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0" windowHeight="1185"/>
  </bookViews>
  <sheets>
    <sheet name="Смета 12 гр. ТЕР МО" sheetId="5" r:id="rId1"/>
    <sheet name="Source" sheetId="1" state="hidden" r:id="rId2"/>
    <sheet name="SourceObSm" sheetId="2" state="hidden" r:id="rId3"/>
    <sheet name="SmtRes" sheetId="3" state="hidden" r:id="rId4"/>
    <sheet name="EtalonRes" sheetId="4" state="hidden" r:id="rId5"/>
  </sheets>
  <definedNames>
    <definedName name="_xlnm.Print_Titles" localSheetId="0">'Смета 12 гр. ТЕР МО'!$40:$40</definedName>
    <definedName name="_xlnm.Print_Area" localSheetId="0">'Смета 12 гр. ТЕР МО'!$A$1:$L$1390</definedName>
  </definedNames>
  <calcPr calcId="125725"/>
</workbook>
</file>

<file path=xl/calcChain.xml><?xml version="1.0" encoding="utf-8"?>
<calcChain xmlns="http://schemas.openxmlformats.org/spreadsheetml/2006/main">
  <c r="AF1376" i="5"/>
  <c r="I1388"/>
  <c r="I1385"/>
  <c r="I1382"/>
  <c r="D1388"/>
  <c r="D1385"/>
  <c r="D1382"/>
  <c r="C1379"/>
  <c r="G31"/>
  <c r="A1376"/>
  <c r="C1374"/>
  <c r="C1373"/>
  <c r="A1370"/>
  <c r="A1366"/>
  <c r="A1362"/>
  <c r="L1360"/>
  <c r="Q1360" s="1"/>
  <c r="Z1360"/>
  <c r="Y1360"/>
  <c r="X1360"/>
  <c r="L1359"/>
  <c r="G1359"/>
  <c r="E1359"/>
  <c r="J1358"/>
  <c r="I1358"/>
  <c r="F1358"/>
  <c r="E1358"/>
  <c r="J1357"/>
  <c r="I1357"/>
  <c r="F1357"/>
  <c r="E1357"/>
  <c r="K1356"/>
  <c r="J1356"/>
  <c r="H1356"/>
  <c r="G1356"/>
  <c r="F1356"/>
  <c r="K1355"/>
  <c r="J1355"/>
  <c r="H1355"/>
  <c r="R1355" s="1"/>
  <c r="G1355"/>
  <c r="F1355"/>
  <c r="K1354"/>
  <c r="J1354"/>
  <c r="H1354"/>
  <c r="G1354"/>
  <c r="F1354"/>
  <c r="K1353"/>
  <c r="J1353"/>
  <c r="H1353"/>
  <c r="R1353" s="1"/>
  <c r="G1353"/>
  <c r="F1353"/>
  <c r="C1352"/>
  <c r="V1351"/>
  <c r="K1358" s="1"/>
  <c r="T1351"/>
  <c r="K1357" s="1"/>
  <c r="U1351"/>
  <c r="H1358" s="1"/>
  <c r="S1351"/>
  <c r="H1357" s="1"/>
  <c r="F1351"/>
  <c r="E1351"/>
  <c r="D1351"/>
  <c r="I1351"/>
  <c r="C1351"/>
  <c r="A1351"/>
  <c r="L1350"/>
  <c r="Q1350" s="1"/>
  <c r="Z1350"/>
  <c r="Y1350"/>
  <c r="X1350"/>
  <c r="H1348"/>
  <c r="L1349"/>
  <c r="G1349"/>
  <c r="E1349"/>
  <c r="J1348"/>
  <c r="I1348"/>
  <c r="F1348"/>
  <c r="E1348"/>
  <c r="J1347"/>
  <c r="I1347"/>
  <c r="F1347"/>
  <c r="E1347"/>
  <c r="K1346"/>
  <c r="J1346"/>
  <c r="H1346"/>
  <c r="G1346"/>
  <c r="F1346"/>
  <c r="K1345"/>
  <c r="J1345"/>
  <c r="H1345"/>
  <c r="R1345" s="1"/>
  <c r="G1345"/>
  <c r="F1345"/>
  <c r="K1344"/>
  <c r="J1344"/>
  <c r="H1344"/>
  <c r="G1344"/>
  <c r="F1344"/>
  <c r="K1343"/>
  <c r="J1343"/>
  <c r="H1343"/>
  <c r="R1343" s="1"/>
  <c r="G1343"/>
  <c r="F1343"/>
  <c r="C1342"/>
  <c r="V1341"/>
  <c r="K1348" s="1"/>
  <c r="T1341"/>
  <c r="K1347" s="1"/>
  <c r="U1341"/>
  <c r="S1341"/>
  <c r="H1347" s="1"/>
  <c r="F1341"/>
  <c r="E1341"/>
  <c r="D1341"/>
  <c r="I1341"/>
  <c r="C1341"/>
  <c r="A1341"/>
  <c r="L1340"/>
  <c r="Q1340" s="1"/>
  <c r="Z1340"/>
  <c r="Y1340"/>
  <c r="W1340"/>
  <c r="K1339"/>
  <c r="J1339"/>
  <c r="Z1339"/>
  <c r="Y1339"/>
  <c r="W1339"/>
  <c r="H1339"/>
  <c r="X1339" s="1"/>
  <c r="F1339"/>
  <c r="V1339"/>
  <c r="T1339"/>
  <c r="U1339"/>
  <c r="S1339"/>
  <c r="E1339"/>
  <c r="D1339"/>
  <c r="C1339"/>
  <c r="B1339"/>
  <c r="A1339"/>
  <c r="L1338"/>
  <c r="G1338"/>
  <c r="E1338"/>
  <c r="J1337"/>
  <c r="I1337"/>
  <c r="E1337"/>
  <c r="J1336"/>
  <c r="I1336"/>
  <c r="E1336"/>
  <c r="K1335"/>
  <c r="J1335"/>
  <c r="H1335"/>
  <c r="G1335"/>
  <c r="F1335"/>
  <c r="K1334"/>
  <c r="J1334"/>
  <c r="H1334"/>
  <c r="R1334" s="1"/>
  <c r="G1334"/>
  <c r="F1334"/>
  <c r="K1333"/>
  <c r="J1333"/>
  <c r="H1333"/>
  <c r="G1333"/>
  <c r="F1333"/>
  <c r="K1332"/>
  <c r="J1332"/>
  <c r="R1332"/>
  <c r="H1332"/>
  <c r="G1332"/>
  <c r="F1332"/>
  <c r="C1331"/>
  <c r="V1330"/>
  <c r="T1330"/>
  <c r="K1336" s="1"/>
  <c r="U1330"/>
  <c r="H1337" s="1"/>
  <c r="S1330"/>
  <c r="H1336" s="1"/>
  <c r="F1330"/>
  <c r="E1330"/>
  <c r="D1330"/>
  <c r="I1330"/>
  <c r="C1330"/>
  <c r="B1330"/>
  <c r="A1330"/>
  <c r="L1329"/>
  <c r="Q1329" s="1"/>
  <c r="Z1329"/>
  <c r="Y1329"/>
  <c r="X1329"/>
  <c r="L1328"/>
  <c r="G1328"/>
  <c r="E1328"/>
  <c r="J1327"/>
  <c r="I1327"/>
  <c r="F1327"/>
  <c r="E1327"/>
  <c r="J1326"/>
  <c r="I1326"/>
  <c r="F1326"/>
  <c r="E1326"/>
  <c r="K1325"/>
  <c r="J1325"/>
  <c r="H1325"/>
  <c r="G1325"/>
  <c r="F1325"/>
  <c r="K1324"/>
  <c r="J1324"/>
  <c r="H1324"/>
  <c r="G1324"/>
  <c r="F1324"/>
  <c r="K1323"/>
  <c r="J1323"/>
  <c r="H1323"/>
  <c r="G1323"/>
  <c r="F1323"/>
  <c r="C1322"/>
  <c r="V1321"/>
  <c r="K1327" s="1"/>
  <c r="T1321"/>
  <c r="K1326" s="1"/>
  <c r="U1321"/>
  <c r="H1327" s="1"/>
  <c r="S1321"/>
  <c r="H1326" s="1"/>
  <c r="F1321"/>
  <c r="E1321"/>
  <c r="D1321"/>
  <c r="I1321"/>
  <c r="C1321"/>
  <c r="A1321"/>
  <c r="L1320"/>
  <c r="Q1320" s="1"/>
  <c r="Z1320"/>
  <c r="Y1320"/>
  <c r="X1320"/>
  <c r="K1319"/>
  <c r="J1319"/>
  <c r="Z1319"/>
  <c r="Y1319"/>
  <c r="X1319"/>
  <c r="H1319"/>
  <c r="W1319" s="1"/>
  <c r="F1319"/>
  <c r="V1319"/>
  <c r="T1319"/>
  <c r="K1316" s="1"/>
  <c r="U1319"/>
  <c r="S1319"/>
  <c r="E1319"/>
  <c r="D1319"/>
  <c r="C1319"/>
  <c r="B1319"/>
  <c r="A1319"/>
  <c r="L1318"/>
  <c r="G1318"/>
  <c r="E1318"/>
  <c r="J1317"/>
  <c r="I1317"/>
  <c r="F1317"/>
  <c r="E1317"/>
  <c r="J1316"/>
  <c r="I1316"/>
  <c r="F1316"/>
  <c r="E1316"/>
  <c r="K1315"/>
  <c r="J1315"/>
  <c r="H1315"/>
  <c r="G1315"/>
  <c r="F1315"/>
  <c r="K1314"/>
  <c r="J1314"/>
  <c r="H1314"/>
  <c r="R1314" s="1"/>
  <c r="G1314"/>
  <c r="F1314"/>
  <c r="K1313"/>
  <c r="J1313"/>
  <c r="H1313"/>
  <c r="G1313"/>
  <c r="F1313"/>
  <c r="K1312"/>
  <c r="J1312"/>
  <c r="H1312"/>
  <c r="R1312" s="1"/>
  <c r="G1312"/>
  <c r="F1312"/>
  <c r="C1311"/>
  <c r="V1310"/>
  <c r="K1317" s="1"/>
  <c r="T1310"/>
  <c r="U1310"/>
  <c r="H1317" s="1"/>
  <c r="S1310"/>
  <c r="F1310"/>
  <c r="E1310"/>
  <c r="D1310"/>
  <c r="I1310"/>
  <c r="C1310"/>
  <c r="A1310"/>
  <c r="Q1309"/>
  <c r="L1309"/>
  <c r="Z1309"/>
  <c r="Y1309"/>
  <c r="W1309"/>
  <c r="K1306"/>
  <c r="L1308"/>
  <c r="G1308"/>
  <c r="E1308"/>
  <c r="J1307"/>
  <c r="I1307"/>
  <c r="E1307"/>
  <c r="J1306"/>
  <c r="I1306"/>
  <c r="E1306"/>
  <c r="K1305"/>
  <c r="J1305"/>
  <c r="H1305"/>
  <c r="G1305"/>
  <c r="F1305"/>
  <c r="K1304"/>
  <c r="J1304"/>
  <c r="H1304"/>
  <c r="R1304" s="1"/>
  <c r="G1304"/>
  <c r="F1304"/>
  <c r="K1303"/>
  <c r="J1303"/>
  <c r="H1303"/>
  <c r="G1303"/>
  <c r="F1303"/>
  <c r="K1302"/>
  <c r="J1302"/>
  <c r="R1302"/>
  <c r="H1302"/>
  <c r="G1302"/>
  <c r="F1302"/>
  <c r="C1301"/>
  <c r="V1300"/>
  <c r="K1307" s="1"/>
  <c r="T1300"/>
  <c r="U1300"/>
  <c r="H1307" s="1"/>
  <c r="S1300"/>
  <c r="H1306" s="1"/>
  <c r="F1300"/>
  <c r="E1300"/>
  <c r="D1300"/>
  <c r="I1300"/>
  <c r="C1300"/>
  <c r="B1300"/>
  <c r="A1300"/>
  <c r="Q1299"/>
  <c r="L1299"/>
  <c r="Z1299"/>
  <c r="Y1299"/>
  <c r="X1299"/>
  <c r="H1297"/>
  <c r="L1298"/>
  <c r="G1298"/>
  <c r="E1298"/>
  <c r="J1297"/>
  <c r="I1297"/>
  <c r="F1297"/>
  <c r="E1297"/>
  <c r="J1296"/>
  <c r="I1296"/>
  <c r="F1296"/>
  <c r="E1296"/>
  <c r="K1295"/>
  <c r="J1295"/>
  <c r="H1295"/>
  <c r="G1295"/>
  <c r="F1295"/>
  <c r="K1294"/>
  <c r="J1294"/>
  <c r="H1294"/>
  <c r="R1294" s="1"/>
  <c r="G1294"/>
  <c r="F1294"/>
  <c r="K1293"/>
  <c r="J1293"/>
  <c r="H1293"/>
  <c r="G1293"/>
  <c r="F1293"/>
  <c r="K1292"/>
  <c r="J1292"/>
  <c r="H1292"/>
  <c r="G1299" s="1"/>
  <c r="O1299" s="1"/>
  <c r="G1292"/>
  <c r="F1292"/>
  <c r="C1291"/>
  <c r="V1290"/>
  <c r="K1297" s="1"/>
  <c r="T1290"/>
  <c r="K1296" s="1"/>
  <c r="U1290"/>
  <c r="S1290"/>
  <c r="H1296" s="1"/>
  <c r="F1290"/>
  <c r="E1290"/>
  <c r="D1290"/>
  <c r="I1290"/>
  <c r="C1290"/>
  <c r="A1290"/>
  <c r="A1289"/>
  <c r="A1285"/>
  <c r="Q1283"/>
  <c r="L1283"/>
  <c r="Z1283"/>
  <c r="Y1283"/>
  <c r="X1283"/>
  <c r="K1279"/>
  <c r="K1282"/>
  <c r="J1282"/>
  <c r="Z1282"/>
  <c r="Y1282"/>
  <c r="W1282"/>
  <c r="H1282"/>
  <c r="X1282" s="1"/>
  <c r="F1282"/>
  <c r="V1282"/>
  <c r="T1282"/>
  <c r="U1282"/>
  <c r="S1282"/>
  <c r="E1282"/>
  <c r="D1282"/>
  <c r="C1282"/>
  <c r="B1282"/>
  <c r="A1282"/>
  <c r="L1281"/>
  <c r="G1281"/>
  <c r="E1281"/>
  <c r="J1280"/>
  <c r="I1280"/>
  <c r="E1280"/>
  <c r="J1279"/>
  <c r="I1279"/>
  <c r="E1279"/>
  <c r="K1278"/>
  <c r="J1278"/>
  <c r="H1278"/>
  <c r="R1278" s="1"/>
  <c r="G1278"/>
  <c r="F1278"/>
  <c r="K1277"/>
  <c r="J1277"/>
  <c r="H1277"/>
  <c r="G1277"/>
  <c r="F1277"/>
  <c r="K1276"/>
  <c r="J1276"/>
  <c r="R1276"/>
  <c r="H1276"/>
  <c r="G1276"/>
  <c r="F1276"/>
  <c r="C1275"/>
  <c r="V1274"/>
  <c r="K1280" s="1"/>
  <c r="T1274"/>
  <c r="U1274"/>
  <c r="H1280" s="1"/>
  <c r="S1274"/>
  <c r="F1274"/>
  <c r="E1274"/>
  <c r="D1274"/>
  <c r="I1274"/>
  <c r="C1274"/>
  <c r="B1274"/>
  <c r="A1274"/>
  <c r="L1273"/>
  <c r="Q1273" s="1"/>
  <c r="Z1273"/>
  <c r="Y1273"/>
  <c r="X1273"/>
  <c r="K1272"/>
  <c r="J1272"/>
  <c r="Z1272"/>
  <c r="Y1272"/>
  <c r="W1272"/>
  <c r="H1272"/>
  <c r="X1272" s="1"/>
  <c r="F1272"/>
  <c r="V1272"/>
  <c r="T1272"/>
  <c r="U1272"/>
  <c r="S1272"/>
  <c r="E1272"/>
  <c r="D1272"/>
  <c r="C1272"/>
  <c r="B1272"/>
  <c r="A1272"/>
  <c r="L1271"/>
  <c r="G1271"/>
  <c r="E1271"/>
  <c r="J1270"/>
  <c r="I1270"/>
  <c r="E1270"/>
  <c r="J1269"/>
  <c r="I1269"/>
  <c r="E1269"/>
  <c r="K1268"/>
  <c r="J1268"/>
  <c r="H1268"/>
  <c r="R1268" s="1"/>
  <c r="G1268"/>
  <c r="F1268"/>
  <c r="K1267"/>
  <c r="J1267"/>
  <c r="H1267"/>
  <c r="G1267"/>
  <c r="F1267"/>
  <c r="K1266"/>
  <c r="J1266"/>
  <c r="H1266"/>
  <c r="G1266"/>
  <c r="F1266"/>
  <c r="C1265"/>
  <c r="V1264"/>
  <c r="K1270" s="1"/>
  <c r="T1264"/>
  <c r="U1264"/>
  <c r="H1270" s="1"/>
  <c r="S1264"/>
  <c r="H1269" s="1"/>
  <c r="F1264"/>
  <c r="E1264"/>
  <c r="D1264"/>
  <c r="I1264"/>
  <c r="C1264"/>
  <c r="B1264"/>
  <c r="A1264"/>
  <c r="L1263"/>
  <c r="Q1263" s="1"/>
  <c r="Z1263"/>
  <c r="Y1263"/>
  <c r="X1263"/>
  <c r="K1262"/>
  <c r="J1262"/>
  <c r="Z1262"/>
  <c r="Y1262"/>
  <c r="W1262"/>
  <c r="H1262"/>
  <c r="X1262" s="1"/>
  <c r="F1262"/>
  <c r="V1262"/>
  <c r="T1262"/>
  <c r="U1262"/>
  <c r="H1260" s="1"/>
  <c r="S1262"/>
  <c r="E1262"/>
  <c r="D1262"/>
  <c r="C1262"/>
  <c r="B1262"/>
  <c r="A1262"/>
  <c r="L1261"/>
  <c r="G1261"/>
  <c r="E1261"/>
  <c r="J1260"/>
  <c r="I1260"/>
  <c r="E1260"/>
  <c r="J1259"/>
  <c r="I1259"/>
  <c r="E1259"/>
  <c r="K1258"/>
  <c r="J1258"/>
  <c r="H1258"/>
  <c r="R1258" s="1"/>
  <c r="G1258"/>
  <c r="F1258"/>
  <c r="K1257"/>
  <c r="J1257"/>
  <c r="H1257"/>
  <c r="G1257"/>
  <c r="F1257"/>
  <c r="K1256"/>
  <c r="J1256"/>
  <c r="H1256"/>
  <c r="G1256"/>
  <c r="F1256"/>
  <c r="C1255"/>
  <c r="V1254"/>
  <c r="K1260" s="1"/>
  <c r="T1254"/>
  <c r="K1259" s="1"/>
  <c r="U1254"/>
  <c r="S1254"/>
  <c r="H1259" s="1"/>
  <c r="F1254"/>
  <c r="E1254"/>
  <c r="D1254"/>
  <c r="I1254"/>
  <c r="C1254"/>
  <c r="B1254"/>
  <c r="A1254"/>
  <c r="L1253"/>
  <c r="Q1253" s="1"/>
  <c r="Z1253"/>
  <c r="Y1253"/>
  <c r="X1253"/>
  <c r="K1252"/>
  <c r="J1252"/>
  <c r="Z1252"/>
  <c r="Y1252"/>
  <c r="X1252"/>
  <c r="W1252"/>
  <c r="H1252"/>
  <c r="F1252"/>
  <c r="V1252"/>
  <c r="T1252"/>
  <c r="U1252"/>
  <c r="S1252"/>
  <c r="E1252"/>
  <c r="D1252"/>
  <c r="C1252"/>
  <c r="B1252"/>
  <c r="A1252"/>
  <c r="L1251"/>
  <c r="G1251"/>
  <c r="E1251"/>
  <c r="J1250"/>
  <c r="I1250"/>
  <c r="E1250"/>
  <c r="J1249"/>
  <c r="I1249"/>
  <c r="E1249"/>
  <c r="K1248"/>
  <c r="J1248"/>
  <c r="R1248"/>
  <c r="H1248"/>
  <c r="G1248"/>
  <c r="F1248"/>
  <c r="K1247"/>
  <c r="J1247"/>
  <c r="H1247"/>
  <c r="G1247"/>
  <c r="F1247"/>
  <c r="K1246"/>
  <c r="J1246"/>
  <c r="H1246"/>
  <c r="G1246"/>
  <c r="F1246"/>
  <c r="C1245"/>
  <c r="V1244"/>
  <c r="K1250" s="1"/>
  <c r="T1244"/>
  <c r="K1249" s="1"/>
  <c r="U1244"/>
  <c r="S1244"/>
  <c r="H1249" s="1"/>
  <c r="F1244"/>
  <c r="E1244"/>
  <c r="D1244"/>
  <c r="I1244"/>
  <c r="C1244"/>
  <c r="B1244"/>
  <c r="A1244"/>
  <c r="L1243"/>
  <c r="Q1243" s="1"/>
  <c r="Z1243"/>
  <c r="Y1243"/>
  <c r="X1243"/>
  <c r="L1242"/>
  <c r="G1242"/>
  <c r="E1242"/>
  <c r="J1241"/>
  <c r="I1241"/>
  <c r="E1241"/>
  <c r="J1240"/>
  <c r="I1240"/>
  <c r="E1240"/>
  <c r="K1239"/>
  <c r="J1239"/>
  <c r="R1239"/>
  <c r="H1239"/>
  <c r="G1239"/>
  <c r="F1239"/>
  <c r="K1238"/>
  <c r="J1238"/>
  <c r="H1238"/>
  <c r="G1238"/>
  <c r="F1238"/>
  <c r="K1237"/>
  <c r="J1237"/>
  <c r="R1237"/>
  <c r="H1237"/>
  <c r="G1237"/>
  <c r="F1237"/>
  <c r="C1236"/>
  <c r="V1235"/>
  <c r="K1241" s="1"/>
  <c r="T1235"/>
  <c r="K1240" s="1"/>
  <c r="U1235"/>
  <c r="H1241" s="1"/>
  <c r="S1235"/>
  <c r="H1240" s="1"/>
  <c r="F1235"/>
  <c r="E1235"/>
  <c r="D1235"/>
  <c r="I1235"/>
  <c r="C1235"/>
  <c r="B1235"/>
  <c r="A1235"/>
  <c r="Q1234"/>
  <c r="L1234"/>
  <c r="Z1234"/>
  <c r="Y1234"/>
  <c r="X1234"/>
  <c r="L1233"/>
  <c r="G1233"/>
  <c r="E1233"/>
  <c r="J1232"/>
  <c r="I1232"/>
  <c r="E1232"/>
  <c r="J1231"/>
  <c r="I1231"/>
  <c r="E1231"/>
  <c r="K1230"/>
  <c r="J1230"/>
  <c r="H1230"/>
  <c r="R1230" s="1"/>
  <c r="G1230"/>
  <c r="F1230"/>
  <c r="C1229"/>
  <c r="V1228"/>
  <c r="K1232" s="1"/>
  <c r="T1228"/>
  <c r="K1231" s="1"/>
  <c r="J1234" s="1"/>
  <c r="P1234" s="1"/>
  <c r="U1228"/>
  <c r="H1232" s="1"/>
  <c r="S1228"/>
  <c r="H1231" s="1"/>
  <c r="F1228"/>
  <c r="E1228"/>
  <c r="D1228"/>
  <c r="I1228"/>
  <c r="C1228"/>
  <c r="B1228"/>
  <c r="A1228"/>
  <c r="A1227"/>
  <c r="A1225"/>
  <c r="C1223"/>
  <c r="C1222"/>
  <c r="A1219"/>
  <c r="C1217"/>
  <c r="C1216"/>
  <c r="A1213"/>
  <c r="L1211"/>
  <c r="Q1211" s="1"/>
  <c r="Z1211"/>
  <c r="Y1211"/>
  <c r="W1211"/>
  <c r="K1210"/>
  <c r="J1210"/>
  <c r="Z1210"/>
  <c r="Y1210"/>
  <c r="W1210"/>
  <c r="H1210"/>
  <c r="X1210" s="1"/>
  <c r="F1210"/>
  <c r="V1210"/>
  <c r="T1210"/>
  <c r="U1210"/>
  <c r="S1210"/>
  <c r="E1210"/>
  <c r="D1210"/>
  <c r="C1210"/>
  <c r="B1210"/>
  <c r="A1210"/>
  <c r="K1209"/>
  <c r="J1209"/>
  <c r="Z1209"/>
  <c r="Y1209"/>
  <c r="X1209"/>
  <c r="H1209"/>
  <c r="W1209" s="1"/>
  <c r="F1209"/>
  <c r="V1209"/>
  <c r="T1209"/>
  <c r="U1209"/>
  <c r="S1209"/>
  <c r="H1206" s="1"/>
  <c r="E1209"/>
  <c r="D1209"/>
  <c r="C1209"/>
  <c r="B1209"/>
  <c r="A1209"/>
  <c r="L1208"/>
  <c r="G1208"/>
  <c r="E1208"/>
  <c r="J1207"/>
  <c r="I1207"/>
  <c r="E1207"/>
  <c r="J1206"/>
  <c r="I1206"/>
  <c r="E1206"/>
  <c r="K1205"/>
  <c r="J1205"/>
  <c r="H1205"/>
  <c r="G1205"/>
  <c r="F1205"/>
  <c r="K1204"/>
  <c r="J1204"/>
  <c r="H1204"/>
  <c r="R1204" s="1"/>
  <c r="G1204"/>
  <c r="F1204"/>
  <c r="K1203"/>
  <c r="J1203"/>
  <c r="H1203"/>
  <c r="G1203"/>
  <c r="F1203"/>
  <c r="K1202"/>
  <c r="J1202"/>
  <c r="H1202"/>
  <c r="G1202"/>
  <c r="F1202"/>
  <c r="C1201"/>
  <c r="V1200"/>
  <c r="T1200"/>
  <c r="U1200"/>
  <c r="H1207" s="1"/>
  <c r="S1200"/>
  <c r="F1200"/>
  <c r="E1200"/>
  <c r="D1200"/>
  <c r="I1200"/>
  <c r="C1200"/>
  <c r="B1200"/>
  <c r="A1200"/>
  <c r="L1199"/>
  <c r="Q1199" s="1"/>
  <c r="Z1199"/>
  <c r="Y1199"/>
  <c r="W1199"/>
  <c r="K1198"/>
  <c r="J1198"/>
  <c r="Z1198"/>
  <c r="Y1198"/>
  <c r="X1198"/>
  <c r="W1198"/>
  <c r="H1198"/>
  <c r="F1198"/>
  <c r="V1198"/>
  <c r="T1198"/>
  <c r="U1198"/>
  <c r="S1198"/>
  <c r="E1198"/>
  <c r="D1198"/>
  <c r="C1198"/>
  <c r="B1198"/>
  <c r="A1198"/>
  <c r="L1197"/>
  <c r="G1197"/>
  <c r="E1197"/>
  <c r="J1196"/>
  <c r="I1196"/>
  <c r="E1196"/>
  <c r="J1195"/>
  <c r="I1195"/>
  <c r="E1195"/>
  <c r="K1194"/>
  <c r="J1194"/>
  <c r="H1194"/>
  <c r="G1194"/>
  <c r="F1194"/>
  <c r="K1193"/>
  <c r="J1193"/>
  <c r="H1193"/>
  <c r="R1193" s="1"/>
  <c r="G1193"/>
  <c r="F1193"/>
  <c r="K1192"/>
  <c r="J1192"/>
  <c r="H1192"/>
  <c r="G1192"/>
  <c r="F1192"/>
  <c r="K1191"/>
  <c r="J1191"/>
  <c r="H1191"/>
  <c r="R1191" s="1"/>
  <c r="G1191"/>
  <c r="F1191"/>
  <c r="C1190"/>
  <c r="V1189"/>
  <c r="K1196" s="1"/>
  <c r="T1189"/>
  <c r="K1195" s="1"/>
  <c r="U1189"/>
  <c r="H1196" s="1"/>
  <c r="S1189"/>
  <c r="H1195" s="1"/>
  <c r="F1189"/>
  <c r="E1189"/>
  <c r="D1189"/>
  <c r="I1189"/>
  <c r="C1189"/>
  <c r="B1189"/>
  <c r="A1189"/>
  <c r="L1188"/>
  <c r="Q1188" s="1"/>
  <c r="Z1188"/>
  <c r="Y1188"/>
  <c r="X1188"/>
  <c r="L1187"/>
  <c r="G1187"/>
  <c r="E1187"/>
  <c r="J1186"/>
  <c r="I1186"/>
  <c r="F1186"/>
  <c r="E1186"/>
  <c r="J1185"/>
  <c r="I1185"/>
  <c r="F1185"/>
  <c r="E1185"/>
  <c r="K1184"/>
  <c r="J1184"/>
  <c r="H1184"/>
  <c r="G1184"/>
  <c r="F1184"/>
  <c r="K1183"/>
  <c r="J1183"/>
  <c r="H1183"/>
  <c r="R1183" s="1"/>
  <c r="G1183"/>
  <c r="F1183"/>
  <c r="K1182"/>
  <c r="J1182"/>
  <c r="H1182"/>
  <c r="G1182"/>
  <c r="F1182"/>
  <c r="K1181"/>
  <c r="J1181"/>
  <c r="H1181"/>
  <c r="G1181"/>
  <c r="F1181"/>
  <c r="C1180"/>
  <c r="V1179"/>
  <c r="K1186" s="1"/>
  <c r="T1179"/>
  <c r="K1185" s="1"/>
  <c r="U1179"/>
  <c r="H1186" s="1"/>
  <c r="S1179"/>
  <c r="H1185" s="1"/>
  <c r="F1179"/>
  <c r="E1179"/>
  <c r="D1179"/>
  <c r="I1179"/>
  <c r="C1179"/>
  <c r="A1179"/>
  <c r="L1178"/>
  <c r="Q1178" s="1"/>
  <c r="Z1178"/>
  <c r="Y1178"/>
  <c r="W1178"/>
  <c r="K1177"/>
  <c r="J1177"/>
  <c r="Z1177"/>
  <c r="Y1177"/>
  <c r="X1177"/>
  <c r="W1177"/>
  <c r="H1177"/>
  <c r="F1177"/>
  <c r="V1177"/>
  <c r="T1177"/>
  <c r="U1177"/>
  <c r="S1177"/>
  <c r="E1177"/>
  <c r="D1177"/>
  <c r="C1177"/>
  <c r="B1177"/>
  <c r="A1177"/>
  <c r="K1176"/>
  <c r="J1176"/>
  <c r="Z1176"/>
  <c r="Y1176"/>
  <c r="W1176"/>
  <c r="H1176"/>
  <c r="X1176" s="1"/>
  <c r="F1176"/>
  <c r="V1176"/>
  <c r="T1176"/>
  <c r="U1176"/>
  <c r="S1176"/>
  <c r="E1176"/>
  <c r="D1176"/>
  <c r="C1176"/>
  <c r="B1176"/>
  <c r="A1176"/>
  <c r="L1175"/>
  <c r="G1175"/>
  <c r="E1175"/>
  <c r="J1174"/>
  <c r="I1174"/>
  <c r="E1174"/>
  <c r="J1173"/>
  <c r="I1173"/>
  <c r="E1173"/>
  <c r="K1172"/>
  <c r="J1172"/>
  <c r="H1172"/>
  <c r="G1172"/>
  <c r="F1172"/>
  <c r="K1171"/>
  <c r="J1171"/>
  <c r="H1171"/>
  <c r="R1171" s="1"/>
  <c r="G1171"/>
  <c r="F1171"/>
  <c r="K1170"/>
  <c r="J1170"/>
  <c r="H1170"/>
  <c r="G1170"/>
  <c r="F1170"/>
  <c r="K1169"/>
  <c r="J1169"/>
  <c r="H1169"/>
  <c r="R1169" s="1"/>
  <c r="G1169"/>
  <c r="F1169"/>
  <c r="C1168"/>
  <c r="V1167"/>
  <c r="K1174" s="1"/>
  <c r="T1167"/>
  <c r="K1173" s="1"/>
  <c r="U1167"/>
  <c r="S1167"/>
  <c r="H1173" s="1"/>
  <c r="F1167"/>
  <c r="E1167"/>
  <c r="D1167"/>
  <c r="I1167"/>
  <c r="C1167"/>
  <c r="B1167"/>
  <c r="A1167"/>
  <c r="L1166"/>
  <c r="Q1166" s="1"/>
  <c r="Z1166"/>
  <c r="Y1166"/>
  <c r="X1166"/>
  <c r="L1165"/>
  <c r="G1165"/>
  <c r="E1165"/>
  <c r="J1164"/>
  <c r="I1164"/>
  <c r="F1164"/>
  <c r="E1164"/>
  <c r="J1163"/>
  <c r="I1163"/>
  <c r="F1163"/>
  <c r="E1163"/>
  <c r="K1162"/>
  <c r="J1162"/>
  <c r="H1162"/>
  <c r="G1162"/>
  <c r="F1162"/>
  <c r="K1161"/>
  <c r="J1161"/>
  <c r="H1161"/>
  <c r="R1161" s="1"/>
  <c r="G1161"/>
  <c r="F1161"/>
  <c r="K1160"/>
  <c r="J1160"/>
  <c r="H1160"/>
  <c r="G1160"/>
  <c r="F1160"/>
  <c r="K1159"/>
  <c r="J1159"/>
  <c r="H1159"/>
  <c r="G1166" s="1"/>
  <c r="O1166" s="1"/>
  <c r="G1159"/>
  <c r="F1159"/>
  <c r="C1158"/>
  <c r="V1157"/>
  <c r="K1164" s="1"/>
  <c r="T1157"/>
  <c r="K1163" s="1"/>
  <c r="U1157"/>
  <c r="H1164" s="1"/>
  <c r="S1157"/>
  <c r="H1163" s="1"/>
  <c r="F1157"/>
  <c r="E1157"/>
  <c r="D1157"/>
  <c r="I1157"/>
  <c r="C1157"/>
  <c r="B1157"/>
  <c r="A1157"/>
  <c r="L1156"/>
  <c r="Q1156" s="1"/>
  <c r="Z1156"/>
  <c r="Y1156"/>
  <c r="X1156"/>
  <c r="L1155"/>
  <c r="G1155"/>
  <c r="E1155"/>
  <c r="J1154"/>
  <c r="I1154"/>
  <c r="F1154"/>
  <c r="E1154"/>
  <c r="J1153"/>
  <c r="I1153"/>
  <c r="F1153"/>
  <c r="E1153"/>
  <c r="K1152"/>
  <c r="J1152"/>
  <c r="H1152"/>
  <c r="G1152"/>
  <c r="F1152"/>
  <c r="K1151"/>
  <c r="J1151"/>
  <c r="H1151"/>
  <c r="G1151"/>
  <c r="F1151"/>
  <c r="K1150"/>
  <c r="J1150"/>
  <c r="H1150"/>
  <c r="G1150"/>
  <c r="F1150"/>
  <c r="C1149"/>
  <c r="V1148"/>
  <c r="K1154" s="1"/>
  <c r="T1148"/>
  <c r="K1153" s="1"/>
  <c r="U1148"/>
  <c r="H1154" s="1"/>
  <c r="S1148"/>
  <c r="H1153" s="1"/>
  <c r="F1148"/>
  <c r="E1148"/>
  <c r="D1148"/>
  <c r="I1148"/>
  <c r="C1148"/>
  <c r="B1148"/>
  <c r="A1148"/>
  <c r="L1147"/>
  <c r="Q1147" s="1"/>
  <c r="Z1147"/>
  <c r="Y1147"/>
  <c r="X1147"/>
  <c r="H1145"/>
  <c r="L1146"/>
  <c r="G1146"/>
  <c r="E1146"/>
  <c r="J1145"/>
  <c r="I1145"/>
  <c r="F1145"/>
  <c r="E1145"/>
  <c r="J1144"/>
  <c r="I1144"/>
  <c r="F1144"/>
  <c r="E1144"/>
  <c r="K1143"/>
  <c r="J1143"/>
  <c r="H1143"/>
  <c r="G1143"/>
  <c r="F1143"/>
  <c r="K1142"/>
  <c r="J1142"/>
  <c r="H1142"/>
  <c r="G1142"/>
  <c r="F1142"/>
  <c r="K1141"/>
  <c r="J1141"/>
  <c r="H1141"/>
  <c r="G1147" s="1"/>
  <c r="O1147" s="1"/>
  <c r="G1141"/>
  <c r="F1141"/>
  <c r="C1140"/>
  <c r="V1139"/>
  <c r="K1145" s="1"/>
  <c r="T1139"/>
  <c r="K1144" s="1"/>
  <c r="U1139"/>
  <c r="S1139"/>
  <c r="H1144" s="1"/>
  <c r="F1139"/>
  <c r="E1139"/>
  <c r="D1139"/>
  <c r="I1139"/>
  <c r="C1139"/>
  <c r="B1139"/>
  <c r="A1139"/>
  <c r="L1138"/>
  <c r="Q1138" s="1"/>
  <c r="Z1138"/>
  <c r="Y1138"/>
  <c r="X1138"/>
  <c r="K1137"/>
  <c r="J1137"/>
  <c r="Z1137"/>
  <c r="Y1137"/>
  <c r="W1137"/>
  <c r="H1137"/>
  <c r="X1137" s="1"/>
  <c r="F1137"/>
  <c r="V1137"/>
  <c r="T1137"/>
  <c r="U1137"/>
  <c r="S1137"/>
  <c r="E1137"/>
  <c r="D1137"/>
  <c r="C1137"/>
  <c r="B1137"/>
  <c r="A1137"/>
  <c r="K1136"/>
  <c r="J1136"/>
  <c r="Z1136"/>
  <c r="Y1136"/>
  <c r="X1136"/>
  <c r="H1136"/>
  <c r="W1136" s="1"/>
  <c r="F1136"/>
  <c r="V1136"/>
  <c r="T1136"/>
  <c r="U1136"/>
  <c r="S1136"/>
  <c r="E1136"/>
  <c r="D1136"/>
  <c r="C1136"/>
  <c r="B1136"/>
  <c r="A1136"/>
  <c r="L1135"/>
  <c r="G1135"/>
  <c r="E1135"/>
  <c r="J1134"/>
  <c r="I1134"/>
  <c r="F1134"/>
  <c r="E1134"/>
  <c r="J1133"/>
  <c r="I1133"/>
  <c r="F1133"/>
  <c r="E1133"/>
  <c r="K1132"/>
  <c r="J1132"/>
  <c r="H1132"/>
  <c r="G1132"/>
  <c r="F1132"/>
  <c r="K1131"/>
  <c r="J1131"/>
  <c r="R1131"/>
  <c r="H1131"/>
  <c r="G1131"/>
  <c r="F1131"/>
  <c r="K1130"/>
  <c r="J1130"/>
  <c r="H1130"/>
  <c r="G1130"/>
  <c r="F1130"/>
  <c r="K1129"/>
  <c r="J1129"/>
  <c r="H1129"/>
  <c r="R1129" s="1"/>
  <c r="G1129"/>
  <c r="F1129"/>
  <c r="C1128"/>
  <c r="V1127"/>
  <c r="K1134" s="1"/>
  <c r="T1127"/>
  <c r="K1133" s="1"/>
  <c r="U1127"/>
  <c r="S1127"/>
  <c r="H1133" s="1"/>
  <c r="F1127"/>
  <c r="E1127"/>
  <c r="D1127"/>
  <c r="I1127"/>
  <c r="C1127"/>
  <c r="A1127"/>
  <c r="L1126"/>
  <c r="Q1126" s="1"/>
  <c r="Z1126"/>
  <c r="Y1126"/>
  <c r="X1126"/>
  <c r="L1125"/>
  <c r="G1125"/>
  <c r="E1125"/>
  <c r="J1124"/>
  <c r="I1124"/>
  <c r="F1124"/>
  <c r="E1124"/>
  <c r="J1123"/>
  <c r="I1123"/>
  <c r="F1123"/>
  <c r="E1123"/>
  <c r="K1122"/>
  <c r="J1122"/>
  <c r="H1122"/>
  <c r="G1122"/>
  <c r="F1122"/>
  <c r="K1121"/>
  <c r="J1121"/>
  <c r="H1121"/>
  <c r="R1121" s="1"/>
  <c r="G1121"/>
  <c r="F1121"/>
  <c r="K1120"/>
  <c r="J1120"/>
  <c r="H1120"/>
  <c r="G1120"/>
  <c r="F1120"/>
  <c r="K1119"/>
  <c r="J1119"/>
  <c r="H1119"/>
  <c r="R1119" s="1"/>
  <c r="G1119"/>
  <c r="F1119"/>
  <c r="C1118"/>
  <c r="V1117"/>
  <c r="K1124" s="1"/>
  <c r="T1117"/>
  <c r="K1123" s="1"/>
  <c r="U1117"/>
  <c r="H1124" s="1"/>
  <c r="S1117"/>
  <c r="H1123" s="1"/>
  <c r="F1117"/>
  <c r="E1117"/>
  <c r="D1117"/>
  <c r="I1117"/>
  <c r="C1117"/>
  <c r="B1117"/>
  <c r="A1117"/>
  <c r="L1116"/>
  <c r="Q1116" s="1"/>
  <c r="Z1116"/>
  <c r="Y1116"/>
  <c r="X1116"/>
  <c r="L1115"/>
  <c r="G1115"/>
  <c r="E1115"/>
  <c r="J1114"/>
  <c r="I1114"/>
  <c r="F1114"/>
  <c r="E1114"/>
  <c r="J1113"/>
  <c r="I1113"/>
  <c r="F1113"/>
  <c r="E1113"/>
  <c r="K1112"/>
  <c r="J1112"/>
  <c r="H1112"/>
  <c r="G1112"/>
  <c r="F1112"/>
  <c r="K1111"/>
  <c r="J1111"/>
  <c r="H1111"/>
  <c r="R1111" s="1"/>
  <c r="G1111"/>
  <c r="F1111"/>
  <c r="K1110"/>
  <c r="J1110"/>
  <c r="H1110"/>
  <c r="G1110"/>
  <c r="F1110"/>
  <c r="K1109"/>
  <c r="J1109"/>
  <c r="R1109"/>
  <c r="H1109"/>
  <c r="G1109"/>
  <c r="F1109"/>
  <c r="C1108"/>
  <c r="V1107"/>
  <c r="K1114" s="1"/>
  <c r="T1107"/>
  <c r="K1113" s="1"/>
  <c r="U1107"/>
  <c r="H1114" s="1"/>
  <c r="S1107"/>
  <c r="H1113" s="1"/>
  <c r="F1107"/>
  <c r="E1107"/>
  <c r="D1107"/>
  <c r="I1107"/>
  <c r="C1107"/>
  <c r="A1107"/>
  <c r="Q1106"/>
  <c r="L1106"/>
  <c r="Z1106"/>
  <c r="Y1106"/>
  <c r="X1106"/>
  <c r="L1105"/>
  <c r="G1105"/>
  <c r="E1105"/>
  <c r="J1104"/>
  <c r="I1104"/>
  <c r="F1104"/>
  <c r="E1104"/>
  <c r="J1103"/>
  <c r="I1103"/>
  <c r="F1103"/>
  <c r="E1103"/>
  <c r="K1102"/>
  <c r="J1102"/>
  <c r="H1102"/>
  <c r="G1102"/>
  <c r="F1102"/>
  <c r="K1101"/>
  <c r="J1101"/>
  <c r="H1101"/>
  <c r="R1101" s="1"/>
  <c r="G1101"/>
  <c r="F1101"/>
  <c r="K1100"/>
  <c r="J1100"/>
  <c r="H1100"/>
  <c r="G1100"/>
  <c r="F1100"/>
  <c r="K1099"/>
  <c r="J1099"/>
  <c r="H1099"/>
  <c r="G1099"/>
  <c r="F1099"/>
  <c r="C1098"/>
  <c r="V1097"/>
  <c r="K1104" s="1"/>
  <c r="T1097"/>
  <c r="K1103" s="1"/>
  <c r="U1097"/>
  <c r="H1104" s="1"/>
  <c r="S1097"/>
  <c r="H1103" s="1"/>
  <c r="W1106" s="1"/>
  <c r="F1097"/>
  <c r="E1097"/>
  <c r="D1097"/>
  <c r="I1097"/>
  <c r="C1097"/>
  <c r="A1097"/>
  <c r="L1096"/>
  <c r="Q1096" s="1"/>
  <c r="Z1096"/>
  <c r="Y1096"/>
  <c r="X1096"/>
  <c r="K1095"/>
  <c r="J1095"/>
  <c r="Z1095"/>
  <c r="Y1095"/>
  <c r="X1095"/>
  <c r="H1095"/>
  <c r="W1095" s="1"/>
  <c r="F1095"/>
  <c r="V1095"/>
  <c r="T1095"/>
  <c r="U1095"/>
  <c r="S1095"/>
  <c r="E1095"/>
  <c r="D1095"/>
  <c r="C1095"/>
  <c r="B1095"/>
  <c r="A1095"/>
  <c r="K1094"/>
  <c r="J1094"/>
  <c r="Z1094"/>
  <c r="Y1094"/>
  <c r="X1094"/>
  <c r="W1094"/>
  <c r="H1094"/>
  <c r="F1094"/>
  <c r="V1094"/>
  <c r="T1094"/>
  <c r="U1094"/>
  <c r="S1094"/>
  <c r="E1094"/>
  <c r="D1094"/>
  <c r="C1094"/>
  <c r="B1094"/>
  <c r="A1094"/>
  <c r="K1093"/>
  <c r="J1093"/>
  <c r="Z1093"/>
  <c r="Y1093"/>
  <c r="X1093"/>
  <c r="H1093"/>
  <c r="W1093" s="1"/>
  <c r="F1093"/>
  <c r="V1093"/>
  <c r="T1093"/>
  <c r="U1093"/>
  <c r="S1093"/>
  <c r="E1093"/>
  <c r="D1093"/>
  <c r="C1093"/>
  <c r="B1093"/>
  <c r="A1093"/>
  <c r="L1092"/>
  <c r="G1092"/>
  <c r="E1092"/>
  <c r="J1091"/>
  <c r="I1091"/>
  <c r="F1091"/>
  <c r="E1091"/>
  <c r="J1090"/>
  <c r="I1090"/>
  <c r="F1090"/>
  <c r="E1090"/>
  <c r="K1089"/>
  <c r="J1089"/>
  <c r="H1089"/>
  <c r="G1089"/>
  <c r="F1089"/>
  <c r="K1088"/>
  <c r="J1088"/>
  <c r="H1088"/>
  <c r="R1088" s="1"/>
  <c r="G1088"/>
  <c r="F1088"/>
  <c r="K1087"/>
  <c r="J1087"/>
  <c r="H1087"/>
  <c r="G1087"/>
  <c r="F1087"/>
  <c r="K1086"/>
  <c r="J1086"/>
  <c r="R1086"/>
  <c r="H1086"/>
  <c r="G1086"/>
  <c r="F1086"/>
  <c r="C1085"/>
  <c r="V1084"/>
  <c r="K1091" s="1"/>
  <c r="T1084"/>
  <c r="U1084"/>
  <c r="H1091" s="1"/>
  <c r="S1084"/>
  <c r="H1090" s="1"/>
  <c r="F1084"/>
  <c r="E1084"/>
  <c r="D1084"/>
  <c r="I1084"/>
  <c r="C1084"/>
  <c r="A1084"/>
  <c r="A1083"/>
  <c r="C1081"/>
  <c r="C1080"/>
  <c r="A1077"/>
  <c r="L1075"/>
  <c r="Q1075" s="1"/>
  <c r="Z1075"/>
  <c r="Y1075"/>
  <c r="X1075"/>
  <c r="K1072"/>
  <c r="L1074"/>
  <c r="G1074"/>
  <c r="E1074"/>
  <c r="J1073"/>
  <c r="I1073"/>
  <c r="E1073"/>
  <c r="J1072"/>
  <c r="I1072"/>
  <c r="E1072"/>
  <c r="K1071"/>
  <c r="J1071"/>
  <c r="H1071"/>
  <c r="R1071" s="1"/>
  <c r="G1071"/>
  <c r="F1071"/>
  <c r="K1070"/>
  <c r="J1070"/>
  <c r="H1070"/>
  <c r="G1070"/>
  <c r="F1070"/>
  <c r="K1069"/>
  <c r="J1069"/>
  <c r="H1069"/>
  <c r="R1069" s="1"/>
  <c r="G1069"/>
  <c r="F1069"/>
  <c r="C1068"/>
  <c r="V1067"/>
  <c r="K1073" s="1"/>
  <c r="T1067"/>
  <c r="U1067"/>
  <c r="H1073" s="1"/>
  <c r="S1067"/>
  <c r="H1072" s="1"/>
  <c r="F1067"/>
  <c r="E1067"/>
  <c r="D1067"/>
  <c r="I1067"/>
  <c r="C1067"/>
  <c r="B1067"/>
  <c r="A1067"/>
  <c r="Q1066"/>
  <c r="L1066"/>
  <c r="Z1066"/>
  <c r="Y1066"/>
  <c r="X1066"/>
  <c r="K1063"/>
  <c r="L1065"/>
  <c r="G1065"/>
  <c r="E1065"/>
  <c r="J1064"/>
  <c r="I1064"/>
  <c r="E1064"/>
  <c r="J1063"/>
  <c r="I1063"/>
  <c r="E1063"/>
  <c r="K1062"/>
  <c r="J1062"/>
  <c r="H1062"/>
  <c r="R1062" s="1"/>
  <c r="G1062"/>
  <c r="F1062"/>
  <c r="K1061"/>
  <c r="J1061"/>
  <c r="H1061"/>
  <c r="G1061"/>
  <c r="F1061"/>
  <c r="K1060"/>
  <c r="J1060"/>
  <c r="H1060"/>
  <c r="R1060" s="1"/>
  <c r="G1060"/>
  <c r="F1060"/>
  <c r="C1059"/>
  <c r="V1058"/>
  <c r="K1064" s="1"/>
  <c r="T1058"/>
  <c r="U1058"/>
  <c r="H1064" s="1"/>
  <c r="S1058"/>
  <c r="H1063" s="1"/>
  <c r="F1058"/>
  <c r="E1058"/>
  <c r="D1058"/>
  <c r="I1058"/>
  <c r="C1058"/>
  <c r="B1058"/>
  <c r="A1058"/>
  <c r="L1057"/>
  <c r="Q1057" s="1"/>
  <c r="Z1057"/>
  <c r="Y1057"/>
  <c r="X1057"/>
  <c r="L1056"/>
  <c r="G1056"/>
  <c r="E1056"/>
  <c r="J1055"/>
  <c r="I1055"/>
  <c r="E1055"/>
  <c r="J1054"/>
  <c r="I1054"/>
  <c r="E1054"/>
  <c r="K1053"/>
  <c r="J1053"/>
  <c r="H1053"/>
  <c r="G1053"/>
  <c r="F1053"/>
  <c r="C1052"/>
  <c r="V1051"/>
  <c r="K1055" s="1"/>
  <c r="T1051"/>
  <c r="K1054" s="1"/>
  <c r="U1051"/>
  <c r="H1055" s="1"/>
  <c r="S1051"/>
  <c r="H1054" s="1"/>
  <c r="F1051"/>
  <c r="E1051"/>
  <c r="D1051"/>
  <c r="I1051"/>
  <c r="C1051"/>
  <c r="B1051"/>
  <c r="A1051"/>
  <c r="L1050"/>
  <c r="Q1050" s="1"/>
  <c r="Z1050"/>
  <c r="Y1050"/>
  <c r="X1050"/>
  <c r="K1049"/>
  <c r="J1049"/>
  <c r="Z1049"/>
  <c r="Y1049"/>
  <c r="W1049"/>
  <c r="H1049"/>
  <c r="X1049" s="1"/>
  <c r="F1049"/>
  <c r="V1049"/>
  <c r="T1049"/>
  <c r="U1049"/>
  <c r="S1049"/>
  <c r="E1049"/>
  <c r="D1049"/>
  <c r="C1049"/>
  <c r="B1049"/>
  <c r="A1049"/>
  <c r="L1048"/>
  <c r="G1048"/>
  <c r="E1048"/>
  <c r="J1047"/>
  <c r="I1047"/>
  <c r="E1047"/>
  <c r="J1046"/>
  <c r="I1046"/>
  <c r="E1046"/>
  <c r="K1045"/>
  <c r="J1045"/>
  <c r="H1045"/>
  <c r="G1045"/>
  <c r="F1045"/>
  <c r="C1044"/>
  <c r="V1043"/>
  <c r="K1047" s="1"/>
  <c r="T1043"/>
  <c r="K1046" s="1"/>
  <c r="U1043"/>
  <c r="H1047" s="1"/>
  <c r="S1043"/>
  <c r="H1046" s="1"/>
  <c r="F1043"/>
  <c r="E1043"/>
  <c r="D1043"/>
  <c r="I1043"/>
  <c r="C1043"/>
  <c r="B1043"/>
  <c r="A1043"/>
  <c r="Q1042"/>
  <c r="L1042"/>
  <c r="Z1042"/>
  <c r="Y1042"/>
  <c r="X1042"/>
  <c r="K1041"/>
  <c r="J1041"/>
  <c r="Z1041"/>
  <c r="Y1041"/>
  <c r="W1041"/>
  <c r="H1041"/>
  <c r="X1041" s="1"/>
  <c r="F1041"/>
  <c r="V1041"/>
  <c r="T1041"/>
  <c r="K1038" s="1"/>
  <c r="U1041"/>
  <c r="S1041"/>
  <c r="E1041"/>
  <c r="D1041"/>
  <c r="C1041"/>
  <c r="B1041"/>
  <c r="A1041"/>
  <c r="L1040"/>
  <c r="G1040"/>
  <c r="E1040"/>
  <c r="J1039"/>
  <c r="I1039"/>
  <c r="E1039"/>
  <c r="J1038"/>
  <c r="I1038"/>
  <c r="E1038"/>
  <c r="K1037"/>
  <c r="J1037"/>
  <c r="H1037"/>
  <c r="R1037" s="1"/>
  <c r="G1037"/>
  <c r="F1037"/>
  <c r="K1036"/>
  <c r="J1036"/>
  <c r="H1036"/>
  <c r="G1036"/>
  <c r="F1036"/>
  <c r="K1035"/>
  <c r="J1035"/>
  <c r="R1035"/>
  <c r="H1035"/>
  <c r="G1035"/>
  <c r="F1035"/>
  <c r="C1034"/>
  <c r="V1033"/>
  <c r="K1039" s="1"/>
  <c r="T1033"/>
  <c r="U1033"/>
  <c r="S1033"/>
  <c r="H1038" s="1"/>
  <c r="F1033"/>
  <c r="E1033"/>
  <c r="D1033"/>
  <c r="I1033"/>
  <c r="C1033"/>
  <c r="B1033"/>
  <c r="A1033"/>
  <c r="L1032"/>
  <c r="Q1032" s="1"/>
  <c r="Z1032"/>
  <c r="Y1032"/>
  <c r="X1032"/>
  <c r="K1031"/>
  <c r="J1031"/>
  <c r="Z1031"/>
  <c r="Y1031"/>
  <c r="W1031"/>
  <c r="H1031"/>
  <c r="X1031" s="1"/>
  <c r="F1031"/>
  <c r="V1031"/>
  <c r="T1031"/>
  <c r="U1031"/>
  <c r="S1031"/>
  <c r="E1031"/>
  <c r="D1031"/>
  <c r="C1031"/>
  <c r="B1031"/>
  <c r="A1031"/>
  <c r="L1030"/>
  <c r="G1030"/>
  <c r="E1030"/>
  <c r="J1029"/>
  <c r="I1029"/>
  <c r="E1029"/>
  <c r="J1028"/>
  <c r="I1028"/>
  <c r="E1028"/>
  <c r="K1027"/>
  <c r="J1032" s="1"/>
  <c r="P1032" s="1"/>
  <c r="J1027"/>
  <c r="H1027"/>
  <c r="R1027" s="1"/>
  <c r="G1027"/>
  <c r="F1027"/>
  <c r="C1026"/>
  <c r="V1025"/>
  <c r="K1029" s="1"/>
  <c r="T1025"/>
  <c r="K1028" s="1"/>
  <c r="U1025"/>
  <c r="S1025"/>
  <c r="H1028" s="1"/>
  <c r="F1025"/>
  <c r="E1025"/>
  <c r="D1025"/>
  <c r="I1025"/>
  <c r="C1025"/>
  <c r="B1025"/>
  <c r="A1025"/>
  <c r="L1024"/>
  <c r="Q1024" s="1"/>
  <c r="Z1024"/>
  <c r="Y1024"/>
  <c r="X1024"/>
  <c r="K1023"/>
  <c r="J1023"/>
  <c r="Z1023"/>
  <c r="Y1023"/>
  <c r="W1023"/>
  <c r="H1023"/>
  <c r="X1023" s="1"/>
  <c r="F1023"/>
  <c r="V1023"/>
  <c r="T1023"/>
  <c r="U1023"/>
  <c r="S1023"/>
  <c r="E1023"/>
  <c r="D1023"/>
  <c r="C1023"/>
  <c r="B1023"/>
  <c r="A1023"/>
  <c r="L1022"/>
  <c r="G1022"/>
  <c r="E1022"/>
  <c r="J1021"/>
  <c r="I1021"/>
  <c r="E1021"/>
  <c r="J1020"/>
  <c r="I1020"/>
  <c r="E1020"/>
  <c r="K1019"/>
  <c r="J1019"/>
  <c r="H1019"/>
  <c r="R1019" s="1"/>
  <c r="G1019"/>
  <c r="F1019"/>
  <c r="K1018"/>
  <c r="J1018"/>
  <c r="H1018"/>
  <c r="G1018"/>
  <c r="F1018"/>
  <c r="K1017"/>
  <c r="J1017"/>
  <c r="H1017"/>
  <c r="G1017"/>
  <c r="F1017"/>
  <c r="C1016"/>
  <c r="V1015"/>
  <c r="K1021" s="1"/>
  <c r="T1015"/>
  <c r="U1015"/>
  <c r="S1015"/>
  <c r="H1020" s="1"/>
  <c r="F1015"/>
  <c r="E1015"/>
  <c r="D1015"/>
  <c r="I1015"/>
  <c r="C1015"/>
  <c r="B1015"/>
  <c r="A1015"/>
  <c r="A1014"/>
  <c r="A1012"/>
  <c r="C1010"/>
  <c r="C1009"/>
  <c r="A1006"/>
  <c r="C1004"/>
  <c r="C1003"/>
  <c r="A1000"/>
  <c r="L998"/>
  <c r="Q998" s="1"/>
  <c r="Z998"/>
  <c r="Y998"/>
  <c r="W998"/>
  <c r="K997"/>
  <c r="J997"/>
  <c r="Z997"/>
  <c r="Y997"/>
  <c r="X997"/>
  <c r="W997"/>
  <c r="H997"/>
  <c r="F997"/>
  <c r="V997"/>
  <c r="T997"/>
  <c r="U997"/>
  <c r="S997"/>
  <c r="E997"/>
  <c r="D997"/>
  <c r="C997"/>
  <c r="B997"/>
  <c r="A997"/>
  <c r="L996"/>
  <c r="G996"/>
  <c r="E996"/>
  <c r="J995"/>
  <c r="I995"/>
  <c r="E995"/>
  <c r="J994"/>
  <c r="I994"/>
  <c r="E994"/>
  <c r="K993"/>
  <c r="J993"/>
  <c r="H993"/>
  <c r="G993"/>
  <c r="F993"/>
  <c r="K992"/>
  <c r="J992"/>
  <c r="H992"/>
  <c r="R992" s="1"/>
  <c r="G992"/>
  <c r="F992"/>
  <c r="K991"/>
  <c r="J991"/>
  <c r="H991"/>
  <c r="G991"/>
  <c r="F991"/>
  <c r="K990"/>
  <c r="J990"/>
  <c r="H990"/>
  <c r="G990"/>
  <c r="F990"/>
  <c r="C989"/>
  <c r="V988"/>
  <c r="K995" s="1"/>
  <c r="T988"/>
  <c r="K994" s="1"/>
  <c r="U988"/>
  <c r="H995" s="1"/>
  <c r="S988"/>
  <c r="H994" s="1"/>
  <c r="F988"/>
  <c r="E988"/>
  <c r="D988"/>
  <c r="I988"/>
  <c r="C988"/>
  <c r="B988"/>
  <c r="A988"/>
  <c r="L987"/>
  <c r="Q987" s="1"/>
  <c r="Z987"/>
  <c r="Y987"/>
  <c r="X987"/>
  <c r="L986"/>
  <c r="G986"/>
  <c r="E986"/>
  <c r="J985"/>
  <c r="I985"/>
  <c r="F985"/>
  <c r="E985"/>
  <c r="J984"/>
  <c r="I984"/>
  <c r="F984"/>
  <c r="E984"/>
  <c r="K983"/>
  <c r="J983"/>
  <c r="H983"/>
  <c r="G983"/>
  <c r="F983"/>
  <c r="K982"/>
  <c r="J982"/>
  <c r="H982"/>
  <c r="G982"/>
  <c r="F982"/>
  <c r="K981"/>
  <c r="J981"/>
  <c r="H981"/>
  <c r="R981" s="1"/>
  <c r="G981"/>
  <c r="F981"/>
  <c r="C980"/>
  <c r="V979"/>
  <c r="K985" s="1"/>
  <c r="T979"/>
  <c r="K984" s="1"/>
  <c r="J987" s="1"/>
  <c r="P987" s="1"/>
  <c r="U979"/>
  <c r="H985" s="1"/>
  <c r="S979"/>
  <c r="H984" s="1"/>
  <c r="F979"/>
  <c r="E979"/>
  <c r="D979"/>
  <c r="I979"/>
  <c r="C979"/>
  <c r="A979"/>
  <c r="Q978"/>
  <c r="L978"/>
  <c r="Z978"/>
  <c r="Y978"/>
  <c r="W978"/>
  <c r="K977"/>
  <c r="J977"/>
  <c r="Z977"/>
  <c r="Y977"/>
  <c r="W977"/>
  <c r="H977"/>
  <c r="X977" s="1"/>
  <c r="F977"/>
  <c r="V977"/>
  <c r="T977"/>
  <c r="U977"/>
  <c r="S977"/>
  <c r="E977"/>
  <c r="D977"/>
  <c r="C977"/>
  <c r="B977"/>
  <c r="A977"/>
  <c r="K976"/>
  <c r="J976"/>
  <c r="Z976"/>
  <c r="Y976"/>
  <c r="W976"/>
  <c r="H976"/>
  <c r="X976" s="1"/>
  <c r="F976"/>
  <c r="V976"/>
  <c r="T976"/>
  <c r="U976"/>
  <c r="S976"/>
  <c r="E976"/>
  <c r="D976"/>
  <c r="C976"/>
  <c r="B976"/>
  <c r="A976"/>
  <c r="L975"/>
  <c r="G975"/>
  <c r="E975"/>
  <c r="J974"/>
  <c r="I974"/>
  <c r="E974"/>
  <c r="J973"/>
  <c r="I973"/>
  <c r="E973"/>
  <c r="K972"/>
  <c r="J972"/>
  <c r="H972"/>
  <c r="G972"/>
  <c r="F972"/>
  <c r="K971"/>
  <c r="J971"/>
  <c r="H971"/>
  <c r="R971" s="1"/>
  <c r="G971"/>
  <c r="F971"/>
  <c r="K970"/>
  <c r="J970"/>
  <c r="H970"/>
  <c r="G970"/>
  <c r="F970"/>
  <c r="K969"/>
  <c r="J969"/>
  <c r="H969"/>
  <c r="R969" s="1"/>
  <c r="G969"/>
  <c r="F969"/>
  <c r="C968"/>
  <c r="V967"/>
  <c r="K974" s="1"/>
  <c r="T967"/>
  <c r="U967"/>
  <c r="S967"/>
  <c r="H973" s="1"/>
  <c r="F967"/>
  <c r="E967"/>
  <c r="D967"/>
  <c r="I967"/>
  <c r="C967"/>
  <c r="B967"/>
  <c r="A967"/>
  <c r="L966"/>
  <c r="Q966" s="1"/>
  <c r="Z966"/>
  <c r="Y966"/>
  <c r="W966"/>
  <c r="K965"/>
  <c r="J965"/>
  <c r="Z965"/>
  <c r="Y965"/>
  <c r="X965"/>
  <c r="W965"/>
  <c r="H965"/>
  <c r="F965"/>
  <c r="V965"/>
  <c r="T965"/>
  <c r="U965"/>
  <c r="S965"/>
  <c r="E965"/>
  <c r="D965"/>
  <c r="C965"/>
  <c r="B965"/>
  <c r="A965"/>
  <c r="K964"/>
  <c r="J964"/>
  <c r="Z964"/>
  <c r="Y964"/>
  <c r="W964"/>
  <c r="H964"/>
  <c r="X964" s="1"/>
  <c r="F964"/>
  <c r="V964"/>
  <c r="T964"/>
  <c r="U964"/>
  <c r="S964"/>
  <c r="E964"/>
  <c r="D964"/>
  <c r="C964"/>
  <c r="B964"/>
  <c r="A964"/>
  <c r="L963"/>
  <c r="G963"/>
  <c r="E963"/>
  <c r="J962"/>
  <c r="I962"/>
  <c r="E962"/>
  <c r="J961"/>
  <c r="I961"/>
  <c r="E961"/>
  <c r="K960"/>
  <c r="J960"/>
  <c r="H960"/>
  <c r="G960"/>
  <c r="F960"/>
  <c r="K959"/>
  <c r="J959"/>
  <c r="H959"/>
  <c r="R959" s="1"/>
  <c r="G959"/>
  <c r="F959"/>
  <c r="K958"/>
  <c r="J958"/>
  <c r="H958"/>
  <c r="G958"/>
  <c r="F958"/>
  <c r="K957"/>
  <c r="J957"/>
  <c r="H957"/>
  <c r="G957"/>
  <c r="F957"/>
  <c r="C956"/>
  <c r="V955"/>
  <c r="T955"/>
  <c r="K961" s="1"/>
  <c r="U955"/>
  <c r="H962" s="1"/>
  <c r="S955"/>
  <c r="F955"/>
  <c r="E955"/>
  <c r="D955"/>
  <c r="I955"/>
  <c r="C955"/>
  <c r="B955"/>
  <c r="A955"/>
  <c r="L954"/>
  <c r="Q954" s="1"/>
  <c r="Z954"/>
  <c r="Y954"/>
  <c r="X954"/>
  <c r="L953"/>
  <c r="G953"/>
  <c r="E953"/>
  <c r="J952"/>
  <c r="I952"/>
  <c r="F952"/>
  <c r="E952"/>
  <c r="J951"/>
  <c r="I951"/>
  <c r="F951"/>
  <c r="E951"/>
  <c r="K950"/>
  <c r="J950"/>
  <c r="H950"/>
  <c r="G950"/>
  <c r="F950"/>
  <c r="K949"/>
  <c r="J949"/>
  <c r="R949"/>
  <c r="H949"/>
  <c r="G949"/>
  <c r="F949"/>
  <c r="K948"/>
  <c r="J948"/>
  <c r="H948"/>
  <c r="G948"/>
  <c r="F948"/>
  <c r="K947"/>
  <c r="J947"/>
  <c r="H947"/>
  <c r="R947" s="1"/>
  <c r="G947"/>
  <c r="F947"/>
  <c r="C946"/>
  <c r="V945"/>
  <c r="K952" s="1"/>
  <c r="T945"/>
  <c r="K951" s="1"/>
  <c r="U945"/>
  <c r="H952" s="1"/>
  <c r="S945"/>
  <c r="H951" s="1"/>
  <c r="F945"/>
  <c r="E945"/>
  <c r="D945"/>
  <c r="I945"/>
  <c r="C945"/>
  <c r="B945"/>
  <c r="A945"/>
  <c r="L944"/>
  <c r="Q944" s="1"/>
  <c r="Z944"/>
  <c r="Y944"/>
  <c r="X944"/>
  <c r="L943"/>
  <c r="G943"/>
  <c r="E943"/>
  <c r="J942"/>
  <c r="I942"/>
  <c r="F942"/>
  <c r="E942"/>
  <c r="J941"/>
  <c r="I941"/>
  <c r="F941"/>
  <c r="E941"/>
  <c r="K940"/>
  <c r="J940"/>
  <c r="H940"/>
  <c r="G940"/>
  <c r="F940"/>
  <c r="K939"/>
  <c r="J939"/>
  <c r="H939"/>
  <c r="G939"/>
  <c r="F939"/>
  <c r="K938"/>
  <c r="J938"/>
  <c r="H938"/>
  <c r="G938"/>
  <c r="F938"/>
  <c r="C937"/>
  <c r="V936"/>
  <c r="K942" s="1"/>
  <c r="T936"/>
  <c r="K941" s="1"/>
  <c r="U936"/>
  <c r="H942" s="1"/>
  <c r="S936"/>
  <c r="H941" s="1"/>
  <c r="F936"/>
  <c r="E936"/>
  <c r="D936"/>
  <c r="I936"/>
  <c r="C936"/>
  <c r="B936"/>
  <c r="A936"/>
  <c r="L935"/>
  <c r="Q935" s="1"/>
  <c r="Z935"/>
  <c r="Y935"/>
  <c r="X935"/>
  <c r="L934"/>
  <c r="G934"/>
  <c r="E934"/>
  <c r="J933"/>
  <c r="I933"/>
  <c r="F933"/>
  <c r="E933"/>
  <c r="J932"/>
  <c r="I932"/>
  <c r="F932"/>
  <c r="E932"/>
  <c r="K931"/>
  <c r="J931"/>
  <c r="H931"/>
  <c r="G931"/>
  <c r="F931"/>
  <c r="K930"/>
  <c r="J930"/>
  <c r="H930"/>
  <c r="G930"/>
  <c r="F930"/>
  <c r="K929"/>
  <c r="J929"/>
  <c r="H929"/>
  <c r="G929"/>
  <c r="F929"/>
  <c r="C928"/>
  <c r="V927"/>
  <c r="K933" s="1"/>
  <c r="T927"/>
  <c r="K932" s="1"/>
  <c r="U927"/>
  <c r="H933" s="1"/>
  <c r="S927"/>
  <c r="H932" s="1"/>
  <c r="F927"/>
  <c r="E927"/>
  <c r="D927"/>
  <c r="I927"/>
  <c r="C927"/>
  <c r="B927"/>
  <c r="A927"/>
  <c r="L926"/>
  <c r="Q926" s="1"/>
  <c r="Z926"/>
  <c r="Y926"/>
  <c r="X926"/>
  <c r="K925"/>
  <c r="J925"/>
  <c r="Z925"/>
  <c r="Y925"/>
  <c r="W925"/>
  <c r="H925"/>
  <c r="X925" s="1"/>
  <c r="F925"/>
  <c r="V925"/>
  <c r="T925"/>
  <c r="U925"/>
  <c r="S925"/>
  <c r="E925"/>
  <c r="D925"/>
  <c r="C925"/>
  <c r="B925"/>
  <c r="A925"/>
  <c r="K924"/>
  <c r="J924"/>
  <c r="Z924"/>
  <c r="Y924"/>
  <c r="X924"/>
  <c r="H924"/>
  <c r="W924" s="1"/>
  <c r="F924"/>
  <c r="V924"/>
  <c r="T924"/>
  <c r="U924"/>
  <c r="S924"/>
  <c r="E924"/>
  <c r="D924"/>
  <c r="C924"/>
  <c r="B924"/>
  <c r="A924"/>
  <c r="L923"/>
  <c r="G923"/>
  <c r="E923"/>
  <c r="J922"/>
  <c r="I922"/>
  <c r="F922"/>
  <c r="E922"/>
  <c r="J921"/>
  <c r="I921"/>
  <c r="F921"/>
  <c r="E921"/>
  <c r="K920"/>
  <c r="J920"/>
  <c r="H920"/>
  <c r="G920"/>
  <c r="F920"/>
  <c r="K919"/>
  <c r="J919"/>
  <c r="R919"/>
  <c r="H919"/>
  <c r="G919"/>
  <c r="F919"/>
  <c r="K918"/>
  <c r="J918"/>
  <c r="H918"/>
  <c r="G918"/>
  <c r="F918"/>
  <c r="K917"/>
  <c r="J917"/>
  <c r="R917"/>
  <c r="H917"/>
  <c r="G917"/>
  <c r="F917"/>
  <c r="C916"/>
  <c r="V915"/>
  <c r="K922" s="1"/>
  <c r="T915"/>
  <c r="K921" s="1"/>
  <c r="U915"/>
  <c r="H922" s="1"/>
  <c r="S915"/>
  <c r="H921" s="1"/>
  <c r="F915"/>
  <c r="E915"/>
  <c r="D915"/>
  <c r="I915"/>
  <c r="C915"/>
  <c r="A915"/>
  <c r="L914"/>
  <c r="Q914" s="1"/>
  <c r="Z914"/>
  <c r="Y914"/>
  <c r="X914"/>
  <c r="L913"/>
  <c r="G913"/>
  <c r="E913"/>
  <c r="J912"/>
  <c r="I912"/>
  <c r="F912"/>
  <c r="E912"/>
  <c r="J911"/>
  <c r="I911"/>
  <c r="F911"/>
  <c r="E911"/>
  <c r="K910"/>
  <c r="J910"/>
  <c r="H910"/>
  <c r="G910"/>
  <c r="F910"/>
  <c r="K909"/>
  <c r="J909"/>
  <c r="H909"/>
  <c r="R909" s="1"/>
  <c r="G909"/>
  <c r="F909"/>
  <c r="K908"/>
  <c r="J908"/>
  <c r="H908"/>
  <c r="G908"/>
  <c r="F908"/>
  <c r="K907"/>
  <c r="J907"/>
  <c r="H907"/>
  <c r="R907" s="1"/>
  <c r="G907"/>
  <c r="F907"/>
  <c r="C906"/>
  <c r="V905"/>
  <c r="K912" s="1"/>
  <c r="T905"/>
  <c r="K911" s="1"/>
  <c r="U905"/>
  <c r="H912" s="1"/>
  <c r="S905"/>
  <c r="H911" s="1"/>
  <c r="G914" s="1"/>
  <c r="O914" s="1"/>
  <c r="F905"/>
  <c r="E905"/>
  <c r="D905"/>
  <c r="I905"/>
  <c r="C905"/>
  <c r="B905"/>
  <c r="A905"/>
  <c r="L904"/>
  <c r="Q904" s="1"/>
  <c r="Z904"/>
  <c r="Y904"/>
  <c r="X904"/>
  <c r="L903"/>
  <c r="G903"/>
  <c r="E903"/>
  <c r="J902"/>
  <c r="I902"/>
  <c r="F902"/>
  <c r="E902"/>
  <c r="J901"/>
  <c r="I901"/>
  <c r="F901"/>
  <c r="E901"/>
  <c r="K900"/>
  <c r="J900"/>
  <c r="H900"/>
  <c r="G900"/>
  <c r="F900"/>
  <c r="K899"/>
  <c r="J899"/>
  <c r="H899"/>
  <c r="R899" s="1"/>
  <c r="G899"/>
  <c r="F899"/>
  <c r="K898"/>
  <c r="J898"/>
  <c r="H898"/>
  <c r="G898"/>
  <c r="F898"/>
  <c r="K897"/>
  <c r="J897"/>
  <c r="R897"/>
  <c r="H897"/>
  <c r="G897"/>
  <c r="F897"/>
  <c r="C896"/>
  <c r="V895"/>
  <c r="K902" s="1"/>
  <c r="T895"/>
  <c r="K901" s="1"/>
  <c r="U895"/>
  <c r="H902" s="1"/>
  <c r="S895"/>
  <c r="H901" s="1"/>
  <c r="F895"/>
  <c r="E895"/>
  <c r="D895"/>
  <c r="I895"/>
  <c r="C895"/>
  <c r="A895"/>
  <c r="L894"/>
  <c r="Q894" s="1"/>
  <c r="Z894"/>
  <c r="Y894"/>
  <c r="X894"/>
  <c r="L893"/>
  <c r="G893"/>
  <c r="E893"/>
  <c r="J892"/>
  <c r="I892"/>
  <c r="F892"/>
  <c r="E892"/>
  <c r="J891"/>
  <c r="I891"/>
  <c r="F891"/>
  <c r="E891"/>
  <c r="K890"/>
  <c r="J890"/>
  <c r="H890"/>
  <c r="G890"/>
  <c r="F890"/>
  <c r="K889"/>
  <c r="J889"/>
  <c r="H889"/>
  <c r="R889" s="1"/>
  <c r="G889"/>
  <c r="F889"/>
  <c r="K888"/>
  <c r="J888"/>
  <c r="H888"/>
  <c r="G888"/>
  <c r="F888"/>
  <c r="K887"/>
  <c r="J887"/>
  <c r="H887"/>
  <c r="R887" s="1"/>
  <c r="G887"/>
  <c r="F887"/>
  <c r="C886"/>
  <c r="V885"/>
  <c r="K892" s="1"/>
  <c r="T885"/>
  <c r="K891" s="1"/>
  <c r="U885"/>
  <c r="H892" s="1"/>
  <c r="S885"/>
  <c r="H891" s="1"/>
  <c r="F885"/>
  <c r="E885"/>
  <c r="D885"/>
  <c r="I885"/>
  <c r="C885"/>
  <c r="A885"/>
  <c r="L884"/>
  <c r="Q884" s="1"/>
  <c r="Z884"/>
  <c r="Y884"/>
  <c r="X884"/>
  <c r="L883"/>
  <c r="G883"/>
  <c r="E883"/>
  <c r="J882"/>
  <c r="I882"/>
  <c r="F882"/>
  <c r="E882"/>
  <c r="J881"/>
  <c r="I881"/>
  <c r="F881"/>
  <c r="E881"/>
  <c r="K880"/>
  <c r="J880"/>
  <c r="H880"/>
  <c r="G880"/>
  <c r="F880"/>
  <c r="K879"/>
  <c r="J879"/>
  <c r="H879"/>
  <c r="G879"/>
  <c r="F879"/>
  <c r="K878"/>
  <c r="J884" s="1"/>
  <c r="P884" s="1"/>
  <c r="J878"/>
  <c r="H878"/>
  <c r="G878"/>
  <c r="F878"/>
  <c r="C877"/>
  <c r="V876"/>
  <c r="K882" s="1"/>
  <c r="T876"/>
  <c r="K881" s="1"/>
  <c r="U876"/>
  <c r="H882" s="1"/>
  <c r="S876"/>
  <c r="H881" s="1"/>
  <c r="F876"/>
  <c r="E876"/>
  <c r="D876"/>
  <c r="I876"/>
  <c r="C876"/>
  <c r="A876"/>
  <c r="L875"/>
  <c r="Q875" s="1"/>
  <c r="Z875"/>
  <c r="Y875"/>
  <c r="X875"/>
  <c r="K874"/>
  <c r="J874"/>
  <c r="Z874"/>
  <c r="Y874"/>
  <c r="X874"/>
  <c r="W874"/>
  <c r="H874"/>
  <c r="F874"/>
  <c r="V874"/>
  <c r="T874"/>
  <c r="U874"/>
  <c r="S874"/>
  <c r="E874"/>
  <c r="D874"/>
  <c r="C874"/>
  <c r="B874"/>
  <c r="A874"/>
  <c r="K873"/>
  <c r="J873"/>
  <c r="Z873"/>
  <c r="Y873"/>
  <c r="X873"/>
  <c r="H873"/>
  <c r="W873" s="1"/>
  <c r="F873"/>
  <c r="V873"/>
  <c r="T873"/>
  <c r="U873"/>
  <c r="S873"/>
  <c r="E873"/>
  <c r="D873"/>
  <c r="C873"/>
  <c r="B873"/>
  <c r="A873"/>
  <c r="K872"/>
  <c r="J872"/>
  <c r="Z872"/>
  <c r="Y872"/>
  <c r="X872"/>
  <c r="H872"/>
  <c r="W872" s="1"/>
  <c r="F872"/>
  <c r="V872"/>
  <c r="T872"/>
  <c r="U872"/>
  <c r="S872"/>
  <c r="E872"/>
  <c r="D872"/>
  <c r="C872"/>
  <c r="B872"/>
  <c r="A872"/>
  <c r="L871"/>
  <c r="G871"/>
  <c r="E871"/>
  <c r="J870"/>
  <c r="I870"/>
  <c r="F870"/>
  <c r="E870"/>
  <c r="J869"/>
  <c r="I869"/>
  <c r="F869"/>
  <c r="E869"/>
  <c r="K868"/>
  <c r="J868"/>
  <c r="H868"/>
  <c r="G868"/>
  <c r="F868"/>
  <c r="K867"/>
  <c r="J867"/>
  <c r="H867"/>
  <c r="R867" s="1"/>
  <c r="G867"/>
  <c r="F867"/>
  <c r="K866"/>
  <c r="J866"/>
  <c r="H866"/>
  <c r="G866"/>
  <c r="F866"/>
  <c r="K865"/>
  <c r="J865"/>
  <c r="H865"/>
  <c r="R865" s="1"/>
  <c r="G865"/>
  <c r="F865"/>
  <c r="C864"/>
  <c r="V863"/>
  <c r="K870" s="1"/>
  <c r="T863"/>
  <c r="K869" s="1"/>
  <c r="U863"/>
  <c r="S863"/>
  <c r="F863"/>
  <c r="E863"/>
  <c r="D863"/>
  <c r="I863"/>
  <c r="C863"/>
  <c r="B863"/>
  <c r="A863"/>
  <c r="L862"/>
  <c r="Q862" s="1"/>
  <c r="Z862"/>
  <c r="Y862"/>
  <c r="X862"/>
  <c r="K861"/>
  <c r="J861"/>
  <c r="Z861"/>
  <c r="Y861"/>
  <c r="X861"/>
  <c r="H861"/>
  <c r="W861" s="1"/>
  <c r="F861"/>
  <c r="V861"/>
  <c r="T861"/>
  <c r="U861"/>
  <c r="S861"/>
  <c r="E861"/>
  <c r="D861"/>
  <c r="C861"/>
  <c r="B861"/>
  <c r="A861"/>
  <c r="K860"/>
  <c r="J860"/>
  <c r="Z860"/>
  <c r="Y860"/>
  <c r="X860"/>
  <c r="H860"/>
  <c r="W860" s="1"/>
  <c r="F860"/>
  <c r="V860"/>
  <c r="T860"/>
  <c r="U860"/>
  <c r="S860"/>
  <c r="E860"/>
  <c r="D860"/>
  <c r="C860"/>
  <c r="B860"/>
  <c r="A860"/>
  <c r="L859"/>
  <c r="G859"/>
  <c r="E859"/>
  <c r="J858"/>
  <c r="I858"/>
  <c r="F858"/>
  <c r="E858"/>
  <c r="J857"/>
  <c r="I857"/>
  <c r="F857"/>
  <c r="E857"/>
  <c r="K856"/>
  <c r="J856"/>
  <c r="H856"/>
  <c r="G856"/>
  <c r="F856"/>
  <c r="K855"/>
  <c r="J855"/>
  <c r="H855"/>
  <c r="R855" s="1"/>
  <c r="G855"/>
  <c r="F855"/>
  <c r="K854"/>
  <c r="J854"/>
  <c r="H854"/>
  <c r="G854"/>
  <c r="F854"/>
  <c r="K853"/>
  <c r="J853"/>
  <c r="H853"/>
  <c r="R853" s="1"/>
  <c r="G853"/>
  <c r="F853"/>
  <c r="C852"/>
  <c r="V851"/>
  <c r="T851"/>
  <c r="U851"/>
  <c r="S851"/>
  <c r="H857" s="1"/>
  <c r="F851"/>
  <c r="E851"/>
  <c r="D851"/>
  <c r="I851"/>
  <c r="C851"/>
  <c r="A851"/>
  <c r="Q850"/>
  <c r="L850"/>
  <c r="Z850"/>
  <c r="Y850"/>
  <c r="X850"/>
  <c r="K849"/>
  <c r="J850" s="1"/>
  <c r="P850" s="1"/>
  <c r="J849"/>
  <c r="H849"/>
  <c r="G850" s="1"/>
  <c r="O850" s="1"/>
  <c r="G849"/>
  <c r="F849"/>
  <c r="V849"/>
  <c r="T849"/>
  <c r="U849"/>
  <c r="S849"/>
  <c r="E849"/>
  <c r="D849"/>
  <c r="I849"/>
  <c r="C849"/>
  <c r="B849"/>
  <c r="A849"/>
  <c r="L848"/>
  <c r="Q848" s="1"/>
  <c r="Z848"/>
  <c r="Y848"/>
  <c r="X848"/>
  <c r="L847"/>
  <c r="G847"/>
  <c r="E847"/>
  <c r="J846"/>
  <c r="I846"/>
  <c r="F846"/>
  <c r="E846"/>
  <c r="J845"/>
  <c r="I845"/>
  <c r="F845"/>
  <c r="E845"/>
  <c r="K844"/>
  <c r="J844"/>
  <c r="H844"/>
  <c r="G844"/>
  <c r="F844"/>
  <c r="K843"/>
  <c r="J843"/>
  <c r="R843"/>
  <c r="H843"/>
  <c r="G843"/>
  <c r="F843"/>
  <c r="K842"/>
  <c r="J842"/>
  <c r="H842"/>
  <c r="G842"/>
  <c r="F842"/>
  <c r="K841"/>
  <c r="J841"/>
  <c r="R841"/>
  <c r="H841"/>
  <c r="G841"/>
  <c r="F841"/>
  <c r="C840"/>
  <c r="V839"/>
  <c r="K846" s="1"/>
  <c r="T839"/>
  <c r="K845" s="1"/>
  <c r="U839"/>
  <c r="H846" s="1"/>
  <c r="S839"/>
  <c r="H845" s="1"/>
  <c r="F839"/>
  <c r="E839"/>
  <c r="D839"/>
  <c r="I839"/>
  <c r="C839"/>
  <c r="A839"/>
  <c r="A838"/>
  <c r="C836"/>
  <c r="C835"/>
  <c r="A832"/>
  <c r="Q830"/>
  <c r="L830"/>
  <c r="Z830"/>
  <c r="Y830"/>
  <c r="X830"/>
  <c r="K829"/>
  <c r="J829"/>
  <c r="Z829"/>
  <c r="Y829"/>
  <c r="W829"/>
  <c r="H829"/>
  <c r="X829" s="1"/>
  <c r="F829"/>
  <c r="V829"/>
  <c r="T829"/>
  <c r="U829"/>
  <c r="S829"/>
  <c r="E829"/>
  <c r="D829"/>
  <c r="C829"/>
  <c r="B829"/>
  <c r="A829"/>
  <c r="L828"/>
  <c r="G828"/>
  <c r="E828"/>
  <c r="J827"/>
  <c r="I827"/>
  <c r="E827"/>
  <c r="J826"/>
  <c r="I826"/>
  <c r="E826"/>
  <c r="K825"/>
  <c r="J825"/>
  <c r="H825"/>
  <c r="R825" s="1"/>
  <c r="G825"/>
  <c r="F825"/>
  <c r="K824"/>
  <c r="J824"/>
  <c r="H824"/>
  <c r="G824"/>
  <c r="F824"/>
  <c r="K823"/>
  <c r="J823"/>
  <c r="R823"/>
  <c r="H823"/>
  <c r="G823"/>
  <c r="F823"/>
  <c r="C822"/>
  <c r="V821"/>
  <c r="K827" s="1"/>
  <c r="T821"/>
  <c r="K826" s="1"/>
  <c r="U821"/>
  <c r="S821"/>
  <c r="H826" s="1"/>
  <c r="F821"/>
  <c r="E821"/>
  <c r="D821"/>
  <c r="I821"/>
  <c r="C821"/>
  <c r="B821"/>
  <c r="A821"/>
  <c r="L820"/>
  <c r="Q820" s="1"/>
  <c r="Z820"/>
  <c r="Y820"/>
  <c r="X820"/>
  <c r="K817"/>
  <c r="L819"/>
  <c r="G819"/>
  <c r="E819"/>
  <c r="J818"/>
  <c r="I818"/>
  <c r="E818"/>
  <c r="J817"/>
  <c r="I817"/>
  <c r="E817"/>
  <c r="K816"/>
  <c r="J816"/>
  <c r="H816"/>
  <c r="R816" s="1"/>
  <c r="G816"/>
  <c r="F816"/>
  <c r="K815"/>
  <c r="J815"/>
  <c r="H815"/>
  <c r="G815"/>
  <c r="F815"/>
  <c r="K814"/>
  <c r="J814"/>
  <c r="H814"/>
  <c r="R814" s="1"/>
  <c r="G814"/>
  <c r="F814"/>
  <c r="C813"/>
  <c r="V812"/>
  <c r="K818" s="1"/>
  <c r="T812"/>
  <c r="U812"/>
  <c r="H818" s="1"/>
  <c r="S812"/>
  <c r="H817" s="1"/>
  <c r="F812"/>
  <c r="E812"/>
  <c r="D812"/>
  <c r="I812"/>
  <c r="C812"/>
  <c r="B812"/>
  <c r="A812"/>
  <c r="L811"/>
  <c r="Q811" s="1"/>
  <c r="Z811"/>
  <c r="Y811"/>
  <c r="X811"/>
  <c r="L810"/>
  <c r="G810"/>
  <c r="E810"/>
  <c r="J809"/>
  <c r="I809"/>
  <c r="E809"/>
  <c r="J808"/>
  <c r="I808"/>
  <c r="E808"/>
  <c r="K807"/>
  <c r="J807"/>
  <c r="H807"/>
  <c r="R807" s="1"/>
  <c r="G807"/>
  <c r="F807"/>
  <c r="K806"/>
  <c r="J806"/>
  <c r="H806"/>
  <c r="G806"/>
  <c r="F806"/>
  <c r="K805"/>
  <c r="J805"/>
  <c r="R805"/>
  <c r="H805"/>
  <c r="G805"/>
  <c r="F805"/>
  <c r="C804"/>
  <c r="V803"/>
  <c r="K809" s="1"/>
  <c r="T803"/>
  <c r="K808" s="1"/>
  <c r="J811" s="1"/>
  <c r="P811" s="1"/>
  <c r="U803"/>
  <c r="H809" s="1"/>
  <c r="S803"/>
  <c r="H808" s="1"/>
  <c r="F803"/>
  <c r="E803"/>
  <c r="D803"/>
  <c r="I803"/>
  <c r="C803"/>
  <c r="B803"/>
  <c r="A803"/>
  <c r="L802"/>
  <c r="Q802" s="1"/>
  <c r="Z802"/>
  <c r="Y802"/>
  <c r="X802"/>
  <c r="L801"/>
  <c r="G801"/>
  <c r="E801"/>
  <c r="J800"/>
  <c r="I800"/>
  <c r="E800"/>
  <c r="J799"/>
  <c r="I799"/>
  <c r="E799"/>
  <c r="K798"/>
  <c r="J798"/>
  <c r="H798"/>
  <c r="G798"/>
  <c r="F798"/>
  <c r="C797"/>
  <c r="V796"/>
  <c r="K800" s="1"/>
  <c r="T796"/>
  <c r="K799" s="1"/>
  <c r="U796"/>
  <c r="H800" s="1"/>
  <c r="S796"/>
  <c r="H799" s="1"/>
  <c r="F796"/>
  <c r="E796"/>
  <c r="D796"/>
  <c r="I796"/>
  <c r="C796"/>
  <c r="B796"/>
  <c r="A796"/>
  <c r="L795"/>
  <c r="Q795" s="1"/>
  <c r="Z795"/>
  <c r="Y795"/>
  <c r="X795"/>
  <c r="K794"/>
  <c r="J794"/>
  <c r="Z794"/>
  <c r="Y794"/>
  <c r="X794"/>
  <c r="W794"/>
  <c r="H794"/>
  <c r="F794"/>
  <c r="V794"/>
  <c r="T794"/>
  <c r="U794"/>
  <c r="S794"/>
  <c r="E794"/>
  <c r="D794"/>
  <c r="C794"/>
  <c r="B794"/>
  <c r="A794"/>
  <c r="L793"/>
  <c r="G793"/>
  <c r="E793"/>
  <c r="J792"/>
  <c r="I792"/>
  <c r="E792"/>
  <c r="J791"/>
  <c r="I791"/>
  <c r="E791"/>
  <c r="K790"/>
  <c r="J790"/>
  <c r="H790"/>
  <c r="G790"/>
  <c r="F790"/>
  <c r="C789"/>
  <c r="V788"/>
  <c r="K792" s="1"/>
  <c r="T788"/>
  <c r="K791" s="1"/>
  <c r="U788"/>
  <c r="H792" s="1"/>
  <c r="S788"/>
  <c r="H791" s="1"/>
  <c r="F788"/>
  <c r="E788"/>
  <c r="D788"/>
  <c r="I788"/>
  <c r="C788"/>
  <c r="B788"/>
  <c r="A788"/>
  <c r="L787"/>
  <c r="Q787" s="1"/>
  <c r="Z787"/>
  <c r="Y787"/>
  <c r="X787"/>
  <c r="K786"/>
  <c r="J786"/>
  <c r="Z786"/>
  <c r="Y786"/>
  <c r="W786"/>
  <c r="H786"/>
  <c r="X786" s="1"/>
  <c r="F786"/>
  <c r="V786"/>
  <c r="T786"/>
  <c r="U786"/>
  <c r="S786"/>
  <c r="E786"/>
  <c r="D786"/>
  <c r="C786"/>
  <c r="B786"/>
  <c r="A786"/>
  <c r="L785"/>
  <c r="G785"/>
  <c r="E785"/>
  <c r="J784"/>
  <c r="I784"/>
  <c r="E784"/>
  <c r="J783"/>
  <c r="I783"/>
  <c r="E783"/>
  <c r="K782"/>
  <c r="J782"/>
  <c r="H782"/>
  <c r="R782" s="1"/>
  <c r="G782"/>
  <c r="F782"/>
  <c r="K781"/>
  <c r="J781"/>
  <c r="H781"/>
  <c r="G781"/>
  <c r="F781"/>
  <c r="K780"/>
  <c r="J780"/>
  <c r="H780"/>
  <c r="R780" s="1"/>
  <c r="G780"/>
  <c r="F780"/>
  <c r="C779"/>
  <c r="V778"/>
  <c r="K784" s="1"/>
  <c r="T778"/>
  <c r="K783" s="1"/>
  <c r="U778"/>
  <c r="H784" s="1"/>
  <c r="S778"/>
  <c r="F778"/>
  <c r="E778"/>
  <c r="D778"/>
  <c r="I778"/>
  <c r="C778"/>
  <c r="B778"/>
  <c r="A778"/>
  <c r="L777"/>
  <c r="Q777" s="1"/>
  <c r="Z777"/>
  <c r="Y777"/>
  <c r="X777"/>
  <c r="K776"/>
  <c r="J776"/>
  <c r="Z776"/>
  <c r="Y776"/>
  <c r="W776"/>
  <c r="H776"/>
  <c r="X776" s="1"/>
  <c r="F776"/>
  <c r="V776"/>
  <c r="T776"/>
  <c r="U776"/>
  <c r="S776"/>
  <c r="E776"/>
  <c r="D776"/>
  <c r="C776"/>
  <c r="B776"/>
  <c r="A776"/>
  <c r="L775"/>
  <c r="G775"/>
  <c r="E775"/>
  <c r="J774"/>
  <c r="I774"/>
  <c r="E774"/>
  <c r="J773"/>
  <c r="I773"/>
  <c r="E773"/>
  <c r="K772"/>
  <c r="J772"/>
  <c r="H772"/>
  <c r="R772" s="1"/>
  <c r="G772"/>
  <c r="F772"/>
  <c r="C771"/>
  <c r="V770"/>
  <c r="K774" s="1"/>
  <c r="T770"/>
  <c r="K773" s="1"/>
  <c r="U770"/>
  <c r="S770"/>
  <c r="H773" s="1"/>
  <c r="F770"/>
  <c r="E770"/>
  <c r="D770"/>
  <c r="I770"/>
  <c r="C770"/>
  <c r="B770"/>
  <c r="A770"/>
  <c r="A769"/>
  <c r="A767"/>
  <c r="C765"/>
  <c r="C764"/>
  <c r="A761"/>
  <c r="C759"/>
  <c r="C758"/>
  <c r="A755"/>
  <c r="L753"/>
  <c r="Q753" s="1"/>
  <c r="Z753"/>
  <c r="Y753"/>
  <c r="W753"/>
  <c r="H750"/>
  <c r="K752"/>
  <c r="J752"/>
  <c r="Z752"/>
  <c r="Y752"/>
  <c r="W752"/>
  <c r="H752"/>
  <c r="X752" s="1"/>
  <c r="F752"/>
  <c r="V752"/>
  <c r="T752"/>
  <c r="U752"/>
  <c r="S752"/>
  <c r="E752"/>
  <c r="D752"/>
  <c r="C752"/>
  <c r="B752"/>
  <c r="A752"/>
  <c r="L751"/>
  <c r="G751"/>
  <c r="E751"/>
  <c r="J750"/>
  <c r="I750"/>
  <c r="E750"/>
  <c r="J749"/>
  <c r="I749"/>
  <c r="E749"/>
  <c r="K748"/>
  <c r="J748"/>
  <c r="H748"/>
  <c r="G748"/>
  <c r="F748"/>
  <c r="K747"/>
  <c r="J747"/>
  <c r="R747"/>
  <c r="H747"/>
  <c r="G747"/>
  <c r="F747"/>
  <c r="K746"/>
  <c r="J746"/>
  <c r="H746"/>
  <c r="G746"/>
  <c r="F746"/>
  <c r="K745"/>
  <c r="J745"/>
  <c r="H745"/>
  <c r="R745" s="1"/>
  <c r="G745"/>
  <c r="F745"/>
  <c r="C744"/>
  <c r="V743"/>
  <c r="K750" s="1"/>
  <c r="T743"/>
  <c r="K749" s="1"/>
  <c r="U743"/>
  <c r="S743"/>
  <c r="H749" s="1"/>
  <c r="F743"/>
  <c r="E743"/>
  <c r="D743"/>
  <c r="I743"/>
  <c r="C743"/>
  <c r="B743"/>
  <c r="A743"/>
  <c r="L742"/>
  <c r="Q742" s="1"/>
  <c r="Z742"/>
  <c r="Y742"/>
  <c r="X742"/>
  <c r="L741"/>
  <c r="G741"/>
  <c r="E741"/>
  <c r="J740"/>
  <c r="I740"/>
  <c r="F740"/>
  <c r="E740"/>
  <c r="J739"/>
  <c r="I739"/>
  <c r="F739"/>
  <c r="E739"/>
  <c r="K738"/>
  <c r="J738"/>
  <c r="H738"/>
  <c r="G738"/>
  <c r="F738"/>
  <c r="K737"/>
  <c r="J737"/>
  <c r="H737"/>
  <c r="G737"/>
  <c r="F737"/>
  <c r="K736"/>
  <c r="J736"/>
  <c r="H736"/>
  <c r="G736"/>
  <c r="F736"/>
  <c r="C735"/>
  <c r="V734"/>
  <c r="K740" s="1"/>
  <c r="T734"/>
  <c r="K739" s="1"/>
  <c r="U734"/>
  <c r="H740" s="1"/>
  <c r="S734"/>
  <c r="H739" s="1"/>
  <c r="F734"/>
  <c r="E734"/>
  <c r="D734"/>
  <c r="I734"/>
  <c r="C734"/>
  <c r="A734"/>
  <c r="L733"/>
  <c r="Q733" s="1"/>
  <c r="Z733"/>
  <c r="Y733"/>
  <c r="W733"/>
  <c r="K732"/>
  <c r="J732"/>
  <c r="Z732"/>
  <c r="Y732"/>
  <c r="W732"/>
  <c r="H732"/>
  <c r="X732" s="1"/>
  <c r="F732"/>
  <c r="V732"/>
  <c r="T732"/>
  <c r="U732"/>
  <c r="S732"/>
  <c r="E732"/>
  <c r="D732"/>
  <c r="C732"/>
  <c r="B732"/>
  <c r="A732"/>
  <c r="K731"/>
  <c r="J731"/>
  <c r="Z731"/>
  <c r="Y731"/>
  <c r="W731"/>
  <c r="H731"/>
  <c r="X731" s="1"/>
  <c r="F731"/>
  <c r="V731"/>
  <c r="T731"/>
  <c r="U731"/>
  <c r="S731"/>
  <c r="E731"/>
  <c r="D731"/>
  <c r="C731"/>
  <c r="B731"/>
  <c r="A731"/>
  <c r="L730"/>
  <c r="G730"/>
  <c r="E730"/>
  <c r="J729"/>
  <c r="I729"/>
  <c r="E729"/>
  <c r="J728"/>
  <c r="I728"/>
  <c r="E728"/>
  <c r="K727"/>
  <c r="J727"/>
  <c r="H727"/>
  <c r="G727"/>
  <c r="F727"/>
  <c r="K726"/>
  <c r="J726"/>
  <c r="H726"/>
  <c r="R726" s="1"/>
  <c r="G726"/>
  <c r="F726"/>
  <c r="K725"/>
  <c r="J725"/>
  <c r="H725"/>
  <c r="G725"/>
  <c r="F725"/>
  <c r="K724"/>
  <c r="J724"/>
  <c r="H724"/>
  <c r="G724"/>
  <c r="F724"/>
  <c r="C723"/>
  <c r="V722"/>
  <c r="K729" s="1"/>
  <c r="T722"/>
  <c r="K728" s="1"/>
  <c r="U722"/>
  <c r="H729" s="1"/>
  <c r="S722"/>
  <c r="H728" s="1"/>
  <c r="F722"/>
  <c r="E722"/>
  <c r="D722"/>
  <c r="I722"/>
  <c r="C722"/>
  <c r="B722"/>
  <c r="A722"/>
  <c r="L721"/>
  <c r="Q721" s="1"/>
  <c r="Z721"/>
  <c r="Y721"/>
  <c r="W721"/>
  <c r="K720"/>
  <c r="J720"/>
  <c r="Z720"/>
  <c r="Y720"/>
  <c r="X720"/>
  <c r="W720"/>
  <c r="H720"/>
  <c r="F720"/>
  <c r="V720"/>
  <c r="T720"/>
  <c r="U720"/>
  <c r="S720"/>
  <c r="E720"/>
  <c r="D720"/>
  <c r="C720"/>
  <c r="B720"/>
  <c r="A720"/>
  <c r="K719"/>
  <c r="J719"/>
  <c r="Z719"/>
  <c r="Y719"/>
  <c r="X719"/>
  <c r="W719"/>
  <c r="H719"/>
  <c r="F719"/>
  <c r="V719"/>
  <c r="T719"/>
  <c r="U719"/>
  <c r="S719"/>
  <c r="E719"/>
  <c r="D719"/>
  <c r="C719"/>
  <c r="B719"/>
  <c r="A719"/>
  <c r="L718"/>
  <c r="G718"/>
  <c r="E718"/>
  <c r="J717"/>
  <c r="I717"/>
  <c r="E717"/>
  <c r="J716"/>
  <c r="I716"/>
  <c r="E716"/>
  <c r="K715"/>
  <c r="J715"/>
  <c r="H715"/>
  <c r="G715"/>
  <c r="F715"/>
  <c r="K714"/>
  <c r="J714"/>
  <c r="H714"/>
  <c r="R714" s="1"/>
  <c r="G714"/>
  <c r="F714"/>
  <c r="K713"/>
  <c r="J713"/>
  <c r="H713"/>
  <c r="G713"/>
  <c r="F713"/>
  <c r="K712"/>
  <c r="J712"/>
  <c r="H712"/>
  <c r="R712" s="1"/>
  <c r="G712"/>
  <c r="F712"/>
  <c r="C711"/>
  <c r="V710"/>
  <c r="K717" s="1"/>
  <c r="T710"/>
  <c r="K716" s="1"/>
  <c r="U710"/>
  <c r="H717" s="1"/>
  <c r="S710"/>
  <c r="H716" s="1"/>
  <c r="F710"/>
  <c r="E710"/>
  <c r="D710"/>
  <c r="I710"/>
  <c r="C710"/>
  <c r="B710"/>
  <c r="A710"/>
  <c r="Q709"/>
  <c r="L709"/>
  <c r="Z709"/>
  <c r="Y709"/>
  <c r="X709"/>
  <c r="L708"/>
  <c r="G708"/>
  <c r="E708"/>
  <c r="J707"/>
  <c r="I707"/>
  <c r="F707"/>
  <c r="E707"/>
  <c r="J706"/>
  <c r="I706"/>
  <c r="F706"/>
  <c r="E706"/>
  <c r="K705"/>
  <c r="J705"/>
  <c r="H705"/>
  <c r="G705"/>
  <c r="F705"/>
  <c r="K704"/>
  <c r="J704"/>
  <c r="R704"/>
  <c r="H704"/>
  <c r="G704"/>
  <c r="F704"/>
  <c r="K703"/>
  <c r="J703"/>
  <c r="H703"/>
  <c r="G703"/>
  <c r="F703"/>
  <c r="K702"/>
  <c r="J702"/>
  <c r="R702"/>
  <c r="H702"/>
  <c r="G702"/>
  <c r="F702"/>
  <c r="C701"/>
  <c r="V700"/>
  <c r="K707" s="1"/>
  <c r="T700"/>
  <c r="K706" s="1"/>
  <c r="U700"/>
  <c r="H707" s="1"/>
  <c r="S700"/>
  <c r="H706" s="1"/>
  <c r="F700"/>
  <c r="E700"/>
  <c r="D700"/>
  <c r="I700"/>
  <c r="C700"/>
  <c r="B700"/>
  <c r="A700"/>
  <c r="Q699"/>
  <c r="L699"/>
  <c r="Z699"/>
  <c r="Y699"/>
  <c r="X699"/>
  <c r="L698"/>
  <c r="G698"/>
  <c r="E698"/>
  <c r="J697"/>
  <c r="I697"/>
  <c r="F697"/>
  <c r="E697"/>
  <c r="J696"/>
  <c r="I696"/>
  <c r="F696"/>
  <c r="E696"/>
  <c r="K695"/>
  <c r="J695"/>
  <c r="H695"/>
  <c r="G695"/>
  <c r="F695"/>
  <c r="K694"/>
  <c r="J694"/>
  <c r="H694"/>
  <c r="G694"/>
  <c r="F694"/>
  <c r="K693"/>
  <c r="J693"/>
  <c r="H693"/>
  <c r="G693"/>
  <c r="F693"/>
  <c r="C692"/>
  <c r="V691"/>
  <c r="K697" s="1"/>
  <c r="T691"/>
  <c r="K696" s="1"/>
  <c r="U691"/>
  <c r="H697" s="1"/>
  <c r="S691"/>
  <c r="H696" s="1"/>
  <c r="F691"/>
  <c r="E691"/>
  <c r="D691"/>
  <c r="I691"/>
  <c r="C691"/>
  <c r="B691"/>
  <c r="A691"/>
  <c r="L690"/>
  <c r="Q690" s="1"/>
  <c r="Z690"/>
  <c r="Y690"/>
  <c r="X690"/>
  <c r="L689"/>
  <c r="G689"/>
  <c r="E689"/>
  <c r="J688"/>
  <c r="I688"/>
  <c r="F688"/>
  <c r="E688"/>
  <c r="J687"/>
  <c r="I687"/>
  <c r="F687"/>
  <c r="E687"/>
  <c r="K686"/>
  <c r="J686"/>
  <c r="H686"/>
  <c r="G686"/>
  <c r="F686"/>
  <c r="K685"/>
  <c r="J685"/>
  <c r="H685"/>
  <c r="G685"/>
  <c r="F685"/>
  <c r="K684"/>
  <c r="J690" s="1"/>
  <c r="P690" s="1"/>
  <c r="J684"/>
  <c r="H684"/>
  <c r="G684"/>
  <c r="F684"/>
  <c r="C683"/>
  <c r="V682"/>
  <c r="K688" s="1"/>
  <c r="T682"/>
  <c r="K687" s="1"/>
  <c r="U682"/>
  <c r="H688" s="1"/>
  <c r="S682"/>
  <c r="H687" s="1"/>
  <c r="F682"/>
  <c r="E682"/>
  <c r="D682"/>
  <c r="I682"/>
  <c r="C682"/>
  <c r="B682"/>
  <c r="A682"/>
  <c r="L681"/>
  <c r="Q681" s="1"/>
  <c r="Z681"/>
  <c r="Y681"/>
  <c r="X681"/>
  <c r="K680"/>
  <c r="J680"/>
  <c r="Z680"/>
  <c r="Y680"/>
  <c r="W680"/>
  <c r="H680"/>
  <c r="X680" s="1"/>
  <c r="F680"/>
  <c r="V680"/>
  <c r="T680"/>
  <c r="U680"/>
  <c r="S680"/>
  <c r="E680"/>
  <c r="D680"/>
  <c r="C680"/>
  <c r="B680"/>
  <c r="A680"/>
  <c r="K679"/>
  <c r="J679"/>
  <c r="Z679"/>
  <c r="Y679"/>
  <c r="X679"/>
  <c r="H679"/>
  <c r="W679" s="1"/>
  <c r="F679"/>
  <c r="V679"/>
  <c r="T679"/>
  <c r="U679"/>
  <c r="S679"/>
  <c r="E679"/>
  <c r="D679"/>
  <c r="C679"/>
  <c r="B679"/>
  <c r="A679"/>
  <c r="L678"/>
  <c r="G678"/>
  <c r="E678"/>
  <c r="J677"/>
  <c r="I677"/>
  <c r="F677"/>
  <c r="E677"/>
  <c r="J676"/>
  <c r="I676"/>
  <c r="F676"/>
  <c r="E676"/>
  <c r="K675"/>
  <c r="J675"/>
  <c r="H675"/>
  <c r="G675"/>
  <c r="F675"/>
  <c r="K674"/>
  <c r="J674"/>
  <c r="R674"/>
  <c r="H674"/>
  <c r="G674"/>
  <c r="F674"/>
  <c r="K673"/>
  <c r="J673"/>
  <c r="H673"/>
  <c r="G673"/>
  <c r="F673"/>
  <c r="K672"/>
  <c r="J672"/>
  <c r="R672"/>
  <c r="H672"/>
  <c r="G672"/>
  <c r="F672"/>
  <c r="C671"/>
  <c r="V670"/>
  <c r="K677" s="1"/>
  <c r="T670"/>
  <c r="K676" s="1"/>
  <c r="U670"/>
  <c r="H677" s="1"/>
  <c r="S670"/>
  <c r="H676" s="1"/>
  <c r="F670"/>
  <c r="E670"/>
  <c r="D670"/>
  <c r="I670"/>
  <c r="C670"/>
  <c r="A670"/>
  <c r="L669"/>
  <c r="Q669" s="1"/>
  <c r="Z669"/>
  <c r="Y669"/>
  <c r="X669"/>
  <c r="L668"/>
  <c r="G668"/>
  <c r="E668"/>
  <c r="J667"/>
  <c r="I667"/>
  <c r="F667"/>
  <c r="E667"/>
  <c r="J666"/>
  <c r="I666"/>
  <c r="F666"/>
  <c r="E666"/>
  <c r="K665"/>
  <c r="J665"/>
  <c r="H665"/>
  <c r="G665"/>
  <c r="F665"/>
  <c r="K664"/>
  <c r="J664"/>
  <c r="H664"/>
  <c r="R664" s="1"/>
  <c r="G664"/>
  <c r="F664"/>
  <c r="K663"/>
  <c r="J663"/>
  <c r="H663"/>
  <c r="G663"/>
  <c r="F663"/>
  <c r="K662"/>
  <c r="J662"/>
  <c r="H662"/>
  <c r="G662"/>
  <c r="F662"/>
  <c r="C661"/>
  <c r="V660"/>
  <c r="K667" s="1"/>
  <c r="T660"/>
  <c r="K666" s="1"/>
  <c r="U660"/>
  <c r="H667" s="1"/>
  <c r="S660"/>
  <c r="H666" s="1"/>
  <c r="F660"/>
  <c r="E660"/>
  <c r="D660"/>
  <c r="I660"/>
  <c r="C660"/>
  <c r="B660"/>
  <c r="A660"/>
  <c r="L659"/>
  <c r="Q659" s="1"/>
  <c r="Z659"/>
  <c r="Y659"/>
  <c r="X659"/>
  <c r="L658"/>
  <c r="G658"/>
  <c r="E658"/>
  <c r="J657"/>
  <c r="I657"/>
  <c r="F657"/>
  <c r="E657"/>
  <c r="J656"/>
  <c r="I656"/>
  <c r="F656"/>
  <c r="E656"/>
  <c r="K655"/>
  <c r="J655"/>
  <c r="H655"/>
  <c r="G655"/>
  <c r="F655"/>
  <c r="K654"/>
  <c r="J654"/>
  <c r="R654"/>
  <c r="H654"/>
  <c r="G654"/>
  <c r="F654"/>
  <c r="K653"/>
  <c r="J653"/>
  <c r="H653"/>
  <c r="G653"/>
  <c r="F653"/>
  <c r="K652"/>
  <c r="J652"/>
  <c r="R652"/>
  <c r="H652"/>
  <c r="G652"/>
  <c r="F652"/>
  <c r="C651"/>
  <c r="V650"/>
  <c r="K657" s="1"/>
  <c r="T650"/>
  <c r="K656" s="1"/>
  <c r="U650"/>
  <c r="H657" s="1"/>
  <c r="S650"/>
  <c r="H656" s="1"/>
  <c r="F650"/>
  <c r="E650"/>
  <c r="D650"/>
  <c r="I650"/>
  <c r="C650"/>
  <c r="B650"/>
  <c r="A650"/>
  <c r="Q649"/>
  <c r="L649"/>
  <c r="Z649"/>
  <c r="Y649"/>
  <c r="X649"/>
  <c r="L648"/>
  <c r="G648"/>
  <c r="E648"/>
  <c r="J647"/>
  <c r="I647"/>
  <c r="F647"/>
  <c r="E647"/>
  <c r="J646"/>
  <c r="I646"/>
  <c r="F646"/>
  <c r="E646"/>
  <c r="K645"/>
  <c r="J645"/>
  <c r="H645"/>
  <c r="G645"/>
  <c r="F645"/>
  <c r="K644"/>
  <c r="J644"/>
  <c r="R644"/>
  <c r="H644"/>
  <c r="G644"/>
  <c r="F644"/>
  <c r="K643"/>
  <c r="J643"/>
  <c r="H643"/>
  <c r="G643"/>
  <c r="F643"/>
  <c r="K642"/>
  <c r="J642"/>
  <c r="H642"/>
  <c r="R642" s="1"/>
  <c r="G642"/>
  <c r="F642"/>
  <c r="C641"/>
  <c r="V640"/>
  <c r="K647" s="1"/>
  <c r="T640"/>
  <c r="K646" s="1"/>
  <c r="U640"/>
  <c r="H647" s="1"/>
  <c r="S640"/>
  <c r="H646" s="1"/>
  <c r="F640"/>
  <c r="E640"/>
  <c r="D640"/>
  <c r="I640"/>
  <c r="C640"/>
  <c r="A640"/>
  <c r="L639"/>
  <c r="Q639" s="1"/>
  <c r="Z639"/>
  <c r="Y639"/>
  <c r="X639"/>
  <c r="K638"/>
  <c r="J638"/>
  <c r="Z638"/>
  <c r="Y638"/>
  <c r="X638"/>
  <c r="H638"/>
  <c r="W638" s="1"/>
  <c r="F638"/>
  <c r="V638"/>
  <c r="T638"/>
  <c r="U638"/>
  <c r="S638"/>
  <c r="E638"/>
  <c r="D638"/>
  <c r="C638"/>
  <c r="B638"/>
  <c r="A638"/>
  <c r="K637"/>
  <c r="J637"/>
  <c r="Z637"/>
  <c r="Y637"/>
  <c r="X637"/>
  <c r="H637"/>
  <c r="W637" s="1"/>
  <c r="F637"/>
  <c r="V637"/>
  <c r="T637"/>
  <c r="U637"/>
  <c r="S637"/>
  <c r="E637"/>
  <c r="D637"/>
  <c r="C637"/>
  <c r="B637"/>
  <c r="A637"/>
  <c r="K636"/>
  <c r="J636"/>
  <c r="Z636"/>
  <c r="Y636"/>
  <c r="X636"/>
  <c r="W636"/>
  <c r="H636"/>
  <c r="F636"/>
  <c r="V636"/>
  <c r="T636"/>
  <c r="U636"/>
  <c r="S636"/>
  <c r="E636"/>
  <c r="D636"/>
  <c r="C636"/>
  <c r="B636"/>
  <c r="A636"/>
  <c r="L635"/>
  <c r="G635"/>
  <c r="E635"/>
  <c r="J634"/>
  <c r="I634"/>
  <c r="F634"/>
  <c r="E634"/>
  <c r="J633"/>
  <c r="I633"/>
  <c r="F633"/>
  <c r="E633"/>
  <c r="K632"/>
  <c r="J632"/>
  <c r="H632"/>
  <c r="G632"/>
  <c r="F632"/>
  <c r="K631"/>
  <c r="J631"/>
  <c r="H631"/>
  <c r="R631" s="1"/>
  <c r="G631"/>
  <c r="F631"/>
  <c r="K630"/>
  <c r="J630"/>
  <c r="H630"/>
  <c r="G630"/>
  <c r="F630"/>
  <c r="K629"/>
  <c r="J629"/>
  <c r="R629"/>
  <c r="H629"/>
  <c r="G629"/>
  <c r="F629"/>
  <c r="C628"/>
  <c r="V627"/>
  <c r="K634" s="1"/>
  <c r="T627"/>
  <c r="U627"/>
  <c r="H634" s="1"/>
  <c r="S627"/>
  <c r="H633" s="1"/>
  <c r="F627"/>
  <c r="E627"/>
  <c r="D627"/>
  <c r="I627"/>
  <c r="C627"/>
  <c r="B627"/>
  <c r="A627"/>
  <c r="L626"/>
  <c r="Q626" s="1"/>
  <c r="Z626"/>
  <c r="Y626"/>
  <c r="X626"/>
  <c r="K625"/>
  <c r="J625"/>
  <c r="Z625"/>
  <c r="Y625"/>
  <c r="X625"/>
  <c r="W625"/>
  <c r="H625"/>
  <c r="F625"/>
  <c r="V625"/>
  <c r="T625"/>
  <c r="U625"/>
  <c r="S625"/>
  <c r="E625"/>
  <c r="D625"/>
  <c r="C625"/>
  <c r="B625"/>
  <c r="A625"/>
  <c r="K624"/>
  <c r="J624"/>
  <c r="Z624"/>
  <c r="Y624"/>
  <c r="X624"/>
  <c r="H624"/>
  <c r="W624" s="1"/>
  <c r="F624"/>
  <c r="V624"/>
  <c r="T624"/>
  <c r="U624"/>
  <c r="S624"/>
  <c r="E624"/>
  <c r="D624"/>
  <c r="C624"/>
  <c r="B624"/>
  <c r="A624"/>
  <c r="L623"/>
  <c r="G623"/>
  <c r="E623"/>
  <c r="J622"/>
  <c r="I622"/>
  <c r="F622"/>
  <c r="E622"/>
  <c r="J621"/>
  <c r="I621"/>
  <c r="F621"/>
  <c r="E621"/>
  <c r="K620"/>
  <c r="J620"/>
  <c r="H620"/>
  <c r="G620"/>
  <c r="F620"/>
  <c r="K619"/>
  <c r="J619"/>
  <c r="H619"/>
  <c r="R619" s="1"/>
  <c r="G619"/>
  <c r="F619"/>
  <c r="K618"/>
  <c r="J618"/>
  <c r="H618"/>
  <c r="G618"/>
  <c r="F618"/>
  <c r="K617"/>
  <c r="J617"/>
  <c r="H617"/>
  <c r="R617" s="1"/>
  <c r="G617"/>
  <c r="F617"/>
  <c r="C616"/>
  <c r="V615"/>
  <c r="K622" s="1"/>
  <c r="T615"/>
  <c r="K621" s="1"/>
  <c r="U615"/>
  <c r="H622" s="1"/>
  <c r="S615"/>
  <c r="F615"/>
  <c r="E615"/>
  <c r="D615"/>
  <c r="I615"/>
  <c r="C615"/>
  <c r="B615"/>
  <c r="A615"/>
  <c r="L614"/>
  <c r="Q614" s="1"/>
  <c r="Z614"/>
  <c r="Y614"/>
  <c r="X614"/>
  <c r="K613"/>
  <c r="J613"/>
  <c r="Z613"/>
  <c r="Y613"/>
  <c r="X613"/>
  <c r="H613"/>
  <c r="W613" s="1"/>
  <c r="F613"/>
  <c r="V613"/>
  <c r="T613"/>
  <c r="U613"/>
  <c r="S613"/>
  <c r="E613"/>
  <c r="D613"/>
  <c r="C613"/>
  <c r="B613"/>
  <c r="A613"/>
  <c r="L612"/>
  <c r="G612"/>
  <c r="E612"/>
  <c r="J611"/>
  <c r="I611"/>
  <c r="F611"/>
  <c r="E611"/>
  <c r="J610"/>
  <c r="I610"/>
  <c r="F610"/>
  <c r="E610"/>
  <c r="K609"/>
  <c r="J609"/>
  <c r="H609"/>
  <c r="G609"/>
  <c r="F609"/>
  <c r="K608"/>
  <c r="J608"/>
  <c r="H608"/>
  <c r="R608" s="1"/>
  <c r="G608"/>
  <c r="F608"/>
  <c r="K607"/>
  <c r="J607"/>
  <c r="H607"/>
  <c r="G607"/>
  <c r="F607"/>
  <c r="K606"/>
  <c r="J606"/>
  <c r="H606"/>
  <c r="R606" s="1"/>
  <c r="G606"/>
  <c r="F606"/>
  <c r="C605"/>
  <c r="V604"/>
  <c r="K611" s="1"/>
  <c r="T604"/>
  <c r="K610" s="1"/>
  <c r="U604"/>
  <c r="S604"/>
  <c r="H610" s="1"/>
  <c r="F604"/>
  <c r="E604"/>
  <c r="D604"/>
  <c r="I604"/>
  <c r="C604"/>
  <c r="B604"/>
  <c r="A604"/>
  <c r="A603"/>
  <c r="C601"/>
  <c r="C600"/>
  <c r="A597"/>
  <c r="L595"/>
  <c r="Q595" s="1"/>
  <c r="Z595"/>
  <c r="Y595"/>
  <c r="X595"/>
  <c r="K594"/>
  <c r="J594"/>
  <c r="Z594"/>
  <c r="Y594"/>
  <c r="W594"/>
  <c r="H594"/>
  <c r="X594" s="1"/>
  <c r="F594"/>
  <c r="V594"/>
  <c r="T594"/>
  <c r="U594"/>
  <c r="S594"/>
  <c r="E594"/>
  <c r="D594"/>
  <c r="C594"/>
  <c r="B594"/>
  <c r="A594"/>
  <c r="L593"/>
  <c r="G593"/>
  <c r="E593"/>
  <c r="J592"/>
  <c r="I592"/>
  <c r="E592"/>
  <c r="J591"/>
  <c r="I591"/>
  <c r="E591"/>
  <c r="K590"/>
  <c r="J590"/>
  <c r="H590"/>
  <c r="R590" s="1"/>
  <c r="G590"/>
  <c r="F590"/>
  <c r="K589"/>
  <c r="J589"/>
  <c r="H589"/>
  <c r="G589"/>
  <c r="F589"/>
  <c r="K588"/>
  <c r="J588"/>
  <c r="H588"/>
  <c r="G588"/>
  <c r="F588"/>
  <c r="C587"/>
  <c r="V586"/>
  <c r="K592" s="1"/>
  <c r="T586"/>
  <c r="K591" s="1"/>
  <c r="U586"/>
  <c r="H592" s="1"/>
  <c r="S586"/>
  <c r="H591" s="1"/>
  <c r="F586"/>
  <c r="E586"/>
  <c r="D586"/>
  <c r="I586"/>
  <c r="C586"/>
  <c r="B586"/>
  <c r="A586"/>
  <c r="L585"/>
  <c r="Q585" s="1"/>
  <c r="Z585"/>
  <c r="Y585"/>
  <c r="X585"/>
  <c r="L584"/>
  <c r="G584"/>
  <c r="E584"/>
  <c r="J583"/>
  <c r="I583"/>
  <c r="E583"/>
  <c r="J582"/>
  <c r="I582"/>
  <c r="E582"/>
  <c r="K581"/>
  <c r="J581"/>
  <c r="H581"/>
  <c r="R581" s="1"/>
  <c r="G581"/>
  <c r="F581"/>
  <c r="K580"/>
  <c r="J580"/>
  <c r="H580"/>
  <c r="G580"/>
  <c r="F580"/>
  <c r="K579"/>
  <c r="J579"/>
  <c r="H579"/>
  <c r="R579" s="1"/>
  <c r="G579"/>
  <c r="F579"/>
  <c r="C578"/>
  <c r="V577"/>
  <c r="K583" s="1"/>
  <c r="T577"/>
  <c r="K582" s="1"/>
  <c r="U577"/>
  <c r="H583" s="1"/>
  <c r="S577"/>
  <c r="H582" s="1"/>
  <c r="F577"/>
  <c r="E577"/>
  <c r="D577"/>
  <c r="I577"/>
  <c r="C577"/>
  <c r="B577"/>
  <c r="A577"/>
  <c r="L576"/>
  <c r="Q576" s="1"/>
  <c r="Z576"/>
  <c r="Y576"/>
  <c r="X576"/>
  <c r="L575"/>
  <c r="G575"/>
  <c r="E575"/>
  <c r="J574"/>
  <c r="I574"/>
  <c r="E574"/>
  <c r="J573"/>
  <c r="I573"/>
  <c r="E573"/>
  <c r="K572"/>
  <c r="J572"/>
  <c r="H572"/>
  <c r="R572" s="1"/>
  <c r="G572"/>
  <c r="F572"/>
  <c r="K571"/>
  <c r="J571"/>
  <c r="H571"/>
  <c r="G571"/>
  <c r="F571"/>
  <c r="K570"/>
  <c r="J570"/>
  <c r="H570"/>
  <c r="R570" s="1"/>
  <c r="G570"/>
  <c r="F570"/>
  <c r="C569"/>
  <c r="V568"/>
  <c r="K574" s="1"/>
  <c r="T568"/>
  <c r="K573" s="1"/>
  <c r="U568"/>
  <c r="H574" s="1"/>
  <c r="S568"/>
  <c r="H573" s="1"/>
  <c r="F568"/>
  <c r="E568"/>
  <c r="D568"/>
  <c r="I568"/>
  <c r="C568"/>
  <c r="B568"/>
  <c r="A568"/>
  <c r="L567"/>
  <c r="Q567" s="1"/>
  <c r="Z567"/>
  <c r="Y567"/>
  <c r="X567"/>
  <c r="L566"/>
  <c r="G566"/>
  <c r="E566"/>
  <c r="J565"/>
  <c r="I565"/>
  <c r="E565"/>
  <c r="J564"/>
  <c r="I564"/>
  <c r="E564"/>
  <c r="K563"/>
  <c r="J563"/>
  <c r="H563"/>
  <c r="G563"/>
  <c r="F563"/>
  <c r="C562"/>
  <c r="V561"/>
  <c r="K565" s="1"/>
  <c r="T561"/>
  <c r="K564" s="1"/>
  <c r="U561"/>
  <c r="H565" s="1"/>
  <c r="S561"/>
  <c r="H564" s="1"/>
  <c r="F561"/>
  <c r="E561"/>
  <c r="D561"/>
  <c r="I561"/>
  <c r="C561"/>
  <c r="B561"/>
  <c r="A561"/>
  <c r="L560"/>
  <c r="Q560" s="1"/>
  <c r="Z560"/>
  <c r="Y560"/>
  <c r="X560"/>
  <c r="K559"/>
  <c r="J559"/>
  <c r="Z559"/>
  <c r="Y559"/>
  <c r="W559"/>
  <c r="H559"/>
  <c r="X559" s="1"/>
  <c r="F559"/>
  <c r="V559"/>
  <c r="T559"/>
  <c r="U559"/>
  <c r="S559"/>
  <c r="E559"/>
  <c r="D559"/>
  <c r="C559"/>
  <c r="B559"/>
  <c r="A559"/>
  <c r="L558"/>
  <c r="G558"/>
  <c r="E558"/>
  <c r="J557"/>
  <c r="I557"/>
  <c r="E557"/>
  <c r="J556"/>
  <c r="I556"/>
  <c r="E556"/>
  <c r="K555"/>
  <c r="J555"/>
  <c r="H555"/>
  <c r="R555" s="1"/>
  <c r="G555"/>
  <c r="F555"/>
  <c r="C554"/>
  <c r="V553"/>
  <c r="K557" s="1"/>
  <c r="T553"/>
  <c r="K556" s="1"/>
  <c r="U553"/>
  <c r="H557" s="1"/>
  <c r="S553"/>
  <c r="H556" s="1"/>
  <c r="F553"/>
  <c r="E553"/>
  <c r="D553"/>
  <c r="I553"/>
  <c r="C553"/>
  <c r="B553"/>
  <c r="A553"/>
  <c r="L552"/>
  <c r="Q552" s="1"/>
  <c r="Z552"/>
  <c r="Y552"/>
  <c r="X552"/>
  <c r="K551"/>
  <c r="J551"/>
  <c r="Z551"/>
  <c r="Y551"/>
  <c r="W551"/>
  <c r="H551"/>
  <c r="X551" s="1"/>
  <c r="F551"/>
  <c r="V551"/>
  <c r="T551"/>
  <c r="U551"/>
  <c r="S551"/>
  <c r="E551"/>
  <c r="D551"/>
  <c r="C551"/>
  <c r="B551"/>
  <c r="A551"/>
  <c r="L550"/>
  <c r="G550"/>
  <c r="E550"/>
  <c r="J549"/>
  <c r="I549"/>
  <c r="E549"/>
  <c r="J548"/>
  <c r="I548"/>
  <c r="E548"/>
  <c r="K547"/>
  <c r="J547"/>
  <c r="H547"/>
  <c r="R547" s="1"/>
  <c r="G547"/>
  <c r="F547"/>
  <c r="K546"/>
  <c r="J546"/>
  <c r="H546"/>
  <c r="G546"/>
  <c r="F546"/>
  <c r="K545"/>
  <c r="J545"/>
  <c r="H545"/>
  <c r="G545"/>
  <c r="F545"/>
  <c r="C544"/>
  <c r="V543"/>
  <c r="K549" s="1"/>
  <c r="T543"/>
  <c r="K548" s="1"/>
  <c r="U543"/>
  <c r="H549" s="1"/>
  <c r="S543"/>
  <c r="F543"/>
  <c r="E543"/>
  <c r="D543"/>
  <c r="I543"/>
  <c r="C543"/>
  <c r="B543"/>
  <c r="A543"/>
  <c r="L542"/>
  <c r="Q542" s="1"/>
  <c r="Z542"/>
  <c r="Y542"/>
  <c r="X542"/>
  <c r="K541"/>
  <c r="J541"/>
  <c r="Z541"/>
  <c r="Y541"/>
  <c r="W541"/>
  <c r="H541"/>
  <c r="X541" s="1"/>
  <c r="F541"/>
  <c r="V541"/>
  <c r="T541"/>
  <c r="U541"/>
  <c r="S541"/>
  <c r="E541"/>
  <c r="D541"/>
  <c r="C541"/>
  <c r="B541"/>
  <c r="A541"/>
  <c r="L540"/>
  <c r="G540"/>
  <c r="E540"/>
  <c r="J539"/>
  <c r="I539"/>
  <c r="E539"/>
  <c r="J538"/>
  <c r="I538"/>
  <c r="E538"/>
  <c r="K537"/>
  <c r="J537"/>
  <c r="H537"/>
  <c r="R537" s="1"/>
  <c r="G537"/>
  <c r="F537"/>
  <c r="C536"/>
  <c r="V535"/>
  <c r="K539" s="1"/>
  <c r="T535"/>
  <c r="K538" s="1"/>
  <c r="U535"/>
  <c r="H539" s="1"/>
  <c r="S535"/>
  <c r="H538" s="1"/>
  <c r="F535"/>
  <c r="E535"/>
  <c r="D535"/>
  <c r="I535"/>
  <c r="C535"/>
  <c r="B535"/>
  <c r="A535"/>
  <c r="A534"/>
  <c r="A532"/>
  <c r="C530"/>
  <c r="C529"/>
  <c r="A526"/>
  <c r="C524"/>
  <c r="C523"/>
  <c r="A520"/>
  <c r="L518"/>
  <c r="Q518" s="1"/>
  <c r="Z518"/>
  <c r="Y518"/>
  <c r="W518"/>
  <c r="K517"/>
  <c r="J517"/>
  <c r="Z517"/>
  <c r="Y517"/>
  <c r="W517"/>
  <c r="H517"/>
  <c r="X517" s="1"/>
  <c r="F517"/>
  <c r="V517"/>
  <c r="T517"/>
  <c r="U517"/>
  <c r="S517"/>
  <c r="E517"/>
  <c r="D517"/>
  <c r="C517"/>
  <c r="B517"/>
  <c r="A517"/>
  <c r="L516"/>
  <c r="G516"/>
  <c r="E516"/>
  <c r="J515"/>
  <c r="I515"/>
  <c r="E515"/>
  <c r="J514"/>
  <c r="I514"/>
  <c r="E514"/>
  <c r="K513"/>
  <c r="J513"/>
  <c r="H513"/>
  <c r="G513"/>
  <c r="F513"/>
  <c r="K512"/>
  <c r="J512"/>
  <c r="H512"/>
  <c r="R512" s="1"/>
  <c r="G512"/>
  <c r="F512"/>
  <c r="K511"/>
  <c r="J511"/>
  <c r="H511"/>
  <c r="G511"/>
  <c r="F511"/>
  <c r="K510"/>
  <c r="J510"/>
  <c r="H510"/>
  <c r="G510"/>
  <c r="F510"/>
  <c r="C509"/>
  <c r="V508"/>
  <c r="T508"/>
  <c r="U508"/>
  <c r="H515" s="1"/>
  <c r="S508"/>
  <c r="H514" s="1"/>
  <c r="F508"/>
  <c r="E508"/>
  <c r="D508"/>
  <c r="I508"/>
  <c r="C508"/>
  <c r="B508"/>
  <c r="A508"/>
  <c r="Q507"/>
  <c r="L507"/>
  <c r="Z507"/>
  <c r="Y507"/>
  <c r="X507"/>
  <c r="L506"/>
  <c r="G506"/>
  <c r="E506"/>
  <c r="J505"/>
  <c r="I505"/>
  <c r="F505"/>
  <c r="E505"/>
  <c r="J504"/>
  <c r="I504"/>
  <c r="F504"/>
  <c r="E504"/>
  <c r="K503"/>
  <c r="J503"/>
  <c r="H503"/>
  <c r="G503"/>
  <c r="F503"/>
  <c r="K502"/>
  <c r="J502"/>
  <c r="H502"/>
  <c r="G502"/>
  <c r="F502"/>
  <c r="K501"/>
  <c r="J501"/>
  <c r="H501"/>
  <c r="G501"/>
  <c r="F501"/>
  <c r="C500"/>
  <c r="V499"/>
  <c r="K505" s="1"/>
  <c r="T499"/>
  <c r="K504" s="1"/>
  <c r="U499"/>
  <c r="H505" s="1"/>
  <c r="S499"/>
  <c r="H504" s="1"/>
  <c r="F499"/>
  <c r="E499"/>
  <c r="D499"/>
  <c r="I499"/>
  <c r="C499"/>
  <c r="A499"/>
  <c r="L498"/>
  <c r="Q498" s="1"/>
  <c r="Z498"/>
  <c r="Y498"/>
  <c r="W498"/>
  <c r="K497"/>
  <c r="J497"/>
  <c r="Z497"/>
  <c r="Y497"/>
  <c r="W497"/>
  <c r="H497"/>
  <c r="X497" s="1"/>
  <c r="F497"/>
  <c r="V497"/>
  <c r="T497"/>
  <c r="U497"/>
  <c r="S497"/>
  <c r="E497"/>
  <c r="D497"/>
  <c r="C497"/>
  <c r="B497"/>
  <c r="A497"/>
  <c r="K496"/>
  <c r="J496"/>
  <c r="Z496"/>
  <c r="Y496"/>
  <c r="W496"/>
  <c r="H496"/>
  <c r="X496" s="1"/>
  <c r="F496"/>
  <c r="V496"/>
  <c r="T496"/>
  <c r="U496"/>
  <c r="S496"/>
  <c r="E496"/>
  <c r="D496"/>
  <c r="C496"/>
  <c r="B496"/>
  <c r="A496"/>
  <c r="L495"/>
  <c r="G495"/>
  <c r="E495"/>
  <c r="J494"/>
  <c r="I494"/>
  <c r="E494"/>
  <c r="J493"/>
  <c r="I493"/>
  <c r="E493"/>
  <c r="K492"/>
  <c r="J492"/>
  <c r="H492"/>
  <c r="G492"/>
  <c r="F492"/>
  <c r="K491"/>
  <c r="J491"/>
  <c r="H491"/>
  <c r="R491" s="1"/>
  <c r="G491"/>
  <c r="F491"/>
  <c r="K490"/>
  <c r="J490"/>
  <c r="H490"/>
  <c r="G490"/>
  <c r="F490"/>
  <c r="K489"/>
  <c r="J489"/>
  <c r="H489"/>
  <c r="G489"/>
  <c r="F489"/>
  <c r="C488"/>
  <c r="V487"/>
  <c r="K494" s="1"/>
  <c r="T487"/>
  <c r="K493" s="1"/>
  <c r="U487"/>
  <c r="H494" s="1"/>
  <c r="S487"/>
  <c r="H493" s="1"/>
  <c r="F487"/>
  <c r="E487"/>
  <c r="D487"/>
  <c r="I487"/>
  <c r="C487"/>
  <c r="B487"/>
  <c r="A487"/>
  <c r="Q486"/>
  <c r="L486"/>
  <c r="Z486"/>
  <c r="Y486"/>
  <c r="W486"/>
  <c r="K485"/>
  <c r="J485"/>
  <c r="Z485"/>
  <c r="Y485"/>
  <c r="W485"/>
  <c r="H485"/>
  <c r="X485" s="1"/>
  <c r="F485"/>
  <c r="V485"/>
  <c r="T485"/>
  <c r="U485"/>
  <c r="S485"/>
  <c r="E485"/>
  <c r="D485"/>
  <c r="C485"/>
  <c r="B485"/>
  <c r="A485"/>
  <c r="K484"/>
  <c r="J484"/>
  <c r="Z484"/>
  <c r="Y484"/>
  <c r="W484"/>
  <c r="H484"/>
  <c r="X484" s="1"/>
  <c r="F484"/>
  <c r="V484"/>
  <c r="T484"/>
  <c r="U484"/>
  <c r="S484"/>
  <c r="E484"/>
  <c r="D484"/>
  <c r="C484"/>
  <c r="B484"/>
  <c r="A484"/>
  <c r="L483"/>
  <c r="G483"/>
  <c r="E483"/>
  <c r="J482"/>
  <c r="I482"/>
  <c r="E482"/>
  <c r="J481"/>
  <c r="I481"/>
  <c r="E481"/>
  <c r="K480"/>
  <c r="J480"/>
  <c r="H480"/>
  <c r="G480"/>
  <c r="F480"/>
  <c r="K479"/>
  <c r="J479"/>
  <c r="H479"/>
  <c r="R479" s="1"/>
  <c r="G479"/>
  <c r="F479"/>
  <c r="K478"/>
  <c r="J478"/>
  <c r="H478"/>
  <c r="G478"/>
  <c r="F478"/>
  <c r="K477"/>
  <c r="J477"/>
  <c r="H477"/>
  <c r="R477" s="1"/>
  <c r="G477"/>
  <c r="F477"/>
  <c r="C476"/>
  <c r="V475"/>
  <c r="K482" s="1"/>
  <c r="T475"/>
  <c r="K481" s="1"/>
  <c r="U475"/>
  <c r="H482" s="1"/>
  <c r="S475"/>
  <c r="H481" s="1"/>
  <c r="F475"/>
  <c r="E475"/>
  <c r="D475"/>
  <c r="I475"/>
  <c r="C475"/>
  <c r="B475"/>
  <c r="A475"/>
  <c r="Q474"/>
  <c r="L474"/>
  <c r="Z474"/>
  <c r="Y474"/>
  <c r="X474"/>
  <c r="L473"/>
  <c r="G473"/>
  <c r="E473"/>
  <c r="J472"/>
  <c r="I472"/>
  <c r="F472"/>
  <c r="E472"/>
  <c r="J471"/>
  <c r="I471"/>
  <c r="F471"/>
  <c r="E471"/>
  <c r="K470"/>
  <c r="J470"/>
  <c r="H470"/>
  <c r="G470"/>
  <c r="F470"/>
  <c r="K469"/>
  <c r="J469"/>
  <c r="H469"/>
  <c r="R469" s="1"/>
  <c r="G469"/>
  <c r="F469"/>
  <c r="K468"/>
  <c r="J468"/>
  <c r="H468"/>
  <c r="G468"/>
  <c r="F468"/>
  <c r="K467"/>
  <c r="J467"/>
  <c r="R467"/>
  <c r="H467"/>
  <c r="G467"/>
  <c r="F467"/>
  <c r="C466"/>
  <c r="V465"/>
  <c r="K472" s="1"/>
  <c r="T465"/>
  <c r="K471" s="1"/>
  <c r="U465"/>
  <c r="H472" s="1"/>
  <c r="S465"/>
  <c r="H471" s="1"/>
  <c r="F465"/>
  <c r="E465"/>
  <c r="D465"/>
  <c r="I465"/>
  <c r="C465"/>
  <c r="B465"/>
  <c r="A465"/>
  <c r="Q464"/>
  <c r="L464"/>
  <c r="Z464"/>
  <c r="Y464"/>
  <c r="X464"/>
  <c r="L463"/>
  <c r="G463"/>
  <c r="E463"/>
  <c r="J462"/>
  <c r="I462"/>
  <c r="F462"/>
  <c r="E462"/>
  <c r="J461"/>
  <c r="I461"/>
  <c r="F461"/>
  <c r="E461"/>
  <c r="K460"/>
  <c r="J460"/>
  <c r="H460"/>
  <c r="G460"/>
  <c r="F460"/>
  <c r="K459"/>
  <c r="J459"/>
  <c r="H459"/>
  <c r="G459"/>
  <c r="F459"/>
  <c r="K458"/>
  <c r="J458"/>
  <c r="H458"/>
  <c r="G458"/>
  <c r="F458"/>
  <c r="C457"/>
  <c r="V456"/>
  <c r="K462" s="1"/>
  <c r="T456"/>
  <c r="K461" s="1"/>
  <c r="U456"/>
  <c r="H462" s="1"/>
  <c r="S456"/>
  <c r="H461" s="1"/>
  <c r="F456"/>
  <c r="E456"/>
  <c r="D456"/>
  <c r="I456"/>
  <c r="C456"/>
  <c r="B456"/>
  <c r="A456"/>
  <c r="L455"/>
  <c r="Q455" s="1"/>
  <c r="Z455"/>
  <c r="Y455"/>
  <c r="X455"/>
  <c r="L454"/>
  <c r="G454"/>
  <c r="E454"/>
  <c r="J453"/>
  <c r="I453"/>
  <c r="F453"/>
  <c r="E453"/>
  <c r="J452"/>
  <c r="I452"/>
  <c r="F452"/>
  <c r="E452"/>
  <c r="K451"/>
  <c r="J451"/>
  <c r="H451"/>
  <c r="G451"/>
  <c r="F451"/>
  <c r="K450"/>
  <c r="J450"/>
  <c r="H450"/>
  <c r="G450"/>
  <c r="F450"/>
  <c r="K449"/>
  <c r="J449"/>
  <c r="H449"/>
  <c r="G449"/>
  <c r="F449"/>
  <c r="C448"/>
  <c r="V447"/>
  <c r="K453" s="1"/>
  <c r="T447"/>
  <c r="K452" s="1"/>
  <c r="U447"/>
  <c r="H453" s="1"/>
  <c r="S447"/>
  <c r="H452" s="1"/>
  <c r="F447"/>
  <c r="E447"/>
  <c r="D447"/>
  <c r="I447"/>
  <c r="C447"/>
  <c r="B447"/>
  <c r="A447"/>
  <c r="L446"/>
  <c r="Q446" s="1"/>
  <c r="Z446"/>
  <c r="Y446"/>
  <c r="X446"/>
  <c r="K445"/>
  <c r="J445"/>
  <c r="Z445"/>
  <c r="Y445"/>
  <c r="W445"/>
  <c r="H445"/>
  <c r="X445" s="1"/>
  <c r="F445"/>
  <c r="V445"/>
  <c r="T445"/>
  <c r="U445"/>
  <c r="S445"/>
  <c r="E445"/>
  <c r="D445"/>
  <c r="C445"/>
  <c r="B445"/>
  <c r="A445"/>
  <c r="K444"/>
  <c r="J444"/>
  <c r="Z444"/>
  <c r="Y444"/>
  <c r="X444"/>
  <c r="H444"/>
  <c r="W444" s="1"/>
  <c r="F444"/>
  <c r="V444"/>
  <c r="T444"/>
  <c r="U444"/>
  <c r="S444"/>
  <c r="E444"/>
  <c r="D444"/>
  <c r="C444"/>
  <c r="B444"/>
  <c r="A444"/>
  <c r="L443"/>
  <c r="G443"/>
  <c r="E443"/>
  <c r="J442"/>
  <c r="I442"/>
  <c r="F442"/>
  <c r="E442"/>
  <c r="J441"/>
  <c r="I441"/>
  <c r="F441"/>
  <c r="E441"/>
  <c r="K440"/>
  <c r="J440"/>
  <c r="H440"/>
  <c r="G440"/>
  <c r="F440"/>
  <c r="K439"/>
  <c r="J439"/>
  <c r="R439"/>
  <c r="H439"/>
  <c r="G439"/>
  <c r="F439"/>
  <c r="K438"/>
  <c r="J438"/>
  <c r="H438"/>
  <c r="G438"/>
  <c r="F438"/>
  <c r="K437"/>
  <c r="J437"/>
  <c r="R437"/>
  <c r="H437"/>
  <c r="G437"/>
  <c r="F437"/>
  <c r="C436"/>
  <c r="V435"/>
  <c r="K442" s="1"/>
  <c r="T435"/>
  <c r="U435"/>
  <c r="S435"/>
  <c r="H441" s="1"/>
  <c r="F435"/>
  <c r="E435"/>
  <c r="D435"/>
  <c r="I435"/>
  <c r="C435"/>
  <c r="A435"/>
  <c r="L434"/>
  <c r="Q434" s="1"/>
  <c r="Z434"/>
  <c r="Y434"/>
  <c r="X434"/>
  <c r="L433"/>
  <c r="G433"/>
  <c r="E433"/>
  <c r="J432"/>
  <c r="I432"/>
  <c r="F432"/>
  <c r="E432"/>
  <c r="J431"/>
  <c r="I431"/>
  <c r="F431"/>
  <c r="E431"/>
  <c r="K430"/>
  <c r="J430"/>
  <c r="H430"/>
  <c r="G430"/>
  <c r="F430"/>
  <c r="K429"/>
  <c r="J429"/>
  <c r="H429"/>
  <c r="R429" s="1"/>
  <c r="G429"/>
  <c r="F429"/>
  <c r="K428"/>
  <c r="J428"/>
  <c r="H428"/>
  <c r="G428"/>
  <c r="F428"/>
  <c r="K427"/>
  <c r="J427"/>
  <c r="H427"/>
  <c r="R427" s="1"/>
  <c r="G427"/>
  <c r="F427"/>
  <c r="C426"/>
  <c r="V425"/>
  <c r="K432" s="1"/>
  <c r="T425"/>
  <c r="K431" s="1"/>
  <c r="U425"/>
  <c r="H432" s="1"/>
  <c r="S425"/>
  <c r="H431" s="1"/>
  <c r="F425"/>
  <c r="E425"/>
  <c r="D425"/>
  <c r="I425"/>
  <c r="C425"/>
  <c r="B425"/>
  <c r="A425"/>
  <c r="L424"/>
  <c r="Q424" s="1"/>
  <c r="Z424"/>
  <c r="Y424"/>
  <c r="X424"/>
  <c r="L423"/>
  <c r="G423"/>
  <c r="E423"/>
  <c r="J422"/>
  <c r="I422"/>
  <c r="F422"/>
  <c r="E422"/>
  <c r="J421"/>
  <c r="I421"/>
  <c r="F421"/>
  <c r="E421"/>
  <c r="K420"/>
  <c r="J420"/>
  <c r="H420"/>
  <c r="G420"/>
  <c r="F420"/>
  <c r="K419"/>
  <c r="J419"/>
  <c r="H419"/>
  <c r="R419" s="1"/>
  <c r="G419"/>
  <c r="F419"/>
  <c r="K418"/>
  <c r="J418"/>
  <c r="H418"/>
  <c r="G418"/>
  <c r="F418"/>
  <c r="K417"/>
  <c r="J417"/>
  <c r="H417"/>
  <c r="R417" s="1"/>
  <c r="G417"/>
  <c r="F417"/>
  <c r="C416"/>
  <c r="V415"/>
  <c r="K422" s="1"/>
  <c r="T415"/>
  <c r="K421" s="1"/>
  <c r="U415"/>
  <c r="H422" s="1"/>
  <c r="S415"/>
  <c r="H421" s="1"/>
  <c r="F415"/>
  <c r="E415"/>
  <c r="D415"/>
  <c r="I415"/>
  <c r="C415"/>
  <c r="B415"/>
  <c r="A415"/>
  <c r="L414"/>
  <c r="Q414" s="1"/>
  <c r="Z414"/>
  <c r="Y414"/>
  <c r="X414"/>
  <c r="L413"/>
  <c r="G413"/>
  <c r="E413"/>
  <c r="J412"/>
  <c r="I412"/>
  <c r="F412"/>
  <c r="E412"/>
  <c r="J411"/>
  <c r="I411"/>
  <c r="F411"/>
  <c r="E411"/>
  <c r="K410"/>
  <c r="J410"/>
  <c r="H410"/>
  <c r="G410"/>
  <c r="F410"/>
  <c r="K409"/>
  <c r="J409"/>
  <c r="H409"/>
  <c r="R409" s="1"/>
  <c r="G409"/>
  <c r="F409"/>
  <c r="K408"/>
  <c r="J408"/>
  <c r="H408"/>
  <c r="G408"/>
  <c r="F408"/>
  <c r="K407"/>
  <c r="J407"/>
  <c r="H407"/>
  <c r="R407" s="1"/>
  <c r="G407"/>
  <c r="F407"/>
  <c r="C406"/>
  <c r="V405"/>
  <c r="K412" s="1"/>
  <c r="T405"/>
  <c r="K411" s="1"/>
  <c r="U405"/>
  <c r="H412" s="1"/>
  <c r="S405"/>
  <c r="H411" s="1"/>
  <c r="F405"/>
  <c r="E405"/>
  <c r="D405"/>
  <c r="I405"/>
  <c r="C405"/>
  <c r="A405"/>
  <c r="Q404"/>
  <c r="L404"/>
  <c r="Z404"/>
  <c r="Y404"/>
  <c r="X404"/>
  <c r="L403"/>
  <c r="G403"/>
  <c r="E403"/>
  <c r="J402"/>
  <c r="I402"/>
  <c r="F402"/>
  <c r="E402"/>
  <c r="J401"/>
  <c r="I401"/>
  <c r="F401"/>
  <c r="E401"/>
  <c r="K400"/>
  <c r="J400"/>
  <c r="H400"/>
  <c r="G400"/>
  <c r="F400"/>
  <c r="K399"/>
  <c r="J399"/>
  <c r="H399"/>
  <c r="G399"/>
  <c r="F399"/>
  <c r="K398"/>
  <c r="J398"/>
  <c r="R398"/>
  <c r="H398"/>
  <c r="G398"/>
  <c r="F398"/>
  <c r="C397"/>
  <c r="V396"/>
  <c r="K402" s="1"/>
  <c r="T396"/>
  <c r="K401" s="1"/>
  <c r="U396"/>
  <c r="H402" s="1"/>
  <c r="S396"/>
  <c r="H401" s="1"/>
  <c r="F396"/>
  <c r="E396"/>
  <c r="D396"/>
  <c r="I396"/>
  <c r="C396"/>
  <c r="B396"/>
  <c r="A396"/>
  <c r="Q395"/>
  <c r="L395"/>
  <c r="Z395"/>
  <c r="Y395"/>
  <c r="X395"/>
  <c r="K394"/>
  <c r="J394"/>
  <c r="Z394"/>
  <c r="Y394"/>
  <c r="X394"/>
  <c r="H394"/>
  <c r="W394" s="1"/>
  <c r="F394"/>
  <c r="V394"/>
  <c r="T394"/>
  <c r="U394"/>
  <c r="S394"/>
  <c r="E394"/>
  <c r="D394"/>
  <c r="C394"/>
  <c r="B394"/>
  <c r="A394"/>
  <c r="K393"/>
  <c r="J393"/>
  <c r="Z393"/>
  <c r="Y393"/>
  <c r="X393"/>
  <c r="H393"/>
  <c r="W393" s="1"/>
  <c r="F393"/>
  <c r="V393"/>
  <c r="T393"/>
  <c r="U393"/>
  <c r="S393"/>
  <c r="E393"/>
  <c r="D393"/>
  <c r="C393"/>
  <c r="B393"/>
  <c r="A393"/>
  <c r="K392"/>
  <c r="J392"/>
  <c r="Z392"/>
  <c r="Y392"/>
  <c r="X392"/>
  <c r="W392"/>
  <c r="H392"/>
  <c r="F392"/>
  <c r="V392"/>
  <c r="T392"/>
  <c r="U392"/>
  <c r="S392"/>
  <c r="E392"/>
  <c r="D392"/>
  <c r="C392"/>
  <c r="B392"/>
  <c r="A392"/>
  <c r="L391"/>
  <c r="G391"/>
  <c r="E391"/>
  <c r="J390"/>
  <c r="I390"/>
  <c r="F390"/>
  <c r="E390"/>
  <c r="J389"/>
  <c r="I389"/>
  <c r="F389"/>
  <c r="E389"/>
  <c r="K388"/>
  <c r="J388"/>
  <c r="H388"/>
  <c r="G388"/>
  <c r="F388"/>
  <c r="K387"/>
  <c r="J387"/>
  <c r="H387"/>
  <c r="R387" s="1"/>
  <c r="G387"/>
  <c r="F387"/>
  <c r="K386"/>
  <c r="J386"/>
  <c r="H386"/>
  <c r="G386"/>
  <c r="F386"/>
  <c r="K385"/>
  <c r="J385"/>
  <c r="H385"/>
  <c r="R385" s="1"/>
  <c r="G385"/>
  <c r="F385"/>
  <c r="C384"/>
  <c r="V383"/>
  <c r="K390" s="1"/>
  <c r="T383"/>
  <c r="U383"/>
  <c r="S383"/>
  <c r="F383"/>
  <c r="E383"/>
  <c r="D383"/>
  <c r="I383"/>
  <c r="C383"/>
  <c r="B383"/>
  <c r="A383"/>
  <c r="L382"/>
  <c r="Q382" s="1"/>
  <c r="Z382"/>
  <c r="Y382"/>
  <c r="X382"/>
  <c r="H378"/>
  <c r="K381"/>
  <c r="J381"/>
  <c r="Z381"/>
  <c r="Y381"/>
  <c r="X381"/>
  <c r="H381"/>
  <c r="W381" s="1"/>
  <c r="F381"/>
  <c r="V381"/>
  <c r="T381"/>
  <c r="U381"/>
  <c r="S381"/>
  <c r="E381"/>
  <c r="D381"/>
  <c r="C381"/>
  <c r="B381"/>
  <c r="A381"/>
  <c r="K380"/>
  <c r="J380"/>
  <c r="Z380"/>
  <c r="Y380"/>
  <c r="X380"/>
  <c r="H380"/>
  <c r="W380" s="1"/>
  <c r="F380"/>
  <c r="V380"/>
  <c r="T380"/>
  <c r="U380"/>
  <c r="S380"/>
  <c r="E380"/>
  <c r="D380"/>
  <c r="C380"/>
  <c r="B380"/>
  <c r="A380"/>
  <c r="L379"/>
  <c r="G379"/>
  <c r="E379"/>
  <c r="J378"/>
  <c r="I378"/>
  <c r="F378"/>
  <c r="E378"/>
  <c r="J377"/>
  <c r="I377"/>
  <c r="F377"/>
  <c r="E377"/>
  <c r="K376"/>
  <c r="J376"/>
  <c r="H376"/>
  <c r="G376"/>
  <c r="F376"/>
  <c r="K375"/>
  <c r="J375"/>
  <c r="H375"/>
  <c r="R375" s="1"/>
  <c r="G375"/>
  <c r="F375"/>
  <c r="K374"/>
  <c r="J374"/>
  <c r="H374"/>
  <c r="G374"/>
  <c r="F374"/>
  <c r="K373"/>
  <c r="J373"/>
  <c r="H373"/>
  <c r="R373" s="1"/>
  <c r="G373"/>
  <c r="F373"/>
  <c r="C372"/>
  <c r="V371"/>
  <c r="K378" s="1"/>
  <c r="T371"/>
  <c r="K377" s="1"/>
  <c r="U371"/>
  <c r="S371"/>
  <c r="F371"/>
  <c r="E371"/>
  <c r="D371"/>
  <c r="I371"/>
  <c r="C371"/>
  <c r="A371"/>
  <c r="L370"/>
  <c r="Q370" s="1"/>
  <c r="Z370"/>
  <c r="Y370"/>
  <c r="X370"/>
  <c r="K369"/>
  <c r="J369"/>
  <c r="Z369"/>
  <c r="Y369"/>
  <c r="X369"/>
  <c r="H369"/>
  <c r="W369" s="1"/>
  <c r="F369"/>
  <c r="V369"/>
  <c r="T369"/>
  <c r="U369"/>
  <c r="S369"/>
  <c r="H366" s="1"/>
  <c r="E369"/>
  <c r="D369"/>
  <c r="C369"/>
  <c r="B369"/>
  <c r="A369"/>
  <c r="L368"/>
  <c r="G368"/>
  <c r="E368"/>
  <c r="J367"/>
  <c r="I367"/>
  <c r="F367"/>
  <c r="E367"/>
  <c r="J366"/>
  <c r="I366"/>
  <c r="F366"/>
  <c r="E366"/>
  <c r="K365"/>
  <c r="J365"/>
  <c r="H365"/>
  <c r="G365"/>
  <c r="F365"/>
  <c r="K364"/>
  <c r="J364"/>
  <c r="R364"/>
  <c r="H364"/>
  <c r="G364"/>
  <c r="F364"/>
  <c r="K363"/>
  <c r="J363"/>
  <c r="H363"/>
  <c r="G363"/>
  <c r="F363"/>
  <c r="K362"/>
  <c r="J362"/>
  <c r="H362"/>
  <c r="G362"/>
  <c r="F362"/>
  <c r="C361"/>
  <c r="V360"/>
  <c r="K367" s="1"/>
  <c r="T360"/>
  <c r="U360"/>
  <c r="H367" s="1"/>
  <c r="S360"/>
  <c r="F360"/>
  <c r="E360"/>
  <c r="D360"/>
  <c r="I360"/>
  <c r="C360"/>
  <c r="A360"/>
  <c r="A359"/>
  <c r="C357"/>
  <c r="C356"/>
  <c r="A353"/>
  <c r="L351"/>
  <c r="Q351" s="1"/>
  <c r="Z351"/>
  <c r="Y351"/>
  <c r="X351"/>
  <c r="K350"/>
  <c r="J350"/>
  <c r="Z350"/>
  <c r="Y350"/>
  <c r="W350"/>
  <c r="H350"/>
  <c r="X350" s="1"/>
  <c r="F350"/>
  <c r="V350"/>
  <c r="T350"/>
  <c r="U350"/>
  <c r="S350"/>
  <c r="E350"/>
  <c r="D350"/>
  <c r="C350"/>
  <c r="B350"/>
  <c r="A350"/>
  <c r="L349"/>
  <c r="G349"/>
  <c r="E349"/>
  <c r="J348"/>
  <c r="I348"/>
  <c r="E348"/>
  <c r="J347"/>
  <c r="I347"/>
  <c r="E347"/>
  <c r="K346"/>
  <c r="J346"/>
  <c r="H346"/>
  <c r="R346" s="1"/>
  <c r="G346"/>
  <c r="F346"/>
  <c r="K345"/>
  <c r="J345"/>
  <c r="H345"/>
  <c r="G345"/>
  <c r="F345"/>
  <c r="K344"/>
  <c r="J344"/>
  <c r="R344"/>
  <c r="H344"/>
  <c r="G344"/>
  <c r="F344"/>
  <c r="C343"/>
  <c r="V342"/>
  <c r="T342"/>
  <c r="K347" s="1"/>
  <c r="U342"/>
  <c r="H348" s="1"/>
  <c r="S342"/>
  <c r="H347" s="1"/>
  <c r="F342"/>
  <c r="E342"/>
  <c r="D342"/>
  <c r="I342"/>
  <c r="C342"/>
  <c r="B342"/>
  <c r="A342"/>
  <c r="Q341"/>
  <c r="L341"/>
  <c r="Z341"/>
  <c r="Y341"/>
  <c r="X341"/>
  <c r="L340"/>
  <c r="G340"/>
  <c r="E340"/>
  <c r="J339"/>
  <c r="I339"/>
  <c r="E339"/>
  <c r="J338"/>
  <c r="I338"/>
  <c r="E338"/>
  <c r="K337"/>
  <c r="J337"/>
  <c r="H337"/>
  <c r="R337" s="1"/>
  <c r="G337"/>
  <c r="F337"/>
  <c r="K336"/>
  <c r="J336"/>
  <c r="H336"/>
  <c r="G336"/>
  <c r="F336"/>
  <c r="K335"/>
  <c r="J335"/>
  <c r="R335"/>
  <c r="H335"/>
  <c r="G335"/>
  <c r="F335"/>
  <c r="C334"/>
  <c r="V333"/>
  <c r="K339" s="1"/>
  <c r="T333"/>
  <c r="K338" s="1"/>
  <c r="U333"/>
  <c r="H339" s="1"/>
  <c r="S333"/>
  <c r="H338" s="1"/>
  <c r="F333"/>
  <c r="E333"/>
  <c r="D333"/>
  <c r="I333"/>
  <c r="C333"/>
  <c r="B333"/>
  <c r="A333"/>
  <c r="Q332"/>
  <c r="L332"/>
  <c r="Z332"/>
  <c r="Y332"/>
  <c r="X332"/>
  <c r="K330"/>
  <c r="L331"/>
  <c r="G331"/>
  <c r="E331"/>
  <c r="J330"/>
  <c r="I330"/>
  <c r="E330"/>
  <c r="J329"/>
  <c r="I329"/>
  <c r="E329"/>
  <c r="K328"/>
  <c r="J328"/>
  <c r="H328"/>
  <c r="R328" s="1"/>
  <c r="G328"/>
  <c r="F328"/>
  <c r="K327"/>
  <c r="J327"/>
  <c r="H327"/>
  <c r="G327"/>
  <c r="F327"/>
  <c r="K326"/>
  <c r="J326"/>
  <c r="H326"/>
  <c r="R326" s="1"/>
  <c r="G326"/>
  <c r="F326"/>
  <c r="C325"/>
  <c r="V324"/>
  <c r="T324"/>
  <c r="K329" s="1"/>
  <c r="U324"/>
  <c r="H330" s="1"/>
  <c r="S324"/>
  <c r="H329" s="1"/>
  <c r="F324"/>
  <c r="E324"/>
  <c r="D324"/>
  <c r="I324"/>
  <c r="C324"/>
  <c r="B324"/>
  <c r="A324"/>
  <c r="L323"/>
  <c r="Q323" s="1"/>
  <c r="Z323"/>
  <c r="Y323"/>
  <c r="X323"/>
  <c r="K320"/>
  <c r="L322"/>
  <c r="G322"/>
  <c r="E322"/>
  <c r="J321"/>
  <c r="I321"/>
  <c r="E321"/>
  <c r="J320"/>
  <c r="I320"/>
  <c r="E320"/>
  <c r="K319"/>
  <c r="J319"/>
  <c r="H319"/>
  <c r="G319"/>
  <c r="F319"/>
  <c r="C318"/>
  <c r="V317"/>
  <c r="K321" s="1"/>
  <c r="T317"/>
  <c r="U317"/>
  <c r="H321" s="1"/>
  <c r="S317"/>
  <c r="H320" s="1"/>
  <c r="F317"/>
  <c r="E317"/>
  <c r="D317"/>
  <c r="I317"/>
  <c r="C317"/>
  <c r="B317"/>
  <c r="A317"/>
  <c r="L316"/>
  <c r="Q316" s="1"/>
  <c r="Z316"/>
  <c r="Y316"/>
  <c r="X316"/>
  <c r="K315"/>
  <c r="J315"/>
  <c r="Z315"/>
  <c r="Y315"/>
  <c r="W315"/>
  <c r="H315"/>
  <c r="X315" s="1"/>
  <c r="F315"/>
  <c r="V315"/>
  <c r="T315"/>
  <c r="U315"/>
  <c r="S315"/>
  <c r="E315"/>
  <c r="D315"/>
  <c r="C315"/>
  <c r="B315"/>
  <c r="A315"/>
  <c r="L314"/>
  <c r="G314"/>
  <c r="E314"/>
  <c r="J313"/>
  <c r="I313"/>
  <c r="E313"/>
  <c r="J312"/>
  <c r="I312"/>
  <c r="E312"/>
  <c r="K311"/>
  <c r="J311"/>
  <c r="H311"/>
  <c r="R311" s="1"/>
  <c r="G311"/>
  <c r="F311"/>
  <c r="C310"/>
  <c r="V309"/>
  <c r="K313" s="1"/>
  <c r="T309"/>
  <c r="K312" s="1"/>
  <c r="U309"/>
  <c r="H313" s="1"/>
  <c r="S309"/>
  <c r="F309"/>
  <c r="E309"/>
  <c r="D309"/>
  <c r="I309"/>
  <c r="C309"/>
  <c r="B309"/>
  <c r="A309"/>
  <c r="L308"/>
  <c r="Q308" s="1"/>
  <c r="Z308"/>
  <c r="Y308"/>
  <c r="X308"/>
  <c r="K307"/>
  <c r="J307"/>
  <c r="Z307"/>
  <c r="Y307"/>
  <c r="W307"/>
  <c r="H307"/>
  <c r="X307" s="1"/>
  <c r="F307"/>
  <c r="V307"/>
  <c r="T307"/>
  <c r="U307"/>
  <c r="S307"/>
  <c r="E307"/>
  <c r="D307"/>
  <c r="C307"/>
  <c r="B307"/>
  <c r="A307"/>
  <c r="L306"/>
  <c r="G306"/>
  <c r="E306"/>
  <c r="J305"/>
  <c r="I305"/>
  <c r="E305"/>
  <c r="J304"/>
  <c r="I304"/>
  <c r="E304"/>
  <c r="K303"/>
  <c r="J303"/>
  <c r="H303"/>
  <c r="R303" s="1"/>
  <c r="G303"/>
  <c r="F303"/>
  <c r="K302"/>
  <c r="J302"/>
  <c r="H302"/>
  <c r="G302"/>
  <c r="F302"/>
  <c r="K301"/>
  <c r="J301"/>
  <c r="R301"/>
  <c r="H301"/>
  <c r="G301"/>
  <c r="F301"/>
  <c r="C300"/>
  <c r="V299"/>
  <c r="K305" s="1"/>
  <c r="T299"/>
  <c r="U299"/>
  <c r="H305" s="1"/>
  <c r="S299"/>
  <c r="H304" s="1"/>
  <c r="F299"/>
  <c r="E299"/>
  <c r="D299"/>
  <c r="I299"/>
  <c r="C299"/>
  <c r="B299"/>
  <c r="A299"/>
  <c r="Q298"/>
  <c r="L298"/>
  <c r="Z298"/>
  <c r="Y298"/>
  <c r="X298"/>
  <c r="K297"/>
  <c r="J297"/>
  <c r="Z297"/>
  <c r="Y297"/>
  <c r="W297"/>
  <c r="H297"/>
  <c r="X297" s="1"/>
  <c r="F297"/>
  <c r="V297"/>
  <c r="T297"/>
  <c r="U297"/>
  <c r="S297"/>
  <c r="E297"/>
  <c r="D297"/>
  <c r="C297"/>
  <c r="B297"/>
  <c r="A297"/>
  <c r="L296"/>
  <c r="G296"/>
  <c r="E296"/>
  <c r="J295"/>
  <c r="I295"/>
  <c r="E295"/>
  <c r="J294"/>
  <c r="I294"/>
  <c r="E294"/>
  <c r="K293"/>
  <c r="J293"/>
  <c r="R293"/>
  <c r="H293"/>
  <c r="G293"/>
  <c r="F293"/>
  <c r="C292"/>
  <c r="V291"/>
  <c r="T291"/>
  <c r="K294" s="1"/>
  <c r="U291"/>
  <c r="H295" s="1"/>
  <c r="S291"/>
  <c r="F291"/>
  <c r="E291"/>
  <c r="D291"/>
  <c r="I291"/>
  <c r="C291"/>
  <c r="B291"/>
  <c r="A291"/>
  <c r="A290"/>
  <c r="A288"/>
  <c r="C286"/>
  <c r="C285"/>
  <c r="A282"/>
  <c r="C280"/>
  <c r="C279"/>
  <c r="A276"/>
  <c r="Q274"/>
  <c r="L274"/>
  <c r="Z274"/>
  <c r="Y274"/>
  <c r="W274"/>
  <c r="K273"/>
  <c r="J273"/>
  <c r="Z273"/>
  <c r="Y273"/>
  <c r="W273"/>
  <c r="H273"/>
  <c r="X273" s="1"/>
  <c r="F273"/>
  <c r="V273"/>
  <c r="T273"/>
  <c r="U273"/>
  <c r="S273"/>
  <c r="E273"/>
  <c r="D273"/>
  <c r="C273"/>
  <c r="B273"/>
  <c r="A273"/>
  <c r="L272"/>
  <c r="G272"/>
  <c r="E272"/>
  <c r="J271"/>
  <c r="I271"/>
  <c r="E271"/>
  <c r="J270"/>
  <c r="I270"/>
  <c r="E270"/>
  <c r="K269"/>
  <c r="J269"/>
  <c r="H269"/>
  <c r="G269"/>
  <c r="F269"/>
  <c r="K268"/>
  <c r="J268"/>
  <c r="H268"/>
  <c r="R268" s="1"/>
  <c r="G268"/>
  <c r="F268"/>
  <c r="K267"/>
  <c r="J267"/>
  <c r="H267"/>
  <c r="G267"/>
  <c r="F267"/>
  <c r="K266"/>
  <c r="J266"/>
  <c r="H266"/>
  <c r="G266"/>
  <c r="F266"/>
  <c r="C265"/>
  <c r="V264"/>
  <c r="T264"/>
  <c r="K270" s="1"/>
  <c r="U264"/>
  <c r="H271" s="1"/>
  <c r="S264"/>
  <c r="H270" s="1"/>
  <c r="F264"/>
  <c r="E264"/>
  <c r="D264"/>
  <c r="I264"/>
  <c r="C264"/>
  <c r="B264"/>
  <c r="A264"/>
  <c r="Q263"/>
  <c r="L263"/>
  <c r="Z263"/>
  <c r="Y263"/>
  <c r="X263"/>
  <c r="L262"/>
  <c r="G262"/>
  <c r="E262"/>
  <c r="J261"/>
  <c r="I261"/>
  <c r="F261"/>
  <c r="E261"/>
  <c r="J260"/>
  <c r="I260"/>
  <c r="F260"/>
  <c r="E260"/>
  <c r="K259"/>
  <c r="J259"/>
  <c r="H259"/>
  <c r="G259"/>
  <c r="F259"/>
  <c r="K258"/>
  <c r="J258"/>
  <c r="H258"/>
  <c r="G258"/>
  <c r="F258"/>
  <c r="K257"/>
  <c r="J257"/>
  <c r="H257"/>
  <c r="G257"/>
  <c r="F257"/>
  <c r="C256"/>
  <c r="V255"/>
  <c r="K261" s="1"/>
  <c r="T255"/>
  <c r="K260" s="1"/>
  <c r="U255"/>
  <c r="H261" s="1"/>
  <c r="S255"/>
  <c r="H260" s="1"/>
  <c r="F255"/>
  <c r="E255"/>
  <c r="D255"/>
  <c r="I255"/>
  <c r="C255"/>
  <c r="A255"/>
  <c r="Q254"/>
  <c r="L254"/>
  <c r="Z254"/>
  <c r="Y254"/>
  <c r="W254"/>
  <c r="K253"/>
  <c r="J253"/>
  <c r="Z253"/>
  <c r="Y253"/>
  <c r="W253"/>
  <c r="H253"/>
  <c r="X253" s="1"/>
  <c r="F253"/>
  <c r="V253"/>
  <c r="T253"/>
  <c r="U253"/>
  <c r="S253"/>
  <c r="E253"/>
  <c r="D253"/>
  <c r="C253"/>
  <c r="B253"/>
  <c r="A253"/>
  <c r="K252"/>
  <c r="J252"/>
  <c r="Z252"/>
  <c r="Y252"/>
  <c r="W252"/>
  <c r="H252"/>
  <c r="X252" s="1"/>
  <c r="F252"/>
  <c r="V252"/>
  <c r="T252"/>
  <c r="U252"/>
  <c r="S252"/>
  <c r="E252"/>
  <c r="D252"/>
  <c r="C252"/>
  <c r="B252"/>
  <c r="A252"/>
  <c r="L251"/>
  <c r="G251"/>
  <c r="E251"/>
  <c r="J250"/>
  <c r="I250"/>
  <c r="E250"/>
  <c r="J249"/>
  <c r="I249"/>
  <c r="E249"/>
  <c r="K248"/>
  <c r="J248"/>
  <c r="H248"/>
  <c r="G248"/>
  <c r="F248"/>
  <c r="K247"/>
  <c r="J247"/>
  <c r="H247"/>
  <c r="R247" s="1"/>
  <c r="G247"/>
  <c r="F247"/>
  <c r="K246"/>
  <c r="J246"/>
  <c r="H246"/>
  <c r="G246"/>
  <c r="F246"/>
  <c r="K245"/>
  <c r="J245"/>
  <c r="H245"/>
  <c r="R245" s="1"/>
  <c r="G245"/>
  <c r="F245"/>
  <c r="C244"/>
  <c r="V243"/>
  <c r="K250" s="1"/>
  <c r="T243"/>
  <c r="U243"/>
  <c r="H250" s="1"/>
  <c r="S243"/>
  <c r="H249" s="1"/>
  <c r="F243"/>
  <c r="E243"/>
  <c r="D243"/>
  <c r="I243"/>
  <c r="C243"/>
  <c r="B243"/>
  <c r="A243"/>
  <c r="L242"/>
  <c r="Q242" s="1"/>
  <c r="Z242"/>
  <c r="Y242"/>
  <c r="W242"/>
  <c r="K241"/>
  <c r="J241"/>
  <c r="Z241"/>
  <c r="Y241"/>
  <c r="W241"/>
  <c r="H241"/>
  <c r="X241" s="1"/>
  <c r="F241"/>
  <c r="V241"/>
  <c r="T241"/>
  <c r="U241"/>
  <c r="S241"/>
  <c r="E241"/>
  <c r="D241"/>
  <c r="C241"/>
  <c r="B241"/>
  <c r="A241"/>
  <c r="K240"/>
  <c r="J240"/>
  <c r="Z240"/>
  <c r="Y240"/>
  <c r="W240"/>
  <c r="H240"/>
  <c r="X240" s="1"/>
  <c r="F240"/>
  <c r="V240"/>
  <c r="T240"/>
  <c r="U240"/>
  <c r="S240"/>
  <c r="E240"/>
  <c r="D240"/>
  <c r="C240"/>
  <c r="B240"/>
  <c r="A240"/>
  <c r="L239"/>
  <c r="G239"/>
  <c r="E239"/>
  <c r="J238"/>
  <c r="I238"/>
  <c r="E238"/>
  <c r="J237"/>
  <c r="I237"/>
  <c r="E237"/>
  <c r="K236"/>
  <c r="J236"/>
  <c r="H236"/>
  <c r="G236"/>
  <c r="F236"/>
  <c r="K235"/>
  <c r="J235"/>
  <c r="H235"/>
  <c r="R235" s="1"/>
  <c r="G235"/>
  <c r="F235"/>
  <c r="K234"/>
  <c r="J234"/>
  <c r="H234"/>
  <c r="G234"/>
  <c r="F234"/>
  <c r="K233"/>
  <c r="J233"/>
  <c r="H233"/>
  <c r="G233"/>
  <c r="F233"/>
  <c r="C232"/>
  <c r="V231"/>
  <c r="K238" s="1"/>
  <c r="T231"/>
  <c r="K237" s="1"/>
  <c r="U231"/>
  <c r="S231"/>
  <c r="F231"/>
  <c r="E231"/>
  <c r="D231"/>
  <c r="I231"/>
  <c r="C231"/>
  <c r="B231"/>
  <c r="A231"/>
  <c r="L230"/>
  <c r="Q230" s="1"/>
  <c r="Z230"/>
  <c r="Y230"/>
  <c r="X230"/>
  <c r="L229"/>
  <c r="G229"/>
  <c r="E229"/>
  <c r="J228"/>
  <c r="I228"/>
  <c r="F228"/>
  <c r="E228"/>
  <c r="J227"/>
  <c r="I227"/>
  <c r="F227"/>
  <c r="E227"/>
  <c r="K226"/>
  <c r="J226"/>
  <c r="H226"/>
  <c r="G226"/>
  <c r="F226"/>
  <c r="K225"/>
  <c r="J225"/>
  <c r="H225"/>
  <c r="R225" s="1"/>
  <c r="G225"/>
  <c r="F225"/>
  <c r="K224"/>
  <c r="J224"/>
  <c r="H224"/>
  <c r="G224"/>
  <c r="F224"/>
  <c r="K223"/>
  <c r="J223"/>
  <c r="H223"/>
  <c r="G223"/>
  <c r="F223"/>
  <c r="C222"/>
  <c r="V221"/>
  <c r="K228" s="1"/>
  <c r="T221"/>
  <c r="K227" s="1"/>
  <c r="U221"/>
  <c r="H228" s="1"/>
  <c r="S221"/>
  <c r="H227" s="1"/>
  <c r="F221"/>
  <c r="E221"/>
  <c r="D221"/>
  <c r="I221"/>
  <c r="C221"/>
  <c r="B221"/>
  <c r="A221"/>
  <c r="L220"/>
  <c r="Q220" s="1"/>
  <c r="Z220"/>
  <c r="Y220"/>
  <c r="X220"/>
  <c r="L219"/>
  <c r="G219"/>
  <c r="E219"/>
  <c r="J218"/>
  <c r="I218"/>
  <c r="F218"/>
  <c r="E218"/>
  <c r="J217"/>
  <c r="I217"/>
  <c r="F217"/>
  <c r="E217"/>
  <c r="K216"/>
  <c r="J216"/>
  <c r="H216"/>
  <c r="G216"/>
  <c r="F216"/>
  <c r="K215"/>
  <c r="J215"/>
  <c r="H215"/>
  <c r="G215"/>
  <c r="F215"/>
  <c r="K214"/>
  <c r="J214"/>
  <c r="H214"/>
  <c r="R214" s="1"/>
  <c r="G214"/>
  <c r="F214"/>
  <c r="C213"/>
  <c r="V212"/>
  <c r="K218" s="1"/>
  <c r="T212"/>
  <c r="K217" s="1"/>
  <c r="U212"/>
  <c r="H218" s="1"/>
  <c r="S212"/>
  <c r="H217" s="1"/>
  <c r="F212"/>
  <c r="E212"/>
  <c r="D212"/>
  <c r="I212"/>
  <c r="C212"/>
  <c r="B212"/>
  <c r="A212"/>
  <c r="L211"/>
  <c r="Q211" s="1"/>
  <c r="Z211"/>
  <c r="Y211"/>
  <c r="X211"/>
  <c r="L210"/>
  <c r="G210"/>
  <c r="E210"/>
  <c r="J209"/>
  <c r="I209"/>
  <c r="F209"/>
  <c r="E209"/>
  <c r="J208"/>
  <c r="I208"/>
  <c r="F208"/>
  <c r="E208"/>
  <c r="K207"/>
  <c r="J207"/>
  <c r="H207"/>
  <c r="G207"/>
  <c r="F207"/>
  <c r="K206"/>
  <c r="J206"/>
  <c r="H206"/>
  <c r="G206"/>
  <c r="F206"/>
  <c r="K205"/>
  <c r="J205"/>
  <c r="H205"/>
  <c r="G205"/>
  <c r="F205"/>
  <c r="C204"/>
  <c r="V203"/>
  <c r="K209" s="1"/>
  <c r="T203"/>
  <c r="K208" s="1"/>
  <c r="U203"/>
  <c r="H209" s="1"/>
  <c r="S203"/>
  <c r="H208" s="1"/>
  <c r="F203"/>
  <c r="E203"/>
  <c r="D203"/>
  <c r="I203"/>
  <c r="C203"/>
  <c r="B203"/>
  <c r="A203"/>
  <c r="L202"/>
  <c r="Q202" s="1"/>
  <c r="Z202"/>
  <c r="Y202"/>
  <c r="X202"/>
  <c r="K201"/>
  <c r="J201"/>
  <c r="Z201"/>
  <c r="Y201"/>
  <c r="W201"/>
  <c r="H201"/>
  <c r="X201" s="1"/>
  <c r="F201"/>
  <c r="V201"/>
  <c r="T201"/>
  <c r="U201"/>
  <c r="S201"/>
  <c r="E201"/>
  <c r="D201"/>
  <c r="C201"/>
  <c r="B201"/>
  <c r="A201"/>
  <c r="K200"/>
  <c r="J200"/>
  <c r="Z200"/>
  <c r="Y200"/>
  <c r="X200"/>
  <c r="H200"/>
  <c r="W200" s="1"/>
  <c r="F200"/>
  <c r="V200"/>
  <c r="T200"/>
  <c r="U200"/>
  <c r="S200"/>
  <c r="E200"/>
  <c r="D200"/>
  <c r="C200"/>
  <c r="B200"/>
  <c r="A200"/>
  <c r="L199"/>
  <c r="G199"/>
  <c r="E199"/>
  <c r="J198"/>
  <c r="I198"/>
  <c r="F198"/>
  <c r="E198"/>
  <c r="J197"/>
  <c r="I197"/>
  <c r="F197"/>
  <c r="E197"/>
  <c r="K196"/>
  <c r="J196"/>
  <c r="H196"/>
  <c r="G196"/>
  <c r="F196"/>
  <c r="K195"/>
  <c r="J195"/>
  <c r="H195"/>
  <c r="R195" s="1"/>
  <c r="G195"/>
  <c r="F195"/>
  <c r="K194"/>
  <c r="J194"/>
  <c r="H194"/>
  <c r="G194"/>
  <c r="F194"/>
  <c r="K193"/>
  <c r="J193"/>
  <c r="H193"/>
  <c r="R193" s="1"/>
  <c r="G193"/>
  <c r="F193"/>
  <c r="C192"/>
  <c r="V191"/>
  <c r="K198" s="1"/>
  <c r="T191"/>
  <c r="K197" s="1"/>
  <c r="U191"/>
  <c r="S191"/>
  <c r="H197" s="1"/>
  <c r="F191"/>
  <c r="E191"/>
  <c r="D191"/>
  <c r="I191"/>
  <c r="C191"/>
  <c r="A191"/>
  <c r="L190"/>
  <c r="Q190" s="1"/>
  <c r="Z190"/>
  <c r="Y190"/>
  <c r="X190"/>
  <c r="L189"/>
  <c r="G189"/>
  <c r="E189"/>
  <c r="J188"/>
  <c r="I188"/>
  <c r="F188"/>
  <c r="E188"/>
  <c r="J187"/>
  <c r="I187"/>
  <c r="F187"/>
  <c r="E187"/>
  <c r="K186"/>
  <c r="J186"/>
  <c r="H186"/>
  <c r="G186"/>
  <c r="F186"/>
  <c r="K185"/>
  <c r="J185"/>
  <c r="H185"/>
  <c r="R185" s="1"/>
  <c r="G185"/>
  <c r="F185"/>
  <c r="K184"/>
  <c r="J184"/>
  <c r="H184"/>
  <c r="G184"/>
  <c r="F184"/>
  <c r="K183"/>
  <c r="J183"/>
  <c r="R183"/>
  <c r="H183"/>
  <c r="G183"/>
  <c r="F183"/>
  <c r="C182"/>
  <c r="V181"/>
  <c r="K188" s="1"/>
  <c r="T181"/>
  <c r="K187" s="1"/>
  <c r="U181"/>
  <c r="H188" s="1"/>
  <c r="S181"/>
  <c r="H187" s="1"/>
  <c r="G190" s="1"/>
  <c r="O190" s="1"/>
  <c r="F181"/>
  <c r="E181"/>
  <c r="D181"/>
  <c r="I181"/>
  <c r="C181"/>
  <c r="B181"/>
  <c r="A181"/>
  <c r="Q180"/>
  <c r="L180"/>
  <c r="Z180"/>
  <c r="Y180"/>
  <c r="X180"/>
  <c r="L179"/>
  <c r="G179"/>
  <c r="E179"/>
  <c r="J178"/>
  <c r="I178"/>
  <c r="F178"/>
  <c r="E178"/>
  <c r="J177"/>
  <c r="I177"/>
  <c r="F177"/>
  <c r="E177"/>
  <c r="K176"/>
  <c r="J176"/>
  <c r="H176"/>
  <c r="G176"/>
  <c r="F176"/>
  <c r="K175"/>
  <c r="J175"/>
  <c r="R175"/>
  <c r="H175"/>
  <c r="G175"/>
  <c r="F175"/>
  <c r="K174"/>
  <c r="J174"/>
  <c r="H174"/>
  <c r="G174"/>
  <c r="F174"/>
  <c r="K173"/>
  <c r="J173"/>
  <c r="H173"/>
  <c r="G173"/>
  <c r="F173"/>
  <c r="C172"/>
  <c r="V171"/>
  <c r="K178" s="1"/>
  <c r="T171"/>
  <c r="K177" s="1"/>
  <c r="U171"/>
  <c r="H178" s="1"/>
  <c r="S171"/>
  <c r="H177" s="1"/>
  <c r="F171"/>
  <c r="E171"/>
  <c r="D171"/>
  <c r="I171"/>
  <c r="C171"/>
  <c r="B171"/>
  <c r="A171"/>
  <c r="L170"/>
  <c r="Q170" s="1"/>
  <c r="Z170"/>
  <c r="Y170"/>
  <c r="X170"/>
  <c r="L169"/>
  <c r="G169"/>
  <c r="E169"/>
  <c r="J168"/>
  <c r="I168"/>
  <c r="F168"/>
  <c r="E168"/>
  <c r="J167"/>
  <c r="I167"/>
  <c r="F167"/>
  <c r="E167"/>
  <c r="K166"/>
  <c r="J166"/>
  <c r="H166"/>
  <c r="G166"/>
  <c r="F166"/>
  <c r="K165"/>
  <c r="J165"/>
  <c r="H165"/>
  <c r="R165" s="1"/>
  <c r="G165"/>
  <c r="F165"/>
  <c r="K164"/>
  <c r="J164"/>
  <c r="H164"/>
  <c r="G164"/>
  <c r="F164"/>
  <c r="K163"/>
  <c r="J163"/>
  <c r="H163"/>
  <c r="R163" s="1"/>
  <c r="G163"/>
  <c r="F163"/>
  <c r="C162"/>
  <c r="V161"/>
  <c r="K168" s="1"/>
  <c r="T161"/>
  <c r="K167" s="1"/>
  <c r="U161"/>
  <c r="H168" s="1"/>
  <c r="S161"/>
  <c r="H167" s="1"/>
  <c r="F161"/>
  <c r="E161"/>
  <c r="D161"/>
  <c r="I161"/>
  <c r="C161"/>
  <c r="A161"/>
  <c r="L160"/>
  <c r="Q160" s="1"/>
  <c r="Z160"/>
  <c r="Y160"/>
  <c r="X160"/>
  <c r="L159"/>
  <c r="G159"/>
  <c r="E159"/>
  <c r="J158"/>
  <c r="I158"/>
  <c r="F158"/>
  <c r="E158"/>
  <c r="J157"/>
  <c r="I157"/>
  <c r="F157"/>
  <c r="E157"/>
  <c r="K156"/>
  <c r="J156"/>
  <c r="H156"/>
  <c r="G156"/>
  <c r="F156"/>
  <c r="K155"/>
  <c r="J155"/>
  <c r="H155"/>
  <c r="G155"/>
  <c r="F155"/>
  <c r="K154"/>
  <c r="J154"/>
  <c r="H154"/>
  <c r="R154" s="1"/>
  <c r="G154"/>
  <c r="F154"/>
  <c r="C153"/>
  <c r="V152"/>
  <c r="K158" s="1"/>
  <c r="T152"/>
  <c r="K157" s="1"/>
  <c r="U152"/>
  <c r="H158" s="1"/>
  <c r="S152"/>
  <c r="H157" s="1"/>
  <c r="F152"/>
  <c r="E152"/>
  <c r="D152"/>
  <c r="I152"/>
  <c r="C152"/>
  <c r="B152"/>
  <c r="A152"/>
  <c r="L151"/>
  <c r="Q151" s="1"/>
  <c r="Z151"/>
  <c r="Y151"/>
  <c r="X151"/>
  <c r="K150"/>
  <c r="J150"/>
  <c r="Z150"/>
  <c r="Y150"/>
  <c r="X150"/>
  <c r="H150"/>
  <c r="W150" s="1"/>
  <c r="F150"/>
  <c r="V150"/>
  <c r="T150"/>
  <c r="U150"/>
  <c r="S150"/>
  <c r="E150"/>
  <c r="D150"/>
  <c r="C150"/>
  <c r="B150"/>
  <c r="A150"/>
  <c r="K149"/>
  <c r="J149"/>
  <c r="Z149"/>
  <c r="Y149"/>
  <c r="X149"/>
  <c r="W149"/>
  <c r="H149"/>
  <c r="F149"/>
  <c r="V149"/>
  <c r="T149"/>
  <c r="U149"/>
  <c r="S149"/>
  <c r="E149"/>
  <c r="D149"/>
  <c r="C149"/>
  <c r="B149"/>
  <c r="A149"/>
  <c r="K148"/>
  <c r="J148"/>
  <c r="Z148"/>
  <c r="Y148"/>
  <c r="X148"/>
  <c r="H148"/>
  <c r="W148" s="1"/>
  <c r="F148"/>
  <c r="V148"/>
  <c r="T148"/>
  <c r="U148"/>
  <c r="S148"/>
  <c r="E148"/>
  <c r="D148"/>
  <c r="C148"/>
  <c r="B148"/>
  <c r="A148"/>
  <c r="L147"/>
  <c r="G147"/>
  <c r="E147"/>
  <c r="J146"/>
  <c r="I146"/>
  <c r="F146"/>
  <c r="E146"/>
  <c r="J145"/>
  <c r="I145"/>
  <c r="F145"/>
  <c r="E145"/>
  <c r="K144"/>
  <c r="J144"/>
  <c r="H144"/>
  <c r="G144"/>
  <c r="F144"/>
  <c r="K143"/>
  <c r="J143"/>
  <c r="H143"/>
  <c r="R143" s="1"/>
  <c r="G143"/>
  <c r="F143"/>
  <c r="K142"/>
  <c r="J142"/>
  <c r="H142"/>
  <c r="G142"/>
  <c r="F142"/>
  <c r="K141"/>
  <c r="J141"/>
  <c r="H141"/>
  <c r="R141" s="1"/>
  <c r="G141"/>
  <c r="F141"/>
  <c r="C140"/>
  <c r="V139"/>
  <c r="T139"/>
  <c r="K145" s="1"/>
  <c r="U139"/>
  <c r="H146" s="1"/>
  <c r="S139"/>
  <c r="H145" s="1"/>
  <c r="F139"/>
  <c r="E139"/>
  <c r="D139"/>
  <c r="I139"/>
  <c r="C139"/>
  <c r="B139"/>
  <c r="A139"/>
  <c r="L138"/>
  <c r="Q138" s="1"/>
  <c r="Z138"/>
  <c r="Y138"/>
  <c r="X138"/>
  <c r="K137"/>
  <c r="J137"/>
  <c r="Z137"/>
  <c r="Y137"/>
  <c r="X137"/>
  <c r="H137"/>
  <c r="W137" s="1"/>
  <c r="F137"/>
  <c r="V137"/>
  <c r="T137"/>
  <c r="U137"/>
  <c r="S137"/>
  <c r="E137"/>
  <c r="D137"/>
  <c r="C137"/>
  <c r="B137"/>
  <c r="A137"/>
  <c r="K136"/>
  <c r="J136"/>
  <c r="Z136"/>
  <c r="Y136"/>
  <c r="X136"/>
  <c r="W136"/>
  <c r="H136"/>
  <c r="F136"/>
  <c r="V136"/>
  <c r="T136"/>
  <c r="U136"/>
  <c r="S136"/>
  <c r="E136"/>
  <c r="D136"/>
  <c r="C136"/>
  <c r="B136"/>
  <c r="A136"/>
  <c r="L135"/>
  <c r="G135"/>
  <c r="E135"/>
  <c r="J134"/>
  <c r="I134"/>
  <c r="F134"/>
  <c r="E134"/>
  <c r="J133"/>
  <c r="I133"/>
  <c r="F133"/>
  <c r="E133"/>
  <c r="K132"/>
  <c r="J132"/>
  <c r="H132"/>
  <c r="G132"/>
  <c r="F132"/>
  <c r="K131"/>
  <c r="J131"/>
  <c r="H131"/>
  <c r="R131" s="1"/>
  <c r="G131"/>
  <c r="F131"/>
  <c r="K130"/>
  <c r="J130"/>
  <c r="H130"/>
  <c r="G130"/>
  <c r="F130"/>
  <c r="K129"/>
  <c r="J129"/>
  <c r="H129"/>
  <c r="G129"/>
  <c r="F129"/>
  <c r="C128"/>
  <c r="V127"/>
  <c r="K134" s="1"/>
  <c r="T127"/>
  <c r="U127"/>
  <c r="H134" s="1"/>
  <c r="S127"/>
  <c r="H133" s="1"/>
  <c r="F127"/>
  <c r="E127"/>
  <c r="D127"/>
  <c r="I127"/>
  <c r="C127"/>
  <c r="A127"/>
  <c r="L126"/>
  <c r="Q126" s="1"/>
  <c r="Z126"/>
  <c r="Y126"/>
  <c r="X126"/>
  <c r="K125"/>
  <c r="J125"/>
  <c r="Z125"/>
  <c r="Y125"/>
  <c r="X125"/>
  <c r="H125"/>
  <c r="W125" s="1"/>
  <c r="F125"/>
  <c r="V125"/>
  <c r="T125"/>
  <c r="U125"/>
  <c r="S125"/>
  <c r="E125"/>
  <c r="D125"/>
  <c r="C125"/>
  <c r="B125"/>
  <c r="A125"/>
  <c r="L124"/>
  <c r="G124"/>
  <c r="E124"/>
  <c r="J123"/>
  <c r="I123"/>
  <c r="F123"/>
  <c r="E123"/>
  <c r="J122"/>
  <c r="I122"/>
  <c r="F122"/>
  <c r="E122"/>
  <c r="K121"/>
  <c r="J121"/>
  <c r="H121"/>
  <c r="G121"/>
  <c r="F121"/>
  <c r="K120"/>
  <c r="J120"/>
  <c r="H120"/>
  <c r="R120" s="1"/>
  <c r="G120"/>
  <c r="F120"/>
  <c r="K119"/>
  <c r="J119"/>
  <c r="H119"/>
  <c r="G119"/>
  <c r="F119"/>
  <c r="K118"/>
  <c r="J118"/>
  <c r="H118"/>
  <c r="R118" s="1"/>
  <c r="G118"/>
  <c r="F118"/>
  <c r="C117"/>
  <c r="V116"/>
  <c r="T116"/>
  <c r="K122" s="1"/>
  <c r="U116"/>
  <c r="H123" s="1"/>
  <c r="S116"/>
  <c r="H122" s="1"/>
  <c r="F116"/>
  <c r="E116"/>
  <c r="D116"/>
  <c r="I116"/>
  <c r="C116"/>
  <c r="A116"/>
  <c r="A115"/>
  <c r="C113"/>
  <c r="C112"/>
  <c r="A109"/>
  <c r="Q107"/>
  <c r="L107"/>
  <c r="Z107"/>
  <c r="Y107"/>
  <c r="X107"/>
  <c r="L106"/>
  <c r="G106"/>
  <c r="E106"/>
  <c r="J105"/>
  <c r="I105"/>
  <c r="E105"/>
  <c r="J104"/>
  <c r="I104"/>
  <c r="E104"/>
  <c r="K103"/>
  <c r="J103"/>
  <c r="H103"/>
  <c r="R103" s="1"/>
  <c r="G103"/>
  <c r="F103"/>
  <c r="K102"/>
  <c r="J102"/>
  <c r="H102"/>
  <c r="G102"/>
  <c r="F102"/>
  <c r="K101"/>
  <c r="J101"/>
  <c r="H101"/>
  <c r="R101" s="1"/>
  <c r="G101"/>
  <c r="F101"/>
  <c r="C100"/>
  <c r="V99"/>
  <c r="K105" s="1"/>
  <c r="T99"/>
  <c r="K104" s="1"/>
  <c r="U99"/>
  <c r="H105" s="1"/>
  <c r="S99"/>
  <c r="H104" s="1"/>
  <c r="F99"/>
  <c r="E99"/>
  <c r="D99"/>
  <c r="I99"/>
  <c r="C99"/>
  <c r="B99"/>
  <c r="A99"/>
  <c r="Q98"/>
  <c r="L98"/>
  <c r="Z98"/>
  <c r="Y98"/>
  <c r="X98"/>
  <c r="L97"/>
  <c r="G97"/>
  <c r="E97"/>
  <c r="J96"/>
  <c r="I96"/>
  <c r="E96"/>
  <c r="J95"/>
  <c r="I95"/>
  <c r="E95"/>
  <c r="K94"/>
  <c r="J94"/>
  <c r="H94"/>
  <c r="R94" s="1"/>
  <c r="G94"/>
  <c r="F94"/>
  <c r="K93"/>
  <c r="J93"/>
  <c r="H93"/>
  <c r="G93"/>
  <c r="F93"/>
  <c r="K92"/>
  <c r="J92"/>
  <c r="H92"/>
  <c r="R92" s="1"/>
  <c r="G92"/>
  <c r="F92"/>
  <c r="C91"/>
  <c r="V90"/>
  <c r="K96" s="1"/>
  <c r="T90"/>
  <c r="K95" s="1"/>
  <c r="U90"/>
  <c r="H96" s="1"/>
  <c r="S90"/>
  <c r="H95" s="1"/>
  <c r="F90"/>
  <c r="E90"/>
  <c r="D90"/>
  <c r="I90"/>
  <c r="C90"/>
  <c r="B90"/>
  <c r="A90"/>
  <c r="L89"/>
  <c r="Q89" s="1"/>
  <c r="Z89"/>
  <c r="Y89"/>
  <c r="X89"/>
  <c r="L88"/>
  <c r="G88"/>
  <c r="E88"/>
  <c r="J87"/>
  <c r="I87"/>
  <c r="E87"/>
  <c r="J86"/>
  <c r="I86"/>
  <c r="E86"/>
  <c r="K85"/>
  <c r="J85"/>
  <c r="H85"/>
  <c r="G85"/>
  <c r="F85"/>
  <c r="C84"/>
  <c r="V83"/>
  <c r="K87" s="1"/>
  <c r="T83"/>
  <c r="K86" s="1"/>
  <c r="U83"/>
  <c r="H87" s="1"/>
  <c r="S83"/>
  <c r="H86" s="1"/>
  <c r="F83"/>
  <c r="E83"/>
  <c r="D83"/>
  <c r="I83"/>
  <c r="C83"/>
  <c r="B83"/>
  <c r="A83"/>
  <c r="L82"/>
  <c r="Q82" s="1"/>
  <c r="Z82"/>
  <c r="Y82"/>
  <c r="X82"/>
  <c r="K81"/>
  <c r="J81"/>
  <c r="Z81"/>
  <c r="Y81"/>
  <c r="W81"/>
  <c r="H81"/>
  <c r="X81" s="1"/>
  <c r="F81"/>
  <c r="V81"/>
  <c r="T81"/>
  <c r="U81"/>
  <c r="S81"/>
  <c r="E81"/>
  <c r="D81"/>
  <c r="C81"/>
  <c r="B81"/>
  <c r="A81"/>
  <c r="L80"/>
  <c r="G80"/>
  <c r="E80"/>
  <c r="J79"/>
  <c r="I79"/>
  <c r="E79"/>
  <c r="J78"/>
  <c r="I78"/>
  <c r="E78"/>
  <c r="K77"/>
  <c r="J77"/>
  <c r="H77"/>
  <c r="R77" s="1"/>
  <c r="G77"/>
  <c r="F77"/>
  <c r="C76"/>
  <c r="V75"/>
  <c r="K79" s="1"/>
  <c r="T75"/>
  <c r="K78" s="1"/>
  <c r="U75"/>
  <c r="H79" s="1"/>
  <c r="S75"/>
  <c r="F75"/>
  <c r="E75"/>
  <c r="D75"/>
  <c r="I75"/>
  <c r="C75"/>
  <c r="B75"/>
  <c r="A75"/>
  <c r="L74"/>
  <c r="Q74" s="1"/>
  <c r="Z74"/>
  <c r="Y74"/>
  <c r="X74"/>
  <c r="K73"/>
  <c r="J73"/>
  <c r="Z73"/>
  <c r="Y73"/>
  <c r="W73"/>
  <c r="H73"/>
  <c r="X73" s="1"/>
  <c r="F73"/>
  <c r="V73"/>
  <c r="T73"/>
  <c r="U73"/>
  <c r="S73"/>
  <c r="E73"/>
  <c r="D73"/>
  <c r="C73"/>
  <c r="B73"/>
  <c r="A73"/>
  <c r="L72"/>
  <c r="G72"/>
  <c r="E72"/>
  <c r="J71"/>
  <c r="I71"/>
  <c r="E71"/>
  <c r="J70"/>
  <c r="I70"/>
  <c r="E70"/>
  <c r="K69"/>
  <c r="J69"/>
  <c r="H69"/>
  <c r="R69" s="1"/>
  <c r="G69"/>
  <c r="F69"/>
  <c r="K68"/>
  <c r="J68"/>
  <c r="H68"/>
  <c r="G68"/>
  <c r="F68"/>
  <c r="K67"/>
  <c r="J67"/>
  <c r="H67"/>
  <c r="R67" s="1"/>
  <c r="G67"/>
  <c r="F67"/>
  <c r="C66"/>
  <c r="V65"/>
  <c r="K71" s="1"/>
  <c r="T65"/>
  <c r="K70" s="1"/>
  <c r="U65"/>
  <c r="H71" s="1"/>
  <c r="S65"/>
  <c r="H70" s="1"/>
  <c r="F65"/>
  <c r="E65"/>
  <c r="D65"/>
  <c r="I65"/>
  <c r="C65"/>
  <c r="B65"/>
  <c r="A65"/>
  <c r="Q64"/>
  <c r="L64"/>
  <c r="Z64"/>
  <c r="Y64"/>
  <c r="X64"/>
  <c r="K63"/>
  <c r="J63"/>
  <c r="Z63"/>
  <c r="Y63"/>
  <c r="W63"/>
  <c r="H63"/>
  <c r="X63" s="1"/>
  <c r="F63"/>
  <c r="V63"/>
  <c r="T63"/>
  <c r="U63"/>
  <c r="S63"/>
  <c r="E63"/>
  <c r="D63"/>
  <c r="C63"/>
  <c r="B63"/>
  <c r="A63"/>
  <c r="L62"/>
  <c r="G62"/>
  <c r="E62"/>
  <c r="J61"/>
  <c r="I61"/>
  <c r="E61"/>
  <c r="J60"/>
  <c r="I60"/>
  <c r="E60"/>
  <c r="K59"/>
  <c r="J59"/>
  <c r="R59"/>
  <c r="H59"/>
  <c r="G59"/>
  <c r="F59"/>
  <c r="K58"/>
  <c r="J58"/>
  <c r="H58"/>
  <c r="G58"/>
  <c r="F58"/>
  <c r="K57"/>
  <c r="J57"/>
  <c r="H57"/>
  <c r="G57"/>
  <c r="F57"/>
  <c r="C56"/>
  <c r="V55"/>
  <c r="K61" s="1"/>
  <c r="T55"/>
  <c r="K60" s="1"/>
  <c r="U55"/>
  <c r="H61" s="1"/>
  <c r="S55"/>
  <c r="H60" s="1"/>
  <c r="F55"/>
  <c r="E55"/>
  <c r="D55"/>
  <c r="I55"/>
  <c r="C55"/>
  <c r="B55"/>
  <c r="A55"/>
  <c r="L54"/>
  <c r="Q54" s="1"/>
  <c r="Z54"/>
  <c r="Y54"/>
  <c r="X54"/>
  <c r="K53"/>
  <c r="J53"/>
  <c r="Z53"/>
  <c r="Y53"/>
  <c r="W53"/>
  <c r="H53"/>
  <c r="X53" s="1"/>
  <c r="F53"/>
  <c r="V53"/>
  <c r="T53"/>
  <c r="U53"/>
  <c r="S53"/>
  <c r="E53"/>
  <c r="D53"/>
  <c r="C53"/>
  <c r="B53"/>
  <c r="A53"/>
  <c r="L52"/>
  <c r="G52"/>
  <c r="E52"/>
  <c r="J51"/>
  <c r="I51"/>
  <c r="E51"/>
  <c r="J50"/>
  <c r="I50"/>
  <c r="E50"/>
  <c r="K49"/>
  <c r="J54" s="1"/>
  <c r="P54" s="1"/>
  <c r="J49"/>
  <c r="H49"/>
  <c r="R49" s="1"/>
  <c r="G49"/>
  <c r="F49"/>
  <c r="C48"/>
  <c r="V47"/>
  <c r="K51" s="1"/>
  <c r="T47"/>
  <c r="K50" s="1"/>
  <c r="U47"/>
  <c r="H51" s="1"/>
  <c r="S47"/>
  <c r="F47"/>
  <c r="E47"/>
  <c r="D47"/>
  <c r="I47"/>
  <c r="C47"/>
  <c r="B47"/>
  <c r="A47"/>
  <c r="A46"/>
  <c r="A44"/>
  <c r="A42"/>
  <c r="A22"/>
  <c r="B19"/>
  <c r="H13"/>
  <c r="H6"/>
  <c r="B6"/>
  <c r="A1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1" i="3"/>
  <c r="CY1"/>
  <c r="CZ1"/>
  <c r="DA1"/>
  <c r="DB1"/>
  <c r="DC1"/>
  <c r="A2"/>
  <c r="CY2"/>
  <c r="CZ2"/>
  <c r="DA2"/>
  <c r="DB2"/>
  <c r="DC2"/>
  <c r="A3"/>
  <c r="CY3"/>
  <c r="CZ3"/>
  <c r="DB3" s="1"/>
  <c r="DA3"/>
  <c r="DC3"/>
  <c r="A4"/>
  <c r="CY4"/>
  <c r="CZ4"/>
  <c r="DB4" s="1"/>
  <c r="DA4"/>
  <c r="DC4"/>
  <c r="A5"/>
  <c r="CY5"/>
  <c r="CZ5"/>
  <c r="DA5"/>
  <c r="DB5"/>
  <c r="DC5"/>
  <c r="A6"/>
  <c r="CY6"/>
  <c r="CZ6"/>
  <c r="DB6" s="1"/>
  <c r="DA6"/>
  <c r="DC6"/>
  <c r="A7"/>
  <c r="CY7"/>
  <c r="CZ7"/>
  <c r="DB7" s="1"/>
  <c r="DA7"/>
  <c r="DC7"/>
  <c r="A8"/>
  <c r="CY8"/>
  <c r="CZ8"/>
  <c r="DA8"/>
  <c r="DB8"/>
  <c r="DC8"/>
  <c r="A9"/>
  <c r="CY9"/>
  <c r="CZ9"/>
  <c r="DA9"/>
  <c r="DB9"/>
  <c r="DC9"/>
  <c r="A10"/>
  <c r="CY10"/>
  <c r="CZ10"/>
  <c r="DB10" s="1"/>
  <c r="DA10"/>
  <c r="DC10"/>
  <c r="A11"/>
  <c r="CY11"/>
  <c r="CZ11"/>
  <c r="DB11" s="1"/>
  <c r="DA11"/>
  <c r="DC11"/>
  <c r="A12"/>
  <c r="CY12"/>
  <c r="CZ12"/>
  <c r="DA12"/>
  <c r="DB12"/>
  <c r="DC12"/>
  <c r="A13"/>
  <c r="CY13"/>
  <c r="CZ13"/>
  <c r="DA13"/>
  <c r="DB13"/>
  <c r="DC13"/>
  <c r="A14"/>
  <c r="CY14"/>
  <c r="CZ14"/>
  <c r="DB14" s="1"/>
  <c r="DA14"/>
  <c r="DC14"/>
  <c r="A15"/>
  <c r="CY15"/>
  <c r="CZ15"/>
  <c r="DB15" s="1"/>
  <c r="DA15"/>
  <c r="DC15"/>
  <c r="A16"/>
  <c r="CY16"/>
  <c r="CZ16"/>
  <c r="DA16"/>
  <c r="DB16"/>
  <c r="DC16"/>
  <c r="A17"/>
  <c r="CY17"/>
  <c r="CZ17"/>
  <c r="DA17"/>
  <c r="DB17"/>
  <c r="DC17"/>
  <c r="A18"/>
  <c r="CY18"/>
  <c r="CZ18"/>
  <c r="DB18" s="1"/>
  <c r="DA18"/>
  <c r="DC18"/>
  <c r="A19"/>
  <c r="CY19"/>
  <c r="CZ19"/>
  <c r="DB19" s="1"/>
  <c r="DA19"/>
  <c r="DC19"/>
  <c r="A20"/>
  <c r="CY20"/>
  <c r="CZ20"/>
  <c r="DA20"/>
  <c r="DB20"/>
  <c r="DC20"/>
  <c r="A21"/>
  <c r="CY21"/>
  <c r="CZ21"/>
  <c r="DA21"/>
  <c r="DB21"/>
  <c r="DC21"/>
  <c r="A22"/>
  <c r="CY22"/>
  <c r="CZ22"/>
  <c r="DB22" s="1"/>
  <c r="DA22"/>
  <c r="DC22"/>
  <c r="A23"/>
  <c r="CY23"/>
  <c r="CZ23"/>
  <c r="DB23" s="1"/>
  <c r="DA23"/>
  <c r="DC23"/>
  <c r="A24"/>
  <c r="CY24"/>
  <c r="CZ24"/>
  <c r="DA24"/>
  <c r="DB24"/>
  <c r="DC24"/>
  <c r="A25"/>
  <c r="CY25"/>
  <c r="CZ25"/>
  <c r="DA25"/>
  <c r="DB25"/>
  <c r="DC25"/>
  <c r="A26"/>
  <c r="CY26"/>
  <c r="CZ26"/>
  <c r="DB26" s="1"/>
  <c r="DA26"/>
  <c r="DC26"/>
  <c r="A27"/>
  <c r="CY27"/>
  <c r="CZ27"/>
  <c r="DB27" s="1"/>
  <c r="DA27"/>
  <c r="DC27"/>
  <c r="A28"/>
  <c r="CY28"/>
  <c r="CZ28"/>
  <c r="DA28"/>
  <c r="DB28"/>
  <c r="DC28"/>
  <c r="A29"/>
  <c r="CY29"/>
  <c r="CZ29"/>
  <c r="DA29"/>
  <c r="DB29"/>
  <c r="DC29"/>
  <c r="A30"/>
  <c r="CY30"/>
  <c r="CZ30"/>
  <c r="DB30" s="1"/>
  <c r="DA30"/>
  <c r="DC30"/>
  <c r="A31"/>
  <c r="CY31"/>
  <c r="CZ31"/>
  <c r="DB31" s="1"/>
  <c r="DA31"/>
  <c r="DC31"/>
  <c r="A32"/>
  <c r="CY32"/>
  <c r="CZ32"/>
  <c r="DA32"/>
  <c r="DB32"/>
  <c r="DC32"/>
  <c r="A33"/>
  <c r="CY33"/>
  <c r="CZ33"/>
  <c r="DA33"/>
  <c r="DB33"/>
  <c r="DC33"/>
  <c r="A34"/>
  <c r="CY34"/>
  <c r="CZ34"/>
  <c r="DB34" s="1"/>
  <c r="DA34"/>
  <c r="DC34"/>
  <c r="A35"/>
  <c r="CY35"/>
  <c r="CZ35"/>
  <c r="DB35" s="1"/>
  <c r="DA35"/>
  <c r="DC35"/>
  <c r="A36"/>
  <c r="CY36"/>
  <c r="CZ36"/>
  <c r="DA36"/>
  <c r="DB36"/>
  <c r="DC36"/>
  <c r="A37"/>
  <c r="CY37"/>
  <c r="CZ37"/>
  <c r="DA37"/>
  <c r="DB37"/>
  <c r="DC37"/>
  <c r="A38"/>
  <c r="CY38"/>
  <c r="CZ38"/>
  <c r="DB38" s="1"/>
  <c r="DA38"/>
  <c r="DC38"/>
  <c r="A39"/>
  <c r="CY39"/>
  <c r="CZ39"/>
  <c r="DB39" s="1"/>
  <c r="DA39"/>
  <c r="DC39"/>
  <c r="A40"/>
  <c r="CY40"/>
  <c r="CZ40"/>
  <c r="DA40"/>
  <c r="DB40"/>
  <c r="DC40"/>
  <c r="A41"/>
  <c r="CY41"/>
  <c r="CZ41"/>
  <c r="DA41"/>
  <c r="DB41"/>
  <c r="DC41"/>
  <c r="A42"/>
  <c r="CY42"/>
  <c r="CZ42"/>
  <c r="DB42" s="1"/>
  <c r="DA42"/>
  <c r="DC42"/>
  <c r="A43"/>
  <c r="CY43"/>
  <c r="CZ43"/>
  <c r="DB43" s="1"/>
  <c r="DA43"/>
  <c r="DC43"/>
  <c r="A44"/>
  <c r="CY44"/>
  <c r="CZ44"/>
  <c r="DA44"/>
  <c r="DB44"/>
  <c r="DC44"/>
  <c r="A45"/>
  <c r="CY45"/>
  <c r="CZ45"/>
  <c r="DA45"/>
  <c r="DB45"/>
  <c r="DC45"/>
  <c r="A46"/>
  <c r="CY46"/>
  <c r="CZ46"/>
  <c r="DB46" s="1"/>
  <c r="DA46"/>
  <c r="DC46"/>
  <c r="A47"/>
  <c r="CY47"/>
  <c r="CZ47"/>
  <c r="DB47" s="1"/>
  <c r="DA47"/>
  <c r="DC47"/>
  <c r="A48"/>
  <c r="CY48"/>
  <c r="CZ48"/>
  <c r="DA48"/>
  <c r="DB48"/>
  <c r="DC48"/>
  <c r="A49"/>
  <c r="CY49"/>
  <c r="CZ49"/>
  <c r="DA49"/>
  <c r="DB49"/>
  <c r="DC49"/>
  <c r="A50"/>
  <c r="CY50"/>
  <c r="CZ50"/>
  <c r="DB50" s="1"/>
  <c r="DA50"/>
  <c r="DC50"/>
  <c r="A51"/>
  <c r="CY51"/>
  <c r="CZ51"/>
  <c r="DB51" s="1"/>
  <c r="DA51"/>
  <c r="DC51"/>
  <c r="A52"/>
  <c r="CY52"/>
  <c r="CZ52"/>
  <c r="DA52"/>
  <c r="DB52"/>
  <c r="DC52"/>
  <c r="A53"/>
  <c r="CY53"/>
  <c r="CZ53"/>
  <c r="DA53"/>
  <c r="DB53"/>
  <c r="DC53"/>
  <c r="A54"/>
  <c r="CY54"/>
  <c r="CZ54"/>
  <c r="DB54" s="1"/>
  <c r="DA54"/>
  <c r="DC54"/>
  <c r="A55"/>
  <c r="CY55"/>
  <c r="CZ55"/>
  <c r="DB55" s="1"/>
  <c r="DA55"/>
  <c r="DC55"/>
  <c r="A56"/>
  <c r="CY56"/>
  <c r="CZ56"/>
  <c r="DB56" s="1"/>
  <c r="DA56"/>
  <c r="DC56"/>
  <c r="A57"/>
  <c r="CY57"/>
  <c r="CZ57"/>
  <c r="DA57"/>
  <c r="DB57"/>
  <c r="DC57"/>
  <c r="A58"/>
  <c r="CY58"/>
  <c r="CZ58"/>
  <c r="DA58"/>
  <c r="DB58"/>
  <c r="DC58"/>
  <c r="A59"/>
  <c r="CY59"/>
  <c r="CZ59"/>
  <c r="DB59" s="1"/>
  <c r="DA59"/>
  <c r="DC59"/>
  <c r="A60"/>
  <c r="CY60"/>
  <c r="CZ60"/>
  <c r="DB60" s="1"/>
  <c r="DA60"/>
  <c r="DC60"/>
  <c r="A61"/>
  <c r="CY61"/>
  <c r="CZ61"/>
  <c r="DA61"/>
  <c r="DB61"/>
  <c r="DC61"/>
  <c r="A62"/>
  <c r="CY62"/>
  <c r="CZ62"/>
  <c r="DA62"/>
  <c r="DB62"/>
  <c r="DC62"/>
  <c r="A63"/>
  <c r="CY63"/>
  <c r="CZ63"/>
  <c r="DB63" s="1"/>
  <c r="DA63"/>
  <c r="DC63"/>
  <c r="A64"/>
  <c r="CY64"/>
  <c r="CZ64"/>
  <c r="DB64" s="1"/>
  <c r="DA64"/>
  <c r="DC64"/>
  <c r="A65"/>
  <c r="CY65"/>
  <c r="CZ65"/>
  <c r="DA65"/>
  <c r="DB65"/>
  <c r="DC65"/>
  <c r="A66"/>
  <c r="CY66"/>
  <c r="CZ66"/>
  <c r="DA66"/>
  <c r="DB66"/>
  <c r="DC66"/>
  <c r="A67"/>
  <c r="CY67"/>
  <c r="CZ67"/>
  <c r="DB67" s="1"/>
  <c r="DA67"/>
  <c r="DC67"/>
  <c r="A68"/>
  <c r="CY68"/>
  <c r="CZ68"/>
  <c r="DB68" s="1"/>
  <c r="DA68"/>
  <c r="DC68"/>
  <c r="A69"/>
  <c r="CY69"/>
  <c r="CZ69"/>
  <c r="DA69"/>
  <c r="DB69"/>
  <c r="DC69"/>
  <c r="A70"/>
  <c r="CY70"/>
  <c r="CZ70"/>
  <c r="DA70"/>
  <c r="DB70"/>
  <c r="DC70"/>
  <c r="A71"/>
  <c r="CY71"/>
  <c r="CZ71"/>
  <c r="DB71" s="1"/>
  <c r="DA71"/>
  <c r="DC71"/>
  <c r="A72"/>
  <c r="CY72"/>
  <c r="CZ72"/>
  <c r="DB72" s="1"/>
  <c r="DA72"/>
  <c r="DC72"/>
  <c r="A73"/>
  <c r="CY73"/>
  <c r="CZ73"/>
  <c r="DA73"/>
  <c r="DB73"/>
  <c r="DC73"/>
  <c r="A74"/>
  <c r="CY74"/>
  <c r="CZ74"/>
  <c r="DA74"/>
  <c r="DB74"/>
  <c r="DC74"/>
  <c r="A75"/>
  <c r="CY75"/>
  <c r="CZ75"/>
  <c r="DB75" s="1"/>
  <c r="DA75"/>
  <c r="DC75"/>
  <c r="A76"/>
  <c r="CY76"/>
  <c r="CZ76"/>
  <c r="DB76" s="1"/>
  <c r="DA76"/>
  <c r="DC76"/>
  <c r="A77"/>
  <c r="CY77"/>
  <c r="CZ77"/>
  <c r="DA77"/>
  <c r="DB77"/>
  <c r="DC77"/>
  <c r="A78"/>
  <c r="CY78"/>
  <c r="CZ78"/>
  <c r="DA78"/>
  <c r="DB78"/>
  <c r="DC78"/>
  <c r="A79"/>
  <c r="CY79"/>
  <c r="CZ79"/>
  <c r="DB79" s="1"/>
  <c r="DA79"/>
  <c r="DC79"/>
  <c r="A80"/>
  <c r="CY80"/>
  <c r="CZ80"/>
  <c r="DB80" s="1"/>
  <c r="DA80"/>
  <c r="DC80"/>
  <c r="A81"/>
  <c r="CY81"/>
  <c r="CZ81"/>
  <c r="DA81"/>
  <c r="DB81"/>
  <c r="DC81"/>
  <c r="A82"/>
  <c r="CY82"/>
  <c r="CZ82"/>
  <c r="DA82"/>
  <c r="DB82"/>
  <c r="DC82"/>
  <c r="A83"/>
  <c r="CY83"/>
  <c r="CZ83"/>
  <c r="DB83" s="1"/>
  <c r="DA83"/>
  <c r="DC83"/>
  <c r="A84"/>
  <c r="CY84"/>
  <c r="CZ84"/>
  <c r="DB84" s="1"/>
  <c r="DA84"/>
  <c r="DC84"/>
  <c r="A85"/>
  <c r="CY85"/>
  <c r="CZ85"/>
  <c r="DA85"/>
  <c r="DB85"/>
  <c r="DC85"/>
  <c r="A86"/>
  <c r="CY86"/>
  <c r="CZ86"/>
  <c r="DA86"/>
  <c r="DB86"/>
  <c r="DC86"/>
  <c r="A87"/>
  <c r="CY87"/>
  <c r="CZ87"/>
  <c r="DB87" s="1"/>
  <c r="DA87"/>
  <c r="DC87"/>
  <c r="A88"/>
  <c r="CY88"/>
  <c r="CZ88"/>
  <c r="DB88" s="1"/>
  <c r="DA88"/>
  <c r="DC88"/>
  <c r="A89"/>
  <c r="CY89"/>
  <c r="CZ89"/>
  <c r="DA89"/>
  <c r="DB89"/>
  <c r="DC89"/>
  <c r="A90"/>
  <c r="CY90"/>
  <c r="CZ90"/>
  <c r="DA90"/>
  <c r="DB90"/>
  <c r="DC90"/>
  <c r="A91"/>
  <c r="CY91"/>
  <c r="CZ91"/>
  <c r="DB91" s="1"/>
  <c r="DA91"/>
  <c r="DC91"/>
  <c r="A92"/>
  <c r="CY92"/>
  <c r="CZ92"/>
  <c r="DB92" s="1"/>
  <c r="DA92"/>
  <c r="DC92"/>
  <c r="A93"/>
  <c r="CY93"/>
  <c r="CZ93"/>
  <c r="DA93"/>
  <c r="DB93"/>
  <c r="DC93"/>
  <c r="A94"/>
  <c r="CY94"/>
  <c r="CZ94"/>
  <c r="DA94"/>
  <c r="DB94"/>
  <c r="DC94"/>
  <c r="A95"/>
  <c r="CY95"/>
  <c r="CZ95"/>
  <c r="DB95" s="1"/>
  <c r="DA95"/>
  <c r="DC95"/>
  <c r="A96"/>
  <c r="CY96"/>
  <c r="CZ96"/>
  <c r="DB96" s="1"/>
  <c r="DA96"/>
  <c r="DC96"/>
  <c r="A97"/>
  <c r="CY97"/>
  <c r="CZ97"/>
  <c r="DA97"/>
  <c r="DB97"/>
  <c r="DC97"/>
  <c r="A98"/>
  <c r="CY98"/>
  <c r="CZ98"/>
  <c r="DA98"/>
  <c r="DB98"/>
  <c r="DC98"/>
  <c r="A99"/>
  <c r="CY99"/>
  <c r="CZ99"/>
  <c r="DB99" s="1"/>
  <c r="DA99"/>
  <c r="DC99"/>
  <c r="A100"/>
  <c r="CY100"/>
  <c r="CZ100"/>
  <c r="DB100" s="1"/>
  <c r="DA100"/>
  <c r="DC100"/>
  <c r="A101"/>
  <c r="CY101"/>
  <c r="CZ101"/>
  <c r="DA101"/>
  <c r="DB101"/>
  <c r="DC101"/>
  <c r="A102"/>
  <c r="CY102"/>
  <c r="CZ102"/>
  <c r="DA102"/>
  <c r="DB102"/>
  <c r="DC102"/>
  <c r="A103"/>
  <c r="CY103"/>
  <c r="CZ103"/>
  <c r="DB103" s="1"/>
  <c r="DA103"/>
  <c r="DC103"/>
  <c r="A104"/>
  <c r="CY104"/>
  <c r="CZ104"/>
  <c r="DB104" s="1"/>
  <c r="DA104"/>
  <c r="DC104"/>
  <c r="A105"/>
  <c r="CY105"/>
  <c r="CZ105"/>
  <c r="DA105"/>
  <c r="DB105"/>
  <c r="DC105"/>
  <c r="A106"/>
  <c r="CY106"/>
  <c r="CZ106"/>
  <c r="DA106"/>
  <c r="DB106"/>
  <c r="DC106"/>
  <c r="A107"/>
  <c r="CY107"/>
  <c r="CZ107"/>
  <c r="DB107" s="1"/>
  <c r="DA107"/>
  <c r="DC107"/>
  <c r="A108"/>
  <c r="CY108"/>
  <c r="CZ108"/>
  <c r="DB108" s="1"/>
  <c r="DA108"/>
  <c r="DC108"/>
  <c r="A109"/>
  <c r="CY109"/>
  <c r="CZ109"/>
  <c r="DA109"/>
  <c r="DB109"/>
  <c r="DC109"/>
  <c r="A110"/>
  <c r="CY110"/>
  <c r="CZ110"/>
  <c r="DA110"/>
  <c r="DB110"/>
  <c r="DC110"/>
  <c r="A111"/>
  <c r="CY111"/>
  <c r="CZ111"/>
  <c r="DB111" s="1"/>
  <c r="DA111"/>
  <c r="DC111"/>
  <c r="A112"/>
  <c r="CY112"/>
  <c r="CZ112"/>
  <c r="DB112" s="1"/>
  <c r="DA112"/>
  <c r="DC112"/>
  <c r="A113"/>
  <c r="CY113"/>
  <c r="CZ113"/>
  <c r="DA113"/>
  <c r="DB113"/>
  <c r="DC113"/>
  <c r="A114"/>
  <c r="CY114"/>
  <c r="CZ114"/>
  <c r="DA114"/>
  <c r="DB114"/>
  <c r="DC114"/>
  <c r="A115"/>
  <c r="CY115"/>
  <c r="CZ115"/>
  <c r="DB115" s="1"/>
  <c r="DA115"/>
  <c r="DC115"/>
  <c r="A116"/>
  <c r="CY116"/>
  <c r="CZ116"/>
  <c r="DB116" s="1"/>
  <c r="DA116"/>
  <c r="DC116"/>
  <c r="A117"/>
  <c r="CY117"/>
  <c r="CZ117"/>
  <c r="DA117"/>
  <c r="DB117"/>
  <c r="DC117"/>
  <c r="A118"/>
  <c r="CY118"/>
  <c r="CZ118"/>
  <c r="DA118"/>
  <c r="DB118"/>
  <c r="DC118"/>
  <c r="A119"/>
  <c r="CY119"/>
  <c r="CZ119"/>
  <c r="DB119" s="1"/>
  <c r="DA119"/>
  <c r="DC119"/>
  <c r="A120"/>
  <c r="CY120"/>
  <c r="CZ120"/>
  <c r="DB120" s="1"/>
  <c r="DA120"/>
  <c r="DC120"/>
  <c r="A121"/>
  <c r="CY121"/>
  <c r="CZ121"/>
  <c r="DA121"/>
  <c r="DB121"/>
  <c r="DC121"/>
  <c r="A122"/>
  <c r="CY122"/>
  <c r="CZ122"/>
  <c r="DA122"/>
  <c r="DB122"/>
  <c r="DC122"/>
  <c r="A123"/>
  <c r="CY123"/>
  <c r="CZ123"/>
  <c r="DB123" s="1"/>
  <c r="DA123"/>
  <c r="DC123"/>
  <c r="A124"/>
  <c r="CY124"/>
  <c r="CZ124"/>
  <c r="DB124" s="1"/>
  <c r="DA124"/>
  <c r="DC124"/>
  <c r="A125"/>
  <c r="CY125"/>
  <c r="CZ125"/>
  <c r="DA125"/>
  <c r="DB125"/>
  <c r="DC125"/>
  <c r="A126"/>
  <c r="CY126"/>
  <c r="CZ126"/>
  <c r="DA126"/>
  <c r="DB126"/>
  <c r="DC126"/>
  <c r="A127"/>
  <c r="CY127"/>
  <c r="CZ127"/>
  <c r="DB127" s="1"/>
  <c r="DA127"/>
  <c r="DC127"/>
  <c r="A128"/>
  <c r="CY128"/>
  <c r="CZ128"/>
  <c r="DB128" s="1"/>
  <c r="DA128"/>
  <c r="DC128"/>
  <c r="A129"/>
  <c r="CY129"/>
  <c r="CZ129"/>
  <c r="DA129"/>
  <c r="DB129"/>
  <c r="DC129"/>
  <c r="A130"/>
  <c r="CY130"/>
  <c r="CZ130"/>
  <c r="DA130"/>
  <c r="DB130"/>
  <c r="DC130"/>
  <c r="A131"/>
  <c r="CY131"/>
  <c r="CZ131"/>
  <c r="DB131" s="1"/>
  <c r="DA131"/>
  <c r="DC131"/>
  <c r="A132"/>
  <c r="CY132"/>
  <c r="CZ132"/>
  <c r="DB132" s="1"/>
  <c r="DA132"/>
  <c r="DC132"/>
  <c r="A133"/>
  <c r="CY133"/>
  <c r="CZ133"/>
  <c r="DA133"/>
  <c r="DB133"/>
  <c r="DC133"/>
  <c r="A134"/>
  <c r="CY134"/>
  <c r="CZ134"/>
  <c r="DA134"/>
  <c r="DB134"/>
  <c r="DC134"/>
  <c r="A135"/>
  <c r="CY135"/>
  <c r="CZ135"/>
  <c r="DB135" s="1"/>
  <c r="DA135"/>
  <c r="DC135"/>
  <c r="A136"/>
  <c r="CY136"/>
  <c r="CZ136"/>
  <c r="DB136" s="1"/>
  <c r="DA136"/>
  <c r="DC136"/>
  <c r="A137"/>
  <c r="CY137"/>
  <c r="CZ137"/>
  <c r="DA137"/>
  <c r="DB137"/>
  <c r="DC137"/>
  <c r="A138"/>
  <c r="CY138"/>
  <c r="CZ138"/>
  <c r="DA138"/>
  <c r="DB138"/>
  <c r="DC138"/>
  <c r="A139"/>
  <c r="CY139"/>
  <c r="CZ139"/>
  <c r="DB139" s="1"/>
  <c r="DA139"/>
  <c r="DC139"/>
  <c r="A140"/>
  <c r="CY140"/>
  <c r="CZ140"/>
  <c r="DB140" s="1"/>
  <c r="DA140"/>
  <c r="DC140"/>
  <c r="A141"/>
  <c r="CY141"/>
  <c r="CZ141"/>
  <c r="DA141"/>
  <c r="DB141"/>
  <c r="DC141"/>
  <c r="A142"/>
  <c r="CY142"/>
  <c r="CZ142"/>
  <c r="DA142"/>
  <c r="DB142"/>
  <c r="DC142"/>
  <c r="A143"/>
  <c r="CY143"/>
  <c r="CZ143"/>
  <c r="DB143" s="1"/>
  <c r="DA143"/>
  <c r="DC143"/>
  <c r="A144"/>
  <c r="CY144"/>
  <c r="CZ144"/>
  <c r="DB144" s="1"/>
  <c r="DA144"/>
  <c r="DC144"/>
  <c r="A145"/>
  <c r="CY145"/>
  <c r="CZ145"/>
  <c r="DA145"/>
  <c r="DB145"/>
  <c r="DC145"/>
  <c r="A146"/>
  <c r="CY146"/>
  <c r="CZ146"/>
  <c r="DA146"/>
  <c r="DB146"/>
  <c r="DC146"/>
  <c r="A147"/>
  <c r="CY147"/>
  <c r="CZ147"/>
  <c r="DB147" s="1"/>
  <c r="DA147"/>
  <c r="DC147"/>
  <c r="A148"/>
  <c r="CY148"/>
  <c r="CZ148"/>
  <c r="DB148" s="1"/>
  <c r="DA148"/>
  <c r="DC148"/>
  <c r="A149"/>
  <c r="CY149"/>
  <c r="CZ149"/>
  <c r="DA149"/>
  <c r="DB149"/>
  <c r="DC149"/>
  <c r="A150"/>
  <c r="CY150"/>
  <c r="CZ150"/>
  <c r="DA150"/>
  <c r="DB150"/>
  <c r="DC150"/>
  <c r="A151"/>
  <c r="CY151"/>
  <c r="CZ151"/>
  <c r="DB151" s="1"/>
  <c r="DA151"/>
  <c r="DC151"/>
  <c r="A152"/>
  <c r="CY152"/>
  <c r="CZ152"/>
  <c r="DB152" s="1"/>
  <c r="DA152"/>
  <c r="DC152"/>
  <c r="A153"/>
  <c r="CY153"/>
  <c r="CZ153"/>
  <c r="DA153"/>
  <c r="DB153"/>
  <c r="DC153"/>
  <c r="A154"/>
  <c r="CY154"/>
  <c r="CZ154"/>
  <c r="DA154"/>
  <c r="DB154"/>
  <c r="DC154"/>
  <c r="A155"/>
  <c r="CY155"/>
  <c r="CZ155"/>
  <c r="DB155" s="1"/>
  <c r="DA155"/>
  <c r="DC155"/>
  <c r="A156"/>
  <c r="CY156"/>
  <c r="CZ156"/>
  <c r="DB156" s="1"/>
  <c r="DA156"/>
  <c r="DC156"/>
  <c r="A157"/>
  <c r="CY157"/>
  <c r="CZ157"/>
  <c r="DA157"/>
  <c r="DB157"/>
  <c r="DC157"/>
  <c r="A158"/>
  <c r="CY158"/>
  <c r="CZ158"/>
  <c r="DA158"/>
  <c r="DB158"/>
  <c r="DC158"/>
  <c r="A159"/>
  <c r="CY159"/>
  <c r="CZ159"/>
  <c r="DB159" s="1"/>
  <c r="DA159"/>
  <c r="DC159"/>
  <c r="A160"/>
  <c r="CY160"/>
  <c r="CZ160"/>
  <c r="DB160" s="1"/>
  <c r="DA160"/>
  <c r="DC160"/>
  <c r="A161"/>
  <c r="CY161"/>
  <c r="CZ161"/>
  <c r="DA161"/>
  <c r="DB161"/>
  <c r="DC161"/>
  <c r="A162"/>
  <c r="CY162"/>
  <c r="CZ162"/>
  <c r="DA162"/>
  <c r="DB162"/>
  <c r="DC162"/>
  <c r="A163"/>
  <c r="CY163"/>
  <c r="CZ163"/>
  <c r="DB163" s="1"/>
  <c r="DA163"/>
  <c r="DC163"/>
  <c r="A164"/>
  <c r="CY164"/>
  <c r="CZ164"/>
  <c r="DB164" s="1"/>
  <c r="DA164"/>
  <c r="DC164"/>
  <c r="A165"/>
  <c r="CY165"/>
  <c r="CZ165"/>
  <c r="DA165"/>
  <c r="DB165"/>
  <c r="DC165"/>
  <c r="A166"/>
  <c r="CY166"/>
  <c r="CZ166"/>
  <c r="DA166"/>
  <c r="DB166"/>
  <c r="DC166"/>
  <c r="A167"/>
  <c r="CY167"/>
  <c r="CZ167"/>
  <c r="DB167" s="1"/>
  <c r="DA167"/>
  <c r="DC167"/>
  <c r="A168"/>
  <c r="CY168"/>
  <c r="CZ168"/>
  <c r="DB168" s="1"/>
  <c r="DA168"/>
  <c r="DC168"/>
  <c r="A169"/>
  <c r="CY169"/>
  <c r="CZ169"/>
  <c r="DA169"/>
  <c r="DB169"/>
  <c r="DC169"/>
  <c r="A170"/>
  <c r="CY170"/>
  <c r="CZ170"/>
  <c r="DA170"/>
  <c r="DB170"/>
  <c r="DC170"/>
  <c r="A171"/>
  <c r="CY171"/>
  <c r="CZ171"/>
  <c r="DB171" s="1"/>
  <c r="DA171"/>
  <c r="DC171"/>
  <c r="A172"/>
  <c r="CY172"/>
  <c r="CZ172"/>
  <c r="DB172" s="1"/>
  <c r="DA172"/>
  <c r="DC172"/>
  <c r="A173"/>
  <c r="CY173"/>
  <c r="CZ173"/>
  <c r="DA173"/>
  <c r="DB173"/>
  <c r="DC173"/>
  <c r="A174"/>
  <c r="CY174"/>
  <c r="CZ174"/>
  <c r="DA174"/>
  <c r="DB174"/>
  <c r="DC174"/>
  <c r="A175"/>
  <c r="CY175"/>
  <c r="CZ175"/>
  <c r="DB175" s="1"/>
  <c r="DA175"/>
  <c r="DC175"/>
  <c r="A176"/>
  <c r="CY176"/>
  <c r="CZ176"/>
  <c r="DB176" s="1"/>
  <c r="DA176"/>
  <c r="DC176"/>
  <c r="A177"/>
  <c r="CY177"/>
  <c r="CZ177"/>
  <c r="DA177"/>
  <c r="DB177"/>
  <c r="DC177"/>
  <c r="A178"/>
  <c r="CY178"/>
  <c r="CZ178"/>
  <c r="DA178"/>
  <c r="DB178"/>
  <c r="DC178"/>
  <c r="A179"/>
  <c r="CY179"/>
  <c r="CZ179"/>
  <c r="DB179" s="1"/>
  <c r="DA179"/>
  <c r="DC179"/>
  <c r="A180"/>
  <c r="CY180"/>
  <c r="CZ180"/>
  <c r="DB180" s="1"/>
  <c r="DA180"/>
  <c r="DC180"/>
  <c r="A181"/>
  <c r="CY181"/>
  <c r="CZ181"/>
  <c r="DA181"/>
  <c r="DB181"/>
  <c r="DC181"/>
  <c r="A182"/>
  <c r="CY182"/>
  <c r="CZ182"/>
  <c r="DA182"/>
  <c r="DB182"/>
  <c r="DC182"/>
  <c r="A183"/>
  <c r="CY183"/>
  <c r="CZ183"/>
  <c r="DB183" s="1"/>
  <c r="DA183"/>
  <c r="DC183"/>
  <c r="A184"/>
  <c r="CY184"/>
  <c r="CZ184"/>
  <c r="DB184" s="1"/>
  <c r="DA184"/>
  <c r="DC184"/>
  <c r="A185"/>
  <c r="CY185"/>
  <c r="CZ185"/>
  <c r="DA185"/>
  <c r="DB185"/>
  <c r="DC185"/>
  <c r="A186"/>
  <c r="CY186"/>
  <c r="CZ186"/>
  <c r="DA186"/>
  <c r="DB186"/>
  <c r="DC186"/>
  <c r="A187"/>
  <c r="CY187"/>
  <c r="CZ187"/>
  <c r="DB187" s="1"/>
  <c r="DA187"/>
  <c r="DC187"/>
  <c r="A188"/>
  <c r="CY188"/>
  <c r="CZ188"/>
  <c r="DB188" s="1"/>
  <c r="DA188"/>
  <c r="DC188"/>
  <c r="A189"/>
  <c r="CY189"/>
  <c r="CZ189"/>
  <c r="DA189"/>
  <c r="DB189"/>
  <c r="DC189"/>
  <c r="A190"/>
  <c r="CY190"/>
  <c r="CZ190"/>
  <c r="DA190"/>
  <c r="DB190"/>
  <c r="DC190"/>
  <c r="A191"/>
  <c r="CY191"/>
  <c r="CZ191"/>
  <c r="DB191" s="1"/>
  <c r="DA191"/>
  <c r="DC191"/>
  <c r="A192"/>
  <c r="CY192"/>
  <c r="CZ192"/>
  <c r="DB192" s="1"/>
  <c r="DA192"/>
  <c r="DC192"/>
  <c r="A193"/>
  <c r="CY193"/>
  <c r="CZ193"/>
  <c r="DA193"/>
  <c r="DB193"/>
  <c r="DC193"/>
  <c r="A194"/>
  <c r="CY194"/>
  <c r="CZ194"/>
  <c r="DA194"/>
  <c r="DB194"/>
  <c r="DC194"/>
  <c r="A195"/>
  <c r="CY195"/>
  <c r="CZ195"/>
  <c r="DB195" s="1"/>
  <c r="DA195"/>
  <c r="DC195"/>
  <c r="A196"/>
  <c r="CY196"/>
  <c r="CZ196"/>
  <c r="DB196" s="1"/>
  <c r="DA196"/>
  <c r="DC196"/>
  <c r="A197"/>
  <c r="CY197"/>
  <c r="CZ197"/>
  <c r="DA197"/>
  <c r="DB197"/>
  <c r="DC197"/>
  <c r="A198"/>
  <c r="CY198"/>
  <c r="CZ198"/>
  <c r="DA198"/>
  <c r="DB198"/>
  <c r="DC198"/>
  <c r="A199"/>
  <c r="CY199"/>
  <c r="CZ199"/>
  <c r="DB199" s="1"/>
  <c r="DA199"/>
  <c r="DC199"/>
  <c r="A200"/>
  <c r="CY200"/>
  <c r="CZ200"/>
  <c r="DB200" s="1"/>
  <c r="DA200"/>
  <c r="DC200"/>
  <c r="A201"/>
  <c r="CY201"/>
  <c r="CZ201"/>
  <c r="DA201"/>
  <c r="DB201"/>
  <c r="DC201"/>
  <c r="A202"/>
  <c r="CY202"/>
  <c r="CZ202"/>
  <c r="DA202"/>
  <c r="DB202"/>
  <c r="DC202"/>
  <c r="A203"/>
  <c r="CY203"/>
  <c r="CZ203"/>
  <c r="DB203" s="1"/>
  <c r="DA203"/>
  <c r="DC203"/>
  <c r="A204"/>
  <c r="CY204"/>
  <c r="CZ204"/>
  <c r="DB204" s="1"/>
  <c r="DA204"/>
  <c r="DC204"/>
  <c r="A205"/>
  <c r="CY205"/>
  <c r="CZ205"/>
  <c r="DA205"/>
  <c r="DB205"/>
  <c r="DC205"/>
  <c r="A206"/>
  <c r="CY206"/>
  <c r="CZ206"/>
  <c r="DA206"/>
  <c r="DB206"/>
  <c r="DC206"/>
  <c r="A207"/>
  <c r="CY207"/>
  <c r="CZ207"/>
  <c r="DB207" s="1"/>
  <c r="DA207"/>
  <c r="DC207"/>
  <c r="A208"/>
  <c r="CY208"/>
  <c r="CZ208"/>
  <c r="DB208" s="1"/>
  <c r="DA208"/>
  <c r="DC208"/>
  <c r="A209"/>
  <c r="CY209"/>
  <c r="CZ209"/>
  <c r="DA209"/>
  <c r="DB209"/>
  <c r="DC209"/>
  <c r="A210"/>
  <c r="CY210"/>
  <c r="CZ210"/>
  <c r="DA210"/>
  <c r="DB210"/>
  <c r="DC210"/>
  <c r="A211"/>
  <c r="CY211"/>
  <c r="CZ211"/>
  <c r="DB211" s="1"/>
  <c r="DA211"/>
  <c r="DC211"/>
  <c r="A212"/>
  <c r="CY212"/>
  <c r="CZ212"/>
  <c r="DB212" s="1"/>
  <c r="DA212"/>
  <c r="DC212"/>
  <c r="A213"/>
  <c r="CY213"/>
  <c r="CZ213"/>
  <c r="DA213"/>
  <c r="DB213"/>
  <c r="DC213"/>
  <c r="A214"/>
  <c r="CY214"/>
  <c r="CZ214"/>
  <c r="DA214"/>
  <c r="DB214"/>
  <c r="DC214"/>
  <c r="A215"/>
  <c r="CY215"/>
  <c r="CZ215"/>
  <c r="DB215" s="1"/>
  <c r="DA215"/>
  <c r="DC215"/>
  <c r="A216"/>
  <c r="CY216"/>
  <c r="CZ216"/>
  <c r="DB216" s="1"/>
  <c r="DA216"/>
  <c r="DC216"/>
  <c r="A217"/>
  <c r="CY217"/>
  <c r="CZ217"/>
  <c r="DA217"/>
  <c r="DB217"/>
  <c r="DC217"/>
  <c r="A218"/>
  <c r="CY218"/>
  <c r="CZ218"/>
  <c r="DA218"/>
  <c r="DB218"/>
  <c r="DC218"/>
  <c r="A219"/>
  <c r="CY219"/>
  <c r="CZ219"/>
  <c r="DB219" s="1"/>
  <c r="DA219"/>
  <c r="DC219"/>
  <c r="A220"/>
  <c r="CY220"/>
  <c r="CZ220"/>
  <c r="DB220" s="1"/>
  <c r="DA220"/>
  <c r="DC220"/>
  <c r="A221"/>
  <c r="CY221"/>
  <c r="CZ221"/>
  <c r="DA221"/>
  <c r="DB221"/>
  <c r="DC221"/>
  <c r="A222"/>
  <c r="CY222"/>
  <c r="CZ222"/>
  <c r="DA222"/>
  <c r="DB222"/>
  <c r="DC222"/>
  <c r="A223"/>
  <c r="CY223"/>
  <c r="CZ223"/>
  <c r="DB223" s="1"/>
  <c r="DA223"/>
  <c r="DC223"/>
  <c r="A224"/>
  <c r="CY224"/>
  <c r="CZ224"/>
  <c r="DB224" s="1"/>
  <c r="DA224"/>
  <c r="DC224"/>
  <c r="A225"/>
  <c r="CY225"/>
  <c r="CZ225"/>
  <c r="DA225"/>
  <c r="DB225"/>
  <c r="DC225"/>
  <c r="A226"/>
  <c r="CY226"/>
  <c r="CZ226"/>
  <c r="DA226"/>
  <c r="DB226"/>
  <c r="DC226"/>
  <c r="A227"/>
  <c r="CY227"/>
  <c r="CZ227"/>
  <c r="DB227" s="1"/>
  <c r="DA227"/>
  <c r="DC227"/>
  <c r="A228"/>
  <c r="CY228"/>
  <c r="CZ228"/>
  <c r="DB228" s="1"/>
  <c r="DA228"/>
  <c r="DC228"/>
  <c r="A229"/>
  <c r="CY229"/>
  <c r="CZ229"/>
  <c r="DA229"/>
  <c r="DB229"/>
  <c r="DC229"/>
  <c r="A230"/>
  <c r="CY230"/>
  <c r="CZ230"/>
  <c r="DA230"/>
  <c r="DB230"/>
  <c r="DC230"/>
  <c r="A231"/>
  <c r="CY231"/>
  <c r="CZ231"/>
  <c r="DB231" s="1"/>
  <c r="DA231"/>
  <c r="DC231"/>
  <c r="A232"/>
  <c r="CY232"/>
  <c r="CZ232"/>
  <c r="DB232" s="1"/>
  <c r="DA232"/>
  <c r="DC232"/>
  <c r="A233"/>
  <c r="CY233"/>
  <c r="CZ233"/>
  <c r="DA233"/>
  <c r="DB233"/>
  <c r="DC233"/>
  <c r="A234"/>
  <c r="CY234"/>
  <c r="CZ234"/>
  <c r="DA234"/>
  <c r="DB234"/>
  <c r="DC234"/>
  <c r="A235"/>
  <c r="CY235"/>
  <c r="CZ235"/>
  <c r="DB235" s="1"/>
  <c r="DA235"/>
  <c r="DC235"/>
  <c r="A236"/>
  <c r="CY236"/>
  <c r="CZ236"/>
  <c r="DB236" s="1"/>
  <c r="DA236"/>
  <c r="DC236"/>
  <c r="A237"/>
  <c r="CY237"/>
  <c r="CZ237"/>
  <c r="DA237"/>
  <c r="DB237"/>
  <c r="DC237"/>
  <c r="A238"/>
  <c r="CY238"/>
  <c r="CZ238"/>
  <c r="DA238"/>
  <c r="DB238"/>
  <c r="DC238"/>
  <c r="A239"/>
  <c r="CY239"/>
  <c r="CZ239"/>
  <c r="DB239" s="1"/>
  <c r="DA239"/>
  <c r="DC239"/>
  <c r="A240"/>
  <c r="CY240"/>
  <c r="CZ240"/>
  <c r="DB240" s="1"/>
  <c r="DA240"/>
  <c r="DC240"/>
  <c r="A241"/>
  <c r="CY241"/>
  <c r="CZ241"/>
  <c r="DA241"/>
  <c r="DB241"/>
  <c r="DC241"/>
  <c r="A242"/>
  <c r="CY242"/>
  <c r="CZ242"/>
  <c r="DA242"/>
  <c r="DB242"/>
  <c r="DC242"/>
  <c r="A243"/>
  <c r="CY243"/>
  <c r="CZ243"/>
  <c r="DB243" s="1"/>
  <c r="DA243"/>
  <c r="DC243"/>
  <c r="A244"/>
  <c r="CY244"/>
  <c r="CZ244"/>
  <c r="DB244" s="1"/>
  <c r="DA244"/>
  <c r="DC244"/>
  <c r="A245"/>
  <c r="CY245"/>
  <c r="CZ245"/>
  <c r="DA245"/>
  <c r="DB245"/>
  <c r="DC245"/>
  <c r="A246"/>
  <c r="CY246"/>
  <c r="CZ246"/>
  <c r="DA246"/>
  <c r="DB246"/>
  <c r="DC246"/>
  <c r="A247"/>
  <c r="CY247"/>
  <c r="CZ247"/>
  <c r="DB247" s="1"/>
  <c r="DA247"/>
  <c r="DC247"/>
  <c r="A248"/>
  <c r="CY248"/>
  <c r="CZ248"/>
  <c r="DB248" s="1"/>
  <c r="DA248"/>
  <c r="DC248"/>
  <c r="A249"/>
  <c r="CY249"/>
  <c r="CZ249"/>
  <c r="DA249"/>
  <c r="DB249"/>
  <c r="DC249"/>
  <c r="A250"/>
  <c r="CY250"/>
  <c r="CZ250"/>
  <c r="DA250"/>
  <c r="DB250"/>
  <c r="DC250"/>
  <c r="A251"/>
  <c r="CY251"/>
  <c r="CZ251"/>
  <c r="DB251" s="1"/>
  <c r="DA251"/>
  <c r="DC251"/>
  <c r="A252"/>
  <c r="CY252"/>
  <c r="CZ252"/>
  <c r="DB252" s="1"/>
  <c r="DA252"/>
  <c r="DC252"/>
  <c r="A253"/>
  <c r="CY253"/>
  <c r="CZ253"/>
  <c r="DA253"/>
  <c r="DB253"/>
  <c r="DC253"/>
  <c r="A254"/>
  <c r="CY254"/>
  <c r="CZ254"/>
  <c r="DA254"/>
  <c r="DB254"/>
  <c r="DC254"/>
  <c r="A255"/>
  <c r="CY255"/>
  <c r="CZ255"/>
  <c r="DB255" s="1"/>
  <c r="DA255"/>
  <c r="DC255"/>
  <c r="A256"/>
  <c r="CY256"/>
  <c r="CZ256"/>
  <c r="DB256" s="1"/>
  <c r="DA256"/>
  <c r="DC256"/>
  <c r="A257"/>
  <c r="CY257"/>
  <c r="CZ257"/>
  <c r="DA257"/>
  <c r="DB257"/>
  <c r="DC257"/>
  <c r="A258"/>
  <c r="CY258"/>
  <c r="CZ258"/>
  <c r="DA258"/>
  <c r="DB258"/>
  <c r="DC258"/>
  <c r="A259"/>
  <c r="CY259"/>
  <c r="CZ259"/>
  <c r="DB259" s="1"/>
  <c r="DA259"/>
  <c r="DC259"/>
  <c r="A260"/>
  <c r="CY260"/>
  <c r="CZ260"/>
  <c r="DB260" s="1"/>
  <c r="DA260"/>
  <c r="DC260"/>
  <c r="A261"/>
  <c r="CY261"/>
  <c r="CZ261"/>
  <c r="DA261"/>
  <c r="DB261"/>
  <c r="DC261"/>
  <c r="A262"/>
  <c r="CY262"/>
  <c r="CZ262"/>
  <c r="DA262"/>
  <c r="DB262"/>
  <c r="DC262"/>
  <c r="A263"/>
  <c r="CY263"/>
  <c r="CZ263"/>
  <c r="DB263" s="1"/>
  <c r="DA263"/>
  <c r="DC263"/>
  <c r="A264"/>
  <c r="CY264"/>
  <c r="CZ264"/>
  <c r="DB264" s="1"/>
  <c r="DA264"/>
  <c r="DC264"/>
  <c r="A265"/>
  <c r="CY265"/>
  <c r="CZ265"/>
  <c r="DA265"/>
  <c r="DB265"/>
  <c r="DC265"/>
  <c r="A266"/>
  <c r="CY266"/>
  <c r="CZ266"/>
  <c r="DA266"/>
  <c r="DB266"/>
  <c r="DC266"/>
  <c r="A267"/>
  <c r="CY267"/>
  <c r="CZ267"/>
  <c r="DB267" s="1"/>
  <c r="DA267"/>
  <c r="DC267"/>
  <c r="A268"/>
  <c r="CY268"/>
  <c r="CZ268"/>
  <c r="DB268" s="1"/>
  <c r="DA268"/>
  <c r="DC268"/>
  <c r="A269"/>
  <c r="CY269"/>
  <c r="CZ269"/>
  <c r="DA269"/>
  <c r="DB269"/>
  <c r="DC269"/>
  <c r="A270"/>
  <c r="CY270"/>
  <c r="CZ270"/>
  <c r="DA270"/>
  <c r="DB270"/>
  <c r="DC270"/>
  <c r="A271"/>
  <c r="CY271"/>
  <c r="CZ271"/>
  <c r="DB271" s="1"/>
  <c r="DA271"/>
  <c r="DC271"/>
  <c r="A272"/>
  <c r="CY272"/>
  <c r="CZ272"/>
  <c r="DB272" s="1"/>
  <c r="DA272"/>
  <c r="DC272"/>
  <c r="A273"/>
  <c r="CY273"/>
  <c r="CZ273"/>
  <c r="DA273"/>
  <c r="DB273"/>
  <c r="DC273"/>
  <c r="A274"/>
  <c r="CY274"/>
  <c r="CZ274"/>
  <c r="DA274"/>
  <c r="DB274"/>
  <c r="DC274"/>
  <c r="A275"/>
  <c r="CY275"/>
  <c r="CZ275"/>
  <c r="DB275" s="1"/>
  <c r="DA275"/>
  <c r="DC275"/>
  <c r="A276"/>
  <c r="CY276"/>
  <c r="CZ276"/>
  <c r="DB276" s="1"/>
  <c r="DA276"/>
  <c r="DC276"/>
  <c r="A277"/>
  <c r="CY277"/>
  <c r="CZ277"/>
  <c r="DA277"/>
  <c r="DB277"/>
  <c r="DC277"/>
  <c r="A278"/>
  <c r="CY278"/>
  <c r="CZ278"/>
  <c r="DA278"/>
  <c r="DB278"/>
  <c r="DC278"/>
  <c r="A279"/>
  <c r="CY279"/>
  <c r="CZ279"/>
  <c r="DB279" s="1"/>
  <c r="DA279"/>
  <c r="DC279"/>
  <c r="A280"/>
  <c r="CY280"/>
  <c r="CZ280"/>
  <c r="DB280" s="1"/>
  <c r="DA280"/>
  <c r="DC280"/>
  <c r="A281"/>
  <c r="CY281"/>
  <c r="CZ281"/>
  <c r="DA281"/>
  <c r="DB281"/>
  <c r="DC281"/>
  <c r="A282"/>
  <c r="CY282"/>
  <c r="CZ282"/>
  <c r="DA282"/>
  <c r="DB282"/>
  <c r="DC282"/>
  <c r="A283"/>
  <c r="CY283"/>
  <c r="CZ283"/>
  <c r="DB283" s="1"/>
  <c r="DA283"/>
  <c r="DC283"/>
  <c r="A284"/>
  <c r="CY284"/>
  <c r="CZ284"/>
  <c r="DB284" s="1"/>
  <c r="DA284"/>
  <c r="DC284"/>
  <c r="A285"/>
  <c r="CY285"/>
  <c r="CZ285"/>
  <c r="DA285"/>
  <c r="DB285"/>
  <c r="DC285"/>
  <c r="A286"/>
  <c r="CY286"/>
  <c r="CZ286"/>
  <c r="DA286"/>
  <c r="DB286"/>
  <c r="DC286"/>
  <c r="A287"/>
  <c r="CY287"/>
  <c r="CZ287"/>
  <c r="DB287" s="1"/>
  <c r="DA287"/>
  <c r="DC287"/>
  <c r="A288"/>
  <c r="CY288"/>
  <c r="CZ288"/>
  <c r="DB288" s="1"/>
  <c r="DA288"/>
  <c r="DC288"/>
  <c r="A289"/>
  <c r="CY289"/>
  <c r="CZ289"/>
  <c r="DA289"/>
  <c r="DB289"/>
  <c r="DC289"/>
  <c r="A290"/>
  <c r="CY290"/>
  <c r="CZ290"/>
  <c r="DA290"/>
  <c r="DB290"/>
  <c r="DC290"/>
  <c r="A291"/>
  <c r="CY291"/>
  <c r="CZ291"/>
  <c r="DB291" s="1"/>
  <c r="DA291"/>
  <c r="DC291"/>
  <c r="A292"/>
  <c r="CY292"/>
  <c r="CZ292"/>
  <c r="DB292" s="1"/>
  <c r="DA292"/>
  <c r="DC292"/>
  <c r="A293"/>
  <c r="CY293"/>
  <c r="CZ293"/>
  <c r="DA293"/>
  <c r="DB293"/>
  <c r="DC293"/>
  <c r="A294"/>
  <c r="CY294"/>
  <c r="CZ294"/>
  <c r="DA294"/>
  <c r="DB294"/>
  <c r="DC294"/>
  <c r="A295"/>
  <c r="CY295"/>
  <c r="CZ295"/>
  <c r="DB295" s="1"/>
  <c r="DA295"/>
  <c r="DC295"/>
  <c r="A296"/>
  <c r="CY296"/>
  <c r="CZ296"/>
  <c r="DB296" s="1"/>
  <c r="DA296"/>
  <c r="DC296"/>
  <c r="A297"/>
  <c r="CY297"/>
  <c r="CZ297"/>
  <c r="DA297"/>
  <c r="DB297"/>
  <c r="DC297"/>
  <c r="A298"/>
  <c r="CY298"/>
  <c r="CZ298"/>
  <c r="DA298"/>
  <c r="DB298"/>
  <c r="DC298"/>
  <c r="A299"/>
  <c r="CY299"/>
  <c r="CZ299"/>
  <c r="DB299" s="1"/>
  <c r="DA299"/>
  <c r="DC299"/>
  <c r="A300"/>
  <c r="CY300"/>
  <c r="CZ300"/>
  <c r="DB300" s="1"/>
  <c r="DA300"/>
  <c r="DC300"/>
  <c r="A301"/>
  <c r="CY301"/>
  <c r="CZ301"/>
  <c r="DA301"/>
  <c r="DB301"/>
  <c r="DC301"/>
  <c r="A302"/>
  <c r="CY302"/>
  <c r="CZ302"/>
  <c r="DA302"/>
  <c r="DB302"/>
  <c r="DC302"/>
  <c r="A303"/>
  <c r="CY303"/>
  <c r="CZ303"/>
  <c r="DB303" s="1"/>
  <c r="DA303"/>
  <c r="DC303"/>
  <c r="A304"/>
  <c r="CY304"/>
  <c r="CZ304"/>
  <c r="DB304" s="1"/>
  <c r="DA304"/>
  <c r="DC304"/>
  <c r="A305"/>
  <c r="CY305"/>
  <c r="CZ305"/>
  <c r="DA305"/>
  <c r="DB305"/>
  <c r="DC305"/>
  <c r="A306"/>
  <c r="CY306"/>
  <c r="CZ306"/>
  <c r="DA306"/>
  <c r="DB306"/>
  <c r="DC306"/>
  <c r="A307"/>
  <c r="CY307"/>
  <c r="CZ307"/>
  <c r="DB307" s="1"/>
  <c r="DA307"/>
  <c r="DC307"/>
  <c r="A308"/>
  <c r="CY308"/>
  <c r="CZ308"/>
  <c r="DB308" s="1"/>
  <c r="DA308"/>
  <c r="DC308"/>
  <c r="A309"/>
  <c r="CY309"/>
  <c r="CZ309"/>
  <c r="DA309"/>
  <c r="DB309"/>
  <c r="DC309"/>
  <c r="A310"/>
  <c r="CY310"/>
  <c r="CZ310"/>
  <c r="DA310"/>
  <c r="DB310"/>
  <c r="DC310"/>
  <c r="A311"/>
  <c r="CY311"/>
  <c r="CZ311"/>
  <c r="DB311" s="1"/>
  <c r="DA311"/>
  <c r="DC311"/>
  <c r="A312"/>
  <c r="CY312"/>
  <c r="CZ312"/>
  <c r="DB312" s="1"/>
  <c r="DA312"/>
  <c r="DC312"/>
  <c r="A313"/>
  <c r="CY313"/>
  <c r="CZ313"/>
  <c r="DA313"/>
  <c r="DB313"/>
  <c r="DC313"/>
  <c r="A314"/>
  <c r="CY314"/>
  <c r="CZ314"/>
  <c r="DA314"/>
  <c r="DB314"/>
  <c r="DC314"/>
  <c r="A315"/>
  <c r="CY315"/>
  <c r="CZ315"/>
  <c r="DB315" s="1"/>
  <c r="DA315"/>
  <c r="DC315"/>
  <c r="A316"/>
  <c r="CY316"/>
  <c r="CZ316"/>
  <c r="DB316" s="1"/>
  <c r="DA316"/>
  <c r="DC316"/>
  <c r="A317"/>
  <c r="CY317"/>
  <c r="CZ317"/>
  <c r="DA317"/>
  <c r="DB317"/>
  <c r="DC317"/>
  <c r="A318"/>
  <c r="CY318"/>
  <c r="CZ318"/>
  <c r="DA318"/>
  <c r="DB318"/>
  <c r="DC318"/>
  <c r="A319"/>
  <c r="CY319"/>
  <c r="CZ319"/>
  <c r="DB319" s="1"/>
  <c r="DA319"/>
  <c r="DC319"/>
  <c r="A320"/>
  <c r="CY320"/>
  <c r="CZ320"/>
  <c r="DB320" s="1"/>
  <c r="DA320"/>
  <c r="DC320"/>
  <c r="A321"/>
  <c r="CY321"/>
  <c r="CZ321"/>
  <c r="DA321"/>
  <c r="DB321"/>
  <c r="DC321"/>
  <c r="A322"/>
  <c r="CY322"/>
  <c r="CZ322"/>
  <c r="DA322"/>
  <c r="DB322"/>
  <c r="DC322"/>
  <c r="A323"/>
  <c r="CY323"/>
  <c r="CZ323"/>
  <c r="DB323" s="1"/>
  <c r="DA323"/>
  <c r="DC323"/>
  <c r="A324"/>
  <c r="CY324"/>
  <c r="CZ324"/>
  <c r="DB324" s="1"/>
  <c r="DA324"/>
  <c r="DC324"/>
  <c r="A325"/>
  <c r="CY325"/>
  <c r="CZ325"/>
  <c r="DA325"/>
  <c r="DB325"/>
  <c r="DC325"/>
  <c r="A326"/>
  <c r="CY326"/>
  <c r="CZ326"/>
  <c r="DA326"/>
  <c r="DB326"/>
  <c r="DC326"/>
  <c r="A327"/>
  <c r="CY327"/>
  <c r="CZ327"/>
  <c r="DB327" s="1"/>
  <c r="DA327"/>
  <c r="DC327"/>
  <c r="A328"/>
  <c r="CY328"/>
  <c r="CZ328"/>
  <c r="DB328" s="1"/>
  <c r="DA328"/>
  <c r="DC328"/>
  <c r="A329"/>
  <c r="CY329"/>
  <c r="CZ329"/>
  <c r="DA329"/>
  <c r="DB329"/>
  <c r="DC329"/>
  <c r="A330"/>
  <c r="CY330"/>
  <c r="CZ330"/>
  <c r="DA330"/>
  <c r="DB330"/>
  <c r="DC330"/>
  <c r="A331"/>
  <c r="CY331"/>
  <c r="CZ331"/>
  <c r="DB331" s="1"/>
  <c r="DA331"/>
  <c r="DC331"/>
  <c r="A332"/>
  <c r="CY332"/>
  <c r="CZ332"/>
  <c r="DB332" s="1"/>
  <c r="DA332"/>
  <c r="DC332"/>
  <c r="A333"/>
  <c r="CY333"/>
  <c r="CZ333"/>
  <c r="DA333"/>
  <c r="DB333"/>
  <c r="DC333"/>
  <c r="A334"/>
  <c r="CY334"/>
  <c r="CZ334"/>
  <c r="DA334"/>
  <c r="DB334"/>
  <c r="DC334"/>
  <c r="A335"/>
  <c r="CY335"/>
  <c r="CZ335"/>
  <c r="DB335" s="1"/>
  <c r="DA335"/>
  <c r="DC335"/>
  <c r="A336"/>
  <c r="CY336"/>
  <c r="CZ336"/>
  <c r="DB336" s="1"/>
  <c r="DA336"/>
  <c r="DC336"/>
  <c r="A337"/>
  <c r="CY337"/>
  <c r="CZ337"/>
  <c r="DA337"/>
  <c r="DB337"/>
  <c r="DC337"/>
  <c r="A338"/>
  <c r="CY338"/>
  <c r="CZ338"/>
  <c r="DA338"/>
  <c r="DB338"/>
  <c r="DC338"/>
  <c r="A339"/>
  <c r="CY339"/>
  <c r="CZ339"/>
  <c r="DB339" s="1"/>
  <c r="DA339"/>
  <c r="DC339"/>
  <c r="A340"/>
  <c r="CY340"/>
  <c r="CZ340"/>
  <c r="DB340" s="1"/>
  <c r="DA340"/>
  <c r="DC340"/>
  <c r="A341"/>
  <c r="CY341"/>
  <c r="CZ341"/>
  <c r="DA341"/>
  <c r="DB341"/>
  <c r="DC341"/>
  <c r="A342"/>
  <c r="CY342"/>
  <c r="CZ342"/>
  <c r="DA342"/>
  <c r="DB342"/>
  <c r="DC342"/>
  <c r="A343"/>
  <c r="CY343"/>
  <c r="CZ343"/>
  <c r="DB343" s="1"/>
  <c r="DA343"/>
  <c r="DC343"/>
  <c r="A344"/>
  <c r="CY344"/>
  <c r="CZ344"/>
  <c r="DB344" s="1"/>
  <c r="DA344"/>
  <c r="DC344"/>
  <c r="A345"/>
  <c r="CY345"/>
  <c r="CZ345"/>
  <c r="DA345"/>
  <c r="DB345"/>
  <c r="DC345"/>
  <c r="A346"/>
  <c r="CY346"/>
  <c r="CZ346"/>
  <c r="DA346"/>
  <c r="DB346"/>
  <c r="DC346"/>
  <c r="A347"/>
  <c r="CY347"/>
  <c r="CZ347"/>
  <c r="DB347" s="1"/>
  <c r="DA347"/>
  <c r="DC347"/>
  <c r="A348"/>
  <c r="CY348"/>
  <c r="CZ348"/>
  <c r="DB348" s="1"/>
  <c r="DA348"/>
  <c r="DC348"/>
  <c r="A349"/>
  <c r="CY349"/>
  <c r="CZ349"/>
  <c r="DA349"/>
  <c r="DB349"/>
  <c r="DC349"/>
  <c r="A350"/>
  <c r="CY350"/>
  <c r="CZ350"/>
  <c r="DA350"/>
  <c r="DB350"/>
  <c r="DC350"/>
  <c r="A351"/>
  <c r="CY351"/>
  <c r="CZ351"/>
  <c r="DB351" s="1"/>
  <c r="DA351"/>
  <c r="DC351"/>
  <c r="A352"/>
  <c r="CY352"/>
  <c r="CZ352"/>
  <c r="DB352" s="1"/>
  <c r="DA352"/>
  <c r="DC352"/>
  <c r="A353"/>
  <c r="CY353"/>
  <c r="CZ353"/>
  <c r="DA353"/>
  <c r="DB353"/>
  <c r="DC353"/>
  <c r="A354"/>
  <c r="CY354"/>
  <c r="CZ354"/>
  <c r="DA354"/>
  <c r="DB354"/>
  <c r="DC354"/>
  <c r="A355"/>
  <c r="CY355"/>
  <c r="CZ355"/>
  <c r="DB355" s="1"/>
  <c r="DA355"/>
  <c r="DC355"/>
  <c r="A356"/>
  <c r="CY356"/>
  <c r="CZ356"/>
  <c r="DB356" s="1"/>
  <c r="DA356"/>
  <c r="DC356"/>
  <c r="A357"/>
  <c r="CY357"/>
  <c r="CZ357"/>
  <c r="DA357"/>
  <c r="DB357"/>
  <c r="DC357"/>
  <c r="A358"/>
  <c r="CY358"/>
  <c r="CZ358"/>
  <c r="DA358"/>
  <c r="DB358"/>
  <c r="DC358"/>
  <c r="A359"/>
  <c r="CY359"/>
  <c r="CZ359"/>
  <c r="DB359" s="1"/>
  <c r="DA359"/>
  <c r="DC359"/>
  <c r="A360"/>
  <c r="CY360"/>
  <c r="CZ360"/>
  <c r="DB360" s="1"/>
  <c r="DA360"/>
  <c r="DC360"/>
  <c r="A361"/>
  <c r="CY361"/>
  <c r="CZ361"/>
  <c r="DA361"/>
  <c r="DB361"/>
  <c r="DC361"/>
  <c r="A362"/>
  <c r="CY362"/>
  <c r="CZ362"/>
  <c r="DA362"/>
  <c r="DB362"/>
  <c r="DC362"/>
  <c r="A363"/>
  <c r="CY363"/>
  <c r="CZ363"/>
  <c r="DB363" s="1"/>
  <c r="DA363"/>
  <c r="DC363"/>
  <c r="A364"/>
  <c r="CY364"/>
  <c r="CZ364"/>
  <c r="DB364" s="1"/>
  <c r="DA364"/>
  <c r="DC364"/>
  <c r="A365"/>
  <c r="CY365"/>
  <c r="CZ365"/>
  <c r="DA365"/>
  <c r="DB365"/>
  <c r="DC365"/>
  <c r="A366"/>
  <c r="CY366"/>
  <c r="CZ366"/>
  <c r="DA366"/>
  <c r="DB366"/>
  <c r="DC366"/>
  <c r="A367"/>
  <c r="CY367"/>
  <c r="CZ367"/>
  <c r="DB367" s="1"/>
  <c r="DA367"/>
  <c r="DC367"/>
  <c r="A368"/>
  <c r="CY368"/>
  <c r="CZ368"/>
  <c r="DB368" s="1"/>
  <c r="DA368"/>
  <c r="DC368"/>
  <c r="A369"/>
  <c r="CY369"/>
  <c r="CZ369"/>
  <c r="DA369"/>
  <c r="DB369"/>
  <c r="DC369"/>
  <c r="A370"/>
  <c r="CY370"/>
  <c r="CZ370"/>
  <c r="DA370"/>
  <c r="DB370"/>
  <c r="DC370"/>
  <c r="A371"/>
  <c r="CY371"/>
  <c r="CZ371"/>
  <c r="DB371" s="1"/>
  <c r="DA371"/>
  <c r="DC371"/>
  <c r="A372"/>
  <c r="CY372"/>
  <c r="CZ372"/>
  <c r="DB372" s="1"/>
  <c r="DA372"/>
  <c r="DC372"/>
  <c r="A373"/>
  <c r="CY373"/>
  <c r="CZ373"/>
  <c r="DA373"/>
  <c r="DB373"/>
  <c r="DC373"/>
  <c r="A374"/>
  <c r="CY374"/>
  <c r="CZ374"/>
  <c r="DA374"/>
  <c r="DB374"/>
  <c r="DC374"/>
  <c r="A375"/>
  <c r="CY375"/>
  <c r="CZ375"/>
  <c r="DB375" s="1"/>
  <c r="DA375"/>
  <c r="DC375"/>
  <c r="A376"/>
  <c r="CY376"/>
  <c r="CZ376"/>
  <c r="DB376" s="1"/>
  <c r="DA376"/>
  <c r="DC376"/>
  <c r="A377"/>
  <c r="CY377"/>
  <c r="CZ377"/>
  <c r="DA377"/>
  <c r="DB377"/>
  <c r="DC377"/>
  <c r="A378"/>
  <c r="CY378"/>
  <c r="CZ378"/>
  <c r="DA378"/>
  <c r="DB378"/>
  <c r="DC378"/>
  <c r="A379"/>
  <c r="CY379"/>
  <c r="CZ379"/>
  <c r="DB379" s="1"/>
  <c r="DA379"/>
  <c r="DC379"/>
  <c r="A380"/>
  <c r="CY380"/>
  <c r="CZ380"/>
  <c r="DB380" s="1"/>
  <c r="DA380"/>
  <c r="DC380"/>
  <c r="A381"/>
  <c r="CY381"/>
  <c r="CZ381"/>
  <c r="DA381"/>
  <c r="DB381"/>
  <c r="DC381"/>
  <c r="A382"/>
  <c r="CY382"/>
  <c r="CZ382"/>
  <c r="DA382"/>
  <c r="DB382"/>
  <c r="DC382"/>
  <c r="A383"/>
  <c r="CY383"/>
  <c r="CZ383"/>
  <c r="DB383" s="1"/>
  <c r="DA383"/>
  <c r="DC383"/>
  <c r="A384"/>
  <c r="CY384"/>
  <c r="CZ384"/>
  <c r="DB384" s="1"/>
  <c r="DA384"/>
  <c r="DC384"/>
  <c r="A385"/>
  <c r="CY385"/>
  <c r="CZ385"/>
  <c r="DA385"/>
  <c r="DB385"/>
  <c r="DC385"/>
  <c r="A386"/>
  <c r="CY386"/>
  <c r="CZ386"/>
  <c r="DA386"/>
  <c r="DB386"/>
  <c r="DC386"/>
  <c r="A387"/>
  <c r="CY387"/>
  <c r="CZ387"/>
  <c r="DB387" s="1"/>
  <c r="DA387"/>
  <c r="DC387"/>
  <c r="A388"/>
  <c r="CY388"/>
  <c r="CZ388"/>
  <c r="DB388" s="1"/>
  <c r="DA388"/>
  <c r="DC388"/>
  <c r="A389"/>
  <c r="CY389"/>
  <c r="CZ389"/>
  <c r="DA389"/>
  <c r="DB389"/>
  <c r="DC389"/>
  <c r="A390"/>
  <c r="CY390"/>
  <c r="CZ390"/>
  <c r="DA390"/>
  <c r="DB390"/>
  <c r="DC390"/>
  <c r="A391"/>
  <c r="CY391"/>
  <c r="CZ391"/>
  <c r="DB391" s="1"/>
  <c r="DA391"/>
  <c r="DC391"/>
  <c r="A392"/>
  <c r="CY392"/>
  <c r="CZ392"/>
  <c r="DB392" s="1"/>
  <c r="DA392"/>
  <c r="DC392"/>
  <c r="A393"/>
  <c r="CY393"/>
  <c r="CZ393"/>
  <c r="DA393"/>
  <c r="DB393"/>
  <c r="DC393"/>
  <c r="A394"/>
  <c r="CY394"/>
  <c r="CZ394"/>
  <c r="DA394"/>
  <c r="DB394"/>
  <c r="DC394"/>
  <c r="A395"/>
  <c r="CY395"/>
  <c r="CZ395"/>
  <c r="DB395" s="1"/>
  <c r="DA395"/>
  <c r="DC395"/>
  <c r="A396"/>
  <c r="CY396"/>
  <c r="CZ396"/>
  <c r="DB396" s="1"/>
  <c r="DA396"/>
  <c r="DC396"/>
  <c r="A397"/>
  <c r="CY397"/>
  <c r="CZ397"/>
  <c r="DA397"/>
  <c r="DB397"/>
  <c r="DC397"/>
  <c r="A398"/>
  <c r="CY398"/>
  <c r="CZ398"/>
  <c r="DA398"/>
  <c r="DB398"/>
  <c r="DC398"/>
  <c r="A399"/>
  <c r="CY399"/>
  <c r="CZ399"/>
  <c r="DB399" s="1"/>
  <c r="DA399"/>
  <c r="DC399"/>
  <c r="A400"/>
  <c r="CY400"/>
  <c r="CZ400"/>
  <c r="DB400" s="1"/>
  <c r="DA400"/>
  <c r="DC400"/>
  <c r="A401"/>
  <c r="CY401"/>
  <c r="CZ401"/>
  <c r="DA401"/>
  <c r="DB401"/>
  <c r="DC401"/>
  <c r="A402"/>
  <c r="CY402"/>
  <c r="CZ402"/>
  <c r="DA402"/>
  <c r="DB402"/>
  <c r="DC402"/>
  <c r="A403"/>
  <c r="CY403"/>
  <c r="CZ403"/>
  <c r="DB403" s="1"/>
  <c r="DA403"/>
  <c r="DC403"/>
  <c r="A404"/>
  <c r="CY404"/>
  <c r="CZ404"/>
  <c r="DB404" s="1"/>
  <c r="DA404"/>
  <c r="DC404"/>
  <c r="A405"/>
  <c r="CY405"/>
  <c r="CZ405"/>
  <c r="DA405"/>
  <c r="DB405"/>
  <c r="DC405"/>
  <c r="A406"/>
  <c r="CY406"/>
  <c r="CZ406"/>
  <c r="DA406"/>
  <c r="DB406"/>
  <c r="DC406"/>
  <c r="A407"/>
  <c r="CY407"/>
  <c r="CZ407"/>
  <c r="DB407" s="1"/>
  <c r="DA407"/>
  <c r="DC407"/>
  <c r="A408"/>
  <c r="CY408"/>
  <c r="CZ408"/>
  <c r="DB408" s="1"/>
  <c r="DA408"/>
  <c r="DC408"/>
  <c r="A409"/>
  <c r="CY409"/>
  <c r="CZ409"/>
  <c r="DA409"/>
  <c r="DB409"/>
  <c r="DC409"/>
  <c r="A410"/>
  <c r="CY410"/>
  <c r="CZ410"/>
  <c r="DA410"/>
  <c r="DB410"/>
  <c r="DC410"/>
  <c r="A411"/>
  <c r="CY411"/>
  <c r="CZ411"/>
  <c r="DB411" s="1"/>
  <c r="DA411"/>
  <c r="DC411"/>
  <c r="A412"/>
  <c r="CY412"/>
  <c r="CZ412"/>
  <c r="DB412" s="1"/>
  <c r="DA412"/>
  <c r="DC412"/>
  <c r="A413"/>
  <c r="CY413"/>
  <c r="CZ413"/>
  <c r="DA413"/>
  <c r="DB413"/>
  <c r="DC413"/>
  <c r="A414"/>
  <c r="CY414"/>
  <c r="CZ414"/>
  <c r="DA414"/>
  <c r="DB414"/>
  <c r="DC414"/>
  <c r="A415"/>
  <c r="CY415"/>
  <c r="CZ415"/>
  <c r="DB415" s="1"/>
  <c r="DA415"/>
  <c r="DC415"/>
  <c r="A416"/>
  <c r="CY416"/>
  <c r="CZ416"/>
  <c r="DB416" s="1"/>
  <c r="DA416"/>
  <c r="DC416"/>
  <c r="A417"/>
  <c r="CY417"/>
  <c r="CZ417"/>
  <c r="DA417"/>
  <c r="DB417"/>
  <c r="DC417"/>
  <c r="A418"/>
  <c r="CY418"/>
  <c r="CZ418"/>
  <c r="DA418"/>
  <c r="DB418"/>
  <c r="DC418"/>
  <c r="A419"/>
  <c r="CY419"/>
  <c r="CZ419"/>
  <c r="DB419" s="1"/>
  <c r="DA419"/>
  <c r="DC419"/>
  <c r="A420"/>
  <c r="CY420"/>
  <c r="CZ420"/>
  <c r="DB420" s="1"/>
  <c r="DA420"/>
  <c r="DC420"/>
  <c r="A421"/>
  <c r="CY421"/>
  <c r="CZ421"/>
  <c r="DA421"/>
  <c r="DB421"/>
  <c r="DC421"/>
  <c r="A422"/>
  <c r="CY422"/>
  <c r="CZ422"/>
  <c r="DA422"/>
  <c r="DB422"/>
  <c r="DC422"/>
  <c r="A423"/>
  <c r="CY423"/>
  <c r="CZ423"/>
  <c r="DB423" s="1"/>
  <c r="DA423"/>
  <c r="DC423"/>
  <c r="A424"/>
  <c r="CY424"/>
  <c r="CZ424"/>
  <c r="DB424" s="1"/>
  <c r="DA424"/>
  <c r="DC424"/>
  <c r="A425"/>
  <c r="CY425"/>
  <c r="CZ425"/>
  <c r="DA425"/>
  <c r="DB425"/>
  <c r="DC425"/>
  <c r="A426"/>
  <c r="CY426"/>
  <c r="CZ426"/>
  <c r="DA426"/>
  <c r="DB426"/>
  <c r="DC426"/>
  <c r="A427"/>
  <c r="CY427"/>
  <c r="CZ427"/>
  <c r="DB427" s="1"/>
  <c r="DA427"/>
  <c r="DC427"/>
  <c r="A428"/>
  <c r="CY428"/>
  <c r="CZ428"/>
  <c r="DB428" s="1"/>
  <c r="DA428"/>
  <c r="DC428"/>
  <c r="A429"/>
  <c r="CY429"/>
  <c r="CZ429"/>
  <c r="DA429"/>
  <c r="DB429"/>
  <c r="DC429"/>
  <c r="A430"/>
  <c r="CY430"/>
  <c r="CZ430"/>
  <c r="DA430"/>
  <c r="DB430"/>
  <c r="DC430"/>
  <c r="A431"/>
  <c r="CY431"/>
  <c r="CZ431"/>
  <c r="DB431" s="1"/>
  <c r="DA431"/>
  <c r="DC431"/>
  <c r="A432"/>
  <c r="CY432"/>
  <c r="CZ432"/>
  <c r="DB432" s="1"/>
  <c r="DA432"/>
  <c r="DC432"/>
  <c r="A433"/>
  <c r="CY433"/>
  <c r="CZ433"/>
  <c r="DA433"/>
  <c r="DB433"/>
  <c r="DC433"/>
  <c r="A434"/>
  <c r="CY434"/>
  <c r="CZ434"/>
  <c r="DA434"/>
  <c r="DB434"/>
  <c r="DC434"/>
  <c r="A435"/>
  <c r="CY435"/>
  <c r="CZ435"/>
  <c r="DB435" s="1"/>
  <c r="DA435"/>
  <c r="DC435"/>
  <c r="A436"/>
  <c r="CY436"/>
  <c r="CZ436"/>
  <c r="DB436" s="1"/>
  <c r="DA436"/>
  <c r="DC436"/>
  <c r="A437"/>
  <c r="CY437"/>
  <c r="CZ437"/>
  <c r="DA437"/>
  <c r="DB437"/>
  <c r="DC437"/>
  <c r="A438"/>
  <c r="CY438"/>
  <c r="CZ438"/>
  <c r="DA438"/>
  <c r="DB438"/>
  <c r="DC438"/>
  <c r="A439"/>
  <c r="CY439"/>
  <c r="CZ439"/>
  <c r="DB439" s="1"/>
  <c r="DA439"/>
  <c r="DC439"/>
  <c r="A440"/>
  <c r="CY440"/>
  <c r="CZ440"/>
  <c r="DB440" s="1"/>
  <c r="DA440"/>
  <c r="DC440"/>
  <c r="A441"/>
  <c r="CY441"/>
  <c r="CZ441"/>
  <c r="DA441"/>
  <c r="DB441"/>
  <c r="DC441"/>
  <c r="A442"/>
  <c r="CY442"/>
  <c r="CZ442"/>
  <c r="DA442"/>
  <c r="DB442"/>
  <c r="DC442"/>
  <c r="A443"/>
  <c r="CY443"/>
  <c r="CZ443"/>
  <c r="DB443" s="1"/>
  <c r="DA443"/>
  <c r="DC443"/>
  <c r="A444"/>
  <c r="CY444"/>
  <c r="CZ444"/>
  <c r="DB444" s="1"/>
  <c r="DA444"/>
  <c r="DC444"/>
  <c r="A445"/>
  <c r="CY445"/>
  <c r="CZ445"/>
  <c r="DA445"/>
  <c r="DB445"/>
  <c r="DC445"/>
  <c r="A446"/>
  <c r="CY446"/>
  <c r="CZ446"/>
  <c r="DA446"/>
  <c r="DB446"/>
  <c r="DC446"/>
  <c r="A447"/>
  <c r="CY447"/>
  <c r="CZ447"/>
  <c r="DB447" s="1"/>
  <c r="DA447"/>
  <c r="DC447"/>
  <c r="A448"/>
  <c r="CY448"/>
  <c r="CZ448"/>
  <c r="DB448" s="1"/>
  <c r="DA448"/>
  <c r="DC448"/>
  <c r="A449"/>
  <c r="CY449"/>
  <c r="CZ449"/>
  <c r="DA449"/>
  <c r="DB449"/>
  <c r="DC449"/>
  <c r="A450"/>
  <c r="CY450"/>
  <c r="CZ450"/>
  <c r="DA450"/>
  <c r="DB450"/>
  <c r="DC450"/>
  <c r="A451"/>
  <c r="CY451"/>
  <c r="CZ451"/>
  <c r="DB451" s="1"/>
  <c r="DA451"/>
  <c r="DC451"/>
  <c r="A452"/>
  <c r="CY452"/>
  <c r="CZ452"/>
  <c r="DB452" s="1"/>
  <c r="DA452"/>
  <c r="DC452"/>
  <c r="A453"/>
  <c r="CY453"/>
  <c r="CZ453"/>
  <c r="DA453"/>
  <c r="DB453"/>
  <c r="DC453"/>
  <c r="A454"/>
  <c r="CY454"/>
  <c r="CZ454"/>
  <c r="DA454"/>
  <c r="DB454"/>
  <c r="DC454"/>
  <c r="A455"/>
  <c r="CY455"/>
  <c r="CZ455"/>
  <c r="DB455" s="1"/>
  <c r="DA455"/>
  <c r="DC455"/>
  <c r="A456"/>
  <c r="CY456"/>
  <c r="CZ456"/>
  <c r="DB456" s="1"/>
  <c r="DA456"/>
  <c r="DC456"/>
  <c r="A457"/>
  <c r="CY457"/>
  <c r="CZ457"/>
  <c r="DA457"/>
  <c r="DB457"/>
  <c r="DC457"/>
  <c r="A458"/>
  <c r="CY458"/>
  <c r="CZ458"/>
  <c r="DA458"/>
  <c r="DB458"/>
  <c r="DC458"/>
  <c r="A459"/>
  <c r="CY459"/>
  <c r="CZ459"/>
  <c r="DB459" s="1"/>
  <c r="DA459"/>
  <c r="DC459"/>
  <c r="A460"/>
  <c r="CY460"/>
  <c r="CZ460"/>
  <c r="DB460" s="1"/>
  <c r="DA460"/>
  <c r="DC460"/>
  <c r="A461"/>
  <c r="CY461"/>
  <c r="CZ461"/>
  <c r="DA461"/>
  <c r="DB461"/>
  <c r="DC461"/>
  <c r="A462"/>
  <c r="CY462"/>
  <c r="CZ462"/>
  <c r="DA462"/>
  <c r="DB462"/>
  <c r="DC462"/>
  <c r="A463"/>
  <c r="CY463"/>
  <c r="CZ463"/>
  <c r="DB463" s="1"/>
  <c r="DA463"/>
  <c r="DC463"/>
  <c r="A464"/>
  <c r="CY464"/>
  <c r="CZ464"/>
  <c r="DB464" s="1"/>
  <c r="DA464"/>
  <c r="DC464"/>
  <c r="A465"/>
  <c r="CY465"/>
  <c r="CZ465"/>
  <c r="DA465"/>
  <c r="DB465"/>
  <c r="DC465"/>
  <c r="A466"/>
  <c r="CY466"/>
  <c r="CZ466"/>
  <c r="DA466"/>
  <c r="DB466"/>
  <c r="DC466"/>
  <c r="A467"/>
  <c r="CY467"/>
  <c r="CZ467"/>
  <c r="DB467" s="1"/>
  <c r="DA467"/>
  <c r="DC467"/>
  <c r="A468"/>
  <c r="CY468"/>
  <c r="CZ468"/>
  <c r="DB468" s="1"/>
  <c r="DA468"/>
  <c r="DC468"/>
  <c r="A469"/>
  <c r="CY469"/>
  <c r="CZ469"/>
  <c r="DA469"/>
  <c r="DB469"/>
  <c r="DC469"/>
  <c r="A470"/>
  <c r="CY470"/>
  <c r="CZ470"/>
  <c r="DA470"/>
  <c r="DB470"/>
  <c r="DC470"/>
  <c r="A471"/>
  <c r="CY471"/>
  <c r="CZ471"/>
  <c r="DB471" s="1"/>
  <c r="DA471"/>
  <c r="DC471"/>
  <c r="A472"/>
  <c r="CY472"/>
  <c r="CZ472"/>
  <c r="DB472" s="1"/>
  <c r="DA472"/>
  <c r="DC472"/>
  <c r="A473"/>
  <c r="CY473"/>
  <c r="CZ473"/>
  <c r="DA473"/>
  <c r="DB473"/>
  <c r="DC473"/>
  <c r="A474"/>
  <c r="CY474"/>
  <c r="CZ474"/>
  <c r="DA474"/>
  <c r="DB474"/>
  <c r="DC474"/>
  <c r="A475"/>
  <c r="CY475"/>
  <c r="CZ475"/>
  <c r="DB475" s="1"/>
  <c r="DA475"/>
  <c r="DC475"/>
  <c r="A476"/>
  <c r="CY476"/>
  <c r="CZ476"/>
  <c r="DB476" s="1"/>
  <c r="DA476"/>
  <c r="DC476"/>
  <c r="A477"/>
  <c r="CY477"/>
  <c r="CZ477"/>
  <c r="DA477"/>
  <c r="DB477"/>
  <c r="DC477"/>
  <c r="A478"/>
  <c r="CY478"/>
  <c r="CZ478"/>
  <c r="DA478"/>
  <c r="DB478"/>
  <c r="DC478"/>
  <c r="A479"/>
  <c r="CY479"/>
  <c r="CZ479"/>
  <c r="DB479" s="1"/>
  <c r="DA479"/>
  <c r="DC479"/>
  <c r="A480"/>
  <c r="CY480"/>
  <c r="CZ480"/>
  <c r="DB480" s="1"/>
  <c r="DA480"/>
  <c r="DC480"/>
  <c r="A481"/>
  <c r="CY481"/>
  <c r="CZ481"/>
  <c r="DA481"/>
  <c r="DB481"/>
  <c r="DC481"/>
  <c r="A482"/>
  <c r="CY482"/>
  <c r="CZ482"/>
  <c r="DA482"/>
  <c r="DB482"/>
  <c r="DC482"/>
  <c r="A483"/>
  <c r="CY483"/>
  <c r="CZ483"/>
  <c r="DB483" s="1"/>
  <c r="DA483"/>
  <c r="DC483"/>
  <c r="A484"/>
  <c r="CY484"/>
  <c r="CZ484"/>
  <c r="DB484" s="1"/>
  <c r="DA484"/>
  <c r="DC484"/>
  <c r="A485"/>
  <c r="CY485"/>
  <c r="CZ485"/>
  <c r="DA485"/>
  <c r="DB485"/>
  <c r="DC485"/>
  <c r="A486"/>
  <c r="CY486"/>
  <c r="CZ486"/>
  <c r="DA486"/>
  <c r="DB486"/>
  <c r="DC486"/>
  <c r="A487"/>
  <c r="CY487"/>
  <c r="CZ487"/>
  <c r="DB487" s="1"/>
  <c r="DA487"/>
  <c r="DC487"/>
  <c r="A488"/>
  <c r="CY488"/>
  <c r="CZ488"/>
  <c r="DB488" s="1"/>
  <c r="DA488"/>
  <c r="DC488"/>
  <c r="A489"/>
  <c r="CY489"/>
  <c r="CZ489"/>
  <c r="DA489"/>
  <c r="DB489"/>
  <c r="DC489"/>
  <c r="A490"/>
  <c r="CY490"/>
  <c r="CZ490"/>
  <c r="DA490"/>
  <c r="DB490"/>
  <c r="DC490"/>
  <c r="A491"/>
  <c r="CY491"/>
  <c r="CZ491"/>
  <c r="DB491" s="1"/>
  <c r="DA491"/>
  <c r="DC491"/>
  <c r="A492"/>
  <c r="CY492"/>
  <c r="CZ492"/>
  <c r="DB492" s="1"/>
  <c r="DA492"/>
  <c r="DC492"/>
  <c r="A493"/>
  <c r="CY493"/>
  <c r="CZ493"/>
  <c r="DA493"/>
  <c r="DB493"/>
  <c r="DC493"/>
  <c r="A494"/>
  <c r="CY494"/>
  <c r="CZ494"/>
  <c r="DA494"/>
  <c r="DB494"/>
  <c r="DC494"/>
  <c r="A495"/>
  <c r="CY495"/>
  <c r="CZ495"/>
  <c r="DB495" s="1"/>
  <c r="DA495"/>
  <c r="DC495"/>
  <c r="A496"/>
  <c r="CY496"/>
  <c r="CZ496"/>
  <c r="DB496" s="1"/>
  <c r="DA496"/>
  <c r="DC496"/>
  <c r="A497"/>
  <c r="CY497"/>
  <c r="CZ497"/>
  <c r="DA497"/>
  <c r="DB497"/>
  <c r="DC497"/>
  <c r="A498"/>
  <c r="CY498"/>
  <c r="CZ498"/>
  <c r="DA498"/>
  <c r="DB498"/>
  <c r="DC498"/>
  <c r="A499"/>
  <c r="CY499"/>
  <c r="CZ499"/>
  <c r="DB499" s="1"/>
  <c r="DA499"/>
  <c r="DC499"/>
  <c r="A500"/>
  <c r="CY500"/>
  <c r="CZ500"/>
  <c r="DB500" s="1"/>
  <c r="DA500"/>
  <c r="DC500"/>
  <c r="A501"/>
  <c r="CY501"/>
  <c r="CZ501"/>
  <c r="DA501"/>
  <c r="DB501"/>
  <c r="DC501"/>
  <c r="A502"/>
  <c r="CY502"/>
  <c r="CZ502"/>
  <c r="DA502"/>
  <c r="DB502"/>
  <c r="DC502"/>
  <c r="A503"/>
  <c r="CY503"/>
  <c r="CZ503"/>
  <c r="DB503" s="1"/>
  <c r="DA503"/>
  <c r="DC503"/>
  <c r="A504"/>
  <c r="CY504"/>
  <c r="CZ504"/>
  <c r="DB504" s="1"/>
  <c r="DA504"/>
  <c r="DC504"/>
  <c r="A505"/>
  <c r="CY505"/>
  <c r="CZ505"/>
  <c r="DA505"/>
  <c r="DB505"/>
  <c r="DC505"/>
  <c r="A506"/>
  <c r="CY506"/>
  <c r="CZ506"/>
  <c r="DA506"/>
  <c r="DB506"/>
  <c r="DC506"/>
  <c r="A507"/>
  <c r="CY507"/>
  <c r="CZ507"/>
  <c r="DB507" s="1"/>
  <c r="DA507"/>
  <c r="DC507"/>
  <c r="A508"/>
  <c r="CY508"/>
  <c r="CZ508"/>
  <c r="DB508" s="1"/>
  <c r="DA508"/>
  <c r="DC508"/>
  <c r="A509"/>
  <c r="CY509"/>
  <c r="CZ509"/>
  <c r="DA509"/>
  <c r="DB509"/>
  <c r="DC509"/>
  <c r="A510"/>
  <c r="CY510"/>
  <c r="CZ510"/>
  <c r="DA510"/>
  <c r="DB510"/>
  <c r="DC510"/>
  <c r="A511"/>
  <c r="CY511"/>
  <c r="CZ511"/>
  <c r="DB511" s="1"/>
  <c r="DA511"/>
  <c r="DC511"/>
  <c r="A512"/>
  <c r="CY512"/>
  <c r="CZ512"/>
  <c r="DB512" s="1"/>
  <c r="DA512"/>
  <c r="DC512"/>
  <c r="A513"/>
  <c r="CY513"/>
  <c r="CZ513"/>
  <c r="DA513"/>
  <c r="DB513"/>
  <c r="DC513"/>
  <c r="A514"/>
  <c r="CY514"/>
  <c r="CZ514"/>
  <c r="DA514"/>
  <c r="DB514"/>
  <c r="DC514"/>
  <c r="A515"/>
  <c r="CY515"/>
  <c r="CZ515"/>
  <c r="DB515" s="1"/>
  <c r="DA515"/>
  <c r="DC515"/>
  <c r="A516"/>
  <c r="CY516"/>
  <c r="CZ516"/>
  <c r="DB516" s="1"/>
  <c r="DA516"/>
  <c r="DC516"/>
  <c r="A517"/>
  <c r="CY517"/>
  <c r="CZ517"/>
  <c r="DA517"/>
  <c r="DB517"/>
  <c r="DC517"/>
  <c r="A518"/>
  <c r="CY518"/>
  <c r="CZ518"/>
  <c r="DA518"/>
  <c r="DB518"/>
  <c r="DC518"/>
  <c r="A519"/>
  <c r="CY519"/>
  <c r="CZ519"/>
  <c r="DB519" s="1"/>
  <c r="DA519"/>
  <c r="DC519"/>
  <c r="A520"/>
  <c r="CY520"/>
  <c r="CZ520"/>
  <c r="DB520" s="1"/>
  <c r="DA520"/>
  <c r="DC520"/>
  <c r="A521"/>
  <c r="CY521"/>
  <c r="CZ521"/>
  <c r="DA521"/>
  <c r="DB521"/>
  <c r="DC521"/>
  <c r="A522"/>
  <c r="CY522"/>
  <c r="CZ522"/>
  <c r="DA522"/>
  <c r="DB522"/>
  <c r="DC522"/>
  <c r="A523"/>
  <c r="CY523"/>
  <c r="CZ523"/>
  <c r="DB523" s="1"/>
  <c r="DA523"/>
  <c r="DC523"/>
  <c r="A524"/>
  <c r="CY524"/>
  <c r="CZ524"/>
  <c r="DB524" s="1"/>
  <c r="DA524"/>
  <c r="DC524"/>
  <c r="A525"/>
  <c r="CY525"/>
  <c r="CZ525"/>
  <c r="DA525"/>
  <c r="DB525"/>
  <c r="DC525"/>
  <c r="A526"/>
  <c r="CY526"/>
  <c r="CZ526"/>
  <c r="DA526"/>
  <c r="DB526"/>
  <c r="DC526"/>
  <c r="A527"/>
  <c r="CY527"/>
  <c r="CZ527"/>
  <c r="DB527" s="1"/>
  <c r="DA527"/>
  <c r="DC527"/>
  <c r="A528"/>
  <c r="CY528"/>
  <c r="CZ528"/>
  <c r="DB528" s="1"/>
  <c r="DA528"/>
  <c r="DC528"/>
  <c r="A529"/>
  <c r="CY529"/>
  <c r="CZ529"/>
  <c r="DA529"/>
  <c r="DB529"/>
  <c r="DC529"/>
  <c r="A530"/>
  <c r="CY530"/>
  <c r="CZ530"/>
  <c r="DA530"/>
  <c r="DB530"/>
  <c r="DC530"/>
  <c r="A531"/>
  <c r="CY531"/>
  <c r="CZ531"/>
  <c r="DB531" s="1"/>
  <c r="DA531"/>
  <c r="DC531"/>
  <c r="A532"/>
  <c r="CY532"/>
  <c r="CZ532"/>
  <c r="DB532" s="1"/>
  <c r="DA532"/>
  <c r="DC532"/>
  <c r="A533"/>
  <c r="CY533"/>
  <c r="CZ533"/>
  <c r="DA533"/>
  <c r="DB533"/>
  <c r="DC533"/>
  <c r="A534"/>
  <c r="CY534"/>
  <c r="CZ534"/>
  <c r="DA534"/>
  <c r="DB534"/>
  <c r="DC534"/>
  <c r="A535"/>
  <c r="CY535"/>
  <c r="CZ535"/>
  <c r="DB535" s="1"/>
  <c r="DA535"/>
  <c r="DC535"/>
  <c r="A536"/>
  <c r="CY536"/>
  <c r="CZ536"/>
  <c r="DB536" s="1"/>
  <c r="DA536"/>
  <c r="DC536"/>
  <c r="A537"/>
  <c r="CY537"/>
  <c r="CZ537"/>
  <c r="DA537"/>
  <c r="DB537"/>
  <c r="DC537"/>
  <c r="A538"/>
  <c r="CY538"/>
  <c r="CZ538"/>
  <c r="DA538"/>
  <c r="DB538"/>
  <c r="DC538"/>
  <c r="A539"/>
  <c r="CY539"/>
  <c r="CZ539"/>
  <c r="DB539" s="1"/>
  <c r="DA539"/>
  <c r="DC539"/>
  <c r="A540"/>
  <c r="CY540"/>
  <c r="CZ540"/>
  <c r="DB540" s="1"/>
  <c r="DA540"/>
  <c r="DC540"/>
  <c r="A541"/>
  <c r="CY541"/>
  <c r="CZ541"/>
  <c r="DA541"/>
  <c r="DB541"/>
  <c r="DC541"/>
  <c r="A542"/>
  <c r="CY542"/>
  <c r="CZ542"/>
  <c r="DA542"/>
  <c r="DB542"/>
  <c r="DC542"/>
  <c r="A543"/>
  <c r="CY543"/>
  <c r="CZ543"/>
  <c r="DB543" s="1"/>
  <c r="DA543"/>
  <c r="DC543"/>
  <c r="A544"/>
  <c r="CY544"/>
  <c r="CZ544"/>
  <c r="DB544" s="1"/>
  <c r="DA544"/>
  <c r="DC544"/>
  <c r="A545"/>
  <c r="CY545"/>
  <c r="CZ545"/>
  <c r="DA545"/>
  <c r="DB545"/>
  <c r="DC545"/>
  <c r="A546"/>
  <c r="CY546"/>
  <c r="CZ546"/>
  <c r="DA546"/>
  <c r="DB546"/>
  <c r="DC546"/>
  <c r="A547"/>
  <c r="CY547"/>
  <c r="CZ547"/>
  <c r="DB547" s="1"/>
  <c r="DA547"/>
  <c r="DC547"/>
  <c r="A548"/>
  <c r="CY548"/>
  <c r="CZ548"/>
  <c r="DB548" s="1"/>
  <c r="DA548"/>
  <c r="DC548"/>
  <c r="A549"/>
  <c r="CY549"/>
  <c r="CZ549"/>
  <c r="DA549"/>
  <c r="DB549"/>
  <c r="DC549"/>
  <c r="A550"/>
  <c r="CY550"/>
  <c r="CZ550"/>
  <c r="DA550"/>
  <c r="DB550"/>
  <c r="DC550"/>
  <c r="A551"/>
  <c r="CY551"/>
  <c r="CZ551"/>
  <c r="DB551" s="1"/>
  <c r="DA551"/>
  <c r="DC551"/>
  <c r="A552"/>
  <c r="CY552"/>
  <c r="CZ552"/>
  <c r="DB552" s="1"/>
  <c r="DA552"/>
  <c r="DC552"/>
  <c r="A553"/>
  <c r="CY553"/>
  <c r="CZ553"/>
  <c r="DA553"/>
  <c r="DB553"/>
  <c r="DC553"/>
  <c r="A554"/>
  <c r="CY554"/>
  <c r="CZ554"/>
  <c r="DA554"/>
  <c r="DB554"/>
  <c r="DC554"/>
  <c r="A555"/>
  <c r="CY555"/>
  <c r="CZ555"/>
  <c r="DB555" s="1"/>
  <c r="DA555"/>
  <c r="DC555"/>
  <c r="A556"/>
  <c r="CY556"/>
  <c r="CZ556"/>
  <c r="DB556" s="1"/>
  <c r="DA556"/>
  <c r="DC556"/>
  <c r="A557"/>
  <c r="CY557"/>
  <c r="CZ557"/>
  <c r="DA557"/>
  <c r="DB557"/>
  <c r="DC557"/>
  <c r="A558"/>
  <c r="CY558"/>
  <c r="CZ558"/>
  <c r="DA558"/>
  <c r="DB558"/>
  <c r="DC558"/>
  <c r="A559"/>
  <c r="CY559"/>
  <c r="CZ559"/>
  <c r="DB559" s="1"/>
  <c r="DA559"/>
  <c r="DC559"/>
  <c r="A560"/>
  <c r="CY560"/>
  <c r="CZ560"/>
  <c r="DB560" s="1"/>
  <c r="DA560"/>
  <c r="DC560"/>
  <c r="A561"/>
  <c r="CY561"/>
  <c r="CZ561"/>
  <c r="DA561"/>
  <c r="DB561"/>
  <c r="DC561"/>
  <c r="A562"/>
  <c r="CY562"/>
  <c r="CZ562"/>
  <c r="DA562"/>
  <c r="DB562"/>
  <c r="DC562"/>
  <c r="A563"/>
  <c r="CY563"/>
  <c r="CZ563"/>
  <c r="DB563" s="1"/>
  <c r="DA563"/>
  <c r="DC563"/>
  <c r="A564"/>
  <c r="CY564"/>
  <c r="CZ564"/>
  <c r="DB564" s="1"/>
  <c r="DA564"/>
  <c r="DC564"/>
  <c r="A565"/>
  <c r="CY565"/>
  <c r="CZ565"/>
  <c r="DA565"/>
  <c r="DB565"/>
  <c r="DC565"/>
  <c r="A566"/>
  <c r="CY566"/>
  <c r="CZ566"/>
  <c r="DA566"/>
  <c r="DB566"/>
  <c r="DC566"/>
  <c r="A567"/>
  <c r="CY567"/>
  <c r="CZ567"/>
  <c r="DB567" s="1"/>
  <c r="DA567"/>
  <c r="DC567"/>
  <c r="A568"/>
  <c r="CY568"/>
  <c r="CZ568"/>
  <c r="DB568" s="1"/>
  <c r="DA568"/>
  <c r="DC568"/>
  <c r="A569"/>
  <c r="CY569"/>
  <c r="CZ569"/>
  <c r="DA569"/>
  <c r="DB569"/>
  <c r="DC569"/>
  <c r="A570"/>
  <c r="CY570"/>
  <c r="CZ570"/>
  <c r="DA570"/>
  <c r="DB570"/>
  <c r="DC570"/>
  <c r="A571"/>
  <c r="CY571"/>
  <c r="CZ571"/>
  <c r="DB571" s="1"/>
  <c r="DA571"/>
  <c r="DC571"/>
  <c r="A572"/>
  <c r="CY572"/>
  <c r="CZ572"/>
  <c r="DB572" s="1"/>
  <c r="DA572"/>
  <c r="DC572"/>
  <c r="A573"/>
  <c r="CY573"/>
  <c r="CZ573"/>
  <c r="DA573"/>
  <c r="DB573"/>
  <c r="DC573"/>
  <c r="A574"/>
  <c r="CY574"/>
  <c r="CZ574"/>
  <c r="DA574"/>
  <c r="DB574"/>
  <c r="DC574"/>
  <c r="A575"/>
  <c r="CY575"/>
  <c r="CZ575"/>
  <c r="DB575" s="1"/>
  <c r="DA575"/>
  <c r="DC575"/>
  <c r="A576"/>
  <c r="CY576"/>
  <c r="CZ576"/>
  <c r="DB576" s="1"/>
  <c r="DA576"/>
  <c r="DC576"/>
  <c r="A577"/>
  <c r="CY577"/>
  <c r="CZ577"/>
  <c r="DA577"/>
  <c r="DB577"/>
  <c r="DC577"/>
  <c r="A578"/>
  <c r="CY578"/>
  <c r="CZ578"/>
  <c r="DA578"/>
  <c r="DB578"/>
  <c r="DC578"/>
  <c r="A579"/>
  <c r="CY579"/>
  <c r="CZ579"/>
  <c r="DB579" s="1"/>
  <c r="DA579"/>
  <c r="DC579"/>
  <c r="A580"/>
  <c r="CY580"/>
  <c r="CZ580"/>
  <c r="DB580" s="1"/>
  <c r="DA580"/>
  <c r="DC580"/>
  <c r="A581"/>
  <c r="CY581"/>
  <c r="CZ581"/>
  <c r="DA581"/>
  <c r="DB581"/>
  <c r="DC581"/>
  <c r="A582"/>
  <c r="CY582"/>
  <c r="CZ582"/>
  <c r="DA582"/>
  <c r="DB582"/>
  <c r="DC582"/>
  <c r="A583"/>
  <c r="CY583"/>
  <c r="CZ583"/>
  <c r="DB583" s="1"/>
  <c r="DA583"/>
  <c r="DC583"/>
  <c r="A584"/>
  <c r="CY584"/>
  <c r="CZ584"/>
  <c r="DB584" s="1"/>
  <c r="DA584"/>
  <c r="DC584"/>
  <c r="A585"/>
  <c r="CY585"/>
  <c r="CZ585"/>
  <c r="DA585"/>
  <c r="DB585"/>
  <c r="DC585"/>
  <c r="A586"/>
  <c r="CY586"/>
  <c r="CZ586"/>
  <c r="DA586"/>
  <c r="DB586"/>
  <c r="DC586"/>
  <c r="A587"/>
  <c r="CY587"/>
  <c r="CZ587"/>
  <c r="DB587" s="1"/>
  <c r="DA587"/>
  <c r="DC587"/>
  <c r="A588"/>
  <c r="CY588"/>
  <c r="CZ588"/>
  <c r="DB588" s="1"/>
  <c r="DA588"/>
  <c r="DC588"/>
  <c r="A589"/>
  <c r="CY589"/>
  <c r="CZ589"/>
  <c r="DA589"/>
  <c r="DB589"/>
  <c r="DC589"/>
  <c r="A590"/>
  <c r="CY590"/>
  <c r="CZ590"/>
  <c r="DA590"/>
  <c r="DB590"/>
  <c r="DC590"/>
  <c r="A591"/>
  <c r="CY591"/>
  <c r="CZ591"/>
  <c r="DB591" s="1"/>
  <c r="DA591"/>
  <c r="DC591"/>
  <c r="A592"/>
  <c r="CY592"/>
  <c r="CZ592"/>
  <c r="DB592" s="1"/>
  <c r="DA592"/>
  <c r="DC592"/>
  <c r="A593"/>
  <c r="CY593"/>
  <c r="CZ593"/>
  <c r="DA593"/>
  <c r="DB593"/>
  <c r="DC593"/>
  <c r="A594"/>
  <c r="CY594"/>
  <c r="CZ594"/>
  <c r="DA594"/>
  <c r="DB594"/>
  <c r="DC594"/>
  <c r="A595"/>
  <c r="CY595"/>
  <c r="CZ595"/>
  <c r="DB595" s="1"/>
  <c r="DA595"/>
  <c r="DC595"/>
  <c r="A596"/>
  <c r="CY596"/>
  <c r="CZ596"/>
  <c r="DB596" s="1"/>
  <c r="DA596"/>
  <c r="DC596"/>
  <c r="A597"/>
  <c r="CY597"/>
  <c r="CZ597"/>
  <c r="DA597"/>
  <c r="DB597"/>
  <c r="DC597"/>
  <c r="A598"/>
  <c r="CY598"/>
  <c r="CZ598"/>
  <c r="DA598"/>
  <c r="DB598"/>
  <c r="DC598"/>
  <c r="A599"/>
  <c r="CY599"/>
  <c r="CZ599"/>
  <c r="DB599" s="1"/>
  <c r="DA599"/>
  <c r="DC599"/>
  <c r="A600"/>
  <c r="CY600"/>
  <c r="CZ600"/>
  <c r="DB600" s="1"/>
  <c r="DA600"/>
  <c r="DC600"/>
  <c r="A601"/>
  <c r="CY601"/>
  <c r="CZ601"/>
  <c r="DA601"/>
  <c r="DB601"/>
  <c r="DC601"/>
  <c r="A602"/>
  <c r="CY602"/>
  <c r="CZ602"/>
  <c r="DA602"/>
  <c r="DB602"/>
  <c r="DC602"/>
  <c r="A603"/>
  <c r="CY603"/>
  <c r="CZ603"/>
  <c r="DB603" s="1"/>
  <c r="DA603"/>
  <c r="DC603"/>
  <c r="A604"/>
  <c r="CY604"/>
  <c r="CZ604"/>
  <c r="DB604" s="1"/>
  <c r="DA604"/>
  <c r="DC604"/>
  <c r="A605"/>
  <c r="CY605"/>
  <c r="CZ605"/>
  <c r="DA605"/>
  <c r="DB605"/>
  <c r="DC605"/>
  <c r="A606"/>
  <c r="CY606"/>
  <c r="CZ606"/>
  <c r="DA606"/>
  <c r="DB606"/>
  <c r="DC606"/>
  <c r="A607"/>
  <c r="CY607"/>
  <c r="CZ607"/>
  <c r="DB607" s="1"/>
  <c r="DA607"/>
  <c r="DC607"/>
  <c r="A608"/>
  <c r="CY608"/>
  <c r="CZ608"/>
  <c r="DB608" s="1"/>
  <c r="DA608"/>
  <c r="DC608"/>
  <c r="A609"/>
  <c r="CY609"/>
  <c r="CZ609"/>
  <c r="DA609"/>
  <c r="DB609"/>
  <c r="DC609"/>
  <c r="A610"/>
  <c r="CY610"/>
  <c r="CZ610"/>
  <c r="DA610"/>
  <c r="DB610"/>
  <c r="DC610"/>
  <c r="A611"/>
  <c r="CY611"/>
  <c r="CZ611"/>
  <c r="DB611" s="1"/>
  <c r="DA611"/>
  <c r="DC611"/>
  <c r="A612"/>
  <c r="CY612"/>
  <c r="CZ612"/>
  <c r="DB612" s="1"/>
  <c r="DA612"/>
  <c r="DC612"/>
  <c r="A613"/>
  <c r="CY613"/>
  <c r="CZ613"/>
  <c r="DA613"/>
  <c r="DB613"/>
  <c r="DC613"/>
  <c r="A614"/>
  <c r="CY614"/>
  <c r="CZ614"/>
  <c r="DA614"/>
  <c r="DB614"/>
  <c r="DC614"/>
  <c r="A615"/>
  <c r="CY615"/>
  <c r="CZ615"/>
  <c r="DB615" s="1"/>
  <c r="DA615"/>
  <c r="DC615"/>
  <c r="A616"/>
  <c r="CY616"/>
  <c r="CZ616"/>
  <c r="DB616" s="1"/>
  <c r="DA616"/>
  <c r="DC616"/>
  <c r="A617"/>
  <c r="CY617"/>
  <c r="CZ617"/>
  <c r="DA617"/>
  <c r="DB617"/>
  <c r="DC617"/>
  <c r="A618"/>
  <c r="CY618"/>
  <c r="CZ618"/>
  <c r="DA618"/>
  <c r="DB618"/>
  <c r="DC618"/>
  <c r="A619"/>
  <c r="CY619"/>
  <c r="CZ619"/>
  <c r="DB619" s="1"/>
  <c r="DA619"/>
  <c r="DC619"/>
  <c r="A620"/>
  <c r="CY620"/>
  <c r="CZ620"/>
  <c r="DB620" s="1"/>
  <c r="DA620"/>
  <c r="DC620"/>
  <c r="A621"/>
  <c r="CY621"/>
  <c r="CZ621"/>
  <c r="DA621"/>
  <c r="DB621"/>
  <c r="DC621"/>
  <c r="A622"/>
  <c r="CY622"/>
  <c r="CZ622"/>
  <c r="DA622"/>
  <c r="DB622"/>
  <c r="DC622"/>
  <c r="A623"/>
  <c r="CY623"/>
  <c r="CZ623"/>
  <c r="DB623" s="1"/>
  <c r="DA623"/>
  <c r="DC623"/>
  <c r="A624"/>
  <c r="CY624"/>
  <c r="CZ624"/>
  <c r="DB624" s="1"/>
  <c r="DA624"/>
  <c r="DC624"/>
  <c r="A625"/>
  <c r="CY625"/>
  <c r="CZ625"/>
  <c r="DA625"/>
  <c r="DB625"/>
  <c r="DC625"/>
  <c r="A626"/>
  <c r="CY626"/>
  <c r="CZ626"/>
  <c r="DA626"/>
  <c r="DB626"/>
  <c r="DC626"/>
  <c r="A627"/>
  <c r="CY627"/>
  <c r="CZ627"/>
  <c r="DB627" s="1"/>
  <c r="DA627"/>
  <c r="DC627"/>
  <c r="A628"/>
  <c r="CY628"/>
  <c r="CZ628"/>
  <c r="DB628" s="1"/>
  <c r="DA628"/>
  <c r="DC628"/>
  <c r="A629"/>
  <c r="CY629"/>
  <c r="CZ629"/>
  <c r="DA629"/>
  <c r="DB629"/>
  <c r="DC629"/>
  <c r="A630"/>
  <c r="CY630"/>
  <c r="CZ630"/>
  <c r="DA630"/>
  <c r="DB630"/>
  <c r="DC630"/>
  <c r="A631"/>
  <c r="CY631"/>
  <c r="CZ631"/>
  <c r="DB631" s="1"/>
  <c r="DA631"/>
  <c r="DC631"/>
  <c r="A632"/>
  <c r="CY632"/>
  <c r="CZ632"/>
  <c r="DB632" s="1"/>
  <c r="DA632"/>
  <c r="DC632"/>
  <c r="A633"/>
  <c r="CY633"/>
  <c r="CZ633"/>
  <c r="DA633"/>
  <c r="DB633"/>
  <c r="DC633"/>
  <c r="A634"/>
  <c r="CY634"/>
  <c r="CZ634"/>
  <c r="DA634"/>
  <c r="DB634"/>
  <c r="DC634"/>
  <c r="A635"/>
  <c r="CY635"/>
  <c r="CZ635"/>
  <c r="DB635" s="1"/>
  <c r="DA635"/>
  <c r="DC635"/>
  <c r="A636"/>
  <c r="CY636"/>
  <c r="CZ636"/>
  <c r="DB636" s="1"/>
  <c r="DA636"/>
  <c r="DC636"/>
  <c r="A637"/>
  <c r="CY637"/>
  <c r="CZ637"/>
  <c r="DA637"/>
  <c r="DB637"/>
  <c r="DC637"/>
  <c r="A638"/>
  <c r="CY638"/>
  <c r="CZ638"/>
  <c r="DA638"/>
  <c r="DB638"/>
  <c r="DC638"/>
  <c r="A639"/>
  <c r="CY639"/>
  <c r="CZ639"/>
  <c r="DB639" s="1"/>
  <c r="DA639"/>
  <c r="DC639"/>
  <c r="A640"/>
  <c r="CY640"/>
  <c r="CZ640"/>
  <c r="DB640" s="1"/>
  <c r="DA640"/>
  <c r="DC640"/>
  <c r="A641"/>
  <c r="CY641"/>
  <c r="CZ641"/>
  <c r="DA641"/>
  <c r="DB641"/>
  <c r="DC641"/>
  <c r="A642"/>
  <c r="CY642"/>
  <c r="CZ642"/>
  <c r="DA642"/>
  <c r="DB642"/>
  <c r="DC642"/>
  <c r="A643"/>
  <c r="CY643"/>
  <c r="CZ643"/>
  <c r="DB643" s="1"/>
  <c r="DA643"/>
  <c r="DC643"/>
  <c r="A644"/>
  <c r="CY644"/>
  <c r="CZ644"/>
  <c r="DB644" s="1"/>
  <c r="DA644"/>
  <c r="DC644"/>
  <c r="A645"/>
  <c r="CY645"/>
  <c r="CZ645"/>
  <c r="DA645"/>
  <c r="DB645"/>
  <c r="DC645"/>
  <c r="A646"/>
  <c r="CY646"/>
  <c r="CZ646"/>
  <c r="DA646"/>
  <c r="DB646"/>
  <c r="DC646"/>
  <c r="A647"/>
  <c r="CY647"/>
  <c r="CZ647"/>
  <c r="DB647" s="1"/>
  <c r="DA647"/>
  <c r="DC647"/>
  <c r="A648"/>
  <c r="CY648"/>
  <c r="CZ648"/>
  <c r="DB648" s="1"/>
  <c r="DA648"/>
  <c r="DC648"/>
  <c r="A649"/>
  <c r="CY649"/>
  <c r="CZ649"/>
  <c r="DA649"/>
  <c r="DB649"/>
  <c r="DC649"/>
  <c r="A650"/>
  <c r="CY650"/>
  <c r="CZ650"/>
  <c r="DA650"/>
  <c r="DB650"/>
  <c r="DC650"/>
  <c r="A651"/>
  <c r="CY651"/>
  <c r="CZ651"/>
  <c r="DB651" s="1"/>
  <c r="DA651"/>
  <c r="DC651"/>
  <c r="A652"/>
  <c r="CY652"/>
  <c r="CZ652"/>
  <c r="DB652" s="1"/>
  <c r="DA652"/>
  <c r="DC652"/>
  <c r="A653"/>
  <c r="CY653"/>
  <c r="CZ653"/>
  <c r="DA653"/>
  <c r="DB653"/>
  <c r="DC653"/>
  <c r="A654"/>
  <c r="CY654"/>
  <c r="CZ654"/>
  <c r="DA654"/>
  <c r="DB654"/>
  <c r="DC654"/>
  <c r="A655"/>
  <c r="CY655"/>
  <c r="CZ655"/>
  <c r="DB655" s="1"/>
  <c r="DA655"/>
  <c r="DC655"/>
  <c r="A656"/>
  <c r="CY656"/>
  <c r="CZ656"/>
  <c r="DB656" s="1"/>
  <c r="DA656"/>
  <c r="DC656"/>
  <c r="A657"/>
  <c r="CY657"/>
  <c r="CZ657"/>
  <c r="DA657"/>
  <c r="DB657"/>
  <c r="DC657"/>
  <c r="A658"/>
  <c r="CY658"/>
  <c r="CZ658"/>
  <c r="DA658"/>
  <c r="DB658"/>
  <c r="DC658"/>
  <c r="A659"/>
  <c r="CY659"/>
  <c r="CZ659"/>
  <c r="DB659" s="1"/>
  <c r="DA659"/>
  <c r="DC659"/>
  <c r="A660"/>
  <c r="CY660"/>
  <c r="CZ660"/>
  <c r="DB660" s="1"/>
  <c r="DA660"/>
  <c r="DC660"/>
  <c r="A661"/>
  <c r="CY661"/>
  <c r="CZ661"/>
  <c r="DA661"/>
  <c r="DB661"/>
  <c r="DC661"/>
  <c r="A662"/>
  <c r="CY662"/>
  <c r="CZ662"/>
  <c r="DA662"/>
  <c r="DB662"/>
  <c r="DC662"/>
  <c r="A663"/>
  <c r="CY663"/>
  <c r="CZ663"/>
  <c r="DB663" s="1"/>
  <c r="DA663"/>
  <c r="DC663"/>
  <c r="A664"/>
  <c r="CY664"/>
  <c r="CZ664"/>
  <c r="DB664" s="1"/>
  <c r="DA664"/>
  <c r="DC664"/>
  <c r="A665"/>
  <c r="CY665"/>
  <c r="CZ665"/>
  <c r="DA665"/>
  <c r="DB665"/>
  <c r="DC665"/>
  <c r="A666"/>
  <c r="CY666"/>
  <c r="CZ666"/>
  <c r="DA666"/>
  <c r="DB666"/>
  <c r="DC666"/>
  <c r="A667"/>
  <c r="CY667"/>
  <c r="CZ667"/>
  <c r="DB667" s="1"/>
  <c r="DA667"/>
  <c r="DC667"/>
  <c r="A668"/>
  <c r="CY668"/>
  <c r="CZ668"/>
  <c r="DB668" s="1"/>
  <c r="DA668"/>
  <c r="DC668"/>
  <c r="A669"/>
  <c r="CY669"/>
  <c r="CZ669"/>
  <c r="DA669"/>
  <c r="DB669"/>
  <c r="DC669"/>
  <c r="A670"/>
  <c r="CY670"/>
  <c r="CZ670"/>
  <c r="DA670"/>
  <c r="DB670"/>
  <c r="DC670"/>
  <c r="A671"/>
  <c r="CY671"/>
  <c r="CZ671"/>
  <c r="DB671" s="1"/>
  <c r="DA671"/>
  <c r="DC671"/>
  <c r="A672"/>
  <c r="CY672"/>
  <c r="CZ672"/>
  <c r="DB672" s="1"/>
  <c r="DA672"/>
  <c r="DC672"/>
  <c r="A673"/>
  <c r="CY673"/>
  <c r="CZ673"/>
  <c r="DA673"/>
  <c r="DB673"/>
  <c r="DC673"/>
  <c r="A674"/>
  <c r="CY674"/>
  <c r="CZ674"/>
  <c r="DA674"/>
  <c r="DB674"/>
  <c r="DC674"/>
  <c r="A675"/>
  <c r="CY675"/>
  <c r="CZ675"/>
  <c r="DB675" s="1"/>
  <c r="DA675"/>
  <c r="DC675"/>
  <c r="A676"/>
  <c r="CY676"/>
  <c r="CZ676"/>
  <c r="DB676" s="1"/>
  <c r="DA676"/>
  <c r="DC676"/>
  <c r="A677"/>
  <c r="CY677"/>
  <c r="CZ677"/>
  <c r="DA677"/>
  <c r="DB677"/>
  <c r="DC677"/>
  <c r="A678"/>
  <c r="CY678"/>
  <c r="CZ678"/>
  <c r="DA678"/>
  <c r="DB678"/>
  <c r="DC678"/>
  <c r="A679"/>
  <c r="CY679"/>
  <c r="CZ679"/>
  <c r="DB679" s="1"/>
  <c r="DA679"/>
  <c r="DC679"/>
  <c r="A680"/>
  <c r="CY680"/>
  <c r="CZ680"/>
  <c r="DB680" s="1"/>
  <c r="DA680"/>
  <c r="DC680"/>
  <c r="A681"/>
  <c r="CY681"/>
  <c r="CZ681"/>
  <c r="DA681"/>
  <c r="DB681"/>
  <c r="DC681"/>
  <c r="A682"/>
  <c r="CY682"/>
  <c r="CZ682"/>
  <c r="DA682"/>
  <c r="DB682"/>
  <c r="DC682"/>
  <c r="A683"/>
  <c r="CY683"/>
  <c r="CZ683"/>
  <c r="DB683" s="1"/>
  <c r="DA683"/>
  <c r="DC683"/>
  <c r="A684"/>
  <c r="CY684"/>
  <c r="CZ684"/>
  <c r="DB684" s="1"/>
  <c r="DA684"/>
  <c r="DC684"/>
  <c r="A685"/>
  <c r="CY685"/>
  <c r="CZ685"/>
  <c r="DA685"/>
  <c r="DB685"/>
  <c r="DC685"/>
  <c r="A686"/>
  <c r="CY686"/>
  <c r="CZ686"/>
  <c r="DA686"/>
  <c r="DB686"/>
  <c r="DC686"/>
  <c r="A687"/>
  <c r="CY687"/>
  <c r="CZ687"/>
  <c r="DB687" s="1"/>
  <c r="DA687"/>
  <c r="DC687"/>
  <c r="A688"/>
  <c r="CY688"/>
  <c r="CZ688"/>
  <c r="DB688" s="1"/>
  <c r="DA688"/>
  <c r="DC688"/>
  <c r="A689"/>
  <c r="CY689"/>
  <c r="CZ689"/>
  <c r="DA689"/>
  <c r="DB689"/>
  <c r="DC689"/>
  <c r="A690"/>
  <c r="CY690"/>
  <c r="CZ690"/>
  <c r="DA690"/>
  <c r="DB690"/>
  <c r="DC690"/>
  <c r="A691"/>
  <c r="CY691"/>
  <c r="CZ691"/>
  <c r="DB691" s="1"/>
  <c r="DA691"/>
  <c r="DC691"/>
  <c r="A692"/>
  <c r="CY692"/>
  <c r="CZ692"/>
  <c r="DB692" s="1"/>
  <c r="DA692"/>
  <c r="DC692"/>
  <c r="A693"/>
  <c r="CY693"/>
  <c r="CZ693"/>
  <c r="DA693"/>
  <c r="DB693"/>
  <c r="DC693"/>
  <c r="A694"/>
  <c r="CY694"/>
  <c r="CZ694"/>
  <c r="DA694"/>
  <c r="DB694"/>
  <c r="DC694"/>
  <c r="A695"/>
  <c r="CY695"/>
  <c r="CZ695"/>
  <c r="DB695" s="1"/>
  <c r="DA695"/>
  <c r="DC695"/>
  <c r="A696"/>
  <c r="CY696"/>
  <c r="CZ696"/>
  <c r="DB696" s="1"/>
  <c r="DA696"/>
  <c r="DC696"/>
  <c r="A697"/>
  <c r="CY697"/>
  <c r="CZ697"/>
  <c r="DA697"/>
  <c r="DB697"/>
  <c r="DC697"/>
  <c r="A698"/>
  <c r="CY698"/>
  <c r="CZ698"/>
  <c r="DA698"/>
  <c r="DB698"/>
  <c r="DC698"/>
  <c r="A699"/>
  <c r="CY699"/>
  <c r="CZ699"/>
  <c r="DB699" s="1"/>
  <c r="DA699"/>
  <c r="DC699"/>
  <c r="A700"/>
  <c r="CY700"/>
  <c r="CZ700"/>
  <c r="DB700" s="1"/>
  <c r="DA700"/>
  <c r="DC700"/>
  <c r="A701"/>
  <c r="CY701"/>
  <c r="CZ701"/>
  <c r="DA701"/>
  <c r="DB701"/>
  <c r="DC701"/>
  <c r="A702"/>
  <c r="CY702"/>
  <c r="CZ702"/>
  <c r="DA702"/>
  <c r="DB702"/>
  <c r="DC702"/>
  <c r="A703"/>
  <c r="CY703"/>
  <c r="CZ703"/>
  <c r="DB703" s="1"/>
  <c r="DA703"/>
  <c r="DC703"/>
  <c r="A704"/>
  <c r="CY704"/>
  <c r="CZ704"/>
  <c r="DB704" s="1"/>
  <c r="DA704"/>
  <c r="DC704"/>
  <c r="A705"/>
  <c r="CY705"/>
  <c r="CZ705"/>
  <c r="DA705"/>
  <c r="DB705"/>
  <c r="DC705"/>
  <c r="A706"/>
  <c r="CY706"/>
  <c r="CZ706"/>
  <c r="DA706"/>
  <c r="DB706"/>
  <c r="DC706"/>
  <c r="A707"/>
  <c r="CY707"/>
  <c r="CZ707"/>
  <c r="DB707" s="1"/>
  <c r="DA707"/>
  <c r="DC707"/>
  <c r="A708"/>
  <c r="CY708"/>
  <c r="CZ708"/>
  <c r="DB708" s="1"/>
  <c r="DA708"/>
  <c r="DC708"/>
  <c r="A709"/>
  <c r="CY709"/>
  <c r="CZ709"/>
  <c r="DA709"/>
  <c r="DB709"/>
  <c r="DC709"/>
  <c r="A710"/>
  <c r="CY710"/>
  <c r="CZ710"/>
  <c r="DA710"/>
  <c r="DB710"/>
  <c r="DC710"/>
  <c r="A711"/>
  <c r="CY711"/>
  <c r="CZ711"/>
  <c r="DB711" s="1"/>
  <c r="DA711"/>
  <c r="DC711"/>
  <c r="A712"/>
  <c r="CY712"/>
  <c r="CZ712"/>
  <c r="DB712" s="1"/>
  <c r="DA712"/>
  <c r="DC712"/>
  <c r="A713"/>
  <c r="CY713"/>
  <c r="CZ713"/>
  <c r="DA713"/>
  <c r="DB713"/>
  <c r="DC713"/>
  <c r="A714"/>
  <c r="CY714"/>
  <c r="CZ714"/>
  <c r="DA714"/>
  <c r="DB714"/>
  <c r="DC714"/>
  <c r="A715"/>
  <c r="CY715"/>
  <c r="CZ715"/>
  <c r="DB715" s="1"/>
  <c r="DA715"/>
  <c r="DC715"/>
  <c r="A716"/>
  <c r="CY716"/>
  <c r="CZ716"/>
  <c r="DB716" s="1"/>
  <c r="DA716"/>
  <c r="DC716"/>
  <c r="A717"/>
  <c r="CY717"/>
  <c r="CZ717"/>
  <c r="DA717"/>
  <c r="DB717"/>
  <c r="DC717"/>
  <c r="A718"/>
  <c r="CY718"/>
  <c r="CZ718"/>
  <c r="DA718"/>
  <c r="DB718"/>
  <c r="DC718"/>
  <c r="A719"/>
  <c r="CY719"/>
  <c r="CZ719"/>
  <c r="DB719" s="1"/>
  <c r="DA719"/>
  <c r="DC719"/>
  <c r="A720"/>
  <c r="CY720"/>
  <c r="CZ720"/>
  <c r="DB720" s="1"/>
  <c r="DA720"/>
  <c r="DC720"/>
  <c r="A721"/>
  <c r="CY721"/>
  <c r="CZ721"/>
  <c r="DA721"/>
  <c r="DB721"/>
  <c r="DC721"/>
  <c r="A722"/>
  <c r="CY722"/>
  <c r="CZ722"/>
  <c r="DA722"/>
  <c r="DB722"/>
  <c r="DC722"/>
  <c r="A723"/>
  <c r="CY723"/>
  <c r="CZ723"/>
  <c r="DB723" s="1"/>
  <c r="DA723"/>
  <c r="DC723"/>
  <c r="A724"/>
  <c r="CY724"/>
  <c r="CZ724"/>
  <c r="DB724" s="1"/>
  <c r="DA724"/>
  <c r="DC724"/>
  <c r="A725"/>
  <c r="CY725"/>
  <c r="CZ725"/>
  <c r="DA725"/>
  <c r="DB725"/>
  <c r="DC725"/>
  <c r="A726"/>
  <c r="CY726"/>
  <c r="CZ726"/>
  <c r="DA726"/>
  <c r="DB726"/>
  <c r="DC726"/>
  <c r="A727"/>
  <c r="CY727"/>
  <c r="CZ727"/>
  <c r="DB727" s="1"/>
  <c r="DA727"/>
  <c r="DC727"/>
  <c r="A728"/>
  <c r="CY728"/>
  <c r="CZ728"/>
  <c r="DB728" s="1"/>
  <c r="DA728"/>
  <c r="DC728"/>
  <c r="A729"/>
  <c r="CY729"/>
  <c r="CZ729"/>
  <c r="DA729"/>
  <c r="DB729"/>
  <c r="DC729"/>
  <c r="A730"/>
  <c r="CY730"/>
  <c r="CZ730"/>
  <c r="DA730"/>
  <c r="DB730"/>
  <c r="DC730"/>
  <c r="A731"/>
  <c r="CY731"/>
  <c r="CZ731"/>
  <c r="DB731" s="1"/>
  <c r="DA731"/>
  <c r="DC731"/>
  <c r="A732"/>
  <c r="CY732"/>
  <c r="CZ732"/>
  <c r="DB732" s="1"/>
  <c r="DA732"/>
  <c r="DC732"/>
  <c r="A733"/>
  <c r="CY733"/>
  <c r="CZ733"/>
  <c r="DA733"/>
  <c r="DB733"/>
  <c r="DC733"/>
  <c r="A734"/>
  <c r="CY734"/>
  <c r="CZ734"/>
  <c r="DA734"/>
  <c r="DB734"/>
  <c r="DC734"/>
  <c r="A735"/>
  <c r="CY735"/>
  <c r="CZ735"/>
  <c r="DB735" s="1"/>
  <c r="DA735"/>
  <c r="DC735"/>
  <c r="A736"/>
  <c r="CY736"/>
  <c r="CZ736"/>
  <c r="DB736" s="1"/>
  <c r="DA736"/>
  <c r="DC736"/>
  <c r="A737"/>
  <c r="CY737"/>
  <c r="CZ737"/>
  <c r="DA737"/>
  <c r="DB737"/>
  <c r="DC737"/>
  <c r="A738"/>
  <c r="CY738"/>
  <c r="CZ738"/>
  <c r="DA738"/>
  <c r="DB738"/>
  <c r="DC738"/>
  <c r="A739"/>
  <c r="CY739"/>
  <c r="CZ739"/>
  <c r="DB739" s="1"/>
  <c r="DA739"/>
  <c r="DC739"/>
  <c r="A740"/>
  <c r="CY740"/>
  <c r="CZ740"/>
  <c r="DB740" s="1"/>
  <c r="DA740"/>
  <c r="DC740"/>
  <c r="A741"/>
  <c r="CY741"/>
  <c r="CZ741"/>
  <c r="DA741"/>
  <c r="DB741"/>
  <c r="DC741"/>
  <c r="A742"/>
  <c r="CY742"/>
  <c r="CZ742"/>
  <c r="DA742"/>
  <c r="DB742"/>
  <c r="DC742"/>
  <c r="A743"/>
  <c r="CY743"/>
  <c r="CZ743"/>
  <c r="DB743" s="1"/>
  <c r="DA743"/>
  <c r="DC743"/>
  <c r="A744"/>
  <c r="CY744"/>
  <c r="CZ744"/>
  <c r="DB744" s="1"/>
  <c r="DA744"/>
  <c r="DC744"/>
  <c r="A745"/>
  <c r="CY745"/>
  <c r="CZ745"/>
  <c r="DA745"/>
  <c r="DB745"/>
  <c r="DC745"/>
  <c r="A746"/>
  <c r="CY746"/>
  <c r="CZ746"/>
  <c r="DA746"/>
  <c r="DB746"/>
  <c r="DC746"/>
  <c r="A747"/>
  <c r="CY747"/>
  <c r="CZ747"/>
  <c r="DB747" s="1"/>
  <c r="DA747"/>
  <c r="DC747"/>
  <c r="A748"/>
  <c r="CY748"/>
  <c r="CZ748"/>
  <c r="DB748" s="1"/>
  <c r="DA748"/>
  <c r="DC748"/>
  <c r="A749"/>
  <c r="CY749"/>
  <c r="CZ749"/>
  <c r="DA749"/>
  <c r="DB749"/>
  <c r="DC749"/>
  <c r="A750"/>
  <c r="CY750"/>
  <c r="CZ750"/>
  <c r="DA750"/>
  <c r="DB750"/>
  <c r="DC750"/>
  <c r="A751"/>
  <c r="CY751"/>
  <c r="CZ751"/>
  <c r="DB751" s="1"/>
  <c r="DA751"/>
  <c r="DC751"/>
  <c r="A752"/>
  <c r="CY752"/>
  <c r="CZ752"/>
  <c r="DB752" s="1"/>
  <c r="DA752"/>
  <c r="DC752"/>
  <c r="A753"/>
  <c r="CY753"/>
  <c r="CZ753"/>
  <c r="DA753"/>
  <c r="DB753"/>
  <c r="DC753"/>
  <c r="A754"/>
  <c r="CY754"/>
  <c r="CZ754"/>
  <c r="DA754"/>
  <c r="DB754"/>
  <c r="DC754"/>
  <c r="A755"/>
  <c r="CY755"/>
  <c r="CZ755"/>
  <c r="DB755" s="1"/>
  <c r="DA755"/>
  <c r="DC755"/>
  <c r="A756"/>
  <c r="CY756"/>
  <c r="CZ756"/>
  <c r="DB756" s="1"/>
  <c r="DA756"/>
  <c r="DC756"/>
  <c r="A757"/>
  <c r="CY757"/>
  <c r="CZ757"/>
  <c r="DA757"/>
  <c r="DB757"/>
  <c r="DC757"/>
  <c r="A758"/>
  <c r="CY758"/>
  <c r="CZ758"/>
  <c r="DA758"/>
  <c r="DB758"/>
  <c r="DC758"/>
  <c r="A759"/>
  <c r="CY759"/>
  <c r="CZ759"/>
  <c r="DB759" s="1"/>
  <c r="DA759"/>
  <c r="DC759"/>
  <c r="A760"/>
  <c r="CY760"/>
  <c r="CZ760"/>
  <c r="DB760" s="1"/>
  <c r="DA760"/>
  <c r="DC760"/>
  <c r="A761"/>
  <c r="CY761"/>
  <c r="CZ761"/>
  <c r="DA761"/>
  <c r="DB761"/>
  <c r="DC761"/>
  <c r="A762"/>
  <c r="CY762"/>
  <c r="CZ762"/>
  <c r="DA762"/>
  <c r="DB762"/>
  <c r="DC762"/>
  <c r="A763"/>
  <c r="CY763"/>
  <c r="CZ763"/>
  <c r="DB763" s="1"/>
  <c r="DA763"/>
  <c r="DC763"/>
  <c r="A764"/>
  <c r="CY764"/>
  <c r="CZ764"/>
  <c r="DB764" s="1"/>
  <c r="DA764"/>
  <c r="DC764"/>
  <c r="A765"/>
  <c r="CY765"/>
  <c r="CZ765"/>
  <c r="DA765"/>
  <c r="DB765"/>
  <c r="DC765"/>
  <c r="A766"/>
  <c r="CY766"/>
  <c r="CZ766"/>
  <c r="DA766"/>
  <c r="DB766"/>
  <c r="DC766"/>
  <c r="A767"/>
  <c r="CY767"/>
  <c r="CZ767"/>
  <c r="DB767" s="1"/>
  <c r="DA767"/>
  <c r="DC767"/>
  <c r="A768"/>
  <c r="CY768"/>
  <c r="CZ768"/>
  <c r="DB768" s="1"/>
  <c r="DA768"/>
  <c r="DC768"/>
  <c r="A769"/>
  <c r="CY769"/>
  <c r="CZ769"/>
  <c r="DA769"/>
  <c r="DB769"/>
  <c r="DC769"/>
  <c r="A770"/>
  <c r="CY770"/>
  <c r="CZ770"/>
  <c r="DA770"/>
  <c r="DB770"/>
  <c r="DC770"/>
  <c r="A771"/>
  <c r="CY771"/>
  <c r="CZ771"/>
  <c r="DB771" s="1"/>
  <c r="DA771"/>
  <c r="DC771"/>
  <c r="A772"/>
  <c r="CY772"/>
  <c r="CZ772"/>
  <c r="DB772" s="1"/>
  <c r="DA772"/>
  <c r="DC772"/>
  <c r="A773"/>
  <c r="CY773"/>
  <c r="CZ773"/>
  <c r="DA773"/>
  <c r="DB773"/>
  <c r="DC773"/>
  <c r="A774"/>
  <c r="CY774"/>
  <c r="CZ774"/>
  <c r="DA774"/>
  <c r="DB774"/>
  <c r="DC774"/>
  <c r="A775"/>
  <c r="CY775"/>
  <c r="CZ775"/>
  <c r="DB775" s="1"/>
  <c r="DA775"/>
  <c r="DC775"/>
  <c r="A776"/>
  <c r="CY776"/>
  <c r="CZ776"/>
  <c r="DB776" s="1"/>
  <c r="DA776"/>
  <c r="DC776"/>
  <c r="A777"/>
  <c r="CY777"/>
  <c r="CZ777"/>
  <c r="DA777"/>
  <c r="DB777"/>
  <c r="DC777"/>
  <c r="A778"/>
  <c r="CY778"/>
  <c r="CZ778"/>
  <c r="DA778"/>
  <c r="DB778"/>
  <c r="DC778"/>
  <c r="A779"/>
  <c r="CY779"/>
  <c r="CZ779"/>
  <c r="DB779" s="1"/>
  <c r="DA779"/>
  <c r="DC779"/>
  <c r="A780"/>
  <c r="CY780"/>
  <c r="CZ780"/>
  <c r="DB780" s="1"/>
  <c r="DA780"/>
  <c r="DC780"/>
  <c r="A781"/>
  <c r="CY781"/>
  <c r="CZ781"/>
  <c r="DA781"/>
  <c r="DB781"/>
  <c r="DC781"/>
  <c r="A782"/>
  <c r="CY782"/>
  <c r="CZ782"/>
  <c r="DA782"/>
  <c r="DB782"/>
  <c r="DC782"/>
  <c r="A783"/>
  <c r="CY783"/>
  <c r="CZ783"/>
  <c r="DB783" s="1"/>
  <c r="DA783"/>
  <c r="DC783"/>
  <c r="A784"/>
  <c r="CY784"/>
  <c r="CZ784"/>
  <c r="DB784" s="1"/>
  <c r="DA784"/>
  <c r="DC784"/>
  <c r="A785"/>
  <c r="CY785"/>
  <c r="CZ785"/>
  <c r="DA785"/>
  <c r="DB785"/>
  <c r="DC785"/>
  <c r="A786"/>
  <c r="CY786"/>
  <c r="CZ786"/>
  <c r="DA786"/>
  <c r="DB786"/>
  <c r="DC786"/>
  <c r="A787"/>
  <c r="CY787"/>
  <c r="CZ787"/>
  <c r="DB787" s="1"/>
  <c r="DA787"/>
  <c r="DC787"/>
  <c r="A788"/>
  <c r="CY788"/>
  <c r="CZ788"/>
  <c r="DB788" s="1"/>
  <c r="DA788"/>
  <c r="DC788"/>
  <c r="A789"/>
  <c r="CY789"/>
  <c r="CZ789"/>
  <c r="DA789"/>
  <c r="DB789"/>
  <c r="DC789"/>
  <c r="A790"/>
  <c r="CY790"/>
  <c r="CZ790"/>
  <c r="DA790"/>
  <c r="DB790"/>
  <c r="DC790"/>
  <c r="A791"/>
  <c r="CY791"/>
  <c r="CZ791"/>
  <c r="DB791" s="1"/>
  <c r="DA791"/>
  <c r="DC791"/>
  <c r="A792"/>
  <c r="CY792"/>
  <c r="CZ792"/>
  <c r="DB792" s="1"/>
  <c r="DA792"/>
  <c r="DC792"/>
  <c r="A793"/>
  <c r="CY793"/>
  <c r="CZ793"/>
  <c r="DA793"/>
  <c r="DB793"/>
  <c r="DC793"/>
  <c r="A794"/>
  <c r="CY794"/>
  <c r="CZ794"/>
  <c r="DA794"/>
  <c r="DB794"/>
  <c r="DC794"/>
  <c r="A795"/>
  <c r="CY795"/>
  <c r="CZ795"/>
  <c r="DB795" s="1"/>
  <c r="DA795"/>
  <c r="DC795"/>
  <c r="A796"/>
  <c r="CY796"/>
  <c r="CZ796"/>
  <c r="DB796" s="1"/>
  <c r="DA796"/>
  <c r="DC796"/>
  <c r="A797"/>
  <c r="CY797"/>
  <c r="CZ797"/>
  <c r="DA797"/>
  <c r="DB797"/>
  <c r="DC797"/>
  <c r="A798"/>
  <c r="CY798"/>
  <c r="CZ798"/>
  <c r="DA798"/>
  <c r="DB798"/>
  <c r="DC798"/>
  <c r="A799"/>
  <c r="CY799"/>
  <c r="CZ799"/>
  <c r="DB799" s="1"/>
  <c r="DA799"/>
  <c r="DC799"/>
  <c r="A800"/>
  <c r="CY800"/>
  <c r="CZ800"/>
  <c r="DB800" s="1"/>
  <c r="DA800"/>
  <c r="DC800"/>
  <c r="A801"/>
  <c r="CY801"/>
  <c r="CZ801"/>
  <c r="DA801"/>
  <c r="DB801"/>
  <c r="DC801"/>
  <c r="A802"/>
  <c r="CY802"/>
  <c r="CZ802"/>
  <c r="DA802"/>
  <c r="DB802"/>
  <c r="DC802"/>
  <c r="A803"/>
  <c r="CY803"/>
  <c r="CZ803"/>
  <c r="DB803" s="1"/>
  <c r="DA803"/>
  <c r="DC803"/>
  <c r="A804"/>
  <c r="CY804"/>
  <c r="CZ804"/>
  <c r="DB804" s="1"/>
  <c r="DA804"/>
  <c r="DC804"/>
  <c r="A805"/>
  <c r="CY805"/>
  <c r="CZ805"/>
  <c r="DA805"/>
  <c r="DB805"/>
  <c r="DC805"/>
  <c r="A806"/>
  <c r="CY806"/>
  <c r="CZ806"/>
  <c r="DA806"/>
  <c r="DB806"/>
  <c r="DC806"/>
  <c r="A807"/>
  <c r="CY807"/>
  <c r="CZ807"/>
  <c r="DB807" s="1"/>
  <c r="DA807"/>
  <c r="DC807"/>
  <c r="A808"/>
  <c r="CY808"/>
  <c r="CZ808"/>
  <c r="DB808" s="1"/>
  <c r="DA808"/>
  <c r="DC808"/>
  <c r="A809"/>
  <c r="CY809"/>
  <c r="CZ809"/>
  <c r="DA809"/>
  <c r="DB809"/>
  <c r="DC809"/>
  <c r="A810"/>
  <c r="CY810"/>
  <c r="CZ810"/>
  <c r="DA810"/>
  <c r="DB810"/>
  <c r="DC810"/>
  <c r="A811"/>
  <c r="CY811"/>
  <c r="CZ811"/>
  <c r="DB811" s="1"/>
  <c r="DA811"/>
  <c r="DC811"/>
  <c r="A812"/>
  <c r="CY812"/>
  <c r="CZ812"/>
  <c r="DB812" s="1"/>
  <c r="DA812"/>
  <c r="DC812"/>
  <c r="A813"/>
  <c r="CY813"/>
  <c r="CZ813"/>
  <c r="DA813"/>
  <c r="DB813"/>
  <c r="DC813"/>
  <c r="A814"/>
  <c r="CY814"/>
  <c r="CZ814"/>
  <c r="DA814"/>
  <c r="DB814"/>
  <c r="DC814"/>
  <c r="A815"/>
  <c r="CY815"/>
  <c r="CZ815"/>
  <c r="DB815" s="1"/>
  <c r="DA815"/>
  <c r="DC815"/>
  <c r="A816"/>
  <c r="CY816"/>
  <c r="CZ816"/>
  <c r="DB816" s="1"/>
  <c r="DA816"/>
  <c r="DC816"/>
  <c r="A817"/>
  <c r="CY817"/>
  <c r="CZ817"/>
  <c r="DA817"/>
  <c r="DB817"/>
  <c r="DC817"/>
  <c r="A818"/>
  <c r="CY818"/>
  <c r="CZ818"/>
  <c r="DA818"/>
  <c r="DB818"/>
  <c r="DC818"/>
  <c r="A819"/>
  <c r="CY819"/>
  <c r="CZ819"/>
  <c r="DB819" s="1"/>
  <c r="DA819"/>
  <c r="DC819"/>
  <c r="A820"/>
  <c r="CY820"/>
  <c r="CZ820"/>
  <c r="DB820" s="1"/>
  <c r="DA820"/>
  <c r="DC820"/>
  <c r="A821"/>
  <c r="CY821"/>
  <c r="CZ821"/>
  <c r="DA821"/>
  <c r="DB821"/>
  <c r="DC821"/>
  <c r="A822"/>
  <c r="CY822"/>
  <c r="CZ822"/>
  <c r="DA822"/>
  <c r="DB822"/>
  <c r="DC822"/>
  <c r="A823"/>
  <c r="CY823"/>
  <c r="CZ823"/>
  <c r="DB823" s="1"/>
  <c r="DA823"/>
  <c r="DC823"/>
  <c r="A824"/>
  <c r="CY824"/>
  <c r="CZ824"/>
  <c r="DB824" s="1"/>
  <c r="DA824"/>
  <c r="DC824"/>
  <c r="A825"/>
  <c r="CY825"/>
  <c r="CZ825"/>
  <c r="DA825"/>
  <c r="DB825"/>
  <c r="DC825"/>
  <c r="A826"/>
  <c r="CY826"/>
  <c r="CZ826"/>
  <c r="DA826"/>
  <c r="DB826"/>
  <c r="DC826"/>
  <c r="A827"/>
  <c r="CY827"/>
  <c r="CZ827"/>
  <c r="DB827" s="1"/>
  <c r="DA827"/>
  <c r="DC827"/>
  <c r="A828"/>
  <c r="CY828"/>
  <c r="CZ828"/>
  <c r="DB828" s="1"/>
  <c r="DA828"/>
  <c r="DC828"/>
  <c r="A829"/>
  <c r="CY829"/>
  <c r="CZ829"/>
  <c r="DA829"/>
  <c r="DB829"/>
  <c r="DC829"/>
  <c r="A830"/>
  <c r="CY830"/>
  <c r="CZ830"/>
  <c r="DA830"/>
  <c r="DB830"/>
  <c r="DC830"/>
  <c r="A831"/>
  <c r="CY831"/>
  <c r="CZ831"/>
  <c r="DB831" s="1"/>
  <c r="DA831"/>
  <c r="DC831"/>
  <c r="A832"/>
  <c r="CY832"/>
  <c r="CZ832"/>
  <c r="DB832" s="1"/>
  <c r="DA832"/>
  <c r="DC832"/>
  <c r="A833"/>
  <c r="CY833"/>
  <c r="CZ833"/>
  <c r="DA833"/>
  <c r="DB833"/>
  <c r="DC833"/>
  <c r="A834"/>
  <c r="CY834"/>
  <c r="CZ834"/>
  <c r="DA834"/>
  <c r="DB834"/>
  <c r="DC834"/>
  <c r="A835"/>
  <c r="CY835"/>
  <c r="CZ835"/>
  <c r="DB835" s="1"/>
  <c r="DA835"/>
  <c r="DC835"/>
  <c r="A836"/>
  <c r="CY836"/>
  <c r="CZ836"/>
  <c r="DB836" s="1"/>
  <c r="DA836"/>
  <c r="DC836"/>
  <c r="A837"/>
  <c r="CY837"/>
  <c r="CZ837"/>
  <c r="DA837"/>
  <c r="DB837"/>
  <c r="DC837"/>
  <c r="A838"/>
  <c r="CY838"/>
  <c r="CZ838"/>
  <c r="DA838"/>
  <c r="DB838"/>
  <c r="DC838"/>
  <c r="A839"/>
  <c r="CY839"/>
  <c r="CZ839"/>
  <c r="DB839" s="1"/>
  <c r="DA839"/>
  <c r="DC839"/>
  <c r="A840"/>
  <c r="CY840"/>
  <c r="CZ840"/>
  <c r="DB840" s="1"/>
  <c r="DA840"/>
  <c r="DC840"/>
  <c r="A841"/>
  <c r="CY841"/>
  <c r="CZ841"/>
  <c r="DA841"/>
  <c r="DB841"/>
  <c r="DC841"/>
  <c r="A842"/>
  <c r="CY842"/>
  <c r="CZ842"/>
  <c r="DA842"/>
  <c r="DB842"/>
  <c r="DC842"/>
  <c r="A843"/>
  <c r="CY843"/>
  <c r="CZ843"/>
  <c r="DB843" s="1"/>
  <c r="DA843"/>
  <c r="DC843"/>
  <c r="A844"/>
  <c r="CY844"/>
  <c r="CZ844"/>
  <c r="DB844" s="1"/>
  <c r="DA844"/>
  <c r="DC844"/>
  <c r="A845"/>
  <c r="CY845"/>
  <c r="CZ845"/>
  <c r="DA845"/>
  <c r="DB845"/>
  <c r="DC845"/>
  <c r="A846"/>
  <c r="CY846"/>
  <c r="CZ846"/>
  <c r="DA846"/>
  <c r="DB846"/>
  <c r="DC846"/>
  <c r="A847"/>
  <c r="CY847"/>
  <c r="CZ847"/>
  <c r="DB847" s="1"/>
  <c r="DA847"/>
  <c r="DC847"/>
  <c r="A848"/>
  <c r="CY848"/>
  <c r="CZ848"/>
  <c r="DB848" s="1"/>
  <c r="DA848"/>
  <c r="DC848"/>
  <c r="A849"/>
  <c r="CY849"/>
  <c r="CZ849"/>
  <c r="DA849"/>
  <c r="DB849"/>
  <c r="DC849"/>
  <c r="A850"/>
  <c r="CY850"/>
  <c r="CZ850"/>
  <c r="DA850"/>
  <c r="DB850"/>
  <c r="DC850"/>
  <c r="A851"/>
  <c r="CY851"/>
  <c r="CZ851"/>
  <c r="DB851" s="1"/>
  <c r="DA851"/>
  <c r="DC851"/>
  <c r="A852"/>
  <c r="CY852"/>
  <c r="CZ852"/>
  <c r="DB852" s="1"/>
  <c r="DA852"/>
  <c r="DC852"/>
  <c r="A853"/>
  <c r="CY853"/>
  <c r="CZ853"/>
  <c r="DA853"/>
  <c r="DB853"/>
  <c r="DC853"/>
  <c r="A854"/>
  <c r="CY854"/>
  <c r="CZ854"/>
  <c r="DA854"/>
  <c r="DB854"/>
  <c r="DC854"/>
  <c r="A855"/>
  <c r="CY855"/>
  <c r="CZ855"/>
  <c r="DB855" s="1"/>
  <c r="DA855"/>
  <c r="DC855"/>
  <c r="A856"/>
  <c r="CY856"/>
  <c r="CZ856"/>
  <c r="DB856" s="1"/>
  <c r="DA856"/>
  <c r="DC856"/>
  <c r="A857"/>
  <c r="CY857"/>
  <c r="CZ857"/>
  <c r="DA857"/>
  <c r="DB857"/>
  <c r="DC857"/>
  <c r="A858"/>
  <c r="CY858"/>
  <c r="CZ858"/>
  <c r="DA858"/>
  <c r="DB858"/>
  <c r="DC858"/>
  <c r="A859"/>
  <c r="CY859"/>
  <c r="CZ859"/>
  <c r="DB859" s="1"/>
  <c r="DA859"/>
  <c r="DC859"/>
  <c r="A860"/>
  <c r="CY860"/>
  <c r="CZ860"/>
  <c r="DB860" s="1"/>
  <c r="DA860"/>
  <c r="DC860"/>
  <c r="A861"/>
  <c r="CY861"/>
  <c r="CZ861"/>
  <c r="DA861"/>
  <c r="DB861"/>
  <c r="DC861"/>
  <c r="A862"/>
  <c r="CY862"/>
  <c r="CZ862"/>
  <c r="DA862"/>
  <c r="DB862"/>
  <c r="DC862"/>
  <c r="A863"/>
  <c r="CY863"/>
  <c r="CZ863"/>
  <c r="DB863" s="1"/>
  <c r="DA863"/>
  <c r="DC863"/>
  <c r="A864"/>
  <c r="CY864"/>
  <c r="CZ864"/>
  <c r="DB864" s="1"/>
  <c r="DA864"/>
  <c r="DC864"/>
  <c r="A865"/>
  <c r="CY865"/>
  <c r="CZ865"/>
  <c r="DA865"/>
  <c r="DB865"/>
  <c r="DC865"/>
  <c r="A866"/>
  <c r="CY866"/>
  <c r="CZ866"/>
  <c r="DA866"/>
  <c r="DB866"/>
  <c r="DC866"/>
  <c r="A867"/>
  <c r="CY867"/>
  <c r="CZ867"/>
  <c r="DB867" s="1"/>
  <c r="DA867"/>
  <c r="DC867"/>
  <c r="A868"/>
  <c r="CY868"/>
  <c r="CZ868"/>
  <c r="DB868" s="1"/>
  <c r="DA868"/>
  <c r="DC868"/>
  <c r="A869"/>
  <c r="CY869"/>
  <c r="CZ869"/>
  <c r="DA869"/>
  <c r="DB869"/>
  <c r="DC869"/>
  <c r="A870"/>
  <c r="CY870"/>
  <c r="CZ870"/>
  <c r="DA870"/>
  <c r="DB870"/>
  <c r="DC870"/>
  <c r="A871"/>
  <c r="CY871"/>
  <c r="CZ871"/>
  <c r="DB871" s="1"/>
  <c r="DA871"/>
  <c r="DC871"/>
  <c r="A872"/>
  <c r="CY872"/>
  <c r="CZ872"/>
  <c r="DB872" s="1"/>
  <c r="DA872"/>
  <c r="DC872"/>
  <c r="A873"/>
  <c r="CY873"/>
  <c r="CZ873"/>
  <c r="DA873"/>
  <c r="DB873"/>
  <c r="DC873"/>
  <c r="A874"/>
  <c r="CY874"/>
  <c r="CZ874"/>
  <c r="DA874"/>
  <c r="DB874"/>
  <c r="DC874"/>
  <c r="A875"/>
  <c r="CY875"/>
  <c r="CZ875"/>
  <c r="DB875" s="1"/>
  <c r="DA875"/>
  <c r="DC875"/>
  <c r="A876"/>
  <c r="CY876"/>
  <c r="CZ876"/>
  <c r="DB876" s="1"/>
  <c r="DA876"/>
  <c r="DC876"/>
  <c r="A877"/>
  <c r="CY877"/>
  <c r="CZ877"/>
  <c r="DA877"/>
  <c r="DB877"/>
  <c r="DC877"/>
  <c r="A878"/>
  <c r="CY878"/>
  <c r="CZ878"/>
  <c r="DA878"/>
  <c r="DB878"/>
  <c r="DC878"/>
  <c r="A879"/>
  <c r="CY879"/>
  <c r="CZ879"/>
  <c r="DB879" s="1"/>
  <c r="DA879"/>
  <c r="DC879"/>
  <c r="A880"/>
  <c r="CY880"/>
  <c r="CZ880"/>
  <c r="DB880" s="1"/>
  <c r="DA880"/>
  <c r="DC880"/>
  <c r="A881"/>
  <c r="CY881"/>
  <c r="CZ881"/>
  <c r="DA881"/>
  <c r="DB881"/>
  <c r="DC881"/>
  <c r="A882"/>
  <c r="CY882"/>
  <c r="CZ882"/>
  <c r="DA882"/>
  <c r="DB882"/>
  <c r="DC882"/>
  <c r="A883"/>
  <c r="CY883"/>
  <c r="CZ883"/>
  <c r="DB883" s="1"/>
  <c r="DA883"/>
  <c r="DC883"/>
  <c r="A884"/>
  <c r="CY884"/>
  <c r="CZ884"/>
  <c r="DB884" s="1"/>
  <c r="DA884"/>
  <c r="DC884"/>
  <c r="A885"/>
  <c r="CY885"/>
  <c r="CZ885"/>
  <c r="DA885"/>
  <c r="DB885"/>
  <c r="DC885"/>
  <c r="A886"/>
  <c r="CY886"/>
  <c r="CZ886"/>
  <c r="DA886"/>
  <c r="DB886"/>
  <c r="DC886"/>
  <c r="A887"/>
  <c r="CY887"/>
  <c r="CZ887"/>
  <c r="DB887" s="1"/>
  <c r="DA887"/>
  <c r="DC887"/>
  <c r="A888"/>
  <c r="CY888"/>
  <c r="CZ888"/>
  <c r="DB888" s="1"/>
  <c r="DA888"/>
  <c r="DC888"/>
  <c r="A889"/>
  <c r="CY889"/>
  <c r="CZ889"/>
  <c r="DA889"/>
  <c r="DB889"/>
  <c r="DC889"/>
  <c r="A890"/>
  <c r="CY890"/>
  <c r="CZ890"/>
  <c r="DA890"/>
  <c r="DB890"/>
  <c r="DC890"/>
  <c r="A891"/>
  <c r="CY891"/>
  <c r="CZ891"/>
  <c r="DB891" s="1"/>
  <c r="DA891"/>
  <c r="DC891"/>
  <c r="A892"/>
  <c r="CY892"/>
  <c r="CZ892"/>
  <c r="DB892" s="1"/>
  <c r="DA892"/>
  <c r="DC892"/>
  <c r="A893"/>
  <c r="CY893"/>
  <c r="CZ893"/>
  <c r="DA893"/>
  <c r="DB893"/>
  <c r="DC893"/>
  <c r="A894"/>
  <c r="CY894"/>
  <c r="CZ894"/>
  <c r="DA894"/>
  <c r="DB894"/>
  <c r="DC894"/>
  <c r="A895"/>
  <c r="CY895"/>
  <c r="CZ895"/>
  <c r="DB895" s="1"/>
  <c r="DA895"/>
  <c r="DC895"/>
  <c r="A896"/>
  <c r="CY896"/>
  <c r="CZ896"/>
  <c r="DB896" s="1"/>
  <c r="DA896"/>
  <c r="DC896"/>
  <c r="A897"/>
  <c r="CY897"/>
  <c r="CZ897"/>
  <c r="DA897"/>
  <c r="DB897"/>
  <c r="DC897"/>
  <c r="A898"/>
  <c r="CY898"/>
  <c r="CZ898"/>
  <c r="DA898"/>
  <c r="DB898"/>
  <c r="DC898"/>
  <c r="A899"/>
  <c r="CY899"/>
  <c r="CZ899"/>
  <c r="DB899" s="1"/>
  <c r="DA899"/>
  <c r="DC899"/>
  <c r="A900"/>
  <c r="CY900"/>
  <c r="CZ900"/>
  <c r="DB900" s="1"/>
  <c r="DA900"/>
  <c r="DC900"/>
  <c r="A901"/>
  <c r="CY901"/>
  <c r="CZ901"/>
  <c r="DA901"/>
  <c r="DB901"/>
  <c r="DC901"/>
  <c r="A902"/>
  <c r="CY902"/>
  <c r="CZ902"/>
  <c r="DA902"/>
  <c r="DB902"/>
  <c r="DC902"/>
  <c r="A903"/>
  <c r="CY903"/>
  <c r="CZ903"/>
  <c r="DB903" s="1"/>
  <c r="DA903"/>
  <c r="DC903"/>
  <c r="A904"/>
  <c r="CY904"/>
  <c r="CZ904"/>
  <c r="DB904" s="1"/>
  <c r="DA904"/>
  <c r="DC904"/>
  <c r="A905"/>
  <c r="CY905"/>
  <c r="CZ905"/>
  <c r="DA905"/>
  <c r="DB905"/>
  <c r="DC905"/>
  <c r="A906"/>
  <c r="CY906"/>
  <c r="CZ906"/>
  <c r="DA906"/>
  <c r="DB906"/>
  <c r="DC906"/>
  <c r="A907"/>
  <c r="CY907"/>
  <c r="CZ907"/>
  <c r="DB907" s="1"/>
  <c r="DA907"/>
  <c r="DC907"/>
  <c r="A908"/>
  <c r="CY908"/>
  <c r="CZ908"/>
  <c r="DB908" s="1"/>
  <c r="DA908"/>
  <c r="DC908"/>
  <c r="A909"/>
  <c r="CY909"/>
  <c r="CZ909"/>
  <c r="DA909"/>
  <c r="DB909"/>
  <c r="DC909"/>
  <c r="A910"/>
  <c r="CY910"/>
  <c r="CZ910"/>
  <c r="DA910"/>
  <c r="DB910"/>
  <c r="DC910"/>
  <c r="A911"/>
  <c r="CY911"/>
  <c r="CZ911"/>
  <c r="DB911" s="1"/>
  <c r="DA911"/>
  <c r="DC911"/>
  <c r="A912"/>
  <c r="CY912"/>
  <c r="CZ912"/>
  <c r="DB912" s="1"/>
  <c r="DA912"/>
  <c r="DC912"/>
  <c r="A913"/>
  <c r="CY913"/>
  <c r="CZ913"/>
  <c r="DA913"/>
  <c r="DB913"/>
  <c r="DC913"/>
  <c r="A914"/>
  <c r="CY914"/>
  <c r="CZ914"/>
  <c r="DA914"/>
  <c r="DB914"/>
  <c r="DC914"/>
  <c r="A915"/>
  <c r="CY915"/>
  <c r="CZ915"/>
  <c r="DB915" s="1"/>
  <c r="DA915"/>
  <c r="DC915"/>
  <c r="A916"/>
  <c r="CY916"/>
  <c r="CZ916"/>
  <c r="DB916" s="1"/>
  <c r="DA916"/>
  <c r="DC916"/>
  <c r="A917"/>
  <c r="CY917"/>
  <c r="CZ917"/>
  <c r="DA917"/>
  <c r="DB917"/>
  <c r="DC917"/>
  <c r="A918"/>
  <c r="CY918"/>
  <c r="CZ918"/>
  <c r="DA918"/>
  <c r="DB918"/>
  <c r="DC918"/>
  <c r="A919"/>
  <c r="CY919"/>
  <c r="CZ919"/>
  <c r="DB919" s="1"/>
  <c r="DA919"/>
  <c r="DC919"/>
  <c r="A920"/>
  <c r="CY920"/>
  <c r="CZ920"/>
  <c r="DB920" s="1"/>
  <c r="DA920"/>
  <c r="DC920"/>
  <c r="A921"/>
  <c r="CY921"/>
  <c r="CZ921"/>
  <c r="DA921"/>
  <c r="DB921"/>
  <c r="DC921"/>
  <c r="A922"/>
  <c r="CY922"/>
  <c r="CZ922"/>
  <c r="DA922"/>
  <c r="DB922"/>
  <c r="DC922"/>
  <c r="A923"/>
  <c r="CY923"/>
  <c r="CZ923"/>
  <c r="DB923" s="1"/>
  <c r="DA923"/>
  <c r="DC923"/>
  <c r="A924"/>
  <c r="CY924"/>
  <c r="CZ924"/>
  <c r="DB924" s="1"/>
  <c r="DA924"/>
  <c r="DC924"/>
  <c r="A925"/>
  <c r="CY925"/>
  <c r="CZ925"/>
  <c r="DA925"/>
  <c r="DB925"/>
  <c r="DC925"/>
  <c r="A926"/>
  <c r="CY926"/>
  <c r="CZ926"/>
  <c r="DA926"/>
  <c r="DB926"/>
  <c r="DC926"/>
  <c r="A927"/>
  <c r="CY927"/>
  <c r="CZ927"/>
  <c r="DB927" s="1"/>
  <c r="DA927"/>
  <c r="DC927"/>
  <c r="A928"/>
  <c r="CY928"/>
  <c r="CZ928"/>
  <c r="DB928" s="1"/>
  <c r="DA928"/>
  <c r="DC928"/>
  <c r="A929"/>
  <c r="CY929"/>
  <c r="CZ929"/>
  <c r="DA929"/>
  <c r="DB929"/>
  <c r="DC929"/>
  <c r="A930"/>
  <c r="CY930"/>
  <c r="CZ930"/>
  <c r="DA930"/>
  <c r="DB930"/>
  <c r="DC930"/>
  <c r="A931"/>
  <c r="CY931"/>
  <c r="CZ931"/>
  <c r="DB931" s="1"/>
  <c r="DA931"/>
  <c r="DC931"/>
  <c r="A932"/>
  <c r="CY932"/>
  <c r="CZ932"/>
  <c r="DB932" s="1"/>
  <c r="DA932"/>
  <c r="DC932"/>
  <c r="A933"/>
  <c r="CY933"/>
  <c r="CZ933"/>
  <c r="DA933"/>
  <c r="DB933"/>
  <c r="DC933"/>
  <c r="A934"/>
  <c r="CY934"/>
  <c r="CZ934"/>
  <c r="DA934"/>
  <c r="DB934"/>
  <c r="DC934"/>
  <c r="A935"/>
  <c r="CY935"/>
  <c r="CZ935"/>
  <c r="DB935" s="1"/>
  <c r="DA935"/>
  <c r="DC935"/>
  <c r="A936"/>
  <c r="CY936"/>
  <c r="CZ936"/>
  <c r="DB936" s="1"/>
  <c r="DA936"/>
  <c r="DC936"/>
  <c r="A937"/>
  <c r="CY937"/>
  <c r="CZ937"/>
  <c r="DA937"/>
  <c r="DB937"/>
  <c r="DC937"/>
  <c r="A938"/>
  <c r="CY938"/>
  <c r="CZ938"/>
  <c r="DA938"/>
  <c r="DB938"/>
  <c r="DC938"/>
  <c r="A939"/>
  <c r="CY939"/>
  <c r="CZ939"/>
  <c r="DB939" s="1"/>
  <c r="DA939"/>
  <c r="DC939"/>
  <c r="A940"/>
  <c r="CY940"/>
  <c r="CZ940"/>
  <c r="DB940" s="1"/>
  <c r="DA940"/>
  <c r="DC940"/>
  <c r="A941"/>
  <c r="CY941"/>
  <c r="CZ941"/>
  <c r="DA941"/>
  <c r="DB941"/>
  <c r="DC941"/>
  <c r="A942"/>
  <c r="CY942"/>
  <c r="CZ942"/>
  <c r="DA942"/>
  <c r="DB942"/>
  <c r="DC942"/>
  <c r="A943"/>
  <c r="CY943"/>
  <c r="CZ943"/>
  <c r="DB943" s="1"/>
  <c r="DA943"/>
  <c r="DC943"/>
  <c r="A944"/>
  <c r="CY944"/>
  <c r="CZ944"/>
  <c r="DB944" s="1"/>
  <c r="DA944"/>
  <c r="DC944"/>
  <c r="A945"/>
  <c r="CY945"/>
  <c r="CZ945"/>
  <c r="DA945"/>
  <c r="DB945"/>
  <c r="DC945"/>
  <c r="A946"/>
  <c r="CY946"/>
  <c r="CZ946"/>
  <c r="DA946"/>
  <c r="DB946"/>
  <c r="DC946"/>
  <c r="A947"/>
  <c r="CY947"/>
  <c r="CZ947"/>
  <c r="DB947" s="1"/>
  <c r="DA947"/>
  <c r="DC947"/>
  <c r="A948"/>
  <c r="CY948"/>
  <c r="CZ948"/>
  <c r="DB948" s="1"/>
  <c r="DA948"/>
  <c r="DC948"/>
  <c r="A949"/>
  <c r="CY949"/>
  <c r="CZ949"/>
  <c r="DA949"/>
  <c r="DB949"/>
  <c r="DC949"/>
  <c r="A950"/>
  <c r="CY950"/>
  <c r="CZ950"/>
  <c r="DA950"/>
  <c r="DB950"/>
  <c r="DC950"/>
  <c r="A951"/>
  <c r="CY951"/>
  <c r="CZ951"/>
  <c r="DB951" s="1"/>
  <c r="DA951"/>
  <c r="DC951"/>
  <c r="A952"/>
  <c r="CY952"/>
  <c r="CZ952"/>
  <c r="DB952" s="1"/>
  <c r="DA952"/>
  <c r="DC952"/>
  <c r="A953"/>
  <c r="CY953"/>
  <c r="CZ953"/>
  <c r="DA953"/>
  <c r="DB953"/>
  <c r="DC953"/>
  <c r="A954"/>
  <c r="CY954"/>
  <c r="CZ954"/>
  <c r="DA954"/>
  <c r="DB954"/>
  <c r="DC954"/>
  <c r="A955"/>
  <c r="CY955"/>
  <c r="CZ955"/>
  <c r="DB955" s="1"/>
  <c r="DA955"/>
  <c r="DC955"/>
  <c r="A956"/>
  <c r="CY956"/>
  <c r="CZ956"/>
  <c r="DB956" s="1"/>
  <c r="DA956"/>
  <c r="DC956"/>
  <c r="A957"/>
  <c r="CY957"/>
  <c r="CZ957"/>
  <c r="DA957"/>
  <c r="DB957"/>
  <c r="DC957"/>
  <c r="A958"/>
  <c r="CY958"/>
  <c r="CZ958"/>
  <c r="DA958"/>
  <c r="DB958"/>
  <c r="DC958"/>
  <c r="A959"/>
  <c r="CY959"/>
  <c r="CZ959"/>
  <c r="DB959" s="1"/>
  <c r="DA959"/>
  <c r="DC959"/>
  <c r="A960"/>
  <c r="CY960"/>
  <c r="CZ960"/>
  <c r="DB960" s="1"/>
  <c r="DA960"/>
  <c r="DC960"/>
  <c r="A961"/>
  <c r="CY961"/>
  <c r="CZ961"/>
  <c r="DA961"/>
  <c r="DB961"/>
  <c r="DC961"/>
  <c r="A962"/>
  <c r="CY962"/>
  <c r="CZ962"/>
  <c r="DA962"/>
  <c r="DB962"/>
  <c r="DC962"/>
  <c r="A963"/>
  <c r="CY963"/>
  <c r="CZ963"/>
  <c r="DB963" s="1"/>
  <c r="DA963"/>
  <c r="DC963"/>
  <c r="A964"/>
  <c r="CY964"/>
  <c r="CZ964"/>
  <c r="DB964" s="1"/>
  <c r="DA964"/>
  <c r="DC964"/>
  <c r="A965"/>
  <c r="CY965"/>
  <c r="CZ965"/>
  <c r="DA965"/>
  <c r="DB965"/>
  <c r="DC965"/>
  <c r="A966"/>
  <c r="CY966"/>
  <c r="CZ966"/>
  <c r="DA966"/>
  <c r="DB966"/>
  <c r="DC966"/>
  <c r="A967"/>
  <c r="CY967"/>
  <c r="CZ967"/>
  <c r="DB967" s="1"/>
  <c r="DA967"/>
  <c r="DC967"/>
  <c r="A968"/>
  <c r="CY968"/>
  <c r="CZ968"/>
  <c r="DB968" s="1"/>
  <c r="DA968"/>
  <c r="DC968"/>
  <c r="A969"/>
  <c r="CY969"/>
  <c r="CZ969"/>
  <c r="DA969"/>
  <c r="DB969"/>
  <c r="DC969"/>
  <c r="A970"/>
  <c r="CY970"/>
  <c r="CZ970"/>
  <c r="DA970"/>
  <c r="DB970"/>
  <c r="DC970"/>
  <c r="A971"/>
  <c r="CY971"/>
  <c r="CZ971"/>
  <c r="DB971" s="1"/>
  <c r="DA971"/>
  <c r="DC971"/>
  <c r="A972"/>
  <c r="CY972"/>
  <c r="CZ972"/>
  <c r="DB972" s="1"/>
  <c r="DA972"/>
  <c r="DC972"/>
  <c r="A973"/>
  <c r="CY973"/>
  <c r="CZ973"/>
  <c r="DA973"/>
  <c r="DB973"/>
  <c r="DC973"/>
  <c r="A974"/>
  <c r="CY974"/>
  <c r="CZ974"/>
  <c r="DA974"/>
  <c r="DB974"/>
  <c r="DC974"/>
  <c r="A975"/>
  <c r="CY975"/>
  <c r="CZ975"/>
  <c r="DB975" s="1"/>
  <c r="DA975"/>
  <c r="DC975"/>
  <c r="A976"/>
  <c r="CY976"/>
  <c r="CZ976"/>
  <c r="DB976" s="1"/>
  <c r="DA976"/>
  <c r="DC976"/>
  <c r="A977"/>
  <c r="CY977"/>
  <c r="CZ977"/>
  <c r="DA977"/>
  <c r="DB977"/>
  <c r="DC977"/>
  <c r="A978"/>
  <c r="CY978"/>
  <c r="CZ978"/>
  <c r="DA978"/>
  <c r="DB978"/>
  <c r="DC978"/>
  <c r="A979"/>
  <c r="CY979"/>
  <c r="CZ979"/>
  <c r="DB979" s="1"/>
  <c r="DA979"/>
  <c r="DC979"/>
  <c r="A980"/>
  <c r="CY980"/>
  <c r="CZ980"/>
  <c r="DB980" s="1"/>
  <c r="DA980"/>
  <c r="DC980"/>
  <c r="A981"/>
  <c r="CY981"/>
  <c r="CZ981"/>
  <c r="DA981"/>
  <c r="DB981"/>
  <c r="DC981"/>
  <c r="A982"/>
  <c r="CY982"/>
  <c r="CZ982"/>
  <c r="DA982"/>
  <c r="DB982"/>
  <c r="DC982"/>
  <c r="A983"/>
  <c r="CY983"/>
  <c r="CZ983"/>
  <c r="DB983" s="1"/>
  <c r="DA983"/>
  <c r="DC983"/>
  <c r="A984"/>
  <c r="CY984"/>
  <c r="CZ984"/>
  <c r="DB984" s="1"/>
  <c r="DA984"/>
  <c r="DC984"/>
  <c r="A985"/>
  <c r="CY985"/>
  <c r="CZ985"/>
  <c r="DA985"/>
  <c r="DB985"/>
  <c r="DC985"/>
  <c r="A986"/>
  <c r="CY986"/>
  <c r="CZ986"/>
  <c r="DA986"/>
  <c r="DB986"/>
  <c r="DC986"/>
  <c r="A987"/>
  <c r="CY987"/>
  <c r="CZ987"/>
  <c r="DB987" s="1"/>
  <c r="DA987"/>
  <c r="DC987"/>
  <c r="A988"/>
  <c r="CY988"/>
  <c r="CZ988"/>
  <c r="DB988" s="1"/>
  <c r="DA988"/>
  <c r="DC988"/>
  <c r="A989"/>
  <c r="CY989"/>
  <c r="CZ989"/>
  <c r="DA989"/>
  <c r="DB989"/>
  <c r="DC989"/>
  <c r="A990"/>
  <c r="CY990"/>
  <c r="CZ990"/>
  <c r="DA990"/>
  <c r="DB990"/>
  <c r="DC990"/>
  <c r="A991"/>
  <c r="CY991"/>
  <c r="CZ991"/>
  <c r="DB991" s="1"/>
  <c r="DA991"/>
  <c r="DC991"/>
  <c r="A992"/>
  <c r="CY992"/>
  <c r="CZ992"/>
  <c r="DB992" s="1"/>
  <c r="DA992"/>
  <c r="DC992"/>
  <c r="A993"/>
  <c r="CY993"/>
  <c r="CZ993"/>
  <c r="DA993"/>
  <c r="DB993"/>
  <c r="DC993"/>
  <c r="A994"/>
  <c r="CY994"/>
  <c r="CZ994"/>
  <c r="DA994"/>
  <c r="DB994"/>
  <c r="DC994"/>
  <c r="A995"/>
  <c r="CY995"/>
  <c r="CZ995"/>
  <c r="DB995" s="1"/>
  <c r="DA995"/>
  <c r="DC995"/>
  <c r="A996"/>
  <c r="CY996"/>
  <c r="CZ996"/>
  <c r="DB996" s="1"/>
  <c r="DA996"/>
  <c r="DC996"/>
  <c r="A997"/>
  <c r="CY997"/>
  <c r="CZ997"/>
  <c r="DA997"/>
  <c r="DB997"/>
  <c r="DC997"/>
  <c r="A998"/>
  <c r="CY998"/>
  <c r="CZ998"/>
  <c r="DA998"/>
  <c r="DB998"/>
  <c r="DC998"/>
  <c r="A999"/>
  <c r="CY999"/>
  <c r="CZ999"/>
  <c r="DB999" s="1"/>
  <c r="DA999"/>
  <c r="DC999"/>
  <c r="A1000"/>
  <c r="CY1000"/>
  <c r="CZ1000"/>
  <c r="DB1000" s="1"/>
  <c r="DA1000"/>
  <c r="DC1000"/>
  <c r="A1001"/>
  <c r="CY1001"/>
  <c r="CZ1001"/>
  <c r="DA1001"/>
  <c r="DB1001"/>
  <c r="DC1001"/>
  <c r="A1002"/>
  <c r="CY1002"/>
  <c r="CZ1002"/>
  <c r="DA1002"/>
  <c r="DB1002"/>
  <c r="DC1002"/>
  <c r="A1003"/>
  <c r="CY1003"/>
  <c r="CZ1003"/>
  <c r="DB1003" s="1"/>
  <c r="DA1003"/>
  <c r="DC1003"/>
  <c r="A1004"/>
  <c r="CY1004"/>
  <c r="CZ1004"/>
  <c r="DB1004" s="1"/>
  <c r="DA1004"/>
  <c r="DC1004"/>
  <c r="A1005"/>
  <c r="CY1005"/>
  <c r="CZ1005"/>
  <c r="DA1005"/>
  <c r="DB1005"/>
  <c r="DC1005"/>
  <c r="A1006"/>
  <c r="CY1006"/>
  <c r="CZ1006"/>
  <c r="DA1006"/>
  <c r="DB1006"/>
  <c r="DC1006"/>
  <c r="A1007"/>
  <c r="CY1007"/>
  <c r="CZ1007"/>
  <c r="DB1007" s="1"/>
  <c r="DA1007"/>
  <c r="DC1007"/>
  <c r="A1008"/>
  <c r="CY1008"/>
  <c r="CZ1008"/>
  <c r="DB1008" s="1"/>
  <c r="DA1008"/>
  <c r="DC1008"/>
  <c r="A1009"/>
  <c r="CY1009"/>
  <c r="CZ1009"/>
  <c r="DA1009"/>
  <c r="DB1009"/>
  <c r="DC1009"/>
  <c r="A1010"/>
  <c r="CY1010"/>
  <c r="CZ1010"/>
  <c r="DA1010"/>
  <c r="DB1010"/>
  <c r="DC1010"/>
  <c r="A1011"/>
  <c r="CY1011"/>
  <c r="CZ1011"/>
  <c r="DB1011" s="1"/>
  <c r="DA1011"/>
  <c r="DC1011"/>
  <c r="A1012"/>
  <c r="CY1012"/>
  <c r="CZ1012"/>
  <c r="DB1012" s="1"/>
  <c r="DA1012"/>
  <c r="DC1012"/>
  <c r="A1013"/>
  <c r="CY1013"/>
  <c r="CZ1013"/>
  <c r="DA1013"/>
  <c r="DB1013"/>
  <c r="DC1013"/>
  <c r="A1014"/>
  <c r="CY1014"/>
  <c r="CZ1014"/>
  <c r="DA1014"/>
  <c r="DB1014"/>
  <c r="DC1014"/>
  <c r="A1015"/>
  <c r="CY1015"/>
  <c r="CZ1015"/>
  <c r="DB1015" s="1"/>
  <c r="DA1015"/>
  <c r="DC1015"/>
  <c r="A1016"/>
  <c r="CY1016"/>
  <c r="CZ1016"/>
  <c r="DB1016" s="1"/>
  <c r="DA1016"/>
  <c r="DC1016"/>
  <c r="A1017"/>
  <c r="CY1017"/>
  <c r="CZ1017"/>
  <c r="DA1017"/>
  <c r="DB1017"/>
  <c r="DC1017"/>
  <c r="A1018"/>
  <c r="CY1018"/>
  <c r="CZ1018"/>
  <c r="DA1018"/>
  <c r="DB1018"/>
  <c r="DC1018"/>
  <c r="A1019"/>
  <c r="CY1019"/>
  <c r="CZ1019"/>
  <c r="DB1019" s="1"/>
  <c r="DA1019"/>
  <c r="DC1019"/>
  <c r="A1020"/>
  <c r="CY1020"/>
  <c r="CZ1020"/>
  <c r="DB1020" s="1"/>
  <c r="DA1020"/>
  <c r="DC1020"/>
  <c r="A1021"/>
  <c r="CY1021"/>
  <c r="CZ1021"/>
  <c r="DA1021"/>
  <c r="DB1021"/>
  <c r="DC1021"/>
  <c r="A1022"/>
  <c r="CY1022"/>
  <c r="CZ1022"/>
  <c r="DA1022"/>
  <c r="DB1022"/>
  <c r="DC1022"/>
  <c r="A1023"/>
  <c r="CY1023"/>
  <c r="CZ1023"/>
  <c r="DB1023" s="1"/>
  <c r="DA1023"/>
  <c r="DC1023"/>
  <c r="A1024"/>
  <c r="CY1024"/>
  <c r="CZ1024"/>
  <c r="DB1024" s="1"/>
  <c r="DA1024"/>
  <c r="DC1024"/>
  <c r="A1025"/>
  <c r="CY1025"/>
  <c r="CZ1025"/>
  <c r="DA1025"/>
  <c r="DB1025"/>
  <c r="DC1025"/>
  <c r="A1026"/>
  <c r="CY1026"/>
  <c r="CZ1026"/>
  <c r="DA1026"/>
  <c r="DB1026"/>
  <c r="DC1026"/>
  <c r="A1027"/>
  <c r="CY1027"/>
  <c r="CZ1027"/>
  <c r="DB1027" s="1"/>
  <c r="DA1027"/>
  <c r="DC1027"/>
  <c r="A1028"/>
  <c r="CY1028"/>
  <c r="CZ1028"/>
  <c r="DB1028" s="1"/>
  <c r="DA1028"/>
  <c r="DC1028"/>
  <c r="A1029"/>
  <c r="CY1029"/>
  <c r="CZ1029"/>
  <c r="DA1029"/>
  <c r="DB1029"/>
  <c r="DC1029"/>
  <c r="A1030"/>
  <c r="CY1030"/>
  <c r="CZ1030"/>
  <c r="DA1030"/>
  <c r="DB1030"/>
  <c r="DC1030"/>
  <c r="A1031"/>
  <c r="CY1031"/>
  <c r="CZ1031"/>
  <c r="DB1031" s="1"/>
  <c r="DA1031"/>
  <c r="DC1031"/>
  <c r="A1032"/>
  <c r="CY1032"/>
  <c r="CZ1032"/>
  <c r="DB1032" s="1"/>
  <c r="DA1032"/>
  <c r="DC1032"/>
  <c r="A1033"/>
  <c r="CY1033"/>
  <c r="CZ1033"/>
  <c r="DA1033"/>
  <c r="DB1033"/>
  <c r="DC1033"/>
  <c r="A1034"/>
  <c r="CY1034"/>
  <c r="CZ1034"/>
  <c r="DA1034"/>
  <c r="DB1034"/>
  <c r="DC1034"/>
  <c r="A1035"/>
  <c r="CY1035"/>
  <c r="CZ1035"/>
  <c r="DB1035" s="1"/>
  <c r="DA1035"/>
  <c r="DC1035"/>
  <c r="A1036"/>
  <c r="CY1036"/>
  <c r="CZ1036"/>
  <c r="DB1036" s="1"/>
  <c r="DA1036"/>
  <c r="DC1036"/>
  <c r="A1037"/>
  <c r="CY1037"/>
  <c r="CZ1037"/>
  <c r="DA1037"/>
  <c r="DB1037"/>
  <c r="DC1037"/>
  <c r="A1038"/>
  <c r="CY1038"/>
  <c r="CZ1038"/>
  <c r="DA1038"/>
  <c r="DB1038"/>
  <c r="DC1038"/>
  <c r="A1039"/>
  <c r="CY1039"/>
  <c r="CZ1039"/>
  <c r="DB1039" s="1"/>
  <c r="DA1039"/>
  <c r="DC1039"/>
  <c r="A1040"/>
  <c r="CY1040"/>
  <c r="CZ1040"/>
  <c r="DB1040" s="1"/>
  <c r="DA1040"/>
  <c r="DC1040"/>
  <c r="A1041"/>
  <c r="CY1041"/>
  <c r="CZ1041"/>
  <c r="DA1041"/>
  <c r="DB1041"/>
  <c r="DC1041"/>
  <c r="A1042"/>
  <c r="CY1042"/>
  <c r="CZ1042"/>
  <c r="DA1042"/>
  <c r="DB1042"/>
  <c r="DC1042"/>
  <c r="A1043"/>
  <c r="CY1043"/>
  <c r="CZ1043"/>
  <c r="DB1043" s="1"/>
  <c r="DA1043"/>
  <c r="DC1043"/>
  <c r="A1044"/>
  <c r="CY1044"/>
  <c r="CZ1044"/>
  <c r="DB1044" s="1"/>
  <c r="DA1044"/>
  <c r="DC1044"/>
  <c r="A1045"/>
  <c r="CY1045"/>
  <c r="CZ1045"/>
  <c r="DA1045"/>
  <c r="DB1045"/>
  <c r="DC1045"/>
  <c r="A1046"/>
  <c r="CY1046"/>
  <c r="CZ1046"/>
  <c r="DA1046"/>
  <c r="DB1046"/>
  <c r="DC1046"/>
  <c r="A1047"/>
  <c r="CY1047"/>
  <c r="CZ1047"/>
  <c r="DB1047" s="1"/>
  <c r="DA1047"/>
  <c r="DC1047"/>
  <c r="A1048"/>
  <c r="CY1048"/>
  <c r="CZ1048"/>
  <c r="DB1048" s="1"/>
  <c r="DA1048"/>
  <c r="DC1048"/>
  <c r="A1049"/>
  <c r="CY1049"/>
  <c r="CZ1049"/>
  <c r="DA1049"/>
  <c r="DB1049"/>
  <c r="DC1049"/>
  <c r="A1050"/>
  <c r="CY1050"/>
  <c r="CZ1050"/>
  <c r="DA1050"/>
  <c r="DB1050"/>
  <c r="DC1050"/>
  <c r="A1051"/>
  <c r="CY1051"/>
  <c r="CZ1051"/>
  <c r="DB1051" s="1"/>
  <c r="DA1051"/>
  <c r="DC1051"/>
  <c r="A1052"/>
  <c r="CY1052"/>
  <c r="CZ1052"/>
  <c r="DB1052" s="1"/>
  <c r="DA1052"/>
  <c r="DC1052"/>
  <c r="A1053"/>
  <c r="CY1053"/>
  <c r="CZ1053"/>
  <c r="DA1053"/>
  <c r="DB1053"/>
  <c r="DC1053"/>
  <c r="A1054"/>
  <c r="CY1054"/>
  <c r="CZ1054"/>
  <c r="DA1054"/>
  <c r="DB1054"/>
  <c r="DC1054"/>
  <c r="A1055"/>
  <c r="CY1055"/>
  <c r="CZ1055"/>
  <c r="DB1055" s="1"/>
  <c r="DA1055"/>
  <c r="DC1055"/>
  <c r="A1056"/>
  <c r="CY1056"/>
  <c r="CZ1056"/>
  <c r="DB1056" s="1"/>
  <c r="DA1056"/>
  <c r="DC1056"/>
  <c r="A1057"/>
  <c r="CY1057"/>
  <c r="CZ1057"/>
  <c r="DA1057"/>
  <c r="DB1057"/>
  <c r="DC1057"/>
  <c r="A1058"/>
  <c r="CY1058"/>
  <c r="CZ1058"/>
  <c r="DA1058"/>
  <c r="DB1058"/>
  <c r="DC1058"/>
  <c r="A1059"/>
  <c r="CY1059"/>
  <c r="CZ1059"/>
  <c r="DB1059" s="1"/>
  <c r="DA1059"/>
  <c r="DC1059"/>
  <c r="A1060"/>
  <c r="CY1060"/>
  <c r="CZ1060"/>
  <c r="DB1060" s="1"/>
  <c r="DA1060"/>
  <c r="DC1060"/>
  <c r="A1061"/>
  <c r="CY1061"/>
  <c r="CZ1061"/>
  <c r="DA1061"/>
  <c r="DB1061"/>
  <c r="DC1061"/>
  <c r="A1062"/>
  <c r="CY1062"/>
  <c r="CZ1062"/>
  <c r="DA1062"/>
  <c r="DB1062"/>
  <c r="DC1062"/>
  <c r="A1063"/>
  <c r="CY1063"/>
  <c r="CZ1063"/>
  <c r="DB1063" s="1"/>
  <c r="DA1063"/>
  <c r="DC1063"/>
  <c r="A1064"/>
  <c r="CY1064"/>
  <c r="CZ1064"/>
  <c r="DB1064" s="1"/>
  <c r="DA1064"/>
  <c r="DC1064"/>
  <c r="A1065"/>
  <c r="CY1065"/>
  <c r="CZ1065"/>
  <c r="DA1065"/>
  <c r="DB1065"/>
  <c r="DC1065"/>
  <c r="A1066"/>
  <c r="CY1066"/>
  <c r="CZ1066"/>
  <c r="DA1066"/>
  <c r="DB1066"/>
  <c r="DC1066"/>
  <c r="A1067"/>
  <c r="CY1067"/>
  <c r="CZ1067"/>
  <c r="DB1067" s="1"/>
  <c r="DA1067"/>
  <c r="DC1067"/>
  <c r="A1068"/>
  <c r="CY1068"/>
  <c r="CZ1068"/>
  <c r="DB1068" s="1"/>
  <c r="DA1068"/>
  <c r="DC1068"/>
  <c r="A1069"/>
  <c r="CY1069"/>
  <c r="CZ1069"/>
  <c r="DA1069"/>
  <c r="DB1069"/>
  <c r="DC1069"/>
  <c r="A1070"/>
  <c r="CY1070"/>
  <c r="CZ1070"/>
  <c r="DA1070"/>
  <c r="DB1070"/>
  <c r="DC1070"/>
  <c r="A1071"/>
  <c r="CY1071"/>
  <c r="CZ1071"/>
  <c r="DB1071" s="1"/>
  <c r="DA1071"/>
  <c r="DC1071"/>
  <c r="A1072"/>
  <c r="CY1072"/>
  <c r="CZ1072"/>
  <c r="DB1072" s="1"/>
  <c r="DA1072"/>
  <c r="DC1072"/>
  <c r="A1073"/>
  <c r="CY1073"/>
  <c r="CZ1073"/>
  <c r="DA1073"/>
  <c r="DB1073"/>
  <c r="DC1073"/>
  <c r="A1074"/>
  <c r="CY1074"/>
  <c r="CZ1074"/>
  <c r="DA1074"/>
  <c r="DB1074"/>
  <c r="DC1074"/>
  <c r="A1075"/>
  <c r="CY1075"/>
  <c r="CZ1075"/>
  <c r="DB1075" s="1"/>
  <c r="DA1075"/>
  <c r="DC1075"/>
  <c r="A1076"/>
  <c r="CY1076"/>
  <c r="CZ1076"/>
  <c r="DB1076" s="1"/>
  <c r="DA1076"/>
  <c r="DC1076"/>
  <c r="A1077"/>
  <c r="CY1077"/>
  <c r="CZ1077"/>
  <c r="DA1077"/>
  <c r="DB1077"/>
  <c r="DC1077"/>
  <c r="A1078"/>
  <c r="CY1078"/>
  <c r="CZ1078"/>
  <c r="DA1078"/>
  <c r="DB1078"/>
  <c r="DC1078"/>
  <c r="A1079"/>
  <c r="CY1079"/>
  <c r="CZ1079"/>
  <c r="DB1079" s="1"/>
  <c r="DA1079"/>
  <c r="DC1079"/>
  <c r="A1080"/>
  <c r="CY1080"/>
  <c r="CZ1080"/>
  <c r="DB1080" s="1"/>
  <c r="DA1080"/>
  <c r="DC1080"/>
  <c r="A1081"/>
  <c r="CY1081"/>
  <c r="CZ1081"/>
  <c r="DA1081"/>
  <c r="DB1081"/>
  <c r="DC1081"/>
  <c r="A1082"/>
  <c r="CY1082"/>
  <c r="CZ1082"/>
  <c r="DA1082"/>
  <c r="DB1082"/>
  <c r="DC1082"/>
  <c r="A1083"/>
  <c r="CY1083"/>
  <c r="CZ1083"/>
  <c r="DB1083" s="1"/>
  <c r="DA1083"/>
  <c r="DC1083"/>
  <c r="A1084"/>
  <c r="CY1084"/>
  <c r="CZ1084"/>
  <c r="DB1084" s="1"/>
  <c r="DA1084"/>
  <c r="DC1084"/>
  <c r="A1085"/>
  <c r="CY1085"/>
  <c r="CZ1085"/>
  <c r="DA1085"/>
  <c r="DB1085"/>
  <c r="DC1085"/>
  <c r="A1086"/>
  <c r="CY1086"/>
  <c r="CZ1086"/>
  <c r="DA1086"/>
  <c r="DB1086"/>
  <c r="DC1086"/>
  <c r="A1087"/>
  <c r="CY1087"/>
  <c r="CZ1087"/>
  <c r="DB1087" s="1"/>
  <c r="DA1087"/>
  <c r="DC1087"/>
  <c r="A1088"/>
  <c r="CY1088"/>
  <c r="CZ1088"/>
  <c r="DB1088" s="1"/>
  <c r="DA1088"/>
  <c r="DC1088"/>
  <c r="A1089"/>
  <c r="CY1089"/>
  <c r="CZ1089"/>
  <c r="DA1089"/>
  <c r="DB1089"/>
  <c r="DC1089"/>
  <c r="A1090"/>
  <c r="CY1090"/>
  <c r="CZ1090"/>
  <c r="DA1090"/>
  <c r="DB1090"/>
  <c r="DC1090"/>
  <c r="A1091"/>
  <c r="CY1091"/>
  <c r="CZ1091"/>
  <c r="DB1091" s="1"/>
  <c r="DA1091"/>
  <c r="DC1091"/>
  <c r="A1092"/>
  <c r="CY1092"/>
  <c r="CZ1092"/>
  <c r="DB1092" s="1"/>
  <c r="DA1092"/>
  <c r="DC1092"/>
  <c r="A1093"/>
  <c r="CY1093"/>
  <c r="CZ1093"/>
  <c r="DA1093"/>
  <c r="DB1093"/>
  <c r="DC1093"/>
  <c r="A1094"/>
  <c r="CY1094"/>
  <c r="CZ1094"/>
  <c r="DA1094"/>
  <c r="DB1094"/>
  <c r="DC1094"/>
  <c r="A1095"/>
  <c r="CY1095"/>
  <c r="CZ1095"/>
  <c r="DB1095" s="1"/>
  <c r="DA1095"/>
  <c r="DC1095"/>
  <c r="A1096"/>
  <c r="CY1096"/>
  <c r="CZ1096"/>
  <c r="DB1096" s="1"/>
  <c r="DA1096"/>
  <c r="DC1096"/>
  <c r="A1097"/>
  <c r="CY1097"/>
  <c r="CZ1097"/>
  <c r="DA1097"/>
  <c r="DB1097"/>
  <c r="DC1097"/>
  <c r="A1098"/>
  <c r="CY1098"/>
  <c r="CZ1098"/>
  <c r="DA1098"/>
  <c r="DB1098"/>
  <c r="DC1098"/>
  <c r="A1099"/>
  <c r="CY1099"/>
  <c r="CZ1099"/>
  <c r="DB1099" s="1"/>
  <c r="DA1099"/>
  <c r="DC1099"/>
  <c r="A1100"/>
  <c r="CY1100"/>
  <c r="CZ1100"/>
  <c r="DB1100" s="1"/>
  <c r="DA1100"/>
  <c r="DC1100"/>
  <c r="A1101"/>
  <c r="CY1101"/>
  <c r="CZ1101"/>
  <c r="DA1101"/>
  <c r="DB1101"/>
  <c r="DC1101"/>
  <c r="A1102"/>
  <c r="CY1102"/>
  <c r="CZ1102"/>
  <c r="DA1102"/>
  <c r="DB1102"/>
  <c r="DC1102"/>
  <c r="A1103"/>
  <c r="CY1103"/>
  <c r="CZ1103"/>
  <c r="DB1103" s="1"/>
  <c r="DA1103"/>
  <c r="DC1103"/>
  <c r="A1104"/>
  <c r="CY1104"/>
  <c r="CZ1104"/>
  <c r="DB1104" s="1"/>
  <c r="DA1104"/>
  <c r="DC1104"/>
  <c r="A1105"/>
  <c r="CY1105"/>
  <c r="CZ1105"/>
  <c r="DA1105"/>
  <c r="DB1105"/>
  <c r="DC1105"/>
  <c r="A1106"/>
  <c r="CY1106"/>
  <c r="CZ1106"/>
  <c r="DA1106"/>
  <c r="DB1106"/>
  <c r="DC1106"/>
  <c r="A1107"/>
  <c r="CY1107"/>
  <c r="CZ1107"/>
  <c r="DB1107" s="1"/>
  <c r="DA1107"/>
  <c r="DC1107"/>
  <c r="A1108"/>
  <c r="CY1108"/>
  <c r="CZ1108"/>
  <c r="DB1108" s="1"/>
  <c r="DA1108"/>
  <c r="DC1108"/>
  <c r="A1109"/>
  <c r="CY1109"/>
  <c r="CZ1109"/>
  <c r="DA1109"/>
  <c r="DB1109"/>
  <c r="DC1109"/>
  <c r="A1110"/>
  <c r="CY1110"/>
  <c r="CZ1110"/>
  <c r="DA1110"/>
  <c r="DB1110"/>
  <c r="DC1110"/>
  <c r="A1111"/>
  <c r="CY1111"/>
  <c r="CZ1111"/>
  <c r="DB1111" s="1"/>
  <c r="DA1111"/>
  <c r="DC1111"/>
  <c r="A1112"/>
  <c r="CY1112"/>
  <c r="CZ1112"/>
  <c r="DB1112" s="1"/>
  <c r="DA1112"/>
  <c r="DC1112"/>
  <c r="A1113"/>
  <c r="CY1113"/>
  <c r="CZ1113"/>
  <c r="DA1113"/>
  <c r="DB1113"/>
  <c r="DC1113"/>
  <c r="A1114"/>
  <c r="CY1114"/>
  <c r="CZ1114"/>
  <c r="DA1114"/>
  <c r="DB1114"/>
  <c r="DC1114"/>
  <c r="A1115"/>
  <c r="CY1115"/>
  <c r="CZ1115"/>
  <c r="DB1115" s="1"/>
  <c r="DA1115"/>
  <c r="DC1115"/>
  <c r="A1116"/>
  <c r="CY1116"/>
  <c r="CZ1116"/>
  <c r="DB1116" s="1"/>
  <c r="DA1116"/>
  <c r="DC1116"/>
  <c r="A1117"/>
  <c r="CY1117"/>
  <c r="CZ1117"/>
  <c r="DA1117"/>
  <c r="DB1117"/>
  <c r="DC1117"/>
  <c r="A1118"/>
  <c r="CY1118"/>
  <c r="CZ1118"/>
  <c r="DA1118"/>
  <c r="DB1118"/>
  <c r="DC1118"/>
  <c r="A1119"/>
  <c r="CY1119"/>
  <c r="CZ1119"/>
  <c r="DB1119" s="1"/>
  <c r="DA1119"/>
  <c r="DC1119"/>
  <c r="A1120"/>
  <c r="CY1120"/>
  <c r="CZ1120"/>
  <c r="DB1120" s="1"/>
  <c r="DA1120"/>
  <c r="DC1120"/>
  <c r="A1121"/>
  <c r="CY1121"/>
  <c r="CZ1121"/>
  <c r="DA1121"/>
  <c r="DB1121"/>
  <c r="DC1121"/>
  <c r="A1122"/>
  <c r="CY1122"/>
  <c r="CZ1122"/>
  <c r="DA1122"/>
  <c r="DB1122"/>
  <c r="DC1122"/>
  <c r="A1123"/>
  <c r="CY1123"/>
  <c r="CZ1123"/>
  <c r="DB1123" s="1"/>
  <c r="DA1123"/>
  <c r="DC1123"/>
  <c r="A1124"/>
  <c r="CY1124"/>
  <c r="CZ1124"/>
  <c r="DB1124" s="1"/>
  <c r="DA1124"/>
  <c r="DC1124"/>
  <c r="A1125"/>
  <c r="CY1125"/>
  <c r="CZ1125"/>
  <c r="DA1125"/>
  <c r="DB1125"/>
  <c r="DC1125"/>
  <c r="A1126"/>
  <c r="CY1126"/>
  <c r="CZ1126"/>
  <c r="DA1126"/>
  <c r="DB1126"/>
  <c r="DC1126"/>
  <c r="A1127"/>
  <c r="CY1127"/>
  <c r="CZ1127"/>
  <c r="DB1127" s="1"/>
  <c r="DA1127"/>
  <c r="DC1127"/>
  <c r="A1128"/>
  <c r="CY1128"/>
  <c r="CZ1128"/>
  <c r="DB1128" s="1"/>
  <c r="DA1128"/>
  <c r="DC1128"/>
  <c r="A1129"/>
  <c r="CY1129"/>
  <c r="CZ1129"/>
  <c r="DA1129"/>
  <c r="DB1129"/>
  <c r="DC1129"/>
  <c r="A1130"/>
  <c r="CY1130"/>
  <c r="CZ1130"/>
  <c r="DA1130"/>
  <c r="DB1130"/>
  <c r="DC1130"/>
  <c r="A1131"/>
  <c r="CY1131"/>
  <c r="CZ1131"/>
  <c r="DB1131" s="1"/>
  <c r="DA1131"/>
  <c r="DC1131"/>
  <c r="A1132"/>
  <c r="CY1132"/>
  <c r="CZ1132"/>
  <c r="DB1132" s="1"/>
  <c r="DA1132"/>
  <c r="DC1132"/>
  <c r="A1133"/>
  <c r="CY1133"/>
  <c r="CZ1133"/>
  <c r="DA1133"/>
  <c r="DB1133"/>
  <c r="DC1133"/>
  <c r="A1134"/>
  <c r="CY1134"/>
  <c r="CZ1134"/>
  <c r="DA1134"/>
  <c r="DB1134"/>
  <c r="DC1134"/>
  <c r="A1135"/>
  <c r="CY1135"/>
  <c r="CZ1135"/>
  <c r="DB1135" s="1"/>
  <c r="DA1135"/>
  <c r="DC1135"/>
  <c r="A1136"/>
  <c r="CY1136"/>
  <c r="CZ1136"/>
  <c r="DB1136" s="1"/>
  <c r="DA1136"/>
  <c r="DC1136"/>
  <c r="A1137"/>
  <c r="CY1137"/>
  <c r="CZ1137"/>
  <c r="DA1137"/>
  <c r="DB1137"/>
  <c r="DC1137"/>
  <c r="A1138"/>
  <c r="CY1138"/>
  <c r="CZ1138"/>
  <c r="DA1138"/>
  <c r="DB1138"/>
  <c r="DC1138"/>
  <c r="A1139"/>
  <c r="CY1139"/>
  <c r="CZ1139"/>
  <c r="DB1139" s="1"/>
  <c r="DA1139"/>
  <c r="DC1139"/>
  <c r="A1140"/>
  <c r="CY1140"/>
  <c r="CZ1140"/>
  <c r="DB1140" s="1"/>
  <c r="DA1140"/>
  <c r="DC1140"/>
  <c r="A1141"/>
  <c r="CY1141"/>
  <c r="CZ1141"/>
  <c r="DA1141"/>
  <c r="DB1141"/>
  <c r="DC1141"/>
  <c r="A1142"/>
  <c r="CY1142"/>
  <c r="CZ1142"/>
  <c r="DA1142"/>
  <c r="DB1142"/>
  <c r="DC1142"/>
  <c r="A1143"/>
  <c r="CY1143"/>
  <c r="CZ1143"/>
  <c r="DB1143" s="1"/>
  <c r="DA1143"/>
  <c r="DC1143"/>
  <c r="A1144"/>
  <c r="CY1144"/>
  <c r="CZ1144"/>
  <c r="DB1144" s="1"/>
  <c r="DA1144"/>
  <c r="DC1144"/>
  <c r="A1145"/>
  <c r="CY1145"/>
  <c r="CZ1145"/>
  <c r="DA1145"/>
  <c r="DB1145"/>
  <c r="DC1145"/>
  <c r="A1146"/>
  <c r="CY1146"/>
  <c r="CZ1146"/>
  <c r="DA1146"/>
  <c r="DB1146"/>
  <c r="DC1146"/>
  <c r="A1147"/>
  <c r="CY1147"/>
  <c r="CZ1147"/>
  <c r="DB1147" s="1"/>
  <c r="DA1147"/>
  <c r="DC1147"/>
  <c r="A1148"/>
  <c r="CY1148"/>
  <c r="CZ1148"/>
  <c r="DB1148" s="1"/>
  <c r="DA1148"/>
  <c r="DC1148"/>
  <c r="A1149"/>
  <c r="CY1149"/>
  <c r="CZ1149"/>
  <c r="DA1149"/>
  <c r="DB1149"/>
  <c r="DC1149"/>
  <c r="A1150"/>
  <c r="CY1150"/>
  <c r="CZ1150"/>
  <c r="DA1150"/>
  <c r="DB1150"/>
  <c r="DC1150"/>
  <c r="A1151"/>
  <c r="CY1151"/>
  <c r="CZ1151"/>
  <c r="DB1151" s="1"/>
  <c r="DA1151"/>
  <c r="DC1151"/>
  <c r="A1152"/>
  <c r="CY1152"/>
  <c r="CZ1152"/>
  <c r="DB1152" s="1"/>
  <c r="DA1152"/>
  <c r="DC1152"/>
  <c r="A1153"/>
  <c r="CY1153"/>
  <c r="CZ1153"/>
  <c r="DA1153"/>
  <c r="DB1153"/>
  <c r="DC1153"/>
  <c r="A1154"/>
  <c r="CY1154"/>
  <c r="CZ1154"/>
  <c r="DA1154"/>
  <c r="DB1154"/>
  <c r="DC1154"/>
  <c r="A1155"/>
  <c r="CY1155"/>
  <c r="CZ1155"/>
  <c r="DB1155" s="1"/>
  <c r="DA1155"/>
  <c r="DC1155"/>
  <c r="A1156"/>
  <c r="CY1156"/>
  <c r="CZ1156"/>
  <c r="DB1156" s="1"/>
  <c r="DA1156"/>
  <c r="DC1156"/>
  <c r="A1157"/>
  <c r="CY1157"/>
  <c r="CZ1157"/>
  <c r="DA1157"/>
  <c r="DB1157"/>
  <c r="DC1157"/>
  <c r="A1158"/>
  <c r="CY1158"/>
  <c r="CZ1158"/>
  <c r="DA1158"/>
  <c r="DB1158"/>
  <c r="DC1158"/>
  <c r="A1159"/>
  <c r="CY1159"/>
  <c r="CZ1159"/>
  <c r="DB1159" s="1"/>
  <c r="DA1159"/>
  <c r="DC1159"/>
  <c r="A1160"/>
  <c r="CY1160"/>
  <c r="CZ1160"/>
  <c r="DB1160" s="1"/>
  <c r="DA1160"/>
  <c r="DC1160"/>
  <c r="A1161"/>
  <c r="CY1161"/>
  <c r="CZ1161"/>
  <c r="DA1161"/>
  <c r="DB1161"/>
  <c r="DC1161"/>
  <c r="A1162"/>
  <c r="CY1162"/>
  <c r="CZ1162"/>
  <c r="DA1162"/>
  <c r="DB1162"/>
  <c r="DC1162"/>
  <c r="A1163"/>
  <c r="CY1163"/>
  <c r="CZ1163"/>
  <c r="DB1163" s="1"/>
  <c r="DA1163"/>
  <c r="DC1163"/>
  <c r="A1164"/>
  <c r="CY1164"/>
  <c r="CZ1164"/>
  <c r="DB1164" s="1"/>
  <c r="DA1164"/>
  <c r="DC1164"/>
  <c r="A1165"/>
  <c r="CY1165"/>
  <c r="CZ1165"/>
  <c r="DA1165"/>
  <c r="DB1165"/>
  <c r="DC1165"/>
  <c r="A1166"/>
  <c r="CY1166"/>
  <c r="CZ1166"/>
  <c r="DA1166"/>
  <c r="DB1166"/>
  <c r="DC1166"/>
  <c r="A1167"/>
  <c r="CY1167"/>
  <c r="CZ1167"/>
  <c r="DB1167" s="1"/>
  <c r="DA1167"/>
  <c r="DC1167"/>
  <c r="A1168"/>
  <c r="CY1168"/>
  <c r="CZ1168"/>
  <c r="DB1168" s="1"/>
  <c r="DA1168"/>
  <c r="DC1168"/>
  <c r="A1169"/>
  <c r="CY1169"/>
  <c r="CZ1169"/>
  <c r="DA1169"/>
  <c r="DB1169"/>
  <c r="DC1169"/>
  <c r="A1170"/>
  <c r="CY1170"/>
  <c r="CZ1170"/>
  <c r="DA1170"/>
  <c r="DB1170"/>
  <c r="DC1170"/>
  <c r="A1171"/>
  <c r="CY1171"/>
  <c r="CZ1171"/>
  <c r="DB1171" s="1"/>
  <c r="DA1171"/>
  <c r="DC1171"/>
  <c r="A1172"/>
  <c r="CY1172"/>
  <c r="CZ1172"/>
  <c r="DB1172" s="1"/>
  <c r="DA1172"/>
  <c r="DC1172"/>
  <c r="A1173"/>
  <c r="CY1173"/>
  <c r="CZ1173"/>
  <c r="DA1173"/>
  <c r="DB1173"/>
  <c r="DC1173"/>
  <c r="A1174"/>
  <c r="CY1174"/>
  <c r="CZ1174"/>
  <c r="DA1174"/>
  <c r="DB1174"/>
  <c r="DC1174"/>
  <c r="A1175"/>
  <c r="CY1175"/>
  <c r="CZ1175"/>
  <c r="DB1175" s="1"/>
  <c r="DA1175"/>
  <c r="DC1175"/>
  <c r="A1176"/>
  <c r="CY1176"/>
  <c r="CZ1176"/>
  <c r="DB1176" s="1"/>
  <c r="DA1176"/>
  <c r="DC1176"/>
  <c r="A1177"/>
  <c r="CY1177"/>
  <c r="CZ1177"/>
  <c r="DA1177"/>
  <c r="DB1177"/>
  <c r="DC1177"/>
  <c r="A1178"/>
  <c r="CY1178"/>
  <c r="CZ1178"/>
  <c r="DA1178"/>
  <c r="DB1178"/>
  <c r="DC1178"/>
  <c r="A1179"/>
  <c r="CY1179"/>
  <c r="CZ1179"/>
  <c r="DB1179" s="1"/>
  <c r="DA1179"/>
  <c r="DC1179"/>
  <c r="A1180"/>
  <c r="CY1180"/>
  <c r="CZ1180"/>
  <c r="DB1180" s="1"/>
  <c r="DA1180"/>
  <c r="DC1180"/>
  <c r="A1181"/>
  <c r="CY1181"/>
  <c r="CZ1181"/>
  <c r="DA1181"/>
  <c r="DB1181"/>
  <c r="DC1181"/>
  <c r="A1182"/>
  <c r="CY1182"/>
  <c r="CZ1182"/>
  <c r="DA1182"/>
  <c r="DB1182"/>
  <c r="DC1182"/>
  <c r="A1183"/>
  <c r="CY1183"/>
  <c r="CZ1183"/>
  <c r="DB1183" s="1"/>
  <c r="DA1183"/>
  <c r="DC1183"/>
  <c r="A1184"/>
  <c r="CY1184"/>
  <c r="CZ1184"/>
  <c r="DB1184" s="1"/>
  <c r="DA1184"/>
  <c r="DC1184"/>
  <c r="A1185"/>
  <c r="CY1185"/>
  <c r="CZ1185"/>
  <c r="DA1185"/>
  <c r="DB1185"/>
  <c r="DC1185"/>
  <c r="A1186"/>
  <c r="CY1186"/>
  <c r="CZ1186"/>
  <c r="DA1186"/>
  <c r="DB1186"/>
  <c r="DC1186"/>
  <c r="A1187"/>
  <c r="CY1187"/>
  <c r="CZ1187"/>
  <c r="DB1187" s="1"/>
  <c r="DA1187"/>
  <c r="DC1187"/>
  <c r="A1188"/>
  <c r="CY1188"/>
  <c r="CZ1188"/>
  <c r="DB1188" s="1"/>
  <c r="DA1188"/>
  <c r="DC1188"/>
  <c r="A1189"/>
  <c r="CY1189"/>
  <c r="CZ1189"/>
  <c r="DA1189"/>
  <c r="DB1189"/>
  <c r="DC1189"/>
  <c r="A1190"/>
  <c r="CY1190"/>
  <c r="CZ1190"/>
  <c r="DA1190"/>
  <c r="DB1190"/>
  <c r="DC1190"/>
  <c r="A1191"/>
  <c r="CY1191"/>
  <c r="CZ1191"/>
  <c r="DB1191" s="1"/>
  <c r="DA1191"/>
  <c r="DC1191"/>
  <c r="A1192"/>
  <c r="CY1192"/>
  <c r="CZ1192"/>
  <c r="DB1192" s="1"/>
  <c r="DA1192"/>
  <c r="DC1192"/>
  <c r="A1193"/>
  <c r="CY1193"/>
  <c r="CZ1193"/>
  <c r="DA1193"/>
  <c r="DB1193"/>
  <c r="DC1193"/>
  <c r="A1194"/>
  <c r="CY1194"/>
  <c r="CZ1194"/>
  <c r="DA1194"/>
  <c r="DB1194"/>
  <c r="DC1194"/>
  <c r="A1195"/>
  <c r="CY1195"/>
  <c r="CZ1195"/>
  <c r="DB1195" s="1"/>
  <c r="DA1195"/>
  <c r="DC1195"/>
  <c r="A1196"/>
  <c r="CY1196"/>
  <c r="CZ1196"/>
  <c r="DB1196" s="1"/>
  <c r="DA1196"/>
  <c r="DC1196"/>
  <c r="A1197"/>
  <c r="CY1197"/>
  <c r="CZ1197"/>
  <c r="DA1197"/>
  <c r="DB1197"/>
  <c r="DC1197"/>
  <c r="A1198"/>
  <c r="CY1198"/>
  <c r="CZ1198"/>
  <c r="DA1198"/>
  <c r="DB1198"/>
  <c r="DC1198"/>
  <c r="A1199"/>
  <c r="CY1199"/>
  <c r="CZ1199"/>
  <c r="DB1199" s="1"/>
  <c r="DA1199"/>
  <c r="DC1199"/>
  <c r="A1200"/>
  <c r="CY1200"/>
  <c r="CZ1200"/>
  <c r="DB1200" s="1"/>
  <c r="DA1200"/>
  <c r="DC1200"/>
  <c r="A1201"/>
  <c r="CY1201"/>
  <c r="CZ1201"/>
  <c r="DA1201"/>
  <c r="DB1201"/>
  <c r="DC1201"/>
  <c r="A1202"/>
  <c r="CY1202"/>
  <c r="CZ1202"/>
  <c r="DA1202"/>
  <c r="DB1202"/>
  <c r="DC1202"/>
  <c r="A1203"/>
  <c r="CY1203"/>
  <c r="CZ1203"/>
  <c r="DB1203" s="1"/>
  <c r="DA1203"/>
  <c r="DC1203"/>
  <c r="A1204"/>
  <c r="CY1204"/>
  <c r="CZ1204"/>
  <c r="DB1204" s="1"/>
  <c r="DA1204"/>
  <c r="DC1204"/>
  <c r="A1205"/>
  <c r="CY1205"/>
  <c r="CZ1205"/>
  <c r="DA1205"/>
  <c r="DB1205"/>
  <c r="DC1205"/>
  <c r="A1206"/>
  <c r="CY1206"/>
  <c r="CZ1206"/>
  <c r="DA1206"/>
  <c r="DB1206"/>
  <c r="DC1206"/>
  <c r="A1207"/>
  <c r="CY1207"/>
  <c r="CZ1207"/>
  <c r="DB1207" s="1"/>
  <c r="DA1207"/>
  <c r="DC1207"/>
  <c r="A1208"/>
  <c r="CY1208"/>
  <c r="CZ1208"/>
  <c r="DB1208" s="1"/>
  <c r="DA1208"/>
  <c r="DC1208"/>
  <c r="A1209"/>
  <c r="CY1209"/>
  <c r="CZ1209"/>
  <c r="DA1209"/>
  <c r="DB1209"/>
  <c r="DC1209"/>
  <c r="A1210"/>
  <c r="CY1210"/>
  <c r="CZ1210"/>
  <c r="DA1210"/>
  <c r="DB1210"/>
  <c r="DC1210"/>
  <c r="A1211"/>
  <c r="CY1211"/>
  <c r="CZ1211"/>
  <c r="DB1211" s="1"/>
  <c r="DA1211"/>
  <c r="DC1211"/>
  <c r="A1212"/>
  <c r="CY1212"/>
  <c r="CZ1212"/>
  <c r="DB1212" s="1"/>
  <c r="DA1212"/>
  <c r="DC1212"/>
  <c r="A1213"/>
  <c r="CY1213"/>
  <c r="CZ1213"/>
  <c r="DA1213"/>
  <c r="DB1213"/>
  <c r="DC1213"/>
  <c r="A1214"/>
  <c r="CY1214"/>
  <c r="CZ1214"/>
  <c r="DA1214"/>
  <c r="DB1214"/>
  <c r="DC1214"/>
  <c r="A1215"/>
  <c r="CY1215"/>
  <c r="CZ1215"/>
  <c r="DB1215" s="1"/>
  <c r="DA1215"/>
  <c r="DC1215"/>
  <c r="A1216"/>
  <c r="CY1216"/>
  <c r="CZ1216"/>
  <c r="DB1216" s="1"/>
  <c r="DA1216"/>
  <c r="DC1216"/>
  <c r="A1217"/>
  <c r="CY1217"/>
  <c r="CZ1217"/>
  <c r="DA1217"/>
  <c r="DB1217"/>
  <c r="DC1217"/>
  <c r="A1218"/>
  <c r="CY1218"/>
  <c r="CZ1218"/>
  <c r="DA1218"/>
  <c r="DB1218"/>
  <c r="DC1218"/>
  <c r="A1219"/>
  <c r="CY1219"/>
  <c r="CZ1219"/>
  <c r="DB1219" s="1"/>
  <c r="DA1219"/>
  <c r="DC1219"/>
  <c r="A1220"/>
  <c r="CY1220"/>
  <c r="CZ1220"/>
  <c r="DB1220" s="1"/>
  <c r="DA1220"/>
  <c r="DC1220"/>
  <c r="A1221"/>
  <c r="CY1221"/>
  <c r="CZ1221"/>
  <c r="DA1221"/>
  <c r="DB1221"/>
  <c r="DC1221"/>
  <c r="A1222"/>
  <c r="CY1222"/>
  <c r="CZ1222"/>
  <c r="DA1222"/>
  <c r="DB1222"/>
  <c r="DC1222"/>
  <c r="A1223"/>
  <c r="CY1223"/>
  <c r="CZ1223"/>
  <c r="DB1223" s="1"/>
  <c r="DA1223"/>
  <c r="DC1223"/>
  <c r="A1224"/>
  <c r="CY1224"/>
  <c r="CZ1224"/>
  <c r="DB1224" s="1"/>
  <c r="DA1224"/>
  <c r="DC1224"/>
  <c r="A1225"/>
  <c r="CY1225"/>
  <c r="CZ1225"/>
  <c r="DA1225"/>
  <c r="DB1225"/>
  <c r="DC1225"/>
  <c r="A1226"/>
  <c r="CY1226"/>
  <c r="CZ1226"/>
  <c r="DA1226"/>
  <c r="DB1226"/>
  <c r="DC1226"/>
  <c r="A1227"/>
  <c r="CY1227"/>
  <c r="CZ1227"/>
  <c r="DB1227" s="1"/>
  <c r="DA1227"/>
  <c r="DC1227"/>
  <c r="A1228"/>
  <c r="CY1228"/>
  <c r="CZ1228"/>
  <c r="DB1228" s="1"/>
  <c r="DA1228"/>
  <c r="DC1228"/>
  <c r="A1229"/>
  <c r="CY1229"/>
  <c r="CZ1229"/>
  <c r="DA1229"/>
  <c r="DB1229"/>
  <c r="DC1229"/>
  <c r="A1230"/>
  <c r="CY1230"/>
  <c r="CZ1230"/>
  <c r="DA1230"/>
  <c r="DB1230"/>
  <c r="DC1230"/>
  <c r="A1231"/>
  <c r="CY1231"/>
  <c r="CZ1231"/>
  <c r="DB1231" s="1"/>
  <c r="DA1231"/>
  <c r="DC1231"/>
  <c r="A1232"/>
  <c r="CY1232"/>
  <c r="CZ1232"/>
  <c r="DB1232" s="1"/>
  <c r="DA1232"/>
  <c r="DC1232"/>
  <c r="A1233"/>
  <c r="CY1233"/>
  <c r="CZ1233"/>
  <c r="DA1233"/>
  <c r="DB1233"/>
  <c r="DC1233"/>
  <c r="A1234"/>
  <c r="CY1234"/>
  <c r="CZ1234"/>
  <c r="DA1234"/>
  <c r="DB1234"/>
  <c r="DC1234"/>
  <c r="A1235"/>
  <c r="CY1235"/>
  <c r="CZ1235"/>
  <c r="DB1235" s="1"/>
  <c r="DA1235"/>
  <c r="DC1235"/>
  <c r="A1236"/>
  <c r="CY1236"/>
  <c r="CZ1236"/>
  <c r="DB1236" s="1"/>
  <c r="DA1236"/>
  <c r="DC1236"/>
  <c r="A1237"/>
  <c r="CY1237"/>
  <c r="CZ1237"/>
  <c r="DA1237"/>
  <c r="DB1237"/>
  <c r="DC1237"/>
  <c r="A1238"/>
  <c r="CY1238"/>
  <c r="CZ1238"/>
  <c r="DA1238"/>
  <c r="DB1238"/>
  <c r="DC1238"/>
  <c r="A1239"/>
  <c r="CY1239"/>
  <c r="CZ1239"/>
  <c r="DB1239" s="1"/>
  <c r="DA1239"/>
  <c r="DC1239"/>
  <c r="A1240"/>
  <c r="CY1240"/>
  <c r="CZ1240"/>
  <c r="DB1240" s="1"/>
  <c r="DA1240"/>
  <c r="DC1240"/>
  <c r="A1241"/>
  <c r="CY1241"/>
  <c r="CZ1241"/>
  <c r="DA1241"/>
  <c r="DB1241"/>
  <c r="DC1241"/>
  <c r="A1242"/>
  <c r="CY1242"/>
  <c r="CZ1242"/>
  <c r="DA1242"/>
  <c r="DB1242"/>
  <c r="DC1242"/>
  <c r="A1243"/>
  <c r="CY1243"/>
  <c r="CZ1243"/>
  <c r="DB1243" s="1"/>
  <c r="DA1243"/>
  <c r="DC1243"/>
  <c r="A1244"/>
  <c r="CY1244"/>
  <c r="CZ1244"/>
  <c r="DB1244" s="1"/>
  <c r="DA1244"/>
  <c r="DC1244"/>
  <c r="A1245"/>
  <c r="CY1245"/>
  <c r="CZ1245"/>
  <c r="DA1245"/>
  <c r="DB1245"/>
  <c r="DC1245"/>
  <c r="A1246"/>
  <c r="CY1246"/>
  <c r="CZ1246"/>
  <c r="DA1246"/>
  <c r="DB1246"/>
  <c r="DC1246"/>
  <c r="A1247"/>
  <c r="CY1247"/>
  <c r="CZ1247"/>
  <c r="DB1247" s="1"/>
  <c r="DA1247"/>
  <c r="DC1247"/>
  <c r="A1248"/>
  <c r="CY1248"/>
  <c r="CZ1248"/>
  <c r="DB1248" s="1"/>
  <c r="DA1248"/>
  <c r="DC1248"/>
  <c r="A1249"/>
  <c r="CY1249"/>
  <c r="CZ1249"/>
  <c r="DA1249"/>
  <c r="DB1249"/>
  <c r="DC1249"/>
  <c r="A1250"/>
  <c r="CY1250"/>
  <c r="CZ1250"/>
  <c r="DA1250"/>
  <c r="DB1250"/>
  <c r="DC1250"/>
  <c r="A1251"/>
  <c r="CY1251"/>
  <c r="CZ1251"/>
  <c r="DB1251" s="1"/>
  <c r="DA1251"/>
  <c r="DC1251"/>
  <c r="A1252"/>
  <c r="CY1252"/>
  <c r="CZ1252"/>
  <c r="DB1252" s="1"/>
  <c r="DA1252"/>
  <c r="DC1252"/>
  <c r="A1253"/>
  <c r="CY1253"/>
  <c r="CZ1253"/>
  <c r="DA1253"/>
  <c r="DB1253"/>
  <c r="DC1253"/>
  <c r="A1254"/>
  <c r="CY1254"/>
  <c r="CZ1254"/>
  <c r="DA1254"/>
  <c r="DB1254"/>
  <c r="DC1254"/>
  <c r="A1255"/>
  <c r="CY1255"/>
  <c r="CZ1255"/>
  <c r="DB1255" s="1"/>
  <c r="DA1255"/>
  <c r="DC1255"/>
  <c r="A1256"/>
  <c r="CY1256"/>
  <c r="CZ1256"/>
  <c r="DB1256" s="1"/>
  <c r="DA1256"/>
  <c r="DC1256"/>
  <c r="A1257"/>
  <c r="CY1257"/>
  <c r="CZ1257"/>
  <c r="DA1257"/>
  <c r="DB1257"/>
  <c r="DC1257"/>
  <c r="A1258"/>
  <c r="CY1258"/>
  <c r="CZ1258"/>
  <c r="DA1258"/>
  <c r="DB1258"/>
  <c r="DC1258"/>
  <c r="A1259"/>
  <c r="CY1259"/>
  <c r="CZ1259"/>
  <c r="DB1259" s="1"/>
  <c r="DA1259"/>
  <c r="DC1259"/>
  <c r="A1260"/>
  <c r="CY1260"/>
  <c r="CZ1260"/>
  <c r="DB1260" s="1"/>
  <c r="DA1260"/>
  <c r="DC1260"/>
  <c r="A1261"/>
  <c r="CY1261"/>
  <c r="CZ1261"/>
  <c r="DA1261"/>
  <c r="DB1261"/>
  <c r="DC1261"/>
  <c r="A1262"/>
  <c r="CY1262"/>
  <c r="CZ1262"/>
  <c r="DA1262"/>
  <c r="DB1262"/>
  <c r="DC1262"/>
  <c r="A1263"/>
  <c r="CY1263"/>
  <c r="CZ1263"/>
  <c r="DB1263" s="1"/>
  <c r="DA1263"/>
  <c r="DC1263"/>
  <c r="A1264"/>
  <c r="CY1264"/>
  <c r="CZ1264"/>
  <c r="DB1264" s="1"/>
  <c r="DA1264"/>
  <c r="DC1264"/>
  <c r="A1265"/>
  <c r="CY1265"/>
  <c r="CZ1265"/>
  <c r="DA1265"/>
  <c r="DB1265"/>
  <c r="DC1265"/>
  <c r="A1266"/>
  <c r="CY1266"/>
  <c r="CZ1266"/>
  <c r="DA1266"/>
  <c r="DB1266"/>
  <c r="DC1266"/>
  <c r="A1267"/>
  <c r="CY1267"/>
  <c r="CZ1267"/>
  <c r="DB1267" s="1"/>
  <c r="DA1267"/>
  <c r="DC1267"/>
  <c r="A1268"/>
  <c r="CY1268"/>
  <c r="CZ1268"/>
  <c r="DB1268" s="1"/>
  <c r="DA1268"/>
  <c r="DC1268"/>
  <c r="A1269"/>
  <c r="CY1269"/>
  <c r="CZ1269"/>
  <c r="DA1269"/>
  <c r="DB1269"/>
  <c r="DC1269"/>
  <c r="A1270"/>
  <c r="CY1270"/>
  <c r="CZ1270"/>
  <c r="DA1270"/>
  <c r="DB1270"/>
  <c r="DC1270"/>
  <c r="A1271"/>
  <c r="CY1271"/>
  <c r="CZ1271"/>
  <c r="DB1271" s="1"/>
  <c r="DA1271"/>
  <c r="DC1271"/>
  <c r="A1272"/>
  <c r="CY1272"/>
  <c r="CZ1272"/>
  <c r="DB1272" s="1"/>
  <c r="DA1272"/>
  <c r="DC1272"/>
  <c r="A1273"/>
  <c r="CY1273"/>
  <c r="CZ1273"/>
  <c r="DA1273"/>
  <c r="DB1273"/>
  <c r="DC1273"/>
  <c r="A1274"/>
  <c r="CY1274"/>
  <c r="CZ1274"/>
  <c r="DA1274"/>
  <c r="DB1274"/>
  <c r="DC1274"/>
  <c r="A1275"/>
  <c r="CY1275"/>
  <c r="CZ1275"/>
  <c r="DB1275" s="1"/>
  <c r="DA1275"/>
  <c r="DC1275"/>
  <c r="A1276"/>
  <c r="CY1276"/>
  <c r="CZ1276"/>
  <c r="DB1276" s="1"/>
  <c r="DA1276"/>
  <c r="DC1276"/>
  <c r="A1277"/>
  <c r="CY1277"/>
  <c r="CZ1277"/>
  <c r="DA1277"/>
  <c r="DB1277"/>
  <c r="DC1277"/>
  <c r="A1278"/>
  <c r="CY1278"/>
  <c r="CZ1278"/>
  <c r="DA1278"/>
  <c r="DB1278"/>
  <c r="DC1278"/>
  <c r="A1279"/>
  <c r="CY1279"/>
  <c r="CZ1279"/>
  <c r="DB1279" s="1"/>
  <c r="DA1279"/>
  <c r="DC1279"/>
  <c r="A1280"/>
  <c r="CY1280"/>
  <c r="CZ1280"/>
  <c r="DB1280" s="1"/>
  <c r="DA1280"/>
  <c r="DC1280"/>
  <c r="A1281"/>
  <c r="CY1281"/>
  <c r="CZ1281"/>
  <c r="DA1281"/>
  <c r="DB1281"/>
  <c r="DC1281"/>
  <c r="A1282"/>
  <c r="CY1282"/>
  <c r="CZ1282"/>
  <c r="DA1282"/>
  <c r="DB1282"/>
  <c r="DC1282"/>
  <c r="A1283"/>
  <c r="CY1283"/>
  <c r="CZ1283"/>
  <c r="DB1283" s="1"/>
  <c r="DA1283"/>
  <c r="DC1283"/>
  <c r="A1284"/>
  <c r="CY1284"/>
  <c r="CZ1284"/>
  <c r="DB1284" s="1"/>
  <c r="DA1284"/>
  <c r="DC1284"/>
  <c r="A1285"/>
  <c r="CY1285"/>
  <c r="CZ1285"/>
  <c r="DA1285"/>
  <c r="DB1285"/>
  <c r="DC1285"/>
  <c r="A1286"/>
  <c r="CY1286"/>
  <c r="CZ1286"/>
  <c r="DA1286"/>
  <c r="DB1286"/>
  <c r="DC1286"/>
  <c r="A1287"/>
  <c r="CY1287"/>
  <c r="CZ1287"/>
  <c r="DB1287" s="1"/>
  <c r="DA1287"/>
  <c r="DC1287"/>
  <c r="A1288"/>
  <c r="CY1288"/>
  <c r="CZ1288"/>
  <c r="DB1288" s="1"/>
  <c r="DA1288"/>
  <c r="DC1288"/>
  <c r="A1289"/>
  <c r="CY1289"/>
  <c r="CZ1289"/>
  <c r="DA1289"/>
  <c r="DB1289"/>
  <c r="DC1289"/>
  <c r="A1290"/>
  <c r="CY1290"/>
  <c r="CZ1290"/>
  <c r="DA1290"/>
  <c r="DB1290"/>
  <c r="DC1290"/>
  <c r="A1291"/>
  <c r="CY1291"/>
  <c r="CZ1291"/>
  <c r="DB1291" s="1"/>
  <c r="DA1291"/>
  <c r="DC1291"/>
  <c r="A1292"/>
  <c r="CY1292"/>
  <c r="CZ1292"/>
  <c r="DB1292" s="1"/>
  <c r="DA1292"/>
  <c r="DC1292"/>
  <c r="A1293"/>
  <c r="CY1293"/>
  <c r="CZ1293"/>
  <c r="DA1293"/>
  <c r="DB1293"/>
  <c r="DC1293"/>
  <c r="A1294"/>
  <c r="CY1294"/>
  <c r="CZ1294"/>
  <c r="DA1294"/>
  <c r="DB1294"/>
  <c r="DC1294"/>
  <c r="A1295"/>
  <c r="CY1295"/>
  <c r="CZ1295"/>
  <c r="DB1295" s="1"/>
  <c r="DA1295"/>
  <c r="DC1295"/>
  <c r="A1296"/>
  <c r="CY1296"/>
  <c r="CZ1296"/>
  <c r="DB1296" s="1"/>
  <c r="DA1296"/>
  <c r="DC1296"/>
  <c r="A1297"/>
  <c r="CY1297"/>
  <c r="CZ1297"/>
  <c r="DA1297"/>
  <c r="DB1297"/>
  <c r="DC1297"/>
  <c r="A1298"/>
  <c r="CY1298"/>
  <c r="CZ1298"/>
  <c r="DA1298"/>
  <c r="DB1298"/>
  <c r="DC1298"/>
  <c r="A1299"/>
  <c r="CY1299"/>
  <c r="CZ1299"/>
  <c r="DB1299" s="1"/>
  <c r="DA1299"/>
  <c r="DC1299"/>
  <c r="A1300"/>
  <c r="CY1300"/>
  <c r="CZ1300"/>
  <c r="DB1300" s="1"/>
  <c r="DA1300"/>
  <c r="DC1300"/>
  <c r="A1301"/>
  <c r="CY1301"/>
  <c r="CZ1301"/>
  <c r="DA1301"/>
  <c r="DB1301"/>
  <c r="DC1301"/>
  <c r="A1302"/>
  <c r="CY1302"/>
  <c r="CZ1302"/>
  <c r="DA1302"/>
  <c r="DB1302"/>
  <c r="DC1302"/>
  <c r="A1303"/>
  <c r="CY1303"/>
  <c r="CZ1303"/>
  <c r="DB1303" s="1"/>
  <c r="DA1303"/>
  <c r="DC1303"/>
  <c r="A1304"/>
  <c r="CY1304"/>
  <c r="CZ1304"/>
  <c r="DB1304" s="1"/>
  <c r="DA1304"/>
  <c r="DC1304"/>
  <c r="A1305"/>
  <c r="CY1305"/>
  <c r="CZ1305"/>
  <c r="DA1305"/>
  <c r="DB1305"/>
  <c r="DC1305"/>
  <c r="A1306"/>
  <c r="CY1306"/>
  <c r="CZ1306"/>
  <c r="DA1306"/>
  <c r="DB1306"/>
  <c r="DC1306"/>
  <c r="A1307"/>
  <c r="CY1307"/>
  <c r="CZ1307"/>
  <c r="DB1307" s="1"/>
  <c r="DA1307"/>
  <c r="DC1307"/>
  <c r="A1308"/>
  <c r="CY1308"/>
  <c r="CZ1308"/>
  <c r="DB1308" s="1"/>
  <c r="DA1308"/>
  <c r="DC1308"/>
  <c r="A1309"/>
  <c r="CY1309"/>
  <c r="CZ1309"/>
  <c r="DA1309"/>
  <c r="DB1309"/>
  <c r="DC1309"/>
  <c r="A1310"/>
  <c r="CY1310"/>
  <c r="CZ1310"/>
  <c r="DA1310"/>
  <c r="DB1310"/>
  <c r="DC1310"/>
  <c r="A1311"/>
  <c r="CY1311"/>
  <c r="CZ1311"/>
  <c r="DB1311" s="1"/>
  <c r="DA1311"/>
  <c r="DC1311"/>
  <c r="A1312"/>
  <c r="CY1312"/>
  <c r="CZ1312"/>
  <c r="DB1312" s="1"/>
  <c r="DA1312"/>
  <c r="DC1312"/>
  <c r="A1313"/>
  <c r="CY1313"/>
  <c r="CZ1313"/>
  <c r="DA1313"/>
  <c r="DB1313"/>
  <c r="DC1313"/>
  <c r="A1314"/>
  <c r="CY1314"/>
  <c r="CZ1314"/>
  <c r="DA1314"/>
  <c r="DB1314"/>
  <c r="DC1314"/>
  <c r="A1315"/>
  <c r="CY1315"/>
  <c r="CZ1315"/>
  <c r="DB1315" s="1"/>
  <c r="DA1315"/>
  <c r="DC1315"/>
  <c r="A1316"/>
  <c r="CY1316"/>
  <c r="CZ1316"/>
  <c r="DB1316" s="1"/>
  <c r="DA1316"/>
  <c r="DC1316"/>
  <c r="A1317"/>
  <c r="CY1317"/>
  <c r="CZ1317"/>
  <c r="DA1317"/>
  <c r="DB1317"/>
  <c r="DC1317"/>
  <c r="A1318"/>
  <c r="CY1318"/>
  <c r="CZ1318"/>
  <c r="DA1318"/>
  <c r="DB1318"/>
  <c r="DC1318"/>
  <c r="A1319"/>
  <c r="CY1319"/>
  <c r="CZ1319"/>
  <c r="DB1319" s="1"/>
  <c r="DA1319"/>
  <c r="DC1319"/>
  <c r="A1320"/>
  <c r="CY1320"/>
  <c r="CZ1320"/>
  <c r="DB1320" s="1"/>
  <c r="DA1320"/>
  <c r="DC1320"/>
  <c r="A1321"/>
  <c r="CY1321"/>
  <c r="CZ1321"/>
  <c r="DA1321"/>
  <c r="DB1321"/>
  <c r="DC1321"/>
  <c r="A1322"/>
  <c r="CY1322"/>
  <c r="CZ1322"/>
  <c r="DA1322"/>
  <c r="DB1322"/>
  <c r="DC1322"/>
  <c r="A1323"/>
  <c r="CY1323"/>
  <c r="CZ1323"/>
  <c r="DB1323" s="1"/>
  <c r="DA1323"/>
  <c r="DC1323"/>
  <c r="A1324"/>
  <c r="CY1324"/>
  <c r="CZ1324"/>
  <c r="DB1324" s="1"/>
  <c r="DA1324"/>
  <c r="DC1324"/>
  <c r="A1325"/>
  <c r="CY1325"/>
  <c r="CZ1325"/>
  <c r="DA1325"/>
  <c r="DB1325"/>
  <c r="DC1325"/>
  <c r="A1326"/>
  <c r="CY1326"/>
  <c r="CZ1326"/>
  <c r="DA1326"/>
  <c r="DB1326"/>
  <c r="DC1326"/>
  <c r="A1327"/>
  <c r="CY1327"/>
  <c r="CZ1327"/>
  <c r="DB1327" s="1"/>
  <c r="DA1327"/>
  <c r="DC1327"/>
  <c r="A1328"/>
  <c r="CY1328"/>
  <c r="CZ1328"/>
  <c r="DB1328" s="1"/>
  <c r="DA1328"/>
  <c r="DC1328"/>
  <c r="A1329"/>
  <c r="CY1329"/>
  <c r="CZ1329"/>
  <c r="DA1329"/>
  <c r="DB1329"/>
  <c r="DC1329"/>
  <c r="A1330"/>
  <c r="CY1330"/>
  <c r="CZ1330"/>
  <c r="DA1330"/>
  <c r="DB1330"/>
  <c r="DC1330"/>
  <c r="A1331"/>
  <c r="CY1331"/>
  <c r="CZ1331"/>
  <c r="DB1331" s="1"/>
  <c r="DA1331"/>
  <c r="DC1331"/>
  <c r="A1332"/>
  <c r="CY1332"/>
  <c r="CZ1332"/>
  <c r="DB1332" s="1"/>
  <c r="DA1332"/>
  <c r="DC1332"/>
  <c r="A1333"/>
  <c r="CY1333"/>
  <c r="CZ1333"/>
  <c r="DA1333"/>
  <c r="DB1333"/>
  <c r="DC1333"/>
  <c r="A1334"/>
  <c r="CY1334"/>
  <c r="CZ1334"/>
  <c r="DA1334"/>
  <c r="DB1334"/>
  <c r="DC1334"/>
  <c r="A1335"/>
  <c r="CY1335"/>
  <c r="CZ1335"/>
  <c r="DB1335" s="1"/>
  <c r="DA1335"/>
  <c r="DC1335"/>
  <c r="A1336"/>
  <c r="CY1336"/>
  <c r="CZ1336"/>
  <c r="DB1336" s="1"/>
  <c r="DA1336"/>
  <c r="DC1336"/>
  <c r="A1337"/>
  <c r="CY1337"/>
  <c r="CZ1337"/>
  <c r="DA1337"/>
  <c r="DB1337"/>
  <c r="DC1337"/>
  <c r="A1338"/>
  <c r="CY1338"/>
  <c r="CZ1338"/>
  <c r="DA1338"/>
  <c r="DB1338"/>
  <c r="DC1338"/>
  <c r="A1339"/>
  <c r="CY1339"/>
  <c r="CZ1339"/>
  <c r="DB1339" s="1"/>
  <c r="DA1339"/>
  <c r="DC1339"/>
  <c r="A1340"/>
  <c r="CY1340"/>
  <c r="CZ1340"/>
  <c r="DB1340" s="1"/>
  <c r="DA1340"/>
  <c r="DC1340"/>
  <c r="A1341"/>
  <c r="CY1341"/>
  <c r="CZ1341"/>
  <c r="DA1341"/>
  <c r="DB1341"/>
  <c r="DC1341"/>
  <c r="A1342"/>
  <c r="CY1342"/>
  <c r="CZ1342"/>
  <c r="DA1342"/>
  <c r="DB1342"/>
  <c r="DC1342"/>
  <c r="A1343"/>
  <c r="CY1343"/>
  <c r="CZ1343"/>
  <c r="DB1343" s="1"/>
  <c r="DA1343"/>
  <c r="DC1343"/>
  <c r="A1344"/>
  <c r="CY1344"/>
  <c r="CZ1344"/>
  <c r="DB1344" s="1"/>
  <c r="DA1344"/>
  <c r="DC1344"/>
  <c r="A1345"/>
  <c r="CY1345"/>
  <c r="CZ1345"/>
  <c r="DA1345"/>
  <c r="DB1345"/>
  <c r="DC1345"/>
  <c r="A1346"/>
  <c r="CY1346"/>
  <c r="CZ1346"/>
  <c r="DA1346"/>
  <c r="DB1346"/>
  <c r="DC1346"/>
  <c r="A1347"/>
  <c r="CY1347"/>
  <c r="CZ1347"/>
  <c r="DB1347" s="1"/>
  <c r="DA1347"/>
  <c r="DC1347"/>
  <c r="A1348"/>
  <c r="CY1348"/>
  <c r="CZ1348"/>
  <c r="DB1348" s="1"/>
  <c r="DA1348"/>
  <c r="DC1348"/>
  <c r="A1349"/>
  <c r="CY1349"/>
  <c r="CZ1349"/>
  <c r="DA1349"/>
  <c r="DB1349"/>
  <c r="DC1349"/>
  <c r="A1350"/>
  <c r="CY1350"/>
  <c r="CZ1350"/>
  <c r="DA1350"/>
  <c r="DB1350"/>
  <c r="DC1350"/>
  <c r="A1351"/>
  <c r="CY1351"/>
  <c r="CZ1351"/>
  <c r="DB1351" s="1"/>
  <c r="DA1351"/>
  <c r="DC1351"/>
  <c r="A1352"/>
  <c r="CY1352"/>
  <c r="CZ1352"/>
  <c r="DB1352" s="1"/>
  <c r="DA1352"/>
  <c r="DC1352"/>
  <c r="A1353"/>
  <c r="CY1353"/>
  <c r="CZ1353"/>
  <c r="DA1353"/>
  <c r="DB1353"/>
  <c r="DC1353"/>
  <c r="A1354"/>
  <c r="CY1354"/>
  <c r="CZ1354"/>
  <c r="DA1354"/>
  <c r="DB1354"/>
  <c r="DC1354"/>
  <c r="A1355"/>
  <c r="CY1355"/>
  <c r="CZ1355"/>
  <c r="DB1355" s="1"/>
  <c r="DA1355"/>
  <c r="DC1355"/>
  <c r="A1356"/>
  <c r="CY1356"/>
  <c r="CZ1356"/>
  <c r="DB1356" s="1"/>
  <c r="DA1356"/>
  <c r="DC1356"/>
  <c r="A1357"/>
  <c r="CY1357"/>
  <c r="CZ1357"/>
  <c r="DA1357"/>
  <c r="DB1357"/>
  <c r="DC1357"/>
  <c r="A1358"/>
  <c r="CY1358"/>
  <c r="CZ1358"/>
  <c r="DA1358"/>
  <c r="DB1358"/>
  <c r="DC1358"/>
  <c r="A1359"/>
  <c r="CY1359"/>
  <c r="CZ1359"/>
  <c r="DB1359" s="1"/>
  <c r="DA1359"/>
  <c r="DC1359"/>
  <c r="A1360"/>
  <c r="CY1360"/>
  <c r="CZ1360"/>
  <c r="DB1360" s="1"/>
  <c r="DA1360"/>
  <c r="DC1360"/>
  <c r="A1361"/>
  <c r="CY1361"/>
  <c r="CZ1361"/>
  <c r="DA1361"/>
  <c r="DB1361"/>
  <c r="DC1361"/>
  <c r="A1362"/>
  <c r="CY1362"/>
  <c r="CZ1362"/>
  <c r="DA1362"/>
  <c r="DB1362"/>
  <c r="DC1362"/>
  <c r="A1363"/>
  <c r="CY1363"/>
  <c r="CZ1363"/>
  <c r="DB1363" s="1"/>
  <c r="DA1363"/>
  <c r="DC1363"/>
  <c r="A1364"/>
  <c r="CY1364"/>
  <c r="CZ1364"/>
  <c r="DB1364" s="1"/>
  <c r="DA1364"/>
  <c r="DC1364"/>
  <c r="A1365"/>
  <c r="CY1365"/>
  <c r="CZ1365"/>
  <c r="DA1365"/>
  <c r="DB1365"/>
  <c r="DC1365"/>
  <c r="A1366"/>
  <c r="CY1366"/>
  <c r="CZ1366"/>
  <c r="DA1366"/>
  <c r="DB1366"/>
  <c r="DC1366"/>
  <c r="A1367"/>
  <c r="CY1367"/>
  <c r="CZ1367"/>
  <c r="DB1367" s="1"/>
  <c r="DA1367"/>
  <c r="DC1367"/>
  <c r="A1368"/>
  <c r="CY1368"/>
  <c r="CZ1368"/>
  <c r="DB1368" s="1"/>
  <c r="DA1368"/>
  <c r="DC1368"/>
  <c r="A1369"/>
  <c r="CY1369"/>
  <c r="CZ1369"/>
  <c r="DA1369"/>
  <c r="DB1369"/>
  <c r="DC1369"/>
  <c r="A1370"/>
  <c r="CY1370"/>
  <c r="CZ1370"/>
  <c r="DA1370"/>
  <c r="DB1370"/>
  <c r="DC1370"/>
  <c r="A1371"/>
  <c r="CY1371"/>
  <c r="CZ1371"/>
  <c r="DB1371" s="1"/>
  <c r="DA1371"/>
  <c r="DC1371"/>
  <c r="A1372"/>
  <c r="CY1372"/>
  <c r="CZ1372"/>
  <c r="DB1372" s="1"/>
  <c r="DA1372"/>
  <c r="DC1372"/>
  <c r="A1373"/>
  <c r="CY1373"/>
  <c r="CZ1373"/>
  <c r="DA1373"/>
  <c r="DB1373"/>
  <c r="DC1373"/>
  <c r="A1374"/>
  <c r="CY1374"/>
  <c r="CZ1374"/>
  <c r="DA1374"/>
  <c r="DB1374"/>
  <c r="DC1374"/>
  <c r="A1375"/>
  <c r="CY1375"/>
  <c r="CZ1375"/>
  <c r="DB1375" s="1"/>
  <c r="DA1375"/>
  <c r="DC1375"/>
  <c r="A1376"/>
  <c r="CY1376"/>
  <c r="CZ1376"/>
  <c r="DB1376" s="1"/>
  <c r="DA1376"/>
  <c r="DC1376"/>
  <c r="A1377"/>
  <c r="CY1377"/>
  <c r="CZ1377"/>
  <c r="DA1377"/>
  <c r="DB1377"/>
  <c r="DC1377"/>
  <c r="A1378"/>
  <c r="CY1378"/>
  <c r="CZ1378"/>
  <c r="DA1378"/>
  <c r="DB1378"/>
  <c r="DC1378"/>
  <c r="A1379"/>
  <c r="CY1379"/>
  <c r="CZ1379"/>
  <c r="DB1379" s="1"/>
  <c r="DA1379"/>
  <c r="DC1379"/>
  <c r="A1380"/>
  <c r="CY1380"/>
  <c r="CZ1380"/>
  <c r="DB1380" s="1"/>
  <c r="DA1380"/>
  <c r="DC1380"/>
  <c r="A1381"/>
  <c r="CY1381"/>
  <c r="CZ1381"/>
  <c r="DA1381"/>
  <c r="DB1381"/>
  <c r="DC1381"/>
  <c r="A1382"/>
  <c r="CY1382"/>
  <c r="CZ1382"/>
  <c r="DA1382"/>
  <c r="DB1382"/>
  <c r="DC1382"/>
  <c r="A1383"/>
  <c r="CY1383"/>
  <c r="CZ1383"/>
  <c r="DB1383" s="1"/>
  <c r="DA1383"/>
  <c r="DC1383"/>
  <c r="A1384"/>
  <c r="CY1384"/>
  <c r="CZ1384"/>
  <c r="DB1384" s="1"/>
  <c r="DA1384"/>
  <c r="DC1384"/>
  <c r="A1385"/>
  <c r="CY1385"/>
  <c r="CZ1385"/>
  <c r="DA1385"/>
  <c r="DB1385"/>
  <c r="DC1385"/>
  <c r="A1386"/>
  <c r="CY1386"/>
  <c r="CZ1386"/>
  <c r="DA1386"/>
  <c r="DB1386"/>
  <c r="DC1386"/>
  <c r="A1387"/>
  <c r="CY1387"/>
  <c r="CZ1387"/>
  <c r="DB1387" s="1"/>
  <c r="DA1387"/>
  <c r="DC1387"/>
  <c r="A1388"/>
  <c r="CY1388"/>
  <c r="CZ1388"/>
  <c r="DB1388" s="1"/>
  <c r="DA1388"/>
  <c r="DC1388"/>
  <c r="A1389"/>
  <c r="CY1389"/>
  <c r="CZ1389"/>
  <c r="DA1389"/>
  <c r="DB1389"/>
  <c r="DC1389"/>
  <c r="A1390"/>
  <c r="CY1390"/>
  <c r="CZ1390"/>
  <c r="DA1390"/>
  <c r="DB1390"/>
  <c r="DC1390"/>
  <c r="A1391"/>
  <c r="CY1391"/>
  <c r="CZ1391"/>
  <c r="DB1391" s="1"/>
  <c r="DA1391"/>
  <c r="DC1391"/>
  <c r="A1392"/>
  <c r="CY1392"/>
  <c r="CZ1392"/>
  <c r="DB1392" s="1"/>
  <c r="DA1392"/>
  <c r="DC1392"/>
  <c r="A1393"/>
  <c r="CY1393"/>
  <c r="CZ1393"/>
  <c r="DA1393"/>
  <c r="DB1393"/>
  <c r="DC1393"/>
  <c r="A1394"/>
  <c r="CY1394"/>
  <c r="CZ1394"/>
  <c r="DA1394"/>
  <c r="DB1394"/>
  <c r="DC1394"/>
  <c r="A1395"/>
  <c r="CY1395"/>
  <c r="CZ1395"/>
  <c r="DB1395" s="1"/>
  <c r="DA1395"/>
  <c r="DC1395"/>
  <c r="A1396"/>
  <c r="CY1396"/>
  <c r="CZ1396"/>
  <c r="DB1396" s="1"/>
  <c r="DA1396"/>
  <c r="DC1396"/>
  <c r="A1397"/>
  <c r="CY1397"/>
  <c r="CZ1397"/>
  <c r="DA1397"/>
  <c r="DB1397"/>
  <c r="DC1397"/>
  <c r="A1398"/>
  <c r="CY1398"/>
  <c r="CZ1398"/>
  <c r="DA1398"/>
  <c r="DB1398"/>
  <c r="DC1398"/>
  <c r="A1399"/>
  <c r="CY1399"/>
  <c r="CZ1399"/>
  <c r="DB1399" s="1"/>
  <c r="DA1399"/>
  <c r="DC1399"/>
  <c r="A1400"/>
  <c r="CY1400"/>
  <c r="CZ1400"/>
  <c r="DB1400" s="1"/>
  <c r="DA1400"/>
  <c r="DC1400"/>
  <c r="A1401"/>
  <c r="CY1401"/>
  <c r="CZ1401"/>
  <c r="DA1401"/>
  <c r="DB1401"/>
  <c r="DC1401"/>
  <c r="A1402"/>
  <c r="CY1402"/>
  <c r="CZ1402"/>
  <c r="DA1402"/>
  <c r="DB1402"/>
  <c r="DC1402"/>
  <c r="A1403"/>
  <c r="CY1403"/>
  <c r="CZ1403"/>
  <c r="DB1403" s="1"/>
  <c r="DA1403"/>
  <c r="DC1403"/>
  <c r="A1404"/>
  <c r="CY1404"/>
  <c r="CZ1404"/>
  <c r="DB1404" s="1"/>
  <c r="DA1404"/>
  <c r="DC1404"/>
  <c r="A1405"/>
  <c r="CY1405"/>
  <c r="CZ1405"/>
  <c r="DA1405"/>
  <c r="DB1405"/>
  <c r="DC1405"/>
  <c r="A1406"/>
  <c r="CY1406"/>
  <c r="CZ1406"/>
  <c r="DA1406"/>
  <c r="DB1406"/>
  <c r="DC1406"/>
  <c r="A1407"/>
  <c r="CY1407"/>
  <c r="CZ1407"/>
  <c r="DB1407" s="1"/>
  <c r="DA1407"/>
  <c r="DC1407"/>
  <c r="A1408"/>
  <c r="CY1408"/>
  <c r="CZ1408"/>
  <c r="DB1408" s="1"/>
  <c r="DA1408"/>
  <c r="DC1408"/>
  <c r="A1409"/>
  <c r="CY1409"/>
  <c r="CZ1409"/>
  <c r="DA1409"/>
  <c r="DB1409"/>
  <c r="DC1409"/>
  <c r="A1410"/>
  <c r="CY1410"/>
  <c r="CZ1410"/>
  <c r="DA1410"/>
  <c r="DB1410"/>
  <c r="DC1410"/>
  <c r="A1411"/>
  <c r="CY1411"/>
  <c r="CZ1411"/>
  <c r="DB1411" s="1"/>
  <c r="DA1411"/>
  <c r="DC1411"/>
  <c r="A1412"/>
  <c r="CY1412"/>
  <c r="CZ1412"/>
  <c r="DB1412" s="1"/>
  <c r="DA1412"/>
  <c r="DC1412"/>
  <c r="A1413"/>
  <c r="CY1413"/>
  <c r="CZ1413"/>
  <c r="DA1413"/>
  <c r="DB1413"/>
  <c r="DC1413"/>
  <c r="A1414"/>
  <c r="CY1414"/>
  <c r="CZ1414"/>
  <c r="DA1414"/>
  <c r="DB1414"/>
  <c r="DC1414"/>
  <c r="A1415"/>
  <c r="CY1415"/>
  <c r="CZ1415"/>
  <c r="DB1415" s="1"/>
  <c r="DA1415"/>
  <c r="DC1415"/>
  <c r="A1416"/>
  <c r="CY1416"/>
  <c r="CZ1416"/>
  <c r="DB1416" s="1"/>
  <c r="DA1416"/>
  <c r="DC1416"/>
  <c r="A1417"/>
  <c r="CY1417"/>
  <c r="CZ1417"/>
  <c r="DA1417"/>
  <c r="DB1417"/>
  <c r="DC1417"/>
  <c r="A1418"/>
  <c r="CY1418"/>
  <c r="CZ1418"/>
  <c r="DA1418"/>
  <c r="DB1418"/>
  <c r="DC1418"/>
  <c r="A1419"/>
  <c r="CY1419"/>
  <c r="CZ1419"/>
  <c r="DB1419" s="1"/>
  <c r="DA1419"/>
  <c r="DC1419"/>
  <c r="A1420"/>
  <c r="CY1420"/>
  <c r="CZ1420"/>
  <c r="DB1420" s="1"/>
  <c r="DA1420"/>
  <c r="DC1420"/>
  <c r="A1421"/>
  <c r="CY1421"/>
  <c r="CZ1421"/>
  <c r="DA1421"/>
  <c r="DB1421"/>
  <c r="DC1421"/>
  <c r="A1422"/>
  <c r="CY1422"/>
  <c r="CZ1422"/>
  <c r="DA1422"/>
  <c r="DB1422"/>
  <c r="DC1422"/>
  <c r="A1423"/>
  <c r="CY1423"/>
  <c r="CZ1423"/>
  <c r="DB1423" s="1"/>
  <c r="DA1423"/>
  <c r="DC1423"/>
  <c r="A1424"/>
  <c r="CY1424"/>
  <c r="CZ1424"/>
  <c r="DB1424" s="1"/>
  <c r="DA1424"/>
  <c r="DC1424"/>
  <c r="A1425"/>
  <c r="CY1425"/>
  <c r="CZ1425"/>
  <c r="DA1425"/>
  <c r="DB1425"/>
  <c r="DC1425"/>
  <c r="A1426"/>
  <c r="CY1426"/>
  <c r="CZ1426"/>
  <c r="DA1426"/>
  <c r="DB1426"/>
  <c r="DC1426"/>
  <c r="A1427"/>
  <c r="CY1427"/>
  <c r="CZ1427"/>
  <c r="DB1427" s="1"/>
  <c r="DA1427"/>
  <c r="DC1427"/>
  <c r="A1428"/>
  <c r="CY1428"/>
  <c r="CZ1428"/>
  <c r="DB1428" s="1"/>
  <c r="DA1428"/>
  <c r="DC1428"/>
  <c r="A1429"/>
  <c r="CY1429"/>
  <c r="CZ1429"/>
  <c r="DA1429"/>
  <c r="DB1429"/>
  <c r="DC1429"/>
  <c r="A1430"/>
  <c r="CY1430"/>
  <c r="CZ1430"/>
  <c r="DA1430"/>
  <c r="DB1430"/>
  <c r="DC1430"/>
  <c r="A1431"/>
  <c r="CY1431"/>
  <c r="CZ1431"/>
  <c r="DB1431" s="1"/>
  <c r="DA1431"/>
  <c r="DC1431"/>
  <c r="A1432"/>
  <c r="CY1432"/>
  <c r="CZ1432"/>
  <c r="DB1432" s="1"/>
  <c r="DA1432"/>
  <c r="DC1432"/>
  <c r="A1433"/>
  <c r="CY1433"/>
  <c r="CZ1433"/>
  <c r="DA1433"/>
  <c r="DB1433"/>
  <c r="DC1433"/>
  <c r="A1434"/>
  <c r="CY1434"/>
  <c r="CZ1434"/>
  <c r="DA1434"/>
  <c r="DB1434"/>
  <c r="DC1434"/>
  <c r="A1435"/>
  <c r="CY1435"/>
  <c r="CZ1435"/>
  <c r="DB1435" s="1"/>
  <c r="DA1435"/>
  <c r="DC1435"/>
  <c r="A1436"/>
  <c r="CY1436"/>
  <c r="CZ1436"/>
  <c r="DB1436" s="1"/>
  <c r="DA1436"/>
  <c r="DC1436"/>
  <c r="A1437"/>
  <c r="CY1437"/>
  <c r="CZ1437"/>
  <c r="DA1437"/>
  <c r="DB1437"/>
  <c r="DC1437"/>
  <c r="A1438"/>
  <c r="CY1438"/>
  <c r="CZ1438"/>
  <c r="DA1438"/>
  <c r="DB1438"/>
  <c r="DC1438"/>
  <c r="A1439"/>
  <c r="CY1439"/>
  <c r="CZ1439"/>
  <c r="DB1439" s="1"/>
  <c r="DA1439"/>
  <c r="DC1439"/>
  <c r="A1440"/>
  <c r="CY1440"/>
  <c r="CZ1440"/>
  <c r="DB1440" s="1"/>
  <c r="DA1440"/>
  <c r="DC1440"/>
  <c r="A1441"/>
  <c r="CY1441"/>
  <c r="CZ1441"/>
  <c r="DA1441"/>
  <c r="DB1441"/>
  <c r="DC1441"/>
  <c r="A1442"/>
  <c r="CY1442"/>
  <c r="CZ1442"/>
  <c r="DA1442"/>
  <c r="DB1442"/>
  <c r="DC1442"/>
  <c r="A1443"/>
  <c r="CY1443"/>
  <c r="CZ1443"/>
  <c r="DB1443" s="1"/>
  <c r="DA1443"/>
  <c r="DC1443"/>
  <c r="A1444"/>
  <c r="CY1444"/>
  <c r="CZ1444"/>
  <c r="DB1444" s="1"/>
  <c r="DA1444"/>
  <c r="DC1444"/>
  <c r="A1445"/>
  <c r="CY1445"/>
  <c r="CZ1445"/>
  <c r="DA1445"/>
  <c r="DB1445"/>
  <c r="DC1445"/>
  <c r="A1446"/>
  <c r="CY1446"/>
  <c r="CZ1446"/>
  <c r="DA1446"/>
  <c r="DB1446"/>
  <c r="DC1446"/>
  <c r="A1447"/>
  <c r="CY1447"/>
  <c r="CZ1447"/>
  <c r="DB1447" s="1"/>
  <c r="DA1447"/>
  <c r="DC1447"/>
  <c r="A1448"/>
  <c r="CY1448"/>
  <c r="CZ1448"/>
  <c r="DB1448" s="1"/>
  <c r="DA1448"/>
  <c r="DC1448"/>
  <c r="A1449"/>
  <c r="CY1449"/>
  <c r="CZ1449"/>
  <c r="DA1449"/>
  <c r="DB1449"/>
  <c r="DC1449"/>
  <c r="A1450"/>
  <c r="CY1450"/>
  <c r="CZ1450"/>
  <c r="DA1450"/>
  <c r="DB1450"/>
  <c r="DC1450"/>
  <c r="A1451"/>
  <c r="CY1451"/>
  <c r="CZ1451"/>
  <c r="DB1451" s="1"/>
  <c r="DA1451"/>
  <c r="DC1451"/>
  <c r="A1452"/>
  <c r="CY1452"/>
  <c r="CZ1452"/>
  <c r="DB1452" s="1"/>
  <c r="DA1452"/>
  <c r="DC1452"/>
  <c r="A1453"/>
  <c r="CY1453"/>
  <c r="CZ1453"/>
  <c r="DA1453"/>
  <c r="DB1453"/>
  <c r="DC1453"/>
  <c r="A1454"/>
  <c r="CY1454"/>
  <c r="CZ1454"/>
  <c r="DA1454"/>
  <c r="DB1454"/>
  <c r="DC1454"/>
  <c r="A1455"/>
  <c r="CY1455"/>
  <c r="CZ1455"/>
  <c r="DB1455" s="1"/>
  <c r="DA1455"/>
  <c r="DC1455"/>
  <c r="A1456"/>
  <c r="CY1456"/>
  <c r="CZ1456"/>
  <c r="DB1456" s="1"/>
  <c r="DA1456"/>
  <c r="DC1456"/>
  <c r="A1457"/>
  <c r="CY1457"/>
  <c r="CZ1457"/>
  <c r="DA1457"/>
  <c r="DB1457"/>
  <c r="DC1457"/>
  <c r="A1458"/>
  <c r="CY1458"/>
  <c r="CZ1458"/>
  <c r="DA1458"/>
  <c r="DB1458"/>
  <c r="DC1458"/>
  <c r="A1459"/>
  <c r="CY1459"/>
  <c r="CZ1459"/>
  <c r="DB1459" s="1"/>
  <c r="DA1459"/>
  <c r="DC1459"/>
  <c r="A1460"/>
  <c r="CY1460"/>
  <c r="CZ1460"/>
  <c r="DB1460" s="1"/>
  <c r="DA1460"/>
  <c r="DC1460"/>
  <c r="A1461"/>
  <c r="CY1461"/>
  <c r="CZ1461"/>
  <c r="DA1461"/>
  <c r="DB1461"/>
  <c r="DC1461"/>
  <c r="A1462"/>
  <c r="CY1462"/>
  <c r="CZ1462"/>
  <c r="DA1462"/>
  <c r="DB1462"/>
  <c r="DC1462"/>
  <c r="A1463"/>
  <c r="CY1463"/>
  <c r="CZ1463"/>
  <c r="DB1463" s="1"/>
  <c r="DA1463"/>
  <c r="DC1463"/>
  <c r="A1464"/>
  <c r="CY1464"/>
  <c r="CZ1464"/>
  <c r="DB1464" s="1"/>
  <c r="DA1464"/>
  <c r="DC1464"/>
  <c r="A1465"/>
  <c r="CY1465"/>
  <c r="CZ1465"/>
  <c r="DA1465"/>
  <c r="DB1465"/>
  <c r="DC1465"/>
  <c r="A1466"/>
  <c r="CY1466"/>
  <c r="CZ1466"/>
  <c r="DA1466"/>
  <c r="DB1466"/>
  <c r="DC1466"/>
  <c r="A1467"/>
  <c r="CY1467"/>
  <c r="CZ1467"/>
  <c r="DB1467" s="1"/>
  <c r="DA1467"/>
  <c r="DC1467"/>
  <c r="A1468"/>
  <c r="CY1468"/>
  <c r="CZ1468"/>
  <c r="DB1468" s="1"/>
  <c r="DA1468"/>
  <c r="DC1468"/>
  <c r="A1469"/>
  <c r="CY1469"/>
  <c r="CZ1469"/>
  <c r="DA1469"/>
  <c r="DB1469"/>
  <c r="DC1469"/>
  <c r="A1470"/>
  <c r="CY1470"/>
  <c r="CZ1470"/>
  <c r="DA1470"/>
  <c r="DB1470"/>
  <c r="DC1470"/>
  <c r="A1471"/>
  <c r="CY1471"/>
  <c r="CZ1471"/>
  <c r="DB1471" s="1"/>
  <c r="DA1471"/>
  <c r="DC1471"/>
  <c r="A1472"/>
  <c r="CY1472"/>
  <c r="CZ1472"/>
  <c r="DB1472" s="1"/>
  <c r="DA1472"/>
  <c r="DC1472"/>
  <c r="A1473"/>
  <c r="CY1473"/>
  <c r="CZ1473"/>
  <c r="DA1473"/>
  <c r="DB1473"/>
  <c r="DC1473"/>
  <c r="A1474"/>
  <c r="CY1474"/>
  <c r="CZ1474"/>
  <c r="DA1474"/>
  <c r="DB1474"/>
  <c r="DC1474"/>
  <c r="A1475"/>
  <c r="CY1475"/>
  <c r="CZ1475"/>
  <c r="DB1475" s="1"/>
  <c r="DA1475"/>
  <c r="DC1475"/>
  <c r="A1476"/>
  <c r="CY1476"/>
  <c r="CZ1476"/>
  <c r="DB1476" s="1"/>
  <c r="DA1476"/>
  <c r="DC1476"/>
  <c r="A1477"/>
  <c r="CY1477"/>
  <c r="CZ1477"/>
  <c r="DA1477"/>
  <c r="DB1477"/>
  <c r="DC1477"/>
  <c r="A1478"/>
  <c r="CY1478"/>
  <c r="CZ1478"/>
  <c r="DA1478"/>
  <c r="DB1478"/>
  <c r="DC1478"/>
  <c r="A1479"/>
  <c r="CY1479"/>
  <c r="CZ1479"/>
  <c r="DB1479" s="1"/>
  <c r="DA1479"/>
  <c r="DC1479"/>
  <c r="A1480"/>
  <c r="CY1480"/>
  <c r="CZ1480"/>
  <c r="DB1480" s="1"/>
  <c r="DA1480"/>
  <c r="DC1480"/>
  <c r="A1481"/>
  <c r="CY1481"/>
  <c r="CZ1481"/>
  <c r="DA1481"/>
  <c r="DB1481"/>
  <c r="DC1481"/>
  <c r="A1482"/>
  <c r="CY1482"/>
  <c r="CZ1482"/>
  <c r="DA1482"/>
  <c r="DB1482"/>
  <c r="DC1482"/>
  <c r="A1483"/>
  <c r="CY1483"/>
  <c r="CZ1483"/>
  <c r="DB1483" s="1"/>
  <c r="DA1483"/>
  <c r="DC1483"/>
  <c r="A1484"/>
  <c r="CY1484"/>
  <c r="CZ1484"/>
  <c r="DB1484" s="1"/>
  <c r="DA1484"/>
  <c r="DC1484"/>
  <c r="A1485"/>
  <c r="CY1485"/>
  <c r="CZ1485"/>
  <c r="DA1485"/>
  <c r="DB1485"/>
  <c r="DC1485"/>
  <c r="A1486"/>
  <c r="CY1486"/>
  <c r="CZ1486"/>
  <c r="DA1486"/>
  <c r="DB1486"/>
  <c r="DC1486"/>
  <c r="A1487"/>
  <c r="CY1487"/>
  <c r="CZ1487"/>
  <c r="DB1487" s="1"/>
  <c r="DA1487"/>
  <c r="DC1487"/>
  <c r="A1488"/>
  <c r="CY1488"/>
  <c r="CZ1488"/>
  <c r="DB1488" s="1"/>
  <c r="DA1488"/>
  <c r="DC1488"/>
  <c r="A1489"/>
  <c r="CY1489"/>
  <c r="CZ1489"/>
  <c r="DA1489"/>
  <c r="DB1489"/>
  <c r="DC1489"/>
  <c r="A1490"/>
  <c r="CY1490"/>
  <c r="CZ1490"/>
  <c r="DA1490"/>
  <c r="DB1490"/>
  <c r="DC1490"/>
  <c r="A1491"/>
  <c r="CY1491"/>
  <c r="CZ1491"/>
  <c r="DB1491" s="1"/>
  <c r="DA1491"/>
  <c r="DC1491"/>
  <c r="A1492"/>
  <c r="CY1492"/>
  <c r="CZ1492"/>
  <c r="DB1492" s="1"/>
  <c r="DA1492"/>
  <c r="DC1492"/>
  <c r="A1493"/>
  <c r="CY1493"/>
  <c r="CZ1493"/>
  <c r="DA1493"/>
  <c r="DB1493"/>
  <c r="DC1493"/>
  <c r="A1494"/>
  <c r="CY1494"/>
  <c r="CZ1494"/>
  <c r="DA1494"/>
  <c r="DB1494"/>
  <c r="DC1494"/>
  <c r="A1495"/>
  <c r="CY1495"/>
  <c r="CZ1495"/>
  <c r="DB1495" s="1"/>
  <c r="DA1495"/>
  <c r="DC1495"/>
  <c r="A1496"/>
  <c r="CY1496"/>
  <c r="CZ1496"/>
  <c r="DB1496" s="1"/>
  <c r="DA1496"/>
  <c r="DC1496"/>
  <c r="A1497"/>
  <c r="CY1497"/>
  <c r="CZ1497"/>
  <c r="DA1497"/>
  <c r="DB1497"/>
  <c r="DC1497"/>
  <c r="A1498"/>
  <c r="CY1498"/>
  <c r="CZ1498"/>
  <c r="DA1498"/>
  <c r="DB1498"/>
  <c r="DC1498"/>
  <c r="A1499"/>
  <c r="CY1499"/>
  <c r="CZ1499"/>
  <c r="DB1499" s="1"/>
  <c r="DA1499"/>
  <c r="DC1499"/>
  <c r="A1500"/>
  <c r="CY1500"/>
  <c r="CZ1500"/>
  <c r="DB1500" s="1"/>
  <c r="DA1500"/>
  <c r="DC1500"/>
  <c r="A1501"/>
  <c r="CY1501"/>
  <c r="CZ1501"/>
  <c r="DA1501"/>
  <c r="DB1501"/>
  <c r="DC1501"/>
  <c r="A1502"/>
  <c r="CY1502"/>
  <c r="CZ1502"/>
  <c r="DA1502"/>
  <c r="DB1502"/>
  <c r="DC1502"/>
  <c r="A1503"/>
  <c r="CY1503"/>
  <c r="CZ1503"/>
  <c r="DB1503" s="1"/>
  <c r="DA1503"/>
  <c r="DC1503"/>
  <c r="A1504"/>
  <c r="CY1504"/>
  <c r="CZ1504"/>
  <c r="DB1504" s="1"/>
  <c r="DA1504"/>
  <c r="DC1504"/>
  <c r="A1505"/>
  <c r="CY1505"/>
  <c r="CZ1505"/>
  <c r="DA1505"/>
  <c r="DB1505"/>
  <c r="DC1505"/>
  <c r="A1506"/>
  <c r="CY1506"/>
  <c r="CZ1506"/>
  <c r="DA1506"/>
  <c r="DB1506"/>
  <c r="DC1506"/>
  <c r="A1507"/>
  <c r="CY1507"/>
  <c r="CZ1507"/>
  <c r="DB1507" s="1"/>
  <c r="DA1507"/>
  <c r="DC1507"/>
  <c r="A1508"/>
  <c r="CY1508"/>
  <c r="CZ1508"/>
  <c r="DB1508" s="1"/>
  <c r="DA1508"/>
  <c r="DC1508"/>
  <c r="A1509"/>
  <c r="CY1509"/>
  <c r="CZ1509"/>
  <c r="DA1509"/>
  <c r="DB1509"/>
  <c r="DC1509"/>
  <c r="A1510"/>
  <c r="CY1510"/>
  <c r="CZ1510"/>
  <c r="DA1510"/>
  <c r="DB1510"/>
  <c r="DC1510"/>
  <c r="A1511"/>
  <c r="CY1511"/>
  <c r="CZ1511"/>
  <c r="DB1511" s="1"/>
  <c r="DA1511"/>
  <c r="DC1511"/>
  <c r="A1512"/>
  <c r="CY1512"/>
  <c r="CZ1512"/>
  <c r="DB1512" s="1"/>
  <c r="DA1512"/>
  <c r="DC1512"/>
  <c r="A1513"/>
  <c r="CY1513"/>
  <c r="CZ1513"/>
  <c r="DA1513"/>
  <c r="DB1513"/>
  <c r="DC1513"/>
  <c r="A1514"/>
  <c r="CY1514"/>
  <c r="CZ1514"/>
  <c r="DA1514"/>
  <c r="DB1514"/>
  <c r="DC1514"/>
  <c r="A1515"/>
  <c r="CY1515"/>
  <c r="CZ1515"/>
  <c r="DB1515" s="1"/>
  <c r="DA1515"/>
  <c r="DC1515"/>
  <c r="A1516"/>
  <c r="CY1516"/>
  <c r="CZ1516"/>
  <c r="DB1516" s="1"/>
  <c r="DA1516"/>
  <c r="DC1516"/>
  <c r="A1517"/>
  <c r="CY1517"/>
  <c r="CZ1517"/>
  <c r="DA1517"/>
  <c r="DB1517"/>
  <c r="DC1517"/>
  <c r="A1518"/>
  <c r="CY1518"/>
  <c r="CZ1518"/>
  <c r="DA1518"/>
  <c r="DB1518"/>
  <c r="DC1518"/>
  <c r="A1519"/>
  <c r="CY1519"/>
  <c r="CZ1519"/>
  <c r="DB1519" s="1"/>
  <c r="DA1519"/>
  <c r="DC1519"/>
  <c r="A1520"/>
  <c r="CY1520"/>
  <c r="CZ1520"/>
  <c r="DB1520" s="1"/>
  <c r="DA1520"/>
  <c r="DC1520"/>
  <c r="A1521"/>
  <c r="CY1521"/>
  <c r="CZ1521"/>
  <c r="DA1521"/>
  <c r="DB1521"/>
  <c r="DC1521"/>
  <c r="A1522"/>
  <c r="CY1522"/>
  <c r="CZ1522"/>
  <c r="DA1522"/>
  <c r="DB1522"/>
  <c r="DC1522"/>
  <c r="A1523"/>
  <c r="CY1523"/>
  <c r="CZ1523"/>
  <c r="DB1523" s="1"/>
  <c r="DA1523"/>
  <c r="DC1523"/>
  <c r="A1524"/>
  <c r="CY1524"/>
  <c r="CZ1524"/>
  <c r="DB1524" s="1"/>
  <c r="DA1524"/>
  <c r="DC1524"/>
  <c r="A1525"/>
  <c r="CY1525"/>
  <c r="CZ1525"/>
  <c r="DA1525"/>
  <c r="DB1525"/>
  <c r="DC1525"/>
  <c r="A1526"/>
  <c r="CY1526"/>
  <c r="CZ1526"/>
  <c r="DA1526"/>
  <c r="DB1526"/>
  <c r="DC1526"/>
  <c r="A1527"/>
  <c r="CY1527"/>
  <c r="CZ1527"/>
  <c r="DB1527" s="1"/>
  <c r="DA1527"/>
  <c r="DC1527"/>
  <c r="A1528"/>
  <c r="CY1528"/>
  <c r="CZ1528"/>
  <c r="DB1528" s="1"/>
  <c r="DA1528"/>
  <c r="DC1528"/>
  <c r="A1529"/>
  <c r="CY1529"/>
  <c r="CZ1529"/>
  <c r="DA1529"/>
  <c r="DB1529"/>
  <c r="DC1529"/>
  <c r="A1530"/>
  <c r="CY1530"/>
  <c r="CZ1530"/>
  <c r="DA1530"/>
  <c r="DB1530"/>
  <c r="DC1530"/>
  <c r="A1531"/>
  <c r="CY1531"/>
  <c r="CZ1531"/>
  <c r="DB1531" s="1"/>
  <c r="DA1531"/>
  <c r="DC1531"/>
  <c r="A1532"/>
  <c r="CY1532"/>
  <c r="CZ1532"/>
  <c r="DB1532" s="1"/>
  <c r="DA1532"/>
  <c r="DC1532"/>
  <c r="A1533"/>
  <c r="CY1533"/>
  <c r="CZ1533"/>
  <c r="DA1533"/>
  <c r="DB1533"/>
  <c r="DC1533"/>
  <c r="A1534"/>
  <c r="CY1534"/>
  <c r="CZ1534"/>
  <c r="DA1534"/>
  <c r="DB1534"/>
  <c r="DC1534"/>
  <c r="A1535"/>
  <c r="CY1535"/>
  <c r="CZ1535"/>
  <c r="DB1535" s="1"/>
  <c r="DA1535"/>
  <c r="DC1535"/>
  <c r="A1536"/>
  <c r="CY1536"/>
  <c r="CZ1536"/>
  <c r="DB1536" s="1"/>
  <c r="DA1536"/>
  <c r="DC1536"/>
  <c r="A1537"/>
  <c r="CY1537"/>
  <c r="CZ1537"/>
  <c r="DB1537" s="1"/>
  <c r="DA1537"/>
  <c r="DC1537"/>
  <c r="A1538"/>
  <c r="CY1538"/>
  <c r="CZ1538"/>
  <c r="DA1538"/>
  <c r="DB1538"/>
  <c r="DC1538"/>
  <c r="A1539"/>
  <c r="CY1539"/>
  <c r="CZ1539"/>
  <c r="DA1539"/>
  <c r="DB1539"/>
  <c r="DC1539"/>
  <c r="A1540"/>
  <c r="CY1540"/>
  <c r="CZ1540"/>
  <c r="DB1540" s="1"/>
  <c r="DA1540"/>
  <c r="DC1540"/>
  <c r="A1541"/>
  <c r="CY1541"/>
  <c r="CZ1541"/>
  <c r="DB1541" s="1"/>
  <c r="DA1541"/>
  <c r="DC1541"/>
  <c r="A1542"/>
  <c r="CY1542"/>
  <c r="CZ1542"/>
  <c r="DA1542"/>
  <c r="DB1542"/>
  <c r="DC1542"/>
  <c r="A1543"/>
  <c r="CY1543"/>
  <c r="CZ1543"/>
  <c r="DA1543"/>
  <c r="DB1543"/>
  <c r="DC1543"/>
  <c r="A1544"/>
  <c r="CY1544"/>
  <c r="CZ1544"/>
  <c r="DB1544" s="1"/>
  <c r="DA1544"/>
  <c r="DC1544"/>
  <c r="A1545"/>
  <c r="CY1545"/>
  <c r="CZ1545"/>
  <c r="DB1545" s="1"/>
  <c r="DA1545"/>
  <c r="DC1545"/>
  <c r="A1546"/>
  <c r="CY1546"/>
  <c r="CZ1546"/>
  <c r="DA1546"/>
  <c r="DB1546"/>
  <c r="DC1546"/>
  <c r="A1547"/>
  <c r="CY1547"/>
  <c r="CZ1547"/>
  <c r="DA1547"/>
  <c r="DB1547"/>
  <c r="DC1547"/>
  <c r="A1548"/>
  <c r="CY1548"/>
  <c r="CZ1548"/>
  <c r="DB1548" s="1"/>
  <c r="DA1548"/>
  <c r="DC1548"/>
  <c r="A1549"/>
  <c r="CY1549"/>
  <c r="CZ1549"/>
  <c r="DB1549" s="1"/>
  <c r="DA1549"/>
  <c r="DC1549"/>
  <c r="A1550"/>
  <c r="CY1550"/>
  <c r="CZ1550"/>
  <c r="DA1550"/>
  <c r="DB1550"/>
  <c r="DC1550"/>
  <c r="A1551"/>
  <c r="CY1551"/>
  <c r="CZ1551"/>
  <c r="DA1551"/>
  <c r="DB1551"/>
  <c r="DC1551"/>
  <c r="A1552"/>
  <c r="CY1552"/>
  <c r="CZ1552"/>
  <c r="DB1552" s="1"/>
  <c r="DA1552"/>
  <c r="DC1552"/>
  <c r="A1553"/>
  <c r="CY1553"/>
  <c r="CZ1553"/>
  <c r="DB1553" s="1"/>
  <c r="DA1553"/>
  <c r="DC1553"/>
  <c r="A1554"/>
  <c r="CY1554"/>
  <c r="CZ1554"/>
  <c r="DA1554"/>
  <c r="DB1554"/>
  <c r="DC1554"/>
  <c r="A1555"/>
  <c r="CY1555"/>
  <c r="CZ1555"/>
  <c r="DA1555"/>
  <c r="DB1555"/>
  <c r="DC1555"/>
  <c r="A1556"/>
  <c r="CY1556"/>
  <c r="CZ1556"/>
  <c r="DB1556" s="1"/>
  <c r="DA1556"/>
  <c r="DC1556"/>
  <c r="A1557"/>
  <c r="CY1557"/>
  <c r="CZ1557"/>
  <c r="DB1557" s="1"/>
  <c r="DA1557"/>
  <c r="DC1557"/>
  <c r="A1558"/>
  <c r="CY1558"/>
  <c r="CZ1558"/>
  <c r="DA1558"/>
  <c r="DB1558"/>
  <c r="DC1558"/>
  <c r="A1559"/>
  <c r="CY1559"/>
  <c r="CZ1559"/>
  <c r="DA1559"/>
  <c r="DB1559"/>
  <c r="DC1559"/>
  <c r="A1560"/>
  <c r="CY1560"/>
  <c r="CZ1560"/>
  <c r="DB1560" s="1"/>
  <c r="DA1560"/>
  <c r="DC1560"/>
  <c r="A1561"/>
  <c r="CY1561"/>
  <c r="CZ1561"/>
  <c r="DB1561" s="1"/>
  <c r="DA1561"/>
  <c r="DC1561"/>
  <c r="A1562"/>
  <c r="CY1562"/>
  <c r="CZ1562"/>
  <c r="DA1562"/>
  <c r="DB1562"/>
  <c r="DC1562"/>
  <c r="A1563"/>
  <c r="CY1563"/>
  <c r="CZ1563"/>
  <c r="DA1563"/>
  <c r="DB1563"/>
  <c r="DC1563"/>
  <c r="A1564"/>
  <c r="CY1564"/>
  <c r="CZ1564"/>
  <c r="DB1564" s="1"/>
  <c r="DA1564"/>
  <c r="DC1564"/>
  <c r="A1565"/>
  <c r="CY1565"/>
  <c r="CZ1565"/>
  <c r="DB1565" s="1"/>
  <c r="DA1565"/>
  <c r="DC1565"/>
  <c r="A1566"/>
  <c r="CY1566"/>
  <c r="CZ1566"/>
  <c r="DA1566"/>
  <c r="DB1566"/>
  <c r="DC1566"/>
  <c r="A1567"/>
  <c r="CY1567"/>
  <c r="CZ1567"/>
  <c r="DA1567"/>
  <c r="DB1567"/>
  <c r="DC1567"/>
  <c r="A1568"/>
  <c r="CY1568"/>
  <c r="CZ1568"/>
  <c r="DB1568" s="1"/>
  <c r="DA1568"/>
  <c r="DC1568"/>
  <c r="A1569"/>
  <c r="CY1569"/>
  <c r="CZ1569"/>
  <c r="DB1569" s="1"/>
  <c r="DA1569"/>
  <c r="DC1569"/>
  <c r="A1570"/>
  <c r="CY1570"/>
  <c r="CZ1570"/>
  <c r="DA1570"/>
  <c r="DB1570"/>
  <c r="DC1570"/>
  <c r="A1571"/>
  <c r="CY1571"/>
  <c r="CZ1571"/>
  <c r="DA1571"/>
  <c r="DB1571"/>
  <c r="DC1571"/>
  <c r="A1572"/>
  <c r="CY1572"/>
  <c r="CZ1572"/>
  <c r="DB1572" s="1"/>
  <c r="DA1572"/>
  <c r="DC1572"/>
  <c r="A1573"/>
  <c r="CY1573"/>
  <c r="CZ1573"/>
  <c r="DB1573" s="1"/>
  <c r="DA1573"/>
  <c r="DC1573"/>
  <c r="A1574"/>
  <c r="CY1574"/>
  <c r="CZ1574"/>
  <c r="DA1574"/>
  <c r="DB1574"/>
  <c r="DC1574"/>
  <c r="A1575"/>
  <c r="CY1575"/>
  <c r="CZ1575"/>
  <c r="DA1575"/>
  <c r="DB1575"/>
  <c r="DC1575"/>
  <c r="A1576"/>
  <c r="CY1576"/>
  <c r="CZ1576"/>
  <c r="DB1576" s="1"/>
  <c r="DA1576"/>
  <c r="DC1576"/>
  <c r="A1577"/>
  <c r="CY1577"/>
  <c r="CZ1577"/>
  <c r="DB1577" s="1"/>
  <c r="DA1577"/>
  <c r="DC1577"/>
  <c r="A1578"/>
  <c r="CY1578"/>
  <c r="CZ1578"/>
  <c r="DA1578"/>
  <c r="DB1578"/>
  <c r="DC1578"/>
  <c r="A1579"/>
  <c r="CY1579"/>
  <c r="CZ1579"/>
  <c r="DA1579"/>
  <c r="DB1579"/>
  <c r="DC1579"/>
  <c r="A1580"/>
  <c r="CY1580"/>
  <c r="CZ1580"/>
  <c r="DB1580" s="1"/>
  <c r="DA1580"/>
  <c r="DC1580"/>
  <c r="A1581"/>
  <c r="CY1581"/>
  <c r="CZ1581"/>
  <c r="DB1581" s="1"/>
  <c r="DA1581"/>
  <c r="DC1581"/>
  <c r="A1582"/>
  <c r="CY1582"/>
  <c r="CZ1582"/>
  <c r="DA1582"/>
  <c r="DB1582"/>
  <c r="DC1582"/>
  <c r="A1583"/>
  <c r="CY1583"/>
  <c r="CZ1583"/>
  <c r="DA1583"/>
  <c r="DB1583"/>
  <c r="DC1583"/>
  <c r="A1584"/>
  <c r="CY1584"/>
  <c r="CZ1584"/>
  <c r="DB1584" s="1"/>
  <c r="DA1584"/>
  <c r="DC1584"/>
  <c r="A1585"/>
  <c r="CY1585"/>
  <c r="CZ1585"/>
  <c r="DB1585" s="1"/>
  <c r="DA1585"/>
  <c r="DC1585"/>
  <c r="A1586"/>
  <c r="CY1586"/>
  <c r="CZ1586"/>
  <c r="DA1586"/>
  <c r="DB1586"/>
  <c r="DC1586"/>
  <c r="A1587"/>
  <c r="CY1587"/>
  <c r="CZ1587"/>
  <c r="DA1587"/>
  <c r="DB1587"/>
  <c r="DC1587"/>
  <c r="A1588"/>
  <c r="CY1588"/>
  <c r="CZ1588"/>
  <c r="DB1588" s="1"/>
  <c r="DA1588"/>
  <c r="DC1588"/>
  <c r="A1589"/>
  <c r="CY1589"/>
  <c r="CZ1589"/>
  <c r="DB1589" s="1"/>
  <c r="DA1589"/>
  <c r="DC1589"/>
  <c r="A1590"/>
  <c r="CY1590"/>
  <c r="CZ1590"/>
  <c r="DA1590"/>
  <c r="DB1590"/>
  <c r="DC1590"/>
  <c r="A1591"/>
  <c r="CY1591"/>
  <c r="CZ1591"/>
  <c r="DA1591"/>
  <c r="DB1591"/>
  <c r="DC1591"/>
  <c r="A1592"/>
  <c r="CY1592"/>
  <c r="CZ1592"/>
  <c r="DB1592" s="1"/>
  <c r="DA1592"/>
  <c r="DC1592"/>
  <c r="A1593"/>
  <c r="CY1593"/>
  <c r="CZ1593"/>
  <c r="DB1593" s="1"/>
  <c r="DA1593"/>
  <c r="DC1593"/>
  <c r="A1594"/>
  <c r="CY1594"/>
  <c r="CZ1594"/>
  <c r="DA1594"/>
  <c r="DB1594"/>
  <c r="DC1594"/>
  <c r="A1595"/>
  <c r="CY1595"/>
  <c r="CZ1595"/>
  <c r="DA1595"/>
  <c r="DB1595"/>
  <c r="DC1595"/>
  <c r="A1596"/>
  <c r="CY1596"/>
  <c r="CZ1596"/>
  <c r="DB1596" s="1"/>
  <c r="DA1596"/>
  <c r="DC1596"/>
  <c r="A1597"/>
  <c r="CY1597"/>
  <c r="CZ1597"/>
  <c r="DB1597" s="1"/>
  <c r="DA1597"/>
  <c r="DC1597"/>
  <c r="A1598"/>
  <c r="CY1598"/>
  <c r="CZ1598"/>
  <c r="DA1598"/>
  <c r="DB1598"/>
  <c r="DC1598"/>
  <c r="A1599"/>
  <c r="CY1599"/>
  <c r="CZ1599"/>
  <c r="DA1599"/>
  <c r="DB1599"/>
  <c r="DC1599"/>
  <c r="A1600"/>
  <c r="CY1600"/>
  <c r="CZ1600"/>
  <c r="DB1600" s="1"/>
  <c r="DA1600"/>
  <c r="DC1600"/>
  <c r="A1601"/>
  <c r="CY1601"/>
  <c r="CZ1601"/>
  <c r="DB1601" s="1"/>
  <c r="DA1601"/>
  <c r="DC1601"/>
  <c r="A1602"/>
  <c r="CY1602"/>
  <c r="CZ1602"/>
  <c r="DA1602"/>
  <c r="DB1602"/>
  <c r="DC1602"/>
  <c r="A1603"/>
  <c r="CY1603"/>
  <c r="CZ1603"/>
  <c r="DA1603"/>
  <c r="DB1603"/>
  <c r="DC1603"/>
  <c r="A1604"/>
  <c r="CY1604"/>
  <c r="CZ1604"/>
  <c r="DB1604" s="1"/>
  <c r="DA1604"/>
  <c r="DC1604"/>
  <c r="A1605"/>
  <c r="CY1605"/>
  <c r="CZ1605"/>
  <c r="DB1605" s="1"/>
  <c r="DA1605"/>
  <c r="DC1605"/>
  <c r="A1606"/>
  <c r="CY1606"/>
  <c r="CZ1606"/>
  <c r="DA1606"/>
  <c r="DB1606"/>
  <c r="DC1606"/>
  <c r="A1607"/>
  <c r="CY1607"/>
  <c r="CZ1607"/>
  <c r="DA1607"/>
  <c r="DB1607"/>
  <c r="DC1607"/>
  <c r="A1608"/>
  <c r="CY1608"/>
  <c r="CZ1608"/>
  <c r="DB1608" s="1"/>
  <c r="DA1608"/>
  <c r="DC1608"/>
  <c r="A1609"/>
  <c r="CY1609"/>
  <c r="CZ1609"/>
  <c r="DB1609" s="1"/>
  <c r="DA1609"/>
  <c r="DC1609"/>
  <c r="A1610"/>
  <c r="CY1610"/>
  <c r="CZ1610"/>
  <c r="DA1610"/>
  <c r="DB1610"/>
  <c r="DC1610"/>
  <c r="A1611"/>
  <c r="CY1611"/>
  <c r="CZ1611"/>
  <c r="DA1611"/>
  <c r="DB1611"/>
  <c r="DC1611"/>
  <c r="A1612"/>
  <c r="CY1612"/>
  <c r="CZ1612"/>
  <c r="DB1612" s="1"/>
  <c r="DA1612"/>
  <c r="DC1612"/>
  <c r="A1613"/>
  <c r="CY1613"/>
  <c r="CZ1613"/>
  <c r="DB1613" s="1"/>
  <c r="DA1613"/>
  <c r="DC1613"/>
  <c r="A1614"/>
  <c r="CY1614"/>
  <c r="CZ1614"/>
  <c r="DA1614"/>
  <c r="DB1614"/>
  <c r="DC1614"/>
  <c r="A1615"/>
  <c r="CY1615"/>
  <c r="CZ1615"/>
  <c r="DA1615"/>
  <c r="DB1615"/>
  <c r="DC1615"/>
  <c r="A1616"/>
  <c r="CY1616"/>
  <c r="CZ1616"/>
  <c r="DB1616" s="1"/>
  <c r="DA1616"/>
  <c r="DC1616"/>
  <c r="A1617"/>
  <c r="CY1617"/>
  <c r="CZ1617"/>
  <c r="DB1617" s="1"/>
  <c r="DA1617"/>
  <c r="DC1617"/>
  <c r="A1618"/>
  <c r="CY1618"/>
  <c r="CZ1618"/>
  <c r="DA1618"/>
  <c r="DB1618"/>
  <c r="DC1618"/>
  <c r="A1619"/>
  <c r="CY1619"/>
  <c r="CZ1619"/>
  <c r="DA1619"/>
  <c r="DB1619"/>
  <c r="DC1619"/>
  <c r="A1620"/>
  <c r="CY1620"/>
  <c r="CZ1620"/>
  <c r="DB1620" s="1"/>
  <c r="DA1620"/>
  <c r="DC1620"/>
  <c r="A1621"/>
  <c r="CY1621"/>
  <c r="CZ1621"/>
  <c r="DB1621" s="1"/>
  <c r="DA1621"/>
  <c r="DC1621"/>
  <c r="A1622"/>
  <c r="CY1622"/>
  <c r="CZ1622"/>
  <c r="DA1622"/>
  <c r="DB1622"/>
  <c r="DC1622"/>
  <c r="A1623"/>
  <c r="CY1623"/>
  <c r="CZ1623"/>
  <c r="DA1623"/>
  <c r="DB1623"/>
  <c r="DC1623"/>
  <c r="A1624"/>
  <c r="CY1624"/>
  <c r="CZ1624"/>
  <c r="DB1624" s="1"/>
  <c r="DA1624"/>
  <c r="DC1624"/>
  <c r="A1625"/>
  <c r="CY1625"/>
  <c r="CZ1625"/>
  <c r="DB1625" s="1"/>
  <c r="DA1625"/>
  <c r="DC1625"/>
  <c r="A1626"/>
  <c r="CY1626"/>
  <c r="CZ1626"/>
  <c r="DA1626"/>
  <c r="DB1626"/>
  <c r="DC1626"/>
  <c r="A1627"/>
  <c r="CY1627"/>
  <c r="CZ1627"/>
  <c r="DA1627"/>
  <c r="DB1627"/>
  <c r="DC1627"/>
  <c r="A1628"/>
  <c r="CY1628"/>
  <c r="CZ1628"/>
  <c r="DB1628" s="1"/>
  <c r="DA1628"/>
  <c r="DC1628"/>
  <c r="A1629"/>
  <c r="CY1629"/>
  <c r="CZ1629"/>
  <c r="DB1629" s="1"/>
  <c r="DA1629"/>
  <c r="DC1629"/>
  <c r="A1630"/>
  <c r="CY1630"/>
  <c r="CZ1630"/>
  <c r="DA1630"/>
  <c r="DB1630"/>
  <c r="DC1630"/>
  <c r="A1631"/>
  <c r="CY1631"/>
  <c r="CZ1631"/>
  <c r="DA1631"/>
  <c r="DB1631"/>
  <c r="DC1631"/>
  <c r="A1632"/>
  <c r="CY1632"/>
  <c r="CZ1632"/>
  <c r="DB1632" s="1"/>
  <c r="DA1632"/>
  <c r="DC1632"/>
  <c r="A1633"/>
  <c r="CY1633"/>
  <c r="CZ1633"/>
  <c r="DB1633" s="1"/>
  <c r="DA1633"/>
  <c r="DC1633"/>
  <c r="A1634"/>
  <c r="CY1634"/>
  <c r="CZ1634"/>
  <c r="DA1634"/>
  <c r="DB1634"/>
  <c r="DC1634"/>
  <c r="A1635"/>
  <c r="CY1635"/>
  <c r="CZ1635"/>
  <c r="DA1635"/>
  <c r="DB1635"/>
  <c r="DC1635"/>
  <c r="A1636"/>
  <c r="CY1636"/>
  <c r="CZ1636"/>
  <c r="DB1636" s="1"/>
  <c r="DA1636"/>
  <c r="DC1636"/>
  <c r="A1637"/>
  <c r="CY1637"/>
  <c r="CZ1637"/>
  <c r="DB1637" s="1"/>
  <c r="DA1637"/>
  <c r="DC1637"/>
  <c r="A1638"/>
  <c r="CY1638"/>
  <c r="CZ1638"/>
  <c r="DA1638"/>
  <c r="DB1638"/>
  <c r="DC1638"/>
  <c r="A1639"/>
  <c r="CY1639"/>
  <c r="CZ1639"/>
  <c r="DA1639"/>
  <c r="DB1639"/>
  <c r="DC1639"/>
  <c r="A1640"/>
  <c r="CY1640"/>
  <c r="CZ1640"/>
  <c r="DB1640" s="1"/>
  <c r="DA1640"/>
  <c r="DC1640"/>
  <c r="A1641"/>
  <c r="CY1641"/>
  <c r="CZ1641"/>
  <c r="DB1641" s="1"/>
  <c r="DA1641"/>
  <c r="DC1641"/>
  <c r="A1642"/>
  <c r="CY1642"/>
  <c r="CZ1642"/>
  <c r="DA1642"/>
  <c r="DB1642"/>
  <c r="DC1642"/>
  <c r="A1643"/>
  <c r="CY1643"/>
  <c r="CZ1643"/>
  <c r="DA1643"/>
  <c r="DB1643"/>
  <c r="DC1643"/>
  <c r="A1644"/>
  <c r="CY1644"/>
  <c r="CZ1644"/>
  <c r="DB1644" s="1"/>
  <c r="DA1644"/>
  <c r="DC1644"/>
  <c r="A1645"/>
  <c r="CY1645"/>
  <c r="CZ1645"/>
  <c r="DB1645" s="1"/>
  <c r="DA1645"/>
  <c r="DC1645"/>
  <c r="A1646"/>
  <c r="CY1646"/>
  <c r="CZ1646"/>
  <c r="DA1646"/>
  <c r="DB1646"/>
  <c r="DC1646"/>
  <c r="A1647"/>
  <c r="CY1647"/>
  <c r="CZ1647"/>
  <c r="DA1647"/>
  <c r="DB1647"/>
  <c r="DC1647"/>
  <c r="A1648"/>
  <c r="CY1648"/>
  <c r="CZ1648"/>
  <c r="DB1648" s="1"/>
  <c r="DA1648"/>
  <c r="DC1648"/>
  <c r="A1649"/>
  <c r="CY1649"/>
  <c r="CZ1649"/>
  <c r="DB1649" s="1"/>
  <c r="DA1649"/>
  <c r="DC1649"/>
  <c r="A1650"/>
  <c r="CY1650"/>
  <c r="CZ1650"/>
  <c r="DA1650"/>
  <c r="DB1650"/>
  <c r="DC1650"/>
  <c r="A1651"/>
  <c r="CY1651"/>
  <c r="CZ1651"/>
  <c r="DA1651"/>
  <c r="DB1651"/>
  <c r="DC1651"/>
  <c r="A1652"/>
  <c r="CY1652"/>
  <c r="CZ1652"/>
  <c r="DB1652" s="1"/>
  <c r="DA1652"/>
  <c r="DC1652"/>
  <c r="A1653"/>
  <c r="CY1653"/>
  <c r="CZ1653"/>
  <c r="DB1653" s="1"/>
  <c r="DA1653"/>
  <c r="DC1653"/>
  <c r="A1654"/>
  <c r="CY1654"/>
  <c r="CZ1654"/>
  <c r="DA1654"/>
  <c r="DB1654"/>
  <c r="DC1654"/>
  <c r="A1655"/>
  <c r="CY1655"/>
  <c r="CZ1655"/>
  <c r="DA1655"/>
  <c r="DB1655"/>
  <c r="DC1655"/>
  <c r="A1656"/>
  <c r="CY1656"/>
  <c r="CZ1656"/>
  <c r="DB1656" s="1"/>
  <c r="DA1656"/>
  <c r="DC1656"/>
  <c r="A1657"/>
  <c r="CY1657"/>
  <c r="CZ1657"/>
  <c r="DB1657" s="1"/>
  <c r="DA1657"/>
  <c r="DC1657"/>
  <c r="A1658"/>
  <c r="CY1658"/>
  <c r="CZ1658"/>
  <c r="DA1658"/>
  <c r="DB1658"/>
  <c r="DC1658"/>
  <c r="A1659"/>
  <c r="CY1659"/>
  <c r="CZ1659"/>
  <c r="DA1659"/>
  <c r="DB1659"/>
  <c r="DC1659"/>
  <c r="A1660"/>
  <c r="CY1660"/>
  <c r="CZ1660"/>
  <c r="DB1660" s="1"/>
  <c r="DA1660"/>
  <c r="DC1660"/>
  <c r="A1661"/>
  <c r="CY1661"/>
  <c r="CZ1661"/>
  <c r="DB1661" s="1"/>
  <c r="DA1661"/>
  <c r="DC1661"/>
  <c r="A1662"/>
  <c r="CY1662"/>
  <c r="CZ1662"/>
  <c r="DA1662"/>
  <c r="DB1662"/>
  <c r="DC1662"/>
  <c r="A1663"/>
  <c r="CY1663"/>
  <c r="CZ1663"/>
  <c r="DA1663"/>
  <c r="DB1663"/>
  <c r="DC1663"/>
  <c r="A1664"/>
  <c r="CY1664"/>
  <c r="CZ1664"/>
  <c r="DB1664" s="1"/>
  <c r="DA1664"/>
  <c r="DC1664"/>
  <c r="A1665"/>
  <c r="CY1665"/>
  <c r="CZ1665"/>
  <c r="DB1665" s="1"/>
  <c r="DA1665"/>
  <c r="DC1665"/>
  <c r="A1666"/>
  <c r="CY1666"/>
  <c r="CZ1666"/>
  <c r="DA1666"/>
  <c r="DB1666"/>
  <c r="DC1666"/>
  <c r="A1667"/>
  <c r="CY1667"/>
  <c r="CZ1667"/>
  <c r="DA1667"/>
  <c r="DB1667"/>
  <c r="DC1667"/>
  <c r="A1668"/>
  <c r="CY1668"/>
  <c r="CZ1668"/>
  <c r="DB1668" s="1"/>
  <c r="DA1668"/>
  <c r="DC1668"/>
  <c r="A1669"/>
  <c r="CY1669"/>
  <c r="CZ1669"/>
  <c r="DB1669" s="1"/>
  <c r="DA1669"/>
  <c r="DC1669"/>
  <c r="A1670"/>
  <c r="CY1670"/>
  <c r="CZ1670"/>
  <c r="DA1670"/>
  <c r="DB1670"/>
  <c r="DC1670"/>
  <c r="A1671"/>
  <c r="CY1671"/>
  <c r="CZ1671"/>
  <c r="DA1671"/>
  <c r="DB1671"/>
  <c r="DC1671"/>
  <c r="A1672"/>
  <c r="CY1672"/>
  <c r="CZ1672"/>
  <c r="DB1672" s="1"/>
  <c r="DA1672"/>
  <c r="DC1672"/>
  <c r="A1673"/>
  <c r="CY1673"/>
  <c r="CZ1673"/>
  <c r="DB1673" s="1"/>
  <c r="DA1673"/>
  <c r="DC1673"/>
  <c r="A1674"/>
  <c r="CY1674"/>
  <c r="CZ1674"/>
  <c r="DA1674"/>
  <c r="DB1674"/>
  <c r="DC1674"/>
  <c r="A1675"/>
  <c r="CY1675"/>
  <c r="CZ1675"/>
  <c r="DA1675"/>
  <c r="DB1675"/>
  <c r="DC1675"/>
  <c r="A1676"/>
  <c r="CY1676"/>
  <c r="CZ1676"/>
  <c r="DB1676" s="1"/>
  <c r="DA1676"/>
  <c r="DC1676"/>
  <c r="A1677"/>
  <c r="CY1677"/>
  <c r="CZ1677"/>
  <c r="DB1677" s="1"/>
  <c r="DA1677"/>
  <c r="DC1677"/>
  <c r="A1678"/>
  <c r="CY1678"/>
  <c r="CZ1678"/>
  <c r="DA1678"/>
  <c r="DB1678"/>
  <c r="DC1678"/>
  <c r="A1679"/>
  <c r="CY1679"/>
  <c r="CZ1679"/>
  <c r="DA1679"/>
  <c r="DB1679"/>
  <c r="DC1679"/>
  <c r="A1680"/>
  <c r="CY1680"/>
  <c r="CZ1680"/>
  <c r="DB1680" s="1"/>
  <c r="DA1680"/>
  <c r="DC1680"/>
  <c r="A1681"/>
  <c r="CY1681"/>
  <c r="CZ1681"/>
  <c r="DB1681" s="1"/>
  <c r="DA1681"/>
  <c r="DC1681"/>
  <c r="A1682"/>
  <c r="CY1682"/>
  <c r="CZ1682"/>
  <c r="DA1682"/>
  <c r="DB1682"/>
  <c r="DC1682"/>
  <c r="A1683"/>
  <c r="CY1683"/>
  <c r="CZ1683"/>
  <c r="DA1683"/>
  <c r="DB1683"/>
  <c r="DC1683"/>
  <c r="A1684"/>
  <c r="CY1684"/>
  <c r="CZ1684"/>
  <c r="DB1684" s="1"/>
  <c r="DA1684"/>
  <c r="DC1684"/>
  <c r="A1685"/>
  <c r="CY1685"/>
  <c r="CZ1685"/>
  <c r="DB1685" s="1"/>
  <c r="DA1685"/>
  <c r="DC1685"/>
  <c r="A1686"/>
  <c r="CY1686"/>
  <c r="CZ1686"/>
  <c r="DA1686"/>
  <c r="DB1686"/>
  <c r="DC1686"/>
  <c r="A1687"/>
  <c r="CY1687"/>
  <c r="CZ1687"/>
  <c r="DA1687"/>
  <c r="DB1687"/>
  <c r="DC1687"/>
  <c r="A1688"/>
  <c r="CY1688"/>
  <c r="CZ1688"/>
  <c r="DB1688" s="1"/>
  <c r="DA1688"/>
  <c r="DC1688"/>
  <c r="A1689"/>
  <c r="CY1689"/>
  <c r="CZ1689"/>
  <c r="DB1689" s="1"/>
  <c r="DA1689"/>
  <c r="DC1689"/>
  <c r="A1690"/>
  <c r="CY1690"/>
  <c r="CZ1690"/>
  <c r="DA1690"/>
  <c r="DB1690"/>
  <c r="DC1690"/>
  <c r="A1691"/>
  <c r="CY1691"/>
  <c r="CZ1691"/>
  <c r="DA1691"/>
  <c r="DB1691"/>
  <c r="DC1691"/>
  <c r="A1692"/>
  <c r="CY1692"/>
  <c r="CZ1692"/>
  <c r="DB1692" s="1"/>
  <c r="DA1692"/>
  <c r="DC1692"/>
  <c r="A1693"/>
  <c r="CY1693"/>
  <c r="CZ1693"/>
  <c r="DB1693" s="1"/>
  <c r="DA1693"/>
  <c r="DC1693"/>
  <c r="A1694"/>
  <c r="CY1694"/>
  <c r="CZ1694"/>
  <c r="DA1694"/>
  <c r="DB1694"/>
  <c r="DC1694"/>
  <c r="A1695"/>
  <c r="CY1695"/>
  <c r="CZ1695"/>
  <c r="DA1695"/>
  <c r="DB1695"/>
  <c r="DC1695"/>
  <c r="A1696"/>
  <c r="CY1696"/>
  <c r="CZ1696"/>
  <c r="DB1696" s="1"/>
  <c r="DA1696"/>
  <c r="DC1696"/>
  <c r="A1697"/>
  <c r="CY1697"/>
  <c r="CZ1697"/>
  <c r="DB1697" s="1"/>
  <c r="DA1697"/>
  <c r="DC1697"/>
  <c r="A1698"/>
  <c r="CY1698"/>
  <c r="CZ1698"/>
  <c r="DA1698"/>
  <c r="DB1698"/>
  <c r="DC1698"/>
  <c r="A1699"/>
  <c r="CY1699"/>
  <c r="CZ1699"/>
  <c r="DA1699"/>
  <c r="DB1699"/>
  <c r="DC1699"/>
  <c r="A1700"/>
  <c r="CY1700"/>
  <c r="CZ1700"/>
  <c r="DB1700" s="1"/>
  <c r="DA1700"/>
  <c r="DC1700"/>
  <c r="A1701"/>
  <c r="CY1701"/>
  <c r="CZ1701"/>
  <c r="DB1701" s="1"/>
  <c r="DA1701"/>
  <c r="DC1701"/>
  <c r="A1702"/>
  <c r="CY1702"/>
  <c r="CZ1702"/>
  <c r="DA1702"/>
  <c r="DB1702"/>
  <c r="DC1702"/>
  <c r="A1703"/>
  <c r="CY1703"/>
  <c r="CZ1703"/>
  <c r="DA1703"/>
  <c r="DB1703"/>
  <c r="DC1703"/>
  <c r="A1704"/>
  <c r="CY1704"/>
  <c r="CZ1704"/>
  <c r="DB1704" s="1"/>
  <c r="DA1704"/>
  <c r="DC1704"/>
  <c r="A1705"/>
  <c r="CY1705"/>
  <c r="CZ1705"/>
  <c r="DB1705" s="1"/>
  <c r="DA1705"/>
  <c r="DC1705"/>
  <c r="A1706"/>
  <c r="CY1706"/>
  <c r="CZ1706"/>
  <c r="DA1706"/>
  <c r="DB1706"/>
  <c r="DC1706"/>
  <c r="A1707"/>
  <c r="CY1707"/>
  <c r="CZ1707"/>
  <c r="DA1707"/>
  <c r="DB1707"/>
  <c r="DC1707"/>
  <c r="A1708"/>
  <c r="CY1708"/>
  <c r="CZ1708"/>
  <c r="DB1708" s="1"/>
  <c r="DA1708"/>
  <c r="DC1708"/>
  <c r="A1709"/>
  <c r="CY1709"/>
  <c r="CZ1709"/>
  <c r="DB1709" s="1"/>
  <c r="DA1709"/>
  <c r="DC1709"/>
  <c r="A1710"/>
  <c r="CY1710"/>
  <c r="CZ1710"/>
  <c r="DA1710"/>
  <c r="DB1710"/>
  <c r="DC1710"/>
  <c r="A1711"/>
  <c r="CY1711"/>
  <c r="CZ1711"/>
  <c r="DA1711"/>
  <c r="DB1711"/>
  <c r="DC1711"/>
  <c r="A1712"/>
  <c r="CY1712"/>
  <c r="CZ1712"/>
  <c r="DB1712" s="1"/>
  <c r="DA1712"/>
  <c r="DC1712"/>
  <c r="A1713"/>
  <c r="CY1713"/>
  <c r="CZ1713"/>
  <c r="DB1713" s="1"/>
  <c r="DA1713"/>
  <c r="DC1713"/>
  <c r="A1714"/>
  <c r="CY1714"/>
  <c r="CZ1714"/>
  <c r="DA1714"/>
  <c r="DB1714"/>
  <c r="DC1714"/>
  <c r="A1715"/>
  <c r="CY1715"/>
  <c r="CZ1715"/>
  <c r="DA1715"/>
  <c r="DB1715"/>
  <c r="DC1715"/>
  <c r="A1716"/>
  <c r="CY1716"/>
  <c r="CZ1716"/>
  <c r="DB1716" s="1"/>
  <c r="DA1716"/>
  <c r="DC1716"/>
  <c r="A1717"/>
  <c r="CY1717"/>
  <c r="CZ1717"/>
  <c r="DB1717" s="1"/>
  <c r="DA1717"/>
  <c r="DC1717"/>
  <c r="A1718"/>
  <c r="CY1718"/>
  <c r="CZ1718"/>
  <c r="DA1718"/>
  <c r="DB1718"/>
  <c r="DC1718"/>
  <c r="A1719"/>
  <c r="CY1719"/>
  <c r="CZ1719"/>
  <c r="DA1719"/>
  <c r="DB1719"/>
  <c r="DC1719"/>
  <c r="A1720"/>
  <c r="CY1720"/>
  <c r="CZ1720"/>
  <c r="DB1720" s="1"/>
  <c r="DA1720"/>
  <c r="DC1720"/>
  <c r="A1721"/>
  <c r="CY1721"/>
  <c r="CZ1721"/>
  <c r="DB1721" s="1"/>
  <c r="DA1721"/>
  <c r="DC1721"/>
  <c r="A1722"/>
  <c r="CY1722"/>
  <c r="CZ1722"/>
  <c r="DA1722"/>
  <c r="DB1722"/>
  <c r="DC1722"/>
  <c r="A1723"/>
  <c r="CY1723"/>
  <c r="CZ1723"/>
  <c r="DA1723"/>
  <c r="DB1723"/>
  <c r="DC1723"/>
  <c r="A1724"/>
  <c r="CY1724"/>
  <c r="CZ1724"/>
  <c r="DB1724" s="1"/>
  <c r="DA1724"/>
  <c r="DC1724"/>
  <c r="A1725"/>
  <c r="CY1725"/>
  <c r="CZ1725"/>
  <c r="DB1725" s="1"/>
  <c r="DA1725"/>
  <c r="DC1725"/>
  <c r="A1726"/>
  <c r="CY1726"/>
  <c r="CZ1726"/>
  <c r="DA1726"/>
  <c r="DB1726"/>
  <c r="DC1726"/>
  <c r="A1727"/>
  <c r="CY1727"/>
  <c r="CZ1727"/>
  <c r="DA1727"/>
  <c r="DB1727"/>
  <c r="DC1727"/>
  <c r="A1728"/>
  <c r="CY1728"/>
  <c r="CZ1728"/>
  <c r="DB1728" s="1"/>
  <c r="DA1728"/>
  <c r="DC1728"/>
  <c r="A1729"/>
  <c r="CY1729"/>
  <c r="CZ1729"/>
  <c r="DB1729" s="1"/>
  <c r="DA1729"/>
  <c r="DC1729"/>
  <c r="A1730"/>
  <c r="CY1730"/>
  <c r="CZ1730"/>
  <c r="DA1730"/>
  <c r="DB1730"/>
  <c r="DC1730"/>
  <c r="A1731"/>
  <c r="CY1731"/>
  <c r="CZ1731"/>
  <c r="DA1731"/>
  <c r="DB1731"/>
  <c r="DC1731"/>
  <c r="A1732"/>
  <c r="CY1732"/>
  <c r="CZ1732"/>
  <c r="DB1732" s="1"/>
  <c r="DA1732"/>
  <c r="DC1732"/>
  <c r="A1733"/>
  <c r="CY1733"/>
  <c r="CZ1733"/>
  <c r="DB1733" s="1"/>
  <c r="DA1733"/>
  <c r="DC1733"/>
  <c r="A1734"/>
  <c r="CY1734"/>
  <c r="CZ1734"/>
  <c r="DA1734"/>
  <c r="DB1734"/>
  <c r="DC1734"/>
  <c r="A1735"/>
  <c r="CY1735"/>
  <c r="CZ1735"/>
  <c r="DA1735"/>
  <c r="DB1735"/>
  <c r="DC1735"/>
  <c r="A1736"/>
  <c r="CY1736"/>
  <c r="CZ1736"/>
  <c r="DB1736" s="1"/>
  <c r="DA1736"/>
  <c r="DC1736"/>
  <c r="A1737"/>
  <c r="CY1737"/>
  <c r="CZ1737"/>
  <c r="DB1737" s="1"/>
  <c r="DA1737"/>
  <c r="DC1737"/>
  <c r="A1738"/>
  <c r="CY1738"/>
  <c r="CZ1738"/>
  <c r="DA1738"/>
  <c r="DB1738"/>
  <c r="DC1738"/>
  <c r="A1739"/>
  <c r="CY1739"/>
  <c r="CZ1739"/>
  <c r="DA1739"/>
  <c r="DB1739"/>
  <c r="DC1739"/>
  <c r="A1740"/>
  <c r="CY1740"/>
  <c r="CZ1740"/>
  <c r="DB1740" s="1"/>
  <c r="DA1740"/>
  <c r="DC1740"/>
  <c r="A1741"/>
  <c r="CY1741"/>
  <c r="CZ1741"/>
  <c r="DB1741" s="1"/>
  <c r="DA1741"/>
  <c r="DC1741"/>
  <c r="A1742"/>
  <c r="CY1742"/>
  <c r="CZ1742"/>
  <c r="DA1742"/>
  <c r="DB1742"/>
  <c r="DC1742"/>
  <c r="A1743"/>
  <c r="CY1743"/>
  <c r="CZ1743"/>
  <c r="DA1743"/>
  <c r="DB1743"/>
  <c r="DC1743"/>
  <c r="A1744"/>
  <c r="CY1744"/>
  <c r="CZ1744"/>
  <c r="DB1744" s="1"/>
  <c r="DA1744"/>
  <c r="DC1744"/>
  <c r="A1745"/>
  <c r="CY1745"/>
  <c r="CZ1745"/>
  <c r="DB1745" s="1"/>
  <c r="DA1745"/>
  <c r="DC1745"/>
  <c r="A1746"/>
  <c r="CY1746"/>
  <c r="CZ1746"/>
  <c r="DA1746"/>
  <c r="DB1746"/>
  <c r="DC1746"/>
  <c r="A1747"/>
  <c r="CY1747"/>
  <c r="CZ1747"/>
  <c r="DA1747"/>
  <c r="DB1747"/>
  <c r="DC1747"/>
  <c r="A1748"/>
  <c r="CY1748"/>
  <c r="CZ1748"/>
  <c r="DB1748" s="1"/>
  <c r="DA1748"/>
  <c r="DC1748"/>
  <c r="A1749"/>
  <c r="CY1749"/>
  <c r="CZ1749"/>
  <c r="DB1749" s="1"/>
  <c r="DA1749"/>
  <c r="DC1749"/>
  <c r="A1750"/>
  <c r="CY1750"/>
  <c r="CZ1750"/>
  <c r="DA1750"/>
  <c r="DB1750"/>
  <c r="DC1750"/>
  <c r="A1751"/>
  <c r="CY1751"/>
  <c r="CZ1751"/>
  <c r="DA1751"/>
  <c r="DB1751"/>
  <c r="DC1751"/>
  <c r="A1752"/>
  <c r="CY1752"/>
  <c r="CZ1752"/>
  <c r="DB1752" s="1"/>
  <c r="DA1752"/>
  <c r="DC1752"/>
  <c r="A1753"/>
  <c r="CY1753"/>
  <c r="CZ1753"/>
  <c r="DB1753" s="1"/>
  <c r="DA1753"/>
  <c r="DC1753"/>
  <c r="A1754"/>
  <c r="CY1754"/>
  <c r="CZ1754"/>
  <c r="DA1754"/>
  <c r="DB1754"/>
  <c r="DC1754"/>
  <c r="A1755"/>
  <c r="CY1755"/>
  <c r="CZ1755"/>
  <c r="DA1755"/>
  <c r="DB1755"/>
  <c r="DC1755"/>
  <c r="A1756"/>
  <c r="CY1756"/>
  <c r="CZ1756"/>
  <c r="DB1756" s="1"/>
  <c r="DA1756"/>
  <c r="DC1756"/>
  <c r="A1757"/>
  <c r="CY1757"/>
  <c r="CZ1757"/>
  <c r="DB1757" s="1"/>
  <c r="DA1757"/>
  <c r="DC1757"/>
  <c r="A1758"/>
  <c r="CY1758"/>
  <c r="CZ1758"/>
  <c r="DA1758"/>
  <c r="DB1758"/>
  <c r="DC1758"/>
  <c r="A1759"/>
  <c r="CY1759"/>
  <c r="CZ1759"/>
  <c r="DA1759"/>
  <c r="DB1759"/>
  <c r="DC1759"/>
  <c r="A1760"/>
  <c r="CY1760"/>
  <c r="CZ1760"/>
  <c r="DB1760" s="1"/>
  <c r="DA1760"/>
  <c r="DC1760"/>
  <c r="A1761"/>
  <c r="CY1761"/>
  <c r="CZ1761"/>
  <c r="DB1761" s="1"/>
  <c r="DA1761"/>
  <c r="DC1761"/>
  <c r="A1762"/>
  <c r="CY1762"/>
  <c r="CZ1762"/>
  <c r="DA1762"/>
  <c r="DB1762"/>
  <c r="DC1762"/>
  <c r="A1763"/>
  <c r="CY1763"/>
  <c r="CZ1763"/>
  <c r="DA1763"/>
  <c r="DB1763"/>
  <c r="DC1763"/>
  <c r="A1764"/>
  <c r="CY1764"/>
  <c r="CZ1764"/>
  <c r="DB1764" s="1"/>
  <c r="DA1764"/>
  <c r="DC1764"/>
  <c r="A1765"/>
  <c r="CY1765"/>
  <c r="CZ1765"/>
  <c r="DB1765" s="1"/>
  <c r="DA1765"/>
  <c r="DC1765"/>
  <c r="A1766"/>
  <c r="CY1766"/>
  <c r="CZ1766"/>
  <c r="DA1766"/>
  <c r="DB1766"/>
  <c r="DC1766"/>
  <c r="A1767"/>
  <c r="CY1767"/>
  <c r="CZ1767"/>
  <c r="DA1767"/>
  <c r="DB1767"/>
  <c r="DC1767"/>
  <c r="A1768"/>
  <c r="CY1768"/>
  <c r="CZ1768"/>
  <c r="DB1768" s="1"/>
  <c r="DA1768"/>
  <c r="DC1768"/>
  <c r="A1769"/>
  <c r="CY1769"/>
  <c r="CZ1769"/>
  <c r="DB1769" s="1"/>
  <c r="DA1769"/>
  <c r="DC1769"/>
  <c r="A1770"/>
  <c r="CY1770"/>
  <c r="CZ1770"/>
  <c r="DA1770"/>
  <c r="DB1770"/>
  <c r="DC1770"/>
  <c r="A1771"/>
  <c r="CY1771"/>
  <c r="CZ1771"/>
  <c r="DA1771"/>
  <c r="DB1771"/>
  <c r="DC1771"/>
  <c r="A1772"/>
  <c r="CY1772"/>
  <c r="CZ1772"/>
  <c r="DB1772" s="1"/>
  <c r="DA1772"/>
  <c r="DC1772"/>
  <c r="A1773"/>
  <c r="CY1773"/>
  <c r="CZ1773"/>
  <c r="DB1773" s="1"/>
  <c r="DA1773"/>
  <c r="DC1773"/>
  <c r="A1774"/>
  <c r="CY1774"/>
  <c r="CZ1774"/>
  <c r="DA1774"/>
  <c r="DB1774"/>
  <c r="DC1774"/>
  <c r="A1775"/>
  <c r="CY1775"/>
  <c r="CZ1775"/>
  <c r="DA1775"/>
  <c r="DB1775"/>
  <c r="DC1775"/>
  <c r="A1776"/>
  <c r="CY1776"/>
  <c r="CZ1776"/>
  <c r="DB1776" s="1"/>
  <c r="DA1776"/>
  <c r="DC1776"/>
  <c r="A1777"/>
  <c r="CY1777"/>
  <c r="CZ1777"/>
  <c r="DB1777" s="1"/>
  <c r="DA1777"/>
  <c r="DC1777"/>
  <c r="A1778"/>
  <c r="CY1778"/>
  <c r="CZ1778"/>
  <c r="DA1778"/>
  <c r="DB1778"/>
  <c r="DC1778"/>
  <c r="A1779"/>
  <c r="CY1779"/>
  <c r="CZ1779"/>
  <c r="DA1779"/>
  <c r="DB1779"/>
  <c r="DC1779"/>
  <c r="A1780"/>
  <c r="CY1780"/>
  <c r="CZ1780"/>
  <c r="DB1780" s="1"/>
  <c r="DA1780"/>
  <c r="DC1780"/>
  <c r="A1781"/>
  <c r="CY1781"/>
  <c r="CZ1781"/>
  <c r="DB1781" s="1"/>
  <c r="DA1781"/>
  <c r="DC1781"/>
  <c r="A1782"/>
  <c r="CY1782"/>
  <c r="CZ1782"/>
  <c r="DA1782"/>
  <c r="DB1782"/>
  <c r="DC1782"/>
  <c r="A1783"/>
  <c r="CY1783"/>
  <c r="CZ1783"/>
  <c r="DA1783"/>
  <c r="DB1783"/>
  <c r="DC1783"/>
  <c r="A1784"/>
  <c r="CY1784"/>
  <c r="CZ1784"/>
  <c r="DB1784" s="1"/>
  <c r="DA1784"/>
  <c r="DC1784"/>
  <c r="A1785"/>
  <c r="CY1785"/>
  <c r="CZ1785"/>
  <c r="DB1785" s="1"/>
  <c r="DA1785"/>
  <c r="DC1785"/>
  <c r="A1786"/>
  <c r="CY1786"/>
  <c r="CZ1786"/>
  <c r="DA1786"/>
  <c r="DB1786"/>
  <c r="DC1786"/>
  <c r="A1787"/>
  <c r="CY1787"/>
  <c r="CZ1787"/>
  <c r="DA1787"/>
  <c r="DB1787"/>
  <c r="DC1787"/>
  <c r="A1788"/>
  <c r="CY1788"/>
  <c r="CZ1788"/>
  <c r="DB1788" s="1"/>
  <c r="DA1788"/>
  <c r="DC1788"/>
  <c r="A1789"/>
  <c r="CY1789"/>
  <c r="CZ1789"/>
  <c r="DB1789" s="1"/>
  <c r="DA1789"/>
  <c r="DC1789"/>
  <c r="A1790"/>
  <c r="CY1790"/>
  <c r="CZ1790"/>
  <c r="DA1790"/>
  <c r="DB1790"/>
  <c r="DC1790"/>
  <c r="A1791"/>
  <c r="CY1791"/>
  <c r="CZ1791"/>
  <c r="DA1791"/>
  <c r="DB1791"/>
  <c r="DC1791"/>
  <c r="A1792"/>
  <c r="CY1792"/>
  <c r="CZ1792"/>
  <c r="DB1792" s="1"/>
  <c r="DA1792"/>
  <c r="DC1792"/>
  <c r="A1793"/>
  <c r="CY1793"/>
  <c r="CZ1793"/>
  <c r="DB1793" s="1"/>
  <c r="DA1793"/>
  <c r="DC1793"/>
  <c r="A1794"/>
  <c r="CY1794"/>
  <c r="CZ1794"/>
  <c r="DA1794"/>
  <c r="DB1794"/>
  <c r="DC1794"/>
  <c r="A1795"/>
  <c r="CY1795"/>
  <c r="CZ1795"/>
  <c r="DA1795"/>
  <c r="DB1795"/>
  <c r="DC1795"/>
  <c r="A1796"/>
  <c r="CY1796"/>
  <c r="CZ1796"/>
  <c r="DB1796" s="1"/>
  <c r="DA1796"/>
  <c r="DC1796"/>
  <c r="A1797"/>
  <c r="CY1797"/>
  <c r="CZ1797"/>
  <c r="DB1797" s="1"/>
  <c r="DA1797"/>
  <c r="DC1797"/>
  <c r="A1798"/>
  <c r="CY1798"/>
  <c r="CZ1798"/>
  <c r="DA1798"/>
  <c r="DB1798"/>
  <c r="DC1798"/>
  <c r="A1799"/>
  <c r="CY1799"/>
  <c r="CZ1799"/>
  <c r="DA1799"/>
  <c r="DB1799"/>
  <c r="DC1799"/>
  <c r="A1800"/>
  <c r="CY1800"/>
  <c r="CZ1800"/>
  <c r="DB1800" s="1"/>
  <c r="DA1800"/>
  <c r="DC1800"/>
  <c r="A1801"/>
  <c r="CY1801"/>
  <c r="CZ1801"/>
  <c r="DB1801" s="1"/>
  <c r="DA1801"/>
  <c r="DC1801"/>
  <c r="A1802"/>
  <c r="CY1802"/>
  <c r="CZ1802"/>
  <c r="DA1802"/>
  <c r="DB1802"/>
  <c r="DC1802"/>
  <c r="A1803"/>
  <c r="CY1803"/>
  <c r="CZ1803"/>
  <c r="DA1803"/>
  <c r="DB1803"/>
  <c r="DC1803"/>
  <c r="A1804"/>
  <c r="CY1804"/>
  <c r="CZ1804"/>
  <c r="DB1804" s="1"/>
  <c r="DA1804"/>
  <c r="DC1804"/>
  <c r="A1805"/>
  <c r="CY1805"/>
  <c r="CZ1805"/>
  <c r="DB1805" s="1"/>
  <c r="DA1805"/>
  <c r="DC1805"/>
  <c r="A1806"/>
  <c r="CY1806"/>
  <c r="CZ1806"/>
  <c r="DA1806"/>
  <c r="DB1806"/>
  <c r="DC1806"/>
  <c r="A1807"/>
  <c r="CY1807"/>
  <c r="CZ1807"/>
  <c r="DA1807"/>
  <c r="DB1807"/>
  <c r="DC1807"/>
  <c r="A1808"/>
  <c r="CY1808"/>
  <c r="CZ1808"/>
  <c r="DB1808" s="1"/>
  <c r="DA1808"/>
  <c r="DC1808"/>
  <c r="A1809"/>
  <c r="CY1809"/>
  <c r="CZ1809"/>
  <c r="DB1809" s="1"/>
  <c r="DA1809"/>
  <c r="DC1809"/>
  <c r="A1810"/>
  <c r="CY1810"/>
  <c r="CZ1810"/>
  <c r="DA1810"/>
  <c r="DB1810"/>
  <c r="DC1810"/>
  <c r="A1811"/>
  <c r="CY1811"/>
  <c r="CZ1811"/>
  <c r="DA1811"/>
  <c r="DB1811"/>
  <c r="DC1811"/>
  <c r="A1812"/>
  <c r="CY1812"/>
  <c r="CZ1812"/>
  <c r="DB1812" s="1"/>
  <c r="DA1812"/>
  <c r="DC1812"/>
  <c r="A1813"/>
  <c r="CY1813"/>
  <c r="CZ1813"/>
  <c r="DB1813" s="1"/>
  <c r="DA1813"/>
  <c r="DC1813"/>
  <c r="A1814"/>
  <c r="CY1814"/>
  <c r="CZ1814"/>
  <c r="DA1814"/>
  <c r="DB1814"/>
  <c r="DC1814"/>
  <c r="A1815"/>
  <c r="CY1815"/>
  <c r="CZ1815"/>
  <c r="DA1815"/>
  <c r="DB1815"/>
  <c r="DC1815"/>
  <c r="A1816"/>
  <c r="CY1816"/>
  <c r="CZ1816"/>
  <c r="DB1816" s="1"/>
  <c r="DA1816"/>
  <c r="DC1816"/>
  <c r="A1817"/>
  <c r="CY1817"/>
  <c r="CZ1817"/>
  <c r="DB1817" s="1"/>
  <c r="DA1817"/>
  <c r="DC1817"/>
  <c r="A1818"/>
  <c r="CY1818"/>
  <c r="CZ1818"/>
  <c r="DA1818"/>
  <c r="DB1818"/>
  <c r="DC1818"/>
  <c r="A1819"/>
  <c r="CY1819"/>
  <c r="CZ1819"/>
  <c r="DA1819"/>
  <c r="DB1819"/>
  <c r="DC1819"/>
  <c r="A1820"/>
  <c r="CY1820"/>
  <c r="CZ1820"/>
  <c r="DB1820" s="1"/>
  <c r="DA1820"/>
  <c r="DC1820"/>
  <c r="A1821"/>
  <c r="CY1821"/>
  <c r="CZ1821"/>
  <c r="DB1821" s="1"/>
  <c r="DA1821"/>
  <c r="DC1821"/>
  <c r="A1822"/>
  <c r="CY1822"/>
  <c r="CZ1822"/>
  <c r="DA1822"/>
  <c r="DB1822"/>
  <c r="DC1822"/>
  <c r="A1823"/>
  <c r="CY1823"/>
  <c r="CZ1823"/>
  <c r="DA1823"/>
  <c r="DB1823"/>
  <c r="DC1823"/>
  <c r="A1824"/>
  <c r="CY1824"/>
  <c r="CZ1824"/>
  <c r="DB1824" s="1"/>
  <c r="DA1824"/>
  <c r="DC1824"/>
  <c r="A1825"/>
  <c r="CY1825"/>
  <c r="CZ1825"/>
  <c r="DB1825" s="1"/>
  <c r="DA1825"/>
  <c r="DC1825"/>
  <c r="A1826"/>
  <c r="CY1826"/>
  <c r="CZ1826"/>
  <c r="DA1826"/>
  <c r="DB1826"/>
  <c r="DC1826"/>
  <c r="A1827"/>
  <c r="CY1827"/>
  <c r="CZ1827"/>
  <c r="DA1827"/>
  <c r="DB1827"/>
  <c r="DC1827"/>
  <c r="A1828"/>
  <c r="CY1828"/>
  <c r="CZ1828"/>
  <c r="DB1828" s="1"/>
  <c r="DA1828"/>
  <c r="DC1828"/>
  <c r="A1829"/>
  <c r="CY1829"/>
  <c r="CZ1829"/>
  <c r="DB1829" s="1"/>
  <c r="DA1829"/>
  <c r="DC1829"/>
  <c r="A1830"/>
  <c r="CY1830"/>
  <c r="CZ1830"/>
  <c r="DA1830"/>
  <c r="DB1830"/>
  <c r="DC1830"/>
  <c r="A1831"/>
  <c r="CY1831"/>
  <c r="CZ1831"/>
  <c r="DA1831"/>
  <c r="DB1831"/>
  <c r="DC1831"/>
  <c r="A1832"/>
  <c r="CY1832"/>
  <c r="CZ1832"/>
  <c r="DB1832" s="1"/>
  <c r="DA1832"/>
  <c r="DC1832"/>
  <c r="A1833"/>
  <c r="CY1833"/>
  <c r="CZ1833"/>
  <c r="DB1833" s="1"/>
  <c r="DA1833"/>
  <c r="DC1833"/>
  <c r="A1834"/>
  <c r="CY1834"/>
  <c r="CZ1834"/>
  <c r="DA1834"/>
  <c r="DB1834"/>
  <c r="DC1834"/>
  <c r="A1835"/>
  <c r="CY1835"/>
  <c r="CZ1835"/>
  <c r="DA1835"/>
  <c r="DB1835"/>
  <c r="DC1835"/>
  <c r="A1836"/>
  <c r="CY1836"/>
  <c r="CZ1836"/>
  <c r="DB1836" s="1"/>
  <c r="DA1836"/>
  <c r="DC1836"/>
  <c r="A1837"/>
  <c r="CY1837"/>
  <c r="CZ1837"/>
  <c r="DB1837" s="1"/>
  <c r="DA1837"/>
  <c r="DC1837"/>
  <c r="A1838"/>
  <c r="CY1838"/>
  <c r="CZ1838"/>
  <c r="DA1838"/>
  <c r="DB1838"/>
  <c r="DC1838"/>
  <c r="A1839"/>
  <c r="CY1839"/>
  <c r="CZ1839"/>
  <c r="DA1839"/>
  <c r="DB1839"/>
  <c r="DC1839"/>
  <c r="A1840"/>
  <c r="CY1840"/>
  <c r="CZ1840"/>
  <c r="DB1840" s="1"/>
  <c r="DA1840"/>
  <c r="DC1840"/>
  <c r="A1841"/>
  <c r="CY1841"/>
  <c r="CZ1841"/>
  <c r="DB1841" s="1"/>
  <c r="DA1841"/>
  <c r="DC1841"/>
  <c r="A1842"/>
  <c r="CY1842"/>
  <c r="CZ1842"/>
  <c r="DA1842"/>
  <c r="DB1842"/>
  <c r="DC1842"/>
  <c r="A1843"/>
  <c r="CY1843"/>
  <c r="CZ1843"/>
  <c r="DA1843"/>
  <c r="DB1843"/>
  <c r="DC1843"/>
  <c r="A1844"/>
  <c r="CY1844"/>
  <c r="CZ1844"/>
  <c r="DB1844" s="1"/>
  <c r="DA1844"/>
  <c r="DC1844"/>
  <c r="A1845"/>
  <c r="CY1845"/>
  <c r="CZ1845"/>
  <c r="DB1845" s="1"/>
  <c r="DA1845"/>
  <c r="DC1845"/>
  <c r="A1846"/>
  <c r="CY1846"/>
  <c r="CZ1846"/>
  <c r="DA1846"/>
  <c r="DB1846"/>
  <c r="DC1846"/>
  <c r="A1847"/>
  <c r="CY1847"/>
  <c r="CZ1847"/>
  <c r="DA1847"/>
  <c r="DB1847"/>
  <c r="DC1847"/>
  <c r="A1848"/>
  <c r="CY1848"/>
  <c r="CZ1848"/>
  <c r="DB1848" s="1"/>
  <c r="DA1848"/>
  <c r="DC1848"/>
  <c r="A1849"/>
  <c r="CY1849"/>
  <c r="CZ1849"/>
  <c r="DB1849" s="1"/>
  <c r="DA1849"/>
  <c r="DC1849"/>
  <c r="A1850"/>
  <c r="CY1850"/>
  <c r="CZ1850"/>
  <c r="DA1850"/>
  <c r="DB1850"/>
  <c r="DC1850"/>
  <c r="A1851"/>
  <c r="CY1851"/>
  <c r="CZ1851"/>
  <c r="DA1851"/>
  <c r="DB1851"/>
  <c r="DC1851"/>
  <c r="A1852"/>
  <c r="CY1852"/>
  <c r="CZ1852"/>
  <c r="DB1852" s="1"/>
  <c r="DA1852"/>
  <c r="DC1852"/>
  <c r="A1853"/>
  <c r="CY1853"/>
  <c r="CZ1853"/>
  <c r="DB1853" s="1"/>
  <c r="DA1853"/>
  <c r="DC1853"/>
  <c r="A1854"/>
  <c r="CY1854"/>
  <c r="CZ1854"/>
  <c r="DA1854"/>
  <c r="DB1854"/>
  <c r="DC1854"/>
  <c r="A1855"/>
  <c r="CY1855"/>
  <c r="CZ1855"/>
  <c r="DA1855"/>
  <c r="DB1855"/>
  <c r="DC1855"/>
  <c r="A1856"/>
  <c r="CY1856"/>
  <c r="CZ1856"/>
  <c r="DB1856" s="1"/>
  <c r="DA1856"/>
  <c r="DC1856"/>
  <c r="A1857"/>
  <c r="CY1857"/>
  <c r="CZ1857"/>
  <c r="DB1857" s="1"/>
  <c r="DA1857"/>
  <c r="DC1857"/>
  <c r="A1858"/>
  <c r="CY1858"/>
  <c r="CZ1858"/>
  <c r="DA1858"/>
  <c r="DB1858"/>
  <c r="DC1858"/>
  <c r="A1859"/>
  <c r="CY1859"/>
  <c r="CZ1859"/>
  <c r="DA1859"/>
  <c r="DB1859"/>
  <c r="DC1859"/>
  <c r="A1860"/>
  <c r="CY1860"/>
  <c r="CZ1860"/>
  <c r="DB1860" s="1"/>
  <c r="DA1860"/>
  <c r="DC1860"/>
  <c r="A1861"/>
  <c r="CY1861"/>
  <c r="CZ1861"/>
  <c r="DB1861" s="1"/>
  <c r="DA1861"/>
  <c r="DC1861"/>
  <c r="A1862"/>
  <c r="CY1862"/>
  <c r="CZ1862"/>
  <c r="DA1862"/>
  <c r="DB1862"/>
  <c r="DC1862"/>
  <c r="A1863"/>
  <c r="CY1863"/>
  <c r="CZ1863"/>
  <c r="DA1863"/>
  <c r="DB1863"/>
  <c r="DC1863"/>
  <c r="A1864"/>
  <c r="CY1864"/>
  <c r="CZ1864"/>
  <c r="DB1864" s="1"/>
  <c r="DA1864"/>
  <c r="DC1864"/>
  <c r="A1865"/>
  <c r="CY1865"/>
  <c r="CZ1865"/>
  <c r="DB1865" s="1"/>
  <c r="DA1865"/>
  <c r="DC1865"/>
  <c r="A1866"/>
  <c r="CY1866"/>
  <c r="CZ1866"/>
  <c r="DA1866"/>
  <c r="DB1866"/>
  <c r="DC1866"/>
  <c r="A1867"/>
  <c r="CY1867"/>
  <c r="CZ1867"/>
  <c r="DA1867"/>
  <c r="DB1867"/>
  <c r="DC1867"/>
  <c r="A1868"/>
  <c r="CY1868"/>
  <c r="CZ1868"/>
  <c r="DB1868" s="1"/>
  <c r="DA1868"/>
  <c r="DC1868"/>
  <c r="A1869"/>
  <c r="CY1869"/>
  <c r="CZ1869"/>
  <c r="DB1869" s="1"/>
  <c r="DA1869"/>
  <c r="DC1869"/>
  <c r="A1870"/>
  <c r="CY1870"/>
  <c r="CZ1870"/>
  <c r="DA1870"/>
  <c r="DB1870"/>
  <c r="DC1870"/>
  <c r="A1871"/>
  <c r="CY1871"/>
  <c r="CZ1871"/>
  <c r="DA1871"/>
  <c r="DB1871"/>
  <c r="DC1871"/>
  <c r="A1872"/>
  <c r="CY1872"/>
  <c r="CZ1872"/>
  <c r="DB1872" s="1"/>
  <c r="DA1872"/>
  <c r="DC1872"/>
  <c r="A1873"/>
  <c r="CY1873"/>
  <c r="CZ1873"/>
  <c r="DB1873" s="1"/>
  <c r="DA1873"/>
  <c r="DC1873"/>
  <c r="A1874"/>
  <c r="CY1874"/>
  <c r="CZ1874"/>
  <c r="DA1874"/>
  <c r="DB1874"/>
  <c r="DC1874"/>
  <c r="A1875"/>
  <c r="CY1875"/>
  <c r="CZ1875"/>
  <c r="DA1875"/>
  <c r="DB1875"/>
  <c r="DC1875"/>
  <c r="A1876"/>
  <c r="CY1876"/>
  <c r="CZ1876"/>
  <c r="DB1876" s="1"/>
  <c r="DA1876"/>
  <c r="DC1876"/>
  <c r="A1877"/>
  <c r="CY1877"/>
  <c r="CZ1877"/>
  <c r="DB1877" s="1"/>
  <c r="DA1877"/>
  <c r="DC1877"/>
  <c r="A1878"/>
  <c r="CY1878"/>
  <c r="CZ1878"/>
  <c r="DA1878"/>
  <c r="DB1878"/>
  <c r="DC1878"/>
  <c r="A1879"/>
  <c r="CY1879"/>
  <c r="CZ1879"/>
  <c r="DA1879"/>
  <c r="DB1879"/>
  <c r="DC1879"/>
  <c r="A1880"/>
  <c r="CY1880"/>
  <c r="CZ1880"/>
  <c r="DB1880" s="1"/>
  <c r="DA1880"/>
  <c r="DC1880"/>
  <c r="A1881"/>
  <c r="CY1881"/>
  <c r="CZ1881"/>
  <c r="DB1881" s="1"/>
  <c r="DA1881"/>
  <c r="DC1881"/>
  <c r="A1882"/>
  <c r="CY1882"/>
  <c r="CZ1882"/>
  <c r="DA1882"/>
  <c r="DB1882"/>
  <c r="DC1882"/>
  <c r="A1883"/>
  <c r="CY1883"/>
  <c r="CZ1883"/>
  <c r="DA1883"/>
  <c r="DB1883"/>
  <c r="DC1883"/>
  <c r="A1884"/>
  <c r="CY1884"/>
  <c r="CZ1884"/>
  <c r="DB1884" s="1"/>
  <c r="DA1884"/>
  <c r="DC1884"/>
  <c r="A1885"/>
  <c r="CY1885"/>
  <c r="CZ1885"/>
  <c r="DB1885" s="1"/>
  <c r="DA1885"/>
  <c r="DC1885"/>
  <c r="A1886"/>
  <c r="CY1886"/>
  <c r="CZ1886"/>
  <c r="DA1886"/>
  <c r="DB1886"/>
  <c r="DC1886"/>
  <c r="A1887"/>
  <c r="CY1887"/>
  <c r="CZ1887"/>
  <c r="DA1887"/>
  <c r="DB1887"/>
  <c r="DC1887"/>
  <c r="A1888"/>
  <c r="CY1888"/>
  <c r="CZ1888"/>
  <c r="DB1888" s="1"/>
  <c r="DA1888"/>
  <c r="DC1888"/>
  <c r="A1889"/>
  <c r="CY1889"/>
  <c r="CZ1889"/>
  <c r="DB1889" s="1"/>
  <c r="DA1889"/>
  <c r="DC1889"/>
  <c r="A1890"/>
  <c r="CY1890"/>
  <c r="CZ1890"/>
  <c r="DA1890"/>
  <c r="DB1890"/>
  <c r="DC1890"/>
  <c r="A1891"/>
  <c r="CY1891"/>
  <c r="CZ1891"/>
  <c r="DA1891"/>
  <c r="DB1891"/>
  <c r="DC1891"/>
  <c r="A1892"/>
  <c r="CY1892"/>
  <c r="CZ1892"/>
  <c r="DB1892" s="1"/>
  <c r="DA1892"/>
  <c r="DC1892"/>
  <c r="A1893"/>
  <c r="CY1893"/>
  <c r="CZ1893"/>
  <c r="DB1893" s="1"/>
  <c r="DA1893"/>
  <c r="DC1893"/>
  <c r="A1894"/>
  <c r="CY1894"/>
  <c r="CZ1894"/>
  <c r="DA1894"/>
  <c r="DB1894"/>
  <c r="DC1894"/>
  <c r="A1895"/>
  <c r="CY1895"/>
  <c r="CZ1895"/>
  <c r="DA1895"/>
  <c r="DB1895"/>
  <c r="DC1895"/>
  <c r="A1896"/>
  <c r="CY1896"/>
  <c r="CZ1896"/>
  <c r="DB1896" s="1"/>
  <c r="DA1896"/>
  <c r="DC1896"/>
  <c r="A1897"/>
  <c r="CY1897"/>
  <c r="CZ1897"/>
  <c r="DB1897" s="1"/>
  <c r="DA1897"/>
  <c r="DC1897"/>
  <c r="A1898"/>
  <c r="CY1898"/>
  <c r="CZ1898"/>
  <c r="DA1898"/>
  <c r="DB1898"/>
  <c r="DC1898"/>
  <c r="A1899"/>
  <c r="CY1899"/>
  <c r="CZ1899"/>
  <c r="DA1899"/>
  <c r="DB1899"/>
  <c r="DC1899"/>
  <c r="A1900"/>
  <c r="CY1900"/>
  <c r="CZ1900"/>
  <c r="DB1900" s="1"/>
  <c r="DA1900"/>
  <c r="DC1900"/>
  <c r="A1901"/>
  <c r="CY1901"/>
  <c r="CZ1901"/>
  <c r="DB1901" s="1"/>
  <c r="DA1901"/>
  <c r="DC1901"/>
  <c r="A1902"/>
  <c r="CY1902"/>
  <c r="CZ1902"/>
  <c r="DA1902"/>
  <c r="DB1902"/>
  <c r="DC1902"/>
  <c r="A1903"/>
  <c r="CY1903"/>
  <c r="CZ1903"/>
  <c r="DA1903"/>
  <c r="DB1903"/>
  <c r="DC1903"/>
  <c r="A1904"/>
  <c r="CY1904"/>
  <c r="CZ1904"/>
  <c r="DB1904" s="1"/>
  <c r="DA1904"/>
  <c r="DC1904"/>
  <c r="A1905"/>
  <c r="CY1905"/>
  <c r="CZ1905"/>
  <c r="DB1905" s="1"/>
  <c r="DA1905"/>
  <c r="DC1905"/>
  <c r="A1906"/>
  <c r="CY1906"/>
  <c r="CZ1906"/>
  <c r="DA1906"/>
  <c r="DB1906"/>
  <c r="DC1906"/>
  <c r="A1907"/>
  <c r="CY1907"/>
  <c r="CZ1907"/>
  <c r="DA1907"/>
  <c r="DB1907"/>
  <c r="DC1907"/>
  <c r="A1908"/>
  <c r="CY1908"/>
  <c r="CZ1908"/>
  <c r="DB1908" s="1"/>
  <c r="DA1908"/>
  <c r="DC1908"/>
  <c r="A1909"/>
  <c r="CY1909"/>
  <c r="CZ1909"/>
  <c r="DB1909" s="1"/>
  <c r="DA1909"/>
  <c r="DC1909"/>
  <c r="A1910"/>
  <c r="CY1910"/>
  <c r="CZ1910"/>
  <c r="DA1910"/>
  <c r="DB1910"/>
  <c r="DC1910"/>
  <c r="A1911"/>
  <c r="CY1911"/>
  <c r="CZ1911"/>
  <c r="DA1911"/>
  <c r="DB1911"/>
  <c r="DC1911"/>
  <c r="A1912"/>
  <c r="CY1912"/>
  <c r="CZ1912"/>
  <c r="DB1912" s="1"/>
  <c r="DA1912"/>
  <c r="DC1912"/>
  <c r="A1913"/>
  <c r="CY1913"/>
  <c r="CZ1913"/>
  <c r="DB1913" s="1"/>
  <c r="DA1913"/>
  <c r="DC1913"/>
  <c r="A1914"/>
  <c r="CY1914"/>
  <c r="CZ1914"/>
  <c r="DA1914"/>
  <c r="DB1914"/>
  <c r="DC1914"/>
  <c r="A1915"/>
  <c r="CY1915"/>
  <c r="CZ1915"/>
  <c r="DA1915"/>
  <c r="DB1915"/>
  <c r="DC1915"/>
  <c r="A1916"/>
  <c r="CY1916"/>
  <c r="CZ1916"/>
  <c r="DB1916" s="1"/>
  <c r="DA1916"/>
  <c r="DC1916"/>
  <c r="A1917"/>
  <c r="CY1917"/>
  <c r="CZ1917"/>
  <c r="DB1917" s="1"/>
  <c r="DA1917"/>
  <c r="DC1917"/>
  <c r="A1918"/>
  <c r="CY1918"/>
  <c r="CZ1918"/>
  <c r="DA1918"/>
  <c r="DB1918"/>
  <c r="DC1918"/>
  <c r="A1919"/>
  <c r="CY1919"/>
  <c r="CZ1919"/>
  <c r="DA1919"/>
  <c r="DB1919"/>
  <c r="DC1919"/>
  <c r="A1920"/>
  <c r="CY1920"/>
  <c r="CZ1920"/>
  <c r="DB1920" s="1"/>
  <c r="DA1920"/>
  <c r="DC1920"/>
  <c r="A1921"/>
  <c r="CY1921"/>
  <c r="CZ1921"/>
  <c r="DB1921" s="1"/>
  <c r="DA1921"/>
  <c r="DC1921"/>
  <c r="A1922"/>
  <c r="CY1922"/>
  <c r="CZ1922"/>
  <c r="DA1922"/>
  <c r="DB1922"/>
  <c r="DC1922"/>
  <c r="A1923"/>
  <c r="CY1923"/>
  <c r="CZ1923"/>
  <c r="DA1923"/>
  <c r="DB1923"/>
  <c r="DC1923"/>
  <c r="A1924"/>
  <c r="CY1924"/>
  <c r="CZ1924"/>
  <c r="DB1924" s="1"/>
  <c r="DA1924"/>
  <c r="DC1924"/>
  <c r="A1925"/>
  <c r="CY1925"/>
  <c r="CZ1925"/>
  <c r="DB1925" s="1"/>
  <c r="DA1925"/>
  <c r="DC1925"/>
  <c r="A1926"/>
  <c r="CY1926"/>
  <c r="CZ1926"/>
  <c r="DA1926"/>
  <c r="DB1926"/>
  <c r="DC1926"/>
  <c r="A1927"/>
  <c r="CY1927"/>
  <c r="CZ1927"/>
  <c r="DA1927"/>
  <c r="DB1927"/>
  <c r="DC1927"/>
  <c r="A1928"/>
  <c r="CY1928"/>
  <c r="CZ1928"/>
  <c r="DB1928" s="1"/>
  <c r="DA1928"/>
  <c r="DC1928"/>
  <c r="A1929"/>
  <c r="CY1929"/>
  <c r="CZ1929"/>
  <c r="DB1929" s="1"/>
  <c r="DA1929"/>
  <c r="DC1929"/>
  <c r="A1930"/>
  <c r="CY1930"/>
  <c r="CZ1930"/>
  <c r="DA1930"/>
  <c r="DB1930"/>
  <c r="DC1930"/>
  <c r="A1931"/>
  <c r="CY1931"/>
  <c r="CZ1931"/>
  <c r="DA1931"/>
  <c r="DB1931"/>
  <c r="DC1931"/>
  <c r="A1932"/>
  <c r="CY1932"/>
  <c r="CZ1932"/>
  <c r="DB1932" s="1"/>
  <c r="DA1932"/>
  <c r="DC1932"/>
  <c r="A1933"/>
  <c r="CY1933"/>
  <c r="CZ1933"/>
  <c r="DB1933" s="1"/>
  <c r="DA1933"/>
  <c r="DC1933"/>
  <c r="A1934"/>
  <c r="CY1934"/>
  <c r="CZ1934"/>
  <c r="DA1934"/>
  <c r="DB1934"/>
  <c r="DC1934"/>
  <c r="A1935"/>
  <c r="CY1935"/>
  <c r="CZ1935"/>
  <c r="DA1935"/>
  <c r="DB1935"/>
  <c r="DC1935"/>
  <c r="A1936"/>
  <c r="CY1936"/>
  <c r="CZ1936"/>
  <c r="DB1936" s="1"/>
  <c r="DA1936"/>
  <c r="DC1936"/>
  <c r="A1937"/>
  <c r="CY1937"/>
  <c r="CZ1937"/>
  <c r="DB1937" s="1"/>
  <c r="DA1937"/>
  <c r="DC1937"/>
  <c r="A1938"/>
  <c r="CY1938"/>
  <c r="CZ1938"/>
  <c r="DA1938"/>
  <c r="DB1938"/>
  <c r="DC1938"/>
  <c r="A1939"/>
  <c r="CY1939"/>
  <c r="CZ1939"/>
  <c r="DA1939"/>
  <c r="DB1939"/>
  <c r="DC1939"/>
  <c r="A1940"/>
  <c r="CY1940"/>
  <c r="CZ1940"/>
  <c r="DB1940" s="1"/>
  <c r="DA1940"/>
  <c r="DC1940"/>
  <c r="A1941"/>
  <c r="CY1941"/>
  <c r="CZ1941"/>
  <c r="DB1941" s="1"/>
  <c r="DA1941"/>
  <c r="DC1941"/>
  <c r="A1942"/>
  <c r="CY1942"/>
  <c r="CZ1942"/>
  <c r="DA1942"/>
  <c r="DB1942"/>
  <c r="DC1942"/>
  <c r="A1943"/>
  <c r="CY1943"/>
  <c r="CZ1943"/>
  <c r="DA1943"/>
  <c r="DB1943"/>
  <c r="DC1943"/>
  <c r="A1944"/>
  <c r="CY1944"/>
  <c r="CZ1944"/>
  <c r="DB1944" s="1"/>
  <c r="DA1944"/>
  <c r="DC1944"/>
  <c r="A1945"/>
  <c r="CY1945"/>
  <c r="CZ1945"/>
  <c r="DB1945" s="1"/>
  <c r="DA1945"/>
  <c r="DC1945"/>
  <c r="A1946"/>
  <c r="CY1946"/>
  <c r="CZ1946"/>
  <c r="DA1946"/>
  <c r="DB1946"/>
  <c r="DC1946"/>
  <c r="A1947"/>
  <c r="CY1947"/>
  <c r="CZ1947"/>
  <c r="DA1947"/>
  <c r="DB1947"/>
  <c r="DC1947"/>
  <c r="A1948"/>
  <c r="CY1948"/>
  <c r="CZ1948"/>
  <c r="DB1948" s="1"/>
  <c r="DA1948"/>
  <c r="DC1948"/>
  <c r="A1949"/>
  <c r="CY1949"/>
  <c r="CZ1949"/>
  <c r="DB1949" s="1"/>
  <c r="DA1949"/>
  <c r="DC1949"/>
  <c r="A1950"/>
  <c r="CY1950"/>
  <c r="CZ1950"/>
  <c r="DA1950"/>
  <c r="DB1950"/>
  <c r="DC1950"/>
  <c r="A1951"/>
  <c r="CY1951"/>
  <c r="CZ1951"/>
  <c r="DA1951"/>
  <c r="DB1951"/>
  <c r="DC1951"/>
  <c r="A1952"/>
  <c r="CY1952"/>
  <c r="CZ1952"/>
  <c r="DB1952" s="1"/>
  <c r="DA1952"/>
  <c r="DC1952"/>
  <c r="A1953"/>
  <c r="CY1953"/>
  <c r="CZ1953"/>
  <c r="DB1953" s="1"/>
  <c r="DA1953"/>
  <c r="DC1953"/>
  <c r="A1954"/>
  <c r="CY1954"/>
  <c r="CZ1954"/>
  <c r="DA1954"/>
  <c r="DB1954"/>
  <c r="DC1954"/>
  <c r="A1955"/>
  <c r="CY1955"/>
  <c r="CZ1955"/>
  <c r="DA1955"/>
  <c r="DB1955"/>
  <c r="DC1955"/>
  <c r="A1956"/>
  <c r="CY1956"/>
  <c r="CZ1956"/>
  <c r="DB1956" s="1"/>
  <c r="DA1956"/>
  <c r="DC1956"/>
  <c r="A1957"/>
  <c r="CY1957"/>
  <c r="CZ1957"/>
  <c r="DB1957" s="1"/>
  <c r="DA1957"/>
  <c r="DC1957"/>
  <c r="A1958"/>
  <c r="CY1958"/>
  <c r="CZ1958"/>
  <c r="DA1958"/>
  <c r="DB1958"/>
  <c r="DC1958"/>
  <c r="A1959"/>
  <c r="CY1959"/>
  <c r="CZ1959"/>
  <c r="DA1959"/>
  <c r="DB1959"/>
  <c r="DC1959"/>
  <c r="A1960"/>
  <c r="CY1960"/>
  <c r="CZ1960"/>
  <c r="DB1960" s="1"/>
  <c r="DA1960"/>
  <c r="DC1960"/>
  <c r="A1961"/>
  <c r="CY1961"/>
  <c r="CZ1961"/>
  <c r="DB1961" s="1"/>
  <c r="DA1961"/>
  <c r="DC1961"/>
  <c r="A1962"/>
  <c r="CY1962"/>
  <c r="CZ1962"/>
  <c r="DA1962"/>
  <c r="DB1962"/>
  <c r="DC1962"/>
  <c r="A1963"/>
  <c r="CY1963"/>
  <c r="CZ1963"/>
  <c r="DA1963"/>
  <c r="DB1963"/>
  <c r="DC1963"/>
  <c r="A1964"/>
  <c r="CY1964"/>
  <c r="CZ1964"/>
  <c r="DB1964" s="1"/>
  <c r="DA1964"/>
  <c r="DC1964"/>
  <c r="A1965"/>
  <c r="CY1965"/>
  <c r="CZ1965"/>
  <c r="DB1965" s="1"/>
  <c r="DA1965"/>
  <c r="DC1965"/>
  <c r="A1966"/>
  <c r="CY1966"/>
  <c r="CZ1966"/>
  <c r="DA1966"/>
  <c r="DB1966"/>
  <c r="DC1966"/>
  <c r="A1967"/>
  <c r="CY1967"/>
  <c r="CZ1967"/>
  <c r="DA1967"/>
  <c r="DB1967"/>
  <c r="DC1967"/>
  <c r="A1968"/>
  <c r="CY1968"/>
  <c r="CZ1968"/>
  <c r="DB1968" s="1"/>
  <c r="DA1968"/>
  <c r="DC1968"/>
  <c r="A1969"/>
  <c r="CY1969"/>
  <c r="CZ1969"/>
  <c r="DB1969" s="1"/>
  <c r="DA1969"/>
  <c r="DC1969"/>
  <c r="A1970"/>
  <c r="CY1970"/>
  <c r="CZ1970"/>
  <c r="DA1970"/>
  <c r="DB1970"/>
  <c r="DC1970"/>
  <c r="A1971"/>
  <c r="CY1971"/>
  <c r="CZ1971"/>
  <c r="DA1971"/>
  <c r="DB1971"/>
  <c r="DC1971"/>
  <c r="A1972"/>
  <c r="CY1972"/>
  <c r="CZ1972"/>
  <c r="DB1972" s="1"/>
  <c r="DA1972"/>
  <c r="DC1972"/>
  <c r="A1973"/>
  <c r="CY1973"/>
  <c r="CZ1973"/>
  <c r="DB1973" s="1"/>
  <c r="DA1973"/>
  <c r="DC1973"/>
  <c r="A1974"/>
  <c r="CY1974"/>
  <c r="CZ1974"/>
  <c r="DA1974"/>
  <c r="DB1974"/>
  <c r="DC1974"/>
  <c r="A1975"/>
  <c r="CY1975"/>
  <c r="CZ1975"/>
  <c r="DA1975"/>
  <c r="DB1975"/>
  <c r="DC1975"/>
  <c r="A1976"/>
  <c r="CY1976"/>
  <c r="CZ1976"/>
  <c r="DB1976" s="1"/>
  <c r="DA1976"/>
  <c r="DC1976"/>
  <c r="A1977"/>
  <c r="CY1977"/>
  <c r="CZ1977"/>
  <c r="DB1977" s="1"/>
  <c r="DA1977"/>
  <c r="DC1977"/>
  <c r="A1978"/>
  <c r="CY1978"/>
  <c r="CZ1978"/>
  <c r="DA1978"/>
  <c r="DB1978"/>
  <c r="DC1978"/>
  <c r="A1979"/>
  <c r="CY1979"/>
  <c r="CZ1979"/>
  <c r="DA1979"/>
  <c r="DB1979"/>
  <c r="DC1979"/>
  <c r="A1980"/>
  <c r="CY1980"/>
  <c r="CZ1980"/>
  <c r="DB1980" s="1"/>
  <c r="DA1980"/>
  <c r="DC1980"/>
  <c r="A1981"/>
  <c r="CY1981"/>
  <c r="CZ1981"/>
  <c r="DB1981" s="1"/>
  <c r="DA1981"/>
  <c r="DC1981"/>
  <c r="A1982"/>
  <c r="CY1982"/>
  <c r="CZ1982"/>
  <c r="DA1982"/>
  <c r="DB1982"/>
  <c r="DC1982"/>
  <c r="A1983"/>
  <c r="CY1983"/>
  <c r="CZ1983"/>
  <c r="DA1983"/>
  <c r="DB1983"/>
  <c r="DC1983"/>
  <c r="A1984"/>
  <c r="CY1984"/>
  <c r="CZ1984"/>
  <c r="DB1984" s="1"/>
  <c r="DA1984"/>
  <c r="DC1984"/>
  <c r="A1985"/>
  <c r="CY1985"/>
  <c r="CZ1985"/>
  <c r="DB1985" s="1"/>
  <c r="DA1985"/>
  <c r="DC1985"/>
  <c r="A1986"/>
  <c r="CY1986"/>
  <c r="CZ1986"/>
  <c r="DA1986"/>
  <c r="DB1986"/>
  <c r="DC1986"/>
  <c r="A1987"/>
  <c r="CY1987"/>
  <c r="CZ1987"/>
  <c r="DA1987"/>
  <c r="DB1987"/>
  <c r="DC1987"/>
  <c r="A1988"/>
  <c r="CY1988"/>
  <c r="CZ1988"/>
  <c r="DB1988" s="1"/>
  <c r="DA1988"/>
  <c r="DC1988"/>
  <c r="A1989"/>
  <c r="CY1989"/>
  <c r="CZ1989"/>
  <c r="DB1989" s="1"/>
  <c r="DA1989"/>
  <c r="DC1989"/>
  <c r="A1990"/>
  <c r="CY1990"/>
  <c r="CZ1990"/>
  <c r="DA1990"/>
  <c r="DB1990"/>
  <c r="DC1990"/>
  <c r="A1991"/>
  <c r="CY1991"/>
  <c r="CZ1991"/>
  <c r="DA1991"/>
  <c r="DB1991"/>
  <c r="DC1991"/>
  <c r="A1992"/>
  <c r="CY1992"/>
  <c r="CZ1992"/>
  <c r="DB1992" s="1"/>
  <c r="DA1992"/>
  <c r="DC1992"/>
  <c r="A1993"/>
  <c r="CY1993"/>
  <c r="CZ1993"/>
  <c r="DB1993" s="1"/>
  <c r="DA1993"/>
  <c r="DC1993"/>
  <c r="A1994"/>
  <c r="CY1994"/>
  <c r="CZ1994"/>
  <c r="DA1994"/>
  <c r="DB1994"/>
  <c r="DC1994"/>
  <c r="A1995"/>
  <c r="CY1995"/>
  <c r="CZ1995"/>
  <c r="DA1995"/>
  <c r="DB1995"/>
  <c r="DC1995"/>
  <c r="A1996"/>
  <c r="CY1996"/>
  <c r="CZ1996"/>
  <c r="DB1996" s="1"/>
  <c r="DA1996"/>
  <c r="DC1996"/>
  <c r="A1997"/>
  <c r="CY1997"/>
  <c r="CZ1997"/>
  <c r="DB1997" s="1"/>
  <c r="DA1997"/>
  <c r="DC1997"/>
  <c r="A1998"/>
  <c r="CY1998"/>
  <c r="CZ1998"/>
  <c r="DA1998"/>
  <c r="DB1998"/>
  <c r="DC1998"/>
  <c r="A1999"/>
  <c r="CY1999"/>
  <c r="CZ1999"/>
  <c r="DA1999"/>
  <c r="DB1999"/>
  <c r="DC1999"/>
  <c r="A2000"/>
  <c r="CY2000"/>
  <c r="CZ2000"/>
  <c r="DB2000" s="1"/>
  <c r="DA2000"/>
  <c r="DC2000"/>
  <c r="A2001"/>
  <c r="CY2001"/>
  <c r="CZ2001"/>
  <c r="DB2001" s="1"/>
  <c r="DA2001"/>
  <c r="DC2001"/>
  <c r="A2002"/>
  <c r="CY2002"/>
  <c r="CZ2002"/>
  <c r="DA2002"/>
  <c r="DB2002"/>
  <c r="DC2002"/>
  <c r="A2003"/>
  <c r="CY2003"/>
  <c r="CZ2003"/>
  <c r="DA2003"/>
  <c r="DB2003"/>
  <c r="DC2003"/>
  <c r="A2004"/>
  <c r="CY2004"/>
  <c r="CZ2004"/>
  <c r="DB2004" s="1"/>
  <c r="DA2004"/>
  <c r="DC2004"/>
  <c r="A2005"/>
  <c r="CY2005"/>
  <c r="CZ2005"/>
  <c r="DB2005" s="1"/>
  <c r="DA2005"/>
  <c r="DC2005"/>
  <c r="A2006"/>
  <c r="CY2006"/>
  <c r="CZ2006"/>
  <c r="DA2006"/>
  <c r="DB2006"/>
  <c r="DC2006"/>
  <c r="A2007"/>
  <c r="CY2007"/>
  <c r="CZ2007"/>
  <c r="DA2007"/>
  <c r="DB2007"/>
  <c r="DC2007"/>
  <c r="A2008"/>
  <c r="CY2008"/>
  <c r="CZ2008"/>
  <c r="DB2008" s="1"/>
  <c r="DA2008"/>
  <c r="DC2008"/>
  <c r="A2009"/>
  <c r="CY2009"/>
  <c r="CZ2009"/>
  <c r="DB2009" s="1"/>
  <c r="DA2009"/>
  <c r="DC2009"/>
  <c r="A2010"/>
  <c r="CY2010"/>
  <c r="CZ2010"/>
  <c r="DA2010"/>
  <c r="DB2010"/>
  <c r="DC2010"/>
  <c r="A2011"/>
  <c r="CY2011"/>
  <c r="CZ2011"/>
  <c r="DA2011"/>
  <c r="DB2011"/>
  <c r="DC2011"/>
  <c r="A2012"/>
  <c r="CY2012"/>
  <c r="CZ2012"/>
  <c r="DB2012" s="1"/>
  <c r="DA2012"/>
  <c r="DC2012"/>
  <c r="A2013"/>
  <c r="CY2013"/>
  <c r="CZ2013"/>
  <c r="DB2013" s="1"/>
  <c r="DA2013"/>
  <c r="DC2013"/>
  <c r="A2014"/>
  <c r="CY2014"/>
  <c r="CZ2014"/>
  <c r="DA2014"/>
  <c r="DB2014"/>
  <c r="DC2014"/>
  <c r="A2015"/>
  <c r="CY2015"/>
  <c r="CZ2015"/>
  <c r="DA2015"/>
  <c r="DB2015"/>
  <c r="DC2015"/>
  <c r="A2016"/>
  <c r="CY2016"/>
  <c r="CZ2016"/>
  <c r="DB2016" s="1"/>
  <c r="DA2016"/>
  <c r="DC2016"/>
  <c r="A2017"/>
  <c r="CY2017"/>
  <c r="CZ2017"/>
  <c r="DB2017" s="1"/>
  <c r="DA2017"/>
  <c r="DC2017"/>
  <c r="A2018"/>
  <c r="CY2018"/>
  <c r="CZ2018"/>
  <c r="DA2018"/>
  <c r="DB2018"/>
  <c r="DC2018"/>
  <c r="A2019"/>
  <c r="CY2019"/>
  <c r="CZ2019"/>
  <c r="DA2019"/>
  <c r="DB2019"/>
  <c r="DC2019"/>
  <c r="A2020"/>
  <c r="CY2020"/>
  <c r="CZ2020"/>
  <c r="DB2020" s="1"/>
  <c r="DA2020"/>
  <c r="DC2020"/>
  <c r="A2021"/>
  <c r="CY2021"/>
  <c r="CZ2021"/>
  <c r="DB2021" s="1"/>
  <c r="DA2021"/>
  <c r="DC2021"/>
  <c r="A2022"/>
  <c r="CY2022"/>
  <c r="CZ2022"/>
  <c r="DA2022"/>
  <c r="DB2022"/>
  <c r="DC2022"/>
  <c r="A2023"/>
  <c r="CY2023"/>
  <c r="CZ2023"/>
  <c r="DA2023"/>
  <c r="DB2023"/>
  <c r="DC2023"/>
  <c r="A2024"/>
  <c r="CY2024"/>
  <c r="CZ2024"/>
  <c r="DB2024" s="1"/>
  <c r="DA2024"/>
  <c r="DC2024"/>
  <c r="A2025"/>
  <c r="CY2025"/>
  <c r="CZ2025"/>
  <c r="DB2025" s="1"/>
  <c r="DA2025"/>
  <c r="DC2025"/>
  <c r="A2026"/>
  <c r="CY2026"/>
  <c r="CZ2026"/>
  <c r="DA2026"/>
  <c r="DB2026"/>
  <c r="DC2026"/>
  <c r="A2027"/>
  <c r="CY2027"/>
  <c r="CZ2027"/>
  <c r="DA2027"/>
  <c r="DB2027"/>
  <c r="DC2027"/>
  <c r="A2028"/>
  <c r="CY2028"/>
  <c r="CZ2028"/>
  <c r="DB2028" s="1"/>
  <c r="DA2028"/>
  <c r="DC2028"/>
  <c r="A2029"/>
  <c r="CY2029"/>
  <c r="CZ2029"/>
  <c r="DB2029" s="1"/>
  <c r="DA2029"/>
  <c r="DC2029"/>
  <c r="A2030"/>
  <c r="CY2030"/>
  <c r="CZ2030"/>
  <c r="DA2030"/>
  <c r="DB2030"/>
  <c r="DC2030"/>
  <c r="A2031"/>
  <c r="CY2031"/>
  <c r="CZ2031"/>
  <c r="DA2031"/>
  <c r="DB2031"/>
  <c r="DC2031"/>
  <c r="A2032"/>
  <c r="CY2032"/>
  <c r="CZ2032"/>
  <c r="DB2032" s="1"/>
  <c r="DA2032"/>
  <c r="DC2032"/>
  <c r="A2033"/>
  <c r="CY2033"/>
  <c r="CZ2033"/>
  <c r="DB2033" s="1"/>
  <c r="DA2033"/>
  <c r="DC2033"/>
  <c r="A2034"/>
  <c r="CY2034"/>
  <c r="CZ2034"/>
  <c r="DA2034"/>
  <c r="DB2034"/>
  <c r="DC2034"/>
  <c r="A2035"/>
  <c r="CY2035"/>
  <c r="CZ2035"/>
  <c r="DA2035"/>
  <c r="DB2035"/>
  <c r="DC2035"/>
  <c r="A2036"/>
  <c r="CY2036"/>
  <c r="CZ2036"/>
  <c r="DB2036" s="1"/>
  <c r="DA2036"/>
  <c r="DC2036"/>
  <c r="A2037"/>
  <c r="CY2037"/>
  <c r="CZ2037"/>
  <c r="DB2037" s="1"/>
  <c r="DA2037"/>
  <c r="DC2037"/>
  <c r="A2038"/>
  <c r="CY2038"/>
  <c r="CZ2038"/>
  <c r="DA2038"/>
  <c r="DB2038"/>
  <c r="DC2038"/>
  <c r="A2039"/>
  <c r="CY2039"/>
  <c r="CZ2039"/>
  <c r="DA2039"/>
  <c r="DB2039"/>
  <c r="DC2039"/>
  <c r="A2040"/>
  <c r="CY2040"/>
  <c r="CZ2040"/>
  <c r="DB2040" s="1"/>
  <c r="DA2040"/>
  <c r="DC2040"/>
  <c r="A2041"/>
  <c r="CY2041"/>
  <c r="CZ2041"/>
  <c r="DB2041" s="1"/>
  <c r="DA2041"/>
  <c r="DC2041"/>
  <c r="A2042"/>
  <c r="CY2042"/>
  <c r="CZ2042"/>
  <c r="DA2042"/>
  <c r="DB2042"/>
  <c r="DC2042"/>
  <c r="A2043"/>
  <c r="CY2043"/>
  <c r="CZ2043"/>
  <c r="DA2043"/>
  <c r="DB2043"/>
  <c r="DC2043"/>
  <c r="A2044"/>
  <c r="CY2044"/>
  <c r="CZ2044"/>
  <c r="DB2044" s="1"/>
  <c r="DA2044"/>
  <c r="DC2044"/>
  <c r="A2045"/>
  <c r="CY2045"/>
  <c r="CZ2045"/>
  <c r="DB2045" s="1"/>
  <c r="DA2045"/>
  <c r="DC2045"/>
  <c r="A2046"/>
  <c r="CY2046"/>
  <c r="CZ2046"/>
  <c r="DA2046"/>
  <c r="DB2046"/>
  <c r="DC2046"/>
  <c r="A2047"/>
  <c r="CY2047"/>
  <c r="CZ2047"/>
  <c r="DA2047"/>
  <c r="DB2047"/>
  <c r="DC2047"/>
  <c r="A2048"/>
  <c r="CY2048"/>
  <c r="CZ2048"/>
  <c r="DB2048" s="1"/>
  <c r="DA2048"/>
  <c r="DC2048"/>
  <c r="A2049"/>
  <c r="CY2049"/>
  <c r="CZ2049"/>
  <c r="DB2049" s="1"/>
  <c r="DA2049"/>
  <c r="DC2049"/>
  <c r="A2050"/>
  <c r="CY2050"/>
  <c r="CZ2050"/>
  <c r="DA2050"/>
  <c r="DB2050"/>
  <c r="DC2050"/>
  <c r="A2051"/>
  <c r="CY2051"/>
  <c r="CZ2051"/>
  <c r="DA2051"/>
  <c r="DB2051"/>
  <c r="DC2051"/>
  <c r="A2052"/>
  <c r="CY2052"/>
  <c r="CZ2052"/>
  <c r="DB2052" s="1"/>
  <c r="DA2052"/>
  <c r="DC2052"/>
  <c r="A2053"/>
  <c r="CY2053"/>
  <c r="CZ2053"/>
  <c r="DB2053" s="1"/>
  <c r="DA2053"/>
  <c r="DC2053"/>
  <c r="A2054"/>
  <c r="CY2054"/>
  <c r="CZ2054"/>
  <c r="DA2054"/>
  <c r="DB2054"/>
  <c r="DC2054"/>
  <c r="A2055"/>
  <c r="CY2055"/>
  <c r="CZ2055"/>
  <c r="DA2055"/>
  <c r="DB2055"/>
  <c r="DC2055"/>
  <c r="A2056"/>
  <c r="CY2056"/>
  <c r="CZ2056"/>
  <c r="DB2056" s="1"/>
  <c r="DA2056"/>
  <c r="DC2056"/>
  <c r="A2057"/>
  <c r="CY2057"/>
  <c r="CZ2057"/>
  <c r="DB2057" s="1"/>
  <c r="DA2057"/>
  <c r="DC2057"/>
  <c r="A2058"/>
  <c r="CY2058"/>
  <c r="CZ2058"/>
  <c r="DA2058"/>
  <c r="DB2058"/>
  <c r="DC2058"/>
  <c r="A2059"/>
  <c r="CY2059"/>
  <c r="CZ2059"/>
  <c r="DA2059"/>
  <c r="DB2059"/>
  <c r="DC2059"/>
  <c r="A2060"/>
  <c r="CY2060"/>
  <c r="CZ2060"/>
  <c r="DB2060" s="1"/>
  <c r="DA2060"/>
  <c r="DC2060"/>
  <c r="A2061"/>
  <c r="CY2061"/>
  <c r="CZ2061"/>
  <c r="DB2061" s="1"/>
  <c r="DA2061"/>
  <c r="DC2061"/>
  <c r="A2062"/>
  <c r="CY2062"/>
  <c r="CZ2062"/>
  <c r="DA2062"/>
  <c r="DB2062"/>
  <c r="DC2062"/>
  <c r="A2063"/>
  <c r="CY2063"/>
  <c r="CZ2063"/>
  <c r="DA2063"/>
  <c r="DB2063"/>
  <c r="DC2063"/>
  <c r="A2064"/>
  <c r="CY2064"/>
  <c r="CZ2064"/>
  <c r="DB2064" s="1"/>
  <c r="DA2064"/>
  <c r="DC2064"/>
  <c r="A2065"/>
  <c r="CY2065"/>
  <c r="CZ2065"/>
  <c r="DB2065" s="1"/>
  <c r="DA2065"/>
  <c r="DC2065"/>
  <c r="A2066"/>
  <c r="CY2066"/>
  <c r="CZ2066"/>
  <c r="DA2066"/>
  <c r="DB2066"/>
  <c r="DC2066"/>
  <c r="A2067"/>
  <c r="CY2067"/>
  <c r="CZ2067"/>
  <c r="DA2067"/>
  <c r="DB2067"/>
  <c r="DC2067"/>
  <c r="A2068"/>
  <c r="CY2068"/>
  <c r="CZ2068"/>
  <c r="DB2068" s="1"/>
  <c r="DA2068"/>
  <c r="DC2068"/>
  <c r="A2069"/>
  <c r="CY2069"/>
  <c r="CZ2069"/>
  <c r="DB2069" s="1"/>
  <c r="DA2069"/>
  <c r="DC2069"/>
  <c r="A2070"/>
  <c r="CY2070"/>
  <c r="CZ2070"/>
  <c r="DA2070"/>
  <c r="DB2070"/>
  <c r="DC2070"/>
  <c r="A2071"/>
  <c r="CY2071"/>
  <c r="CZ2071"/>
  <c r="DA2071"/>
  <c r="DB2071"/>
  <c r="DC2071"/>
  <c r="A2072"/>
  <c r="CY2072"/>
  <c r="CZ2072"/>
  <c r="DB2072" s="1"/>
  <c r="DA2072"/>
  <c r="DC2072"/>
  <c r="A2073"/>
  <c r="CY2073"/>
  <c r="CZ2073"/>
  <c r="DB2073" s="1"/>
  <c r="DA2073"/>
  <c r="DC2073"/>
  <c r="A2074"/>
  <c r="CY2074"/>
  <c r="CZ2074"/>
  <c r="DA2074"/>
  <c r="DB2074"/>
  <c r="DC2074"/>
  <c r="A2075"/>
  <c r="CY2075"/>
  <c r="CZ2075"/>
  <c r="DA2075"/>
  <c r="DB2075"/>
  <c r="DC2075"/>
  <c r="A2076"/>
  <c r="CY2076"/>
  <c r="CZ2076"/>
  <c r="DB2076" s="1"/>
  <c r="DA2076"/>
  <c r="DC2076"/>
  <c r="A2077"/>
  <c r="CY2077"/>
  <c r="CZ2077"/>
  <c r="DB2077" s="1"/>
  <c r="DA2077"/>
  <c r="DC2077"/>
  <c r="A2078"/>
  <c r="CY2078"/>
  <c r="CZ2078"/>
  <c r="DA2078"/>
  <c r="DB2078"/>
  <c r="DC2078"/>
  <c r="A2079"/>
  <c r="CY2079"/>
  <c r="CZ2079"/>
  <c r="DA2079"/>
  <c r="DB2079"/>
  <c r="DC2079"/>
  <c r="A2080"/>
  <c r="CY2080"/>
  <c r="CZ2080"/>
  <c r="DB2080" s="1"/>
  <c r="DA2080"/>
  <c r="DC2080"/>
  <c r="A2081"/>
  <c r="CY2081"/>
  <c r="CZ2081"/>
  <c r="DB2081" s="1"/>
  <c r="DA2081"/>
  <c r="DC2081"/>
  <c r="A2082"/>
  <c r="CY2082"/>
  <c r="CZ2082"/>
  <c r="DA2082"/>
  <c r="DB2082"/>
  <c r="DC2082"/>
  <c r="A2083"/>
  <c r="CY2083"/>
  <c r="CZ2083"/>
  <c r="DA2083"/>
  <c r="DB2083"/>
  <c r="DC2083"/>
  <c r="A2084"/>
  <c r="CY2084"/>
  <c r="CZ2084"/>
  <c r="DB2084" s="1"/>
  <c r="DA2084"/>
  <c r="DC2084"/>
  <c r="A2085"/>
  <c r="CY2085"/>
  <c r="CZ2085"/>
  <c r="DB2085" s="1"/>
  <c r="DA2085"/>
  <c r="DC2085"/>
  <c r="A2086"/>
  <c r="CY2086"/>
  <c r="CZ2086"/>
  <c r="DA2086"/>
  <c r="DB2086"/>
  <c r="DC2086"/>
  <c r="A2087"/>
  <c r="CY2087"/>
  <c r="CZ2087"/>
  <c r="DA2087"/>
  <c r="DB2087"/>
  <c r="DC2087"/>
  <c r="A2088"/>
  <c r="CY2088"/>
  <c r="CZ2088"/>
  <c r="DB2088" s="1"/>
  <c r="DA2088"/>
  <c r="DC2088"/>
  <c r="A2089"/>
  <c r="CY2089"/>
  <c r="CZ2089"/>
  <c r="DB2089" s="1"/>
  <c r="DA2089"/>
  <c r="DC2089"/>
  <c r="A2090"/>
  <c r="CY2090"/>
  <c r="CZ2090"/>
  <c r="DA2090"/>
  <c r="DB2090"/>
  <c r="DC2090"/>
  <c r="A2091"/>
  <c r="CY2091"/>
  <c r="CZ2091"/>
  <c r="DA2091"/>
  <c r="DB2091"/>
  <c r="DC2091"/>
  <c r="A2092"/>
  <c r="CY2092"/>
  <c r="CZ2092"/>
  <c r="DB2092" s="1"/>
  <c r="DA2092"/>
  <c r="DC2092"/>
  <c r="A2093"/>
  <c r="CY2093"/>
  <c r="CZ2093"/>
  <c r="DB2093" s="1"/>
  <c r="DA2093"/>
  <c r="DC2093"/>
  <c r="A2094"/>
  <c r="CY2094"/>
  <c r="CZ2094"/>
  <c r="DA2094"/>
  <c r="DB2094"/>
  <c r="DC2094"/>
  <c r="A2095"/>
  <c r="CY2095"/>
  <c r="CZ2095"/>
  <c r="DA2095"/>
  <c r="DB2095"/>
  <c r="DC2095"/>
  <c r="A2096"/>
  <c r="CY2096"/>
  <c r="CZ2096"/>
  <c r="DB2096" s="1"/>
  <c r="DA2096"/>
  <c r="DC2096"/>
  <c r="A2097"/>
  <c r="CY2097"/>
  <c r="CZ2097"/>
  <c r="DB2097" s="1"/>
  <c r="DA2097"/>
  <c r="DC2097"/>
  <c r="A2098"/>
  <c r="CY2098"/>
  <c r="CZ2098"/>
  <c r="DA2098"/>
  <c r="DB2098"/>
  <c r="DC2098"/>
  <c r="A2099"/>
  <c r="CY2099"/>
  <c r="CZ2099"/>
  <c r="DA2099"/>
  <c r="DB2099"/>
  <c r="DC2099"/>
  <c r="A2100"/>
  <c r="CY2100"/>
  <c r="CZ2100"/>
  <c r="DB2100" s="1"/>
  <c r="DA2100"/>
  <c r="DC2100"/>
  <c r="A2101"/>
  <c r="CY2101"/>
  <c r="CZ2101"/>
  <c r="DB2101" s="1"/>
  <c r="DA2101"/>
  <c r="DC2101"/>
  <c r="A2102"/>
  <c r="CY2102"/>
  <c r="CZ2102"/>
  <c r="DA2102"/>
  <c r="DB2102"/>
  <c r="DC2102"/>
  <c r="A2103"/>
  <c r="CY2103"/>
  <c r="CZ2103"/>
  <c r="DA2103"/>
  <c r="DB2103"/>
  <c r="DC2103"/>
  <c r="A2104"/>
  <c r="CY2104"/>
  <c r="CZ2104"/>
  <c r="DB2104" s="1"/>
  <c r="DA2104"/>
  <c r="DC2104"/>
  <c r="A2105"/>
  <c r="CY2105"/>
  <c r="CZ2105"/>
  <c r="DB2105" s="1"/>
  <c r="DA2105"/>
  <c r="DC2105"/>
  <c r="A2106"/>
  <c r="CY2106"/>
  <c r="CZ2106"/>
  <c r="DA2106"/>
  <c r="DB2106"/>
  <c r="DC2106"/>
  <c r="A2107"/>
  <c r="CY2107"/>
  <c r="CZ2107"/>
  <c r="DA2107"/>
  <c r="DB2107"/>
  <c r="DC2107"/>
  <c r="A2108"/>
  <c r="CY2108"/>
  <c r="CZ2108"/>
  <c r="DB2108" s="1"/>
  <c r="DA2108"/>
  <c r="DC2108"/>
  <c r="A2109"/>
  <c r="CY2109"/>
  <c r="CZ2109"/>
  <c r="DB2109" s="1"/>
  <c r="DA2109"/>
  <c r="DC2109"/>
  <c r="A2110"/>
  <c r="CY2110"/>
  <c r="CZ2110"/>
  <c r="DA2110"/>
  <c r="DB2110"/>
  <c r="DC2110"/>
  <c r="A2111"/>
  <c r="CY2111"/>
  <c r="CZ2111"/>
  <c r="DA2111"/>
  <c r="DB2111"/>
  <c r="DC2111"/>
  <c r="A2112"/>
  <c r="CY2112"/>
  <c r="CZ2112"/>
  <c r="DB2112" s="1"/>
  <c r="DA2112"/>
  <c r="DC2112"/>
  <c r="A2113"/>
  <c r="CY2113"/>
  <c r="CZ2113"/>
  <c r="DB2113" s="1"/>
  <c r="DA2113"/>
  <c r="DC2113"/>
  <c r="A2114"/>
  <c r="CY2114"/>
  <c r="CZ2114"/>
  <c r="DA2114"/>
  <c r="DB2114"/>
  <c r="DC2114"/>
  <c r="A2115"/>
  <c r="CY2115"/>
  <c r="CZ2115"/>
  <c r="DA2115"/>
  <c r="DB2115"/>
  <c r="DC2115"/>
  <c r="A2116"/>
  <c r="CY2116"/>
  <c r="CZ2116"/>
  <c r="DB2116" s="1"/>
  <c r="DA2116"/>
  <c r="DC2116"/>
  <c r="A2117"/>
  <c r="CY2117"/>
  <c r="CZ2117"/>
  <c r="DB2117" s="1"/>
  <c r="DA2117"/>
  <c r="DC2117"/>
  <c r="A2118"/>
  <c r="CY2118"/>
  <c r="CZ2118"/>
  <c r="DA2118"/>
  <c r="DB2118"/>
  <c r="DC2118"/>
  <c r="A2119"/>
  <c r="CY2119"/>
  <c r="CZ2119"/>
  <c r="DA2119"/>
  <c r="DB2119"/>
  <c r="DC2119"/>
  <c r="A2120"/>
  <c r="CY2120"/>
  <c r="CZ2120"/>
  <c r="DB2120" s="1"/>
  <c r="DA2120"/>
  <c r="DC2120"/>
  <c r="A2121"/>
  <c r="CY2121"/>
  <c r="CZ2121"/>
  <c r="DB2121" s="1"/>
  <c r="DA2121"/>
  <c r="DC2121"/>
  <c r="A2122"/>
  <c r="CY2122"/>
  <c r="CZ2122"/>
  <c r="DA2122"/>
  <c r="DB2122"/>
  <c r="DC2122"/>
  <c r="A2123"/>
  <c r="CY2123"/>
  <c r="CZ2123"/>
  <c r="DA2123"/>
  <c r="DB2123"/>
  <c r="DC2123"/>
  <c r="A2124"/>
  <c r="CY2124"/>
  <c r="CZ2124"/>
  <c r="DB2124" s="1"/>
  <c r="DA2124"/>
  <c r="DC2124"/>
  <c r="A2125"/>
  <c r="CY2125"/>
  <c r="CZ2125"/>
  <c r="DB2125" s="1"/>
  <c r="DA2125"/>
  <c r="DC2125"/>
  <c r="A2126"/>
  <c r="CY2126"/>
  <c r="CZ2126"/>
  <c r="DA2126"/>
  <c r="DB2126"/>
  <c r="DC2126"/>
  <c r="A2127"/>
  <c r="CY2127"/>
  <c r="CZ2127"/>
  <c r="DA2127"/>
  <c r="DB2127"/>
  <c r="DC2127"/>
  <c r="A2128"/>
  <c r="CY2128"/>
  <c r="CZ2128"/>
  <c r="DB2128" s="1"/>
  <c r="DA2128"/>
  <c r="DC2128"/>
  <c r="A2129"/>
  <c r="CY2129"/>
  <c r="CZ2129"/>
  <c r="DB2129" s="1"/>
  <c r="DA2129"/>
  <c r="DC2129"/>
  <c r="A2130"/>
  <c r="CY2130"/>
  <c r="CZ2130"/>
  <c r="DA2130"/>
  <c r="DB2130"/>
  <c r="DC2130"/>
  <c r="A2131"/>
  <c r="CY2131"/>
  <c r="CZ2131"/>
  <c r="DA2131"/>
  <c r="DB2131"/>
  <c r="DC2131"/>
  <c r="A2132"/>
  <c r="CY2132"/>
  <c r="CZ2132"/>
  <c r="DB2132" s="1"/>
  <c r="DA2132"/>
  <c r="DC2132"/>
  <c r="A2133"/>
  <c r="CY2133"/>
  <c r="CZ2133"/>
  <c r="DB2133" s="1"/>
  <c r="DA2133"/>
  <c r="DC2133"/>
  <c r="A2134"/>
  <c r="CY2134"/>
  <c r="CZ2134"/>
  <c r="DA2134"/>
  <c r="DB2134"/>
  <c r="DC2134"/>
  <c r="A2135"/>
  <c r="CY2135"/>
  <c r="CZ2135"/>
  <c r="DA2135"/>
  <c r="DB2135"/>
  <c r="DC2135"/>
  <c r="A2136"/>
  <c r="CY2136"/>
  <c r="CZ2136"/>
  <c r="DB2136" s="1"/>
  <c r="DA2136"/>
  <c r="DC2136"/>
  <c r="A2137"/>
  <c r="CY2137"/>
  <c r="CZ2137"/>
  <c r="DB2137" s="1"/>
  <c r="DA2137"/>
  <c r="DC2137"/>
  <c r="A2138"/>
  <c r="CY2138"/>
  <c r="CZ2138"/>
  <c r="DA2138"/>
  <c r="DB2138"/>
  <c r="DC2138"/>
  <c r="A2139"/>
  <c r="CY2139"/>
  <c r="CZ2139"/>
  <c r="DA2139"/>
  <c r="DB2139"/>
  <c r="DC2139"/>
  <c r="A2140"/>
  <c r="CY2140"/>
  <c r="CZ2140"/>
  <c r="DB2140" s="1"/>
  <c r="DA2140"/>
  <c r="DC2140"/>
  <c r="A2141"/>
  <c r="CY2141"/>
  <c r="CZ2141"/>
  <c r="DB2141" s="1"/>
  <c r="DA2141"/>
  <c r="DC2141"/>
  <c r="A2142"/>
  <c r="CY2142"/>
  <c r="CZ2142"/>
  <c r="DA2142"/>
  <c r="DB2142"/>
  <c r="DC2142"/>
  <c r="A2143"/>
  <c r="CY2143"/>
  <c r="CZ2143"/>
  <c r="DA2143"/>
  <c r="DB2143"/>
  <c r="DC2143"/>
  <c r="A2144"/>
  <c r="CY2144"/>
  <c r="CZ2144"/>
  <c r="DB2144" s="1"/>
  <c r="DA2144"/>
  <c r="DC2144"/>
  <c r="A2145"/>
  <c r="CY2145"/>
  <c r="CZ2145"/>
  <c r="DB2145" s="1"/>
  <c r="DA2145"/>
  <c r="DC2145"/>
  <c r="A2146"/>
  <c r="CY2146"/>
  <c r="CZ2146"/>
  <c r="DA2146"/>
  <c r="DB2146"/>
  <c r="DC2146"/>
  <c r="A2147"/>
  <c r="CY2147"/>
  <c r="CZ2147"/>
  <c r="DA2147"/>
  <c r="DB2147"/>
  <c r="DC2147"/>
  <c r="A2148"/>
  <c r="CY2148"/>
  <c r="CZ2148"/>
  <c r="DB2148" s="1"/>
  <c r="DA2148"/>
  <c r="DC2148"/>
  <c r="A2149"/>
  <c r="CY2149"/>
  <c r="CZ2149"/>
  <c r="DB2149" s="1"/>
  <c r="DA2149"/>
  <c r="DC2149"/>
  <c r="A2150"/>
  <c r="CY2150"/>
  <c r="CZ2150"/>
  <c r="DA2150"/>
  <c r="DB2150"/>
  <c r="DC2150"/>
  <c r="A2151"/>
  <c r="CY2151"/>
  <c r="CZ2151"/>
  <c r="DA2151"/>
  <c r="DB2151"/>
  <c r="DC2151"/>
  <c r="A2152"/>
  <c r="CY2152"/>
  <c r="CZ2152"/>
  <c r="DB2152" s="1"/>
  <c r="DA2152"/>
  <c r="DC2152"/>
  <c r="A2153"/>
  <c r="CY2153"/>
  <c r="CZ2153"/>
  <c r="DB2153" s="1"/>
  <c r="DA2153"/>
  <c r="DC2153"/>
  <c r="A2154"/>
  <c r="CY2154"/>
  <c r="CZ2154"/>
  <c r="DA2154"/>
  <c r="DB2154"/>
  <c r="DC2154"/>
  <c r="A2155"/>
  <c r="CY2155"/>
  <c r="CZ2155"/>
  <c r="DA2155"/>
  <c r="DB2155"/>
  <c r="DC2155"/>
  <c r="A2156"/>
  <c r="CY2156"/>
  <c r="CZ2156"/>
  <c r="DB2156" s="1"/>
  <c r="DA2156"/>
  <c r="DC2156"/>
  <c r="A2157"/>
  <c r="CY2157"/>
  <c r="CZ2157"/>
  <c r="DB2157" s="1"/>
  <c r="DA2157"/>
  <c r="DC2157"/>
  <c r="A2158"/>
  <c r="CY2158"/>
  <c r="CZ2158"/>
  <c r="DA2158"/>
  <c r="DB2158"/>
  <c r="DC2158"/>
  <c r="A2159"/>
  <c r="CY2159"/>
  <c r="CZ2159"/>
  <c r="DA2159"/>
  <c r="DB2159"/>
  <c r="DC2159"/>
  <c r="A2160"/>
  <c r="CY2160"/>
  <c r="CZ2160"/>
  <c r="DB2160" s="1"/>
  <c r="DA2160"/>
  <c r="DC2160"/>
  <c r="A2161"/>
  <c r="CY2161"/>
  <c r="CZ2161"/>
  <c r="DB2161" s="1"/>
  <c r="DA2161"/>
  <c r="DC2161"/>
  <c r="A2162"/>
  <c r="CY2162"/>
  <c r="CZ2162"/>
  <c r="DA2162"/>
  <c r="DB2162"/>
  <c r="DC2162"/>
  <c r="A2163"/>
  <c r="CY2163"/>
  <c r="CZ2163"/>
  <c r="DA2163"/>
  <c r="DB2163"/>
  <c r="DC2163"/>
  <c r="A2164"/>
  <c r="CY2164"/>
  <c r="CZ2164"/>
  <c r="DB2164" s="1"/>
  <c r="DA2164"/>
  <c r="DC2164"/>
  <c r="A2165"/>
  <c r="CY2165"/>
  <c r="CZ2165"/>
  <c r="DB2165" s="1"/>
  <c r="DA2165"/>
  <c r="DC2165"/>
  <c r="A2166"/>
  <c r="CY2166"/>
  <c r="CZ2166"/>
  <c r="DA2166"/>
  <c r="DB2166"/>
  <c r="DC2166"/>
  <c r="A2167"/>
  <c r="CY2167"/>
  <c r="CZ2167"/>
  <c r="DA2167"/>
  <c r="DB2167"/>
  <c r="DC2167"/>
  <c r="A2168"/>
  <c r="CY2168"/>
  <c r="CZ2168"/>
  <c r="DB2168" s="1"/>
  <c r="DA2168"/>
  <c r="DC2168"/>
  <c r="A2169"/>
  <c r="CY2169"/>
  <c r="CZ2169"/>
  <c r="DB2169" s="1"/>
  <c r="DA2169"/>
  <c r="DC2169"/>
  <c r="A2170"/>
  <c r="CY2170"/>
  <c r="CZ2170"/>
  <c r="DA2170"/>
  <c r="DB2170"/>
  <c r="DC2170"/>
  <c r="A2171"/>
  <c r="CY2171"/>
  <c r="CZ2171"/>
  <c r="DA2171"/>
  <c r="DB2171"/>
  <c r="DC2171"/>
  <c r="A2172"/>
  <c r="CY2172"/>
  <c r="CZ2172"/>
  <c r="DB2172" s="1"/>
  <c r="DA2172"/>
  <c r="DC2172"/>
  <c r="A2173"/>
  <c r="CY2173"/>
  <c r="CZ2173"/>
  <c r="DB2173" s="1"/>
  <c r="DA2173"/>
  <c r="DC2173"/>
  <c r="A2174"/>
  <c r="CY2174"/>
  <c r="CZ2174"/>
  <c r="DA2174"/>
  <c r="DB2174"/>
  <c r="DC2174"/>
  <c r="A2175"/>
  <c r="CY2175"/>
  <c r="CZ2175"/>
  <c r="DA2175"/>
  <c r="DB2175"/>
  <c r="DC2175"/>
  <c r="A2176"/>
  <c r="CY2176"/>
  <c r="CZ2176"/>
  <c r="DB2176" s="1"/>
  <c r="DA2176"/>
  <c r="DC2176"/>
  <c r="A2177"/>
  <c r="CY2177"/>
  <c r="CZ2177"/>
  <c r="DB2177" s="1"/>
  <c r="DA2177"/>
  <c r="DC2177"/>
  <c r="A2178"/>
  <c r="CY2178"/>
  <c r="CZ2178"/>
  <c r="DA2178"/>
  <c r="DB2178"/>
  <c r="DC2178"/>
  <c r="A2179"/>
  <c r="CY2179"/>
  <c r="CZ2179"/>
  <c r="DA2179"/>
  <c r="DB2179"/>
  <c r="DC2179"/>
  <c r="A2180"/>
  <c r="CY2180"/>
  <c r="CZ2180"/>
  <c r="DB2180" s="1"/>
  <c r="DA2180"/>
  <c r="DC2180"/>
  <c r="A2181"/>
  <c r="CY2181"/>
  <c r="CZ2181"/>
  <c r="DB2181" s="1"/>
  <c r="DA2181"/>
  <c r="DC2181"/>
  <c r="A2182"/>
  <c r="CY2182"/>
  <c r="CZ2182"/>
  <c r="DA2182"/>
  <c r="DB2182"/>
  <c r="DC2182"/>
  <c r="A2183"/>
  <c r="CY2183"/>
  <c r="CZ2183"/>
  <c r="DA2183"/>
  <c r="DB2183"/>
  <c r="DC2183"/>
  <c r="A2184"/>
  <c r="CY2184"/>
  <c r="CZ2184"/>
  <c r="DB2184" s="1"/>
  <c r="DA2184"/>
  <c r="DC2184"/>
  <c r="A2185"/>
  <c r="CY2185"/>
  <c r="CZ2185"/>
  <c r="DB2185" s="1"/>
  <c r="DA2185"/>
  <c r="DC2185"/>
  <c r="A2186"/>
  <c r="CY2186"/>
  <c r="CZ2186"/>
  <c r="DA2186"/>
  <c r="DB2186"/>
  <c r="DC2186"/>
  <c r="A2187"/>
  <c r="CY2187"/>
  <c r="CZ2187"/>
  <c r="DA2187"/>
  <c r="DB2187"/>
  <c r="DC2187"/>
  <c r="A2188"/>
  <c r="CY2188"/>
  <c r="CZ2188"/>
  <c r="DB2188" s="1"/>
  <c r="DA2188"/>
  <c r="DC2188"/>
  <c r="A2189"/>
  <c r="CY2189"/>
  <c r="CZ2189"/>
  <c r="DB2189" s="1"/>
  <c r="DA2189"/>
  <c r="DC2189"/>
  <c r="A2190"/>
  <c r="CY2190"/>
  <c r="CZ2190"/>
  <c r="DA2190"/>
  <c r="DB2190"/>
  <c r="DC2190"/>
  <c r="A2191"/>
  <c r="CY2191"/>
  <c r="CZ2191"/>
  <c r="DA2191"/>
  <c r="DB2191"/>
  <c r="DC2191"/>
  <c r="A2192"/>
  <c r="CY2192"/>
  <c r="CZ2192"/>
  <c r="DB2192" s="1"/>
  <c r="DA2192"/>
  <c r="DC2192"/>
  <c r="A2193"/>
  <c r="CY2193"/>
  <c r="CZ2193"/>
  <c r="DB2193" s="1"/>
  <c r="DA2193"/>
  <c r="DC2193"/>
  <c r="A2194"/>
  <c r="CY2194"/>
  <c r="CZ2194"/>
  <c r="DA2194"/>
  <c r="DB2194"/>
  <c r="DC2194"/>
  <c r="A2195"/>
  <c r="CY2195"/>
  <c r="CZ2195"/>
  <c r="DA2195"/>
  <c r="DB2195"/>
  <c r="DC2195"/>
  <c r="A2196"/>
  <c r="CY2196"/>
  <c r="CZ2196"/>
  <c r="DB2196" s="1"/>
  <c r="DA2196"/>
  <c r="DC2196"/>
  <c r="A2197"/>
  <c r="CY2197"/>
  <c r="CZ2197"/>
  <c r="DB2197" s="1"/>
  <c r="DA2197"/>
  <c r="DC2197"/>
  <c r="A2198"/>
  <c r="CY2198"/>
  <c r="CZ2198"/>
  <c r="DA2198"/>
  <c r="DB2198"/>
  <c r="DC2198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D20"/>
  <c r="E22"/>
  <c r="Z22"/>
  <c r="AA22"/>
  <c r="AB22"/>
  <c r="AC22"/>
  <c r="AD22"/>
  <c r="AE22"/>
  <c r="AF22"/>
  <c r="AG22"/>
  <c r="AH22"/>
  <c r="AI22"/>
  <c r="AJ22"/>
  <c r="AK22"/>
  <c r="AL22"/>
  <c r="AM22"/>
  <c r="AN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D24"/>
  <c r="E26"/>
  <c r="Z26"/>
  <c r="AA26"/>
  <c r="AB26"/>
  <c r="AC26"/>
  <c r="AD26"/>
  <c r="AE26"/>
  <c r="AF26"/>
  <c r="AG26"/>
  <c r="AH26"/>
  <c r="AI26"/>
  <c r="AJ26"/>
  <c r="AK26"/>
  <c r="AL26"/>
  <c r="AM26"/>
  <c r="AN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D28"/>
  <c r="E30"/>
  <c r="F30"/>
  <c r="Z30"/>
  <c r="AA30"/>
  <c r="AM30"/>
  <c r="AN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C32"/>
  <c r="D32"/>
  <c r="I32"/>
  <c r="AC32"/>
  <c r="CQ32" s="1"/>
  <c r="AE32"/>
  <c r="AD32" s="1"/>
  <c r="AB32" s="1"/>
  <c r="AF32"/>
  <c r="CT32" s="1"/>
  <c r="S32" s="1"/>
  <c r="AG32"/>
  <c r="CU32" s="1"/>
  <c r="AH32"/>
  <c r="AI32"/>
  <c r="AJ32"/>
  <c r="CX32" s="1"/>
  <c r="W32" s="1"/>
  <c r="CV32"/>
  <c r="U32" s="1"/>
  <c r="CW32"/>
  <c r="V32" s="1"/>
  <c r="FR32"/>
  <c r="GL32"/>
  <c r="GO32"/>
  <c r="GP32"/>
  <c r="GV32"/>
  <c r="GX32"/>
  <c r="HC32"/>
  <c r="AC33"/>
  <c r="AD33"/>
  <c r="AB33" s="1"/>
  <c r="AE33"/>
  <c r="CS33" s="1"/>
  <c r="AF33"/>
  <c r="CT33" s="1"/>
  <c r="AG33"/>
  <c r="AH33"/>
  <c r="AI33"/>
  <c r="CW33" s="1"/>
  <c r="AJ33"/>
  <c r="CX33" s="1"/>
  <c r="CQ33"/>
  <c r="CR33"/>
  <c r="CU33"/>
  <c r="CV33"/>
  <c r="FR33"/>
  <c r="GL33"/>
  <c r="GN33"/>
  <c r="GP33"/>
  <c r="GV33"/>
  <c r="HC33" s="1"/>
  <c r="C34"/>
  <c r="D34"/>
  <c r="I34"/>
  <c r="AC34"/>
  <c r="CQ34" s="1"/>
  <c r="AE34"/>
  <c r="AD34" s="1"/>
  <c r="AB34" s="1"/>
  <c r="AF34"/>
  <c r="CT34" s="1"/>
  <c r="S34" s="1"/>
  <c r="AG34"/>
  <c r="CU34" s="1"/>
  <c r="AH34"/>
  <c r="AI34"/>
  <c r="AJ34"/>
  <c r="CX34" s="1"/>
  <c r="W34" s="1"/>
  <c r="CV34"/>
  <c r="U34" s="1"/>
  <c r="CW34"/>
  <c r="V34" s="1"/>
  <c r="FR34"/>
  <c r="GL34"/>
  <c r="GO34"/>
  <c r="GP34"/>
  <c r="GV34"/>
  <c r="GX34"/>
  <c r="HC34"/>
  <c r="AC35"/>
  <c r="AD35"/>
  <c r="AB35" s="1"/>
  <c r="AE35"/>
  <c r="CS35" s="1"/>
  <c r="AF35"/>
  <c r="CT35" s="1"/>
  <c r="AG35"/>
  <c r="AH35"/>
  <c r="AI35"/>
  <c r="CW35" s="1"/>
  <c r="AJ35"/>
  <c r="CX35" s="1"/>
  <c r="CQ35"/>
  <c r="CR35"/>
  <c r="CU35"/>
  <c r="CV35"/>
  <c r="FR35"/>
  <c r="GL35"/>
  <c r="GN35"/>
  <c r="GP35"/>
  <c r="GV35"/>
  <c r="HC35" s="1"/>
  <c r="C36"/>
  <c r="D36"/>
  <c r="I36"/>
  <c r="AC36"/>
  <c r="CQ36" s="1"/>
  <c r="AE36"/>
  <c r="AD36" s="1"/>
  <c r="AB36" s="1"/>
  <c r="AF36"/>
  <c r="CT36" s="1"/>
  <c r="S36" s="1"/>
  <c r="AG36"/>
  <c r="CU36" s="1"/>
  <c r="AH36"/>
  <c r="AI36"/>
  <c r="AJ36"/>
  <c r="CX36" s="1"/>
  <c r="W36" s="1"/>
  <c r="CV36"/>
  <c r="U36" s="1"/>
  <c r="CW36"/>
  <c r="V36" s="1"/>
  <c r="FR36"/>
  <c r="GL36"/>
  <c r="GO36"/>
  <c r="GP36"/>
  <c r="GV36"/>
  <c r="GX36"/>
  <c r="HC36"/>
  <c r="AC37"/>
  <c r="AD37"/>
  <c r="AB37" s="1"/>
  <c r="AE37"/>
  <c r="CS37" s="1"/>
  <c r="AF37"/>
  <c r="CT37" s="1"/>
  <c r="AG37"/>
  <c r="AH37"/>
  <c r="AI37"/>
  <c r="CW37" s="1"/>
  <c r="AJ37"/>
  <c r="CX37" s="1"/>
  <c r="CQ37"/>
  <c r="CR37"/>
  <c r="CU37"/>
  <c r="CV37"/>
  <c r="FR37"/>
  <c r="GL37"/>
  <c r="GN37"/>
  <c r="GP37"/>
  <c r="GV37"/>
  <c r="HC37" s="1"/>
  <c r="C38"/>
  <c r="D38"/>
  <c r="I38"/>
  <c r="AC38"/>
  <c r="CQ38" s="1"/>
  <c r="AE38"/>
  <c r="AD38" s="1"/>
  <c r="AB38" s="1"/>
  <c r="AF38"/>
  <c r="CT38" s="1"/>
  <c r="S38" s="1"/>
  <c r="AG38"/>
  <c r="CU38" s="1"/>
  <c r="AH38"/>
  <c r="AI38"/>
  <c r="AJ38"/>
  <c r="CX38" s="1"/>
  <c r="W38" s="1"/>
  <c r="CV38"/>
  <c r="U38" s="1"/>
  <c r="CW38"/>
  <c r="V38" s="1"/>
  <c r="FR38"/>
  <c r="GL38"/>
  <c r="GO38"/>
  <c r="GP38"/>
  <c r="GV38"/>
  <c r="GX38"/>
  <c r="HC38"/>
  <c r="AC39"/>
  <c r="AD39"/>
  <c r="AB39" s="1"/>
  <c r="AE39"/>
  <c r="CS39" s="1"/>
  <c r="AF39"/>
  <c r="CT39" s="1"/>
  <c r="AG39"/>
  <c r="AH39"/>
  <c r="AI39"/>
  <c r="CW39" s="1"/>
  <c r="AJ39"/>
  <c r="CX39" s="1"/>
  <c r="CQ39"/>
  <c r="CR39"/>
  <c r="CU39"/>
  <c r="CV39"/>
  <c r="FR39"/>
  <c r="GL39"/>
  <c r="GN39"/>
  <c r="GP39"/>
  <c r="GV39"/>
  <c r="HC39" s="1"/>
  <c r="C40"/>
  <c r="D40"/>
  <c r="I40"/>
  <c r="CX14" i="3" s="1"/>
  <c r="AC40" i="1"/>
  <c r="AE40"/>
  <c r="AD40" s="1"/>
  <c r="AB40" s="1"/>
  <c r="AF40"/>
  <c r="CT40" s="1"/>
  <c r="S40" s="1"/>
  <c r="CZ40" s="1"/>
  <c r="Y40" s="1"/>
  <c r="AG40"/>
  <c r="AH40"/>
  <c r="AI40"/>
  <c r="CW40" s="1"/>
  <c r="V40" s="1"/>
  <c r="AJ40"/>
  <c r="CX40" s="1"/>
  <c r="W40" s="1"/>
  <c r="CQ40"/>
  <c r="CS40"/>
  <c r="R40" s="1"/>
  <c r="CU40"/>
  <c r="T40" s="1"/>
  <c r="CV40"/>
  <c r="U40" s="1"/>
  <c r="FR40"/>
  <c r="GL40"/>
  <c r="GO40"/>
  <c r="GP40"/>
  <c r="GV40"/>
  <c r="HC40"/>
  <c r="GX40" s="1"/>
  <c r="C41"/>
  <c r="D41"/>
  <c r="I41"/>
  <c r="R41"/>
  <c r="AC41"/>
  <c r="CQ41" s="1"/>
  <c r="P41" s="1"/>
  <c r="AD41"/>
  <c r="CR41" s="1"/>
  <c r="Q41" s="1"/>
  <c r="AE41"/>
  <c r="AF41"/>
  <c r="AB41" s="1"/>
  <c r="AG41"/>
  <c r="CU41" s="1"/>
  <c r="T41" s="1"/>
  <c r="AH41"/>
  <c r="CV41" s="1"/>
  <c r="U41" s="1"/>
  <c r="AI41"/>
  <c r="AJ41"/>
  <c r="CX41" s="1"/>
  <c r="W41" s="1"/>
  <c r="CS41"/>
  <c r="CW41"/>
  <c r="V41" s="1"/>
  <c r="FR41"/>
  <c r="GL41"/>
  <c r="BZ44" s="1"/>
  <c r="GO41"/>
  <c r="GP41"/>
  <c r="GV41"/>
  <c r="HC41"/>
  <c r="GX41" s="1"/>
  <c r="C42"/>
  <c r="D42"/>
  <c r="I42"/>
  <c r="AC42"/>
  <c r="AB42" s="1"/>
  <c r="AD42"/>
  <c r="CR42" s="1"/>
  <c r="Q42" s="1"/>
  <c r="AE42"/>
  <c r="AF42"/>
  <c r="AG42"/>
  <c r="AH42"/>
  <c r="CV42" s="1"/>
  <c r="U42" s="1"/>
  <c r="AI42"/>
  <c r="AJ42"/>
  <c r="CS42"/>
  <c r="R42" s="1"/>
  <c r="CT42"/>
  <c r="S42" s="1"/>
  <c r="CU42"/>
  <c r="T42" s="1"/>
  <c r="CW42"/>
  <c r="V42" s="1"/>
  <c r="CX42"/>
  <c r="W42" s="1"/>
  <c r="FR42"/>
  <c r="GL42"/>
  <c r="GO42"/>
  <c r="GP42"/>
  <c r="GV42"/>
  <c r="HC42" s="1"/>
  <c r="GX42" s="1"/>
  <c r="B44"/>
  <c r="B30" s="1"/>
  <c r="C44"/>
  <c r="C30" s="1"/>
  <c r="D44"/>
  <c r="D30" s="1"/>
  <c r="F44"/>
  <c r="G44"/>
  <c r="G30" s="1"/>
  <c r="BB44"/>
  <c r="BX44"/>
  <c r="AO44" s="1"/>
  <c r="AO30" s="1"/>
  <c r="BY44"/>
  <c r="BY30" s="1"/>
  <c r="CD44"/>
  <c r="CD30" s="1"/>
  <c r="CK44"/>
  <c r="CK30" s="1"/>
  <c r="CL44"/>
  <c r="CL30" s="1"/>
  <c r="CM44"/>
  <c r="CM30" s="1"/>
  <c r="D76"/>
  <c r="E78"/>
  <c r="Z78"/>
  <c r="AA78"/>
  <c r="AM78"/>
  <c r="AN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C80"/>
  <c r="D80"/>
  <c r="I80"/>
  <c r="AC80"/>
  <c r="AE80"/>
  <c r="AD80" s="1"/>
  <c r="AB80" s="1"/>
  <c r="AF80"/>
  <c r="CT80" s="1"/>
  <c r="S80" s="1"/>
  <c r="AG80"/>
  <c r="AH80"/>
  <c r="AI80"/>
  <c r="CW80" s="1"/>
  <c r="V80" s="1"/>
  <c r="AJ80"/>
  <c r="CX80" s="1"/>
  <c r="W80" s="1"/>
  <c r="CQ80"/>
  <c r="CS80"/>
  <c r="R80" s="1"/>
  <c r="CU80"/>
  <c r="T80" s="1"/>
  <c r="CV80"/>
  <c r="U80" s="1"/>
  <c r="FR80"/>
  <c r="GL80"/>
  <c r="GO80"/>
  <c r="GP80"/>
  <c r="GV80"/>
  <c r="HC80"/>
  <c r="GX80" s="1"/>
  <c r="AC81"/>
  <c r="AE81"/>
  <c r="CS81" s="1"/>
  <c r="AF81"/>
  <c r="AG81"/>
  <c r="AH81"/>
  <c r="CV81" s="1"/>
  <c r="AI81"/>
  <c r="CW81" s="1"/>
  <c r="AJ81"/>
  <c r="CQ81"/>
  <c r="CT81"/>
  <c r="CU81"/>
  <c r="CX81"/>
  <c r="FR81"/>
  <c r="GL81"/>
  <c r="GO81"/>
  <c r="GP81"/>
  <c r="GV81"/>
  <c r="HC81" s="1"/>
  <c r="C82"/>
  <c r="D82"/>
  <c r="I82"/>
  <c r="U82" s="1"/>
  <c r="AC82"/>
  <c r="AE82"/>
  <c r="AD82" s="1"/>
  <c r="CR82" s="1"/>
  <c r="Q82" s="1"/>
  <c r="AF82"/>
  <c r="CT82" s="1"/>
  <c r="AG82"/>
  <c r="AH82"/>
  <c r="AI82"/>
  <c r="CW82" s="1"/>
  <c r="V82" s="1"/>
  <c r="AJ82"/>
  <c r="CX82" s="1"/>
  <c r="CQ82"/>
  <c r="CS82"/>
  <c r="R82" s="1"/>
  <c r="CU82"/>
  <c r="CV82"/>
  <c r="FR82"/>
  <c r="GL82"/>
  <c r="GO82"/>
  <c r="GP82"/>
  <c r="GV82"/>
  <c r="HC82"/>
  <c r="GX82" s="1"/>
  <c r="AC83"/>
  <c r="AD83"/>
  <c r="AE83"/>
  <c r="CS83" s="1"/>
  <c r="AF83"/>
  <c r="AG83"/>
  <c r="AH83"/>
  <c r="CV83" s="1"/>
  <c r="AI83"/>
  <c r="CW83" s="1"/>
  <c r="AJ83"/>
  <c r="CQ83"/>
  <c r="CR83"/>
  <c r="CT83"/>
  <c r="CU83"/>
  <c r="CX83"/>
  <c r="FR83"/>
  <c r="GL83"/>
  <c r="GO83"/>
  <c r="GP83"/>
  <c r="GV83"/>
  <c r="HC83" s="1"/>
  <c r="AC84"/>
  <c r="AB84" s="1"/>
  <c r="AD84"/>
  <c r="CR84" s="1"/>
  <c r="AE84"/>
  <c r="CS84" s="1"/>
  <c r="AF84"/>
  <c r="AG84"/>
  <c r="AH84"/>
  <c r="CV84" s="1"/>
  <c r="AI84"/>
  <c r="CW84" s="1"/>
  <c r="AJ84"/>
  <c r="CQ84"/>
  <c r="CT84"/>
  <c r="CU84"/>
  <c r="CX84"/>
  <c r="FR84"/>
  <c r="GL84"/>
  <c r="BZ109" s="1"/>
  <c r="GO84"/>
  <c r="GP84"/>
  <c r="CD109" s="1"/>
  <c r="GV84"/>
  <c r="HC84" s="1"/>
  <c r="C85"/>
  <c r="D85"/>
  <c r="I85"/>
  <c r="I86" s="1"/>
  <c r="AC85"/>
  <c r="AE85"/>
  <c r="CS85" s="1"/>
  <c r="R85" s="1"/>
  <c r="AF85"/>
  <c r="CT85" s="1"/>
  <c r="S85" s="1"/>
  <c r="AG85"/>
  <c r="AH85"/>
  <c r="AI85"/>
  <c r="CW85" s="1"/>
  <c r="V85" s="1"/>
  <c r="AJ85"/>
  <c r="CX85" s="1"/>
  <c r="W85" s="1"/>
  <c r="CQ85"/>
  <c r="P85" s="1"/>
  <c r="CU85"/>
  <c r="T85" s="1"/>
  <c r="CV85"/>
  <c r="U85" s="1"/>
  <c r="FR85"/>
  <c r="GL85"/>
  <c r="GO85"/>
  <c r="GP85"/>
  <c r="GV85"/>
  <c r="HC85" s="1"/>
  <c r="GX85" s="1"/>
  <c r="AC86"/>
  <c r="AB86" s="1"/>
  <c r="AD86"/>
  <c r="CR86" s="1"/>
  <c r="AE86"/>
  <c r="CS86" s="1"/>
  <c r="R86" s="1"/>
  <c r="AF86"/>
  <c r="AG86"/>
  <c r="AH86"/>
  <c r="CV86" s="1"/>
  <c r="AI86"/>
  <c r="CW86" s="1"/>
  <c r="V86" s="1"/>
  <c r="AJ86"/>
  <c r="CQ86"/>
  <c r="P86" s="1"/>
  <c r="CT86"/>
  <c r="S86" s="1"/>
  <c r="CU86"/>
  <c r="T86" s="1"/>
  <c r="CX86"/>
  <c r="W86" s="1"/>
  <c r="FR86"/>
  <c r="GL86"/>
  <c r="GO86"/>
  <c r="GP86"/>
  <c r="GV86"/>
  <c r="HC86" s="1"/>
  <c r="GX86" s="1"/>
  <c r="I87"/>
  <c r="AC87"/>
  <c r="CQ87" s="1"/>
  <c r="P87" s="1"/>
  <c r="AD87"/>
  <c r="CR87" s="1"/>
  <c r="Q87" s="1"/>
  <c r="AE87"/>
  <c r="AF87"/>
  <c r="AG87"/>
  <c r="CU87" s="1"/>
  <c r="T87" s="1"/>
  <c r="AH87"/>
  <c r="CV87" s="1"/>
  <c r="U87" s="1"/>
  <c r="AI87"/>
  <c r="AJ87"/>
  <c r="CS87"/>
  <c r="R87" s="1"/>
  <c r="CT87"/>
  <c r="S87" s="1"/>
  <c r="CW87"/>
  <c r="V87" s="1"/>
  <c r="CX87"/>
  <c r="W87" s="1"/>
  <c r="FR87"/>
  <c r="GL87"/>
  <c r="GO87"/>
  <c r="GP87"/>
  <c r="GV87"/>
  <c r="HC87"/>
  <c r="GX87" s="1"/>
  <c r="I88"/>
  <c r="AC88"/>
  <c r="CQ88" s="1"/>
  <c r="P88" s="1"/>
  <c r="AE88"/>
  <c r="AD88" s="1"/>
  <c r="AF88"/>
  <c r="CT88" s="1"/>
  <c r="S88" s="1"/>
  <c r="AG88"/>
  <c r="CU88" s="1"/>
  <c r="T88" s="1"/>
  <c r="AH88"/>
  <c r="AI88"/>
  <c r="AJ88"/>
  <c r="CX88" s="1"/>
  <c r="W88" s="1"/>
  <c r="CS88"/>
  <c r="R88" s="1"/>
  <c r="CV88"/>
  <c r="U88" s="1"/>
  <c r="CW88"/>
  <c r="V88" s="1"/>
  <c r="FR88"/>
  <c r="GL88"/>
  <c r="GO88"/>
  <c r="GP88"/>
  <c r="GV88"/>
  <c r="HC88"/>
  <c r="GX88" s="1"/>
  <c r="C89"/>
  <c r="D89"/>
  <c r="I89"/>
  <c r="AC89"/>
  <c r="CQ89" s="1"/>
  <c r="P89" s="1"/>
  <c r="CP89" s="1"/>
  <c r="O89" s="1"/>
  <c r="AD89"/>
  <c r="CR89" s="1"/>
  <c r="Q89" s="1"/>
  <c r="AE89"/>
  <c r="AF89"/>
  <c r="AG89"/>
  <c r="CU89" s="1"/>
  <c r="T89" s="1"/>
  <c r="AH89"/>
  <c r="CV89" s="1"/>
  <c r="U89" s="1"/>
  <c r="AI89"/>
  <c r="AJ89"/>
  <c r="CS89"/>
  <c r="R89" s="1"/>
  <c r="CT89"/>
  <c r="S89" s="1"/>
  <c r="CW89"/>
  <c r="V89" s="1"/>
  <c r="CX89"/>
  <c r="W89" s="1"/>
  <c r="FR89"/>
  <c r="GL89"/>
  <c r="GO89"/>
  <c r="GP89"/>
  <c r="GV89"/>
  <c r="HC89"/>
  <c r="GX89" s="1"/>
  <c r="C90"/>
  <c r="D90"/>
  <c r="I90"/>
  <c r="AC90"/>
  <c r="AB90" s="1"/>
  <c r="AD90"/>
  <c r="CR90" s="1"/>
  <c r="Q90" s="1"/>
  <c r="AE90"/>
  <c r="CS90" s="1"/>
  <c r="R90" s="1"/>
  <c r="AF90"/>
  <c r="AG90"/>
  <c r="AH90"/>
  <c r="CV90" s="1"/>
  <c r="U90" s="1"/>
  <c r="AI90"/>
  <c r="CW90" s="1"/>
  <c r="V90" s="1"/>
  <c r="AJ90"/>
  <c r="CQ90"/>
  <c r="P90" s="1"/>
  <c r="CT90"/>
  <c r="S90" s="1"/>
  <c r="CU90"/>
  <c r="T90" s="1"/>
  <c r="CX90"/>
  <c r="W90" s="1"/>
  <c r="FR90"/>
  <c r="GL90"/>
  <c r="GO90"/>
  <c r="GP90"/>
  <c r="GV90"/>
  <c r="HC90" s="1"/>
  <c r="GX90" s="1"/>
  <c r="C91"/>
  <c r="D91"/>
  <c r="I91"/>
  <c r="AC91"/>
  <c r="AE91"/>
  <c r="CS91" s="1"/>
  <c r="R91" s="1"/>
  <c r="AF91"/>
  <c r="CT91" s="1"/>
  <c r="S91" s="1"/>
  <c r="AG91"/>
  <c r="AH91"/>
  <c r="AI91"/>
  <c r="CW91" s="1"/>
  <c r="V91" s="1"/>
  <c r="AJ91"/>
  <c r="CX91" s="1"/>
  <c r="W91" s="1"/>
  <c r="CQ91"/>
  <c r="P91" s="1"/>
  <c r="CU91"/>
  <c r="T91" s="1"/>
  <c r="CV91"/>
  <c r="U91" s="1"/>
  <c r="FR91"/>
  <c r="GL91"/>
  <c r="GO91"/>
  <c r="GP91"/>
  <c r="GV91"/>
  <c r="HC91" s="1"/>
  <c r="GX91" s="1"/>
  <c r="C92"/>
  <c r="D92"/>
  <c r="I92"/>
  <c r="AC92"/>
  <c r="CQ92" s="1"/>
  <c r="P92" s="1"/>
  <c r="AE92"/>
  <c r="AD92" s="1"/>
  <c r="AF92"/>
  <c r="CT92" s="1"/>
  <c r="S92" s="1"/>
  <c r="AG92"/>
  <c r="CU92" s="1"/>
  <c r="T92" s="1"/>
  <c r="AH92"/>
  <c r="AI92"/>
  <c r="AJ92"/>
  <c r="CX92" s="1"/>
  <c r="W92" s="1"/>
  <c r="CS92"/>
  <c r="R92" s="1"/>
  <c r="CV92"/>
  <c r="U92" s="1"/>
  <c r="CW92"/>
  <c r="V92" s="1"/>
  <c r="FR92"/>
  <c r="GL92"/>
  <c r="GO92"/>
  <c r="GP92"/>
  <c r="GV92"/>
  <c r="HC92"/>
  <c r="GX92" s="1"/>
  <c r="C93"/>
  <c r="D93"/>
  <c r="I93"/>
  <c r="AC93"/>
  <c r="CQ93" s="1"/>
  <c r="P93" s="1"/>
  <c r="AD93"/>
  <c r="CR93" s="1"/>
  <c r="Q93" s="1"/>
  <c r="AE93"/>
  <c r="AF93"/>
  <c r="AG93"/>
  <c r="CU93" s="1"/>
  <c r="T93" s="1"/>
  <c r="AH93"/>
  <c r="CV93" s="1"/>
  <c r="U93" s="1"/>
  <c r="AI93"/>
  <c r="AJ93"/>
  <c r="CS93"/>
  <c r="R93" s="1"/>
  <c r="CT93"/>
  <c r="S93" s="1"/>
  <c r="CW93"/>
  <c r="V93" s="1"/>
  <c r="CX93"/>
  <c r="W93" s="1"/>
  <c r="FR93"/>
  <c r="GL93"/>
  <c r="GO93"/>
  <c r="GP93"/>
  <c r="GV93"/>
  <c r="HC93"/>
  <c r="GX93" s="1"/>
  <c r="I94"/>
  <c r="AC94"/>
  <c r="CQ94" s="1"/>
  <c r="P94" s="1"/>
  <c r="AE94"/>
  <c r="AD94" s="1"/>
  <c r="AF94"/>
  <c r="CT94" s="1"/>
  <c r="S94" s="1"/>
  <c r="AG94"/>
  <c r="CU94" s="1"/>
  <c r="T94" s="1"/>
  <c r="AH94"/>
  <c r="AI94"/>
  <c r="AJ94"/>
  <c r="CX94" s="1"/>
  <c r="W94" s="1"/>
  <c r="CS94"/>
  <c r="R94" s="1"/>
  <c r="CV94"/>
  <c r="U94" s="1"/>
  <c r="CW94"/>
  <c r="V94" s="1"/>
  <c r="FR94"/>
  <c r="GL94"/>
  <c r="GO94"/>
  <c r="GP94"/>
  <c r="GV94"/>
  <c r="HC94"/>
  <c r="GX94" s="1"/>
  <c r="AC95"/>
  <c r="AE95"/>
  <c r="CS95" s="1"/>
  <c r="AF95"/>
  <c r="CT95" s="1"/>
  <c r="AG95"/>
  <c r="AH95"/>
  <c r="AI95"/>
  <c r="CW95" s="1"/>
  <c r="AJ95"/>
  <c r="CX95" s="1"/>
  <c r="CQ95"/>
  <c r="CU95"/>
  <c r="CV95"/>
  <c r="FR95"/>
  <c r="GL95"/>
  <c r="GN95"/>
  <c r="GP95"/>
  <c r="GV95"/>
  <c r="HC95" s="1"/>
  <c r="C96"/>
  <c r="D96"/>
  <c r="I96"/>
  <c r="AC96"/>
  <c r="CQ96" s="1"/>
  <c r="P96" s="1"/>
  <c r="AE96"/>
  <c r="AD96" s="1"/>
  <c r="AF96"/>
  <c r="CT96" s="1"/>
  <c r="S96" s="1"/>
  <c r="AG96"/>
  <c r="CU96" s="1"/>
  <c r="T96" s="1"/>
  <c r="AH96"/>
  <c r="AI96"/>
  <c r="AJ96"/>
  <c r="CX96" s="1"/>
  <c r="W96" s="1"/>
  <c r="CS96"/>
  <c r="R96" s="1"/>
  <c r="CV96"/>
  <c r="U96" s="1"/>
  <c r="CW96"/>
  <c r="V96" s="1"/>
  <c r="FR96"/>
  <c r="GL96"/>
  <c r="GO96"/>
  <c r="GP96"/>
  <c r="GV96"/>
  <c r="HC96"/>
  <c r="GX96" s="1"/>
  <c r="C97"/>
  <c r="D97"/>
  <c r="I97"/>
  <c r="AC97"/>
  <c r="CQ97" s="1"/>
  <c r="P97" s="1"/>
  <c r="AD97"/>
  <c r="CR97" s="1"/>
  <c r="Q97" s="1"/>
  <c r="AE97"/>
  <c r="AF97"/>
  <c r="AG97"/>
  <c r="CU97" s="1"/>
  <c r="T97" s="1"/>
  <c r="AH97"/>
  <c r="CV97" s="1"/>
  <c r="U97" s="1"/>
  <c r="AI97"/>
  <c r="AJ97"/>
  <c r="CS97"/>
  <c r="R97" s="1"/>
  <c r="CT97"/>
  <c r="S97" s="1"/>
  <c r="CW97"/>
  <c r="V97" s="1"/>
  <c r="CX97"/>
  <c r="W97" s="1"/>
  <c r="FR97"/>
  <c r="GL97"/>
  <c r="GO97"/>
  <c r="GP97"/>
  <c r="GV97"/>
  <c r="HC97"/>
  <c r="GX97" s="1"/>
  <c r="C98"/>
  <c r="D98"/>
  <c r="I98"/>
  <c r="AC98"/>
  <c r="AB98" s="1"/>
  <c r="AD98"/>
  <c r="CR98" s="1"/>
  <c r="Q98" s="1"/>
  <c r="AE98"/>
  <c r="CS98" s="1"/>
  <c r="R98" s="1"/>
  <c r="AF98"/>
  <c r="AG98"/>
  <c r="AH98"/>
  <c r="CV98" s="1"/>
  <c r="U98" s="1"/>
  <c r="AI98"/>
  <c r="CW98" s="1"/>
  <c r="V98" s="1"/>
  <c r="AJ98"/>
  <c r="CQ98"/>
  <c r="P98" s="1"/>
  <c r="CP98" s="1"/>
  <c r="O98" s="1"/>
  <c r="CT98"/>
  <c r="S98" s="1"/>
  <c r="CU98"/>
  <c r="T98" s="1"/>
  <c r="CX98"/>
  <c r="W98" s="1"/>
  <c r="FR98"/>
  <c r="GL98"/>
  <c r="GO98"/>
  <c r="GP98"/>
  <c r="GV98"/>
  <c r="HC98" s="1"/>
  <c r="GX98" s="1"/>
  <c r="C99"/>
  <c r="D99"/>
  <c r="I99"/>
  <c r="I100" s="1"/>
  <c r="AC99"/>
  <c r="AE99"/>
  <c r="CS99" s="1"/>
  <c r="R99" s="1"/>
  <c r="AF99"/>
  <c r="CT99" s="1"/>
  <c r="S99" s="1"/>
  <c r="AG99"/>
  <c r="AH99"/>
  <c r="AI99"/>
  <c r="CW99" s="1"/>
  <c r="V99" s="1"/>
  <c r="AJ99"/>
  <c r="CX99" s="1"/>
  <c r="W99" s="1"/>
  <c r="CQ99"/>
  <c r="P99" s="1"/>
  <c r="CU99"/>
  <c r="T99" s="1"/>
  <c r="CV99"/>
  <c r="U99" s="1"/>
  <c r="FR99"/>
  <c r="GL99"/>
  <c r="GN99"/>
  <c r="GP99"/>
  <c r="GV99"/>
  <c r="HC99" s="1"/>
  <c r="GX99" s="1"/>
  <c r="AC100"/>
  <c r="AB100" s="1"/>
  <c r="AD100"/>
  <c r="CR100" s="1"/>
  <c r="Q100" s="1"/>
  <c r="AE100"/>
  <c r="CS100" s="1"/>
  <c r="AF100"/>
  <c r="AG100"/>
  <c r="AH100"/>
  <c r="CV100" s="1"/>
  <c r="U100" s="1"/>
  <c r="AI100"/>
  <c r="CW100" s="1"/>
  <c r="AJ100"/>
  <c r="CQ100"/>
  <c r="P100" s="1"/>
  <c r="CT100"/>
  <c r="S100" s="1"/>
  <c r="CU100"/>
  <c r="CX100"/>
  <c r="FR100"/>
  <c r="GL100"/>
  <c r="GN100"/>
  <c r="GP100"/>
  <c r="GV100"/>
  <c r="HC100" s="1"/>
  <c r="GX100" s="1"/>
  <c r="I101"/>
  <c r="AC101"/>
  <c r="CQ101" s="1"/>
  <c r="P101" s="1"/>
  <c r="CP101" s="1"/>
  <c r="O101" s="1"/>
  <c r="AD101"/>
  <c r="CR101" s="1"/>
  <c r="Q101" s="1"/>
  <c r="AE101"/>
  <c r="AF101"/>
  <c r="AG101"/>
  <c r="CU101" s="1"/>
  <c r="T101" s="1"/>
  <c r="AH101"/>
  <c r="CV101" s="1"/>
  <c r="U101" s="1"/>
  <c r="AI101"/>
  <c r="AJ101"/>
  <c r="CS101"/>
  <c r="R101" s="1"/>
  <c r="CT101"/>
  <c r="S101" s="1"/>
  <c r="CW101"/>
  <c r="V101" s="1"/>
  <c r="CX101"/>
  <c r="W101" s="1"/>
  <c r="FR101"/>
  <c r="GL101"/>
  <c r="GN101"/>
  <c r="GP101"/>
  <c r="GV101"/>
  <c r="HC101"/>
  <c r="GX101" s="1"/>
  <c r="C102"/>
  <c r="D102"/>
  <c r="I102"/>
  <c r="AC102"/>
  <c r="AB102" s="1"/>
  <c r="AD102"/>
  <c r="CR102" s="1"/>
  <c r="Q102" s="1"/>
  <c r="AE102"/>
  <c r="CS102" s="1"/>
  <c r="R102" s="1"/>
  <c r="AF102"/>
  <c r="AG102"/>
  <c r="AH102"/>
  <c r="CV102" s="1"/>
  <c r="U102" s="1"/>
  <c r="AI102"/>
  <c r="CW102" s="1"/>
  <c r="V102" s="1"/>
  <c r="AJ102"/>
  <c r="CQ102"/>
  <c r="P102" s="1"/>
  <c r="CT102"/>
  <c r="S102" s="1"/>
  <c r="CU102"/>
  <c r="T102" s="1"/>
  <c r="CX102"/>
  <c r="W102" s="1"/>
  <c r="FR102"/>
  <c r="GL102"/>
  <c r="GN102"/>
  <c r="GP102"/>
  <c r="GV102"/>
  <c r="HC102" s="1"/>
  <c r="GX102" s="1"/>
  <c r="I103"/>
  <c r="AC103"/>
  <c r="CQ103" s="1"/>
  <c r="P103" s="1"/>
  <c r="CP103" s="1"/>
  <c r="O103" s="1"/>
  <c r="AD103"/>
  <c r="CR103" s="1"/>
  <c r="Q103" s="1"/>
  <c r="AE103"/>
  <c r="AF103"/>
  <c r="AG103"/>
  <c r="CU103" s="1"/>
  <c r="T103" s="1"/>
  <c r="AH103"/>
  <c r="CV103" s="1"/>
  <c r="U103" s="1"/>
  <c r="AI103"/>
  <c r="AJ103"/>
  <c r="CS103"/>
  <c r="R103" s="1"/>
  <c r="CT103"/>
  <c r="S103" s="1"/>
  <c r="CW103"/>
  <c r="V103" s="1"/>
  <c r="CX103"/>
  <c r="W103" s="1"/>
  <c r="FR103"/>
  <c r="GL103"/>
  <c r="GN103"/>
  <c r="GP103"/>
  <c r="GV103"/>
  <c r="HC103"/>
  <c r="GX103" s="1"/>
  <c r="I104"/>
  <c r="AC104"/>
  <c r="CQ104" s="1"/>
  <c r="P104" s="1"/>
  <c r="AE104"/>
  <c r="AD104" s="1"/>
  <c r="AF104"/>
  <c r="CT104" s="1"/>
  <c r="S104" s="1"/>
  <c r="AG104"/>
  <c r="CU104" s="1"/>
  <c r="T104" s="1"/>
  <c r="AH104"/>
  <c r="AI104"/>
  <c r="AJ104"/>
  <c r="CX104" s="1"/>
  <c r="W104" s="1"/>
  <c r="CS104"/>
  <c r="R104" s="1"/>
  <c r="CV104"/>
  <c r="U104" s="1"/>
  <c r="CW104"/>
  <c r="V104" s="1"/>
  <c r="FR104"/>
  <c r="GL104"/>
  <c r="GN104"/>
  <c r="GP104"/>
  <c r="GV104"/>
  <c r="HC104"/>
  <c r="GX104" s="1"/>
  <c r="C105"/>
  <c r="D105"/>
  <c r="I105"/>
  <c r="AC105"/>
  <c r="CQ105" s="1"/>
  <c r="P105" s="1"/>
  <c r="AD105"/>
  <c r="CR105" s="1"/>
  <c r="Q105" s="1"/>
  <c r="AE105"/>
  <c r="AF105"/>
  <c r="AG105"/>
  <c r="CU105" s="1"/>
  <c r="T105" s="1"/>
  <c r="AH105"/>
  <c r="CV105" s="1"/>
  <c r="U105" s="1"/>
  <c r="AI105"/>
  <c r="AJ105"/>
  <c r="CS105"/>
  <c r="R105" s="1"/>
  <c r="CT105"/>
  <c r="S105" s="1"/>
  <c r="CW105"/>
  <c r="V105" s="1"/>
  <c r="CX105"/>
  <c r="W105" s="1"/>
  <c r="FR105"/>
  <c r="GL105"/>
  <c r="GO105"/>
  <c r="GP105"/>
  <c r="GV105"/>
  <c r="HC105"/>
  <c r="GX105" s="1"/>
  <c r="C106"/>
  <c r="D106"/>
  <c r="I106"/>
  <c r="AC106"/>
  <c r="AB106" s="1"/>
  <c r="AD106"/>
  <c r="CR106" s="1"/>
  <c r="Q106" s="1"/>
  <c r="AE106"/>
  <c r="CS106" s="1"/>
  <c r="R106" s="1"/>
  <c r="AF106"/>
  <c r="AG106"/>
  <c r="AH106"/>
  <c r="CV106" s="1"/>
  <c r="U106" s="1"/>
  <c r="AI106"/>
  <c r="CW106" s="1"/>
  <c r="V106" s="1"/>
  <c r="AJ106"/>
  <c r="CQ106"/>
  <c r="P106" s="1"/>
  <c r="CT106"/>
  <c r="S106" s="1"/>
  <c r="CU106"/>
  <c r="T106" s="1"/>
  <c r="CX106"/>
  <c r="W106" s="1"/>
  <c r="FR106"/>
  <c r="GL106"/>
  <c r="GN106"/>
  <c r="GP106"/>
  <c r="GV106"/>
  <c r="HC106" s="1"/>
  <c r="GX106" s="1"/>
  <c r="I107"/>
  <c r="AC107"/>
  <c r="CQ107" s="1"/>
  <c r="P107" s="1"/>
  <c r="CP107" s="1"/>
  <c r="O107" s="1"/>
  <c r="AD107"/>
  <c r="CR107" s="1"/>
  <c r="Q107" s="1"/>
  <c r="AE107"/>
  <c r="AF107"/>
  <c r="AG107"/>
  <c r="CU107" s="1"/>
  <c r="T107" s="1"/>
  <c r="AH107"/>
  <c r="CV107" s="1"/>
  <c r="U107" s="1"/>
  <c r="AI107"/>
  <c r="AJ107"/>
  <c r="CS107"/>
  <c r="R107" s="1"/>
  <c r="CT107"/>
  <c r="S107" s="1"/>
  <c r="CW107"/>
  <c r="V107" s="1"/>
  <c r="CX107"/>
  <c r="W107" s="1"/>
  <c r="FR107"/>
  <c r="GL107"/>
  <c r="GN107"/>
  <c r="GP107"/>
  <c r="GV107"/>
  <c r="HC107"/>
  <c r="GX107" s="1"/>
  <c r="B109"/>
  <c r="B78" s="1"/>
  <c r="C109"/>
  <c r="C78" s="1"/>
  <c r="D109"/>
  <c r="D78" s="1"/>
  <c r="F109"/>
  <c r="F78" s="1"/>
  <c r="G109"/>
  <c r="G78" s="1"/>
  <c r="AX109"/>
  <c r="AX78" s="1"/>
  <c r="BX109"/>
  <c r="AO109" s="1"/>
  <c r="BY109"/>
  <c r="AP109" s="1"/>
  <c r="CG109"/>
  <c r="CG78" s="1"/>
  <c r="CK109"/>
  <c r="CK78" s="1"/>
  <c r="CL109"/>
  <c r="CL78" s="1"/>
  <c r="CM109"/>
  <c r="CM78" s="1"/>
  <c r="B141"/>
  <c r="B26" s="1"/>
  <c r="C141"/>
  <c r="C26" s="1"/>
  <c r="D141"/>
  <c r="D26" s="1"/>
  <c r="F141"/>
  <c r="F26" s="1"/>
  <c r="G141"/>
  <c r="G26" s="1"/>
  <c r="AO141"/>
  <c r="D173"/>
  <c r="E175"/>
  <c r="Z175"/>
  <c r="AA175"/>
  <c r="AB175"/>
  <c r="AC175"/>
  <c r="AD175"/>
  <c r="AE175"/>
  <c r="AF175"/>
  <c r="AG175"/>
  <c r="AH175"/>
  <c r="AI175"/>
  <c r="AJ175"/>
  <c r="AK175"/>
  <c r="AL175"/>
  <c r="AM175"/>
  <c r="AN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EY175"/>
  <c r="EZ175"/>
  <c r="FA175"/>
  <c r="FB175"/>
  <c r="FC175"/>
  <c r="FD175"/>
  <c r="FE175"/>
  <c r="FF175"/>
  <c r="FG175"/>
  <c r="FH175"/>
  <c r="FI175"/>
  <c r="FJ175"/>
  <c r="FK175"/>
  <c r="FL175"/>
  <c r="FM175"/>
  <c r="FN175"/>
  <c r="FO175"/>
  <c r="FP175"/>
  <c r="FQ175"/>
  <c r="FR175"/>
  <c r="FS175"/>
  <c r="FT175"/>
  <c r="FU175"/>
  <c r="FV175"/>
  <c r="FW175"/>
  <c r="FX175"/>
  <c r="FY175"/>
  <c r="FZ175"/>
  <c r="GA175"/>
  <c r="GB175"/>
  <c r="GC175"/>
  <c r="GD175"/>
  <c r="GE175"/>
  <c r="GF175"/>
  <c r="GG175"/>
  <c r="GH175"/>
  <c r="GI175"/>
  <c r="GJ175"/>
  <c r="GK175"/>
  <c r="GL175"/>
  <c r="GM175"/>
  <c r="GN175"/>
  <c r="GO175"/>
  <c r="GP175"/>
  <c r="GQ175"/>
  <c r="GR175"/>
  <c r="GS175"/>
  <c r="GT175"/>
  <c r="GU175"/>
  <c r="GV175"/>
  <c r="GW175"/>
  <c r="GX175"/>
  <c r="D177"/>
  <c r="D179"/>
  <c r="E179"/>
  <c r="Z179"/>
  <c r="AA179"/>
  <c r="AM179"/>
  <c r="AN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EY179"/>
  <c r="EZ179"/>
  <c r="FA179"/>
  <c r="FB179"/>
  <c r="FC179"/>
  <c r="FD179"/>
  <c r="FE179"/>
  <c r="FF179"/>
  <c r="FG179"/>
  <c r="FH179"/>
  <c r="FI179"/>
  <c r="FJ179"/>
  <c r="FK179"/>
  <c r="FL179"/>
  <c r="FM179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GH179"/>
  <c r="GI179"/>
  <c r="GJ179"/>
  <c r="GK179"/>
  <c r="GL179"/>
  <c r="GM179"/>
  <c r="GN179"/>
  <c r="GO179"/>
  <c r="GP179"/>
  <c r="GQ179"/>
  <c r="GR179"/>
  <c r="GS179"/>
  <c r="GT179"/>
  <c r="GU179"/>
  <c r="GV179"/>
  <c r="GW179"/>
  <c r="GX179"/>
  <c r="C181"/>
  <c r="D181"/>
  <c r="I181"/>
  <c r="I182" s="1"/>
  <c r="AC181"/>
  <c r="AE181"/>
  <c r="AF181"/>
  <c r="CT181" s="1"/>
  <c r="S181" s="1"/>
  <c r="AG181"/>
  <c r="AH181"/>
  <c r="CV181" s="1"/>
  <c r="U181" s="1"/>
  <c r="AI181"/>
  <c r="CW181" s="1"/>
  <c r="V181" s="1"/>
  <c r="AJ181"/>
  <c r="CX181" s="1"/>
  <c r="W181" s="1"/>
  <c r="CQ181"/>
  <c r="P181" s="1"/>
  <c r="CU181"/>
  <c r="T181" s="1"/>
  <c r="FR181"/>
  <c r="GL181"/>
  <c r="GO181"/>
  <c r="GP181"/>
  <c r="GV181"/>
  <c r="HC181" s="1"/>
  <c r="GX181" s="1"/>
  <c r="S182"/>
  <c r="AC182"/>
  <c r="AB182" s="1"/>
  <c r="AD182"/>
  <c r="CR182" s="1"/>
  <c r="Q182" s="1"/>
  <c r="AE182"/>
  <c r="CS182" s="1"/>
  <c r="AF182"/>
  <c r="AG182"/>
  <c r="CU182" s="1"/>
  <c r="T182" s="1"/>
  <c r="AH182"/>
  <c r="CV182" s="1"/>
  <c r="U182" s="1"/>
  <c r="AI182"/>
  <c r="CW182" s="1"/>
  <c r="AJ182"/>
  <c r="CT182"/>
  <c r="CX182"/>
  <c r="W182" s="1"/>
  <c r="FR182"/>
  <c r="GL182"/>
  <c r="GN182"/>
  <c r="GP182"/>
  <c r="GV182"/>
  <c r="HC182" s="1"/>
  <c r="C183"/>
  <c r="D183"/>
  <c r="I183"/>
  <c r="I184" s="1"/>
  <c r="T183"/>
  <c r="AC183"/>
  <c r="AE183"/>
  <c r="CS183" s="1"/>
  <c r="R183" s="1"/>
  <c r="AF183"/>
  <c r="CT183" s="1"/>
  <c r="S183" s="1"/>
  <c r="CY183" s="1"/>
  <c r="X183" s="1"/>
  <c r="AG183"/>
  <c r="AH183"/>
  <c r="AI183"/>
  <c r="CW183" s="1"/>
  <c r="V183" s="1"/>
  <c r="AJ183"/>
  <c r="CX183" s="1"/>
  <c r="W183" s="1"/>
  <c r="CQ183"/>
  <c r="P183" s="1"/>
  <c r="CU183"/>
  <c r="CV183"/>
  <c r="U183" s="1"/>
  <c r="FR183"/>
  <c r="GL183"/>
  <c r="GO183"/>
  <c r="GP183"/>
  <c r="GV183"/>
  <c r="HC183" s="1"/>
  <c r="GX183" s="1"/>
  <c r="S184"/>
  <c r="CZ184" s="1"/>
  <c r="Y184" s="1"/>
  <c r="AC184"/>
  <c r="AB184" s="1"/>
  <c r="AD184"/>
  <c r="CR184" s="1"/>
  <c r="Q184" s="1"/>
  <c r="AE184"/>
  <c r="CS184" s="1"/>
  <c r="R184" s="1"/>
  <c r="AF184"/>
  <c r="AG184"/>
  <c r="AH184"/>
  <c r="CV184" s="1"/>
  <c r="U184" s="1"/>
  <c r="AI184"/>
  <c r="CW184" s="1"/>
  <c r="V184" s="1"/>
  <c r="AJ184"/>
  <c r="CT184"/>
  <c r="CU184"/>
  <c r="T184" s="1"/>
  <c r="CX184"/>
  <c r="W184" s="1"/>
  <c r="FR184"/>
  <c r="GL184"/>
  <c r="GN184"/>
  <c r="GP184"/>
  <c r="GV184"/>
  <c r="HC184" s="1"/>
  <c r="GX184" s="1"/>
  <c r="C185"/>
  <c r="D185"/>
  <c r="I185"/>
  <c r="I186" s="1"/>
  <c r="P185"/>
  <c r="AC185"/>
  <c r="AE185"/>
  <c r="CS185" s="1"/>
  <c r="R185" s="1"/>
  <c r="AF185"/>
  <c r="CT185" s="1"/>
  <c r="S185" s="1"/>
  <c r="CZ185" s="1"/>
  <c r="Y185" s="1"/>
  <c r="AG185"/>
  <c r="AH185"/>
  <c r="AI185"/>
  <c r="CW185" s="1"/>
  <c r="V185" s="1"/>
  <c r="AJ185"/>
  <c r="CX185" s="1"/>
  <c r="W185" s="1"/>
  <c r="CQ185"/>
  <c r="CU185"/>
  <c r="T185" s="1"/>
  <c r="CV185"/>
  <c r="U185" s="1"/>
  <c r="FR185"/>
  <c r="GL185"/>
  <c r="GO185"/>
  <c r="GP185"/>
  <c r="GV185"/>
  <c r="HC185" s="1"/>
  <c r="GX185"/>
  <c r="P186"/>
  <c r="CP186" s="1"/>
  <c r="O186" s="1"/>
  <c r="W186"/>
  <c r="AC186"/>
  <c r="AD186"/>
  <c r="CR186" s="1"/>
  <c r="Q186" s="1"/>
  <c r="AE186"/>
  <c r="CS186" s="1"/>
  <c r="R186" s="1"/>
  <c r="AF186"/>
  <c r="AG186"/>
  <c r="AH186"/>
  <c r="CV186" s="1"/>
  <c r="U186" s="1"/>
  <c r="AI186"/>
  <c r="CW186" s="1"/>
  <c r="V186" s="1"/>
  <c r="AJ186"/>
  <c r="CQ186"/>
  <c r="CT186"/>
  <c r="S186" s="1"/>
  <c r="CU186"/>
  <c r="T186" s="1"/>
  <c r="CX186"/>
  <c r="FR186"/>
  <c r="GL186"/>
  <c r="GN186"/>
  <c r="GP186"/>
  <c r="GV186"/>
  <c r="HC186" s="1"/>
  <c r="GX186" s="1"/>
  <c r="C187"/>
  <c r="D187"/>
  <c r="I187"/>
  <c r="CX177" i="3" s="1"/>
  <c r="P187" i="1"/>
  <c r="AC187"/>
  <c r="AD187"/>
  <c r="AB187" s="1"/>
  <c r="AE187"/>
  <c r="CS187" s="1"/>
  <c r="R187" s="1"/>
  <c r="CY187" s="1"/>
  <c r="X187" s="1"/>
  <c r="AF187"/>
  <c r="CT187" s="1"/>
  <c r="S187" s="1"/>
  <c r="AG187"/>
  <c r="AH187"/>
  <c r="CV187" s="1"/>
  <c r="U187" s="1"/>
  <c r="AI187"/>
  <c r="CW187" s="1"/>
  <c r="V187" s="1"/>
  <c r="AJ187"/>
  <c r="CX187" s="1"/>
  <c r="W187" s="1"/>
  <c r="CQ187"/>
  <c r="CR187"/>
  <c r="Q187" s="1"/>
  <c r="CU187"/>
  <c r="T187" s="1"/>
  <c r="CZ187"/>
  <c r="Y187" s="1"/>
  <c r="FR187"/>
  <c r="GL187"/>
  <c r="GO187"/>
  <c r="GP187"/>
  <c r="GV187"/>
  <c r="HC187" s="1"/>
  <c r="GX187"/>
  <c r="C188"/>
  <c r="D188"/>
  <c r="I188"/>
  <c r="Q188"/>
  <c r="AC188"/>
  <c r="CQ188" s="1"/>
  <c r="AE188"/>
  <c r="AD188" s="1"/>
  <c r="AF188"/>
  <c r="CT188" s="1"/>
  <c r="S188" s="1"/>
  <c r="AG188"/>
  <c r="CU188" s="1"/>
  <c r="T188" s="1"/>
  <c r="AH188"/>
  <c r="AI188"/>
  <c r="AJ188"/>
  <c r="CX188" s="1"/>
  <c r="W188" s="1"/>
  <c r="CR188"/>
  <c r="CV188"/>
  <c r="U188" s="1"/>
  <c r="CW188"/>
  <c r="V188" s="1"/>
  <c r="FR188"/>
  <c r="GL188"/>
  <c r="GO188"/>
  <c r="GP188"/>
  <c r="GV188"/>
  <c r="GX188"/>
  <c r="HC188"/>
  <c r="C189"/>
  <c r="D189"/>
  <c r="I189"/>
  <c r="V189"/>
  <c r="AC189"/>
  <c r="CQ189" s="1"/>
  <c r="AD189"/>
  <c r="CR189" s="1"/>
  <c r="Q189" s="1"/>
  <c r="AE189"/>
  <c r="AF189"/>
  <c r="AG189"/>
  <c r="CU189" s="1"/>
  <c r="AH189"/>
  <c r="CV189" s="1"/>
  <c r="U189" s="1"/>
  <c r="AI189"/>
  <c r="AJ189"/>
  <c r="CS189"/>
  <c r="R189" s="1"/>
  <c r="CT189"/>
  <c r="S189" s="1"/>
  <c r="CW189"/>
  <c r="CX189"/>
  <c r="FR189"/>
  <c r="BY193" s="1"/>
  <c r="GL189"/>
  <c r="GO189"/>
  <c r="GP189"/>
  <c r="GV189"/>
  <c r="HC189"/>
  <c r="C190"/>
  <c r="D190"/>
  <c r="I190"/>
  <c r="W190"/>
  <c r="AC190"/>
  <c r="AD190"/>
  <c r="CR190" s="1"/>
  <c r="Q190" s="1"/>
  <c r="AE190"/>
  <c r="CS190" s="1"/>
  <c r="R190" s="1"/>
  <c r="AF190"/>
  <c r="AG190"/>
  <c r="CU190" s="1"/>
  <c r="T190" s="1"/>
  <c r="AH190"/>
  <c r="CV190" s="1"/>
  <c r="U190" s="1"/>
  <c r="AI190"/>
  <c r="CW190" s="1"/>
  <c r="V190" s="1"/>
  <c r="AJ190"/>
  <c r="CQ190"/>
  <c r="P190" s="1"/>
  <c r="CT190"/>
  <c r="S190" s="1"/>
  <c r="CX190"/>
  <c r="FR190"/>
  <c r="GL190"/>
  <c r="GO190"/>
  <c r="GP190"/>
  <c r="GV190"/>
  <c r="HC190" s="1"/>
  <c r="GX190" s="1"/>
  <c r="I191"/>
  <c r="R191"/>
  <c r="AC191"/>
  <c r="CQ191" s="1"/>
  <c r="AD191"/>
  <c r="CR191" s="1"/>
  <c r="Q191" s="1"/>
  <c r="AE191"/>
  <c r="AF191"/>
  <c r="AB191" s="1"/>
  <c r="AG191"/>
  <c r="CU191" s="1"/>
  <c r="AH191"/>
  <c r="CV191" s="1"/>
  <c r="U191" s="1"/>
  <c r="AI191"/>
  <c r="AJ191"/>
  <c r="CX191" s="1"/>
  <c r="W191" s="1"/>
  <c r="CS191"/>
  <c r="CT191"/>
  <c r="S191" s="1"/>
  <c r="CW191"/>
  <c r="V191" s="1"/>
  <c r="FR191"/>
  <c r="GL191"/>
  <c r="GN191"/>
  <c r="GP191"/>
  <c r="GV191"/>
  <c r="HC191"/>
  <c r="GX191" s="1"/>
  <c r="B193"/>
  <c r="B179" s="1"/>
  <c r="C193"/>
  <c r="C179" s="1"/>
  <c r="D193"/>
  <c r="F193"/>
  <c r="F179" s="1"/>
  <c r="G193"/>
  <c r="G179" s="1"/>
  <c r="BX193"/>
  <c r="AO193" s="1"/>
  <c r="CK193"/>
  <c r="CK179" s="1"/>
  <c r="CL193"/>
  <c r="BC193" s="1"/>
  <c r="CM193"/>
  <c r="BD193" s="1"/>
  <c r="F218" s="1"/>
  <c r="D225"/>
  <c r="E227"/>
  <c r="Z227"/>
  <c r="AA227"/>
  <c r="AM227"/>
  <c r="AN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W227"/>
  <c r="DX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V227"/>
  <c r="EW227"/>
  <c r="EX227"/>
  <c r="EY227"/>
  <c r="EZ227"/>
  <c r="FA227"/>
  <c r="FB227"/>
  <c r="FC227"/>
  <c r="FD227"/>
  <c r="FE227"/>
  <c r="FF227"/>
  <c r="FG227"/>
  <c r="FH227"/>
  <c r="FI227"/>
  <c r="FJ227"/>
  <c r="FK227"/>
  <c r="FL227"/>
  <c r="FM227"/>
  <c r="FN227"/>
  <c r="FO227"/>
  <c r="FP227"/>
  <c r="FQ227"/>
  <c r="FR227"/>
  <c r="FS227"/>
  <c r="FT227"/>
  <c r="FU227"/>
  <c r="FV227"/>
  <c r="FW227"/>
  <c r="FX227"/>
  <c r="FY227"/>
  <c r="FZ227"/>
  <c r="GA227"/>
  <c r="GB227"/>
  <c r="GC227"/>
  <c r="GD227"/>
  <c r="GE227"/>
  <c r="GF227"/>
  <c r="GG227"/>
  <c r="GH227"/>
  <c r="GI227"/>
  <c r="GJ227"/>
  <c r="GK227"/>
  <c r="GL227"/>
  <c r="GM227"/>
  <c r="GN227"/>
  <c r="GO227"/>
  <c r="GP227"/>
  <c r="GQ227"/>
  <c r="GR227"/>
  <c r="GS227"/>
  <c r="GT227"/>
  <c r="GU227"/>
  <c r="GV227"/>
  <c r="GW227"/>
  <c r="GX227"/>
  <c r="C229"/>
  <c r="D229"/>
  <c r="I229"/>
  <c r="P229"/>
  <c r="AC229"/>
  <c r="AD229"/>
  <c r="AB229" s="1"/>
  <c r="AE229"/>
  <c r="CS229" s="1"/>
  <c r="R229" s="1"/>
  <c r="CY229" s="1"/>
  <c r="X229" s="1"/>
  <c r="AF229"/>
  <c r="CT229" s="1"/>
  <c r="S229" s="1"/>
  <c r="AG229"/>
  <c r="AH229"/>
  <c r="CV229" s="1"/>
  <c r="U229" s="1"/>
  <c r="AI229"/>
  <c r="CW229" s="1"/>
  <c r="V229" s="1"/>
  <c r="AJ229"/>
  <c r="CX229" s="1"/>
  <c r="W229" s="1"/>
  <c r="CQ229"/>
  <c r="CR229"/>
  <c r="Q229" s="1"/>
  <c r="CU229"/>
  <c r="T229" s="1"/>
  <c r="CZ229"/>
  <c r="Y229" s="1"/>
  <c r="FR229"/>
  <c r="GL229"/>
  <c r="GO229"/>
  <c r="GP229"/>
  <c r="GV229"/>
  <c r="HC229" s="1"/>
  <c r="GX229"/>
  <c r="I230"/>
  <c r="S230"/>
  <c r="CZ230" s="1"/>
  <c r="Y230" s="1"/>
  <c r="AC230"/>
  <c r="AB230" s="1"/>
  <c r="AD230"/>
  <c r="CR230" s="1"/>
  <c r="Q230" s="1"/>
  <c r="AE230"/>
  <c r="CS230" s="1"/>
  <c r="R230" s="1"/>
  <c r="AF230"/>
  <c r="AG230"/>
  <c r="CU230" s="1"/>
  <c r="T230" s="1"/>
  <c r="AH230"/>
  <c r="CV230" s="1"/>
  <c r="U230" s="1"/>
  <c r="AI230"/>
  <c r="CW230" s="1"/>
  <c r="V230" s="1"/>
  <c r="AJ230"/>
  <c r="CT230"/>
  <c r="CX230"/>
  <c r="W230" s="1"/>
  <c r="FR230"/>
  <c r="GL230"/>
  <c r="GO230"/>
  <c r="GP230"/>
  <c r="GV230"/>
  <c r="HC230" s="1"/>
  <c r="GX230" s="1"/>
  <c r="C231"/>
  <c r="D231"/>
  <c r="I231"/>
  <c r="T231"/>
  <c r="AC231"/>
  <c r="AE231"/>
  <c r="CS231" s="1"/>
  <c r="R231" s="1"/>
  <c r="AF231"/>
  <c r="CT231" s="1"/>
  <c r="S231" s="1"/>
  <c r="CY231" s="1"/>
  <c r="X231" s="1"/>
  <c r="AG231"/>
  <c r="AH231"/>
  <c r="AI231"/>
  <c r="CW231" s="1"/>
  <c r="V231" s="1"/>
  <c r="AJ231"/>
  <c r="CX231" s="1"/>
  <c r="W231" s="1"/>
  <c r="CQ231"/>
  <c r="P231" s="1"/>
  <c r="CU231"/>
  <c r="CV231"/>
  <c r="U231" s="1"/>
  <c r="FR231"/>
  <c r="GL231"/>
  <c r="GO231"/>
  <c r="GP231"/>
  <c r="GV231"/>
  <c r="HC231" s="1"/>
  <c r="GX231" s="1"/>
  <c r="I232"/>
  <c r="P232"/>
  <c r="W232"/>
  <c r="AC232"/>
  <c r="AD232"/>
  <c r="CR232" s="1"/>
  <c r="Q232" s="1"/>
  <c r="AE232"/>
  <c r="CS232" s="1"/>
  <c r="R232" s="1"/>
  <c r="AF232"/>
  <c r="AG232"/>
  <c r="AH232"/>
  <c r="CV232" s="1"/>
  <c r="U232" s="1"/>
  <c r="AI232"/>
  <c r="CW232" s="1"/>
  <c r="V232" s="1"/>
  <c r="AJ232"/>
  <c r="CQ232"/>
  <c r="CT232"/>
  <c r="S232" s="1"/>
  <c r="CU232"/>
  <c r="T232" s="1"/>
  <c r="CX232"/>
  <c r="FR232"/>
  <c r="GL232"/>
  <c r="GO232"/>
  <c r="GP232"/>
  <c r="GV232"/>
  <c r="HC232" s="1"/>
  <c r="GX232" s="1"/>
  <c r="I233"/>
  <c r="R233"/>
  <c r="AC233"/>
  <c r="CQ233" s="1"/>
  <c r="P233" s="1"/>
  <c r="AD233"/>
  <c r="CR233" s="1"/>
  <c r="Q233" s="1"/>
  <c r="AE233"/>
  <c r="AF233"/>
  <c r="AB233" s="1"/>
  <c r="AG233"/>
  <c r="CU233" s="1"/>
  <c r="T233" s="1"/>
  <c r="AH233"/>
  <c r="CV233" s="1"/>
  <c r="U233" s="1"/>
  <c r="AI233"/>
  <c r="AJ233"/>
  <c r="CX233" s="1"/>
  <c r="W233" s="1"/>
  <c r="CS233"/>
  <c r="CW233"/>
  <c r="V233" s="1"/>
  <c r="FR233"/>
  <c r="GL233"/>
  <c r="GO233"/>
  <c r="GP233"/>
  <c r="GV233"/>
  <c r="HC233"/>
  <c r="GX233" s="1"/>
  <c r="C234"/>
  <c r="D234"/>
  <c r="I234"/>
  <c r="AC234"/>
  <c r="AB234" s="1"/>
  <c r="AD234"/>
  <c r="CR234" s="1"/>
  <c r="Q234" s="1"/>
  <c r="AE234"/>
  <c r="AF234"/>
  <c r="AG234"/>
  <c r="AH234"/>
  <c r="CV234" s="1"/>
  <c r="U234" s="1"/>
  <c r="AI234"/>
  <c r="AJ234"/>
  <c r="CS234"/>
  <c r="R234" s="1"/>
  <c r="CT234"/>
  <c r="S234" s="1"/>
  <c r="CU234"/>
  <c r="T234" s="1"/>
  <c r="CW234"/>
  <c r="V234" s="1"/>
  <c r="CX234"/>
  <c r="W234" s="1"/>
  <c r="FR234"/>
  <c r="GL234"/>
  <c r="GO234"/>
  <c r="GP234"/>
  <c r="GV234"/>
  <c r="HC234" s="1"/>
  <c r="GX234" s="1"/>
  <c r="I235"/>
  <c r="R235"/>
  <c r="AC235"/>
  <c r="CQ235" s="1"/>
  <c r="P235" s="1"/>
  <c r="AE235"/>
  <c r="AD235" s="1"/>
  <c r="CR235" s="1"/>
  <c r="Q235" s="1"/>
  <c r="AF235"/>
  <c r="AB235" s="1"/>
  <c r="AG235"/>
  <c r="CU235" s="1"/>
  <c r="T235" s="1"/>
  <c r="AH235"/>
  <c r="AI235"/>
  <c r="AJ235"/>
  <c r="CX235" s="1"/>
  <c r="W235" s="1"/>
  <c r="CS235"/>
  <c r="CV235"/>
  <c r="U235" s="1"/>
  <c r="CW235"/>
  <c r="V235" s="1"/>
  <c r="FR235"/>
  <c r="GL235"/>
  <c r="GO235"/>
  <c r="GP235"/>
  <c r="GV235"/>
  <c r="HC235"/>
  <c r="GX235" s="1"/>
  <c r="I236"/>
  <c r="U236"/>
  <c r="AC236"/>
  <c r="AE236"/>
  <c r="AD236" s="1"/>
  <c r="CR236" s="1"/>
  <c r="Q236" s="1"/>
  <c r="AF236"/>
  <c r="CT236" s="1"/>
  <c r="AG236"/>
  <c r="AH236"/>
  <c r="AI236"/>
  <c r="CW236" s="1"/>
  <c r="V236" s="1"/>
  <c r="AJ236"/>
  <c r="CX236" s="1"/>
  <c r="CQ236"/>
  <c r="CS236"/>
  <c r="R236" s="1"/>
  <c r="CU236"/>
  <c r="CV236"/>
  <c r="FR236"/>
  <c r="GL236"/>
  <c r="GO236"/>
  <c r="GP236"/>
  <c r="GV236"/>
  <c r="HC236"/>
  <c r="GX236" s="1"/>
  <c r="I237"/>
  <c r="Q237"/>
  <c r="AC237"/>
  <c r="AD237"/>
  <c r="AB237" s="1"/>
  <c r="AE237"/>
  <c r="CS237" s="1"/>
  <c r="R237" s="1"/>
  <c r="AF237"/>
  <c r="AG237"/>
  <c r="AH237"/>
  <c r="AI237"/>
  <c r="CW237" s="1"/>
  <c r="V237" s="1"/>
  <c r="AJ237"/>
  <c r="CQ237"/>
  <c r="P237" s="1"/>
  <c r="CP237" s="1"/>
  <c r="O237" s="1"/>
  <c r="CR237"/>
  <c r="CT237"/>
  <c r="S237" s="1"/>
  <c r="CU237"/>
  <c r="T237" s="1"/>
  <c r="CV237"/>
  <c r="U237" s="1"/>
  <c r="CX237"/>
  <c r="W237" s="1"/>
  <c r="CY237"/>
  <c r="X237" s="1"/>
  <c r="CZ237"/>
  <c r="Y237" s="1"/>
  <c r="FR237"/>
  <c r="GL237"/>
  <c r="GO237"/>
  <c r="GP237"/>
  <c r="GV237"/>
  <c r="HC237" s="1"/>
  <c r="GX237"/>
  <c r="C238"/>
  <c r="D238"/>
  <c r="I238"/>
  <c r="Q238"/>
  <c r="R238"/>
  <c r="AC238"/>
  <c r="AE238"/>
  <c r="AD238" s="1"/>
  <c r="AF238"/>
  <c r="CT238" s="1"/>
  <c r="S238" s="1"/>
  <c r="CY238" s="1"/>
  <c r="X238" s="1"/>
  <c r="AG238"/>
  <c r="AH238"/>
  <c r="AI238"/>
  <c r="AJ238"/>
  <c r="CX238" s="1"/>
  <c r="W238" s="1"/>
  <c r="CQ238"/>
  <c r="P238" s="1"/>
  <c r="CR238"/>
  <c r="CS238"/>
  <c r="CU238"/>
  <c r="T238" s="1"/>
  <c r="CV238"/>
  <c r="U238" s="1"/>
  <c r="CW238"/>
  <c r="V238" s="1"/>
  <c r="FR238"/>
  <c r="GL238"/>
  <c r="GO238"/>
  <c r="GP238"/>
  <c r="GV238"/>
  <c r="GX238"/>
  <c r="HC238"/>
  <c r="C239"/>
  <c r="D239"/>
  <c r="I239"/>
  <c r="R239"/>
  <c r="S239"/>
  <c r="AB239"/>
  <c r="AC239"/>
  <c r="CQ239" s="1"/>
  <c r="P239" s="1"/>
  <c r="AE239"/>
  <c r="AD239" s="1"/>
  <c r="CR239" s="1"/>
  <c r="Q239" s="1"/>
  <c r="AF239"/>
  <c r="AG239"/>
  <c r="CU239" s="1"/>
  <c r="T239" s="1"/>
  <c r="AH239"/>
  <c r="AI239"/>
  <c r="AJ239"/>
  <c r="CP239"/>
  <c r="O239" s="1"/>
  <c r="CS239"/>
  <c r="CT239"/>
  <c r="CV239"/>
  <c r="CW239"/>
  <c r="V239" s="1"/>
  <c r="CX239"/>
  <c r="W239" s="1"/>
  <c r="FR239"/>
  <c r="GL239"/>
  <c r="GO239"/>
  <c r="GP239"/>
  <c r="GV239"/>
  <c r="HC239"/>
  <c r="GX239" s="1"/>
  <c r="C240"/>
  <c r="D240"/>
  <c r="I240"/>
  <c r="AC240"/>
  <c r="AB240" s="1"/>
  <c r="AD240"/>
  <c r="CR240" s="1"/>
  <c r="Q240" s="1"/>
  <c r="AE240"/>
  <c r="AF240"/>
  <c r="AG240"/>
  <c r="AH240"/>
  <c r="CV240" s="1"/>
  <c r="U240" s="1"/>
  <c r="AI240"/>
  <c r="AJ240"/>
  <c r="CS240"/>
  <c r="R240" s="1"/>
  <c r="CT240"/>
  <c r="S240" s="1"/>
  <c r="CU240"/>
  <c r="T240" s="1"/>
  <c r="CW240"/>
  <c r="V240" s="1"/>
  <c r="CX240"/>
  <c r="W240" s="1"/>
  <c r="FR240"/>
  <c r="GL240"/>
  <c r="GO240"/>
  <c r="GP240"/>
  <c r="GV240"/>
  <c r="HC240" s="1"/>
  <c r="GX240" s="1"/>
  <c r="C241"/>
  <c r="D241"/>
  <c r="I241"/>
  <c r="T241"/>
  <c r="AC241"/>
  <c r="AB241" s="1"/>
  <c r="AD241"/>
  <c r="AE241"/>
  <c r="CS241" s="1"/>
  <c r="R241" s="1"/>
  <c r="AF241"/>
  <c r="AG241"/>
  <c r="AH241"/>
  <c r="AI241"/>
  <c r="CW241" s="1"/>
  <c r="V241" s="1"/>
  <c r="AJ241"/>
  <c r="CQ241"/>
  <c r="P241" s="1"/>
  <c r="CP241" s="1"/>
  <c r="O241" s="1"/>
  <c r="CR241"/>
  <c r="Q241" s="1"/>
  <c r="CT241"/>
  <c r="S241" s="1"/>
  <c r="CZ241" s="1"/>
  <c r="Y241" s="1"/>
  <c r="CU241"/>
  <c r="CV241"/>
  <c r="U241" s="1"/>
  <c r="CX241"/>
  <c r="W241" s="1"/>
  <c r="CY241"/>
  <c r="X241" s="1"/>
  <c r="FR241"/>
  <c r="GL241"/>
  <c r="GO241"/>
  <c r="GP241"/>
  <c r="GV241"/>
  <c r="HC241" s="1"/>
  <c r="GX241" s="1"/>
  <c r="C242"/>
  <c r="D242"/>
  <c r="I242"/>
  <c r="AC242"/>
  <c r="CQ242" s="1"/>
  <c r="P242" s="1"/>
  <c r="AE242"/>
  <c r="CS242" s="1"/>
  <c r="R242" s="1"/>
  <c r="AF242"/>
  <c r="CT242" s="1"/>
  <c r="S242" s="1"/>
  <c r="AG242"/>
  <c r="CU242" s="1"/>
  <c r="T242" s="1"/>
  <c r="AH242"/>
  <c r="AI242"/>
  <c r="CW242" s="1"/>
  <c r="V242" s="1"/>
  <c r="AJ242"/>
  <c r="CX242" s="1"/>
  <c r="W242" s="1"/>
  <c r="CV242"/>
  <c r="U242" s="1"/>
  <c r="FR242"/>
  <c r="GL242"/>
  <c r="GO242"/>
  <c r="GP242"/>
  <c r="GV242"/>
  <c r="HC242"/>
  <c r="GX242" s="1"/>
  <c r="I243"/>
  <c r="AC243"/>
  <c r="AE243"/>
  <c r="AD243" s="1"/>
  <c r="AF243"/>
  <c r="CT243" s="1"/>
  <c r="S243" s="1"/>
  <c r="AG243"/>
  <c r="AH243"/>
  <c r="AI243"/>
  <c r="CW243" s="1"/>
  <c r="V243" s="1"/>
  <c r="AJ243"/>
  <c r="CX243" s="1"/>
  <c r="W243" s="1"/>
  <c r="CQ243"/>
  <c r="P243" s="1"/>
  <c r="CU243"/>
  <c r="T243" s="1"/>
  <c r="CV243"/>
  <c r="U243" s="1"/>
  <c r="FR243"/>
  <c r="GL243"/>
  <c r="GO243"/>
  <c r="GP243"/>
  <c r="GV243"/>
  <c r="HC243" s="1"/>
  <c r="GX243" s="1"/>
  <c r="AC244"/>
  <c r="AB244" s="1"/>
  <c r="AD244"/>
  <c r="CR244" s="1"/>
  <c r="AE244"/>
  <c r="CS244" s="1"/>
  <c r="AF244"/>
  <c r="AG244"/>
  <c r="AH244"/>
  <c r="CV244" s="1"/>
  <c r="AI244"/>
  <c r="CW244" s="1"/>
  <c r="AJ244"/>
  <c r="CQ244"/>
  <c r="CT244"/>
  <c r="CU244"/>
  <c r="CX244"/>
  <c r="FR244"/>
  <c r="GL244"/>
  <c r="GN244"/>
  <c r="GP244"/>
  <c r="GV244"/>
  <c r="HC244" s="1"/>
  <c r="C245"/>
  <c r="D245"/>
  <c r="I245"/>
  <c r="AC245"/>
  <c r="AD245"/>
  <c r="CR245" s="1"/>
  <c r="Q245" s="1"/>
  <c r="AE245"/>
  <c r="CS245" s="1"/>
  <c r="R245" s="1"/>
  <c r="AF245"/>
  <c r="CT245" s="1"/>
  <c r="S245" s="1"/>
  <c r="AG245"/>
  <c r="AH245"/>
  <c r="CV245" s="1"/>
  <c r="U245" s="1"/>
  <c r="AI245"/>
  <c r="CW245" s="1"/>
  <c r="V245" s="1"/>
  <c r="AJ245"/>
  <c r="CX245" s="1"/>
  <c r="W245" s="1"/>
  <c r="CQ245"/>
  <c r="P245" s="1"/>
  <c r="CU245"/>
  <c r="T245" s="1"/>
  <c r="FR245"/>
  <c r="GL245"/>
  <c r="GO245"/>
  <c r="GP245"/>
  <c r="GV245"/>
  <c r="HC245" s="1"/>
  <c r="GX245" s="1"/>
  <c r="C246"/>
  <c r="D246"/>
  <c r="I246"/>
  <c r="AC246"/>
  <c r="CQ246" s="1"/>
  <c r="P246" s="1"/>
  <c r="AE246"/>
  <c r="AD246" s="1"/>
  <c r="AF246"/>
  <c r="CT246" s="1"/>
  <c r="S246" s="1"/>
  <c r="AG246"/>
  <c r="CU246" s="1"/>
  <c r="T246" s="1"/>
  <c r="AH246"/>
  <c r="AI246"/>
  <c r="AJ246"/>
  <c r="CX246" s="1"/>
  <c r="W246" s="1"/>
  <c r="CS246"/>
  <c r="R246" s="1"/>
  <c r="CV246"/>
  <c r="U246" s="1"/>
  <c r="CW246"/>
  <c r="V246" s="1"/>
  <c r="FR246"/>
  <c r="GL246"/>
  <c r="GO246"/>
  <c r="GP246"/>
  <c r="GV246"/>
  <c r="HC246"/>
  <c r="GX246" s="1"/>
  <c r="C247"/>
  <c r="D247"/>
  <c r="I247"/>
  <c r="AC247"/>
  <c r="AB247" s="1"/>
  <c r="AD247"/>
  <c r="CR247" s="1"/>
  <c r="Q247" s="1"/>
  <c r="AE247"/>
  <c r="AF247"/>
  <c r="AG247"/>
  <c r="CU247" s="1"/>
  <c r="T247" s="1"/>
  <c r="AH247"/>
  <c r="CV247" s="1"/>
  <c r="U247" s="1"/>
  <c r="AI247"/>
  <c r="AJ247"/>
  <c r="CS247"/>
  <c r="R247" s="1"/>
  <c r="CT247"/>
  <c r="S247" s="1"/>
  <c r="CW247"/>
  <c r="V247" s="1"/>
  <c r="CX247"/>
  <c r="W247" s="1"/>
  <c r="FR247"/>
  <c r="GL247"/>
  <c r="GO247"/>
  <c r="GP247"/>
  <c r="GV247"/>
  <c r="HC247"/>
  <c r="GX247" s="1"/>
  <c r="C248"/>
  <c r="D248"/>
  <c r="I248"/>
  <c r="AC248"/>
  <c r="AB248" s="1"/>
  <c r="AD248"/>
  <c r="CR248" s="1"/>
  <c r="Q248" s="1"/>
  <c r="AE248"/>
  <c r="CS248" s="1"/>
  <c r="R248" s="1"/>
  <c r="AF248"/>
  <c r="AG248"/>
  <c r="AH248"/>
  <c r="CV248" s="1"/>
  <c r="U248" s="1"/>
  <c r="AI248"/>
  <c r="CW248" s="1"/>
  <c r="V248" s="1"/>
  <c r="AJ248"/>
  <c r="CQ248"/>
  <c r="P248" s="1"/>
  <c r="CT248"/>
  <c r="S248" s="1"/>
  <c r="CU248"/>
  <c r="T248" s="1"/>
  <c r="CX248"/>
  <c r="W248" s="1"/>
  <c r="FR248"/>
  <c r="GL248"/>
  <c r="GN248"/>
  <c r="GP248"/>
  <c r="GV248"/>
  <c r="HC248" s="1"/>
  <c r="GX248" s="1"/>
  <c r="I249"/>
  <c r="AC249"/>
  <c r="AB249" s="1"/>
  <c r="AD249"/>
  <c r="CR249" s="1"/>
  <c r="Q249" s="1"/>
  <c r="AE249"/>
  <c r="AF249"/>
  <c r="AG249"/>
  <c r="CU249" s="1"/>
  <c r="T249" s="1"/>
  <c r="AH249"/>
  <c r="CV249" s="1"/>
  <c r="U249" s="1"/>
  <c r="AI249"/>
  <c r="AJ249"/>
  <c r="CS249"/>
  <c r="R249" s="1"/>
  <c r="CT249"/>
  <c r="S249" s="1"/>
  <c r="CW249"/>
  <c r="V249" s="1"/>
  <c r="CX249"/>
  <c r="W249" s="1"/>
  <c r="FR249"/>
  <c r="GL249"/>
  <c r="GN249"/>
  <c r="GP249"/>
  <c r="GV249"/>
  <c r="HC249"/>
  <c r="GX249" s="1"/>
  <c r="I250"/>
  <c r="AC250"/>
  <c r="CQ250" s="1"/>
  <c r="P250" s="1"/>
  <c r="AE250"/>
  <c r="AD250" s="1"/>
  <c r="AF250"/>
  <c r="CT250" s="1"/>
  <c r="S250" s="1"/>
  <c r="AG250"/>
  <c r="CU250" s="1"/>
  <c r="T250" s="1"/>
  <c r="AH250"/>
  <c r="AI250"/>
  <c r="AJ250"/>
  <c r="CX250" s="1"/>
  <c r="W250" s="1"/>
  <c r="CS250"/>
  <c r="R250" s="1"/>
  <c r="CV250"/>
  <c r="U250" s="1"/>
  <c r="CW250"/>
  <c r="V250" s="1"/>
  <c r="FR250"/>
  <c r="GL250"/>
  <c r="GN250"/>
  <c r="GP250"/>
  <c r="GV250"/>
  <c r="HC250"/>
  <c r="GX250" s="1"/>
  <c r="C251"/>
  <c r="D251"/>
  <c r="I251"/>
  <c r="AC251"/>
  <c r="AB251" s="1"/>
  <c r="AD251"/>
  <c r="CR251" s="1"/>
  <c r="Q251" s="1"/>
  <c r="AE251"/>
  <c r="AF251"/>
  <c r="AG251"/>
  <c r="CU251" s="1"/>
  <c r="T251" s="1"/>
  <c r="AH251"/>
  <c r="CV251" s="1"/>
  <c r="U251" s="1"/>
  <c r="AI251"/>
  <c r="AJ251"/>
  <c r="CS251"/>
  <c r="R251" s="1"/>
  <c r="CT251"/>
  <c r="S251" s="1"/>
  <c r="CW251"/>
  <c r="V251" s="1"/>
  <c r="CX251"/>
  <c r="W251" s="1"/>
  <c r="FR251"/>
  <c r="GL251"/>
  <c r="GN251"/>
  <c r="GP251"/>
  <c r="GV251"/>
  <c r="HC251"/>
  <c r="GX251" s="1"/>
  <c r="I252"/>
  <c r="AC252"/>
  <c r="CQ252" s="1"/>
  <c r="P252" s="1"/>
  <c r="AE252"/>
  <c r="CS252" s="1"/>
  <c r="R252" s="1"/>
  <c r="AF252"/>
  <c r="CT252" s="1"/>
  <c r="S252" s="1"/>
  <c r="AG252"/>
  <c r="CU252" s="1"/>
  <c r="T252" s="1"/>
  <c r="AH252"/>
  <c r="AI252"/>
  <c r="CW252" s="1"/>
  <c r="V252" s="1"/>
  <c r="AJ252"/>
  <c r="CX252" s="1"/>
  <c r="W252" s="1"/>
  <c r="CV252"/>
  <c r="U252" s="1"/>
  <c r="FR252"/>
  <c r="GL252"/>
  <c r="GN252"/>
  <c r="GP252"/>
  <c r="GV252"/>
  <c r="GX252"/>
  <c r="HC252"/>
  <c r="I253"/>
  <c r="AC253"/>
  <c r="AD253"/>
  <c r="CR253" s="1"/>
  <c r="Q253" s="1"/>
  <c r="AE253"/>
  <c r="CS253" s="1"/>
  <c r="R253" s="1"/>
  <c r="AF253"/>
  <c r="CT253" s="1"/>
  <c r="S253" s="1"/>
  <c r="AG253"/>
  <c r="AH253"/>
  <c r="CV253" s="1"/>
  <c r="U253" s="1"/>
  <c r="AI253"/>
  <c r="CW253" s="1"/>
  <c r="V253" s="1"/>
  <c r="AJ253"/>
  <c r="CX253" s="1"/>
  <c r="W253" s="1"/>
  <c r="CQ253"/>
  <c r="P253" s="1"/>
  <c r="CU253"/>
  <c r="T253" s="1"/>
  <c r="FR253"/>
  <c r="GL253"/>
  <c r="GN253"/>
  <c r="GP253"/>
  <c r="GV253"/>
  <c r="HC253" s="1"/>
  <c r="GX253" s="1"/>
  <c r="C254"/>
  <c r="D254"/>
  <c r="I254"/>
  <c r="AC254"/>
  <c r="CQ254" s="1"/>
  <c r="P254" s="1"/>
  <c r="AE254"/>
  <c r="CS254" s="1"/>
  <c r="R254" s="1"/>
  <c r="AF254"/>
  <c r="CT254" s="1"/>
  <c r="S254" s="1"/>
  <c r="AG254"/>
  <c r="CU254" s="1"/>
  <c r="T254" s="1"/>
  <c r="AH254"/>
  <c r="AI254"/>
  <c r="CW254" s="1"/>
  <c r="V254" s="1"/>
  <c r="AJ254"/>
  <c r="CX254" s="1"/>
  <c r="W254" s="1"/>
  <c r="CV254"/>
  <c r="U254" s="1"/>
  <c r="FR254"/>
  <c r="GL254"/>
  <c r="GO254"/>
  <c r="GP254"/>
  <c r="GV254"/>
  <c r="GX254"/>
  <c r="HC254"/>
  <c r="C255"/>
  <c r="D255"/>
  <c r="I255"/>
  <c r="AC255"/>
  <c r="CQ255" s="1"/>
  <c r="P255" s="1"/>
  <c r="AD255"/>
  <c r="CR255" s="1"/>
  <c r="Q255" s="1"/>
  <c r="AE255"/>
  <c r="AF255"/>
  <c r="CT255" s="1"/>
  <c r="S255" s="1"/>
  <c r="AG255"/>
  <c r="CU255" s="1"/>
  <c r="T255" s="1"/>
  <c r="AH255"/>
  <c r="CV255" s="1"/>
  <c r="U255" s="1"/>
  <c r="AI255"/>
  <c r="AJ255"/>
  <c r="CX255" s="1"/>
  <c r="W255" s="1"/>
  <c r="CS255"/>
  <c r="R255" s="1"/>
  <c r="CW255"/>
  <c r="V255" s="1"/>
  <c r="FR255"/>
  <c r="BY258" s="1"/>
  <c r="GL255"/>
  <c r="BZ258" s="1"/>
  <c r="GN255"/>
  <c r="GP255"/>
  <c r="CD258" s="1"/>
  <c r="GV255"/>
  <c r="HC255"/>
  <c r="GX255" s="1"/>
  <c r="AC256"/>
  <c r="CQ256" s="1"/>
  <c r="AE256"/>
  <c r="CS256" s="1"/>
  <c r="AF256"/>
  <c r="CT256" s="1"/>
  <c r="AG256"/>
  <c r="CU256" s="1"/>
  <c r="AH256"/>
  <c r="AI256"/>
  <c r="CW256" s="1"/>
  <c r="AJ256"/>
  <c r="CX256" s="1"/>
  <c r="CV256"/>
  <c r="FR256"/>
  <c r="GL256"/>
  <c r="GN256"/>
  <c r="GP256"/>
  <c r="GV256"/>
  <c r="HC256"/>
  <c r="B258"/>
  <c r="B227" s="1"/>
  <c r="C258"/>
  <c r="C227" s="1"/>
  <c r="D258"/>
  <c r="D227" s="1"/>
  <c r="F258"/>
  <c r="F227" s="1"/>
  <c r="G258"/>
  <c r="G227" s="1"/>
  <c r="BX258"/>
  <c r="AO258" s="1"/>
  <c r="CK258"/>
  <c r="CK227" s="1"/>
  <c r="CL258"/>
  <c r="CL227" s="1"/>
  <c r="CM258"/>
  <c r="BD258" s="1"/>
  <c r="B290"/>
  <c r="B175" s="1"/>
  <c r="C290"/>
  <c r="C175" s="1"/>
  <c r="D290"/>
  <c r="D175" s="1"/>
  <c r="F290"/>
  <c r="F175" s="1"/>
  <c r="G290"/>
  <c r="G175" s="1"/>
  <c r="D322"/>
  <c r="E324"/>
  <c r="Z324"/>
  <c r="AA324"/>
  <c r="AB324"/>
  <c r="AC324"/>
  <c r="AD324"/>
  <c r="AE324"/>
  <c r="AF324"/>
  <c r="AG324"/>
  <c r="AH324"/>
  <c r="AI324"/>
  <c r="AJ324"/>
  <c r="AK324"/>
  <c r="AL324"/>
  <c r="AM324"/>
  <c r="AN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GH324"/>
  <c r="GI324"/>
  <c r="GJ324"/>
  <c r="GK324"/>
  <c r="GL324"/>
  <c r="GM324"/>
  <c r="GN324"/>
  <c r="GO324"/>
  <c r="GP324"/>
  <c r="GQ324"/>
  <c r="GR324"/>
  <c r="GS324"/>
  <c r="GT324"/>
  <c r="GU324"/>
  <c r="GV324"/>
  <c r="GW324"/>
  <c r="GX324"/>
  <c r="D326"/>
  <c r="E328"/>
  <c r="Z328"/>
  <c r="AA328"/>
  <c r="AM328"/>
  <c r="AN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GH328"/>
  <c r="GI328"/>
  <c r="GJ328"/>
  <c r="GK328"/>
  <c r="GL328"/>
  <c r="GM328"/>
  <c r="GN328"/>
  <c r="GO328"/>
  <c r="GP328"/>
  <c r="GQ328"/>
  <c r="GR328"/>
  <c r="GS328"/>
  <c r="GT328"/>
  <c r="GU328"/>
  <c r="GV328"/>
  <c r="GW328"/>
  <c r="GX328"/>
  <c r="C330"/>
  <c r="D330"/>
  <c r="I330"/>
  <c r="AC330"/>
  <c r="CQ330" s="1"/>
  <c r="P330" s="1"/>
  <c r="AD330"/>
  <c r="CR330" s="1"/>
  <c r="Q330" s="1"/>
  <c r="AE330"/>
  <c r="AF330"/>
  <c r="AG330"/>
  <c r="CU330" s="1"/>
  <c r="T330" s="1"/>
  <c r="AH330"/>
  <c r="CV330" s="1"/>
  <c r="U330" s="1"/>
  <c r="AI330"/>
  <c r="AJ330"/>
  <c r="CS330"/>
  <c r="R330" s="1"/>
  <c r="CT330"/>
  <c r="S330" s="1"/>
  <c r="CW330"/>
  <c r="V330" s="1"/>
  <c r="CX330"/>
  <c r="W330" s="1"/>
  <c r="FR330"/>
  <c r="GL330"/>
  <c r="GO330"/>
  <c r="GP330"/>
  <c r="GV330"/>
  <c r="HC330" s="1"/>
  <c r="GX330" s="1"/>
  <c r="I331"/>
  <c r="AC331"/>
  <c r="CQ331" s="1"/>
  <c r="P331" s="1"/>
  <c r="AE331"/>
  <c r="AD331" s="1"/>
  <c r="AF331"/>
  <c r="CT331" s="1"/>
  <c r="S331" s="1"/>
  <c r="AG331"/>
  <c r="CU331" s="1"/>
  <c r="T331" s="1"/>
  <c r="AH331"/>
  <c r="AI331"/>
  <c r="AJ331"/>
  <c r="CX331" s="1"/>
  <c r="W331" s="1"/>
  <c r="CS331"/>
  <c r="R331" s="1"/>
  <c r="CV331"/>
  <c r="U331" s="1"/>
  <c r="CW331"/>
  <c r="V331" s="1"/>
  <c r="FR331"/>
  <c r="GL331"/>
  <c r="GN331"/>
  <c r="GP331"/>
  <c r="GV331"/>
  <c r="HC331"/>
  <c r="GX331" s="1"/>
  <c r="C332"/>
  <c r="D332"/>
  <c r="I332"/>
  <c r="AC332"/>
  <c r="CQ332" s="1"/>
  <c r="P332" s="1"/>
  <c r="CP332" s="1"/>
  <c r="O332" s="1"/>
  <c r="AD332"/>
  <c r="CR332" s="1"/>
  <c r="Q332" s="1"/>
  <c r="AE332"/>
  <c r="AF332"/>
  <c r="AG332"/>
  <c r="CU332" s="1"/>
  <c r="T332" s="1"/>
  <c r="AH332"/>
  <c r="CV332" s="1"/>
  <c r="U332" s="1"/>
  <c r="AI332"/>
  <c r="AJ332"/>
  <c r="CS332"/>
  <c r="R332" s="1"/>
  <c r="CT332"/>
  <c r="S332" s="1"/>
  <c r="CW332"/>
  <c r="V332" s="1"/>
  <c r="CX332"/>
  <c r="W332" s="1"/>
  <c r="FR332"/>
  <c r="GL332"/>
  <c r="BZ342" s="1"/>
  <c r="GO332"/>
  <c r="GP332"/>
  <c r="CD342" s="1"/>
  <c r="GV332"/>
  <c r="HC332" s="1"/>
  <c r="GX332" s="1"/>
  <c r="I333"/>
  <c r="AC333"/>
  <c r="CQ333" s="1"/>
  <c r="P333" s="1"/>
  <c r="AE333"/>
  <c r="AD333" s="1"/>
  <c r="AF333"/>
  <c r="CT333" s="1"/>
  <c r="S333" s="1"/>
  <c r="AG333"/>
  <c r="CU333" s="1"/>
  <c r="T333" s="1"/>
  <c r="AH333"/>
  <c r="AI333"/>
  <c r="AJ333"/>
  <c r="CX333" s="1"/>
  <c r="W333" s="1"/>
  <c r="CS333"/>
  <c r="R333" s="1"/>
  <c r="CV333"/>
  <c r="U333" s="1"/>
  <c r="CW333"/>
  <c r="V333" s="1"/>
  <c r="FR333"/>
  <c r="BY342" s="1"/>
  <c r="GL333"/>
  <c r="GN333"/>
  <c r="GP333"/>
  <c r="GV333"/>
  <c r="HC333"/>
  <c r="GX333" s="1"/>
  <c r="C334"/>
  <c r="D334"/>
  <c r="I334"/>
  <c r="AC334"/>
  <c r="CQ334" s="1"/>
  <c r="P334" s="1"/>
  <c r="AD334"/>
  <c r="CR334" s="1"/>
  <c r="Q334" s="1"/>
  <c r="AE334"/>
  <c r="AF334"/>
  <c r="AG334"/>
  <c r="CU334" s="1"/>
  <c r="T334" s="1"/>
  <c r="AH334"/>
  <c r="CV334" s="1"/>
  <c r="U334" s="1"/>
  <c r="AI334"/>
  <c r="AJ334"/>
  <c r="CS334"/>
  <c r="R334" s="1"/>
  <c r="CT334"/>
  <c r="S334" s="1"/>
  <c r="CW334"/>
  <c r="V334" s="1"/>
  <c r="CX334"/>
  <c r="W334" s="1"/>
  <c r="FR334"/>
  <c r="GL334"/>
  <c r="GO334"/>
  <c r="GP334"/>
  <c r="GV334"/>
  <c r="HC334" s="1"/>
  <c r="GX334" s="1"/>
  <c r="I335"/>
  <c r="AC335"/>
  <c r="CQ335" s="1"/>
  <c r="P335" s="1"/>
  <c r="AE335"/>
  <c r="AD335" s="1"/>
  <c r="AF335"/>
  <c r="CT335" s="1"/>
  <c r="S335" s="1"/>
  <c r="AG335"/>
  <c r="CU335" s="1"/>
  <c r="T335" s="1"/>
  <c r="AH335"/>
  <c r="AI335"/>
  <c r="AJ335"/>
  <c r="CX335" s="1"/>
  <c r="W335" s="1"/>
  <c r="CS335"/>
  <c r="R335" s="1"/>
  <c r="CV335"/>
  <c r="U335" s="1"/>
  <c r="CW335"/>
  <c r="V335" s="1"/>
  <c r="FR335"/>
  <c r="GL335"/>
  <c r="GN335"/>
  <c r="GP335"/>
  <c r="GV335"/>
  <c r="HC335"/>
  <c r="GX335" s="1"/>
  <c r="C336"/>
  <c r="D336"/>
  <c r="I336"/>
  <c r="CX345" i="3" s="1"/>
  <c r="AC336" i="1"/>
  <c r="CQ336" s="1"/>
  <c r="P336" s="1"/>
  <c r="AD336"/>
  <c r="CR336" s="1"/>
  <c r="Q336" s="1"/>
  <c r="AE336"/>
  <c r="AF336"/>
  <c r="AG336"/>
  <c r="CU336" s="1"/>
  <c r="T336" s="1"/>
  <c r="AH336"/>
  <c r="CV336" s="1"/>
  <c r="U336" s="1"/>
  <c r="AI336"/>
  <c r="AJ336"/>
  <c r="CS336"/>
  <c r="R336" s="1"/>
  <c r="CT336"/>
  <c r="S336" s="1"/>
  <c r="CW336"/>
  <c r="V336" s="1"/>
  <c r="CX336"/>
  <c r="W336" s="1"/>
  <c r="FR336"/>
  <c r="GL336"/>
  <c r="GO336"/>
  <c r="GP336"/>
  <c r="GV336"/>
  <c r="HC336" s="1"/>
  <c r="GX336" s="1"/>
  <c r="C337"/>
  <c r="D337"/>
  <c r="I337"/>
  <c r="AC337"/>
  <c r="AB337" s="1"/>
  <c r="AD337"/>
  <c r="CR337" s="1"/>
  <c r="Q337" s="1"/>
  <c r="AE337"/>
  <c r="CS337" s="1"/>
  <c r="R337" s="1"/>
  <c r="AF337"/>
  <c r="AG337"/>
  <c r="AH337"/>
  <c r="CV337" s="1"/>
  <c r="U337" s="1"/>
  <c r="AI337"/>
  <c r="CW337" s="1"/>
  <c r="V337" s="1"/>
  <c r="AJ337"/>
  <c r="CQ337"/>
  <c r="P337" s="1"/>
  <c r="CT337"/>
  <c r="S337" s="1"/>
  <c r="CU337"/>
  <c r="T337" s="1"/>
  <c r="CX337"/>
  <c r="W337" s="1"/>
  <c r="FR337"/>
  <c r="GL337"/>
  <c r="GO337"/>
  <c r="GP337"/>
  <c r="GV337"/>
  <c r="HC337" s="1"/>
  <c r="GX337" s="1"/>
  <c r="C338"/>
  <c r="D338"/>
  <c r="I338"/>
  <c r="AC338"/>
  <c r="AE338"/>
  <c r="CS338" s="1"/>
  <c r="R338" s="1"/>
  <c r="AF338"/>
  <c r="CT338" s="1"/>
  <c r="S338" s="1"/>
  <c r="AG338"/>
  <c r="AH338"/>
  <c r="AI338"/>
  <c r="CW338" s="1"/>
  <c r="V338" s="1"/>
  <c r="AJ338"/>
  <c r="CX338" s="1"/>
  <c r="W338" s="1"/>
  <c r="CQ338"/>
  <c r="P338" s="1"/>
  <c r="CU338"/>
  <c r="T338" s="1"/>
  <c r="CV338"/>
  <c r="U338" s="1"/>
  <c r="FR338"/>
  <c r="GL338"/>
  <c r="GO338"/>
  <c r="GP338"/>
  <c r="GV338"/>
  <c r="GX338"/>
  <c r="HC338"/>
  <c r="C339"/>
  <c r="D339"/>
  <c r="I339"/>
  <c r="AC339"/>
  <c r="CQ339" s="1"/>
  <c r="P339" s="1"/>
  <c r="AE339"/>
  <c r="AD339" s="1"/>
  <c r="AF339"/>
  <c r="CT339" s="1"/>
  <c r="S339" s="1"/>
  <c r="AG339"/>
  <c r="CU339" s="1"/>
  <c r="T339" s="1"/>
  <c r="AH339"/>
  <c r="AI339"/>
  <c r="AJ339"/>
  <c r="CX339" s="1"/>
  <c r="W339" s="1"/>
  <c r="CS339"/>
  <c r="R339" s="1"/>
  <c r="CV339"/>
  <c r="U339" s="1"/>
  <c r="CW339"/>
  <c r="V339" s="1"/>
  <c r="FR339"/>
  <c r="GL339"/>
  <c r="GO339"/>
  <c r="GP339"/>
  <c r="GV339"/>
  <c r="HC339"/>
  <c r="GX339" s="1"/>
  <c r="AC340"/>
  <c r="AE340"/>
  <c r="CS340" s="1"/>
  <c r="AF340"/>
  <c r="CT340" s="1"/>
  <c r="AG340"/>
  <c r="AH340"/>
  <c r="AI340"/>
  <c r="CW340" s="1"/>
  <c r="AJ340"/>
  <c r="CX340" s="1"/>
  <c r="CQ340"/>
  <c r="CU340"/>
  <c r="CV340"/>
  <c r="FR340"/>
  <c r="GL340"/>
  <c r="GN340"/>
  <c r="GP340"/>
  <c r="GV340"/>
  <c r="HC340"/>
  <c r="B342"/>
  <c r="B328" s="1"/>
  <c r="C342"/>
  <c r="C328" s="1"/>
  <c r="D342"/>
  <c r="D328" s="1"/>
  <c r="F342"/>
  <c r="F328" s="1"/>
  <c r="G342"/>
  <c r="G328" s="1"/>
  <c r="BX342"/>
  <c r="AO342" s="1"/>
  <c r="CK342"/>
  <c r="CK328" s="1"/>
  <c r="CL342"/>
  <c r="CL328" s="1"/>
  <c r="CM342"/>
  <c r="CM328" s="1"/>
  <c r="D374"/>
  <c r="E376"/>
  <c r="Z376"/>
  <c r="AA376"/>
  <c r="AM376"/>
  <c r="AN376"/>
  <c r="BE376"/>
  <c r="BF376"/>
  <c r="BG376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CN376"/>
  <c r="CO376"/>
  <c r="CP376"/>
  <c r="CQ376"/>
  <c r="CR376"/>
  <c r="CS376"/>
  <c r="CT376"/>
  <c r="CU376"/>
  <c r="CV376"/>
  <c r="CW376"/>
  <c r="CX376"/>
  <c r="CY376"/>
  <c r="CZ376"/>
  <c r="DA376"/>
  <c r="DB376"/>
  <c r="DC376"/>
  <c r="DD376"/>
  <c r="DE376"/>
  <c r="DF376"/>
  <c r="DG376"/>
  <c r="DH376"/>
  <c r="DI376"/>
  <c r="DJ376"/>
  <c r="DK376"/>
  <c r="DL376"/>
  <c r="DM376"/>
  <c r="DN376"/>
  <c r="DO376"/>
  <c r="DP376"/>
  <c r="DQ376"/>
  <c r="DR376"/>
  <c r="DS376"/>
  <c r="DT376"/>
  <c r="DU376"/>
  <c r="DV376"/>
  <c r="DW376"/>
  <c r="DX376"/>
  <c r="DY376"/>
  <c r="DZ376"/>
  <c r="EA376"/>
  <c r="EB376"/>
  <c r="EC376"/>
  <c r="ED376"/>
  <c r="EE376"/>
  <c r="EF376"/>
  <c r="EG376"/>
  <c r="EH376"/>
  <c r="EI376"/>
  <c r="EJ376"/>
  <c r="EK376"/>
  <c r="EL376"/>
  <c r="EM376"/>
  <c r="EN376"/>
  <c r="EO376"/>
  <c r="EP376"/>
  <c r="EQ376"/>
  <c r="ER376"/>
  <c r="ES376"/>
  <c r="ET376"/>
  <c r="EU376"/>
  <c r="EV376"/>
  <c r="EW376"/>
  <c r="EX376"/>
  <c r="EY376"/>
  <c r="EZ376"/>
  <c r="FA376"/>
  <c r="FB376"/>
  <c r="FC376"/>
  <c r="FD376"/>
  <c r="FE376"/>
  <c r="FF376"/>
  <c r="FG376"/>
  <c r="FH376"/>
  <c r="FI376"/>
  <c r="FJ376"/>
  <c r="FK376"/>
  <c r="FL376"/>
  <c r="FM376"/>
  <c r="FN376"/>
  <c r="FO376"/>
  <c r="FP376"/>
  <c r="FQ376"/>
  <c r="FR376"/>
  <c r="FS376"/>
  <c r="FT376"/>
  <c r="FU376"/>
  <c r="FV376"/>
  <c r="FW376"/>
  <c r="FX376"/>
  <c r="FY376"/>
  <c r="FZ376"/>
  <c r="GA376"/>
  <c r="GB376"/>
  <c r="GC376"/>
  <c r="GD376"/>
  <c r="GE376"/>
  <c r="GF376"/>
  <c r="GG376"/>
  <c r="GH376"/>
  <c r="GI376"/>
  <c r="GJ376"/>
  <c r="GK376"/>
  <c r="GL376"/>
  <c r="GM376"/>
  <c r="GN376"/>
  <c r="GO376"/>
  <c r="GP376"/>
  <c r="GQ376"/>
  <c r="GR376"/>
  <c r="GS376"/>
  <c r="GT376"/>
  <c r="GU376"/>
  <c r="GV376"/>
  <c r="GW376"/>
  <c r="GX376"/>
  <c r="C378"/>
  <c r="D378"/>
  <c r="I378"/>
  <c r="AC378"/>
  <c r="CQ378" s="1"/>
  <c r="P378" s="1"/>
  <c r="AD378"/>
  <c r="CR378" s="1"/>
  <c r="Q378" s="1"/>
  <c r="AE378"/>
  <c r="AF378"/>
  <c r="AG378"/>
  <c r="CU378" s="1"/>
  <c r="T378" s="1"/>
  <c r="AH378"/>
  <c r="CV378" s="1"/>
  <c r="U378" s="1"/>
  <c r="AI378"/>
  <c r="AJ378"/>
  <c r="CS378"/>
  <c r="R378" s="1"/>
  <c r="CT378"/>
  <c r="S378" s="1"/>
  <c r="CW378"/>
  <c r="V378" s="1"/>
  <c r="CX378"/>
  <c r="W378" s="1"/>
  <c r="FR378"/>
  <c r="GL378"/>
  <c r="GO378"/>
  <c r="GP378"/>
  <c r="GV378"/>
  <c r="HC378" s="1"/>
  <c r="GX378" s="1"/>
  <c r="I379"/>
  <c r="AC379"/>
  <c r="CQ379" s="1"/>
  <c r="P379" s="1"/>
  <c r="AE379"/>
  <c r="AD379" s="1"/>
  <c r="AF379"/>
  <c r="CT379" s="1"/>
  <c r="S379" s="1"/>
  <c r="AG379"/>
  <c r="CU379" s="1"/>
  <c r="T379" s="1"/>
  <c r="AH379"/>
  <c r="AI379"/>
  <c r="AJ379"/>
  <c r="CX379" s="1"/>
  <c r="W379" s="1"/>
  <c r="CS379"/>
  <c r="R379" s="1"/>
  <c r="CV379"/>
  <c r="U379" s="1"/>
  <c r="CW379"/>
  <c r="V379" s="1"/>
  <c r="FR379"/>
  <c r="GL379"/>
  <c r="GO379"/>
  <c r="GP379"/>
  <c r="GV379"/>
  <c r="HC379"/>
  <c r="GX379" s="1"/>
  <c r="C380"/>
  <c r="D380"/>
  <c r="I380"/>
  <c r="AC380"/>
  <c r="CQ380" s="1"/>
  <c r="P380" s="1"/>
  <c r="CP380" s="1"/>
  <c r="O380" s="1"/>
  <c r="AD380"/>
  <c r="CR380" s="1"/>
  <c r="Q380" s="1"/>
  <c r="AE380"/>
  <c r="AF380"/>
  <c r="AG380"/>
  <c r="CU380" s="1"/>
  <c r="T380" s="1"/>
  <c r="AH380"/>
  <c r="CV380" s="1"/>
  <c r="U380" s="1"/>
  <c r="AI380"/>
  <c r="AJ380"/>
  <c r="CS380"/>
  <c r="R380" s="1"/>
  <c r="CT380"/>
  <c r="S380" s="1"/>
  <c r="CW380"/>
  <c r="V380" s="1"/>
  <c r="CX380"/>
  <c r="W380" s="1"/>
  <c r="FR380"/>
  <c r="GL380"/>
  <c r="GO380"/>
  <c r="GP380"/>
  <c r="GV380"/>
  <c r="HC380" s="1"/>
  <c r="GX380" s="1"/>
  <c r="I381"/>
  <c r="AC381"/>
  <c r="CQ381" s="1"/>
  <c r="P381" s="1"/>
  <c r="AE381"/>
  <c r="AD381" s="1"/>
  <c r="AF381"/>
  <c r="CT381" s="1"/>
  <c r="S381" s="1"/>
  <c r="AG381"/>
  <c r="CU381" s="1"/>
  <c r="T381" s="1"/>
  <c r="AH381"/>
  <c r="AI381"/>
  <c r="AJ381"/>
  <c r="CX381" s="1"/>
  <c r="W381" s="1"/>
  <c r="CS381"/>
  <c r="R381" s="1"/>
  <c r="CV381"/>
  <c r="U381" s="1"/>
  <c r="CW381"/>
  <c r="V381" s="1"/>
  <c r="FR381"/>
  <c r="GL381"/>
  <c r="GO381"/>
  <c r="GP381"/>
  <c r="GV381"/>
  <c r="HC381"/>
  <c r="GX381" s="1"/>
  <c r="I382"/>
  <c r="AC382"/>
  <c r="CQ382" s="1"/>
  <c r="P382" s="1"/>
  <c r="AE382"/>
  <c r="CS382" s="1"/>
  <c r="R382" s="1"/>
  <c r="AF382"/>
  <c r="CT382" s="1"/>
  <c r="S382" s="1"/>
  <c r="AG382"/>
  <c r="CU382" s="1"/>
  <c r="T382" s="1"/>
  <c r="AH382"/>
  <c r="AI382"/>
  <c r="CW382" s="1"/>
  <c r="V382" s="1"/>
  <c r="AJ382"/>
  <c r="CX382" s="1"/>
  <c r="W382" s="1"/>
  <c r="CV382"/>
  <c r="U382" s="1"/>
  <c r="FR382"/>
  <c r="GL382"/>
  <c r="GO382"/>
  <c r="GP382"/>
  <c r="GV382"/>
  <c r="GX382"/>
  <c r="HC382"/>
  <c r="C383"/>
  <c r="D383"/>
  <c r="I383"/>
  <c r="I386" s="1"/>
  <c r="AC383"/>
  <c r="CQ383" s="1"/>
  <c r="P383" s="1"/>
  <c r="AD383"/>
  <c r="CR383" s="1"/>
  <c r="Q383" s="1"/>
  <c r="AE383"/>
  <c r="AF383"/>
  <c r="CT383" s="1"/>
  <c r="S383" s="1"/>
  <c r="AG383"/>
  <c r="CU383" s="1"/>
  <c r="T383" s="1"/>
  <c r="AH383"/>
  <c r="CV383" s="1"/>
  <c r="U383" s="1"/>
  <c r="AI383"/>
  <c r="AJ383"/>
  <c r="CX383" s="1"/>
  <c r="W383" s="1"/>
  <c r="CS383"/>
  <c r="R383" s="1"/>
  <c r="CW383"/>
  <c r="V383" s="1"/>
  <c r="FR383"/>
  <c r="GL383"/>
  <c r="GO383"/>
  <c r="GP383"/>
  <c r="GV383"/>
  <c r="HC383"/>
  <c r="GX383" s="1"/>
  <c r="AC384"/>
  <c r="CQ384" s="1"/>
  <c r="AE384"/>
  <c r="CS384" s="1"/>
  <c r="AF384"/>
  <c r="CT384" s="1"/>
  <c r="AG384"/>
  <c r="CU384" s="1"/>
  <c r="AH384"/>
  <c r="AI384"/>
  <c r="CW384" s="1"/>
  <c r="AJ384"/>
  <c r="CX384" s="1"/>
  <c r="CV384"/>
  <c r="FR384"/>
  <c r="GL384"/>
  <c r="GO384"/>
  <c r="GP384"/>
  <c r="GV384"/>
  <c r="HC384"/>
  <c r="AC385"/>
  <c r="AD385"/>
  <c r="CR385" s="1"/>
  <c r="AE385"/>
  <c r="CS385" s="1"/>
  <c r="AF385"/>
  <c r="AG385"/>
  <c r="AH385"/>
  <c r="CV385" s="1"/>
  <c r="AI385"/>
  <c r="CW385" s="1"/>
  <c r="AJ385"/>
  <c r="CQ385"/>
  <c r="CT385"/>
  <c r="CU385"/>
  <c r="CX385"/>
  <c r="FR385"/>
  <c r="GL385"/>
  <c r="GO385"/>
  <c r="GP385"/>
  <c r="GV385"/>
  <c r="HC385" s="1"/>
  <c r="AC386"/>
  <c r="CQ386" s="1"/>
  <c r="P386" s="1"/>
  <c r="AD386"/>
  <c r="CR386" s="1"/>
  <c r="AE386"/>
  <c r="AF386"/>
  <c r="AG386"/>
  <c r="CU386" s="1"/>
  <c r="T386" s="1"/>
  <c r="AH386"/>
  <c r="CV386" s="1"/>
  <c r="AI386"/>
  <c r="AJ386"/>
  <c r="CS386"/>
  <c r="R386" s="1"/>
  <c r="CT386"/>
  <c r="CW386"/>
  <c r="CX386"/>
  <c r="FR386"/>
  <c r="GL386"/>
  <c r="GO386"/>
  <c r="GP386"/>
  <c r="GV386"/>
  <c r="HC386" s="1"/>
  <c r="GX386" s="1"/>
  <c r="C387"/>
  <c r="D387"/>
  <c r="I387"/>
  <c r="AC387"/>
  <c r="AB387" s="1"/>
  <c r="AD387"/>
  <c r="CR387" s="1"/>
  <c r="Q387" s="1"/>
  <c r="AE387"/>
  <c r="CS387" s="1"/>
  <c r="R387" s="1"/>
  <c r="AF387"/>
  <c r="CT387" s="1"/>
  <c r="S387" s="1"/>
  <c r="CZ387" s="1"/>
  <c r="Y387" s="1"/>
  <c r="AG387"/>
  <c r="AH387"/>
  <c r="CV387" s="1"/>
  <c r="U387" s="1"/>
  <c r="AI387"/>
  <c r="CW387" s="1"/>
  <c r="V387" s="1"/>
  <c r="AJ387"/>
  <c r="CX387" s="1"/>
  <c r="W387" s="1"/>
  <c r="CQ387"/>
  <c r="P387" s="1"/>
  <c r="CP387" s="1"/>
  <c r="O387" s="1"/>
  <c r="CU387"/>
  <c r="T387" s="1"/>
  <c r="FR387"/>
  <c r="GL387"/>
  <c r="GO387"/>
  <c r="GP387"/>
  <c r="GV387"/>
  <c r="HC387" s="1"/>
  <c r="GX387" s="1"/>
  <c r="C388"/>
  <c r="D388"/>
  <c r="I388"/>
  <c r="AC388"/>
  <c r="AE388"/>
  <c r="AF388"/>
  <c r="CT388" s="1"/>
  <c r="S388" s="1"/>
  <c r="AG388"/>
  <c r="AH388"/>
  <c r="AI388"/>
  <c r="CW388" s="1"/>
  <c r="V388" s="1"/>
  <c r="AJ388"/>
  <c r="CX388" s="1"/>
  <c r="W388" s="1"/>
  <c r="CQ388"/>
  <c r="P388" s="1"/>
  <c r="CU388"/>
  <c r="T388" s="1"/>
  <c r="CV388"/>
  <c r="U388" s="1"/>
  <c r="FR388"/>
  <c r="GL388"/>
  <c r="GO388"/>
  <c r="GP388"/>
  <c r="GV388"/>
  <c r="GX388"/>
  <c r="HC388"/>
  <c r="C389"/>
  <c r="D389"/>
  <c r="I389"/>
  <c r="AB389"/>
  <c r="AC389"/>
  <c r="CQ389" s="1"/>
  <c r="P389" s="1"/>
  <c r="AE389"/>
  <c r="AD389" s="1"/>
  <c r="CR389" s="1"/>
  <c r="AF389"/>
  <c r="CT389" s="1"/>
  <c r="AG389"/>
  <c r="CU389" s="1"/>
  <c r="T389" s="1"/>
  <c r="AH389"/>
  <c r="AI389"/>
  <c r="AJ389"/>
  <c r="CS389"/>
  <c r="R389" s="1"/>
  <c r="CV389"/>
  <c r="U389" s="1"/>
  <c r="CW389"/>
  <c r="CX389"/>
  <c r="FR389"/>
  <c r="GL389"/>
  <c r="GO389"/>
  <c r="GP389"/>
  <c r="GV389"/>
  <c r="HC389"/>
  <c r="GX389" s="1"/>
  <c r="C390"/>
  <c r="D390"/>
  <c r="I390"/>
  <c r="S390"/>
  <c r="CY390" s="1"/>
  <c r="X390" s="1"/>
  <c r="T390"/>
  <c r="AC390"/>
  <c r="AD390"/>
  <c r="CR390" s="1"/>
  <c r="Q390" s="1"/>
  <c r="AE390"/>
  <c r="AF390"/>
  <c r="AG390"/>
  <c r="AH390"/>
  <c r="CV390" s="1"/>
  <c r="U390" s="1"/>
  <c r="AI390"/>
  <c r="AJ390"/>
  <c r="CQ390"/>
  <c r="P390" s="1"/>
  <c r="CP390" s="1"/>
  <c r="O390" s="1"/>
  <c r="CS390"/>
  <c r="R390" s="1"/>
  <c r="CT390"/>
  <c r="CU390"/>
  <c r="CW390"/>
  <c r="V390" s="1"/>
  <c r="CX390"/>
  <c r="W390" s="1"/>
  <c r="FR390"/>
  <c r="GL390"/>
  <c r="GO390"/>
  <c r="GP390"/>
  <c r="GV390"/>
  <c r="HC390" s="1"/>
  <c r="GX390" s="1"/>
  <c r="I391"/>
  <c r="S391"/>
  <c r="AC391"/>
  <c r="CQ391" s="1"/>
  <c r="P391" s="1"/>
  <c r="CP391" s="1"/>
  <c r="O391" s="1"/>
  <c r="AE391"/>
  <c r="AD391" s="1"/>
  <c r="CR391" s="1"/>
  <c r="Q391" s="1"/>
  <c r="AF391"/>
  <c r="AG391"/>
  <c r="CU391" s="1"/>
  <c r="T391" s="1"/>
  <c r="AH391"/>
  <c r="AI391"/>
  <c r="AJ391"/>
  <c r="CS391"/>
  <c r="R391" s="1"/>
  <c r="CT391"/>
  <c r="CV391"/>
  <c r="CW391"/>
  <c r="V391" s="1"/>
  <c r="CX391"/>
  <c r="W391" s="1"/>
  <c r="FR391"/>
  <c r="GL391"/>
  <c r="GO391"/>
  <c r="GP391"/>
  <c r="GV391"/>
  <c r="HC391"/>
  <c r="I392"/>
  <c r="AC392"/>
  <c r="AE392"/>
  <c r="AD392" s="1"/>
  <c r="CR392" s="1"/>
  <c r="Q392" s="1"/>
  <c r="AF392"/>
  <c r="CT392" s="1"/>
  <c r="S392" s="1"/>
  <c r="AG392"/>
  <c r="AH392"/>
  <c r="AI392"/>
  <c r="CW392" s="1"/>
  <c r="V392" s="1"/>
  <c r="AJ392"/>
  <c r="CX392" s="1"/>
  <c r="W392" s="1"/>
  <c r="CQ392"/>
  <c r="CS392"/>
  <c r="R392" s="1"/>
  <c r="CU392"/>
  <c r="T392" s="1"/>
  <c r="CV392"/>
  <c r="U392" s="1"/>
  <c r="FR392"/>
  <c r="GL392"/>
  <c r="GN392"/>
  <c r="GP392"/>
  <c r="GV392"/>
  <c r="HC392"/>
  <c r="GX392" s="1"/>
  <c r="C393"/>
  <c r="D393"/>
  <c r="I393"/>
  <c r="R393"/>
  <c r="AB393"/>
  <c r="AC393"/>
  <c r="CQ393" s="1"/>
  <c r="P393" s="1"/>
  <c r="AE393"/>
  <c r="AD393" s="1"/>
  <c r="CR393" s="1"/>
  <c r="Q393" s="1"/>
  <c r="AF393"/>
  <c r="CT393" s="1"/>
  <c r="S393" s="1"/>
  <c r="AG393"/>
  <c r="CU393" s="1"/>
  <c r="T393" s="1"/>
  <c r="AH393"/>
  <c r="AI393"/>
  <c r="AJ393"/>
  <c r="CX393" s="1"/>
  <c r="W393" s="1"/>
  <c r="CS393"/>
  <c r="CV393"/>
  <c r="U393" s="1"/>
  <c r="CW393"/>
  <c r="V393" s="1"/>
  <c r="FR393"/>
  <c r="GL393"/>
  <c r="GO393"/>
  <c r="GP393"/>
  <c r="GV393"/>
  <c r="HC393"/>
  <c r="GX393" s="1"/>
  <c r="C394"/>
  <c r="D394"/>
  <c r="I394"/>
  <c r="AC394"/>
  <c r="AB394" s="1"/>
  <c r="AD394"/>
  <c r="CR394" s="1"/>
  <c r="Q394" s="1"/>
  <c r="AE394"/>
  <c r="AF394"/>
  <c r="AG394"/>
  <c r="AH394"/>
  <c r="CV394" s="1"/>
  <c r="U394" s="1"/>
  <c r="AI394"/>
  <c r="AJ394"/>
  <c r="CS394"/>
  <c r="R394" s="1"/>
  <c r="CT394"/>
  <c r="S394" s="1"/>
  <c r="CU394"/>
  <c r="T394" s="1"/>
  <c r="CW394"/>
  <c r="V394" s="1"/>
  <c r="CX394"/>
  <c r="W394" s="1"/>
  <c r="FR394"/>
  <c r="GL394"/>
  <c r="GO394"/>
  <c r="GP394"/>
  <c r="GV394"/>
  <c r="HC394" s="1"/>
  <c r="GX394" s="1"/>
  <c r="C395"/>
  <c r="D395"/>
  <c r="I395"/>
  <c r="AC395"/>
  <c r="AE395"/>
  <c r="AD395" s="1"/>
  <c r="AF395"/>
  <c r="CT395" s="1"/>
  <c r="S395" s="1"/>
  <c r="AG395"/>
  <c r="CU395" s="1"/>
  <c r="T395" s="1"/>
  <c r="AH395"/>
  <c r="AI395"/>
  <c r="AJ395"/>
  <c r="CX395" s="1"/>
  <c r="W395" s="1"/>
  <c r="CQ395"/>
  <c r="P395" s="1"/>
  <c r="CS395"/>
  <c r="R395" s="1"/>
  <c r="CV395"/>
  <c r="U395" s="1"/>
  <c r="CW395"/>
  <c r="V395" s="1"/>
  <c r="FR395"/>
  <c r="GL395"/>
  <c r="GO395"/>
  <c r="GP395"/>
  <c r="GV395"/>
  <c r="HC395"/>
  <c r="GX395" s="1"/>
  <c r="C396"/>
  <c r="D396"/>
  <c r="I396"/>
  <c r="AC396"/>
  <c r="AB396" s="1"/>
  <c r="AD396"/>
  <c r="CR396" s="1"/>
  <c r="Q396" s="1"/>
  <c r="AE396"/>
  <c r="AF396"/>
  <c r="AG396"/>
  <c r="CU396" s="1"/>
  <c r="T396" s="1"/>
  <c r="AH396"/>
  <c r="CV396" s="1"/>
  <c r="U396" s="1"/>
  <c r="AI396"/>
  <c r="AJ396"/>
  <c r="CS396"/>
  <c r="R396" s="1"/>
  <c r="CT396"/>
  <c r="S396" s="1"/>
  <c r="CW396"/>
  <c r="V396" s="1"/>
  <c r="CX396"/>
  <c r="W396" s="1"/>
  <c r="FR396"/>
  <c r="GL396"/>
  <c r="GN396"/>
  <c r="GP396"/>
  <c r="GV396"/>
  <c r="HC396"/>
  <c r="GX396" s="1"/>
  <c r="I397"/>
  <c r="AC397"/>
  <c r="CQ397" s="1"/>
  <c r="P397" s="1"/>
  <c r="AE397"/>
  <c r="AD397" s="1"/>
  <c r="AF397"/>
  <c r="CT397" s="1"/>
  <c r="S397" s="1"/>
  <c r="AG397"/>
  <c r="CU397" s="1"/>
  <c r="T397" s="1"/>
  <c r="AH397"/>
  <c r="AI397"/>
  <c r="AJ397"/>
  <c r="CX397" s="1"/>
  <c r="W397" s="1"/>
  <c r="CS397"/>
  <c r="R397" s="1"/>
  <c r="CV397"/>
  <c r="U397" s="1"/>
  <c r="CW397"/>
  <c r="V397" s="1"/>
  <c r="FR397"/>
  <c r="GL397"/>
  <c r="GN397"/>
  <c r="GP397"/>
  <c r="GV397"/>
  <c r="HC397"/>
  <c r="GX397" s="1"/>
  <c r="I398"/>
  <c r="AC398"/>
  <c r="AE398"/>
  <c r="AD398" s="1"/>
  <c r="AF398"/>
  <c r="CT398" s="1"/>
  <c r="S398" s="1"/>
  <c r="AG398"/>
  <c r="AH398"/>
  <c r="AI398"/>
  <c r="CW398" s="1"/>
  <c r="V398" s="1"/>
  <c r="AJ398"/>
  <c r="CX398" s="1"/>
  <c r="W398" s="1"/>
  <c r="CQ398"/>
  <c r="P398" s="1"/>
  <c r="CU398"/>
  <c r="T398" s="1"/>
  <c r="CV398"/>
  <c r="U398" s="1"/>
  <c r="FR398"/>
  <c r="GL398"/>
  <c r="GN398"/>
  <c r="GP398"/>
  <c r="GV398"/>
  <c r="HC398" s="1"/>
  <c r="GX398" s="1"/>
  <c r="C399"/>
  <c r="D399"/>
  <c r="I399"/>
  <c r="I401" s="1"/>
  <c r="AC399"/>
  <c r="CQ399" s="1"/>
  <c r="P399" s="1"/>
  <c r="AE399"/>
  <c r="AD399" s="1"/>
  <c r="AF399"/>
  <c r="CT399" s="1"/>
  <c r="S399" s="1"/>
  <c r="AG399"/>
  <c r="CU399" s="1"/>
  <c r="T399" s="1"/>
  <c r="AH399"/>
  <c r="AI399"/>
  <c r="AJ399"/>
  <c r="CX399" s="1"/>
  <c r="W399" s="1"/>
  <c r="CS399"/>
  <c r="R399" s="1"/>
  <c r="CV399"/>
  <c r="U399" s="1"/>
  <c r="CW399"/>
  <c r="V399" s="1"/>
  <c r="FR399"/>
  <c r="BY406" s="1"/>
  <c r="GL399"/>
  <c r="GN399"/>
  <c r="GP399"/>
  <c r="GV399"/>
  <c r="HC399"/>
  <c r="GX399" s="1"/>
  <c r="AC400"/>
  <c r="AE400"/>
  <c r="AD400" s="1"/>
  <c r="AF400"/>
  <c r="CT400" s="1"/>
  <c r="AG400"/>
  <c r="AH400"/>
  <c r="AI400"/>
  <c r="CW400" s="1"/>
  <c r="AJ400"/>
  <c r="CX400" s="1"/>
  <c r="CQ400"/>
  <c r="CU400"/>
  <c r="CV400"/>
  <c r="FR400"/>
  <c r="GL400"/>
  <c r="GN400"/>
  <c r="GP400"/>
  <c r="GV400"/>
  <c r="HC400" s="1"/>
  <c r="AC401"/>
  <c r="AB401" s="1"/>
  <c r="AD401"/>
  <c r="CR401" s="1"/>
  <c r="Q401" s="1"/>
  <c r="AE401"/>
  <c r="CS401" s="1"/>
  <c r="R401" s="1"/>
  <c r="AF401"/>
  <c r="AG401"/>
  <c r="AH401"/>
  <c r="CV401" s="1"/>
  <c r="U401" s="1"/>
  <c r="AI401"/>
  <c r="CW401" s="1"/>
  <c r="V401" s="1"/>
  <c r="AJ401"/>
  <c r="CQ401"/>
  <c r="P401" s="1"/>
  <c r="CT401"/>
  <c r="S401" s="1"/>
  <c r="CU401"/>
  <c r="T401" s="1"/>
  <c r="CX401"/>
  <c r="W401" s="1"/>
  <c r="FR401"/>
  <c r="GL401"/>
  <c r="GN401"/>
  <c r="GP401"/>
  <c r="GV401"/>
  <c r="HC401" s="1"/>
  <c r="GX401" s="1"/>
  <c r="C402"/>
  <c r="D402"/>
  <c r="I402"/>
  <c r="AC402"/>
  <c r="AE402"/>
  <c r="AD402" s="1"/>
  <c r="AF402"/>
  <c r="CT402" s="1"/>
  <c r="S402" s="1"/>
  <c r="AG402"/>
  <c r="AH402"/>
  <c r="AI402"/>
  <c r="CW402" s="1"/>
  <c r="V402" s="1"/>
  <c r="AJ402"/>
  <c r="CX402" s="1"/>
  <c r="W402" s="1"/>
  <c r="CQ402"/>
  <c r="P402" s="1"/>
  <c r="CU402"/>
  <c r="T402" s="1"/>
  <c r="CV402"/>
  <c r="U402" s="1"/>
  <c r="FR402"/>
  <c r="GL402"/>
  <c r="GO402"/>
  <c r="GP402"/>
  <c r="GV402"/>
  <c r="HC402" s="1"/>
  <c r="GX402" s="1"/>
  <c r="C403"/>
  <c r="D403"/>
  <c r="I403"/>
  <c r="I404" s="1"/>
  <c r="AC403"/>
  <c r="CQ403" s="1"/>
  <c r="P403" s="1"/>
  <c r="AE403"/>
  <c r="AD403" s="1"/>
  <c r="AF403"/>
  <c r="CT403" s="1"/>
  <c r="S403" s="1"/>
  <c r="AG403"/>
  <c r="CU403" s="1"/>
  <c r="T403" s="1"/>
  <c r="AH403"/>
  <c r="AI403"/>
  <c r="AJ403"/>
  <c r="CX403" s="1"/>
  <c r="W403" s="1"/>
  <c r="CS403"/>
  <c r="R403" s="1"/>
  <c r="CV403"/>
  <c r="U403" s="1"/>
  <c r="CW403"/>
  <c r="V403" s="1"/>
  <c r="FR403"/>
  <c r="GL403"/>
  <c r="GN403"/>
  <c r="GP403"/>
  <c r="GV403"/>
  <c r="HC403"/>
  <c r="GX403" s="1"/>
  <c r="AC404"/>
  <c r="AE404"/>
  <c r="AD404" s="1"/>
  <c r="AF404"/>
  <c r="CT404" s="1"/>
  <c r="AG404"/>
  <c r="AH404"/>
  <c r="AI404"/>
  <c r="CW404" s="1"/>
  <c r="AJ404"/>
  <c r="CX404" s="1"/>
  <c r="CQ404"/>
  <c r="P404" s="1"/>
  <c r="CU404"/>
  <c r="CV404"/>
  <c r="FR404"/>
  <c r="GL404"/>
  <c r="GN404"/>
  <c r="GP404"/>
  <c r="GV404"/>
  <c r="HC404" s="1"/>
  <c r="B406"/>
  <c r="B376" s="1"/>
  <c r="C406"/>
  <c r="C376" s="1"/>
  <c r="D406"/>
  <c r="D376" s="1"/>
  <c r="F406"/>
  <c r="F376" s="1"/>
  <c r="G406"/>
  <c r="G376" s="1"/>
  <c r="BX406"/>
  <c r="BX376" s="1"/>
  <c r="BZ406"/>
  <c r="BZ376" s="1"/>
  <c r="CD406"/>
  <c r="CD376" s="1"/>
  <c r="CK406"/>
  <c r="CK376" s="1"/>
  <c r="CL406"/>
  <c r="CL376" s="1"/>
  <c r="CM406"/>
  <c r="CM376" s="1"/>
  <c r="B438"/>
  <c r="B324" s="1"/>
  <c r="C438"/>
  <c r="C324" s="1"/>
  <c r="D438"/>
  <c r="D324" s="1"/>
  <c r="F438"/>
  <c r="F324" s="1"/>
  <c r="G438"/>
  <c r="G324" s="1"/>
  <c r="D470"/>
  <c r="E472"/>
  <c r="Z472"/>
  <c r="AA472"/>
  <c r="AB472"/>
  <c r="AC472"/>
  <c r="AD472"/>
  <c r="AE472"/>
  <c r="AF472"/>
  <c r="AG472"/>
  <c r="AH472"/>
  <c r="AI472"/>
  <c r="AJ472"/>
  <c r="AK472"/>
  <c r="AL472"/>
  <c r="AM472"/>
  <c r="AN472"/>
  <c r="BE472"/>
  <c r="BF472"/>
  <c r="BG472"/>
  <c r="BH472"/>
  <c r="BI472"/>
  <c r="BJ472"/>
  <c r="BK472"/>
  <c r="BL472"/>
  <c r="BM472"/>
  <c r="BN472"/>
  <c r="BO472"/>
  <c r="BP472"/>
  <c r="BQ472"/>
  <c r="BR472"/>
  <c r="BS472"/>
  <c r="BT472"/>
  <c r="BU472"/>
  <c r="BV472"/>
  <c r="BW472"/>
  <c r="BX472"/>
  <c r="BY472"/>
  <c r="BZ472"/>
  <c r="CA472"/>
  <c r="CB472"/>
  <c r="CC472"/>
  <c r="CD472"/>
  <c r="CE472"/>
  <c r="CF472"/>
  <c r="CG472"/>
  <c r="CH472"/>
  <c r="CI472"/>
  <c r="CJ472"/>
  <c r="CK472"/>
  <c r="CL472"/>
  <c r="CM472"/>
  <c r="CN472"/>
  <c r="CO472"/>
  <c r="CP472"/>
  <c r="CQ472"/>
  <c r="CR472"/>
  <c r="CS472"/>
  <c r="CT472"/>
  <c r="CU472"/>
  <c r="CV472"/>
  <c r="CW472"/>
  <c r="CX472"/>
  <c r="CY472"/>
  <c r="CZ472"/>
  <c r="DA472"/>
  <c r="DB472"/>
  <c r="DC472"/>
  <c r="DD472"/>
  <c r="DE472"/>
  <c r="DF472"/>
  <c r="DG472"/>
  <c r="DH472"/>
  <c r="DI472"/>
  <c r="DJ472"/>
  <c r="DK472"/>
  <c r="DL472"/>
  <c r="DM472"/>
  <c r="DN472"/>
  <c r="DO472"/>
  <c r="DP472"/>
  <c r="DQ472"/>
  <c r="DR472"/>
  <c r="DS472"/>
  <c r="DT472"/>
  <c r="DU472"/>
  <c r="DV472"/>
  <c r="DW472"/>
  <c r="DX472"/>
  <c r="DY472"/>
  <c r="DZ472"/>
  <c r="EA472"/>
  <c r="EB472"/>
  <c r="EC472"/>
  <c r="ED472"/>
  <c r="EE472"/>
  <c r="EF472"/>
  <c r="EG472"/>
  <c r="EH472"/>
  <c r="EI472"/>
  <c r="EJ472"/>
  <c r="EK472"/>
  <c r="EL472"/>
  <c r="EM472"/>
  <c r="EN472"/>
  <c r="EO472"/>
  <c r="EP472"/>
  <c r="EQ472"/>
  <c r="ER472"/>
  <c r="ES472"/>
  <c r="ET472"/>
  <c r="EU472"/>
  <c r="EV472"/>
  <c r="EW472"/>
  <c r="EX472"/>
  <c r="EY472"/>
  <c r="EZ472"/>
  <c r="FA472"/>
  <c r="FB472"/>
  <c r="FC472"/>
  <c r="FD472"/>
  <c r="FE472"/>
  <c r="FF472"/>
  <c r="FG472"/>
  <c r="FH472"/>
  <c r="FI472"/>
  <c r="FJ472"/>
  <c r="FK472"/>
  <c r="FL472"/>
  <c r="FM472"/>
  <c r="FN472"/>
  <c r="FO472"/>
  <c r="FP472"/>
  <c r="FQ472"/>
  <c r="FR472"/>
  <c r="FS472"/>
  <c r="FT472"/>
  <c r="FU472"/>
  <c r="FV472"/>
  <c r="FW472"/>
  <c r="FX472"/>
  <c r="FY472"/>
  <c r="FZ472"/>
  <c r="GA472"/>
  <c r="GB472"/>
  <c r="GC472"/>
  <c r="GD472"/>
  <c r="GE472"/>
  <c r="GF472"/>
  <c r="GG472"/>
  <c r="GH472"/>
  <c r="GI472"/>
  <c r="GJ472"/>
  <c r="GK472"/>
  <c r="GL472"/>
  <c r="GM472"/>
  <c r="GN472"/>
  <c r="GO472"/>
  <c r="GP472"/>
  <c r="GQ472"/>
  <c r="GR472"/>
  <c r="GS472"/>
  <c r="GT472"/>
  <c r="GU472"/>
  <c r="GV472"/>
  <c r="GW472"/>
  <c r="GX472"/>
  <c r="D474"/>
  <c r="E476"/>
  <c r="Z476"/>
  <c r="AA476"/>
  <c r="AM476"/>
  <c r="AN476"/>
  <c r="BE476"/>
  <c r="BF476"/>
  <c r="BG476"/>
  <c r="BH476"/>
  <c r="BI476"/>
  <c r="BJ476"/>
  <c r="BK476"/>
  <c r="BL476"/>
  <c r="BM476"/>
  <c r="BN476"/>
  <c r="BO476"/>
  <c r="BP476"/>
  <c r="BQ476"/>
  <c r="BR476"/>
  <c r="BS476"/>
  <c r="BT476"/>
  <c r="BU476"/>
  <c r="BV476"/>
  <c r="BW476"/>
  <c r="CN476"/>
  <c r="CO476"/>
  <c r="CP476"/>
  <c r="CQ476"/>
  <c r="CR476"/>
  <c r="CS476"/>
  <c r="CT476"/>
  <c r="CU476"/>
  <c r="CV476"/>
  <c r="CW476"/>
  <c r="CX476"/>
  <c r="CY476"/>
  <c r="CZ476"/>
  <c r="DA476"/>
  <c r="DB476"/>
  <c r="DC476"/>
  <c r="DD476"/>
  <c r="DE476"/>
  <c r="DF476"/>
  <c r="DG476"/>
  <c r="DH476"/>
  <c r="DI476"/>
  <c r="DJ476"/>
  <c r="DK476"/>
  <c r="DL476"/>
  <c r="DM476"/>
  <c r="DN476"/>
  <c r="DO476"/>
  <c r="DP476"/>
  <c r="DQ476"/>
  <c r="DR476"/>
  <c r="DS476"/>
  <c r="DT476"/>
  <c r="DU476"/>
  <c r="DV476"/>
  <c r="DW476"/>
  <c r="DX476"/>
  <c r="DY476"/>
  <c r="DZ476"/>
  <c r="EA476"/>
  <c r="EB476"/>
  <c r="EC476"/>
  <c r="ED476"/>
  <c r="EE476"/>
  <c r="EF476"/>
  <c r="EG476"/>
  <c r="EH476"/>
  <c r="EI476"/>
  <c r="EJ476"/>
  <c r="EK476"/>
  <c r="EL476"/>
  <c r="EM476"/>
  <c r="EN476"/>
  <c r="EO476"/>
  <c r="EP476"/>
  <c r="EQ476"/>
  <c r="ER476"/>
  <c r="ES476"/>
  <c r="ET476"/>
  <c r="EU476"/>
  <c r="EV476"/>
  <c r="EW476"/>
  <c r="EX476"/>
  <c r="EY476"/>
  <c r="EZ476"/>
  <c r="FA476"/>
  <c r="FB476"/>
  <c r="FC476"/>
  <c r="FD476"/>
  <c r="FE476"/>
  <c r="FF476"/>
  <c r="FG476"/>
  <c r="FH476"/>
  <c r="FI476"/>
  <c r="FJ476"/>
  <c r="FK476"/>
  <c r="FL476"/>
  <c r="FM476"/>
  <c r="FN476"/>
  <c r="FO476"/>
  <c r="FP476"/>
  <c r="FQ476"/>
  <c r="FR476"/>
  <c r="FS476"/>
  <c r="FT476"/>
  <c r="FU476"/>
  <c r="FV476"/>
  <c r="FW476"/>
  <c r="FX476"/>
  <c r="FY476"/>
  <c r="FZ476"/>
  <c r="GA476"/>
  <c r="GB476"/>
  <c r="GC476"/>
  <c r="GD476"/>
  <c r="GE476"/>
  <c r="GF476"/>
  <c r="GG476"/>
  <c r="GH476"/>
  <c r="GI476"/>
  <c r="GJ476"/>
  <c r="GK476"/>
  <c r="GL476"/>
  <c r="GM476"/>
  <c r="GN476"/>
  <c r="GO476"/>
  <c r="GP476"/>
  <c r="GQ476"/>
  <c r="GR476"/>
  <c r="GS476"/>
  <c r="GT476"/>
  <c r="GU476"/>
  <c r="GV476"/>
  <c r="GW476"/>
  <c r="GX476"/>
  <c r="C478"/>
  <c r="D478"/>
  <c r="I478"/>
  <c r="AC478"/>
  <c r="AB478" s="1"/>
  <c r="AE478"/>
  <c r="AD478" s="1"/>
  <c r="CR478" s="1"/>
  <c r="Q478" s="1"/>
  <c r="AF478"/>
  <c r="AG478"/>
  <c r="CU478" s="1"/>
  <c r="T478" s="1"/>
  <c r="AH478"/>
  <c r="AI478"/>
  <c r="AJ478"/>
  <c r="CS478"/>
  <c r="R478" s="1"/>
  <c r="CT478"/>
  <c r="S478" s="1"/>
  <c r="CV478"/>
  <c r="U478" s="1"/>
  <c r="CW478"/>
  <c r="V478" s="1"/>
  <c r="CX478"/>
  <c r="W478" s="1"/>
  <c r="FR478"/>
  <c r="GL478"/>
  <c r="GO478"/>
  <c r="GP478"/>
  <c r="GV478"/>
  <c r="HC478"/>
  <c r="GX478" s="1"/>
  <c r="I479"/>
  <c r="AC479"/>
  <c r="AE479"/>
  <c r="AD479" s="1"/>
  <c r="AF479"/>
  <c r="CT479" s="1"/>
  <c r="S479" s="1"/>
  <c r="AG479"/>
  <c r="AH479"/>
  <c r="AI479"/>
  <c r="AJ479"/>
  <c r="CX479" s="1"/>
  <c r="W479" s="1"/>
  <c r="CQ479"/>
  <c r="P479" s="1"/>
  <c r="CS479"/>
  <c r="R479" s="1"/>
  <c r="CU479"/>
  <c r="T479" s="1"/>
  <c r="CV479"/>
  <c r="U479" s="1"/>
  <c r="CW479"/>
  <c r="V479" s="1"/>
  <c r="FR479"/>
  <c r="GL479"/>
  <c r="GN479"/>
  <c r="GP479"/>
  <c r="GV479"/>
  <c r="HC479"/>
  <c r="GX479" s="1"/>
  <c r="C480"/>
  <c r="D480"/>
  <c r="I480"/>
  <c r="AC480"/>
  <c r="AB480" s="1"/>
  <c r="AD480"/>
  <c r="CR480" s="1"/>
  <c r="Q480" s="1"/>
  <c r="AE480"/>
  <c r="AF480"/>
  <c r="AG480"/>
  <c r="CU480" s="1"/>
  <c r="T480" s="1"/>
  <c r="AH480"/>
  <c r="CV480" s="1"/>
  <c r="U480" s="1"/>
  <c r="AI480"/>
  <c r="AJ480"/>
  <c r="CS480"/>
  <c r="R480" s="1"/>
  <c r="CT480"/>
  <c r="S480" s="1"/>
  <c r="CW480"/>
  <c r="V480" s="1"/>
  <c r="CX480"/>
  <c r="W480" s="1"/>
  <c r="FR480"/>
  <c r="GL480"/>
  <c r="GO480"/>
  <c r="GP480"/>
  <c r="GV480"/>
  <c r="HC480"/>
  <c r="GX480" s="1"/>
  <c r="I481"/>
  <c r="AC481"/>
  <c r="AE481"/>
  <c r="AD481" s="1"/>
  <c r="AF481"/>
  <c r="CT481" s="1"/>
  <c r="S481" s="1"/>
  <c r="AG481"/>
  <c r="AH481"/>
  <c r="AI481"/>
  <c r="AJ481"/>
  <c r="CX481" s="1"/>
  <c r="W481" s="1"/>
  <c r="CQ481"/>
  <c r="P481" s="1"/>
  <c r="CS481"/>
  <c r="R481" s="1"/>
  <c r="CU481"/>
  <c r="T481" s="1"/>
  <c r="CV481"/>
  <c r="U481" s="1"/>
  <c r="CW481"/>
  <c r="V481" s="1"/>
  <c r="FR481"/>
  <c r="GL481"/>
  <c r="GN481"/>
  <c r="GP481"/>
  <c r="GV481"/>
  <c r="HC481"/>
  <c r="GX481" s="1"/>
  <c r="C482"/>
  <c r="D482"/>
  <c r="I482"/>
  <c r="AC482"/>
  <c r="AB482" s="1"/>
  <c r="AD482"/>
  <c r="CR482" s="1"/>
  <c r="Q482" s="1"/>
  <c r="AE482"/>
  <c r="AF482"/>
  <c r="AG482"/>
  <c r="CU482" s="1"/>
  <c r="T482" s="1"/>
  <c r="AH482"/>
  <c r="CV482" s="1"/>
  <c r="U482" s="1"/>
  <c r="AI482"/>
  <c r="AJ482"/>
  <c r="CS482"/>
  <c r="R482" s="1"/>
  <c r="CT482"/>
  <c r="S482" s="1"/>
  <c r="CW482"/>
  <c r="V482" s="1"/>
  <c r="CX482"/>
  <c r="W482" s="1"/>
  <c r="FR482"/>
  <c r="GL482"/>
  <c r="GO482"/>
  <c r="GP482"/>
  <c r="GV482"/>
  <c r="HC482"/>
  <c r="GX482" s="1"/>
  <c r="I483"/>
  <c r="AC483"/>
  <c r="AE483"/>
  <c r="AD483" s="1"/>
  <c r="AF483"/>
  <c r="CT483" s="1"/>
  <c r="S483" s="1"/>
  <c r="AG483"/>
  <c r="CU483" s="1"/>
  <c r="T483" s="1"/>
  <c r="AH483"/>
  <c r="AI483"/>
  <c r="AJ483"/>
  <c r="CX483" s="1"/>
  <c r="W483" s="1"/>
  <c r="CQ483"/>
  <c r="P483" s="1"/>
  <c r="CS483"/>
  <c r="R483" s="1"/>
  <c r="CV483"/>
  <c r="U483" s="1"/>
  <c r="CW483"/>
  <c r="V483" s="1"/>
  <c r="FR483"/>
  <c r="GL483"/>
  <c r="GN483"/>
  <c r="GP483"/>
  <c r="GV483"/>
  <c r="HC483"/>
  <c r="GX483" s="1"/>
  <c r="C484"/>
  <c r="D484"/>
  <c r="I484"/>
  <c r="CX509" i="3" s="1"/>
  <c r="AC484" i="1"/>
  <c r="AB484" s="1"/>
  <c r="AD484"/>
  <c r="CR484" s="1"/>
  <c r="Q484" s="1"/>
  <c r="AE484"/>
  <c r="AF484"/>
  <c r="CT484" s="1"/>
  <c r="S484" s="1"/>
  <c r="AG484"/>
  <c r="CU484" s="1"/>
  <c r="T484" s="1"/>
  <c r="AH484"/>
  <c r="CV484" s="1"/>
  <c r="U484" s="1"/>
  <c r="AI484"/>
  <c r="AJ484"/>
  <c r="CS484"/>
  <c r="R484" s="1"/>
  <c r="CW484"/>
  <c r="V484" s="1"/>
  <c r="CX484"/>
  <c r="W484" s="1"/>
  <c r="FR484"/>
  <c r="GL484"/>
  <c r="GO484"/>
  <c r="GP484"/>
  <c r="GV484"/>
  <c r="HC484"/>
  <c r="GX484" s="1"/>
  <c r="C485"/>
  <c r="D485"/>
  <c r="I485"/>
  <c r="AC485"/>
  <c r="AB485" s="1"/>
  <c r="AD485"/>
  <c r="CR485" s="1"/>
  <c r="Q485" s="1"/>
  <c r="AE485"/>
  <c r="AF485"/>
  <c r="AG485"/>
  <c r="AH485"/>
  <c r="CV485" s="1"/>
  <c r="U485" s="1"/>
  <c r="AI485"/>
  <c r="AJ485"/>
  <c r="CQ485"/>
  <c r="P485" s="1"/>
  <c r="CS485"/>
  <c r="R485" s="1"/>
  <c r="CT485"/>
  <c r="S485" s="1"/>
  <c r="CU485"/>
  <c r="T485" s="1"/>
  <c r="CW485"/>
  <c r="V485" s="1"/>
  <c r="CX485"/>
  <c r="W485" s="1"/>
  <c r="FR485"/>
  <c r="GL485"/>
  <c r="GO485"/>
  <c r="GP485"/>
  <c r="GV485"/>
  <c r="HC485" s="1"/>
  <c r="GX485" s="1"/>
  <c r="C486"/>
  <c r="D486"/>
  <c r="I486"/>
  <c r="AC486"/>
  <c r="AE486"/>
  <c r="AD486" s="1"/>
  <c r="CR486" s="1"/>
  <c r="Q486" s="1"/>
  <c r="AF486"/>
  <c r="AG486"/>
  <c r="AH486"/>
  <c r="AI486"/>
  <c r="CW486" s="1"/>
  <c r="V486" s="1"/>
  <c r="AJ486"/>
  <c r="CQ486"/>
  <c r="P486" s="1"/>
  <c r="CT486"/>
  <c r="S486" s="1"/>
  <c r="CU486"/>
  <c r="T486" s="1"/>
  <c r="CV486"/>
  <c r="U486" s="1"/>
  <c r="CX486"/>
  <c r="W486" s="1"/>
  <c r="FR486"/>
  <c r="GL486"/>
  <c r="GO486"/>
  <c r="GP486"/>
  <c r="GV486"/>
  <c r="HC486" s="1"/>
  <c r="GX486" s="1"/>
  <c r="C487"/>
  <c r="D487"/>
  <c r="I487"/>
  <c r="I488" s="1"/>
  <c r="AC487"/>
  <c r="AE487"/>
  <c r="AD487" s="1"/>
  <c r="AF487"/>
  <c r="CT487" s="1"/>
  <c r="S487" s="1"/>
  <c r="AG487"/>
  <c r="AH487"/>
  <c r="AI487"/>
  <c r="AJ487"/>
  <c r="CX487" s="1"/>
  <c r="W487" s="1"/>
  <c r="CQ487"/>
  <c r="P487" s="1"/>
  <c r="CS487"/>
  <c r="R487" s="1"/>
  <c r="CU487"/>
  <c r="T487" s="1"/>
  <c r="CV487"/>
  <c r="U487" s="1"/>
  <c r="CW487"/>
  <c r="V487" s="1"/>
  <c r="FR487"/>
  <c r="BY490" s="1"/>
  <c r="GL487"/>
  <c r="GO487"/>
  <c r="GP487"/>
  <c r="GV487"/>
  <c r="HC487"/>
  <c r="GX487" s="1"/>
  <c r="AC488"/>
  <c r="AE488"/>
  <c r="AD488" s="1"/>
  <c r="AF488"/>
  <c r="AG488"/>
  <c r="AH488"/>
  <c r="AI488"/>
  <c r="CW488" s="1"/>
  <c r="V488" s="1"/>
  <c r="AJ488"/>
  <c r="CQ488"/>
  <c r="P488" s="1"/>
  <c r="CT488"/>
  <c r="S488" s="1"/>
  <c r="CU488"/>
  <c r="T488" s="1"/>
  <c r="CV488"/>
  <c r="U488" s="1"/>
  <c r="CX488"/>
  <c r="W488" s="1"/>
  <c r="FR488"/>
  <c r="GL488"/>
  <c r="GN488"/>
  <c r="GP488"/>
  <c r="GV488"/>
  <c r="HC488" s="1"/>
  <c r="GX488" s="1"/>
  <c r="B490"/>
  <c r="B476" s="1"/>
  <c r="C490"/>
  <c r="C476" s="1"/>
  <c r="D490"/>
  <c r="D476" s="1"/>
  <c r="F490"/>
  <c r="F476" s="1"/>
  <c r="G490"/>
  <c r="G476" s="1"/>
  <c r="BX490"/>
  <c r="BX476" s="1"/>
  <c r="BZ490"/>
  <c r="BZ476" s="1"/>
  <c r="CD490"/>
  <c r="CD476" s="1"/>
  <c r="CK490"/>
  <c r="CK476" s="1"/>
  <c r="CL490"/>
  <c r="CL476" s="1"/>
  <c r="CM490"/>
  <c r="BD490" s="1"/>
  <c r="D522"/>
  <c r="E524"/>
  <c r="Z524"/>
  <c r="AA524"/>
  <c r="AM524"/>
  <c r="AN524"/>
  <c r="BE524"/>
  <c r="BF524"/>
  <c r="BG524"/>
  <c r="BH524"/>
  <c r="BI524"/>
  <c r="BJ524"/>
  <c r="BK524"/>
  <c r="BL524"/>
  <c r="BM524"/>
  <c r="BN524"/>
  <c r="BO524"/>
  <c r="BP524"/>
  <c r="BQ524"/>
  <c r="BR524"/>
  <c r="BS524"/>
  <c r="BT524"/>
  <c r="BU524"/>
  <c r="BV524"/>
  <c r="BW524"/>
  <c r="CN524"/>
  <c r="CO524"/>
  <c r="CP524"/>
  <c r="CQ524"/>
  <c r="CR524"/>
  <c r="CS524"/>
  <c r="CT524"/>
  <c r="CU524"/>
  <c r="CV524"/>
  <c r="CW524"/>
  <c r="CX524"/>
  <c r="CY524"/>
  <c r="CZ524"/>
  <c r="DA524"/>
  <c r="DB524"/>
  <c r="DC524"/>
  <c r="DD524"/>
  <c r="DE524"/>
  <c r="DF524"/>
  <c r="DG524"/>
  <c r="DH524"/>
  <c r="DI524"/>
  <c r="DJ524"/>
  <c r="DK524"/>
  <c r="DL524"/>
  <c r="DM524"/>
  <c r="DN524"/>
  <c r="DO524"/>
  <c r="DP524"/>
  <c r="DQ524"/>
  <c r="DR524"/>
  <c r="DS524"/>
  <c r="DT524"/>
  <c r="DU524"/>
  <c r="DV524"/>
  <c r="DW524"/>
  <c r="DX524"/>
  <c r="DY524"/>
  <c r="DZ524"/>
  <c r="EA524"/>
  <c r="EB524"/>
  <c r="EC524"/>
  <c r="ED524"/>
  <c r="EE524"/>
  <c r="EF524"/>
  <c r="EG524"/>
  <c r="EH524"/>
  <c r="EI524"/>
  <c r="EJ524"/>
  <c r="EK524"/>
  <c r="EL524"/>
  <c r="EM524"/>
  <c r="EN524"/>
  <c r="EO524"/>
  <c r="EP524"/>
  <c r="EQ524"/>
  <c r="ER524"/>
  <c r="ES524"/>
  <c r="ET524"/>
  <c r="EU524"/>
  <c r="EV524"/>
  <c r="EW524"/>
  <c r="EX524"/>
  <c r="EY524"/>
  <c r="EZ524"/>
  <c r="FA524"/>
  <c r="FB524"/>
  <c r="FC524"/>
  <c r="FD524"/>
  <c r="FE524"/>
  <c r="FF524"/>
  <c r="FG524"/>
  <c r="FH524"/>
  <c r="FI524"/>
  <c r="FJ524"/>
  <c r="FK524"/>
  <c r="FL524"/>
  <c r="FM524"/>
  <c r="FN524"/>
  <c r="FO524"/>
  <c r="FP524"/>
  <c r="FQ524"/>
  <c r="FR524"/>
  <c r="FS524"/>
  <c r="FT524"/>
  <c r="FU524"/>
  <c r="FV524"/>
  <c r="FW524"/>
  <c r="FX524"/>
  <c r="FY524"/>
  <c r="FZ524"/>
  <c r="GA524"/>
  <c r="GB524"/>
  <c r="GC524"/>
  <c r="GD524"/>
  <c r="GE524"/>
  <c r="GF524"/>
  <c r="GG524"/>
  <c r="GH524"/>
  <c r="GI524"/>
  <c r="GJ524"/>
  <c r="GK524"/>
  <c r="GL524"/>
  <c r="GM524"/>
  <c r="GN524"/>
  <c r="GO524"/>
  <c r="GP524"/>
  <c r="GQ524"/>
  <c r="GR524"/>
  <c r="GS524"/>
  <c r="GT524"/>
  <c r="GU524"/>
  <c r="GV524"/>
  <c r="GW524"/>
  <c r="GX524"/>
  <c r="C526"/>
  <c r="D526"/>
  <c r="I526"/>
  <c r="AC526"/>
  <c r="CQ526" s="1"/>
  <c r="P526" s="1"/>
  <c r="AE526"/>
  <c r="AD526" s="1"/>
  <c r="AF526"/>
  <c r="CT526" s="1"/>
  <c r="S526" s="1"/>
  <c r="AG526"/>
  <c r="CU526" s="1"/>
  <c r="T526" s="1"/>
  <c r="AH526"/>
  <c r="AI526"/>
  <c r="AJ526"/>
  <c r="CX526" s="1"/>
  <c r="W526" s="1"/>
  <c r="CS526"/>
  <c r="R526" s="1"/>
  <c r="CV526"/>
  <c r="U526" s="1"/>
  <c r="CW526"/>
  <c r="V526" s="1"/>
  <c r="FR526"/>
  <c r="GL526"/>
  <c r="GO526"/>
  <c r="GP526"/>
  <c r="GV526"/>
  <c r="HC526"/>
  <c r="GX526" s="1"/>
  <c r="AC527"/>
  <c r="AB527" s="1"/>
  <c r="AE527"/>
  <c r="AD527" s="1"/>
  <c r="CR527" s="1"/>
  <c r="Q527" s="1"/>
  <c r="AF527"/>
  <c r="AG527"/>
  <c r="CU527" s="1"/>
  <c r="T527" s="1"/>
  <c r="AH527"/>
  <c r="AI527"/>
  <c r="AJ527"/>
  <c r="CS527"/>
  <c r="R527" s="1"/>
  <c r="CT527"/>
  <c r="S527" s="1"/>
  <c r="CV527"/>
  <c r="U527" s="1"/>
  <c r="CW527"/>
  <c r="V527" s="1"/>
  <c r="CX527"/>
  <c r="W527" s="1"/>
  <c r="FR527"/>
  <c r="GL527"/>
  <c r="GO527"/>
  <c r="GP527"/>
  <c r="GV527"/>
  <c r="HC527"/>
  <c r="GX527" s="1"/>
  <c r="C528"/>
  <c r="D528"/>
  <c r="I528"/>
  <c r="AC528"/>
  <c r="AB528" s="1"/>
  <c r="AD528"/>
  <c r="CR528" s="1"/>
  <c r="Q528" s="1"/>
  <c r="AE528"/>
  <c r="AF528"/>
  <c r="AG528"/>
  <c r="AH528"/>
  <c r="CV528" s="1"/>
  <c r="U528" s="1"/>
  <c r="AI528"/>
  <c r="AJ528"/>
  <c r="CQ528"/>
  <c r="P528" s="1"/>
  <c r="CS528"/>
  <c r="R528" s="1"/>
  <c r="CT528"/>
  <c r="S528" s="1"/>
  <c r="CU528"/>
  <c r="T528" s="1"/>
  <c r="CW528"/>
  <c r="V528" s="1"/>
  <c r="CX528"/>
  <c r="W528" s="1"/>
  <c r="FR528"/>
  <c r="GL528"/>
  <c r="GO528"/>
  <c r="GP528"/>
  <c r="GV528"/>
  <c r="HC528" s="1"/>
  <c r="GX528" s="1"/>
  <c r="I529"/>
  <c r="AC529"/>
  <c r="AB529" s="1"/>
  <c r="AE529"/>
  <c r="AD529" s="1"/>
  <c r="CR529" s="1"/>
  <c r="Q529" s="1"/>
  <c r="AF529"/>
  <c r="AG529"/>
  <c r="CU529" s="1"/>
  <c r="T529" s="1"/>
  <c r="AH529"/>
  <c r="AI529"/>
  <c r="AJ529"/>
  <c r="CS529"/>
  <c r="R529" s="1"/>
  <c r="CT529"/>
  <c r="S529" s="1"/>
  <c r="CV529"/>
  <c r="U529" s="1"/>
  <c r="CW529"/>
  <c r="V529" s="1"/>
  <c r="CX529"/>
  <c r="W529" s="1"/>
  <c r="FR529"/>
  <c r="GL529"/>
  <c r="GO529"/>
  <c r="GP529"/>
  <c r="GV529"/>
  <c r="HC529"/>
  <c r="GX529" s="1"/>
  <c r="I530"/>
  <c r="AC530"/>
  <c r="CQ530" s="1"/>
  <c r="P530" s="1"/>
  <c r="AE530"/>
  <c r="AD530" s="1"/>
  <c r="AF530"/>
  <c r="CT530" s="1"/>
  <c r="S530" s="1"/>
  <c r="AG530"/>
  <c r="CU530" s="1"/>
  <c r="T530" s="1"/>
  <c r="AH530"/>
  <c r="AI530"/>
  <c r="AJ530"/>
  <c r="CX530" s="1"/>
  <c r="W530" s="1"/>
  <c r="CS530"/>
  <c r="R530" s="1"/>
  <c r="CV530"/>
  <c r="U530" s="1"/>
  <c r="CW530"/>
  <c r="V530" s="1"/>
  <c r="FR530"/>
  <c r="GL530"/>
  <c r="GO530"/>
  <c r="GP530"/>
  <c r="GV530"/>
  <c r="HC530"/>
  <c r="GX530" s="1"/>
  <c r="C531"/>
  <c r="D531"/>
  <c r="I531"/>
  <c r="I534" s="1"/>
  <c r="AC531"/>
  <c r="AB531" s="1"/>
  <c r="AD531"/>
  <c r="CR531" s="1"/>
  <c r="Q531" s="1"/>
  <c r="AE531"/>
  <c r="AF531"/>
  <c r="AG531"/>
  <c r="CU531" s="1"/>
  <c r="T531" s="1"/>
  <c r="AH531"/>
  <c r="CV531" s="1"/>
  <c r="U531" s="1"/>
  <c r="AI531"/>
  <c r="AJ531"/>
  <c r="CS531"/>
  <c r="R531" s="1"/>
  <c r="CT531"/>
  <c r="S531" s="1"/>
  <c r="CW531"/>
  <c r="V531" s="1"/>
  <c r="CX531"/>
  <c r="W531" s="1"/>
  <c r="FR531"/>
  <c r="GL531"/>
  <c r="GO531"/>
  <c r="GP531"/>
  <c r="GV531"/>
  <c r="HC531"/>
  <c r="GX531" s="1"/>
  <c r="I532"/>
  <c r="AC532"/>
  <c r="AE532"/>
  <c r="AD532" s="1"/>
  <c r="AF532"/>
  <c r="CT532" s="1"/>
  <c r="S532" s="1"/>
  <c r="AG532"/>
  <c r="AH532"/>
  <c r="AI532"/>
  <c r="AJ532"/>
  <c r="CX532" s="1"/>
  <c r="W532" s="1"/>
  <c r="CQ532"/>
  <c r="P532" s="1"/>
  <c r="CS532"/>
  <c r="R532" s="1"/>
  <c r="CU532"/>
  <c r="T532" s="1"/>
  <c r="CV532"/>
  <c r="U532" s="1"/>
  <c r="CW532"/>
  <c r="V532" s="1"/>
  <c r="FR532"/>
  <c r="GL532"/>
  <c r="GO532"/>
  <c r="GP532"/>
  <c r="GV532"/>
  <c r="HC532"/>
  <c r="GX532" s="1"/>
  <c r="AC533"/>
  <c r="AB533" s="1"/>
  <c r="AE533"/>
  <c r="AD533" s="1"/>
  <c r="CR533" s="1"/>
  <c r="AF533"/>
  <c r="AG533"/>
  <c r="AH533"/>
  <c r="AI533"/>
  <c r="CW533" s="1"/>
  <c r="AJ533"/>
  <c r="CQ533"/>
  <c r="CT533"/>
  <c r="CU533"/>
  <c r="CV533"/>
  <c r="CX533"/>
  <c r="FR533"/>
  <c r="GL533"/>
  <c r="GO533"/>
  <c r="GP533"/>
  <c r="GV533"/>
  <c r="HC533" s="1"/>
  <c r="AC534"/>
  <c r="AB534" s="1"/>
  <c r="AD534"/>
  <c r="CR534" s="1"/>
  <c r="Q534" s="1"/>
  <c r="AE534"/>
  <c r="AF534"/>
  <c r="AG534"/>
  <c r="AH534"/>
  <c r="CV534" s="1"/>
  <c r="U534" s="1"/>
  <c r="AI534"/>
  <c r="AJ534"/>
  <c r="CQ534"/>
  <c r="P534" s="1"/>
  <c r="CS534"/>
  <c r="R534" s="1"/>
  <c r="CT534"/>
  <c r="S534" s="1"/>
  <c r="CU534"/>
  <c r="T534" s="1"/>
  <c r="CW534"/>
  <c r="V534" s="1"/>
  <c r="CX534"/>
  <c r="W534" s="1"/>
  <c r="FR534"/>
  <c r="GL534"/>
  <c r="GO534"/>
  <c r="GP534"/>
  <c r="GV534"/>
  <c r="HC534" s="1"/>
  <c r="GX534" s="1"/>
  <c r="C535"/>
  <c r="D535"/>
  <c r="I535"/>
  <c r="AC535"/>
  <c r="AB535" s="1"/>
  <c r="AD535"/>
  <c r="CR535" s="1"/>
  <c r="Q535" s="1"/>
  <c r="AE535"/>
  <c r="CS535" s="1"/>
  <c r="R535" s="1"/>
  <c r="AF535"/>
  <c r="AG535"/>
  <c r="AH535"/>
  <c r="CV535" s="1"/>
  <c r="U535" s="1"/>
  <c r="AI535"/>
  <c r="CW535" s="1"/>
  <c r="V535" s="1"/>
  <c r="AJ535"/>
  <c r="CQ535"/>
  <c r="P535" s="1"/>
  <c r="CP535" s="1"/>
  <c r="O535" s="1"/>
  <c r="CT535"/>
  <c r="S535" s="1"/>
  <c r="CU535"/>
  <c r="T535" s="1"/>
  <c r="CX535"/>
  <c r="W535" s="1"/>
  <c r="FR535"/>
  <c r="GL535"/>
  <c r="GO535"/>
  <c r="GP535"/>
  <c r="GV535"/>
  <c r="HC535" s="1"/>
  <c r="GX535" s="1"/>
  <c r="C536"/>
  <c r="D536"/>
  <c r="I536"/>
  <c r="AC536"/>
  <c r="AE536"/>
  <c r="AD536" s="1"/>
  <c r="AF536"/>
  <c r="CT536" s="1"/>
  <c r="S536" s="1"/>
  <c r="AG536"/>
  <c r="AH536"/>
  <c r="AI536"/>
  <c r="AJ536"/>
  <c r="CX536" s="1"/>
  <c r="W536" s="1"/>
  <c r="CQ536"/>
  <c r="P536" s="1"/>
  <c r="CS536"/>
  <c r="R536" s="1"/>
  <c r="CU536"/>
  <c r="T536" s="1"/>
  <c r="CV536"/>
  <c r="U536" s="1"/>
  <c r="CW536"/>
  <c r="V536" s="1"/>
  <c r="FR536"/>
  <c r="GL536"/>
  <c r="GO536"/>
  <c r="GP536"/>
  <c r="GV536"/>
  <c r="HC536"/>
  <c r="GX536" s="1"/>
  <c r="C537"/>
  <c r="D537"/>
  <c r="I537"/>
  <c r="AC537"/>
  <c r="AB537" s="1"/>
  <c r="AE537"/>
  <c r="AD537" s="1"/>
  <c r="CR537" s="1"/>
  <c r="Q537" s="1"/>
  <c r="AF537"/>
  <c r="AG537"/>
  <c r="CU537" s="1"/>
  <c r="T537" s="1"/>
  <c r="AH537"/>
  <c r="AI537"/>
  <c r="AJ537"/>
  <c r="CS537"/>
  <c r="R537" s="1"/>
  <c r="CT537"/>
  <c r="S537" s="1"/>
  <c r="CV537"/>
  <c r="U537" s="1"/>
  <c r="CW537"/>
  <c r="V537" s="1"/>
  <c r="CX537"/>
  <c r="W537" s="1"/>
  <c r="FR537"/>
  <c r="GL537"/>
  <c r="GO537"/>
  <c r="GP537"/>
  <c r="GV537"/>
  <c r="HC537"/>
  <c r="GX537" s="1"/>
  <c r="C538"/>
  <c r="D538"/>
  <c r="I538"/>
  <c r="AC538"/>
  <c r="AB538" s="1"/>
  <c r="AD538"/>
  <c r="CR538" s="1"/>
  <c r="Q538" s="1"/>
  <c r="AE538"/>
  <c r="AF538"/>
  <c r="AG538"/>
  <c r="AH538"/>
  <c r="CV538" s="1"/>
  <c r="U538" s="1"/>
  <c r="AI538"/>
  <c r="AJ538"/>
  <c r="CQ538"/>
  <c r="P538" s="1"/>
  <c r="CP538" s="1"/>
  <c r="O538" s="1"/>
  <c r="CS538"/>
  <c r="R538" s="1"/>
  <c r="CT538"/>
  <c r="S538" s="1"/>
  <c r="CU538"/>
  <c r="T538" s="1"/>
  <c r="CW538"/>
  <c r="V538" s="1"/>
  <c r="CX538"/>
  <c r="W538" s="1"/>
  <c r="FR538"/>
  <c r="GL538"/>
  <c r="GO538"/>
  <c r="GP538"/>
  <c r="GV538"/>
  <c r="HC538" s="1"/>
  <c r="GX538" s="1"/>
  <c r="C539"/>
  <c r="D539"/>
  <c r="I539"/>
  <c r="AC539"/>
  <c r="AB539" s="1"/>
  <c r="AE539"/>
  <c r="AD539" s="1"/>
  <c r="CR539" s="1"/>
  <c r="Q539" s="1"/>
  <c r="AF539"/>
  <c r="AG539"/>
  <c r="AH539"/>
  <c r="AI539"/>
  <c r="CW539" s="1"/>
  <c r="V539" s="1"/>
  <c r="AJ539"/>
  <c r="CQ539"/>
  <c r="P539" s="1"/>
  <c r="CT539"/>
  <c r="S539" s="1"/>
  <c r="CU539"/>
  <c r="T539" s="1"/>
  <c r="CV539"/>
  <c r="U539" s="1"/>
  <c r="CX539"/>
  <c r="W539" s="1"/>
  <c r="FR539"/>
  <c r="GL539"/>
  <c r="GO539"/>
  <c r="GP539"/>
  <c r="GV539"/>
  <c r="HC539" s="1"/>
  <c r="GX539" s="1"/>
  <c r="I540"/>
  <c r="AC540"/>
  <c r="AB540" s="1"/>
  <c r="AD540"/>
  <c r="CR540" s="1"/>
  <c r="Q540" s="1"/>
  <c r="AE540"/>
  <c r="AF540"/>
  <c r="AG540"/>
  <c r="AH540"/>
  <c r="CV540" s="1"/>
  <c r="U540" s="1"/>
  <c r="AI540"/>
  <c r="AJ540"/>
  <c r="CQ540"/>
  <c r="P540" s="1"/>
  <c r="CP540" s="1"/>
  <c r="O540" s="1"/>
  <c r="CS540"/>
  <c r="R540" s="1"/>
  <c r="CT540"/>
  <c r="S540" s="1"/>
  <c r="CU540"/>
  <c r="T540" s="1"/>
  <c r="CW540"/>
  <c r="V540" s="1"/>
  <c r="CX540"/>
  <c r="W540" s="1"/>
  <c r="FR540"/>
  <c r="GL540"/>
  <c r="GO540"/>
  <c r="GP540"/>
  <c r="GV540"/>
  <c r="HC540" s="1"/>
  <c r="GX540" s="1"/>
  <c r="I541"/>
  <c r="AC541"/>
  <c r="CQ541" s="1"/>
  <c r="P541" s="1"/>
  <c r="AE541"/>
  <c r="AD541" s="1"/>
  <c r="AF541"/>
  <c r="CT541" s="1"/>
  <c r="S541" s="1"/>
  <c r="AG541"/>
  <c r="CU541" s="1"/>
  <c r="T541" s="1"/>
  <c r="AH541"/>
  <c r="AI541"/>
  <c r="AJ541"/>
  <c r="CX541" s="1"/>
  <c r="W541" s="1"/>
  <c r="CS541"/>
  <c r="R541" s="1"/>
  <c r="CV541"/>
  <c r="U541" s="1"/>
  <c r="CW541"/>
  <c r="V541" s="1"/>
  <c r="FR541"/>
  <c r="GL541"/>
  <c r="GN541"/>
  <c r="GP541"/>
  <c r="GV541"/>
  <c r="HC541"/>
  <c r="GX541" s="1"/>
  <c r="C542"/>
  <c r="D542"/>
  <c r="I542"/>
  <c r="AC542"/>
  <c r="AB542" s="1"/>
  <c r="AD542"/>
  <c r="CR542" s="1"/>
  <c r="Q542" s="1"/>
  <c r="AE542"/>
  <c r="AF542"/>
  <c r="AG542"/>
  <c r="AH542"/>
  <c r="CV542" s="1"/>
  <c r="U542" s="1"/>
  <c r="AI542"/>
  <c r="AJ542"/>
  <c r="CQ542"/>
  <c r="P542" s="1"/>
  <c r="CS542"/>
  <c r="R542" s="1"/>
  <c r="CT542"/>
  <c r="S542" s="1"/>
  <c r="CU542"/>
  <c r="T542" s="1"/>
  <c r="CW542"/>
  <c r="V542" s="1"/>
  <c r="CX542"/>
  <c r="W542" s="1"/>
  <c r="FR542"/>
  <c r="GL542"/>
  <c r="GO542"/>
  <c r="GP542"/>
  <c r="GV542"/>
  <c r="HC542" s="1"/>
  <c r="GX542" s="1"/>
  <c r="C543"/>
  <c r="D543"/>
  <c r="I543"/>
  <c r="AC543"/>
  <c r="AB543" s="1"/>
  <c r="AD543"/>
  <c r="CR543" s="1"/>
  <c r="Q543" s="1"/>
  <c r="AE543"/>
  <c r="CS543" s="1"/>
  <c r="R543" s="1"/>
  <c r="AF543"/>
  <c r="AG543"/>
  <c r="AH543"/>
  <c r="CV543" s="1"/>
  <c r="U543" s="1"/>
  <c r="AI543"/>
  <c r="CW543" s="1"/>
  <c r="V543" s="1"/>
  <c r="AJ543"/>
  <c r="CQ543"/>
  <c r="P543" s="1"/>
  <c r="CT543"/>
  <c r="S543" s="1"/>
  <c r="CU543"/>
  <c r="T543" s="1"/>
  <c r="CX543"/>
  <c r="W543" s="1"/>
  <c r="FR543"/>
  <c r="GL543"/>
  <c r="GO543"/>
  <c r="GP543"/>
  <c r="GV543"/>
  <c r="HC543" s="1"/>
  <c r="GX543" s="1"/>
  <c r="C544"/>
  <c r="D544"/>
  <c r="I544"/>
  <c r="AC544"/>
  <c r="AE544"/>
  <c r="AD544" s="1"/>
  <c r="AF544"/>
  <c r="CT544" s="1"/>
  <c r="S544" s="1"/>
  <c r="AG544"/>
  <c r="AH544"/>
  <c r="AI544"/>
  <c r="AJ544"/>
  <c r="CX544" s="1"/>
  <c r="W544" s="1"/>
  <c r="CQ544"/>
  <c r="P544" s="1"/>
  <c r="CS544"/>
  <c r="R544" s="1"/>
  <c r="CU544"/>
  <c r="T544" s="1"/>
  <c r="CV544"/>
  <c r="U544" s="1"/>
  <c r="CW544"/>
  <c r="V544" s="1"/>
  <c r="FR544"/>
  <c r="GL544"/>
  <c r="GO544"/>
  <c r="GP544"/>
  <c r="GV544"/>
  <c r="HC544"/>
  <c r="GX544" s="1"/>
  <c r="C545"/>
  <c r="D545"/>
  <c r="I545"/>
  <c r="I547" s="1"/>
  <c r="AC545"/>
  <c r="AE545"/>
  <c r="AD545" s="1"/>
  <c r="CR545" s="1"/>
  <c r="Q545" s="1"/>
  <c r="AF545"/>
  <c r="AG545"/>
  <c r="CU545" s="1"/>
  <c r="T545" s="1"/>
  <c r="AH545"/>
  <c r="AI545"/>
  <c r="AJ545"/>
  <c r="CS545"/>
  <c r="R545" s="1"/>
  <c r="CT545"/>
  <c r="S545" s="1"/>
  <c r="CV545"/>
  <c r="U545" s="1"/>
  <c r="CW545"/>
  <c r="V545" s="1"/>
  <c r="CX545"/>
  <c r="W545" s="1"/>
  <c r="FR545"/>
  <c r="GL545"/>
  <c r="GN545"/>
  <c r="GP545"/>
  <c r="GV545"/>
  <c r="HC545"/>
  <c r="GX545" s="1"/>
  <c r="I546"/>
  <c r="AC546"/>
  <c r="AE546"/>
  <c r="AD546" s="1"/>
  <c r="AF546"/>
  <c r="CT546" s="1"/>
  <c r="S546" s="1"/>
  <c r="AG546"/>
  <c r="AH546"/>
  <c r="AI546"/>
  <c r="AJ546"/>
  <c r="CX546" s="1"/>
  <c r="W546" s="1"/>
  <c r="CQ546"/>
  <c r="P546" s="1"/>
  <c r="CS546"/>
  <c r="R546" s="1"/>
  <c r="CU546"/>
  <c r="T546" s="1"/>
  <c r="CV546"/>
  <c r="U546" s="1"/>
  <c r="CW546"/>
  <c r="V546" s="1"/>
  <c r="FR546"/>
  <c r="GL546"/>
  <c r="GN546"/>
  <c r="GP546"/>
  <c r="GV546"/>
  <c r="HC546"/>
  <c r="GX546" s="1"/>
  <c r="AC547"/>
  <c r="AB547" s="1"/>
  <c r="AE547"/>
  <c r="AD547" s="1"/>
  <c r="CR547" s="1"/>
  <c r="Q547" s="1"/>
  <c r="AF547"/>
  <c r="AG547"/>
  <c r="AH547"/>
  <c r="AI547"/>
  <c r="CW547" s="1"/>
  <c r="V547" s="1"/>
  <c r="AJ547"/>
  <c r="CQ547"/>
  <c r="P547" s="1"/>
  <c r="CT547"/>
  <c r="S547" s="1"/>
  <c r="CU547"/>
  <c r="T547" s="1"/>
  <c r="CV547"/>
  <c r="U547" s="1"/>
  <c r="CX547"/>
  <c r="W547" s="1"/>
  <c r="FR547"/>
  <c r="GL547"/>
  <c r="GN547"/>
  <c r="GP547"/>
  <c r="GV547"/>
  <c r="HC547" s="1"/>
  <c r="GX547" s="1"/>
  <c r="C548"/>
  <c r="D548"/>
  <c r="I548"/>
  <c r="I550" s="1"/>
  <c r="AC548"/>
  <c r="AE548"/>
  <c r="AD548" s="1"/>
  <c r="AF548"/>
  <c r="CT548" s="1"/>
  <c r="S548" s="1"/>
  <c r="AG548"/>
  <c r="AH548"/>
  <c r="AI548"/>
  <c r="AJ548"/>
  <c r="CX548" s="1"/>
  <c r="W548" s="1"/>
  <c r="CQ548"/>
  <c r="P548" s="1"/>
  <c r="CS548"/>
  <c r="R548" s="1"/>
  <c r="CU548"/>
  <c r="T548" s="1"/>
  <c r="CV548"/>
  <c r="U548" s="1"/>
  <c r="CW548"/>
  <c r="V548" s="1"/>
  <c r="FR548"/>
  <c r="GL548"/>
  <c r="GN548"/>
  <c r="GP548"/>
  <c r="GV548"/>
  <c r="HC548"/>
  <c r="GX548" s="1"/>
  <c r="AC549"/>
  <c r="AE549"/>
  <c r="AD549" s="1"/>
  <c r="CR549" s="1"/>
  <c r="AF549"/>
  <c r="AG549"/>
  <c r="AH549"/>
  <c r="AI549"/>
  <c r="CW549" s="1"/>
  <c r="AJ549"/>
  <c r="CQ549"/>
  <c r="CT549"/>
  <c r="CU549"/>
  <c r="CV549"/>
  <c r="CX549"/>
  <c r="FR549"/>
  <c r="GL549"/>
  <c r="GN549"/>
  <c r="GP549"/>
  <c r="GV549"/>
  <c r="HC549" s="1"/>
  <c r="AC550"/>
  <c r="AB550" s="1"/>
  <c r="AD550"/>
  <c r="CR550" s="1"/>
  <c r="Q550" s="1"/>
  <c r="AE550"/>
  <c r="AF550"/>
  <c r="AG550"/>
  <c r="AH550"/>
  <c r="CV550" s="1"/>
  <c r="U550" s="1"/>
  <c r="AI550"/>
  <c r="AJ550"/>
  <c r="CQ550"/>
  <c r="P550" s="1"/>
  <c r="CP550" s="1"/>
  <c r="O550" s="1"/>
  <c r="CS550"/>
  <c r="R550" s="1"/>
  <c r="CT550"/>
  <c r="S550" s="1"/>
  <c r="CU550"/>
  <c r="T550" s="1"/>
  <c r="CW550"/>
  <c r="V550" s="1"/>
  <c r="CX550"/>
  <c r="W550" s="1"/>
  <c r="FR550"/>
  <c r="GL550"/>
  <c r="GN550"/>
  <c r="GP550"/>
  <c r="GV550"/>
  <c r="HC550" s="1"/>
  <c r="GX550" s="1"/>
  <c r="C551"/>
  <c r="D551"/>
  <c r="I551"/>
  <c r="AC551"/>
  <c r="AB551" s="1"/>
  <c r="AD551"/>
  <c r="CR551" s="1"/>
  <c r="Q551" s="1"/>
  <c r="AE551"/>
  <c r="CS551" s="1"/>
  <c r="R551" s="1"/>
  <c r="AF551"/>
  <c r="AG551"/>
  <c r="AH551"/>
  <c r="CV551" s="1"/>
  <c r="U551" s="1"/>
  <c r="AI551"/>
  <c r="CW551" s="1"/>
  <c r="V551" s="1"/>
  <c r="AJ551"/>
  <c r="CQ551"/>
  <c r="P551" s="1"/>
  <c r="CP551" s="1"/>
  <c r="O551" s="1"/>
  <c r="CT551"/>
  <c r="S551" s="1"/>
  <c r="CU551"/>
  <c r="T551" s="1"/>
  <c r="CX551"/>
  <c r="W551" s="1"/>
  <c r="FR551"/>
  <c r="GL551"/>
  <c r="GO551"/>
  <c r="GP551"/>
  <c r="GV551"/>
  <c r="HC551" s="1"/>
  <c r="GX551" s="1"/>
  <c r="C552"/>
  <c r="D552"/>
  <c r="I552"/>
  <c r="I553" s="1"/>
  <c r="AC552"/>
  <c r="AE552"/>
  <c r="AD552" s="1"/>
  <c r="AF552"/>
  <c r="CT552" s="1"/>
  <c r="S552" s="1"/>
  <c r="AG552"/>
  <c r="AH552"/>
  <c r="AI552"/>
  <c r="AJ552"/>
  <c r="CX552" s="1"/>
  <c r="W552" s="1"/>
  <c r="CQ552"/>
  <c r="P552" s="1"/>
  <c r="CS552"/>
  <c r="R552" s="1"/>
  <c r="CU552"/>
  <c r="T552" s="1"/>
  <c r="CV552"/>
  <c r="U552" s="1"/>
  <c r="CW552"/>
  <c r="V552" s="1"/>
  <c r="FR552"/>
  <c r="GL552"/>
  <c r="GN552"/>
  <c r="GP552"/>
  <c r="GV552"/>
  <c r="HC552"/>
  <c r="GX552" s="1"/>
  <c r="AC553"/>
  <c r="AB553" s="1"/>
  <c r="AE553"/>
  <c r="AD553" s="1"/>
  <c r="CR553" s="1"/>
  <c r="Q553" s="1"/>
  <c r="AF553"/>
  <c r="AG553"/>
  <c r="AH553"/>
  <c r="AI553"/>
  <c r="CW553" s="1"/>
  <c r="V553" s="1"/>
  <c r="AJ553"/>
  <c r="CQ553"/>
  <c r="CT553"/>
  <c r="S553" s="1"/>
  <c r="CU553"/>
  <c r="T553" s="1"/>
  <c r="CV553"/>
  <c r="U553" s="1"/>
  <c r="CX553"/>
  <c r="FR553"/>
  <c r="GL553"/>
  <c r="GN553"/>
  <c r="GP553"/>
  <c r="GV553"/>
  <c r="HC553" s="1"/>
  <c r="GX553" s="1"/>
  <c r="B555"/>
  <c r="B524" s="1"/>
  <c r="C555"/>
  <c r="C524" s="1"/>
  <c r="D555"/>
  <c r="D524" s="1"/>
  <c r="F555"/>
  <c r="F524" s="1"/>
  <c r="G555"/>
  <c r="G524" s="1"/>
  <c r="BX555"/>
  <c r="BX524" s="1"/>
  <c r="BY555"/>
  <c r="BY524" s="1"/>
  <c r="BZ555"/>
  <c r="BZ524" s="1"/>
  <c r="CD555"/>
  <c r="CD524" s="1"/>
  <c r="CK555"/>
  <c r="CK524" s="1"/>
  <c r="CL555"/>
  <c r="CL524" s="1"/>
  <c r="CM555"/>
  <c r="BD555" s="1"/>
  <c r="B587"/>
  <c r="B472" s="1"/>
  <c r="C587"/>
  <c r="C472" s="1"/>
  <c r="D587"/>
  <c r="D472" s="1"/>
  <c r="F587"/>
  <c r="F472" s="1"/>
  <c r="G587"/>
  <c r="G472" s="1"/>
  <c r="D619"/>
  <c r="E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BE621"/>
  <c r="BF621"/>
  <c r="BG621"/>
  <c r="BH621"/>
  <c r="BI621"/>
  <c r="BJ621"/>
  <c r="BK621"/>
  <c r="BL621"/>
  <c r="BM621"/>
  <c r="BN621"/>
  <c r="BO621"/>
  <c r="BP621"/>
  <c r="BQ621"/>
  <c r="BR621"/>
  <c r="BS621"/>
  <c r="BT621"/>
  <c r="BU621"/>
  <c r="BV621"/>
  <c r="BW621"/>
  <c r="BX621"/>
  <c r="BY621"/>
  <c r="BZ621"/>
  <c r="CA621"/>
  <c r="CB621"/>
  <c r="CC621"/>
  <c r="CD621"/>
  <c r="CE621"/>
  <c r="CF621"/>
  <c r="CG621"/>
  <c r="CH621"/>
  <c r="CI621"/>
  <c r="CJ621"/>
  <c r="CK621"/>
  <c r="CL621"/>
  <c r="CM621"/>
  <c r="CN621"/>
  <c r="CO621"/>
  <c r="CP621"/>
  <c r="CQ621"/>
  <c r="CR621"/>
  <c r="CS621"/>
  <c r="CT621"/>
  <c r="CU621"/>
  <c r="CV621"/>
  <c r="CW621"/>
  <c r="CX621"/>
  <c r="CY621"/>
  <c r="CZ621"/>
  <c r="DA621"/>
  <c r="DB621"/>
  <c r="DC621"/>
  <c r="DD621"/>
  <c r="DE621"/>
  <c r="DF621"/>
  <c r="DG621"/>
  <c r="DH621"/>
  <c r="DI621"/>
  <c r="DJ621"/>
  <c r="DK621"/>
  <c r="DL621"/>
  <c r="DM621"/>
  <c r="DN621"/>
  <c r="DO621"/>
  <c r="DP621"/>
  <c r="DQ621"/>
  <c r="DR621"/>
  <c r="DS621"/>
  <c r="DT621"/>
  <c r="DU621"/>
  <c r="DV621"/>
  <c r="DW621"/>
  <c r="DX621"/>
  <c r="DY621"/>
  <c r="DZ621"/>
  <c r="EA621"/>
  <c r="EB621"/>
  <c r="EC621"/>
  <c r="ED621"/>
  <c r="EE621"/>
  <c r="EF621"/>
  <c r="EG621"/>
  <c r="EH621"/>
  <c r="EI621"/>
  <c r="EJ621"/>
  <c r="EK621"/>
  <c r="EL621"/>
  <c r="EM621"/>
  <c r="EN621"/>
  <c r="EO621"/>
  <c r="EP621"/>
  <c r="EQ621"/>
  <c r="ER621"/>
  <c r="ES621"/>
  <c r="ET621"/>
  <c r="EU621"/>
  <c r="EV621"/>
  <c r="EW621"/>
  <c r="EX621"/>
  <c r="EY621"/>
  <c r="EZ621"/>
  <c r="FA621"/>
  <c r="FB621"/>
  <c r="FC621"/>
  <c r="FD621"/>
  <c r="FE621"/>
  <c r="FF621"/>
  <c r="FG621"/>
  <c r="FH621"/>
  <c r="FI621"/>
  <c r="FJ621"/>
  <c r="FK621"/>
  <c r="FL621"/>
  <c r="FM621"/>
  <c r="FN621"/>
  <c r="FO621"/>
  <c r="FP621"/>
  <c r="FQ621"/>
  <c r="FR621"/>
  <c r="FS621"/>
  <c r="FT621"/>
  <c r="FU621"/>
  <c r="FV621"/>
  <c r="FW621"/>
  <c r="FX621"/>
  <c r="FY621"/>
  <c r="FZ621"/>
  <c r="GA621"/>
  <c r="GB621"/>
  <c r="GC621"/>
  <c r="GD621"/>
  <c r="GE621"/>
  <c r="GF621"/>
  <c r="GG621"/>
  <c r="GH621"/>
  <c r="GI621"/>
  <c r="GJ621"/>
  <c r="GK621"/>
  <c r="GL621"/>
  <c r="GM621"/>
  <c r="GN621"/>
  <c r="GO621"/>
  <c r="GP621"/>
  <c r="GQ621"/>
  <c r="GR621"/>
  <c r="GS621"/>
  <c r="GT621"/>
  <c r="GU621"/>
  <c r="GV621"/>
  <c r="GW621"/>
  <c r="GX621"/>
  <c r="D623"/>
  <c r="B625"/>
  <c r="E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S625"/>
  <c r="AW625"/>
  <c r="BA625"/>
  <c r="BE625"/>
  <c r="BF625"/>
  <c r="BG625"/>
  <c r="BH625"/>
  <c r="BI625"/>
  <c r="BJ625"/>
  <c r="BK625"/>
  <c r="BL625"/>
  <c r="BM625"/>
  <c r="BN625"/>
  <c r="BO625"/>
  <c r="BP625"/>
  <c r="BQ625"/>
  <c r="BR625"/>
  <c r="BS625"/>
  <c r="BT625"/>
  <c r="BU625"/>
  <c r="BV625"/>
  <c r="BW625"/>
  <c r="BX625"/>
  <c r="BY625"/>
  <c r="BZ625"/>
  <c r="CA625"/>
  <c r="CB625"/>
  <c r="CC625"/>
  <c r="CD625"/>
  <c r="CE625"/>
  <c r="CF625"/>
  <c r="CG625"/>
  <c r="CH625"/>
  <c r="CI625"/>
  <c r="CJ625"/>
  <c r="CK625"/>
  <c r="CL625"/>
  <c r="CM625"/>
  <c r="CN625"/>
  <c r="CO625"/>
  <c r="CP625"/>
  <c r="CQ625"/>
  <c r="CR625"/>
  <c r="CS625"/>
  <c r="CT625"/>
  <c r="CU625"/>
  <c r="CV625"/>
  <c r="CW625"/>
  <c r="CX625"/>
  <c r="CY625"/>
  <c r="CZ625"/>
  <c r="DA625"/>
  <c r="DB625"/>
  <c r="DC625"/>
  <c r="DD625"/>
  <c r="DE625"/>
  <c r="DF625"/>
  <c r="DG625"/>
  <c r="DH625"/>
  <c r="DI625"/>
  <c r="DJ625"/>
  <c r="DK625"/>
  <c r="DL625"/>
  <c r="DM625"/>
  <c r="DN625"/>
  <c r="DO625"/>
  <c r="DP625"/>
  <c r="DQ625"/>
  <c r="DR625"/>
  <c r="DS625"/>
  <c r="DT625"/>
  <c r="DU625"/>
  <c r="DV625"/>
  <c r="DW625"/>
  <c r="DX625"/>
  <c r="DY625"/>
  <c r="DZ625"/>
  <c r="EA625"/>
  <c r="EB625"/>
  <c r="EC625"/>
  <c r="ED625"/>
  <c r="EE625"/>
  <c r="EF625"/>
  <c r="EG625"/>
  <c r="EH625"/>
  <c r="EI625"/>
  <c r="EJ625"/>
  <c r="EK625"/>
  <c r="EL625"/>
  <c r="EM625"/>
  <c r="EN625"/>
  <c r="EO625"/>
  <c r="EP625"/>
  <c r="EQ625"/>
  <c r="ER625"/>
  <c r="ES625"/>
  <c r="ET625"/>
  <c r="EU625"/>
  <c r="EV625"/>
  <c r="EW625"/>
  <c r="EX625"/>
  <c r="EY625"/>
  <c r="EZ625"/>
  <c r="FA625"/>
  <c r="FB625"/>
  <c r="FC625"/>
  <c r="FD625"/>
  <c r="FE625"/>
  <c r="FF625"/>
  <c r="FG625"/>
  <c r="FH625"/>
  <c r="FI625"/>
  <c r="FJ625"/>
  <c r="FK625"/>
  <c r="FL625"/>
  <c r="FM625"/>
  <c r="FN625"/>
  <c r="FO625"/>
  <c r="FP625"/>
  <c r="FQ625"/>
  <c r="FR625"/>
  <c r="FS625"/>
  <c r="FT625"/>
  <c r="FU625"/>
  <c r="FV625"/>
  <c r="FW625"/>
  <c r="FX625"/>
  <c r="FY625"/>
  <c r="FZ625"/>
  <c r="GA625"/>
  <c r="GB625"/>
  <c r="GC625"/>
  <c r="GD625"/>
  <c r="GE625"/>
  <c r="GF625"/>
  <c r="GG625"/>
  <c r="GH625"/>
  <c r="GI625"/>
  <c r="GJ625"/>
  <c r="GK625"/>
  <c r="GL625"/>
  <c r="GM625"/>
  <c r="GN625"/>
  <c r="GO625"/>
  <c r="GP625"/>
  <c r="GQ625"/>
  <c r="GR625"/>
  <c r="GS625"/>
  <c r="GT625"/>
  <c r="GU625"/>
  <c r="GV625"/>
  <c r="GW625"/>
  <c r="GX625"/>
  <c r="B627"/>
  <c r="C627"/>
  <c r="C625" s="1"/>
  <c r="D627"/>
  <c r="D625" s="1"/>
  <c r="F627"/>
  <c r="F625" s="1"/>
  <c r="G627"/>
  <c r="G625" s="1"/>
  <c r="AO627"/>
  <c r="AP627"/>
  <c r="AP625" s="1"/>
  <c r="AQ627"/>
  <c r="F637" s="1"/>
  <c r="AR627"/>
  <c r="AR625" s="1"/>
  <c r="AS627"/>
  <c r="AT627"/>
  <c r="AT625" s="1"/>
  <c r="AU627"/>
  <c r="AU625" s="1"/>
  <c r="AV627"/>
  <c r="AV625" s="1"/>
  <c r="AW627"/>
  <c r="AX627"/>
  <c r="AX625" s="1"/>
  <c r="AY627"/>
  <c r="AY625" s="1"/>
  <c r="AZ627"/>
  <c r="AZ625" s="1"/>
  <c r="BA627"/>
  <c r="BB627"/>
  <c r="BB625" s="1"/>
  <c r="BC627"/>
  <c r="BC625" s="1"/>
  <c r="BD627"/>
  <c r="BD625" s="1"/>
  <c r="F629"/>
  <c r="F630"/>
  <c r="F631"/>
  <c r="F632"/>
  <c r="F633"/>
  <c r="F634"/>
  <c r="F635"/>
  <c r="F638"/>
  <c r="F639"/>
  <c r="F641"/>
  <c r="F642"/>
  <c r="F643"/>
  <c r="F644"/>
  <c r="F646"/>
  <c r="F647"/>
  <c r="F648"/>
  <c r="F649"/>
  <c r="F650"/>
  <c r="F651"/>
  <c r="F652"/>
  <c r="F653"/>
  <c r="F654"/>
  <c r="F655"/>
  <c r="F657" s="1"/>
  <c r="D659"/>
  <c r="E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BE661"/>
  <c r="BF661"/>
  <c r="BG661"/>
  <c r="BH661"/>
  <c r="BI661"/>
  <c r="BJ661"/>
  <c r="BK661"/>
  <c r="BL661"/>
  <c r="BM661"/>
  <c r="BN661"/>
  <c r="BO661"/>
  <c r="BP661"/>
  <c r="BQ661"/>
  <c r="BR661"/>
  <c r="BS661"/>
  <c r="BT661"/>
  <c r="BU661"/>
  <c r="BV661"/>
  <c r="BW661"/>
  <c r="BX661"/>
  <c r="BY661"/>
  <c r="BZ661"/>
  <c r="CA661"/>
  <c r="CB661"/>
  <c r="CC661"/>
  <c r="CD661"/>
  <c r="CE661"/>
  <c r="CF661"/>
  <c r="CG661"/>
  <c r="CH661"/>
  <c r="CI661"/>
  <c r="CJ661"/>
  <c r="CK661"/>
  <c r="CL661"/>
  <c r="CM661"/>
  <c r="CN661"/>
  <c r="CO661"/>
  <c r="CP661"/>
  <c r="CQ661"/>
  <c r="CR661"/>
  <c r="CS661"/>
  <c r="CT661"/>
  <c r="CU661"/>
  <c r="CV661"/>
  <c r="CW661"/>
  <c r="CX661"/>
  <c r="CY661"/>
  <c r="CZ661"/>
  <c r="DA661"/>
  <c r="DB661"/>
  <c r="DC661"/>
  <c r="DD661"/>
  <c r="DE661"/>
  <c r="DF661"/>
  <c r="DG661"/>
  <c r="DH661"/>
  <c r="DI661"/>
  <c r="DJ661"/>
  <c r="DK661"/>
  <c r="DL661"/>
  <c r="DM661"/>
  <c r="DN661"/>
  <c r="DO661"/>
  <c r="DP661"/>
  <c r="DQ661"/>
  <c r="DR661"/>
  <c r="DS661"/>
  <c r="DT661"/>
  <c r="DU661"/>
  <c r="DV661"/>
  <c r="DW661"/>
  <c r="DX661"/>
  <c r="DY661"/>
  <c r="DZ661"/>
  <c r="EA661"/>
  <c r="EB661"/>
  <c r="EC661"/>
  <c r="ED661"/>
  <c r="EE661"/>
  <c r="EF661"/>
  <c r="EG661"/>
  <c r="EH661"/>
  <c r="EI661"/>
  <c r="EJ661"/>
  <c r="EK661"/>
  <c r="EL661"/>
  <c r="EM661"/>
  <c r="EN661"/>
  <c r="EO661"/>
  <c r="EP661"/>
  <c r="EQ661"/>
  <c r="ER661"/>
  <c r="ES661"/>
  <c r="ET661"/>
  <c r="EU661"/>
  <c r="EV661"/>
  <c r="EW661"/>
  <c r="EX661"/>
  <c r="EY661"/>
  <c r="EZ661"/>
  <c r="FA661"/>
  <c r="FB661"/>
  <c r="FC661"/>
  <c r="FD661"/>
  <c r="FE661"/>
  <c r="FF661"/>
  <c r="FG661"/>
  <c r="FH661"/>
  <c r="FI661"/>
  <c r="FJ661"/>
  <c r="FK661"/>
  <c r="FL661"/>
  <c r="FM661"/>
  <c r="FN661"/>
  <c r="FO661"/>
  <c r="FP661"/>
  <c r="FQ661"/>
  <c r="FR661"/>
  <c r="FS661"/>
  <c r="FT661"/>
  <c r="FU661"/>
  <c r="FV661"/>
  <c r="FW661"/>
  <c r="FX661"/>
  <c r="FY661"/>
  <c r="FZ661"/>
  <c r="GA661"/>
  <c r="GB661"/>
  <c r="GC661"/>
  <c r="GD661"/>
  <c r="GE661"/>
  <c r="GF661"/>
  <c r="GG661"/>
  <c r="GH661"/>
  <c r="GI661"/>
  <c r="GJ661"/>
  <c r="GK661"/>
  <c r="GL661"/>
  <c r="GM661"/>
  <c r="GN661"/>
  <c r="GO661"/>
  <c r="GP661"/>
  <c r="GQ661"/>
  <c r="GR661"/>
  <c r="GS661"/>
  <c r="GT661"/>
  <c r="GU661"/>
  <c r="GV661"/>
  <c r="GW661"/>
  <c r="GX661"/>
  <c r="B663"/>
  <c r="B661" s="1"/>
  <c r="C663"/>
  <c r="C661" s="1"/>
  <c r="D663"/>
  <c r="D661" s="1"/>
  <c r="F663"/>
  <c r="F661" s="1"/>
  <c r="G663"/>
  <c r="G661" s="1"/>
  <c r="AO663"/>
  <c r="AO661" s="1"/>
  <c r="AP663"/>
  <c r="F672" s="1"/>
  <c r="AQ663"/>
  <c r="AQ661" s="1"/>
  <c r="AR663"/>
  <c r="AR661" s="1"/>
  <c r="AS663"/>
  <c r="AS661" s="1"/>
  <c r="AT663"/>
  <c r="AT695" s="1"/>
  <c r="AU663"/>
  <c r="AU661" s="1"/>
  <c r="AV663"/>
  <c r="AV661" s="1"/>
  <c r="AW663"/>
  <c r="AW661" s="1"/>
  <c r="AX663"/>
  <c r="AX695" s="1"/>
  <c r="AY663"/>
  <c r="AY661" s="1"/>
  <c r="AZ663"/>
  <c r="AZ661" s="1"/>
  <c r="BA663"/>
  <c r="BA661" s="1"/>
  <c r="BB663"/>
  <c r="F676" s="1"/>
  <c r="BC663"/>
  <c r="BC661" s="1"/>
  <c r="BD663"/>
  <c r="BD661" s="1"/>
  <c r="F665"/>
  <c r="F666"/>
  <c r="F668"/>
  <c r="F669"/>
  <c r="F670"/>
  <c r="F671"/>
  <c r="F673"/>
  <c r="F674"/>
  <c r="F675"/>
  <c r="F677"/>
  <c r="F678"/>
  <c r="F679"/>
  <c r="F681"/>
  <c r="F682"/>
  <c r="F684"/>
  <c r="F685"/>
  <c r="F686"/>
  <c r="F687"/>
  <c r="F688"/>
  <c r="F689"/>
  <c r="F690"/>
  <c r="F691"/>
  <c r="F692" s="1"/>
  <c r="B695"/>
  <c r="B621" s="1"/>
  <c r="C695"/>
  <c r="C621" s="1"/>
  <c r="D695"/>
  <c r="D621" s="1"/>
  <c r="F695"/>
  <c r="F621" s="1"/>
  <c r="G695"/>
  <c r="G621" s="1"/>
  <c r="AQ695"/>
  <c r="AQ621" s="1"/>
  <c r="AR695"/>
  <c r="AR621" s="1"/>
  <c r="AU695"/>
  <c r="AU621" s="1"/>
  <c r="AV695"/>
  <c r="AV621" s="1"/>
  <c r="AY695"/>
  <c r="AY621" s="1"/>
  <c r="AZ695"/>
  <c r="AZ621" s="1"/>
  <c r="BC695"/>
  <c r="BC621" s="1"/>
  <c r="BD695"/>
  <c r="BD621" s="1"/>
  <c r="F697"/>
  <c r="F698"/>
  <c r="F700"/>
  <c r="F703"/>
  <c r="F707"/>
  <c r="F709"/>
  <c r="F710"/>
  <c r="F711"/>
  <c r="F716"/>
  <c r="F717"/>
  <c r="F718"/>
  <c r="F719"/>
  <c r="F720"/>
  <c r="F721"/>
  <c r="F722"/>
  <c r="F723"/>
  <c r="F724" s="1"/>
  <c r="D727"/>
  <c r="E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BE729"/>
  <c r="BF729"/>
  <c r="BG729"/>
  <c r="BH729"/>
  <c r="BI729"/>
  <c r="BJ729"/>
  <c r="BK729"/>
  <c r="BL729"/>
  <c r="BM729"/>
  <c r="BN729"/>
  <c r="BO729"/>
  <c r="BP729"/>
  <c r="BQ729"/>
  <c r="BR729"/>
  <c r="BS729"/>
  <c r="BT729"/>
  <c r="BU729"/>
  <c r="BV729"/>
  <c r="BW729"/>
  <c r="BX729"/>
  <c r="BY729"/>
  <c r="BZ729"/>
  <c r="CA729"/>
  <c r="CB729"/>
  <c r="CC729"/>
  <c r="CD729"/>
  <c r="CE729"/>
  <c r="CF729"/>
  <c r="CG729"/>
  <c r="CH729"/>
  <c r="CI729"/>
  <c r="CJ729"/>
  <c r="CK729"/>
  <c r="CL729"/>
  <c r="CM729"/>
  <c r="CN729"/>
  <c r="CO729"/>
  <c r="CP729"/>
  <c r="CQ729"/>
  <c r="CR729"/>
  <c r="CS729"/>
  <c r="CT729"/>
  <c r="CU729"/>
  <c r="CV729"/>
  <c r="CW729"/>
  <c r="CX729"/>
  <c r="CY729"/>
  <c r="CZ729"/>
  <c r="DA729"/>
  <c r="DB729"/>
  <c r="DC729"/>
  <c r="DD729"/>
  <c r="DE729"/>
  <c r="DF729"/>
  <c r="DG729"/>
  <c r="DH729"/>
  <c r="DI729"/>
  <c r="DJ729"/>
  <c r="DK729"/>
  <c r="DL729"/>
  <c r="DM729"/>
  <c r="DN729"/>
  <c r="DO729"/>
  <c r="DP729"/>
  <c r="DQ729"/>
  <c r="DR729"/>
  <c r="DS729"/>
  <c r="DT729"/>
  <c r="DU729"/>
  <c r="DV729"/>
  <c r="DW729"/>
  <c r="DX729"/>
  <c r="DY729"/>
  <c r="DZ729"/>
  <c r="EA729"/>
  <c r="EB729"/>
  <c r="EC729"/>
  <c r="ED729"/>
  <c r="EE729"/>
  <c r="EF729"/>
  <c r="EG729"/>
  <c r="EH729"/>
  <c r="EI729"/>
  <c r="EJ729"/>
  <c r="EK729"/>
  <c r="EL729"/>
  <c r="EM729"/>
  <c r="EN729"/>
  <c r="EO729"/>
  <c r="EP729"/>
  <c r="EQ729"/>
  <c r="ER729"/>
  <c r="ES729"/>
  <c r="ET729"/>
  <c r="EU729"/>
  <c r="EV729"/>
  <c r="EW729"/>
  <c r="EX729"/>
  <c r="EY729"/>
  <c r="EZ729"/>
  <c r="FA729"/>
  <c r="FB729"/>
  <c r="FC729"/>
  <c r="FD729"/>
  <c r="FE729"/>
  <c r="FF729"/>
  <c r="FG729"/>
  <c r="FH729"/>
  <c r="FI729"/>
  <c r="FJ729"/>
  <c r="FK729"/>
  <c r="FL729"/>
  <c r="FM729"/>
  <c r="FN729"/>
  <c r="FO729"/>
  <c r="FP729"/>
  <c r="FQ729"/>
  <c r="FR729"/>
  <c r="FS729"/>
  <c r="FT729"/>
  <c r="FU729"/>
  <c r="FV729"/>
  <c r="FW729"/>
  <c r="FX729"/>
  <c r="FY729"/>
  <c r="FZ729"/>
  <c r="GA729"/>
  <c r="GB729"/>
  <c r="GC729"/>
  <c r="GD729"/>
  <c r="GE729"/>
  <c r="GF729"/>
  <c r="GG729"/>
  <c r="GH729"/>
  <c r="GI729"/>
  <c r="GJ729"/>
  <c r="GK729"/>
  <c r="GL729"/>
  <c r="GM729"/>
  <c r="GN729"/>
  <c r="GO729"/>
  <c r="GP729"/>
  <c r="GQ729"/>
  <c r="GR729"/>
  <c r="GS729"/>
  <c r="GT729"/>
  <c r="GU729"/>
  <c r="GV729"/>
  <c r="GW729"/>
  <c r="GX729"/>
  <c r="D731"/>
  <c r="E733"/>
  <c r="Z733"/>
  <c r="AA733"/>
  <c r="AM733"/>
  <c r="AN733"/>
  <c r="BE733"/>
  <c r="BF733"/>
  <c r="BG733"/>
  <c r="BH733"/>
  <c r="BI733"/>
  <c r="BJ733"/>
  <c r="BK733"/>
  <c r="BL733"/>
  <c r="BM733"/>
  <c r="BN733"/>
  <c r="BO733"/>
  <c r="BP733"/>
  <c r="BQ733"/>
  <c r="BR733"/>
  <c r="BS733"/>
  <c r="BT733"/>
  <c r="BU733"/>
  <c r="BV733"/>
  <c r="BW733"/>
  <c r="CN733"/>
  <c r="CO733"/>
  <c r="CP733"/>
  <c r="CQ733"/>
  <c r="CR733"/>
  <c r="CS733"/>
  <c r="CT733"/>
  <c r="CU733"/>
  <c r="CV733"/>
  <c r="CW733"/>
  <c r="CX733"/>
  <c r="CY733"/>
  <c r="CZ733"/>
  <c r="DA733"/>
  <c r="DB733"/>
  <c r="DC733"/>
  <c r="DD733"/>
  <c r="DE733"/>
  <c r="DF733"/>
  <c r="DG733"/>
  <c r="DH733"/>
  <c r="DI733"/>
  <c r="DJ733"/>
  <c r="DK733"/>
  <c r="DL733"/>
  <c r="DM733"/>
  <c r="DN733"/>
  <c r="DO733"/>
  <c r="DP733"/>
  <c r="DQ733"/>
  <c r="DR733"/>
  <c r="DS733"/>
  <c r="DT733"/>
  <c r="DU733"/>
  <c r="DV733"/>
  <c r="DW733"/>
  <c r="DX733"/>
  <c r="DY733"/>
  <c r="DZ733"/>
  <c r="EA733"/>
  <c r="EB733"/>
  <c r="EC733"/>
  <c r="ED733"/>
  <c r="EE733"/>
  <c r="EF733"/>
  <c r="EG733"/>
  <c r="EH733"/>
  <c r="EI733"/>
  <c r="EJ733"/>
  <c r="EK733"/>
  <c r="EL733"/>
  <c r="EM733"/>
  <c r="EN733"/>
  <c r="EO733"/>
  <c r="EP733"/>
  <c r="EQ733"/>
  <c r="ER733"/>
  <c r="ES733"/>
  <c r="ET733"/>
  <c r="EU733"/>
  <c r="EV733"/>
  <c r="EW733"/>
  <c r="EX733"/>
  <c r="EY733"/>
  <c r="EZ733"/>
  <c r="FA733"/>
  <c r="FB733"/>
  <c r="FC733"/>
  <c r="FD733"/>
  <c r="FE733"/>
  <c r="FF733"/>
  <c r="FG733"/>
  <c r="FH733"/>
  <c r="FI733"/>
  <c r="FJ733"/>
  <c r="FK733"/>
  <c r="FL733"/>
  <c r="FM733"/>
  <c r="FN733"/>
  <c r="FO733"/>
  <c r="FP733"/>
  <c r="FQ733"/>
  <c r="FR733"/>
  <c r="FS733"/>
  <c r="FT733"/>
  <c r="FU733"/>
  <c r="FV733"/>
  <c r="FW733"/>
  <c r="FX733"/>
  <c r="FY733"/>
  <c r="FZ733"/>
  <c r="GA733"/>
  <c r="GB733"/>
  <c r="GC733"/>
  <c r="GD733"/>
  <c r="GE733"/>
  <c r="GF733"/>
  <c r="GG733"/>
  <c r="GH733"/>
  <c r="GI733"/>
  <c r="GJ733"/>
  <c r="GK733"/>
  <c r="GL733"/>
  <c r="GM733"/>
  <c r="GN733"/>
  <c r="GO733"/>
  <c r="GP733"/>
  <c r="GQ733"/>
  <c r="GR733"/>
  <c r="GS733"/>
  <c r="GT733"/>
  <c r="GU733"/>
  <c r="GV733"/>
  <c r="GW733"/>
  <c r="GX733"/>
  <c r="C735"/>
  <c r="D735"/>
  <c r="I735"/>
  <c r="P735"/>
  <c r="AC735"/>
  <c r="AB735" s="1"/>
  <c r="AD735"/>
  <c r="CR735" s="1"/>
  <c r="Q735" s="1"/>
  <c r="AE735"/>
  <c r="AF735"/>
  <c r="AG735"/>
  <c r="AH735"/>
  <c r="CV735" s="1"/>
  <c r="U735" s="1"/>
  <c r="AI735"/>
  <c r="AJ735"/>
  <c r="CQ735"/>
  <c r="CS735"/>
  <c r="R735" s="1"/>
  <c r="CT735"/>
  <c r="S735" s="1"/>
  <c r="CU735"/>
  <c r="T735" s="1"/>
  <c r="CW735"/>
  <c r="V735" s="1"/>
  <c r="CX735"/>
  <c r="W735" s="1"/>
  <c r="FR735"/>
  <c r="GL735"/>
  <c r="GO735"/>
  <c r="GP735"/>
  <c r="GV735"/>
  <c r="HC735" s="1"/>
  <c r="GX735" s="1"/>
  <c r="I736"/>
  <c r="AC736"/>
  <c r="CQ736" s="1"/>
  <c r="P736" s="1"/>
  <c r="AD736"/>
  <c r="CR736" s="1"/>
  <c r="Q736" s="1"/>
  <c r="AE736"/>
  <c r="AF736"/>
  <c r="AG736"/>
  <c r="CU736" s="1"/>
  <c r="T736" s="1"/>
  <c r="AH736"/>
  <c r="CV736" s="1"/>
  <c r="U736" s="1"/>
  <c r="AI736"/>
  <c r="AJ736"/>
  <c r="CS736"/>
  <c r="R736" s="1"/>
  <c r="CT736"/>
  <c r="S736" s="1"/>
  <c r="CW736"/>
  <c r="V736" s="1"/>
  <c r="CX736"/>
  <c r="W736" s="1"/>
  <c r="FR736"/>
  <c r="GL736"/>
  <c r="GN736"/>
  <c r="GP736"/>
  <c r="GV736"/>
  <c r="HC736"/>
  <c r="GX736" s="1"/>
  <c r="C737"/>
  <c r="D737"/>
  <c r="I737"/>
  <c r="AC737"/>
  <c r="AD737"/>
  <c r="CR737" s="1"/>
  <c r="Q737" s="1"/>
  <c r="AE737"/>
  <c r="AF737"/>
  <c r="CT737" s="1"/>
  <c r="S737" s="1"/>
  <c r="AG737"/>
  <c r="AH737"/>
  <c r="CV737" s="1"/>
  <c r="U737" s="1"/>
  <c r="AI737"/>
  <c r="AJ737"/>
  <c r="CX737" s="1"/>
  <c r="W737" s="1"/>
  <c r="CQ737"/>
  <c r="P737" s="1"/>
  <c r="CS737"/>
  <c r="R737" s="1"/>
  <c r="CU737"/>
  <c r="T737" s="1"/>
  <c r="CW737"/>
  <c r="V737" s="1"/>
  <c r="FR737"/>
  <c r="GL737"/>
  <c r="GO737"/>
  <c r="GP737"/>
  <c r="GV737"/>
  <c r="HC737"/>
  <c r="GX737" s="1"/>
  <c r="I738"/>
  <c r="AC738"/>
  <c r="CQ738" s="1"/>
  <c r="P738" s="1"/>
  <c r="AE738"/>
  <c r="CS738" s="1"/>
  <c r="R738" s="1"/>
  <c r="AF738"/>
  <c r="CT738" s="1"/>
  <c r="S738" s="1"/>
  <c r="AG738"/>
  <c r="CU738" s="1"/>
  <c r="T738" s="1"/>
  <c r="AH738"/>
  <c r="AI738"/>
  <c r="CW738" s="1"/>
  <c r="V738" s="1"/>
  <c r="AJ738"/>
  <c r="CX738" s="1"/>
  <c r="W738" s="1"/>
  <c r="CV738"/>
  <c r="U738" s="1"/>
  <c r="FR738"/>
  <c r="GL738"/>
  <c r="GN738"/>
  <c r="GP738"/>
  <c r="GV738"/>
  <c r="GX738"/>
  <c r="HC738"/>
  <c r="C739"/>
  <c r="D739"/>
  <c r="I739"/>
  <c r="AC739"/>
  <c r="AD739"/>
  <c r="CR739" s="1"/>
  <c r="Q739" s="1"/>
  <c r="AE739"/>
  <c r="AF739"/>
  <c r="CT739" s="1"/>
  <c r="S739" s="1"/>
  <c r="AG739"/>
  <c r="AH739"/>
  <c r="CV739" s="1"/>
  <c r="U739" s="1"/>
  <c r="AI739"/>
  <c r="AJ739"/>
  <c r="CX739" s="1"/>
  <c r="W739" s="1"/>
  <c r="CQ739"/>
  <c r="P739" s="1"/>
  <c r="CP739" s="1"/>
  <c r="O739" s="1"/>
  <c r="CS739"/>
  <c r="R739" s="1"/>
  <c r="CU739"/>
  <c r="T739" s="1"/>
  <c r="CW739"/>
  <c r="V739" s="1"/>
  <c r="FR739"/>
  <c r="GL739"/>
  <c r="GO739"/>
  <c r="GP739"/>
  <c r="GV739"/>
  <c r="HC739"/>
  <c r="GX739" s="1"/>
  <c r="I740"/>
  <c r="AC740"/>
  <c r="CQ740" s="1"/>
  <c r="P740" s="1"/>
  <c r="AE740"/>
  <c r="CS740" s="1"/>
  <c r="R740" s="1"/>
  <c r="AF740"/>
  <c r="AG740"/>
  <c r="CU740" s="1"/>
  <c r="T740" s="1"/>
  <c r="AH740"/>
  <c r="AI740"/>
  <c r="CW740" s="1"/>
  <c r="V740" s="1"/>
  <c r="AJ740"/>
  <c r="CT740"/>
  <c r="S740" s="1"/>
  <c r="CV740"/>
  <c r="U740" s="1"/>
  <c r="CX740"/>
  <c r="W740" s="1"/>
  <c r="FR740"/>
  <c r="GL740"/>
  <c r="GN740"/>
  <c r="GP740"/>
  <c r="GV740"/>
  <c r="GX740"/>
  <c r="HC740"/>
  <c r="C741"/>
  <c r="D741"/>
  <c r="I741"/>
  <c r="CX676" i="3" s="1"/>
  <c r="AC741" i="1"/>
  <c r="AD741"/>
  <c r="CR741" s="1"/>
  <c r="Q741" s="1"/>
  <c r="AE741"/>
  <c r="AF741"/>
  <c r="CT741" s="1"/>
  <c r="S741" s="1"/>
  <c r="AG741"/>
  <c r="AH741"/>
  <c r="CV741" s="1"/>
  <c r="U741" s="1"/>
  <c r="AI741"/>
  <c r="AJ741"/>
  <c r="CX741" s="1"/>
  <c r="W741" s="1"/>
  <c r="CQ741"/>
  <c r="P741" s="1"/>
  <c r="CS741"/>
  <c r="R741" s="1"/>
  <c r="CU741"/>
  <c r="T741" s="1"/>
  <c r="CW741"/>
  <c r="V741" s="1"/>
  <c r="FR741"/>
  <c r="GL741"/>
  <c r="GO741"/>
  <c r="GP741"/>
  <c r="GV741"/>
  <c r="HC741"/>
  <c r="GX741" s="1"/>
  <c r="C742"/>
  <c r="D742"/>
  <c r="I742"/>
  <c r="AC742"/>
  <c r="CQ742" s="1"/>
  <c r="P742" s="1"/>
  <c r="AD742"/>
  <c r="CR742" s="1"/>
  <c r="Q742" s="1"/>
  <c r="AE742"/>
  <c r="CS742" s="1"/>
  <c r="R742" s="1"/>
  <c r="AF742"/>
  <c r="AG742"/>
  <c r="CU742" s="1"/>
  <c r="T742" s="1"/>
  <c r="AH742"/>
  <c r="CV742" s="1"/>
  <c r="U742" s="1"/>
  <c r="AI742"/>
  <c r="CW742" s="1"/>
  <c r="V742" s="1"/>
  <c r="AJ742"/>
  <c r="CT742"/>
  <c r="S742" s="1"/>
  <c r="CX742"/>
  <c r="W742" s="1"/>
  <c r="FR742"/>
  <c r="GL742"/>
  <c r="GO742"/>
  <c r="GP742"/>
  <c r="GV742"/>
  <c r="HC742" s="1"/>
  <c r="GX742" s="1"/>
  <c r="C743"/>
  <c r="D743"/>
  <c r="I743"/>
  <c r="AC743"/>
  <c r="AD743"/>
  <c r="AB743" s="1"/>
  <c r="AE743"/>
  <c r="AF743"/>
  <c r="CT743" s="1"/>
  <c r="S743" s="1"/>
  <c r="AG743"/>
  <c r="AH743"/>
  <c r="CV743" s="1"/>
  <c r="U743" s="1"/>
  <c r="AI743"/>
  <c r="AJ743"/>
  <c r="CX743" s="1"/>
  <c r="W743" s="1"/>
  <c r="CQ743"/>
  <c r="P743" s="1"/>
  <c r="CS743"/>
  <c r="R743" s="1"/>
  <c r="CU743"/>
  <c r="T743" s="1"/>
  <c r="CW743"/>
  <c r="V743" s="1"/>
  <c r="FR743"/>
  <c r="GL743"/>
  <c r="GO743"/>
  <c r="GP743"/>
  <c r="GV743"/>
  <c r="HC743" s="1"/>
  <c r="GX743" s="1"/>
  <c r="C744"/>
  <c r="D744"/>
  <c r="I744"/>
  <c r="AC744"/>
  <c r="AE744"/>
  <c r="CS744" s="1"/>
  <c r="R744" s="1"/>
  <c r="AF744"/>
  <c r="AG744"/>
  <c r="CU744" s="1"/>
  <c r="T744" s="1"/>
  <c r="AH744"/>
  <c r="AI744"/>
  <c r="CW744" s="1"/>
  <c r="V744" s="1"/>
  <c r="AJ744"/>
  <c r="CT744"/>
  <c r="S744" s="1"/>
  <c r="CV744"/>
  <c r="U744" s="1"/>
  <c r="CX744"/>
  <c r="W744" s="1"/>
  <c r="FR744"/>
  <c r="GL744"/>
  <c r="GO744"/>
  <c r="GP744"/>
  <c r="GV744"/>
  <c r="GX744"/>
  <c r="HC744"/>
  <c r="I745"/>
  <c r="AC745"/>
  <c r="AD745"/>
  <c r="AB745" s="1"/>
  <c r="AE745"/>
  <c r="AF745"/>
  <c r="CT745" s="1"/>
  <c r="S745" s="1"/>
  <c r="AG745"/>
  <c r="AH745"/>
  <c r="CV745" s="1"/>
  <c r="U745" s="1"/>
  <c r="AI745"/>
  <c r="AJ745"/>
  <c r="CX745" s="1"/>
  <c r="W745" s="1"/>
  <c r="CQ745"/>
  <c r="P745" s="1"/>
  <c r="CS745"/>
  <c r="R745" s="1"/>
  <c r="CU745"/>
  <c r="T745" s="1"/>
  <c r="CW745"/>
  <c r="V745" s="1"/>
  <c r="FR745"/>
  <c r="GL745"/>
  <c r="GN745"/>
  <c r="GP745"/>
  <c r="GV745"/>
  <c r="HC745" s="1"/>
  <c r="GX745" s="1"/>
  <c r="B747"/>
  <c r="B733" s="1"/>
  <c r="C747"/>
  <c r="C733" s="1"/>
  <c r="D747"/>
  <c r="D733" s="1"/>
  <c r="F747"/>
  <c r="F733" s="1"/>
  <c r="G747"/>
  <c r="G733" s="1"/>
  <c r="BX747"/>
  <c r="BX733" s="1"/>
  <c r="BY747"/>
  <c r="BY733" s="1"/>
  <c r="BZ747"/>
  <c r="BZ733" s="1"/>
  <c r="CD747"/>
  <c r="CD733" s="1"/>
  <c r="CG747"/>
  <c r="CG733" s="1"/>
  <c r="CI747"/>
  <c r="CI733" s="1"/>
  <c r="CK747"/>
  <c r="CK733" s="1"/>
  <c r="CL747"/>
  <c r="CL733" s="1"/>
  <c r="CM747"/>
  <c r="CM733" s="1"/>
  <c r="D779"/>
  <c r="E781"/>
  <c r="Z781"/>
  <c r="AA781"/>
  <c r="AM781"/>
  <c r="AN781"/>
  <c r="BE781"/>
  <c r="BF781"/>
  <c r="BG781"/>
  <c r="BH781"/>
  <c r="BI781"/>
  <c r="BJ781"/>
  <c r="BK781"/>
  <c r="BL781"/>
  <c r="BM781"/>
  <c r="BN781"/>
  <c r="BO781"/>
  <c r="BP781"/>
  <c r="BQ781"/>
  <c r="BR781"/>
  <c r="BS781"/>
  <c r="BT781"/>
  <c r="BU781"/>
  <c r="BV781"/>
  <c r="BW781"/>
  <c r="CN781"/>
  <c r="CO781"/>
  <c r="CP781"/>
  <c r="CQ781"/>
  <c r="CR781"/>
  <c r="CS781"/>
  <c r="CT781"/>
  <c r="CU781"/>
  <c r="CV781"/>
  <c r="CW781"/>
  <c r="CX781"/>
  <c r="CY781"/>
  <c r="CZ781"/>
  <c r="DA781"/>
  <c r="DB781"/>
  <c r="DC781"/>
  <c r="DD781"/>
  <c r="DE781"/>
  <c r="DF781"/>
  <c r="DG781"/>
  <c r="DH781"/>
  <c r="DI781"/>
  <c r="DJ781"/>
  <c r="DK781"/>
  <c r="DL781"/>
  <c r="DM781"/>
  <c r="DN781"/>
  <c r="DO781"/>
  <c r="DP781"/>
  <c r="DQ781"/>
  <c r="DR781"/>
  <c r="DS781"/>
  <c r="DT781"/>
  <c r="DU781"/>
  <c r="DV781"/>
  <c r="DW781"/>
  <c r="DX781"/>
  <c r="DY781"/>
  <c r="DZ781"/>
  <c r="EA781"/>
  <c r="EB781"/>
  <c r="EC781"/>
  <c r="ED781"/>
  <c r="EE781"/>
  <c r="EF781"/>
  <c r="EG781"/>
  <c r="EH781"/>
  <c r="EI781"/>
  <c r="EJ781"/>
  <c r="EK781"/>
  <c r="EL781"/>
  <c r="EM781"/>
  <c r="EN781"/>
  <c r="EO781"/>
  <c r="EP781"/>
  <c r="EQ781"/>
  <c r="ER781"/>
  <c r="ES781"/>
  <c r="ET781"/>
  <c r="EU781"/>
  <c r="EV781"/>
  <c r="EW781"/>
  <c r="EX781"/>
  <c r="EY781"/>
  <c r="EZ781"/>
  <c r="FA781"/>
  <c r="FB781"/>
  <c r="FC781"/>
  <c r="FD781"/>
  <c r="FE781"/>
  <c r="FF781"/>
  <c r="FG781"/>
  <c r="FH781"/>
  <c r="FI781"/>
  <c r="FJ781"/>
  <c r="FK781"/>
  <c r="FL781"/>
  <c r="FM781"/>
  <c r="FN781"/>
  <c r="FO781"/>
  <c r="FP781"/>
  <c r="FQ781"/>
  <c r="FR781"/>
  <c r="FS781"/>
  <c r="FT781"/>
  <c r="FU781"/>
  <c r="FV781"/>
  <c r="FW781"/>
  <c r="FX781"/>
  <c r="FY781"/>
  <c r="FZ781"/>
  <c r="GA781"/>
  <c r="GB781"/>
  <c r="GC781"/>
  <c r="GD781"/>
  <c r="GE781"/>
  <c r="GF781"/>
  <c r="GG781"/>
  <c r="GH781"/>
  <c r="GI781"/>
  <c r="GJ781"/>
  <c r="GK781"/>
  <c r="GL781"/>
  <c r="GM781"/>
  <c r="GN781"/>
  <c r="GO781"/>
  <c r="GP781"/>
  <c r="GQ781"/>
  <c r="GR781"/>
  <c r="GS781"/>
  <c r="GT781"/>
  <c r="GU781"/>
  <c r="GV781"/>
  <c r="GW781"/>
  <c r="GX781"/>
  <c r="C783"/>
  <c r="D783"/>
  <c r="I783"/>
  <c r="AC783"/>
  <c r="AE783"/>
  <c r="AD783" s="1"/>
  <c r="AF783"/>
  <c r="CT783" s="1"/>
  <c r="S783" s="1"/>
  <c r="AG783"/>
  <c r="AH783"/>
  <c r="AI783"/>
  <c r="AJ783"/>
  <c r="CX783" s="1"/>
  <c r="W783" s="1"/>
  <c r="CQ783"/>
  <c r="P783" s="1"/>
  <c r="CS783"/>
  <c r="R783" s="1"/>
  <c r="CU783"/>
  <c r="T783" s="1"/>
  <c r="CV783"/>
  <c r="U783" s="1"/>
  <c r="CW783"/>
  <c r="V783" s="1"/>
  <c r="FR783"/>
  <c r="GL783"/>
  <c r="GO783"/>
  <c r="GP783"/>
  <c r="GV783"/>
  <c r="HC783"/>
  <c r="GX783" s="1"/>
  <c r="I784"/>
  <c r="AC784"/>
  <c r="AE784"/>
  <c r="AD784" s="1"/>
  <c r="CR784" s="1"/>
  <c r="Q784" s="1"/>
  <c r="AF784"/>
  <c r="AG784"/>
  <c r="AH784"/>
  <c r="AI784"/>
  <c r="AJ784"/>
  <c r="CQ784"/>
  <c r="P784" s="1"/>
  <c r="CP784" s="1"/>
  <c r="O784" s="1"/>
  <c r="CS784"/>
  <c r="R784" s="1"/>
  <c r="CT784"/>
  <c r="S784" s="1"/>
  <c r="CU784"/>
  <c r="T784" s="1"/>
  <c r="CV784"/>
  <c r="U784" s="1"/>
  <c r="CW784"/>
  <c r="V784" s="1"/>
  <c r="CX784"/>
  <c r="W784" s="1"/>
  <c r="FR784"/>
  <c r="GL784"/>
  <c r="GO784"/>
  <c r="GP784"/>
  <c r="GV784"/>
  <c r="HC784"/>
  <c r="GX784" s="1"/>
  <c r="C785"/>
  <c r="D785"/>
  <c r="I785"/>
  <c r="AC785"/>
  <c r="AB785" s="1"/>
  <c r="AD785"/>
  <c r="CR785" s="1"/>
  <c r="Q785" s="1"/>
  <c r="AE785"/>
  <c r="AF785"/>
  <c r="AG785"/>
  <c r="AH785"/>
  <c r="CV785" s="1"/>
  <c r="U785" s="1"/>
  <c r="AI785"/>
  <c r="AJ785"/>
  <c r="CQ785"/>
  <c r="P785" s="1"/>
  <c r="CP785" s="1"/>
  <c r="O785" s="1"/>
  <c r="CS785"/>
  <c r="R785" s="1"/>
  <c r="CT785"/>
  <c r="S785" s="1"/>
  <c r="CU785"/>
  <c r="T785" s="1"/>
  <c r="CW785"/>
  <c r="V785" s="1"/>
  <c r="CX785"/>
  <c r="W785" s="1"/>
  <c r="FR785"/>
  <c r="GL785"/>
  <c r="GO785"/>
  <c r="GP785"/>
  <c r="GV785"/>
  <c r="HC785" s="1"/>
  <c r="GX785" s="1"/>
  <c r="I786"/>
  <c r="AC786"/>
  <c r="CQ786" s="1"/>
  <c r="P786" s="1"/>
  <c r="AE786"/>
  <c r="AD786" s="1"/>
  <c r="AF786"/>
  <c r="AG786"/>
  <c r="CU786" s="1"/>
  <c r="T786" s="1"/>
  <c r="AH786"/>
  <c r="AI786"/>
  <c r="AJ786"/>
  <c r="CS786"/>
  <c r="R786" s="1"/>
  <c r="CT786"/>
  <c r="S786" s="1"/>
  <c r="CV786"/>
  <c r="U786" s="1"/>
  <c r="CW786"/>
  <c r="V786" s="1"/>
  <c r="CX786"/>
  <c r="W786" s="1"/>
  <c r="FR786"/>
  <c r="GL786"/>
  <c r="GO786"/>
  <c r="GP786"/>
  <c r="GV786"/>
  <c r="HC786"/>
  <c r="GX786" s="1"/>
  <c r="I787"/>
  <c r="AC787"/>
  <c r="AE787"/>
  <c r="AD787" s="1"/>
  <c r="AF787"/>
  <c r="CT787" s="1"/>
  <c r="S787" s="1"/>
  <c r="AG787"/>
  <c r="AH787"/>
  <c r="AI787"/>
  <c r="AJ787"/>
  <c r="CX787" s="1"/>
  <c r="W787" s="1"/>
  <c r="CQ787"/>
  <c r="P787" s="1"/>
  <c r="CS787"/>
  <c r="R787" s="1"/>
  <c r="CU787"/>
  <c r="T787" s="1"/>
  <c r="CV787"/>
  <c r="U787" s="1"/>
  <c r="CW787"/>
  <c r="V787" s="1"/>
  <c r="FR787"/>
  <c r="GL787"/>
  <c r="GO787"/>
  <c r="GP787"/>
  <c r="GV787"/>
  <c r="HC787"/>
  <c r="GX787" s="1"/>
  <c r="C788"/>
  <c r="D788"/>
  <c r="I788"/>
  <c r="AC788"/>
  <c r="AB788" s="1"/>
  <c r="AE788"/>
  <c r="AD788" s="1"/>
  <c r="CR788" s="1"/>
  <c r="Q788" s="1"/>
  <c r="AF788"/>
  <c r="AG788"/>
  <c r="CU788" s="1"/>
  <c r="T788" s="1"/>
  <c r="AH788"/>
  <c r="AI788"/>
  <c r="AJ788"/>
  <c r="CS788"/>
  <c r="R788" s="1"/>
  <c r="CT788"/>
  <c r="S788" s="1"/>
  <c r="CV788"/>
  <c r="U788" s="1"/>
  <c r="CW788"/>
  <c r="V788" s="1"/>
  <c r="CX788"/>
  <c r="W788" s="1"/>
  <c r="FR788"/>
  <c r="GL788"/>
  <c r="GO788"/>
  <c r="GP788"/>
  <c r="GV788"/>
  <c r="HC788"/>
  <c r="GX788" s="1"/>
  <c r="I789"/>
  <c r="AC789"/>
  <c r="AE789"/>
  <c r="AD789" s="1"/>
  <c r="AF789"/>
  <c r="CT789" s="1"/>
  <c r="S789" s="1"/>
  <c r="AG789"/>
  <c r="AH789"/>
  <c r="AI789"/>
  <c r="AJ789"/>
  <c r="CX789" s="1"/>
  <c r="W789" s="1"/>
  <c r="CQ789"/>
  <c r="P789" s="1"/>
  <c r="CS789"/>
  <c r="R789" s="1"/>
  <c r="CU789"/>
  <c r="T789" s="1"/>
  <c r="CV789"/>
  <c r="U789" s="1"/>
  <c r="CW789"/>
  <c r="V789" s="1"/>
  <c r="FR789"/>
  <c r="GL789"/>
  <c r="GO789"/>
  <c r="GP789"/>
  <c r="GV789"/>
  <c r="HC789"/>
  <c r="GX789" s="1"/>
  <c r="I790"/>
  <c r="AC790"/>
  <c r="AE790"/>
  <c r="AD790" s="1"/>
  <c r="CR790" s="1"/>
  <c r="Q790" s="1"/>
  <c r="AF790"/>
  <c r="AG790"/>
  <c r="AH790"/>
  <c r="AI790"/>
  <c r="CW790" s="1"/>
  <c r="V790" s="1"/>
  <c r="AJ790"/>
  <c r="CQ790"/>
  <c r="P790" s="1"/>
  <c r="CT790"/>
  <c r="S790" s="1"/>
  <c r="CU790"/>
  <c r="T790" s="1"/>
  <c r="CV790"/>
  <c r="U790" s="1"/>
  <c r="CX790"/>
  <c r="W790" s="1"/>
  <c r="FR790"/>
  <c r="GL790"/>
  <c r="GO790"/>
  <c r="GP790"/>
  <c r="GV790"/>
  <c r="HC790" s="1"/>
  <c r="GX790" s="1"/>
  <c r="I791"/>
  <c r="AC791"/>
  <c r="AB791" s="1"/>
  <c r="AD791"/>
  <c r="CR791" s="1"/>
  <c r="Q791" s="1"/>
  <c r="AE791"/>
  <c r="AF791"/>
  <c r="AG791"/>
  <c r="AH791"/>
  <c r="CV791" s="1"/>
  <c r="U791" s="1"/>
  <c r="AI791"/>
  <c r="AJ791"/>
  <c r="CQ791"/>
  <c r="P791" s="1"/>
  <c r="CP791" s="1"/>
  <c r="O791" s="1"/>
  <c r="CS791"/>
  <c r="R791" s="1"/>
  <c r="CT791"/>
  <c r="S791" s="1"/>
  <c r="CU791"/>
  <c r="T791" s="1"/>
  <c r="CW791"/>
  <c r="V791" s="1"/>
  <c r="CX791"/>
  <c r="W791" s="1"/>
  <c r="FR791"/>
  <c r="GL791"/>
  <c r="GO791"/>
  <c r="GP791"/>
  <c r="GV791"/>
  <c r="HC791" s="1"/>
  <c r="GX791" s="1"/>
  <c r="C792"/>
  <c r="D792"/>
  <c r="I792"/>
  <c r="AC792"/>
  <c r="AB792" s="1"/>
  <c r="AD792"/>
  <c r="CR792" s="1"/>
  <c r="Q792" s="1"/>
  <c r="AE792"/>
  <c r="CS792" s="1"/>
  <c r="R792" s="1"/>
  <c r="AF792"/>
  <c r="AG792"/>
  <c r="AH792"/>
  <c r="CV792" s="1"/>
  <c r="U792" s="1"/>
  <c r="AI792"/>
  <c r="CW792" s="1"/>
  <c r="V792" s="1"/>
  <c r="AJ792"/>
  <c r="CQ792"/>
  <c r="P792" s="1"/>
  <c r="CT792"/>
  <c r="S792" s="1"/>
  <c r="CU792"/>
  <c r="T792" s="1"/>
  <c r="CX792"/>
  <c r="W792" s="1"/>
  <c r="FR792"/>
  <c r="GL792"/>
  <c r="GO792"/>
  <c r="GP792"/>
  <c r="GV792"/>
  <c r="HC792" s="1"/>
  <c r="GX792" s="1"/>
  <c r="C793"/>
  <c r="D793"/>
  <c r="I793"/>
  <c r="AC793"/>
  <c r="AE793"/>
  <c r="AD793" s="1"/>
  <c r="AF793"/>
  <c r="CT793" s="1"/>
  <c r="S793" s="1"/>
  <c r="AG793"/>
  <c r="AH793"/>
  <c r="AI793"/>
  <c r="AJ793"/>
  <c r="CX793" s="1"/>
  <c r="W793" s="1"/>
  <c r="CQ793"/>
  <c r="P793" s="1"/>
  <c r="CS793"/>
  <c r="R793" s="1"/>
  <c r="CU793"/>
  <c r="T793" s="1"/>
  <c r="CV793"/>
  <c r="U793" s="1"/>
  <c r="CW793"/>
  <c r="V793" s="1"/>
  <c r="FR793"/>
  <c r="GL793"/>
  <c r="GO793"/>
  <c r="GP793"/>
  <c r="GV793"/>
  <c r="HC793"/>
  <c r="GX793" s="1"/>
  <c r="C794"/>
  <c r="D794"/>
  <c r="I794"/>
  <c r="AC794"/>
  <c r="AE794"/>
  <c r="AD794" s="1"/>
  <c r="CR794" s="1"/>
  <c r="Q794" s="1"/>
  <c r="AF794"/>
  <c r="AG794"/>
  <c r="CU794" s="1"/>
  <c r="T794" s="1"/>
  <c r="AH794"/>
  <c r="AI794"/>
  <c r="AJ794"/>
  <c r="CS794"/>
  <c r="R794" s="1"/>
  <c r="CT794"/>
  <c r="S794" s="1"/>
  <c r="CV794"/>
  <c r="U794" s="1"/>
  <c r="CW794"/>
  <c r="V794" s="1"/>
  <c r="CX794"/>
  <c r="W794" s="1"/>
  <c r="FR794"/>
  <c r="GL794"/>
  <c r="GO794"/>
  <c r="GP794"/>
  <c r="GV794"/>
  <c r="HC794"/>
  <c r="GX794" s="1"/>
  <c r="C795"/>
  <c r="D795"/>
  <c r="I795"/>
  <c r="AC795"/>
  <c r="AB795" s="1"/>
  <c r="AD795"/>
  <c r="CR795" s="1"/>
  <c r="Q795" s="1"/>
  <c r="AE795"/>
  <c r="AF795"/>
  <c r="AG795"/>
  <c r="AH795"/>
  <c r="CV795" s="1"/>
  <c r="U795" s="1"/>
  <c r="AI795"/>
  <c r="AJ795"/>
  <c r="CQ795"/>
  <c r="P795" s="1"/>
  <c r="CP795" s="1"/>
  <c r="O795" s="1"/>
  <c r="CS795"/>
  <c r="R795" s="1"/>
  <c r="CT795"/>
  <c r="S795" s="1"/>
  <c r="CU795"/>
  <c r="T795" s="1"/>
  <c r="CW795"/>
  <c r="V795" s="1"/>
  <c r="CX795"/>
  <c r="W795" s="1"/>
  <c r="FR795"/>
  <c r="GL795"/>
  <c r="GO795"/>
  <c r="GP795"/>
  <c r="GV795"/>
  <c r="HC795" s="1"/>
  <c r="GX795" s="1"/>
  <c r="C796"/>
  <c r="D796"/>
  <c r="I796"/>
  <c r="AC796"/>
  <c r="AB796" s="1"/>
  <c r="AD796"/>
  <c r="CR796" s="1"/>
  <c r="Q796" s="1"/>
  <c r="AE796"/>
  <c r="CS796" s="1"/>
  <c r="R796" s="1"/>
  <c r="AF796"/>
  <c r="AG796"/>
  <c r="AH796"/>
  <c r="CV796" s="1"/>
  <c r="U796" s="1"/>
  <c r="AI796"/>
  <c r="CW796" s="1"/>
  <c r="V796" s="1"/>
  <c r="AJ796"/>
  <c r="CQ796"/>
  <c r="P796" s="1"/>
  <c r="CT796"/>
  <c r="S796" s="1"/>
  <c r="CU796"/>
  <c r="T796" s="1"/>
  <c r="CX796"/>
  <c r="W796" s="1"/>
  <c r="FR796"/>
  <c r="GL796"/>
  <c r="GO796"/>
  <c r="GP796"/>
  <c r="GV796"/>
  <c r="HC796" s="1"/>
  <c r="GX796" s="1"/>
  <c r="I797"/>
  <c r="AC797"/>
  <c r="CQ797" s="1"/>
  <c r="P797" s="1"/>
  <c r="CP797" s="1"/>
  <c r="O797" s="1"/>
  <c r="AD797"/>
  <c r="CR797" s="1"/>
  <c r="Q797" s="1"/>
  <c r="AE797"/>
  <c r="AF797"/>
  <c r="AG797"/>
  <c r="CU797" s="1"/>
  <c r="T797" s="1"/>
  <c r="AH797"/>
  <c r="CV797" s="1"/>
  <c r="U797" s="1"/>
  <c r="AI797"/>
  <c r="AJ797"/>
  <c r="CS797"/>
  <c r="R797" s="1"/>
  <c r="CT797"/>
  <c r="S797" s="1"/>
  <c r="CW797"/>
  <c r="V797" s="1"/>
  <c r="CX797"/>
  <c r="W797" s="1"/>
  <c r="FR797"/>
  <c r="GL797"/>
  <c r="GO797"/>
  <c r="GP797"/>
  <c r="GV797"/>
  <c r="HC797" s="1"/>
  <c r="GX797" s="1"/>
  <c r="I798"/>
  <c r="AC798"/>
  <c r="CQ798" s="1"/>
  <c r="P798" s="1"/>
  <c r="AE798"/>
  <c r="AD798" s="1"/>
  <c r="AF798"/>
  <c r="CT798" s="1"/>
  <c r="S798" s="1"/>
  <c r="AG798"/>
  <c r="CU798" s="1"/>
  <c r="T798" s="1"/>
  <c r="AH798"/>
  <c r="AI798"/>
  <c r="AJ798"/>
  <c r="CX798" s="1"/>
  <c r="W798" s="1"/>
  <c r="CS798"/>
  <c r="R798" s="1"/>
  <c r="CV798"/>
  <c r="U798" s="1"/>
  <c r="CW798"/>
  <c r="V798" s="1"/>
  <c r="FR798"/>
  <c r="GL798"/>
  <c r="GO798"/>
  <c r="GP798"/>
  <c r="GV798"/>
  <c r="HC798"/>
  <c r="GX798" s="1"/>
  <c r="C799"/>
  <c r="D799"/>
  <c r="I799"/>
  <c r="AC799"/>
  <c r="AB799" s="1"/>
  <c r="AD799"/>
  <c r="CR799" s="1"/>
  <c r="Q799" s="1"/>
  <c r="AE799"/>
  <c r="AF799"/>
  <c r="AG799"/>
  <c r="AH799"/>
  <c r="CV799" s="1"/>
  <c r="U799" s="1"/>
  <c r="AI799"/>
  <c r="AJ799"/>
  <c r="CQ799"/>
  <c r="P799" s="1"/>
  <c r="CS799"/>
  <c r="R799" s="1"/>
  <c r="CT799"/>
  <c r="S799" s="1"/>
  <c r="CU799"/>
  <c r="T799" s="1"/>
  <c r="CW799"/>
  <c r="V799" s="1"/>
  <c r="CX799"/>
  <c r="W799" s="1"/>
  <c r="FR799"/>
  <c r="GL799"/>
  <c r="GO799"/>
  <c r="GP799"/>
  <c r="GV799"/>
  <c r="HC799" s="1"/>
  <c r="GX799" s="1"/>
  <c r="C800"/>
  <c r="D800"/>
  <c r="I800"/>
  <c r="AC800"/>
  <c r="AB800" s="1"/>
  <c r="AD800"/>
  <c r="CR800" s="1"/>
  <c r="Q800" s="1"/>
  <c r="AE800"/>
  <c r="CS800" s="1"/>
  <c r="R800" s="1"/>
  <c r="AF800"/>
  <c r="AG800"/>
  <c r="AH800"/>
  <c r="CV800" s="1"/>
  <c r="U800" s="1"/>
  <c r="AI800"/>
  <c r="CW800" s="1"/>
  <c r="V800" s="1"/>
  <c r="AJ800"/>
  <c r="CQ800"/>
  <c r="P800" s="1"/>
  <c r="CT800"/>
  <c r="S800" s="1"/>
  <c r="CU800"/>
  <c r="T800" s="1"/>
  <c r="CX800"/>
  <c r="W800" s="1"/>
  <c r="FR800"/>
  <c r="GL800"/>
  <c r="GO800"/>
  <c r="GP800"/>
  <c r="GV800"/>
  <c r="HC800" s="1"/>
  <c r="GX800" s="1"/>
  <c r="C801"/>
  <c r="D801"/>
  <c r="I801"/>
  <c r="AC801"/>
  <c r="AE801"/>
  <c r="AD801" s="1"/>
  <c r="AF801"/>
  <c r="CT801" s="1"/>
  <c r="S801" s="1"/>
  <c r="AG801"/>
  <c r="AH801"/>
  <c r="AI801"/>
  <c r="AJ801"/>
  <c r="CX801" s="1"/>
  <c r="W801" s="1"/>
  <c r="CQ801"/>
  <c r="P801" s="1"/>
  <c r="CS801"/>
  <c r="R801" s="1"/>
  <c r="CU801"/>
  <c r="T801" s="1"/>
  <c r="CV801"/>
  <c r="U801" s="1"/>
  <c r="CW801"/>
  <c r="V801" s="1"/>
  <c r="FR801"/>
  <c r="GL801"/>
  <c r="GO801"/>
  <c r="GP801"/>
  <c r="GV801"/>
  <c r="HC801"/>
  <c r="GX801" s="1"/>
  <c r="C802"/>
  <c r="D802"/>
  <c r="I802"/>
  <c r="AC802"/>
  <c r="AB802" s="1"/>
  <c r="AE802"/>
  <c r="AD802" s="1"/>
  <c r="CR802" s="1"/>
  <c r="Q802" s="1"/>
  <c r="AF802"/>
  <c r="AG802"/>
  <c r="CU802" s="1"/>
  <c r="T802" s="1"/>
  <c r="AH802"/>
  <c r="AI802"/>
  <c r="AJ802"/>
  <c r="CS802"/>
  <c r="R802" s="1"/>
  <c r="CT802"/>
  <c r="S802" s="1"/>
  <c r="CV802"/>
  <c r="U802" s="1"/>
  <c r="CW802"/>
  <c r="V802" s="1"/>
  <c r="CX802"/>
  <c r="W802" s="1"/>
  <c r="FR802"/>
  <c r="GL802"/>
  <c r="GO802"/>
  <c r="GP802"/>
  <c r="GV802"/>
  <c r="HC802"/>
  <c r="GX802" s="1"/>
  <c r="C803"/>
  <c r="D803"/>
  <c r="I803"/>
  <c r="AC803"/>
  <c r="AB803" s="1"/>
  <c r="AD803"/>
  <c r="CR803" s="1"/>
  <c r="Q803" s="1"/>
  <c r="AE803"/>
  <c r="AF803"/>
  <c r="AG803"/>
  <c r="AH803"/>
  <c r="CV803" s="1"/>
  <c r="U803" s="1"/>
  <c r="AI803"/>
  <c r="AJ803"/>
  <c r="CQ803"/>
  <c r="P803" s="1"/>
  <c r="CS803"/>
  <c r="R803" s="1"/>
  <c r="CT803"/>
  <c r="S803" s="1"/>
  <c r="CU803"/>
  <c r="T803" s="1"/>
  <c r="CW803"/>
  <c r="V803" s="1"/>
  <c r="CX803"/>
  <c r="W803" s="1"/>
  <c r="FR803"/>
  <c r="GL803"/>
  <c r="GN803"/>
  <c r="GP803"/>
  <c r="GV803"/>
  <c r="HC803" s="1"/>
  <c r="GX803" s="1"/>
  <c r="I804"/>
  <c r="AC804"/>
  <c r="AB804" s="1"/>
  <c r="AE804"/>
  <c r="AD804" s="1"/>
  <c r="CR804" s="1"/>
  <c r="Q804" s="1"/>
  <c r="AF804"/>
  <c r="AG804"/>
  <c r="CU804" s="1"/>
  <c r="T804" s="1"/>
  <c r="AH804"/>
  <c r="AI804"/>
  <c r="AJ804"/>
  <c r="CS804"/>
  <c r="R804" s="1"/>
  <c r="CT804"/>
  <c r="S804" s="1"/>
  <c r="CV804"/>
  <c r="U804" s="1"/>
  <c r="CW804"/>
  <c r="V804" s="1"/>
  <c r="CX804"/>
  <c r="W804" s="1"/>
  <c r="FR804"/>
  <c r="GL804"/>
  <c r="GN804"/>
  <c r="GP804"/>
  <c r="GV804"/>
  <c r="HC804"/>
  <c r="GX804" s="1"/>
  <c r="I805"/>
  <c r="AC805"/>
  <c r="AE805"/>
  <c r="AD805" s="1"/>
  <c r="AF805"/>
  <c r="CT805" s="1"/>
  <c r="S805" s="1"/>
  <c r="AG805"/>
  <c r="AH805"/>
  <c r="AI805"/>
  <c r="AJ805"/>
  <c r="CX805" s="1"/>
  <c r="W805" s="1"/>
  <c r="CQ805"/>
  <c r="P805" s="1"/>
  <c r="CS805"/>
  <c r="R805" s="1"/>
  <c r="CU805"/>
  <c r="T805" s="1"/>
  <c r="CV805"/>
  <c r="U805" s="1"/>
  <c r="CW805"/>
  <c r="V805" s="1"/>
  <c r="FR805"/>
  <c r="GL805"/>
  <c r="GN805"/>
  <c r="GP805"/>
  <c r="GV805"/>
  <c r="HC805"/>
  <c r="GX805" s="1"/>
  <c r="I806"/>
  <c r="AC806"/>
  <c r="AB806" s="1"/>
  <c r="AD806"/>
  <c r="CR806" s="1"/>
  <c r="Q806" s="1"/>
  <c r="AE806"/>
  <c r="CS806" s="1"/>
  <c r="R806" s="1"/>
  <c r="AF806"/>
  <c r="AG806"/>
  <c r="AH806"/>
  <c r="AI806"/>
  <c r="CW806" s="1"/>
  <c r="V806" s="1"/>
  <c r="AJ806"/>
  <c r="CQ806"/>
  <c r="P806" s="1"/>
  <c r="CT806"/>
  <c r="S806" s="1"/>
  <c r="CU806"/>
  <c r="T806" s="1"/>
  <c r="CV806"/>
  <c r="U806" s="1"/>
  <c r="CX806"/>
  <c r="W806" s="1"/>
  <c r="FR806"/>
  <c r="GL806"/>
  <c r="GN806"/>
  <c r="GP806"/>
  <c r="GV806"/>
  <c r="HC806" s="1"/>
  <c r="GX806" s="1"/>
  <c r="C807"/>
  <c r="D807"/>
  <c r="I807"/>
  <c r="I808" s="1"/>
  <c r="AC807"/>
  <c r="AE807"/>
  <c r="AD807" s="1"/>
  <c r="AF807"/>
  <c r="CT807" s="1"/>
  <c r="S807" s="1"/>
  <c r="AG807"/>
  <c r="AH807"/>
  <c r="AI807"/>
  <c r="AJ807"/>
  <c r="CX807" s="1"/>
  <c r="W807" s="1"/>
  <c r="CQ807"/>
  <c r="P807" s="1"/>
  <c r="CS807"/>
  <c r="R807" s="1"/>
  <c r="CU807"/>
  <c r="T807" s="1"/>
  <c r="CV807"/>
  <c r="U807" s="1"/>
  <c r="CW807"/>
  <c r="V807" s="1"/>
  <c r="FR807"/>
  <c r="GL807"/>
  <c r="GN807"/>
  <c r="GP807"/>
  <c r="GV807"/>
  <c r="HC807"/>
  <c r="GX807" s="1"/>
  <c r="AC808"/>
  <c r="AE808"/>
  <c r="AD808" s="1"/>
  <c r="CR808" s="1"/>
  <c r="Q808" s="1"/>
  <c r="AF808"/>
  <c r="AG808"/>
  <c r="AH808"/>
  <c r="AI808"/>
  <c r="CW808" s="1"/>
  <c r="V808" s="1"/>
  <c r="AJ808"/>
  <c r="CQ808"/>
  <c r="CT808"/>
  <c r="CU808"/>
  <c r="T808" s="1"/>
  <c r="CV808"/>
  <c r="U808" s="1"/>
  <c r="CX808"/>
  <c r="FR808"/>
  <c r="GL808"/>
  <c r="GN808"/>
  <c r="GP808"/>
  <c r="GV808"/>
  <c r="HC808" s="1"/>
  <c r="I809"/>
  <c r="AC809"/>
  <c r="AB809" s="1"/>
  <c r="AD809"/>
  <c r="CR809" s="1"/>
  <c r="Q809" s="1"/>
  <c r="AE809"/>
  <c r="AF809"/>
  <c r="AG809"/>
  <c r="AH809"/>
  <c r="CV809" s="1"/>
  <c r="U809" s="1"/>
  <c r="AI809"/>
  <c r="AJ809"/>
  <c r="CQ809"/>
  <c r="P809" s="1"/>
  <c r="CP809" s="1"/>
  <c r="O809" s="1"/>
  <c r="CS809"/>
  <c r="R809" s="1"/>
  <c r="CT809"/>
  <c r="S809" s="1"/>
  <c r="CU809"/>
  <c r="T809" s="1"/>
  <c r="CW809"/>
  <c r="V809" s="1"/>
  <c r="CX809"/>
  <c r="W809" s="1"/>
  <c r="FR809"/>
  <c r="GL809"/>
  <c r="GN809"/>
  <c r="GP809"/>
  <c r="GV809"/>
  <c r="HC809" s="1"/>
  <c r="GX809" s="1"/>
  <c r="C810"/>
  <c r="D810"/>
  <c r="I810"/>
  <c r="AC810"/>
  <c r="AB810" s="1"/>
  <c r="AD810"/>
  <c r="CR810" s="1"/>
  <c r="Q810" s="1"/>
  <c r="AE810"/>
  <c r="CS810" s="1"/>
  <c r="R810" s="1"/>
  <c r="AF810"/>
  <c r="AG810"/>
  <c r="AH810"/>
  <c r="CV810" s="1"/>
  <c r="U810" s="1"/>
  <c r="AI810"/>
  <c r="CW810" s="1"/>
  <c r="V810" s="1"/>
  <c r="AJ810"/>
  <c r="CQ810"/>
  <c r="P810" s="1"/>
  <c r="CT810"/>
  <c r="S810" s="1"/>
  <c r="CU810"/>
  <c r="T810" s="1"/>
  <c r="CX810"/>
  <c r="W810" s="1"/>
  <c r="FR810"/>
  <c r="GL810"/>
  <c r="GO810"/>
  <c r="GP810"/>
  <c r="GV810"/>
  <c r="HC810" s="1"/>
  <c r="GX810" s="1"/>
  <c r="AC811"/>
  <c r="AB811" s="1"/>
  <c r="AD811"/>
  <c r="CR811" s="1"/>
  <c r="Q811" s="1"/>
  <c r="AE811"/>
  <c r="CS811" s="1"/>
  <c r="R811" s="1"/>
  <c r="AF811"/>
  <c r="AG811"/>
  <c r="AH811"/>
  <c r="CV811" s="1"/>
  <c r="U811" s="1"/>
  <c r="AI811"/>
  <c r="CW811" s="1"/>
  <c r="V811" s="1"/>
  <c r="AJ811"/>
  <c r="CQ811"/>
  <c r="P811" s="1"/>
  <c r="CT811"/>
  <c r="S811" s="1"/>
  <c r="CU811"/>
  <c r="T811" s="1"/>
  <c r="CX811"/>
  <c r="W811" s="1"/>
  <c r="FR811"/>
  <c r="GL811"/>
  <c r="GO811"/>
  <c r="GP811"/>
  <c r="GV811"/>
  <c r="HC811" s="1"/>
  <c r="GX811" s="1"/>
  <c r="AC812"/>
  <c r="AB812" s="1"/>
  <c r="AD812"/>
  <c r="CR812" s="1"/>
  <c r="Q812" s="1"/>
  <c r="AE812"/>
  <c r="CS812" s="1"/>
  <c r="R812" s="1"/>
  <c r="AF812"/>
  <c r="AG812"/>
  <c r="AH812"/>
  <c r="CV812" s="1"/>
  <c r="U812" s="1"/>
  <c r="AI812"/>
  <c r="CW812" s="1"/>
  <c r="V812" s="1"/>
  <c r="AJ812"/>
  <c r="CQ812"/>
  <c r="P812" s="1"/>
  <c r="CP812" s="1"/>
  <c r="O812" s="1"/>
  <c r="CT812"/>
  <c r="S812" s="1"/>
  <c r="CU812"/>
  <c r="T812" s="1"/>
  <c r="CX812"/>
  <c r="W812" s="1"/>
  <c r="FR812"/>
  <c r="GL812"/>
  <c r="GO812"/>
  <c r="GP812"/>
  <c r="GV812"/>
  <c r="HC812" s="1"/>
  <c r="GX812" s="1"/>
  <c r="AC813"/>
  <c r="AE813"/>
  <c r="AD813" s="1"/>
  <c r="CR813" s="1"/>
  <c r="Q813" s="1"/>
  <c r="AF813"/>
  <c r="AG813"/>
  <c r="AH813"/>
  <c r="AI813"/>
  <c r="CW813" s="1"/>
  <c r="V813" s="1"/>
  <c r="AJ813"/>
  <c r="CQ813"/>
  <c r="P813" s="1"/>
  <c r="CP813" s="1"/>
  <c r="O813" s="1"/>
  <c r="CT813"/>
  <c r="S813" s="1"/>
  <c r="CU813"/>
  <c r="T813" s="1"/>
  <c r="CV813"/>
  <c r="U813" s="1"/>
  <c r="CX813"/>
  <c r="W813" s="1"/>
  <c r="FR813"/>
  <c r="GL813"/>
  <c r="GO813"/>
  <c r="GP813"/>
  <c r="GV813"/>
  <c r="HC813" s="1"/>
  <c r="GX813" s="1"/>
  <c r="I814"/>
  <c r="AC814"/>
  <c r="AB814" s="1"/>
  <c r="AD814"/>
  <c r="CR814" s="1"/>
  <c r="Q814" s="1"/>
  <c r="AE814"/>
  <c r="AF814"/>
  <c r="AG814"/>
  <c r="CU814" s="1"/>
  <c r="T814" s="1"/>
  <c r="AH814"/>
  <c r="CV814" s="1"/>
  <c r="U814" s="1"/>
  <c r="AI814"/>
  <c r="AJ814"/>
  <c r="CQ814"/>
  <c r="P814" s="1"/>
  <c r="CS814"/>
  <c r="R814" s="1"/>
  <c r="CT814"/>
  <c r="S814" s="1"/>
  <c r="CW814"/>
  <c r="V814" s="1"/>
  <c r="CX814"/>
  <c r="W814" s="1"/>
  <c r="FR814"/>
  <c r="GL814"/>
  <c r="GO814"/>
  <c r="GP814"/>
  <c r="GV814"/>
  <c r="HC814" s="1"/>
  <c r="GX814" s="1"/>
  <c r="C815"/>
  <c r="D815"/>
  <c r="I815"/>
  <c r="AC815"/>
  <c r="AB815" s="1"/>
  <c r="AD815"/>
  <c r="CR815" s="1"/>
  <c r="Q815" s="1"/>
  <c r="AE815"/>
  <c r="CS815" s="1"/>
  <c r="R815" s="1"/>
  <c r="AF815"/>
  <c r="AG815"/>
  <c r="AH815"/>
  <c r="CV815" s="1"/>
  <c r="U815" s="1"/>
  <c r="AI815"/>
  <c r="CW815" s="1"/>
  <c r="V815" s="1"/>
  <c r="AJ815"/>
  <c r="CQ815"/>
  <c r="P815" s="1"/>
  <c r="CP815" s="1"/>
  <c r="O815" s="1"/>
  <c r="CT815"/>
  <c r="S815" s="1"/>
  <c r="CU815"/>
  <c r="T815" s="1"/>
  <c r="CX815"/>
  <c r="W815" s="1"/>
  <c r="FR815"/>
  <c r="GL815"/>
  <c r="GO815"/>
  <c r="GP815"/>
  <c r="GV815"/>
  <c r="HC815" s="1"/>
  <c r="GX815" s="1"/>
  <c r="I816"/>
  <c r="AC816"/>
  <c r="CQ816" s="1"/>
  <c r="P816" s="1"/>
  <c r="AD816"/>
  <c r="CR816" s="1"/>
  <c r="Q816" s="1"/>
  <c r="AE816"/>
  <c r="AF816"/>
  <c r="AG816"/>
  <c r="CU816" s="1"/>
  <c r="T816" s="1"/>
  <c r="AH816"/>
  <c r="CV816" s="1"/>
  <c r="U816" s="1"/>
  <c r="AI816"/>
  <c r="AJ816"/>
  <c r="CS816"/>
  <c r="R816" s="1"/>
  <c r="CT816"/>
  <c r="S816" s="1"/>
  <c r="CW816"/>
  <c r="V816" s="1"/>
  <c r="CX816"/>
  <c r="W816" s="1"/>
  <c r="FR816"/>
  <c r="GL816"/>
  <c r="GO816"/>
  <c r="GP816"/>
  <c r="GV816"/>
  <c r="HC816" s="1"/>
  <c r="GX816" s="1"/>
  <c r="I817"/>
  <c r="AC817"/>
  <c r="CQ817" s="1"/>
  <c r="P817" s="1"/>
  <c r="AE817"/>
  <c r="AD817" s="1"/>
  <c r="AF817"/>
  <c r="CT817" s="1"/>
  <c r="S817" s="1"/>
  <c r="AG817"/>
  <c r="CU817" s="1"/>
  <c r="T817" s="1"/>
  <c r="AH817"/>
  <c r="AI817"/>
  <c r="AJ817"/>
  <c r="CX817" s="1"/>
  <c r="W817" s="1"/>
  <c r="CS817"/>
  <c r="R817" s="1"/>
  <c r="CV817"/>
  <c r="U817" s="1"/>
  <c r="CW817"/>
  <c r="V817" s="1"/>
  <c r="FR817"/>
  <c r="GL817"/>
  <c r="GO817"/>
  <c r="GP817"/>
  <c r="GV817"/>
  <c r="HC817"/>
  <c r="GX817" s="1"/>
  <c r="C818"/>
  <c r="D818"/>
  <c r="I818"/>
  <c r="AC818"/>
  <c r="AB818" s="1"/>
  <c r="AD818"/>
  <c r="CR818" s="1"/>
  <c r="Q818" s="1"/>
  <c r="AE818"/>
  <c r="AF818"/>
  <c r="AG818"/>
  <c r="AH818"/>
  <c r="CV818" s="1"/>
  <c r="U818" s="1"/>
  <c r="AI818"/>
  <c r="AJ818"/>
  <c r="CQ818"/>
  <c r="P818" s="1"/>
  <c r="CS818"/>
  <c r="R818" s="1"/>
  <c r="CT818"/>
  <c r="S818" s="1"/>
  <c r="CU818"/>
  <c r="T818" s="1"/>
  <c r="CW818"/>
  <c r="V818" s="1"/>
  <c r="CX818"/>
  <c r="W818" s="1"/>
  <c r="FR818"/>
  <c r="GL818"/>
  <c r="GN818"/>
  <c r="GP818"/>
  <c r="GV818"/>
  <c r="HC818" s="1"/>
  <c r="GX818" s="1"/>
  <c r="I819"/>
  <c r="AC819"/>
  <c r="CQ819" s="1"/>
  <c r="P819" s="1"/>
  <c r="AE819"/>
  <c r="AD819" s="1"/>
  <c r="AF819"/>
  <c r="AG819"/>
  <c r="CU819" s="1"/>
  <c r="T819" s="1"/>
  <c r="AH819"/>
  <c r="AI819"/>
  <c r="AJ819"/>
  <c r="CS819"/>
  <c r="R819" s="1"/>
  <c r="CT819"/>
  <c r="S819" s="1"/>
  <c r="CV819"/>
  <c r="U819" s="1"/>
  <c r="CW819"/>
  <c r="V819" s="1"/>
  <c r="CX819"/>
  <c r="W819" s="1"/>
  <c r="FR819"/>
  <c r="GL819"/>
  <c r="GN819"/>
  <c r="GP819"/>
  <c r="GV819"/>
  <c r="HC819"/>
  <c r="GX819" s="1"/>
  <c r="B821"/>
  <c r="B781" s="1"/>
  <c r="C821"/>
  <c r="C781" s="1"/>
  <c r="D821"/>
  <c r="D781" s="1"/>
  <c r="F821"/>
  <c r="F781" s="1"/>
  <c r="G821"/>
  <c r="G781" s="1"/>
  <c r="BX821"/>
  <c r="AO821" s="1"/>
  <c r="BY821"/>
  <c r="AP821" s="1"/>
  <c r="BZ821"/>
  <c r="BZ781" s="1"/>
  <c r="CD821"/>
  <c r="CD781" s="1"/>
  <c r="CG821"/>
  <c r="AX821" s="1"/>
  <c r="CK821"/>
  <c r="BB821" s="1"/>
  <c r="CL821"/>
  <c r="CL781" s="1"/>
  <c r="CM821"/>
  <c r="CM781" s="1"/>
  <c r="B853"/>
  <c r="B729" s="1"/>
  <c r="C853"/>
  <c r="C729" s="1"/>
  <c r="D853"/>
  <c r="D729" s="1"/>
  <c r="F853"/>
  <c r="F729" s="1"/>
  <c r="G853"/>
  <c r="G729" s="1"/>
  <c r="F855"/>
  <c r="F856"/>
  <c r="F865"/>
  <c r="F867"/>
  <c r="F868"/>
  <c r="F874"/>
  <c r="F875"/>
  <c r="F876"/>
  <c r="F877"/>
  <c r="F879"/>
  <c r="F880"/>
  <c r="D885"/>
  <c r="E887"/>
  <c r="O887"/>
  <c r="P887"/>
  <c r="Q887"/>
  <c r="R887"/>
  <c r="S887"/>
  <c r="T887"/>
  <c r="U887"/>
  <c r="V887"/>
  <c r="W887"/>
  <c r="X887"/>
  <c r="Y887"/>
  <c r="Z887"/>
  <c r="AA887"/>
  <c r="AB887"/>
  <c r="AC887"/>
  <c r="AD887"/>
  <c r="AE887"/>
  <c r="AF887"/>
  <c r="AG887"/>
  <c r="AH887"/>
  <c r="AI887"/>
  <c r="AJ887"/>
  <c r="AK887"/>
  <c r="AL887"/>
  <c r="AM887"/>
  <c r="AN887"/>
  <c r="BE887"/>
  <c r="BF887"/>
  <c r="BG887"/>
  <c r="BH887"/>
  <c r="BI887"/>
  <c r="BJ887"/>
  <c r="BK887"/>
  <c r="BL887"/>
  <c r="BM887"/>
  <c r="BN887"/>
  <c r="BO887"/>
  <c r="BP887"/>
  <c r="BQ887"/>
  <c r="BR887"/>
  <c r="BS887"/>
  <c r="BT887"/>
  <c r="BU887"/>
  <c r="BV887"/>
  <c r="BW887"/>
  <c r="BX887"/>
  <c r="BY887"/>
  <c r="BZ887"/>
  <c r="CA887"/>
  <c r="CB887"/>
  <c r="CC887"/>
  <c r="CD887"/>
  <c r="CE887"/>
  <c r="CF887"/>
  <c r="CG887"/>
  <c r="CH887"/>
  <c r="CI887"/>
  <c r="CJ887"/>
  <c r="CK887"/>
  <c r="CL887"/>
  <c r="CM887"/>
  <c r="CN887"/>
  <c r="CO887"/>
  <c r="CP887"/>
  <c r="CQ887"/>
  <c r="CR887"/>
  <c r="CS887"/>
  <c r="CT887"/>
  <c r="CU887"/>
  <c r="CV887"/>
  <c r="CW887"/>
  <c r="CX887"/>
  <c r="CY887"/>
  <c r="CZ887"/>
  <c r="DA887"/>
  <c r="DB887"/>
  <c r="DC887"/>
  <c r="DD887"/>
  <c r="DE887"/>
  <c r="DF887"/>
  <c r="DG887"/>
  <c r="DH887"/>
  <c r="DI887"/>
  <c r="DJ887"/>
  <c r="DK887"/>
  <c r="DL887"/>
  <c r="DM887"/>
  <c r="DN887"/>
  <c r="DO887"/>
  <c r="DP887"/>
  <c r="DQ887"/>
  <c r="DR887"/>
  <c r="DS887"/>
  <c r="DT887"/>
  <c r="DU887"/>
  <c r="DV887"/>
  <c r="DW887"/>
  <c r="DX887"/>
  <c r="DY887"/>
  <c r="DZ887"/>
  <c r="EA887"/>
  <c r="EB887"/>
  <c r="EC887"/>
  <c r="ED887"/>
  <c r="EE887"/>
  <c r="EF887"/>
  <c r="EG887"/>
  <c r="EH887"/>
  <c r="EI887"/>
  <c r="EJ887"/>
  <c r="EK887"/>
  <c r="EL887"/>
  <c r="EM887"/>
  <c r="EN887"/>
  <c r="EO887"/>
  <c r="EP887"/>
  <c r="EQ887"/>
  <c r="ER887"/>
  <c r="ES887"/>
  <c r="ET887"/>
  <c r="EU887"/>
  <c r="EV887"/>
  <c r="EW887"/>
  <c r="EX887"/>
  <c r="EY887"/>
  <c r="EZ887"/>
  <c r="FA887"/>
  <c r="FB887"/>
  <c r="FC887"/>
  <c r="FD887"/>
  <c r="FE887"/>
  <c r="FF887"/>
  <c r="FG887"/>
  <c r="FH887"/>
  <c r="FI887"/>
  <c r="FJ887"/>
  <c r="FK887"/>
  <c r="FL887"/>
  <c r="FM887"/>
  <c r="FN887"/>
  <c r="FO887"/>
  <c r="FP887"/>
  <c r="FQ887"/>
  <c r="FR887"/>
  <c r="FS887"/>
  <c r="FT887"/>
  <c r="FU887"/>
  <c r="FV887"/>
  <c r="FW887"/>
  <c r="FX887"/>
  <c r="FY887"/>
  <c r="FZ887"/>
  <c r="GA887"/>
  <c r="GB887"/>
  <c r="GC887"/>
  <c r="GD887"/>
  <c r="GE887"/>
  <c r="GF887"/>
  <c r="GG887"/>
  <c r="GH887"/>
  <c r="GI887"/>
  <c r="GJ887"/>
  <c r="GK887"/>
  <c r="GL887"/>
  <c r="GM887"/>
  <c r="GN887"/>
  <c r="GO887"/>
  <c r="GP887"/>
  <c r="GQ887"/>
  <c r="GR887"/>
  <c r="GS887"/>
  <c r="GT887"/>
  <c r="GU887"/>
  <c r="GV887"/>
  <c r="GW887"/>
  <c r="GX887"/>
  <c r="D889"/>
  <c r="D891"/>
  <c r="E891"/>
  <c r="P891"/>
  <c r="T891"/>
  <c r="X891"/>
  <c r="Z891"/>
  <c r="AA891"/>
  <c r="AB891"/>
  <c r="AC891"/>
  <c r="AD891"/>
  <c r="AE891"/>
  <c r="AF891"/>
  <c r="AG891"/>
  <c r="AH891"/>
  <c r="AI891"/>
  <c r="AJ891"/>
  <c r="AK891"/>
  <c r="AL891"/>
  <c r="AM891"/>
  <c r="AN891"/>
  <c r="AQ891"/>
  <c r="AU891"/>
  <c r="AY891"/>
  <c r="BC891"/>
  <c r="BE891"/>
  <c r="BF891"/>
  <c r="BG891"/>
  <c r="BH891"/>
  <c r="BI891"/>
  <c r="BJ891"/>
  <c r="BK891"/>
  <c r="BL891"/>
  <c r="BM891"/>
  <c r="BN891"/>
  <c r="BO891"/>
  <c r="BP891"/>
  <c r="BQ891"/>
  <c r="BR891"/>
  <c r="BS891"/>
  <c r="BT891"/>
  <c r="BU891"/>
  <c r="BV891"/>
  <c r="BW891"/>
  <c r="BX891"/>
  <c r="BY891"/>
  <c r="BZ891"/>
  <c r="CA891"/>
  <c r="CB891"/>
  <c r="CC891"/>
  <c r="CD891"/>
  <c r="CE891"/>
  <c r="CF891"/>
  <c r="CG891"/>
  <c r="CH891"/>
  <c r="CI891"/>
  <c r="CJ891"/>
  <c r="CK891"/>
  <c r="CL891"/>
  <c r="CM891"/>
  <c r="CN891"/>
  <c r="CO891"/>
  <c r="CP891"/>
  <c r="CQ891"/>
  <c r="CR891"/>
  <c r="CS891"/>
  <c r="CT891"/>
  <c r="CU891"/>
  <c r="CV891"/>
  <c r="CW891"/>
  <c r="CX891"/>
  <c r="CY891"/>
  <c r="CZ891"/>
  <c r="DA891"/>
  <c r="DB891"/>
  <c r="DC891"/>
  <c r="DD891"/>
  <c r="DE891"/>
  <c r="DF891"/>
  <c r="DG891"/>
  <c r="DH891"/>
  <c r="DI891"/>
  <c r="DJ891"/>
  <c r="DK891"/>
  <c r="DL891"/>
  <c r="DM891"/>
  <c r="DN891"/>
  <c r="DO891"/>
  <c r="DP891"/>
  <c r="DQ891"/>
  <c r="DR891"/>
  <c r="DS891"/>
  <c r="DT891"/>
  <c r="DU891"/>
  <c r="DV891"/>
  <c r="DW891"/>
  <c r="DX891"/>
  <c r="DY891"/>
  <c r="DZ891"/>
  <c r="EA891"/>
  <c r="EB891"/>
  <c r="EC891"/>
  <c r="ED891"/>
  <c r="EE891"/>
  <c r="EF891"/>
  <c r="EG891"/>
  <c r="EH891"/>
  <c r="EI891"/>
  <c r="EJ891"/>
  <c r="EK891"/>
  <c r="EL891"/>
  <c r="EM891"/>
  <c r="EN891"/>
  <c r="EO891"/>
  <c r="EP891"/>
  <c r="EQ891"/>
  <c r="ER891"/>
  <c r="ES891"/>
  <c r="ET891"/>
  <c r="EU891"/>
  <c r="EV891"/>
  <c r="EW891"/>
  <c r="EX891"/>
  <c r="EY891"/>
  <c r="EZ891"/>
  <c r="FA891"/>
  <c r="FB891"/>
  <c r="FC891"/>
  <c r="FD891"/>
  <c r="FE891"/>
  <c r="FF891"/>
  <c r="FG891"/>
  <c r="FH891"/>
  <c r="FI891"/>
  <c r="FJ891"/>
  <c r="FK891"/>
  <c r="FL891"/>
  <c r="FM891"/>
  <c r="FN891"/>
  <c r="FO891"/>
  <c r="FP891"/>
  <c r="FQ891"/>
  <c r="FR891"/>
  <c r="FS891"/>
  <c r="FT891"/>
  <c r="FU891"/>
  <c r="FV891"/>
  <c r="FW891"/>
  <c r="FX891"/>
  <c r="FY891"/>
  <c r="FZ891"/>
  <c r="GA891"/>
  <c r="GB891"/>
  <c r="GC891"/>
  <c r="GD891"/>
  <c r="GE891"/>
  <c r="GF891"/>
  <c r="GG891"/>
  <c r="GH891"/>
  <c r="GI891"/>
  <c r="GJ891"/>
  <c r="GK891"/>
  <c r="GL891"/>
  <c r="GM891"/>
  <c r="GN891"/>
  <c r="GO891"/>
  <c r="GP891"/>
  <c r="GQ891"/>
  <c r="GR891"/>
  <c r="GS891"/>
  <c r="GT891"/>
  <c r="GU891"/>
  <c r="GV891"/>
  <c r="GW891"/>
  <c r="GX891"/>
  <c r="B893"/>
  <c r="B891" s="1"/>
  <c r="C893"/>
  <c r="C891" s="1"/>
  <c r="D893"/>
  <c r="F893"/>
  <c r="F891" s="1"/>
  <c r="G893"/>
  <c r="G891" s="1"/>
  <c r="O893"/>
  <c r="O891" s="1"/>
  <c r="P893"/>
  <c r="Q893"/>
  <c r="Q891" s="1"/>
  <c r="R893"/>
  <c r="R891" s="1"/>
  <c r="S893"/>
  <c r="S891" s="1"/>
  <c r="T893"/>
  <c r="U893"/>
  <c r="U891" s="1"/>
  <c r="V893"/>
  <c r="V891" s="1"/>
  <c r="W893"/>
  <c r="W891" s="1"/>
  <c r="X893"/>
  <c r="Y893"/>
  <c r="Y891" s="1"/>
  <c r="AO893"/>
  <c r="AO891" s="1"/>
  <c r="AP893"/>
  <c r="AP891" s="1"/>
  <c r="AQ893"/>
  <c r="AR893"/>
  <c r="F921" s="1"/>
  <c r="AS893"/>
  <c r="F910" s="1"/>
  <c r="AT893"/>
  <c r="AT891" s="1"/>
  <c r="AU893"/>
  <c r="AV893"/>
  <c r="AV891" s="1"/>
  <c r="AW893"/>
  <c r="AW891" s="1"/>
  <c r="AX893"/>
  <c r="AX891" s="1"/>
  <c r="AY893"/>
  <c r="AZ893"/>
  <c r="AZ891" s="1"/>
  <c r="BA893"/>
  <c r="BA891" s="1"/>
  <c r="BB893"/>
  <c r="BB891" s="1"/>
  <c r="BC893"/>
  <c r="BD893"/>
  <c r="BD891" s="1"/>
  <c r="F895"/>
  <c r="F896"/>
  <c r="F898"/>
  <c r="F899"/>
  <c r="F900"/>
  <c r="F901"/>
  <c r="F903"/>
  <c r="F904"/>
  <c r="F907"/>
  <c r="F908"/>
  <c r="F909"/>
  <c r="F911"/>
  <c r="F912"/>
  <c r="F914"/>
  <c r="F915"/>
  <c r="F916"/>
  <c r="F918"/>
  <c r="F919"/>
  <c r="F920"/>
  <c r="D925"/>
  <c r="E927"/>
  <c r="Z927"/>
  <c r="AA927"/>
  <c r="AM927"/>
  <c r="AN927"/>
  <c r="BE927"/>
  <c r="BF927"/>
  <c r="BG927"/>
  <c r="BH927"/>
  <c r="BI927"/>
  <c r="BJ927"/>
  <c r="BK927"/>
  <c r="BL927"/>
  <c r="BM927"/>
  <c r="BN927"/>
  <c r="BO927"/>
  <c r="BP927"/>
  <c r="BQ927"/>
  <c r="BR927"/>
  <c r="BS927"/>
  <c r="BT927"/>
  <c r="BU927"/>
  <c r="BV927"/>
  <c r="BW927"/>
  <c r="CN927"/>
  <c r="CO927"/>
  <c r="CP927"/>
  <c r="CQ927"/>
  <c r="CR927"/>
  <c r="CS927"/>
  <c r="CT927"/>
  <c r="CU927"/>
  <c r="CV927"/>
  <c r="CW927"/>
  <c r="CX927"/>
  <c r="CY927"/>
  <c r="CZ927"/>
  <c r="DA927"/>
  <c r="DB927"/>
  <c r="DC927"/>
  <c r="DD927"/>
  <c r="DE927"/>
  <c r="DF927"/>
  <c r="DG927"/>
  <c r="DH927"/>
  <c r="DI927"/>
  <c r="DJ927"/>
  <c r="DK927"/>
  <c r="DL927"/>
  <c r="DM927"/>
  <c r="DN927"/>
  <c r="DO927"/>
  <c r="DP927"/>
  <c r="DQ927"/>
  <c r="DR927"/>
  <c r="DS927"/>
  <c r="DT927"/>
  <c r="DU927"/>
  <c r="DV927"/>
  <c r="DW927"/>
  <c r="DX927"/>
  <c r="DY927"/>
  <c r="DZ927"/>
  <c r="EA927"/>
  <c r="EB927"/>
  <c r="EC927"/>
  <c r="ED927"/>
  <c r="EE927"/>
  <c r="EF927"/>
  <c r="EG927"/>
  <c r="EH927"/>
  <c r="EI927"/>
  <c r="EJ927"/>
  <c r="EK927"/>
  <c r="EL927"/>
  <c r="EM927"/>
  <c r="EN927"/>
  <c r="EO927"/>
  <c r="EP927"/>
  <c r="EQ927"/>
  <c r="ER927"/>
  <c r="ES927"/>
  <c r="ET927"/>
  <c r="EU927"/>
  <c r="EV927"/>
  <c r="EW927"/>
  <c r="EX927"/>
  <c r="EY927"/>
  <c r="EZ927"/>
  <c r="FA927"/>
  <c r="FB927"/>
  <c r="FC927"/>
  <c r="FD927"/>
  <c r="FE927"/>
  <c r="FF927"/>
  <c r="FG927"/>
  <c r="FH927"/>
  <c r="FI927"/>
  <c r="FJ927"/>
  <c r="FK927"/>
  <c r="FL927"/>
  <c r="FM927"/>
  <c r="FN927"/>
  <c r="FO927"/>
  <c r="FP927"/>
  <c r="FQ927"/>
  <c r="FR927"/>
  <c r="FS927"/>
  <c r="FT927"/>
  <c r="FU927"/>
  <c r="FV927"/>
  <c r="FW927"/>
  <c r="FX927"/>
  <c r="FY927"/>
  <c r="FZ927"/>
  <c r="GA927"/>
  <c r="GB927"/>
  <c r="GC927"/>
  <c r="GD927"/>
  <c r="GE927"/>
  <c r="GF927"/>
  <c r="GG927"/>
  <c r="GH927"/>
  <c r="GI927"/>
  <c r="GJ927"/>
  <c r="GK927"/>
  <c r="GL927"/>
  <c r="GM927"/>
  <c r="GN927"/>
  <c r="GO927"/>
  <c r="GP927"/>
  <c r="GQ927"/>
  <c r="GR927"/>
  <c r="GS927"/>
  <c r="GT927"/>
  <c r="GU927"/>
  <c r="GV927"/>
  <c r="GW927"/>
  <c r="GX927"/>
  <c r="C929"/>
  <c r="D929"/>
  <c r="I929"/>
  <c r="AC929"/>
  <c r="AE929"/>
  <c r="AD929" s="1"/>
  <c r="CR929" s="1"/>
  <c r="Q929" s="1"/>
  <c r="AF929"/>
  <c r="AG929"/>
  <c r="AH929"/>
  <c r="AI929"/>
  <c r="CW929" s="1"/>
  <c r="V929" s="1"/>
  <c r="AJ929"/>
  <c r="CQ929"/>
  <c r="P929" s="1"/>
  <c r="CT929"/>
  <c r="S929" s="1"/>
  <c r="CU929"/>
  <c r="T929" s="1"/>
  <c r="CV929"/>
  <c r="U929" s="1"/>
  <c r="CX929"/>
  <c r="W929" s="1"/>
  <c r="FR929"/>
  <c r="GL929"/>
  <c r="GO929"/>
  <c r="GP929"/>
  <c r="GV929"/>
  <c r="HC929" s="1"/>
  <c r="GX929" s="1"/>
  <c r="I930"/>
  <c r="AC930"/>
  <c r="AB930" s="1"/>
  <c r="AD930"/>
  <c r="CR930" s="1"/>
  <c r="Q930" s="1"/>
  <c r="AE930"/>
  <c r="AF930"/>
  <c r="AG930"/>
  <c r="AH930"/>
  <c r="CV930" s="1"/>
  <c r="U930" s="1"/>
  <c r="AI930"/>
  <c r="AJ930"/>
  <c r="CQ930"/>
  <c r="P930" s="1"/>
  <c r="CS930"/>
  <c r="R930" s="1"/>
  <c r="CT930"/>
  <c r="S930" s="1"/>
  <c r="CU930"/>
  <c r="T930" s="1"/>
  <c r="CW930"/>
  <c r="V930" s="1"/>
  <c r="CX930"/>
  <c r="W930" s="1"/>
  <c r="FR930"/>
  <c r="GL930"/>
  <c r="GO930"/>
  <c r="GP930"/>
  <c r="GV930"/>
  <c r="HC930" s="1"/>
  <c r="GX930" s="1"/>
  <c r="C931"/>
  <c r="D931"/>
  <c r="I931"/>
  <c r="AC931"/>
  <c r="AE931"/>
  <c r="AD931" s="1"/>
  <c r="CR931" s="1"/>
  <c r="Q931" s="1"/>
  <c r="AF931"/>
  <c r="AG931"/>
  <c r="AH931"/>
  <c r="AI931"/>
  <c r="CW931" s="1"/>
  <c r="V931" s="1"/>
  <c r="AJ931"/>
  <c r="CQ931"/>
  <c r="P931" s="1"/>
  <c r="CP931" s="1"/>
  <c r="O931" s="1"/>
  <c r="CT931"/>
  <c r="S931" s="1"/>
  <c r="CU931"/>
  <c r="T931" s="1"/>
  <c r="CV931"/>
  <c r="U931" s="1"/>
  <c r="CX931"/>
  <c r="W931" s="1"/>
  <c r="FR931"/>
  <c r="GL931"/>
  <c r="GO931"/>
  <c r="GP931"/>
  <c r="GV931"/>
  <c r="HC931" s="1"/>
  <c r="GX931" s="1"/>
  <c r="I932"/>
  <c r="AC932"/>
  <c r="AB932" s="1"/>
  <c r="AD932"/>
  <c r="CR932" s="1"/>
  <c r="Q932" s="1"/>
  <c r="AE932"/>
  <c r="AF932"/>
  <c r="AG932"/>
  <c r="AH932"/>
  <c r="CV932" s="1"/>
  <c r="U932" s="1"/>
  <c r="AI932"/>
  <c r="AJ932"/>
  <c r="CQ932"/>
  <c r="P932" s="1"/>
  <c r="CS932"/>
  <c r="R932" s="1"/>
  <c r="CT932"/>
  <c r="S932" s="1"/>
  <c r="CU932"/>
  <c r="T932" s="1"/>
  <c r="CW932"/>
  <c r="V932" s="1"/>
  <c r="CX932"/>
  <c r="W932" s="1"/>
  <c r="FR932"/>
  <c r="GL932"/>
  <c r="GO932"/>
  <c r="GP932"/>
  <c r="GV932"/>
  <c r="HC932" s="1"/>
  <c r="GX932" s="1"/>
  <c r="I933"/>
  <c r="AC933"/>
  <c r="AE933"/>
  <c r="AD933" s="1"/>
  <c r="CR933" s="1"/>
  <c r="Q933" s="1"/>
  <c r="AF933"/>
  <c r="AG933"/>
  <c r="CU933" s="1"/>
  <c r="T933" s="1"/>
  <c r="AH933"/>
  <c r="AI933"/>
  <c r="AJ933"/>
  <c r="CS933"/>
  <c r="R933" s="1"/>
  <c r="CT933"/>
  <c r="S933" s="1"/>
  <c r="CV933"/>
  <c r="U933" s="1"/>
  <c r="CW933"/>
  <c r="V933" s="1"/>
  <c r="CX933"/>
  <c r="W933" s="1"/>
  <c r="FR933"/>
  <c r="GL933"/>
  <c r="GO933"/>
  <c r="GP933"/>
  <c r="GV933"/>
  <c r="HC933"/>
  <c r="GX933" s="1"/>
  <c r="C934"/>
  <c r="D934"/>
  <c r="I934"/>
  <c r="AC934"/>
  <c r="AB934" s="1"/>
  <c r="AD934"/>
  <c r="CR934" s="1"/>
  <c r="Q934" s="1"/>
  <c r="AE934"/>
  <c r="AF934"/>
  <c r="AG934"/>
  <c r="AH934"/>
  <c r="CV934" s="1"/>
  <c r="U934" s="1"/>
  <c r="AI934"/>
  <c r="AJ934"/>
  <c r="CQ934"/>
  <c r="P934" s="1"/>
  <c r="CP934" s="1"/>
  <c r="O934" s="1"/>
  <c r="CS934"/>
  <c r="R934" s="1"/>
  <c r="CT934"/>
  <c r="S934" s="1"/>
  <c r="CU934"/>
  <c r="T934" s="1"/>
  <c r="CW934"/>
  <c r="V934" s="1"/>
  <c r="CX934"/>
  <c r="W934" s="1"/>
  <c r="FR934"/>
  <c r="GL934"/>
  <c r="GO934"/>
  <c r="GP934"/>
  <c r="GV934"/>
  <c r="HC934" s="1"/>
  <c r="GX934" s="1"/>
  <c r="I935"/>
  <c r="AC935"/>
  <c r="AB935" s="1"/>
  <c r="AE935"/>
  <c r="AD935" s="1"/>
  <c r="CR935" s="1"/>
  <c r="Q935" s="1"/>
  <c r="AF935"/>
  <c r="AG935"/>
  <c r="CU935" s="1"/>
  <c r="T935" s="1"/>
  <c r="AH935"/>
  <c r="AI935"/>
  <c r="AJ935"/>
  <c r="CS935"/>
  <c r="R935" s="1"/>
  <c r="CT935"/>
  <c r="S935" s="1"/>
  <c r="CV935"/>
  <c r="U935" s="1"/>
  <c r="CW935"/>
  <c r="V935" s="1"/>
  <c r="CX935"/>
  <c r="W935" s="1"/>
  <c r="FR935"/>
  <c r="GL935"/>
  <c r="GO935"/>
  <c r="GP935"/>
  <c r="GV935"/>
  <c r="HC935"/>
  <c r="GX935" s="1"/>
  <c r="I936"/>
  <c r="AC936"/>
  <c r="AE936"/>
  <c r="AD936" s="1"/>
  <c r="AF936"/>
  <c r="CT936" s="1"/>
  <c r="S936" s="1"/>
  <c r="AG936"/>
  <c r="AH936"/>
  <c r="AI936"/>
  <c r="AJ936"/>
  <c r="CX936" s="1"/>
  <c r="W936" s="1"/>
  <c r="CQ936"/>
  <c r="P936" s="1"/>
  <c r="CS936"/>
  <c r="R936" s="1"/>
  <c r="CU936"/>
  <c r="T936" s="1"/>
  <c r="CV936"/>
  <c r="U936" s="1"/>
  <c r="CW936"/>
  <c r="V936" s="1"/>
  <c r="FR936"/>
  <c r="GL936"/>
  <c r="GO936"/>
  <c r="GP936"/>
  <c r="GV936"/>
  <c r="HC936"/>
  <c r="GX936" s="1"/>
  <c r="I937"/>
  <c r="AC937"/>
  <c r="AE937"/>
  <c r="AD937" s="1"/>
  <c r="CR937" s="1"/>
  <c r="Q937" s="1"/>
  <c r="AF937"/>
  <c r="AG937"/>
  <c r="AH937"/>
  <c r="AI937"/>
  <c r="CW937" s="1"/>
  <c r="V937" s="1"/>
  <c r="AJ937"/>
  <c r="CQ937"/>
  <c r="P937" s="1"/>
  <c r="CT937"/>
  <c r="S937" s="1"/>
  <c r="CU937"/>
  <c r="T937" s="1"/>
  <c r="CV937"/>
  <c r="U937" s="1"/>
  <c r="CX937"/>
  <c r="W937" s="1"/>
  <c r="FR937"/>
  <c r="GL937"/>
  <c r="GO937"/>
  <c r="GP937"/>
  <c r="GV937"/>
  <c r="HC937" s="1"/>
  <c r="GX937" s="1"/>
  <c r="C938"/>
  <c r="D938"/>
  <c r="I938"/>
  <c r="AC938"/>
  <c r="AD938"/>
  <c r="CR938" s="1"/>
  <c r="Q938" s="1"/>
  <c r="AE938"/>
  <c r="AF938"/>
  <c r="CT938" s="1"/>
  <c r="S938" s="1"/>
  <c r="AG938"/>
  <c r="AH938"/>
  <c r="CV938" s="1"/>
  <c r="U938" s="1"/>
  <c r="AI938"/>
  <c r="AJ938"/>
  <c r="CX938" s="1"/>
  <c r="W938" s="1"/>
  <c r="CQ938"/>
  <c r="P938" s="1"/>
  <c r="CS938"/>
  <c r="R938" s="1"/>
  <c r="CU938"/>
  <c r="T938" s="1"/>
  <c r="CW938"/>
  <c r="V938" s="1"/>
  <c r="FR938"/>
  <c r="GL938"/>
  <c r="GO938"/>
  <c r="GP938"/>
  <c r="GV938"/>
  <c r="HC938"/>
  <c r="GX938" s="1"/>
  <c r="C939"/>
  <c r="D939"/>
  <c r="I939"/>
  <c r="AC939"/>
  <c r="AE939"/>
  <c r="CS939" s="1"/>
  <c r="R939" s="1"/>
  <c r="AF939"/>
  <c r="AG939"/>
  <c r="CU939" s="1"/>
  <c r="T939" s="1"/>
  <c r="AH939"/>
  <c r="AI939"/>
  <c r="CW939" s="1"/>
  <c r="V939" s="1"/>
  <c r="AJ939"/>
  <c r="CT939"/>
  <c r="S939" s="1"/>
  <c r="CV939"/>
  <c r="U939" s="1"/>
  <c r="CX939"/>
  <c r="W939" s="1"/>
  <c r="FR939"/>
  <c r="GL939"/>
  <c r="GO939"/>
  <c r="GP939"/>
  <c r="GV939"/>
  <c r="GX939"/>
  <c r="HC939"/>
  <c r="C940"/>
  <c r="D940"/>
  <c r="I940"/>
  <c r="AC940"/>
  <c r="AD940"/>
  <c r="AB940" s="1"/>
  <c r="AE940"/>
  <c r="AF940"/>
  <c r="CT940" s="1"/>
  <c r="S940" s="1"/>
  <c r="AG940"/>
  <c r="AH940"/>
  <c r="CV940" s="1"/>
  <c r="U940" s="1"/>
  <c r="AI940"/>
  <c r="AJ940"/>
  <c r="CX940" s="1"/>
  <c r="W940" s="1"/>
  <c r="CQ940"/>
  <c r="P940" s="1"/>
  <c r="CS940"/>
  <c r="R940" s="1"/>
  <c r="CU940"/>
  <c r="T940" s="1"/>
  <c r="CW940"/>
  <c r="V940" s="1"/>
  <c r="FR940"/>
  <c r="GL940"/>
  <c r="GO940"/>
  <c r="GP940"/>
  <c r="GV940"/>
  <c r="HC940" s="1"/>
  <c r="GX940" s="1"/>
  <c r="C941"/>
  <c r="D941"/>
  <c r="I941"/>
  <c r="AC941"/>
  <c r="CQ941" s="1"/>
  <c r="P941" s="1"/>
  <c r="AE941"/>
  <c r="AD941" s="1"/>
  <c r="CR941" s="1"/>
  <c r="Q941" s="1"/>
  <c r="AF941"/>
  <c r="AG941"/>
  <c r="CU941" s="1"/>
  <c r="T941" s="1"/>
  <c r="AH941"/>
  <c r="AI941"/>
  <c r="CW941" s="1"/>
  <c r="V941" s="1"/>
  <c r="AJ941"/>
  <c r="CT941"/>
  <c r="S941" s="1"/>
  <c r="CV941"/>
  <c r="U941" s="1"/>
  <c r="CX941"/>
  <c r="W941" s="1"/>
  <c r="FR941"/>
  <c r="GL941"/>
  <c r="GO941"/>
  <c r="GP941"/>
  <c r="GV941"/>
  <c r="HC941" s="1"/>
  <c r="GX941" s="1"/>
  <c r="C942"/>
  <c r="D942"/>
  <c r="I942"/>
  <c r="AC942"/>
  <c r="AD942"/>
  <c r="CR942" s="1"/>
  <c r="Q942" s="1"/>
  <c r="AE942"/>
  <c r="AF942"/>
  <c r="CT942" s="1"/>
  <c r="S942" s="1"/>
  <c r="AG942"/>
  <c r="AH942"/>
  <c r="CV942" s="1"/>
  <c r="U942" s="1"/>
  <c r="AI942"/>
  <c r="AJ942"/>
  <c r="CX942" s="1"/>
  <c r="W942" s="1"/>
  <c r="CQ942"/>
  <c r="P942" s="1"/>
  <c r="CS942"/>
  <c r="R942" s="1"/>
  <c r="CU942"/>
  <c r="T942" s="1"/>
  <c r="CW942"/>
  <c r="V942" s="1"/>
  <c r="FR942"/>
  <c r="GL942"/>
  <c r="GO942"/>
  <c r="GP942"/>
  <c r="GV942"/>
  <c r="HC942"/>
  <c r="GX942" s="1"/>
  <c r="AC943"/>
  <c r="CQ943" s="1"/>
  <c r="AE943"/>
  <c r="AD943" s="1"/>
  <c r="CR943" s="1"/>
  <c r="AF943"/>
  <c r="AG943"/>
  <c r="CU943" s="1"/>
  <c r="AH943"/>
  <c r="AI943"/>
  <c r="CW943" s="1"/>
  <c r="AJ943"/>
  <c r="CT943"/>
  <c r="CV943"/>
  <c r="CX943"/>
  <c r="FR943"/>
  <c r="GL943"/>
  <c r="GO943"/>
  <c r="GP943"/>
  <c r="GV943"/>
  <c r="HC943" s="1"/>
  <c r="I944"/>
  <c r="AC944"/>
  <c r="AD944"/>
  <c r="AB944" s="1"/>
  <c r="AE944"/>
  <c r="AF944"/>
  <c r="CT944" s="1"/>
  <c r="S944" s="1"/>
  <c r="AG944"/>
  <c r="AH944"/>
  <c r="CV944" s="1"/>
  <c r="U944" s="1"/>
  <c r="AI944"/>
  <c r="AJ944"/>
  <c r="CX944" s="1"/>
  <c r="W944" s="1"/>
  <c r="CQ944"/>
  <c r="P944" s="1"/>
  <c r="CS944"/>
  <c r="R944" s="1"/>
  <c r="CU944"/>
  <c r="T944" s="1"/>
  <c r="CW944"/>
  <c r="V944" s="1"/>
  <c r="FR944"/>
  <c r="GL944"/>
  <c r="GO944"/>
  <c r="GP944"/>
  <c r="GV944"/>
  <c r="HC944" s="1"/>
  <c r="GX944" s="1"/>
  <c r="C945"/>
  <c r="D945"/>
  <c r="I945"/>
  <c r="AC945"/>
  <c r="CQ945" s="1"/>
  <c r="P945" s="1"/>
  <c r="AE945"/>
  <c r="AD945" s="1"/>
  <c r="CR945" s="1"/>
  <c r="Q945" s="1"/>
  <c r="AF945"/>
  <c r="AG945"/>
  <c r="CU945" s="1"/>
  <c r="T945" s="1"/>
  <c r="AH945"/>
  <c r="AI945"/>
  <c r="CW945" s="1"/>
  <c r="V945" s="1"/>
  <c r="AJ945"/>
  <c r="CT945"/>
  <c r="S945" s="1"/>
  <c r="CV945"/>
  <c r="U945" s="1"/>
  <c r="CX945"/>
  <c r="W945" s="1"/>
  <c r="FR945"/>
  <c r="GL945"/>
  <c r="GO945"/>
  <c r="GP945"/>
  <c r="GV945"/>
  <c r="HC945" s="1"/>
  <c r="GX945" s="1"/>
  <c r="C946"/>
  <c r="D946"/>
  <c r="I946"/>
  <c r="AC946"/>
  <c r="AD946"/>
  <c r="CR946" s="1"/>
  <c r="Q946" s="1"/>
  <c r="AE946"/>
  <c r="AF946"/>
  <c r="CT946" s="1"/>
  <c r="S946" s="1"/>
  <c r="AG946"/>
  <c r="AH946"/>
  <c r="CV946" s="1"/>
  <c r="U946" s="1"/>
  <c r="AI946"/>
  <c r="AJ946"/>
  <c r="CX946" s="1"/>
  <c r="W946" s="1"/>
  <c r="CQ946"/>
  <c r="P946" s="1"/>
  <c r="CS946"/>
  <c r="R946" s="1"/>
  <c r="CU946"/>
  <c r="T946" s="1"/>
  <c r="CW946"/>
  <c r="V946" s="1"/>
  <c r="FR946"/>
  <c r="GL946"/>
  <c r="GO946"/>
  <c r="GP946"/>
  <c r="GV946"/>
  <c r="HC946"/>
  <c r="GX946" s="1"/>
  <c r="C947"/>
  <c r="D947"/>
  <c r="I947"/>
  <c r="AC947"/>
  <c r="AE947"/>
  <c r="CS947" s="1"/>
  <c r="R947" s="1"/>
  <c r="AF947"/>
  <c r="AG947"/>
  <c r="CU947" s="1"/>
  <c r="T947" s="1"/>
  <c r="AH947"/>
  <c r="AI947"/>
  <c r="CW947" s="1"/>
  <c r="V947" s="1"/>
  <c r="AJ947"/>
  <c r="CT947"/>
  <c r="S947" s="1"/>
  <c r="CV947"/>
  <c r="U947" s="1"/>
  <c r="CX947"/>
  <c r="W947" s="1"/>
  <c r="FR947"/>
  <c r="GL947"/>
  <c r="GO947"/>
  <c r="GP947"/>
  <c r="GV947"/>
  <c r="GX947"/>
  <c r="HC947"/>
  <c r="C948"/>
  <c r="D948"/>
  <c r="I948"/>
  <c r="AC948"/>
  <c r="AD948"/>
  <c r="AB948" s="1"/>
  <c r="AE948"/>
  <c r="AF948"/>
  <c r="CT948" s="1"/>
  <c r="S948" s="1"/>
  <c r="AG948"/>
  <c r="AH948"/>
  <c r="CV948" s="1"/>
  <c r="U948" s="1"/>
  <c r="AI948"/>
  <c r="AJ948"/>
  <c r="CX948" s="1"/>
  <c r="W948" s="1"/>
  <c r="CQ948"/>
  <c r="P948" s="1"/>
  <c r="CS948"/>
  <c r="R948" s="1"/>
  <c r="CU948"/>
  <c r="T948" s="1"/>
  <c r="CW948"/>
  <c r="V948" s="1"/>
  <c r="FR948"/>
  <c r="GL948"/>
  <c r="GO948"/>
  <c r="GP948"/>
  <c r="GV948"/>
  <c r="HC948" s="1"/>
  <c r="GX948" s="1"/>
  <c r="C949"/>
  <c r="D949"/>
  <c r="I949"/>
  <c r="AC949"/>
  <c r="CQ949" s="1"/>
  <c r="P949" s="1"/>
  <c r="AE949"/>
  <c r="AD949" s="1"/>
  <c r="CR949" s="1"/>
  <c r="Q949" s="1"/>
  <c r="AF949"/>
  <c r="AG949"/>
  <c r="CU949" s="1"/>
  <c r="T949" s="1"/>
  <c r="AH949"/>
  <c r="AI949"/>
  <c r="CW949" s="1"/>
  <c r="V949" s="1"/>
  <c r="AJ949"/>
  <c r="CT949"/>
  <c r="S949" s="1"/>
  <c r="CV949"/>
  <c r="U949" s="1"/>
  <c r="CX949"/>
  <c r="W949" s="1"/>
  <c r="FR949"/>
  <c r="GL949"/>
  <c r="GN949"/>
  <c r="GP949"/>
  <c r="GV949"/>
  <c r="HC949" s="1"/>
  <c r="GX949" s="1"/>
  <c r="I950"/>
  <c r="AC950"/>
  <c r="AD950"/>
  <c r="AB950" s="1"/>
  <c r="AE950"/>
  <c r="AF950"/>
  <c r="CT950" s="1"/>
  <c r="S950" s="1"/>
  <c r="AG950"/>
  <c r="AH950"/>
  <c r="CV950" s="1"/>
  <c r="U950" s="1"/>
  <c r="AI950"/>
  <c r="AJ950"/>
  <c r="CX950" s="1"/>
  <c r="W950" s="1"/>
  <c r="CQ950"/>
  <c r="P950" s="1"/>
  <c r="CS950"/>
  <c r="R950" s="1"/>
  <c r="CU950"/>
  <c r="T950" s="1"/>
  <c r="CW950"/>
  <c r="V950" s="1"/>
  <c r="FR950"/>
  <c r="GL950"/>
  <c r="GN950"/>
  <c r="GP950"/>
  <c r="GV950"/>
  <c r="HC950"/>
  <c r="GX950" s="1"/>
  <c r="I951"/>
  <c r="AC951"/>
  <c r="AE951"/>
  <c r="CS951" s="1"/>
  <c r="R951" s="1"/>
  <c r="AF951"/>
  <c r="AG951"/>
  <c r="CU951" s="1"/>
  <c r="T951" s="1"/>
  <c r="AH951"/>
  <c r="AI951"/>
  <c r="CW951" s="1"/>
  <c r="V951" s="1"/>
  <c r="AJ951"/>
  <c r="CT951"/>
  <c r="S951" s="1"/>
  <c r="CV951"/>
  <c r="U951" s="1"/>
  <c r="CX951"/>
  <c r="W951" s="1"/>
  <c r="FR951"/>
  <c r="GL951"/>
  <c r="GN951"/>
  <c r="GP951"/>
  <c r="GV951"/>
  <c r="GX951"/>
  <c r="HC951"/>
  <c r="I952"/>
  <c r="AC952"/>
  <c r="AD952"/>
  <c r="CR952" s="1"/>
  <c r="Q952" s="1"/>
  <c r="AE952"/>
  <c r="AF952"/>
  <c r="CT952" s="1"/>
  <c r="S952" s="1"/>
  <c r="AG952"/>
  <c r="AH952"/>
  <c r="CV952" s="1"/>
  <c r="U952" s="1"/>
  <c r="AI952"/>
  <c r="AJ952"/>
  <c r="CX952" s="1"/>
  <c r="W952" s="1"/>
  <c r="CQ952"/>
  <c r="P952" s="1"/>
  <c r="CS952"/>
  <c r="R952" s="1"/>
  <c r="CU952"/>
  <c r="T952" s="1"/>
  <c r="CW952"/>
  <c r="V952" s="1"/>
  <c r="FR952"/>
  <c r="GL952"/>
  <c r="GN952"/>
  <c r="GP952"/>
  <c r="GV952"/>
  <c r="HC952"/>
  <c r="GX952" s="1"/>
  <c r="C953"/>
  <c r="D953"/>
  <c r="I953"/>
  <c r="AC953"/>
  <c r="AE953"/>
  <c r="CS953" s="1"/>
  <c r="R953" s="1"/>
  <c r="AF953"/>
  <c r="AG953"/>
  <c r="CU953" s="1"/>
  <c r="T953" s="1"/>
  <c r="AH953"/>
  <c r="AI953"/>
  <c r="CW953" s="1"/>
  <c r="V953" s="1"/>
  <c r="AJ953"/>
  <c r="CT953"/>
  <c r="S953" s="1"/>
  <c r="CV953"/>
  <c r="U953" s="1"/>
  <c r="CX953"/>
  <c r="W953" s="1"/>
  <c r="FR953"/>
  <c r="GL953"/>
  <c r="GN953"/>
  <c r="GP953"/>
  <c r="GV953"/>
  <c r="GX953"/>
  <c r="HC953"/>
  <c r="I954"/>
  <c r="AC954"/>
  <c r="AD954"/>
  <c r="CR954" s="1"/>
  <c r="Q954" s="1"/>
  <c r="AE954"/>
  <c r="AF954"/>
  <c r="CT954" s="1"/>
  <c r="S954" s="1"/>
  <c r="AG954"/>
  <c r="AH954"/>
  <c r="CV954" s="1"/>
  <c r="U954" s="1"/>
  <c r="AI954"/>
  <c r="AJ954"/>
  <c r="CX954" s="1"/>
  <c r="W954" s="1"/>
  <c r="CQ954"/>
  <c r="P954" s="1"/>
  <c r="CS954"/>
  <c r="R954" s="1"/>
  <c r="CU954"/>
  <c r="T954" s="1"/>
  <c r="CW954"/>
  <c r="V954" s="1"/>
  <c r="FR954"/>
  <c r="GL954"/>
  <c r="GN954"/>
  <c r="GP954"/>
  <c r="GV954"/>
  <c r="HC954"/>
  <c r="GX954" s="1"/>
  <c r="I955"/>
  <c r="AC955"/>
  <c r="CQ955" s="1"/>
  <c r="P955" s="1"/>
  <c r="AE955"/>
  <c r="AD955" s="1"/>
  <c r="CR955" s="1"/>
  <c r="Q955" s="1"/>
  <c r="AF955"/>
  <c r="AG955"/>
  <c r="CU955" s="1"/>
  <c r="T955" s="1"/>
  <c r="AH955"/>
  <c r="AI955"/>
  <c r="CW955" s="1"/>
  <c r="V955" s="1"/>
  <c r="AJ955"/>
  <c r="CT955"/>
  <c r="S955" s="1"/>
  <c r="CV955"/>
  <c r="U955" s="1"/>
  <c r="CX955"/>
  <c r="W955" s="1"/>
  <c r="FR955"/>
  <c r="GL955"/>
  <c r="GN955"/>
  <c r="GP955"/>
  <c r="GV955"/>
  <c r="HC955" s="1"/>
  <c r="GX955" s="1"/>
  <c r="C956"/>
  <c r="D956"/>
  <c r="I956"/>
  <c r="AC956"/>
  <c r="AD956"/>
  <c r="CR956" s="1"/>
  <c r="Q956" s="1"/>
  <c r="AE956"/>
  <c r="AF956"/>
  <c r="CT956" s="1"/>
  <c r="S956" s="1"/>
  <c r="AG956"/>
  <c r="AH956"/>
  <c r="CV956" s="1"/>
  <c r="U956" s="1"/>
  <c r="AI956"/>
  <c r="AJ956"/>
  <c r="CX956" s="1"/>
  <c r="W956" s="1"/>
  <c r="CQ956"/>
  <c r="P956" s="1"/>
  <c r="CP956" s="1"/>
  <c r="O956" s="1"/>
  <c r="CS956"/>
  <c r="R956" s="1"/>
  <c r="CU956"/>
  <c r="T956" s="1"/>
  <c r="CW956"/>
  <c r="V956" s="1"/>
  <c r="FR956"/>
  <c r="GL956"/>
  <c r="GO956"/>
  <c r="GP956"/>
  <c r="GV956"/>
  <c r="HC956"/>
  <c r="GX956" s="1"/>
  <c r="AC957"/>
  <c r="AD957"/>
  <c r="CR957" s="1"/>
  <c r="Q957" s="1"/>
  <c r="AE957"/>
  <c r="AF957"/>
  <c r="CT957" s="1"/>
  <c r="S957" s="1"/>
  <c r="AG957"/>
  <c r="AH957"/>
  <c r="CV957" s="1"/>
  <c r="U957" s="1"/>
  <c r="AI957"/>
  <c r="AJ957"/>
  <c r="CX957" s="1"/>
  <c r="W957" s="1"/>
  <c r="CQ957"/>
  <c r="P957" s="1"/>
  <c r="CS957"/>
  <c r="R957" s="1"/>
  <c r="CU957"/>
  <c r="T957" s="1"/>
  <c r="CW957"/>
  <c r="V957" s="1"/>
  <c r="FR957"/>
  <c r="GL957"/>
  <c r="GO957"/>
  <c r="GP957"/>
  <c r="GV957"/>
  <c r="HC957"/>
  <c r="GX957" s="1"/>
  <c r="AC958"/>
  <c r="AD958"/>
  <c r="CR958" s="1"/>
  <c r="Q958" s="1"/>
  <c r="AE958"/>
  <c r="AF958"/>
  <c r="CT958" s="1"/>
  <c r="S958" s="1"/>
  <c r="AG958"/>
  <c r="AH958"/>
  <c r="CV958" s="1"/>
  <c r="U958" s="1"/>
  <c r="AI958"/>
  <c r="AJ958"/>
  <c r="CX958" s="1"/>
  <c r="W958" s="1"/>
  <c r="CQ958"/>
  <c r="P958" s="1"/>
  <c r="CS958"/>
  <c r="R958" s="1"/>
  <c r="CU958"/>
  <c r="T958" s="1"/>
  <c r="CW958"/>
  <c r="V958" s="1"/>
  <c r="FR958"/>
  <c r="GL958"/>
  <c r="GO958"/>
  <c r="GP958"/>
  <c r="GV958"/>
  <c r="HC958"/>
  <c r="GX958" s="1"/>
  <c r="AC959"/>
  <c r="AD959"/>
  <c r="CR959" s="1"/>
  <c r="Q959" s="1"/>
  <c r="AE959"/>
  <c r="AF959"/>
  <c r="CT959" s="1"/>
  <c r="S959" s="1"/>
  <c r="AG959"/>
  <c r="AH959"/>
  <c r="CV959" s="1"/>
  <c r="U959" s="1"/>
  <c r="AI959"/>
  <c r="AJ959"/>
  <c r="CX959" s="1"/>
  <c r="W959" s="1"/>
  <c r="CQ959"/>
  <c r="P959" s="1"/>
  <c r="CS959"/>
  <c r="R959" s="1"/>
  <c r="CU959"/>
  <c r="T959" s="1"/>
  <c r="CW959"/>
  <c r="V959" s="1"/>
  <c r="FR959"/>
  <c r="GL959"/>
  <c r="GO959"/>
  <c r="GP959"/>
  <c r="GV959"/>
  <c r="HC959"/>
  <c r="GX959" s="1"/>
  <c r="I960"/>
  <c r="AC960"/>
  <c r="CQ960" s="1"/>
  <c r="P960" s="1"/>
  <c r="CP960" s="1"/>
  <c r="O960" s="1"/>
  <c r="AE960"/>
  <c r="AD960" s="1"/>
  <c r="CR960" s="1"/>
  <c r="Q960" s="1"/>
  <c r="AF960"/>
  <c r="AG960"/>
  <c r="CU960" s="1"/>
  <c r="T960" s="1"/>
  <c r="AH960"/>
  <c r="AI960"/>
  <c r="CW960" s="1"/>
  <c r="V960" s="1"/>
  <c r="AJ960"/>
  <c r="CT960"/>
  <c r="S960" s="1"/>
  <c r="CV960"/>
  <c r="U960" s="1"/>
  <c r="CX960"/>
  <c r="W960" s="1"/>
  <c r="FR960"/>
  <c r="GL960"/>
  <c r="GO960"/>
  <c r="GP960"/>
  <c r="GV960"/>
  <c r="GX960"/>
  <c r="HC960"/>
  <c r="C961"/>
  <c r="D961"/>
  <c r="I961"/>
  <c r="AC961"/>
  <c r="AD961"/>
  <c r="CR961" s="1"/>
  <c r="Q961" s="1"/>
  <c r="AE961"/>
  <c r="AF961"/>
  <c r="CT961" s="1"/>
  <c r="S961" s="1"/>
  <c r="AG961"/>
  <c r="AH961"/>
  <c r="CV961" s="1"/>
  <c r="U961" s="1"/>
  <c r="AI961"/>
  <c r="AJ961"/>
  <c r="CX961" s="1"/>
  <c r="W961" s="1"/>
  <c r="CQ961"/>
  <c r="P961" s="1"/>
  <c r="CP961" s="1"/>
  <c r="O961" s="1"/>
  <c r="CS961"/>
  <c r="R961" s="1"/>
  <c r="CU961"/>
  <c r="T961" s="1"/>
  <c r="CW961"/>
  <c r="V961" s="1"/>
  <c r="FR961"/>
  <c r="GL961"/>
  <c r="GO961"/>
  <c r="GP961"/>
  <c r="GV961"/>
  <c r="HC961"/>
  <c r="GX961" s="1"/>
  <c r="AC962"/>
  <c r="CQ962" s="1"/>
  <c r="AE962"/>
  <c r="AD962" s="1"/>
  <c r="CR962" s="1"/>
  <c r="AF962"/>
  <c r="AG962"/>
  <c r="CU962" s="1"/>
  <c r="AH962"/>
  <c r="AI962"/>
  <c r="CW962" s="1"/>
  <c r="AJ962"/>
  <c r="CT962"/>
  <c r="CV962"/>
  <c r="CX962"/>
  <c r="FR962"/>
  <c r="GL962"/>
  <c r="GO962"/>
  <c r="GP962"/>
  <c r="GV962"/>
  <c r="HC962"/>
  <c r="I963"/>
  <c r="AC963"/>
  <c r="AD963"/>
  <c r="AB963" s="1"/>
  <c r="AE963"/>
  <c r="AF963"/>
  <c r="CT963" s="1"/>
  <c r="S963" s="1"/>
  <c r="AG963"/>
  <c r="AH963"/>
  <c r="CV963" s="1"/>
  <c r="U963" s="1"/>
  <c r="AI963"/>
  <c r="AJ963"/>
  <c r="CX963" s="1"/>
  <c r="W963" s="1"/>
  <c r="CQ963"/>
  <c r="P963" s="1"/>
  <c r="CS963"/>
  <c r="R963" s="1"/>
  <c r="CU963"/>
  <c r="T963" s="1"/>
  <c r="CW963"/>
  <c r="V963" s="1"/>
  <c r="FR963"/>
  <c r="GL963"/>
  <c r="GO963"/>
  <c r="GP963"/>
  <c r="GV963"/>
  <c r="HC963" s="1"/>
  <c r="GX963" s="1"/>
  <c r="C964"/>
  <c r="D964"/>
  <c r="I964"/>
  <c r="AC964"/>
  <c r="CQ964" s="1"/>
  <c r="P964" s="1"/>
  <c r="AE964"/>
  <c r="AD964" s="1"/>
  <c r="CR964" s="1"/>
  <c r="Q964" s="1"/>
  <c r="AF964"/>
  <c r="AG964"/>
  <c r="CU964" s="1"/>
  <c r="T964" s="1"/>
  <c r="AH964"/>
  <c r="AI964"/>
  <c r="CW964" s="1"/>
  <c r="V964" s="1"/>
  <c r="AJ964"/>
  <c r="CT964"/>
  <c r="S964" s="1"/>
  <c r="CV964"/>
  <c r="U964" s="1"/>
  <c r="CX964"/>
  <c r="W964" s="1"/>
  <c r="FR964"/>
  <c r="GL964"/>
  <c r="GN964"/>
  <c r="GP964"/>
  <c r="GV964"/>
  <c r="GX964"/>
  <c r="HC964"/>
  <c r="I965"/>
  <c r="AC965"/>
  <c r="AD965"/>
  <c r="AB965" s="1"/>
  <c r="AE965"/>
  <c r="AF965"/>
  <c r="CT965" s="1"/>
  <c r="S965" s="1"/>
  <c r="AG965"/>
  <c r="AH965"/>
  <c r="CV965" s="1"/>
  <c r="U965" s="1"/>
  <c r="AI965"/>
  <c r="AJ965"/>
  <c r="CX965" s="1"/>
  <c r="W965" s="1"/>
  <c r="CQ965"/>
  <c r="P965" s="1"/>
  <c r="CS965"/>
  <c r="R965" s="1"/>
  <c r="CU965"/>
  <c r="T965" s="1"/>
  <c r="CW965"/>
  <c r="V965" s="1"/>
  <c r="FR965"/>
  <c r="GL965"/>
  <c r="GN965"/>
  <c r="GP965"/>
  <c r="GV965"/>
  <c r="HC965"/>
  <c r="GX965" s="1"/>
  <c r="B967"/>
  <c r="B927" s="1"/>
  <c r="C967"/>
  <c r="C927" s="1"/>
  <c r="D967"/>
  <c r="D927" s="1"/>
  <c r="F967"/>
  <c r="F927" s="1"/>
  <c r="G967"/>
  <c r="G927" s="1"/>
  <c r="BX967"/>
  <c r="AO967" s="1"/>
  <c r="BY967"/>
  <c r="AP967" s="1"/>
  <c r="BZ967"/>
  <c r="BZ927" s="1"/>
  <c r="CD967"/>
  <c r="CD927" s="1"/>
  <c r="CG967"/>
  <c r="AX967" s="1"/>
  <c r="CK967"/>
  <c r="BB967" s="1"/>
  <c r="CL967"/>
  <c r="CL927" s="1"/>
  <c r="CM967"/>
  <c r="CM927" s="1"/>
  <c r="B999"/>
  <c r="B887" s="1"/>
  <c r="C999"/>
  <c r="C887" s="1"/>
  <c r="D999"/>
  <c r="D887" s="1"/>
  <c r="F999"/>
  <c r="F887" s="1"/>
  <c r="G999"/>
  <c r="G887" s="1"/>
  <c r="F1001"/>
  <c r="F1002"/>
  <c r="F1011"/>
  <c r="F1013"/>
  <c r="F1014"/>
  <c r="F1020"/>
  <c r="F1021"/>
  <c r="F1022"/>
  <c r="F1023"/>
  <c r="F1025"/>
  <c r="F1026"/>
  <c r="D1031"/>
  <c r="E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AE1033"/>
  <c r="AF1033"/>
  <c r="AG1033"/>
  <c r="AH1033"/>
  <c r="AI1033"/>
  <c r="AJ1033"/>
  <c r="AK1033"/>
  <c r="AL1033"/>
  <c r="AM1033"/>
  <c r="AN1033"/>
  <c r="BE1033"/>
  <c r="BF1033"/>
  <c r="BG1033"/>
  <c r="BH1033"/>
  <c r="BI1033"/>
  <c r="BJ1033"/>
  <c r="BK1033"/>
  <c r="BL1033"/>
  <c r="BM1033"/>
  <c r="BN1033"/>
  <c r="BO1033"/>
  <c r="BP1033"/>
  <c r="BQ1033"/>
  <c r="BR1033"/>
  <c r="BS1033"/>
  <c r="BT1033"/>
  <c r="BU1033"/>
  <c r="BV1033"/>
  <c r="BW1033"/>
  <c r="BX1033"/>
  <c r="BY1033"/>
  <c r="BZ1033"/>
  <c r="CA1033"/>
  <c r="CB1033"/>
  <c r="CC1033"/>
  <c r="CD1033"/>
  <c r="CE1033"/>
  <c r="CF1033"/>
  <c r="CG1033"/>
  <c r="CH1033"/>
  <c r="CI1033"/>
  <c r="CJ1033"/>
  <c r="CK1033"/>
  <c r="CL1033"/>
  <c r="CM1033"/>
  <c r="CN1033"/>
  <c r="CO1033"/>
  <c r="CP1033"/>
  <c r="CQ1033"/>
  <c r="CR1033"/>
  <c r="CS1033"/>
  <c r="CT1033"/>
  <c r="CU1033"/>
  <c r="CV1033"/>
  <c r="CW1033"/>
  <c r="CX1033"/>
  <c r="CY1033"/>
  <c r="CZ1033"/>
  <c r="DA1033"/>
  <c r="DB1033"/>
  <c r="DC1033"/>
  <c r="DD1033"/>
  <c r="DE1033"/>
  <c r="DF1033"/>
  <c r="DG1033"/>
  <c r="DH1033"/>
  <c r="DI1033"/>
  <c r="DJ1033"/>
  <c r="DK1033"/>
  <c r="DL1033"/>
  <c r="DM1033"/>
  <c r="DN1033"/>
  <c r="DO1033"/>
  <c r="DP1033"/>
  <c r="DQ1033"/>
  <c r="DR1033"/>
  <c r="DS1033"/>
  <c r="DT1033"/>
  <c r="DU1033"/>
  <c r="DV1033"/>
  <c r="DW1033"/>
  <c r="DX1033"/>
  <c r="DY1033"/>
  <c r="DZ1033"/>
  <c r="EA1033"/>
  <c r="EB1033"/>
  <c r="EC1033"/>
  <c r="ED1033"/>
  <c r="EE1033"/>
  <c r="EF1033"/>
  <c r="EG1033"/>
  <c r="EH1033"/>
  <c r="EI1033"/>
  <c r="EJ1033"/>
  <c r="EK1033"/>
  <c r="EL1033"/>
  <c r="EM1033"/>
  <c r="EN1033"/>
  <c r="EO1033"/>
  <c r="EP1033"/>
  <c r="EQ1033"/>
  <c r="ER1033"/>
  <c r="ES1033"/>
  <c r="ET1033"/>
  <c r="EU1033"/>
  <c r="EV1033"/>
  <c r="EW1033"/>
  <c r="EX1033"/>
  <c r="EY1033"/>
  <c r="EZ1033"/>
  <c r="FA1033"/>
  <c r="FB1033"/>
  <c r="FC1033"/>
  <c r="FD1033"/>
  <c r="FE1033"/>
  <c r="FF1033"/>
  <c r="FG1033"/>
  <c r="FH1033"/>
  <c r="FI1033"/>
  <c r="FJ1033"/>
  <c r="FK1033"/>
  <c r="FL1033"/>
  <c r="FM1033"/>
  <c r="FN1033"/>
  <c r="FO1033"/>
  <c r="FP1033"/>
  <c r="FQ1033"/>
  <c r="FR1033"/>
  <c r="FS1033"/>
  <c r="FT1033"/>
  <c r="FU1033"/>
  <c r="FV1033"/>
  <c r="FW1033"/>
  <c r="FX1033"/>
  <c r="FY1033"/>
  <c r="FZ1033"/>
  <c r="GA1033"/>
  <c r="GB1033"/>
  <c r="GC1033"/>
  <c r="GD1033"/>
  <c r="GE1033"/>
  <c r="GF1033"/>
  <c r="GG1033"/>
  <c r="GH1033"/>
  <c r="GI1033"/>
  <c r="GJ1033"/>
  <c r="GK1033"/>
  <c r="GL1033"/>
  <c r="GM1033"/>
  <c r="GN1033"/>
  <c r="GO1033"/>
  <c r="GP1033"/>
  <c r="GQ1033"/>
  <c r="GR1033"/>
  <c r="GS1033"/>
  <c r="GT1033"/>
  <c r="GU1033"/>
  <c r="GV1033"/>
  <c r="GW1033"/>
  <c r="GX1033"/>
  <c r="D1035"/>
  <c r="E1037"/>
  <c r="Z1037"/>
  <c r="AA1037"/>
  <c r="AM1037"/>
  <c r="AN1037"/>
  <c r="BE1037"/>
  <c r="BF1037"/>
  <c r="BG1037"/>
  <c r="BH1037"/>
  <c r="BI1037"/>
  <c r="BJ1037"/>
  <c r="BK1037"/>
  <c r="BL1037"/>
  <c r="BM1037"/>
  <c r="BN1037"/>
  <c r="BO1037"/>
  <c r="BP1037"/>
  <c r="BQ1037"/>
  <c r="BR1037"/>
  <c r="BS1037"/>
  <c r="BT1037"/>
  <c r="BU1037"/>
  <c r="BV1037"/>
  <c r="BW1037"/>
  <c r="CN1037"/>
  <c r="CO1037"/>
  <c r="CP1037"/>
  <c r="CQ1037"/>
  <c r="CR1037"/>
  <c r="CS1037"/>
  <c r="CT1037"/>
  <c r="CU1037"/>
  <c r="CV1037"/>
  <c r="CW1037"/>
  <c r="CX1037"/>
  <c r="CY1037"/>
  <c r="CZ1037"/>
  <c r="DA1037"/>
  <c r="DB1037"/>
  <c r="DC1037"/>
  <c r="DD1037"/>
  <c r="DE1037"/>
  <c r="DF1037"/>
  <c r="DG1037"/>
  <c r="DH1037"/>
  <c r="DI1037"/>
  <c r="DJ1037"/>
  <c r="DK1037"/>
  <c r="DL1037"/>
  <c r="DM1037"/>
  <c r="DN1037"/>
  <c r="DO1037"/>
  <c r="DP1037"/>
  <c r="DQ1037"/>
  <c r="DR1037"/>
  <c r="DS1037"/>
  <c r="DT1037"/>
  <c r="DU1037"/>
  <c r="DV1037"/>
  <c r="DW1037"/>
  <c r="DX1037"/>
  <c r="DY1037"/>
  <c r="DZ1037"/>
  <c r="EA1037"/>
  <c r="EB1037"/>
  <c r="EC1037"/>
  <c r="ED1037"/>
  <c r="EE1037"/>
  <c r="EF1037"/>
  <c r="EG1037"/>
  <c r="EH1037"/>
  <c r="EI1037"/>
  <c r="EJ1037"/>
  <c r="EK1037"/>
  <c r="EL1037"/>
  <c r="EM1037"/>
  <c r="EN1037"/>
  <c r="EO1037"/>
  <c r="EP1037"/>
  <c r="EQ1037"/>
  <c r="ER1037"/>
  <c r="ES1037"/>
  <c r="ET1037"/>
  <c r="EU1037"/>
  <c r="EV1037"/>
  <c r="EW1037"/>
  <c r="EX1037"/>
  <c r="EY1037"/>
  <c r="EZ1037"/>
  <c r="FA1037"/>
  <c r="FB1037"/>
  <c r="FC1037"/>
  <c r="FD1037"/>
  <c r="FE1037"/>
  <c r="FF1037"/>
  <c r="FG1037"/>
  <c r="FH1037"/>
  <c r="FI1037"/>
  <c r="FJ1037"/>
  <c r="FK1037"/>
  <c r="FL1037"/>
  <c r="FM1037"/>
  <c r="FN1037"/>
  <c r="FO1037"/>
  <c r="FP1037"/>
  <c r="FQ1037"/>
  <c r="FR1037"/>
  <c r="FS1037"/>
  <c r="FT1037"/>
  <c r="FU1037"/>
  <c r="FV1037"/>
  <c r="FW1037"/>
  <c r="FX1037"/>
  <c r="FY1037"/>
  <c r="FZ1037"/>
  <c r="GA1037"/>
  <c r="GB1037"/>
  <c r="GC1037"/>
  <c r="GD1037"/>
  <c r="GE1037"/>
  <c r="GF1037"/>
  <c r="GG1037"/>
  <c r="GH1037"/>
  <c r="GI1037"/>
  <c r="GJ1037"/>
  <c r="GK1037"/>
  <c r="GL1037"/>
  <c r="GM1037"/>
  <c r="GN1037"/>
  <c r="GO1037"/>
  <c r="GP1037"/>
  <c r="GQ1037"/>
  <c r="GR1037"/>
  <c r="GS1037"/>
  <c r="GT1037"/>
  <c r="GU1037"/>
  <c r="GV1037"/>
  <c r="GW1037"/>
  <c r="GX1037"/>
  <c r="C1039"/>
  <c r="D1039"/>
  <c r="I1039"/>
  <c r="AC1039"/>
  <c r="AE1039"/>
  <c r="AD1039" s="1"/>
  <c r="CR1039" s="1"/>
  <c r="Q1039" s="1"/>
  <c r="AF1039"/>
  <c r="AG1039"/>
  <c r="AH1039"/>
  <c r="AI1039"/>
  <c r="CW1039" s="1"/>
  <c r="V1039" s="1"/>
  <c r="AJ1039"/>
  <c r="CQ1039"/>
  <c r="P1039" s="1"/>
  <c r="CT1039"/>
  <c r="S1039" s="1"/>
  <c r="CU1039"/>
  <c r="T1039" s="1"/>
  <c r="CV1039"/>
  <c r="U1039" s="1"/>
  <c r="CX1039"/>
  <c r="W1039" s="1"/>
  <c r="FR1039"/>
  <c r="GL1039"/>
  <c r="GO1039"/>
  <c r="GP1039"/>
  <c r="GV1039"/>
  <c r="HC1039" s="1"/>
  <c r="GX1039" s="1"/>
  <c r="I1040"/>
  <c r="AC1040"/>
  <c r="AD1040"/>
  <c r="AB1040" s="1"/>
  <c r="AE1040"/>
  <c r="AF1040"/>
  <c r="AG1040"/>
  <c r="AH1040"/>
  <c r="CV1040" s="1"/>
  <c r="U1040" s="1"/>
  <c r="AI1040"/>
  <c r="AJ1040"/>
  <c r="CQ1040"/>
  <c r="P1040" s="1"/>
  <c r="CS1040"/>
  <c r="R1040" s="1"/>
  <c r="CT1040"/>
  <c r="S1040" s="1"/>
  <c r="CU1040"/>
  <c r="T1040" s="1"/>
  <c r="CW1040"/>
  <c r="V1040" s="1"/>
  <c r="CX1040"/>
  <c r="W1040" s="1"/>
  <c r="FR1040"/>
  <c r="GL1040"/>
  <c r="GN1040"/>
  <c r="GP1040"/>
  <c r="GV1040"/>
  <c r="HC1040" s="1"/>
  <c r="GX1040" s="1"/>
  <c r="C1041"/>
  <c r="D1041"/>
  <c r="I1041"/>
  <c r="AC1041"/>
  <c r="AE1041"/>
  <c r="AD1041" s="1"/>
  <c r="CR1041" s="1"/>
  <c r="Q1041" s="1"/>
  <c r="AF1041"/>
  <c r="AG1041"/>
  <c r="AH1041"/>
  <c r="AI1041"/>
  <c r="CW1041" s="1"/>
  <c r="V1041" s="1"/>
  <c r="AJ1041"/>
  <c r="CQ1041"/>
  <c r="P1041" s="1"/>
  <c r="CP1041" s="1"/>
  <c r="O1041" s="1"/>
  <c r="CT1041"/>
  <c r="S1041" s="1"/>
  <c r="CU1041"/>
  <c r="T1041" s="1"/>
  <c r="CV1041"/>
  <c r="U1041" s="1"/>
  <c r="CX1041"/>
  <c r="W1041" s="1"/>
  <c r="FR1041"/>
  <c r="GL1041"/>
  <c r="GO1041"/>
  <c r="GP1041"/>
  <c r="GV1041"/>
  <c r="HC1041" s="1"/>
  <c r="GX1041" s="1"/>
  <c r="I1042"/>
  <c r="AC1042"/>
  <c r="AD1042"/>
  <c r="AB1042" s="1"/>
  <c r="AE1042"/>
  <c r="AF1042"/>
  <c r="AG1042"/>
  <c r="AH1042"/>
  <c r="CV1042" s="1"/>
  <c r="U1042" s="1"/>
  <c r="AI1042"/>
  <c r="AJ1042"/>
  <c r="CQ1042"/>
  <c r="P1042" s="1"/>
  <c r="CS1042"/>
  <c r="R1042" s="1"/>
  <c r="CT1042"/>
  <c r="S1042" s="1"/>
  <c r="CU1042"/>
  <c r="T1042" s="1"/>
  <c r="CW1042"/>
  <c r="V1042" s="1"/>
  <c r="CX1042"/>
  <c r="W1042" s="1"/>
  <c r="FR1042"/>
  <c r="GL1042"/>
  <c r="GN1042"/>
  <c r="GP1042"/>
  <c r="GV1042"/>
  <c r="HC1042" s="1"/>
  <c r="GX1042" s="1"/>
  <c r="C1043"/>
  <c r="D1043"/>
  <c r="I1043"/>
  <c r="AC1043"/>
  <c r="AE1043"/>
  <c r="AD1043" s="1"/>
  <c r="CR1043" s="1"/>
  <c r="Q1043" s="1"/>
  <c r="AF1043"/>
  <c r="AG1043"/>
  <c r="AH1043"/>
  <c r="AI1043"/>
  <c r="CW1043" s="1"/>
  <c r="V1043" s="1"/>
  <c r="AJ1043"/>
  <c r="CQ1043"/>
  <c r="P1043" s="1"/>
  <c r="CP1043" s="1"/>
  <c r="O1043" s="1"/>
  <c r="CT1043"/>
  <c r="S1043" s="1"/>
  <c r="CU1043"/>
  <c r="T1043" s="1"/>
  <c r="CV1043"/>
  <c r="U1043" s="1"/>
  <c r="CX1043"/>
  <c r="W1043" s="1"/>
  <c r="FR1043"/>
  <c r="GL1043"/>
  <c r="GO1043"/>
  <c r="GP1043"/>
  <c r="GV1043"/>
  <c r="HC1043" s="1"/>
  <c r="GX1043" s="1"/>
  <c r="I1044"/>
  <c r="AC1044"/>
  <c r="AD1044"/>
  <c r="AB1044" s="1"/>
  <c r="AE1044"/>
  <c r="AF1044"/>
  <c r="AG1044"/>
  <c r="AH1044"/>
  <c r="CV1044" s="1"/>
  <c r="U1044" s="1"/>
  <c r="AI1044"/>
  <c r="AJ1044"/>
  <c r="CQ1044"/>
  <c r="P1044" s="1"/>
  <c r="CS1044"/>
  <c r="R1044" s="1"/>
  <c r="CT1044"/>
  <c r="S1044" s="1"/>
  <c r="CU1044"/>
  <c r="T1044" s="1"/>
  <c r="CW1044"/>
  <c r="V1044" s="1"/>
  <c r="CX1044"/>
  <c r="W1044" s="1"/>
  <c r="FR1044"/>
  <c r="GL1044"/>
  <c r="GN1044"/>
  <c r="GP1044"/>
  <c r="GV1044"/>
  <c r="HC1044" s="1"/>
  <c r="GX1044" s="1"/>
  <c r="C1045"/>
  <c r="D1045"/>
  <c r="I1045"/>
  <c r="CX1008" i="3" s="1"/>
  <c r="AC1045" i="1"/>
  <c r="AE1045"/>
  <c r="AD1045" s="1"/>
  <c r="CR1045" s="1"/>
  <c r="Q1045" s="1"/>
  <c r="AF1045"/>
  <c r="AG1045"/>
  <c r="AH1045"/>
  <c r="AI1045"/>
  <c r="AJ1045"/>
  <c r="CQ1045"/>
  <c r="P1045" s="1"/>
  <c r="CP1045" s="1"/>
  <c r="O1045" s="1"/>
  <c r="CS1045"/>
  <c r="R1045" s="1"/>
  <c r="CT1045"/>
  <c r="S1045" s="1"/>
  <c r="CU1045"/>
  <c r="T1045" s="1"/>
  <c r="CV1045"/>
  <c r="U1045" s="1"/>
  <c r="CW1045"/>
  <c r="V1045" s="1"/>
  <c r="CX1045"/>
  <c r="W1045" s="1"/>
  <c r="FR1045"/>
  <c r="GL1045"/>
  <c r="GO1045"/>
  <c r="GP1045"/>
  <c r="GV1045"/>
  <c r="HC1045"/>
  <c r="GX1045" s="1"/>
  <c r="C1046"/>
  <c r="D1046"/>
  <c r="I1046"/>
  <c r="AC1046"/>
  <c r="AB1046" s="1"/>
  <c r="AD1046"/>
  <c r="CR1046" s="1"/>
  <c r="Q1046" s="1"/>
  <c r="AE1046"/>
  <c r="AF1046"/>
  <c r="AG1046"/>
  <c r="AH1046"/>
  <c r="CV1046" s="1"/>
  <c r="U1046" s="1"/>
  <c r="AI1046"/>
  <c r="AJ1046"/>
  <c r="CQ1046"/>
  <c r="P1046" s="1"/>
  <c r="CP1046" s="1"/>
  <c r="O1046" s="1"/>
  <c r="CS1046"/>
  <c r="R1046" s="1"/>
  <c r="CT1046"/>
  <c r="S1046" s="1"/>
  <c r="CU1046"/>
  <c r="T1046" s="1"/>
  <c r="CW1046"/>
  <c r="V1046" s="1"/>
  <c r="CX1046"/>
  <c r="W1046" s="1"/>
  <c r="FR1046"/>
  <c r="GL1046"/>
  <c r="GO1046"/>
  <c r="GP1046"/>
  <c r="GV1046"/>
  <c r="HC1046"/>
  <c r="GX1046" s="1"/>
  <c r="I1047"/>
  <c r="AC1047"/>
  <c r="CQ1047" s="1"/>
  <c r="P1047" s="1"/>
  <c r="AE1047"/>
  <c r="AD1047" s="1"/>
  <c r="AF1047"/>
  <c r="CT1047" s="1"/>
  <c r="S1047" s="1"/>
  <c r="AG1047"/>
  <c r="CU1047" s="1"/>
  <c r="T1047" s="1"/>
  <c r="AH1047"/>
  <c r="AI1047"/>
  <c r="AJ1047"/>
  <c r="CX1047" s="1"/>
  <c r="W1047" s="1"/>
  <c r="CS1047"/>
  <c r="R1047" s="1"/>
  <c r="CV1047"/>
  <c r="U1047" s="1"/>
  <c r="CW1047"/>
  <c r="V1047" s="1"/>
  <c r="FR1047"/>
  <c r="GL1047"/>
  <c r="GN1047"/>
  <c r="GP1047"/>
  <c r="GV1047"/>
  <c r="HC1047"/>
  <c r="GX1047" s="1"/>
  <c r="B1049"/>
  <c r="B1037" s="1"/>
  <c r="C1049"/>
  <c r="C1037" s="1"/>
  <c r="D1049"/>
  <c r="D1037" s="1"/>
  <c r="F1049"/>
  <c r="F1037" s="1"/>
  <c r="G1049"/>
  <c r="G1037" s="1"/>
  <c r="BX1049"/>
  <c r="AO1049" s="1"/>
  <c r="BY1049"/>
  <c r="AP1049" s="1"/>
  <c r="BZ1049"/>
  <c r="AQ1049" s="1"/>
  <c r="CD1049"/>
  <c r="AU1049" s="1"/>
  <c r="CG1049"/>
  <c r="AX1049" s="1"/>
  <c r="CK1049"/>
  <c r="BB1049" s="1"/>
  <c r="CL1049"/>
  <c r="BC1049" s="1"/>
  <c r="CM1049"/>
  <c r="CM1037" s="1"/>
  <c r="D1081"/>
  <c r="E1083"/>
  <c r="Z1083"/>
  <c r="AA1083"/>
  <c r="AM1083"/>
  <c r="AN1083"/>
  <c r="BE1083"/>
  <c r="BF1083"/>
  <c r="BG1083"/>
  <c r="BH1083"/>
  <c r="BI1083"/>
  <c r="BJ1083"/>
  <c r="BK1083"/>
  <c r="BL1083"/>
  <c r="BM1083"/>
  <c r="BN1083"/>
  <c r="BO1083"/>
  <c r="BP1083"/>
  <c r="BQ1083"/>
  <c r="BR1083"/>
  <c r="BS1083"/>
  <c r="BT1083"/>
  <c r="BU1083"/>
  <c r="BV1083"/>
  <c r="BW1083"/>
  <c r="CN1083"/>
  <c r="CO1083"/>
  <c r="CP1083"/>
  <c r="CQ1083"/>
  <c r="CR1083"/>
  <c r="CS1083"/>
  <c r="CT1083"/>
  <c r="CU1083"/>
  <c r="CV1083"/>
  <c r="CW1083"/>
  <c r="CX1083"/>
  <c r="CY1083"/>
  <c r="CZ1083"/>
  <c r="DA1083"/>
  <c r="DB1083"/>
  <c r="DC1083"/>
  <c r="DD1083"/>
  <c r="DE1083"/>
  <c r="DF1083"/>
  <c r="DG1083"/>
  <c r="DH1083"/>
  <c r="DI1083"/>
  <c r="DJ1083"/>
  <c r="DK1083"/>
  <c r="DL1083"/>
  <c r="DM1083"/>
  <c r="DN1083"/>
  <c r="DO1083"/>
  <c r="DP1083"/>
  <c r="DQ1083"/>
  <c r="DR1083"/>
  <c r="DS1083"/>
  <c r="DT1083"/>
  <c r="DU1083"/>
  <c r="DV1083"/>
  <c r="DW1083"/>
  <c r="DX1083"/>
  <c r="DY1083"/>
  <c r="DZ1083"/>
  <c r="EA1083"/>
  <c r="EB1083"/>
  <c r="EC1083"/>
  <c r="ED1083"/>
  <c r="EE1083"/>
  <c r="EF1083"/>
  <c r="EG1083"/>
  <c r="EH1083"/>
  <c r="EI1083"/>
  <c r="EJ1083"/>
  <c r="EK1083"/>
  <c r="EL1083"/>
  <c r="EM1083"/>
  <c r="EN1083"/>
  <c r="EO1083"/>
  <c r="EP1083"/>
  <c r="EQ1083"/>
  <c r="ER1083"/>
  <c r="ES1083"/>
  <c r="ET1083"/>
  <c r="EU1083"/>
  <c r="EV1083"/>
  <c r="EW1083"/>
  <c r="EX1083"/>
  <c r="EY1083"/>
  <c r="EZ1083"/>
  <c r="FA1083"/>
  <c r="FB1083"/>
  <c r="FC1083"/>
  <c r="FD1083"/>
  <c r="FE1083"/>
  <c r="FF1083"/>
  <c r="FG1083"/>
  <c r="FH1083"/>
  <c r="FI1083"/>
  <c r="FJ1083"/>
  <c r="FK1083"/>
  <c r="FL1083"/>
  <c r="FM1083"/>
  <c r="FN1083"/>
  <c r="FO1083"/>
  <c r="FP1083"/>
  <c r="FQ1083"/>
  <c r="FR1083"/>
  <c r="FS1083"/>
  <c r="FT1083"/>
  <c r="FU1083"/>
  <c r="FV1083"/>
  <c r="FW1083"/>
  <c r="FX1083"/>
  <c r="FY1083"/>
  <c r="FZ1083"/>
  <c r="GA1083"/>
  <c r="GB1083"/>
  <c r="GC1083"/>
  <c r="GD1083"/>
  <c r="GE1083"/>
  <c r="GF1083"/>
  <c r="GG1083"/>
  <c r="GH1083"/>
  <c r="GI1083"/>
  <c r="GJ1083"/>
  <c r="GK1083"/>
  <c r="GL1083"/>
  <c r="GM1083"/>
  <c r="GN1083"/>
  <c r="GO1083"/>
  <c r="GP1083"/>
  <c r="GQ1083"/>
  <c r="GR1083"/>
  <c r="GS1083"/>
  <c r="GT1083"/>
  <c r="GU1083"/>
  <c r="GV1083"/>
  <c r="GW1083"/>
  <c r="GX1083"/>
  <c r="C1085"/>
  <c r="D1085"/>
  <c r="I1085"/>
  <c r="AC1085"/>
  <c r="AE1085"/>
  <c r="AD1085" s="1"/>
  <c r="CR1085" s="1"/>
  <c r="Q1085" s="1"/>
  <c r="AF1085"/>
  <c r="AG1085"/>
  <c r="AH1085"/>
  <c r="AI1085"/>
  <c r="AJ1085"/>
  <c r="CQ1085"/>
  <c r="P1085" s="1"/>
  <c r="CS1085"/>
  <c r="R1085" s="1"/>
  <c r="CT1085"/>
  <c r="S1085" s="1"/>
  <c r="CU1085"/>
  <c r="T1085" s="1"/>
  <c r="CV1085"/>
  <c r="U1085" s="1"/>
  <c r="CW1085"/>
  <c r="V1085" s="1"/>
  <c r="CX1085"/>
  <c r="W1085" s="1"/>
  <c r="FR1085"/>
  <c r="GL1085"/>
  <c r="GO1085"/>
  <c r="GP1085"/>
  <c r="GV1085"/>
  <c r="HC1085"/>
  <c r="GX1085" s="1"/>
  <c r="I1086"/>
  <c r="AC1086"/>
  <c r="AE1086"/>
  <c r="AD1086" s="1"/>
  <c r="CR1086" s="1"/>
  <c r="Q1086" s="1"/>
  <c r="AF1086"/>
  <c r="AG1086"/>
  <c r="AH1086"/>
  <c r="AI1086"/>
  <c r="AJ1086"/>
  <c r="CQ1086"/>
  <c r="P1086" s="1"/>
  <c r="CS1086"/>
  <c r="R1086" s="1"/>
  <c r="CT1086"/>
  <c r="S1086" s="1"/>
  <c r="CU1086"/>
  <c r="T1086" s="1"/>
  <c r="CV1086"/>
  <c r="U1086" s="1"/>
  <c r="CW1086"/>
  <c r="V1086" s="1"/>
  <c r="CX1086"/>
  <c r="W1086" s="1"/>
  <c r="FR1086"/>
  <c r="GL1086"/>
  <c r="GO1086"/>
  <c r="GP1086"/>
  <c r="GV1086"/>
  <c r="HC1086"/>
  <c r="GX1086" s="1"/>
  <c r="C1087"/>
  <c r="D1087"/>
  <c r="I1087"/>
  <c r="AC1087"/>
  <c r="AB1087" s="1"/>
  <c r="AD1087"/>
  <c r="CR1087" s="1"/>
  <c r="Q1087" s="1"/>
  <c r="AE1087"/>
  <c r="AF1087"/>
  <c r="AG1087"/>
  <c r="AH1087"/>
  <c r="CV1087" s="1"/>
  <c r="U1087" s="1"/>
  <c r="AI1087"/>
  <c r="AJ1087"/>
  <c r="CQ1087"/>
  <c r="P1087" s="1"/>
  <c r="CS1087"/>
  <c r="R1087" s="1"/>
  <c r="CT1087"/>
  <c r="S1087" s="1"/>
  <c r="CU1087"/>
  <c r="T1087" s="1"/>
  <c r="CW1087"/>
  <c r="V1087" s="1"/>
  <c r="CX1087"/>
  <c r="W1087" s="1"/>
  <c r="FR1087"/>
  <c r="GL1087"/>
  <c r="GO1087"/>
  <c r="GP1087"/>
  <c r="GV1087"/>
  <c r="HC1087" s="1"/>
  <c r="GX1087" s="1"/>
  <c r="I1088"/>
  <c r="AC1088"/>
  <c r="CQ1088" s="1"/>
  <c r="P1088" s="1"/>
  <c r="AE1088"/>
  <c r="AD1088" s="1"/>
  <c r="CR1088" s="1"/>
  <c r="Q1088" s="1"/>
  <c r="AF1088"/>
  <c r="AG1088"/>
  <c r="CU1088" s="1"/>
  <c r="T1088" s="1"/>
  <c r="AH1088"/>
  <c r="AI1088"/>
  <c r="AJ1088"/>
  <c r="CS1088"/>
  <c r="R1088" s="1"/>
  <c r="CT1088"/>
  <c r="S1088" s="1"/>
  <c r="CV1088"/>
  <c r="U1088" s="1"/>
  <c r="CW1088"/>
  <c r="V1088" s="1"/>
  <c r="CX1088"/>
  <c r="W1088" s="1"/>
  <c r="FR1088"/>
  <c r="GL1088"/>
  <c r="GO1088"/>
  <c r="GP1088"/>
  <c r="GV1088"/>
  <c r="HC1088"/>
  <c r="GX1088" s="1"/>
  <c r="I1089"/>
  <c r="AC1089"/>
  <c r="AE1089"/>
  <c r="AD1089" s="1"/>
  <c r="AF1089"/>
  <c r="CT1089" s="1"/>
  <c r="S1089" s="1"/>
  <c r="AG1089"/>
  <c r="AH1089"/>
  <c r="AI1089"/>
  <c r="AJ1089"/>
  <c r="CX1089" s="1"/>
  <c r="W1089" s="1"/>
  <c r="CQ1089"/>
  <c r="P1089" s="1"/>
  <c r="CS1089"/>
  <c r="R1089" s="1"/>
  <c r="CU1089"/>
  <c r="T1089" s="1"/>
  <c r="CV1089"/>
  <c r="U1089" s="1"/>
  <c r="CW1089"/>
  <c r="V1089" s="1"/>
  <c r="FR1089"/>
  <c r="GL1089"/>
  <c r="GO1089"/>
  <c r="GP1089"/>
  <c r="GV1089"/>
  <c r="HC1089"/>
  <c r="GX1089" s="1"/>
  <c r="C1090"/>
  <c r="D1090"/>
  <c r="I1090"/>
  <c r="AC1090"/>
  <c r="CQ1090" s="1"/>
  <c r="P1090" s="1"/>
  <c r="AE1090"/>
  <c r="AD1090" s="1"/>
  <c r="CR1090" s="1"/>
  <c r="Q1090" s="1"/>
  <c r="AF1090"/>
  <c r="AG1090"/>
  <c r="CU1090" s="1"/>
  <c r="T1090" s="1"/>
  <c r="AH1090"/>
  <c r="AI1090"/>
  <c r="AJ1090"/>
  <c r="CS1090"/>
  <c r="R1090" s="1"/>
  <c r="CT1090"/>
  <c r="S1090" s="1"/>
  <c r="CV1090"/>
  <c r="U1090" s="1"/>
  <c r="CW1090"/>
  <c r="V1090" s="1"/>
  <c r="CX1090"/>
  <c r="W1090" s="1"/>
  <c r="FR1090"/>
  <c r="GL1090"/>
  <c r="GO1090"/>
  <c r="GP1090"/>
  <c r="GV1090"/>
  <c r="HC1090"/>
  <c r="GX1090" s="1"/>
  <c r="I1091"/>
  <c r="AC1091"/>
  <c r="AE1091"/>
  <c r="AD1091" s="1"/>
  <c r="AF1091"/>
  <c r="CT1091" s="1"/>
  <c r="S1091" s="1"/>
  <c r="AG1091"/>
  <c r="AH1091"/>
  <c r="AI1091"/>
  <c r="AJ1091"/>
  <c r="CX1091" s="1"/>
  <c r="W1091" s="1"/>
  <c r="CQ1091"/>
  <c r="P1091" s="1"/>
  <c r="CS1091"/>
  <c r="R1091" s="1"/>
  <c r="CU1091"/>
  <c r="T1091" s="1"/>
  <c r="CV1091"/>
  <c r="U1091" s="1"/>
  <c r="CW1091"/>
  <c r="V1091" s="1"/>
  <c r="FR1091"/>
  <c r="GL1091"/>
  <c r="GO1091"/>
  <c r="GP1091"/>
  <c r="GV1091"/>
  <c r="HC1091"/>
  <c r="GX1091" s="1"/>
  <c r="I1092"/>
  <c r="AC1092"/>
  <c r="AE1092"/>
  <c r="CS1092" s="1"/>
  <c r="R1092" s="1"/>
  <c r="AF1092"/>
  <c r="AG1092"/>
  <c r="AH1092"/>
  <c r="AI1092"/>
  <c r="CW1092" s="1"/>
  <c r="V1092" s="1"/>
  <c r="AJ1092"/>
  <c r="CQ1092"/>
  <c r="P1092" s="1"/>
  <c r="CT1092"/>
  <c r="S1092" s="1"/>
  <c r="CU1092"/>
  <c r="T1092" s="1"/>
  <c r="CV1092"/>
  <c r="U1092" s="1"/>
  <c r="CX1092"/>
  <c r="W1092" s="1"/>
  <c r="FR1092"/>
  <c r="GL1092"/>
  <c r="GO1092"/>
  <c r="GP1092"/>
  <c r="GV1092"/>
  <c r="HC1092" s="1"/>
  <c r="GX1092" s="1"/>
  <c r="I1093"/>
  <c r="AC1093"/>
  <c r="AB1093" s="1"/>
  <c r="AD1093"/>
  <c r="CR1093" s="1"/>
  <c r="Q1093" s="1"/>
  <c r="AE1093"/>
  <c r="AF1093"/>
  <c r="AG1093"/>
  <c r="AH1093"/>
  <c r="CV1093" s="1"/>
  <c r="U1093" s="1"/>
  <c r="AI1093"/>
  <c r="AJ1093"/>
  <c r="CQ1093"/>
  <c r="P1093" s="1"/>
  <c r="CS1093"/>
  <c r="R1093" s="1"/>
  <c r="CT1093"/>
  <c r="S1093" s="1"/>
  <c r="CU1093"/>
  <c r="T1093" s="1"/>
  <c r="CW1093"/>
  <c r="V1093" s="1"/>
  <c r="CX1093"/>
  <c r="W1093" s="1"/>
  <c r="FR1093"/>
  <c r="GL1093"/>
  <c r="GO1093"/>
  <c r="GP1093"/>
  <c r="GV1093"/>
  <c r="HC1093" s="1"/>
  <c r="GX1093" s="1"/>
  <c r="C1094"/>
  <c r="D1094"/>
  <c r="I1094"/>
  <c r="AC1094"/>
  <c r="AE1094"/>
  <c r="AD1094" s="1"/>
  <c r="CR1094" s="1"/>
  <c r="Q1094" s="1"/>
  <c r="AF1094"/>
  <c r="AG1094"/>
  <c r="AH1094"/>
  <c r="AI1094"/>
  <c r="AJ1094"/>
  <c r="CQ1094"/>
  <c r="P1094" s="1"/>
  <c r="CS1094"/>
  <c r="R1094" s="1"/>
  <c r="CT1094"/>
  <c r="S1094" s="1"/>
  <c r="CU1094"/>
  <c r="T1094" s="1"/>
  <c r="CV1094"/>
  <c r="U1094" s="1"/>
  <c r="CW1094"/>
  <c r="V1094" s="1"/>
  <c r="CX1094"/>
  <c r="W1094" s="1"/>
  <c r="FR1094"/>
  <c r="GL1094"/>
  <c r="GO1094"/>
  <c r="GP1094"/>
  <c r="GV1094"/>
  <c r="HC1094"/>
  <c r="GX1094" s="1"/>
  <c r="C1095"/>
  <c r="D1095"/>
  <c r="I1095"/>
  <c r="AC1095"/>
  <c r="AB1095" s="1"/>
  <c r="AD1095"/>
  <c r="CR1095" s="1"/>
  <c r="Q1095" s="1"/>
  <c r="AE1095"/>
  <c r="AF1095"/>
  <c r="AG1095"/>
  <c r="AH1095"/>
  <c r="CV1095" s="1"/>
  <c r="U1095" s="1"/>
  <c r="AI1095"/>
  <c r="AJ1095"/>
  <c r="CQ1095"/>
  <c r="P1095" s="1"/>
  <c r="CS1095"/>
  <c r="R1095" s="1"/>
  <c r="CT1095"/>
  <c r="S1095" s="1"/>
  <c r="CU1095"/>
  <c r="T1095" s="1"/>
  <c r="CW1095"/>
  <c r="V1095" s="1"/>
  <c r="CX1095"/>
  <c r="W1095" s="1"/>
  <c r="FR1095"/>
  <c r="GL1095"/>
  <c r="GO1095"/>
  <c r="GP1095"/>
  <c r="GV1095"/>
  <c r="HC1095"/>
  <c r="GX1095" s="1"/>
  <c r="C1096"/>
  <c r="D1096"/>
  <c r="I1096"/>
  <c r="AC1096"/>
  <c r="AE1096"/>
  <c r="AD1096" s="1"/>
  <c r="CR1096" s="1"/>
  <c r="Q1096" s="1"/>
  <c r="AF1096"/>
  <c r="AG1096"/>
  <c r="AH1096"/>
  <c r="AI1096"/>
  <c r="AJ1096"/>
  <c r="CQ1096"/>
  <c r="P1096" s="1"/>
  <c r="CP1096" s="1"/>
  <c r="O1096" s="1"/>
  <c r="CS1096"/>
  <c r="R1096" s="1"/>
  <c r="CT1096"/>
  <c r="S1096" s="1"/>
  <c r="CU1096"/>
  <c r="T1096" s="1"/>
  <c r="CV1096"/>
  <c r="U1096" s="1"/>
  <c r="CW1096"/>
  <c r="V1096" s="1"/>
  <c r="CX1096"/>
  <c r="W1096" s="1"/>
  <c r="FR1096"/>
  <c r="GL1096"/>
  <c r="GO1096"/>
  <c r="GP1096"/>
  <c r="GV1096"/>
  <c r="HC1096"/>
  <c r="GX1096" s="1"/>
  <c r="C1097"/>
  <c r="D1097"/>
  <c r="I1097"/>
  <c r="AC1097"/>
  <c r="AB1097" s="1"/>
  <c r="AD1097"/>
  <c r="CR1097" s="1"/>
  <c r="Q1097" s="1"/>
  <c r="AE1097"/>
  <c r="AF1097"/>
  <c r="AG1097"/>
  <c r="AH1097"/>
  <c r="CV1097" s="1"/>
  <c r="U1097" s="1"/>
  <c r="AI1097"/>
  <c r="AJ1097"/>
  <c r="CQ1097"/>
  <c r="P1097" s="1"/>
  <c r="CP1097" s="1"/>
  <c r="O1097" s="1"/>
  <c r="CS1097"/>
  <c r="R1097" s="1"/>
  <c r="CT1097"/>
  <c r="S1097" s="1"/>
  <c r="CU1097"/>
  <c r="T1097" s="1"/>
  <c r="CW1097"/>
  <c r="V1097" s="1"/>
  <c r="CX1097"/>
  <c r="W1097" s="1"/>
  <c r="FR1097"/>
  <c r="GL1097"/>
  <c r="GO1097"/>
  <c r="GP1097"/>
  <c r="GV1097"/>
  <c r="HC1097"/>
  <c r="GX1097" s="1"/>
  <c r="C1098"/>
  <c r="D1098"/>
  <c r="I1098"/>
  <c r="AC1098"/>
  <c r="AE1098"/>
  <c r="AD1098" s="1"/>
  <c r="CR1098" s="1"/>
  <c r="Q1098" s="1"/>
  <c r="AF1098"/>
  <c r="AG1098"/>
  <c r="AH1098"/>
  <c r="AI1098"/>
  <c r="AJ1098"/>
  <c r="CQ1098"/>
  <c r="P1098" s="1"/>
  <c r="CS1098"/>
  <c r="R1098" s="1"/>
  <c r="CT1098"/>
  <c r="S1098" s="1"/>
  <c r="CU1098"/>
  <c r="T1098" s="1"/>
  <c r="CV1098"/>
  <c r="U1098" s="1"/>
  <c r="CW1098"/>
  <c r="V1098" s="1"/>
  <c r="CX1098"/>
  <c r="W1098" s="1"/>
  <c r="FR1098"/>
  <c r="GL1098"/>
  <c r="GO1098"/>
  <c r="GP1098"/>
  <c r="GV1098"/>
  <c r="HC1098"/>
  <c r="GX1098" s="1"/>
  <c r="I1099"/>
  <c r="AC1099"/>
  <c r="AE1099"/>
  <c r="AD1099" s="1"/>
  <c r="AF1099"/>
  <c r="AG1099"/>
  <c r="AH1099"/>
  <c r="AI1099"/>
  <c r="AJ1099"/>
  <c r="CQ1099"/>
  <c r="P1099" s="1"/>
  <c r="CS1099"/>
  <c r="R1099" s="1"/>
  <c r="CT1099"/>
  <c r="S1099" s="1"/>
  <c r="CU1099"/>
  <c r="T1099" s="1"/>
  <c r="CV1099"/>
  <c r="U1099" s="1"/>
  <c r="CW1099"/>
  <c r="V1099" s="1"/>
  <c r="CX1099"/>
  <c r="W1099" s="1"/>
  <c r="FR1099"/>
  <c r="GL1099"/>
  <c r="GO1099"/>
  <c r="GP1099"/>
  <c r="GV1099"/>
  <c r="HC1099"/>
  <c r="GX1099" s="1"/>
  <c r="I1100"/>
  <c r="AC1100"/>
  <c r="AE1100"/>
  <c r="AD1100" s="1"/>
  <c r="CR1100" s="1"/>
  <c r="Q1100" s="1"/>
  <c r="AF1100"/>
  <c r="AG1100"/>
  <c r="AH1100"/>
  <c r="AI1100"/>
  <c r="AJ1100"/>
  <c r="CQ1100"/>
  <c r="P1100" s="1"/>
  <c r="CP1100" s="1"/>
  <c r="O1100" s="1"/>
  <c r="CS1100"/>
  <c r="R1100" s="1"/>
  <c r="CT1100"/>
  <c r="S1100" s="1"/>
  <c r="CU1100"/>
  <c r="T1100" s="1"/>
  <c r="CV1100"/>
  <c r="U1100" s="1"/>
  <c r="CW1100"/>
  <c r="V1100" s="1"/>
  <c r="CX1100"/>
  <c r="W1100" s="1"/>
  <c r="FR1100"/>
  <c r="GL1100"/>
  <c r="GO1100"/>
  <c r="GP1100"/>
  <c r="GV1100"/>
  <c r="HC1100"/>
  <c r="GX1100" s="1"/>
  <c r="C1101"/>
  <c r="D1101"/>
  <c r="I1101"/>
  <c r="AC1101"/>
  <c r="AB1101" s="1"/>
  <c r="AD1101"/>
  <c r="CR1101" s="1"/>
  <c r="Q1101" s="1"/>
  <c r="AE1101"/>
  <c r="AF1101"/>
  <c r="AG1101"/>
  <c r="AH1101"/>
  <c r="CV1101" s="1"/>
  <c r="U1101" s="1"/>
  <c r="AI1101"/>
  <c r="AJ1101"/>
  <c r="CQ1101"/>
  <c r="P1101" s="1"/>
  <c r="CP1101" s="1"/>
  <c r="O1101" s="1"/>
  <c r="CS1101"/>
  <c r="R1101" s="1"/>
  <c r="CT1101"/>
  <c r="S1101" s="1"/>
  <c r="CU1101"/>
  <c r="T1101" s="1"/>
  <c r="CW1101"/>
  <c r="V1101" s="1"/>
  <c r="CX1101"/>
  <c r="W1101" s="1"/>
  <c r="FR1101"/>
  <c r="GL1101"/>
  <c r="GO1101"/>
  <c r="GP1101"/>
  <c r="GV1101"/>
  <c r="HC1101"/>
  <c r="GX1101" s="1"/>
  <c r="C1102"/>
  <c r="D1102"/>
  <c r="I1102"/>
  <c r="AC1102"/>
  <c r="AE1102"/>
  <c r="AD1102" s="1"/>
  <c r="CR1102" s="1"/>
  <c r="Q1102" s="1"/>
  <c r="AF1102"/>
  <c r="AG1102"/>
  <c r="AH1102"/>
  <c r="AI1102"/>
  <c r="AJ1102"/>
  <c r="CQ1102"/>
  <c r="P1102" s="1"/>
  <c r="CS1102"/>
  <c r="R1102" s="1"/>
  <c r="CT1102"/>
  <c r="S1102" s="1"/>
  <c r="CU1102"/>
  <c r="T1102" s="1"/>
  <c r="CV1102"/>
  <c r="U1102" s="1"/>
  <c r="CW1102"/>
  <c r="V1102" s="1"/>
  <c r="CX1102"/>
  <c r="W1102" s="1"/>
  <c r="FR1102"/>
  <c r="GL1102"/>
  <c r="GO1102"/>
  <c r="GP1102"/>
  <c r="GV1102"/>
  <c r="HC1102"/>
  <c r="GX1102" s="1"/>
  <c r="C1103"/>
  <c r="D1103"/>
  <c r="I1103"/>
  <c r="AC1103"/>
  <c r="AB1103" s="1"/>
  <c r="AD1103"/>
  <c r="CR1103" s="1"/>
  <c r="Q1103" s="1"/>
  <c r="AE1103"/>
  <c r="AF1103"/>
  <c r="AG1103"/>
  <c r="AH1103"/>
  <c r="CV1103" s="1"/>
  <c r="U1103" s="1"/>
  <c r="AI1103"/>
  <c r="AJ1103"/>
  <c r="CQ1103"/>
  <c r="P1103" s="1"/>
  <c r="CS1103"/>
  <c r="R1103" s="1"/>
  <c r="CT1103"/>
  <c r="S1103" s="1"/>
  <c r="CU1103"/>
  <c r="T1103" s="1"/>
  <c r="CW1103"/>
  <c r="V1103" s="1"/>
  <c r="CX1103"/>
  <c r="W1103" s="1"/>
  <c r="FR1103"/>
  <c r="GL1103"/>
  <c r="GO1103"/>
  <c r="GP1103"/>
  <c r="GV1103"/>
  <c r="HC1103"/>
  <c r="GX1103" s="1"/>
  <c r="C1104"/>
  <c r="D1104"/>
  <c r="I1104"/>
  <c r="AC1104"/>
  <c r="AE1104"/>
  <c r="AD1104" s="1"/>
  <c r="CR1104" s="1"/>
  <c r="Q1104" s="1"/>
  <c r="AF1104"/>
  <c r="AG1104"/>
  <c r="AH1104"/>
  <c r="AI1104"/>
  <c r="AJ1104"/>
  <c r="CQ1104"/>
  <c r="P1104" s="1"/>
  <c r="CP1104" s="1"/>
  <c r="O1104" s="1"/>
  <c r="CS1104"/>
  <c r="R1104" s="1"/>
  <c r="CT1104"/>
  <c r="S1104" s="1"/>
  <c r="CU1104"/>
  <c r="T1104" s="1"/>
  <c r="CV1104"/>
  <c r="U1104" s="1"/>
  <c r="CW1104"/>
  <c r="V1104" s="1"/>
  <c r="CX1104"/>
  <c r="W1104" s="1"/>
  <c r="FR1104"/>
  <c r="GL1104"/>
  <c r="GO1104"/>
  <c r="GP1104"/>
  <c r="GV1104"/>
  <c r="HC1104"/>
  <c r="GX1104" s="1"/>
  <c r="C1105"/>
  <c r="D1105"/>
  <c r="I1105"/>
  <c r="AC1105"/>
  <c r="AB1105" s="1"/>
  <c r="AD1105"/>
  <c r="CR1105" s="1"/>
  <c r="Q1105" s="1"/>
  <c r="AE1105"/>
  <c r="AF1105"/>
  <c r="AG1105"/>
  <c r="AH1105"/>
  <c r="CV1105" s="1"/>
  <c r="U1105" s="1"/>
  <c r="AI1105"/>
  <c r="AJ1105"/>
  <c r="CQ1105"/>
  <c r="P1105" s="1"/>
  <c r="CP1105" s="1"/>
  <c r="O1105" s="1"/>
  <c r="CS1105"/>
  <c r="R1105" s="1"/>
  <c r="CT1105"/>
  <c r="S1105" s="1"/>
  <c r="CU1105"/>
  <c r="T1105" s="1"/>
  <c r="CW1105"/>
  <c r="V1105" s="1"/>
  <c r="CX1105"/>
  <c r="W1105" s="1"/>
  <c r="FR1105"/>
  <c r="GL1105"/>
  <c r="GN1105"/>
  <c r="GP1105"/>
  <c r="GV1105"/>
  <c r="HC1105"/>
  <c r="GX1105" s="1"/>
  <c r="I1106"/>
  <c r="AC1106"/>
  <c r="CQ1106" s="1"/>
  <c r="P1106" s="1"/>
  <c r="AE1106"/>
  <c r="AD1106" s="1"/>
  <c r="CR1106" s="1"/>
  <c r="Q1106" s="1"/>
  <c r="AF1106"/>
  <c r="AG1106"/>
  <c r="CU1106" s="1"/>
  <c r="T1106" s="1"/>
  <c r="AH1106"/>
  <c r="AI1106"/>
  <c r="AJ1106"/>
  <c r="CS1106"/>
  <c r="R1106" s="1"/>
  <c r="CT1106"/>
  <c r="S1106" s="1"/>
  <c r="CV1106"/>
  <c r="U1106" s="1"/>
  <c r="CW1106"/>
  <c r="V1106" s="1"/>
  <c r="CX1106"/>
  <c r="W1106" s="1"/>
  <c r="FR1106"/>
  <c r="GL1106"/>
  <c r="GN1106"/>
  <c r="GP1106"/>
  <c r="GV1106"/>
  <c r="HC1106"/>
  <c r="GX1106" s="1"/>
  <c r="I1107"/>
  <c r="AC1107"/>
  <c r="AE1107"/>
  <c r="AD1107" s="1"/>
  <c r="AF1107"/>
  <c r="CT1107" s="1"/>
  <c r="S1107" s="1"/>
  <c r="AG1107"/>
  <c r="AH1107"/>
  <c r="AI1107"/>
  <c r="AJ1107"/>
  <c r="CX1107" s="1"/>
  <c r="W1107" s="1"/>
  <c r="CQ1107"/>
  <c r="P1107" s="1"/>
  <c r="CS1107"/>
  <c r="R1107" s="1"/>
  <c r="CU1107"/>
  <c r="T1107" s="1"/>
  <c r="CV1107"/>
  <c r="U1107" s="1"/>
  <c r="CW1107"/>
  <c r="V1107" s="1"/>
  <c r="FR1107"/>
  <c r="GL1107"/>
  <c r="GN1107"/>
  <c r="GP1107"/>
  <c r="GV1107"/>
  <c r="HC1107"/>
  <c r="GX1107" s="1"/>
  <c r="I1108"/>
  <c r="AC1108"/>
  <c r="AE1108"/>
  <c r="CS1108" s="1"/>
  <c r="R1108" s="1"/>
  <c r="AF1108"/>
  <c r="AG1108"/>
  <c r="AH1108"/>
  <c r="AI1108"/>
  <c r="CW1108" s="1"/>
  <c r="V1108" s="1"/>
  <c r="AJ1108"/>
  <c r="CQ1108"/>
  <c r="P1108" s="1"/>
  <c r="CT1108"/>
  <c r="S1108" s="1"/>
  <c r="CU1108"/>
  <c r="T1108" s="1"/>
  <c r="CV1108"/>
  <c r="U1108" s="1"/>
  <c r="CX1108"/>
  <c r="W1108" s="1"/>
  <c r="FR1108"/>
  <c r="GL1108"/>
  <c r="GN1108"/>
  <c r="GP1108"/>
  <c r="GV1108"/>
  <c r="HC1108" s="1"/>
  <c r="GX1108" s="1"/>
  <c r="C1109"/>
  <c r="D1109"/>
  <c r="I1109"/>
  <c r="AC1109"/>
  <c r="AE1109"/>
  <c r="AD1109" s="1"/>
  <c r="AF1109"/>
  <c r="AG1109"/>
  <c r="AH1109"/>
  <c r="AI1109"/>
  <c r="AJ1109"/>
  <c r="CQ1109"/>
  <c r="P1109" s="1"/>
  <c r="CS1109"/>
  <c r="R1109" s="1"/>
  <c r="CT1109"/>
  <c r="S1109" s="1"/>
  <c r="CU1109"/>
  <c r="T1109" s="1"/>
  <c r="CV1109"/>
  <c r="U1109" s="1"/>
  <c r="CW1109"/>
  <c r="V1109" s="1"/>
  <c r="CX1109"/>
  <c r="W1109" s="1"/>
  <c r="FR1109"/>
  <c r="GL1109"/>
  <c r="GN1109"/>
  <c r="GP1109"/>
  <c r="GV1109"/>
  <c r="HC1109"/>
  <c r="GX1109" s="1"/>
  <c r="I1110"/>
  <c r="AC1110"/>
  <c r="AE1110"/>
  <c r="AD1110" s="1"/>
  <c r="AF1110"/>
  <c r="AG1110"/>
  <c r="AH1110"/>
  <c r="AI1110"/>
  <c r="AJ1110"/>
  <c r="CQ1110"/>
  <c r="P1110" s="1"/>
  <c r="CS1110"/>
  <c r="R1110" s="1"/>
  <c r="CT1110"/>
  <c r="S1110" s="1"/>
  <c r="CU1110"/>
  <c r="T1110" s="1"/>
  <c r="CV1110"/>
  <c r="U1110" s="1"/>
  <c r="CW1110"/>
  <c r="V1110" s="1"/>
  <c r="CX1110"/>
  <c r="W1110" s="1"/>
  <c r="FR1110"/>
  <c r="GL1110"/>
  <c r="GN1110"/>
  <c r="GP1110"/>
  <c r="GV1110"/>
  <c r="HC1110"/>
  <c r="GX1110" s="1"/>
  <c r="I1111"/>
  <c r="AC1111"/>
  <c r="AE1111"/>
  <c r="AD1111" s="1"/>
  <c r="AF1111"/>
  <c r="CT1111" s="1"/>
  <c r="S1111" s="1"/>
  <c r="AG1111"/>
  <c r="AH1111"/>
  <c r="AI1111"/>
  <c r="AJ1111"/>
  <c r="CX1111" s="1"/>
  <c r="W1111" s="1"/>
  <c r="CQ1111"/>
  <c r="P1111" s="1"/>
  <c r="CS1111"/>
  <c r="R1111" s="1"/>
  <c r="CU1111"/>
  <c r="T1111" s="1"/>
  <c r="CV1111"/>
  <c r="U1111" s="1"/>
  <c r="CW1111"/>
  <c r="V1111" s="1"/>
  <c r="FR1111"/>
  <c r="GL1111"/>
  <c r="GN1111"/>
  <c r="GP1111"/>
  <c r="GV1111"/>
  <c r="HC1111"/>
  <c r="GX1111" s="1"/>
  <c r="C1112"/>
  <c r="D1112"/>
  <c r="I1112"/>
  <c r="AC1112"/>
  <c r="CQ1112" s="1"/>
  <c r="P1112" s="1"/>
  <c r="AE1112"/>
  <c r="AD1112" s="1"/>
  <c r="AF1112"/>
  <c r="CT1112" s="1"/>
  <c r="S1112" s="1"/>
  <c r="AG1112"/>
  <c r="CU1112" s="1"/>
  <c r="T1112" s="1"/>
  <c r="AH1112"/>
  <c r="AI1112"/>
  <c r="AJ1112"/>
  <c r="CX1112" s="1"/>
  <c r="W1112" s="1"/>
  <c r="CS1112"/>
  <c r="R1112" s="1"/>
  <c r="CV1112"/>
  <c r="U1112" s="1"/>
  <c r="CW1112"/>
  <c r="V1112" s="1"/>
  <c r="FR1112"/>
  <c r="GL1112"/>
  <c r="GO1112"/>
  <c r="GP1112"/>
  <c r="GV1112"/>
  <c r="HC1112"/>
  <c r="GX1112" s="1"/>
  <c r="AC1113"/>
  <c r="AB1113" s="1"/>
  <c r="AE1113"/>
  <c r="AD1113" s="1"/>
  <c r="CR1113" s="1"/>
  <c r="Q1113" s="1"/>
  <c r="AF1113"/>
  <c r="AG1113"/>
  <c r="CU1113" s="1"/>
  <c r="T1113" s="1"/>
  <c r="AH1113"/>
  <c r="AI1113"/>
  <c r="AJ1113"/>
  <c r="CS1113"/>
  <c r="R1113" s="1"/>
  <c r="CT1113"/>
  <c r="S1113" s="1"/>
  <c r="CV1113"/>
  <c r="U1113" s="1"/>
  <c r="CW1113"/>
  <c r="V1113" s="1"/>
  <c r="CX1113"/>
  <c r="W1113" s="1"/>
  <c r="FR1113"/>
  <c r="GL1113"/>
  <c r="GO1113"/>
  <c r="GP1113"/>
  <c r="GV1113"/>
  <c r="HC1113"/>
  <c r="GX1113" s="1"/>
  <c r="AC1114"/>
  <c r="AB1114" s="1"/>
  <c r="AE1114"/>
  <c r="AD1114" s="1"/>
  <c r="CR1114" s="1"/>
  <c r="Q1114" s="1"/>
  <c r="AF1114"/>
  <c r="AG1114"/>
  <c r="CU1114" s="1"/>
  <c r="T1114" s="1"/>
  <c r="AH1114"/>
  <c r="AI1114"/>
  <c r="AJ1114"/>
  <c r="CS1114"/>
  <c r="R1114" s="1"/>
  <c r="CT1114"/>
  <c r="S1114" s="1"/>
  <c r="CV1114"/>
  <c r="U1114" s="1"/>
  <c r="CW1114"/>
  <c r="V1114" s="1"/>
  <c r="CX1114"/>
  <c r="W1114" s="1"/>
  <c r="FR1114"/>
  <c r="GL1114"/>
  <c r="GO1114"/>
  <c r="GP1114"/>
  <c r="GV1114"/>
  <c r="HC1114"/>
  <c r="GX1114" s="1"/>
  <c r="AC1115"/>
  <c r="AB1115" s="1"/>
  <c r="AE1115"/>
  <c r="AD1115" s="1"/>
  <c r="CR1115" s="1"/>
  <c r="Q1115" s="1"/>
  <c r="AF1115"/>
  <c r="AG1115"/>
  <c r="CU1115" s="1"/>
  <c r="T1115" s="1"/>
  <c r="AH1115"/>
  <c r="AI1115"/>
  <c r="AJ1115"/>
  <c r="CS1115"/>
  <c r="R1115" s="1"/>
  <c r="CT1115"/>
  <c r="S1115" s="1"/>
  <c r="CV1115"/>
  <c r="U1115" s="1"/>
  <c r="CW1115"/>
  <c r="V1115" s="1"/>
  <c r="CX1115"/>
  <c r="W1115" s="1"/>
  <c r="FR1115"/>
  <c r="GL1115"/>
  <c r="GO1115"/>
  <c r="GP1115"/>
  <c r="GV1115"/>
  <c r="HC1115"/>
  <c r="GX1115" s="1"/>
  <c r="I1116"/>
  <c r="AC1116"/>
  <c r="CQ1116" s="1"/>
  <c r="P1116" s="1"/>
  <c r="AE1116"/>
  <c r="AD1116" s="1"/>
  <c r="AF1116"/>
  <c r="CT1116" s="1"/>
  <c r="S1116" s="1"/>
  <c r="AG1116"/>
  <c r="CU1116" s="1"/>
  <c r="T1116" s="1"/>
  <c r="AH1116"/>
  <c r="AI1116"/>
  <c r="AJ1116"/>
  <c r="CX1116" s="1"/>
  <c r="W1116" s="1"/>
  <c r="CS1116"/>
  <c r="R1116" s="1"/>
  <c r="CV1116"/>
  <c r="U1116" s="1"/>
  <c r="CW1116"/>
  <c r="V1116" s="1"/>
  <c r="FR1116"/>
  <c r="GL1116"/>
  <c r="GO1116"/>
  <c r="GP1116"/>
  <c r="GV1116"/>
  <c r="HC1116"/>
  <c r="GX1116" s="1"/>
  <c r="C1117"/>
  <c r="D1117"/>
  <c r="I1117"/>
  <c r="AC1117"/>
  <c r="AB1117" s="1"/>
  <c r="AD1117"/>
  <c r="CR1117" s="1"/>
  <c r="Q1117" s="1"/>
  <c r="AE1117"/>
  <c r="AF1117"/>
  <c r="AG1117"/>
  <c r="CU1117" s="1"/>
  <c r="T1117" s="1"/>
  <c r="AH1117"/>
  <c r="CV1117" s="1"/>
  <c r="U1117" s="1"/>
  <c r="AI1117"/>
  <c r="AJ1117"/>
  <c r="CS1117"/>
  <c r="R1117" s="1"/>
  <c r="CT1117"/>
  <c r="S1117" s="1"/>
  <c r="CW1117"/>
  <c r="V1117" s="1"/>
  <c r="CX1117"/>
  <c r="W1117" s="1"/>
  <c r="FR1117"/>
  <c r="GL1117"/>
  <c r="GO1117"/>
  <c r="GP1117"/>
  <c r="GV1117"/>
  <c r="HC1117"/>
  <c r="GX1117" s="1"/>
  <c r="I1118"/>
  <c r="AC1118"/>
  <c r="AE1118"/>
  <c r="AD1118" s="1"/>
  <c r="AF1118"/>
  <c r="CT1118" s="1"/>
  <c r="S1118" s="1"/>
  <c r="AG1118"/>
  <c r="AH1118"/>
  <c r="AI1118"/>
  <c r="AJ1118"/>
  <c r="CX1118" s="1"/>
  <c r="W1118" s="1"/>
  <c r="CQ1118"/>
  <c r="P1118" s="1"/>
  <c r="CS1118"/>
  <c r="R1118" s="1"/>
  <c r="CU1118"/>
  <c r="T1118" s="1"/>
  <c r="CV1118"/>
  <c r="U1118" s="1"/>
  <c r="CW1118"/>
  <c r="V1118" s="1"/>
  <c r="FR1118"/>
  <c r="GL1118"/>
  <c r="GO1118"/>
  <c r="GP1118"/>
  <c r="GV1118"/>
  <c r="HC1118"/>
  <c r="GX1118" s="1"/>
  <c r="I1119"/>
  <c r="AC1119"/>
  <c r="AE1119"/>
  <c r="AD1119" s="1"/>
  <c r="AF1119"/>
  <c r="AG1119"/>
  <c r="AH1119"/>
  <c r="AI1119"/>
  <c r="CW1119" s="1"/>
  <c r="V1119" s="1"/>
  <c r="AJ1119"/>
  <c r="CQ1119"/>
  <c r="P1119" s="1"/>
  <c r="CT1119"/>
  <c r="S1119" s="1"/>
  <c r="CU1119"/>
  <c r="T1119" s="1"/>
  <c r="CV1119"/>
  <c r="U1119" s="1"/>
  <c r="CX1119"/>
  <c r="W1119" s="1"/>
  <c r="FR1119"/>
  <c r="GL1119"/>
  <c r="GO1119"/>
  <c r="GP1119"/>
  <c r="GV1119"/>
  <c r="HC1119" s="1"/>
  <c r="GX1119" s="1"/>
  <c r="C1120"/>
  <c r="D1120"/>
  <c r="I1120"/>
  <c r="I1121" s="1"/>
  <c r="AC1120"/>
  <c r="AE1120"/>
  <c r="AD1120" s="1"/>
  <c r="AF1120"/>
  <c r="CT1120" s="1"/>
  <c r="S1120" s="1"/>
  <c r="AG1120"/>
  <c r="AH1120"/>
  <c r="AI1120"/>
  <c r="AJ1120"/>
  <c r="CX1120" s="1"/>
  <c r="W1120" s="1"/>
  <c r="CQ1120"/>
  <c r="P1120" s="1"/>
  <c r="CS1120"/>
  <c r="R1120" s="1"/>
  <c r="CU1120"/>
  <c r="T1120" s="1"/>
  <c r="CV1120"/>
  <c r="U1120" s="1"/>
  <c r="CW1120"/>
  <c r="V1120" s="1"/>
  <c r="FR1120"/>
  <c r="GL1120"/>
  <c r="GN1120"/>
  <c r="GP1120"/>
  <c r="GV1120"/>
  <c r="HC1120"/>
  <c r="GX1120" s="1"/>
  <c r="AC1121"/>
  <c r="AE1121"/>
  <c r="AD1121" s="1"/>
  <c r="AF1121"/>
  <c r="AG1121"/>
  <c r="AH1121"/>
  <c r="AI1121"/>
  <c r="CW1121" s="1"/>
  <c r="V1121" s="1"/>
  <c r="AJ1121"/>
  <c r="CQ1121"/>
  <c r="P1121" s="1"/>
  <c r="CT1121"/>
  <c r="S1121" s="1"/>
  <c r="CU1121"/>
  <c r="T1121" s="1"/>
  <c r="CV1121"/>
  <c r="CX1121"/>
  <c r="W1121" s="1"/>
  <c r="FR1121"/>
  <c r="GL1121"/>
  <c r="GN1121"/>
  <c r="GP1121"/>
  <c r="GV1121"/>
  <c r="HC1121" s="1"/>
  <c r="GX1121" s="1"/>
  <c r="B1123"/>
  <c r="B1083" s="1"/>
  <c r="C1123"/>
  <c r="C1083" s="1"/>
  <c r="D1123"/>
  <c r="D1083" s="1"/>
  <c r="F1123"/>
  <c r="F1083" s="1"/>
  <c r="G1123"/>
  <c r="G1083" s="1"/>
  <c r="BX1123"/>
  <c r="BX1083" s="1"/>
  <c r="BY1123"/>
  <c r="BY1083" s="1"/>
  <c r="BZ1123"/>
  <c r="AQ1123" s="1"/>
  <c r="CD1123"/>
  <c r="AU1123" s="1"/>
  <c r="CG1123"/>
  <c r="CG1083" s="1"/>
  <c r="CK1123"/>
  <c r="CK1083" s="1"/>
  <c r="CL1123"/>
  <c r="BC1123" s="1"/>
  <c r="CM1123"/>
  <c r="BD1123" s="1"/>
  <c r="B1155"/>
  <c r="B1033" s="1"/>
  <c r="C1155"/>
  <c r="C1033" s="1"/>
  <c r="D1155"/>
  <c r="D1033" s="1"/>
  <c r="F1155"/>
  <c r="F1033" s="1"/>
  <c r="G1155"/>
  <c r="G1033" s="1"/>
  <c r="F1157"/>
  <c r="F1158"/>
  <c r="F1167"/>
  <c r="F1169"/>
  <c r="F1170"/>
  <c r="F1176"/>
  <c r="F1177"/>
  <c r="F1178"/>
  <c r="F1179"/>
  <c r="F1181"/>
  <c r="F1182"/>
  <c r="D1187"/>
  <c r="E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AE1189"/>
  <c r="AF1189"/>
  <c r="AG1189"/>
  <c r="AH1189"/>
  <c r="AI1189"/>
  <c r="AJ1189"/>
  <c r="AK1189"/>
  <c r="AL1189"/>
  <c r="AM1189"/>
  <c r="AN1189"/>
  <c r="BE1189"/>
  <c r="BF1189"/>
  <c r="BG1189"/>
  <c r="BH1189"/>
  <c r="BI1189"/>
  <c r="BJ1189"/>
  <c r="BK1189"/>
  <c r="BL1189"/>
  <c r="BM1189"/>
  <c r="BN1189"/>
  <c r="BO1189"/>
  <c r="BP1189"/>
  <c r="BQ1189"/>
  <c r="BR1189"/>
  <c r="BS1189"/>
  <c r="BT1189"/>
  <c r="BU1189"/>
  <c r="BV1189"/>
  <c r="BW1189"/>
  <c r="BX1189"/>
  <c r="BY1189"/>
  <c r="BZ1189"/>
  <c r="CA1189"/>
  <c r="CB1189"/>
  <c r="CC1189"/>
  <c r="CD1189"/>
  <c r="CE1189"/>
  <c r="CF1189"/>
  <c r="CG1189"/>
  <c r="CH1189"/>
  <c r="CI1189"/>
  <c r="CJ1189"/>
  <c r="CK1189"/>
  <c r="CL1189"/>
  <c r="CM1189"/>
  <c r="CN1189"/>
  <c r="CO1189"/>
  <c r="CP1189"/>
  <c r="CQ1189"/>
  <c r="CR1189"/>
  <c r="CS1189"/>
  <c r="CT1189"/>
  <c r="CU1189"/>
  <c r="CV1189"/>
  <c r="CW1189"/>
  <c r="CX1189"/>
  <c r="CY1189"/>
  <c r="CZ1189"/>
  <c r="DA1189"/>
  <c r="DB1189"/>
  <c r="DC1189"/>
  <c r="DD1189"/>
  <c r="DE1189"/>
  <c r="DF1189"/>
  <c r="DG1189"/>
  <c r="DH1189"/>
  <c r="DI1189"/>
  <c r="DJ1189"/>
  <c r="DK1189"/>
  <c r="DL1189"/>
  <c r="DM1189"/>
  <c r="DN1189"/>
  <c r="DO1189"/>
  <c r="DP1189"/>
  <c r="DQ1189"/>
  <c r="DR1189"/>
  <c r="DS1189"/>
  <c r="DT1189"/>
  <c r="DU1189"/>
  <c r="DV1189"/>
  <c r="DW1189"/>
  <c r="DX1189"/>
  <c r="DY1189"/>
  <c r="DZ1189"/>
  <c r="EA1189"/>
  <c r="EB1189"/>
  <c r="EC1189"/>
  <c r="ED1189"/>
  <c r="EE1189"/>
  <c r="EF1189"/>
  <c r="EG1189"/>
  <c r="EH1189"/>
  <c r="EI1189"/>
  <c r="EJ1189"/>
  <c r="EK1189"/>
  <c r="EL1189"/>
  <c r="EM1189"/>
  <c r="EN1189"/>
  <c r="EO1189"/>
  <c r="EP1189"/>
  <c r="EQ1189"/>
  <c r="ER1189"/>
  <c r="ES1189"/>
  <c r="ET1189"/>
  <c r="EU1189"/>
  <c r="EV1189"/>
  <c r="EW1189"/>
  <c r="EX1189"/>
  <c r="EY1189"/>
  <c r="EZ1189"/>
  <c r="FA1189"/>
  <c r="FB1189"/>
  <c r="FC1189"/>
  <c r="FD1189"/>
  <c r="FE1189"/>
  <c r="FF1189"/>
  <c r="FG1189"/>
  <c r="FH1189"/>
  <c r="FI1189"/>
  <c r="FJ1189"/>
  <c r="FK1189"/>
  <c r="FL1189"/>
  <c r="FM1189"/>
  <c r="FN1189"/>
  <c r="FO1189"/>
  <c r="FP1189"/>
  <c r="FQ1189"/>
  <c r="FR1189"/>
  <c r="FS1189"/>
  <c r="FT1189"/>
  <c r="FU1189"/>
  <c r="FV1189"/>
  <c r="FW1189"/>
  <c r="FX1189"/>
  <c r="FY1189"/>
  <c r="FZ1189"/>
  <c r="GA1189"/>
  <c r="GB1189"/>
  <c r="GC1189"/>
  <c r="GD1189"/>
  <c r="GE1189"/>
  <c r="GF1189"/>
  <c r="GG1189"/>
  <c r="GH1189"/>
  <c r="GI1189"/>
  <c r="GJ1189"/>
  <c r="GK1189"/>
  <c r="GL1189"/>
  <c r="GM1189"/>
  <c r="GN1189"/>
  <c r="GO1189"/>
  <c r="GP1189"/>
  <c r="GQ1189"/>
  <c r="GR1189"/>
  <c r="GS1189"/>
  <c r="GT1189"/>
  <c r="GU1189"/>
  <c r="GV1189"/>
  <c r="GW1189"/>
  <c r="GX1189"/>
  <c r="D1191"/>
  <c r="E1193"/>
  <c r="Z1193"/>
  <c r="AA1193"/>
  <c r="AM1193"/>
  <c r="AN1193"/>
  <c r="BE1193"/>
  <c r="BF1193"/>
  <c r="BG1193"/>
  <c r="BH1193"/>
  <c r="BI1193"/>
  <c r="BJ1193"/>
  <c r="BK1193"/>
  <c r="BL1193"/>
  <c r="BM1193"/>
  <c r="BN1193"/>
  <c r="BO1193"/>
  <c r="BP1193"/>
  <c r="BQ1193"/>
  <c r="BR1193"/>
  <c r="BS1193"/>
  <c r="BT1193"/>
  <c r="BU1193"/>
  <c r="BV1193"/>
  <c r="BW1193"/>
  <c r="CN1193"/>
  <c r="CO1193"/>
  <c r="CP1193"/>
  <c r="CQ1193"/>
  <c r="CR1193"/>
  <c r="CS1193"/>
  <c r="CT1193"/>
  <c r="CU1193"/>
  <c r="CV1193"/>
  <c r="CW1193"/>
  <c r="CX1193"/>
  <c r="CY1193"/>
  <c r="CZ1193"/>
  <c r="DA1193"/>
  <c r="DB1193"/>
  <c r="DC1193"/>
  <c r="DD1193"/>
  <c r="DE1193"/>
  <c r="DF1193"/>
  <c r="DG1193"/>
  <c r="DH1193"/>
  <c r="DI1193"/>
  <c r="DJ1193"/>
  <c r="DK1193"/>
  <c r="DL1193"/>
  <c r="DM1193"/>
  <c r="DN1193"/>
  <c r="DO1193"/>
  <c r="DP1193"/>
  <c r="DQ1193"/>
  <c r="DR1193"/>
  <c r="DS1193"/>
  <c r="DT1193"/>
  <c r="DU1193"/>
  <c r="DV1193"/>
  <c r="DW1193"/>
  <c r="DX1193"/>
  <c r="DY1193"/>
  <c r="DZ1193"/>
  <c r="EA1193"/>
  <c r="EB1193"/>
  <c r="EC1193"/>
  <c r="ED1193"/>
  <c r="EE1193"/>
  <c r="EF1193"/>
  <c r="EG1193"/>
  <c r="EH1193"/>
  <c r="EI1193"/>
  <c r="EJ1193"/>
  <c r="EK1193"/>
  <c r="EL1193"/>
  <c r="EM1193"/>
  <c r="EN1193"/>
  <c r="EO1193"/>
  <c r="EP1193"/>
  <c r="EQ1193"/>
  <c r="ER1193"/>
  <c r="ES1193"/>
  <c r="ET1193"/>
  <c r="EU1193"/>
  <c r="EV1193"/>
  <c r="EW1193"/>
  <c r="EX1193"/>
  <c r="EY1193"/>
  <c r="EZ1193"/>
  <c r="FA1193"/>
  <c r="FB1193"/>
  <c r="FC1193"/>
  <c r="FD1193"/>
  <c r="FE1193"/>
  <c r="FF1193"/>
  <c r="FG1193"/>
  <c r="FH1193"/>
  <c r="FI1193"/>
  <c r="FJ1193"/>
  <c r="FK1193"/>
  <c r="FL1193"/>
  <c r="FM1193"/>
  <c r="FN1193"/>
  <c r="FO1193"/>
  <c r="FP1193"/>
  <c r="FQ1193"/>
  <c r="FR1193"/>
  <c r="FS1193"/>
  <c r="FT1193"/>
  <c r="FU1193"/>
  <c r="FV1193"/>
  <c r="FW1193"/>
  <c r="FX1193"/>
  <c r="FY1193"/>
  <c r="FZ1193"/>
  <c r="GA1193"/>
  <c r="GB1193"/>
  <c r="GC1193"/>
  <c r="GD1193"/>
  <c r="GE1193"/>
  <c r="GF1193"/>
  <c r="GG1193"/>
  <c r="GH1193"/>
  <c r="GI1193"/>
  <c r="GJ1193"/>
  <c r="GK1193"/>
  <c r="GL1193"/>
  <c r="GM1193"/>
  <c r="GN1193"/>
  <c r="GO1193"/>
  <c r="GP1193"/>
  <c r="GQ1193"/>
  <c r="GR1193"/>
  <c r="GS1193"/>
  <c r="GT1193"/>
  <c r="GU1193"/>
  <c r="GV1193"/>
  <c r="GW1193"/>
  <c r="GX1193"/>
  <c r="C1195"/>
  <c r="D1195"/>
  <c r="I1195"/>
  <c r="AC1195"/>
  <c r="AE1195"/>
  <c r="CS1195" s="1"/>
  <c r="R1195" s="1"/>
  <c r="AF1195"/>
  <c r="AG1195"/>
  <c r="AH1195"/>
  <c r="AI1195"/>
  <c r="CW1195" s="1"/>
  <c r="V1195" s="1"/>
  <c r="AJ1195"/>
  <c r="CQ1195"/>
  <c r="P1195" s="1"/>
  <c r="CT1195"/>
  <c r="S1195" s="1"/>
  <c r="CU1195"/>
  <c r="T1195" s="1"/>
  <c r="CV1195"/>
  <c r="U1195" s="1"/>
  <c r="CX1195"/>
  <c r="W1195" s="1"/>
  <c r="FR1195"/>
  <c r="GL1195"/>
  <c r="GO1195"/>
  <c r="GP1195"/>
  <c r="GV1195"/>
  <c r="HC1195"/>
  <c r="GX1195" s="1"/>
  <c r="I1196"/>
  <c r="AC1196"/>
  <c r="AE1196"/>
  <c r="AD1196" s="1"/>
  <c r="CR1196" s="1"/>
  <c r="Q1196" s="1"/>
  <c r="AF1196"/>
  <c r="AG1196"/>
  <c r="AH1196"/>
  <c r="AI1196"/>
  <c r="AJ1196"/>
  <c r="CQ1196"/>
  <c r="P1196" s="1"/>
  <c r="CS1196"/>
  <c r="R1196" s="1"/>
  <c r="CT1196"/>
  <c r="S1196" s="1"/>
  <c r="CU1196"/>
  <c r="T1196" s="1"/>
  <c r="CV1196"/>
  <c r="U1196" s="1"/>
  <c r="CW1196"/>
  <c r="V1196" s="1"/>
  <c r="CX1196"/>
  <c r="W1196" s="1"/>
  <c r="FR1196"/>
  <c r="GL1196"/>
  <c r="GN1196"/>
  <c r="GP1196"/>
  <c r="GV1196"/>
  <c r="HC1196"/>
  <c r="GX1196" s="1"/>
  <c r="C1197"/>
  <c r="D1197"/>
  <c r="I1197"/>
  <c r="AC1197"/>
  <c r="AB1197" s="1"/>
  <c r="AD1197"/>
  <c r="CR1197" s="1"/>
  <c r="Q1197" s="1"/>
  <c r="AE1197"/>
  <c r="AF1197"/>
  <c r="AG1197"/>
  <c r="AH1197"/>
  <c r="CV1197" s="1"/>
  <c r="U1197" s="1"/>
  <c r="AI1197"/>
  <c r="AJ1197"/>
  <c r="CQ1197"/>
  <c r="P1197" s="1"/>
  <c r="CS1197"/>
  <c r="R1197" s="1"/>
  <c r="CT1197"/>
  <c r="S1197" s="1"/>
  <c r="CU1197"/>
  <c r="T1197" s="1"/>
  <c r="CW1197"/>
  <c r="V1197" s="1"/>
  <c r="CX1197"/>
  <c r="W1197" s="1"/>
  <c r="FR1197"/>
  <c r="GL1197"/>
  <c r="GO1197"/>
  <c r="GP1197"/>
  <c r="GV1197"/>
  <c r="HC1197" s="1"/>
  <c r="GX1197" s="1"/>
  <c r="I1198"/>
  <c r="AC1198"/>
  <c r="AD1198"/>
  <c r="CR1198" s="1"/>
  <c r="Q1198" s="1"/>
  <c r="AE1198"/>
  <c r="AF1198"/>
  <c r="AB1198" s="1"/>
  <c r="AG1198"/>
  <c r="AH1198"/>
  <c r="CV1198" s="1"/>
  <c r="U1198" s="1"/>
  <c r="AI1198"/>
  <c r="AJ1198"/>
  <c r="CQ1198"/>
  <c r="P1198" s="1"/>
  <c r="CS1198"/>
  <c r="R1198" s="1"/>
  <c r="CT1198"/>
  <c r="S1198" s="1"/>
  <c r="CU1198"/>
  <c r="T1198" s="1"/>
  <c r="CW1198"/>
  <c r="V1198" s="1"/>
  <c r="CX1198"/>
  <c r="W1198" s="1"/>
  <c r="FR1198"/>
  <c r="GL1198"/>
  <c r="GN1198"/>
  <c r="GP1198"/>
  <c r="GV1198"/>
  <c r="HC1198"/>
  <c r="GX1198" s="1"/>
  <c r="C1199"/>
  <c r="D1199"/>
  <c r="I1199"/>
  <c r="AC1199"/>
  <c r="AB1199" s="1"/>
  <c r="AD1199"/>
  <c r="CR1199" s="1"/>
  <c r="Q1199" s="1"/>
  <c r="AE1199"/>
  <c r="AF1199"/>
  <c r="AG1199"/>
  <c r="AH1199"/>
  <c r="CV1199" s="1"/>
  <c r="U1199" s="1"/>
  <c r="AI1199"/>
  <c r="AJ1199"/>
  <c r="CQ1199"/>
  <c r="P1199" s="1"/>
  <c r="CP1199" s="1"/>
  <c r="O1199" s="1"/>
  <c r="CS1199"/>
  <c r="R1199" s="1"/>
  <c r="CT1199"/>
  <c r="S1199" s="1"/>
  <c r="CU1199"/>
  <c r="T1199" s="1"/>
  <c r="CW1199"/>
  <c r="V1199" s="1"/>
  <c r="CX1199"/>
  <c r="W1199" s="1"/>
  <c r="FR1199"/>
  <c r="GL1199"/>
  <c r="GO1199"/>
  <c r="GP1199"/>
  <c r="GV1199"/>
  <c r="HC1199" s="1"/>
  <c r="GX1199" s="1"/>
  <c r="I1200"/>
  <c r="AC1200"/>
  <c r="CQ1200" s="1"/>
  <c r="P1200" s="1"/>
  <c r="AD1200"/>
  <c r="AE1200"/>
  <c r="AF1200"/>
  <c r="AG1200"/>
  <c r="CU1200" s="1"/>
  <c r="T1200" s="1"/>
  <c r="AH1200"/>
  <c r="AI1200"/>
  <c r="AJ1200"/>
  <c r="CR1200"/>
  <c r="Q1200" s="1"/>
  <c r="CS1200"/>
  <c r="R1200" s="1"/>
  <c r="CT1200"/>
  <c r="S1200" s="1"/>
  <c r="CV1200"/>
  <c r="U1200" s="1"/>
  <c r="CW1200"/>
  <c r="V1200" s="1"/>
  <c r="CX1200"/>
  <c r="W1200" s="1"/>
  <c r="FR1200"/>
  <c r="GL1200"/>
  <c r="GN1200"/>
  <c r="GP1200"/>
  <c r="GV1200"/>
  <c r="HC1200"/>
  <c r="GX1200" s="1"/>
  <c r="C1201"/>
  <c r="D1201"/>
  <c r="I1201"/>
  <c r="CX1178" i="3" s="1"/>
  <c r="AC1201" i="1"/>
  <c r="AB1201" s="1"/>
  <c r="AD1201"/>
  <c r="CR1201" s="1"/>
  <c r="Q1201" s="1"/>
  <c r="AE1201"/>
  <c r="AF1201"/>
  <c r="CT1201" s="1"/>
  <c r="S1201" s="1"/>
  <c r="AG1201"/>
  <c r="AH1201"/>
  <c r="CV1201" s="1"/>
  <c r="U1201" s="1"/>
  <c r="AI1201"/>
  <c r="AJ1201"/>
  <c r="CX1201" s="1"/>
  <c r="W1201" s="1"/>
  <c r="CQ1201"/>
  <c r="P1201" s="1"/>
  <c r="CS1201"/>
  <c r="R1201" s="1"/>
  <c r="CU1201"/>
  <c r="T1201" s="1"/>
  <c r="CW1201"/>
  <c r="V1201" s="1"/>
  <c r="FR1201"/>
  <c r="GL1201"/>
  <c r="GO1201"/>
  <c r="GP1201"/>
  <c r="GV1201"/>
  <c r="HC1201"/>
  <c r="GX1201" s="1"/>
  <c r="C1202"/>
  <c r="D1202"/>
  <c r="I1202"/>
  <c r="AC1202"/>
  <c r="AE1202"/>
  <c r="CS1202" s="1"/>
  <c r="R1202" s="1"/>
  <c r="AF1202"/>
  <c r="AG1202"/>
  <c r="CU1202" s="1"/>
  <c r="T1202" s="1"/>
  <c r="AH1202"/>
  <c r="AI1202"/>
  <c r="CW1202" s="1"/>
  <c r="V1202" s="1"/>
  <c r="AJ1202"/>
  <c r="CT1202"/>
  <c r="S1202" s="1"/>
  <c r="CV1202"/>
  <c r="U1202" s="1"/>
  <c r="CX1202"/>
  <c r="W1202" s="1"/>
  <c r="FR1202"/>
  <c r="GL1202"/>
  <c r="GO1202"/>
  <c r="GP1202"/>
  <c r="GV1202"/>
  <c r="HC1202" s="1"/>
  <c r="GX1202"/>
  <c r="C1203"/>
  <c r="D1203"/>
  <c r="I1203"/>
  <c r="AC1203"/>
  <c r="AE1203"/>
  <c r="CS1203" s="1"/>
  <c r="R1203" s="1"/>
  <c r="AF1203"/>
  <c r="CT1203" s="1"/>
  <c r="S1203" s="1"/>
  <c r="AG1203"/>
  <c r="AH1203"/>
  <c r="AI1203"/>
  <c r="CW1203" s="1"/>
  <c r="V1203" s="1"/>
  <c r="AJ1203"/>
  <c r="CX1203" s="1"/>
  <c r="W1203" s="1"/>
  <c r="CQ1203"/>
  <c r="P1203" s="1"/>
  <c r="CU1203"/>
  <c r="T1203" s="1"/>
  <c r="CV1203"/>
  <c r="U1203" s="1"/>
  <c r="FR1203"/>
  <c r="GL1203"/>
  <c r="GO1203"/>
  <c r="GP1203"/>
  <c r="GV1203"/>
  <c r="GX1203"/>
  <c r="HC1203"/>
  <c r="C1204"/>
  <c r="D1204"/>
  <c r="I1204"/>
  <c r="AC1204"/>
  <c r="AE1204"/>
  <c r="AD1204" s="1"/>
  <c r="AF1204"/>
  <c r="CT1204" s="1"/>
  <c r="S1204" s="1"/>
  <c r="AG1204"/>
  <c r="AH1204"/>
  <c r="AI1204"/>
  <c r="AJ1204"/>
  <c r="CX1204" s="1"/>
  <c r="W1204" s="1"/>
  <c r="CQ1204"/>
  <c r="P1204" s="1"/>
  <c r="CS1204"/>
  <c r="R1204" s="1"/>
  <c r="CU1204"/>
  <c r="T1204" s="1"/>
  <c r="CV1204"/>
  <c r="U1204" s="1"/>
  <c r="CW1204"/>
  <c r="V1204" s="1"/>
  <c r="FR1204"/>
  <c r="GL1204"/>
  <c r="GO1204"/>
  <c r="GP1204"/>
  <c r="GV1204"/>
  <c r="HC1204"/>
  <c r="GX1204" s="1"/>
  <c r="AC1205"/>
  <c r="AE1205"/>
  <c r="CS1205" s="1"/>
  <c r="AF1205"/>
  <c r="AG1205"/>
  <c r="AH1205"/>
  <c r="AI1205"/>
  <c r="CW1205" s="1"/>
  <c r="AJ1205"/>
  <c r="CQ1205"/>
  <c r="CT1205"/>
  <c r="CU1205"/>
  <c r="CV1205"/>
  <c r="CX1205"/>
  <c r="FR1205"/>
  <c r="GL1205"/>
  <c r="GN1205"/>
  <c r="GP1205"/>
  <c r="GV1205"/>
  <c r="HC1205" s="1"/>
  <c r="B1207"/>
  <c r="B1193" s="1"/>
  <c r="C1207"/>
  <c r="C1193" s="1"/>
  <c r="D1207"/>
  <c r="D1193" s="1"/>
  <c r="F1207"/>
  <c r="F1193" s="1"/>
  <c r="G1207"/>
  <c r="G1193" s="1"/>
  <c r="BX1207"/>
  <c r="BX1193" s="1"/>
  <c r="BY1207"/>
  <c r="BY1193" s="1"/>
  <c r="BZ1207"/>
  <c r="BZ1193" s="1"/>
  <c r="CD1207"/>
  <c r="CD1193" s="1"/>
  <c r="CG1207"/>
  <c r="CG1193" s="1"/>
  <c r="CI1207"/>
  <c r="CI1193" s="1"/>
  <c r="CK1207"/>
  <c r="CK1193" s="1"/>
  <c r="CL1207"/>
  <c r="CL1193" s="1"/>
  <c r="CM1207"/>
  <c r="CM1193" s="1"/>
  <c r="D1239"/>
  <c r="E1241"/>
  <c r="Z1241"/>
  <c r="AA1241"/>
  <c r="AM1241"/>
  <c r="AN1241"/>
  <c r="BE1241"/>
  <c r="BF1241"/>
  <c r="BG1241"/>
  <c r="BH1241"/>
  <c r="BI1241"/>
  <c r="BJ1241"/>
  <c r="BK1241"/>
  <c r="BL1241"/>
  <c r="BM1241"/>
  <c r="BN1241"/>
  <c r="BO1241"/>
  <c r="BP1241"/>
  <c r="BQ1241"/>
  <c r="BR1241"/>
  <c r="BS1241"/>
  <c r="BT1241"/>
  <c r="BU1241"/>
  <c r="BV1241"/>
  <c r="BW1241"/>
  <c r="CN1241"/>
  <c r="CO1241"/>
  <c r="CP1241"/>
  <c r="CQ1241"/>
  <c r="CR1241"/>
  <c r="CS1241"/>
  <c r="CT1241"/>
  <c r="CU1241"/>
  <c r="CV1241"/>
  <c r="CW1241"/>
  <c r="CX1241"/>
  <c r="CY1241"/>
  <c r="CZ1241"/>
  <c r="DA1241"/>
  <c r="DB1241"/>
  <c r="DC1241"/>
  <c r="DD1241"/>
  <c r="DE1241"/>
  <c r="DF1241"/>
  <c r="DG1241"/>
  <c r="DH1241"/>
  <c r="DI1241"/>
  <c r="DJ1241"/>
  <c r="DK1241"/>
  <c r="DL1241"/>
  <c r="DM1241"/>
  <c r="DN1241"/>
  <c r="DO1241"/>
  <c r="DP1241"/>
  <c r="DQ1241"/>
  <c r="DR1241"/>
  <c r="DS1241"/>
  <c r="DT1241"/>
  <c r="DU1241"/>
  <c r="DV1241"/>
  <c r="DW1241"/>
  <c r="DX1241"/>
  <c r="DY1241"/>
  <c r="DZ1241"/>
  <c r="EA1241"/>
  <c r="EB1241"/>
  <c r="EC1241"/>
  <c r="ED1241"/>
  <c r="EE1241"/>
  <c r="EF1241"/>
  <c r="EG1241"/>
  <c r="EH1241"/>
  <c r="EI1241"/>
  <c r="EJ1241"/>
  <c r="EK1241"/>
  <c r="EL1241"/>
  <c r="EM1241"/>
  <c r="EN1241"/>
  <c r="EO1241"/>
  <c r="EP1241"/>
  <c r="EQ1241"/>
  <c r="ER1241"/>
  <c r="ES1241"/>
  <c r="ET1241"/>
  <c r="EU1241"/>
  <c r="EV1241"/>
  <c r="EW1241"/>
  <c r="EX1241"/>
  <c r="EY1241"/>
  <c r="EZ1241"/>
  <c r="FA1241"/>
  <c r="FB1241"/>
  <c r="FC1241"/>
  <c r="FD1241"/>
  <c r="FE1241"/>
  <c r="FF1241"/>
  <c r="FG1241"/>
  <c r="FH1241"/>
  <c r="FI1241"/>
  <c r="FJ1241"/>
  <c r="FK1241"/>
  <c r="FL1241"/>
  <c r="FM1241"/>
  <c r="FN1241"/>
  <c r="FO1241"/>
  <c r="FP1241"/>
  <c r="FQ1241"/>
  <c r="FR1241"/>
  <c r="FS1241"/>
  <c r="FT1241"/>
  <c r="FU1241"/>
  <c r="FV1241"/>
  <c r="FW1241"/>
  <c r="FX1241"/>
  <c r="FY1241"/>
  <c r="FZ1241"/>
  <c r="GA1241"/>
  <c r="GB1241"/>
  <c r="GC1241"/>
  <c r="GD1241"/>
  <c r="GE1241"/>
  <c r="GF1241"/>
  <c r="GG1241"/>
  <c r="GH1241"/>
  <c r="GI1241"/>
  <c r="GJ1241"/>
  <c r="GK1241"/>
  <c r="GL1241"/>
  <c r="GM1241"/>
  <c r="GN1241"/>
  <c r="GO1241"/>
  <c r="GP1241"/>
  <c r="GQ1241"/>
  <c r="GR1241"/>
  <c r="GS1241"/>
  <c r="GT1241"/>
  <c r="GU1241"/>
  <c r="GV1241"/>
  <c r="GW1241"/>
  <c r="GX1241"/>
  <c r="C1243"/>
  <c r="D1243"/>
  <c r="I1243"/>
  <c r="AC1243"/>
  <c r="AD1243"/>
  <c r="CR1243" s="1"/>
  <c r="Q1243" s="1"/>
  <c r="AE1243"/>
  <c r="AF1243"/>
  <c r="AG1243"/>
  <c r="AH1243"/>
  <c r="CV1243" s="1"/>
  <c r="U1243" s="1"/>
  <c r="AI1243"/>
  <c r="AJ1243"/>
  <c r="CQ1243"/>
  <c r="P1243" s="1"/>
  <c r="CS1243"/>
  <c r="R1243" s="1"/>
  <c r="CT1243"/>
  <c r="S1243" s="1"/>
  <c r="CU1243"/>
  <c r="T1243" s="1"/>
  <c r="CW1243"/>
  <c r="V1243" s="1"/>
  <c r="CX1243"/>
  <c r="W1243" s="1"/>
  <c r="FR1243"/>
  <c r="GL1243"/>
  <c r="GO1243"/>
  <c r="GP1243"/>
  <c r="GV1243"/>
  <c r="HC1243"/>
  <c r="GX1243" s="1"/>
  <c r="I1244"/>
  <c r="AC1244"/>
  <c r="CQ1244" s="1"/>
  <c r="P1244" s="1"/>
  <c r="AE1244"/>
  <c r="AD1244" s="1"/>
  <c r="AF1244"/>
  <c r="CT1244" s="1"/>
  <c r="S1244" s="1"/>
  <c r="AG1244"/>
  <c r="CU1244" s="1"/>
  <c r="T1244" s="1"/>
  <c r="AH1244"/>
  <c r="AI1244"/>
  <c r="AJ1244"/>
  <c r="CX1244" s="1"/>
  <c r="W1244" s="1"/>
  <c r="CS1244"/>
  <c r="R1244" s="1"/>
  <c r="CV1244"/>
  <c r="U1244" s="1"/>
  <c r="CW1244"/>
  <c r="V1244" s="1"/>
  <c r="FR1244"/>
  <c r="GL1244"/>
  <c r="GO1244"/>
  <c r="GP1244"/>
  <c r="GV1244"/>
  <c r="HC1244"/>
  <c r="GX1244" s="1"/>
  <c r="C1245"/>
  <c r="D1245"/>
  <c r="I1245"/>
  <c r="AC1245"/>
  <c r="CQ1245" s="1"/>
  <c r="P1245" s="1"/>
  <c r="AE1245"/>
  <c r="AD1245" s="1"/>
  <c r="AF1245"/>
  <c r="CT1245" s="1"/>
  <c r="S1245" s="1"/>
  <c r="AG1245"/>
  <c r="CU1245" s="1"/>
  <c r="T1245" s="1"/>
  <c r="AH1245"/>
  <c r="AI1245"/>
  <c r="AJ1245"/>
  <c r="CX1245" s="1"/>
  <c r="W1245" s="1"/>
  <c r="CS1245"/>
  <c r="R1245" s="1"/>
  <c r="CV1245"/>
  <c r="U1245" s="1"/>
  <c r="CW1245"/>
  <c r="V1245" s="1"/>
  <c r="FR1245"/>
  <c r="GL1245"/>
  <c r="GO1245"/>
  <c r="GP1245"/>
  <c r="GV1245"/>
  <c r="HC1245"/>
  <c r="GX1245" s="1"/>
  <c r="I1246"/>
  <c r="AC1246"/>
  <c r="AE1246"/>
  <c r="AD1246" s="1"/>
  <c r="AF1246"/>
  <c r="CT1246" s="1"/>
  <c r="S1246" s="1"/>
  <c r="AG1246"/>
  <c r="AH1246"/>
  <c r="AI1246"/>
  <c r="AJ1246"/>
  <c r="CX1246" s="1"/>
  <c r="W1246" s="1"/>
  <c r="CQ1246"/>
  <c r="P1246" s="1"/>
  <c r="CS1246"/>
  <c r="R1246" s="1"/>
  <c r="CU1246"/>
  <c r="T1246" s="1"/>
  <c r="CV1246"/>
  <c r="U1246" s="1"/>
  <c r="CW1246"/>
  <c r="V1246" s="1"/>
  <c r="FR1246"/>
  <c r="GL1246"/>
  <c r="GO1246"/>
  <c r="GP1246"/>
  <c r="GV1246"/>
  <c r="HC1246"/>
  <c r="GX1246" s="1"/>
  <c r="I1247"/>
  <c r="AC1247"/>
  <c r="AE1247"/>
  <c r="CS1247" s="1"/>
  <c r="R1247" s="1"/>
  <c r="AF1247"/>
  <c r="AG1247"/>
  <c r="AH1247"/>
  <c r="AI1247"/>
  <c r="CW1247" s="1"/>
  <c r="V1247" s="1"/>
  <c r="AJ1247"/>
  <c r="CQ1247"/>
  <c r="P1247" s="1"/>
  <c r="CT1247"/>
  <c r="S1247" s="1"/>
  <c r="CU1247"/>
  <c r="T1247" s="1"/>
  <c r="CV1247"/>
  <c r="U1247" s="1"/>
  <c r="CX1247"/>
  <c r="W1247" s="1"/>
  <c r="FR1247"/>
  <c r="GL1247"/>
  <c r="GO1247"/>
  <c r="GP1247"/>
  <c r="GV1247"/>
  <c r="HC1247" s="1"/>
  <c r="GX1247" s="1"/>
  <c r="C1248"/>
  <c r="D1248"/>
  <c r="I1248"/>
  <c r="AC1248"/>
  <c r="AE1248"/>
  <c r="AD1248" s="1"/>
  <c r="AF1248"/>
  <c r="CT1248" s="1"/>
  <c r="S1248" s="1"/>
  <c r="AG1248"/>
  <c r="AH1248"/>
  <c r="AI1248"/>
  <c r="AJ1248"/>
  <c r="CX1248" s="1"/>
  <c r="W1248" s="1"/>
  <c r="CQ1248"/>
  <c r="P1248" s="1"/>
  <c r="CS1248"/>
  <c r="R1248" s="1"/>
  <c r="CU1248"/>
  <c r="T1248" s="1"/>
  <c r="CV1248"/>
  <c r="U1248" s="1"/>
  <c r="CW1248"/>
  <c r="V1248" s="1"/>
  <c r="FR1248"/>
  <c r="GL1248"/>
  <c r="GO1248"/>
  <c r="GP1248"/>
  <c r="GV1248"/>
  <c r="HC1248"/>
  <c r="GX1248" s="1"/>
  <c r="I1249"/>
  <c r="AC1249"/>
  <c r="AE1249"/>
  <c r="CS1249" s="1"/>
  <c r="R1249" s="1"/>
  <c r="AF1249"/>
  <c r="AG1249"/>
  <c r="AH1249"/>
  <c r="AI1249"/>
  <c r="CW1249" s="1"/>
  <c r="V1249" s="1"/>
  <c r="AJ1249"/>
  <c r="CQ1249"/>
  <c r="P1249" s="1"/>
  <c r="CT1249"/>
  <c r="S1249" s="1"/>
  <c r="CU1249"/>
  <c r="T1249" s="1"/>
  <c r="CV1249"/>
  <c r="U1249" s="1"/>
  <c r="CX1249"/>
  <c r="W1249" s="1"/>
  <c r="FR1249"/>
  <c r="GL1249"/>
  <c r="GO1249"/>
  <c r="GP1249"/>
  <c r="GV1249"/>
  <c r="HC1249" s="1"/>
  <c r="GX1249" s="1"/>
  <c r="I1250"/>
  <c r="AC1250"/>
  <c r="AB1250" s="1"/>
  <c r="AD1250"/>
  <c r="CR1250" s="1"/>
  <c r="Q1250" s="1"/>
  <c r="AE1250"/>
  <c r="AF1250"/>
  <c r="AG1250"/>
  <c r="AH1250"/>
  <c r="CV1250" s="1"/>
  <c r="U1250" s="1"/>
  <c r="AI1250"/>
  <c r="AJ1250"/>
  <c r="CQ1250"/>
  <c r="P1250" s="1"/>
  <c r="CS1250"/>
  <c r="R1250" s="1"/>
  <c r="CT1250"/>
  <c r="S1250" s="1"/>
  <c r="CU1250"/>
  <c r="T1250" s="1"/>
  <c r="CW1250"/>
  <c r="V1250" s="1"/>
  <c r="CX1250"/>
  <c r="W1250" s="1"/>
  <c r="FR1250"/>
  <c r="GL1250"/>
  <c r="GO1250"/>
  <c r="GP1250"/>
  <c r="GV1250"/>
  <c r="HC1250" s="1"/>
  <c r="GX1250" s="1"/>
  <c r="I1251"/>
  <c r="AC1251"/>
  <c r="CQ1251" s="1"/>
  <c r="P1251" s="1"/>
  <c r="AE1251"/>
  <c r="AD1251" s="1"/>
  <c r="AF1251"/>
  <c r="AG1251"/>
  <c r="CU1251" s="1"/>
  <c r="T1251" s="1"/>
  <c r="AH1251"/>
  <c r="AI1251"/>
  <c r="AJ1251"/>
  <c r="CS1251"/>
  <c r="R1251" s="1"/>
  <c r="CT1251"/>
  <c r="S1251" s="1"/>
  <c r="CV1251"/>
  <c r="U1251" s="1"/>
  <c r="CW1251"/>
  <c r="V1251" s="1"/>
  <c r="CX1251"/>
  <c r="W1251" s="1"/>
  <c r="FR1251"/>
  <c r="GL1251"/>
  <c r="GO1251"/>
  <c r="GP1251"/>
  <c r="GV1251"/>
  <c r="HC1251"/>
  <c r="GX1251" s="1"/>
  <c r="C1252"/>
  <c r="D1252"/>
  <c r="I1252"/>
  <c r="AC1252"/>
  <c r="AB1252" s="1"/>
  <c r="AD1252"/>
  <c r="CR1252" s="1"/>
  <c r="Q1252" s="1"/>
  <c r="AE1252"/>
  <c r="AF1252"/>
  <c r="AG1252"/>
  <c r="AH1252"/>
  <c r="CV1252" s="1"/>
  <c r="U1252" s="1"/>
  <c r="AI1252"/>
  <c r="AJ1252"/>
  <c r="CQ1252"/>
  <c r="P1252" s="1"/>
  <c r="CP1252" s="1"/>
  <c r="O1252" s="1"/>
  <c r="CS1252"/>
  <c r="R1252" s="1"/>
  <c r="CT1252"/>
  <c r="S1252" s="1"/>
  <c r="CU1252"/>
  <c r="T1252" s="1"/>
  <c r="CW1252"/>
  <c r="V1252" s="1"/>
  <c r="CX1252"/>
  <c r="W1252" s="1"/>
  <c r="FR1252"/>
  <c r="GL1252"/>
  <c r="GO1252"/>
  <c r="GP1252"/>
  <c r="GV1252"/>
  <c r="HC1252" s="1"/>
  <c r="GX1252" s="1"/>
  <c r="C1253"/>
  <c r="D1253"/>
  <c r="I1253"/>
  <c r="AC1253"/>
  <c r="AE1253"/>
  <c r="CS1253" s="1"/>
  <c r="R1253" s="1"/>
  <c r="AF1253"/>
  <c r="AG1253"/>
  <c r="AH1253"/>
  <c r="AI1253"/>
  <c r="CW1253" s="1"/>
  <c r="V1253" s="1"/>
  <c r="AJ1253"/>
  <c r="CQ1253"/>
  <c r="P1253" s="1"/>
  <c r="CT1253"/>
  <c r="S1253" s="1"/>
  <c r="CU1253"/>
  <c r="T1253" s="1"/>
  <c r="CV1253"/>
  <c r="U1253" s="1"/>
  <c r="CX1253"/>
  <c r="W1253" s="1"/>
  <c r="FR1253"/>
  <c r="GL1253"/>
  <c r="GO1253"/>
  <c r="GP1253"/>
  <c r="GV1253"/>
  <c r="HC1253" s="1"/>
  <c r="GX1253" s="1"/>
  <c r="C1254"/>
  <c r="D1254"/>
  <c r="I1254"/>
  <c r="AC1254"/>
  <c r="AE1254"/>
  <c r="AD1254" s="1"/>
  <c r="AF1254"/>
  <c r="CT1254" s="1"/>
  <c r="S1254" s="1"/>
  <c r="AG1254"/>
  <c r="AH1254"/>
  <c r="AI1254"/>
  <c r="AJ1254"/>
  <c r="CX1254" s="1"/>
  <c r="W1254" s="1"/>
  <c r="CQ1254"/>
  <c r="P1254" s="1"/>
  <c r="CS1254"/>
  <c r="R1254" s="1"/>
  <c r="CU1254"/>
  <c r="T1254" s="1"/>
  <c r="CV1254"/>
  <c r="U1254" s="1"/>
  <c r="CW1254"/>
  <c r="V1254" s="1"/>
  <c r="FR1254"/>
  <c r="GL1254"/>
  <c r="GO1254"/>
  <c r="GP1254"/>
  <c r="GV1254"/>
  <c r="HC1254"/>
  <c r="GX1254" s="1"/>
  <c r="C1255"/>
  <c r="D1255"/>
  <c r="I1255"/>
  <c r="AC1255"/>
  <c r="CQ1255" s="1"/>
  <c r="P1255" s="1"/>
  <c r="AE1255"/>
  <c r="AD1255" s="1"/>
  <c r="CR1255" s="1"/>
  <c r="Q1255" s="1"/>
  <c r="AF1255"/>
  <c r="AG1255"/>
  <c r="CU1255" s="1"/>
  <c r="T1255" s="1"/>
  <c r="AH1255"/>
  <c r="AI1255"/>
  <c r="AJ1255"/>
  <c r="CS1255"/>
  <c r="R1255" s="1"/>
  <c r="CT1255"/>
  <c r="S1255" s="1"/>
  <c r="CV1255"/>
  <c r="U1255" s="1"/>
  <c r="CW1255"/>
  <c r="V1255" s="1"/>
  <c r="CX1255"/>
  <c r="W1255" s="1"/>
  <c r="FR1255"/>
  <c r="GL1255"/>
  <c r="GO1255"/>
  <c r="GP1255"/>
  <c r="GV1255"/>
  <c r="HC1255"/>
  <c r="GX1255" s="1"/>
  <c r="I1256"/>
  <c r="AC1256"/>
  <c r="AE1256"/>
  <c r="AD1256" s="1"/>
  <c r="AF1256"/>
  <c r="CT1256" s="1"/>
  <c r="S1256" s="1"/>
  <c r="AG1256"/>
  <c r="AH1256"/>
  <c r="AI1256"/>
  <c r="AJ1256"/>
  <c r="CX1256" s="1"/>
  <c r="W1256" s="1"/>
  <c r="CQ1256"/>
  <c r="P1256" s="1"/>
  <c r="CS1256"/>
  <c r="R1256" s="1"/>
  <c r="CU1256"/>
  <c r="T1256" s="1"/>
  <c r="CV1256"/>
  <c r="U1256" s="1"/>
  <c r="CW1256"/>
  <c r="V1256" s="1"/>
  <c r="FR1256"/>
  <c r="GL1256"/>
  <c r="GO1256"/>
  <c r="GP1256"/>
  <c r="GV1256"/>
  <c r="HC1256"/>
  <c r="GX1256" s="1"/>
  <c r="I1257"/>
  <c r="AC1257"/>
  <c r="AE1257"/>
  <c r="CS1257" s="1"/>
  <c r="R1257" s="1"/>
  <c r="AF1257"/>
  <c r="AG1257"/>
  <c r="AH1257"/>
  <c r="AI1257"/>
  <c r="CW1257" s="1"/>
  <c r="V1257" s="1"/>
  <c r="AJ1257"/>
  <c r="CQ1257"/>
  <c r="P1257" s="1"/>
  <c r="CT1257"/>
  <c r="S1257" s="1"/>
  <c r="CU1257"/>
  <c r="T1257" s="1"/>
  <c r="CV1257"/>
  <c r="U1257" s="1"/>
  <c r="CX1257"/>
  <c r="W1257" s="1"/>
  <c r="FR1257"/>
  <c r="GL1257"/>
  <c r="GO1257"/>
  <c r="GP1257"/>
  <c r="GV1257"/>
  <c r="HC1257" s="1"/>
  <c r="GX1257" s="1"/>
  <c r="C1258"/>
  <c r="D1258"/>
  <c r="I1258"/>
  <c r="AC1258"/>
  <c r="AE1258"/>
  <c r="AD1258" s="1"/>
  <c r="AF1258"/>
  <c r="CT1258" s="1"/>
  <c r="S1258" s="1"/>
  <c r="AG1258"/>
  <c r="AH1258"/>
  <c r="AI1258"/>
  <c r="AJ1258"/>
  <c r="CX1258" s="1"/>
  <c r="W1258" s="1"/>
  <c r="CQ1258"/>
  <c r="P1258" s="1"/>
  <c r="CS1258"/>
  <c r="R1258" s="1"/>
  <c r="CU1258"/>
  <c r="T1258" s="1"/>
  <c r="CV1258"/>
  <c r="U1258" s="1"/>
  <c r="CW1258"/>
  <c r="V1258" s="1"/>
  <c r="FR1258"/>
  <c r="GL1258"/>
  <c r="GO1258"/>
  <c r="GP1258"/>
  <c r="GV1258"/>
  <c r="HC1258"/>
  <c r="GX1258" s="1"/>
  <c r="C1259"/>
  <c r="D1259"/>
  <c r="I1259"/>
  <c r="AC1259"/>
  <c r="CQ1259" s="1"/>
  <c r="P1259" s="1"/>
  <c r="AD1259"/>
  <c r="CR1259" s="1"/>
  <c r="Q1259" s="1"/>
  <c r="AE1259"/>
  <c r="AF1259"/>
  <c r="AG1259"/>
  <c r="CU1259" s="1"/>
  <c r="T1259" s="1"/>
  <c r="AH1259"/>
  <c r="CV1259" s="1"/>
  <c r="U1259" s="1"/>
  <c r="AI1259"/>
  <c r="AJ1259"/>
  <c r="CS1259"/>
  <c r="R1259" s="1"/>
  <c r="CT1259"/>
  <c r="S1259" s="1"/>
  <c r="CW1259"/>
  <c r="V1259" s="1"/>
  <c r="CX1259"/>
  <c r="W1259" s="1"/>
  <c r="FR1259"/>
  <c r="GL1259"/>
  <c r="GO1259"/>
  <c r="GP1259"/>
  <c r="GV1259"/>
  <c r="HC1259"/>
  <c r="GX1259" s="1"/>
  <c r="C1260"/>
  <c r="D1260"/>
  <c r="I1260"/>
  <c r="AC1260"/>
  <c r="AB1260" s="1"/>
  <c r="AD1260"/>
  <c r="CR1260" s="1"/>
  <c r="Q1260" s="1"/>
  <c r="AE1260"/>
  <c r="AF1260"/>
  <c r="AG1260"/>
  <c r="AH1260"/>
  <c r="CV1260" s="1"/>
  <c r="U1260" s="1"/>
  <c r="AI1260"/>
  <c r="AJ1260"/>
  <c r="CQ1260"/>
  <c r="P1260" s="1"/>
  <c r="CS1260"/>
  <c r="R1260" s="1"/>
  <c r="CT1260"/>
  <c r="S1260" s="1"/>
  <c r="CU1260"/>
  <c r="T1260" s="1"/>
  <c r="CW1260"/>
  <c r="V1260" s="1"/>
  <c r="CX1260"/>
  <c r="W1260" s="1"/>
  <c r="FR1260"/>
  <c r="GL1260"/>
  <c r="GO1260"/>
  <c r="GP1260"/>
  <c r="GV1260"/>
  <c r="HC1260" s="1"/>
  <c r="GX1260" s="1"/>
  <c r="C1261"/>
  <c r="D1261"/>
  <c r="I1261"/>
  <c r="AC1261"/>
  <c r="AE1261"/>
  <c r="CS1261" s="1"/>
  <c r="R1261" s="1"/>
  <c r="AF1261"/>
  <c r="AG1261"/>
  <c r="AH1261"/>
  <c r="AI1261"/>
  <c r="CW1261" s="1"/>
  <c r="V1261" s="1"/>
  <c r="AJ1261"/>
  <c r="CQ1261"/>
  <c r="P1261" s="1"/>
  <c r="CT1261"/>
  <c r="S1261" s="1"/>
  <c r="CU1261"/>
  <c r="T1261" s="1"/>
  <c r="CV1261"/>
  <c r="U1261" s="1"/>
  <c r="CX1261"/>
  <c r="W1261" s="1"/>
  <c r="FR1261"/>
  <c r="GL1261"/>
  <c r="GO1261"/>
  <c r="GP1261"/>
  <c r="GV1261"/>
  <c r="HC1261" s="1"/>
  <c r="GX1261" s="1"/>
  <c r="C1262"/>
  <c r="D1262"/>
  <c r="I1262"/>
  <c r="AC1262"/>
  <c r="AE1262"/>
  <c r="AD1262" s="1"/>
  <c r="AF1262"/>
  <c r="CT1262" s="1"/>
  <c r="S1262" s="1"/>
  <c r="AG1262"/>
  <c r="AH1262"/>
  <c r="AI1262"/>
  <c r="AJ1262"/>
  <c r="CX1262" s="1"/>
  <c r="W1262" s="1"/>
  <c r="CQ1262"/>
  <c r="P1262" s="1"/>
  <c r="CS1262"/>
  <c r="R1262" s="1"/>
  <c r="CU1262"/>
  <c r="T1262" s="1"/>
  <c r="CV1262"/>
  <c r="U1262" s="1"/>
  <c r="CW1262"/>
  <c r="V1262" s="1"/>
  <c r="FR1262"/>
  <c r="GL1262"/>
  <c r="GN1262"/>
  <c r="GP1262"/>
  <c r="GV1262"/>
  <c r="HC1262"/>
  <c r="GX1262" s="1"/>
  <c r="I1263"/>
  <c r="AC1263"/>
  <c r="AE1263"/>
  <c r="CS1263" s="1"/>
  <c r="R1263" s="1"/>
  <c r="AF1263"/>
  <c r="AG1263"/>
  <c r="AH1263"/>
  <c r="AI1263"/>
  <c r="CW1263" s="1"/>
  <c r="V1263" s="1"/>
  <c r="AJ1263"/>
  <c r="CQ1263"/>
  <c r="P1263" s="1"/>
  <c r="CT1263"/>
  <c r="S1263" s="1"/>
  <c r="CU1263"/>
  <c r="T1263" s="1"/>
  <c r="CV1263"/>
  <c r="U1263" s="1"/>
  <c r="CX1263"/>
  <c r="W1263" s="1"/>
  <c r="FR1263"/>
  <c r="GL1263"/>
  <c r="GN1263"/>
  <c r="GP1263"/>
  <c r="GV1263"/>
  <c r="HC1263" s="1"/>
  <c r="GX1263" s="1"/>
  <c r="I1264"/>
  <c r="AC1264"/>
  <c r="AB1264" s="1"/>
  <c r="AD1264"/>
  <c r="CR1264" s="1"/>
  <c r="Q1264" s="1"/>
  <c r="AE1264"/>
  <c r="AF1264"/>
  <c r="AG1264"/>
  <c r="AH1264"/>
  <c r="CV1264" s="1"/>
  <c r="U1264" s="1"/>
  <c r="AI1264"/>
  <c r="AJ1264"/>
  <c r="CQ1264"/>
  <c r="P1264" s="1"/>
  <c r="CS1264"/>
  <c r="R1264" s="1"/>
  <c r="CT1264"/>
  <c r="S1264" s="1"/>
  <c r="CU1264"/>
  <c r="T1264" s="1"/>
  <c r="CW1264"/>
  <c r="V1264" s="1"/>
  <c r="CX1264"/>
  <c r="W1264" s="1"/>
  <c r="FR1264"/>
  <c r="GL1264"/>
  <c r="GN1264"/>
  <c r="GP1264"/>
  <c r="GV1264"/>
  <c r="HC1264" s="1"/>
  <c r="GX1264" s="1"/>
  <c r="I1265"/>
  <c r="AC1265"/>
  <c r="CQ1265" s="1"/>
  <c r="P1265" s="1"/>
  <c r="AD1265"/>
  <c r="CR1265" s="1"/>
  <c r="Q1265" s="1"/>
  <c r="AE1265"/>
  <c r="AF1265"/>
  <c r="AG1265"/>
  <c r="CU1265" s="1"/>
  <c r="T1265" s="1"/>
  <c r="AH1265"/>
  <c r="CV1265" s="1"/>
  <c r="U1265" s="1"/>
  <c r="AI1265"/>
  <c r="AJ1265"/>
  <c r="CS1265"/>
  <c r="R1265" s="1"/>
  <c r="CT1265"/>
  <c r="S1265" s="1"/>
  <c r="CW1265"/>
  <c r="V1265" s="1"/>
  <c r="CX1265"/>
  <c r="W1265" s="1"/>
  <c r="FR1265"/>
  <c r="GL1265"/>
  <c r="GN1265"/>
  <c r="GP1265"/>
  <c r="GV1265"/>
  <c r="HC1265"/>
  <c r="GX1265" s="1"/>
  <c r="C1266"/>
  <c r="D1266"/>
  <c r="I1266"/>
  <c r="AC1266"/>
  <c r="AB1266" s="1"/>
  <c r="AD1266"/>
  <c r="CR1266" s="1"/>
  <c r="Q1266" s="1"/>
  <c r="AE1266"/>
  <c r="AF1266"/>
  <c r="AG1266"/>
  <c r="AH1266"/>
  <c r="CV1266" s="1"/>
  <c r="U1266" s="1"/>
  <c r="AI1266"/>
  <c r="AJ1266"/>
  <c r="CQ1266"/>
  <c r="P1266" s="1"/>
  <c r="CP1266" s="1"/>
  <c r="O1266" s="1"/>
  <c r="CS1266"/>
  <c r="R1266" s="1"/>
  <c r="CT1266"/>
  <c r="S1266" s="1"/>
  <c r="CU1266"/>
  <c r="T1266" s="1"/>
  <c r="CW1266"/>
  <c r="V1266" s="1"/>
  <c r="CX1266"/>
  <c r="W1266" s="1"/>
  <c r="FR1266"/>
  <c r="GL1266"/>
  <c r="GN1266"/>
  <c r="GP1266"/>
  <c r="GV1266"/>
  <c r="HC1266" s="1"/>
  <c r="GX1266" s="1"/>
  <c r="I1267"/>
  <c r="AC1267"/>
  <c r="CQ1267" s="1"/>
  <c r="P1267" s="1"/>
  <c r="AD1267"/>
  <c r="AE1267"/>
  <c r="AF1267"/>
  <c r="AG1267"/>
  <c r="CU1267" s="1"/>
  <c r="T1267" s="1"/>
  <c r="AH1267"/>
  <c r="AI1267"/>
  <c r="AJ1267"/>
  <c r="CR1267"/>
  <c r="Q1267" s="1"/>
  <c r="CS1267"/>
  <c r="R1267" s="1"/>
  <c r="CT1267"/>
  <c r="S1267" s="1"/>
  <c r="CV1267"/>
  <c r="U1267" s="1"/>
  <c r="CW1267"/>
  <c r="V1267" s="1"/>
  <c r="CX1267"/>
  <c r="W1267" s="1"/>
  <c r="FR1267"/>
  <c r="GL1267"/>
  <c r="GN1267"/>
  <c r="GP1267"/>
  <c r="GV1267"/>
  <c r="HC1267"/>
  <c r="GX1267" s="1"/>
  <c r="I1268"/>
  <c r="AC1268"/>
  <c r="AE1268"/>
  <c r="AD1268" s="1"/>
  <c r="AF1268"/>
  <c r="CT1268" s="1"/>
  <c r="S1268" s="1"/>
  <c r="AG1268"/>
  <c r="AH1268"/>
  <c r="AI1268"/>
  <c r="AJ1268"/>
  <c r="CX1268" s="1"/>
  <c r="W1268" s="1"/>
  <c r="CQ1268"/>
  <c r="P1268" s="1"/>
  <c r="CS1268"/>
  <c r="R1268" s="1"/>
  <c r="CU1268"/>
  <c r="T1268" s="1"/>
  <c r="CV1268"/>
  <c r="U1268" s="1"/>
  <c r="CW1268"/>
  <c r="V1268" s="1"/>
  <c r="FR1268"/>
  <c r="GL1268"/>
  <c r="GN1268"/>
  <c r="GP1268"/>
  <c r="GV1268"/>
  <c r="HC1268"/>
  <c r="GX1268" s="1"/>
  <c r="C1269"/>
  <c r="D1269"/>
  <c r="I1269"/>
  <c r="AC1269"/>
  <c r="CQ1269" s="1"/>
  <c r="P1269" s="1"/>
  <c r="AD1269"/>
  <c r="CR1269" s="1"/>
  <c r="Q1269" s="1"/>
  <c r="AE1269"/>
  <c r="AF1269"/>
  <c r="CT1269" s="1"/>
  <c r="S1269" s="1"/>
  <c r="AG1269"/>
  <c r="CU1269" s="1"/>
  <c r="T1269" s="1"/>
  <c r="AH1269"/>
  <c r="CV1269" s="1"/>
  <c r="U1269" s="1"/>
  <c r="AI1269"/>
  <c r="AJ1269"/>
  <c r="CX1269" s="1"/>
  <c r="W1269" s="1"/>
  <c r="CS1269"/>
  <c r="R1269" s="1"/>
  <c r="CW1269"/>
  <c r="V1269" s="1"/>
  <c r="FR1269"/>
  <c r="GL1269"/>
  <c r="GO1269"/>
  <c r="GP1269"/>
  <c r="GV1269"/>
  <c r="HC1269"/>
  <c r="GX1269" s="1"/>
  <c r="AC1270"/>
  <c r="CQ1270" s="1"/>
  <c r="P1270" s="1"/>
  <c r="AE1270"/>
  <c r="AD1270" s="1"/>
  <c r="CR1270" s="1"/>
  <c r="Q1270" s="1"/>
  <c r="AF1270"/>
  <c r="AG1270"/>
  <c r="CU1270" s="1"/>
  <c r="T1270" s="1"/>
  <c r="AH1270"/>
  <c r="AI1270"/>
  <c r="AJ1270"/>
  <c r="CS1270"/>
  <c r="R1270" s="1"/>
  <c r="CT1270"/>
  <c r="S1270" s="1"/>
  <c r="CV1270"/>
  <c r="U1270" s="1"/>
  <c r="CW1270"/>
  <c r="V1270" s="1"/>
  <c r="CX1270"/>
  <c r="W1270" s="1"/>
  <c r="FR1270"/>
  <c r="GL1270"/>
  <c r="GO1270"/>
  <c r="GP1270"/>
  <c r="GV1270"/>
  <c r="HC1270"/>
  <c r="GX1270" s="1"/>
  <c r="AC1271"/>
  <c r="CQ1271" s="1"/>
  <c r="P1271" s="1"/>
  <c r="AE1271"/>
  <c r="AD1271" s="1"/>
  <c r="CR1271" s="1"/>
  <c r="Q1271" s="1"/>
  <c r="AF1271"/>
  <c r="AG1271"/>
  <c r="CU1271" s="1"/>
  <c r="T1271" s="1"/>
  <c r="AH1271"/>
  <c r="AI1271"/>
  <c r="AJ1271"/>
  <c r="CS1271"/>
  <c r="R1271" s="1"/>
  <c r="CT1271"/>
  <c r="S1271" s="1"/>
  <c r="CV1271"/>
  <c r="U1271" s="1"/>
  <c r="CW1271"/>
  <c r="V1271" s="1"/>
  <c r="CX1271"/>
  <c r="W1271" s="1"/>
  <c r="FR1271"/>
  <c r="GL1271"/>
  <c r="GO1271"/>
  <c r="GP1271"/>
  <c r="GV1271"/>
  <c r="HC1271"/>
  <c r="GX1271" s="1"/>
  <c r="AC1272"/>
  <c r="CQ1272" s="1"/>
  <c r="P1272" s="1"/>
  <c r="AE1272"/>
  <c r="AD1272" s="1"/>
  <c r="CR1272" s="1"/>
  <c r="Q1272" s="1"/>
  <c r="AF1272"/>
  <c r="AG1272"/>
  <c r="CU1272" s="1"/>
  <c r="T1272" s="1"/>
  <c r="AH1272"/>
  <c r="AI1272"/>
  <c r="AJ1272"/>
  <c r="CS1272"/>
  <c r="R1272" s="1"/>
  <c r="CT1272"/>
  <c r="S1272" s="1"/>
  <c r="CV1272"/>
  <c r="U1272" s="1"/>
  <c r="CW1272"/>
  <c r="V1272" s="1"/>
  <c r="CX1272"/>
  <c r="W1272" s="1"/>
  <c r="FR1272"/>
  <c r="GL1272"/>
  <c r="GO1272"/>
  <c r="GP1272"/>
  <c r="GV1272"/>
  <c r="HC1272"/>
  <c r="GX1272" s="1"/>
  <c r="I1273"/>
  <c r="AC1273"/>
  <c r="CQ1273" s="1"/>
  <c r="P1273" s="1"/>
  <c r="AE1273"/>
  <c r="AD1273" s="1"/>
  <c r="AF1273"/>
  <c r="CT1273" s="1"/>
  <c r="S1273" s="1"/>
  <c r="AG1273"/>
  <c r="CU1273" s="1"/>
  <c r="T1273" s="1"/>
  <c r="AH1273"/>
  <c r="AI1273"/>
  <c r="AJ1273"/>
  <c r="CX1273" s="1"/>
  <c r="W1273" s="1"/>
  <c r="CS1273"/>
  <c r="R1273" s="1"/>
  <c r="CV1273"/>
  <c r="U1273" s="1"/>
  <c r="CW1273"/>
  <c r="V1273" s="1"/>
  <c r="FR1273"/>
  <c r="GL1273"/>
  <c r="GO1273"/>
  <c r="GP1273"/>
  <c r="GV1273"/>
  <c r="HC1273"/>
  <c r="GX1273" s="1"/>
  <c r="C1274"/>
  <c r="D1274"/>
  <c r="I1274"/>
  <c r="AC1274"/>
  <c r="CQ1274" s="1"/>
  <c r="P1274" s="1"/>
  <c r="AD1274"/>
  <c r="CR1274" s="1"/>
  <c r="Q1274" s="1"/>
  <c r="AE1274"/>
  <c r="AF1274"/>
  <c r="AG1274"/>
  <c r="CU1274" s="1"/>
  <c r="T1274" s="1"/>
  <c r="AH1274"/>
  <c r="CV1274" s="1"/>
  <c r="U1274" s="1"/>
  <c r="AI1274"/>
  <c r="AJ1274"/>
  <c r="CX1274" s="1"/>
  <c r="W1274" s="1"/>
  <c r="CS1274"/>
  <c r="R1274" s="1"/>
  <c r="CT1274"/>
  <c r="S1274" s="1"/>
  <c r="CW1274"/>
  <c r="V1274" s="1"/>
  <c r="FR1274"/>
  <c r="GL1274"/>
  <c r="GO1274"/>
  <c r="GP1274"/>
  <c r="GV1274"/>
  <c r="HC1274"/>
  <c r="GX1274" s="1"/>
  <c r="I1275"/>
  <c r="AC1275"/>
  <c r="AE1275"/>
  <c r="AD1275" s="1"/>
  <c r="AF1275"/>
  <c r="CT1275" s="1"/>
  <c r="S1275" s="1"/>
  <c r="AG1275"/>
  <c r="AH1275"/>
  <c r="AI1275"/>
  <c r="AJ1275"/>
  <c r="CX1275" s="1"/>
  <c r="W1275" s="1"/>
  <c r="CQ1275"/>
  <c r="P1275" s="1"/>
  <c r="CS1275"/>
  <c r="R1275" s="1"/>
  <c r="CU1275"/>
  <c r="T1275" s="1"/>
  <c r="CV1275"/>
  <c r="U1275" s="1"/>
  <c r="CW1275"/>
  <c r="V1275" s="1"/>
  <c r="FR1275"/>
  <c r="GL1275"/>
  <c r="GO1275"/>
  <c r="GP1275"/>
  <c r="GV1275"/>
  <c r="HC1275"/>
  <c r="GX1275" s="1"/>
  <c r="I1276"/>
  <c r="AC1276"/>
  <c r="AE1276"/>
  <c r="CS1276" s="1"/>
  <c r="R1276" s="1"/>
  <c r="AF1276"/>
  <c r="AG1276"/>
  <c r="AH1276"/>
  <c r="AI1276"/>
  <c r="CW1276" s="1"/>
  <c r="V1276" s="1"/>
  <c r="AJ1276"/>
  <c r="CQ1276"/>
  <c r="P1276" s="1"/>
  <c r="CT1276"/>
  <c r="S1276" s="1"/>
  <c r="CU1276"/>
  <c r="T1276" s="1"/>
  <c r="CV1276"/>
  <c r="U1276" s="1"/>
  <c r="CX1276"/>
  <c r="W1276" s="1"/>
  <c r="FR1276"/>
  <c r="GL1276"/>
  <c r="GO1276"/>
  <c r="GP1276"/>
  <c r="GV1276"/>
  <c r="HC1276" s="1"/>
  <c r="GX1276" s="1"/>
  <c r="C1277"/>
  <c r="D1277"/>
  <c r="I1277"/>
  <c r="AC1277"/>
  <c r="AE1277"/>
  <c r="AD1277" s="1"/>
  <c r="AF1277"/>
  <c r="CT1277" s="1"/>
  <c r="S1277" s="1"/>
  <c r="AG1277"/>
  <c r="AH1277"/>
  <c r="AI1277"/>
  <c r="AJ1277"/>
  <c r="CX1277" s="1"/>
  <c r="W1277" s="1"/>
  <c r="CQ1277"/>
  <c r="P1277" s="1"/>
  <c r="CS1277"/>
  <c r="R1277" s="1"/>
  <c r="CU1277"/>
  <c r="T1277" s="1"/>
  <c r="CV1277"/>
  <c r="U1277" s="1"/>
  <c r="CW1277"/>
  <c r="V1277" s="1"/>
  <c r="FR1277"/>
  <c r="GL1277"/>
  <c r="GN1277"/>
  <c r="GP1277"/>
  <c r="GV1277"/>
  <c r="HC1277"/>
  <c r="GX1277" s="1"/>
  <c r="AC1278"/>
  <c r="AE1278"/>
  <c r="CS1278" s="1"/>
  <c r="AF1278"/>
  <c r="AG1278"/>
  <c r="AH1278"/>
  <c r="AI1278"/>
  <c r="CW1278" s="1"/>
  <c r="AJ1278"/>
  <c r="CQ1278"/>
  <c r="CT1278"/>
  <c r="CU1278"/>
  <c r="CV1278"/>
  <c r="CX1278"/>
  <c r="FR1278"/>
  <c r="GL1278"/>
  <c r="GN1278"/>
  <c r="GP1278"/>
  <c r="GV1278"/>
  <c r="HC1278" s="1"/>
  <c r="B1280"/>
  <c r="B1241" s="1"/>
  <c r="C1280"/>
  <c r="C1241" s="1"/>
  <c r="D1280"/>
  <c r="D1241" s="1"/>
  <c r="F1280"/>
  <c r="F1241" s="1"/>
  <c r="G1280"/>
  <c r="G1241" s="1"/>
  <c r="BX1280"/>
  <c r="BX1241" s="1"/>
  <c r="BY1280"/>
  <c r="AP1280" s="1"/>
  <c r="BZ1280"/>
  <c r="CG1280" s="1"/>
  <c r="CD1280"/>
  <c r="CD1241" s="1"/>
  <c r="CK1280"/>
  <c r="BB1280" s="1"/>
  <c r="CL1280"/>
  <c r="CL1241" s="1"/>
  <c r="CM1280"/>
  <c r="CM1241" s="1"/>
  <c r="B1312"/>
  <c r="B1189" s="1"/>
  <c r="C1312"/>
  <c r="C1189" s="1"/>
  <c r="D1312"/>
  <c r="D1189" s="1"/>
  <c r="F1312"/>
  <c r="F1189" s="1"/>
  <c r="G1312"/>
  <c r="G1189" s="1"/>
  <c r="F1314"/>
  <c r="F1315"/>
  <c r="F1324"/>
  <c r="F1326"/>
  <c r="F1327"/>
  <c r="F1333"/>
  <c r="F1334"/>
  <c r="F1335"/>
  <c r="F1336"/>
  <c r="F1338"/>
  <c r="F1339"/>
  <c r="D1344"/>
  <c r="E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AE1346"/>
  <c r="AF1346"/>
  <c r="AG1346"/>
  <c r="AH1346"/>
  <c r="AI1346"/>
  <c r="AJ1346"/>
  <c r="AK1346"/>
  <c r="AL1346"/>
  <c r="AM1346"/>
  <c r="AN1346"/>
  <c r="BE1346"/>
  <c r="BF1346"/>
  <c r="BG1346"/>
  <c r="BH1346"/>
  <c r="BI1346"/>
  <c r="BJ1346"/>
  <c r="BK1346"/>
  <c r="BL1346"/>
  <c r="BM1346"/>
  <c r="BN1346"/>
  <c r="BO1346"/>
  <c r="BP1346"/>
  <c r="BQ1346"/>
  <c r="BR1346"/>
  <c r="BS1346"/>
  <c r="BT1346"/>
  <c r="BU1346"/>
  <c r="BV1346"/>
  <c r="BW1346"/>
  <c r="BX1346"/>
  <c r="BY1346"/>
  <c r="BZ1346"/>
  <c r="CA1346"/>
  <c r="CB1346"/>
  <c r="CC1346"/>
  <c r="CD1346"/>
  <c r="CE1346"/>
  <c r="CF1346"/>
  <c r="CG1346"/>
  <c r="CH1346"/>
  <c r="CI1346"/>
  <c r="CJ1346"/>
  <c r="CK1346"/>
  <c r="CL1346"/>
  <c r="CM1346"/>
  <c r="CN1346"/>
  <c r="CO1346"/>
  <c r="CP1346"/>
  <c r="CQ1346"/>
  <c r="CR1346"/>
  <c r="CS1346"/>
  <c r="CT1346"/>
  <c r="CU1346"/>
  <c r="CV1346"/>
  <c r="CW1346"/>
  <c r="CX1346"/>
  <c r="CY1346"/>
  <c r="CZ1346"/>
  <c r="DA1346"/>
  <c r="DB1346"/>
  <c r="DC1346"/>
  <c r="DD1346"/>
  <c r="DE1346"/>
  <c r="DF1346"/>
  <c r="DG1346"/>
  <c r="DH1346"/>
  <c r="DI1346"/>
  <c r="DJ1346"/>
  <c r="DK1346"/>
  <c r="DL1346"/>
  <c r="DM1346"/>
  <c r="DN1346"/>
  <c r="DO1346"/>
  <c r="DP1346"/>
  <c r="DQ1346"/>
  <c r="DR1346"/>
  <c r="DS1346"/>
  <c r="DT1346"/>
  <c r="DU1346"/>
  <c r="DV1346"/>
  <c r="DW1346"/>
  <c r="DX1346"/>
  <c r="DY1346"/>
  <c r="DZ1346"/>
  <c r="EA1346"/>
  <c r="EB1346"/>
  <c r="EC1346"/>
  <c r="ED1346"/>
  <c r="EE1346"/>
  <c r="EF1346"/>
  <c r="EG1346"/>
  <c r="EH1346"/>
  <c r="EI1346"/>
  <c r="EJ1346"/>
  <c r="EK1346"/>
  <c r="EL1346"/>
  <c r="EM1346"/>
  <c r="EN1346"/>
  <c r="EO1346"/>
  <c r="EP1346"/>
  <c r="EQ1346"/>
  <c r="ER1346"/>
  <c r="ES1346"/>
  <c r="ET1346"/>
  <c r="EU1346"/>
  <c r="EV1346"/>
  <c r="EW1346"/>
  <c r="EX1346"/>
  <c r="EY1346"/>
  <c r="EZ1346"/>
  <c r="FA1346"/>
  <c r="FB1346"/>
  <c r="FC1346"/>
  <c r="FD1346"/>
  <c r="FE1346"/>
  <c r="FF1346"/>
  <c r="FG1346"/>
  <c r="FH1346"/>
  <c r="FI1346"/>
  <c r="FJ1346"/>
  <c r="FK1346"/>
  <c r="FL1346"/>
  <c r="FM1346"/>
  <c r="FN1346"/>
  <c r="FO1346"/>
  <c r="FP1346"/>
  <c r="FQ1346"/>
  <c r="FR1346"/>
  <c r="FS1346"/>
  <c r="FT1346"/>
  <c r="FU1346"/>
  <c r="FV1346"/>
  <c r="FW1346"/>
  <c r="FX1346"/>
  <c r="FY1346"/>
  <c r="FZ1346"/>
  <c r="GA1346"/>
  <c r="GB1346"/>
  <c r="GC1346"/>
  <c r="GD1346"/>
  <c r="GE1346"/>
  <c r="GF1346"/>
  <c r="GG1346"/>
  <c r="GH1346"/>
  <c r="GI1346"/>
  <c r="GJ1346"/>
  <c r="GK1346"/>
  <c r="GL1346"/>
  <c r="GM1346"/>
  <c r="GN1346"/>
  <c r="GO1346"/>
  <c r="GP1346"/>
  <c r="GQ1346"/>
  <c r="GR1346"/>
  <c r="GS1346"/>
  <c r="GT1346"/>
  <c r="GU1346"/>
  <c r="GV1346"/>
  <c r="GW1346"/>
  <c r="GX1346"/>
  <c r="D1348"/>
  <c r="E1350"/>
  <c r="Z1350"/>
  <c r="AA1350"/>
  <c r="AM1350"/>
  <c r="AN1350"/>
  <c r="BE1350"/>
  <c r="BF1350"/>
  <c r="BG1350"/>
  <c r="BH1350"/>
  <c r="BI1350"/>
  <c r="BJ1350"/>
  <c r="BK1350"/>
  <c r="BL1350"/>
  <c r="BM1350"/>
  <c r="BN1350"/>
  <c r="BO1350"/>
  <c r="BP1350"/>
  <c r="BQ1350"/>
  <c r="BR1350"/>
  <c r="BS1350"/>
  <c r="BT1350"/>
  <c r="BU1350"/>
  <c r="BV1350"/>
  <c r="BW1350"/>
  <c r="CN1350"/>
  <c r="CO1350"/>
  <c r="CP1350"/>
  <c r="CQ1350"/>
  <c r="CR1350"/>
  <c r="CS1350"/>
  <c r="CT1350"/>
  <c r="CU1350"/>
  <c r="CV1350"/>
  <c r="CW1350"/>
  <c r="CX1350"/>
  <c r="CY1350"/>
  <c r="CZ1350"/>
  <c r="DA1350"/>
  <c r="DB1350"/>
  <c r="DC1350"/>
  <c r="DD1350"/>
  <c r="DE1350"/>
  <c r="DF1350"/>
  <c r="DG1350"/>
  <c r="DH1350"/>
  <c r="DI1350"/>
  <c r="DJ1350"/>
  <c r="DK1350"/>
  <c r="DL1350"/>
  <c r="DM1350"/>
  <c r="DN1350"/>
  <c r="DO1350"/>
  <c r="DP1350"/>
  <c r="DQ1350"/>
  <c r="DR1350"/>
  <c r="DS1350"/>
  <c r="DT1350"/>
  <c r="DU1350"/>
  <c r="DV1350"/>
  <c r="DW1350"/>
  <c r="DX1350"/>
  <c r="DY1350"/>
  <c r="DZ1350"/>
  <c r="EA1350"/>
  <c r="EB1350"/>
  <c r="EC1350"/>
  <c r="ED1350"/>
  <c r="EE1350"/>
  <c r="EF1350"/>
  <c r="EG1350"/>
  <c r="EH1350"/>
  <c r="EI1350"/>
  <c r="EJ1350"/>
  <c r="EK1350"/>
  <c r="EL1350"/>
  <c r="EM1350"/>
  <c r="EN1350"/>
  <c r="EO1350"/>
  <c r="EP1350"/>
  <c r="EQ1350"/>
  <c r="ER1350"/>
  <c r="ES1350"/>
  <c r="ET1350"/>
  <c r="EU1350"/>
  <c r="EV1350"/>
  <c r="EW1350"/>
  <c r="EX1350"/>
  <c r="EY1350"/>
  <c r="EZ1350"/>
  <c r="FA1350"/>
  <c r="FB1350"/>
  <c r="FC1350"/>
  <c r="FD1350"/>
  <c r="FE1350"/>
  <c r="FF1350"/>
  <c r="FG1350"/>
  <c r="FH1350"/>
  <c r="FI1350"/>
  <c r="FJ1350"/>
  <c r="FK1350"/>
  <c r="FL1350"/>
  <c r="FM1350"/>
  <c r="FN1350"/>
  <c r="FO1350"/>
  <c r="FP1350"/>
  <c r="FQ1350"/>
  <c r="FR1350"/>
  <c r="FS1350"/>
  <c r="FT1350"/>
  <c r="FU1350"/>
  <c r="FV1350"/>
  <c r="FW1350"/>
  <c r="FX1350"/>
  <c r="FY1350"/>
  <c r="FZ1350"/>
  <c r="GA1350"/>
  <c r="GB1350"/>
  <c r="GC1350"/>
  <c r="GD1350"/>
  <c r="GE1350"/>
  <c r="GF1350"/>
  <c r="GG1350"/>
  <c r="GH1350"/>
  <c r="GI1350"/>
  <c r="GJ1350"/>
  <c r="GK1350"/>
  <c r="GL1350"/>
  <c r="GM1350"/>
  <c r="GN1350"/>
  <c r="GO1350"/>
  <c r="GP1350"/>
  <c r="GQ1350"/>
  <c r="GR1350"/>
  <c r="GS1350"/>
  <c r="GT1350"/>
  <c r="GU1350"/>
  <c r="GV1350"/>
  <c r="GW1350"/>
  <c r="GX1350"/>
  <c r="C1352"/>
  <c r="D1352"/>
  <c r="I1352"/>
  <c r="AC1352"/>
  <c r="AE1352"/>
  <c r="AD1352" s="1"/>
  <c r="AF1352"/>
  <c r="CT1352" s="1"/>
  <c r="S1352" s="1"/>
  <c r="AG1352"/>
  <c r="AH1352"/>
  <c r="AI1352"/>
  <c r="AJ1352"/>
  <c r="CX1352" s="1"/>
  <c r="W1352" s="1"/>
  <c r="CQ1352"/>
  <c r="P1352" s="1"/>
  <c r="CS1352"/>
  <c r="R1352" s="1"/>
  <c r="CU1352"/>
  <c r="T1352" s="1"/>
  <c r="CV1352"/>
  <c r="U1352" s="1"/>
  <c r="CW1352"/>
  <c r="V1352" s="1"/>
  <c r="FR1352"/>
  <c r="GL1352"/>
  <c r="GO1352"/>
  <c r="GP1352"/>
  <c r="GV1352"/>
  <c r="HC1352"/>
  <c r="GX1352" s="1"/>
  <c r="AC1353"/>
  <c r="AE1353"/>
  <c r="CS1353" s="1"/>
  <c r="AF1353"/>
  <c r="AG1353"/>
  <c r="AH1353"/>
  <c r="AI1353"/>
  <c r="CW1353" s="1"/>
  <c r="AJ1353"/>
  <c r="CQ1353"/>
  <c r="CT1353"/>
  <c r="CU1353"/>
  <c r="CV1353"/>
  <c r="CX1353"/>
  <c r="FR1353"/>
  <c r="GL1353"/>
  <c r="GN1353"/>
  <c r="GP1353"/>
  <c r="GV1353"/>
  <c r="HC1353" s="1"/>
  <c r="C1354"/>
  <c r="D1354"/>
  <c r="I1354"/>
  <c r="AC1354"/>
  <c r="AE1354"/>
  <c r="AD1354" s="1"/>
  <c r="AF1354"/>
  <c r="CT1354" s="1"/>
  <c r="S1354" s="1"/>
  <c r="AG1354"/>
  <c r="AH1354"/>
  <c r="AI1354"/>
  <c r="AJ1354"/>
  <c r="CX1354" s="1"/>
  <c r="W1354" s="1"/>
  <c r="CQ1354"/>
  <c r="P1354" s="1"/>
  <c r="CS1354"/>
  <c r="R1354" s="1"/>
  <c r="CU1354"/>
  <c r="T1354" s="1"/>
  <c r="CV1354"/>
  <c r="U1354" s="1"/>
  <c r="CW1354"/>
  <c r="V1354" s="1"/>
  <c r="FR1354"/>
  <c r="GL1354"/>
  <c r="GO1354"/>
  <c r="GP1354"/>
  <c r="GV1354"/>
  <c r="HC1354"/>
  <c r="GX1354" s="1"/>
  <c r="AC1355"/>
  <c r="AE1355"/>
  <c r="CS1355" s="1"/>
  <c r="AF1355"/>
  <c r="AG1355"/>
  <c r="AH1355"/>
  <c r="AI1355"/>
  <c r="CW1355" s="1"/>
  <c r="AJ1355"/>
  <c r="CQ1355"/>
  <c r="CT1355"/>
  <c r="CU1355"/>
  <c r="CV1355"/>
  <c r="CX1355"/>
  <c r="FR1355"/>
  <c r="GL1355"/>
  <c r="GN1355"/>
  <c r="GP1355"/>
  <c r="GV1355"/>
  <c r="HC1355" s="1"/>
  <c r="C1356"/>
  <c r="D1356"/>
  <c r="I1356"/>
  <c r="AC1356"/>
  <c r="AE1356"/>
  <c r="AD1356" s="1"/>
  <c r="AF1356"/>
  <c r="CT1356" s="1"/>
  <c r="S1356" s="1"/>
  <c r="AG1356"/>
  <c r="AH1356"/>
  <c r="AI1356"/>
  <c r="AJ1356"/>
  <c r="CX1356" s="1"/>
  <c r="W1356" s="1"/>
  <c r="CQ1356"/>
  <c r="P1356" s="1"/>
  <c r="CS1356"/>
  <c r="R1356" s="1"/>
  <c r="CU1356"/>
  <c r="T1356" s="1"/>
  <c r="CV1356"/>
  <c r="U1356" s="1"/>
  <c r="CW1356"/>
  <c r="V1356" s="1"/>
  <c r="FR1356"/>
  <c r="GL1356"/>
  <c r="GO1356"/>
  <c r="GP1356"/>
  <c r="GV1356"/>
  <c r="HC1356"/>
  <c r="GX1356" s="1"/>
  <c r="AC1357"/>
  <c r="AE1357"/>
  <c r="CS1357" s="1"/>
  <c r="AF1357"/>
  <c r="AG1357"/>
  <c r="AH1357"/>
  <c r="AI1357"/>
  <c r="CW1357" s="1"/>
  <c r="AJ1357"/>
  <c r="CQ1357"/>
  <c r="CT1357"/>
  <c r="CU1357"/>
  <c r="CV1357"/>
  <c r="CX1357"/>
  <c r="FR1357"/>
  <c r="GL1357"/>
  <c r="GN1357"/>
  <c r="GP1357"/>
  <c r="GV1357"/>
  <c r="HC1357" s="1"/>
  <c r="B1359"/>
  <c r="B1350" s="1"/>
  <c r="C1359"/>
  <c r="C1350" s="1"/>
  <c r="D1359"/>
  <c r="D1350" s="1"/>
  <c r="F1359"/>
  <c r="F1350" s="1"/>
  <c r="G1359"/>
  <c r="G1350" s="1"/>
  <c r="BX1359"/>
  <c r="AO1359" s="1"/>
  <c r="BY1359"/>
  <c r="AP1359" s="1"/>
  <c r="BZ1359"/>
  <c r="CG1359" s="1"/>
  <c r="CD1359"/>
  <c r="CD1350" s="1"/>
  <c r="CI1359"/>
  <c r="CI1350" s="1"/>
  <c r="CK1359"/>
  <c r="BB1359" s="1"/>
  <c r="CL1359"/>
  <c r="CL1350" s="1"/>
  <c r="CM1359"/>
  <c r="CM1350" s="1"/>
  <c r="D1391"/>
  <c r="E1393"/>
  <c r="Z1393"/>
  <c r="AA1393"/>
  <c r="AM1393"/>
  <c r="AN1393"/>
  <c r="BE1393"/>
  <c r="BF1393"/>
  <c r="BG1393"/>
  <c r="BH1393"/>
  <c r="BI1393"/>
  <c r="BJ1393"/>
  <c r="BK1393"/>
  <c r="BL1393"/>
  <c r="BM1393"/>
  <c r="BN1393"/>
  <c r="BO1393"/>
  <c r="BP1393"/>
  <c r="BQ1393"/>
  <c r="BR1393"/>
  <c r="BS1393"/>
  <c r="BT1393"/>
  <c r="BU1393"/>
  <c r="BV1393"/>
  <c r="BW1393"/>
  <c r="CN1393"/>
  <c r="CO1393"/>
  <c r="CP1393"/>
  <c r="CQ1393"/>
  <c r="CR1393"/>
  <c r="CS1393"/>
  <c r="CT1393"/>
  <c r="CU1393"/>
  <c r="CV1393"/>
  <c r="CW1393"/>
  <c r="CX1393"/>
  <c r="CY1393"/>
  <c r="CZ1393"/>
  <c r="DA1393"/>
  <c r="DB1393"/>
  <c r="DC1393"/>
  <c r="DD1393"/>
  <c r="DE1393"/>
  <c r="DF1393"/>
  <c r="DG1393"/>
  <c r="DH1393"/>
  <c r="DI1393"/>
  <c r="DJ1393"/>
  <c r="DK1393"/>
  <c r="DL1393"/>
  <c r="DM1393"/>
  <c r="DN1393"/>
  <c r="DO1393"/>
  <c r="DP1393"/>
  <c r="DQ1393"/>
  <c r="DR1393"/>
  <c r="DS1393"/>
  <c r="DT1393"/>
  <c r="DU1393"/>
  <c r="DV1393"/>
  <c r="DW1393"/>
  <c r="DX1393"/>
  <c r="DY1393"/>
  <c r="DZ1393"/>
  <c r="EA1393"/>
  <c r="EB1393"/>
  <c r="EC1393"/>
  <c r="ED1393"/>
  <c r="EE1393"/>
  <c r="EF1393"/>
  <c r="EG1393"/>
  <c r="EH1393"/>
  <c r="EI1393"/>
  <c r="EJ1393"/>
  <c r="EK1393"/>
  <c r="EL1393"/>
  <c r="EM1393"/>
  <c r="EN1393"/>
  <c r="EO1393"/>
  <c r="EP1393"/>
  <c r="EQ1393"/>
  <c r="ER1393"/>
  <c r="ES1393"/>
  <c r="ET1393"/>
  <c r="EU1393"/>
  <c r="EV1393"/>
  <c r="EW1393"/>
  <c r="EX1393"/>
  <c r="EY1393"/>
  <c r="EZ1393"/>
  <c r="FA1393"/>
  <c r="FB1393"/>
  <c r="FC1393"/>
  <c r="FD1393"/>
  <c r="FE1393"/>
  <c r="FF1393"/>
  <c r="FG1393"/>
  <c r="FH1393"/>
  <c r="FI1393"/>
  <c r="FJ1393"/>
  <c r="FK1393"/>
  <c r="FL1393"/>
  <c r="FM1393"/>
  <c r="FN1393"/>
  <c r="FO1393"/>
  <c r="FP1393"/>
  <c r="FQ1393"/>
  <c r="FR1393"/>
  <c r="FS1393"/>
  <c r="FT1393"/>
  <c r="FU1393"/>
  <c r="FV1393"/>
  <c r="FW1393"/>
  <c r="FX1393"/>
  <c r="FY1393"/>
  <c r="FZ1393"/>
  <c r="GA1393"/>
  <c r="GB1393"/>
  <c r="GC1393"/>
  <c r="GD1393"/>
  <c r="GE1393"/>
  <c r="GF1393"/>
  <c r="GG1393"/>
  <c r="GH1393"/>
  <c r="GI1393"/>
  <c r="GJ1393"/>
  <c r="GK1393"/>
  <c r="GL1393"/>
  <c r="GM1393"/>
  <c r="GN1393"/>
  <c r="GO1393"/>
  <c r="GP1393"/>
  <c r="GQ1393"/>
  <c r="GR1393"/>
  <c r="GS1393"/>
  <c r="GT1393"/>
  <c r="GU1393"/>
  <c r="GV1393"/>
  <c r="GW1393"/>
  <c r="GX1393"/>
  <c r="C1395"/>
  <c r="D1395"/>
  <c r="I1395"/>
  <c r="AC1395"/>
  <c r="CQ1395" s="1"/>
  <c r="P1395" s="1"/>
  <c r="AE1395"/>
  <c r="AD1395" s="1"/>
  <c r="CR1395" s="1"/>
  <c r="Q1395" s="1"/>
  <c r="AF1395"/>
  <c r="AG1395"/>
  <c r="CU1395" s="1"/>
  <c r="T1395" s="1"/>
  <c r="AH1395"/>
  <c r="AI1395"/>
  <c r="AJ1395"/>
  <c r="CS1395"/>
  <c r="R1395" s="1"/>
  <c r="CT1395"/>
  <c r="S1395" s="1"/>
  <c r="CV1395"/>
  <c r="U1395" s="1"/>
  <c r="CW1395"/>
  <c r="V1395" s="1"/>
  <c r="CX1395"/>
  <c r="W1395" s="1"/>
  <c r="FR1395"/>
  <c r="GL1395"/>
  <c r="GO1395"/>
  <c r="GP1395"/>
  <c r="GV1395"/>
  <c r="HC1395"/>
  <c r="GX1395" s="1"/>
  <c r="I1396"/>
  <c r="AC1396"/>
  <c r="AE1396"/>
  <c r="AD1396" s="1"/>
  <c r="AF1396"/>
  <c r="CT1396" s="1"/>
  <c r="S1396" s="1"/>
  <c r="AG1396"/>
  <c r="AH1396"/>
  <c r="AI1396"/>
  <c r="AJ1396"/>
  <c r="CX1396" s="1"/>
  <c r="W1396" s="1"/>
  <c r="CQ1396"/>
  <c r="P1396" s="1"/>
  <c r="CS1396"/>
  <c r="R1396" s="1"/>
  <c r="CU1396"/>
  <c r="T1396" s="1"/>
  <c r="CV1396"/>
  <c r="U1396" s="1"/>
  <c r="CW1396"/>
  <c r="V1396" s="1"/>
  <c r="FR1396"/>
  <c r="GL1396"/>
  <c r="GO1396"/>
  <c r="GP1396"/>
  <c r="GV1396"/>
  <c r="HC1396"/>
  <c r="GX1396" s="1"/>
  <c r="C1397"/>
  <c r="D1397"/>
  <c r="I1397"/>
  <c r="AC1397"/>
  <c r="CQ1397" s="1"/>
  <c r="P1397" s="1"/>
  <c r="AE1397"/>
  <c r="AD1397" s="1"/>
  <c r="CR1397" s="1"/>
  <c r="Q1397" s="1"/>
  <c r="AF1397"/>
  <c r="AG1397"/>
  <c r="CU1397" s="1"/>
  <c r="T1397" s="1"/>
  <c r="AH1397"/>
  <c r="AI1397"/>
  <c r="AJ1397"/>
  <c r="CS1397"/>
  <c r="R1397" s="1"/>
  <c r="CT1397"/>
  <c r="S1397" s="1"/>
  <c r="CV1397"/>
  <c r="U1397" s="1"/>
  <c r="CW1397"/>
  <c r="V1397" s="1"/>
  <c r="CX1397"/>
  <c r="W1397" s="1"/>
  <c r="FR1397"/>
  <c r="GL1397"/>
  <c r="GO1397"/>
  <c r="GP1397"/>
  <c r="GV1397"/>
  <c r="HC1397"/>
  <c r="GX1397" s="1"/>
  <c r="I1398"/>
  <c r="AC1398"/>
  <c r="AE1398"/>
  <c r="AD1398" s="1"/>
  <c r="AF1398"/>
  <c r="CT1398" s="1"/>
  <c r="S1398" s="1"/>
  <c r="AG1398"/>
  <c r="AH1398"/>
  <c r="AI1398"/>
  <c r="AJ1398"/>
  <c r="CX1398" s="1"/>
  <c r="W1398" s="1"/>
  <c r="CQ1398"/>
  <c r="P1398" s="1"/>
  <c r="CS1398"/>
  <c r="R1398" s="1"/>
  <c r="CU1398"/>
  <c r="T1398" s="1"/>
  <c r="CV1398"/>
  <c r="U1398" s="1"/>
  <c r="CW1398"/>
  <c r="V1398" s="1"/>
  <c r="FR1398"/>
  <c r="GL1398"/>
  <c r="GO1398"/>
  <c r="GP1398"/>
  <c r="GV1398"/>
  <c r="HC1398"/>
  <c r="GX1398" s="1"/>
  <c r="I1399"/>
  <c r="AC1399"/>
  <c r="AE1399"/>
  <c r="CS1399" s="1"/>
  <c r="R1399" s="1"/>
  <c r="AF1399"/>
  <c r="AG1399"/>
  <c r="AH1399"/>
  <c r="AI1399"/>
  <c r="CW1399" s="1"/>
  <c r="V1399" s="1"/>
  <c r="AJ1399"/>
  <c r="CQ1399"/>
  <c r="P1399" s="1"/>
  <c r="CT1399"/>
  <c r="S1399" s="1"/>
  <c r="CU1399"/>
  <c r="T1399" s="1"/>
  <c r="CV1399"/>
  <c r="U1399" s="1"/>
  <c r="CX1399"/>
  <c r="W1399" s="1"/>
  <c r="FR1399"/>
  <c r="GL1399"/>
  <c r="GO1399"/>
  <c r="GP1399"/>
  <c r="GV1399"/>
  <c r="HC1399" s="1"/>
  <c r="GX1399" s="1"/>
  <c r="C1400"/>
  <c r="D1400"/>
  <c r="I1400"/>
  <c r="AC1400"/>
  <c r="AE1400"/>
  <c r="AD1400" s="1"/>
  <c r="AF1400"/>
  <c r="CT1400" s="1"/>
  <c r="S1400" s="1"/>
  <c r="AG1400"/>
  <c r="AH1400"/>
  <c r="AI1400"/>
  <c r="AJ1400"/>
  <c r="CX1400" s="1"/>
  <c r="W1400" s="1"/>
  <c r="CQ1400"/>
  <c r="P1400" s="1"/>
  <c r="CS1400"/>
  <c r="R1400" s="1"/>
  <c r="CU1400"/>
  <c r="T1400" s="1"/>
  <c r="CV1400"/>
  <c r="U1400" s="1"/>
  <c r="CW1400"/>
  <c r="V1400" s="1"/>
  <c r="FR1400"/>
  <c r="GL1400"/>
  <c r="GO1400"/>
  <c r="GP1400"/>
  <c r="GV1400"/>
  <c r="HC1400"/>
  <c r="GX1400" s="1"/>
  <c r="I1401"/>
  <c r="AC1401"/>
  <c r="AE1401"/>
  <c r="CS1401" s="1"/>
  <c r="R1401" s="1"/>
  <c r="AF1401"/>
  <c r="AG1401"/>
  <c r="AH1401"/>
  <c r="AI1401"/>
  <c r="CW1401" s="1"/>
  <c r="V1401" s="1"/>
  <c r="AJ1401"/>
  <c r="CQ1401"/>
  <c r="P1401" s="1"/>
  <c r="CT1401"/>
  <c r="S1401" s="1"/>
  <c r="CU1401"/>
  <c r="T1401" s="1"/>
  <c r="CV1401"/>
  <c r="U1401" s="1"/>
  <c r="CX1401"/>
  <c r="W1401" s="1"/>
  <c r="FR1401"/>
  <c r="GL1401"/>
  <c r="GN1401"/>
  <c r="GP1401"/>
  <c r="GV1401"/>
  <c r="HC1401" s="1"/>
  <c r="GX1401" s="1"/>
  <c r="C1402"/>
  <c r="D1402"/>
  <c r="I1402"/>
  <c r="AC1402"/>
  <c r="AE1402"/>
  <c r="AD1402" s="1"/>
  <c r="AF1402"/>
  <c r="CT1402" s="1"/>
  <c r="S1402" s="1"/>
  <c r="AG1402"/>
  <c r="AH1402"/>
  <c r="AI1402"/>
  <c r="AJ1402"/>
  <c r="CX1402" s="1"/>
  <c r="W1402" s="1"/>
  <c r="CQ1402"/>
  <c r="P1402" s="1"/>
  <c r="CS1402"/>
  <c r="R1402" s="1"/>
  <c r="CU1402"/>
  <c r="T1402" s="1"/>
  <c r="CV1402"/>
  <c r="U1402" s="1"/>
  <c r="CW1402"/>
  <c r="V1402" s="1"/>
  <c r="FR1402"/>
  <c r="GL1402"/>
  <c r="GO1402"/>
  <c r="GP1402"/>
  <c r="GV1402"/>
  <c r="HC1402"/>
  <c r="GX1402" s="1"/>
  <c r="C1403"/>
  <c r="D1403"/>
  <c r="I1403"/>
  <c r="AC1403"/>
  <c r="CQ1403" s="1"/>
  <c r="P1403" s="1"/>
  <c r="AE1403"/>
  <c r="AD1403" s="1"/>
  <c r="CR1403" s="1"/>
  <c r="Q1403" s="1"/>
  <c r="AF1403"/>
  <c r="AG1403"/>
  <c r="CU1403" s="1"/>
  <c r="T1403" s="1"/>
  <c r="AH1403"/>
  <c r="AI1403"/>
  <c r="AJ1403"/>
  <c r="CS1403"/>
  <c r="R1403" s="1"/>
  <c r="CT1403"/>
  <c r="S1403" s="1"/>
  <c r="CV1403"/>
  <c r="U1403" s="1"/>
  <c r="CW1403"/>
  <c r="V1403" s="1"/>
  <c r="CX1403"/>
  <c r="W1403" s="1"/>
  <c r="FR1403"/>
  <c r="GL1403"/>
  <c r="GO1403"/>
  <c r="GP1403"/>
  <c r="GV1403"/>
  <c r="HC1403"/>
  <c r="GX1403" s="1"/>
  <c r="C1404"/>
  <c r="D1404"/>
  <c r="I1404"/>
  <c r="AC1404"/>
  <c r="AB1404" s="1"/>
  <c r="AD1404"/>
  <c r="CR1404" s="1"/>
  <c r="Q1404" s="1"/>
  <c r="AE1404"/>
  <c r="AF1404"/>
  <c r="AG1404"/>
  <c r="AH1404"/>
  <c r="CV1404" s="1"/>
  <c r="U1404" s="1"/>
  <c r="AI1404"/>
  <c r="AJ1404"/>
  <c r="CQ1404"/>
  <c r="P1404" s="1"/>
  <c r="CS1404"/>
  <c r="R1404" s="1"/>
  <c r="CT1404"/>
  <c r="S1404" s="1"/>
  <c r="CU1404"/>
  <c r="T1404" s="1"/>
  <c r="CW1404"/>
  <c r="V1404" s="1"/>
  <c r="CX1404"/>
  <c r="W1404" s="1"/>
  <c r="FR1404"/>
  <c r="GL1404"/>
  <c r="GO1404"/>
  <c r="GP1404"/>
  <c r="GV1404"/>
  <c r="HC1404" s="1"/>
  <c r="GX1404" s="1"/>
  <c r="C1405"/>
  <c r="D1405"/>
  <c r="I1405"/>
  <c r="AC1405"/>
  <c r="AE1405"/>
  <c r="CS1405" s="1"/>
  <c r="R1405" s="1"/>
  <c r="AF1405"/>
  <c r="AG1405"/>
  <c r="AH1405"/>
  <c r="AI1405"/>
  <c r="CW1405" s="1"/>
  <c r="V1405" s="1"/>
  <c r="AJ1405"/>
  <c r="CQ1405"/>
  <c r="P1405" s="1"/>
  <c r="CT1405"/>
  <c r="S1405" s="1"/>
  <c r="CU1405"/>
  <c r="T1405" s="1"/>
  <c r="CV1405"/>
  <c r="U1405" s="1"/>
  <c r="CX1405"/>
  <c r="W1405" s="1"/>
  <c r="FR1405"/>
  <c r="GL1405"/>
  <c r="GO1405"/>
  <c r="GP1405"/>
  <c r="GV1405"/>
  <c r="HC1405" s="1"/>
  <c r="GX1405" s="1"/>
  <c r="I1406"/>
  <c r="AC1406"/>
  <c r="AB1406" s="1"/>
  <c r="AD1406"/>
  <c r="CR1406" s="1"/>
  <c r="Q1406" s="1"/>
  <c r="AE1406"/>
  <c r="AF1406"/>
  <c r="AG1406"/>
  <c r="AH1406"/>
  <c r="CV1406" s="1"/>
  <c r="U1406" s="1"/>
  <c r="AI1406"/>
  <c r="AJ1406"/>
  <c r="CQ1406"/>
  <c r="P1406" s="1"/>
  <c r="CS1406"/>
  <c r="R1406" s="1"/>
  <c r="CT1406"/>
  <c r="S1406" s="1"/>
  <c r="CU1406"/>
  <c r="T1406" s="1"/>
  <c r="CW1406"/>
  <c r="V1406" s="1"/>
  <c r="CX1406"/>
  <c r="W1406" s="1"/>
  <c r="FR1406"/>
  <c r="GL1406"/>
  <c r="GO1406"/>
  <c r="GP1406"/>
  <c r="GV1406"/>
  <c r="HC1406" s="1"/>
  <c r="GX1406" s="1"/>
  <c r="I1407"/>
  <c r="AC1407"/>
  <c r="CQ1407" s="1"/>
  <c r="P1407" s="1"/>
  <c r="AE1407"/>
  <c r="AD1407" s="1"/>
  <c r="CR1407" s="1"/>
  <c r="Q1407" s="1"/>
  <c r="AF1407"/>
  <c r="AG1407"/>
  <c r="CU1407" s="1"/>
  <c r="T1407" s="1"/>
  <c r="AH1407"/>
  <c r="AI1407"/>
  <c r="AJ1407"/>
  <c r="CS1407"/>
  <c r="R1407" s="1"/>
  <c r="CT1407"/>
  <c r="S1407" s="1"/>
  <c r="CV1407"/>
  <c r="U1407" s="1"/>
  <c r="CW1407"/>
  <c r="V1407" s="1"/>
  <c r="CX1407"/>
  <c r="W1407" s="1"/>
  <c r="FR1407"/>
  <c r="GL1407"/>
  <c r="GO1407"/>
  <c r="GP1407"/>
  <c r="GV1407"/>
  <c r="HC1407"/>
  <c r="GX1407" s="1"/>
  <c r="I1408"/>
  <c r="AC1408"/>
  <c r="AE1408"/>
  <c r="AD1408" s="1"/>
  <c r="AF1408"/>
  <c r="CT1408" s="1"/>
  <c r="S1408" s="1"/>
  <c r="AG1408"/>
  <c r="AH1408"/>
  <c r="AI1408"/>
  <c r="AJ1408"/>
  <c r="CX1408" s="1"/>
  <c r="W1408" s="1"/>
  <c r="CQ1408"/>
  <c r="P1408" s="1"/>
  <c r="CS1408"/>
  <c r="R1408" s="1"/>
  <c r="CU1408"/>
  <c r="T1408" s="1"/>
  <c r="CV1408"/>
  <c r="U1408" s="1"/>
  <c r="CW1408"/>
  <c r="V1408" s="1"/>
  <c r="FR1408"/>
  <c r="GL1408"/>
  <c r="GO1408"/>
  <c r="GP1408"/>
  <c r="GV1408"/>
  <c r="HC1408"/>
  <c r="GX1408" s="1"/>
  <c r="C1409"/>
  <c r="D1409"/>
  <c r="I1409"/>
  <c r="AC1409"/>
  <c r="CQ1409" s="1"/>
  <c r="P1409" s="1"/>
  <c r="AE1409"/>
  <c r="AD1409" s="1"/>
  <c r="CR1409" s="1"/>
  <c r="Q1409" s="1"/>
  <c r="AF1409"/>
  <c r="AG1409"/>
  <c r="CU1409" s="1"/>
  <c r="T1409" s="1"/>
  <c r="AH1409"/>
  <c r="AI1409"/>
  <c r="AJ1409"/>
  <c r="CS1409"/>
  <c r="R1409" s="1"/>
  <c r="CT1409"/>
  <c r="S1409" s="1"/>
  <c r="CV1409"/>
  <c r="U1409" s="1"/>
  <c r="CW1409"/>
  <c r="V1409" s="1"/>
  <c r="CX1409"/>
  <c r="W1409" s="1"/>
  <c r="FR1409"/>
  <c r="GL1409"/>
  <c r="GO1409"/>
  <c r="GP1409"/>
  <c r="GV1409"/>
  <c r="HC1409"/>
  <c r="GX1409" s="1"/>
  <c r="I1410"/>
  <c r="AC1410"/>
  <c r="CQ1410" s="1"/>
  <c r="P1410" s="1"/>
  <c r="AE1410"/>
  <c r="AD1410" s="1"/>
  <c r="AF1410"/>
  <c r="CT1410" s="1"/>
  <c r="S1410" s="1"/>
  <c r="AG1410"/>
  <c r="CU1410" s="1"/>
  <c r="T1410" s="1"/>
  <c r="AH1410"/>
  <c r="AI1410"/>
  <c r="AJ1410"/>
  <c r="CX1410" s="1"/>
  <c r="W1410" s="1"/>
  <c r="CS1410"/>
  <c r="R1410" s="1"/>
  <c r="CV1410"/>
  <c r="U1410" s="1"/>
  <c r="CW1410"/>
  <c r="V1410" s="1"/>
  <c r="FR1410"/>
  <c r="GL1410"/>
  <c r="GO1410"/>
  <c r="GP1410"/>
  <c r="GV1410"/>
  <c r="HC1410"/>
  <c r="GX1410" s="1"/>
  <c r="I1411"/>
  <c r="AC1411"/>
  <c r="AE1411"/>
  <c r="CS1411" s="1"/>
  <c r="R1411" s="1"/>
  <c r="AF1411"/>
  <c r="AG1411"/>
  <c r="AH1411"/>
  <c r="AI1411"/>
  <c r="CW1411" s="1"/>
  <c r="V1411" s="1"/>
  <c r="AJ1411"/>
  <c r="CQ1411"/>
  <c r="P1411" s="1"/>
  <c r="CT1411"/>
  <c r="S1411" s="1"/>
  <c r="CU1411"/>
  <c r="T1411" s="1"/>
  <c r="CV1411"/>
  <c r="U1411" s="1"/>
  <c r="CX1411"/>
  <c r="W1411" s="1"/>
  <c r="FR1411"/>
  <c r="GL1411"/>
  <c r="GO1411"/>
  <c r="GP1411"/>
  <c r="GV1411"/>
  <c r="HC1411" s="1"/>
  <c r="GX1411" s="1"/>
  <c r="I1412"/>
  <c r="AC1412"/>
  <c r="AB1412" s="1"/>
  <c r="AD1412"/>
  <c r="CR1412" s="1"/>
  <c r="Q1412" s="1"/>
  <c r="AE1412"/>
  <c r="AF1412"/>
  <c r="AG1412"/>
  <c r="AH1412"/>
  <c r="CV1412" s="1"/>
  <c r="U1412" s="1"/>
  <c r="AI1412"/>
  <c r="AJ1412"/>
  <c r="CQ1412"/>
  <c r="P1412" s="1"/>
  <c r="CS1412"/>
  <c r="R1412" s="1"/>
  <c r="CT1412"/>
  <c r="S1412" s="1"/>
  <c r="CU1412"/>
  <c r="T1412" s="1"/>
  <c r="CW1412"/>
  <c r="V1412" s="1"/>
  <c r="CX1412"/>
  <c r="W1412" s="1"/>
  <c r="FR1412"/>
  <c r="GL1412"/>
  <c r="GO1412"/>
  <c r="GP1412"/>
  <c r="GV1412"/>
  <c r="HC1412" s="1"/>
  <c r="GX1412" s="1"/>
  <c r="I1413"/>
  <c r="AC1413"/>
  <c r="CQ1413" s="1"/>
  <c r="P1413" s="1"/>
  <c r="AE1413"/>
  <c r="AD1413" s="1"/>
  <c r="CR1413" s="1"/>
  <c r="Q1413" s="1"/>
  <c r="AF1413"/>
  <c r="AG1413"/>
  <c r="CU1413" s="1"/>
  <c r="T1413" s="1"/>
  <c r="AH1413"/>
  <c r="AI1413"/>
  <c r="AJ1413"/>
  <c r="CS1413"/>
  <c r="R1413" s="1"/>
  <c r="CT1413"/>
  <c r="S1413" s="1"/>
  <c r="CV1413"/>
  <c r="U1413" s="1"/>
  <c r="CW1413"/>
  <c r="V1413" s="1"/>
  <c r="CX1413"/>
  <c r="W1413" s="1"/>
  <c r="FR1413"/>
  <c r="GL1413"/>
  <c r="GO1413"/>
  <c r="GP1413"/>
  <c r="GV1413"/>
  <c r="HC1413"/>
  <c r="GX1413" s="1"/>
  <c r="I1414"/>
  <c r="AC1414"/>
  <c r="AE1414"/>
  <c r="AD1414" s="1"/>
  <c r="AF1414"/>
  <c r="CT1414" s="1"/>
  <c r="S1414" s="1"/>
  <c r="AG1414"/>
  <c r="AH1414"/>
  <c r="AI1414"/>
  <c r="AJ1414"/>
  <c r="CX1414" s="1"/>
  <c r="W1414" s="1"/>
  <c r="CQ1414"/>
  <c r="P1414" s="1"/>
  <c r="CS1414"/>
  <c r="R1414" s="1"/>
  <c r="CU1414"/>
  <c r="T1414" s="1"/>
  <c r="CV1414"/>
  <c r="U1414" s="1"/>
  <c r="CW1414"/>
  <c r="V1414" s="1"/>
  <c r="FR1414"/>
  <c r="GL1414"/>
  <c r="GO1414"/>
  <c r="GP1414"/>
  <c r="GV1414"/>
  <c r="HC1414"/>
  <c r="GX1414" s="1"/>
  <c r="C1415"/>
  <c r="D1415"/>
  <c r="I1415"/>
  <c r="AC1415"/>
  <c r="CQ1415" s="1"/>
  <c r="P1415" s="1"/>
  <c r="AD1415"/>
  <c r="AE1415"/>
  <c r="AF1415"/>
  <c r="AG1415"/>
  <c r="CU1415" s="1"/>
  <c r="T1415" s="1"/>
  <c r="AH1415"/>
  <c r="AI1415"/>
  <c r="AJ1415"/>
  <c r="CR1415"/>
  <c r="Q1415" s="1"/>
  <c r="CS1415"/>
  <c r="R1415" s="1"/>
  <c r="CT1415"/>
  <c r="S1415" s="1"/>
  <c r="CV1415"/>
  <c r="U1415" s="1"/>
  <c r="CW1415"/>
  <c r="V1415" s="1"/>
  <c r="CX1415"/>
  <c r="W1415" s="1"/>
  <c r="FR1415"/>
  <c r="GL1415"/>
  <c r="GO1415"/>
  <c r="GP1415"/>
  <c r="GV1415"/>
  <c r="HC1415"/>
  <c r="GX1415" s="1"/>
  <c r="I1416"/>
  <c r="AC1416"/>
  <c r="AE1416"/>
  <c r="AD1416" s="1"/>
  <c r="AF1416"/>
  <c r="CT1416" s="1"/>
  <c r="S1416" s="1"/>
  <c r="AG1416"/>
  <c r="AH1416"/>
  <c r="AI1416"/>
  <c r="AJ1416"/>
  <c r="CX1416" s="1"/>
  <c r="W1416" s="1"/>
  <c r="CQ1416"/>
  <c r="P1416" s="1"/>
  <c r="CS1416"/>
  <c r="R1416" s="1"/>
  <c r="CU1416"/>
  <c r="T1416" s="1"/>
  <c r="CV1416"/>
  <c r="U1416" s="1"/>
  <c r="CW1416"/>
  <c r="V1416" s="1"/>
  <c r="FR1416"/>
  <c r="GL1416"/>
  <c r="GO1416"/>
  <c r="GP1416"/>
  <c r="GV1416"/>
  <c r="HC1416"/>
  <c r="GX1416" s="1"/>
  <c r="I1417"/>
  <c r="AC1417"/>
  <c r="AE1417"/>
  <c r="CS1417" s="1"/>
  <c r="R1417" s="1"/>
  <c r="AF1417"/>
  <c r="AG1417"/>
  <c r="AH1417"/>
  <c r="AI1417"/>
  <c r="CW1417" s="1"/>
  <c r="V1417" s="1"/>
  <c r="AJ1417"/>
  <c r="CQ1417"/>
  <c r="P1417" s="1"/>
  <c r="CT1417"/>
  <c r="S1417" s="1"/>
  <c r="CU1417"/>
  <c r="T1417" s="1"/>
  <c r="CV1417"/>
  <c r="U1417" s="1"/>
  <c r="CX1417"/>
  <c r="W1417" s="1"/>
  <c r="FR1417"/>
  <c r="GL1417"/>
  <c r="GO1417"/>
  <c r="GP1417"/>
  <c r="GV1417"/>
  <c r="HC1417" s="1"/>
  <c r="GX1417" s="1"/>
  <c r="C1418"/>
  <c r="D1418"/>
  <c r="I1418"/>
  <c r="AC1418"/>
  <c r="AE1418"/>
  <c r="AD1418" s="1"/>
  <c r="AF1418"/>
  <c r="CT1418" s="1"/>
  <c r="S1418" s="1"/>
  <c r="AG1418"/>
  <c r="AH1418"/>
  <c r="AI1418"/>
  <c r="AJ1418"/>
  <c r="CX1418" s="1"/>
  <c r="W1418" s="1"/>
  <c r="CQ1418"/>
  <c r="P1418" s="1"/>
  <c r="CS1418"/>
  <c r="R1418" s="1"/>
  <c r="CU1418"/>
  <c r="T1418" s="1"/>
  <c r="CV1418"/>
  <c r="U1418" s="1"/>
  <c r="CW1418"/>
  <c r="V1418" s="1"/>
  <c r="FR1418"/>
  <c r="GL1418"/>
  <c r="GN1418"/>
  <c r="GP1418"/>
  <c r="GV1418"/>
  <c r="HC1418"/>
  <c r="GX1418" s="1"/>
  <c r="I1419"/>
  <c r="AC1419"/>
  <c r="AE1419"/>
  <c r="CS1419" s="1"/>
  <c r="R1419" s="1"/>
  <c r="AF1419"/>
  <c r="AG1419"/>
  <c r="AH1419"/>
  <c r="AI1419"/>
  <c r="CW1419" s="1"/>
  <c r="V1419" s="1"/>
  <c r="AJ1419"/>
  <c r="CQ1419"/>
  <c r="P1419" s="1"/>
  <c r="CT1419"/>
  <c r="S1419" s="1"/>
  <c r="CU1419"/>
  <c r="T1419" s="1"/>
  <c r="CV1419"/>
  <c r="U1419" s="1"/>
  <c r="CX1419"/>
  <c r="W1419" s="1"/>
  <c r="FR1419"/>
  <c r="GL1419"/>
  <c r="GN1419"/>
  <c r="GP1419"/>
  <c r="GV1419"/>
  <c r="HC1419" s="1"/>
  <c r="GX1419" s="1"/>
  <c r="C1420"/>
  <c r="D1420"/>
  <c r="I1420"/>
  <c r="AC1420"/>
  <c r="AE1420"/>
  <c r="AD1420" s="1"/>
  <c r="AF1420"/>
  <c r="CT1420" s="1"/>
  <c r="S1420" s="1"/>
  <c r="AG1420"/>
  <c r="AH1420"/>
  <c r="AI1420"/>
  <c r="AJ1420"/>
  <c r="CX1420" s="1"/>
  <c r="W1420" s="1"/>
  <c r="CQ1420"/>
  <c r="P1420" s="1"/>
  <c r="CS1420"/>
  <c r="R1420" s="1"/>
  <c r="CU1420"/>
  <c r="T1420" s="1"/>
  <c r="CV1420"/>
  <c r="U1420" s="1"/>
  <c r="CW1420"/>
  <c r="V1420" s="1"/>
  <c r="FR1420"/>
  <c r="GL1420"/>
  <c r="GO1420"/>
  <c r="GP1420"/>
  <c r="GV1420"/>
  <c r="HC1420"/>
  <c r="GX1420" s="1"/>
  <c r="I1421"/>
  <c r="AC1421"/>
  <c r="AE1421"/>
  <c r="CS1421" s="1"/>
  <c r="R1421" s="1"/>
  <c r="AF1421"/>
  <c r="AG1421"/>
  <c r="AH1421"/>
  <c r="AI1421"/>
  <c r="CW1421" s="1"/>
  <c r="V1421" s="1"/>
  <c r="AJ1421"/>
  <c r="CQ1421"/>
  <c r="P1421" s="1"/>
  <c r="CT1421"/>
  <c r="S1421" s="1"/>
  <c r="CU1421"/>
  <c r="T1421" s="1"/>
  <c r="CV1421"/>
  <c r="U1421" s="1"/>
  <c r="CX1421"/>
  <c r="W1421" s="1"/>
  <c r="FR1421"/>
  <c r="GL1421"/>
  <c r="GO1421"/>
  <c r="GP1421"/>
  <c r="GV1421"/>
  <c r="HC1421" s="1"/>
  <c r="GX1421" s="1"/>
  <c r="B1423"/>
  <c r="B1393" s="1"/>
  <c r="C1423"/>
  <c r="C1393" s="1"/>
  <c r="D1423"/>
  <c r="D1393" s="1"/>
  <c r="F1423"/>
  <c r="F1393" s="1"/>
  <c r="G1423"/>
  <c r="G1393" s="1"/>
  <c r="BX1423"/>
  <c r="BX1393" s="1"/>
  <c r="BY1423"/>
  <c r="AP1423" s="1"/>
  <c r="BZ1423"/>
  <c r="BZ1393" s="1"/>
  <c r="CD1423"/>
  <c r="CD1393" s="1"/>
  <c r="CG1423"/>
  <c r="AX1423" s="1"/>
  <c r="CK1423"/>
  <c r="BB1423" s="1"/>
  <c r="CL1423"/>
  <c r="CL1393" s="1"/>
  <c r="CM1423"/>
  <c r="CM1393" s="1"/>
  <c r="B1455"/>
  <c r="B1346" s="1"/>
  <c r="C1455"/>
  <c r="C1346" s="1"/>
  <c r="D1455"/>
  <c r="D1346" s="1"/>
  <c r="F1455"/>
  <c r="F1346" s="1"/>
  <c r="G1455"/>
  <c r="G1346" s="1"/>
  <c r="F1457"/>
  <c r="F1458"/>
  <c r="F1467"/>
  <c r="F1469"/>
  <c r="F1470"/>
  <c r="F1476"/>
  <c r="F1477"/>
  <c r="F1478"/>
  <c r="F1479"/>
  <c r="F1481"/>
  <c r="F1482"/>
  <c r="D1487"/>
  <c r="E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AE1489"/>
  <c r="AF1489"/>
  <c r="AG1489"/>
  <c r="AH1489"/>
  <c r="AI1489"/>
  <c r="AJ1489"/>
  <c r="AK1489"/>
  <c r="AL1489"/>
  <c r="AM1489"/>
  <c r="AN1489"/>
  <c r="BE1489"/>
  <c r="BF1489"/>
  <c r="BG1489"/>
  <c r="BH1489"/>
  <c r="BI1489"/>
  <c r="BJ1489"/>
  <c r="BK1489"/>
  <c r="BL1489"/>
  <c r="BM1489"/>
  <c r="BN1489"/>
  <c r="BO1489"/>
  <c r="BP1489"/>
  <c r="BQ1489"/>
  <c r="BR1489"/>
  <c r="BS1489"/>
  <c r="BT1489"/>
  <c r="BU1489"/>
  <c r="BV1489"/>
  <c r="BW1489"/>
  <c r="BX1489"/>
  <c r="BY1489"/>
  <c r="BZ1489"/>
  <c r="CA1489"/>
  <c r="CB1489"/>
  <c r="CC1489"/>
  <c r="CD1489"/>
  <c r="CE1489"/>
  <c r="CF1489"/>
  <c r="CG1489"/>
  <c r="CH1489"/>
  <c r="CI1489"/>
  <c r="CJ1489"/>
  <c r="CK1489"/>
  <c r="CL1489"/>
  <c r="CM1489"/>
  <c r="CN1489"/>
  <c r="CO1489"/>
  <c r="CP1489"/>
  <c r="CQ1489"/>
  <c r="CR1489"/>
  <c r="CS1489"/>
  <c r="CT1489"/>
  <c r="CU1489"/>
  <c r="CV1489"/>
  <c r="CW1489"/>
  <c r="CX1489"/>
  <c r="CY1489"/>
  <c r="CZ1489"/>
  <c r="DA1489"/>
  <c r="DB1489"/>
  <c r="DC1489"/>
  <c r="DD1489"/>
  <c r="DE1489"/>
  <c r="DF1489"/>
  <c r="DG1489"/>
  <c r="DH1489"/>
  <c r="DI1489"/>
  <c r="DJ1489"/>
  <c r="DK1489"/>
  <c r="DL1489"/>
  <c r="DM1489"/>
  <c r="DN1489"/>
  <c r="DO1489"/>
  <c r="DP1489"/>
  <c r="DQ1489"/>
  <c r="DR1489"/>
  <c r="DS1489"/>
  <c r="DT1489"/>
  <c r="DU1489"/>
  <c r="DV1489"/>
  <c r="DW1489"/>
  <c r="DX1489"/>
  <c r="DY1489"/>
  <c r="DZ1489"/>
  <c r="EA1489"/>
  <c r="EB1489"/>
  <c r="EC1489"/>
  <c r="ED1489"/>
  <c r="EE1489"/>
  <c r="EF1489"/>
  <c r="EG1489"/>
  <c r="EH1489"/>
  <c r="EI1489"/>
  <c r="EJ1489"/>
  <c r="EK1489"/>
  <c r="EL1489"/>
  <c r="EM1489"/>
  <c r="EN1489"/>
  <c r="EO1489"/>
  <c r="EP1489"/>
  <c r="EQ1489"/>
  <c r="ER1489"/>
  <c r="ES1489"/>
  <c r="ET1489"/>
  <c r="EU1489"/>
  <c r="EV1489"/>
  <c r="EW1489"/>
  <c r="EX1489"/>
  <c r="EY1489"/>
  <c r="EZ1489"/>
  <c r="FA1489"/>
  <c r="FB1489"/>
  <c r="FC1489"/>
  <c r="FD1489"/>
  <c r="FE1489"/>
  <c r="FF1489"/>
  <c r="FG1489"/>
  <c r="FH1489"/>
  <c r="FI1489"/>
  <c r="FJ1489"/>
  <c r="FK1489"/>
  <c r="FL1489"/>
  <c r="FM1489"/>
  <c r="FN1489"/>
  <c r="FO1489"/>
  <c r="FP1489"/>
  <c r="FQ1489"/>
  <c r="FR1489"/>
  <c r="FS1489"/>
  <c r="FT1489"/>
  <c r="FU1489"/>
  <c r="FV1489"/>
  <c r="FW1489"/>
  <c r="FX1489"/>
  <c r="FY1489"/>
  <c r="FZ1489"/>
  <c r="GA1489"/>
  <c r="GB1489"/>
  <c r="GC1489"/>
  <c r="GD1489"/>
  <c r="GE1489"/>
  <c r="GF1489"/>
  <c r="GG1489"/>
  <c r="GH1489"/>
  <c r="GI1489"/>
  <c r="GJ1489"/>
  <c r="GK1489"/>
  <c r="GL1489"/>
  <c r="GM1489"/>
  <c r="GN1489"/>
  <c r="GO1489"/>
  <c r="GP1489"/>
  <c r="GQ1489"/>
  <c r="GR1489"/>
  <c r="GS1489"/>
  <c r="GT1489"/>
  <c r="GU1489"/>
  <c r="GV1489"/>
  <c r="GW1489"/>
  <c r="GX1489"/>
  <c r="D1491"/>
  <c r="E1493"/>
  <c r="Z1493"/>
  <c r="AA1493"/>
  <c r="AM1493"/>
  <c r="AN1493"/>
  <c r="BE1493"/>
  <c r="BF1493"/>
  <c r="BG1493"/>
  <c r="BH1493"/>
  <c r="BI1493"/>
  <c r="BJ1493"/>
  <c r="BK1493"/>
  <c r="BL1493"/>
  <c r="BM1493"/>
  <c r="BN1493"/>
  <c r="BO1493"/>
  <c r="BP1493"/>
  <c r="BQ1493"/>
  <c r="BR1493"/>
  <c r="BS1493"/>
  <c r="BT1493"/>
  <c r="BU1493"/>
  <c r="BV1493"/>
  <c r="BW1493"/>
  <c r="CN1493"/>
  <c r="CO1493"/>
  <c r="CP1493"/>
  <c r="CQ1493"/>
  <c r="CR1493"/>
  <c r="CS1493"/>
  <c r="CT1493"/>
  <c r="CU1493"/>
  <c r="CV1493"/>
  <c r="CW1493"/>
  <c r="CX1493"/>
  <c r="CY1493"/>
  <c r="CZ1493"/>
  <c r="DA1493"/>
  <c r="DB1493"/>
  <c r="DC1493"/>
  <c r="DD1493"/>
  <c r="DE1493"/>
  <c r="DF1493"/>
  <c r="DG1493"/>
  <c r="DH1493"/>
  <c r="DI1493"/>
  <c r="DJ1493"/>
  <c r="DK1493"/>
  <c r="DL1493"/>
  <c r="DM1493"/>
  <c r="DN1493"/>
  <c r="DO1493"/>
  <c r="DP1493"/>
  <c r="DQ1493"/>
  <c r="DR1493"/>
  <c r="DS1493"/>
  <c r="DT1493"/>
  <c r="DU1493"/>
  <c r="DV1493"/>
  <c r="DW1493"/>
  <c r="DX1493"/>
  <c r="DY1493"/>
  <c r="DZ1493"/>
  <c r="EA1493"/>
  <c r="EB1493"/>
  <c r="EC1493"/>
  <c r="ED1493"/>
  <c r="EE1493"/>
  <c r="EF1493"/>
  <c r="EG1493"/>
  <c r="EH1493"/>
  <c r="EI1493"/>
  <c r="EJ1493"/>
  <c r="EK1493"/>
  <c r="EL1493"/>
  <c r="EM1493"/>
  <c r="EN1493"/>
  <c r="EO1493"/>
  <c r="EP1493"/>
  <c r="EQ1493"/>
  <c r="ER1493"/>
  <c r="ES1493"/>
  <c r="ET1493"/>
  <c r="EU1493"/>
  <c r="EV1493"/>
  <c r="EW1493"/>
  <c r="EX1493"/>
  <c r="EY1493"/>
  <c r="EZ1493"/>
  <c r="FA1493"/>
  <c r="FB1493"/>
  <c r="FC1493"/>
  <c r="FD1493"/>
  <c r="FE1493"/>
  <c r="FF1493"/>
  <c r="FG1493"/>
  <c r="FH1493"/>
  <c r="FI1493"/>
  <c r="FJ1493"/>
  <c r="FK1493"/>
  <c r="FL1493"/>
  <c r="FM1493"/>
  <c r="FN1493"/>
  <c r="FO1493"/>
  <c r="FP1493"/>
  <c r="FQ1493"/>
  <c r="FR1493"/>
  <c r="FS1493"/>
  <c r="FT1493"/>
  <c r="FU1493"/>
  <c r="FV1493"/>
  <c r="FW1493"/>
  <c r="FX1493"/>
  <c r="FY1493"/>
  <c r="FZ1493"/>
  <c r="GA1493"/>
  <c r="GB1493"/>
  <c r="GC1493"/>
  <c r="GD1493"/>
  <c r="GE1493"/>
  <c r="GF1493"/>
  <c r="GG1493"/>
  <c r="GH1493"/>
  <c r="GI1493"/>
  <c r="GJ1493"/>
  <c r="GK1493"/>
  <c r="GL1493"/>
  <c r="GM1493"/>
  <c r="GN1493"/>
  <c r="GO1493"/>
  <c r="GP1493"/>
  <c r="GQ1493"/>
  <c r="GR1493"/>
  <c r="GS1493"/>
  <c r="GT1493"/>
  <c r="GU1493"/>
  <c r="GV1493"/>
  <c r="GW1493"/>
  <c r="GX1493"/>
  <c r="C1495"/>
  <c r="D1495"/>
  <c r="I1495"/>
  <c r="AC1495"/>
  <c r="AE1495"/>
  <c r="AD1495" s="1"/>
  <c r="AF1495"/>
  <c r="CT1495" s="1"/>
  <c r="S1495" s="1"/>
  <c r="AG1495"/>
  <c r="AH1495"/>
  <c r="AI1495"/>
  <c r="AJ1495"/>
  <c r="CX1495" s="1"/>
  <c r="W1495" s="1"/>
  <c r="CQ1495"/>
  <c r="P1495" s="1"/>
  <c r="CS1495"/>
  <c r="R1495" s="1"/>
  <c r="CU1495"/>
  <c r="T1495" s="1"/>
  <c r="CV1495"/>
  <c r="U1495" s="1"/>
  <c r="CW1495"/>
  <c r="V1495" s="1"/>
  <c r="FR1495"/>
  <c r="GL1495"/>
  <c r="GO1495"/>
  <c r="GP1495"/>
  <c r="GV1495"/>
  <c r="HC1495"/>
  <c r="GX1495" s="1"/>
  <c r="I1496"/>
  <c r="AC1496"/>
  <c r="AE1496"/>
  <c r="CS1496" s="1"/>
  <c r="R1496" s="1"/>
  <c r="AF1496"/>
  <c r="AG1496"/>
  <c r="AH1496"/>
  <c r="AI1496"/>
  <c r="CW1496" s="1"/>
  <c r="V1496" s="1"/>
  <c r="AJ1496"/>
  <c r="CQ1496"/>
  <c r="P1496" s="1"/>
  <c r="CT1496"/>
  <c r="S1496" s="1"/>
  <c r="CU1496"/>
  <c r="T1496" s="1"/>
  <c r="CV1496"/>
  <c r="U1496" s="1"/>
  <c r="CX1496"/>
  <c r="W1496" s="1"/>
  <c r="FR1496"/>
  <c r="GL1496"/>
  <c r="GN1496"/>
  <c r="GP1496"/>
  <c r="GV1496"/>
  <c r="HC1496" s="1"/>
  <c r="GX1496" s="1"/>
  <c r="C1497"/>
  <c r="D1497"/>
  <c r="I1497"/>
  <c r="AC1497"/>
  <c r="AE1497"/>
  <c r="AD1497" s="1"/>
  <c r="AF1497"/>
  <c r="CT1497" s="1"/>
  <c r="S1497" s="1"/>
  <c r="AG1497"/>
  <c r="AH1497"/>
  <c r="AI1497"/>
  <c r="AJ1497"/>
  <c r="CX1497" s="1"/>
  <c r="W1497" s="1"/>
  <c r="CQ1497"/>
  <c r="P1497" s="1"/>
  <c r="CS1497"/>
  <c r="R1497" s="1"/>
  <c r="CU1497"/>
  <c r="T1497" s="1"/>
  <c r="CV1497"/>
  <c r="U1497" s="1"/>
  <c r="CW1497"/>
  <c r="V1497" s="1"/>
  <c r="FR1497"/>
  <c r="GL1497"/>
  <c r="GO1497"/>
  <c r="GP1497"/>
  <c r="GV1497"/>
  <c r="HC1497"/>
  <c r="GX1497" s="1"/>
  <c r="I1498"/>
  <c r="AC1498"/>
  <c r="AE1498"/>
  <c r="CS1498" s="1"/>
  <c r="R1498" s="1"/>
  <c r="AF1498"/>
  <c r="AG1498"/>
  <c r="AH1498"/>
  <c r="AI1498"/>
  <c r="CW1498" s="1"/>
  <c r="V1498" s="1"/>
  <c r="AJ1498"/>
  <c r="CQ1498"/>
  <c r="P1498" s="1"/>
  <c r="CT1498"/>
  <c r="S1498" s="1"/>
  <c r="CU1498"/>
  <c r="T1498" s="1"/>
  <c r="CV1498"/>
  <c r="U1498" s="1"/>
  <c r="CX1498"/>
  <c r="W1498" s="1"/>
  <c r="FR1498"/>
  <c r="GL1498"/>
  <c r="GN1498"/>
  <c r="GP1498"/>
  <c r="GV1498"/>
  <c r="HC1498" s="1"/>
  <c r="GX1498" s="1"/>
  <c r="C1499"/>
  <c r="D1499"/>
  <c r="I1499"/>
  <c r="AC1499"/>
  <c r="AE1499"/>
  <c r="AD1499" s="1"/>
  <c r="AF1499"/>
  <c r="CT1499" s="1"/>
  <c r="S1499" s="1"/>
  <c r="AG1499"/>
  <c r="AH1499"/>
  <c r="AI1499"/>
  <c r="AJ1499"/>
  <c r="CX1499" s="1"/>
  <c r="W1499" s="1"/>
  <c r="CQ1499"/>
  <c r="P1499" s="1"/>
  <c r="CS1499"/>
  <c r="R1499" s="1"/>
  <c r="CU1499"/>
  <c r="T1499" s="1"/>
  <c r="CV1499"/>
  <c r="U1499" s="1"/>
  <c r="CW1499"/>
  <c r="V1499" s="1"/>
  <c r="FR1499"/>
  <c r="GL1499"/>
  <c r="GO1499"/>
  <c r="GP1499"/>
  <c r="GV1499"/>
  <c r="HC1499"/>
  <c r="GX1499" s="1"/>
  <c r="I1500"/>
  <c r="AC1500"/>
  <c r="AE1500"/>
  <c r="CS1500" s="1"/>
  <c r="R1500" s="1"/>
  <c r="AF1500"/>
  <c r="AG1500"/>
  <c r="AH1500"/>
  <c r="AI1500"/>
  <c r="CW1500" s="1"/>
  <c r="V1500" s="1"/>
  <c r="AJ1500"/>
  <c r="CQ1500"/>
  <c r="P1500" s="1"/>
  <c r="CT1500"/>
  <c r="S1500" s="1"/>
  <c r="CU1500"/>
  <c r="T1500" s="1"/>
  <c r="CV1500"/>
  <c r="U1500" s="1"/>
  <c r="CX1500"/>
  <c r="W1500" s="1"/>
  <c r="FR1500"/>
  <c r="GL1500"/>
  <c r="GN1500"/>
  <c r="GP1500"/>
  <c r="GV1500"/>
  <c r="GX1500"/>
  <c r="HC1500"/>
  <c r="C1501"/>
  <c r="D1501"/>
  <c r="I1501"/>
  <c r="CX1437" i="3" s="1"/>
  <c r="AC1501" i="1"/>
  <c r="AD1501"/>
  <c r="CR1501" s="1"/>
  <c r="Q1501" s="1"/>
  <c r="AE1501"/>
  <c r="AF1501"/>
  <c r="CT1501" s="1"/>
  <c r="S1501" s="1"/>
  <c r="AG1501"/>
  <c r="AH1501"/>
  <c r="CV1501" s="1"/>
  <c r="U1501" s="1"/>
  <c r="AI1501"/>
  <c r="AJ1501"/>
  <c r="CX1501" s="1"/>
  <c r="W1501" s="1"/>
  <c r="CQ1501"/>
  <c r="P1501" s="1"/>
  <c r="CS1501"/>
  <c r="R1501" s="1"/>
  <c r="CU1501"/>
  <c r="T1501" s="1"/>
  <c r="CW1501"/>
  <c r="V1501" s="1"/>
  <c r="FR1501"/>
  <c r="GL1501"/>
  <c r="GO1501"/>
  <c r="GP1501"/>
  <c r="GV1501"/>
  <c r="HC1501"/>
  <c r="GX1501" s="1"/>
  <c r="C1502"/>
  <c r="D1502"/>
  <c r="I1502"/>
  <c r="AC1502"/>
  <c r="CQ1502" s="1"/>
  <c r="P1502" s="1"/>
  <c r="AE1502"/>
  <c r="AD1502" s="1"/>
  <c r="CR1502" s="1"/>
  <c r="Q1502" s="1"/>
  <c r="AF1502"/>
  <c r="AG1502"/>
  <c r="CU1502" s="1"/>
  <c r="T1502" s="1"/>
  <c r="AH1502"/>
  <c r="AI1502"/>
  <c r="CW1502" s="1"/>
  <c r="V1502" s="1"/>
  <c r="AJ1502"/>
  <c r="CT1502"/>
  <c r="S1502" s="1"/>
  <c r="CV1502"/>
  <c r="U1502" s="1"/>
  <c r="CX1502"/>
  <c r="W1502" s="1"/>
  <c r="FR1502"/>
  <c r="GL1502"/>
  <c r="GO1502"/>
  <c r="GP1502"/>
  <c r="GV1502"/>
  <c r="HC1502" s="1"/>
  <c r="GX1502" s="1"/>
  <c r="C1503"/>
  <c r="D1503"/>
  <c r="I1503"/>
  <c r="AC1503"/>
  <c r="AD1503"/>
  <c r="AB1503" s="1"/>
  <c r="AE1503"/>
  <c r="AF1503"/>
  <c r="CT1503" s="1"/>
  <c r="S1503" s="1"/>
  <c r="AG1503"/>
  <c r="AH1503"/>
  <c r="CV1503" s="1"/>
  <c r="U1503" s="1"/>
  <c r="AI1503"/>
  <c r="AJ1503"/>
  <c r="CX1503" s="1"/>
  <c r="W1503" s="1"/>
  <c r="CQ1503"/>
  <c r="P1503" s="1"/>
  <c r="CS1503"/>
  <c r="R1503" s="1"/>
  <c r="CU1503"/>
  <c r="T1503" s="1"/>
  <c r="CW1503"/>
  <c r="V1503" s="1"/>
  <c r="FR1503"/>
  <c r="GL1503"/>
  <c r="GO1503"/>
  <c r="GP1503"/>
  <c r="GV1503"/>
  <c r="HC1503" s="1"/>
  <c r="GX1503" s="1"/>
  <c r="C1504"/>
  <c r="D1504"/>
  <c r="I1504"/>
  <c r="AC1504"/>
  <c r="AE1504"/>
  <c r="CS1504" s="1"/>
  <c r="R1504" s="1"/>
  <c r="AF1504"/>
  <c r="AG1504"/>
  <c r="AH1504"/>
  <c r="AI1504"/>
  <c r="CW1504" s="1"/>
  <c r="V1504" s="1"/>
  <c r="AJ1504"/>
  <c r="CQ1504"/>
  <c r="P1504" s="1"/>
  <c r="CT1504"/>
  <c r="S1504" s="1"/>
  <c r="CU1504"/>
  <c r="T1504" s="1"/>
  <c r="CV1504"/>
  <c r="U1504" s="1"/>
  <c r="CX1504"/>
  <c r="W1504" s="1"/>
  <c r="FR1504"/>
  <c r="GL1504"/>
  <c r="GO1504"/>
  <c r="GP1504"/>
  <c r="GV1504"/>
  <c r="GX1504"/>
  <c r="HC1504"/>
  <c r="I1505"/>
  <c r="AC1505"/>
  <c r="AD1505"/>
  <c r="AB1505" s="1"/>
  <c r="AE1505"/>
  <c r="AF1505"/>
  <c r="CT1505" s="1"/>
  <c r="S1505" s="1"/>
  <c r="AG1505"/>
  <c r="AH1505"/>
  <c r="CV1505" s="1"/>
  <c r="U1505" s="1"/>
  <c r="AI1505"/>
  <c r="AJ1505"/>
  <c r="CX1505" s="1"/>
  <c r="W1505" s="1"/>
  <c r="CQ1505"/>
  <c r="P1505" s="1"/>
  <c r="CS1505"/>
  <c r="R1505" s="1"/>
  <c r="CU1505"/>
  <c r="T1505" s="1"/>
  <c r="CW1505"/>
  <c r="V1505" s="1"/>
  <c r="FR1505"/>
  <c r="GL1505"/>
  <c r="GN1505"/>
  <c r="GP1505"/>
  <c r="GV1505"/>
  <c r="HC1505" s="1"/>
  <c r="GX1505" s="1"/>
  <c r="B1507"/>
  <c r="B1493" s="1"/>
  <c r="C1507"/>
  <c r="C1493" s="1"/>
  <c r="D1507"/>
  <c r="D1493" s="1"/>
  <c r="F1507"/>
  <c r="F1493" s="1"/>
  <c r="G1507"/>
  <c r="G1493" s="1"/>
  <c r="BX1507"/>
  <c r="AO1507" s="1"/>
  <c r="BY1507"/>
  <c r="CI1507" s="1"/>
  <c r="BZ1507"/>
  <c r="BZ1493" s="1"/>
  <c r="CD1507"/>
  <c r="CD1493" s="1"/>
  <c r="CG1507"/>
  <c r="CG1493" s="1"/>
  <c r="CK1507"/>
  <c r="CK1493" s="1"/>
  <c r="CL1507"/>
  <c r="CL1493" s="1"/>
  <c r="CM1507"/>
  <c r="CM1493" s="1"/>
  <c r="D1539"/>
  <c r="E1541"/>
  <c r="Z1541"/>
  <c r="AA1541"/>
  <c r="AM1541"/>
  <c r="AN1541"/>
  <c r="BE1541"/>
  <c r="BF1541"/>
  <c r="BG1541"/>
  <c r="BH1541"/>
  <c r="BI1541"/>
  <c r="BJ1541"/>
  <c r="BK1541"/>
  <c r="BL1541"/>
  <c r="BM1541"/>
  <c r="BN1541"/>
  <c r="BO1541"/>
  <c r="BP1541"/>
  <c r="BQ1541"/>
  <c r="BR1541"/>
  <c r="BS1541"/>
  <c r="BT1541"/>
  <c r="BU1541"/>
  <c r="BV1541"/>
  <c r="BW1541"/>
  <c r="CN1541"/>
  <c r="CO1541"/>
  <c r="CP1541"/>
  <c r="CQ1541"/>
  <c r="CR1541"/>
  <c r="CS1541"/>
  <c r="CT1541"/>
  <c r="CU1541"/>
  <c r="CV1541"/>
  <c r="CW1541"/>
  <c r="CX1541"/>
  <c r="CY1541"/>
  <c r="CZ1541"/>
  <c r="DA1541"/>
  <c r="DB1541"/>
  <c r="DC1541"/>
  <c r="DD1541"/>
  <c r="DE1541"/>
  <c r="DF1541"/>
  <c r="DG1541"/>
  <c r="DH1541"/>
  <c r="DI1541"/>
  <c r="DJ1541"/>
  <c r="DK1541"/>
  <c r="DL1541"/>
  <c r="DM1541"/>
  <c r="DN1541"/>
  <c r="DO1541"/>
  <c r="DP1541"/>
  <c r="DQ1541"/>
  <c r="DR1541"/>
  <c r="DS1541"/>
  <c r="DT1541"/>
  <c r="DU1541"/>
  <c r="DV1541"/>
  <c r="DW1541"/>
  <c r="DX1541"/>
  <c r="DY1541"/>
  <c r="DZ1541"/>
  <c r="EA1541"/>
  <c r="EB1541"/>
  <c r="EC1541"/>
  <c r="ED1541"/>
  <c r="EE1541"/>
  <c r="EF1541"/>
  <c r="EG1541"/>
  <c r="EH1541"/>
  <c r="EI1541"/>
  <c r="EJ1541"/>
  <c r="EK1541"/>
  <c r="EL1541"/>
  <c r="EM1541"/>
  <c r="EN1541"/>
  <c r="EO1541"/>
  <c r="EP1541"/>
  <c r="EQ1541"/>
  <c r="ER1541"/>
  <c r="ES1541"/>
  <c r="ET1541"/>
  <c r="EU1541"/>
  <c r="EV1541"/>
  <c r="EW1541"/>
  <c r="EX1541"/>
  <c r="EY1541"/>
  <c r="EZ1541"/>
  <c r="FA1541"/>
  <c r="FB1541"/>
  <c r="FC1541"/>
  <c r="FD1541"/>
  <c r="FE1541"/>
  <c r="FF1541"/>
  <c r="FG1541"/>
  <c r="FH1541"/>
  <c r="FI1541"/>
  <c r="FJ1541"/>
  <c r="FK1541"/>
  <c r="FL1541"/>
  <c r="FM1541"/>
  <c r="FN1541"/>
  <c r="FO1541"/>
  <c r="FP1541"/>
  <c r="FQ1541"/>
  <c r="FR1541"/>
  <c r="FS1541"/>
  <c r="FT1541"/>
  <c r="FU1541"/>
  <c r="FV1541"/>
  <c r="FW1541"/>
  <c r="FX1541"/>
  <c r="FY1541"/>
  <c r="FZ1541"/>
  <c r="GA1541"/>
  <c r="GB1541"/>
  <c r="GC1541"/>
  <c r="GD1541"/>
  <c r="GE1541"/>
  <c r="GF1541"/>
  <c r="GG1541"/>
  <c r="GH1541"/>
  <c r="GI1541"/>
  <c r="GJ1541"/>
  <c r="GK1541"/>
  <c r="GL1541"/>
  <c r="GM1541"/>
  <c r="GN1541"/>
  <c r="GO1541"/>
  <c r="GP1541"/>
  <c r="GQ1541"/>
  <c r="GR1541"/>
  <c r="GS1541"/>
  <c r="GT1541"/>
  <c r="GU1541"/>
  <c r="GV1541"/>
  <c r="GW1541"/>
  <c r="GX1541"/>
  <c r="C1543"/>
  <c r="D1543"/>
  <c r="I1543"/>
  <c r="AC1543"/>
  <c r="AE1543"/>
  <c r="AD1543" s="1"/>
  <c r="AF1543"/>
  <c r="CT1543" s="1"/>
  <c r="S1543" s="1"/>
  <c r="AG1543"/>
  <c r="AH1543"/>
  <c r="AI1543"/>
  <c r="AJ1543"/>
  <c r="CX1543" s="1"/>
  <c r="W1543" s="1"/>
  <c r="CQ1543"/>
  <c r="P1543" s="1"/>
  <c r="CS1543"/>
  <c r="R1543" s="1"/>
  <c r="CU1543"/>
  <c r="T1543" s="1"/>
  <c r="CV1543"/>
  <c r="U1543" s="1"/>
  <c r="CW1543"/>
  <c r="V1543" s="1"/>
  <c r="FR1543"/>
  <c r="GL1543"/>
  <c r="GO1543"/>
  <c r="GP1543"/>
  <c r="GV1543"/>
  <c r="HC1543"/>
  <c r="GX1543" s="1"/>
  <c r="I1544"/>
  <c r="AC1544"/>
  <c r="AE1544"/>
  <c r="CS1544" s="1"/>
  <c r="R1544" s="1"/>
  <c r="AF1544"/>
  <c r="AG1544"/>
  <c r="AH1544"/>
  <c r="AI1544"/>
  <c r="CW1544" s="1"/>
  <c r="V1544" s="1"/>
  <c r="AJ1544"/>
  <c r="CQ1544"/>
  <c r="P1544" s="1"/>
  <c r="CT1544"/>
  <c r="S1544" s="1"/>
  <c r="CU1544"/>
  <c r="T1544" s="1"/>
  <c r="CV1544"/>
  <c r="U1544" s="1"/>
  <c r="CX1544"/>
  <c r="W1544" s="1"/>
  <c r="FR1544"/>
  <c r="GL1544"/>
  <c r="GO1544"/>
  <c r="GP1544"/>
  <c r="GV1544"/>
  <c r="HC1544" s="1"/>
  <c r="GX1544" s="1"/>
  <c r="C1545"/>
  <c r="D1545"/>
  <c r="I1545"/>
  <c r="AC1545"/>
  <c r="AE1545"/>
  <c r="AD1545" s="1"/>
  <c r="AF1545"/>
  <c r="CT1545" s="1"/>
  <c r="S1545" s="1"/>
  <c r="AG1545"/>
  <c r="AH1545"/>
  <c r="AI1545"/>
  <c r="AJ1545"/>
  <c r="CX1545" s="1"/>
  <c r="W1545" s="1"/>
  <c r="CQ1545"/>
  <c r="P1545" s="1"/>
  <c r="CS1545"/>
  <c r="R1545" s="1"/>
  <c r="CU1545"/>
  <c r="T1545" s="1"/>
  <c r="CV1545"/>
  <c r="U1545" s="1"/>
  <c r="CW1545"/>
  <c r="V1545" s="1"/>
  <c r="FR1545"/>
  <c r="GL1545"/>
  <c r="GO1545"/>
  <c r="GP1545"/>
  <c r="GV1545"/>
  <c r="HC1545"/>
  <c r="GX1545" s="1"/>
  <c r="I1546"/>
  <c r="AC1546"/>
  <c r="AE1546"/>
  <c r="CS1546" s="1"/>
  <c r="R1546" s="1"/>
  <c r="AF1546"/>
  <c r="AG1546"/>
  <c r="AH1546"/>
  <c r="AI1546"/>
  <c r="CW1546" s="1"/>
  <c r="V1546" s="1"/>
  <c r="AJ1546"/>
  <c r="CQ1546"/>
  <c r="P1546" s="1"/>
  <c r="CT1546"/>
  <c r="S1546" s="1"/>
  <c r="CU1546"/>
  <c r="T1546" s="1"/>
  <c r="CV1546"/>
  <c r="U1546" s="1"/>
  <c r="CX1546"/>
  <c r="W1546" s="1"/>
  <c r="FR1546"/>
  <c r="GL1546"/>
  <c r="GO1546"/>
  <c r="GP1546"/>
  <c r="GV1546"/>
  <c r="HC1546" s="1"/>
  <c r="GX1546" s="1"/>
  <c r="I1547"/>
  <c r="AC1547"/>
  <c r="AB1547" s="1"/>
  <c r="AD1547"/>
  <c r="CR1547" s="1"/>
  <c r="Q1547" s="1"/>
  <c r="AE1547"/>
  <c r="AF1547"/>
  <c r="AG1547"/>
  <c r="AH1547"/>
  <c r="CV1547" s="1"/>
  <c r="U1547" s="1"/>
  <c r="AI1547"/>
  <c r="AJ1547"/>
  <c r="CQ1547"/>
  <c r="P1547" s="1"/>
  <c r="CS1547"/>
  <c r="R1547" s="1"/>
  <c r="CT1547"/>
  <c r="S1547" s="1"/>
  <c r="CU1547"/>
  <c r="T1547" s="1"/>
  <c r="CW1547"/>
  <c r="V1547" s="1"/>
  <c r="CX1547"/>
  <c r="W1547" s="1"/>
  <c r="FR1547"/>
  <c r="GL1547"/>
  <c r="GO1547"/>
  <c r="GP1547"/>
  <c r="GV1547"/>
  <c r="HC1547" s="1"/>
  <c r="GX1547" s="1"/>
  <c r="C1548"/>
  <c r="D1548"/>
  <c r="I1548"/>
  <c r="AC1548"/>
  <c r="AE1548"/>
  <c r="CS1548" s="1"/>
  <c r="R1548" s="1"/>
  <c r="AF1548"/>
  <c r="AG1548"/>
  <c r="AH1548"/>
  <c r="AI1548"/>
  <c r="CW1548" s="1"/>
  <c r="V1548" s="1"/>
  <c r="AJ1548"/>
  <c r="CQ1548"/>
  <c r="P1548" s="1"/>
  <c r="CT1548"/>
  <c r="S1548" s="1"/>
  <c r="CU1548"/>
  <c r="T1548" s="1"/>
  <c r="CV1548"/>
  <c r="U1548" s="1"/>
  <c r="CX1548"/>
  <c r="W1548" s="1"/>
  <c r="FR1548"/>
  <c r="GL1548"/>
  <c r="GO1548"/>
  <c r="GP1548"/>
  <c r="GV1548"/>
  <c r="HC1548" s="1"/>
  <c r="GX1548" s="1"/>
  <c r="I1549"/>
  <c r="AC1549"/>
  <c r="AB1549" s="1"/>
  <c r="AD1549"/>
  <c r="CR1549" s="1"/>
  <c r="Q1549" s="1"/>
  <c r="AE1549"/>
  <c r="AF1549"/>
  <c r="AG1549"/>
  <c r="AH1549"/>
  <c r="CV1549" s="1"/>
  <c r="U1549" s="1"/>
  <c r="AI1549"/>
  <c r="AJ1549"/>
  <c r="CQ1549"/>
  <c r="P1549" s="1"/>
  <c r="CS1549"/>
  <c r="R1549" s="1"/>
  <c r="CT1549"/>
  <c r="S1549" s="1"/>
  <c r="CU1549"/>
  <c r="T1549" s="1"/>
  <c r="CW1549"/>
  <c r="V1549" s="1"/>
  <c r="CX1549"/>
  <c r="W1549" s="1"/>
  <c r="FR1549"/>
  <c r="GL1549"/>
  <c r="GO1549"/>
  <c r="GP1549"/>
  <c r="GV1549"/>
  <c r="HC1549" s="1"/>
  <c r="GX1549" s="1"/>
  <c r="I1550"/>
  <c r="AC1550"/>
  <c r="CQ1550" s="1"/>
  <c r="P1550" s="1"/>
  <c r="AE1550"/>
  <c r="AD1550" s="1"/>
  <c r="CR1550" s="1"/>
  <c r="Q1550" s="1"/>
  <c r="AF1550"/>
  <c r="AG1550"/>
  <c r="CU1550" s="1"/>
  <c r="T1550" s="1"/>
  <c r="AH1550"/>
  <c r="AI1550"/>
  <c r="AJ1550"/>
  <c r="CS1550"/>
  <c r="R1550" s="1"/>
  <c r="CT1550"/>
  <c r="S1550" s="1"/>
  <c r="CV1550"/>
  <c r="U1550" s="1"/>
  <c r="CW1550"/>
  <c r="V1550" s="1"/>
  <c r="CX1550"/>
  <c r="W1550" s="1"/>
  <c r="FR1550"/>
  <c r="GL1550"/>
  <c r="GO1550"/>
  <c r="GP1550"/>
  <c r="GV1550"/>
  <c r="HC1550"/>
  <c r="GX1550" s="1"/>
  <c r="I1551"/>
  <c r="AC1551"/>
  <c r="AE1551"/>
  <c r="AD1551" s="1"/>
  <c r="AF1551"/>
  <c r="CT1551" s="1"/>
  <c r="S1551" s="1"/>
  <c r="AG1551"/>
  <c r="AH1551"/>
  <c r="AI1551"/>
  <c r="AJ1551"/>
  <c r="CX1551" s="1"/>
  <c r="W1551" s="1"/>
  <c r="CQ1551"/>
  <c r="P1551" s="1"/>
  <c r="CS1551"/>
  <c r="R1551" s="1"/>
  <c r="CU1551"/>
  <c r="T1551" s="1"/>
  <c r="CV1551"/>
  <c r="U1551" s="1"/>
  <c r="CW1551"/>
  <c r="V1551" s="1"/>
  <c r="FR1551"/>
  <c r="GL1551"/>
  <c r="GO1551"/>
  <c r="GP1551"/>
  <c r="GV1551"/>
  <c r="HC1551"/>
  <c r="GX1551" s="1"/>
  <c r="C1552"/>
  <c r="D1552"/>
  <c r="I1552"/>
  <c r="AC1552"/>
  <c r="CQ1552" s="1"/>
  <c r="P1552" s="1"/>
  <c r="AD1552"/>
  <c r="CR1552" s="1"/>
  <c r="Q1552" s="1"/>
  <c r="AE1552"/>
  <c r="AF1552"/>
  <c r="AG1552"/>
  <c r="CU1552" s="1"/>
  <c r="T1552" s="1"/>
  <c r="AH1552"/>
  <c r="CV1552" s="1"/>
  <c r="U1552" s="1"/>
  <c r="AI1552"/>
  <c r="AJ1552"/>
  <c r="CS1552"/>
  <c r="R1552" s="1"/>
  <c r="CT1552"/>
  <c r="S1552" s="1"/>
  <c r="CW1552"/>
  <c r="V1552" s="1"/>
  <c r="CX1552"/>
  <c r="W1552" s="1"/>
  <c r="FR1552"/>
  <c r="GL1552"/>
  <c r="GO1552"/>
  <c r="GP1552"/>
  <c r="GV1552"/>
  <c r="HC1552"/>
  <c r="GX1552" s="1"/>
  <c r="C1553"/>
  <c r="D1553"/>
  <c r="I1553"/>
  <c r="AC1553"/>
  <c r="AB1553" s="1"/>
  <c r="AD1553"/>
  <c r="CR1553" s="1"/>
  <c r="Q1553" s="1"/>
  <c r="AE1553"/>
  <c r="AF1553"/>
  <c r="AG1553"/>
  <c r="AH1553"/>
  <c r="CV1553" s="1"/>
  <c r="U1553" s="1"/>
  <c r="AI1553"/>
  <c r="AJ1553"/>
  <c r="CQ1553"/>
  <c r="P1553" s="1"/>
  <c r="CP1553" s="1"/>
  <c r="O1553" s="1"/>
  <c r="CS1553"/>
  <c r="R1553" s="1"/>
  <c r="CT1553"/>
  <c r="S1553" s="1"/>
  <c r="CU1553"/>
  <c r="T1553" s="1"/>
  <c r="CW1553"/>
  <c r="V1553" s="1"/>
  <c r="CX1553"/>
  <c r="W1553" s="1"/>
  <c r="FR1553"/>
  <c r="GL1553"/>
  <c r="GO1553"/>
  <c r="GP1553"/>
  <c r="GV1553"/>
  <c r="HC1553" s="1"/>
  <c r="GX1553" s="1"/>
  <c r="C1554"/>
  <c r="D1554"/>
  <c r="I1554"/>
  <c r="AC1554"/>
  <c r="AE1554"/>
  <c r="CS1554" s="1"/>
  <c r="R1554" s="1"/>
  <c r="AF1554"/>
  <c r="AG1554"/>
  <c r="AH1554"/>
  <c r="AI1554"/>
  <c r="CW1554" s="1"/>
  <c r="V1554" s="1"/>
  <c r="AJ1554"/>
  <c r="CQ1554"/>
  <c r="P1554" s="1"/>
  <c r="CT1554"/>
  <c r="S1554" s="1"/>
  <c r="CU1554"/>
  <c r="T1554" s="1"/>
  <c r="CV1554"/>
  <c r="U1554" s="1"/>
  <c r="CX1554"/>
  <c r="W1554" s="1"/>
  <c r="FR1554"/>
  <c r="GL1554"/>
  <c r="GO1554"/>
  <c r="GP1554"/>
  <c r="GV1554"/>
  <c r="HC1554" s="1"/>
  <c r="GX1554" s="1"/>
  <c r="C1555"/>
  <c r="D1555"/>
  <c r="I1555"/>
  <c r="AC1555"/>
  <c r="AE1555"/>
  <c r="AD1555" s="1"/>
  <c r="AF1555"/>
  <c r="CT1555" s="1"/>
  <c r="S1555" s="1"/>
  <c r="AG1555"/>
  <c r="AH1555"/>
  <c r="AI1555"/>
  <c r="AJ1555"/>
  <c r="CX1555" s="1"/>
  <c r="W1555" s="1"/>
  <c r="CQ1555"/>
  <c r="P1555" s="1"/>
  <c r="CS1555"/>
  <c r="R1555" s="1"/>
  <c r="CU1555"/>
  <c r="T1555" s="1"/>
  <c r="CV1555"/>
  <c r="U1555" s="1"/>
  <c r="CW1555"/>
  <c r="V1555" s="1"/>
  <c r="FR1555"/>
  <c r="GL1555"/>
  <c r="GO1555"/>
  <c r="GP1555"/>
  <c r="GV1555"/>
  <c r="HC1555"/>
  <c r="GX1555" s="1"/>
  <c r="C1556"/>
  <c r="D1556"/>
  <c r="I1556"/>
  <c r="AC1556"/>
  <c r="CQ1556" s="1"/>
  <c r="P1556" s="1"/>
  <c r="AE1556"/>
  <c r="AD1556" s="1"/>
  <c r="CR1556" s="1"/>
  <c r="Q1556" s="1"/>
  <c r="AF1556"/>
  <c r="AG1556"/>
  <c r="CU1556" s="1"/>
  <c r="T1556" s="1"/>
  <c r="AH1556"/>
  <c r="AI1556"/>
  <c r="AJ1556"/>
  <c r="CS1556"/>
  <c r="R1556" s="1"/>
  <c r="CT1556"/>
  <c r="S1556" s="1"/>
  <c r="CV1556"/>
  <c r="U1556" s="1"/>
  <c r="CW1556"/>
  <c r="V1556" s="1"/>
  <c r="CX1556"/>
  <c r="W1556" s="1"/>
  <c r="FR1556"/>
  <c r="GL1556"/>
  <c r="GO1556"/>
  <c r="GP1556"/>
  <c r="GV1556"/>
  <c r="HC1556"/>
  <c r="GX1556" s="1"/>
  <c r="I1557"/>
  <c r="AC1557"/>
  <c r="AE1557"/>
  <c r="AD1557" s="1"/>
  <c r="AF1557"/>
  <c r="CT1557" s="1"/>
  <c r="S1557" s="1"/>
  <c r="AG1557"/>
  <c r="CU1557" s="1"/>
  <c r="T1557" s="1"/>
  <c r="AH1557"/>
  <c r="AI1557"/>
  <c r="AJ1557"/>
  <c r="CX1557" s="1"/>
  <c r="W1557" s="1"/>
  <c r="CQ1557"/>
  <c r="P1557" s="1"/>
  <c r="CS1557"/>
  <c r="R1557" s="1"/>
  <c r="CV1557"/>
  <c r="U1557" s="1"/>
  <c r="CW1557"/>
  <c r="V1557" s="1"/>
  <c r="FR1557"/>
  <c r="GL1557"/>
  <c r="GO1557"/>
  <c r="GP1557"/>
  <c r="GV1557"/>
  <c r="HC1557"/>
  <c r="GX1557" s="1"/>
  <c r="I1558"/>
  <c r="AC1558"/>
  <c r="AE1558"/>
  <c r="CS1558" s="1"/>
  <c r="R1558" s="1"/>
  <c r="AF1558"/>
  <c r="AG1558"/>
  <c r="AH1558"/>
  <c r="AI1558"/>
  <c r="CW1558" s="1"/>
  <c r="V1558" s="1"/>
  <c r="AJ1558"/>
  <c r="CQ1558"/>
  <c r="P1558" s="1"/>
  <c r="CT1558"/>
  <c r="S1558" s="1"/>
  <c r="CU1558"/>
  <c r="T1558" s="1"/>
  <c r="CV1558"/>
  <c r="U1558" s="1"/>
  <c r="CX1558"/>
  <c r="W1558" s="1"/>
  <c r="FR1558"/>
  <c r="GL1558"/>
  <c r="GO1558"/>
  <c r="GP1558"/>
  <c r="GV1558"/>
  <c r="HC1558" s="1"/>
  <c r="GX1558" s="1"/>
  <c r="C1559"/>
  <c r="D1559"/>
  <c r="I1559"/>
  <c r="AC1559"/>
  <c r="AE1559"/>
  <c r="AD1559" s="1"/>
  <c r="AF1559"/>
  <c r="CT1559" s="1"/>
  <c r="S1559" s="1"/>
  <c r="AG1559"/>
  <c r="AH1559"/>
  <c r="AI1559"/>
  <c r="AJ1559"/>
  <c r="CX1559" s="1"/>
  <c r="W1559" s="1"/>
  <c r="CQ1559"/>
  <c r="P1559" s="1"/>
  <c r="CS1559"/>
  <c r="R1559" s="1"/>
  <c r="CU1559"/>
  <c r="T1559" s="1"/>
  <c r="CV1559"/>
  <c r="U1559" s="1"/>
  <c r="CW1559"/>
  <c r="V1559" s="1"/>
  <c r="FR1559"/>
  <c r="GL1559"/>
  <c r="GO1559"/>
  <c r="GP1559"/>
  <c r="GV1559"/>
  <c r="HC1559"/>
  <c r="GX1559" s="1"/>
  <c r="C1560"/>
  <c r="D1560"/>
  <c r="I1560"/>
  <c r="AC1560"/>
  <c r="CQ1560" s="1"/>
  <c r="P1560" s="1"/>
  <c r="AE1560"/>
  <c r="AD1560" s="1"/>
  <c r="CR1560" s="1"/>
  <c r="Q1560" s="1"/>
  <c r="AF1560"/>
  <c r="AG1560"/>
  <c r="CU1560" s="1"/>
  <c r="T1560" s="1"/>
  <c r="AH1560"/>
  <c r="AI1560"/>
  <c r="AJ1560"/>
  <c r="CS1560"/>
  <c r="R1560" s="1"/>
  <c r="CT1560"/>
  <c r="S1560" s="1"/>
  <c r="CV1560"/>
  <c r="U1560" s="1"/>
  <c r="CW1560"/>
  <c r="V1560" s="1"/>
  <c r="CX1560"/>
  <c r="W1560" s="1"/>
  <c r="FR1560"/>
  <c r="GL1560"/>
  <c r="GO1560"/>
  <c r="GP1560"/>
  <c r="GV1560"/>
  <c r="HC1560"/>
  <c r="GX1560" s="1"/>
  <c r="C1561"/>
  <c r="D1561"/>
  <c r="I1561"/>
  <c r="AC1561"/>
  <c r="AB1561" s="1"/>
  <c r="AD1561"/>
  <c r="CR1561" s="1"/>
  <c r="Q1561" s="1"/>
  <c r="AE1561"/>
  <c r="AF1561"/>
  <c r="AG1561"/>
  <c r="AH1561"/>
  <c r="CV1561" s="1"/>
  <c r="U1561" s="1"/>
  <c r="AI1561"/>
  <c r="AJ1561"/>
  <c r="CQ1561"/>
  <c r="P1561" s="1"/>
  <c r="CP1561" s="1"/>
  <c r="O1561" s="1"/>
  <c r="CS1561"/>
  <c r="R1561" s="1"/>
  <c r="CT1561"/>
  <c r="S1561" s="1"/>
  <c r="CU1561"/>
  <c r="T1561" s="1"/>
  <c r="CW1561"/>
  <c r="V1561" s="1"/>
  <c r="CX1561"/>
  <c r="W1561" s="1"/>
  <c r="FR1561"/>
  <c r="GL1561"/>
  <c r="GO1561"/>
  <c r="GP1561"/>
  <c r="GV1561"/>
  <c r="HC1561" s="1"/>
  <c r="GX1561" s="1"/>
  <c r="C1562"/>
  <c r="D1562"/>
  <c r="I1562"/>
  <c r="AC1562"/>
  <c r="AE1562"/>
  <c r="CS1562" s="1"/>
  <c r="R1562" s="1"/>
  <c r="AF1562"/>
  <c r="AG1562"/>
  <c r="AH1562"/>
  <c r="AI1562"/>
  <c r="CW1562" s="1"/>
  <c r="V1562" s="1"/>
  <c r="AJ1562"/>
  <c r="CQ1562"/>
  <c r="P1562" s="1"/>
  <c r="CT1562"/>
  <c r="S1562" s="1"/>
  <c r="CU1562"/>
  <c r="T1562" s="1"/>
  <c r="CV1562"/>
  <c r="U1562" s="1"/>
  <c r="CX1562"/>
  <c r="W1562" s="1"/>
  <c r="FR1562"/>
  <c r="GL1562"/>
  <c r="GO1562"/>
  <c r="GP1562"/>
  <c r="GV1562"/>
  <c r="HC1562" s="1"/>
  <c r="GX1562" s="1"/>
  <c r="C1563"/>
  <c r="D1563"/>
  <c r="I1563"/>
  <c r="AC1563"/>
  <c r="AE1563"/>
  <c r="AD1563" s="1"/>
  <c r="AF1563"/>
  <c r="CT1563" s="1"/>
  <c r="S1563" s="1"/>
  <c r="AG1563"/>
  <c r="AH1563"/>
  <c r="AI1563"/>
  <c r="AJ1563"/>
  <c r="CX1563" s="1"/>
  <c r="W1563" s="1"/>
  <c r="CQ1563"/>
  <c r="P1563" s="1"/>
  <c r="CS1563"/>
  <c r="R1563" s="1"/>
  <c r="CU1563"/>
  <c r="T1563" s="1"/>
  <c r="CV1563"/>
  <c r="U1563" s="1"/>
  <c r="CW1563"/>
  <c r="V1563" s="1"/>
  <c r="FR1563"/>
  <c r="GL1563"/>
  <c r="GN1563"/>
  <c r="GP1563"/>
  <c r="GV1563"/>
  <c r="HC1563"/>
  <c r="GX1563" s="1"/>
  <c r="I1564"/>
  <c r="AC1564"/>
  <c r="AE1564"/>
  <c r="CS1564" s="1"/>
  <c r="R1564" s="1"/>
  <c r="AF1564"/>
  <c r="AG1564"/>
  <c r="AH1564"/>
  <c r="AI1564"/>
  <c r="CW1564" s="1"/>
  <c r="V1564" s="1"/>
  <c r="AJ1564"/>
  <c r="CQ1564"/>
  <c r="P1564" s="1"/>
  <c r="CT1564"/>
  <c r="S1564" s="1"/>
  <c r="CU1564"/>
  <c r="T1564" s="1"/>
  <c r="CV1564"/>
  <c r="U1564" s="1"/>
  <c r="CX1564"/>
  <c r="W1564" s="1"/>
  <c r="FR1564"/>
  <c r="GL1564"/>
  <c r="GN1564"/>
  <c r="GP1564"/>
  <c r="GV1564"/>
  <c r="HC1564" s="1"/>
  <c r="GX1564" s="1"/>
  <c r="I1565"/>
  <c r="AC1565"/>
  <c r="AB1565" s="1"/>
  <c r="AD1565"/>
  <c r="CR1565" s="1"/>
  <c r="Q1565" s="1"/>
  <c r="AE1565"/>
  <c r="AF1565"/>
  <c r="AG1565"/>
  <c r="AH1565"/>
  <c r="CV1565" s="1"/>
  <c r="U1565" s="1"/>
  <c r="AI1565"/>
  <c r="AJ1565"/>
  <c r="CQ1565"/>
  <c r="P1565" s="1"/>
  <c r="CS1565"/>
  <c r="R1565" s="1"/>
  <c r="CT1565"/>
  <c r="S1565" s="1"/>
  <c r="CU1565"/>
  <c r="T1565" s="1"/>
  <c r="CW1565"/>
  <c r="V1565" s="1"/>
  <c r="CX1565"/>
  <c r="W1565" s="1"/>
  <c r="FR1565"/>
  <c r="GL1565"/>
  <c r="GN1565"/>
  <c r="GP1565"/>
  <c r="GV1565"/>
  <c r="HC1565" s="1"/>
  <c r="GX1565" s="1"/>
  <c r="I1566"/>
  <c r="AC1566"/>
  <c r="CQ1566" s="1"/>
  <c r="P1566" s="1"/>
  <c r="AE1566"/>
  <c r="AD1566" s="1"/>
  <c r="CR1566" s="1"/>
  <c r="Q1566" s="1"/>
  <c r="AF1566"/>
  <c r="AG1566"/>
  <c r="CU1566" s="1"/>
  <c r="T1566" s="1"/>
  <c r="AH1566"/>
  <c r="AI1566"/>
  <c r="AJ1566"/>
  <c r="CS1566"/>
  <c r="R1566" s="1"/>
  <c r="CT1566"/>
  <c r="S1566" s="1"/>
  <c r="CV1566"/>
  <c r="U1566" s="1"/>
  <c r="CW1566"/>
  <c r="V1566" s="1"/>
  <c r="CX1566"/>
  <c r="W1566" s="1"/>
  <c r="FR1566"/>
  <c r="GL1566"/>
  <c r="GN1566"/>
  <c r="GP1566"/>
  <c r="GV1566"/>
  <c r="HC1566"/>
  <c r="GX1566" s="1"/>
  <c r="C1567"/>
  <c r="D1567"/>
  <c r="I1567"/>
  <c r="AC1567"/>
  <c r="AB1567" s="1"/>
  <c r="AD1567"/>
  <c r="CR1567" s="1"/>
  <c r="Q1567" s="1"/>
  <c r="AE1567"/>
  <c r="AF1567"/>
  <c r="AG1567"/>
  <c r="AH1567"/>
  <c r="CV1567" s="1"/>
  <c r="U1567" s="1"/>
  <c r="AI1567"/>
  <c r="AJ1567"/>
  <c r="CQ1567"/>
  <c r="P1567" s="1"/>
  <c r="CP1567" s="1"/>
  <c r="O1567" s="1"/>
  <c r="CS1567"/>
  <c r="R1567" s="1"/>
  <c r="CT1567"/>
  <c r="S1567" s="1"/>
  <c r="CU1567"/>
  <c r="T1567" s="1"/>
  <c r="CW1567"/>
  <c r="V1567" s="1"/>
  <c r="CX1567"/>
  <c r="W1567" s="1"/>
  <c r="FR1567"/>
  <c r="GL1567"/>
  <c r="GN1567"/>
  <c r="GP1567"/>
  <c r="GV1567"/>
  <c r="HC1567" s="1"/>
  <c r="GX1567" s="1"/>
  <c r="I1568"/>
  <c r="AC1568"/>
  <c r="CQ1568" s="1"/>
  <c r="P1568" s="1"/>
  <c r="AE1568"/>
  <c r="AD1568" s="1"/>
  <c r="CR1568" s="1"/>
  <c r="Q1568" s="1"/>
  <c r="AF1568"/>
  <c r="AG1568"/>
  <c r="CU1568" s="1"/>
  <c r="T1568" s="1"/>
  <c r="AH1568"/>
  <c r="AI1568"/>
  <c r="AJ1568"/>
  <c r="CS1568"/>
  <c r="R1568" s="1"/>
  <c r="CT1568"/>
  <c r="S1568" s="1"/>
  <c r="CV1568"/>
  <c r="U1568" s="1"/>
  <c r="CW1568"/>
  <c r="V1568" s="1"/>
  <c r="CX1568"/>
  <c r="W1568" s="1"/>
  <c r="FR1568"/>
  <c r="GL1568"/>
  <c r="GN1568"/>
  <c r="GP1568"/>
  <c r="GV1568"/>
  <c r="HC1568"/>
  <c r="GX1568" s="1"/>
  <c r="I1569"/>
  <c r="AC1569"/>
  <c r="AE1569"/>
  <c r="AD1569" s="1"/>
  <c r="AF1569"/>
  <c r="CT1569" s="1"/>
  <c r="S1569" s="1"/>
  <c r="AG1569"/>
  <c r="AH1569"/>
  <c r="AI1569"/>
  <c r="AJ1569"/>
  <c r="CX1569" s="1"/>
  <c r="W1569" s="1"/>
  <c r="CQ1569"/>
  <c r="P1569" s="1"/>
  <c r="CS1569"/>
  <c r="R1569" s="1"/>
  <c r="CU1569"/>
  <c r="T1569" s="1"/>
  <c r="CV1569"/>
  <c r="U1569" s="1"/>
  <c r="CW1569"/>
  <c r="V1569" s="1"/>
  <c r="FR1569"/>
  <c r="GL1569"/>
  <c r="GN1569"/>
  <c r="GP1569"/>
  <c r="GV1569"/>
  <c r="HC1569"/>
  <c r="GX1569" s="1"/>
  <c r="C1570"/>
  <c r="D1570"/>
  <c r="I1570"/>
  <c r="AC1570"/>
  <c r="CQ1570" s="1"/>
  <c r="P1570" s="1"/>
  <c r="CP1570" s="1"/>
  <c r="O1570" s="1"/>
  <c r="AD1570"/>
  <c r="CR1570" s="1"/>
  <c r="Q1570" s="1"/>
  <c r="AE1570"/>
  <c r="AF1570"/>
  <c r="CT1570" s="1"/>
  <c r="S1570" s="1"/>
  <c r="AG1570"/>
  <c r="CU1570" s="1"/>
  <c r="T1570" s="1"/>
  <c r="AH1570"/>
  <c r="CV1570" s="1"/>
  <c r="U1570" s="1"/>
  <c r="AI1570"/>
  <c r="AJ1570"/>
  <c r="CX1570" s="1"/>
  <c r="W1570" s="1"/>
  <c r="CS1570"/>
  <c r="R1570" s="1"/>
  <c r="CW1570"/>
  <c r="V1570" s="1"/>
  <c r="FR1570"/>
  <c r="GL1570"/>
  <c r="GO1570"/>
  <c r="GP1570"/>
  <c r="GV1570"/>
  <c r="HC1570"/>
  <c r="GX1570" s="1"/>
  <c r="AC1571"/>
  <c r="CQ1571" s="1"/>
  <c r="P1571" s="1"/>
  <c r="CP1571" s="1"/>
  <c r="O1571" s="1"/>
  <c r="AD1571"/>
  <c r="CR1571" s="1"/>
  <c r="Q1571" s="1"/>
  <c r="AE1571"/>
  <c r="AF1571"/>
  <c r="AG1571"/>
  <c r="CU1571" s="1"/>
  <c r="T1571" s="1"/>
  <c r="AH1571"/>
  <c r="CV1571" s="1"/>
  <c r="U1571" s="1"/>
  <c r="AI1571"/>
  <c r="AJ1571"/>
  <c r="CS1571"/>
  <c r="R1571" s="1"/>
  <c r="CT1571"/>
  <c r="S1571" s="1"/>
  <c r="CW1571"/>
  <c r="V1571" s="1"/>
  <c r="CX1571"/>
  <c r="W1571" s="1"/>
  <c r="FR1571"/>
  <c r="GL1571"/>
  <c r="GO1571"/>
  <c r="GP1571"/>
  <c r="GV1571"/>
  <c r="HC1571"/>
  <c r="GX1571" s="1"/>
  <c r="AC1572"/>
  <c r="CQ1572" s="1"/>
  <c r="P1572" s="1"/>
  <c r="AD1572"/>
  <c r="CR1572" s="1"/>
  <c r="Q1572" s="1"/>
  <c r="AE1572"/>
  <c r="AF1572"/>
  <c r="CT1572" s="1"/>
  <c r="S1572" s="1"/>
  <c r="AG1572"/>
  <c r="CU1572" s="1"/>
  <c r="T1572" s="1"/>
  <c r="AH1572"/>
  <c r="CV1572" s="1"/>
  <c r="U1572" s="1"/>
  <c r="AI1572"/>
  <c r="AJ1572"/>
  <c r="CS1572"/>
  <c r="R1572" s="1"/>
  <c r="CW1572"/>
  <c r="V1572" s="1"/>
  <c r="CX1572"/>
  <c r="W1572" s="1"/>
  <c r="FR1572"/>
  <c r="GL1572"/>
  <c r="GO1572"/>
  <c r="GP1572"/>
  <c r="GV1572"/>
  <c r="HC1572"/>
  <c r="GX1572" s="1"/>
  <c r="R1573"/>
  <c r="AB1573"/>
  <c r="AC1573"/>
  <c r="CQ1573" s="1"/>
  <c r="P1573" s="1"/>
  <c r="AE1573"/>
  <c r="AD1573" s="1"/>
  <c r="CR1573" s="1"/>
  <c r="Q1573" s="1"/>
  <c r="AF1573"/>
  <c r="CT1573" s="1"/>
  <c r="S1573" s="1"/>
  <c r="AG1573"/>
  <c r="CU1573" s="1"/>
  <c r="T1573" s="1"/>
  <c r="AH1573"/>
  <c r="AI1573"/>
  <c r="AJ1573"/>
  <c r="CS1573"/>
  <c r="CV1573"/>
  <c r="U1573" s="1"/>
  <c r="CW1573"/>
  <c r="V1573" s="1"/>
  <c r="CX1573"/>
  <c r="W1573" s="1"/>
  <c r="FR1573"/>
  <c r="GL1573"/>
  <c r="GO1573"/>
  <c r="GP1573"/>
  <c r="GV1573"/>
  <c r="HC1573"/>
  <c r="GX1573" s="1"/>
  <c r="I1574"/>
  <c r="AC1574"/>
  <c r="AE1574"/>
  <c r="CS1574" s="1"/>
  <c r="R1574" s="1"/>
  <c r="AF1574"/>
  <c r="CT1574" s="1"/>
  <c r="S1574" s="1"/>
  <c r="AG1574"/>
  <c r="AH1574"/>
  <c r="AI1574"/>
  <c r="CW1574" s="1"/>
  <c r="V1574" s="1"/>
  <c r="AJ1574"/>
  <c r="CX1574" s="1"/>
  <c r="W1574" s="1"/>
  <c r="CQ1574"/>
  <c r="P1574" s="1"/>
  <c r="CU1574"/>
  <c r="T1574" s="1"/>
  <c r="CV1574"/>
  <c r="U1574" s="1"/>
  <c r="FR1574"/>
  <c r="GL1574"/>
  <c r="GO1574"/>
  <c r="GP1574"/>
  <c r="GV1574"/>
  <c r="GX1574"/>
  <c r="HC1574"/>
  <c r="C1575"/>
  <c r="D1575"/>
  <c r="I1575"/>
  <c r="AC1575"/>
  <c r="AE1575"/>
  <c r="AD1575" s="1"/>
  <c r="AF1575"/>
  <c r="CT1575" s="1"/>
  <c r="S1575" s="1"/>
  <c r="AG1575"/>
  <c r="AH1575"/>
  <c r="AI1575"/>
  <c r="AJ1575"/>
  <c r="CX1575" s="1"/>
  <c r="W1575" s="1"/>
  <c r="CQ1575"/>
  <c r="P1575" s="1"/>
  <c r="CS1575"/>
  <c r="R1575" s="1"/>
  <c r="CU1575"/>
  <c r="T1575" s="1"/>
  <c r="CV1575"/>
  <c r="U1575" s="1"/>
  <c r="CW1575"/>
  <c r="V1575" s="1"/>
  <c r="FR1575"/>
  <c r="GL1575"/>
  <c r="GO1575"/>
  <c r="GP1575"/>
  <c r="GV1575"/>
  <c r="HC1575"/>
  <c r="GX1575" s="1"/>
  <c r="AC1576"/>
  <c r="AE1576"/>
  <c r="CS1576" s="1"/>
  <c r="AF1576"/>
  <c r="AG1576"/>
  <c r="AH1576"/>
  <c r="AI1576"/>
  <c r="CW1576" s="1"/>
  <c r="AJ1576"/>
  <c r="CQ1576"/>
  <c r="CT1576"/>
  <c r="CU1576"/>
  <c r="CV1576"/>
  <c r="CX1576"/>
  <c r="FR1576"/>
  <c r="GL1576"/>
  <c r="GO1576"/>
  <c r="GP1576"/>
  <c r="GV1576"/>
  <c r="HC1576"/>
  <c r="I1577"/>
  <c r="AC1577"/>
  <c r="AB1577" s="1"/>
  <c r="AD1577"/>
  <c r="CR1577" s="1"/>
  <c r="Q1577" s="1"/>
  <c r="AE1577"/>
  <c r="AF1577"/>
  <c r="AG1577"/>
  <c r="AH1577"/>
  <c r="CV1577" s="1"/>
  <c r="U1577" s="1"/>
  <c r="AI1577"/>
  <c r="AJ1577"/>
  <c r="CQ1577"/>
  <c r="P1577" s="1"/>
  <c r="CS1577"/>
  <c r="R1577" s="1"/>
  <c r="CT1577"/>
  <c r="S1577" s="1"/>
  <c r="CU1577"/>
  <c r="T1577" s="1"/>
  <c r="CW1577"/>
  <c r="V1577" s="1"/>
  <c r="CX1577"/>
  <c r="W1577" s="1"/>
  <c r="FR1577"/>
  <c r="GL1577"/>
  <c r="GO1577"/>
  <c r="GP1577"/>
  <c r="GV1577"/>
  <c r="HC1577" s="1"/>
  <c r="GX1577" s="1"/>
  <c r="C1578"/>
  <c r="D1578"/>
  <c r="I1578"/>
  <c r="AC1578"/>
  <c r="AE1578"/>
  <c r="CS1578" s="1"/>
  <c r="R1578" s="1"/>
  <c r="AF1578"/>
  <c r="AG1578"/>
  <c r="AH1578"/>
  <c r="AI1578"/>
  <c r="CW1578" s="1"/>
  <c r="V1578" s="1"/>
  <c r="AJ1578"/>
  <c r="CQ1578"/>
  <c r="P1578" s="1"/>
  <c r="CT1578"/>
  <c r="S1578" s="1"/>
  <c r="CU1578"/>
  <c r="T1578" s="1"/>
  <c r="CV1578"/>
  <c r="U1578" s="1"/>
  <c r="CX1578"/>
  <c r="W1578" s="1"/>
  <c r="FR1578"/>
  <c r="GL1578"/>
  <c r="GN1578"/>
  <c r="GP1578"/>
  <c r="GV1578"/>
  <c r="GX1578"/>
  <c r="HC1578"/>
  <c r="I1579"/>
  <c r="AC1579"/>
  <c r="AD1579"/>
  <c r="AB1579" s="1"/>
  <c r="AE1579"/>
  <c r="AF1579"/>
  <c r="AG1579"/>
  <c r="AH1579"/>
  <c r="CV1579" s="1"/>
  <c r="U1579" s="1"/>
  <c r="AI1579"/>
  <c r="AJ1579"/>
  <c r="CQ1579"/>
  <c r="P1579" s="1"/>
  <c r="CS1579"/>
  <c r="R1579" s="1"/>
  <c r="CT1579"/>
  <c r="S1579" s="1"/>
  <c r="CU1579"/>
  <c r="T1579" s="1"/>
  <c r="CW1579"/>
  <c r="V1579" s="1"/>
  <c r="CX1579"/>
  <c r="W1579" s="1"/>
  <c r="FR1579"/>
  <c r="GL1579"/>
  <c r="GN1579"/>
  <c r="GP1579"/>
  <c r="GV1579"/>
  <c r="HC1579" s="1"/>
  <c r="GX1579" s="1"/>
  <c r="B1581"/>
  <c r="B1541" s="1"/>
  <c r="C1581"/>
  <c r="C1541" s="1"/>
  <c r="D1581"/>
  <c r="D1541" s="1"/>
  <c r="F1581"/>
  <c r="F1541" s="1"/>
  <c r="G1581"/>
  <c r="G1541" s="1"/>
  <c r="BX1581"/>
  <c r="BX1541" s="1"/>
  <c r="BY1581"/>
  <c r="BY1541" s="1"/>
  <c r="BZ1581"/>
  <c r="BZ1541" s="1"/>
  <c r="CD1581"/>
  <c r="CD1541" s="1"/>
  <c r="CG1581"/>
  <c r="CG1541" s="1"/>
  <c r="CK1581"/>
  <c r="CK1541" s="1"/>
  <c r="CL1581"/>
  <c r="CL1541" s="1"/>
  <c r="CM1581"/>
  <c r="CM1541" s="1"/>
  <c r="B1613"/>
  <c r="B1489" s="1"/>
  <c r="C1613"/>
  <c r="C1489" s="1"/>
  <c r="D1613"/>
  <c r="D1489" s="1"/>
  <c r="F1613"/>
  <c r="F1489" s="1"/>
  <c r="G1613"/>
  <c r="G1489" s="1"/>
  <c r="F1615"/>
  <c r="F1616"/>
  <c r="F1625"/>
  <c r="F1627"/>
  <c r="F1628"/>
  <c r="F1634"/>
  <c r="F1635"/>
  <c r="F1636"/>
  <c r="F1637"/>
  <c r="F1639"/>
  <c r="F1640"/>
  <c r="D1645"/>
  <c r="E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AE1647"/>
  <c r="AF1647"/>
  <c r="AG1647"/>
  <c r="AH1647"/>
  <c r="AI1647"/>
  <c r="AJ1647"/>
  <c r="AK1647"/>
  <c r="AL1647"/>
  <c r="AM1647"/>
  <c r="AN1647"/>
  <c r="BE1647"/>
  <c r="BF1647"/>
  <c r="BG1647"/>
  <c r="BH1647"/>
  <c r="BI1647"/>
  <c r="BJ1647"/>
  <c r="BK1647"/>
  <c r="BL1647"/>
  <c r="BM1647"/>
  <c r="BN1647"/>
  <c r="BO1647"/>
  <c r="BP1647"/>
  <c r="BQ1647"/>
  <c r="BR1647"/>
  <c r="BS1647"/>
  <c r="BT1647"/>
  <c r="BU1647"/>
  <c r="BV1647"/>
  <c r="BW1647"/>
  <c r="BX1647"/>
  <c r="BY1647"/>
  <c r="BZ1647"/>
  <c r="CA1647"/>
  <c r="CB1647"/>
  <c r="CC1647"/>
  <c r="CD1647"/>
  <c r="CE1647"/>
  <c r="CF1647"/>
  <c r="CG1647"/>
  <c r="CH1647"/>
  <c r="CI1647"/>
  <c r="CJ1647"/>
  <c r="CK1647"/>
  <c r="CL1647"/>
  <c r="CM1647"/>
  <c r="CN1647"/>
  <c r="CO1647"/>
  <c r="CP1647"/>
  <c r="CQ1647"/>
  <c r="CR1647"/>
  <c r="CS1647"/>
  <c r="CT1647"/>
  <c r="CU1647"/>
  <c r="CV1647"/>
  <c r="CW1647"/>
  <c r="CX1647"/>
  <c r="CY1647"/>
  <c r="CZ1647"/>
  <c r="DA1647"/>
  <c r="DB1647"/>
  <c r="DC1647"/>
  <c r="DD1647"/>
  <c r="DE1647"/>
  <c r="DF1647"/>
  <c r="DG1647"/>
  <c r="DH1647"/>
  <c r="DI1647"/>
  <c r="DJ1647"/>
  <c r="DK1647"/>
  <c r="DL1647"/>
  <c r="DM1647"/>
  <c r="DN1647"/>
  <c r="DO1647"/>
  <c r="DP1647"/>
  <c r="DQ1647"/>
  <c r="DR1647"/>
  <c r="DS1647"/>
  <c r="DT1647"/>
  <c r="DU1647"/>
  <c r="DV1647"/>
  <c r="DW1647"/>
  <c r="DX1647"/>
  <c r="DY1647"/>
  <c r="DZ1647"/>
  <c r="EA1647"/>
  <c r="EB1647"/>
  <c r="EC1647"/>
  <c r="ED1647"/>
  <c r="EE1647"/>
  <c r="EF1647"/>
  <c r="EG1647"/>
  <c r="EH1647"/>
  <c r="EI1647"/>
  <c r="EJ1647"/>
  <c r="EK1647"/>
  <c r="EL1647"/>
  <c r="EM1647"/>
  <c r="EN1647"/>
  <c r="EO1647"/>
  <c r="EP1647"/>
  <c r="EQ1647"/>
  <c r="ER1647"/>
  <c r="ES1647"/>
  <c r="ET1647"/>
  <c r="EU1647"/>
  <c r="EV1647"/>
  <c r="EW1647"/>
  <c r="EX1647"/>
  <c r="EY1647"/>
  <c r="EZ1647"/>
  <c r="FA1647"/>
  <c r="FB1647"/>
  <c r="FC1647"/>
  <c r="FD1647"/>
  <c r="FE1647"/>
  <c r="FF1647"/>
  <c r="FG1647"/>
  <c r="FH1647"/>
  <c r="FI1647"/>
  <c r="FJ1647"/>
  <c r="FK1647"/>
  <c r="FL1647"/>
  <c r="FM1647"/>
  <c r="FN1647"/>
  <c r="FO1647"/>
  <c r="FP1647"/>
  <c r="FQ1647"/>
  <c r="FR1647"/>
  <c r="FS1647"/>
  <c r="FT1647"/>
  <c r="FU1647"/>
  <c r="FV1647"/>
  <c r="FW1647"/>
  <c r="FX1647"/>
  <c r="FY1647"/>
  <c r="FZ1647"/>
  <c r="GA1647"/>
  <c r="GB1647"/>
  <c r="GC1647"/>
  <c r="GD1647"/>
  <c r="GE1647"/>
  <c r="GF1647"/>
  <c r="GG1647"/>
  <c r="GH1647"/>
  <c r="GI1647"/>
  <c r="GJ1647"/>
  <c r="GK1647"/>
  <c r="GL1647"/>
  <c r="GM1647"/>
  <c r="GN1647"/>
  <c r="GO1647"/>
  <c r="GP1647"/>
  <c r="GQ1647"/>
  <c r="GR1647"/>
  <c r="GS1647"/>
  <c r="GT1647"/>
  <c r="GU1647"/>
  <c r="GV1647"/>
  <c r="GW1647"/>
  <c r="GX1647"/>
  <c r="D1649"/>
  <c r="E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AE1651"/>
  <c r="AF1651"/>
  <c r="AG1651"/>
  <c r="AH1651"/>
  <c r="AI1651"/>
  <c r="AJ1651"/>
  <c r="AK1651"/>
  <c r="AL1651"/>
  <c r="AM1651"/>
  <c r="AN1651"/>
  <c r="BE1651"/>
  <c r="BF1651"/>
  <c r="BG1651"/>
  <c r="BH1651"/>
  <c r="BI1651"/>
  <c r="BJ1651"/>
  <c r="BK1651"/>
  <c r="BL1651"/>
  <c r="BM1651"/>
  <c r="BN1651"/>
  <c r="BO1651"/>
  <c r="BP1651"/>
  <c r="BQ1651"/>
  <c r="BR1651"/>
  <c r="BS1651"/>
  <c r="BT1651"/>
  <c r="BU1651"/>
  <c r="BV1651"/>
  <c r="BW1651"/>
  <c r="BX1651"/>
  <c r="BY1651"/>
  <c r="BZ1651"/>
  <c r="CA1651"/>
  <c r="CB1651"/>
  <c r="CC1651"/>
  <c r="CD1651"/>
  <c r="CE1651"/>
  <c r="CF1651"/>
  <c r="CG1651"/>
  <c r="CH1651"/>
  <c r="CI1651"/>
  <c r="CJ1651"/>
  <c r="CK1651"/>
  <c r="CL1651"/>
  <c r="CM1651"/>
  <c r="CN1651"/>
  <c r="CO1651"/>
  <c r="CP1651"/>
  <c r="CQ1651"/>
  <c r="CR1651"/>
  <c r="CS1651"/>
  <c r="CT1651"/>
  <c r="CU1651"/>
  <c r="CV1651"/>
  <c r="CW1651"/>
  <c r="CX1651"/>
  <c r="CY1651"/>
  <c r="CZ1651"/>
  <c r="DA1651"/>
  <c r="DB1651"/>
  <c r="DC1651"/>
  <c r="DD1651"/>
  <c r="DE1651"/>
  <c r="DF1651"/>
  <c r="DG1651"/>
  <c r="DH1651"/>
  <c r="DI1651"/>
  <c r="DJ1651"/>
  <c r="DK1651"/>
  <c r="DL1651"/>
  <c r="DM1651"/>
  <c r="DN1651"/>
  <c r="DO1651"/>
  <c r="DP1651"/>
  <c r="DQ1651"/>
  <c r="DR1651"/>
  <c r="DS1651"/>
  <c r="DT1651"/>
  <c r="DU1651"/>
  <c r="DV1651"/>
  <c r="DW1651"/>
  <c r="DX1651"/>
  <c r="DY1651"/>
  <c r="DZ1651"/>
  <c r="EA1651"/>
  <c r="EB1651"/>
  <c r="EC1651"/>
  <c r="ED1651"/>
  <c r="EE1651"/>
  <c r="EF1651"/>
  <c r="EG1651"/>
  <c r="EH1651"/>
  <c r="EI1651"/>
  <c r="EJ1651"/>
  <c r="EK1651"/>
  <c r="EL1651"/>
  <c r="EM1651"/>
  <c r="EN1651"/>
  <c r="EO1651"/>
  <c r="EP1651"/>
  <c r="EQ1651"/>
  <c r="ER1651"/>
  <c r="ES1651"/>
  <c r="ET1651"/>
  <c r="EU1651"/>
  <c r="EV1651"/>
  <c r="EW1651"/>
  <c r="EX1651"/>
  <c r="EY1651"/>
  <c r="EZ1651"/>
  <c r="FA1651"/>
  <c r="FB1651"/>
  <c r="FC1651"/>
  <c r="FD1651"/>
  <c r="FE1651"/>
  <c r="FF1651"/>
  <c r="FG1651"/>
  <c r="FH1651"/>
  <c r="FI1651"/>
  <c r="FJ1651"/>
  <c r="FK1651"/>
  <c r="FL1651"/>
  <c r="FM1651"/>
  <c r="FN1651"/>
  <c r="FO1651"/>
  <c r="FP1651"/>
  <c r="FQ1651"/>
  <c r="FR1651"/>
  <c r="FS1651"/>
  <c r="FT1651"/>
  <c r="FU1651"/>
  <c r="FV1651"/>
  <c r="FW1651"/>
  <c r="FX1651"/>
  <c r="FY1651"/>
  <c r="FZ1651"/>
  <c r="GA1651"/>
  <c r="GB1651"/>
  <c r="GC1651"/>
  <c r="GD1651"/>
  <c r="GE1651"/>
  <c r="GF1651"/>
  <c r="GG1651"/>
  <c r="GH1651"/>
  <c r="GI1651"/>
  <c r="GJ1651"/>
  <c r="GK1651"/>
  <c r="GL1651"/>
  <c r="GM1651"/>
  <c r="GN1651"/>
  <c r="GO1651"/>
  <c r="GP1651"/>
  <c r="GQ1651"/>
  <c r="GR1651"/>
  <c r="GS1651"/>
  <c r="GT1651"/>
  <c r="GU1651"/>
  <c r="GV1651"/>
  <c r="GW1651"/>
  <c r="GX1651"/>
  <c r="B1653"/>
  <c r="B1651" s="1"/>
  <c r="C1653"/>
  <c r="C1651" s="1"/>
  <c r="D1653"/>
  <c r="D1651" s="1"/>
  <c r="F1653"/>
  <c r="F1651" s="1"/>
  <c r="G1653"/>
  <c r="G1651" s="1"/>
  <c r="AO1653"/>
  <c r="F1657" s="1"/>
  <c r="AP1653"/>
  <c r="AP1651" s="1"/>
  <c r="AQ1653"/>
  <c r="AQ1651" s="1"/>
  <c r="AR1653"/>
  <c r="F1681" s="1"/>
  <c r="AS1653"/>
  <c r="AS1651" s="1"/>
  <c r="AT1653"/>
  <c r="AT1651" s="1"/>
  <c r="AU1653"/>
  <c r="F1672" s="1"/>
  <c r="AV1653"/>
  <c r="AV1651" s="1"/>
  <c r="AW1653"/>
  <c r="AW1651" s="1"/>
  <c r="AX1653"/>
  <c r="AX1651" s="1"/>
  <c r="AY1653"/>
  <c r="AY1651" s="1"/>
  <c r="AZ1653"/>
  <c r="F1664" s="1"/>
  <c r="BA1653"/>
  <c r="F1673" s="1"/>
  <c r="BB1653"/>
  <c r="BB1651" s="1"/>
  <c r="BC1653"/>
  <c r="BC1651" s="1"/>
  <c r="BD1653"/>
  <c r="BD1651" s="1"/>
  <c r="F1655"/>
  <c r="F1656"/>
  <c r="F1658"/>
  <c r="F1659"/>
  <c r="F1660"/>
  <c r="F1661"/>
  <c r="F1662"/>
  <c r="F1663"/>
  <c r="F1665"/>
  <c r="F1666"/>
  <c r="F1667"/>
  <c r="F1668"/>
  <c r="F1669"/>
  <c r="F1670"/>
  <c r="F1671"/>
  <c r="F1674"/>
  <c r="F1675"/>
  <c r="F1676"/>
  <c r="F1677"/>
  <c r="F1678"/>
  <c r="F1679"/>
  <c r="F1680"/>
  <c r="D1685"/>
  <c r="E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AE1687"/>
  <c r="AF1687"/>
  <c r="AG1687"/>
  <c r="AH1687"/>
  <c r="AI1687"/>
  <c r="AJ1687"/>
  <c r="AK1687"/>
  <c r="AL1687"/>
  <c r="AM1687"/>
  <c r="AN1687"/>
  <c r="BE1687"/>
  <c r="BF1687"/>
  <c r="BG1687"/>
  <c r="BH1687"/>
  <c r="BI1687"/>
  <c r="BJ1687"/>
  <c r="BK1687"/>
  <c r="BL1687"/>
  <c r="BM1687"/>
  <c r="BN1687"/>
  <c r="BO1687"/>
  <c r="BP1687"/>
  <c r="BQ1687"/>
  <c r="BR1687"/>
  <c r="BS1687"/>
  <c r="BT1687"/>
  <c r="BU1687"/>
  <c r="BV1687"/>
  <c r="BW1687"/>
  <c r="BX1687"/>
  <c r="BY1687"/>
  <c r="BZ1687"/>
  <c r="CA1687"/>
  <c r="CB1687"/>
  <c r="CC1687"/>
  <c r="CD1687"/>
  <c r="CE1687"/>
  <c r="CF1687"/>
  <c r="CG1687"/>
  <c r="CH1687"/>
  <c r="CI1687"/>
  <c r="CJ1687"/>
  <c r="CK1687"/>
  <c r="CL1687"/>
  <c r="CM1687"/>
  <c r="CN1687"/>
  <c r="CO1687"/>
  <c r="CP1687"/>
  <c r="CQ1687"/>
  <c r="CR1687"/>
  <c r="CS1687"/>
  <c r="CT1687"/>
  <c r="CU1687"/>
  <c r="CV1687"/>
  <c r="CW1687"/>
  <c r="CX1687"/>
  <c r="CY1687"/>
  <c r="CZ1687"/>
  <c r="DA1687"/>
  <c r="DB1687"/>
  <c r="DC1687"/>
  <c r="DD1687"/>
  <c r="DE1687"/>
  <c r="DF1687"/>
  <c r="DG1687"/>
  <c r="DH1687"/>
  <c r="DI1687"/>
  <c r="DJ1687"/>
  <c r="DK1687"/>
  <c r="DL1687"/>
  <c r="DM1687"/>
  <c r="DN1687"/>
  <c r="DO1687"/>
  <c r="DP1687"/>
  <c r="DQ1687"/>
  <c r="DR1687"/>
  <c r="DS1687"/>
  <c r="DT1687"/>
  <c r="DU1687"/>
  <c r="DV1687"/>
  <c r="DW1687"/>
  <c r="DX1687"/>
  <c r="DY1687"/>
  <c r="DZ1687"/>
  <c r="EA1687"/>
  <c r="EB1687"/>
  <c r="EC1687"/>
  <c r="ED1687"/>
  <c r="EE1687"/>
  <c r="EF1687"/>
  <c r="EG1687"/>
  <c r="EH1687"/>
  <c r="EI1687"/>
  <c r="EJ1687"/>
  <c r="EK1687"/>
  <c r="EL1687"/>
  <c r="EM1687"/>
  <c r="EN1687"/>
  <c r="EO1687"/>
  <c r="EP1687"/>
  <c r="EQ1687"/>
  <c r="ER1687"/>
  <c r="ES1687"/>
  <c r="ET1687"/>
  <c r="EU1687"/>
  <c r="EV1687"/>
  <c r="EW1687"/>
  <c r="EX1687"/>
  <c r="EY1687"/>
  <c r="EZ1687"/>
  <c r="FA1687"/>
  <c r="FB1687"/>
  <c r="FC1687"/>
  <c r="FD1687"/>
  <c r="FE1687"/>
  <c r="FF1687"/>
  <c r="FG1687"/>
  <c r="FH1687"/>
  <c r="FI1687"/>
  <c r="FJ1687"/>
  <c r="FK1687"/>
  <c r="FL1687"/>
  <c r="FM1687"/>
  <c r="FN1687"/>
  <c r="FO1687"/>
  <c r="FP1687"/>
  <c r="FQ1687"/>
  <c r="FR1687"/>
  <c r="FS1687"/>
  <c r="FT1687"/>
  <c r="FU1687"/>
  <c r="FV1687"/>
  <c r="FW1687"/>
  <c r="FX1687"/>
  <c r="FY1687"/>
  <c r="FZ1687"/>
  <c r="GA1687"/>
  <c r="GB1687"/>
  <c r="GC1687"/>
  <c r="GD1687"/>
  <c r="GE1687"/>
  <c r="GF1687"/>
  <c r="GG1687"/>
  <c r="GH1687"/>
  <c r="GI1687"/>
  <c r="GJ1687"/>
  <c r="GK1687"/>
  <c r="GL1687"/>
  <c r="GM1687"/>
  <c r="GN1687"/>
  <c r="GO1687"/>
  <c r="GP1687"/>
  <c r="GQ1687"/>
  <c r="GR1687"/>
  <c r="GS1687"/>
  <c r="GT1687"/>
  <c r="GU1687"/>
  <c r="GV1687"/>
  <c r="GW1687"/>
  <c r="GX1687"/>
  <c r="B1689"/>
  <c r="B1687" s="1"/>
  <c r="C1689"/>
  <c r="C1687" s="1"/>
  <c r="D1689"/>
  <c r="D1687" s="1"/>
  <c r="F1689"/>
  <c r="F1687" s="1"/>
  <c r="G1689"/>
  <c r="G1687" s="1"/>
  <c r="AO1689"/>
  <c r="AO1687" s="1"/>
  <c r="AP1689"/>
  <c r="AP1687" s="1"/>
  <c r="AQ1689"/>
  <c r="F1699" s="1"/>
  <c r="AR1689"/>
  <c r="AR1721" s="1"/>
  <c r="AS1689"/>
  <c r="AS1687" s="1"/>
  <c r="AT1689"/>
  <c r="AT1687" s="1"/>
  <c r="AU1689"/>
  <c r="F1708" s="1"/>
  <c r="AV1689"/>
  <c r="AV1721" s="1"/>
  <c r="AW1689"/>
  <c r="AW1687" s="1"/>
  <c r="AX1689"/>
  <c r="AX1687" s="1"/>
  <c r="AY1689"/>
  <c r="AY1721" s="1"/>
  <c r="AZ1689"/>
  <c r="F1700" s="1"/>
  <c r="BA1689"/>
  <c r="BA1687" s="1"/>
  <c r="BB1689"/>
  <c r="BB1687" s="1"/>
  <c r="BC1689"/>
  <c r="BC1721" s="1"/>
  <c r="BD1689"/>
  <c r="BD1721" s="1"/>
  <c r="F1691"/>
  <c r="F1692"/>
  <c r="F1693"/>
  <c r="F1694"/>
  <c r="F1695"/>
  <c r="F1696"/>
  <c r="F1697"/>
  <c r="F1698"/>
  <c r="F1701"/>
  <c r="F1702"/>
  <c r="F1703"/>
  <c r="F1704"/>
  <c r="F1705"/>
  <c r="F1706"/>
  <c r="F1707"/>
  <c r="F1709"/>
  <c r="F1710"/>
  <c r="F1711"/>
  <c r="F1712"/>
  <c r="F1713"/>
  <c r="F1714"/>
  <c r="F1715"/>
  <c r="F1716"/>
  <c r="F1717"/>
  <c r="F1719" s="1"/>
  <c r="B1721"/>
  <c r="B1647" s="1"/>
  <c r="C1721"/>
  <c r="C1647" s="1"/>
  <c r="D1721"/>
  <c r="D1647" s="1"/>
  <c r="F1721"/>
  <c r="F1647" s="1"/>
  <c r="G1721"/>
  <c r="G1647" s="1"/>
  <c r="AO1721"/>
  <c r="AO1647" s="1"/>
  <c r="AP1721"/>
  <c r="F1730" s="1"/>
  <c r="AS1721"/>
  <c r="AS1647" s="1"/>
  <c r="AT1721"/>
  <c r="AT1647" s="1"/>
  <c r="AW1721"/>
  <c r="AW1647" s="1"/>
  <c r="AX1721"/>
  <c r="AX1647" s="1"/>
  <c r="BA1721"/>
  <c r="BA1647" s="1"/>
  <c r="BB1721"/>
  <c r="F1734" s="1"/>
  <c r="F1723"/>
  <c r="F1724"/>
  <c r="F1727"/>
  <c r="F1728"/>
  <c r="F1733"/>
  <c r="F1735"/>
  <c r="F1736"/>
  <c r="F1739"/>
  <c r="F1742"/>
  <c r="F1743"/>
  <c r="F1744"/>
  <c r="F1745"/>
  <c r="F1747"/>
  <c r="F1748"/>
  <c r="D1753"/>
  <c r="E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AE1755"/>
  <c r="AF1755"/>
  <c r="AG1755"/>
  <c r="AH1755"/>
  <c r="AI1755"/>
  <c r="AJ1755"/>
  <c r="AK1755"/>
  <c r="AL1755"/>
  <c r="AM1755"/>
  <c r="AN1755"/>
  <c r="BE1755"/>
  <c r="BF1755"/>
  <c r="BG1755"/>
  <c r="BH1755"/>
  <c r="BI1755"/>
  <c r="BJ1755"/>
  <c r="BK1755"/>
  <c r="BL1755"/>
  <c r="BM1755"/>
  <c r="BN1755"/>
  <c r="BO1755"/>
  <c r="BP1755"/>
  <c r="BQ1755"/>
  <c r="BR1755"/>
  <c r="BS1755"/>
  <c r="BT1755"/>
  <c r="BU1755"/>
  <c r="BV1755"/>
  <c r="BW1755"/>
  <c r="BX1755"/>
  <c r="BY1755"/>
  <c r="BZ1755"/>
  <c r="CA1755"/>
  <c r="CB1755"/>
  <c r="CC1755"/>
  <c r="CD1755"/>
  <c r="CE1755"/>
  <c r="CF1755"/>
  <c r="CG1755"/>
  <c r="CH1755"/>
  <c r="CI1755"/>
  <c r="CJ1755"/>
  <c r="CK1755"/>
  <c r="CL1755"/>
  <c r="CM1755"/>
  <c r="CN1755"/>
  <c r="CO1755"/>
  <c r="CP1755"/>
  <c r="CQ1755"/>
  <c r="CR1755"/>
  <c r="CS1755"/>
  <c r="CT1755"/>
  <c r="CU1755"/>
  <c r="CV1755"/>
  <c r="CW1755"/>
  <c r="CX1755"/>
  <c r="CY1755"/>
  <c r="CZ1755"/>
  <c r="DA1755"/>
  <c r="DB1755"/>
  <c r="DC1755"/>
  <c r="DD1755"/>
  <c r="DE1755"/>
  <c r="DF1755"/>
  <c r="DG1755"/>
  <c r="DH1755"/>
  <c r="DI1755"/>
  <c r="DJ1755"/>
  <c r="DK1755"/>
  <c r="DL1755"/>
  <c r="DM1755"/>
  <c r="DN1755"/>
  <c r="DO1755"/>
  <c r="DP1755"/>
  <c r="DQ1755"/>
  <c r="DR1755"/>
  <c r="DS1755"/>
  <c r="DT1755"/>
  <c r="DU1755"/>
  <c r="DV1755"/>
  <c r="DW1755"/>
  <c r="DX1755"/>
  <c r="DY1755"/>
  <c r="DZ1755"/>
  <c r="EA1755"/>
  <c r="EB1755"/>
  <c r="EC1755"/>
  <c r="ED1755"/>
  <c r="EE1755"/>
  <c r="EF1755"/>
  <c r="EG1755"/>
  <c r="EH1755"/>
  <c r="EI1755"/>
  <c r="EJ1755"/>
  <c r="EK1755"/>
  <c r="EL1755"/>
  <c r="EM1755"/>
  <c r="EN1755"/>
  <c r="EO1755"/>
  <c r="EP1755"/>
  <c r="EQ1755"/>
  <c r="ER1755"/>
  <c r="ES1755"/>
  <c r="ET1755"/>
  <c r="EU1755"/>
  <c r="EV1755"/>
  <c r="EW1755"/>
  <c r="EX1755"/>
  <c r="EY1755"/>
  <c r="EZ1755"/>
  <c r="FA1755"/>
  <c r="FB1755"/>
  <c r="FC1755"/>
  <c r="FD1755"/>
  <c r="FE1755"/>
  <c r="FF1755"/>
  <c r="FG1755"/>
  <c r="FH1755"/>
  <c r="FI1755"/>
  <c r="FJ1755"/>
  <c r="FK1755"/>
  <c r="FL1755"/>
  <c r="FM1755"/>
  <c r="FN1755"/>
  <c r="FO1755"/>
  <c r="FP1755"/>
  <c r="FQ1755"/>
  <c r="FR1755"/>
  <c r="FS1755"/>
  <c r="FT1755"/>
  <c r="FU1755"/>
  <c r="FV1755"/>
  <c r="FW1755"/>
  <c r="FX1755"/>
  <c r="FY1755"/>
  <c r="FZ1755"/>
  <c r="GA1755"/>
  <c r="GB1755"/>
  <c r="GC1755"/>
  <c r="GD1755"/>
  <c r="GE1755"/>
  <c r="GF1755"/>
  <c r="GG1755"/>
  <c r="GH1755"/>
  <c r="GI1755"/>
  <c r="GJ1755"/>
  <c r="GK1755"/>
  <c r="GL1755"/>
  <c r="GM1755"/>
  <c r="GN1755"/>
  <c r="GO1755"/>
  <c r="GP1755"/>
  <c r="GQ1755"/>
  <c r="GR1755"/>
  <c r="GS1755"/>
  <c r="GT1755"/>
  <c r="GU1755"/>
  <c r="GV1755"/>
  <c r="GW1755"/>
  <c r="GX1755"/>
  <c r="D1757"/>
  <c r="E1759"/>
  <c r="Z1759"/>
  <c r="AA1759"/>
  <c r="AM1759"/>
  <c r="AN1759"/>
  <c r="BE1759"/>
  <c r="BF1759"/>
  <c r="BG1759"/>
  <c r="BH1759"/>
  <c r="BI1759"/>
  <c r="BJ1759"/>
  <c r="BK1759"/>
  <c r="BL1759"/>
  <c r="BM1759"/>
  <c r="BN1759"/>
  <c r="BO1759"/>
  <c r="BP1759"/>
  <c r="BQ1759"/>
  <c r="BR1759"/>
  <c r="BS1759"/>
  <c r="BT1759"/>
  <c r="BU1759"/>
  <c r="BV1759"/>
  <c r="BW1759"/>
  <c r="CN1759"/>
  <c r="CO1759"/>
  <c r="CP1759"/>
  <c r="CQ1759"/>
  <c r="CR1759"/>
  <c r="CS1759"/>
  <c r="CT1759"/>
  <c r="CU1759"/>
  <c r="CV1759"/>
  <c r="CW1759"/>
  <c r="CX1759"/>
  <c r="CY1759"/>
  <c r="CZ1759"/>
  <c r="DA1759"/>
  <c r="DB1759"/>
  <c r="DC1759"/>
  <c r="DD1759"/>
  <c r="DE1759"/>
  <c r="DF1759"/>
  <c r="DG1759"/>
  <c r="DH1759"/>
  <c r="DI1759"/>
  <c r="DJ1759"/>
  <c r="DK1759"/>
  <c r="DL1759"/>
  <c r="DM1759"/>
  <c r="DN1759"/>
  <c r="DO1759"/>
  <c r="DP1759"/>
  <c r="DQ1759"/>
  <c r="DR1759"/>
  <c r="DS1759"/>
  <c r="DT1759"/>
  <c r="DU1759"/>
  <c r="DV1759"/>
  <c r="DW1759"/>
  <c r="DX1759"/>
  <c r="DY1759"/>
  <c r="DZ1759"/>
  <c r="EA1759"/>
  <c r="EB1759"/>
  <c r="EC1759"/>
  <c r="ED1759"/>
  <c r="EE1759"/>
  <c r="EF1759"/>
  <c r="EG1759"/>
  <c r="EH1759"/>
  <c r="EI1759"/>
  <c r="EJ1759"/>
  <c r="EK1759"/>
  <c r="EL1759"/>
  <c r="EM1759"/>
  <c r="EN1759"/>
  <c r="EO1759"/>
  <c r="EP1759"/>
  <c r="EQ1759"/>
  <c r="ER1759"/>
  <c r="ES1759"/>
  <c r="ET1759"/>
  <c r="EU1759"/>
  <c r="EV1759"/>
  <c r="EW1759"/>
  <c r="EX1759"/>
  <c r="EY1759"/>
  <c r="EZ1759"/>
  <c r="FA1759"/>
  <c r="FB1759"/>
  <c r="FC1759"/>
  <c r="FD1759"/>
  <c r="FE1759"/>
  <c r="FF1759"/>
  <c r="FG1759"/>
  <c r="FH1759"/>
  <c r="FI1759"/>
  <c r="FJ1759"/>
  <c r="FK1759"/>
  <c r="FL1759"/>
  <c r="FM1759"/>
  <c r="FN1759"/>
  <c r="FO1759"/>
  <c r="FP1759"/>
  <c r="FQ1759"/>
  <c r="FR1759"/>
  <c r="FS1759"/>
  <c r="FT1759"/>
  <c r="FU1759"/>
  <c r="FV1759"/>
  <c r="FW1759"/>
  <c r="FX1759"/>
  <c r="FY1759"/>
  <c r="FZ1759"/>
  <c r="GA1759"/>
  <c r="GB1759"/>
  <c r="GC1759"/>
  <c r="GD1759"/>
  <c r="GE1759"/>
  <c r="GF1759"/>
  <c r="GG1759"/>
  <c r="GH1759"/>
  <c r="GI1759"/>
  <c r="GJ1759"/>
  <c r="GK1759"/>
  <c r="GL1759"/>
  <c r="GM1759"/>
  <c r="GN1759"/>
  <c r="GO1759"/>
  <c r="GP1759"/>
  <c r="GQ1759"/>
  <c r="GR1759"/>
  <c r="GS1759"/>
  <c r="GT1759"/>
  <c r="GU1759"/>
  <c r="GV1759"/>
  <c r="GW1759"/>
  <c r="GX1759"/>
  <c r="C1761"/>
  <c r="D1761"/>
  <c r="I1761"/>
  <c r="AC1761"/>
  <c r="AE1761"/>
  <c r="AD1761" s="1"/>
  <c r="AF1761"/>
  <c r="CT1761" s="1"/>
  <c r="S1761" s="1"/>
  <c r="AG1761"/>
  <c r="AH1761"/>
  <c r="AI1761"/>
  <c r="AJ1761"/>
  <c r="CX1761" s="1"/>
  <c r="W1761" s="1"/>
  <c r="CQ1761"/>
  <c r="P1761" s="1"/>
  <c r="CS1761"/>
  <c r="R1761" s="1"/>
  <c r="CU1761"/>
  <c r="T1761" s="1"/>
  <c r="CV1761"/>
  <c r="U1761" s="1"/>
  <c r="CW1761"/>
  <c r="V1761" s="1"/>
  <c r="FR1761"/>
  <c r="GL1761"/>
  <c r="GO1761"/>
  <c r="GP1761"/>
  <c r="GV1761"/>
  <c r="HC1761"/>
  <c r="GX1761" s="1"/>
  <c r="AC1762"/>
  <c r="AE1762"/>
  <c r="CS1762" s="1"/>
  <c r="AF1762"/>
  <c r="AG1762"/>
  <c r="AH1762"/>
  <c r="AI1762"/>
  <c r="CW1762" s="1"/>
  <c r="AJ1762"/>
  <c r="CQ1762"/>
  <c r="CT1762"/>
  <c r="CU1762"/>
  <c r="CV1762"/>
  <c r="CX1762"/>
  <c r="FR1762"/>
  <c r="GL1762"/>
  <c r="GN1762"/>
  <c r="GP1762"/>
  <c r="GV1762"/>
  <c r="HC1762" s="1"/>
  <c r="C1763"/>
  <c r="D1763"/>
  <c r="I1763"/>
  <c r="AC1763"/>
  <c r="AE1763"/>
  <c r="AD1763" s="1"/>
  <c r="AF1763"/>
  <c r="CT1763" s="1"/>
  <c r="S1763" s="1"/>
  <c r="AG1763"/>
  <c r="AH1763"/>
  <c r="AI1763"/>
  <c r="AJ1763"/>
  <c r="CX1763" s="1"/>
  <c r="W1763" s="1"/>
  <c r="CQ1763"/>
  <c r="P1763" s="1"/>
  <c r="CS1763"/>
  <c r="R1763" s="1"/>
  <c r="CU1763"/>
  <c r="T1763" s="1"/>
  <c r="CV1763"/>
  <c r="U1763" s="1"/>
  <c r="CW1763"/>
  <c r="V1763" s="1"/>
  <c r="FR1763"/>
  <c r="GL1763"/>
  <c r="GO1763"/>
  <c r="GP1763"/>
  <c r="GV1763"/>
  <c r="HC1763"/>
  <c r="GX1763" s="1"/>
  <c r="AC1764"/>
  <c r="AE1764"/>
  <c r="CS1764" s="1"/>
  <c r="AF1764"/>
  <c r="AG1764"/>
  <c r="AH1764"/>
  <c r="AI1764"/>
  <c r="CW1764" s="1"/>
  <c r="AJ1764"/>
  <c r="CQ1764"/>
  <c r="CT1764"/>
  <c r="CU1764"/>
  <c r="CV1764"/>
  <c r="CX1764"/>
  <c r="FR1764"/>
  <c r="GL1764"/>
  <c r="GN1764"/>
  <c r="GP1764"/>
  <c r="GV1764"/>
  <c r="HC1764" s="1"/>
  <c r="C1765"/>
  <c r="D1765"/>
  <c r="I1765"/>
  <c r="AC1765"/>
  <c r="AE1765"/>
  <c r="AD1765" s="1"/>
  <c r="AF1765"/>
  <c r="CT1765" s="1"/>
  <c r="S1765" s="1"/>
  <c r="AG1765"/>
  <c r="AH1765"/>
  <c r="AI1765"/>
  <c r="AJ1765"/>
  <c r="CX1765" s="1"/>
  <c r="W1765" s="1"/>
  <c r="CQ1765"/>
  <c r="P1765" s="1"/>
  <c r="CS1765"/>
  <c r="R1765" s="1"/>
  <c r="CU1765"/>
  <c r="T1765" s="1"/>
  <c r="CV1765"/>
  <c r="U1765" s="1"/>
  <c r="CW1765"/>
  <c r="V1765" s="1"/>
  <c r="FR1765"/>
  <c r="GL1765"/>
  <c r="GO1765"/>
  <c r="GP1765"/>
  <c r="GV1765"/>
  <c r="HC1765"/>
  <c r="GX1765" s="1"/>
  <c r="AC1766"/>
  <c r="AE1766"/>
  <c r="CS1766" s="1"/>
  <c r="AF1766"/>
  <c r="AG1766"/>
  <c r="AH1766"/>
  <c r="AI1766"/>
  <c r="CW1766" s="1"/>
  <c r="AJ1766"/>
  <c r="CQ1766"/>
  <c r="CT1766"/>
  <c r="CU1766"/>
  <c r="CV1766"/>
  <c r="CX1766"/>
  <c r="FR1766"/>
  <c r="GL1766"/>
  <c r="GN1766"/>
  <c r="GP1766"/>
  <c r="GV1766"/>
  <c r="HC1766" s="1"/>
  <c r="C1767"/>
  <c r="D1767"/>
  <c r="I1767"/>
  <c r="CX1613" i="3" s="1"/>
  <c r="AC1767" i="1"/>
  <c r="AE1767"/>
  <c r="AD1767" s="1"/>
  <c r="AF1767"/>
  <c r="CT1767" s="1"/>
  <c r="S1767" s="1"/>
  <c r="AG1767"/>
  <c r="AH1767"/>
  <c r="AI1767"/>
  <c r="AJ1767"/>
  <c r="CX1767" s="1"/>
  <c r="W1767" s="1"/>
  <c r="CQ1767"/>
  <c r="P1767" s="1"/>
  <c r="CS1767"/>
  <c r="R1767" s="1"/>
  <c r="CU1767"/>
  <c r="T1767" s="1"/>
  <c r="CV1767"/>
  <c r="U1767" s="1"/>
  <c r="CW1767"/>
  <c r="V1767" s="1"/>
  <c r="FR1767"/>
  <c r="GL1767"/>
  <c r="GO1767"/>
  <c r="GP1767"/>
  <c r="GV1767"/>
  <c r="HC1767"/>
  <c r="GX1767" s="1"/>
  <c r="C1768"/>
  <c r="D1768"/>
  <c r="I1768"/>
  <c r="AC1768"/>
  <c r="CQ1768" s="1"/>
  <c r="P1768" s="1"/>
  <c r="AD1768"/>
  <c r="CR1768" s="1"/>
  <c r="Q1768" s="1"/>
  <c r="AE1768"/>
  <c r="AF1768"/>
  <c r="AG1768"/>
  <c r="CU1768" s="1"/>
  <c r="T1768" s="1"/>
  <c r="AH1768"/>
  <c r="CV1768" s="1"/>
  <c r="U1768" s="1"/>
  <c r="AI1768"/>
  <c r="AJ1768"/>
  <c r="CS1768"/>
  <c r="R1768" s="1"/>
  <c r="CT1768"/>
  <c r="S1768" s="1"/>
  <c r="CW1768"/>
  <c r="V1768" s="1"/>
  <c r="CX1768"/>
  <c r="W1768" s="1"/>
  <c r="FR1768"/>
  <c r="GL1768"/>
  <c r="GO1768"/>
  <c r="GP1768"/>
  <c r="GV1768"/>
  <c r="HC1768"/>
  <c r="GX1768" s="1"/>
  <c r="C1769"/>
  <c r="D1769"/>
  <c r="I1769"/>
  <c r="AC1769"/>
  <c r="AB1769" s="1"/>
  <c r="AD1769"/>
  <c r="CR1769" s="1"/>
  <c r="Q1769" s="1"/>
  <c r="AE1769"/>
  <c r="AF1769"/>
  <c r="AG1769"/>
  <c r="AH1769"/>
  <c r="CV1769" s="1"/>
  <c r="U1769" s="1"/>
  <c r="AI1769"/>
  <c r="AJ1769"/>
  <c r="CQ1769"/>
  <c r="P1769" s="1"/>
  <c r="CS1769"/>
  <c r="R1769" s="1"/>
  <c r="CT1769"/>
  <c r="S1769" s="1"/>
  <c r="CU1769"/>
  <c r="T1769" s="1"/>
  <c r="CW1769"/>
  <c r="V1769" s="1"/>
  <c r="CX1769"/>
  <c r="W1769" s="1"/>
  <c r="FR1769"/>
  <c r="GL1769"/>
  <c r="GO1769"/>
  <c r="GP1769"/>
  <c r="GV1769"/>
  <c r="HC1769" s="1"/>
  <c r="GX1769" s="1"/>
  <c r="C1770"/>
  <c r="D1770"/>
  <c r="I1770"/>
  <c r="AC1770"/>
  <c r="AE1770"/>
  <c r="CS1770" s="1"/>
  <c r="R1770" s="1"/>
  <c r="AF1770"/>
  <c r="AG1770"/>
  <c r="AH1770"/>
  <c r="AI1770"/>
  <c r="CW1770" s="1"/>
  <c r="V1770" s="1"/>
  <c r="AJ1770"/>
  <c r="CQ1770"/>
  <c r="P1770" s="1"/>
  <c r="CT1770"/>
  <c r="S1770" s="1"/>
  <c r="CU1770"/>
  <c r="T1770" s="1"/>
  <c r="CV1770"/>
  <c r="U1770" s="1"/>
  <c r="CX1770"/>
  <c r="W1770" s="1"/>
  <c r="FR1770"/>
  <c r="GL1770"/>
  <c r="GO1770"/>
  <c r="GP1770"/>
  <c r="GV1770"/>
  <c r="HC1770" s="1"/>
  <c r="GX1770" s="1"/>
  <c r="I1771"/>
  <c r="AC1771"/>
  <c r="AB1771" s="1"/>
  <c r="AD1771"/>
  <c r="CR1771" s="1"/>
  <c r="Q1771" s="1"/>
  <c r="AE1771"/>
  <c r="AF1771"/>
  <c r="AG1771"/>
  <c r="AH1771"/>
  <c r="CV1771" s="1"/>
  <c r="U1771" s="1"/>
  <c r="AI1771"/>
  <c r="AJ1771"/>
  <c r="CQ1771"/>
  <c r="P1771" s="1"/>
  <c r="CS1771"/>
  <c r="R1771" s="1"/>
  <c r="CT1771"/>
  <c r="S1771" s="1"/>
  <c r="CU1771"/>
  <c r="T1771" s="1"/>
  <c r="CW1771"/>
  <c r="V1771" s="1"/>
  <c r="CX1771"/>
  <c r="W1771" s="1"/>
  <c r="FR1771"/>
  <c r="GL1771"/>
  <c r="GN1771"/>
  <c r="GP1771"/>
  <c r="GV1771"/>
  <c r="HC1771" s="1"/>
  <c r="GX1771" s="1"/>
  <c r="B1773"/>
  <c r="B1759" s="1"/>
  <c r="C1773"/>
  <c r="C1759" s="1"/>
  <c r="D1773"/>
  <c r="D1759" s="1"/>
  <c r="F1773"/>
  <c r="F1759" s="1"/>
  <c r="G1773"/>
  <c r="G1759" s="1"/>
  <c r="BX1773"/>
  <c r="AO1773" s="1"/>
  <c r="BY1773"/>
  <c r="CI1773" s="1"/>
  <c r="BZ1773"/>
  <c r="BZ1759" s="1"/>
  <c r="CD1773"/>
  <c r="CD1759" s="1"/>
  <c r="CG1773"/>
  <c r="CG1759" s="1"/>
  <c r="CK1773"/>
  <c r="CK1759" s="1"/>
  <c r="CL1773"/>
  <c r="CL1759" s="1"/>
  <c r="CM1773"/>
  <c r="CM1759" s="1"/>
  <c r="D1805"/>
  <c r="E1807"/>
  <c r="Z1807"/>
  <c r="AA1807"/>
  <c r="AM1807"/>
  <c r="AN1807"/>
  <c r="BE1807"/>
  <c r="BF1807"/>
  <c r="BG1807"/>
  <c r="BH1807"/>
  <c r="BI1807"/>
  <c r="BJ1807"/>
  <c r="BK1807"/>
  <c r="BL1807"/>
  <c r="BM1807"/>
  <c r="BN1807"/>
  <c r="BO1807"/>
  <c r="BP1807"/>
  <c r="BQ1807"/>
  <c r="BR1807"/>
  <c r="BS1807"/>
  <c r="BT1807"/>
  <c r="BU1807"/>
  <c r="BV1807"/>
  <c r="BW1807"/>
  <c r="CN1807"/>
  <c r="CO1807"/>
  <c r="CP1807"/>
  <c r="CQ1807"/>
  <c r="CR1807"/>
  <c r="CS1807"/>
  <c r="CT1807"/>
  <c r="CU1807"/>
  <c r="CV1807"/>
  <c r="CW1807"/>
  <c r="CX1807"/>
  <c r="CY1807"/>
  <c r="CZ1807"/>
  <c r="DA1807"/>
  <c r="DB1807"/>
  <c r="DC1807"/>
  <c r="DD1807"/>
  <c r="DE1807"/>
  <c r="DF1807"/>
  <c r="DG1807"/>
  <c r="DH1807"/>
  <c r="DI1807"/>
  <c r="DJ1807"/>
  <c r="DK1807"/>
  <c r="DL1807"/>
  <c r="DM1807"/>
  <c r="DN1807"/>
  <c r="DO1807"/>
  <c r="DP1807"/>
  <c r="DQ1807"/>
  <c r="DR1807"/>
  <c r="DS1807"/>
  <c r="DT1807"/>
  <c r="DU1807"/>
  <c r="DV1807"/>
  <c r="DW1807"/>
  <c r="DX1807"/>
  <c r="DY1807"/>
  <c r="DZ1807"/>
  <c r="EA1807"/>
  <c r="EB1807"/>
  <c r="EC1807"/>
  <c r="ED1807"/>
  <c r="EE1807"/>
  <c r="EF1807"/>
  <c r="EG1807"/>
  <c r="EH1807"/>
  <c r="EI1807"/>
  <c r="EJ1807"/>
  <c r="EK1807"/>
  <c r="EL1807"/>
  <c r="EM1807"/>
  <c r="EN1807"/>
  <c r="EO1807"/>
  <c r="EP1807"/>
  <c r="EQ1807"/>
  <c r="ER1807"/>
  <c r="ES1807"/>
  <c r="ET1807"/>
  <c r="EU1807"/>
  <c r="EV1807"/>
  <c r="EW1807"/>
  <c r="EX1807"/>
  <c r="EY1807"/>
  <c r="EZ1807"/>
  <c r="FA1807"/>
  <c r="FB1807"/>
  <c r="FC1807"/>
  <c r="FD1807"/>
  <c r="FE1807"/>
  <c r="FF1807"/>
  <c r="FG1807"/>
  <c r="FH1807"/>
  <c r="FI1807"/>
  <c r="FJ1807"/>
  <c r="FK1807"/>
  <c r="FL1807"/>
  <c r="FM1807"/>
  <c r="FN1807"/>
  <c r="FO1807"/>
  <c r="FP1807"/>
  <c r="FQ1807"/>
  <c r="FR1807"/>
  <c r="FS1807"/>
  <c r="FT1807"/>
  <c r="FU1807"/>
  <c r="FV1807"/>
  <c r="FW1807"/>
  <c r="FX1807"/>
  <c r="FY1807"/>
  <c r="FZ1807"/>
  <c r="GA1807"/>
  <c r="GB1807"/>
  <c r="GC1807"/>
  <c r="GD1807"/>
  <c r="GE1807"/>
  <c r="GF1807"/>
  <c r="GG1807"/>
  <c r="GH1807"/>
  <c r="GI1807"/>
  <c r="GJ1807"/>
  <c r="GK1807"/>
  <c r="GL1807"/>
  <c r="GM1807"/>
  <c r="GN1807"/>
  <c r="GO1807"/>
  <c r="GP1807"/>
  <c r="GQ1807"/>
  <c r="GR1807"/>
  <c r="GS1807"/>
  <c r="GT1807"/>
  <c r="GU1807"/>
  <c r="GV1807"/>
  <c r="GW1807"/>
  <c r="GX1807"/>
  <c r="C1809"/>
  <c r="D1809"/>
  <c r="I1809"/>
  <c r="AC1809"/>
  <c r="AE1809"/>
  <c r="AD1809" s="1"/>
  <c r="AF1809"/>
  <c r="CT1809" s="1"/>
  <c r="S1809" s="1"/>
  <c r="AG1809"/>
  <c r="AH1809"/>
  <c r="AI1809"/>
  <c r="AJ1809"/>
  <c r="CX1809" s="1"/>
  <c r="W1809" s="1"/>
  <c r="CQ1809"/>
  <c r="P1809" s="1"/>
  <c r="CS1809"/>
  <c r="R1809" s="1"/>
  <c r="CU1809"/>
  <c r="T1809" s="1"/>
  <c r="CV1809"/>
  <c r="U1809" s="1"/>
  <c r="CW1809"/>
  <c r="V1809" s="1"/>
  <c r="FR1809"/>
  <c r="GL1809"/>
  <c r="GO1809"/>
  <c r="GP1809"/>
  <c r="GV1809"/>
  <c r="HC1809"/>
  <c r="GX1809" s="1"/>
  <c r="AC1810"/>
  <c r="AE1810"/>
  <c r="CS1810" s="1"/>
  <c r="AF1810"/>
  <c r="AG1810"/>
  <c r="AH1810"/>
  <c r="AI1810"/>
  <c r="CW1810" s="1"/>
  <c r="AJ1810"/>
  <c r="CQ1810"/>
  <c r="CT1810"/>
  <c r="CU1810"/>
  <c r="CV1810"/>
  <c r="CX1810"/>
  <c r="FR1810"/>
  <c r="GL1810"/>
  <c r="GO1810"/>
  <c r="GP1810"/>
  <c r="GV1810"/>
  <c r="HC1810" s="1"/>
  <c r="C1811"/>
  <c r="D1811"/>
  <c r="I1811"/>
  <c r="AC1811"/>
  <c r="AE1811"/>
  <c r="AD1811" s="1"/>
  <c r="AF1811"/>
  <c r="CT1811" s="1"/>
  <c r="S1811" s="1"/>
  <c r="AG1811"/>
  <c r="AH1811"/>
  <c r="AI1811"/>
  <c r="AJ1811"/>
  <c r="CX1811" s="1"/>
  <c r="W1811" s="1"/>
  <c r="CQ1811"/>
  <c r="P1811" s="1"/>
  <c r="CS1811"/>
  <c r="R1811" s="1"/>
  <c r="CU1811"/>
  <c r="T1811" s="1"/>
  <c r="CV1811"/>
  <c r="U1811" s="1"/>
  <c r="CW1811"/>
  <c r="V1811" s="1"/>
  <c r="FR1811"/>
  <c r="GL1811"/>
  <c r="GO1811"/>
  <c r="GP1811"/>
  <c r="GV1811"/>
  <c r="HC1811"/>
  <c r="GX1811" s="1"/>
  <c r="AC1812"/>
  <c r="AE1812"/>
  <c r="CS1812" s="1"/>
  <c r="AF1812"/>
  <c r="AG1812"/>
  <c r="AH1812"/>
  <c r="AI1812"/>
  <c r="CW1812" s="1"/>
  <c r="AJ1812"/>
  <c r="CQ1812"/>
  <c r="CT1812"/>
  <c r="CU1812"/>
  <c r="CV1812"/>
  <c r="CX1812"/>
  <c r="FR1812"/>
  <c r="GL1812"/>
  <c r="GO1812"/>
  <c r="GP1812"/>
  <c r="GV1812"/>
  <c r="HC1812" s="1"/>
  <c r="AC1813"/>
  <c r="AB1813" s="1"/>
  <c r="AD1813"/>
  <c r="CR1813" s="1"/>
  <c r="AE1813"/>
  <c r="AF1813"/>
  <c r="AG1813"/>
  <c r="AH1813"/>
  <c r="CV1813" s="1"/>
  <c r="AI1813"/>
  <c r="AJ1813"/>
  <c r="CQ1813"/>
  <c r="CS1813"/>
  <c r="CT1813"/>
  <c r="CU1813"/>
  <c r="CW1813"/>
  <c r="CX1813"/>
  <c r="FR1813"/>
  <c r="GL1813"/>
  <c r="GO1813"/>
  <c r="GP1813"/>
  <c r="GV1813"/>
  <c r="HC1813" s="1"/>
  <c r="C1814"/>
  <c r="D1814"/>
  <c r="I1814"/>
  <c r="AC1814"/>
  <c r="AB1814" s="1"/>
  <c r="AD1814"/>
  <c r="CR1814" s="1"/>
  <c r="Q1814" s="1"/>
  <c r="AE1814"/>
  <c r="CS1814" s="1"/>
  <c r="R1814" s="1"/>
  <c r="AF1814"/>
  <c r="AG1814"/>
  <c r="AH1814"/>
  <c r="CV1814" s="1"/>
  <c r="U1814" s="1"/>
  <c r="AI1814"/>
  <c r="CW1814" s="1"/>
  <c r="V1814" s="1"/>
  <c r="AJ1814"/>
  <c r="CQ1814"/>
  <c r="P1814" s="1"/>
  <c r="CP1814" s="1"/>
  <c r="O1814" s="1"/>
  <c r="CT1814"/>
  <c r="S1814" s="1"/>
  <c r="CU1814"/>
  <c r="T1814" s="1"/>
  <c r="CX1814"/>
  <c r="W1814" s="1"/>
  <c r="FR1814"/>
  <c r="GL1814"/>
  <c r="GO1814"/>
  <c r="GP1814"/>
  <c r="GV1814"/>
  <c r="HC1814" s="1"/>
  <c r="GX1814" s="1"/>
  <c r="I1815"/>
  <c r="AC1815"/>
  <c r="AB1815" s="1"/>
  <c r="AD1815"/>
  <c r="CR1815" s="1"/>
  <c r="Q1815" s="1"/>
  <c r="AE1815"/>
  <c r="AF1815"/>
  <c r="AG1815"/>
  <c r="AH1815"/>
  <c r="CV1815" s="1"/>
  <c r="U1815" s="1"/>
  <c r="AI1815"/>
  <c r="AJ1815"/>
  <c r="CQ1815"/>
  <c r="P1815" s="1"/>
  <c r="CP1815" s="1"/>
  <c r="O1815" s="1"/>
  <c r="CS1815"/>
  <c r="R1815" s="1"/>
  <c r="CT1815"/>
  <c r="S1815" s="1"/>
  <c r="CU1815"/>
  <c r="T1815" s="1"/>
  <c r="CW1815"/>
  <c r="V1815" s="1"/>
  <c r="CX1815"/>
  <c r="W1815" s="1"/>
  <c r="FR1815"/>
  <c r="GL1815"/>
  <c r="GO1815"/>
  <c r="GP1815"/>
  <c r="GV1815"/>
  <c r="HC1815" s="1"/>
  <c r="GX1815" s="1"/>
  <c r="I1816"/>
  <c r="AC1816"/>
  <c r="CQ1816" s="1"/>
  <c r="P1816" s="1"/>
  <c r="AE1816"/>
  <c r="AD1816" s="1"/>
  <c r="AF1816"/>
  <c r="AG1816"/>
  <c r="CU1816" s="1"/>
  <c r="T1816" s="1"/>
  <c r="AH1816"/>
  <c r="AI1816"/>
  <c r="AJ1816"/>
  <c r="CS1816"/>
  <c r="R1816" s="1"/>
  <c r="CT1816"/>
  <c r="S1816" s="1"/>
  <c r="CV1816"/>
  <c r="U1816" s="1"/>
  <c r="CW1816"/>
  <c r="V1816" s="1"/>
  <c r="CX1816"/>
  <c r="W1816" s="1"/>
  <c r="FR1816"/>
  <c r="GL1816"/>
  <c r="GO1816"/>
  <c r="GP1816"/>
  <c r="GV1816"/>
  <c r="HC1816"/>
  <c r="GX1816" s="1"/>
  <c r="I1817"/>
  <c r="AC1817"/>
  <c r="AE1817"/>
  <c r="AD1817" s="1"/>
  <c r="AF1817"/>
  <c r="CT1817" s="1"/>
  <c r="S1817" s="1"/>
  <c r="AG1817"/>
  <c r="AH1817"/>
  <c r="AI1817"/>
  <c r="AJ1817"/>
  <c r="CX1817" s="1"/>
  <c r="W1817" s="1"/>
  <c r="CQ1817"/>
  <c r="P1817" s="1"/>
  <c r="CS1817"/>
  <c r="R1817" s="1"/>
  <c r="CU1817"/>
  <c r="T1817" s="1"/>
  <c r="CV1817"/>
  <c r="U1817" s="1"/>
  <c r="CW1817"/>
  <c r="V1817" s="1"/>
  <c r="FR1817"/>
  <c r="GL1817"/>
  <c r="GO1817"/>
  <c r="GP1817"/>
  <c r="GV1817"/>
  <c r="HC1817"/>
  <c r="GX1817" s="1"/>
  <c r="C1818"/>
  <c r="D1818"/>
  <c r="I1818"/>
  <c r="AC1818"/>
  <c r="CQ1818" s="1"/>
  <c r="P1818" s="1"/>
  <c r="CP1818" s="1"/>
  <c r="O1818" s="1"/>
  <c r="AD1818"/>
  <c r="CR1818" s="1"/>
  <c r="Q1818" s="1"/>
  <c r="AE1818"/>
  <c r="AF1818"/>
  <c r="AG1818"/>
  <c r="CU1818" s="1"/>
  <c r="T1818" s="1"/>
  <c r="AH1818"/>
  <c r="CV1818" s="1"/>
  <c r="U1818" s="1"/>
  <c r="AI1818"/>
  <c r="AJ1818"/>
  <c r="CS1818"/>
  <c r="R1818" s="1"/>
  <c r="CT1818"/>
  <c r="S1818" s="1"/>
  <c r="CW1818"/>
  <c r="V1818" s="1"/>
  <c r="CX1818"/>
  <c r="W1818" s="1"/>
  <c r="FR1818"/>
  <c r="GL1818"/>
  <c r="GO1818"/>
  <c r="GP1818"/>
  <c r="GV1818"/>
  <c r="HC1818"/>
  <c r="GX1818" s="1"/>
  <c r="C1819"/>
  <c r="D1819"/>
  <c r="I1819"/>
  <c r="AC1819"/>
  <c r="AB1819" s="1"/>
  <c r="AD1819"/>
  <c r="CR1819" s="1"/>
  <c r="Q1819" s="1"/>
  <c r="AE1819"/>
  <c r="AF1819"/>
  <c r="AG1819"/>
  <c r="AH1819"/>
  <c r="CV1819" s="1"/>
  <c r="U1819" s="1"/>
  <c r="AI1819"/>
  <c r="AJ1819"/>
  <c r="CQ1819"/>
  <c r="P1819" s="1"/>
  <c r="CS1819"/>
  <c r="R1819" s="1"/>
  <c r="CT1819"/>
  <c r="S1819" s="1"/>
  <c r="CU1819"/>
  <c r="T1819" s="1"/>
  <c r="CW1819"/>
  <c r="V1819" s="1"/>
  <c r="CX1819"/>
  <c r="W1819" s="1"/>
  <c r="FR1819"/>
  <c r="GL1819"/>
  <c r="GO1819"/>
  <c r="GP1819"/>
  <c r="GV1819"/>
  <c r="HC1819" s="1"/>
  <c r="GX1819" s="1"/>
  <c r="C1820"/>
  <c r="D1820"/>
  <c r="I1820"/>
  <c r="AC1820"/>
  <c r="AE1820"/>
  <c r="CS1820" s="1"/>
  <c r="R1820" s="1"/>
  <c r="AF1820"/>
  <c r="AG1820"/>
  <c r="AH1820"/>
  <c r="AI1820"/>
  <c r="CW1820" s="1"/>
  <c r="V1820" s="1"/>
  <c r="AJ1820"/>
  <c r="CQ1820"/>
  <c r="P1820" s="1"/>
  <c r="CT1820"/>
  <c r="S1820" s="1"/>
  <c r="CU1820"/>
  <c r="T1820" s="1"/>
  <c r="CV1820"/>
  <c r="U1820" s="1"/>
  <c r="CX1820"/>
  <c r="W1820" s="1"/>
  <c r="FR1820"/>
  <c r="GL1820"/>
  <c r="GO1820"/>
  <c r="GP1820"/>
  <c r="GV1820"/>
  <c r="HC1820" s="1"/>
  <c r="GX1820" s="1"/>
  <c r="C1821"/>
  <c r="D1821"/>
  <c r="I1821"/>
  <c r="AC1821"/>
  <c r="AE1821"/>
  <c r="AD1821" s="1"/>
  <c r="AF1821"/>
  <c r="CT1821" s="1"/>
  <c r="S1821" s="1"/>
  <c r="AG1821"/>
  <c r="AH1821"/>
  <c r="AI1821"/>
  <c r="AJ1821"/>
  <c r="CX1821" s="1"/>
  <c r="W1821" s="1"/>
  <c r="CQ1821"/>
  <c r="P1821" s="1"/>
  <c r="CS1821"/>
  <c r="R1821" s="1"/>
  <c r="CU1821"/>
  <c r="T1821" s="1"/>
  <c r="CV1821"/>
  <c r="U1821" s="1"/>
  <c r="CW1821"/>
  <c r="V1821" s="1"/>
  <c r="FR1821"/>
  <c r="GL1821"/>
  <c r="GO1821"/>
  <c r="GP1821"/>
  <c r="GV1821"/>
  <c r="HC1821"/>
  <c r="GX1821" s="1"/>
  <c r="C1822"/>
  <c r="D1822"/>
  <c r="I1822"/>
  <c r="AC1822"/>
  <c r="CQ1822" s="1"/>
  <c r="P1822" s="1"/>
  <c r="AE1822"/>
  <c r="AD1822" s="1"/>
  <c r="CR1822" s="1"/>
  <c r="Q1822" s="1"/>
  <c r="AF1822"/>
  <c r="AG1822"/>
  <c r="CU1822" s="1"/>
  <c r="T1822" s="1"/>
  <c r="AH1822"/>
  <c r="AI1822"/>
  <c r="AJ1822"/>
  <c r="CS1822"/>
  <c r="R1822" s="1"/>
  <c r="CT1822"/>
  <c r="S1822" s="1"/>
  <c r="CV1822"/>
  <c r="U1822" s="1"/>
  <c r="CW1822"/>
  <c r="V1822" s="1"/>
  <c r="CX1822"/>
  <c r="W1822" s="1"/>
  <c r="FR1822"/>
  <c r="GL1822"/>
  <c r="GO1822"/>
  <c r="GP1822"/>
  <c r="GV1822"/>
  <c r="HC1822"/>
  <c r="GX1822" s="1"/>
  <c r="I1823"/>
  <c r="AC1823"/>
  <c r="AE1823"/>
  <c r="AD1823" s="1"/>
  <c r="AF1823"/>
  <c r="CT1823" s="1"/>
  <c r="S1823" s="1"/>
  <c r="AG1823"/>
  <c r="AH1823"/>
  <c r="AI1823"/>
  <c r="AJ1823"/>
  <c r="CX1823" s="1"/>
  <c r="W1823" s="1"/>
  <c r="CQ1823"/>
  <c r="P1823" s="1"/>
  <c r="CS1823"/>
  <c r="R1823" s="1"/>
  <c r="CU1823"/>
  <c r="T1823" s="1"/>
  <c r="CV1823"/>
  <c r="U1823" s="1"/>
  <c r="CW1823"/>
  <c r="V1823" s="1"/>
  <c r="FR1823"/>
  <c r="GL1823"/>
  <c r="GO1823"/>
  <c r="GP1823"/>
  <c r="GV1823"/>
  <c r="HC1823"/>
  <c r="GX1823" s="1"/>
  <c r="I1824"/>
  <c r="AC1824"/>
  <c r="AE1824"/>
  <c r="CS1824" s="1"/>
  <c r="R1824" s="1"/>
  <c r="AF1824"/>
  <c r="AG1824"/>
  <c r="AH1824"/>
  <c r="AI1824"/>
  <c r="CW1824" s="1"/>
  <c r="V1824" s="1"/>
  <c r="AJ1824"/>
  <c r="CQ1824"/>
  <c r="P1824" s="1"/>
  <c r="CT1824"/>
  <c r="S1824" s="1"/>
  <c r="CU1824"/>
  <c r="T1824" s="1"/>
  <c r="CV1824"/>
  <c r="U1824" s="1"/>
  <c r="CX1824"/>
  <c r="W1824" s="1"/>
  <c r="FR1824"/>
  <c r="GL1824"/>
  <c r="GO1824"/>
  <c r="GP1824"/>
  <c r="GV1824"/>
  <c r="HC1824" s="1"/>
  <c r="GX1824" s="1"/>
  <c r="C1825"/>
  <c r="D1825"/>
  <c r="I1825"/>
  <c r="AC1825"/>
  <c r="AE1825"/>
  <c r="AD1825" s="1"/>
  <c r="AF1825"/>
  <c r="CT1825" s="1"/>
  <c r="S1825" s="1"/>
  <c r="AG1825"/>
  <c r="AH1825"/>
  <c r="AI1825"/>
  <c r="AJ1825"/>
  <c r="CX1825" s="1"/>
  <c r="W1825" s="1"/>
  <c r="CQ1825"/>
  <c r="P1825" s="1"/>
  <c r="CS1825"/>
  <c r="R1825" s="1"/>
  <c r="CU1825"/>
  <c r="T1825" s="1"/>
  <c r="CV1825"/>
  <c r="U1825" s="1"/>
  <c r="CW1825"/>
  <c r="V1825" s="1"/>
  <c r="FR1825"/>
  <c r="GL1825"/>
  <c r="GO1825"/>
  <c r="GP1825"/>
  <c r="GV1825"/>
  <c r="HC1825"/>
  <c r="GX1825" s="1"/>
  <c r="C1826"/>
  <c r="D1826"/>
  <c r="I1826"/>
  <c r="AC1826"/>
  <c r="CQ1826" s="1"/>
  <c r="P1826" s="1"/>
  <c r="AD1826"/>
  <c r="CR1826" s="1"/>
  <c r="Q1826" s="1"/>
  <c r="AE1826"/>
  <c r="AF1826"/>
  <c r="AG1826"/>
  <c r="CU1826" s="1"/>
  <c r="T1826" s="1"/>
  <c r="AH1826"/>
  <c r="CV1826" s="1"/>
  <c r="U1826" s="1"/>
  <c r="AI1826"/>
  <c r="AJ1826"/>
  <c r="CS1826"/>
  <c r="R1826" s="1"/>
  <c r="CT1826"/>
  <c r="S1826" s="1"/>
  <c r="CW1826"/>
  <c r="V1826" s="1"/>
  <c r="CX1826"/>
  <c r="W1826" s="1"/>
  <c r="FR1826"/>
  <c r="GL1826"/>
  <c r="GO1826"/>
  <c r="GP1826"/>
  <c r="GV1826"/>
  <c r="HC1826"/>
  <c r="GX1826" s="1"/>
  <c r="C1827"/>
  <c r="D1827"/>
  <c r="I1827"/>
  <c r="AC1827"/>
  <c r="AB1827" s="1"/>
  <c r="AD1827"/>
  <c r="CR1827" s="1"/>
  <c r="Q1827" s="1"/>
  <c r="AE1827"/>
  <c r="AF1827"/>
  <c r="AG1827"/>
  <c r="AH1827"/>
  <c r="CV1827" s="1"/>
  <c r="U1827" s="1"/>
  <c r="AI1827"/>
  <c r="AJ1827"/>
  <c r="CQ1827"/>
  <c r="P1827" s="1"/>
  <c r="CP1827" s="1"/>
  <c r="O1827" s="1"/>
  <c r="CS1827"/>
  <c r="R1827" s="1"/>
  <c r="CT1827"/>
  <c r="S1827" s="1"/>
  <c r="CU1827"/>
  <c r="T1827" s="1"/>
  <c r="CW1827"/>
  <c r="V1827" s="1"/>
  <c r="CX1827"/>
  <c r="W1827" s="1"/>
  <c r="FR1827"/>
  <c r="GL1827"/>
  <c r="GO1827"/>
  <c r="GP1827"/>
  <c r="GV1827"/>
  <c r="HC1827" s="1"/>
  <c r="GX1827" s="1"/>
  <c r="C1828"/>
  <c r="D1828"/>
  <c r="I1828"/>
  <c r="AC1828"/>
  <c r="AE1828"/>
  <c r="CS1828" s="1"/>
  <c r="R1828" s="1"/>
  <c r="AF1828"/>
  <c r="AG1828"/>
  <c r="AH1828"/>
  <c r="AI1828"/>
  <c r="CW1828" s="1"/>
  <c r="V1828" s="1"/>
  <c r="AJ1828"/>
  <c r="CQ1828"/>
  <c r="P1828" s="1"/>
  <c r="CT1828"/>
  <c r="S1828" s="1"/>
  <c r="CU1828"/>
  <c r="T1828" s="1"/>
  <c r="CV1828"/>
  <c r="U1828" s="1"/>
  <c r="CX1828"/>
  <c r="W1828" s="1"/>
  <c r="FR1828"/>
  <c r="GL1828"/>
  <c r="GO1828"/>
  <c r="GP1828"/>
  <c r="GV1828"/>
  <c r="HC1828" s="1"/>
  <c r="GX1828" s="1"/>
  <c r="C1829"/>
  <c r="D1829"/>
  <c r="I1829"/>
  <c r="AC1829"/>
  <c r="AE1829"/>
  <c r="AD1829" s="1"/>
  <c r="AF1829"/>
  <c r="CT1829" s="1"/>
  <c r="S1829" s="1"/>
  <c r="AG1829"/>
  <c r="AH1829"/>
  <c r="AI1829"/>
  <c r="AJ1829"/>
  <c r="CX1829" s="1"/>
  <c r="W1829" s="1"/>
  <c r="CQ1829"/>
  <c r="P1829" s="1"/>
  <c r="CS1829"/>
  <c r="R1829" s="1"/>
  <c r="CU1829"/>
  <c r="T1829" s="1"/>
  <c r="CV1829"/>
  <c r="U1829" s="1"/>
  <c r="CW1829"/>
  <c r="V1829" s="1"/>
  <c r="FR1829"/>
  <c r="GL1829"/>
  <c r="GN1829"/>
  <c r="GP1829"/>
  <c r="GV1829"/>
  <c r="HC1829"/>
  <c r="GX1829" s="1"/>
  <c r="AC1830"/>
  <c r="AE1830"/>
  <c r="CS1830" s="1"/>
  <c r="AF1830"/>
  <c r="AG1830"/>
  <c r="AH1830"/>
  <c r="AI1830"/>
  <c r="CW1830" s="1"/>
  <c r="AJ1830"/>
  <c r="CQ1830"/>
  <c r="CT1830"/>
  <c r="CU1830"/>
  <c r="CV1830"/>
  <c r="CX1830"/>
  <c r="FR1830"/>
  <c r="GL1830"/>
  <c r="GN1830"/>
  <c r="GP1830"/>
  <c r="GV1830"/>
  <c r="HC1830" s="1"/>
  <c r="I1831"/>
  <c r="AC1831"/>
  <c r="AB1831" s="1"/>
  <c r="AD1831"/>
  <c r="CR1831" s="1"/>
  <c r="Q1831" s="1"/>
  <c r="AE1831"/>
  <c r="AF1831"/>
  <c r="AG1831"/>
  <c r="AH1831"/>
  <c r="CV1831" s="1"/>
  <c r="U1831" s="1"/>
  <c r="AI1831"/>
  <c r="AJ1831"/>
  <c r="CQ1831"/>
  <c r="P1831" s="1"/>
  <c r="CS1831"/>
  <c r="R1831" s="1"/>
  <c r="CT1831"/>
  <c r="S1831" s="1"/>
  <c r="CU1831"/>
  <c r="T1831" s="1"/>
  <c r="CW1831"/>
  <c r="V1831" s="1"/>
  <c r="CX1831"/>
  <c r="W1831" s="1"/>
  <c r="FR1831"/>
  <c r="GL1831"/>
  <c r="GN1831"/>
  <c r="GP1831"/>
  <c r="GV1831"/>
  <c r="HC1831" s="1"/>
  <c r="GX1831" s="1"/>
  <c r="I1832"/>
  <c r="AC1832"/>
  <c r="CQ1832" s="1"/>
  <c r="P1832" s="1"/>
  <c r="AE1832"/>
  <c r="AD1832" s="1"/>
  <c r="CR1832" s="1"/>
  <c r="Q1832" s="1"/>
  <c r="AF1832"/>
  <c r="AG1832"/>
  <c r="CU1832" s="1"/>
  <c r="T1832" s="1"/>
  <c r="AH1832"/>
  <c r="AI1832"/>
  <c r="AJ1832"/>
  <c r="CS1832"/>
  <c r="R1832" s="1"/>
  <c r="CT1832"/>
  <c r="S1832" s="1"/>
  <c r="CV1832"/>
  <c r="U1832" s="1"/>
  <c r="CW1832"/>
  <c r="V1832" s="1"/>
  <c r="CX1832"/>
  <c r="W1832" s="1"/>
  <c r="FR1832"/>
  <c r="GL1832"/>
  <c r="GN1832"/>
  <c r="GP1832"/>
  <c r="GV1832"/>
  <c r="HC1832"/>
  <c r="GX1832" s="1"/>
  <c r="C1833"/>
  <c r="D1833"/>
  <c r="I1833"/>
  <c r="AC1833"/>
  <c r="AB1833" s="1"/>
  <c r="AD1833"/>
  <c r="CR1833" s="1"/>
  <c r="Q1833" s="1"/>
  <c r="AE1833"/>
  <c r="AF1833"/>
  <c r="AG1833"/>
  <c r="AH1833"/>
  <c r="CV1833" s="1"/>
  <c r="U1833" s="1"/>
  <c r="AI1833"/>
  <c r="AJ1833"/>
  <c r="CQ1833"/>
  <c r="P1833" s="1"/>
  <c r="CS1833"/>
  <c r="R1833" s="1"/>
  <c r="CT1833"/>
  <c r="S1833" s="1"/>
  <c r="CU1833"/>
  <c r="T1833" s="1"/>
  <c r="CW1833"/>
  <c r="V1833" s="1"/>
  <c r="CX1833"/>
  <c r="W1833" s="1"/>
  <c r="FR1833"/>
  <c r="GL1833"/>
  <c r="GN1833"/>
  <c r="GP1833"/>
  <c r="GV1833"/>
  <c r="HC1833" s="1"/>
  <c r="GX1833" s="1"/>
  <c r="I1834"/>
  <c r="AC1834"/>
  <c r="CQ1834" s="1"/>
  <c r="P1834" s="1"/>
  <c r="AE1834"/>
  <c r="AD1834" s="1"/>
  <c r="CR1834" s="1"/>
  <c r="Q1834" s="1"/>
  <c r="AF1834"/>
  <c r="AG1834"/>
  <c r="CU1834" s="1"/>
  <c r="T1834" s="1"/>
  <c r="AH1834"/>
  <c r="AI1834"/>
  <c r="AJ1834"/>
  <c r="CS1834"/>
  <c r="R1834" s="1"/>
  <c r="CT1834"/>
  <c r="S1834" s="1"/>
  <c r="CV1834"/>
  <c r="U1834" s="1"/>
  <c r="CW1834"/>
  <c r="V1834" s="1"/>
  <c r="CX1834"/>
  <c r="W1834" s="1"/>
  <c r="FR1834"/>
  <c r="GL1834"/>
  <c r="GN1834"/>
  <c r="GP1834"/>
  <c r="GV1834"/>
  <c r="HC1834"/>
  <c r="GX1834" s="1"/>
  <c r="I1835"/>
  <c r="AC1835"/>
  <c r="AE1835"/>
  <c r="AD1835" s="1"/>
  <c r="AF1835"/>
  <c r="CT1835" s="1"/>
  <c r="S1835" s="1"/>
  <c r="AG1835"/>
  <c r="AH1835"/>
  <c r="AI1835"/>
  <c r="AJ1835"/>
  <c r="CX1835" s="1"/>
  <c r="W1835" s="1"/>
  <c r="CQ1835"/>
  <c r="P1835" s="1"/>
  <c r="CS1835"/>
  <c r="R1835" s="1"/>
  <c r="CU1835"/>
  <c r="T1835" s="1"/>
  <c r="CV1835"/>
  <c r="U1835" s="1"/>
  <c r="CW1835"/>
  <c r="V1835" s="1"/>
  <c r="FR1835"/>
  <c r="GL1835"/>
  <c r="GN1835"/>
  <c r="GP1835"/>
  <c r="GV1835"/>
  <c r="HC1835"/>
  <c r="GX1835" s="1"/>
  <c r="C1836"/>
  <c r="D1836"/>
  <c r="I1836"/>
  <c r="AC1836"/>
  <c r="CQ1836" s="1"/>
  <c r="P1836" s="1"/>
  <c r="AD1836"/>
  <c r="CR1836" s="1"/>
  <c r="Q1836" s="1"/>
  <c r="AE1836"/>
  <c r="AF1836"/>
  <c r="CT1836" s="1"/>
  <c r="S1836" s="1"/>
  <c r="AG1836"/>
  <c r="CU1836" s="1"/>
  <c r="T1836" s="1"/>
  <c r="AH1836"/>
  <c r="CV1836" s="1"/>
  <c r="U1836" s="1"/>
  <c r="AI1836"/>
  <c r="AJ1836"/>
  <c r="CX1836" s="1"/>
  <c r="W1836" s="1"/>
  <c r="CS1836"/>
  <c r="R1836" s="1"/>
  <c r="CW1836"/>
  <c r="V1836" s="1"/>
  <c r="FR1836"/>
  <c r="GL1836"/>
  <c r="GO1836"/>
  <c r="GP1836"/>
  <c r="GV1836"/>
  <c r="HC1836"/>
  <c r="GX1836" s="1"/>
  <c r="AC1837"/>
  <c r="CQ1837" s="1"/>
  <c r="P1837" s="1"/>
  <c r="AE1837"/>
  <c r="AD1837" s="1"/>
  <c r="CR1837" s="1"/>
  <c r="Q1837" s="1"/>
  <c r="AF1837"/>
  <c r="AG1837"/>
  <c r="CU1837" s="1"/>
  <c r="T1837" s="1"/>
  <c r="AH1837"/>
  <c r="AI1837"/>
  <c r="AJ1837"/>
  <c r="CS1837"/>
  <c r="R1837" s="1"/>
  <c r="CT1837"/>
  <c r="S1837" s="1"/>
  <c r="CV1837"/>
  <c r="U1837" s="1"/>
  <c r="CW1837"/>
  <c r="V1837" s="1"/>
  <c r="CX1837"/>
  <c r="W1837" s="1"/>
  <c r="FR1837"/>
  <c r="GL1837"/>
  <c r="GO1837"/>
  <c r="GP1837"/>
  <c r="GV1837"/>
  <c r="HC1837"/>
  <c r="GX1837" s="1"/>
  <c r="AC1838"/>
  <c r="CQ1838" s="1"/>
  <c r="P1838" s="1"/>
  <c r="AE1838"/>
  <c r="AD1838" s="1"/>
  <c r="CR1838" s="1"/>
  <c r="Q1838" s="1"/>
  <c r="AF1838"/>
  <c r="AG1838"/>
  <c r="CU1838" s="1"/>
  <c r="T1838" s="1"/>
  <c r="AH1838"/>
  <c r="AI1838"/>
  <c r="AJ1838"/>
  <c r="CS1838"/>
  <c r="R1838" s="1"/>
  <c r="CT1838"/>
  <c r="S1838" s="1"/>
  <c r="CV1838"/>
  <c r="U1838" s="1"/>
  <c r="CW1838"/>
  <c r="V1838" s="1"/>
  <c r="CX1838"/>
  <c r="W1838" s="1"/>
  <c r="FR1838"/>
  <c r="GL1838"/>
  <c r="GO1838"/>
  <c r="GP1838"/>
  <c r="GV1838"/>
  <c r="HC1838"/>
  <c r="GX1838" s="1"/>
  <c r="AC1839"/>
  <c r="CQ1839" s="1"/>
  <c r="P1839" s="1"/>
  <c r="AE1839"/>
  <c r="AD1839" s="1"/>
  <c r="CR1839" s="1"/>
  <c r="Q1839" s="1"/>
  <c r="AF1839"/>
  <c r="AG1839"/>
  <c r="CU1839" s="1"/>
  <c r="T1839" s="1"/>
  <c r="AH1839"/>
  <c r="AI1839"/>
  <c r="AJ1839"/>
  <c r="CS1839"/>
  <c r="R1839" s="1"/>
  <c r="CT1839"/>
  <c r="S1839" s="1"/>
  <c r="CV1839"/>
  <c r="U1839" s="1"/>
  <c r="CW1839"/>
  <c r="V1839" s="1"/>
  <c r="CX1839"/>
  <c r="W1839" s="1"/>
  <c r="FR1839"/>
  <c r="GL1839"/>
  <c r="GO1839"/>
  <c r="GP1839"/>
  <c r="GV1839"/>
  <c r="HC1839"/>
  <c r="GX1839" s="1"/>
  <c r="I1840"/>
  <c r="AC1840"/>
  <c r="CQ1840" s="1"/>
  <c r="P1840" s="1"/>
  <c r="AE1840"/>
  <c r="AD1840" s="1"/>
  <c r="AF1840"/>
  <c r="CT1840" s="1"/>
  <c r="S1840" s="1"/>
  <c r="AG1840"/>
  <c r="CU1840" s="1"/>
  <c r="T1840" s="1"/>
  <c r="AH1840"/>
  <c r="AI1840"/>
  <c r="AJ1840"/>
  <c r="CX1840" s="1"/>
  <c r="W1840" s="1"/>
  <c r="CS1840"/>
  <c r="R1840" s="1"/>
  <c r="CV1840"/>
  <c r="U1840" s="1"/>
  <c r="CW1840"/>
  <c r="V1840" s="1"/>
  <c r="FR1840"/>
  <c r="GL1840"/>
  <c r="GO1840"/>
  <c r="GP1840"/>
  <c r="GV1840"/>
  <c r="HC1840"/>
  <c r="GX1840" s="1"/>
  <c r="C1841"/>
  <c r="D1841"/>
  <c r="I1841"/>
  <c r="AC1841"/>
  <c r="CQ1841" s="1"/>
  <c r="P1841" s="1"/>
  <c r="AD1841"/>
  <c r="CR1841" s="1"/>
  <c r="Q1841" s="1"/>
  <c r="AE1841"/>
  <c r="AF1841"/>
  <c r="AG1841"/>
  <c r="CU1841" s="1"/>
  <c r="T1841" s="1"/>
  <c r="AH1841"/>
  <c r="CV1841" s="1"/>
  <c r="U1841" s="1"/>
  <c r="AI1841"/>
  <c r="AJ1841"/>
  <c r="CS1841"/>
  <c r="R1841" s="1"/>
  <c r="CT1841"/>
  <c r="S1841" s="1"/>
  <c r="CW1841"/>
  <c r="V1841" s="1"/>
  <c r="CX1841"/>
  <c r="W1841" s="1"/>
  <c r="FR1841"/>
  <c r="GL1841"/>
  <c r="GO1841"/>
  <c r="GP1841"/>
  <c r="GV1841"/>
  <c r="HC1841"/>
  <c r="GX1841" s="1"/>
  <c r="I1842"/>
  <c r="AC1842"/>
  <c r="AE1842"/>
  <c r="AD1842" s="1"/>
  <c r="AF1842"/>
  <c r="CT1842" s="1"/>
  <c r="S1842" s="1"/>
  <c r="AG1842"/>
  <c r="AH1842"/>
  <c r="AI1842"/>
  <c r="AJ1842"/>
  <c r="CX1842" s="1"/>
  <c r="W1842" s="1"/>
  <c r="CQ1842"/>
  <c r="P1842" s="1"/>
  <c r="CS1842"/>
  <c r="R1842" s="1"/>
  <c r="CU1842"/>
  <c r="T1842" s="1"/>
  <c r="CV1842"/>
  <c r="U1842" s="1"/>
  <c r="CW1842"/>
  <c r="V1842" s="1"/>
  <c r="FR1842"/>
  <c r="GL1842"/>
  <c r="GO1842"/>
  <c r="GP1842"/>
  <c r="GV1842"/>
  <c r="HC1842"/>
  <c r="GX1842" s="1"/>
  <c r="AC1843"/>
  <c r="AE1843"/>
  <c r="CS1843" s="1"/>
  <c r="AF1843"/>
  <c r="AG1843"/>
  <c r="AH1843"/>
  <c r="AI1843"/>
  <c r="CW1843" s="1"/>
  <c r="AJ1843"/>
  <c r="CQ1843"/>
  <c r="CT1843"/>
  <c r="CU1843"/>
  <c r="CV1843"/>
  <c r="CX1843"/>
  <c r="FR1843"/>
  <c r="GL1843"/>
  <c r="GO1843"/>
  <c r="GP1843"/>
  <c r="GV1843"/>
  <c r="HC1843" s="1"/>
  <c r="C1844"/>
  <c r="D1844"/>
  <c r="I1844"/>
  <c r="AC1844"/>
  <c r="AE1844"/>
  <c r="AD1844" s="1"/>
  <c r="AF1844"/>
  <c r="CT1844" s="1"/>
  <c r="S1844" s="1"/>
  <c r="AG1844"/>
  <c r="AH1844"/>
  <c r="AI1844"/>
  <c r="AJ1844"/>
  <c r="CX1844" s="1"/>
  <c r="W1844" s="1"/>
  <c r="CQ1844"/>
  <c r="P1844" s="1"/>
  <c r="CS1844"/>
  <c r="R1844" s="1"/>
  <c r="CU1844"/>
  <c r="T1844" s="1"/>
  <c r="CV1844"/>
  <c r="U1844" s="1"/>
  <c r="CW1844"/>
  <c r="V1844" s="1"/>
  <c r="FR1844"/>
  <c r="GL1844"/>
  <c r="GN1844"/>
  <c r="GP1844"/>
  <c r="GV1844"/>
  <c r="HC1844"/>
  <c r="GX1844" s="1"/>
  <c r="AC1845"/>
  <c r="AE1845"/>
  <c r="CS1845" s="1"/>
  <c r="AF1845"/>
  <c r="AG1845"/>
  <c r="AH1845"/>
  <c r="AI1845"/>
  <c r="CW1845" s="1"/>
  <c r="AJ1845"/>
  <c r="CQ1845"/>
  <c r="CT1845"/>
  <c r="CU1845"/>
  <c r="CV1845"/>
  <c r="CX1845"/>
  <c r="FR1845"/>
  <c r="GL1845"/>
  <c r="GN1845"/>
  <c r="GP1845"/>
  <c r="GV1845"/>
  <c r="HC1845" s="1"/>
  <c r="B1847"/>
  <c r="B1807" s="1"/>
  <c r="C1847"/>
  <c r="C1807" s="1"/>
  <c r="D1847"/>
  <c r="D1807" s="1"/>
  <c r="F1847"/>
  <c r="F1807" s="1"/>
  <c r="G1847"/>
  <c r="G1807" s="1"/>
  <c r="BX1847"/>
  <c r="AO1847" s="1"/>
  <c r="BY1847"/>
  <c r="AP1847" s="1"/>
  <c r="BZ1847"/>
  <c r="CG1847" s="1"/>
  <c r="CD1847"/>
  <c r="CD1807" s="1"/>
  <c r="CK1847"/>
  <c r="BB1847" s="1"/>
  <c r="CL1847"/>
  <c r="CL1807" s="1"/>
  <c r="CM1847"/>
  <c r="CM1807" s="1"/>
  <c r="B1879"/>
  <c r="B1755" s="1"/>
  <c r="C1879"/>
  <c r="C1755" s="1"/>
  <c r="D1879"/>
  <c r="D1755" s="1"/>
  <c r="F1879"/>
  <c r="F1755" s="1"/>
  <c r="G1879"/>
  <c r="G1755" s="1"/>
  <c r="F1881"/>
  <c r="F1882"/>
  <c r="F1891"/>
  <c r="F1893"/>
  <c r="F1894"/>
  <c r="F1900"/>
  <c r="F1901"/>
  <c r="F1902"/>
  <c r="F1903"/>
  <c r="F1905"/>
  <c r="F1906"/>
  <c r="D1911"/>
  <c r="E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AE1913"/>
  <c r="AF1913"/>
  <c r="AG1913"/>
  <c r="AH1913"/>
  <c r="AI1913"/>
  <c r="AJ1913"/>
  <c r="AK1913"/>
  <c r="AL1913"/>
  <c r="AM1913"/>
  <c r="AN1913"/>
  <c r="BE1913"/>
  <c r="BF1913"/>
  <c r="BG1913"/>
  <c r="BH1913"/>
  <c r="BI1913"/>
  <c r="BJ1913"/>
  <c r="BK1913"/>
  <c r="BL1913"/>
  <c r="BM1913"/>
  <c r="BN1913"/>
  <c r="BO1913"/>
  <c r="BP1913"/>
  <c r="BQ1913"/>
  <c r="BR1913"/>
  <c r="BS1913"/>
  <c r="BT1913"/>
  <c r="BU1913"/>
  <c r="BV1913"/>
  <c r="BW1913"/>
  <c r="BX1913"/>
  <c r="BY1913"/>
  <c r="BZ1913"/>
  <c r="CA1913"/>
  <c r="CB1913"/>
  <c r="CC1913"/>
  <c r="CD1913"/>
  <c r="CE1913"/>
  <c r="CF1913"/>
  <c r="CG1913"/>
  <c r="CH1913"/>
  <c r="CI1913"/>
  <c r="CJ1913"/>
  <c r="CK1913"/>
  <c r="CL1913"/>
  <c r="CM1913"/>
  <c r="CN1913"/>
  <c r="CO1913"/>
  <c r="CP1913"/>
  <c r="CQ1913"/>
  <c r="CR1913"/>
  <c r="CS1913"/>
  <c r="CT1913"/>
  <c r="CU1913"/>
  <c r="CV1913"/>
  <c r="CW1913"/>
  <c r="CX1913"/>
  <c r="CY1913"/>
  <c r="CZ1913"/>
  <c r="DA1913"/>
  <c r="DB1913"/>
  <c r="DC1913"/>
  <c r="DD1913"/>
  <c r="DE1913"/>
  <c r="DF1913"/>
  <c r="DG1913"/>
  <c r="DH1913"/>
  <c r="DI1913"/>
  <c r="DJ1913"/>
  <c r="DK1913"/>
  <c r="DL1913"/>
  <c r="DM1913"/>
  <c r="DN1913"/>
  <c r="DO1913"/>
  <c r="DP1913"/>
  <c r="DQ1913"/>
  <c r="DR1913"/>
  <c r="DS1913"/>
  <c r="DT1913"/>
  <c r="DU1913"/>
  <c r="DV1913"/>
  <c r="DW1913"/>
  <c r="DX1913"/>
  <c r="DY1913"/>
  <c r="DZ1913"/>
  <c r="EA1913"/>
  <c r="EB1913"/>
  <c r="EC1913"/>
  <c r="ED1913"/>
  <c r="EE1913"/>
  <c r="EF1913"/>
  <c r="EG1913"/>
  <c r="EH1913"/>
  <c r="EI1913"/>
  <c r="EJ1913"/>
  <c r="EK1913"/>
  <c r="EL1913"/>
  <c r="EM1913"/>
  <c r="EN1913"/>
  <c r="EO1913"/>
  <c r="EP1913"/>
  <c r="EQ1913"/>
  <c r="ER1913"/>
  <c r="ES1913"/>
  <c r="ET1913"/>
  <c r="EU1913"/>
  <c r="EV1913"/>
  <c r="EW1913"/>
  <c r="EX1913"/>
  <c r="EY1913"/>
  <c r="EZ1913"/>
  <c r="FA1913"/>
  <c r="FB1913"/>
  <c r="FC1913"/>
  <c r="FD1913"/>
  <c r="FE1913"/>
  <c r="FF1913"/>
  <c r="FG1913"/>
  <c r="FH1913"/>
  <c r="FI1913"/>
  <c r="FJ1913"/>
  <c r="FK1913"/>
  <c r="FL1913"/>
  <c r="FM1913"/>
  <c r="FN1913"/>
  <c r="FO1913"/>
  <c r="FP1913"/>
  <c r="FQ1913"/>
  <c r="FR1913"/>
  <c r="FS1913"/>
  <c r="FT1913"/>
  <c r="FU1913"/>
  <c r="FV1913"/>
  <c r="FW1913"/>
  <c r="FX1913"/>
  <c r="FY1913"/>
  <c r="FZ1913"/>
  <c r="GA1913"/>
  <c r="GB1913"/>
  <c r="GC1913"/>
  <c r="GD1913"/>
  <c r="GE1913"/>
  <c r="GF1913"/>
  <c r="GG1913"/>
  <c r="GH1913"/>
  <c r="GI1913"/>
  <c r="GJ1913"/>
  <c r="GK1913"/>
  <c r="GL1913"/>
  <c r="GM1913"/>
  <c r="GN1913"/>
  <c r="GO1913"/>
  <c r="GP1913"/>
  <c r="GQ1913"/>
  <c r="GR1913"/>
  <c r="GS1913"/>
  <c r="GT1913"/>
  <c r="GU1913"/>
  <c r="GV1913"/>
  <c r="GW1913"/>
  <c r="GX1913"/>
  <c r="D1915"/>
  <c r="E1917"/>
  <c r="Z1917"/>
  <c r="AA1917"/>
  <c r="AM1917"/>
  <c r="AN1917"/>
  <c r="BE1917"/>
  <c r="BF1917"/>
  <c r="BG1917"/>
  <c r="BH1917"/>
  <c r="BI1917"/>
  <c r="BJ1917"/>
  <c r="BK1917"/>
  <c r="BL1917"/>
  <c r="BM1917"/>
  <c r="BN1917"/>
  <c r="BO1917"/>
  <c r="BP1917"/>
  <c r="BQ1917"/>
  <c r="BR1917"/>
  <c r="BS1917"/>
  <c r="BT1917"/>
  <c r="BU1917"/>
  <c r="BV1917"/>
  <c r="BW1917"/>
  <c r="CN1917"/>
  <c r="CO1917"/>
  <c r="CP1917"/>
  <c r="CQ1917"/>
  <c r="CR1917"/>
  <c r="CS1917"/>
  <c r="CT1917"/>
  <c r="CU1917"/>
  <c r="CV1917"/>
  <c r="CW1917"/>
  <c r="CX1917"/>
  <c r="CY1917"/>
  <c r="CZ1917"/>
  <c r="DA1917"/>
  <c r="DB1917"/>
  <c r="DC1917"/>
  <c r="DD1917"/>
  <c r="DE1917"/>
  <c r="DF1917"/>
  <c r="DG1917"/>
  <c r="DH1917"/>
  <c r="DI1917"/>
  <c r="DJ1917"/>
  <c r="DK1917"/>
  <c r="DL1917"/>
  <c r="DM1917"/>
  <c r="DN1917"/>
  <c r="DO1917"/>
  <c r="DP1917"/>
  <c r="DQ1917"/>
  <c r="DR1917"/>
  <c r="DS1917"/>
  <c r="DT1917"/>
  <c r="DU1917"/>
  <c r="DV1917"/>
  <c r="DW1917"/>
  <c r="DX1917"/>
  <c r="DY1917"/>
  <c r="DZ1917"/>
  <c r="EA1917"/>
  <c r="EB1917"/>
  <c r="EC1917"/>
  <c r="ED1917"/>
  <c r="EE1917"/>
  <c r="EF1917"/>
  <c r="EG1917"/>
  <c r="EH1917"/>
  <c r="EI1917"/>
  <c r="EJ1917"/>
  <c r="EK1917"/>
  <c r="EL1917"/>
  <c r="EM1917"/>
  <c r="EN1917"/>
  <c r="EO1917"/>
  <c r="EP1917"/>
  <c r="EQ1917"/>
  <c r="ER1917"/>
  <c r="ES1917"/>
  <c r="ET1917"/>
  <c r="EU1917"/>
  <c r="EV1917"/>
  <c r="EW1917"/>
  <c r="EX1917"/>
  <c r="EY1917"/>
  <c r="EZ1917"/>
  <c r="FA1917"/>
  <c r="FB1917"/>
  <c r="FC1917"/>
  <c r="FD1917"/>
  <c r="FE1917"/>
  <c r="FF1917"/>
  <c r="FG1917"/>
  <c r="FH1917"/>
  <c r="FI1917"/>
  <c r="FJ1917"/>
  <c r="FK1917"/>
  <c r="FL1917"/>
  <c r="FM1917"/>
  <c r="FN1917"/>
  <c r="FO1917"/>
  <c r="FP1917"/>
  <c r="FQ1917"/>
  <c r="FR1917"/>
  <c r="FS1917"/>
  <c r="FT1917"/>
  <c r="FU1917"/>
  <c r="FV1917"/>
  <c r="FW1917"/>
  <c r="FX1917"/>
  <c r="FY1917"/>
  <c r="FZ1917"/>
  <c r="GA1917"/>
  <c r="GB1917"/>
  <c r="GC1917"/>
  <c r="GD1917"/>
  <c r="GE1917"/>
  <c r="GF1917"/>
  <c r="GG1917"/>
  <c r="GH1917"/>
  <c r="GI1917"/>
  <c r="GJ1917"/>
  <c r="GK1917"/>
  <c r="GL1917"/>
  <c r="GM1917"/>
  <c r="GN1917"/>
  <c r="GO1917"/>
  <c r="GP1917"/>
  <c r="GQ1917"/>
  <c r="GR1917"/>
  <c r="GS1917"/>
  <c r="GT1917"/>
  <c r="GU1917"/>
  <c r="GV1917"/>
  <c r="GW1917"/>
  <c r="GX1917"/>
  <c r="C1919"/>
  <c r="D1919"/>
  <c r="I1919"/>
  <c r="AC1919"/>
  <c r="AE1919"/>
  <c r="AD1919" s="1"/>
  <c r="AF1919"/>
  <c r="CT1919" s="1"/>
  <c r="S1919" s="1"/>
  <c r="AG1919"/>
  <c r="AH1919"/>
  <c r="AI1919"/>
  <c r="CW1919" s="1"/>
  <c r="V1919" s="1"/>
  <c r="AJ1919"/>
  <c r="CX1919" s="1"/>
  <c r="W1919" s="1"/>
  <c r="CQ1919"/>
  <c r="P1919" s="1"/>
  <c r="CU1919"/>
  <c r="T1919" s="1"/>
  <c r="CV1919"/>
  <c r="U1919" s="1"/>
  <c r="FR1919"/>
  <c r="GL1919"/>
  <c r="GO1919"/>
  <c r="GP1919"/>
  <c r="GV1919"/>
  <c r="GX1919"/>
  <c r="HC1919"/>
  <c r="AC1920"/>
  <c r="AB1920" s="1"/>
  <c r="AD1920"/>
  <c r="CR1920" s="1"/>
  <c r="AE1920"/>
  <c r="CS1920" s="1"/>
  <c r="AF1920"/>
  <c r="AG1920"/>
  <c r="AH1920"/>
  <c r="CV1920" s="1"/>
  <c r="AI1920"/>
  <c r="CW1920" s="1"/>
  <c r="AJ1920"/>
  <c r="CQ1920"/>
  <c r="CT1920"/>
  <c r="CU1920"/>
  <c r="CX1920"/>
  <c r="FR1920"/>
  <c r="GL1920"/>
  <c r="GN1920"/>
  <c r="GP1920"/>
  <c r="GV1920"/>
  <c r="HC1920" s="1"/>
  <c r="C1921"/>
  <c r="D1921"/>
  <c r="I1921"/>
  <c r="AC1921"/>
  <c r="AE1921"/>
  <c r="AD1921" s="1"/>
  <c r="AF1921"/>
  <c r="CT1921" s="1"/>
  <c r="S1921" s="1"/>
  <c r="AG1921"/>
  <c r="AH1921"/>
  <c r="AI1921"/>
  <c r="CW1921" s="1"/>
  <c r="V1921" s="1"/>
  <c r="AJ1921"/>
  <c r="CX1921" s="1"/>
  <c r="W1921" s="1"/>
  <c r="CQ1921"/>
  <c r="P1921" s="1"/>
  <c r="CU1921"/>
  <c r="T1921" s="1"/>
  <c r="CV1921"/>
  <c r="U1921" s="1"/>
  <c r="FR1921"/>
  <c r="GL1921"/>
  <c r="GO1921"/>
  <c r="GP1921"/>
  <c r="GV1921"/>
  <c r="GX1921"/>
  <c r="HC1921"/>
  <c r="AC1922"/>
  <c r="AB1922" s="1"/>
  <c r="AD1922"/>
  <c r="CR1922" s="1"/>
  <c r="AE1922"/>
  <c r="CS1922" s="1"/>
  <c r="AF1922"/>
  <c r="AG1922"/>
  <c r="AH1922"/>
  <c r="CV1922" s="1"/>
  <c r="AI1922"/>
  <c r="CW1922" s="1"/>
  <c r="AJ1922"/>
  <c r="CQ1922"/>
  <c r="CT1922"/>
  <c r="CU1922"/>
  <c r="CX1922"/>
  <c r="FR1922"/>
  <c r="GL1922"/>
  <c r="GN1922"/>
  <c r="GP1922"/>
  <c r="GV1922"/>
  <c r="HC1922" s="1"/>
  <c r="C1923"/>
  <c r="D1923"/>
  <c r="I1923"/>
  <c r="AC1923"/>
  <c r="AE1923"/>
  <c r="AD1923" s="1"/>
  <c r="AF1923"/>
  <c r="CT1923" s="1"/>
  <c r="S1923" s="1"/>
  <c r="AG1923"/>
  <c r="AH1923"/>
  <c r="AI1923"/>
  <c r="AJ1923"/>
  <c r="CX1923" s="1"/>
  <c r="W1923" s="1"/>
  <c r="CQ1923"/>
  <c r="P1923" s="1"/>
  <c r="CS1923"/>
  <c r="R1923" s="1"/>
  <c r="CU1923"/>
  <c r="T1923" s="1"/>
  <c r="CV1923"/>
  <c r="U1923" s="1"/>
  <c r="CW1923"/>
  <c r="V1923" s="1"/>
  <c r="FR1923"/>
  <c r="GL1923"/>
  <c r="GO1923"/>
  <c r="GP1923"/>
  <c r="GV1923"/>
  <c r="HC1923"/>
  <c r="GX1923" s="1"/>
  <c r="AC1924"/>
  <c r="AE1924"/>
  <c r="CS1924" s="1"/>
  <c r="AF1924"/>
  <c r="CT1924" s="1"/>
  <c r="AG1924"/>
  <c r="AH1924"/>
  <c r="AI1924"/>
  <c r="CW1924" s="1"/>
  <c r="AJ1924"/>
  <c r="CX1924" s="1"/>
  <c r="CQ1924"/>
  <c r="CU1924"/>
  <c r="CV1924"/>
  <c r="FR1924"/>
  <c r="GL1924"/>
  <c r="GN1924"/>
  <c r="GP1924"/>
  <c r="GV1924"/>
  <c r="HC1924" s="1"/>
  <c r="C1925"/>
  <c r="D1925"/>
  <c r="I1925"/>
  <c r="CX1789" i="3" s="1"/>
  <c r="AC1925" i="1"/>
  <c r="AE1925"/>
  <c r="AD1925" s="1"/>
  <c r="AF1925"/>
  <c r="CT1925" s="1"/>
  <c r="S1925" s="1"/>
  <c r="AG1925"/>
  <c r="AH1925"/>
  <c r="AI1925"/>
  <c r="AJ1925"/>
  <c r="CX1925" s="1"/>
  <c r="W1925" s="1"/>
  <c r="CQ1925"/>
  <c r="P1925" s="1"/>
  <c r="CS1925"/>
  <c r="R1925" s="1"/>
  <c r="CU1925"/>
  <c r="T1925" s="1"/>
  <c r="CV1925"/>
  <c r="U1925" s="1"/>
  <c r="CW1925"/>
  <c r="V1925" s="1"/>
  <c r="FR1925"/>
  <c r="GL1925"/>
  <c r="GO1925"/>
  <c r="GP1925"/>
  <c r="GV1925"/>
  <c r="HC1925"/>
  <c r="GX1925" s="1"/>
  <c r="C1926"/>
  <c r="D1926"/>
  <c r="I1926"/>
  <c r="AC1926"/>
  <c r="CQ1926" s="1"/>
  <c r="P1926" s="1"/>
  <c r="AE1926"/>
  <c r="AD1926" s="1"/>
  <c r="CR1926" s="1"/>
  <c r="Q1926" s="1"/>
  <c r="AF1926"/>
  <c r="AG1926"/>
  <c r="CU1926" s="1"/>
  <c r="T1926" s="1"/>
  <c r="AH1926"/>
  <c r="AI1926"/>
  <c r="AJ1926"/>
  <c r="CS1926"/>
  <c r="R1926" s="1"/>
  <c r="CT1926"/>
  <c r="S1926" s="1"/>
  <c r="CV1926"/>
  <c r="U1926" s="1"/>
  <c r="CW1926"/>
  <c r="V1926" s="1"/>
  <c r="CX1926"/>
  <c r="W1926" s="1"/>
  <c r="FR1926"/>
  <c r="GL1926"/>
  <c r="GO1926"/>
  <c r="GP1926"/>
  <c r="GV1926"/>
  <c r="HC1926"/>
  <c r="GX1926" s="1"/>
  <c r="I1927"/>
  <c r="AC1927"/>
  <c r="AE1927"/>
  <c r="AD1927" s="1"/>
  <c r="AF1927"/>
  <c r="CT1927" s="1"/>
  <c r="S1927" s="1"/>
  <c r="AG1927"/>
  <c r="AH1927"/>
  <c r="AI1927"/>
  <c r="AJ1927"/>
  <c r="CX1927" s="1"/>
  <c r="W1927" s="1"/>
  <c r="CQ1927"/>
  <c r="P1927" s="1"/>
  <c r="CS1927"/>
  <c r="R1927" s="1"/>
  <c r="CU1927"/>
  <c r="T1927" s="1"/>
  <c r="CV1927"/>
  <c r="U1927" s="1"/>
  <c r="CW1927"/>
  <c r="V1927" s="1"/>
  <c r="FR1927"/>
  <c r="GL1927"/>
  <c r="GN1927"/>
  <c r="GP1927"/>
  <c r="GV1927"/>
  <c r="HC1927"/>
  <c r="GX1927" s="1"/>
  <c r="B1929"/>
  <c r="B1917" s="1"/>
  <c r="C1929"/>
  <c r="C1917" s="1"/>
  <c r="D1929"/>
  <c r="D1917" s="1"/>
  <c r="F1929"/>
  <c r="F1917" s="1"/>
  <c r="G1929"/>
  <c r="G1917" s="1"/>
  <c r="BX1929"/>
  <c r="CG1929" s="1"/>
  <c r="BY1929"/>
  <c r="AP1929" s="1"/>
  <c r="BZ1929"/>
  <c r="AQ1929" s="1"/>
  <c r="CD1929"/>
  <c r="AU1929" s="1"/>
  <c r="CI1929"/>
  <c r="CI1917" s="1"/>
  <c r="CK1929"/>
  <c r="BB1929" s="1"/>
  <c r="CL1929"/>
  <c r="BC1929" s="1"/>
  <c r="CM1929"/>
  <c r="CM1917" s="1"/>
  <c r="D1961"/>
  <c r="E1963"/>
  <c r="Z1963"/>
  <c r="AA1963"/>
  <c r="AM1963"/>
  <c r="AN1963"/>
  <c r="BE1963"/>
  <c r="BF1963"/>
  <c r="BG1963"/>
  <c r="BH1963"/>
  <c r="BI1963"/>
  <c r="BJ1963"/>
  <c r="BK1963"/>
  <c r="BL1963"/>
  <c r="BM1963"/>
  <c r="BN1963"/>
  <c r="BO1963"/>
  <c r="BP1963"/>
  <c r="BQ1963"/>
  <c r="BR1963"/>
  <c r="BS1963"/>
  <c r="BT1963"/>
  <c r="BU1963"/>
  <c r="BV1963"/>
  <c r="BW1963"/>
  <c r="CN1963"/>
  <c r="CO1963"/>
  <c r="CP1963"/>
  <c r="CQ1963"/>
  <c r="CR1963"/>
  <c r="CS1963"/>
  <c r="CT1963"/>
  <c r="CU1963"/>
  <c r="CV1963"/>
  <c r="CW1963"/>
  <c r="CX1963"/>
  <c r="CY1963"/>
  <c r="CZ1963"/>
  <c r="DA1963"/>
  <c r="DB1963"/>
  <c r="DC1963"/>
  <c r="DD1963"/>
  <c r="DE1963"/>
  <c r="DF1963"/>
  <c r="DG1963"/>
  <c r="DH1963"/>
  <c r="DI1963"/>
  <c r="DJ1963"/>
  <c r="DK1963"/>
  <c r="DL1963"/>
  <c r="DM1963"/>
  <c r="DN1963"/>
  <c r="DO1963"/>
  <c r="DP1963"/>
  <c r="DQ1963"/>
  <c r="DR1963"/>
  <c r="DS1963"/>
  <c r="DT1963"/>
  <c r="DU1963"/>
  <c r="DV1963"/>
  <c r="DW1963"/>
  <c r="DX1963"/>
  <c r="DY1963"/>
  <c r="DZ1963"/>
  <c r="EA1963"/>
  <c r="EB1963"/>
  <c r="EC1963"/>
  <c r="ED1963"/>
  <c r="EE1963"/>
  <c r="EF1963"/>
  <c r="EG1963"/>
  <c r="EH1963"/>
  <c r="EI1963"/>
  <c r="EJ1963"/>
  <c r="EK1963"/>
  <c r="EL1963"/>
  <c r="EM1963"/>
  <c r="EN1963"/>
  <c r="EO1963"/>
  <c r="EP1963"/>
  <c r="EQ1963"/>
  <c r="ER1963"/>
  <c r="ES1963"/>
  <c r="ET1963"/>
  <c r="EU1963"/>
  <c r="EV1963"/>
  <c r="EW1963"/>
  <c r="EX1963"/>
  <c r="EY1963"/>
  <c r="EZ1963"/>
  <c r="FA1963"/>
  <c r="FB1963"/>
  <c r="FC1963"/>
  <c r="FD1963"/>
  <c r="FE1963"/>
  <c r="FF1963"/>
  <c r="FG1963"/>
  <c r="FH1963"/>
  <c r="FI1963"/>
  <c r="FJ1963"/>
  <c r="FK1963"/>
  <c r="FL1963"/>
  <c r="FM1963"/>
  <c r="FN1963"/>
  <c r="FO1963"/>
  <c r="FP1963"/>
  <c r="FQ1963"/>
  <c r="FR1963"/>
  <c r="FS1963"/>
  <c r="FT1963"/>
  <c r="FU1963"/>
  <c r="FV1963"/>
  <c r="FW1963"/>
  <c r="FX1963"/>
  <c r="FY1963"/>
  <c r="FZ1963"/>
  <c r="GA1963"/>
  <c r="GB1963"/>
  <c r="GC1963"/>
  <c r="GD1963"/>
  <c r="GE1963"/>
  <c r="GF1963"/>
  <c r="GG1963"/>
  <c r="GH1963"/>
  <c r="GI1963"/>
  <c r="GJ1963"/>
  <c r="GK1963"/>
  <c r="GL1963"/>
  <c r="GM1963"/>
  <c r="GN1963"/>
  <c r="GO1963"/>
  <c r="GP1963"/>
  <c r="GQ1963"/>
  <c r="GR1963"/>
  <c r="GS1963"/>
  <c r="GT1963"/>
  <c r="GU1963"/>
  <c r="GV1963"/>
  <c r="GW1963"/>
  <c r="GX1963"/>
  <c r="C1965"/>
  <c r="D1965"/>
  <c r="I1965"/>
  <c r="AC1965"/>
  <c r="AB1965" s="1"/>
  <c r="AD1965"/>
  <c r="CR1965" s="1"/>
  <c r="Q1965" s="1"/>
  <c r="AE1965"/>
  <c r="AF1965"/>
  <c r="AG1965"/>
  <c r="AH1965"/>
  <c r="CV1965" s="1"/>
  <c r="U1965" s="1"/>
  <c r="AI1965"/>
  <c r="AJ1965"/>
  <c r="CQ1965"/>
  <c r="P1965" s="1"/>
  <c r="CS1965"/>
  <c r="R1965" s="1"/>
  <c r="CT1965"/>
  <c r="S1965" s="1"/>
  <c r="CU1965"/>
  <c r="T1965" s="1"/>
  <c r="CW1965"/>
  <c r="V1965" s="1"/>
  <c r="CX1965"/>
  <c r="W1965" s="1"/>
  <c r="FR1965"/>
  <c r="GL1965"/>
  <c r="GO1965"/>
  <c r="GP1965"/>
  <c r="GV1965"/>
  <c r="HC1965" s="1"/>
  <c r="GX1965" s="1"/>
  <c r="I1966"/>
  <c r="AC1966"/>
  <c r="CQ1966" s="1"/>
  <c r="P1966" s="1"/>
  <c r="AE1966"/>
  <c r="AD1966" s="1"/>
  <c r="CR1966" s="1"/>
  <c r="Q1966" s="1"/>
  <c r="AF1966"/>
  <c r="AG1966"/>
  <c r="CU1966" s="1"/>
  <c r="T1966" s="1"/>
  <c r="AH1966"/>
  <c r="AI1966"/>
  <c r="AJ1966"/>
  <c r="CS1966"/>
  <c r="R1966" s="1"/>
  <c r="CT1966"/>
  <c r="S1966" s="1"/>
  <c r="CV1966"/>
  <c r="U1966" s="1"/>
  <c r="CW1966"/>
  <c r="V1966" s="1"/>
  <c r="CX1966"/>
  <c r="W1966" s="1"/>
  <c r="FR1966"/>
  <c r="GL1966"/>
  <c r="GO1966"/>
  <c r="GP1966"/>
  <c r="GV1966"/>
  <c r="HC1966"/>
  <c r="GX1966" s="1"/>
  <c r="C1967"/>
  <c r="D1967"/>
  <c r="I1967"/>
  <c r="AC1967"/>
  <c r="AB1967" s="1"/>
  <c r="AD1967"/>
  <c r="CR1967" s="1"/>
  <c r="Q1967" s="1"/>
  <c r="AE1967"/>
  <c r="AF1967"/>
  <c r="AG1967"/>
  <c r="AH1967"/>
  <c r="CV1967" s="1"/>
  <c r="U1967" s="1"/>
  <c r="AI1967"/>
  <c r="AJ1967"/>
  <c r="CQ1967"/>
  <c r="P1967" s="1"/>
  <c r="CS1967"/>
  <c r="R1967" s="1"/>
  <c r="CT1967"/>
  <c r="S1967" s="1"/>
  <c r="CU1967"/>
  <c r="T1967" s="1"/>
  <c r="CW1967"/>
  <c r="V1967" s="1"/>
  <c r="CX1967"/>
  <c r="W1967" s="1"/>
  <c r="FR1967"/>
  <c r="GL1967"/>
  <c r="GO1967"/>
  <c r="GP1967"/>
  <c r="GV1967"/>
  <c r="HC1967" s="1"/>
  <c r="GX1967" s="1"/>
  <c r="I1968"/>
  <c r="AC1968"/>
  <c r="CQ1968" s="1"/>
  <c r="P1968" s="1"/>
  <c r="AE1968"/>
  <c r="AD1968" s="1"/>
  <c r="CR1968" s="1"/>
  <c r="Q1968" s="1"/>
  <c r="AF1968"/>
  <c r="AG1968"/>
  <c r="CU1968" s="1"/>
  <c r="T1968" s="1"/>
  <c r="AH1968"/>
  <c r="AI1968"/>
  <c r="AJ1968"/>
  <c r="CS1968"/>
  <c r="R1968" s="1"/>
  <c r="CT1968"/>
  <c r="S1968" s="1"/>
  <c r="CV1968"/>
  <c r="U1968" s="1"/>
  <c r="CW1968"/>
  <c r="V1968" s="1"/>
  <c r="CX1968"/>
  <c r="W1968" s="1"/>
  <c r="FR1968"/>
  <c r="GL1968"/>
  <c r="GO1968"/>
  <c r="GP1968"/>
  <c r="GV1968"/>
  <c r="HC1968"/>
  <c r="GX1968" s="1"/>
  <c r="I1969"/>
  <c r="AC1969"/>
  <c r="AE1969"/>
  <c r="AD1969" s="1"/>
  <c r="AF1969"/>
  <c r="CT1969" s="1"/>
  <c r="S1969" s="1"/>
  <c r="AG1969"/>
  <c r="AH1969"/>
  <c r="AI1969"/>
  <c r="AJ1969"/>
  <c r="CX1969" s="1"/>
  <c r="W1969" s="1"/>
  <c r="CQ1969"/>
  <c r="P1969" s="1"/>
  <c r="CS1969"/>
  <c r="R1969" s="1"/>
  <c r="CU1969"/>
  <c r="T1969" s="1"/>
  <c r="CV1969"/>
  <c r="U1969" s="1"/>
  <c r="CW1969"/>
  <c r="V1969" s="1"/>
  <c r="FR1969"/>
  <c r="GL1969"/>
  <c r="GO1969"/>
  <c r="GP1969"/>
  <c r="GV1969"/>
  <c r="HC1969"/>
  <c r="GX1969" s="1"/>
  <c r="C1970"/>
  <c r="D1970"/>
  <c r="I1970"/>
  <c r="AC1970"/>
  <c r="CQ1970" s="1"/>
  <c r="P1970" s="1"/>
  <c r="AD1970"/>
  <c r="CR1970" s="1"/>
  <c r="Q1970" s="1"/>
  <c r="AE1970"/>
  <c r="AF1970"/>
  <c r="AG1970"/>
  <c r="CU1970" s="1"/>
  <c r="T1970" s="1"/>
  <c r="AH1970"/>
  <c r="CV1970" s="1"/>
  <c r="U1970" s="1"/>
  <c r="AI1970"/>
  <c r="AJ1970"/>
  <c r="CS1970"/>
  <c r="R1970" s="1"/>
  <c r="CT1970"/>
  <c r="S1970" s="1"/>
  <c r="CW1970"/>
  <c r="V1970" s="1"/>
  <c r="CX1970"/>
  <c r="W1970" s="1"/>
  <c r="FR1970"/>
  <c r="GL1970"/>
  <c r="GO1970"/>
  <c r="GP1970"/>
  <c r="GV1970"/>
  <c r="HC1970"/>
  <c r="GX1970" s="1"/>
  <c r="I1971"/>
  <c r="AC1971"/>
  <c r="CQ1971" s="1"/>
  <c r="P1971" s="1"/>
  <c r="AE1971"/>
  <c r="AD1971" s="1"/>
  <c r="AF1971"/>
  <c r="CT1971" s="1"/>
  <c r="S1971" s="1"/>
  <c r="AG1971"/>
  <c r="CU1971" s="1"/>
  <c r="T1971" s="1"/>
  <c r="AH1971"/>
  <c r="AI1971"/>
  <c r="AJ1971"/>
  <c r="CX1971" s="1"/>
  <c r="W1971" s="1"/>
  <c r="CS1971"/>
  <c r="R1971" s="1"/>
  <c r="CV1971"/>
  <c r="U1971" s="1"/>
  <c r="CW1971"/>
  <c r="V1971" s="1"/>
  <c r="FR1971"/>
  <c r="GL1971"/>
  <c r="GO1971"/>
  <c r="GP1971"/>
  <c r="GV1971"/>
  <c r="HC1971"/>
  <c r="GX1971" s="1"/>
  <c r="I1972"/>
  <c r="AC1972"/>
  <c r="AE1972"/>
  <c r="CS1972" s="1"/>
  <c r="R1972" s="1"/>
  <c r="AF1972"/>
  <c r="CT1972" s="1"/>
  <c r="S1972" s="1"/>
  <c r="AG1972"/>
  <c r="AH1972"/>
  <c r="AI1972"/>
  <c r="CW1972" s="1"/>
  <c r="V1972" s="1"/>
  <c r="AJ1972"/>
  <c r="CX1972" s="1"/>
  <c r="W1972" s="1"/>
  <c r="CQ1972"/>
  <c r="P1972" s="1"/>
  <c r="CU1972"/>
  <c r="T1972" s="1"/>
  <c r="CV1972"/>
  <c r="U1972" s="1"/>
  <c r="FR1972"/>
  <c r="GL1972"/>
  <c r="GO1972"/>
  <c r="GP1972"/>
  <c r="GV1972"/>
  <c r="HC1972" s="1"/>
  <c r="GX1972" s="1"/>
  <c r="I1973"/>
  <c r="AC1973"/>
  <c r="AB1973" s="1"/>
  <c r="AD1973"/>
  <c r="CR1973" s="1"/>
  <c r="Q1973" s="1"/>
  <c r="AE1973"/>
  <c r="CS1973" s="1"/>
  <c r="R1973" s="1"/>
  <c r="AF1973"/>
  <c r="AG1973"/>
  <c r="AH1973"/>
  <c r="CV1973" s="1"/>
  <c r="U1973" s="1"/>
  <c r="AI1973"/>
  <c r="CW1973" s="1"/>
  <c r="V1973" s="1"/>
  <c r="AJ1973"/>
  <c r="CQ1973"/>
  <c r="P1973" s="1"/>
  <c r="CT1973"/>
  <c r="S1973" s="1"/>
  <c r="CU1973"/>
  <c r="T1973" s="1"/>
  <c r="CX1973"/>
  <c r="W1973" s="1"/>
  <c r="FR1973"/>
  <c r="GL1973"/>
  <c r="GO1973"/>
  <c r="GP1973"/>
  <c r="GV1973"/>
  <c r="HC1973" s="1"/>
  <c r="GX1973" s="1"/>
  <c r="C1974"/>
  <c r="D1974"/>
  <c r="I1974"/>
  <c r="AC1974"/>
  <c r="AD1974"/>
  <c r="AB1974" s="1"/>
  <c r="AE1974"/>
  <c r="CS1974" s="1"/>
  <c r="R1974" s="1"/>
  <c r="AF1974"/>
  <c r="CT1974" s="1"/>
  <c r="S1974" s="1"/>
  <c r="AG1974"/>
  <c r="AH1974"/>
  <c r="CV1974" s="1"/>
  <c r="U1974" s="1"/>
  <c r="AI1974"/>
  <c r="CW1974" s="1"/>
  <c r="V1974" s="1"/>
  <c r="AJ1974"/>
  <c r="CX1974" s="1"/>
  <c r="W1974" s="1"/>
  <c r="CQ1974"/>
  <c r="P1974" s="1"/>
  <c r="CU1974"/>
  <c r="T1974" s="1"/>
  <c r="FR1974"/>
  <c r="GL1974"/>
  <c r="GO1974"/>
  <c r="GP1974"/>
  <c r="GV1974"/>
  <c r="HC1974" s="1"/>
  <c r="GX1974" s="1"/>
  <c r="C1975"/>
  <c r="D1975"/>
  <c r="I1975"/>
  <c r="AC1975"/>
  <c r="AE1975"/>
  <c r="AD1975" s="1"/>
  <c r="AF1975"/>
  <c r="CT1975" s="1"/>
  <c r="S1975" s="1"/>
  <c r="AG1975"/>
  <c r="AH1975"/>
  <c r="AI1975"/>
  <c r="AJ1975"/>
  <c r="CX1975" s="1"/>
  <c r="W1975" s="1"/>
  <c r="CQ1975"/>
  <c r="P1975" s="1"/>
  <c r="CS1975"/>
  <c r="R1975" s="1"/>
  <c r="CU1975"/>
  <c r="T1975" s="1"/>
  <c r="CV1975"/>
  <c r="U1975" s="1"/>
  <c r="CW1975"/>
  <c r="V1975" s="1"/>
  <c r="FR1975"/>
  <c r="GL1975"/>
  <c r="GO1975"/>
  <c r="GP1975"/>
  <c r="GV1975"/>
  <c r="HC1975"/>
  <c r="GX1975" s="1"/>
  <c r="C1976"/>
  <c r="D1976"/>
  <c r="I1976"/>
  <c r="AC1976"/>
  <c r="CQ1976" s="1"/>
  <c r="P1976" s="1"/>
  <c r="AE1976"/>
  <c r="AD1976" s="1"/>
  <c r="CR1976" s="1"/>
  <c r="Q1976" s="1"/>
  <c r="AF1976"/>
  <c r="AG1976"/>
  <c r="CU1976" s="1"/>
  <c r="T1976" s="1"/>
  <c r="AH1976"/>
  <c r="AI1976"/>
  <c r="AJ1976"/>
  <c r="CS1976"/>
  <c r="R1976" s="1"/>
  <c r="CT1976"/>
  <c r="S1976" s="1"/>
  <c r="CV1976"/>
  <c r="U1976" s="1"/>
  <c r="CW1976"/>
  <c r="V1976" s="1"/>
  <c r="CX1976"/>
  <c r="W1976" s="1"/>
  <c r="FR1976"/>
  <c r="GL1976"/>
  <c r="GO1976"/>
  <c r="GP1976"/>
  <c r="GV1976"/>
  <c r="HC1976"/>
  <c r="GX1976" s="1"/>
  <c r="C1977"/>
  <c r="D1977"/>
  <c r="I1977"/>
  <c r="AC1977"/>
  <c r="AB1977" s="1"/>
  <c r="AD1977"/>
  <c r="CR1977" s="1"/>
  <c r="Q1977" s="1"/>
  <c r="AE1977"/>
  <c r="AF1977"/>
  <c r="AG1977"/>
  <c r="AH1977"/>
  <c r="CV1977" s="1"/>
  <c r="U1977" s="1"/>
  <c r="AI1977"/>
  <c r="AJ1977"/>
  <c r="CQ1977"/>
  <c r="P1977" s="1"/>
  <c r="CS1977"/>
  <c r="R1977" s="1"/>
  <c r="CT1977"/>
  <c r="S1977" s="1"/>
  <c r="CU1977"/>
  <c r="T1977" s="1"/>
  <c r="CW1977"/>
  <c r="V1977" s="1"/>
  <c r="CX1977"/>
  <c r="W1977" s="1"/>
  <c r="FR1977"/>
  <c r="GL1977"/>
  <c r="GO1977"/>
  <c r="GP1977"/>
  <c r="GV1977"/>
  <c r="HC1977" s="1"/>
  <c r="GX1977" s="1"/>
  <c r="C1978"/>
  <c r="D1978"/>
  <c r="I1978"/>
  <c r="AC1978"/>
  <c r="AE1978"/>
  <c r="CS1978" s="1"/>
  <c r="R1978" s="1"/>
  <c r="AF1978"/>
  <c r="AG1978"/>
  <c r="AH1978"/>
  <c r="AI1978"/>
  <c r="CW1978" s="1"/>
  <c r="V1978" s="1"/>
  <c r="AJ1978"/>
  <c r="CQ1978"/>
  <c r="P1978" s="1"/>
  <c r="CT1978"/>
  <c r="S1978" s="1"/>
  <c r="CU1978"/>
  <c r="T1978" s="1"/>
  <c r="CV1978"/>
  <c r="U1978" s="1"/>
  <c r="CX1978"/>
  <c r="W1978" s="1"/>
  <c r="FR1978"/>
  <c r="GL1978"/>
  <c r="GO1978"/>
  <c r="GP1978"/>
  <c r="GV1978"/>
  <c r="HC1978" s="1"/>
  <c r="GX1978" s="1"/>
  <c r="I1979"/>
  <c r="AC1979"/>
  <c r="AB1979" s="1"/>
  <c r="AD1979"/>
  <c r="CR1979" s="1"/>
  <c r="Q1979" s="1"/>
  <c r="AE1979"/>
  <c r="AF1979"/>
  <c r="AG1979"/>
  <c r="AH1979"/>
  <c r="CV1979" s="1"/>
  <c r="U1979" s="1"/>
  <c r="AI1979"/>
  <c r="AJ1979"/>
  <c r="CQ1979"/>
  <c r="P1979" s="1"/>
  <c r="CS1979"/>
  <c r="R1979" s="1"/>
  <c r="CT1979"/>
  <c r="S1979" s="1"/>
  <c r="CU1979"/>
  <c r="T1979" s="1"/>
  <c r="CW1979"/>
  <c r="V1979" s="1"/>
  <c r="CX1979"/>
  <c r="W1979" s="1"/>
  <c r="FR1979"/>
  <c r="GL1979"/>
  <c r="GO1979"/>
  <c r="GP1979"/>
  <c r="GV1979"/>
  <c r="HC1979" s="1"/>
  <c r="GX1979" s="1"/>
  <c r="I1980"/>
  <c r="AC1980"/>
  <c r="CQ1980" s="1"/>
  <c r="P1980" s="1"/>
  <c r="AD1980"/>
  <c r="AE1980"/>
  <c r="AF1980"/>
  <c r="AG1980"/>
  <c r="CU1980" s="1"/>
  <c r="T1980" s="1"/>
  <c r="AH1980"/>
  <c r="AI1980"/>
  <c r="AJ1980"/>
  <c r="CR1980"/>
  <c r="Q1980" s="1"/>
  <c r="CS1980"/>
  <c r="R1980" s="1"/>
  <c r="CT1980"/>
  <c r="S1980" s="1"/>
  <c r="CV1980"/>
  <c r="U1980" s="1"/>
  <c r="CW1980"/>
  <c r="V1980" s="1"/>
  <c r="CX1980"/>
  <c r="W1980" s="1"/>
  <c r="FR1980"/>
  <c r="GL1980"/>
  <c r="GO1980"/>
  <c r="GP1980"/>
  <c r="GV1980"/>
  <c r="HC1980"/>
  <c r="GX1980" s="1"/>
  <c r="C1981"/>
  <c r="D1981"/>
  <c r="I1981"/>
  <c r="AC1981"/>
  <c r="AB1981" s="1"/>
  <c r="AD1981"/>
  <c r="CR1981" s="1"/>
  <c r="Q1981" s="1"/>
  <c r="AE1981"/>
  <c r="AF1981"/>
  <c r="AG1981"/>
  <c r="AH1981"/>
  <c r="CV1981" s="1"/>
  <c r="U1981" s="1"/>
  <c r="AI1981"/>
  <c r="AJ1981"/>
  <c r="CQ1981"/>
  <c r="P1981" s="1"/>
  <c r="CS1981"/>
  <c r="R1981" s="1"/>
  <c r="CT1981"/>
  <c r="S1981" s="1"/>
  <c r="CU1981"/>
  <c r="T1981" s="1"/>
  <c r="CW1981"/>
  <c r="V1981" s="1"/>
  <c r="CX1981"/>
  <c r="W1981" s="1"/>
  <c r="FR1981"/>
  <c r="GL1981"/>
  <c r="GO1981"/>
  <c r="GP1981"/>
  <c r="GV1981"/>
  <c r="HC1981" s="1"/>
  <c r="GX1981" s="1"/>
  <c r="C1982"/>
  <c r="D1982"/>
  <c r="I1982"/>
  <c r="AC1982"/>
  <c r="AE1982"/>
  <c r="CS1982" s="1"/>
  <c r="R1982" s="1"/>
  <c r="AF1982"/>
  <c r="AG1982"/>
  <c r="AH1982"/>
  <c r="AI1982"/>
  <c r="CW1982" s="1"/>
  <c r="V1982" s="1"/>
  <c r="AJ1982"/>
  <c r="CQ1982"/>
  <c r="P1982" s="1"/>
  <c r="CT1982"/>
  <c r="S1982" s="1"/>
  <c r="CU1982"/>
  <c r="T1982" s="1"/>
  <c r="CV1982"/>
  <c r="U1982" s="1"/>
  <c r="CX1982"/>
  <c r="W1982" s="1"/>
  <c r="FR1982"/>
  <c r="GL1982"/>
  <c r="GO1982"/>
  <c r="GP1982"/>
  <c r="GV1982"/>
  <c r="HC1982" s="1"/>
  <c r="GX1982" s="1"/>
  <c r="C1983"/>
  <c r="D1983"/>
  <c r="I1983"/>
  <c r="AC1983"/>
  <c r="AE1983"/>
  <c r="AD1983" s="1"/>
  <c r="AF1983"/>
  <c r="CT1983" s="1"/>
  <c r="S1983" s="1"/>
  <c r="AG1983"/>
  <c r="AH1983"/>
  <c r="AI1983"/>
  <c r="AJ1983"/>
  <c r="CX1983" s="1"/>
  <c r="W1983" s="1"/>
  <c r="CQ1983"/>
  <c r="P1983" s="1"/>
  <c r="CS1983"/>
  <c r="R1983" s="1"/>
  <c r="CU1983"/>
  <c r="T1983" s="1"/>
  <c r="CV1983"/>
  <c r="U1983" s="1"/>
  <c r="CW1983"/>
  <c r="V1983" s="1"/>
  <c r="FR1983"/>
  <c r="GL1983"/>
  <c r="GO1983"/>
  <c r="GP1983"/>
  <c r="GV1983"/>
  <c r="HC1983"/>
  <c r="GX1983" s="1"/>
  <c r="C1984"/>
  <c r="D1984"/>
  <c r="I1984"/>
  <c r="AC1984"/>
  <c r="CQ1984" s="1"/>
  <c r="P1984" s="1"/>
  <c r="AE1984"/>
  <c r="AD1984" s="1"/>
  <c r="CR1984" s="1"/>
  <c r="Q1984" s="1"/>
  <c r="AF1984"/>
  <c r="AG1984"/>
  <c r="CU1984" s="1"/>
  <c r="T1984" s="1"/>
  <c r="AH1984"/>
  <c r="AI1984"/>
  <c r="AJ1984"/>
  <c r="CS1984"/>
  <c r="R1984" s="1"/>
  <c r="CT1984"/>
  <c r="S1984" s="1"/>
  <c r="CV1984"/>
  <c r="U1984" s="1"/>
  <c r="CW1984"/>
  <c r="V1984" s="1"/>
  <c r="CX1984"/>
  <c r="W1984" s="1"/>
  <c r="FR1984"/>
  <c r="GL1984"/>
  <c r="GO1984"/>
  <c r="GP1984"/>
  <c r="GV1984"/>
  <c r="HC1984"/>
  <c r="GX1984" s="1"/>
  <c r="C1985"/>
  <c r="D1985"/>
  <c r="I1985"/>
  <c r="AC1985"/>
  <c r="AB1985" s="1"/>
  <c r="AD1985"/>
  <c r="CR1985" s="1"/>
  <c r="Q1985" s="1"/>
  <c r="AE1985"/>
  <c r="AF1985"/>
  <c r="AG1985"/>
  <c r="AH1985"/>
  <c r="CV1985" s="1"/>
  <c r="U1985" s="1"/>
  <c r="AI1985"/>
  <c r="AJ1985"/>
  <c r="CQ1985"/>
  <c r="P1985" s="1"/>
  <c r="CP1985" s="1"/>
  <c r="O1985" s="1"/>
  <c r="CS1985"/>
  <c r="R1985" s="1"/>
  <c r="CT1985"/>
  <c r="S1985" s="1"/>
  <c r="CU1985"/>
  <c r="T1985" s="1"/>
  <c r="CW1985"/>
  <c r="V1985" s="1"/>
  <c r="CX1985"/>
  <c r="W1985" s="1"/>
  <c r="FR1985"/>
  <c r="GL1985"/>
  <c r="GN1985"/>
  <c r="GP1985"/>
  <c r="GV1985"/>
  <c r="HC1985" s="1"/>
  <c r="GX1985" s="1"/>
  <c r="I1986"/>
  <c r="AC1986"/>
  <c r="CQ1986" s="1"/>
  <c r="P1986" s="1"/>
  <c r="AE1986"/>
  <c r="AD1986" s="1"/>
  <c r="CR1986" s="1"/>
  <c r="Q1986" s="1"/>
  <c r="AF1986"/>
  <c r="AG1986"/>
  <c r="CU1986" s="1"/>
  <c r="T1986" s="1"/>
  <c r="AH1986"/>
  <c r="AI1986"/>
  <c r="AJ1986"/>
  <c r="CS1986"/>
  <c r="R1986" s="1"/>
  <c r="CT1986"/>
  <c r="S1986" s="1"/>
  <c r="CV1986"/>
  <c r="U1986" s="1"/>
  <c r="CW1986"/>
  <c r="V1986" s="1"/>
  <c r="CX1986"/>
  <c r="W1986" s="1"/>
  <c r="FR1986"/>
  <c r="GL1986"/>
  <c r="GN1986"/>
  <c r="GP1986"/>
  <c r="GV1986"/>
  <c r="HC1986"/>
  <c r="GX1986" s="1"/>
  <c r="I1987"/>
  <c r="AC1987"/>
  <c r="AE1987"/>
  <c r="AD1987" s="1"/>
  <c r="AF1987"/>
  <c r="CT1987" s="1"/>
  <c r="S1987" s="1"/>
  <c r="AG1987"/>
  <c r="AH1987"/>
  <c r="AI1987"/>
  <c r="AJ1987"/>
  <c r="CX1987" s="1"/>
  <c r="W1987" s="1"/>
  <c r="CQ1987"/>
  <c r="P1987" s="1"/>
  <c r="CS1987"/>
  <c r="R1987" s="1"/>
  <c r="CU1987"/>
  <c r="T1987" s="1"/>
  <c r="CV1987"/>
  <c r="U1987" s="1"/>
  <c r="CW1987"/>
  <c r="V1987" s="1"/>
  <c r="FR1987"/>
  <c r="GL1987"/>
  <c r="GN1987"/>
  <c r="GP1987"/>
  <c r="GV1987"/>
  <c r="HC1987"/>
  <c r="GX1987" s="1"/>
  <c r="I1988"/>
  <c r="AC1988"/>
  <c r="AE1988"/>
  <c r="CS1988" s="1"/>
  <c r="R1988" s="1"/>
  <c r="AF1988"/>
  <c r="AG1988"/>
  <c r="AH1988"/>
  <c r="AI1988"/>
  <c r="CW1988" s="1"/>
  <c r="V1988" s="1"/>
  <c r="AJ1988"/>
  <c r="CQ1988"/>
  <c r="P1988" s="1"/>
  <c r="CT1988"/>
  <c r="S1988" s="1"/>
  <c r="CU1988"/>
  <c r="T1988" s="1"/>
  <c r="CV1988"/>
  <c r="U1988" s="1"/>
  <c r="CX1988"/>
  <c r="W1988" s="1"/>
  <c r="FR1988"/>
  <c r="GL1988"/>
  <c r="GN1988"/>
  <c r="GP1988"/>
  <c r="GV1988"/>
  <c r="HC1988" s="1"/>
  <c r="GX1988" s="1"/>
  <c r="C1989"/>
  <c r="D1989"/>
  <c r="I1989"/>
  <c r="AC1989"/>
  <c r="AE1989"/>
  <c r="AD1989" s="1"/>
  <c r="AF1989"/>
  <c r="CT1989" s="1"/>
  <c r="S1989" s="1"/>
  <c r="AG1989"/>
  <c r="AH1989"/>
  <c r="AI1989"/>
  <c r="AJ1989"/>
  <c r="CX1989" s="1"/>
  <c r="W1989" s="1"/>
  <c r="CQ1989"/>
  <c r="P1989" s="1"/>
  <c r="CS1989"/>
  <c r="R1989" s="1"/>
  <c r="CU1989"/>
  <c r="T1989" s="1"/>
  <c r="CV1989"/>
  <c r="U1989" s="1"/>
  <c r="CW1989"/>
  <c r="V1989" s="1"/>
  <c r="FR1989"/>
  <c r="GL1989"/>
  <c r="GN1989"/>
  <c r="GP1989"/>
  <c r="GV1989"/>
  <c r="HC1989"/>
  <c r="GX1989" s="1"/>
  <c r="I1990"/>
  <c r="AC1990"/>
  <c r="AE1990"/>
  <c r="CS1990" s="1"/>
  <c r="R1990" s="1"/>
  <c r="AF1990"/>
  <c r="AG1990"/>
  <c r="AH1990"/>
  <c r="AI1990"/>
  <c r="CW1990" s="1"/>
  <c r="V1990" s="1"/>
  <c r="AJ1990"/>
  <c r="CQ1990"/>
  <c r="P1990" s="1"/>
  <c r="CT1990"/>
  <c r="S1990" s="1"/>
  <c r="CU1990"/>
  <c r="T1990" s="1"/>
  <c r="CV1990"/>
  <c r="U1990" s="1"/>
  <c r="CX1990"/>
  <c r="W1990" s="1"/>
  <c r="FR1990"/>
  <c r="GL1990"/>
  <c r="GN1990"/>
  <c r="GP1990"/>
  <c r="GV1990"/>
  <c r="HC1990" s="1"/>
  <c r="GX1990" s="1"/>
  <c r="I1991"/>
  <c r="AC1991"/>
  <c r="AB1991" s="1"/>
  <c r="AD1991"/>
  <c r="CR1991" s="1"/>
  <c r="Q1991" s="1"/>
  <c r="AE1991"/>
  <c r="AF1991"/>
  <c r="AG1991"/>
  <c r="AH1991"/>
  <c r="CV1991" s="1"/>
  <c r="U1991" s="1"/>
  <c r="AI1991"/>
  <c r="AJ1991"/>
  <c r="CQ1991"/>
  <c r="P1991" s="1"/>
  <c r="CS1991"/>
  <c r="R1991" s="1"/>
  <c r="CT1991"/>
  <c r="S1991" s="1"/>
  <c r="CU1991"/>
  <c r="T1991" s="1"/>
  <c r="CW1991"/>
  <c r="V1991" s="1"/>
  <c r="CX1991"/>
  <c r="W1991" s="1"/>
  <c r="FR1991"/>
  <c r="GL1991"/>
  <c r="GN1991"/>
  <c r="GP1991"/>
  <c r="GV1991"/>
  <c r="HC1991" s="1"/>
  <c r="GX1991" s="1"/>
  <c r="C1992"/>
  <c r="D1992"/>
  <c r="I1992"/>
  <c r="AC1992"/>
  <c r="AB1992" s="1"/>
  <c r="AD1992"/>
  <c r="CR1992" s="1"/>
  <c r="Q1992" s="1"/>
  <c r="AE1992"/>
  <c r="CS1992" s="1"/>
  <c r="R1992" s="1"/>
  <c r="AF1992"/>
  <c r="AG1992"/>
  <c r="AH1992"/>
  <c r="CV1992" s="1"/>
  <c r="U1992" s="1"/>
  <c r="AI1992"/>
  <c r="CW1992" s="1"/>
  <c r="V1992" s="1"/>
  <c r="AJ1992"/>
  <c r="CQ1992"/>
  <c r="P1992" s="1"/>
  <c r="CT1992"/>
  <c r="S1992" s="1"/>
  <c r="CU1992"/>
  <c r="T1992" s="1"/>
  <c r="CX1992"/>
  <c r="W1992" s="1"/>
  <c r="FR1992"/>
  <c r="GL1992"/>
  <c r="GO1992"/>
  <c r="GP1992"/>
  <c r="GV1992"/>
  <c r="HC1992" s="1"/>
  <c r="GX1992" s="1"/>
  <c r="I1993"/>
  <c r="AC1993"/>
  <c r="AB1993" s="1"/>
  <c r="AD1993"/>
  <c r="CR1993" s="1"/>
  <c r="Q1993" s="1"/>
  <c r="AE1993"/>
  <c r="AF1993"/>
  <c r="AG1993"/>
  <c r="AH1993"/>
  <c r="CV1993" s="1"/>
  <c r="U1993" s="1"/>
  <c r="AI1993"/>
  <c r="AJ1993"/>
  <c r="CQ1993"/>
  <c r="P1993" s="1"/>
  <c r="CS1993"/>
  <c r="R1993" s="1"/>
  <c r="CT1993"/>
  <c r="S1993" s="1"/>
  <c r="CU1993"/>
  <c r="T1993" s="1"/>
  <c r="CW1993"/>
  <c r="V1993" s="1"/>
  <c r="CX1993"/>
  <c r="W1993" s="1"/>
  <c r="FR1993"/>
  <c r="GL1993"/>
  <c r="GO1993"/>
  <c r="GP1993"/>
  <c r="GV1993"/>
  <c r="HC1993" s="1"/>
  <c r="GX1993" s="1"/>
  <c r="AC1994"/>
  <c r="AB1994" s="1"/>
  <c r="AD1994"/>
  <c r="CR1994" s="1"/>
  <c r="Q1994" s="1"/>
  <c r="AE1994"/>
  <c r="AF1994"/>
  <c r="AG1994"/>
  <c r="CU1994" s="1"/>
  <c r="T1994" s="1"/>
  <c r="AH1994"/>
  <c r="CV1994" s="1"/>
  <c r="U1994" s="1"/>
  <c r="AI1994"/>
  <c r="AJ1994"/>
  <c r="CS1994"/>
  <c r="R1994" s="1"/>
  <c r="CT1994"/>
  <c r="S1994" s="1"/>
  <c r="CW1994"/>
  <c r="V1994" s="1"/>
  <c r="CX1994"/>
  <c r="W1994" s="1"/>
  <c r="FR1994"/>
  <c r="GL1994"/>
  <c r="GO1994"/>
  <c r="GP1994"/>
  <c r="GV1994"/>
  <c r="HC1994" s="1"/>
  <c r="GX1994" s="1"/>
  <c r="AC1995"/>
  <c r="AB1995" s="1"/>
  <c r="AD1995"/>
  <c r="CR1995" s="1"/>
  <c r="Q1995" s="1"/>
  <c r="AE1995"/>
  <c r="AF1995"/>
  <c r="AG1995"/>
  <c r="CU1995" s="1"/>
  <c r="T1995" s="1"/>
  <c r="AH1995"/>
  <c r="CV1995" s="1"/>
  <c r="U1995" s="1"/>
  <c r="AI1995"/>
  <c r="AJ1995"/>
  <c r="CS1995"/>
  <c r="R1995" s="1"/>
  <c r="CT1995"/>
  <c r="S1995" s="1"/>
  <c r="CW1995"/>
  <c r="V1995" s="1"/>
  <c r="CX1995"/>
  <c r="W1995" s="1"/>
  <c r="FR1995"/>
  <c r="GL1995"/>
  <c r="GO1995"/>
  <c r="GP1995"/>
  <c r="GV1995"/>
  <c r="HC1995" s="1"/>
  <c r="GX1995" s="1"/>
  <c r="AC1996"/>
  <c r="AB1996" s="1"/>
  <c r="AD1996"/>
  <c r="CR1996" s="1"/>
  <c r="Q1996" s="1"/>
  <c r="AE1996"/>
  <c r="AF1996"/>
  <c r="AG1996"/>
  <c r="CU1996" s="1"/>
  <c r="T1996" s="1"/>
  <c r="AH1996"/>
  <c r="CV1996" s="1"/>
  <c r="U1996" s="1"/>
  <c r="AI1996"/>
  <c r="AJ1996"/>
  <c r="CS1996"/>
  <c r="R1996" s="1"/>
  <c r="CT1996"/>
  <c r="S1996" s="1"/>
  <c r="CW1996"/>
  <c r="V1996" s="1"/>
  <c r="CX1996"/>
  <c r="W1996" s="1"/>
  <c r="FR1996"/>
  <c r="GL1996"/>
  <c r="GO1996"/>
  <c r="GP1996"/>
  <c r="GV1996"/>
  <c r="HC1996" s="1"/>
  <c r="GX1996" s="1"/>
  <c r="I1997"/>
  <c r="AC1997"/>
  <c r="CQ1997" s="1"/>
  <c r="P1997" s="1"/>
  <c r="AE1997"/>
  <c r="AD1997" s="1"/>
  <c r="AF1997"/>
  <c r="CT1997" s="1"/>
  <c r="S1997" s="1"/>
  <c r="AG1997"/>
  <c r="CU1997" s="1"/>
  <c r="T1997" s="1"/>
  <c r="AH1997"/>
  <c r="AI1997"/>
  <c r="AJ1997"/>
  <c r="CX1997" s="1"/>
  <c r="W1997" s="1"/>
  <c r="CS1997"/>
  <c r="R1997" s="1"/>
  <c r="CV1997"/>
  <c r="U1997" s="1"/>
  <c r="CW1997"/>
  <c r="V1997" s="1"/>
  <c r="FR1997"/>
  <c r="GL1997"/>
  <c r="GO1997"/>
  <c r="GP1997"/>
  <c r="GV1997"/>
  <c r="HC1997"/>
  <c r="GX1997" s="1"/>
  <c r="C1998"/>
  <c r="D1998"/>
  <c r="I1998"/>
  <c r="AC1998"/>
  <c r="AB1998" s="1"/>
  <c r="AD1998"/>
  <c r="CR1998" s="1"/>
  <c r="Q1998" s="1"/>
  <c r="AE1998"/>
  <c r="AF1998"/>
  <c r="AG1998"/>
  <c r="AH1998"/>
  <c r="CV1998" s="1"/>
  <c r="U1998" s="1"/>
  <c r="AI1998"/>
  <c r="AJ1998"/>
  <c r="CQ1998"/>
  <c r="P1998" s="1"/>
  <c r="CS1998"/>
  <c r="R1998" s="1"/>
  <c r="CT1998"/>
  <c r="S1998" s="1"/>
  <c r="CU1998"/>
  <c r="T1998" s="1"/>
  <c r="CW1998"/>
  <c r="V1998" s="1"/>
  <c r="CX1998"/>
  <c r="W1998" s="1"/>
  <c r="FR1998"/>
  <c r="GL1998"/>
  <c r="GO1998"/>
  <c r="GP1998"/>
  <c r="GV1998"/>
  <c r="HC1998" s="1"/>
  <c r="GX1998" s="1"/>
  <c r="I1999"/>
  <c r="AC1999"/>
  <c r="CQ1999" s="1"/>
  <c r="P1999" s="1"/>
  <c r="AE1999"/>
  <c r="AD1999" s="1"/>
  <c r="CR1999" s="1"/>
  <c r="Q1999" s="1"/>
  <c r="AF1999"/>
  <c r="AG1999"/>
  <c r="CU1999" s="1"/>
  <c r="T1999" s="1"/>
  <c r="AH1999"/>
  <c r="AI1999"/>
  <c r="AJ1999"/>
  <c r="CS1999"/>
  <c r="R1999" s="1"/>
  <c r="CT1999"/>
  <c r="S1999" s="1"/>
  <c r="CV1999"/>
  <c r="U1999" s="1"/>
  <c r="CW1999"/>
  <c r="V1999" s="1"/>
  <c r="CX1999"/>
  <c r="W1999" s="1"/>
  <c r="FR1999"/>
  <c r="GL1999"/>
  <c r="GO1999"/>
  <c r="GP1999"/>
  <c r="GV1999"/>
  <c r="HC1999"/>
  <c r="GX1999" s="1"/>
  <c r="AC2000"/>
  <c r="CQ2000" s="1"/>
  <c r="P2000" s="1"/>
  <c r="AE2000"/>
  <c r="AD2000" s="1"/>
  <c r="CR2000" s="1"/>
  <c r="Q2000" s="1"/>
  <c r="AF2000"/>
  <c r="AG2000"/>
  <c r="CU2000" s="1"/>
  <c r="T2000" s="1"/>
  <c r="AH2000"/>
  <c r="AI2000"/>
  <c r="AJ2000"/>
  <c r="CS2000"/>
  <c r="R2000" s="1"/>
  <c r="CT2000"/>
  <c r="S2000" s="1"/>
  <c r="CV2000"/>
  <c r="U2000" s="1"/>
  <c r="CW2000"/>
  <c r="V2000" s="1"/>
  <c r="CX2000"/>
  <c r="W2000" s="1"/>
  <c r="FR2000"/>
  <c r="GL2000"/>
  <c r="GO2000"/>
  <c r="GP2000"/>
  <c r="GV2000"/>
  <c r="HC2000"/>
  <c r="GX2000" s="1"/>
  <c r="C2001"/>
  <c r="D2001"/>
  <c r="I2001"/>
  <c r="AC2001"/>
  <c r="AB2001" s="1"/>
  <c r="AD2001"/>
  <c r="CR2001" s="1"/>
  <c r="Q2001" s="1"/>
  <c r="AE2001"/>
  <c r="AF2001"/>
  <c r="AG2001"/>
  <c r="AH2001"/>
  <c r="CV2001" s="1"/>
  <c r="U2001" s="1"/>
  <c r="AI2001"/>
  <c r="AJ2001"/>
  <c r="CQ2001"/>
  <c r="P2001" s="1"/>
  <c r="CP2001" s="1"/>
  <c r="O2001" s="1"/>
  <c r="CS2001"/>
  <c r="R2001" s="1"/>
  <c r="CT2001"/>
  <c r="S2001" s="1"/>
  <c r="CU2001"/>
  <c r="T2001" s="1"/>
  <c r="CW2001"/>
  <c r="V2001" s="1"/>
  <c r="CX2001"/>
  <c r="W2001" s="1"/>
  <c r="FR2001"/>
  <c r="GL2001"/>
  <c r="GN2001"/>
  <c r="GP2001"/>
  <c r="GV2001"/>
  <c r="HC2001" s="1"/>
  <c r="GX2001" s="1"/>
  <c r="I2002"/>
  <c r="AC2002"/>
  <c r="CQ2002" s="1"/>
  <c r="P2002" s="1"/>
  <c r="AE2002"/>
  <c r="AD2002" s="1"/>
  <c r="CR2002" s="1"/>
  <c r="Q2002" s="1"/>
  <c r="AF2002"/>
  <c r="AG2002"/>
  <c r="CU2002" s="1"/>
  <c r="T2002" s="1"/>
  <c r="AH2002"/>
  <c r="AI2002"/>
  <c r="AJ2002"/>
  <c r="CS2002"/>
  <c r="R2002" s="1"/>
  <c r="CT2002"/>
  <c r="S2002" s="1"/>
  <c r="CV2002"/>
  <c r="U2002" s="1"/>
  <c r="CW2002"/>
  <c r="V2002" s="1"/>
  <c r="CX2002"/>
  <c r="W2002" s="1"/>
  <c r="FR2002"/>
  <c r="GL2002"/>
  <c r="GN2002"/>
  <c r="GP2002"/>
  <c r="GV2002"/>
  <c r="HC2002"/>
  <c r="GX2002" s="1"/>
  <c r="B2004"/>
  <c r="B1963" s="1"/>
  <c r="C2004"/>
  <c r="C1963" s="1"/>
  <c r="D2004"/>
  <c r="D1963" s="1"/>
  <c r="F2004"/>
  <c r="F1963" s="1"/>
  <c r="G2004"/>
  <c r="G1963" s="1"/>
  <c r="BX2004"/>
  <c r="BX1963" s="1"/>
  <c r="BY2004"/>
  <c r="BY1963" s="1"/>
  <c r="BZ2004"/>
  <c r="AQ2004" s="1"/>
  <c r="CD2004"/>
  <c r="AU2004" s="1"/>
  <c r="CG2004"/>
  <c r="CG1963" s="1"/>
  <c r="CK2004"/>
  <c r="CK1963" s="1"/>
  <c r="CL2004"/>
  <c r="BC2004" s="1"/>
  <c r="CM2004"/>
  <c r="BD2004" s="1"/>
  <c r="B2036"/>
  <c r="B1913" s="1"/>
  <c r="C2036"/>
  <c r="C1913" s="1"/>
  <c r="D2036"/>
  <c r="D1913" s="1"/>
  <c r="F2036"/>
  <c r="F1913" s="1"/>
  <c r="G2036"/>
  <c r="G1913" s="1"/>
  <c r="F2038"/>
  <c r="F2039"/>
  <c r="F2048"/>
  <c r="F2050"/>
  <c r="F2051"/>
  <c r="F2057"/>
  <c r="F2058"/>
  <c r="F2059"/>
  <c r="F2060"/>
  <c r="F2062"/>
  <c r="F2063"/>
  <c r="D2068"/>
  <c r="E2070"/>
  <c r="Z2070"/>
  <c r="AA2070"/>
  <c r="AB2070"/>
  <c r="AC2070"/>
  <c r="AD2070"/>
  <c r="AE2070"/>
  <c r="AF2070"/>
  <c r="AG2070"/>
  <c r="AH2070"/>
  <c r="AI2070"/>
  <c r="AJ2070"/>
  <c r="AK2070"/>
  <c r="AL2070"/>
  <c r="AM2070"/>
  <c r="AN2070"/>
  <c r="BE2070"/>
  <c r="BF2070"/>
  <c r="BG2070"/>
  <c r="BH2070"/>
  <c r="BI2070"/>
  <c r="BJ2070"/>
  <c r="BK2070"/>
  <c r="BL2070"/>
  <c r="BM2070"/>
  <c r="BN2070"/>
  <c r="BO2070"/>
  <c r="BP2070"/>
  <c r="BQ2070"/>
  <c r="BR2070"/>
  <c r="BS2070"/>
  <c r="BT2070"/>
  <c r="BU2070"/>
  <c r="BV2070"/>
  <c r="BW2070"/>
  <c r="BX2070"/>
  <c r="BY2070"/>
  <c r="BZ2070"/>
  <c r="CA2070"/>
  <c r="CB2070"/>
  <c r="CC2070"/>
  <c r="CD2070"/>
  <c r="CE2070"/>
  <c r="CF2070"/>
  <c r="CG2070"/>
  <c r="CH2070"/>
  <c r="CI2070"/>
  <c r="CJ2070"/>
  <c r="CK2070"/>
  <c r="CL2070"/>
  <c r="CM2070"/>
  <c r="CN2070"/>
  <c r="CO2070"/>
  <c r="CP2070"/>
  <c r="CQ2070"/>
  <c r="CR2070"/>
  <c r="CS2070"/>
  <c r="CT2070"/>
  <c r="CU2070"/>
  <c r="CV2070"/>
  <c r="CW2070"/>
  <c r="CX2070"/>
  <c r="CY2070"/>
  <c r="CZ2070"/>
  <c r="DA2070"/>
  <c r="DB2070"/>
  <c r="DC2070"/>
  <c r="DD2070"/>
  <c r="DE2070"/>
  <c r="DF2070"/>
  <c r="DG2070"/>
  <c r="DH2070"/>
  <c r="DI2070"/>
  <c r="DJ2070"/>
  <c r="DK2070"/>
  <c r="DL2070"/>
  <c r="DM2070"/>
  <c r="DN2070"/>
  <c r="DO2070"/>
  <c r="DP2070"/>
  <c r="DQ2070"/>
  <c r="DR2070"/>
  <c r="DS2070"/>
  <c r="DT2070"/>
  <c r="DU2070"/>
  <c r="DV2070"/>
  <c r="DW2070"/>
  <c r="DX2070"/>
  <c r="DY2070"/>
  <c r="DZ2070"/>
  <c r="EA2070"/>
  <c r="EB2070"/>
  <c r="EC2070"/>
  <c r="ED2070"/>
  <c r="EE2070"/>
  <c r="EF2070"/>
  <c r="EG2070"/>
  <c r="EH2070"/>
  <c r="EI2070"/>
  <c r="EJ2070"/>
  <c r="EK2070"/>
  <c r="EL2070"/>
  <c r="EM2070"/>
  <c r="EN2070"/>
  <c r="EO2070"/>
  <c r="EP2070"/>
  <c r="EQ2070"/>
  <c r="ER2070"/>
  <c r="ES2070"/>
  <c r="ET2070"/>
  <c r="EU2070"/>
  <c r="EV2070"/>
  <c r="EW2070"/>
  <c r="EX2070"/>
  <c r="EY2070"/>
  <c r="EZ2070"/>
  <c r="FA2070"/>
  <c r="FB2070"/>
  <c r="FC2070"/>
  <c r="FD2070"/>
  <c r="FE2070"/>
  <c r="FF2070"/>
  <c r="FG2070"/>
  <c r="FH2070"/>
  <c r="FI2070"/>
  <c r="FJ2070"/>
  <c r="FK2070"/>
  <c r="FL2070"/>
  <c r="FM2070"/>
  <c r="FN2070"/>
  <c r="FO2070"/>
  <c r="FP2070"/>
  <c r="FQ2070"/>
  <c r="FR2070"/>
  <c r="FS2070"/>
  <c r="FT2070"/>
  <c r="FU2070"/>
  <c r="FV2070"/>
  <c r="FW2070"/>
  <c r="FX2070"/>
  <c r="FY2070"/>
  <c r="FZ2070"/>
  <c r="GA2070"/>
  <c r="GB2070"/>
  <c r="GC2070"/>
  <c r="GD2070"/>
  <c r="GE2070"/>
  <c r="GF2070"/>
  <c r="GG2070"/>
  <c r="GH2070"/>
  <c r="GI2070"/>
  <c r="GJ2070"/>
  <c r="GK2070"/>
  <c r="GL2070"/>
  <c r="GM2070"/>
  <c r="GN2070"/>
  <c r="GO2070"/>
  <c r="GP2070"/>
  <c r="GQ2070"/>
  <c r="GR2070"/>
  <c r="GS2070"/>
  <c r="GT2070"/>
  <c r="GU2070"/>
  <c r="GV2070"/>
  <c r="GW2070"/>
  <c r="GX2070"/>
  <c r="D2072"/>
  <c r="E2074"/>
  <c r="Z2074"/>
  <c r="AA2074"/>
  <c r="AM2074"/>
  <c r="AN2074"/>
  <c r="BE2074"/>
  <c r="BF2074"/>
  <c r="BG2074"/>
  <c r="BH2074"/>
  <c r="BI2074"/>
  <c r="BJ2074"/>
  <c r="BK2074"/>
  <c r="BL2074"/>
  <c r="BM2074"/>
  <c r="BN2074"/>
  <c r="BO2074"/>
  <c r="BP2074"/>
  <c r="BQ2074"/>
  <c r="BR2074"/>
  <c r="BS2074"/>
  <c r="BT2074"/>
  <c r="BU2074"/>
  <c r="BV2074"/>
  <c r="BW2074"/>
  <c r="CN2074"/>
  <c r="CO2074"/>
  <c r="CP2074"/>
  <c r="CQ2074"/>
  <c r="CR2074"/>
  <c r="CS2074"/>
  <c r="CT2074"/>
  <c r="CU2074"/>
  <c r="CV2074"/>
  <c r="CW2074"/>
  <c r="CX2074"/>
  <c r="CY2074"/>
  <c r="CZ2074"/>
  <c r="DA2074"/>
  <c r="DB2074"/>
  <c r="DC2074"/>
  <c r="DD2074"/>
  <c r="DE2074"/>
  <c r="DF2074"/>
  <c r="DG2074"/>
  <c r="DH2074"/>
  <c r="DI2074"/>
  <c r="DJ2074"/>
  <c r="DK2074"/>
  <c r="DL2074"/>
  <c r="DM2074"/>
  <c r="DN2074"/>
  <c r="DO2074"/>
  <c r="DP2074"/>
  <c r="DQ2074"/>
  <c r="DR2074"/>
  <c r="DS2074"/>
  <c r="DT2074"/>
  <c r="DU2074"/>
  <c r="DV2074"/>
  <c r="DW2074"/>
  <c r="DX2074"/>
  <c r="DY2074"/>
  <c r="DZ2074"/>
  <c r="EA2074"/>
  <c r="EB2074"/>
  <c r="EC2074"/>
  <c r="ED2074"/>
  <c r="EE2074"/>
  <c r="EF2074"/>
  <c r="EG2074"/>
  <c r="EH2074"/>
  <c r="EI2074"/>
  <c r="EJ2074"/>
  <c r="EK2074"/>
  <c r="EL2074"/>
  <c r="EM2074"/>
  <c r="EN2074"/>
  <c r="EO2074"/>
  <c r="EP2074"/>
  <c r="EQ2074"/>
  <c r="ER2074"/>
  <c r="ES2074"/>
  <c r="ET2074"/>
  <c r="EU2074"/>
  <c r="EV2074"/>
  <c r="EW2074"/>
  <c r="EX2074"/>
  <c r="EY2074"/>
  <c r="EZ2074"/>
  <c r="FA2074"/>
  <c r="FB2074"/>
  <c r="FC2074"/>
  <c r="FD2074"/>
  <c r="FE2074"/>
  <c r="FF2074"/>
  <c r="FG2074"/>
  <c r="FH2074"/>
  <c r="FI2074"/>
  <c r="FJ2074"/>
  <c r="FK2074"/>
  <c r="FL2074"/>
  <c r="FM2074"/>
  <c r="FN2074"/>
  <c r="FO2074"/>
  <c r="FP2074"/>
  <c r="FQ2074"/>
  <c r="FR2074"/>
  <c r="FS2074"/>
  <c r="FT2074"/>
  <c r="FU2074"/>
  <c r="FV2074"/>
  <c r="FW2074"/>
  <c r="FX2074"/>
  <c r="FY2074"/>
  <c r="FZ2074"/>
  <c r="GA2074"/>
  <c r="GB2074"/>
  <c r="GC2074"/>
  <c r="GD2074"/>
  <c r="GE2074"/>
  <c r="GF2074"/>
  <c r="GG2074"/>
  <c r="GH2074"/>
  <c r="GI2074"/>
  <c r="GJ2074"/>
  <c r="GK2074"/>
  <c r="GL2074"/>
  <c r="GM2074"/>
  <c r="GN2074"/>
  <c r="GO2074"/>
  <c r="GP2074"/>
  <c r="GQ2074"/>
  <c r="GR2074"/>
  <c r="GS2074"/>
  <c r="GT2074"/>
  <c r="GU2074"/>
  <c r="GV2074"/>
  <c r="GW2074"/>
  <c r="GX2074"/>
  <c r="C2076"/>
  <c r="D2076"/>
  <c r="I2076"/>
  <c r="AC2076"/>
  <c r="AE2076"/>
  <c r="CS2076" s="1"/>
  <c r="R2076" s="1"/>
  <c r="AF2076"/>
  <c r="AG2076"/>
  <c r="AH2076"/>
  <c r="AI2076"/>
  <c r="CW2076" s="1"/>
  <c r="V2076" s="1"/>
  <c r="AJ2076"/>
  <c r="CQ2076"/>
  <c r="P2076" s="1"/>
  <c r="CT2076"/>
  <c r="S2076" s="1"/>
  <c r="CU2076"/>
  <c r="T2076" s="1"/>
  <c r="CV2076"/>
  <c r="U2076" s="1"/>
  <c r="CX2076"/>
  <c r="W2076" s="1"/>
  <c r="FR2076"/>
  <c r="GL2076"/>
  <c r="GO2076"/>
  <c r="GP2076"/>
  <c r="GV2076"/>
  <c r="HC2076" s="1"/>
  <c r="GX2076" s="1"/>
  <c r="I2077"/>
  <c r="AC2077"/>
  <c r="AB2077" s="1"/>
  <c r="AD2077"/>
  <c r="CR2077" s="1"/>
  <c r="Q2077" s="1"/>
  <c r="AE2077"/>
  <c r="AF2077"/>
  <c r="AG2077"/>
  <c r="AH2077"/>
  <c r="CV2077" s="1"/>
  <c r="U2077" s="1"/>
  <c r="AI2077"/>
  <c r="AJ2077"/>
  <c r="CQ2077"/>
  <c r="P2077" s="1"/>
  <c r="CS2077"/>
  <c r="R2077" s="1"/>
  <c r="CT2077"/>
  <c r="S2077" s="1"/>
  <c r="CU2077"/>
  <c r="T2077" s="1"/>
  <c r="CW2077"/>
  <c r="V2077" s="1"/>
  <c r="CX2077"/>
  <c r="W2077" s="1"/>
  <c r="FR2077"/>
  <c r="GL2077"/>
  <c r="GN2077"/>
  <c r="GP2077"/>
  <c r="GV2077"/>
  <c r="HC2077" s="1"/>
  <c r="GX2077" s="1"/>
  <c r="C2078"/>
  <c r="D2078"/>
  <c r="I2078"/>
  <c r="AC2078"/>
  <c r="AE2078"/>
  <c r="CS2078" s="1"/>
  <c r="R2078" s="1"/>
  <c r="AF2078"/>
  <c r="AG2078"/>
  <c r="AH2078"/>
  <c r="AI2078"/>
  <c r="CW2078" s="1"/>
  <c r="V2078" s="1"/>
  <c r="AJ2078"/>
  <c r="CQ2078"/>
  <c r="P2078" s="1"/>
  <c r="CT2078"/>
  <c r="S2078" s="1"/>
  <c r="CU2078"/>
  <c r="T2078" s="1"/>
  <c r="CV2078"/>
  <c r="U2078" s="1"/>
  <c r="CX2078"/>
  <c r="W2078" s="1"/>
  <c r="FR2078"/>
  <c r="GL2078"/>
  <c r="GO2078"/>
  <c r="GP2078"/>
  <c r="GV2078"/>
  <c r="HC2078" s="1"/>
  <c r="GX2078" s="1"/>
  <c r="I2079"/>
  <c r="AC2079"/>
  <c r="AD2079"/>
  <c r="CR2079" s="1"/>
  <c r="Q2079" s="1"/>
  <c r="AE2079"/>
  <c r="AF2079"/>
  <c r="CT2079" s="1"/>
  <c r="S2079" s="1"/>
  <c r="AG2079"/>
  <c r="AH2079"/>
  <c r="CV2079" s="1"/>
  <c r="U2079" s="1"/>
  <c r="AI2079"/>
  <c r="AJ2079"/>
  <c r="CX2079" s="1"/>
  <c r="W2079" s="1"/>
  <c r="CQ2079"/>
  <c r="P2079" s="1"/>
  <c r="CS2079"/>
  <c r="R2079" s="1"/>
  <c r="CU2079"/>
  <c r="T2079" s="1"/>
  <c r="CW2079"/>
  <c r="V2079" s="1"/>
  <c r="FR2079"/>
  <c r="GL2079"/>
  <c r="GN2079"/>
  <c r="GP2079"/>
  <c r="GV2079"/>
  <c r="HC2079"/>
  <c r="GX2079" s="1"/>
  <c r="C2080"/>
  <c r="D2080"/>
  <c r="I2080"/>
  <c r="AC2080"/>
  <c r="AB2080" s="1"/>
  <c r="AD2080"/>
  <c r="CR2080" s="1"/>
  <c r="Q2080" s="1"/>
  <c r="AE2080"/>
  <c r="CS2080" s="1"/>
  <c r="R2080" s="1"/>
  <c r="AF2080"/>
  <c r="AG2080"/>
  <c r="AH2080"/>
  <c r="CV2080" s="1"/>
  <c r="U2080" s="1"/>
  <c r="AI2080"/>
  <c r="CW2080" s="1"/>
  <c r="V2080" s="1"/>
  <c r="AJ2080"/>
  <c r="CQ2080"/>
  <c r="P2080" s="1"/>
  <c r="CP2080" s="1"/>
  <c r="O2080" s="1"/>
  <c r="CT2080"/>
  <c r="S2080" s="1"/>
  <c r="CU2080"/>
  <c r="T2080" s="1"/>
  <c r="CX2080"/>
  <c r="W2080" s="1"/>
  <c r="FR2080"/>
  <c r="GL2080"/>
  <c r="GO2080"/>
  <c r="GP2080"/>
  <c r="GV2080"/>
  <c r="HC2080" s="1"/>
  <c r="GX2080" s="1"/>
  <c r="I2081"/>
  <c r="AC2081"/>
  <c r="AB2081" s="1"/>
  <c r="AD2081"/>
  <c r="CR2081" s="1"/>
  <c r="Q2081" s="1"/>
  <c r="AE2081"/>
  <c r="AF2081"/>
  <c r="AG2081"/>
  <c r="AH2081"/>
  <c r="CV2081" s="1"/>
  <c r="U2081" s="1"/>
  <c r="AI2081"/>
  <c r="AJ2081"/>
  <c r="CQ2081"/>
  <c r="P2081" s="1"/>
  <c r="CP2081" s="1"/>
  <c r="O2081" s="1"/>
  <c r="CS2081"/>
  <c r="R2081" s="1"/>
  <c r="CT2081"/>
  <c r="S2081" s="1"/>
  <c r="CU2081"/>
  <c r="T2081" s="1"/>
  <c r="CW2081"/>
  <c r="V2081" s="1"/>
  <c r="CX2081"/>
  <c r="W2081" s="1"/>
  <c r="FR2081"/>
  <c r="GL2081"/>
  <c r="GN2081"/>
  <c r="GP2081"/>
  <c r="GV2081"/>
  <c r="HC2081" s="1"/>
  <c r="GX2081" s="1"/>
  <c r="C2082"/>
  <c r="D2082"/>
  <c r="I2082"/>
  <c r="AC2082"/>
  <c r="AE2082"/>
  <c r="CS2082" s="1"/>
  <c r="R2082" s="1"/>
  <c r="AF2082"/>
  <c r="CT2082" s="1"/>
  <c r="S2082" s="1"/>
  <c r="AG2082"/>
  <c r="AH2082"/>
  <c r="AI2082"/>
  <c r="CW2082" s="1"/>
  <c r="V2082" s="1"/>
  <c r="AJ2082"/>
  <c r="CX2082" s="1"/>
  <c r="W2082" s="1"/>
  <c r="CQ2082"/>
  <c r="P2082" s="1"/>
  <c r="CU2082"/>
  <c r="T2082" s="1"/>
  <c r="CV2082"/>
  <c r="U2082" s="1"/>
  <c r="FR2082"/>
  <c r="GL2082"/>
  <c r="GO2082"/>
  <c r="GP2082"/>
  <c r="GV2082"/>
  <c r="GX2082"/>
  <c r="HC2082"/>
  <c r="I2083"/>
  <c r="AC2083"/>
  <c r="AD2083"/>
  <c r="CR2083" s="1"/>
  <c r="Q2083" s="1"/>
  <c r="AE2083"/>
  <c r="CS2083" s="1"/>
  <c r="R2083" s="1"/>
  <c r="AF2083"/>
  <c r="CT2083" s="1"/>
  <c r="S2083" s="1"/>
  <c r="AG2083"/>
  <c r="AH2083"/>
  <c r="CV2083" s="1"/>
  <c r="U2083" s="1"/>
  <c r="AI2083"/>
  <c r="CW2083" s="1"/>
  <c r="V2083" s="1"/>
  <c r="AJ2083"/>
  <c r="CX2083" s="1"/>
  <c r="W2083" s="1"/>
  <c r="CQ2083"/>
  <c r="P2083" s="1"/>
  <c r="CP2083" s="1"/>
  <c r="O2083" s="1"/>
  <c r="CU2083"/>
  <c r="T2083" s="1"/>
  <c r="FR2083"/>
  <c r="GL2083"/>
  <c r="GN2083"/>
  <c r="GP2083"/>
  <c r="GV2083"/>
  <c r="HC2083" s="1"/>
  <c r="GX2083" s="1"/>
  <c r="C2084"/>
  <c r="D2084"/>
  <c r="I2084"/>
  <c r="CX1964" i="3" s="1"/>
  <c r="AC2084" i="1"/>
  <c r="AE2084"/>
  <c r="CS2084" s="1"/>
  <c r="R2084" s="1"/>
  <c r="AF2084"/>
  <c r="CT2084" s="1"/>
  <c r="S2084" s="1"/>
  <c r="AG2084"/>
  <c r="AH2084"/>
  <c r="AI2084"/>
  <c r="CW2084" s="1"/>
  <c r="V2084" s="1"/>
  <c r="AJ2084"/>
  <c r="CX2084" s="1"/>
  <c r="W2084" s="1"/>
  <c r="CQ2084"/>
  <c r="P2084" s="1"/>
  <c r="CU2084"/>
  <c r="T2084" s="1"/>
  <c r="CV2084"/>
  <c r="U2084" s="1"/>
  <c r="FR2084"/>
  <c r="GL2084"/>
  <c r="GO2084"/>
  <c r="GP2084"/>
  <c r="GV2084"/>
  <c r="GX2084"/>
  <c r="HC2084"/>
  <c r="C2085"/>
  <c r="D2085"/>
  <c r="I2085"/>
  <c r="AC2085"/>
  <c r="CQ2085" s="1"/>
  <c r="P2085" s="1"/>
  <c r="AE2085"/>
  <c r="AD2085" s="1"/>
  <c r="AF2085"/>
  <c r="CT2085" s="1"/>
  <c r="S2085" s="1"/>
  <c r="AG2085"/>
  <c r="CU2085" s="1"/>
  <c r="T2085" s="1"/>
  <c r="AH2085"/>
  <c r="AI2085"/>
  <c r="AJ2085"/>
  <c r="CX2085" s="1"/>
  <c r="W2085" s="1"/>
  <c r="CS2085"/>
  <c r="R2085" s="1"/>
  <c r="CV2085"/>
  <c r="U2085" s="1"/>
  <c r="CW2085"/>
  <c r="V2085" s="1"/>
  <c r="FR2085"/>
  <c r="GL2085"/>
  <c r="GO2085"/>
  <c r="GP2085"/>
  <c r="GV2085"/>
  <c r="HC2085"/>
  <c r="GX2085" s="1"/>
  <c r="C2086"/>
  <c r="D2086"/>
  <c r="I2086"/>
  <c r="AC2086"/>
  <c r="AB2086" s="1"/>
  <c r="AD2086"/>
  <c r="CR2086" s="1"/>
  <c r="Q2086" s="1"/>
  <c r="AE2086"/>
  <c r="AF2086"/>
  <c r="AG2086"/>
  <c r="AH2086"/>
  <c r="CV2086" s="1"/>
  <c r="U2086" s="1"/>
  <c r="AI2086"/>
  <c r="AJ2086"/>
  <c r="CQ2086"/>
  <c r="P2086" s="1"/>
  <c r="CS2086"/>
  <c r="R2086" s="1"/>
  <c r="CT2086"/>
  <c r="S2086" s="1"/>
  <c r="CU2086"/>
  <c r="T2086" s="1"/>
  <c r="CW2086"/>
  <c r="V2086" s="1"/>
  <c r="CX2086"/>
  <c r="W2086" s="1"/>
  <c r="FR2086"/>
  <c r="GL2086"/>
  <c r="GO2086"/>
  <c r="GP2086"/>
  <c r="GV2086"/>
  <c r="HC2086" s="1"/>
  <c r="GX2086" s="1"/>
  <c r="B2088"/>
  <c r="B2074" s="1"/>
  <c r="C2088"/>
  <c r="C2074" s="1"/>
  <c r="D2088"/>
  <c r="D2074" s="1"/>
  <c r="F2088"/>
  <c r="F2074" s="1"/>
  <c r="G2088"/>
  <c r="G2074" s="1"/>
  <c r="BX2088"/>
  <c r="BX2074" s="1"/>
  <c r="BY2088"/>
  <c r="BY2074" s="1"/>
  <c r="BZ2088"/>
  <c r="AQ2088" s="1"/>
  <c r="CD2088"/>
  <c r="AU2088" s="1"/>
  <c r="CG2088"/>
  <c r="CG2074" s="1"/>
  <c r="CK2088"/>
  <c r="CK2074" s="1"/>
  <c r="CL2088"/>
  <c r="BC2088" s="1"/>
  <c r="CM2088"/>
  <c r="CM2074" s="1"/>
  <c r="D2120"/>
  <c r="E2122"/>
  <c r="Z2122"/>
  <c r="AA2122"/>
  <c r="AM2122"/>
  <c r="AN2122"/>
  <c r="BE2122"/>
  <c r="BF2122"/>
  <c r="BG2122"/>
  <c r="BH2122"/>
  <c r="BI2122"/>
  <c r="BJ2122"/>
  <c r="BK2122"/>
  <c r="BL2122"/>
  <c r="BM2122"/>
  <c r="BN2122"/>
  <c r="BO2122"/>
  <c r="BP2122"/>
  <c r="BQ2122"/>
  <c r="BR2122"/>
  <c r="BS2122"/>
  <c r="BT2122"/>
  <c r="BU2122"/>
  <c r="BV2122"/>
  <c r="BW2122"/>
  <c r="CN2122"/>
  <c r="CO2122"/>
  <c r="CP2122"/>
  <c r="CQ2122"/>
  <c r="CR2122"/>
  <c r="CS2122"/>
  <c r="CT2122"/>
  <c r="CU2122"/>
  <c r="CV2122"/>
  <c r="CW2122"/>
  <c r="CX2122"/>
  <c r="CY2122"/>
  <c r="CZ2122"/>
  <c r="DA2122"/>
  <c r="DB2122"/>
  <c r="DC2122"/>
  <c r="DD2122"/>
  <c r="DE2122"/>
  <c r="DF2122"/>
  <c r="DG2122"/>
  <c r="DH2122"/>
  <c r="DI2122"/>
  <c r="DJ2122"/>
  <c r="DK2122"/>
  <c r="DL2122"/>
  <c r="DM2122"/>
  <c r="DN2122"/>
  <c r="DO2122"/>
  <c r="DP2122"/>
  <c r="DQ2122"/>
  <c r="DR2122"/>
  <c r="DS2122"/>
  <c r="DT2122"/>
  <c r="DU2122"/>
  <c r="DV2122"/>
  <c r="DW2122"/>
  <c r="DX2122"/>
  <c r="DY2122"/>
  <c r="DZ2122"/>
  <c r="EA2122"/>
  <c r="EB2122"/>
  <c r="EC2122"/>
  <c r="ED2122"/>
  <c r="EE2122"/>
  <c r="EF2122"/>
  <c r="EG2122"/>
  <c r="EH2122"/>
  <c r="EI2122"/>
  <c r="EJ2122"/>
  <c r="EK2122"/>
  <c r="EL2122"/>
  <c r="EM2122"/>
  <c r="EN2122"/>
  <c r="EO2122"/>
  <c r="EP2122"/>
  <c r="EQ2122"/>
  <c r="ER2122"/>
  <c r="ES2122"/>
  <c r="ET2122"/>
  <c r="EU2122"/>
  <c r="EV2122"/>
  <c r="EW2122"/>
  <c r="EX2122"/>
  <c r="EY2122"/>
  <c r="EZ2122"/>
  <c r="FA2122"/>
  <c r="FB2122"/>
  <c r="FC2122"/>
  <c r="FD2122"/>
  <c r="FE2122"/>
  <c r="FF2122"/>
  <c r="FG2122"/>
  <c r="FH2122"/>
  <c r="FI2122"/>
  <c r="FJ2122"/>
  <c r="FK2122"/>
  <c r="FL2122"/>
  <c r="FM2122"/>
  <c r="FN2122"/>
  <c r="FO2122"/>
  <c r="FP2122"/>
  <c r="FQ2122"/>
  <c r="FR2122"/>
  <c r="FS2122"/>
  <c r="FT2122"/>
  <c r="FU2122"/>
  <c r="FV2122"/>
  <c r="FW2122"/>
  <c r="FX2122"/>
  <c r="FY2122"/>
  <c r="FZ2122"/>
  <c r="GA2122"/>
  <c r="GB2122"/>
  <c r="GC2122"/>
  <c r="GD2122"/>
  <c r="GE2122"/>
  <c r="GF2122"/>
  <c r="GG2122"/>
  <c r="GH2122"/>
  <c r="GI2122"/>
  <c r="GJ2122"/>
  <c r="GK2122"/>
  <c r="GL2122"/>
  <c r="GM2122"/>
  <c r="GN2122"/>
  <c r="GO2122"/>
  <c r="GP2122"/>
  <c r="GQ2122"/>
  <c r="GR2122"/>
  <c r="GS2122"/>
  <c r="GT2122"/>
  <c r="GU2122"/>
  <c r="GV2122"/>
  <c r="GW2122"/>
  <c r="GX2122"/>
  <c r="C2124"/>
  <c r="D2124"/>
  <c r="I2124"/>
  <c r="I2125" s="1"/>
  <c r="AC2124"/>
  <c r="AE2124"/>
  <c r="AD2124" s="1"/>
  <c r="AF2124"/>
  <c r="CT2124" s="1"/>
  <c r="S2124" s="1"/>
  <c r="AG2124"/>
  <c r="AH2124"/>
  <c r="AI2124"/>
  <c r="AJ2124"/>
  <c r="CX2124" s="1"/>
  <c r="W2124" s="1"/>
  <c r="CQ2124"/>
  <c r="P2124" s="1"/>
  <c r="CS2124"/>
  <c r="R2124" s="1"/>
  <c r="CU2124"/>
  <c r="T2124" s="1"/>
  <c r="CV2124"/>
  <c r="U2124" s="1"/>
  <c r="CW2124"/>
  <c r="V2124" s="1"/>
  <c r="FR2124"/>
  <c r="GL2124"/>
  <c r="GO2124"/>
  <c r="GP2124"/>
  <c r="GV2124"/>
  <c r="HC2124"/>
  <c r="GX2124" s="1"/>
  <c r="AC2125"/>
  <c r="AB2125" s="1"/>
  <c r="AE2125"/>
  <c r="AD2125" s="1"/>
  <c r="CR2125" s="1"/>
  <c r="Q2125" s="1"/>
  <c r="AF2125"/>
  <c r="AG2125"/>
  <c r="AH2125"/>
  <c r="AI2125"/>
  <c r="CW2125" s="1"/>
  <c r="V2125" s="1"/>
  <c r="AJ2125"/>
  <c r="CQ2125"/>
  <c r="P2125" s="1"/>
  <c r="CT2125"/>
  <c r="S2125" s="1"/>
  <c r="CU2125"/>
  <c r="T2125" s="1"/>
  <c r="CV2125"/>
  <c r="U2125" s="1"/>
  <c r="CX2125"/>
  <c r="W2125" s="1"/>
  <c r="FR2125"/>
  <c r="GL2125"/>
  <c r="GO2125"/>
  <c r="GP2125"/>
  <c r="GV2125"/>
  <c r="HC2125" s="1"/>
  <c r="GX2125" s="1"/>
  <c r="I2126"/>
  <c r="AC2126"/>
  <c r="AB2126" s="1"/>
  <c r="AD2126"/>
  <c r="CR2126" s="1"/>
  <c r="Q2126" s="1"/>
  <c r="AE2126"/>
  <c r="AF2126"/>
  <c r="AG2126"/>
  <c r="AH2126"/>
  <c r="CV2126" s="1"/>
  <c r="U2126" s="1"/>
  <c r="AI2126"/>
  <c r="AJ2126"/>
  <c r="CQ2126"/>
  <c r="P2126" s="1"/>
  <c r="CS2126"/>
  <c r="R2126" s="1"/>
  <c r="CT2126"/>
  <c r="S2126" s="1"/>
  <c r="CU2126"/>
  <c r="T2126" s="1"/>
  <c r="CW2126"/>
  <c r="V2126" s="1"/>
  <c r="CX2126"/>
  <c r="W2126" s="1"/>
  <c r="FR2126"/>
  <c r="GL2126"/>
  <c r="GO2126"/>
  <c r="GP2126"/>
  <c r="GV2126"/>
  <c r="HC2126" s="1"/>
  <c r="GX2126" s="1"/>
  <c r="I2127"/>
  <c r="AC2127"/>
  <c r="CQ2127" s="1"/>
  <c r="P2127" s="1"/>
  <c r="CP2127" s="1"/>
  <c r="O2127" s="1"/>
  <c r="AD2127"/>
  <c r="CR2127" s="1"/>
  <c r="Q2127" s="1"/>
  <c r="AE2127"/>
  <c r="AF2127"/>
  <c r="CT2127" s="1"/>
  <c r="S2127" s="1"/>
  <c r="AG2127"/>
  <c r="CU2127" s="1"/>
  <c r="T2127" s="1"/>
  <c r="AH2127"/>
  <c r="AI2127"/>
  <c r="AJ2127"/>
  <c r="CX2127" s="1"/>
  <c r="W2127" s="1"/>
  <c r="CS2127"/>
  <c r="R2127" s="1"/>
  <c r="CV2127"/>
  <c r="U2127" s="1"/>
  <c r="CW2127"/>
  <c r="V2127" s="1"/>
  <c r="FR2127"/>
  <c r="GL2127"/>
  <c r="GO2127"/>
  <c r="GP2127"/>
  <c r="GV2127"/>
  <c r="HC2127"/>
  <c r="GX2127" s="1"/>
  <c r="I2128"/>
  <c r="AC2128"/>
  <c r="AE2128"/>
  <c r="AD2128" s="1"/>
  <c r="AF2128"/>
  <c r="CT2128" s="1"/>
  <c r="S2128" s="1"/>
  <c r="AG2128"/>
  <c r="AH2128"/>
  <c r="AI2128"/>
  <c r="AJ2128"/>
  <c r="CX2128" s="1"/>
  <c r="W2128" s="1"/>
  <c r="CQ2128"/>
  <c r="P2128" s="1"/>
  <c r="CS2128"/>
  <c r="R2128" s="1"/>
  <c r="CU2128"/>
  <c r="T2128" s="1"/>
  <c r="CV2128"/>
  <c r="U2128" s="1"/>
  <c r="CW2128"/>
  <c r="V2128" s="1"/>
  <c r="FR2128"/>
  <c r="GL2128"/>
  <c r="GO2128"/>
  <c r="GP2128"/>
  <c r="GV2128"/>
  <c r="HC2128"/>
  <c r="GX2128" s="1"/>
  <c r="C2129"/>
  <c r="D2129"/>
  <c r="I2129"/>
  <c r="AC2129"/>
  <c r="AE2129"/>
  <c r="AD2129" s="1"/>
  <c r="CR2129" s="1"/>
  <c r="Q2129" s="1"/>
  <c r="AF2129"/>
  <c r="AG2129"/>
  <c r="CU2129" s="1"/>
  <c r="T2129" s="1"/>
  <c r="AH2129"/>
  <c r="AI2129"/>
  <c r="AJ2129"/>
  <c r="CS2129"/>
  <c r="R2129" s="1"/>
  <c r="CT2129"/>
  <c r="S2129" s="1"/>
  <c r="CV2129"/>
  <c r="U2129" s="1"/>
  <c r="CW2129"/>
  <c r="V2129" s="1"/>
  <c r="CX2129"/>
  <c r="W2129" s="1"/>
  <c r="FR2129"/>
  <c r="GL2129"/>
  <c r="GO2129"/>
  <c r="GP2129"/>
  <c r="GV2129"/>
  <c r="HC2129"/>
  <c r="GX2129" s="1"/>
  <c r="C2130"/>
  <c r="D2130"/>
  <c r="I2130"/>
  <c r="AC2130"/>
  <c r="AB2130" s="1"/>
  <c r="AD2130"/>
  <c r="CR2130" s="1"/>
  <c r="Q2130" s="1"/>
  <c r="AE2130"/>
  <c r="AF2130"/>
  <c r="AG2130"/>
  <c r="AH2130"/>
  <c r="CV2130" s="1"/>
  <c r="U2130" s="1"/>
  <c r="AI2130"/>
  <c r="AJ2130"/>
  <c r="CQ2130"/>
  <c r="P2130" s="1"/>
  <c r="CP2130" s="1"/>
  <c r="O2130" s="1"/>
  <c r="CS2130"/>
  <c r="R2130" s="1"/>
  <c r="CT2130"/>
  <c r="S2130" s="1"/>
  <c r="CU2130"/>
  <c r="T2130" s="1"/>
  <c r="CW2130"/>
  <c r="V2130" s="1"/>
  <c r="CX2130"/>
  <c r="W2130" s="1"/>
  <c r="FR2130"/>
  <c r="GL2130"/>
  <c r="GO2130"/>
  <c r="GP2130"/>
  <c r="GV2130"/>
  <c r="HC2130" s="1"/>
  <c r="GX2130" s="1"/>
  <c r="C2131"/>
  <c r="D2131"/>
  <c r="I2131"/>
  <c r="AC2131"/>
  <c r="AB2131" s="1"/>
  <c r="AE2131"/>
  <c r="AD2131" s="1"/>
  <c r="CR2131" s="1"/>
  <c r="Q2131" s="1"/>
  <c r="AF2131"/>
  <c r="AG2131"/>
  <c r="AH2131"/>
  <c r="AI2131"/>
  <c r="CW2131" s="1"/>
  <c r="V2131" s="1"/>
  <c r="AJ2131"/>
  <c r="CQ2131"/>
  <c r="P2131" s="1"/>
  <c r="CT2131"/>
  <c r="S2131" s="1"/>
  <c r="CU2131"/>
  <c r="T2131" s="1"/>
  <c r="CV2131"/>
  <c r="U2131" s="1"/>
  <c r="CX2131"/>
  <c r="W2131" s="1"/>
  <c r="FR2131"/>
  <c r="GL2131"/>
  <c r="GO2131"/>
  <c r="GP2131"/>
  <c r="GV2131"/>
  <c r="HC2131" s="1"/>
  <c r="GX2131" s="1"/>
  <c r="C2132"/>
  <c r="D2132"/>
  <c r="I2132"/>
  <c r="I2133" s="1"/>
  <c r="AC2132"/>
  <c r="AE2132"/>
  <c r="AD2132" s="1"/>
  <c r="AF2132"/>
  <c r="CT2132" s="1"/>
  <c r="S2132" s="1"/>
  <c r="AG2132"/>
  <c r="AH2132"/>
  <c r="AI2132"/>
  <c r="AJ2132"/>
  <c r="CX2132" s="1"/>
  <c r="W2132" s="1"/>
  <c r="CQ2132"/>
  <c r="P2132" s="1"/>
  <c r="CS2132"/>
  <c r="R2132" s="1"/>
  <c r="CU2132"/>
  <c r="T2132" s="1"/>
  <c r="CV2132"/>
  <c r="U2132" s="1"/>
  <c r="CW2132"/>
  <c r="V2132" s="1"/>
  <c r="FR2132"/>
  <c r="GL2132"/>
  <c r="GO2132"/>
  <c r="GP2132"/>
  <c r="GV2132"/>
  <c r="HC2132"/>
  <c r="GX2132" s="1"/>
  <c r="AC2133"/>
  <c r="AB2133" s="1"/>
  <c r="AE2133"/>
  <c r="AD2133" s="1"/>
  <c r="CR2133" s="1"/>
  <c r="Q2133" s="1"/>
  <c r="AF2133"/>
  <c r="AG2133"/>
  <c r="AH2133"/>
  <c r="AI2133"/>
  <c r="CW2133" s="1"/>
  <c r="V2133" s="1"/>
  <c r="AJ2133"/>
  <c r="CQ2133"/>
  <c r="P2133" s="1"/>
  <c r="CT2133"/>
  <c r="S2133" s="1"/>
  <c r="CU2133"/>
  <c r="T2133" s="1"/>
  <c r="CV2133"/>
  <c r="U2133" s="1"/>
  <c r="CX2133"/>
  <c r="W2133" s="1"/>
  <c r="FR2133"/>
  <c r="GL2133"/>
  <c r="GO2133"/>
  <c r="GP2133"/>
  <c r="GV2133"/>
  <c r="HC2133" s="1"/>
  <c r="GX2133" s="1"/>
  <c r="I2134"/>
  <c r="AC2134"/>
  <c r="AB2134" s="1"/>
  <c r="AD2134"/>
  <c r="CR2134" s="1"/>
  <c r="Q2134" s="1"/>
  <c r="AE2134"/>
  <c r="AF2134"/>
  <c r="AG2134"/>
  <c r="AH2134"/>
  <c r="CV2134" s="1"/>
  <c r="U2134" s="1"/>
  <c r="AI2134"/>
  <c r="AJ2134"/>
  <c r="CQ2134"/>
  <c r="P2134" s="1"/>
  <c r="CS2134"/>
  <c r="R2134" s="1"/>
  <c r="CT2134"/>
  <c r="S2134" s="1"/>
  <c r="CU2134"/>
  <c r="T2134" s="1"/>
  <c r="CW2134"/>
  <c r="V2134" s="1"/>
  <c r="CX2134"/>
  <c r="W2134" s="1"/>
  <c r="FR2134"/>
  <c r="GL2134"/>
  <c r="GN2134"/>
  <c r="GP2134"/>
  <c r="GV2134"/>
  <c r="HC2134" s="1"/>
  <c r="GX2134" s="1"/>
  <c r="C2135"/>
  <c r="D2135"/>
  <c r="I2135"/>
  <c r="AC2135"/>
  <c r="AB2135" s="1"/>
  <c r="AD2135"/>
  <c r="CR2135" s="1"/>
  <c r="Q2135" s="1"/>
  <c r="AE2135"/>
  <c r="CS2135" s="1"/>
  <c r="R2135" s="1"/>
  <c r="AF2135"/>
  <c r="AG2135"/>
  <c r="AH2135"/>
  <c r="CV2135" s="1"/>
  <c r="U2135" s="1"/>
  <c r="AI2135"/>
  <c r="CW2135" s="1"/>
  <c r="V2135" s="1"/>
  <c r="AJ2135"/>
  <c r="CQ2135"/>
  <c r="P2135" s="1"/>
  <c r="CP2135" s="1"/>
  <c r="O2135" s="1"/>
  <c r="CT2135"/>
  <c r="S2135" s="1"/>
  <c r="CU2135"/>
  <c r="T2135" s="1"/>
  <c r="CX2135"/>
  <c r="W2135" s="1"/>
  <c r="FR2135"/>
  <c r="GL2135"/>
  <c r="GO2135"/>
  <c r="GP2135"/>
  <c r="GV2135"/>
  <c r="HC2135" s="1"/>
  <c r="GX2135" s="1"/>
  <c r="C2136"/>
  <c r="D2136"/>
  <c r="I2136"/>
  <c r="AC2136"/>
  <c r="AE2136"/>
  <c r="AD2136" s="1"/>
  <c r="AF2136"/>
  <c r="CT2136" s="1"/>
  <c r="S2136" s="1"/>
  <c r="AG2136"/>
  <c r="AH2136"/>
  <c r="AI2136"/>
  <c r="AJ2136"/>
  <c r="CX2136" s="1"/>
  <c r="W2136" s="1"/>
  <c r="CQ2136"/>
  <c r="P2136" s="1"/>
  <c r="CS2136"/>
  <c r="R2136" s="1"/>
  <c r="CU2136"/>
  <c r="T2136" s="1"/>
  <c r="CV2136"/>
  <c r="U2136" s="1"/>
  <c r="CW2136"/>
  <c r="V2136" s="1"/>
  <c r="FR2136"/>
  <c r="GL2136"/>
  <c r="GO2136"/>
  <c r="GP2136"/>
  <c r="GV2136"/>
  <c r="HC2136"/>
  <c r="GX2136" s="1"/>
  <c r="C2137"/>
  <c r="D2137"/>
  <c r="I2137"/>
  <c r="AC2137"/>
  <c r="AB2137" s="1"/>
  <c r="AD2137"/>
  <c r="CR2137" s="1"/>
  <c r="Q2137" s="1"/>
  <c r="AE2137"/>
  <c r="AF2137"/>
  <c r="AG2137"/>
  <c r="CU2137" s="1"/>
  <c r="T2137" s="1"/>
  <c r="AH2137"/>
  <c r="CV2137" s="1"/>
  <c r="U2137" s="1"/>
  <c r="AI2137"/>
  <c r="AJ2137"/>
  <c r="CS2137"/>
  <c r="R2137" s="1"/>
  <c r="CT2137"/>
  <c r="S2137" s="1"/>
  <c r="CW2137"/>
  <c r="V2137" s="1"/>
  <c r="CX2137"/>
  <c r="W2137" s="1"/>
  <c r="FR2137"/>
  <c r="GL2137"/>
  <c r="GO2137"/>
  <c r="GP2137"/>
  <c r="GV2137"/>
  <c r="HC2137"/>
  <c r="GX2137" s="1"/>
  <c r="C2138"/>
  <c r="D2138"/>
  <c r="I2138"/>
  <c r="AC2138"/>
  <c r="AD2138"/>
  <c r="CR2138" s="1"/>
  <c r="Q2138" s="1"/>
  <c r="AE2138"/>
  <c r="AF2138"/>
  <c r="AG2138"/>
  <c r="AH2138"/>
  <c r="CV2138" s="1"/>
  <c r="U2138" s="1"/>
  <c r="AI2138"/>
  <c r="AJ2138"/>
  <c r="CQ2138"/>
  <c r="P2138" s="1"/>
  <c r="CP2138" s="1"/>
  <c r="O2138" s="1"/>
  <c r="CS2138"/>
  <c r="R2138" s="1"/>
  <c r="CT2138"/>
  <c r="S2138" s="1"/>
  <c r="CZ2138" s="1"/>
  <c r="Y2138" s="1"/>
  <c r="CU2138"/>
  <c r="T2138" s="1"/>
  <c r="CW2138"/>
  <c r="V2138" s="1"/>
  <c r="CX2138"/>
  <c r="W2138" s="1"/>
  <c r="CY2138"/>
  <c r="X2138" s="1"/>
  <c r="FR2138"/>
  <c r="GL2138"/>
  <c r="GN2138"/>
  <c r="GP2138"/>
  <c r="GV2138"/>
  <c r="HC2138" s="1"/>
  <c r="GX2138" s="1"/>
  <c r="I2139"/>
  <c r="AC2139"/>
  <c r="AE2139"/>
  <c r="CS2139" s="1"/>
  <c r="R2139" s="1"/>
  <c r="AF2139"/>
  <c r="AG2139"/>
  <c r="CU2139" s="1"/>
  <c r="T2139" s="1"/>
  <c r="AH2139"/>
  <c r="AI2139"/>
  <c r="CW2139" s="1"/>
  <c r="V2139" s="1"/>
  <c r="AJ2139"/>
  <c r="CT2139"/>
  <c r="S2139" s="1"/>
  <c r="CV2139"/>
  <c r="U2139" s="1"/>
  <c r="CX2139"/>
  <c r="W2139" s="1"/>
  <c r="FR2139"/>
  <c r="GL2139"/>
  <c r="GN2139"/>
  <c r="GP2139"/>
  <c r="GV2139"/>
  <c r="GX2139"/>
  <c r="HC2139"/>
  <c r="I2140"/>
  <c r="AC2140"/>
  <c r="AD2140"/>
  <c r="AB2140" s="1"/>
  <c r="AE2140"/>
  <c r="AF2140"/>
  <c r="CT2140" s="1"/>
  <c r="S2140" s="1"/>
  <c r="AG2140"/>
  <c r="AH2140"/>
  <c r="CV2140" s="1"/>
  <c r="U2140" s="1"/>
  <c r="AI2140"/>
  <c r="AJ2140"/>
  <c r="CX2140" s="1"/>
  <c r="W2140" s="1"/>
  <c r="CQ2140"/>
  <c r="P2140" s="1"/>
  <c r="CS2140"/>
  <c r="R2140" s="1"/>
  <c r="CU2140"/>
  <c r="T2140" s="1"/>
  <c r="CW2140"/>
  <c r="V2140" s="1"/>
  <c r="FR2140"/>
  <c r="GL2140"/>
  <c r="GN2140"/>
  <c r="GP2140"/>
  <c r="GV2140"/>
  <c r="HC2140" s="1"/>
  <c r="GX2140" s="1"/>
  <c r="C2141"/>
  <c r="D2141"/>
  <c r="I2141"/>
  <c r="AC2141"/>
  <c r="AE2141"/>
  <c r="CS2141" s="1"/>
  <c r="R2141" s="1"/>
  <c r="AF2141"/>
  <c r="AG2141"/>
  <c r="CU2141" s="1"/>
  <c r="T2141" s="1"/>
  <c r="AH2141"/>
  <c r="AI2141"/>
  <c r="CW2141" s="1"/>
  <c r="V2141" s="1"/>
  <c r="AJ2141"/>
  <c r="CT2141"/>
  <c r="S2141" s="1"/>
  <c r="CV2141"/>
  <c r="U2141" s="1"/>
  <c r="CX2141"/>
  <c r="W2141" s="1"/>
  <c r="FR2141"/>
  <c r="GL2141"/>
  <c r="GO2141"/>
  <c r="GP2141"/>
  <c r="GV2141"/>
  <c r="GX2141"/>
  <c r="HC2141"/>
  <c r="C2142"/>
  <c r="D2142"/>
  <c r="I2142"/>
  <c r="AC2142"/>
  <c r="AD2142"/>
  <c r="AB2142" s="1"/>
  <c r="AE2142"/>
  <c r="AF2142"/>
  <c r="CT2142" s="1"/>
  <c r="S2142" s="1"/>
  <c r="AG2142"/>
  <c r="AH2142"/>
  <c r="CV2142" s="1"/>
  <c r="U2142" s="1"/>
  <c r="AI2142"/>
  <c r="AJ2142"/>
  <c r="CX2142" s="1"/>
  <c r="W2142" s="1"/>
  <c r="CQ2142"/>
  <c r="P2142" s="1"/>
  <c r="CS2142"/>
  <c r="R2142" s="1"/>
  <c r="CU2142"/>
  <c r="T2142" s="1"/>
  <c r="CW2142"/>
  <c r="V2142" s="1"/>
  <c r="FR2142"/>
  <c r="GL2142"/>
  <c r="GN2142"/>
  <c r="GP2142"/>
  <c r="GV2142"/>
  <c r="HC2142"/>
  <c r="GX2142" s="1"/>
  <c r="AC2143"/>
  <c r="AE2143"/>
  <c r="CS2143" s="1"/>
  <c r="AF2143"/>
  <c r="AG2143"/>
  <c r="CU2143" s="1"/>
  <c r="AH2143"/>
  <c r="AI2143"/>
  <c r="CW2143" s="1"/>
  <c r="AJ2143"/>
  <c r="CT2143"/>
  <c r="CV2143"/>
  <c r="CX2143"/>
  <c r="FR2143"/>
  <c r="GL2143"/>
  <c r="GN2143"/>
  <c r="GP2143"/>
  <c r="GV2143"/>
  <c r="HC2143"/>
  <c r="C2144"/>
  <c r="D2144"/>
  <c r="I2144"/>
  <c r="AC2144"/>
  <c r="AD2144"/>
  <c r="AB2144" s="1"/>
  <c r="AE2144"/>
  <c r="AF2144"/>
  <c r="CT2144" s="1"/>
  <c r="S2144" s="1"/>
  <c r="AG2144"/>
  <c r="AH2144"/>
  <c r="CV2144" s="1"/>
  <c r="U2144" s="1"/>
  <c r="AI2144"/>
  <c r="AJ2144"/>
  <c r="CX2144" s="1"/>
  <c r="W2144" s="1"/>
  <c r="CQ2144"/>
  <c r="P2144" s="1"/>
  <c r="CS2144"/>
  <c r="R2144" s="1"/>
  <c r="CU2144"/>
  <c r="T2144" s="1"/>
  <c r="CW2144"/>
  <c r="V2144" s="1"/>
  <c r="FR2144"/>
  <c r="GL2144"/>
  <c r="GN2144"/>
  <c r="GP2144"/>
  <c r="GV2144"/>
  <c r="HC2144"/>
  <c r="GX2144" s="1"/>
  <c r="AC2145"/>
  <c r="AE2145"/>
  <c r="CS2145" s="1"/>
  <c r="AF2145"/>
  <c r="AG2145"/>
  <c r="CU2145" s="1"/>
  <c r="AH2145"/>
  <c r="AI2145"/>
  <c r="CW2145" s="1"/>
  <c r="AJ2145"/>
  <c r="CT2145"/>
  <c r="CV2145"/>
  <c r="CX2145"/>
  <c r="FR2145"/>
  <c r="GL2145"/>
  <c r="GO2145"/>
  <c r="GP2145"/>
  <c r="GV2145"/>
  <c r="HC2145"/>
  <c r="I2146"/>
  <c r="AC2146"/>
  <c r="AD2146"/>
  <c r="CR2146" s="1"/>
  <c r="Q2146" s="1"/>
  <c r="AE2146"/>
  <c r="AF2146"/>
  <c r="AB2146" s="1"/>
  <c r="AG2146"/>
  <c r="AH2146"/>
  <c r="CV2146" s="1"/>
  <c r="U2146" s="1"/>
  <c r="AI2146"/>
  <c r="AJ2146"/>
  <c r="CX2146" s="1"/>
  <c r="W2146" s="1"/>
  <c r="CQ2146"/>
  <c r="P2146" s="1"/>
  <c r="CS2146"/>
  <c r="R2146" s="1"/>
  <c r="CU2146"/>
  <c r="T2146" s="1"/>
  <c r="CW2146"/>
  <c r="V2146" s="1"/>
  <c r="FR2146"/>
  <c r="GL2146"/>
  <c r="GN2146"/>
  <c r="GP2146"/>
  <c r="GV2146"/>
  <c r="HC2146"/>
  <c r="GX2146" s="1"/>
  <c r="B2148"/>
  <c r="B2122" s="1"/>
  <c r="C2148"/>
  <c r="C2122" s="1"/>
  <c r="D2148"/>
  <c r="D2122" s="1"/>
  <c r="F2148"/>
  <c r="F2122" s="1"/>
  <c r="G2148"/>
  <c r="G2122" s="1"/>
  <c r="BX2148"/>
  <c r="BX2122" s="1"/>
  <c r="BY2148"/>
  <c r="BY2122" s="1"/>
  <c r="BZ2148"/>
  <c r="BZ2122" s="1"/>
  <c r="CD2148"/>
  <c r="CD2122" s="1"/>
  <c r="CK2148"/>
  <c r="CK2122" s="1"/>
  <c r="CL2148"/>
  <c r="CL2122" s="1"/>
  <c r="CM2148"/>
  <c r="CM2122" s="1"/>
  <c r="B2180"/>
  <c r="B2070" s="1"/>
  <c r="C2180"/>
  <c r="C2070" s="1"/>
  <c r="D2180"/>
  <c r="D2070" s="1"/>
  <c r="F2180"/>
  <c r="F2070" s="1"/>
  <c r="G2180"/>
  <c r="G2070" s="1"/>
  <c r="D2212"/>
  <c r="E2214"/>
  <c r="Z2214"/>
  <c r="AA2214"/>
  <c r="AB2214"/>
  <c r="AC2214"/>
  <c r="AD2214"/>
  <c r="AE2214"/>
  <c r="AF2214"/>
  <c r="AG2214"/>
  <c r="AH2214"/>
  <c r="AI2214"/>
  <c r="AJ2214"/>
  <c r="AK2214"/>
  <c r="AL2214"/>
  <c r="AM2214"/>
  <c r="AN2214"/>
  <c r="BE2214"/>
  <c r="BF2214"/>
  <c r="BG2214"/>
  <c r="BH2214"/>
  <c r="BI2214"/>
  <c r="BJ2214"/>
  <c r="BK2214"/>
  <c r="BL2214"/>
  <c r="BM2214"/>
  <c r="BN2214"/>
  <c r="BO2214"/>
  <c r="BP2214"/>
  <c r="BQ2214"/>
  <c r="BR2214"/>
  <c r="BS2214"/>
  <c r="BT2214"/>
  <c r="BU2214"/>
  <c r="BV2214"/>
  <c r="BW2214"/>
  <c r="BX2214"/>
  <c r="BY2214"/>
  <c r="BZ2214"/>
  <c r="CA2214"/>
  <c r="CB2214"/>
  <c r="CC2214"/>
  <c r="CD2214"/>
  <c r="CE2214"/>
  <c r="CF2214"/>
  <c r="CG2214"/>
  <c r="CH2214"/>
  <c r="CI2214"/>
  <c r="CJ2214"/>
  <c r="CK2214"/>
  <c r="CL2214"/>
  <c r="CM2214"/>
  <c r="CN2214"/>
  <c r="CO2214"/>
  <c r="CP2214"/>
  <c r="CQ2214"/>
  <c r="CR2214"/>
  <c r="CS2214"/>
  <c r="CT2214"/>
  <c r="CU2214"/>
  <c r="CV2214"/>
  <c r="CW2214"/>
  <c r="CX2214"/>
  <c r="CY2214"/>
  <c r="CZ2214"/>
  <c r="DA2214"/>
  <c r="DB2214"/>
  <c r="DC2214"/>
  <c r="DD2214"/>
  <c r="DE2214"/>
  <c r="DF2214"/>
  <c r="DG2214"/>
  <c r="DH2214"/>
  <c r="DI2214"/>
  <c r="DJ2214"/>
  <c r="DK2214"/>
  <c r="DL2214"/>
  <c r="DM2214"/>
  <c r="DN2214"/>
  <c r="DO2214"/>
  <c r="DP2214"/>
  <c r="DQ2214"/>
  <c r="DR2214"/>
  <c r="DS2214"/>
  <c r="DT2214"/>
  <c r="DU2214"/>
  <c r="DV2214"/>
  <c r="DW2214"/>
  <c r="DX2214"/>
  <c r="DY2214"/>
  <c r="DZ2214"/>
  <c r="EA2214"/>
  <c r="EB2214"/>
  <c r="EC2214"/>
  <c r="ED2214"/>
  <c r="EE2214"/>
  <c r="EF2214"/>
  <c r="EG2214"/>
  <c r="EH2214"/>
  <c r="EI2214"/>
  <c r="EJ2214"/>
  <c r="EK2214"/>
  <c r="EL2214"/>
  <c r="EM2214"/>
  <c r="EN2214"/>
  <c r="EO2214"/>
  <c r="EP2214"/>
  <c r="EQ2214"/>
  <c r="ER2214"/>
  <c r="ES2214"/>
  <c r="ET2214"/>
  <c r="EU2214"/>
  <c r="EV2214"/>
  <c r="EW2214"/>
  <c r="EX2214"/>
  <c r="EY2214"/>
  <c r="EZ2214"/>
  <c r="FA2214"/>
  <c r="FB2214"/>
  <c r="FC2214"/>
  <c r="FD2214"/>
  <c r="FE2214"/>
  <c r="FF2214"/>
  <c r="FG2214"/>
  <c r="FH2214"/>
  <c r="FI2214"/>
  <c r="FJ2214"/>
  <c r="FK2214"/>
  <c r="FL2214"/>
  <c r="FM2214"/>
  <c r="FN2214"/>
  <c r="FO2214"/>
  <c r="FP2214"/>
  <c r="FQ2214"/>
  <c r="FR2214"/>
  <c r="FS2214"/>
  <c r="FT2214"/>
  <c r="FU2214"/>
  <c r="FV2214"/>
  <c r="FW2214"/>
  <c r="FX2214"/>
  <c r="FY2214"/>
  <c r="FZ2214"/>
  <c r="GA2214"/>
  <c r="GB2214"/>
  <c r="GC2214"/>
  <c r="GD2214"/>
  <c r="GE2214"/>
  <c r="GF2214"/>
  <c r="GG2214"/>
  <c r="GH2214"/>
  <c r="GI2214"/>
  <c r="GJ2214"/>
  <c r="GK2214"/>
  <c r="GL2214"/>
  <c r="GM2214"/>
  <c r="GN2214"/>
  <c r="GO2214"/>
  <c r="GP2214"/>
  <c r="GQ2214"/>
  <c r="GR2214"/>
  <c r="GS2214"/>
  <c r="GT2214"/>
  <c r="GU2214"/>
  <c r="GV2214"/>
  <c r="GW2214"/>
  <c r="GX2214"/>
  <c r="D2216"/>
  <c r="E2218"/>
  <c r="Z2218"/>
  <c r="AA2218"/>
  <c r="AM2218"/>
  <c r="AN2218"/>
  <c r="BE2218"/>
  <c r="BF2218"/>
  <c r="BG2218"/>
  <c r="BH2218"/>
  <c r="BI2218"/>
  <c r="BJ2218"/>
  <c r="BK2218"/>
  <c r="BL2218"/>
  <c r="BM2218"/>
  <c r="BN2218"/>
  <c r="BO2218"/>
  <c r="BP2218"/>
  <c r="BQ2218"/>
  <c r="BR2218"/>
  <c r="BS2218"/>
  <c r="BT2218"/>
  <c r="BU2218"/>
  <c r="BV2218"/>
  <c r="BW2218"/>
  <c r="CN2218"/>
  <c r="CO2218"/>
  <c r="CP2218"/>
  <c r="CQ2218"/>
  <c r="CR2218"/>
  <c r="CS2218"/>
  <c r="CT2218"/>
  <c r="CU2218"/>
  <c r="CV2218"/>
  <c r="CW2218"/>
  <c r="CX2218"/>
  <c r="CY2218"/>
  <c r="CZ2218"/>
  <c r="DA2218"/>
  <c r="DB2218"/>
  <c r="DC2218"/>
  <c r="DD2218"/>
  <c r="DE2218"/>
  <c r="DF2218"/>
  <c r="DG2218"/>
  <c r="DH2218"/>
  <c r="DI2218"/>
  <c r="DJ2218"/>
  <c r="DK2218"/>
  <c r="DL2218"/>
  <c r="DM2218"/>
  <c r="DN2218"/>
  <c r="DO2218"/>
  <c r="DP2218"/>
  <c r="DQ2218"/>
  <c r="DR2218"/>
  <c r="DS2218"/>
  <c r="DT2218"/>
  <c r="DU2218"/>
  <c r="DV2218"/>
  <c r="DW2218"/>
  <c r="DX2218"/>
  <c r="DY2218"/>
  <c r="DZ2218"/>
  <c r="EA2218"/>
  <c r="EB2218"/>
  <c r="EC2218"/>
  <c r="ED2218"/>
  <c r="EE2218"/>
  <c r="EF2218"/>
  <c r="EG2218"/>
  <c r="EH2218"/>
  <c r="EI2218"/>
  <c r="EJ2218"/>
  <c r="EK2218"/>
  <c r="EL2218"/>
  <c r="EM2218"/>
  <c r="EN2218"/>
  <c r="EO2218"/>
  <c r="EP2218"/>
  <c r="EQ2218"/>
  <c r="ER2218"/>
  <c r="ES2218"/>
  <c r="ET2218"/>
  <c r="EU2218"/>
  <c r="EV2218"/>
  <c r="EW2218"/>
  <c r="EX2218"/>
  <c r="EY2218"/>
  <c r="EZ2218"/>
  <c r="FA2218"/>
  <c r="FB2218"/>
  <c r="FC2218"/>
  <c r="FD2218"/>
  <c r="FE2218"/>
  <c r="FF2218"/>
  <c r="FG2218"/>
  <c r="FH2218"/>
  <c r="FI2218"/>
  <c r="FJ2218"/>
  <c r="FK2218"/>
  <c r="FL2218"/>
  <c r="FM2218"/>
  <c r="FN2218"/>
  <c r="FO2218"/>
  <c r="FP2218"/>
  <c r="FQ2218"/>
  <c r="FR2218"/>
  <c r="FS2218"/>
  <c r="FT2218"/>
  <c r="FU2218"/>
  <c r="FV2218"/>
  <c r="FW2218"/>
  <c r="FX2218"/>
  <c r="FY2218"/>
  <c r="FZ2218"/>
  <c r="GA2218"/>
  <c r="GB2218"/>
  <c r="GC2218"/>
  <c r="GD2218"/>
  <c r="GE2218"/>
  <c r="GF2218"/>
  <c r="GG2218"/>
  <c r="GH2218"/>
  <c r="GI2218"/>
  <c r="GJ2218"/>
  <c r="GK2218"/>
  <c r="GL2218"/>
  <c r="GM2218"/>
  <c r="GN2218"/>
  <c r="GO2218"/>
  <c r="GP2218"/>
  <c r="GQ2218"/>
  <c r="GR2218"/>
  <c r="GS2218"/>
  <c r="GT2218"/>
  <c r="GU2218"/>
  <c r="GV2218"/>
  <c r="GW2218"/>
  <c r="GX2218"/>
  <c r="C2220"/>
  <c r="D2220"/>
  <c r="I2220"/>
  <c r="CX2085" i="3" s="1"/>
  <c r="AC2220" i="1"/>
  <c r="AD2220"/>
  <c r="CR2220" s="1"/>
  <c r="Q2220" s="1"/>
  <c r="AE2220"/>
  <c r="AF2220"/>
  <c r="CT2220" s="1"/>
  <c r="S2220" s="1"/>
  <c r="AG2220"/>
  <c r="AH2220"/>
  <c r="CV2220" s="1"/>
  <c r="U2220" s="1"/>
  <c r="AI2220"/>
  <c r="AJ2220"/>
  <c r="CX2220" s="1"/>
  <c r="W2220" s="1"/>
  <c r="CQ2220"/>
  <c r="P2220" s="1"/>
  <c r="CS2220"/>
  <c r="R2220" s="1"/>
  <c r="CU2220"/>
  <c r="T2220" s="1"/>
  <c r="CW2220"/>
  <c r="V2220" s="1"/>
  <c r="FR2220"/>
  <c r="GL2220"/>
  <c r="GO2220"/>
  <c r="GP2220"/>
  <c r="GV2220"/>
  <c r="HC2220"/>
  <c r="GX2220" s="1"/>
  <c r="C2221"/>
  <c r="D2221"/>
  <c r="I2221"/>
  <c r="AC2221"/>
  <c r="CQ2221" s="1"/>
  <c r="P2221" s="1"/>
  <c r="AE2221"/>
  <c r="AD2221" s="1"/>
  <c r="CR2221" s="1"/>
  <c r="Q2221" s="1"/>
  <c r="AF2221"/>
  <c r="AG2221"/>
  <c r="CU2221" s="1"/>
  <c r="T2221" s="1"/>
  <c r="AH2221"/>
  <c r="AI2221"/>
  <c r="CW2221" s="1"/>
  <c r="V2221" s="1"/>
  <c r="AJ2221"/>
  <c r="CT2221"/>
  <c r="S2221" s="1"/>
  <c r="CV2221"/>
  <c r="U2221" s="1"/>
  <c r="CX2221"/>
  <c r="W2221" s="1"/>
  <c r="FR2221"/>
  <c r="GL2221"/>
  <c r="GO2221"/>
  <c r="GP2221"/>
  <c r="GV2221"/>
  <c r="GX2221"/>
  <c r="HC2221"/>
  <c r="C2222"/>
  <c r="D2222"/>
  <c r="I2222"/>
  <c r="I2223" s="1"/>
  <c r="GX2223" s="1"/>
  <c r="AC2222"/>
  <c r="AD2222"/>
  <c r="AB2222" s="1"/>
  <c r="AE2222"/>
  <c r="AF2222"/>
  <c r="CT2222" s="1"/>
  <c r="S2222" s="1"/>
  <c r="AG2222"/>
  <c r="AH2222"/>
  <c r="CV2222" s="1"/>
  <c r="U2222" s="1"/>
  <c r="AI2222"/>
  <c r="AJ2222"/>
  <c r="CX2222" s="1"/>
  <c r="W2222" s="1"/>
  <c r="CQ2222"/>
  <c r="P2222" s="1"/>
  <c r="CS2222"/>
  <c r="R2222" s="1"/>
  <c r="CU2222"/>
  <c r="T2222" s="1"/>
  <c r="CW2222"/>
  <c r="V2222" s="1"/>
  <c r="FR2222"/>
  <c r="GL2222"/>
  <c r="GO2222"/>
  <c r="GP2222"/>
  <c r="GV2222"/>
  <c r="HC2222"/>
  <c r="GX2222" s="1"/>
  <c r="AC2223"/>
  <c r="CQ2223" s="1"/>
  <c r="AE2223"/>
  <c r="AD2223" s="1"/>
  <c r="CR2223" s="1"/>
  <c r="Q2223" s="1"/>
  <c r="AF2223"/>
  <c r="AG2223"/>
  <c r="CU2223" s="1"/>
  <c r="AH2223"/>
  <c r="AI2223"/>
  <c r="CW2223" s="1"/>
  <c r="V2223" s="1"/>
  <c r="AJ2223"/>
  <c r="CT2223"/>
  <c r="CV2223"/>
  <c r="CX2223"/>
  <c r="W2223" s="1"/>
  <c r="FR2223"/>
  <c r="GL2223"/>
  <c r="GN2223"/>
  <c r="GP2223"/>
  <c r="GV2223"/>
  <c r="HC2223"/>
  <c r="C2224"/>
  <c r="D2224"/>
  <c r="I2224"/>
  <c r="I2225" s="1"/>
  <c r="GX2225" s="1"/>
  <c r="AC2224"/>
  <c r="AD2224"/>
  <c r="AB2224" s="1"/>
  <c r="AE2224"/>
  <c r="AF2224"/>
  <c r="CT2224" s="1"/>
  <c r="S2224" s="1"/>
  <c r="AG2224"/>
  <c r="AH2224"/>
  <c r="CV2224" s="1"/>
  <c r="U2224" s="1"/>
  <c r="AI2224"/>
  <c r="AJ2224"/>
  <c r="CX2224" s="1"/>
  <c r="W2224" s="1"/>
  <c r="CQ2224"/>
  <c r="P2224" s="1"/>
  <c r="CS2224"/>
  <c r="R2224" s="1"/>
  <c r="CU2224"/>
  <c r="T2224" s="1"/>
  <c r="CW2224"/>
  <c r="V2224" s="1"/>
  <c r="FR2224"/>
  <c r="GL2224"/>
  <c r="GO2224"/>
  <c r="GP2224"/>
  <c r="GV2224"/>
  <c r="HC2224"/>
  <c r="GX2224" s="1"/>
  <c r="AC2225"/>
  <c r="CQ2225" s="1"/>
  <c r="P2225" s="1"/>
  <c r="CP2225" s="1"/>
  <c r="O2225" s="1"/>
  <c r="AE2225"/>
  <c r="AD2225" s="1"/>
  <c r="CR2225" s="1"/>
  <c r="Q2225" s="1"/>
  <c r="AF2225"/>
  <c r="AG2225"/>
  <c r="CU2225" s="1"/>
  <c r="T2225" s="1"/>
  <c r="AH2225"/>
  <c r="AI2225"/>
  <c r="CW2225" s="1"/>
  <c r="V2225" s="1"/>
  <c r="AJ2225"/>
  <c r="CT2225"/>
  <c r="S2225" s="1"/>
  <c r="CV2225"/>
  <c r="U2225" s="1"/>
  <c r="CX2225"/>
  <c r="W2225" s="1"/>
  <c r="FR2225"/>
  <c r="GL2225"/>
  <c r="GN2225"/>
  <c r="GP2225"/>
  <c r="GV2225"/>
  <c r="HC2225"/>
  <c r="C2226"/>
  <c r="D2226"/>
  <c r="I2226"/>
  <c r="I2227" s="1"/>
  <c r="GX2227" s="1"/>
  <c r="AC2226"/>
  <c r="AD2226"/>
  <c r="AB2226" s="1"/>
  <c r="AE2226"/>
  <c r="AF2226"/>
  <c r="CT2226" s="1"/>
  <c r="S2226" s="1"/>
  <c r="AG2226"/>
  <c r="AH2226"/>
  <c r="CV2226" s="1"/>
  <c r="U2226" s="1"/>
  <c r="AI2226"/>
  <c r="AJ2226"/>
  <c r="CX2226" s="1"/>
  <c r="W2226" s="1"/>
  <c r="CQ2226"/>
  <c r="P2226" s="1"/>
  <c r="CS2226"/>
  <c r="R2226" s="1"/>
  <c r="CU2226"/>
  <c r="T2226" s="1"/>
  <c r="CW2226"/>
  <c r="V2226" s="1"/>
  <c r="FR2226"/>
  <c r="GL2226"/>
  <c r="GO2226"/>
  <c r="GP2226"/>
  <c r="GV2226"/>
  <c r="HC2226"/>
  <c r="GX2226" s="1"/>
  <c r="AC2227"/>
  <c r="CQ2227" s="1"/>
  <c r="P2227" s="1"/>
  <c r="AE2227"/>
  <c r="AD2227" s="1"/>
  <c r="CR2227" s="1"/>
  <c r="Q2227" s="1"/>
  <c r="AF2227"/>
  <c r="AG2227"/>
  <c r="CU2227" s="1"/>
  <c r="T2227" s="1"/>
  <c r="AH2227"/>
  <c r="AI2227"/>
  <c r="CW2227" s="1"/>
  <c r="V2227" s="1"/>
  <c r="AJ2227"/>
  <c r="CT2227"/>
  <c r="S2227" s="1"/>
  <c r="CV2227"/>
  <c r="U2227" s="1"/>
  <c r="CX2227"/>
  <c r="W2227" s="1"/>
  <c r="FR2227"/>
  <c r="GL2227"/>
  <c r="GN2227"/>
  <c r="GP2227"/>
  <c r="GV2227"/>
  <c r="HC2227"/>
  <c r="C2228"/>
  <c r="D2228"/>
  <c r="I2228"/>
  <c r="I2229" s="1"/>
  <c r="GX2229" s="1"/>
  <c r="AC2228"/>
  <c r="AD2228"/>
  <c r="AB2228" s="1"/>
  <c r="AE2228"/>
  <c r="AF2228"/>
  <c r="CT2228" s="1"/>
  <c r="S2228" s="1"/>
  <c r="AG2228"/>
  <c r="AH2228"/>
  <c r="CV2228" s="1"/>
  <c r="U2228" s="1"/>
  <c r="AI2228"/>
  <c r="AJ2228"/>
  <c r="CX2228" s="1"/>
  <c r="W2228" s="1"/>
  <c r="CQ2228"/>
  <c r="P2228" s="1"/>
  <c r="CS2228"/>
  <c r="R2228" s="1"/>
  <c r="CU2228"/>
  <c r="T2228" s="1"/>
  <c r="CW2228"/>
  <c r="V2228" s="1"/>
  <c r="FR2228"/>
  <c r="GL2228"/>
  <c r="GO2228"/>
  <c r="GP2228"/>
  <c r="GV2228"/>
  <c r="HC2228"/>
  <c r="GX2228" s="1"/>
  <c r="AC2229"/>
  <c r="CQ2229" s="1"/>
  <c r="P2229" s="1"/>
  <c r="AE2229"/>
  <c r="AD2229" s="1"/>
  <c r="CR2229" s="1"/>
  <c r="Q2229" s="1"/>
  <c r="AF2229"/>
  <c r="AG2229"/>
  <c r="CU2229" s="1"/>
  <c r="T2229" s="1"/>
  <c r="AH2229"/>
  <c r="AI2229"/>
  <c r="CW2229" s="1"/>
  <c r="V2229" s="1"/>
  <c r="AJ2229"/>
  <c r="CT2229"/>
  <c r="S2229" s="1"/>
  <c r="CV2229"/>
  <c r="U2229" s="1"/>
  <c r="CX2229"/>
  <c r="W2229" s="1"/>
  <c r="FR2229"/>
  <c r="GL2229"/>
  <c r="BZ2231" s="1"/>
  <c r="GN2229"/>
  <c r="GP2229"/>
  <c r="CD2231" s="1"/>
  <c r="GV2229"/>
  <c r="HC2229"/>
  <c r="B2231"/>
  <c r="B2218" s="1"/>
  <c r="C2231"/>
  <c r="C2218" s="1"/>
  <c r="D2231"/>
  <c r="D2218" s="1"/>
  <c r="F2231"/>
  <c r="F2218" s="1"/>
  <c r="G2231"/>
  <c r="G2218" s="1"/>
  <c r="BX2231"/>
  <c r="BX2218" s="1"/>
  <c r="BY2231"/>
  <c r="CI2231" s="1"/>
  <c r="CK2231"/>
  <c r="CK2218" s="1"/>
  <c r="CL2231"/>
  <c r="CL2218" s="1"/>
  <c r="CM2231"/>
  <c r="CM2218" s="1"/>
  <c r="D2261"/>
  <c r="E2263"/>
  <c r="Z2263"/>
  <c r="AA2263"/>
  <c r="AM2263"/>
  <c r="AN2263"/>
  <c r="BE2263"/>
  <c r="BF2263"/>
  <c r="BG2263"/>
  <c r="BH2263"/>
  <c r="BI2263"/>
  <c r="BJ2263"/>
  <c r="BK2263"/>
  <c r="BL2263"/>
  <c r="BM2263"/>
  <c r="BN2263"/>
  <c r="BO2263"/>
  <c r="BP2263"/>
  <c r="BQ2263"/>
  <c r="BR2263"/>
  <c r="BS2263"/>
  <c r="BT2263"/>
  <c r="BU2263"/>
  <c r="BV2263"/>
  <c r="BW2263"/>
  <c r="CN2263"/>
  <c r="CO2263"/>
  <c r="CP2263"/>
  <c r="CQ2263"/>
  <c r="CR2263"/>
  <c r="CS2263"/>
  <c r="CT2263"/>
  <c r="CU2263"/>
  <c r="CV2263"/>
  <c r="CW2263"/>
  <c r="CX2263"/>
  <c r="CY2263"/>
  <c r="CZ2263"/>
  <c r="DA2263"/>
  <c r="DB2263"/>
  <c r="DC2263"/>
  <c r="DD2263"/>
  <c r="DE2263"/>
  <c r="DF2263"/>
  <c r="DG2263"/>
  <c r="DH2263"/>
  <c r="DI2263"/>
  <c r="DJ2263"/>
  <c r="DK2263"/>
  <c r="DL2263"/>
  <c r="DM2263"/>
  <c r="DN2263"/>
  <c r="DO2263"/>
  <c r="DP2263"/>
  <c r="DQ2263"/>
  <c r="DR2263"/>
  <c r="DS2263"/>
  <c r="DT2263"/>
  <c r="DU2263"/>
  <c r="DV2263"/>
  <c r="DW2263"/>
  <c r="DX2263"/>
  <c r="DY2263"/>
  <c r="DZ2263"/>
  <c r="EA2263"/>
  <c r="EB2263"/>
  <c r="EC2263"/>
  <c r="ED2263"/>
  <c r="EE2263"/>
  <c r="EF2263"/>
  <c r="EG2263"/>
  <c r="EH2263"/>
  <c r="EI2263"/>
  <c r="EJ2263"/>
  <c r="EK2263"/>
  <c r="EL2263"/>
  <c r="EM2263"/>
  <c r="EN2263"/>
  <c r="EO2263"/>
  <c r="EP2263"/>
  <c r="EQ2263"/>
  <c r="ER2263"/>
  <c r="ES2263"/>
  <c r="ET2263"/>
  <c r="EU2263"/>
  <c r="EV2263"/>
  <c r="EW2263"/>
  <c r="EX2263"/>
  <c r="EY2263"/>
  <c r="EZ2263"/>
  <c r="FA2263"/>
  <c r="FB2263"/>
  <c r="FC2263"/>
  <c r="FD2263"/>
  <c r="FE2263"/>
  <c r="FF2263"/>
  <c r="FG2263"/>
  <c r="FH2263"/>
  <c r="FI2263"/>
  <c r="FJ2263"/>
  <c r="FK2263"/>
  <c r="FL2263"/>
  <c r="FM2263"/>
  <c r="FN2263"/>
  <c r="FO2263"/>
  <c r="FP2263"/>
  <c r="FQ2263"/>
  <c r="FR2263"/>
  <c r="FS2263"/>
  <c r="FT2263"/>
  <c r="FU2263"/>
  <c r="FV2263"/>
  <c r="FW2263"/>
  <c r="FX2263"/>
  <c r="FY2263"/>
  <c r="FZ2263"/>
  <c r="GA2263"/>
  <c r="GB2263"/>
  <c r="GC2263"/>
  <c r="GD2263"/>
  <c r="GE2263"/>
  <c r="GF2263"/>
  <c r="GG2263"/>
  <c r="GH2263"/>
  <c r="GI2263"/>
  <c r="GJ2263"/>
  <c r="GK2263"/>
  <c r="GL2263"/>
  <c r="GM2263"/>
  <c r="GN2263"/>
  <c r="GO2263"/>
  <c r="GP2263"/>
  <c r="GQ2263"/>
  <c r="GR2263"/>
  <c r="GS2263"/>
  <c r="GT2263"/>
  <c r="GU2263"/>
  <c r="GV2263"/>
  <c r="GW2263"/>
  <c r="GX2263"/>
  <c r="C2265"/>
  <c r="D2265"/>
  <c r="I2265"/>
  <c r="AC2265"/>
  <c r="CQ2265" s="1"/>
  <c r="P2265" s="1"/>
  <c r="AE2265"/>
  <c r="AD2265" s="1"/>
  <c r="CR2265" s="1"/>
  <c r="Q2265" s="1"/>
  <c r="AF2265"/>
  <c r="AG2265"/>
  <c r="CU2265" s="1"/>
  <c r="T2265" s="1"/>
  <c r="AH2265"/>
  <c r="AI2265"/>
  <c r="CW2265" s="1"/>
  <c r="V2265" s="1"/>
  <c r="AJ2265"/>
  <c r="CT2265"/>
  <c r="S2265" s="1"/>
  <c r="CV2265"/>
  <c r="U2265" s="1"/>
  <c r="CX2265"/>
  <c r="W2265" s="1"/>
  <c r="FR2265"/>
  <c r="GL2265"/>
  <c r="GO2265"/>
  <c r="GP2265"/>
  <c r="GV2265"/>
  <c r="GX2265"/>
  <c r="HC2265"/>
  <c r="C2266"/>
  <c r="D2266"/>
  <c r="I2266"/>
  <c r="AC2266"/>
  <c r="AD2266"/>
  <c r="AB2266" s="1"/>
  <c r="AE2266"/>
  <c r="AF2266"/>
  <c r="CT2266" s="1"/>
  <c r="S2266" s="1"/>
  <c r="AG2266"/>
  <c r="AH2266"/>
  <c r="CV2266" s="1"/>
  <c r="U2266" s="1"/>
  <c r="AI2266"/>
  <c r="AJ2266"/>
  <c r="CX2266" s="1"/>
  <c r="W2266" s="1"/>
  <c r="CQ2266"/>
  <c r="P2266" s="1"/>
  <c r="CS2266"/>
  <c r="R2266" s="1"/>
  <c r="CU2266"/>
  <c r="T2266" s="1"/>
  <c r="CW2266"/>
  <c r="V2266" s="1"/>
  <c r="FR2266"/>
  <c r="GL2266"/>
  <c r="GN2266"/>
  <c r="GP2266"/>
  <c r="GV2266"/>
  <c r="HC2266"/>
  <c r="GX2266" s="1"/>
  <c r="C2267"/>
  <c r="D2267"/>
  <c r="I2267"/>
  <c r="AC2267"/>
  <c r="AE2267"/>
  <c r="CS2267" s="1"/>
  <c r="R2267" s="1"/>
  <c r="AF2267"/>
  <c r="AG2267"/>
  <c r="CU2267" s="1"/>
  <c r="T2267" s="1"/>
  <c r="AH2267"/>
  <c r="AI2267"/>
  <c r="CW2267" s="1"/>
  <c r="V2267" s="1"/>
  <c r="AJ2267"/>
  <c r="CT2267"/>
  <c r="S2267" s="1"/>
  <c r="CV2267"/>
  <c r="U2267" s="1"/>
  <c r="CX2267"/>
  <c r="W2267" s="1"/>
  <c r="FR2267"/>
  <c r="GL2267"/>
  <c r="GO2267"/>
  <c r="GP2267"/>
  <c r="GV2267"/>
  <c r="GX2267"/>
  <c r="HC2267"/>
  <c r="I2268"/>
  <c r="AC2268"/>
  <c r="AD2268"/>
  <c r="AB2268" s="1"/>
  <c r="AE2268"/>
  <c r="AF2268"/>
  <c r="CT2268" s="1"/>
  <c r="S2268" s="1"/>
  <c r="AG2268"/>
  <c r="AH2268"/>
  <c r="CV2268" s="1"/>
  <c r="U2268" s="1"/>
  <c r="AI2268"/>
  <c r="AJ2268"/>
  <c r="CX2268" s="1"/>
  <c r="W2268" s="1"/>
  <c r="CQ2268"/>
  <c r="P2268" s="1"/>
  <c r="CS2268"/>
  <c r="R2268" s="1"/>
  <c r="CU2268"/>
  <c r="T2268" s="1"/>
  <c r="CW2268"/>
  <c r="V2268" s="1"/>
  <c r="FR2268"/>
  <c r="GL2268"/>
  <c r="GO2268"/>
  <c r="GP2268"/>
  <c r="GV2268"/>
  <c r="HC2268"/>
  <c r="GX2268" s="1"/>
  <c r="C2269"/>
  <c r="D2269"/>
  <c r="I2269"/>
  <c r="AC2269"/>
  <c r="AE2269"/>
  <c r="CS2269" s="1"/>
  <c r="R2269" s="1"/>
  <c r="AF2269"/>
  <c r="AG2269"/>
  <c r="CU2269" s="1"/>
  <c r="T2269" s="1"/>
  <c r="AH2269"/>
  <c r="AI2269"/>
  <c r="CW2269" s="1"/>
  <c r="V2269" s="1"/>
  <c r="AJ2269"/>
  <c r="CT2269"/>
  <c r="S2269" s="1"/>
  <c r="CV2269"/>
  <c r="U2269" s="1"/>
  <c r="CX2269"/>
  <c r="W2269" s="1"/>
  <c r="FR2269"/>
  <c r="GL2269"/>
  <c r="GO2269"/>
  <c r="GP2269"/>
  <c r="GV2269"/>
  <c r="GX2269"/>
  <c r="HC2269"/>
  <c r="C2270"/>
  <c r="D2270"/>
  <c r="I2270"/>
  <c r="AC2270"/>
  <c r="AD2270"/>
  <c r="AB2270" s="1"/>
  <c r="AE2270"/>
  <c r="AF2270"/>
  <c r="CT2270" s="1"/>
  <c r="S2270" s="1"/>
  <c r="AG2270"/>
  <c r="AH2270"/>
  <c r="CV2270" s="1"/>
  <c r="U2270" s="1"/>
  <c r="AI2270"/>
  <c r="AJ2270"/>
  <c r="CX2270" s="1"/>
  <c r="W2270" s="1"/>
  <c r="CQ2270"/>
  <c r="P2270" s="1"/>
  <c r="CS2270"/>
  <c r="R2270" s="1"/>
  <c r="CU2270"/>
  <c r="T2270" s="1"/>
  <c r="CW2270"/>
  <c r="V2270" s="1"/>
  <c r="FR2270"/>
  <c r="GL2270"/>
  <c r="GN2270"/>
  <c r="GP2270"/>
  <c r="GV2270"/>
  <c r="HC2270"/>
  <c r="GX2270" s="1"/>
  <c r="AC2271"/>
  <c r="AE2271"/>
  <c r="CS2271" s="1"/>
  <c r="AF2271"/>
  <c r="AG2271"/>
  <c r="CU2271" s="1"/>
  <c r="AH2271"/>
  <c r="AI2271"/>
  <c r="CW2271" s="1"/>
  <c r="AJ2271"/>
  <c r="CT2271"/>
  <c r="CV2271"/>
  <c r="CX2271"/>
  <c r="FR2271"/>
  <c r="GL2271"/>
  <c r="GN2271"/>
  <c r="GP2271"/>
  <c r="GV2271"/>
  <c r="HC2271"/>
  <c r="C2272"/>
  <c r="D2272"/>
  <c r="I2272"/>
  <c r="AC2272"/>
  <c r="AD2272"/>
  <c r="AB2272" s="1"/>
  <c r="AE2272"/>
  <c r="AF2272"/>
  <c r="CT2272" s="1"/>
  <c r="S2272" s="1"/>
  <c r="AG2272"/>
  <c r="AH2272"/>
  <c r="CV2272" s="1"/>
  <c r="U2272" s="1"/>
  <c r="AI2272"/>
  <c r="AJ2272"/>
  <c r="CX2272" s="1"/>
  <c r="W2272" s="1"/>
  <c r="CQ2272"/>
  <c r="P2272" s="1"/>
  <c r="CS2272"/>
  <c r="R2272" s="1"/>
  <c r="CU2272"/>
  <c r="T2272" s="1"/>
  <c r="CW2272"/>
  <c r="V2272" s="1"/>
  <c r="FR2272"/>
  <c r="GL2272"/>
  <c r="GO2272"/>
  <c r="GP2272"/>
  <c r="GV2272"/>
  <c r="HC2272"/>
  <c r="GX2272" s="1"/>
  <c r="C2273"/>
  <c r="D2273"/>
  <c r="I2273"/>
  <c r="AC2273"/>
  <c r="CQ2273" s="1"/>
  <c r="P2273" s="1"/>
  <c r="AE2273"/>
  <c r="AD2273" s="1"/>
  <c r="CR2273" s="1"/>
  <c r="Q2273" s="1"/>
  <c r="AF2273"/>
  <c r="AG2273"/>
  <c r="CU2273" s="1"/>
  <c r="T2273" s="1"/>
  <c r="AH2273"/>
  <c r="AI2273"/>
  <c r="CW2273" s="1"/>
  <c r="V2273" s="1"/>
  <c r="AJ2273"/>
  <c r="CT2273"/>
  <c r="S2273" s="1"/>
  <c r="CV2273"/>
  <c r="U2273" s="1"/>
  <c r="CX2273"/>
  <c r="W2273" s="1"/>
  <c r="FR2273"/>
  <c r="GL2273"/>
  <c r="BZ2275" s="1"/>
  <c r="GO2273"/>
  <c r="GP2273"/>
  <c r="CD2275" s="1"/>
  <c r="GV2273"/>
  <c r="GX2273"/>
  <c r="HC2273"/>
  <c r="B2275"/>
  <c r="B2263" s="1"/>
  <c r="C2275"/>
  <c r="C2263" s="1"/>
  <c r="D2275"/>
  <c r="D2263" s="1"/>
  <c r="F2275"/>
  <c r="F2263" s="1"/>
  <c r="G2275"/>
  <c r="G2263" s="1"/>
  <c r="BX2275"/>
  <c r="BX2263" s="1"/>
  <c r="BY2275"/>
  <c r="CI2275" s="1"/>
  <c r="CK2275"/>
  <c r="BB2275" s="1"/>
  <c r="CL2275"/>
  <c r="BC2275" s="1"/>
  <c r="CM2275"/>
  <c r="BD2275" s="1"/>
  <c r="B2305"/>
  <c r="B2214" s="1"/>
  <c r="C2305"/>
  <c r="C2214" s="1"/>
  <c r="D2305"/>
  <c r="D2214" s="1"/>
  <c r="F2305"/>
  <c r="F2214" s="1"/>
  <c r="G2305"/>
  <c r="G2214" s="1"/>
  <c r="D2335"/>
  <c r="E2337"/>
  <c r="O2337"/>
  <c r="P2337"/>
  <c r="Q2337"/>
  <c r="R2337"/>
  <c r="S2337"/>
  <c r="T2337"/>
  <c r="U2337"/>
  <c r="V2337"/>
  <c r="W2337"/>
  <c r="X2337"/>
  <c r="Y2337"/>
  <c r="Z2337"/>
  <c r="AA2337"/>
  <c r="AB2337"/>
  <c r="AC2337"/>
  <c r="AD2337"/>
  <c r="AE2337"/>
  <c r="AF2337"/>
  <c r="AG2337"/>
  <c r="AH2337"/>
  <c r="AI2337"/>
  <c r="AJ2337"/>
  <c r="AK2337"/>
  <c r="AL2337"/>
  <c r="AM2337"/>
  <c r="AN2337"/>
  <c r="BE2337"/>
  <c r="BF2337"/>
  <c r="BG2337"/>
  <c r="BH2337"/>
  <c r="BI2337"/>
  <c r="BJ2337"/>
  <c r="BK2337"/>
  <c r="BL2337"/>
  <c r="BM2337"/>
  <c r="BN2337"/>
  <c r="BO2337"/>
  <c r="BP2337"/>
  <c r="BQ2337"/>
  <c r="BR2337"/>
  <c r="BS2337"/>
  <c r="BT2337"/>
  <c r="BU2337"/>
  <c r="BV2337"/>
  <c r="BW2337"/>
  <c r="BX2337"/>
  <c r="BY2337"/>
  <c r="BZ2337"/>
  <c r="CA2337"/>
  <c r="CB2337"/>
  <c r="CC2337"/>
  <c r="CD2337"/>
  <c r="CE2337"/>
  <c r="CF2337"/>
  <c r="CG2337"/>
  <c r="CH2337"/>
  <c r="CI2337"/>
  <c r="CJ2337"/>
  <c r="CK2337"/>
  <c r="CL2337"/>
  <c r="CM2337"/>
  <c r="CN2337"/>
  <c r="CO2337"/>
  <c r="CP2337"/>
  <c r="CQ2337"/>
  <c r="CR2337"/>
  <c r="CS2337"/>
  <c r="CT2337"/>
  <c r="CU2337"/>
  <c r="CV2337"/>
  <c r="CW2337"/>
  <c r="CX2337"/>
  <c r="CY2337"/>
  <c r="CZ2337"/>
  <c r="DA2337"/>
  <c r="DB2337"/>
  <c r="DC2337"/>
  <c r="DD2337"/>
  <c r="DE2337"/>
  <c r="DF2337"/>
  <c r="DG2337"/>
  <c r="DH2337"/>
  <c r="DI2337"/>
  <c r="DJ2337"/>
  <c r="DK2337"/>
  <c r="DL2337"/>
  <c r="DM2337"/>
  <c r="DN2337"/>
  <c r="DO2337"/>
  <c r="DP2337"/>
  <c r="DQ2337"/>
  <c r="DR2337"/>
  <c r="DS2337"/>
  <c r="DT2337"/>
  <c r="DU2337"/>
  <c r="DV2337"/>
  <c r="DW2337"/>
  <c r="DX2337"/>
  <c r="DY2337"/>
  <c r="DZ2337"/>
  <c r="EA2337"/>
  <c r="EB2337"/>
  <c r="EC2337"/>
  <c r="ED2337"/>
  <c r="EE2337"/>
  <c r="EF2337"/>
  <c r="EG2337"/>
  <c r="EH2337"/>
  <c r="EI2337"/>
  <c r="EJ2337"/>
  <c r="EK2337"/>
  <c r="EL2337"/>
  <c r="EM2337"/>
  <c r="EN2337"/>
  <c r="EO2337"/>
  <c r="EP2337"/>
  <c r="EQ2337"/>
  <c r="ER2337"/>
  <c r="ES2337"/>
  <c r="ET2337"/>
  <c r="EU2337"/>
  <c r="EV2337"/>
  <c r="EW2337"/>
  <c r="EX2337"/>
  <c r="EY2337"/>
  <c r="EZ2337"/>
  <c r="FA2337"/>
  <c r="FB2337"/>
  <c r="FC2337"/>
  <c r="FD2337"/>
  <c r="FE2337"/>
  <c r="FF2337"/>
  <c r="FG2337"/>
  <c r="FH2337"/>
  <c r="FI2337"/>
  <c r="FJ2337"/>
  <c r="FK2337"/>
  <c r="FL2337"/>
  <c r="FM2337"/>
  <c r="FN2337"/>
  <c r="FO2337"/>
  <c r="FP2337"/>
  <c r="FQ2337"/>
  <c r="FR2337"/>
  <c r="FS2337"/>
  <c r="FT2337"/>
  <c r="FU2337"/>
  <c r="FV2337"/>
  <c r="FW2337"/>
  <c r="FX2337"/>
  <c r="FY2337"/>
  <c r="FZ2337"/>
  <c r="GA2337"/>
  <c r="GB2337"/>
  <c r="GC2337"/>
  <c r="GD2337"/>
  <c r="GE2337"/>
  <c r="GF2337"/>
  <c r="GG2337"/>
  <c r="GH2337"/>
  <c r="GI2337"/>
  <c r="GJ2337"/>
  <c r="GK2337"/>
  <c r="GL2337"/>
  <c r="GM2337"/>
  <c r="GN2337"/>
  <c r="GO2337"/>
  <c r="GP2337"/>
  <c r="GQ2337"/>
  <c r="GR2337"/>
  <c r="GS2337"/>
  <c r="GT2337"/>
  <c r="GU2337"/>
  <c r="GV2337"/>
  <c r="GW2337"/>
  <c r="GX2337"/>
  <c r="D2339"/>
  <c r="E2341"/>
  <c r="G2341"/>
  <c r="P2341"/>
  <c r="R2341"/>
  <c r="T2341"/>
  <c r="V2341"/>
  <c r="X2341"/>
  <c r="Z2341"/>
  <c r="AA2341"/>
  <c r="AB2341"/>
  <c r="AC2341"/>
  <c r="AD2341"/>
  <c r="AE2341"/>
  <c r="AF2341"/>
  <c r="AG2341"/>
  <c r="AH2341"/>
  <c r="AI2341"/>
  <c r="AJ2341"/>
  <c r="AK2341"/>
  <c r="AL2341"/>
  <c r="AM2341"/>
  <c r="AN2341"/>
  <c r="BE2341"/>
  <c r="BF2341"/>
  <c r="BG2341"/>
  <c r="BH2341"/>
  <c r="BI2341"/>
  <c r="BJ2341"/>
  <c r="BK2341"/>
  <c r="BL2341"/>
  <c r="BM2341"/>
  <c r="BN2341"/>
  <c r="BO2341"/>
  <c r="BP2341"/>
  <c r="BQ2341"/>
  <c r="BR2341"/>
  <c r="BS2341"/>
  <c r="BT2341"/>
  <c r="BU2341"/>
  <c r="BV2341"/>
  <c r="BW2341"/>
  <c r="BX2341"/>
  <c r="BY2341"/>
  <c r="BZ2341"/>
  <c r="CA2341"/>
  <c r="CB2341"/>
  <c r="CC2341"/>
  <c r="CD2341"/>
  <c r="CE2341"/>
  <c r="CF2341"/>
  <c r="CG2341"/>
  <c r="CH2341"/>
  <c r="CI2341"/>
  <c r="CJ2341"/>
  <c r="CK2341"/>
  <c r="CL2341"/>
  <c r="CM2341"/>
  <c r="CN2341"/>
  <c r="CO2341"/>
  <c r="CP2341"/>
  <c r="CQ2341"/>
  <c r="CR2341"/>
  <c r="CS2341"/>
  <c r="CT2341"/>
  <c r="CU2341"/>
  <c r="CV2341"/>
  <c r="CW2341"/>
  <c r="CX2341"/>
  <c r="CY2341"/>
  <c r="CZ2341"/>
  <c r="DA2341"/>
  <c r="DB2341"/>
  <c r="DC2341"/>
  <c r="DD2341"/>
  <c r="DE2341"/>
  <c r="DF2341"/>
  <c r="DG2341"/>
  <c r="DH2341"/>
  <c r="DI2341"/>
  <c r="DJ2341"/>
  <c r="DK2341"/>
  <c r="DL2341"/>
  <c r="DM2341"/>
  <c r="DN2341"/>
  <c r="DO2341"/>
  <c r="DP2341"/>
  <c r="DQ2341"/>
  <c r="DR2341"/>
  <c r="DS2341"/>
  <c r="DT2341"/>
  <c r="DU2341"/>
  <c r="DV2341"/>
  <c r="DW2341"/>
  <c r="DX2341"/>
  <c r="DY2341"/>
  <c r="DZ2341"/>
  <c r="EA2341"/>
  <c r="EB2341"/>
  <c r="EC2341"/>
  <c r="ED2341"/>
  <c r="EE2341"/>
  <c r="EF2341"/>
  <c r="EG2341"/>
  <c r="EH2341"/>
  <c r="EI2341"/>
  <c r="EJ2341"/>
  <c r="EK2341"/>
  <c r="EL2341"/>
  <c r="EM2341"/>
  <c r="EN2341"/>
  <c r="EO2341"/>
  <c r="EP2341"/>
  <c r="EQ2341"/>
  <c r="ER2341"/>
  <c r="ES2341"/>
  <c r="ET2341"/>
  <c r="EU2341"/>
  <c r="EV2341"/>
  <c r="EW2341"/>
  <c r="EX2341"/>
  <c r="EY2341"/>
  <c r="EZ2341"/>
  <c r="FA2341"/>
  <c r="FB2341"/>
  <c r="FC2341"/>
  <c r="FD2341"/>
  <c r="FE2341"/>
  <c r="FF2341"/>
  <c r="FG2341"/>
  <c r="FH2341"/>
  <c r="FI2341"/>
  <c r="FJ2341"/>
  <c r="FK2341"/>
  <c r="FL2341"/>
  <c r="FM2341"/>
  <c r="FN2341"/>
  <c r="FO2341"/>
  <c r="FP2341"/>
  <c r="FQ2341"/>
  <c r="FR2341"/>
  <c r="FS2341"/>
  <c r="FT2341"/>
  <c r="FU2341"/>
  <c r="FV2341"/>
  <c r="FW2341"/>
  <c r="FX2341"/>
  <c r="FY2341"/>
  <c r="FZ2341"/>
  <c r="GA2341"/>
  <c r="GB2341"/>
  <c r="GC2341"/>
  <c r="GD2341"/>
  <c r="GE2341"/>
  <c r="GF2341"/>
  <c r="GG2341"/>
  <c r="GH2341"/>
  <c r="GI2341"/>
  <c r="GJ2341"/>
  <c r="GK2341"/>
  <c r="GL2341"/>
  <c r="GM2341"/>
  <c r="GN2341"/>
  <c r="GO2341"/>
  <c r="GP2341"/>
  <c r="GQ2341"/>
  <c r="GR2341"/>
  <c r="GS2341"/>
  <c r="GT2341"/>
  <c r="GU2341"/>
  <c r="GV2341"/>
  <c r="GW2341"/>
  <c r="GX2341"/>
  <c r="B2343"/>
  <c r="B2341" s="1"/>
  <c r="C2343"/>
  <c r="C2341" s="1"/>
  <c r="D2343"/>
  <c r="D2341" s="1"/>
  <c r="F2343"/>
  <c r="F2341" s="1"/>
  <c r="G2343"/>
  <c r="O2343"/>
  <c r="O2341" s="1"/>
  <c r="P2343"/>
  <c r="Q2343"/>
  <c r="Q2341" s="1"/>
  <c r="R2343"/>
  <c r="S2343"/>
  <c r="S2341" s="1"/>
  <c r="T2343"/>
  <c r="U2343"/>
  <c r="U2341" s="1"/>
  <c r="V2343"/>
  <c r="W2343"/>
  <c r="F2367" s="1"/>
  <c r="X2343"/>
  <c r="Y2343"/>
  <c r="Y2341" s="1"/>
  <c r="AO2343"/>
  <c r="AO2341" s="1"/>
  <c r="AP2343"/>
  <c r="AP2341" s="1"/>
  <c r="AQ2343"/>
  <c r="AQ2341" s="1"/>
  <c r="AR2343"/>
  <c r="F2371" s="1"/>
  <c r="AS2343"/>
  <c r="AS2341" s="1"/>
  <c r="AT2343"/>
  <c r="AT2341" s="1"/>
  <c r="AU2343"/>
  <c r="AU2341" s="1"/>
  <c r="AV2343"/>
  <c r="AV2341" s="1"/>
  <c r="AW2343"/>
  <c r="AW2341" s="1"/>
  <c r="AX2343"/>
  <c r="AX2341" s="1"/>
  <c r="AY2343"/>
  <c r="AY2341" s="1"/>
  <c r="AZ2343"/>
  <c r="AZ2341" s="1"/>
  <c r="BA2343"/>
  <c r="BA2341" s="1"/>
  <c r="BB2343"/>
  <c r="BB2341" s="1"/>
  <c r="BC2343"/>
  <c r="BC2341" s="1"/>
  <c r="BD2343"/>
  <c r="BD2341" s="1"/>
  <c r="F2346"/>
  <c r="F2347"/>
  <c r="F2348"/>
  <c r="F2349"/>
  <c r="F2350"/>
  <c r="F2351"/>
  <c r="F2352"/>
  <c r="F2353"/>
  <c r="F2354"/>
  <c r="F2356"/>
  <c r="F2357"/>
  <c r="F2358"/>
  <c r="F2359"/>
  <c r="F2360"/>
  <c r="F2362"/>
  <c r="F2363"/>
  <c r="F2364"/>
  <c r="F2366"/>
  <c r="F2368"/>
  <c r="F2369"/>
  <c r="F2370"/>
  <c r="D2373"/>
  <c r="E2375"/>
  <c r="G2375"/>
  <c r="P2375"/>
  <c r="R2375"/>
  <c r="T2375"/>
  <c r="V2375"/>
  <c r="X2375"/>
  <c r="Z2375"/>
  <c r="AA2375"/>
  <c r="AB2375"/>
  <c r="AC2375"/>
  <c r="AD2375"/>
  <c r="AE2375"/>
  <c r="AF2375"/>
  <c r="AG2375"/>
  <c r="AH2375"/>
  <c r="AI2375"/>
  <c r="AJ2375"/>
  <c r="AK2375"/>
  <c r="AL2375"/>
  <c r="AM2375"/>
  <c r="AN2375"/>
  <c r="BE2375"/>
  <c r="BF2375"/>
  <c r="BG2375"/>
  <c r="BH2375"/>
  <c r="BI2375"/>
  <c r="BJ2375"/>
  <c r="BK2375"/>
  <c r="BL2375"/>
  <c r="BM2375"/>
  <c r="BN2375"/>
  <c r="BO2375"/>
  <c r="BP2375"/>
  <c r="BQ2375"/>
  <c r="BR2375"/>
  <c r="BS2375"/>
  <c r="BT2375"/>
  <c r="BU2375"/>
  <c r="BV2375"/>
  <c r="BW2375"/>
  <c r="BX2375"/>
  <c r="BY2375"/>
  <c r="BZ2375"/>
  <c r="CA2375"/>
  <c r="CB2375"/>
  <c r="CC2375"/>
  <c r="CD2375"/>
  <c r="CE2375"/>
  <c r="CF2375"/>
  <c r="CG2375"/>
  <c r="CH2375"/>
  <c r="CI2375"/>
  <c r="CJ2375"/>
  <c r="CK2375"/>
  <c r="CL2375"/>
  <c r="CM2375"/>
  <c r="CN2375"/>
  <c r="CO2375"/>
  <c r="CP2375"/>
  <c r="CQ2375"/>
  <c r="CR2375"/>
  <c r="CS2375"/>
  <c r="CT2375"/>
  <c r="CU2375"/>
  <c r="CV2375"/>
  <c r="CW2375"/>
  <c r="CX2375"/>
  <c r="CY2375"/>
  <c r="CZ2375"/>
  <c r="DA2375"/>
  <c r="DB2375"/>
  <c r="DC2375"/>
  <c r="DD2375"/>
  <c r="DE2375"/>
  <c r="DF2375"/>
  <c r="DG2375"/>
  <c r="DH2375"/>
  <c r="DI2375"/>
  <c r="DJ2375"/>
  <c r="DK2375"/>
  <c r="DL2375"/>
  <c r="DM2375"/>
  <c r="DN2375"/>
  <c r="DO2375"/>
  <c r="DP2375"/>
  <c r="DQ2375"/>
  <c r="DR2375"/>
  <c r="DS2375"/>
  <c r="DT2375"/>
  <c r="DU2375"/>
  <c r="DV2375"/>
  <c r="DW2375"/>
  <c r="DX2375"/>
  <c r="DY2375"/>
  <c r="DZ2375"/>
  <c r="EA2375"/>
  <c r="EB2375"/>
  <c r="EC2375"/>
  <c r="ED2375"/>
  <c r="EE2375"/>
  <c r="EF2375"/>
  <c r="EG2375"/>
  <c r="EH2375"/>
  <c r="EI2375"/>
  <c r="EJ2375"/>
  <c r="EK2375"/>
  <c r="EL2375"/>
  <c r="EM2375"/>
  <c r="EN2375"/>
  <c r="EO2375"/>
  <c r="EP2375"/>
  <c r="EQ2375"/>
  <c r="ER2375"/>
  <c r="ES2375"/>
  <c r="ET2375"/>
  <c r="EU2375"/>
  <c r="EV2375"/>
  <c r="EW2375"/>
  <c r="EX2375"/>
  <c r="EY2375"/>
  <c r="EZ2375"/>
  <c r="FA2375"/>
  <c r="FB2375"/>
  <c r="FC2375"/>
  <c r="FD2375"/>
  <c r="FE2375"/>
  <c r="FF2375"/>
  <c r="FG2375"/>
  <c r="FH2375"/>
  <c r="FI2375"/>
  <c r="FJ2375"/>
  <c r="FK2375"/>
  <c r="FL2375"/>
  <c r="FM2375"/>
  <c r="FN2375"/>
  <c r="FO2375"/>
  <c r="FP2375"/>
  <c r="FQ2375"/>
  <c r="FR2375"/>
  <c r="FS2375"/>
  <c r="FT2375"/>
  <c r="FU2375"/>
  <c r="FV2375"/>
  <c r="FW2375"/>
  <c r="FX2375"/>
  <c r="FY2375"/>
  <c r="FZ2375"/>
  <c r="GA2375"/>
  <c r="GB2375"/>
  <c r="GC2375"/>
  <c r="GD2375"/>
  <c r="GE2375"/>
  <c r="GF2375"/>
  <c r="GG2375"/>
  <c r="GH2375"/>
  <c r="GI2375"/>
  <c r="GJ2375"/>
  <c r="GK2375"/>
  <c r="GL2375"/>
  <c r="GM2375"/>
  <c r="GN2375"/>
  <c r="GO2375"/>
  <c r="GP2375"/>
  <c r="GQ2375"/>
  <c r="GR2375"/>
  <c r="GS2375"/>
  <c r="GT2375"/>
  <c r="GU2375"/>
  <c r="GV2375"/>
  <c r="GW2375"/>
  <c r="GX2375"/>
  <c r="B2377"/>
  <c r="B2375" s="1"/>
  <c r="C2377"/>
  <c r="C2375" s="1"/>
  <c r="D2377"/>
  <c r="D2375" s="1"/>
  <c r="F2377"/>
  <c r="F2375" s="1"/>
  <c r="G2377"/>
  <c r="O2377"/>
  <c r="O2375" s="1"/>
  <c r="P2377"/>
  <c r="Q2377"/>
  <c r="Q2375" s="1"/>
  <c r="R2377"/>
  <c r="S2377"/>
  <c r="S2375" s="1"/>
  <c r="T2377"/>
  <c r="U2377"/>
  <c r="F2399" s="1"/>
  <c r="V2377"/>
  <c r="W2377"/>
  <c r="W2375" s="1"/>
  <c r="X2377"/>
  <c r="Y2377"/>
  <c r="Y2375" s="1"/>
  <c r="AO2377"/>
  <c r="AO2375" s="1"/>
  <c r="AP2377"/>
  <c r="AP2375" s="1"/>
  <c r="AQ2377"/>
  <c r="AQ2375" s="1"/>
  <c r="AR2377"/>
  <c r="AR2375" s="1"/>
  <c r="AS2377"/>
  <c r="AS2375" s="1"/>
  <c r="AT2377"/>
  <c r="F2395" s="1"/>
  <c r="AU2377"/>
  <c r="AU2375" s="1"/>
  <c r="AV2377"/>
  <c r="AV2375" s="1"/>
  <c r="AW2377"/>
  <c r="AW2375" s="1"/>
  <c r="AX2377"/>
  <c r="AX2375" s="1"/>
  <c r="AY2377"/>
  <c r="AY2375" s="1"/>
  <c r="AZ2377"/>
  <c r="AZ2375" s="1"/>
  <c r="BA2377"/>
  <c r="BA2375" s="1"/>
  <c r="BB2377"/>
  <c r="BB2375" s="1"/>
  <c r="BC2377"/>
  <c r="BC2375" s="1"/>
  <c r="BD2377"/>
  <c r="BD2375" s="1"/>
  <c r="F2380"/>
  <c r="F2381"/>
  <c r="F2382"/>
  <c r="F2383"/>
  <c r="F2384"/>
  <c r="F2385"/>
  <c r="F2386"/>
  <c r="F2387"/>
  <c r="F2388"/>
  <c r="F2390"/>
  <c r="F2391"/>
  <c r="F2392"/>
  <c r="F2393"/>
  <c r="F2394"/>
  <c r="F2396"/>
  <c r="F2397"/>
  <c r="F2398"/>
  <c r="F2400"/>
  <c r="F2402"/>
  <c r="F2403"/>
  <c r="F2404"/>
  <c r="B2407"/>
  <c r="B2337" s="1"/>
  <c r="C2407"/>
  <c r="C2337" s="1"/>
  <c r="D2407"/>
  <c r="D2337" s="1"/>
  <c r="F2407"/>
  <c r="F2337" s="1"/>
  <c r="G2407"/>
  <c r="G2337" s="1"/>
  <c r="AO2407"/>
  <c r="AO2337" s="1"/>
  <c r="AP2407"/>
  <c r="AP2337" s="1"/>
  <c r="AQ2407"/>
  <c r="AQ2337" s="1"/>
  <c r="AR2407"/>
  <c r="AR2337" s="1"/>
  <c r="AS2407"/>
  <c r="AS2337" s="1"/>
  <c r="AT2407"/>
  <c r="F2425" s="1"/>
  <c r="AU2407"/>
  <c r="AU2337" s="1"/>
  <c r="AV2407"/>
  <c r="AV2337" s="1"/>
  <c r="AW2407"/>
  <c r="AW2337" s="1"/>
  <c r="AX2407"/>
  <c r="AX2337" s="1"/>
  <c r="AY2407"/>
  <c r="AY2337" s="1"/>
  <c r="AZ2407"/>
  <c r="AZ2337" s="1"/>
  <c r="BA2407"/>
  <c r="BA2337" s="1"/>
  <c r="BB2407"/>
  <c r="BB2337" s="1"/>
  <c r="BC2407"/>
  <c r="BC2337" s="1"/>
  <c r="BD2407"/>
  <c r="BD2337" s="1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6"/>
  <c r="F2427"/>
  <c r="F2428"/>
  <c r="F2429"/>
  <c r="F2430"/>
  <c r="F2431"/>
  <c r="F2432"/>
  <c r="F2433"/>
  <c r="F2434"/>
  <c r="B2437"/>
  <c r="B22" s="1"/>
  <c r="C2437"/>
  <c r="C22" s="1"/>
  <c r="D2437"/>
  <c r="D22" s="1"/>
  <c r="F2437"/>
  <c r="F22" s="1"/>
  <c r="G2437"/>
  <c r="G22" s="1"/>
  <c r="B2469"/>
  <c r="B18" s="1"/>
  <c r="C2469"/>
  <c r="C18" s="1"/>
  <c r="D2469"/>
  <c r="D18" s="1"/>
  <c r="F2469"/>
  <c r="F18" s="1"/>
  <c r="G2469"/>
  <c r="G18" s="1"/>
  <c r="L276" i="5" l="1"/>
  <c r="J180"/>
  <c r="P180" s="1"/>
  <c r="G274"/>
  <c r="O274" s="1"/>
  <c r="X274"/>
  <c r="K304"/>
  <c r="H312"/>
  <c r="K348"/>
  <c r="K366"/>
  <c r="J370" s="1"/>
  <c r="P370" s="1"/>
  <c r="K389"/>
  <c r="K441"/>
  <c r="K515"/>
  <c r="K633"/>
  <c r="H961"/>
  <c r="K973"/>
  <c r="K1090"/>
  <c r="X1211"/>
  <c r="R1292"/>
  <c r="K123"/>
  <c r="H390"/>
  <c r="H442"/>
  <c r="K514"/>
  <c r="H774"/>
  <c r="H974"/>
  <c r="H1134"/>
  <c r="G1138" s="1"/>
  <c r="O1138" s="1"/>
  <c r="J1320"/>
  <c r="P1320" s="1"/>
  <c r="K1337"/>
  <c r="K133"/>
  <c r="L353"/>
  <c r="R1159"/>
  <c r="K1269"/>
  <c r="H50"/>
  <c r="H294"/>
  <c r="G298" s="1"/>
  <c r="O298" s="1"/>
  <c r="L520"/>
  <c r="G446"/>
  <c r="O446" s="1"/>
  <c r="J552"/>
  <c r="P552" s="1"/>
  <c r="J567"/>
  <c r="P567" s="1"/>
  <c r="G639"/>
  <c r="O639" s="1"/>
  <c r="G699"/>
  <c r="O699" s="1"/>
  <c r="J820"/>
  <c r="P820" s="1"/>
  <c r="L1000"/>
  <c r="J944"/>
  <c r="P944" s="1"/>
  <c r="H1029"/>
  <c r="J1075"/>
  <c r="P1075" s="1"/>
  <c r="G1096"/>
  <c r="O1096" s="1"/>
  <c r="G1116"/>
  <c r="O1116" s="1"/>
  <c r="G1211"/>
  <c r="O1211" s="1"/>
  <c r="J1273"/>
  <c r="P1273" s="1"/>
  <c r="G29"/>
  <c r="J211"/>
  <c r="P211" s="1"/>
  <c r="J230"/>
  <c r="P230" s="1"/>
  <c r="G263"/>
  <c r="O263" s="1"/>
  <c r="K271"/>
  <c r="H377"/>
  <c r="H548"/>
  <c r="W552" s="1"/>
  <c r="H611"/>
  <c r="H621"/>
  <c r="G626" s="1"/>
  <c r="O626" s="1"/>
  <c r="H783"/>
  <c r="K858"/>
  <c r="H870"/>
  <c r="K1020"/>
  <c r="L1285"/>
  <c r="H1279"/>
  <c r="G1283" s="1"/>
  <c r="O1283" s="1"/>
  <c r="L1362"/>
  <c r="H827"/>
  <c r="G830" s="1"/>
  <c r="O830" s="1"/>
  <c r="K857"/>
  <c r="H869"/>
  <c r="K962"/>
  <c r="H1021"/>
  <c r="H1039"/>
  <c r="K1206"/>
  <c r="J1211" s="1"/>
  <c r="P1211" s="1"/>
  <c r="K1207"/>
  <c r="H1316"/>
  <c r="G1320" s="1"/>
  <c r="O1320" s="1"/>
  <c r="J82"/>
  <c r="P82" s="1"/>
  <c r="H238"/>
  <c r="H858"/>
  <c r="H78"/>
  <c r="K146"/>
  <c r="H198"/>
  <c r="G202" s="1"/>
  <c r="O202" s="1"/>
  <c r="R233"/>
  <c r="H237"/>
  <c r="G242" s="1"/>
  <c r="O242" s="1"/>
  <c r="K249"/>
  <c r="R266"/>
  <c r="K295"/>
  <c r="G341"/>
  <c r="O341" s="1"/>
  <c r="H389"/>
  <c r="J455"/>
  <c r="P455" s="1"/>
  <c r="G464"/>
  <c r="O464" s="1"/>
  <c r="G507"/>
  <c r="O507" s="1"/>
  <c r="G659"/>
  <c r="O659" s="1"/>
  <c r="G681"/>
  <c r="O681" s="1"/>
  <c r="J742"/>
  <c r="P742" s="1"/>
  <c r="G848"/>
  <c r="O848" s="1"/>
  <c r="J966"/>
  <c r="P966" s="1"/>
  <c r="G1024"/>
  <c r="O1024" s="1"/>
  <c r="J1147"/>
  <c r="P1147" s="1"/>
  <c r="H1174"/>
  <c r="G1178" s="1"/>
  <c r="O1178" s="1"/>
  <c r="H1250"/>
  <c r="J1253"/>
  <c r="P1253" s="1"/>
  <c r="G1263"/>
  <c r="O1263" s="1"/>
  <c r="G1329"/>
  <c r="O1329" s="1"/>
  <c r="G54"/>
  <c r="O54" s="1"/>
  <c r="W54"/>
  <c r="G82"/>
  <c r="O82" s="1"/>
  <c r="W82"/>
  <c r="G351"/>
  <c r="O351" s="1"/>
  <c r="W351"/>
  <c r="J64"/>
  <c r="P64" s="1"/>
  <c r="J74"/>
  <c r="P74" s="1"/>
  <c r="J98"/>
  <c r="P98" s="1"/>
  <c r="G107"/>
  <c r="O107" s="1"/>
  <c r="G126"/>
  <c r="O126" s="1"/>
  <c r="G138"/>
  <c r="O138" s="1"/>
  <c r="G180"/>
  <c r="O180" s="1"/>
  <c r="G211"/>
  <c r="O211" s="1"/>
  <c r="G230"/>
  <c r="O230" s="1"/>
  <c r="J254"/>
  <c r="P254" s="1"/>
  <c r="J316"/>
  <c r="P316" s="1"/>
  <c r="J332"/>
  <c r="P332" s="1"/>
  <c r="G316"/>
  <c r="O316" s="1"/>
  <c r="W316"/>
  <c r="J107"/>
  <c r="P107" s="1"/>
  <c r="J126"/>
  <c r="P126" s="1"/>
  <c r="J138"/>
  <c r="P138" s="1"/>
  <c r="J160"/>
  <c r="P160" s="1"/>
  <c r="G170"/>
  <c r="O170" s="1"/>
  <c r="J202"/>
  <c r="P202" s="1"/>
  <c r="J220"/>
  <c r="P220" s="1"/>
  <c r="G220"/>
  <c r="O220" s="1"/>
  <c r="J263"/>
  <c r="P263" s="1"/>
  <c r="J308"/>
  <c r="P308" s="1"/>
  <c r="J341"/>
  <c r="P341" s="1"/>
  <c r="J395"/>
  <c r="P395" s="1"/>
  <c r="L1376"/>
  <c r="L1370"/>
  <c r="L282"/>
  <c r="L109"/>
  <c r="G74"/>
  <c r="O74" s="1"/>
  <c r="W74"/>
  <c r="G151"/>
  <c r="O151" s="1"/>
  <c r="J170"/>
  <c r="P170" s="1"/>
  <c r="J190"/>
  <c r="P190" s="1"/>
  <c r="J242"/>
  <c r="P242" s="1"/>
  <c r="J274"/>
  <c r="P274" s="1"/>
  <c r="J298"/>
  <c r="P298" s="1"/>
  <c r="J351"/>
  <c r="P351" s="1"/>
  <c r="G370"/>
  <c r="O370" s="1"/>
  <c r="G382"/>
  <c r="O382" s="1"/>
  <c r="G160"/>
  <c r="O160" s="1"/>
  <c r="W160"/>
  <c r="G308"/>
  <c r="O308" s="1"/>
  <c r="W308"/>
  <c r="G64"/>
  <c r="O64" s="1"/>
  <c r="G89"/>
  <c r="O89" s="1"/>
  <c r="J89"/>
  <c r="P89" s="1"/>
  <c r="G98"/>
  <c r="O98" s="1"/>
  <c r="J151"/>
  <c r="P151" s="1"/>
  <c r="G323"/>
  <c r="O323" s="1"/>
  <c r="J323"/>
  <c r="P323" s="1"/>
  <c r="G332"/>
  <c r="O332" s="1"/>
  <c r="J382"/>
  <c r="P382" s="1"/>
  <c r="G404"/>
  <c r="O404" s="1"/>
  <c r="W404"/>
  <c r="W190"/>
  <c r="X254"/>
  <c r="J424"/>
  <c r="P424" s="1"/>
  <c r="J614"/>
  <c r="P614" s="1"/>
  <c r="J721"/>
  <c r="P721" s="1"/>
  <c r="G787"/>
  <c r="O787" s="1"/>
  <c r="J848"/>
  <c r="P848" s="1"/>
  <c r="J875"/>
  <c r="P875" s="1"/>
  <c r="J926"/>
  <c r="P926" s="1"/>
  <c r="J954"/>
  <c r="P954" s="1"/>
  <c r="J1166"/>
  <c r="P1166" s="1"/>
  <c r="G1309"/>
  <c r="O1309" s="1"/>
  <c r="G1340"/>
  <c r="O1340" s="1"/>
  <c r="L597"/>
  <c r="L761"/>
  <c r="L1006"/>
  <c r="L832"/>
  <c r="L1219"/>
  <c r="L1077"/>
  <c r="W151"/>
  <c r="R173"/>
  <c r="R223"/>
  <c r="G254"/>
  <c r="O254" s="1"/>
  <c r="R257"/>
  <c r="W263"/>
  <c r="R362"/>
  <c r="J434"/>
  <c r="P434" s="1"/>
  <c r="J446"/>
  <c r="P446" s="1"/>
  <c r="G474"/>
  <c r="O474" s="1"/>
  <c r="G498"/>
  <c r="O498" s="1"/>
  <c r="X518"/>
  <c r="J595"/>
  <c r="P595" s="1"/>
  <c r="L755"/>
  <c r="J639"/>
  <c r="P639" s="1"/>
  <c r="J659"/>
  <c r="P659" s="1"/>
  <c r="J669"/>
  <c r="P669" s="1"/>
  <c r="J681"/>
  <c r="P681" s="1"/>
  <c r="G709"/>
  <c r="O709" s="1"/>
  <c r="J733"/>
  <c r="P733" s="1"/>
  <c r="J753"/>
  <c r="P753" s="1"/>
  <c r="J795"/>
  <c r="P795" s="1"/>
  <c r="J802"/>
  <c r="P802" s="1"/>
  <c r="G811"/>
  <c r="O811" s="1"/>
  <c r="J830"/>
  <c r="P830" s="1"/>
  <c r="G862"/>
  <c r="O862" s="1"/>
  <c r="G904"/>
  <c r="O904" s="1"/>
  <c r="J914"/>
  <c r="P914" s="1"/>
  <c r="G935"/>
  <c r="O935" s="1"/>
  <c r="J998"/>
  <c r="P998" s="1"/>
  <c r="J1042"/>
  <c r="P1042" s="1"/>
  <c r="G1050"/>
  <c r="O1050" s="1"/>
  <c r="G1057"/>
  <c r="O1057" s="1"/>
  <c r="J1096"/>
  <c r="P1096" s="1"/>
  <c r="L1213"/>
  <c r="J1106"/>
  <c r="P1106" s="1"/>
  <c r="J1116"/>
  <c r="P1116" s="1"/>
  <c r="J1126"/>
  <c r="P1126" s="1"/>
  <c r="J1138"/>
  <c r="P1138" s="1"/>
  <c r="J1156"/>
  <c r="P1156" s="1"/>
  <c r="J1188"/>
  <c r="P1188" s="1"/>
  <c r="J1360"/>
  <c r="P1360" s="1"/>
  <c r="G395"/>
  <c r="O395" s="1"/>
  <c r="W395"/>
  <c r="G1234"/>
  <c r="O1234" s="1"/>
  <c r="W1234"/>
  <c r="W170"/>
  <c r="W220"/>
  <c r="L526"/>
  <c r="W370"/>
  <c r="W382"/>
  <c r="J404"/>
  <c r="P404" s="1"/>
  <c r="G414"/>
  <c r="O414" s="1"/>
  <c r="J414"/>
  <c r="P414" s="1"/>
  <c r="G455"/>
  <c r="O455" s="1"/>
  <c r="J464"/>
  <c r="P464" s="1"/>
  <c r="J474"/>
  <c r="P474" s="1"/>
  <c r="J486"/>
  <c r="P486" s="1"/>
  <c r="J507"/>
  <c r="P507" s="1"/>
  <c r="J542"/>
  <c r="P542" s="1"/>
  <c r="G567"/>
  <c r="O567" s="1"/>
  <c r="J576"/>
  <c r="P576" s="1"/>
  <c r="J585"/>
  <c r="P585" s="1"/>
  <c r="G690"/>
  <c r="O690" s="1"/>
  <c r="J699"/>
  <c r="P699" s="1"/>
  <c r="J709"/>
  <c r="P709" s="1"/>
  <c r="G742"/>
  <c r="O742" s="1"/>
  <c r="J777"/>
  <c r="P777" s="1"/>
  <c r="J862"/>
  <c r="P862" s="1"/>
  <c r="G884"/>
  <c r="O884" s="1"/>
  <c r="J904"/>
  <c r="P904" s="1"/>
  <c r="G944"/>
  <c r="O944" s="1"/>
  <c r="X966"/>
  <c r="J978"/>
  <c r="P978" s="1"/>
  <c r="J1024"/>
  <c r="P1024" s="1"/>
  <c r="G1042"/>
  <c r="O1042" s="1"/>
  <c r="G1066"/>
  <c r="O1066" s="1"/>
  <c r="G1243"/>
  <c r="O1243" s="1"/>
  <c r="J1243"/>
  <c r="P1243" s="1"/>
  <c r="G1253"/>
  <c r="O1253" s="1"/>
  <c r="J1263"/>
  <c r="P1263" s="1"/>
  <c r="G1273"/>
  <c r="O1273" s="1"/>
  <c r="J1299"/>
  <c r="P1299" s="1"/>
  <c r="J1309"/>
  <c r="P1309" s="1"/>
  <c r="J1329"/>
  <c r="P1329" s="1"/>
  <c r="X1340"/>
  <c r="G1360"/>
  <c r="O1360" s="1"/>
  <c r="G30"/>
  <c r="R57"/>
  <c r="W64"/>
  <c r="R85"/>
  <c r="W89"/>
  <c r="W98"/>
  <c r="W107"/>
  <c r="W126"/>
  <c r="R129"/>
  <c r="W138"/>
  <c r="W180"/>
  <c r="R205"/>
  <c r="W211"/>
  <c r="W230"/>
  <c r="W298"/>
  <c r="R319"/>
  <c r="W323"/>
  <c r="W332"/>
  <c r="W341"/>
  <c r="G424"/>
  <c r="O424" s="1"/>
  <c r="J498"/>
  <c r="P498" s="1"/>
  <c r="J518"/>
  <c r="P518" s="1"/>
  <c r="J560"/>
  <c r="P560" s="1"/>
  <c r="G595"/>
  <c r="O595" s="1"/>
  <c r="G614"/>
  <c r="O614" s="1"/>
  <c r="J626"/>
  <c r="P626" s="1"/>
  <c r="G649"/>
  <c r="O649" s="1"/>
  <c r="J649"/>
  <c r="P649" s="1"/>
  <c r="G669"/>
  <c r="O669" s="1"/>
  <c r="G721"/>
  <c r="O721" s="1"/>
  <c r="X733"/>
  <c r="J787"/>
  <c r="P787" s="1"/>
  <c r="G795"/>
  <c r="O795" s="1"/>
  <c r="G802"/>
  <c r="O802" s="1"/>
  <c r="G820"/>
  <c r="O820" s="1"/>
  <c r="G875"/>
  <c r="O875" s="1"/>
  <c r="J894"/>
  <c r="P894" s="1"/>
  <c r="G926"/>
  <c r="O926" s="1"/>
  <c r="J935"/>
  <c r="P935" s="1"/>
  <c r="G954"/>
  <c r="O954" s="1"/>
  <c r="G987"/>
  <c r="O987" s="1"/>
  <c r="G998"/>
  <c r="O998" s="1"/>
  <c r="J1050"/>
  <c r="P1050" s="1"/>
  <c r="J1057"/>
  <c r="P1057" s="1"/>
  <c r="J1066"/>
  <c r="P1066" s="1"/>
  <c r="G1075"/>
  <c r="O1075" s="1"/>
  <c r="G1106"/>
  <c r="O1106" s="1"/>
  <c r="G1156"/>
  <c r="O1156" s="1"/>
  <c r="J1178"/>
  <c r="P1178" s="1"/>
  <c r="G1188"/>
  <c r="O1188" s="1"/>
  <c r="J1199"/>
  <c r="P1199" s="1"/>
  <c r="J1283"/>
  <c r="P1283" s="1"/>
  <c r="J1340"/>
  <c r="P1340" s="1"/>
  <c r="G1350"/>
  <c r="O1350" s="1"/>
  <c r="J1350"/>
  <c r="P1350" s="1"/>
  <c r="W424"/>
  <c r="R449"/>
  <c r="W455"/>
  <c r="W474"/>
  <c r="X486"/>
  <c r="R489"/>
  <c r="G518"/>
  <c r="O518" s="1"/>
  <c r="W542"/>
  <c r="G542"/>
  <c r="O542" s="1"/>
  <c r="R563"/>
  <c r="W567"/>
  <c r="W576"/>
  <c r="G576"/>
  <c r="O576" s="1"/>
  <c r="W585"/>
  <c r="G585"/>
  <c r="O585" s="1"/>
  <c r="G733"/>
  <c r="O733" s="1"/>
  <c r="R736"/>
  <c r="W742"/>
  <c r="R790"/>
  <c r="W914"/>
  <c r="W926"/>
  <c r="G966"/>
  <c r="O966" s="1"/>
  <c r="X978"/>
  <c r="R990"/>
  <c r="R1017"/>
  <c r="W1024"/>
  <c r="R1045"/>
  <c r="W1096"/>
  <c r="R1099"/>
  <c r="W1116"/>
  <c r="R1141"/>
  <c r="W1147"/>
  <c r="W1166"/>
  <c r="X1178"/>
  <c r="X1199"/>
  <c r="R1202"/>
  <c r="R1266"/>
  <c r="W1273"/>
  <c r="W1299"/>
  <c r="W1320"/>
  <c r="R1323"/>
  <c r="W1329"/>
  <c r="W1350"/>
  <c r="W434"/>
  <c r="G434"/>
  <c r="O434" s="1"/>
  <c r="W446"/>
  <c r="G486"/>
  <c r="O486" s="1"/>
  <c r="X498"/>
  <c r="R510"/>
  <c r="W560"/>
  <c r="G560"/>
  <c r="O560" s="1"/>
  <c r="W626"/>
  <c r="W649"/>
  <c r="R662"/>
  <c r="R693"/>
  <c r="W699"/>
  <c r="X753"/>
  <c r="W787"/>
  <c r="W830"/>
  <c r="W850"/>
  <c r="W862"/>
  <c r="W894"/>
  <c r="G894"/>
  <c r="O894" s="1"/>
  <c r="G978"/>
  <c r="O978" s="1"/>
  <c r="W987"/>
  <c r="W1042"/>
  <c r="W1126"/>
  <c r="G1126"/>
  <c r="O1126" s="1"/>
  <c r="R1181"/>
  <c r="G1199"/>
  <c r="O1199" s="1"/>
  <c r="R1256"/>
  <c r="W1263"/>
  <c r="L1366"/>
  <c r="R501"/>
  <c r="W507"/>
  <c r="W614"/>
  <c r="W659"/>
  <c r="R684"/>
  <c r="W690"/>
  <c r="W709"/>
  <c r="X721"/>
  <c r="R724"/>
  <c r="G753"/>
  <c r="O753" s="1"/>
  <c r="W777"/>
  <c r="G777"/>
  <c r="O777" s="1"/>
  <c r="R798"/>
  <c r="W802"/>
  <c r="W811"/>
  <c r="W820"/>
  <c r="W848"/>
  <c r="R938"/>
  <c r="W944"/>
  <c r="R957"/>
  <c r="X998"/>
  <c r="W1032"/>
  <c r="G1032"/>
  <c r="O1032" s="1"/>
  <c r="R1053"/>
  <c r="W1057"/>
  <c r="W1066"/>
  <c r="W1075"/>
  <c r="R1246"/>
  <c r="W1253"/>
  <c r="X1309"/>
  <c r="W1360"/>
  <c r="W414"/>
  <c r="R458"/>
  <c r="W464"/>
  <c r="R545"/>
  <c r="R588"/>
  <c r="W595"/>
  <c r="W639"/>
  <c r="W669"/>
  <c r="W681"/>
  <c r="W795"/>
  <c r="W875"/>
  <c r="R878"/>
  <c r="W884"/>
  <c r="W904"/>
  <c r="R929"/>
  <c r="W935"/>
  <c r="W954"/>
  <c r="W1050"/>
  <c r="R1150"/>
  <c r="W1156"/>
  <c r="W1188"/>
  <c r="W1243"/>
  <c r="F693" i="1"/>
  <c r="F2288"/>
  <c r="BB2263"/>
  <c r="CZ2268"/>
  <c r="Y2268" s="1"/>
  <c r="CY2268"/>
  <c r="X2268" s="1"/>
  <c r="BZ2218"/>
  <c r="AQ2231"/>
  <c r="CG2231"/>
  <c r="CZ2224"/>
  <c r="Y2224" s="1"/>
  <c r="CY2224"/>
  <c r="X2224" s="1"/>
  <c r="CP2273"/>
  <c r="O2273" s="1"/>
  <c r="CP2227"/>
  <c r="O2227" s="1"/>
  <c r="CP2221"/>
  <c r="O2221" s="1"/>
  <c r="CJ2231"/>
  <c r="BC2263"/>
  <c r="F2291"/>
  <c r="AU2275"/>
  <c r="CD2263"/>
  <c r="CY2270"/>
  <c r="X2270" s="1"/>
  <c r="CZ2270"/>
  <c r="Y2270" s="1"/>
  <c r="CZ2269"/>
  <c r="Y2269" s="1"/>
  <c r="CY2269"/>
  <c r="X2269" s="1"/>
  <c r="CZ2266"/>
  <c r="Y2266" s="1"/>
  <c r="CY2266"/>
  <c r="X2266" s="1"/>
  <c r="CZ2226"/>
  <c r="Y2226" s="1"/>
  <c r="CY2226"/>
  <c r="X2226" s="1"/>
  <c r="CY2142"/>
  <c r="X2142" s="1"/>
  <c r="CZ2142"/>
  <c r="Y2142" s="1"/>
  <c r="CZ2141"/>
  <c r="Y2141" s="1"/>
  <c r="CY2141"/>
  <c r="X2141" s="1"/>
  <c r="CZ2140"/>
  <c r="Y2140" s="1"/>
  <c r="CY2140"/>
  <c r="X2140" s="1"/>
  <c r="CP2229"/>
  <c r="O2229" s="1"/>
  <c r="S2223"/>
  <c r="T2223"/>
  <c r="AG2231"/>
  <c r="BD2263"/>
  <c r="F2300"/>
  <c r="CY2272"/>
  <c r="X2272" s="1"/>
  <c r="CZ2272"/>
  <c r="Y2272" s="1"/>
  <c r="CZ2267"/>
  <c r="Y2267" s="1"/>
  <c r="CY2267"/>
  <c r="X2267" s="1"/>
  <c r="CP2265"/>
  <c r="O2265" s="1"/>
  <c r="CD2218"/>
  <c r="AU2231"/>
  <c r="CZ2228"/>
  <c r="Y2228" s="1"/>
  <c r="CY2228"/>
  <c r="X2228" s="1"/>
  <c r="CY2220"/>
  <c r="X2220" s="1"/>
  <c r="AF2231"/>
  <c r="CZ2220"/>
  <c r="Y2220" s="1"/>
  <c r="CY2144"/>
  <c r="X2144" s="1"/>
  <c r="CZ2144"/>
  <c r="Y2144" s="1"/>
  <c r="U2223"/>
  <c r="AH2231" s="1"/>
  <c r="P2223"/>
  <c r="CP2223" s="1"/>
  <c r="O2223" s="1"/>
  <c r="AI2231"/>
  <c r="AJ2231"/>
  <c r="AZ2275"/>
  <c r="CI2263"/>
  <c r="AQ2275"/>
  <c r="BZ2263"/>
  <c r="CG2275"/>
  <c r="CI2218"/>
  <c r="AZ2231"/>
  <c r="CZ2222"/>
  <c r="Y2222" s="1"/>
  <c r="CY2222"/>
  <c r="X2222" s="1"/>
  <c r="CP2220"/>
  <c r="O2220" s="1"/>
  <c r="AC2231"/>
  <c r="CZ2139"/>
  <c r="Y2139" s="1"/>
  <c r="CY2139"/>
  <c r="X2139" s="1"/>
  <c r="GO2138"/>
  <c r="GM2138"/>
  <c r="CX2188" i="3"/>
  <c r="CX2192"/>
  <c r="CX2196"/>
  <c r="CX2189"/>
  <c r="CX2193"/>
  <c r="CX2197"/>
  <c r="CX2186"/>
  <c r="CX2190"/>
  <c r="CX2194"/>
  <c r="CX2198"/>
  <c r="CX2187"/>
  <c r="CX2191"/>
  <c r="CX2195"/>
  <c r="CX2108"/>
  <c r="CX2112"/>
  <c r="CX2116"/>
  <c r="CX2109"/>
  <c r="CX2113"/>
  <c r="CX2117"/>
  <c r="CX2106"/>
  <c r="CX2110"/>
  <c r="CX2114"/>
  <c r="CX2118"/>
  <c r="CX2107"/>
  <c r="CX2111"/>
  <c r="CX2115"/>
  <c r="CX2088"/>
  <c r="CX2086"/>
  <c r="CX2087"/>
  <c r="AB2132" i="1"/>
  <c r="CR2132"/>
  <c r="Q2132" s="1"/>
  <c r="CZ2129"/>
  <c r="Y2129" s="1"/>
  <c r="CY2129"/>
  <c r="X2129" s="1"/>
  <c r="AB2128"/>
  <c r="CR2128"/>
  <c r="Q2128" s="1"/>
  <c r="CZ2127"/>
  <c r="Y2127" s="1"/>
  <c r="CY2127"/>
  <c r="X2127" s="1"/>
  <c r="F2104"/>
  <c r="BC2074"/>
  <c r="AQ2074"/>
  <c r="F2098"/>
  <c r="CY2086"/>
  <c r="X2086" s="1"/>
  <c r="CZ2086"/>
  <c r="Y2086" s="1"/>
  <c r="AB2085"/>
  <c r="CR2085"/>
  <c r="Q2085" s="1"/>
  <c r="CZ2083"/>
  <c r="Y2083" s="1"/>
  <c r="CY2083"/>
  <c r="X2083" s="1"/>
  <c r="CZ2080"/>
  <c r="Y2080" s="1"/>
  <c r="CY2080"/>
  <c r="X2080" s="1"/>
  <c r="CZ2078"/>
  <c r="Y2078" s="1"/>
  <c r="CY2078"/>
  <c r="X2078" s="1"/>
  <c r="CZ2077"/>
  <c r="Y2077" s="1"/>
  <c r="CY2077"/>
  <c r="X2077" s="1"/>
  <c r="CZ2076"/>
  <c r="Y2076" s="1"/>
  <c r="AF2088"/>
  <c r="CY2076"/>
  <c r="X2076" s="1"/>
  <c r="F2020"/>
  <c r="BC1963"/>
  <c r="AQ1963"/>
  <c r="F2014"/>
  <c r="CZ1999"/>
  <c r="Y1999" s="1"/>
  <c r="CY1999"/>
  <c r="X1999" s="1"/>
  <c r="CZ1996"/>
  <c r="Y1996" s="1"/>
  <c r="CY1996"/>
  <c r="X1996" s="1"/>
  <c r="CZ1993"/>
  <c r="Y1993" s="1"/>
  <c r="CY1993"/>
  <c r="X1993" s="1"/>
  <c r="CZ1991"/>
  <c r="Y1991" s="1"/>
  <c r="CY1991"/>
  <c r="X1991" s="1"/>
  <c r="CZ1990"/>
  <c r="Y1990" s="1"/>
  <c r="CY1990"/>
  <c r="X1990" s="1"/>
  <c r="CY1987"/>
  <c r="X1987" s="1"/>
  <c r="CZ1987"/>
  <c r="Y1987" s="1"/>
  <c r="CY1975"/>
  <c r="X1975" s="1"/>
  <c r="CZ1975"/>
  <c r="Y1975" s="1"/>
  <c r="AB1971"/>
  <c r="CR1971"/>
  <c r="Q1971" s="1"/>
  <c r="AB1969"/>
  <c r="CR1969"/>
  <c r="Q1969" s="1"/>
  <c r="CZ1968"/>
  <c r="Y1968" s="1"/>
  <c r="CY1968"/>
  <c r="X1968" s="1"/>
  <c r="AX1929"/>
  <c r="CG1917"/>
  <c r="AB1919"/>
  <c r="CR1919"/>
  <c r="Q1919" s="1"/>
  <c r="AP1807"/>
  <c r="F1856"/>
  <c r="AB1844"/>
  <c r="CR1844"/>
  <c r="Q1844" s="1"/>
  <c r="AB1840"/>
  <c r="CR1840"/>
  <c r="Q1840" s="1"/>
  <c r="CZ1839"/>
  <c r="Y1839" s="1"/>
  <c r="CY1839"/>
  <c r="X1839" s="1"/>
  <c r="CZ1837"/>
  <c r="Y1837" s="1"/>
  <c r="CY1837"/>
  <c r="X1837" s="1"/>
  <c r="AB1835"/>
  <c r="CR1835"/>
  <c r="Q1835" s="1"/>
  <c r="CZ1834"/>
  <c r="Y1834" s="1"/>
  <c r="CY1834"/>
  <c r="X1834" s="1"/>
  <c r="AB1829"/>
  <c r="CR1829"/>
  <c r="Q1829" s="1"/>
  <c r="AB1825"/>
  <c r="CR1825"/>
  <c r="Q1825" s="1"/>
  <c r="CZ1820"/>
  <c r="Y1820" s="1"/>
  <c r="CY1820"/>
  <c r="X1820" s="1"/>
  <c r="CZ1819"/>
  <c r="Y1819" s="1"/>
  <c r="CY1819"/>
  <c r="X1819" s="1"/>
  <c r="CZ1814"/>
  <c r="Y1814" s="1"/>
  <c r="CY1814"/>
  <c r="X1814" s="1"/>
  <c r="CY1811"/>
  <c r="X1811" s="1"/>
  <c r="CZ1811"/>
  <c r="Y1811" s="1"/>
  <c r="AB1767"/>
  <c r="CR1767"/>
  <c r="Q1767" s="1"/>
  <c r="AB1763"/>
  <c r="CR1763"/>
  <c r="Q1763" s="1"/>
  <c r="F1746"/>
  <c r="BD1647"/>
  <c r="F1726"/>
  <c r="AV1647"/>
  <c r="AR1647"/>
  <c r="F1749"/>
  <c r="CZ1573"/>
  <c r="Y1573" s="1"/>
  <c r="CY1573"/>
  <c r="X1573" s="1"/>
  <c r="CP1573"/>
  <c r="O1573" s="1"/>
  <c r="F2435"/>
  <c r="F2405"/>
  <c r="F2401"/>
  <c r="F2389"/>
  <c r="U2375"/>
  <c r="F2365"/>
  <c r="F2361"/>
  <c r="F2345"/>
  <c r="W2341"/>
  <c r="AT2337"/>
  <c r="AO2275"/>
  <c r="CS2273"/>
  <c r="R2273" s="1"/>
  <c r="CY2273" s="1"/>
  <c r="X2273" s="1"/>
  <c r="AB2273"/>
  <c r="CR2272"/>
  <c r="Q2272" s="1"/>
  <c r="CP2272" s="1"/>
  <c r="O2272" s="1"/>
  <c r="CQ2271"/>
  <c r="AD2271"/>
  <c r="CR2271" s="1"/>
  <c r="CR2270"/>
  <c r="Q2270" s="1"/>
  <c r="CP2270" s="1"/>
  <c r="O2270" s="1"/>
  <c r="CQ2269"/>
  <c r="P2269" s="1"/>
  <c r="AD2269"/>
  <c r="CR2269" s="1"/>
  <c r="Q2269" s="1"/>
  <c r="CQ2267"/>
  <c r="P2267" s="1"/>
  <c r="AD2267"/>
  <c r="CR2267" s="1"/>
  <c r="Q2267" s="1"/>
  <c r="CS2265"/>
  <c r="R2265" s="1"/>
  <c r="AB2265"/>
  <c r="CK2263"/>
  <c r="BY2263"/>
  <c r="AO2231"/>
  <c r="CS2229"/>
  <c r="R2229" s="1"/>
  <c r="CZ2229" s="1"/>
  <c r="Y2229" s="1"/>
  <c r="AB2229"/>
  <c r="CS2227"/>
  <c r="R2227" s="1"/>
  <c r="CY2227" s="1"/>
  <c r="X2227" s="1"/>
  <c r="AB2227"/>
  <c r="CS2225"/>
  <c r="R2225" s="1"/>
  <c r="CY2225" s="1"/>
  <c r="X2225" s="1"/>
  <c r="AB2225"/>
  <c r="CS2223"/>
  <c r="R2223" s="1"/>
  <c r="AB2223"/>
  <c r="CS2221"/>
  <c r="R2221" s="1"/>
  <c r="AE2231" s="1"/>
  <c r="AB2221"/>
  <c r="CG2148"/>
  <c r="BB2148"/>
  <c r="AP2148"/>
  <c r="CT2146"/>
  <c r="S2146" s="1"/>
  <c r="CP2146" s="1"/>
  <c r="O2146" s="1"/>
  <c r="CQ2145"/>
  <c r="AD2145"/>
  <c r="CR2145" s="1"/>
  <c r="CR2144"/>
  <c r="Q2144" s="1"/>
  <c r="CP2144" s="1"/>
  <c r="O2144" s="1"/>
  <c r="CQ2143"/>
  <c r="AD2143"/>
  <c r="CR2143" s="1"/>
  <c r="CR2142"/>
  <c r="Q2142" s="1"/>
  <c r="CP2142" s="1"/>
  <c r="O2142" s="1"/>
  <c r="CQ2141"/>
  <c r="P2141" s="1"/>
  <c r="AD2141"/>
  <c r="CR2141" s="1"/>
  <c r="Q2141" s="1"/>
  <c r="CQ2139"/>
  <c r="P2139" s="1"/>
  <c r="CP2139" s="1"/>
  <c r="O2139" s="1"/>
  <c r="AD2139"/>
  <c r="CR2139" s="1"/>
  <c r="Q2139" s="1"/>
  <c r="AB2138"/>
  <c r="CP2133"/>
  <c r="O2133" s="1"/>
  <c r="AB2129"/>
  <c r="CJ2088"/>
  <c r="CP1999"/>
  <c r="O1999" s="1"/>
  <c r="CP1998"/>
  <c r="O1998" s="1"/>
  <c r="CP1992"/>
  <c r="O1992" s="1"/>
  <c r="CP1980"/>
  <c r="O1980" s="1"/>
  <c r="CP1979"/>
  <c r="O1979" s="1"/>
  <c r="CP1977"/>
  <c r="O1977" s="1"/>
  <c r="CP1973"/>
  <c r="O1973" s="1"/>
  <c r="CP1970"/>
  <c r="O1970" s="1"/>
  <c r="CP1968"/>
  <c r="O1968" s="1"/>
  <c r="CP1967"/>
  <c r="O1967" s="1"/>
  <c r="AJ2004"/>
  <c r="AE2004"/>
  <c r="AH2004"/>
  <c r="CP1839"/>
  <c r="O1839" s="1"/>
  <c r="CP1837"/>
  <c r="O1837" s="1"/>
  <c r="CP1836"/>
  <c r="O1836" s="1"/>
  <c r="CP1834"/>
  <c r="O1834" s="1"/>
  <c r="CP1833"/>
  <c r="O1833" s="1"/>
  <c r="CP1826"/>
  <c r="O1826" s="1"/>
  <c r="CP1768"/>
  <c r="O1768" s="1"/>
  <c r="CX2172" i="3"/>
  <c r="CX2176"/>
  <c r="CX2180"/>
  <c r="CX2184"/>
  <c r="CX2173"/>
  <c r="CX2177"/>
  <c r="CX2181"/>
  <c r="CX2185"/>
  <c r="CX2170"/>
  <c r="CX2174"/>
  <c r="CX2178"/>
  <c r="CX2182"/>
  <c r="CX2171"/>
  <c r="CX2175"/>
  <c r="CX2179"/>
  <c r="CX2183"/>
  <c r="CX2160"/>
  <c r="CX2164"/>
  <c r="CX2168"/>
  <c r="CX2161"/>
  <c r="CX2165"/>
  <c r="CX2169"/>
  <c r="CX2162"/>
  <c r="CX2166"/>
  <c r="CX2159"/>
  <c r="CX2163"/>
  <c r="CX2167"/>
  <c r="CX2072"/>
  <c r="CX2076"/>
  <c r="CX2080"/>
  <c r="CX2084"/>
  <c r="CX2073"/>
  <c r="CX2077"/>
  <c r="CX2081"/>
  <c r="CX2074"/>
  <c r="CX2078"/>
  <c r="CX2082"/>
  <c r="CX2071"/>
  <c r="CX2075"/>
  <c r="CX2079"/>
  <c r="CX2083"/>
  <c r="CX2064"/>
  <c r="CX2068"/>
  <c r="CX2065"/>
  <c r="CX2069"/>
  <c r="CX2066"/>
  <c r="CX2070"/>
  <c r="CX2063"/>
  <c r="CX2067"/>
  <c r="CY2134" i="1"/>
  <c r="X2134" s="1"/>
  <c r="CZ2134"/>
  <c r="Y2134" s="1"/>
  <c r="CZ2132"/>
  <c r="Y2132" s="1"/>
  <c r="CY2132"/>
  <c r="X2132" s="1"/>
  <c r="CZ2128"/>
  <c r="Y2128" s="1"/>
  <c r="CY2128"/>
  <c r="X2128" s="1"/>
  <c r="GN2127"/>
  <c r="GM2127"/>
  <c r="F2107"/>
  <c r="AU2074"/>
  <c r="CZ2085"/>
  <c r="Y2085" s="1"/>
  <c r="CY2085"/>
  <c r="X2085" s="1"/>
  <c r="CZ2084"/>
  <c r="Y2084" s="1"/>
  <c r="CY2084"/>
  <c r="X2084" s="1"/>
  <c r="GM2083"/>
  <c r="GO2083"/>
  <c r="CZ2082"/>
  <c r="Y2082" s="1"/>
  <c r="CY2082"/>
  <c r="X2082" s="1"/>
  <c r="CZ2079"/>
  <c r="Y2079" s="1"/>
  <c r="CY2079"/>
  <c r="X2079" s="1"/>
  <c r="F2029"/>
  <c r="BD1963"/>
  <c r="AU1963"/>
  <c r="F2023"/>
  <c r="CZ2001"/>
  <c r="Y2001" s="1"/>
  <c r="CY2001"/>
  <c r="X2001" s="1"/>
  <c r="CZ1992"/>
  <c r="Y1992" s="1"/>
  <c r="CY1992"/>
  <c r="X1992" s="1"/>
  <c r="CZ1988"/>
  <c r="Y1988" s="1"/>
  <c r="CY1988"/>
  <c r="X1988" s="1"/>
  <c r="CZ1985"/>
  <c r="Y1985" s="1"/>
  <c r="CY1985"/>
  <c r="X1985" s="1"/>
  <c r="CZ1982"/>
  <c r="Y1982" s="1"/>
  <c r="CY1982"/>
  <c r="X1982" s="1"/>
  <c r="CZ1981"/>
  <c r="Y1981" s="1"/>
  <c r="CY1981"/>
  <c r="X1981" s="1"/>
  <c r="CZ1973"/>
  <c r="Y1973" s="1"/>
  <c r="CY1973"/>
  <c r="X1973" s="1"/>
  <c r="CY1971"/>
  <c r="X1971" s="1"/>
  <c r="CZ1971"/>
  <c r="Y1971" s="1"/>
  <c r="CZ1970"/>
  <c r="Y1970" s="1"/>
  <c r="CY1970"/>
  <c r="X1970" s="1"/>
  <c r="CY1969"/>
  <c r="X1969" s="1"/>
  <c r="CZ1969"/>
  <c r="Y1969" s="1"/>
  <c r="CZ1965"/>
  <c r="Y1965" s="1"/>
  <c r="CY1965"/>
  <c r="X1965" s="1"/>
  <c r="AF2004"/>
  <c r="BB1917"/>
  <c r="F1942"/>
  <c r="AP1917"/>
  <c r="F1938"/>
  <c r="AB1921"/>
  <c r="CR1921"/>
  <c r="Q1921" s="1"/>
  <c r="AX1847"/>
  <c r="CG1807"/>
  <c r="CY1844"/>
  <c r="X1844" s="1"/>
  <c r="CZ1844"/>
  <c r="Y1844" s="1"/>
  <c r="CY1840"/>
  <c r="X1840" s="1"/>
  <c r="CZ1840"/>
  <c r="Y1840" s="1"/>
  <c r="CY1835"/>
  <c r="X1835" s="1"/>
  <c r="CZ1835"/>
  <c r="Y1835" s="1"/>
  <c r="CZ1831"/>
  <c r="Y1831" s="1"/>
  <c r="CY1831"/>
  <c r="X1831" s="1"/>
  <c r="CY1829"/>
  <c r="X1829" s="1"/>
  <c r="CZ1829"/>
  <c r="Y1829" s="1"/>
  <c r="CZ1826"/>
  <c r="Y1826" s="1"/>
  <c r="CY1826"/>
  <c r="X1826" s="1"/>
  <c r="CY1825"/>
  <c r="X1825" s="1"/>
  <c r="CZ1825"/>
  <c r="Y1825" s="1"/>
  <c r="AB1823"/>
  <c r="CR1823"/>
  <c r="Q1823" s="1"/>
  <c r="CZ1822"/>
  <c r="Y1822" s="1"/>
  <c r="CY1822"/>
  <c r="X1822" s="1"/>
  <c r="AB1821"/>
  <c r="CR1821"/>
  <c r="Q1821" s="1"/>
  <c r="AB1817"/>
  <c r="CR1817"/>
  <c r="Q1817" s="1"/>
  <c r="CZ1816"/>
  <c r="Y1816" s="1"/>
  <c r="CY1816"/>
  <c r="X1816" s="1"/>
  <c r="AB1809"/>
  <c r="CR1809"/>
  <c r="Q1809" s="1"/>
  <c r="AO1759"/>
  <c r="F1777"/>
  <c r="AO1879"/>
  <c r="CZ1768"/>
  <c r="Y1768" s="1"/>
  <c r="CY1768"/>
  <c r="X1768" s="1"/>
  <c r="CY1767"/>
  <c r="X1767" s="1"/>
  <c r="CZ1767"/>
  <c r="Y1767" s="1"/>
  <c r="CY1763"/>
  <c r="X1763" s="1"/>
  <c r="CZ1763"/>
  <c r="Y1763" s="1"/>
  <c r="CZ1579"/>
  <c r="Y1579" s="1"/>
  <c r="CY1579"/>
  <c r="X1579" s="1"/>
  <c r="AB1575"/>
  <c r="CR1575"/>
  <c r="Q1575" s="1"/>
  <c r="AT2375"/>
  <c r="AR2341"/>
  <c r="AP2275"/>
  <c r="CL2263"/>
  <c r="BB2231"/>
  <c r="AP2231"/>
  <c r="AB2220"/>
  <c r="BY2218"/>
  <c r="BC2148"/>
  <c r="AU2148"/>
  <c r="AQ2148"/>
  <c r="CP2126"/>
  <c r="O2126" s="1"/>
  <c r="AG2088"/>
  <c r="AI2088"/>
  <c r="AE2088"/>
  <c r="CJ2004"/>
  <c r="CP1822"/>
  <c r="O1822" s="1"/>
  <c r="CP1771"/>
  <c r="O1771" s="1"/>
  <c r="CP1769"/>
  <c r="O1769" s="1"/>
  <c r="CP1577"/>
  <c r="O1577" s="1"/>
  <c r="CX2140" i="3"/>
  <c r="CX2144"/>
  <c r="CX2148"/>
  <c r="CX2152"/>
  <c r="CX2156"/>
  <c r="CX2141"/>
  <c r="CX2145"/>
  <c r="CX2149"/>
  <c r="CX2153"/>
  <c r="CX2157"/>
  <c r="CX2142"/>
  <c r="CX2146"/>
  <c r="CX2150"/>
  <c r="CX2154"/>
  <c r="CX2158"/>
  <c r="CX2139"/>
  <c r="CX2143"/>
  <c r="CX2147"/>
  <c r="CX2151"/>
  <c r="CX2155"/>
  <c r="CX2128"/>
  <c r="CX2132"/>
  <c r="CX2136"/>
  <c r="CX2129"/>
  <c r="CX2133"/>
  <c r="CX2137"/>
  <c r="CX2126"/>
  <c r="CX2130"/>
  <c r="CX2134"/>
  <c r="CX2138"/>
  <c r="CX2127"/>
  <c r="CX2131"/>
  <c r="CX2135"/>
  <c r="CX2060"/>
  <c r="CX2057"/>
  <c r="CX2061"/>
  <c r="CX2058"/>
  <c r="CX2062"/>
  <c r="CX2059"/>
  <c r="AB2136" i="1"/>
  <c r="CR2136"/>
  <c r="Q2136" s="1"/>
  <c r="CP2136" s="1"/>
  <c r="O2136" s="1"/>
  <c r="CZ2135"/>
  <c r="Y2135" s="1"/>
  <c r="CY2135"/>
  <c r="X2135" s="1"/>
  <c r="GN2135" s="1"/>
  <c r="AB2124"/>
  <c r="CR2124"/>
  <c r="Q2124" s="1"/>
  <c r="CZ2000"/>
  <c r="Y2000" s="1"/>
  <c r="CY2000"/>
  <c r="X2000" s="1"/>
  <c r="CZ1998"/>
  <c r="Y1998" s="1"/>
  <c r="CY1998"/>
  <c r="X1998" s="1"/>
  <c r="CR1997"/>
  <c r="Q1997" s="1"/>
  <c r="CP1997" s="1"/>
  <c r="O1997" s="1"/>
  <c r="AB1997"/>
  <c r="CZ1994"/>
  <c r="Y1994" s="1"/>
  <c r="CY1994"/>
  <c r="X1994" s="1"/>
  <c r="AB1989"/>
  <c r="CR1989"/>
  <c r="Q1989" s="1"/>
  <c r="CP1989" s="1"/>
  <c r="O1989" s="1"/>
  <c r="CZ1984"/>
  <c r="Y1984" s="1"/>
  <c r="CY1984"/>
  <c r="X1984" s="1"/>
  <c r="AB1983"/>
  <c r="CR1983"/>
  <c r="Q1983" s="1"/>
  <c r="CP1983" s="1"/>
  <c r="O1983" s="1"/>
  <c r="CZ1980"/>
  <c r="Y1980" s="1"/>
  <c r="CY1980"/>
  <c r="X1980" s="1"/>
  <c r="CZ1979"/>
  <c r="Y1979" s="1"/>
  <c r="CY1979"/>
  <c r="X1979" s="1"/>
  <c r="CZ1978"/>
  <c r="Y1978" s="1"/>
  <c r="CY1978"/>
  <c r="X1978" s="1"/>
  <c r="CZ1977"/>
  <c r="Y1977" s="1"/>
  <c r="CY1977"/>
  <c r="X1977" s="1"/>
  <c r="CZ1972"/>
  <c r="Y1972" s="1"/>
  <c r="CY1972"/>
  <c r="X1972" s="1"/>
  <c r="CZ1967"/>
  <c r="Y1967" s="1"/>
  <c r="CY1967"/>
  <c r="X1967" s="1"/>
  <c r="BC1917"/>
  <c r="F1945"/>
  <c r="BC2036"/>
  <c r="AQ1917"/>
  <c r="F1939"/>
  <c r="AQ2036"/>
  <c r="AB1927"/>
  <c r="CR1927"/>
  <c r="Q1927" s="1"/>
  <c r="CP1927" s="1"/>
  <c r="O1927" s="1"/>
  <c r="CZ1926"/>
  <c r="Y1926" s="1"/>
  <c r="CY1926"/>
  <c r="X1926" s="1"/>
  <c r="AB1925"/>
  <c r="CR1925"/>
  <c r="Q1925" s="1"/>
  <c r="CP1925" s="1"/>
  <c r="O1925" s="1"/>
  <c r="AB1923"/>
  <c r="CR1923"/>
  <c r="Q1923" s="1"/>
  <c r="CP1923" s="1"/>
  <c r="O1923" s="1"/>
  <c r="CP1919"/>
  <c r="O1919" s="1"/>
  <c r="AB1842"/>
  <c r="CR1842"/>
  <c r="Q1842" s="1"/>
  <c r="CP1842" s="1"/>
  <c r="O1842" s="1"/>
  <c r="CZ1838"/>
  <c r="Y1838" s="1"/>
  <c r="CY1838"/>
  <c r="X1838" s="1"/>
  <c r="CZ1833"/>
  <c r="Y1833" s="1"/>
  <c r="CY1833"/>
  <c r="X1833" s="1"/>
  <c r="CY1823"/>
  <c r="X1823" s="1"/>
  <c r="CZ1823"/>
  <c r="Y1823" s="1"/>
  <c r="CY1821"/>
  <c r="X1821" s="1"/>
  <c r="CZ1821"/>
  <c r="Y1821" s="1"/>
  <c r="CZ1818"/>
  <c r="Y1818" s="1"/>
  <c r="CY1818"/>
  <c r="X1818" s="1"/>
  <c r="GM1818" s="1"/>
  <c r="CY1817"/>
  <c r="X1817" s="1"/>
  <c r="CZ1817"/>
  <c r="Y1817" s="1"/>
  <c r="CR1816"/>
  <c r="Q1816" s="1"/>
  <c r="CP1816" s="1"/>
  <c r="O1816" s="1"/>
  <c r="AB1816"/>
  <c r="CY1809"/>
  <c r="X1809" s="1"/>
  <c r="CZ1809"/>
  <c r="Y1809" s="1"/>
  <c r="CI1759"/>
  <c r="AZ1773"/>
  <c r="AB1765"/>
  <c r="CR1765"/>
  <c r="Q1765" s="1"/>
  <c r="CP1765" s="1"/>
  <c r="O1765" s="1"/>
  <c r="AB1761"/>
  <c r="CR1761"/>
  <c r="Q1761" s="1"/>
  <c r="CP1761" s="1"/>
  <c r="O1761" s="1"/>
  <c r="CY1575"/>
  <c r="X1575" s="1"/>
  <c r="CZ1575"/>
  <c r="Y1575" s="1"/>
  <c r="CZ1574"/>
  <c r="Y1574" s="1"/>
  <c r="CY1574"/>
  <c r="X1574" s="1"/>
  <c r="CZ1572"/>
  <c r="Y1572" s="1"/>
  <c r="CY1572"/>
  <c r="X1572" s="1"/>
  <c r="CP1572"/>
  <c r="O1572" s="1"/>
  <c r="F2379"/>
  <c r="F2355"/>
  <c r="I2271"/>
  <c r="GX2271" s="1"/>
  <c r="CJ2275" s="1"/>
  <c r="CR2268"/>
  <c r="Q2268" s="1"/>
  <c r="CP2268" s="1"/>
  <c r="O2268" s="1"/>
  <c r="CR2266"/>
  <c r="Q2266" s="1"/>
  <c r="CP2266" s="1"/>
  <c r="O2266" s="1"/>
  <c r="CM2263"/>
  <c r="BC2231"/>
  <c r="CR2228"/>
  <c r="Q2228" s="1"/>
  <c r="CP2228" s="1"/>
  <c r="O2228" s="1"/>
  <c r="CR2226"/>
  <c r="Q2226" s="1"/>
  <c r="CP2226" s="1"/>
  <c r="O2226" s="1"/>
  <c r="CR2224"/>
  <c r="Q2224" s="1"/>
  <c r="CP2224" s="1"/>
  <c r="O2224" s="1"/>
  <c r="CR2222"/>
  <c r="Q2222" s="1"/>
  <c r="CP2222" s="1"/>
  <c r="O2222" s="1"/>
  <c r="CI2148"/>
  <c r="BD2148"/>
  <c r="I2145"/>
  <c r="GX2145" s="1"/>
  <c r="I2143"/>
  <c r="GX2143" s="1"/>
  <c r="CJ2148" s="1"/>
  <c r="CR2140"/>
  <c r="Q2140" s="1"/>
  <c r="CP2140" s="1"/>
  <c r="O2140" s="1"/>
  <c r="CP2132"/>
  <c r="O2132" s="1"/>
  <c r="CP2131"/>
  <c r="O2131" s="1"/>
  <c r="CP2128"/>
  <c r="O2128" s="1"/>
  <c r="CP2125"/>
  <c r="O2125" s="1"/>
  <c r="CP2086"/>
  <c r="O2086" s="1"/>
  <c r="CP2079"/>
  <c r="O2079" s="1"/>
  <c r="CP2077"/>
  <c r="O2077" s="1"/>
  <c r="AH2088"/>
  <c r="CP2000"/>
  <c r="O2000" s="1"/>
  <c r="CP1993"/>
  <c r="O1993" s="1"/>
  <c r="CP1991"/>
  <c r="O1991" s="1"/>
  <c r="CP1984"/>
  <c r="O1984" s="1"/>
  <c r="CP1969"/>
  <c r="O1969" s="1"/>
  <c r="AG2004"/>
  <c r="CP1926"/>
  <c r="O1926" s="1"/>
  <c r="CP1844"/>
  <c r="O1844" s="1"/>
  <c r="CP1841"/>
  <c r="O1841" s="1"/>
  <c r="CP1838"/>
  <c r="O1838" s="1"/>
  <c r="CP1835"/>
  <c r="O1835" s="1"/>
  <c r="CP1829"/>
  <c r="O1829" s="1"/>
  <c r="CP1825"/>
  <c r="O1825" s="1"/>
  <c r="CP1819"/>
  <c r="O1819" s="1"/>
  <c r="CP1767"/>
  <c r="O1767" s="1"/>
  <c r="CP1763"/>
  <c r="O1763" s="1"/>
  <c r="CX2120" i="3"/>
  <c r="CX2124"/>
  <c r="CX2121"/>
  <c r="CX2125"/>
  <c r="CX2122"/>
  <c r="CX2119"/>
  <c r="CX2123"/>
  <c r="CX2104"/>
  <c r="CX2105"/>
  <c r="CX2102"/>
  <c r="CX2103"/>
  <c r="CX2100"/>
  <c r="CX2101"/>
  <c r="CX2098"/>
  <c r="CX2099"/>
  <c r="CX2096"/>
  <c r="CX2097"/>
  <c r="CX2094"/>
  <c r="CX2095"/>
  <c r="CX2092"/>
  <c r="CX2089"/>
  <c r="CX2093"/>
  <c r="CX2090"/>
  <c r="CX2091"/>
  <c r="CZ2137" i="1"/>
  <c r="Y2137" s="1"/>
  <c r="CY2137"/>
  <c r="X2137" s="1"/>
  <c r="CZ2136"/>
  <c r="Y2136" s="1"/>
  <c r="CY2136"/>
  <c r="X2136" s="1"/>
  <c r="CY2130"/>
  <c r="X2130" s="1"/>
  <c r="GM2130" s="1"/>
  <c r="CZ2130"/>
  <c r="Y2130" s="1"/>
  <c r="CY2126"/>
  <c r="X2126" s="1"/>
  <c r="CZ2126"/>
  <c r="Y2126" s="1"/>
  <c r="CZ2124"/>
  <c r="Y2124" s="1"/>
  <c r="CY2124"/>
  <c r="X2124" s="1"/>
  <c r="CZ2081"/>
  <c r="Y2081" s="1"/>
  <c r="CY2081"/>
  <c r="X2081" s="1"/>
  <c r="GM2081" s="1"/>
  <c r="GN2080"/>
  <c r="GM2080"/>
  <c r="AC2088"/>
  <c r="CZ2002"/>
  <c r="Y2002" s="1"/>
  <c r="CY2002"/>
  <c r="X2002" s="1"/>
  <c r="GO2001"/>
  <c r="GM2001"/>
  <c r="CZ1997"/>
  <c r="Y1997" s="1"/>
  <c r="CY1997"/>
  <c r="X1997" s="1"/>
  <c r="CZ1995"/>
  <c r="Y1995" s="1"/>
  <c r="CY1995"/>
  <c r="X1995" s="1"/>
  <c r="CY1989"/>
  <c r="X1989" s="1"/>
  <c r="CZ1989"/>
  <c r="Y1989" s="1"/>
  <c r="AB1987"/>
  <c r="CR1987"/>
  <c r="Q1987" s="1"/>
  <c r="CP1987" s="1"/>
  <c r="O1987" s="1"/>
  <c r="CZ1986"/>
  <c r="Y1986" s="1"/>
  <c r="CY1986"/>
  <c r="X1986" s="1"/>
  <c r="GO1985"/>
  <c r="GM1985"/>
  <c r="CY1983"/>
  <c r="X1983" s="1"/>
  <c r="CZ1983"/>
  <c r="Y1983" s="1"/>
  <c r="CZ1976"/>
  <c r="Y1976" s="1"/>
  <c r="CY1976"/>
  <c r="X1976" s="1"/>
  <c r="AB1975"/>
  <c r="CR1975"/>
  <c r="Q1975" s="1"/>
  <c r="CP1975" s="1"/>
  <c r="O1975" s="1"/>
  <c r="CZ1974"/>
  <c r="Y1974" s="1"/>
  <c r="CY1974"/>
  <c r="X1974" s="1"/>
  <c r="CZ1966"/>
  <c r="Y1966" s="1"/>
  <c r="CY1966"/>
  <c r="X1966" s="1"/>
  <c r="CP1965"/>
  <c r="O1965" s="1"/>
  <c r="AU1917"/>
  <c r="F1948"/>
  <c r="AU2036"/>
  <c r="CY1927"/>
  <c r="X1927" s="1"/>
  <c r="CZ1927"/>
  <c r="Y1927" s="1"/>
  <c r="CY1925"/>
  <c r="X1925" s="1"/>
  <c r="CZ1925"/>
  <c r="Y1925" s="1"/>
  <c r="CY1923"/>
  <c r="X1923" s="1"/>
  <c r="CZ1923"/>
  <c r="Y1923" s="1"/>
  <c r="BB1807"/>
  <c r="F1860"/>
  <c r="AO1807"/>
  <c r="F1851"/>
  <c r="CY1842"/>
  <c r="X1842" s="1"/>
  <c r="CZ1842"/>
  <c r="Y1842" s="1"/>
  <c r="CZ1841"/>
  <c r="Y1841" s="1"/>
  <c r="CY1841"/>
  <c r="X1841" s="1"/>
  <c r="CZ1836"/>
  <c r="Y1836" s="1"/>
  <c r="CY1836"/>
  <c r="X1836" s="1"/>
  <c r="CZ1832"/>
  <c r="Y1832" s="1"/>
  <c r="CY1832"/>
  <c r="X1832" s="1"/>
  <c r="CZ1828"/>
  <c r="Y1828" s="1"/>
  <c r="CY1828"/>
  <c r="X1828" s="1"/>
  <c r="CZ1827"/>
  <c r="Y1827" s="1"/>
  <c r="CY1827"/>
  <c r="X1827" s="1"/>
  <c r="GM1827" s="1"/>
  <c r="CZ1824"/>
  <c r="Y1824" s="1"/>
  <c r="CY1824"/>
  <c r="X1824" s="1"/>
  <c r="CZ1815"/>
  <c r="Y1815" s="1"/>
  <c r="CY1815"/>
  <c r="X1815" s="1"/>
  <c r="GN1815" s="1"/>
  <c r="GN1814"/>
  <c r="GM1814"/>
  <c r="AB1811"/>
  <c r="CR1811"/>
  <c r="Q1811" s="1"/>
  <c r="CP1811" s="1"/>
  <c r="O1811" s="1"/>
  <c r="CP1809"/>
  <c r="O1809" s="1"/>
  <c r="CZ1771"/>
  <c r="Y1771" s="1"/>
  <c r="CY1771"/>
  <c r="X1771" s="1"/>
  <c r="CZ1770"/>
  <c r="Y1770" s="1"/>
  <c r="CY1770"/>
  <c r="X1770" s="1"/>
  <c r="CZ1769"/>
  <c r="Y1769" s="1"/>
  <c r="CY1769"/>
  <c r="X1769" s="1"/>
  <c r="CY1765"/>
  <c r="X1765" s="1"/>
  <c r="CZ1765"/>
  <c r="Y1765" s="1"/>
  <c r="CY1761"/>
  <c r="X1761" s="1"/>
  <c r="CZ1761"/>
  <c r="Y1761" s="1"/>
  <c r="F1737"/>
  <c r="BC1647"/>
  <c r="F1729"/>
  <c r="AY1647"/>
  <c r="F1683"/>
  <c r="F1682"/>
  <c r="CZ1578"/>
  <c r="Y1578" s="1"/>
  <c r="CY1578"/>
  <c r="X1578" s="1"/>
  <c r="CZ1577"/>
  <c r="Y1577" s="1"/>
  <c r="CY1577"/>
  <c r="X1577" s="1"/>
  <c r="BD2231"/>
  <c r="AO2148"/>
  <c r="CP2134"/>
  <c r="O2134" s="1"/>
  <c r="CP2085"/>
  <c r="O2085" s="1"/>
  <c r="AJ2088"/>
  <c r="CP2002"/>
  <c r="O2002" s="1"/>
  <c r="CP1986"/>
  <c r="O1986" s="1"/>
  <c r="CP1981"/>
  <c r="O1981" s="1"/>
  <c r="CP1976"/>
  <c r="O1976" s="1"/>
  <c r="CP1971"/>
  <c r="O1971" s="1"/>
  <c r="CP1966"/>
  <c r="O1966" s="1"/>
  <c r="AI2004"/>
  <c r="CP1921"/>
  <c r="O1921" s="1"/>
  <c r="CP1840"/>
  <c r="O1840" s="1"/>
  <c r="CP1832"/>
  <c r="O1832" s="1"/>
  <c r="CP1831"/>
  <c r="O1831" s="1"/>
  <c r="CP1823"/>
  <c r="O1823" s="1"/>
  <c r="CP1821"/>
  <c r="O1821" s="1"/>
  <c r="CP1817"/>
  <c r="O1817" s="1"/>
  <c r="CP1575"/>
  <c r="O1575" s="1"/>
  <c r="CX2012" i="3"/>
  <c r="CX2016"/>
  <c r="CX2020"/>
  <c r="CX2013"/>
  <c r="CX2017"/>
  <c r="CX2021"/>
  <c r="CX2014"/>
  <c r="CX2018"/>
  <c r="CX2022"/>
  <c r="CX2011"/>
  <c r="CX2015"/>
  <c r="CX2019"/>
  <c r="CX1996"/>
  <c r="CX2000"/>
  <c r="CX1997"/>
  <c r="CX2001"/>
  <c r="CX1998"/>
  <c r="CX1995"/>
  <c r="CX1999"/>
  <c r="CX1908"/>
  <c r="CX1912"/>
  <c r="CX1909"/>
  <c r="CX1913"/>
  <c r="CX1910"/>
  <c r="CX1914"/>
  <c r="CX1911"/>
  <c r="CX1836"/>
  <c r="CX1840"/>
  <c r="CX1837"/>
  <c r="CX1841"/>
  <c r="CX1838"/>
  <c r="CX1842"/>
  <c r="CX1839"/>
  <c r="CX1843"/>
  <c r="CX1812"/>
  <c r="CX1816"/>
  <c r="CX1813"/>
  <c r="CX1817"/>
  <c r="CX1814"/>
  <c r="CX1818"/>
  <c r="CX1811"/>
  <c r="CX1815"/>
  <c r="CX1792"/>
  <c r="CX1793"/>
  <c r="CX1790"/>
  <c r="CX1794"/>
  <c r="CX1791"/>
  <c r="CX1772"/>
  <c r="CX1773"/>
  <c r="CX1771"/>
  <c r="CX1768"/>
  <c r="CX1769"/>
  <c r="CX1766"/>
  <c r="CX1770"/>
  <c r="CX1767"/>
  <c r="CX1704"/>
  <c r="CX1708"/>
  <c r="CX1712"/>
  <c r="CX1716"/>
  <c r="CX1701"/>
  <c r="CX1705"/>
  <c r="CX1709"/>
  <c r="CX1713"/>
  <c r="CX1717"/>
  <c r="CX1702"/>
  <c r="CX1706"/>
  <c r="CX1710"/>
  <c r="CX1714"/>
  <c r="CX1718"/>
  <c r="CX1703"/>
  <c r="CX1707"/>
  <c r="CX1711"/>
  <c r="CX1715"/>
  <c r="CX1719"/>
  <c r="CX1684"/>
  <c r="CX1688"/>
  <c r="CX1681"/>
  <c r="CX1685"/>
  <c r="CX1682"/>
  <c r="CX1686"/>
  <c r="CX1683"/>
  <c r="CX1687"/>
  <c r="CX1652"/>
  <c r="CX1649"/>
  <c r="CX1650"/>
  <c r="CX1651"/>
  <c r="CX1616"/>
  <c r="CX1614"/>
  <c r="CX1615"/>
  <c r="CZ1570" i="1"/>
  <c r="Y1570" s="1"/>
  <c r="CY1570"/>
  <c r="X1570" s="1"/>
  <c r="CZ1566"/>
  <c r="Y1566" s="1"/>
  <c r="CY1566"/>
  <c r="X1566" s="1"/>
  <c r="AB1563"/>
  <c r="CR1563"/>
  <c r="Q1563" s="1"/>
  <c r="CZ1560"/>
  <c r="Y1560" s="1"/>
  <c r="CY1560"/>
  <c r="X1560" s="1"/>
  <c r="AB1559"/>
  <c r="CR1559"/>
  <c r="Q1559" s="1"/>
  <c r="CZ1549"/>
  <c r="Y1549" s="1"/>
  <c r="CY1549"/>
  <c r="X1549" s="1"/>
  <c r="CZ1548"/>
  <c r="Y1548" s="1"/>
  <c r="CY1548"/>
  <c r="X1548" s="1"/>
  <c r="CZ1547"/>
  <c r="Y1547" s="1"/>
  <c r="CY1547"/>
  <c r="X1547" s="1"/>
  <c r="CZ1546"/>
  <c r="Y1546" s="1"/>
  <c r="CY1546"/>
  <c r="X1546" s="1"/>
  <c r="CY1543"/>
  <c r="X1543" s="1"/>
  <c r="CZ1543"/>
  <c r="Y1543" s="1"/>
  <c r="CI1493"/>
  <c r="AZ1507"/>
  <c r="CZ1505"/>
  <c r="Y1505" s="1"/>
  <c r="CY1505"/>
  <c r="X1505" s="1"/>
  <c r="CZ1503"/>
  <c r="Y1503" s="1"/>
  <c r="CY1503"/>
  <c r="X1503" s="1"/>
  <c r="CZ1500"/>
  <c r="Y1500" s="1"/>
  <c r="CY1500"/>
  <c r="X1500" s="1"/>
  <c r="CY1497"/>
  <c r="X1497" s="1"/>
  <c r="CZ1497"/>
  <c r="Y1497" s="1"/>
  <c r="AB1495"/>
  <c r="CR1495"/>
  <c r="Q1495" s="1"/>
  <c r="CZ1421"/>
  <c r="Y1421" s="1"/>
  <c r="CY1421"/>
  <c r="X1421" s="1"/>
  <c r="CY1418"/>
  <c r="X1418" s="1"/>
  <c r="CZ1418"/>
  <c r="Y1418" s="1"/>
  <c r="AB1416"/>
  <c r="CR1416"/>
  <c r="Q1416" s="1"/>
  <c r="CZ1415"/>
  <c r="Y1415" s="1"/>
  <c r="CY1415"/>
  <c r="X1415" s="1"/>
  <c r="CZ1412"/>
  <c r="Y1412" s="1"/>
  <c r="CY1412"/>
  <c r="X1412" s="1"/>
  <c r="CZ1411"/>
  <c r="Y1411" s="1"/>
  <c r="CY1411"/>
  <c r="X1411" s="1"/>
  <c r="AB1410"/>
  <c r="CR1410"/>
  <c r="Q1410" s="1"/>
  <c r="CZ1409"/>
  <c r="Y1409" s="1"/>
  <c r="CY1409"/>
  <c r="X1409" s="1"/>
  <c r="AB1408"/>
  <c r="CR1408"/>
  <c r="Q1408" s="1"/>
  <c r="CZ1407"/>
  <c r="Y1407" s="1"/>
  <c r="CY1407"/>
  <c r="X1407" s="1"/>
  <c r="CY1402"/>
  <c r="X1402" s="1"/>
  <c r="CZ1402"/>
  <c r="Y1402" s="1"/>
  <c r="AB1400"/>
  <c r="CR1400"/>
  <c r="Q1400" s="1"/>
  <c r="AX1359"/>
  <c r="CG1350"/>
  <c r="CY1356"/>
  <c r="X1356" s="1"/>
  <c r="CZ1356"/>
  <c r="Y1356" s="1"/>
  <c r="CY1352"/>
  <c r="X1352" s="1"/>
  <c r="CZ1352"/>
  <c r="Y1352" s="1"/>
  <c r="AX1280"/>
  <c r="CG1241"/>
  <c r="CY1277"/>
  <c r="X1277" s="1"/>
  <c r="CZ1277"/>
  <c r="Y1277" s="1"/>
  <c r="AB1275"/>
  <c r="CR1275"/>
  <c r="Q1275" s="1"/>
  <c r="CY1273"/>
  <c r="X1273" s="1"/>
  <c r="CZ1273"/>
  <c r="Y1273" s="1"/>
  <c r="CY1268"/>
  <c r="X1268" s="1"/>
  <c r="CZ1268"/>
  <c r="Y1268" s="1"/>
  <c r="AB1262"/>
  <c r="CR1262"/>
  <c r="Q1262" s="1"/>
  <c r="AB1258"/>
  <c r="CR1258"/>
  <c r="Q1258" s="1"/>
  <c r="CZ1253"/>
  <c r="Y1253" s="1"/>
  <c r="CY1253"/>
  <c r="X1253" s="1"/>
  <c r="CZ1252"/>
  <c r="Y1252" s="1"/>
  <c r="CY1252"/>
  <c r="X1252" s="1"/>
  <c r="CZ1247"/>
  <c r="Y1247" s="1"/>
  <c r="CY1247"/>
  <c r="X1247" s="1"/>
  <c r="CP1243"/>
  <c r="O1243" s="1"/>
  <c r="CQ2137"/>
  <c r="P2137" s="1"/>
  <c r="CP2137" s="1"/>
  <c r="O2137" s="1"/>
  <c r="CS2133"/>
  <c r="R2133" s="1"/>
  <c r="CZ2133" s="1"/>
  <c r="Y2133" s="1"/>
  <c r="CS2131"/>
  <c r="R2131" s="1"/>
  <c r="CY2131" s="1"/>
  <c r="X2131" s="1"/>
  <c r="CQ2129"/>
  <c r="P2129" s="1"/>
  <c r="CS2125"/>
  <c r="R2125" s="1"/>
  <c r="CY2125" s="1"/>
  <c r="X2125" s="1"/>
  <c r="CI2088"/>
  <c r="BD2088"/>
  <c r="AB2083"/>
  <c r="AB2079"/>
  <c r="CL2074"/>
  <c r="CD2074"/>
  <c r="BZ2074"/>
  <c r="AO2004"/>
  <c r="AB2002"/>
  <c r="AB2000"/>
  <c r="AB1999"/>
  <c r="AD1990"/>
  <c r="CR1990" s="1"/>
  <c r="Q1990" s="1"/>
  <c r="CP1990" s="1"/>
  <c r="O1990" s="1"/>
  <c r="AD1988"/>
  <c r="AB1986"/>
  <c r="AB1984"/>
  <c r="AD1982"/>
  <c r="CR1982" s="1"/>
  <c r="Q1982" s="1"/>
  <c r="CP1982" s="1"/>
  <c r="O1982" s="1"/>
  <c r="AB1980"/>
  <c r="AD1978"/>
  <c r="CR1978" s="1"/>
  <c r="Q1978" s="1"/>
  <c r="CP1978" s="1"/>
  <c r="O1978" s="1"/>
  <c r="AB1976"/>
  <c r="AD1972"/>
  <c r="AB1970"/>
  <c r="AB1968"/>
  <c r="AB1966"/>
  <c r="CL1963"/>
  <c r="CD1963"/>
  <c r="BZ1963"/>
  <c r="BD1929"/>
  <c r="AZ1929"/>
  <c r="AB1926"/>
  <c r="AD1924"/>
  <c r="BX1917"/>
  <c r="BC1847"/>
  <c r="AU1847"/>
  <c r="AQ1847"/>
  <c r="AD1845"/>
  <c r="CR1845" s="1"/>
  <c r="AD1843"/>
  <c r="CR1843" s="1"/>
  <c r="AB1841"/>
  <c r="AB1839"/>
  <c r="AB1838"/>
  <c r="AB1837"/>
  <c r="AB1836"/>
  <c r="AB1834"/>
  <c r="AB1832"/>
  <c r="AD1830"/>
  <c r="CR1830" s="1"/>
  <c r="AD1828"/>
  <c r="CR1828" s="1"/>
  <c r="Q1828" s="1"/>
  <c r="CP1828" s="1"/>
  <c r="O1828" s="1"/>
  <c r="AB1826"/>
  <c r="AD1824"/>
  <c r="CR1824" s="1"/>
  <c r="Q1824" s="1"/>
  <c r="CP1824" s="1"/>
  <c r="O1824" s="1"/>
  <c r="AB1822"/>
  <c r="AD1820"/>
  <c r="CR1820" s="1"/>
  <c r="Q1820" s="1"/>
  <c r="CP1820" s="1"/>
  <c r="O1820" s="1"/>
  <c r="AB1818"/>
  <c r="AD1812"/>
  <c r="AD1810"/>
  <c r="CR1810" s="1"/>
  <c r="BX1807"/>
  <c r="BB1773"/>
  <c r="AX1773"/>
  <c r="AP1773"/>
  <c r="AD1770"/>
  <c r="CR1770" s="1"/>
  <c r="Q1770" s="1"/>
  <c r="CP1770" s="1"/>
  <c r="O1770" s="1"/>
  <c r="AB1768"/>
  <c r="AD1766"/>
  <c r="AD1764"/>
  <c r="AD1762"/>
  <c r="CR1762" s="1"/>
  <c r="BX1759"/>
  <c r="AU1651"/>
  <c r="BB1647"/>
  <c r="AP1647"/>
  <c r="BB1581"/>
  <c r="AX1581"/>
  <c r="AP1581"/>
  <c r="AD1578"/>
  <c r="CR1578" s="1"/>
  <c r="Q1578" s="1"/>
  <c r="CP1578" s="1"/>
  <c r="O1578" s="1"/>
  <c r="AD1576"/>
  <c r="AD1574"/>
  <c r="AB1572"/>
  <c r="CP1566"/>
  <c r="O1566" s="1"/>
  <c r="CP1565"/>
  <c r="O1565" s="1"/>
  <c r="CP1560"/>
  <c r="O1560" s="1"/>
  <c r="CJ1507"/>
  <c r="AG1507"/>
  <c r="CP1409"/>
  <c r="O1409" s="1"/>
  <c r="CP1407"/>
  <c r="O1407" s="1"/>
  <c r="CP1406"/>
  <c r="O1406" s="1"/>
  <c r="CP1404"/>
  <c r="O1404" s="1"/>
  <c r="AJ1423"/>
  <c r="AE1423"/>
  <c r="AG1423"/>
  <c r="CP1265"/>
  <c r="O1265" s="1"/>
  <c r="CP1264"/>
  <c r="O1264" s="1"/>
  <c r="CP1259"/>
  <c r="O1259" s="1"/>
  <c r="CX2048" i="3"/>
  <c r="CX2052"/>
  <c r="CX2056"/>
  <c r="CX2049"/>
  <c r="CX2053"/>
  <c r="CX2050"/>
  <c r="CX2054"/>
  <c r="CX2051"/>
  <c r="CX2055"/>
  <c r="CX1988"/>
  <c r="CX1992"/>
  <c r="CX1989"/>
  <c r="CX1993"/>
  <c r="CX1987"/>
  <c r="CX1991"/>
  <c r="CX1990"/>
  <c r="CX1994"/>
  <c r="CX1968"/>
  <c r="CX1969"/>
  <c r="CX1970"/>
  <c r="CX1928"/>
  <c r="CX1932"/>
  <c r="CX1929"/>
  <c r="CX1933"/>
  <c r="CX1930"/>
  <c r="CX1934"/>
  <c r="CX1927"/>
  <c r="CX1931"/>
  <c r="CX1935"/>
  <c r="CX1892"/>
  <c r="CX1896"/>
  <c r="CX1900"/>
  <c r="CX1904"/>
  <c r="CX1893"/>
  <c r="CX1897"/>
  <c r="CX1901"/>
  <c r="CX1905"/>
  <c r="CX1890"/>
  <c r="CX1894"/>
  <c r="CX1898"/>
  <c r="CX1902"/>
  <c r="CX1906"/>
  <c r="CX1891"/>
  <c r="CX1895"/>
  <c r="CX1899"/>
  <c r="CX1903"/>
  <c r="CX1907"/>
  <c r="CX1824"/>
  <c r="CX1828"/>
  <c r="CX1832"/>
  <c r="CX1825"/>
  <c r="CX1829"/>
  <c r="CX1833"/>
  <c r="CX1826"/>
  <c r="CX1830"/>
  <c r="CX1834"/>
  <c r="CX1823"/>
  <c r="CX1827"/>
  <c r="CX1831"/>
  <c r="CX1835"/>
  <c r="CX1788"/>
  <c r="CX1787"/>
  <c r="CX1784"/>
  <c r="CX1785"/>
  <c r="CX1786"/>
  <c r="CX1783"/>
  <c r="CX1781"/>
  <c r="CX1782"/>
  <c r="CX1776"/>
  <c r="CX1780"/>
  <c r="CX1777"/>
  <c r="CX1774"/>
  <c r="CX1778"/>
  <c r="CX1775"/>
  <c r="CX1779"/>
  <c r="CX1748"/>
  <c r="CX1752"/>
  <c r="CX1756"/>
  <c r="CX1745"/>
  <c r="CX1749"/>
  <c r="CX1753"/>
  <c r="CX1746"/>
  <c r="CX1750"/>
  <c r="CX1754"/>
  <c r="CX1747"/>
  <c r="CX1751"/>
  <c r="CX1755"/>
  <c r="CX1692"/>
  <c r="CX1696"/>
  <c r="CX1700"/>
  <c r="CX1689"/>
  <c r="CX1693"/>
  <c r="CX1697"/>
  <c r="CX1690"/>
  <c r="CX1694"/>
  <c r="CX1698"/>
  <c r="CX1691"/>
  <c r="CX1695"/>
  <c r="CX1699"/>
  <c r="CX1676"/>
  <c r="CX1680"/>
  <c r="CX1677"/>
  <c r="CX1674"/>
  <c r="CX1678"/>
  <c r="CX1675"/>
  <c r="CX1679"/>
  <c r="CX1632"/>
  <c r="CX1636"/>
  <c r="CX1640"/>
  <c r="CX1633"/>
  <c r="CX1637"/>
  <c r="CX1634"/>
  <c r="CX1638"/>
  <c r="CX1635"/>
  <c r="CX1639"/>
  <c r="CX1628"/>
  <c r="CX1625"/>
  <c r="CX1629"/>
  <c r="CX1626"/>
  <c r="CX1630"/>
  <c r="CX1627"/>
  <c r="CX1631"/>
  <c r="CX1612"/>
  <c r="CX1611"/>
  <c r="CX1608"/>
  <c r="CX1609"/>
  <c r="CX1610"/>
  <c r="CX1607"/>
  <c r="CX1605"/>
  <c r="CX1606"/>
  <c r="CX1596"/>
  <c r="CX1597"/>
  <c r="CX1595"/>
  <c r="GN1570" i="1"/>
  <c r="GM1570"/>
  <c r="AB1569"/>
  <c r="CR1569"/>
  <c r="Q1569" s="1"/>
  <c r="CZ1568"/>
  <c r="Y1568" s="1"/>
  <c r="CY1568"/>
  <c r="X1568" s="1"/>
  <c r="CY1563"/>
  <c r="X1563" s="1"/>
  <c r="CZ1563"/>
  <c r="Y1563" s="1"/>
  <c r="CY1559"/>
  <c r="X1559" s="1"/>
  <c r="CZ1559"/>
  <c r="Y1559" s="1"/>
  <c r="CZ1554"/>
  <c r="Y1554" s="1"/>
  <c r="CY1554"/>
  <c r="X1554" s="1"/>
  <c r="CZ1553"/>
  <c r="Y1553" s="1"/>
  <c r="CY1553"/>
  <c r="X1553" s="1"/>
  <c r="CZ1544"/>
  <c r="Y1544" s="1"/>
  <c r="CY1544"/>
  <c r="X1544" s="1"/>
  <c r="CZ1504"/>
  <c r="Y1504" s="1"/>
  <c r="CY1504"/>
  <c r="X1504" s="1"/>
  <c r="CY1501"/>
  <c r="X1501" s="1"/>
  <c r="CZ1501"/>
  <c r="Y1501" s="1"/>
  <c r="CZ1498"/>
  <c r="Y1498" s="1"/>
  <c r="CY1498"/>
  <c r="X1498" s="1"/>
  <c r="CY1495"/>
  <c r="X1495" s="1"/>
  <c r="CZ1495"/>
  <c r="Y1495" s="1"/>
  <c r="AF1507"/>
  <c r="CZ1419"/>
  <c r="Y1419" s="1"/>
  <c r="CY1419"/>
  <c r="X1419" s="1"/>
  <c r="CY1416"/>
  <c r="X1416" s="1"/>
  <c r="CZ1416"/>
  <c r="Y1416" s="1"/>
  <c r="CY1410"/>
  <c r="X1410" s="1"/>
  <c r="CZ1410"/>
  <c r="Y1410" s="1"/>
  <c r="CY1408"/>
  <c r="X1408" s="1"/>
  <c r="CZ1408"/>
  <c r="Y1408" s="1"/>
  <c r="CY1400"/>
  <c r="X1400" s="1"/>
  <c r="CZ1400"/>
  <c r="Y1400" s="1"/>
  <c r="AB1398"/>
  <c r="CR1398"/>
  <c r="Q1398" s="1"/>
  <c r="CZ1397"/>
  <c r="Y1397" s="1"/>
  <c r="CY1397"/>
  <c r="X1397" s="1"/>
  <c r="AB1396"/>
  <c r="CR1396"/>
  <c r="Q1396" s="1"/>
  <c r="CZ1395"/>
  <c r="Y1395" s="1"/>
  <c r="AF1423"/>
  <c r="CY1395"/>
  <c r="X1395" s="1"/>
  <c r="CP1395"/>
  <c r="O1395" s="1"/>
  <c r="AC1423"/>
  <c r="AB1354"/>
  <c r="CR1354"/>
  <c r="Q1354" s="1"/>
  <c r="CY1275"/>
  <c r="X1275" s="1"/>
  <c r="CZ1275"/>
  <c r="Y1275" s="1"/>
  <c r="CZ1271"/>
  <c r="Y1271" s="1"/>
  <c r="CY1271"/>
  <c r="X1271" s="1"/>
  <c r="CZ1265"/>
  <c r="Y1265" s="1"/>
  <c r="CY1265"/>
  <c r="X1265" s="1"/>
  <c r="CY1262"/>
  <c r="X1262" s="1"/>
  <c r="CZ1262"/>
  <c r="Y1262" s="1"/>
  <c r="CZ1259"/>
  <c r="Y1259" s="1"/>
  <c r="CY1259"/>
  <c r="X1259" s="1"/>
  <c r="CY1258"/>
  <c r="X1258" s="1"/>
  <c r="CZ1258"/>
  <c r="Y1258" s="1"/>
  <c r="AB1256"/>
  <c r="CR1256"/>
  <c r="Q1256" s="1"/>
  <c r="CZ1255"/>
  <c r="Y1255" s="1"/>
  <c r="CY1255"/>
  <c r="X1255" s="1"/>
  <c r="AB1254"/>
  <c r="CR1254"/>
  <c r="Q1254" s="1"/>
  <c r="CZ1251"/>
  <c r="Y1251" s="1"/>
  <c r="CY1251"/>
  <c r="X1251" s="1"/>
  <c r="AB1248"/>
  <c r="CR1248"/>
  <c r="Q1248" s="1"/>
  <c r="CR1245"/>
  <c r="Q1245" s="1"/>
  <c r="CP1245" s="1"/>
  <c r="O1245" s="1"/>
  <c r="AB1245"/>
  <c r="AB1204"/>
  <c r="CR1204"/>
  <c r="Q1204" s="1"/>
  <c r="AO2088"/>
  <c r="AD2084"/>
  <c r="AD2082"/>
  <c r="CR2082" s="1"/>
  <c r="Q2082" s="1"/>
  <c r="CP2082" s="1"/>
  <c r="O2082" s="1"/>
  <c r="AD2078"/>
  <c r="CR2078" s="1"/>
  <c r="Q2078" s="1"/>
  <c r="CP2078" s="1"/>
  <c r="O2078" s="1"/>
  <c r="AD2076"/>
  <c r="CR2076" s="1"/>
  <c r="Q2076" s="1"/>
  <c r="BB2004"/>
  <c r="AX2004"/>
  <c r="AP2004"/>
  <c r="CQ1996"/>
  <c r="P1996" s="1"/>
  <c r="CP1996" s="1"/>
  <c r="O1996" s="1"/>
  <c r="CQ1995"/>
  <c r="P1995" s="1"/>
  <c r="CP1995" s="1"/>
  <c r="O1995" s="1"/>
  <c r="CQ1994"/>
  <c r="P1994" s="1"/>
  <c r="CP1994" s="1"/>
  <c r="O1994" s="1"/>
  <c r="CR1974"/>
  <c r="Q1974" s="1"/>
  <c r="CP1974" s="1"/>
  <c r="O1974" s="1"/>
  <c r="CM1963"/>
  <c r="AO1929"/>
  <c r="CS1921"/>
  <c r="R1921" s="1"/>
  <c r="CZ1921" s="1"/>
  <c r="Y1921" s="1"/>
  <c r="CS1919"/>
  <c r="R1919" s="1"/>
  <c r="CK1917"/>
  <c r="BY1917"/>
  <c r="CI1847"/>
  <c r="BD1847"/>
  <c r="CK1807"/>
  <c r="BY1807"/>
  <c r="BC1773"/>
  <c r="AU1773"/>
  <c r="AQ1773"/>
  <c r="BY1759"/>
  <c r="F1718"/>
  <c r="BC1687"/>
  <c r="AY1687"/>
  <c r="AU1687"/>
  <c r="AQ1687"/>
  <c r="AZ1651"/>
  <c r="AR1651"/>
  <c r="BC1581"/>
  <c r="AU1581"/>
  <c r="AQ1581"/>
  <c r="CP1568"/>
  <c r="O1568" s="1"/>
  <c r="AH1507"/>
  <c r="AJ1507"/>
  <c r="CP1397"/>
  <c r="O1397" s="1"/>
  <c r="CP1274"/>
  <c r="O1274" s="1"/>
  <c r="CP1271"/>
  <c r="O1271" s="1"/>
  <c r="CP1267"/>
  <c r="O1267" s="1"/>
  <c r="CP1260"/>
  <c r="O1260" s="1"/>
  <c r="CP1255"/>
  <c r="O1255" s="1"/>
  <c r="CP1250"/>
  <c r="O1250" s="1"/>
  <c r="CX2044" i="3"/>
  <c r="CX2041"/>
  <c r="CX2045"/>
  <c r="CX2042"/>
  <c r="CX2046"/>
  <c r="CX2043"/>
  <c r="CX2047"/>
  <c r="CX1980"/>
  <c r="CX1984"/>
  <c r="CX1981"/>
  <c r="CX1985"/>
  <c r="CX1982"/>
  <c r="CX1983"/>
  <c r="CX1986"/>
  <c r="CX1965"/>
  <c r="CX1966"/>
  <c r="CX1967"/>
  <c r="CX1936"/>
  <c r="CX1940"/>
  <c r="CX1937"/>
  <c r="CX1941"/>
  <c r="CX1938"/>
  <c r="CX1939"/>
  <c r="CX1872"/>
  <c r="CX1876"/>
  <c r="CX1880"/>
  <c r="CX1884"/>
  <c r="CX1888"/>
  <c r="CX1873"/>
  <c r="CX1877"/>
  <c r="CX1881"/>
  <c r="CX1885"/>
  <c r="CX1889"/>
  <c r="CX1874"/>
  <c r="CX1878"/>
  <c r="CX1882"/>
  <c r="CX1886"/>
  <c r="CX1871"/>
  <c r="CX1875"/>
  <c r="CX1879"/>
  <c r="CX1883"/>
  <c r="CX1887"/>
  <c r="CX1852"/>
  <c r="CX1856"/>
  <c r="CX1853"/>
  <c r="CX1857"/>
  <c r="CX1854"/>
  <c r="CX1858"/>
  <c r="CX1851"/>
  <c r="CX1855"/>
  <c r="CX1820"/>
  <c r="CX1821"/>
  <c r="CX1822"/>
  <c r="CX1819"/>
  <c r="CX1740"/>
  <c r="CX1744"/>
  <c r="CX1741"/>
  <c r="CX1738"/>
  <c r="CX1742"/>
  <c r="CX1739"/>
  <c r="CX1743"/>
  <c r="CX1668"/>
  <c r="CX1672"/>
  <c r="CX1669"/>
  <c r="CX1673"/>
  <c r="CX1666"/>
  <c r="CX1670"/>
  <c r="CX1667"/>
  <c r="CX1671"/>
  <c r="CX1644"/>
  <c r="CX1648"/>
  <c r="CX1641"/>
  <c r="CX1645"/>
  <c r="CX1642"/>
  <c r="CX1646"/>
  <c r="CX1643"/>
  <c r="CX1647"/>
  <c r="CX1620"/>
  <c r="CX1624"/>
  <c r="CX1621"/>
  <c r="CX1622"/>
  <c r="CX1623"/>
  <c r="CX1600"/>
  <c r="CX1604"/>
  <c r="CX1601"/>
  <c r="CX1598"/>
  <c r="CX1602"/>
  <c r="CX1599"/>
  <c r="CX1603"/>
  <c r="CZ1571" i="1"/>
  <c r="Y1571" s="1"/>
  <c r="CY1571"/>
  <c r="X1571" s="1"/>
  <c r="GM1571" s="1"/>
  <c r="CY1569"/>
  <c r="X1569" s="1"/>
  <c r="CZ1569"/>
  <c r="Y1569" s="1"/>
  <c r="CZ1565"/>
  <c r="Y1565" s="1"/>
  <c r="CY1565"/>
  <c r="X1565" s="1"/>
  <c r="CZ1564"/>
  <c r="Y1564" s="1"/>
  <c r="CY1564"/>
  <c r="X1564" s="1"/>
  <c r="AB1557"/>
  <c r="CR1557"/>
  <c r="Q1557" s="1"/>
  <c r="CP1557" s="1"/>
  <c r="O1557" s="1"/>
  <c r="CZ1556"/>
  <c r="Y1556" s="1"/>
  <c r="CY1556"/>
  <c r="X1556" s="1"/>
  <c r="AB1555"/>
  <c r="CR1555"/>
  <c r="Q1555" s="1"/>
  <c r="CP1555" s="1"/>
  <c r="O1555" s="1"/>
  <c r="AB1551"/>
  <c r="CR1551"/>
  <c r="Q1551" s="1"/>
  <c r="CP1551" s="1"/>
  <c r="O1551" s="1"/>
  <c r="CZ1550"/>
  <c r="Y1550" s="1"/>
  <c r="CY1550"/>
  <c r="X1550" s="1"/>
  <c r="AB1545"/>
  <c r="CR1545"/>
  <c r="Q1545" s="1"/>
  <c r="CP1545" s="1"/>
  <c r="O1545" s="1"/>
  <c r="AB1499"/>
  <c r="CR1499"/>
  <c r="Q1499" s="1"/>
  <c r="CP1499" s="1"/>
  <c r="O1499" s="1"/>
  <c r="CZ1496"/>
  <c r="Y1496" s="1"/>
  <c r="CY1496"/>
  <c r="X1496" s="1"/>
  <c r="CP1495"/>
  <c r="O1495" s="1"/>
  <c r="AC1507"/>
  <c r="F1430"/>
  <c r="AX1393"/>
  <c r="AB1420"/>
  <c r="CR1420"/>
  <c r="Q1420" s="1"/>
  <c r="CP1420" s="1"/>
  <c r="O1420" s="1"/>
  <c r="CZ1417"/>
  <c r="Y1417" s="1"/>
  <c r="CY1417"/>
  <c r="X1417" s="1"/>
  <c r="AB1414"/>
  <c r="CR1414"/>
  <c r="Q1414" s="1"/>
  <c r="CP1414" s="1"/>
  <c r="O1414" s="1"/>
  <c r="CZ1413"/>
  <c r="Y1413" s="1"/>
  <c r="CY1413"/>
  <c r="X1413" s="1"/>
  <c r="CZ1406"/>
  <c r="Y1406" s="1"/>
  <c r="CY1406"/>
  <c r="X1406" s="1"/>
  <c r="CZ1405"/>
  <c r="Y1405" s="1"/>
  <c r="CY1405"/>
  <c r="X1405" s="1"/>
  <c r="CZ1404"/>
  <c r="Y1404" s="1"/>
  <c r="CY1404"/>
  <c r="X1404" s="1"/>
  <c r="CZ1401"/>
  <c r="Y1401" s="1"/>
  <c r="CY1401"/>
  <c r="X1401" s="1"/>
  <c r="CY1398"/>
  <c r="X1398" s="1"/>
  <c r="CZ1398"/>
  <c r="Y1398" s="1"/>
  <c r="CY1396"/>
  <c r="X1396" s="1"/>
  <c r="CZ1396"/>
  <c r="Y1396" s="1"/>
  <c r="AO1350"/>
  <c r="F1363"/>
  <c r="CY1354"/>
  <c r="X1354" s="1"/>
  <c r="CZ1354"/>
  <c r="Y1354" s="1"/>
  <c r="BB1241"/>
  <c r="F1293"/>
  <c r="CZ1276"/>
  <c r="Y1276" s="1"/>
  <c r="CY1276"/>
  <c r="X1276" s="1"/>
  <c r="CZ1274"/>
  <c r="Y1274" s="1"/>
  <c r="CY1274"/>
  <c r="X1274" s="1"/>
  <c r="CZ1269"/>
  <c r="Y1269" s="1"/>
  <c r="CY1269"/>
  <c r="X1269" s="1"/>
  <c r="CZ1264"/>
  <c r="Y1264" s="1"/>
  <c r="CY1264"/>
  <c r="X1264" s="1"/>
  <c r="CZ1263"/>
  <c r="Y1263" s="1"/>
  <c r="CY1263"/>
  <c r="X1263" s="1"/>
  <c r="CY1256"/>
  <c r="X1256" s="1"/>
  <c r="CZ1256"/>
  <c r="Y1256" s="1"/>
  <c r="CY1254"/>
  <c r="X1254" s="1"/>
  <c r="CZ1254"/>
  <c r="Y1254" s="1"/>
  <c r="GN1252"/>
  <c r="GM1252"/>
  <c r="CR1251"/>
  <c r="Q1251" s="1"/>
  <c r="CP1251" s="1"/>
  <c r="O1251" s="1"/>
  <c r="AB1251"/>
  <c r="CY1248"/>
  <c r="X1248" s="1"/>
  <c r="CZ1248"/>
  <c r="Y1248" s="1"/>
  <c r="AB1246"/>
  <c r="CR1246"/>
  <c r="Q1246" s="1"/>
  <c r="CP1246" s="1"/>
  <c r="O1246" s="1"/>
  <c r="CZ1245"/>
  <c r="Y1245" s="1"/>
  <c r="CY1245"/>
  <c r="X1245" s="1"/>
  <c r="AB1244"/>
  <c r="CR1244"/>
  <c r="Q1244" s="1"/>
  <c r="CP1244" s="1"/>
  <c r="O1244" s="1"/>
  <c r="CZ1243"/>
  <c r="Y1243" s="1"/>
  <c r="CY1243"/>
  <c r="X1243" s="1"/>
  <c r="CY1204"/>
  <c r="X1204" s="1"/>
  <c r="CZ1204"/>
  <c r="Y1204" s="1"/>
  <c r="CZ1203"/>
  <c r="Y1203" s="1"/>
  <c r="CY1203"/>
  <c r="X1203" s="1"/>
  <c r="AB2127"/>
  <c r="BB2088"/>
  <c r="AX2088"/>
  <c r="AP2088"/>
  <c r="I1924"/>
  <c r="U1924" s="1"/>
  <c r="I1922"/>
  <c r="W1922" s="1"/>
  <c r="I1920"/>
  <c r="U1920" s="1"/>
  <c r="CL1917"/>
  <c r="CD1917"/>
  <c r="BZ1917"/>
  <c r="I1845"/>
  <c r="S1845" s="1"/>
  <c r="I1843"/>
  <c r="V1843" s="1"/>
  <c r="I1830"/>
  <c r="W1830" s="1"/>
  <c r="I1812"/>
  <c r="R1812" s="1"/>
  <c r="I1810"/>
  <c r="S1810" s="1"/>
  <c r="BZ1807"/>
  <c r="BD1773"/>
  <c r="I1766"/>
  <c r="R1766" s="1"/>
  <c r="I1764"/>
  <c r="T1764" s="1"/>
  <c r="I1762"/>
  <c r="T1762" s="1"/>
  <c r="F1741"/>
  <c r="F1725"/>
  <c r="AU1721"/>
  <c r="AQ1721"/>
  <c r="BD1687"/>
  <c r="AZ1687"/>
  <c r="AV1687"/>
  <c r="AR1687"/>
  <c r="BA1651"/>
  <c r="AO1651"/>
  <c r="CI1581"/>
  <c r="BD1581"/>
  <c r="CR1579"/>
  <c r="Q1579" s="1"/>
  <c r="CP1579" s="1"/>
  <c r="O1579" s="1"/>
  <c r="I1576"/>
  <c r="GX1576" s="1"/>
  <c r="CJ1581" s="1"/>
  <c r="CP1563"/>
  <c r="O1563" s="1"/>
  <c r="CP1559"/>
  <c r="O1559" s="1"/>
  <c r="CP1556"/>
  <c r="O1556" s="1"/>
  <c r="CP1552"/>
  <c r="O1552" s="1"/>
  <c r="CP1550"/>
  <c r="O1550" s="1"/>
  <c r="CP1549"/>
  <c r="O1549" s="1"/>
  <c r="CP1547"/>
  <c r="O1547" s="1"/>
  <c r="CP1501"/>
  <c r="O1501" s="1"/>
  <c r="AI1507"/>
  <c r="CP1416"/>
  <c r="O1416" s="1"/>
  <c r="CP1415"/>
  <c r="O1415" s="1"/>
  <c r="CP1413"/>
  <c r="O1413" s="1"/>
  <c r="CP1412"/>
  <c r="O1412" s="1"/>
  <c r="CP1408"/>
  <c r="O1408" s="1"/>
  <c r="CP1400"/>
  <c r="O1400" s="1"/>
  <c r="CJ1423"/>
  <c r="AH1423"/>
  <c r="CP1275"/>
  <c r="O1275" s="1"/>
  <c r="CP1262"/>
  <c r="O1262" s="1"/>
  <c r="CP1258"/>
  <c r="O1258" s="1"/>
  <c r="CX2024" i="3"/>
  <c r="CX2028"/>
  <c r="CX2032"/>
  <c r="CX2036"/>
  <c r="CX2040"/>
  <c r="CX2025"/>
  <c r="CX2029"/>
  <c r="CX2033"/>
  <c r="CX2037"/>
  <c r="CX2026"/>
  <c r="CX2030"/>
  <c r="CX2034"/>
  <c r="CX2038"/>
  <c r="CX2023"/>
  <c r="CX2027"/>
  <c r="CX2031"/>
  <c r="CX2035"/>
  <c r="CX2039"/>
  <c r="CX2004"/>
  <c r="CX2008"/>
  <c r="CX2005"/>
  <c r="CX2009"/>
  <c r="CX2002"/>
  <c r="CX2006"/>
  <c r="CX2010"/>
  <c r="CX2003"/>
  <c r="CX2007"/>
  <c r="CX1972"/>
  <c r="CX1976"/>
  <c r="CX1973"/>
  <c r="CX1977"/>
  <c r="CX1974"/>
  <c r="CX1978"/>
  <c r="CX1971"/>
  <c r="CX1975"/>
  <c r="CX1979"/>
  <c r="CX1962"/>
  <c r="CX1963"/>
  <c r="CX1960"/>
  <c r="CX1961"/>
  <c r="CX1958"/>
  <c r="CX1959"/>
  <c r="CX1956"/>
  <c r="CX1957"/>
  <c r="CX1952"/>
  <c r="CX1953"/>
  <c r="CX1954"/>
  <c r="CX1951"/>
  <c r="CX1955"/>
  <c r="CX1944"/>
  <c r="CX1948"/>
  <c r="CX1945"/>
  <c r="CX1949"/>
  <c r="CX1946"/>
  <c r="CX1950"/>
  <c r="CX1947"/>
  <c r="CX1942"/>
  <c r="CX1943"/>
  <c r="CX1916"/>
  <c r="CX1920"/>
  <c r="CX1924"/>
  <c r="CX1917"/>
  <c r="CX1921"/>
  <c r="CX1925"/>
  <c r="CX1918"/>
  <c r="CX1922"/>
  <c r="CX1926"/>
  <c r="CX1915"/>
  <c r="CX1919"/>
  <c r="CX1923"/>
  <c r="CX1860"/>
  <c r="CX1864"/>
  <c r="CX1868"/>
  <c r="CX1861"/>
  <c r="CX1865"/>
  <c r="CX1869"/>
  <c r="CX1862"/>
  <c r="CX1866"/>
  <c r="CX1870"/>
  <c r="CX1859"/>
  <c r="CX1863"/>
  <c r="CX1867"/>
  <c r="CX1844"/>
  <c r="CX1848"/>
  <c r="CX1845"/>
  <c r="CX1849"/>
  <c r="CX1846"/>
  <c r="CX1850"/>
  <c r="CX1847"/>
  <c r="CX1804"/>
  <c r="CX1808"/>
  <c r="CX1805"/>
  <c r="CX1809"/>
  <c r="CX1802"/>
  <c r="CX1806"/>
  <c r="CX1810"/>
  <c r="CX1803"/>
  <c r="CX1807"/>
  <c r="CX1796"/>
  <c r="CX1800"/>
  <c r="CX1797"/>
  <c r="CX1801"/>
  <c r="CX1798"/>
  <c r="CX1795"/>
  <c r="CX1799"/>
  <c r="CX1760"/>
  <c r="CX1764"/>
  <c r="CX1757"/>
  <c r="CX1761"/>
  <c r="CX1765"/>
  <c r="CX1758"/>
  <c r="CX1762"/>
  <c r="CX1759"/>
  <c r="CX1763"/>
  <c r="CX1720"/>
  <c r="CX1724"/>
  <c r="CX1728"/>
  <c r="CX1732"/>
  <c r="CX1736"/>
  <c r="CX1721"/>
  <c r="CX1725"/>
  <c r="CX1729"/>
  <c r="CX1733"/>
  <c r="CX1737"/>
  <c r="CX1722"/>
  <c r="CX1726"/>
  <c r="CX1730"/>
  <c r="CX1734"/>
  <c r="CX1723"/>
  <c r="CX1727"/>
  <c r="CX1731"/>
  <c r="CX1735"/>
  <c r="CX1656"/>
  <c r="CX1660"/>
  <c r="CX1664"/>
  <c r="CX1653"/>
  <c r="CX1657"/>
  <c r="CX1661"/>
  <c r="CX1665"/>
  <c r="CX1654"/>
  <c r="CX1658"/>
  <c r="CX1662"/>
  <c r="CX1655"/>
  <c r="CX1659"/>
  <c r="CX1663"/>
  <c r="CX1617"/>
  <c r="CX1618"/>
  <c r="CX1619"/>
  <c r="CZ1567" i="1"/>
  <c r="Y1567" s="1"/>
  <c r="CY1567"/>
  <c r="X1567" s="1"/>
  <c r="GM1567" s="1"/>
  <c r="CZ1562"/>
  <c r="Y1562" s="1"/>
  <c r="CY1562"/>
  <c r="X1562" s="1"/>
  <c r="CZ1561"/>
  <c r="Y1561" s="1"/>
  <c r="CY1561"/>
  <c r="X1561" s="1"/>
  <c r="GM1561" s="1"/>
  <c r="CZ1558"/>
  <c r="Y1558" s="1"/>
  <c r="CY1558"/>
  <c r="X1558" s="1"/>
  <c r="CY1557"/>
  <c r="X1557" s="1"/>
  <c r="CZ1557"/>
  <c r="Y1557" s="1"/>
  <c r="CY1555"/>
  <c r="X1555" s="1"/>
  <c r="CZ1555"/>
  <c r="Y1555" s="1"/>
  <c r="GN1553"/>
  <c r="GM1553"/>
  <c r="CZ1552"/>
  <c r="Y1552" s="1"/>
  <c r="CY1552"/>
  <c r="X1552" s="1"/>
  <c r="CY1551"/>
  <c r="X1551" s="1"/>
  <c r="CZ1551"/>
  <c r="Y1551" s="1"/>
  <c r="CY1545"/>
  <c r="X1545" s="1"/>
  <c r="CZ1545"/>
  <c r="Y1545" s="1"/>
  <c r="AB1543"/>
  <c r="CR1543"/>
  <c r="Q1543" s="1"/>
  <c r="AO1493"/>
  <c r="F1511"/>
  <c r="CY1499"/>
  <c r="X1499" s="1"/>
  <c r="CZ1499"/>
  <c r="Y1499" s="1"/>
  <c r="AB1497"/>
  <c r="CR1497"/>
  <c r="Q1497" s="1"/>
  <c r="CP1497" s="1"/>
  <c r="O1497" s="1"/>
  <c r="BB1393"/>
  <c r="F1436"/>
  <c r="AP1393"/>
  <c r="F1432"/>
  <c r="CY1420"/>
  <c r="X1420" s="1"/>
  <c r="CZ1420"/>
  <c r="Y1420" s="1"/>
  <c r="AB1418"/>
  <c r="CR1418"/>
  <c r="Q1418" s="1"/>
  <c r="CP1418" s="1"/>
  <c r="O1418" s="1"/>
  <c r="CY1414"/>
  <c r="X1414" s="1"/>
  <c r="CZ1414"/>
  <c r="Y1414" s="1"/>
  <c r="CZ1403"/>
  <c r="Y1403" s="1"/>
  <c r="CY1403"/>
  <c r="X1403" s="1"/>
  <c r="AB1402"/>
  <c r="CR1402"/>
  <c r="Q1402" s="1"/>
  <c r="CP1402" s="1"/>
  <c r="O1402" s="1"/>
  <c r="CZ1399"/>
  <c r="Y1399" s="1"/>
  <c r="CY1399"/>
  <c r="X1399" s="1"/>
  <c r="BB1350"/>
  <c r="F1372"/>
  <c r="BB1455"/>
  <c r="AP1350"/>
  <c r="F1368"/>
  <c r="AP1455"/>
  <c r="AB1356"/>
  <c r="CR1356"/>
  <c r="Q1356" s="1"/>
  <c r="CP1356" s="1"/>
  <c r="O1356" s="1"/>
  <c r="AB1352"/>
  <c r="CR1352"/>
  <c r="Q1352" s="1"/>
  <c r="AP1241"/>
  <c r="F1289"/>
  <c r="AB1277"/>
  <c r="CR1277"/>
  <c r="Q1277" s="1"/>
  <c r="CP1277" s="1"/>
  <c r="O1277" s="1"/>
  <c r="AB1273"/>
  <c r="CR1273"/>
  <c r="Q1273" s="1"/>
  <c r="CP1273" s="1"/>
  <c r="O1273" s="1"/>
  <c r="CZ1272"/>
  <c r="Y1272" s="1"/>
  <c r="CY1272"/>
  <c r="X1272" s="1"/>
  <c r="CZ1270"/>
  <c r="Y1270" s="1"/>
  <c r="CY1270"/>
  <c r="X1270" s="1"/>
  <c r="AB1268"/>
  <c r="CR1268"/>
  <c r="Q1268" s="1"/>
  <c r="CP1268" s="1"/>
  <c r="O1268" s="1"/>
  <c r="CZ1267"/>
  <c r="Y1267" s="1"/>
  <c r="CY1267"/>
  <c r="X1267" s="1"/>
  <c r="CZ1266"/>
  <c r="Y1266" s="1"/>
  <c r="CY1266"/>
  <c r="X1266" s="1"/>
  <c r="GM1266" s="1"/>
  <c r="CZ1261"/>
  <c r="Y1261" s="1"/>
  <c r="CY1261"/>
  <c r="X1261" s="1"/>
  <c r="CZ1260"/>
  <c r="Y1260" s="1"/>
  <c r="CY1260"/>
  <c r="X1260" s="1"/>
  <c r="CZ1257"/>
  <c r="Y1257" s="1"/>
  <c r="CY1257"/>
  <c r="X1257" s="1"/>
  <c r="CZ1250"/>
  <c r="Y1250" s="1"/>
  <c r="CY1250"/>
  <c r="X1250" s="1"/>
  <c r="CZ1249"/>
  <c r="Y1249" s="1"/>
  <c r="CY1249"/>
  <c r="X1249" s="1"/>
  <c r="CY1246"/>
  <c r="X1246" s="1"/>
  <c r="CZ1246"/>
  <c r="Y1246" s="1"/>
  <c r="CY1244"/>
  <c r="X1244" s="1"/>
  <c r="CZ1244"/>
  <c r="Y1244" s="1"/>
  <c r="CI2004"/>
  <c r="I1813"/>
  <c r="T1813" s="1"/>
  <c r="F1738"/>
  <c r="AZ1721"/>
  <c r="AO1581"/>
  <c r="CP1569"/>
  <c r="O1569" s="1"/>
  <c r="CP1502"/>
  <c r="O1502" s="1"/>
  <c r="CP1410"/>
  <c r="O1410" s="1"/>
  <c r="CP1403"/>
  <c r="O1403" s="1"/>
  <c r="CP1398"/>
  <c r="O1398" s="1"/>
  <c r="CP1396"/>
  <c r="O1396" s="1"/>
  <c r="AI1423"/>
  <c r="CP1354"/>
  <c r="O1354" s="1"/>
  <c r="CP1272"/>
  <c r="O1272" s="1"/>
  <c r="CP1270"/>
  <c r="O1270" s="1"/>
  <c r="CP1269"/>
  <c r="O1269" s="1"/>
  <c r="CP1256"/>
  <c r="O1256" s="1"/>
  <c r="CP1254"/>
  <c r="O1254" s="1"/>
  <c r="CP1248"/>
  <c r="O1248" s="1"/>
  <c r="CP1204"/>
  <c r="O1204" s="1"/>
  <c r="CX1592" i="3"/>
  <c r="CX1593"/>
  <c r="CX1590"/>
  <c r="CX1594"/>
  <c r="CX1591"/>
  <c r="CX1527"/>
  <c r="CX1531"/>
  <c r="CX1535"/>
  <c r="CX1528"/>
  <c r="CX1532"/>
  <c r="CX1536"/>
  <c r="CX1540"/>
  <c r="CX1537"/>
  <c r="CX1541"/>
  <c r="CX1525"/>
  <c r="CX1529"/>
  <c r="CX1533"/>
  <c r="CX1538"/>
  <c r="CX1542"/>
  <c r="CX1526"/>
  <c r="CX1530"/>
  <c r="CX1534"/>
  <c r="CX1539"/>
  <c r="CX1543"/>
  <c r="CX1507"/>
  <c r="CX1511"/>
  <c r="CX1508"/>
  <c r="CX1512"/>
  <c r="CX1505"/>
  <c r="CX1509"/>
  <c r="CX1506"/>
  <c r="CX1510"/>
  <c r="CX1475"/>
  <c r="CX1476"/>
  <c r="CX1473"/>
  <c r="CX1474"/>
  <c r="CX1439"/>
  <c r="CX1440"/>
  <c r="CX1438"/>
  <c r="CX1419"/>
  <c r="CX1417"/>
  <c r="CX1418"/>
  <c r="CX1407"/>
  <c r="CX1411"/>
  <c r="CX1415"/>
  <c r="CX1408"/>
  <c r="CX1412"/>
  <c r="CX1416"/>
  <c r="CX1409"/>
  <c r="CX1413"/>
  <c r="CX1410"/>
  <c r="CX1414"/>
  <c r="CX1387"/>
  <c r="CX1391"/>
  <c r="CX1384"/>
  <c r="CX1388"/>
  <c r="CX1385"/>
  <c r="CX1389"/>
  <c r="CX1386"/>
  <c r="CX1390"/>
  <c r="CX1363"/>
  <c r="CX1367"/>
  <c r="CX1360"/>
  <c r="CX1364"/>
  <c r="CX1368"/>
  <c r="CX1361"/>
  <c r="CX1365"/>
  <c r="CX1362"/>
  <c r="CX1366"/>
  <c r="CX1355"/>
  <c r="CX1359"/>
  <c r="CX1356"/>
  <c r="CX1353"/>
  <c r="CX1357"/>
  <c r="CX1354"/>
  <c r="CX1358"/>
  <c r="CX1332"/>
  <c r="CX1333"/>
  <c r="CX1334"/>
  <c r="CX1327"/>
  <c r="CX1331"/>
  <c r="CX1328"/>
  <c r="CX1329"/>
  <c r="CX1330"/>
  <c r="CX1263"/>
  <c r="CX1267"/>
  <c r="CX1271"/>
  <c r="CX1275"/>
  <c r="CX1279"/>
  <c r="CX1264"/>
  <c r="CX1268"/>
  <c r="CX1272"/>
  <c r="CX1276"/>
  <c r="CX1280"/>
  <c r="CX1265"/>
  <c r="CX1269"/>
  <c r="CX1273"/>
  <c r="CX1277"/>
  <c r="CX1262"/>
  <c r="CX1266"/>
  <c r="CX1270"/>
  <c r="CX1274"/>
  <c r="CX1278"/>
  <c r="CX1243"/>
  <c r="CX1247"/>
  <c r="CX1244"/>
  <c r="CX1248"/>
  <c r="CX1245"/>
  <c r="CX1249"/>
  <c r="CX1242"/>
  <c r="CX1246"/>
  <c r="CX1199"/>
  <c r="CX1203"/>
  <c r="CX1200"/>
  <c r="CX1204"/>
  <c r="CX1197"/>
  <c r="CX1201"/>
  <c r="CX1205"/>
  <c r="CX1198"/>
  <c r="CX1202"/>
  <c r="CX1191"/>
  <c r="CX1195"/>
  <c r="CX1192"/>
  <c r="CX1196"/>
  <c r="CX1193"/>
  <c r="CX1190"/>
  <c r="CX1194"/>
  <c r="CZ1202" i="1"/>
  <c r="Y1202" s="1"/>
  <c r="CY1202"/>
  <c r="X1202" s="1"/>
  <c r="CZ1198"/>
  <c r="Y1198" s="1"/>
  <c r="CY1198"/>
  <c r="X1198" s="1"/>
  <c r="CZ1197"/>
  <c r="Y1197" s="1"/>
  <c r="CY1197"/>
  <c r="X1197" s="1"/>
  <c r="CZ1196"/>
  <c r="Y1196" s="1"/>
  <c r="CY1196"/>
  <c r="X1196" s="1"/>
  <c r="CZ1195"/>
  <c r="Y1195" s="1"/>
  <c r="CY1195"/>
  <c r="X1195" s="1"/>
  <c r="AB1120"/>
  <c r="CR1120"/>
  <c r="Q1120" s="1"/>
  <c r="CR1119"/>
  <c r="Q1119" s="1"/>
  <c r="AB1119"/>
  <c r="CZ1116"/>
  <c r="Y1116" s="1"/>
  <c r="CY1116"/>
  <c r="X1116" s="1"/>
  <c r="AB1112"/>
  <c r="CR1112"/>
  <c r="Q1112" s="1"/>
  <c r="CZ1111"/>
  <c r="Y1111" s="1"/>
  <c r="CY1111"/>
  <c r="X1111" s="1"/>
  <c r="CZ1108"/>
  <c r="Y1108" s="1"/>
  <c r="CY1108"/>
  <c r="X1108" s="1"/>
  <c r="CZ1093"/>
  <c r="Y1093" s="1"/>
  <c r="CY1093"/>
  <c r="X1093" s="1"/>
  <c r="CZ1092"/>
  <c r="Y1092" s="1"/>
  <c r="CY1092"/>
  <c r="X1092" s="1"/>
  <c r="CZ1087"/>
  <c r="Y1087" s="1"/>
  <c r="CY1087"/>
  <c r="X1087" s="1"/>
  <c r="CZ1086"/>
  <c r="Y1086" s="1"/>
  <c r="CY1086"/>
  <c r="X1086" s="1"/>
  <c r="BB1037"/>
  <c r="F1062"/>
  <c r="AP1037"/>
  <c r="F1058"/>
  <c r="CY1047"/>
  <c r="X1047" s="1"/>
  <c r="CZ1047"/>
  <c r="Y1047" s="1"/>
  <c r="CZ961"/>
  <c r="Y961" s="1"/>
  <c r="CY961"/>
  <c r="X961" s="1"/>
  <c r="CZ953"/>
  <c r="Y953" s="1"/>
  <c r="CY953"/>
  <c r="X953" s="1"/>
  <c r="CZ933"/>
  <c r="Y933" s="1"/>
  <c r="CY933"/>
  <c r="X933" s="1"/>
  <c r="BB781"/>
  <c r="F834"/>
  <c r="AP781"/>
  <c r="F830"/>
  <c r="CZ819"/>
  <c r="Y819" s="1"/>
  <c r="CY819"/>
  <c r="X819" s="1"/>
  <c r="CY816"/>
  <c r="X816" s="1"/>
  <c r="CZ816"/>
  <c r="Y816" s="1"/>
  <c r="CZ810"/>
  <c r="Y810" s="1"/>
  <c r="CY810"/>
  <c r="X810" s="1"/>
  <c r="CY803"/>
  <c r="X803" s="1"/>
  <c r="CZ803"/>
  <c r="Y803" s="1"/>
  <c r="CY799"/>
  <c r="X799" s="1"/>
  <c r="CZ799"/>
  <c r="Y799" s="1"/>
  <c r="AB798"/>
  <c r="CR798"/>
  <c r="Q798" s="1"/>
  <c r="CZ796"/>
  <c r="Y796" s="1"/>
  <c r="CY796"/>
  <c r="X796" s="1"/>
  <c r="CZ794"/>
  <c r="Y794" s="1"/>
  <c r="CY794"/>
  <c r="X794" s="1"/>
  <c r="AB793"/>
  <c r="CR793"/>
  <c r="Q793" s="1"/>
  <c r="CZ792"/>
  <c r="Y792" s="1"/>
  <c r="CY792"/>
  <c r="X792" s="1"/>
  <c r="AB783"/>
  <c r="CR783"/>
  <c r="Q783" s="1"/>
  <c r="CZ745"/>
  <c r="Y745" s="1"/>
  <c r="CY745"/>
  <c r="X745" s="1"/>
  <c r="CY739"/>
  <c r="X739" s="1"/>
  <c r="CZ739"/>
  <c r="Y739" s="1"/>
  <c r="CP737"/>
  <c r="O737" s="1"/>
  <c r="CZ736"/>
  <c r="Y736" s="1"/>
  <c r="CY736"/>
  <c r="X736" s="1"/>
  <c r="CP736"/>
  <c r="O736" s="1"/>
  <c r="AB1571"/>
  <c r="AB1570"/>
  <c r="AB1568"/>
  <c r="AB1566"/>
  <c r="AD1564"/>
  <c r="CR1564" s="1"/>
  <c r="Q1564" s="1"/>
  <c r="CP1564" s="1"/>
  <c r="O1564" s="1"/>
  <c r="AD1562"/>
  <c r="CR1562" s="1"/>
  <c r="Q1562" s="1"/>
  <c r="CP1562" s="1"/>
  <c r="O1562" s="1"/>
  <c r="AB1560"/>
  <c r="AD1558"/>
  <c r="AB1556"/>
  <c r="AD1554"/>
  <c r="CR1554" s="1"/>
  <c r="Q1554" s="1"/>
  <c r="CP1554" s="1"/>
  <c r="O1554" s="1"/>
  <c r="AB1552"/>
  <c r="AB1550"/>
  <c r="AD1548"/>
  <c r="CR1548" s="1"/>
  <c r="Q1548" s="1"/>
  <c r="CP1548" s="1"/>
  <c r="O1548" s="1"/>
  <c r="AD1546"/>
  <c r="CR1546" s="1"/>
  <c r="Q1546" s="1"/>
  <c r="CP1546" s="1"/>
  <c r="O1546" s="1"/>
  <c r="AD1544"/>
  <c r="CR1544" s="1"/>
  <c r="Q1544" s="1"/>
  <c r="CP1544" s="1"/>
  <c r="O1544" s="1"/>
  <c r="BB1507"/>
  <c r="AX1507"/>
  <c r="AP1507"/>
  <c r="AD1504"/>
  <c r="CR1504" s="1"/>
  <c r="Q1504" s="1"/>
  <c r="CP1504" s="1"/>
  <c r="O1504" s="1"/>
  <c r="CS1502"/>
  <c r="R1502" s="1"/>
  <c r="CY1502" s="1"/>
  <c r="X1502" s="1"/>
  <c r="AB1502"/>
  <c r="AD1500"/>
  <c r="AD1498"/>
  <c r="CR1498" s="1"/>
  <c r="Q1498" s="1"/>
  <c r="CP1498" s="1"/>
  <c r="O1498" s="1"/>
  <c r="AD1496"/>
  <c r="BX1493"/>
  <c r="BC1423"/>
  <c r="AU1423"/>
  <c r="AQ1423"/>
  <c r="AD1421"/>
  <c r="AD1419"/>
  <c r="CR1419" s="1"/>
  <c r="Q1419" s="1"/>
  <c r="CP1419" s="1"/>
  <c r="O1419" s="1"/>
  <c r="AD1417"/>
  <c r="AB1415"/>
  <c r="AB1413"/>
  <c r="AD1411"/>
  <c r="CR1411" s="1"/>
  <c r="Q1411" s="1"/>
  <c r="CP1411" s="1"/>
  <c r="O1411" s="1"/>
  <c r="AB1409"/>
  <c r="AB1407"/>
  <c r="AD1405"/>
  <c r="CR1405" s="1"/>
  <c r="Q1405" s="1"/>
  <c r="CP1405" s="1"/>
  <c r="O1405" s="1"/>
  <c r="AB1403"/>
  <c r="AD1401"/>
  <c r="AD1399"/>
  <c r="CR1399" s="1"/>
  <c r="Q1399" s="1"/>
  <c r="CP1399" s="1"/>
  <c r="O1399" s="1"/>
  <c r="AB1397"/>
  <c r="AB1395"/>
  <c r="CK1393"/>
  <c r="CG1393"/>
  <c r="BY1393"/>
  <c r="BC1359"/>
  <c r="AU1359"/>
  <c r="AQ1359"/>
  <c r="AD1357"/>
  <c r="CR1357" s="1"/>
  <c r="AD1355"/>
  <c r="CR1355" s="1"/>
  <c r="AD1353"/>
  <c r="CR1353" s="1"/>
  <c r="BX1350"/>
  <c r="BC1280"/>
  <c r="AU1280"/>
  <c r="AQ1280"/>
  <c r="AD1278"/>
  <c r="CR1278" s="1"/>
  <c r="AD1276"/>
  <c r="AB1274"/>
  <c r="AB1272"/>
  <c r="AB1271"/>
  <c r="AB1270"/>
  <c r="AB1269"/>
  <c r="AB1267"/>
  <c r="AB1265"/>
  <c r="AD1263"/>
  <c r="CR1263" s="1"/>
  <c r="Q1263" s="1"/>
  <c r="CP1263" s="1"/>
  <c r="O1263" s="1"/>
  <c r="AD1261"/>
  <c r="CR1261" s="1"/>
  <c r="Q1261" s="1"/>
  <c r="CP1261" s="1"/>
  <c r="O1261" s="1"/>
  <c r="AB1259"/>
  <c r="AD1257"/>
  <c r="CR1257" s="1"/>
  <c r="Q1257" s="1"/>
  <c r="CP1257" s="1"/>
  <c r="O1257" s="1"/>
  <c r="AB1255"/>
  <c r="AD1253"/>
  <c r="CR1253" s="1"/>
  <c r="Q1253" s="1"/>
  <c r="CP1253" s="1"/>
  <c r="O1253" s="1"/>
  <c r="AD1249"/>
  <c r="CR1249" s="1"/>
  <c r="Q1249" s="1"/>
  <c r="CP1249" s="1"/>
  <c r="O1249" s="1"/>
  <c r="AD1247"/>
  <c r="AB1243"/>
  <c r="CK1241"/>
  <c r="BY1241"/>
  <c r="BC1207"/>
  <c r="AU1207"/>
  <c r="AQ1207"/>
  <c r="AD1205"/>
  <c r="AD1203"/>
  <c r="CP1201"/>
  <c r="O1201" s="1"/>
  <c r="AB1102"/>
  <c r="AB1098"/>
  <c r="AB1094"/>
  <c r="AG1123"/>
  <c r="AH1049"/>
  <c r="CP964"/>
  <c r="O964" s="1"/>
  <c r="CP958"/>
  <c r="O958" s="1"/>
  <c r="CP952"/>
  <c r="O952" s="1"/>
  <c r="CP945"/>
  <c r="O945" s="1"/>
  <c r="CP941"/>
  <c r="O941" s="1"/>
  <c r="AB933"/>
  <c r="CP932"/>
  <c r="O932" s="1"/>
  <c r="CP930"/>
  <c r="O930" s="1"/>
  <c r="CP818"/>
  <c r="O818" s="1"/>
  <c r="CP814"/>
  <c r="O814" s="1"/>
  <c r="CP811"/>
  <c r="O811" s="1"/>
  <c r="CP806"/>
  <c r="O806" s="1"/>
  <c r="CP800"/>
  <c r="O800" s="1"/>
  <c r="AB794"/>
  <c r="AG821"/>
  <c r="CP741"/>
  <c r="O741" s="1"/>
  <c r="AJ747"/>
  <c r="CX1572" i="3"/>
  <c r="CX1576"/>
  <c r="CX1580"/>
  <c r="CX1569"/>
  <c r="CX1573"/>
  <c r="CX1577"/>
  <c r="CX1570"/>
  <c r="CX1574"/>
  <c r="CX1578"/>
  <c r="CX1571"/>
  <c r="CX1575"/>
  <c r="CX1579"/>
  <c r="CX1515"/>
  <c r="CX1519"/>
  <c r="CX1523"/>
  <c r="CX1516"/>
  <c r="CX1520"/>
  <c r="CX1524"/>
  <c r="CX1513"/>
  <c r="CX1517"/>
  <c r="CX1521"/>
  <c r="CX1514"/>
  <c r="CX1518"/>
  <c r="CX1522"/>
  <c r="CX1499"/>
  <c r="CX1503"/>
  <c r="CX1500"/>
  <c r="CX1504"/>
  <c r="CX1501"/>
  <c r="CX1498"/>
  <c r="CX1502"/>
  <c r="CX1459"/>
  <c r="CX1463"/>
  <c r="CX1456"/>
  <c r="CX1460"/>
  <c r="CX1464"/>
  <c r="CX1457"/>
  <c r="CX1461"/>
  <c r="CX1458"/>
  <c r="CX1462"/>
  <c r="CX1451"/>
  <c r="CX1455"/>
  <c r="CX1452"/>
  <c r="CX1449"/>
  <c r="CX1453"/>
  <c r="CX1450"/>
  <c r="CX1454"/>
  <c r="CX1435"/>
  <c r="CX1436"/>
  <c r="CX1431"/>
  <c r="CX1432"/>
  <c r="CX1433"/>
  <c r="CX1434"/>
  <c r="CX1429"/>
  <c r="CX1430"/>
  <c r="CX1427"/>
  <c r="CX1428"/>
  <c r="CX1423"/>
  <c r="CX1420"/>
  <c r="CX1424"/>
  <c r="CX1421"/>
  <c r="CX1425"/>
  <c r="CX1422"/>
  <c r="CX1426"/>
  <c r="CX1371"/>
  <c r="CX1375"/>
  <c r="CX1379"/>
  <c r="CX1383"/>
  <c r="CX1372"/>
  <c r="CX1376"/>
  <c r="CX1380"/>
  <c r="CX1373"/>
  <c r="CX1377"/>
  <c r="CX1381"/>
  <c r="CX1374"/>
  <c r="CX1378"/>
  <c r="CX1382"/>
  <c r="CX1369"/>
  <c r="CX1370"/>
  <c r="CX1351"/>
  <c r="CX1348"/>
  <c r="CX1352"/>
  <c r="CX1349"/>
  <c r="CX1350"/>
  <c r="CX1347"/>
  <c r="CX1346"/>
  <c r="CX1343"/>
  <c r="CX1344"/>
  <c r="CX1345"/>
  <c r="CX1342"/>
  <c r="CX1335"/>
  <c r="CX1339"/>
  <c r="CX1336"/>
  <c r="CX1340"/>
  <c r="CX1337"/>
  <c r="CX1341"/>
  <c r="CX1338"/>
  <c r="CX1307"/>
  <c r="CX1311"/>
  <c r="CX1315"/>
  <c r="CX1308"/>
  <c r="CX1312"/>
  <c r="CX1316"/>
  <c r="CX1309"/>
  <c r="CX1313"/>
  <c r="CX1317"/>
  <c r="CX1306"/>
  <c r="CX1310"/>
  <c r="CX1314"/>
  <c r="CX1251"/>
  <c r="CX1255"/>
  <c r="CX1259"/>
  <c r="CX1252"/>
  <c r="CX1256"/>
  <c r="CX1260"/>
  <c r="CX1253"/>
  <c r="CX1257"/>
  <c r="CX1261"/>
  <c r="CX1250"/>
  <c r="CX1254"/>
  <c r="CX1258"/>
  <c r="CX1235"/>
  <c r="CX1239"/>
  <c r="CX1236"/>
  <c r="CX1240"/>
  <c r="CX1237"/>
  <c r="CX1241"/>
  <c r="CX1238"/>
  <c r="CX1207"/>
  <c r="CX1211"/>
  <c r="CX1208"/>
  <c r="CX1212"/>
  <c r="CX1209"/>
  <c r="CX1213"/>
  <c r="CX1206"/>
  <c r="CX1210"/>
  <c r="CX1187"/>
  <c r="CX1188"/>
  <c r="CX1185"/>
  <c r="CX1189"/>
  <c r="CX1186"/>
  <c r="F1139" i="1"/>
  <c r="BC1083"/>
  <c r="AQ1083"/>
  <c r="F1133"/>
  <c r="CZ1120"/>
  <c r="Y1120" s="1"/>
  <c r="CY1120"/>
  <c r="X1120" s="1"/>
  <c r="AB1118"/>
  <c r="CR1118"/>
  <c r="Q1118" s="1"/>
  <c r="CZ1114"/>
  <c r="Y1114" s="1"/>
  <c r="CY1114"/>
  <c r="X1114" s="1"/>
  <c r="CZ1112"/>
  <c r="Y1112" s="1"/>
  <c r="CY1112"/>
  <c r="X1112" s="1"/>
  <c r="CY1109"/>
  <c r="X1109" s="1"/>
  <c r="CZ1109"/>
  <c r="Y1109" s="1"/>
  <c r="AB1109"/>
  <c r="CR1109"/>
  <c r="Q1109" s="1"/>
  <c r="CY1103"/>
  <c r="X1103" s="1"/>
  <c r="CZ1103"/>
  <c r="Y1103" s="1"/>
  <c r="CZ1102"/>
  <c r="Y1102" s="1"/>
  <c r="CY1102"/>
  <c r="X1102" s="1"/>
  <c r="CZ1098"/>
  <c r="Y1098" s="1"/>
  <c r="CY1098"/>
  <c r="X1098" s="1"/>
  <c r="CY1095"/>
  <c r="X1095" s="1"/>
  <c r="CZ1095"/>
  <c r="Y1095" s="1"/>
  <c r="CZ1094"/>
  <c r="Y1094" s="1"/>
  <c r="CY1094"/>
  <c r="X1094" s="1"/>
  <c r="CP1085"/>
  <c r="O1085" s="1"/>
  <c r="BC1037"/>
  <c r="F1065"/>
  <c r="BC1155"/>
  <c r="AQ1037"/>
  <c r="F1059"/>
  <c r="AQ1155"/>
  <c r="AC1049"/>
  <c r="CP1039"/>
  <c r="O1039" s="1"/>
  <c r="F974"/>
  <c r="AX927"/>
  <c r="AX999"/>
  <c r="AO927"/>
  <c r="F971"/>
  <c r="AO999"/>
  <c r="CZ965"/>
  <c r="Y965" s="1"/>
  <c r="CY965"/>
  <c r="X965" s="1"/>
  <c r="GN961"/>
  <c r="GM961"/>
  <c r="CZ959"/>
  <c r="Y959" s="1"/>
  <c r="CY959"/>
  <c r="X959" s="1"/>
  <c r="CZ957"/>
  <c r="Y957" s="1"/>
  <c r="CY957"/>
  <c r="X957" s="1"/>
  <c r="CZ951"/>
  <c r="Y951" s="1"/>
  <c r="CY951"/>
  <c r="X951" s="1"/>
  <c r="CZ946"/>
  <c r="Y946" s="1"/>
  <c r="CY946"/>
  <c r="X946" s="1"/>
  <c r="CZ942"/>
  <c r="Y942" s="1"/>
  <c r="CY942"/>
  <c r="X942" s="1"/>
  <c r="CR936"/>
  <c r="Q936" s="1"/>
  <c r="AB936"/>
  <c r="CZ935"/>
  <c r="Y935" s="1"/>
  <c r="CY935"/>
  <c r="X935" s="1"/>
  <c r="CP929"/>
  <c r="O929" s="1"/>
  <c r="AB819"/>
  <c r="CR819"/>
  <c r="Q819" s="1"/>
  <c r="CP819" s="1"/>
  <c r="O819" s="1"/>
  <c r="CZ811"/>
  <c r="Y811" s="1"/>
  <c r="CY811"/>
  <c r="X811" s="1"/>
  <c r="CZ806"/>
  <c r="Y806" s="1"/>
  <c r="CY806"/>
  <c r="X806" s="1"/>
  <c r="CZ802"/>
  <c r="Y802" s="1"/>
  <c r="CY802"/>
  <c r="X802" s="1"/>
  <c r="AB801"/>
  <c r="CR801"/>
  <c r="Q801" s="1"/>
  <c r="CZ800"/>
  <c r="Y800" s="1"/>
  <c r="CY800"/>
  <c r="X800" s="1"/>
  <c r="CZ798"/>
  <c r="Y798" s="1"/>
  <c r="CY798"/>
  <c r="X798" s="1"/>
  <c r="CZ793"/>
  <c r="Y793" s="1"/>
  <c r="CY793"/>
  <c r="X793" s="1"/>
  <c r="AB789"/>
  <c r="CR789"/>
  <c r="Q789" s="1"/>
  <c r="CZ788"/>
  <c r="Y788" s="1"/>
  <c r="CY788"/>
  <c r="X788" s="1"/>
  <c r="AB787"/>
  <c r="CR787"/>
  <c r="Q787" s="1"/>
  <c r="CZ786"/>
  <c r="Y786" s="1"/>
  <c r="CY786"/>
  <c r="X786" s="1"/>
  <c r="CY783"/>
  <c r="X783" s="1"/>
  <c r="CZ783"/>
  <c r="Y783" s="1"/>
  <c r="CZ742"/>
  <c r="Y742" s="1"/>
  <c r="CY742"/>
  <c r="X742" s="1"/>
  <c r="GM739"/>
  <c r="GN739"/>
  <c r="CZ738"/>
  <c r="Y738" s="1"/>
  <c r="CY738"/>
  <c r="X738" s="1"/>
  <c r="CZ735"/>
  <c r="Y735" s="1"/>
  <c r="CY735"/>
  <c r="X735" s="1"/>
  <c r="AF747"/>
  <c r="BC1507"/>
  <c r="AU1507"/>
  <c r="AQ1507"/>
  <c r="AB1501"/>
  <c r="BY1493"/>
  <c r="CI1423"/>
  <c r="BD1423"/>
  <c r="BD1359"/>
  <c r="AZ1359"/>
  <c r="CK1350"/>
  <c r="BY1350"/>
  <c r="CI1280"/>
  <c r="BD1280"/>
  <c r="BZ1241"/>
  <c r="BD1207"/>
  <c r="AZ1207"/>
  <c r="CP1200"/>
  <c r="O1200" s="1"/>
  <c r="CJ1123"/>
  <c r="AJ1049"/>
  <c r="AH821"/>
  <c r="CP742"/>
  <c r="O742" s="1"/>
  <c r="CJ747"/>
  <c r="AH747"/>
  <c r="AI747"/>
  <c r="CX1564" i="3"/>
  <c r="CX1568"/>
  <c r="CX1565"/>
  <c r="CX1562"/>
  <c r="CX1566"/>
  <c r="CX1563"/>
  <c r="CX1567"/>
  <c r="CX1491"/>
  <c r="CX1495"/>
  <c r="CX1492"/>
  <c r="CX1496"/>
  <c r="CX1493"/>
  <c r="CX1497"/>
  <c r="CX1490"/>
  <c r="CX1494"/>
  <c r="CX1467"/>
  <c r="CX1471"/>
  <c r="CX1468"/>
  <c r="CX1472"/>
  <c r="CX1465"/>
  <c r="CX1469"/>
  <c r="CX1466"/>
  <c r="CX1470"/>
  <c r="CX1447"/>
  <c r="CX1444"/>
  <c r="CX1448"/>
  <c r="CX1445"/>
  <c r="CX1446"/>
  <c r="CX1399"/>
  <c r="CX1403"/>
  <c r="CX1400"/>
  <c r="CX1404"/>
  <c r="CX1401"/>
  <c r="CX1405"/>
  <c r="CX1402"/>
  <c r="CX1406"/>
  <c r="CX1299"/>
  <c r="CX1303"/>
  <c r="CX1300"/>
  <c r="CX1304"/>
  <c r="CX1301"/>
  <c r="CX1305"/>
  <c r="CX1302"/>
  <c r="CX1227"/>
  <c r="CX1231"/>
  <c r="CX1228"/>
  <c r="CX1232"/>
  <c r="CX1229"/>
  <c r="CX1233"/>
  <c r="CX1230"/>
  <c r="CX1234"/>
  <c r="F1148" i="1"/>
  <c r="BD1083"/>
  <c r="AU1083"/>
  <c r="F1142"/>
  <c r="CR1121"/>
  <c r="Q1121" s="1"/>
  <c r="CP1121" s="1"/>
  <c r="O1121" s="1"/>
  <c r="AB1121"/>
  <c r="CZ1118"/>
  <c r="Y1118" s="1"/>
  <c r="CY1118"/>
  <c r="X1118" s="1"/>
  <c r="CZ1117"/>
  <c r="Y1117" s="1"/>
  <c r="CY1117"/>
  <c r="X1117" s="1"/>
  <c r="CZ1110"/>
  <c r="Y1110" s="1"/>
  <c r="CY1110"/>
  <c r="X1110" s="1"/>
  <c r="AB1110"/>
  <c r="CR1110"/>
  <c r="Q1110" s="1"/>
  <c r="CP1110" s="1"/>
  <c r="O1110" s="1"/>
  <c r="AB1107"/>
  <c r="CR1107"/>
  <c r="Q1107" s="1"/>
  <c r="CP1107" s="1"/>
  <c r="O1107" s="1"/>
  <c r="CZ1106"/>
  <c r="Y1106" s="1"/>
  <c r="CY1106"/>
  <c r="X1106" s="1"/>
  <c r="CZ1099"/>
  <c r="Y1099" s="1"/>
  <c r="CY1099"/>
  <c r="X1099" s="1"/>
  <c r="AB1099"/>
  <c r="CR1099"/>
  <c r="Q1099" s="1"/>
  <c r="CP1099" s="1"/>
  <c r="O1099" s="1"/>
  <c r="AB1091"/>
  <c r="CR1091"/>
  <c r="Q1091" s="1"/>
  <c r="CP1091" s="1"/>
  <c r="O1091" s="1"/>
  <c r="CZ1090"/>
  <c r="Y1090" s="1"/>
  <c r="CY1090"/>
  <c r="X1090" s="1"/>
  <c r="AB1089"/>
  <c r="CR1089"/>
  <c r="Q1089" s="1"/>
  <c r="CP1089" s="1"/>
  <c r="O1089" s="1"/>
  <c r="CZ1088"/>
  <c r="Y1088" s="1"/>
  <c r="CY1088"/>
  <c r="X1088" s="1"/>
  <c r="AU1037"/>
  <c r="F1068"/>
  <c r="AU1155"/>
  <c r="CZ1044"/>
  <c r="Y1044" s="1"/>
  <c r="CY1044"/>
  <c r="X1044" s="1"/>
  <c r="CZ1042"/>
  <c r="Y1042" s="1"/>
  <c r="CY1042"/>
  <c r="X1042" s="1"/>
  <c r="CZ1040"/>
  <c r="Y1040" s="1"/>
  <c r="CY1040"/>
  <c r="X1040" s="1"/>
  <c r="AF1049"/>
  <c r="BB927"/>
  <c r="F980"/>
  <c r="BB999"/>
  <c r="AP927"/>
  <c r="F976"/>
  <c r="AP999"/>
  <c r="CZ954"/>
  <c r="Y954" s="1"/>
  <c r="CY954"/>
  <c r="X954" s="1"/>
  <c r="CZ950"/>
  <c r="Y950" s="1"/>
  <c r="CY950"/>
  <c r="X950" s="1"/>
  <c r="CZ948"/>
  <c r="Y948" s="1"/>
  <c r="CY948"/>
  <c r="X948" s="1"/>
  <c r="CZ947"/>
  <c r="Y947" s="1"/>
  <c r="CY947"/>
  <c r="X947" s="1"/>
  <c r="CZ938"/>
  <c r="Y938" s="1"/>
  <c r="CY938"/>
  <c r="X938" s="1"/>
  <c r="CZ936"/>
  <c r="Y936" s="1"/>
  <c r="CY936"/>
  <c r="X936" s="1"/>
  <c r="CZ932"/>
  <c r="Y932" s="1"/>
  <c r="CY932"/>
  <c r="X932" s="1"/>
  <c r="CZ930"/>
  <c r="Y930" s="1"/>
  <c r="CY930"/>
  <c r="X930" s="1"/>
  <c r="CY818"/>
  <c r="X818" s="1"/>
  <c r="CZ818"/>
  <c r="Y818" s="1"/>
  <c r="AB817"/>
  <c r="CR817"/>
  <c r="Q817" s="1"/>
  <c r="CP817" s="1"/>
  <c r="O817" s="1"/>
  <c r="CZ815"/>
  <c r="Y815" s="1"/>
  <c r="CY815"/>
  <c r="X815" s="1"/>
  <c r="GM815" s="1"/>
  <c r="CY814"/>
  <c r="X814" s="1"/>
  <c r="CZ814"/>
  <c r="Y814" s="1"/>
  <c r="CZ812"/>
  <c r="Y812" s="1"/>
  <c r="CY812"/>
  <c r="X812" s="1"/>
  <c r="GM812" s="1"/>
  <c r="AB807"/>
  <c r="CR807"/>
  <c r="Q807" s="1"/>
  <c r="CP807" s="1"/>
  <c r="O807" s="1"/>
  <c r="AB805"/>
  <c r="CR805"/>
  <c r="Q805" s="1"/>
  <c r="CP805" s="1"/>
  <c r="O805" s="1"/>
  <c r="CZ804"/>
  <c r="Y804" s="1"/>
  <c r="CY804"/>
  <c r="X804" s="1"/>
  <c r="CZ801"/>
  <c r="Y801" s="1"/>
  <c r="CY801"/>
  <c r="X801" s="1"/>
  <c r="CY797"/>
  <c r="X797" s="1"/>
  <c r="GN797" s="1"/>
  <c r="CZ797"/>
  <c r="Y797" s="1"/>
  <c r="CZ789"/>
  <c r="Y789" s="1"/>
  <c r="CY789"/>
  <c r="X789" s="1"/>
  <c r="CZ787"/>
  <c r="Y787" s="1"/>
  <c r="CY787"/>
  <c r="X787" s="1"/>
  <c r="AB786"/>
  <c r="CR786"/>
  <c r="Q786" s="1"/>
  <c r="CP786" s="1"/>
  <c r="O786" s="1"/>
  <c r="CP783"/>
  <c r="O783" s="1"/>
  <c r="CZ744"/>
  <c r="Y744" s="1"/>
  <c r="CY744"/>
  <c r="X744" s="1"/>
  <c r="CZ743"/>
  <c r="Y743" s="1"/>
  <c r="CY743"/>
  <c r="X743" s="1"/>
  <c r="BD1507"/>
  <c r="CR1505"/>
  <c r="Q1505" s="1"/>
  <c r="CP1505" s="1"/>
  <c r="O1505" s="1"/>
  <c r="CR1503"/>
  <c r="Q1503" s="1"/>
  <c r="CP1503" s="1"/>
  <c r="O1503" s="1"/>
  <c r="AO1423"/>
  <c r="AO1455" s="1"/>
  <c r="I1357"/>
  <c r="GX1357" s="1"/>
  <c r="I1355"/>
  <c r="S1355" s="1"/>
  <c r="I1353"/>
  <c r="GX1353" s="1"/>
  <c r="BZ1350"/>
  <c r="AO1280"/>
  <c r="I1278"/>
  <c r="T1278" s="1"/>
  <c r="AG1280" s="1"/>
  <c r="AO1207"/>
  <c r="I1205"/>
  <c r="P1205" s="1"/>
  <c r="CP1198"/>
  <c r="O1198" s="1"/>
  <c r="CP1197"/>
  <c r="O1197" s="1"/>
  <c r="CP1196"/>
  <c r="O1196" s="1"/>
  <c r="CP1120"/>
  <c r="O1120" s="1"/>
  <c r="CP1119"/>
  <c r="O1119" s="1"/>
  <c r="CP1106"/>
  <c r="O1106" s="1"/>
  <c r="AB1104"/>
  <c r="AB1100"/>
  <c r="AB1096"/>
  <c r="CP1093"/>
  <c r="O1093" s="1"/>
  <c r="CP1090"/>
  <c r="O1090" s="1"/>
  <c r="CP1088"/>
  <c r="O1088" s="1"/>
  <c r="CP1087"/>
  <c r="O1087" s="1"/>
  <c r="CP1086"/>
  <c r="O1086" s="1"/>
  <c r="AI1123"/>
  <c r="AB1085"/>
  <c r="AB1045"/>
  <c r="AB1043"/>
  <c r="AB1041"/>
  <c r="CJ1049"/>
  <c r="AB1039"/>
  <c r="CP959"/>
  <c r="O959" s="1"/>
  <c r="CP957"/>
  <c r="O957" s="1"/>
  <c r="CP955"/>
  <c r="O955" s="1"/>
  <c r="CP946"/>
  <c r="O946" s="1"/>
  <c r="CP942"/>
  <c r="O942" s="1"/>
  <c r="CP937"/>
  <c r="O937" s="1"/>
  <c r="AB931"/>
  <c r="AB929"/>
  <c r="AB813"/>
  <c r="W808"/>
  <c r="AJ821" s="1"/>
  <c r="P808"/>
  <c r="CP803"/>
  <c r="O803" s="1"/>
  <c r="CP799"/>
  <c r="O799" s="1"/>
  <c r="CP793"/>
  <c r="O793" s="1"/>
  <c r="CP790"/>
  <c r="O790" s="1"/>
  <c r="AB784"/>
  <c r="AI821"/>
  <c r="AG747"/>
  <c r="CP735"/>
  <c r="O735" s="1"/>
  <c r="CX1584" i="3"/>
  <c r="CX1588"/>
  <c r="CX1581"/>
  <c r="CX1585"/>
  <c r="CX1589"/>
  <c r="CX1582"/>
  <c r="CX1586"/>
  <c r="CX1583"/>
  <c r="CX1587"/>
  <c r="CX1544"/>
  <c r="CX1548"/>
  <c r="CX1552"/>
  <c r="CX1556"/>
  <c r="CX1560"/>
  <c r="CX1545"/>
  <c r="CX1549"/>
  <c r="CX1553"/>
  <c r="CX1557"/>
  <c r="CX1561"/>
  <c r="CX1546"/>
  <c r="CX1550"/>
  <c r="CX1554"/>
  <c r="CX1558"/>
  <c r="CX1547"/>
  <c r="CX1551"/>
  <c r="CX1555"/>
  <c r="CX1559"/>
  <c r="CX1479"/>
  <c r="CX1483"/>
  <c r="CX1487"/>
  <c r="CX1480"/>
  <c r="CX1484"/>
  <c r="CX1488"/>
  <c r="CX1477"/>
  <c r="CX1481"/>
  <c r="CX1485"/>
  <c r="CX1489"/>
  <c r="CX1478"/>
  <c r="CX1482"/>
  <c r="CX1486"/>
  <c r="CX1443"/>
  <c r="CX1441"/>
  <c r="CX1442"/>
  <c r="CX1395"/>
  <c r="CX1392"/>
  <c r="CX1396"/>
  <c r="CX1393"/>
  <c r="CX1397"/>
  <c r="CX1394"/>
  <c r="CX1398"/>
  <c r="CX1319"/>
  <c r="CX1323"/>
  <c r="CX1320"/>
  <c r="CX1324"/>
  <c r="CX1321"/>
  <c r="CX1325"/>
  <c r="CX1318"/>
  <c r="CX1322"/>
  <c r="CX1326"/>
  <c r="CX1283"/>
  <c r="CX1287"/>
  <c r="CX1291"/>
  <c r="CX1295"/>
  <c r="CX1284"/>
  <c r="CX1288"/>
  <c r="CX1292"/>
  <c r="CX1296"/>
  <c r="CX1281"/>
  <c r="CX1285"/>
  <c r="CX1289"/>
  <c r="CX1293"/>
  <c r="CX1297"/>
  <c r="CX1282"/>
  <c r="CX1286"/>
  <c r="CX1290"/>
  <c r="CX1294"/>
  <c r="CX1298"/>
  <c r="CX1215"/>
  <c r="CX1219"/>
  <c r="CX1223"/>
  <c r="CX1216"/>
  <c r="CX1220"/>
  <c r="CX1224"/>
  <c r="CX1217"/>
  <c r="CX1221"/>
  <c r="CX1225"/>
  <c r="CX1214"/>
  <c r="CX1218"/>
  <c r="CX1222"/>
  <c r="CX1226"/>
  <c r="CX1183"/>
  <c r="CX1184"/>
  <c r="CX1182"/>
  <c r="CZ1201" i="1"/>
  <c r="Y1201" s="1"/>
  <c r="CY1201"/>
  <c r="X1201" s="1"/>
  <c r="CZ1200"/>
  <c r="Y1200" s="1"/>
  <c r="CY1200"/>
  <c r="X1200" s="1"/>
  <c r="CZ1199"/>
  <c r="Y1199" s="1"/>
  <c r="CY1199"/>
  <c r="X1199" s="1"/>
  <c r="GM1199" s="1"/>
  <c r="AB1116"/>
  <c r="CR1116"/>
  <c r="Q1116" s="1"/>
  <c r="CP1116" s="1"/>
  <c r="O1116" s="1"/>
  <c r="CZ1115"/>
  <c r="Y1115" s="1"/>
  <c r="CY1115"/>
  <c r="X1115" s="1"/>
  <c r="CZ1113"/>
  <c r="Y1113" s="1"/>
  <c r="CY1113"/>
  <c r="X1113" s="1"/>
  <c r="AB1111"/>
  <c r="CR1111"/>
  <c r="Q1111" s="1"/>
  <c r="CP1111" s="1"/>
  <c r="O1111" s="1"/>
  <c r="CY1107"/>
  <c r="X1107" s="1"/>
  <c r="CZ1107"/>
  <c r="Y1107" s="1"/>
  <c r="CZ1105"/>
  <c r="Y1105" s="1"/>
  <c r="CY1105"/>
  <c r="X1105" s="1"/>
  <c r="GM1105" s="1"/>
  <c r="CZ1104"/>
  <c r="Y1104" s="1"/>
  <c r="CY1104"/>
  <c r="X1104" s="1"/>
  <c r="GM1104" s="1"/>
  <c r="CZ1101"/>
  <c r="Y1101" s="1"/>
  <c r="CY1101"/>
  <c r="X1101" s="1"/>
  <c r="GM1101" s="1"/>
  <c r="CZ1100"/>
  <c r="Y1100" s="1"/>
  <c r="CY1100"/>
  <c r="X1100" s="1"/>
  <c r="GM1100" s="1"/>
  <c r="CZ1097"/>
  <c r="Y1097" s="1"/>
  <c r="CY1097"/>
  <c r="X1097" s="1"/>
  <c r="GM1097" s="1"/>
  <c r="CZ1096"/>
  <c r="Y1096" s="1"/>
  <c r="CY1096"/>
  <c r="X1096" s="1"/>
  <c r="GM1096" s="1"/>
  <c r="CY1091"/>
  <c r="X1091" s="1"/>
  <c r="CZ1091"/>
  <c r="Y1091" s="1"/>
  <c r="CY1089"/>
  <c r="X1089" s="1"/>
  <c r="CZ1089"/>
  <c r="Y1089" s="1"/>
  <c r="CZ1085"/>
  <c r="Y1085" s="1"/>
  <c r="CY1085"/>
  <c r="X1085" s="1"/>
  <c r="AF1123"/>
  <c r="AX1037"/>
  <c r="F1056"/>
  <c r="F1053"/>
  <c r="AO1037"/>
  <c r="AB1047"/>
  <c r="CR1047"/>
  <c r="Q1047" s="1"/>
  <c r="CP1047" s="1"/>
  <c r="O1047" s="1"/>
  <c r="CZ1046"/>
  <c r="Y1046" s="1"/>
  <c r="CY1046"/>
  <c r="X1046" s="1"/>
  <c r="GM1046" s="1"/>
  <c r="CY1045"/>
  <c r="X1045" s="1"/>
  <c r="GN1045" s="1"/>
  <c r="CZ1045"/>
  <c r="Y1045" s="1"/>
  <c r="CZ963"/>
  <c r="Y963" s="1"/>
  <c r="CY963"/>
  <c r="X963" s="1"/>
  <c r="CZ958"/>
  <c r="Y958" s="1"/>
  <c r="CY958"/>
  <c r="X958" s="1"/>
  <c r="CZ956"/>
  <c r="Y956" s="1"/>
  <c r="CY956"/>
  <c r="X956" s="1"/>
  <c r="GM956" s="1"/>
  <c r="CZ952"/>
  <c r="Y952" s="1"/>
  <c r="CY952"/>
  <c r="X952" s="1"/>
  <c r="CZ944"/>
  <c r="Y944" s="1"/>
  <c r="CY944"/>
  <c r="X944" s="1"/>
  <c r="CZ940"/>
  <c r="Y940" s="1"/>
  <c r="CY940"/>
  <c r="X940" s="1"/>
  <c r="CZ939"/>
  <c r="Y939" s="1"/>
  <c r="CY939"/>
  <c r="X939" s="1"/>
  <c r="CZ934"/>
  <c r="Y934" s="1"/>
  <c r="CY934"/>
  <c r="X934" s="1"/>
  <c r="GM934" s="1"/>
  <c r="F923"/>
  <c r="F922"/>
  <c r="F828"/>
  <c r="AX781"/>
  <c r="AO781"/>
  <c r="F825"/>
  <c r="CZ817"/>
  <c r="Y817" s="1"/>
  <c r="CY817"/>
  <c r="X817" s="1"/>
  <c r="CY809"/>
  <c r="X809" s="1"/>
  <c r="GO809" s="1"/>
  <c r="CZ809"/>
  <c r="Y809" s="1"/>
  <c r="CZ807"/>
  <c r="Y807" s="1"/>
  <c r="CY807"/>
  <c r="X807" s="1"/>
  <c r="CZ805"/>
  <c r="Y805" s="1"/>
  <c r="CY805"/>
  <c r="X805" s="1"/>
  <c r="CY795"/>
  <c r="X795" s="1"/>
  <c r="GN795" s="1"/>
  <c r="CZ795"/>
  <c r="Y795" s="1"/>
  <c r="CY791"/>
  <c r="X791" s="1"/>
  <c r="GN791" s="1"/>
  <c r="CZ791"/>
  <c r="Y791" s="1"/>
  <c r="CY785"/>
  <c r="X785" s="1"/>
  <c r="GN785" s="1"/>
  <c r="CZ785"/>
  <c r="Y785" s="1"/>
  <c r="CZ784"/>
  <c r="Y784" s="1"/>
  <c r="CY784"/>
  <c r="X784" s="1"/>
  <c r="GM784" s="1"/>
  <c r="CY741"/>
  <c r="X741" s="1"/>
  <c r="CZ741"/>
  <c r="Y741" s="1"/>
  <c r="CZ740"/>
  <c r="Y740" s="1"/>
  <c r="CY740"/>
  <c r="X740" s="1"/>
  <c r="CY737"/>
  <c r="X737" s="1"/>
  <c r="CZ737"/>
  <c r="Y737" s="1"/>
  <c r="BB1207"/>
  <c r="AX1207"/>
  <c r="AP1207"/>
  <c r="AB1196"/>
  <c r="U1121"/>
  <c r="AH1123" s="1"/>
  <c r="CP1118"/>
  <c r="O1118" s="1"/>
  <c r="CP1112"/>
  <c r="O1112" s="1"/>
  <c r="CP1109"/>
  <c r="O1109" s="1"/>
  <c r="CP1103"/>
  <c r="O1103" s="1"/>
  <c r="CP1102"/>
  <c r="O1102" s="1"/>
  <c r="CP1098"/>
  <c r="O1098" s="1"/>
  <c r="CP1095"/>
  <c r="O1095" s="1"/>
  <c r="CP1094"/>
  <c r="O1094" s="1"/>
  <c r="AB1086"/>
  <c r="AJ1123"/>
  <c r="AG1049"/>
  <c r="AI1049"/>
  <c r="CP954"/>
  <c r="O954" s="1"/>
  <c r="CP949"/>
  <c r="O949" s="1"/>
  <c r="CP938"/>
  <c r="O938" s="1"/>
  <c r="AB937"/>
  <c r="CP936"/>
  <c r="O936" s="1"/>
  <c r="CP816"/>
  <c r="O816" s="1"/>
  <c r="CP810"/>
  <c r="O810" s="1"/>
  <c r="GX808"/>
  <c r="CJ821" s="1"/>
  <c r="S808"/>
  <c r="AB808"/>
  <c r="CP801"/>
  <c r="O801" s="1"/>
  <c r="CP798"/>
  <c r="O798" s="1"/>
  <c r="CP796"/>
  <c r="O796" s="1"/>
  <c r="CP792"/>
  <c r="O792" s="1"/>
  <c r="AB790"/>
  <c r="CP789"/>
  <c r="O789" s="1"/>
  <c r="CP787"/>
  <c r="O787" s="1"/>
  <c r="AE747"/>
  <c r="CX1127" i="3"/>
  <c r="CX1131"/>
  <c r="CX1128"/>
  <c r="CX1132"/>
  <c r="CX1129"/>
  <c r="CX1133"/>
  <c r="CX1130"/>
  <c r="CX1055"/>
  <c r="CX1059"/>
  <c r="CX1056"/>
  <c r="CX1060"/>
  <c r="CX1057"/>
  <c r="CX1061"/>
  <c r="CX1058"/>
  <c r="CX1062"/>
  <c r="CX1031"/>
  <c r="CX1035"/>
  <c r="CX1032"/>
  <c r="CX1036"/>
  <c r="CX1033"/>
  <c r="CX1037"/>
  <c r="CX1030"/>
  <c r="CX1034"/>
  <c r="CX1011"/>
  <c r="CX1012"/>
  <c r="CX1009"/>
  <c r="CX1013"/>
  <c r="CX1010"/>
  <c r="CX991"/>
  <c r="CX992"/>
  <c r="CX990"/>
  <c r="CX987"/>
  <c r="CX988"/>
  <c r="CX985"/>
  <c r="CX989"/>
  <c r="CX986"/>
  <c r="CX923"/>
  <c r="CX927"/>
  <c r="CX931"/>
  <c r="CX935"/>
  <c r="CX920"/>
  <c r="CX924"/>
  <c r="CX928"/>
  <c r="CX932"/>
  <c r="CX936"/>
  <c r="CX921"/>
  <c r="CX925"/>
  <c r="CX929"/>
  <c r="CX933"/>
  <c r="CX937"/>
  <c r="CX922"/>
  <c r="CX926"/>
  <c r="CX930"/>
  <c r="CX934"/>
  <c r="CX938"/>
  <c r="CX903"/>
  <c r="CX907"/>
  <c r="CX900"/>
  <c r="CX904"/>
  <c r="CX901"/>
  <c r="CX905"/>
  <c r="CX902"/>
  <c r="CX906"/>
  <c r="CX871"/>
  <c r="CX868"/>
  <c r="CX869"/>
  <c r="CX870"/>
  <c r="CX835"/>
  <c r="CX836"/>
  <c r="CX834"/>
  <c r="CX831"/>
  <c r="CX832"/>
  <c r="CX829"/>
  <c r="CX833"/>
  <c r="CX830"/>
  <c r="CX767"/>
  <c r="CX771"/>
  <c r="CX775"/>
  <c r="CX779"/>
  <c r="CX764"/>
  <c r="CX768"/>
  <c r="CX772"/>
  <c r="CX776"/>
  <c r="CX780"/>
  <c r="CX765"/>
  <c r="CX769"/>
  <c r="CX773"/>
  <c r="CX777"/>
  <c r="CX781"/>
  <c r="CX766"/>
  <c r="CX770"/>
  <c r="CX774"/>
  <c r="CX778"/>
  <c r="CX782"/>
  <c r="CX745"/>
  <c r="CX749"/>
  <c r="CX746"/>
  <c r="CX750"/>
  <c r="CX747"/>
  <c r="CX751"/>
  <c r="CX744"/>
  <c r="CX748"/>
  <c r="CX713"/>
  <c r="CX714"/>
  <c r="CX715"/>
  <c r="CX712"/>
  <c r="CX677"/>
  <c r="CX678"/>
  <c r="CX679"/>
  <c r="CZ546" i="1"/>
  <c r="Y546" s="1"/>
  <c r="CY546"/>
  <c r="X546" s="1"/>
  <c r="CZ544"/>
  <c r="Y544" s="1"/>
  <c r="CY544"/>
  <c r="X544" s="1"/>
  <c r="CZ537"/>
  <c r="Y537" s="1"/>
  <c r="CY537"/>
  <c r="X537" s="1"/>
  <c r="AB536"/>
  <c r="CR536"/>
  <c r="Q536" s="1"/>
  <c r="CZ535"/>
  <c r="Y535" s="1"/>
  <c r="CY535"/>
  <c r="X535" s="1"/>
  <c r="CZ532"/>
  <c r="Y532" s="1"/>
  <c r="CY532"/>
  <c r="X532" s="1"/>
  <c r="CZ531"/>
  <c r="Y531" s="1"/>
  <c r="CY531"/>
  <c r="X531" s="1"/>
  <c r="CZ527"/>
  <c r="Y527" s="1"/>
  <c r="CY527"/>
  <c r="X527" s="1"/>
  <c r="F515"/>
  <c r="BD476"/>
  <c r="BD587"/>
  <c r="AB487"/>
  <c r="CR487"/>
  <c r="Q487" s="1"/>
  <c r="CZ484"/>
  <c r="Y484" s="1"/>
  <c r="CY484"/>
  <c r="X484" s="1"/>
  <c r="CR402"/>
  <c r="Q402" s="1"/>
  <c r="AB402"/>
  <c r="CY401"/>
  <c r="X401" s="1"/>
  <c r="CZ401"/>
  <c r="Y401" s="1"/>
  <c r="CZ395"/>
  <c r="Y395" s="1"/>
  <c r="CY395"/>
  <c r="X395" s="1"/>
  <c r="CZ393"/>
  <c r="Y393" s="1"/>
  <c r="CY393"/>
  <c r="X393" s="1"/>
  <c r="CP393"/>
  <c r="O393" s="1"/>
  <c r="CQ1202"/>
  <c r="P1202" s="1"/>
  <c r="AD1202"/>
  <c r="CR1202" s="1"/>
  <c r="Q1202" s="1"/>
  <c r="AB1200"/>
  <c r="AO1123"/>
  <c r="CS1121"/>
  <c r="R1121" s="1"/>
  <c r="CY1121" s="1"/>
  <c r="X1121" s="1"/>
  <c r="CS1119"/>
  <c r="R1119" s="1"/>
  <c r="AE1123" s="1"/>
  <c r="CQ1117"/>
  <c r="P1117" s="1"/>
  <c r="CP1117" s="1"/>
  <c r="O1117" s="1"/>
  <c r="CQ1115"/>
  <c r="P1115" s="1"/>
  <c r="CP1115" s="1"/>
  <c r="O1115" s="1"/>
  <c r="CQ1114"/>
  <c r="P1114" s="1"/>
  <c r="CP1114" s="1"/>
  <c r="O1114" s="1"/>
  <c r="CQ1113"/>
  <c r="P1113" s="1"/>
  <c r="CP1113" s="1"/>
  <c r="O1113" s="1"/>
  <c r="AD1108"/>
  <c r="CR1108" s="1"/>
  <c r="Q1108" s="1"/>
  <c r="CP1108" s="1"/>
  <c r="O1108" s="1"/>
  <c r="AB1106"/>
  <c r="AD1092"/>
  <c r="CR1092" s="1"/>
  <c r="Q1092" s="1"/>
  <c r="CP1092" s="1"/>
  <c r="O1092" s="1"/>
  <c r="AB1090"/>
  <c r="AB1088"/>
  <c r="CL1083"/>
  <c r="CD1083"/>
  <c r="BZ1083"/>
  <c r="CI1049"/>
  <c r="BD1049"/>
  <c r="BX1037"/>
  <c r="BC967"/>
  <c r="AU967"/>
  <c r="AQ967"/>
  <c r="AB961"/>
  <c r="AB959"/>
  <c r="AB958"/>
  <c r="AB957"/>
  <c r="AB956"/>
  <c r="AB954"/>
  <c r="AB952"/>
  <c r="AB946"/>
  <c r="AB942"/>
  <c r="AB938"/>
  <c r="BX927"/>
  <c r="AR891"/>
  <c r="BC821"/>
  <c r="AU821"/>
  <c r="AQ821"/>
  <c r="CS813"/>
  <c r="R813" s="1"/>
  <c r="CY813" s="1"/>
  <c r="X813" s="1"/>
  <c r="CS808"/>
  <c r="R808" s="1"/>
  <c r="CQ804"/>
  <c r="P804" s="1"/>
  <c r="CP804" s="1"/>
  <c r="O804" s="1"/>
  <c r="CQ802"/>
  <c r="P802" s="1"/>
  <c r="CP802" s="1"/>
  <c r="O802" s="1"/>
  <c r="CQ794"/>
  <c r="P794" s="1"/>
  <c r="CP794" s="1"/>
  <c r="O794" s="1"/>
  <c r="CS790"/>
  <c r="R790" s="1"/>
  <c r="CY790" s="1"/>
  <c r="X790" s="1"/>
  <c r="CQ788"/>
  <c r="P788" s="1"/>
  <c r="CP788" s="1"/>
  <c r="O788" s="1"/>
  <c r="BX781"/>
  <c r="BB747"/>
  <c r="AX747"/>
  <c r="AP747"/>
  <c r="CQ744"/>
  <c r="P744" s="1"/>
  <c r="AD744"/>
  <c r="CR744" s="1"/>
  <c r="Q744" s="1"/>
  <c r="AB742"/>
  <c r="AD740"/>
  <c r="AD738"/>
  <c r="AB736"/>
  <c r="CP542"/>
  <c r="O542" s="1"/>
  <c r="AI490"/>
  <c r="CX1147" i="3"/>
  <c r="CX1151"/>
  <c r="CX1148"/>
  <c r="CX1152"/>
  <c r="CX1149"/>
  <c r="CX1153"/>
  <c r="CX1146"/>
  <c r="CX1150"/>
  <c r="CX1154"/>
  <c r="CX1111"/>
  <c r="CX1115"/>
  <c r="CX1119"/>
  <c r="CX1123"/>
  <c r="CX1112"/>
  <c r="CX1116"/>
  <c r="CX1120"/>
  <c r="CX1124"/>
  <c r="CX1109"/>
  <c r="CX1113"/>
  <c r="CX1117"/>
  <c r="CX1121"/>
  <c r="CX1125"/>
  <c r="CX1110"/>
  <c r="CX1114"/>
  <c r="CX1118"/>
  <c r="CX1122"/>
  <c r="CX1126"/>
  <c r="CX1043"/>
  <c r="CX1047"/>
  <c r="CX1051"/>
  <c r="CX1044"/>
  <c r="CX1048"/>
  <c r="CX1052"/>
  <c r="CX1045"/>
  <c r="CX1049"/>
  <c r="CX1053"/>
  <c r="CX1042"/>
  <c r="CX1046"/>
  <c r="CX1050"/>
  <c r="CX1054"/>
  <c r="CX1007"/>
  <c r="CX1006"/>
  <c r="CX1003"/>
  <c r="CX1004"/>
  <c r="CX1005"/>
  <c r="CX1002"/>
  <c r="CX1000"/>
  <c r="CX1001"/>
  <c r="CX995"/>
  <c r="CX999"/>
  <c r="CX996"/>
  <c r="CX993"/>
  <c r="CX997"/>
  <c r="CX994"/>
  <c r="CX998"/>
  <c r="CX967"/>
  <c r="CX971"/>
  <c r="CX975"/>
  <c r="CX964"/>
  <c r="CX968"/>
  <c r="CX972"/>
  <c r="CX965"/>
  <c r="CX969"/>
  <c r="CX973"/>
  <c r="CX966"/>
  <c r="CX970"/>
  <c r="CX974"/>
  <c r="CX911"/>
  <c r="CX915"/>
  <c r="CX919"/>
  <c r="CX908"/>
  <c r="CX912"/>
  <c r="CX916"/>
  <c r="CX909"/>
  <c r="CX913"/>
  <c r="CX917"/>
  <c r="CX910"/>
  <c r="CX914"/>
  <c r="CX918"/>
  <c r="CX895"/>
  <c r="CX899"/>
  <c r="CX896"/>
  <c r="CX893"/>
  <c r="CX897"/>
  <c r="CX894"/>
  <c r="CX898"/>
  <c r="CX851"/>
  <c r="CX855"/>
  <c r="CX859"/>
  <c r="CX852"/>
  <c r="CX856"/>
  <c r="CX853"/>
  <c r="CX857"/>
  <c r="CX854"/>
  <c r="CX858"/>
  <c r="CX847"/>
  <c r="CX844"/>
  <c r="CX848"/>
  <c r="CX845"/>
  <c r="CX849"/>
  <c r="CX846"/>
  <c r="CX850"/>
  <c r="CX839"/>
  <c r="CX843"/>
  <c r="CX840"/>
  <c r="CX837"/>
  <c r="CX841"/>
  <c r="CX838"/>
  <c r="CX842"/>
  <c r="CX811"/>
  <c r="CX815"/>
  <c r="CX819"/>
  <c r="CX808"/>
  <c r="CX812"/>
  <c r="CX816"/>
  <c r="CX809"/>
  <c r="CX813"/>
  <c r="CX817"/>
  <c r="CX810"/>
  <c r="CX814"/>
  <c r="CX818"/>
  <c r="CX753"/>
  <c r="CX754"/>
  <c r="CX755"/>
  <c r="CX759"/>
  <c r="CX763"/>
  <c r="CX752"/>
  <c r="CX756"/>
  <c r="CX760"/>
  <c r="CX757"/>
  <c r="CX761"/>
  <c r="CX758"/>
  <c r="CX762"/>
  <c r="CX737"/>
  <c r="CX741"/>
  <c r="CX738"/>
  <c r="CX742"/>
  <c r="CX739"/>
  <c r="CX743"/>
  <c r="CX740"/>
  <c r="CX697"/>
  <c r="CX701"/>
  <c r="CX698"/>
  <c r="CX702"/>
  <c r="CX695"/>
  <c r="CX699"/>
  <c r="CX703"/>
  <c r="CX696"/>
  <c r="CX700"/>
  <c r="CX689"/>
  <c r="CX693"/>
  <c r="CX690"/>
  <c r="CX694"/>
  <c r="CX691"/>
  <c r="CX688"/>
  <c r="CX692"/>
  <c r="CX674"/>
  <c r="CX675"/>
  <c r="CY550" i="1"/>
  <c r="X550" s="1"/>
  <c r="CZ550"/>
  <c r="Y550" s="1"/>
  <c r="AB548"/>
  <c r="CR548"/>
  <c r="Q548" s="1"/>
  <c r="CZ536"/>
  <c r="Y536" s="1"/>
  <c r="CY536"/>
  <c r="X536" s="1"/>
  <c r="AB530"/>
  <c r="CR530"/>
  <c r="Q530" s="1"/>
  <c r="CP530" s="1"/>
  <c r="O530" s="1"/>
  <c r="CZ529"/>
  <c r="Y529" s="1"/>
  <c r="CY529"/>
  <c r="X529" s="1"/>
  <c r="AB526"/>
  <c r="CR526"/>
  <c r="Q526" s="1"/>
  <c r="CZ487"/>
  <c r="Y487" s="1"/>
  <c r="CY487"/>
  <c r="X487" s="1"/>
  <c r="CR400"/>
  <c r="AB400"/>
  <c r="AB399"/>
  <c r="CR399"/>
  <c r="Q399" s="1"/>
  <c r="CP399" s="1"/>
  <c r="O399" s="1"/>
  <c r="AD1195"/>
  <c r="CR1195" s="1"/>
  <c r="Q1195" s="1"/>
  <c r="CP1195" s="1"/>
  <c r="O1195" s="1"/>
  <c r="BB1123"/>
  <c r="BB1155" s="1"/>
  <c r="AX1123"/>
  <c r="AP1123"/>
  <c r="CM1083"/>
  <c r="CR1044"/>
  <c r="Q1044" s="1"/>
  <c r="CP1044" s="1"/>
  <c r="O1044" s="1"/>
  <c r="CS1043"/>
  <c r="R1043" s="1"/>
  <c r="CZ1043" s="1"/>
  <c r="Y1043" s="1"/>
  <c r="CR1042"/>
  <c r="Q1042" s="1"/>
  <c r="CP1042" s="1"/>
  <c r="O1042" s="1"/>
  <c r="CS1041"/>
  <c r="R1041" s="1"/>
  <c r="CZ1041" s="1"/>
  <c r="Y1041" s="1"/>
  <c r="CR1040"/>
  <c r="Q1040" s="1"/>
  <c r="CP1040" s="1"/>
  <c r="O1040" s="1"/>
  <c r="CS1039"/>
  <c r="R1039" s="1"/>
  <c r="AE1049" s="1"/>
  <c r="CK1037"/>
  <c r="CG1037"/>
  <c r="BY1037"/>
  <c r="CI967"/>
  <c r="BD967"/>
  <c r="CR965"/>
  <c r="Q965" s="1"/>
  <c r="CP965" s="1"/>
  <c r="O965" s="1"/>
  <c r="CS964"/>
  <c r="R964" s="1"/>
  <c r="CZ964" s="1"/>
  <c r="Y964" s="1"/>
  <c r="AB964"/>
  <c r="CR963"/>
  <c r="Q963" s="1"/>
  <c r="CP963" s="1"/>
  <c r="O963" s="1"/>
  <c r="CS962"/>
  <c r="AB962"/>
  <c r="I962"/>
  <c r="GX962" s="1"/>
  <c r="CS960"/>
  <c r="R960" s="1"/>
  <c r="CZ960" s="1"/>
  <c r="Y960" s="1"/>
  <c r="AB960"/>
  <c r="CS955"/>
  <c r="R955" s="1"/>
  <c r="CZ955" s="1"/>
  <c r="Y955" s="1"/>
  <c r="AB955"/>
  <c r="CQ953"/>
  <c r="P953" s="1"/>
  <c r="AD953"/>
  <c r="CR953" s="1"/>
  <c r="Q953" s="1"/>
  <c r="CQ951"/>
  <c r="P951" s="1"/>
  <c r="AD951"/>
  <c r="CR951" s="1"/>
  <c r="Q951" s="1"/>
  <c r="CR950"/>
  <c r="Q950" s="1"/>
  <c r="CP950" s="1"/>
  <c r="O950" s="1"/>
  <c r="CS949"/>
  <c r="R949" s="1"/>
  <c r="CZ949" s="1"/>
  <c r="Y949" s="1"/>
  <c r="AB949"/>
  <c r="CR948"/>
  <c r="Q948" s="1"/>
  <c r="CP948" s="1"/>
  <c r="O948" s="1"/>
  <c r="CQ947"/>
  <c r="P947" s="1"/>
  <c r="AD947"/>
  <c r="CR947" s="1"/>
  <c r="Q947" s="1"/>
  <c r="CS945"/>
  <c r="R945" s="1"/>
  <c r="CZ945" s="1"/>
  <c r="Y945" s="1"/>
  <c r="AB945"/>
  <c r="CR944"/>
  <c r="Q944" s="1"/>
  <c r="CP944" s="1"/>
  <c r="O944" s="1"/>
  <c r="CS943"/>
  <c r="R943" s="1"/>
  <c r="AB943"/>
  <c r="I943"/>
  <c r="P943" s="1"/>
  <c r="CS941"/>
  <c r="R941" s="1"/>
  <c r="CZ941" s="1"/>
  <c r="Y941" s="1"/>
  <c r="AB941"/>
  <c r="CR940"/>
  <c r="Q940" s="1"/>
  <c r="CP940" s="1"/>
  <c r="O940" s="1"/>
  <c r="CQ939"/>
  <c r="P939" s="1"/>
  <c r="AD939"/>
  <c r="CR939" s="1"/>
  <c r="Q939" s="1"/>
  <c r="CS937"/>
  <c r="R937" s="1"/>
  <c r="CZ937" s="1"/>
  <c r="Y937" s="1"/>
  <c r="CQ935"/>
  <c r="P935" s="1"/>
  <c r="CP935" s="1"/>
  <c r="O935" s="1"/>
  <c r="CQ933"/>
  <c r="P933" s="1"/>
  <c r="CP933" s="1"/>
  <c r="O933" s="1"/>
  <c r="CS931"/>
  <c r="R931" s="1"/>
  <c r="CZ931" s="1"/>
  <c r="Y931" s="1"/>
  <c r="CS929"/>
  <c r="R929" s="1"/>
  <c r="CZ929" s="1"/>
  <c r="Y929" s="1"/>
  <c r="CK927"/>
  <c r="CG927"/>
  <c r="BY927"/>
  <c r="F917"/>
  <c r="F913"/>
  <c r="F905"/>
  <c r="F897"/>
  <c r="AS891"/>
  <c r="CI821"/>
  <c r="BD821"/>
  <c r="AB816"/>
  <c r="AB797"/>
  <c r="CK781"/>
  <c r="CG781"/>
  <c r="BY781"/>
  <c r="BC747"/>
  <c r="AU747"/>
  <c r="AQ747"/>
  <c r="AB741"/>
  <c r="AB739"/>
  <c r="CP534"/>
  <c r="O534" s="1"/>
  <c r="CP528"/>
  <c r="O528" s="1"/>
  <c r="CP485"/>
  <c r="O485" s="1"/>
  <c r="AJ490"/>
  <c r="AG490"/>
  <c r="T404"/>
  <c r="CX1179" i="3"/>
  <c r="CX1180"/>
  <c r="CX1181"/>
  <c r="CX1160"/>
  <c r="CX1161"/>
  <c r="CX1162"/>
  <c r="CX1155"/>
  <c r="CX1159"/>
  <c r="CX1156"/>
  <c r="CX1157"/>
  <c r="CX1158"/>
  <c r="CX1091"/>
  <c r="CX1095"/>
  <c r="CX1099"/>
  <c r="CX1103"/>
  <c r="CX1107"/>
  <c r="CX1092"/>
  <c r="CX1096"/>
  <c r="CX1100"/>
  <c r="CX1104"/>
  <c r="CX1108"/>
  <c r="CX1093"/>
  <c r="CX1097"/>
  <c r="CX1101"/>
  <c r="CX1105"/>
  <c r="CX1090"/>
  <c r="CX1094"/>
  <c r="CX1098"/>
  <c r="CX1102"/>
  <c r="CX1106"/>
  <c r="CX1071"/>
  <c r="CX1075"/>
  <c r="CX1072"/>
  <c r="CX1076"/>
  <c r="CX1073"/>
  <c r="CX1077"/>
  <c r="CX1070"/>
  <c r="CX1074"/>
  <c r="CX1039"/>
  <c r="CX1040"/>
  <c r="CX1041"/>
  <c r="CX1038"/>
  <c r="CX959"/>
  <c r="CX963"/>
  <c r="CX960"/>
  <c r="CX957"/>
  <c r="CX961"/>
  <c r="CX958"/>
  <c r="CX962"/>
  <c r="CX887"/>
  <c r="CX891"/>
  <c r="CX888"/>
  <c r="CX892"/>
  <c r="CX885"/>
  <c r="CX889"/>
  <c r="CX886"/>
  <c r="CX890"/>
  <c r="CX863"/>
  <c r="CX867"/>
  <c r="CX860"/>
  <c r="CX864"/>
  <c r="CX861"/>
  <c r="CX865"/>
  <c r="CX862"/>
  <c r="CX866"/>
  <c r="CX803"/>
  <c r="CX807"/>
  <c r="CX804"/>
  <c r="CX801"/>
  <c r="CX805"/>
  <c r="CX802"/>
  <c r="CX806"/>
  <c r="CX729"/>
  <c r="CX733"/>
  <c r="CX730"/>
  <c r="CX734"/>
  <c r="CX731"/>
  <c r="CX735"/>
  <c r="CX732"/>
  <c r="CX736"/>
  <c r="CX705"/>
  <c r="CX709"/>
  <c r="CX706"/>
  <c r="CX710"/>
  <c r="CX707"/>
  <c r="CX711"/>
  <c r="CX704"/>
  <c r="CX708"/>
  <c r="CX685"/>
  <c r="CX686"/>
  <c r="CX683"/>
  <c r="CX687"/>
  <c r="CX684"/>
  <c r="F702" i="1"/>
  <c r="AX621"/>
  <c r="AT621"/>
  <c r="F713"/>
  <c r="AB552"/>
  <c r="CR552"/>
  <c r="Q552" s="1"/>
  <c r="CP552" s="1"/>
  <c r="O552" s="1"/>
  <c r="CZ551"/>
  <c r="Y551" s="1"/>
  <c r="CY551"/>
  <c r="X551" s="1"/>
  <c r="GM551" s="1"/>
  <c r="CZ548"/>
  <c r="Y548" s="1"/>
  <c r="CY548"/>
  <c r="X548" s="1"/>
  <c r="CY542"/>
  <c r="X542" s="1"/>
  <c r="CZ542"/>
  <c r="Y542" s="1"/>
  <c r="AB541"/>
  <c r="CR541"/>
  <c r="Q541" s="1"/>
  <c r="CP541" s="1"/>
  <c r="O541" s="1"/>
  <c r="CZ530"/>
  <c r="Y530" s="1"/>
  <c r="CY530"/>
  <c r="X530" s="1"/>
  <c r="CZ526"/>
  <c r="Y526" s="1"/>
  <c r="CY526"/>
  <c r="X526" s="1"/>
  <c r="CR488"/>
  <c r="Q488" s="1"/>
  <c r="CP488" s="1"/>
  <c r="O488" s="1"/>
  <c r="AB488"/>
  <c r="AB483"/>
  <c r="CR483"/>
  <c r="Q483" s="1"/>
  <c r="CP483" s="1"/>
  <c r="O483" s="1"/>
  <c r="AB481"/>
  <c r="CR481"/>
  <c r="Q481" s="1"/>
  <c r="CP481" s="1"/>
  <c r="O481" s="1"/>
  <c r="AB479"/>
  <c r="CR479"/>
  <c r="Q479" s="1"/>
  <c r="CP479" s="1"/>
  <c r="O479" s="1"/>
  <c r="CZ478"/>
  <c r="Y478" s="1"/>
  <c r="AF490"/>
  <c r="CY478"/>
  <c r="X478" s="1"/>
  <c r="CR404"/>
  <c r="Q404" s="1"/>
  <c r="CP404" s="1"/>
  <c r="O404" s="1"/>
  <c r="AB404"/>
  <c r="AB403"/>
  <c r="CR403"/>
  <c r="Q403" s="1"/>
  <c r="CP403" s="1"/>
  <c r="O403" s="1"/>
  <c r="BY376"/>
  <c r="CI406"/>
  <c r="AP406"/>
  <c r="CZ399"/>
  <c r="Y399" s="1"/>
  <c r="CY399"/>
  <c r="X399" s="1"/>
  <c r="AB397"/>
  <c r="CR397"/>
  <c r="Q397" s="1"/>
  <c r="CP397" s="1"/>
  <c r="O397" s="1"/>
  <c r="CZ394"/>
  <c r="Y394" s="1"/>
  <c r="CY394"/>
  <c r="X394" s="1"/>
  <c r="CL1037"/>
  <c r="CD1037"/>
  <c r="BZ1037"/>
  <c r="F906"/>
  <c r="F902"/>
  <c r="BD747"/>
  <c r="AZ747"/>
  <c r="CR745"/>
  <c r="Q745" s="1"/>
  <c r="CP745" s="1"/>
  <c r="O745" s="1"/>
  <c r="CR743"/>
  <c r="Q743" s="1"/>
  <c r="CP743" s="1"/>
  <c r="O743" s="1"/>
  <c r="AB737"/>
  <c r="W553"/>
  <c r="P553"/>
  <c r="CP553" s="1"/>
  <c r="O553" s="1"/>
  <c r="AB549"/>
  <c r="CP543"/>
  <c r="O543" s="1"/>
  <c r="CP539"/>
  <c r="O539" s="1"/>
  <c r="CP536"/>
  <c r="O536" s="1"/>
  <c r="CP487"/>
  <c r="O487" s="1"/>
  <c r="CP486"/>
  <c r="O486" s="1"/>
  <c r="U404"/>
  <c r="V404"/>
  <c r="CP402"/>
  <c r="O402" s="1"/>
  <c r="CZ392"/>
  <c r="Y392" s="1"/>
  <c r="CX1176" i="3"/>
  <c r="CX1177"/>
  <c r="CX1175"/>
  <c r="CX1172"/>
  <c r="CX1173"/>
  <c r="CX1174"/>
  <c r="CX1171"/>
  <c r="CX1170"/>
  <c r="CX1163"/>
  <c r="CX1167"/>
  <c r="CX1164"/>
  <c r="CX1168"/>
  <c r="CX1165"/>
  <c r="CX1169"/>
  <c r="CX1166"/>
  <c r="CX1135"/>
  <c r="CX1139"/>
  <c r="CX1143"/>
  <c r="CX1136"/>
  <c r="CX1140"/>
  <c r="CX1144"/>
  <c r="CX1137"/>
  <c r="CX1141"/>
  <c r="CX1145"/>
  <c r="CX1134"/>
  <c r="CX1138"/>
  <c r="CX1142"/>
  <c r="CX1079"/>
  <c r="CX1083"/>
  <c r="CX1087"/>
  <c r="CX1080"/>
  <c r="CX1084"/>
  <c r="CX1088"/>
  <c r="CX1081"/>
  <c r="CX1085"/>
  <c r="CX1089"/>
  <c r="CX1078"/>
  <c r="CX1082"/>
  <c r="CX1086"/>
  <c r="CX1063"/>
  <c r="CX1067"/>
  <c r="CX1064"/>
  <c r="CX1068"/>
  <c r="CX1065"/>
  <c r="CX1069"/>
  <c r="CX1066"/>
  <c r="CX1023"/>
  <c r="CX1024"/>
  <c r="CX1027"/>
  <c r="CX1028"/>
  <c r="CX1021"/>
  <c r="CX1025"/>
  <c r="CX1029"/>
  <c r="CX1022"/>
  <c r="CX1026"/>
  <c r="CX1015"/>
  <c r="CX1019"/>
  <c r="CX1016"/>
  <c r="CX1020"/>
  <c r="CX1017"/>
  <c r="CX1014"/>
  <c r="CX1018"/>
  <c r="CX979"/>
  <c r="CX983"/>
  <c r="CX976"/>
  <c r="CX980"/>
  <c r="CX984"/>
  <c r="CX977"/>
  <c r="CX981"/>
  <c r="CX978"/>
  <c r="CX982"/>
  <c r="CX939"/>
  <c r="CX943"/>
  <c r="CX947"/>
  <c r="CX951"/>
  <c r="CX955"/>
  <c r="CX940"/>
  <c r="CX944"/>
  <c r="CX948"/>
  <c r="CX952"/>
  <c r="CX956"/>
  <c r="CX941"/>
  <c r="CX945"/>
  <c r="CX949"/>
  <c r="CX953"/>
  <c r="CX942"/>
  <c r="CX946"/>
  <c r="CX950"/>
  <c r="CX954"/>
  <c r="CX875"/>
  <c r="CX879"/>
  <c r="CX883"/>
  <c r="CX872"/>
  <c r="CX876"/>
  <c r="CX880"/>
  <c r="CX884"/>
  <c r="CX873"/>
  <c r="CX877"/>
  <c r="CX881"/>
  <c r="CX874"/>
  <c r="CX878"/>
  <c r="CX882"/>
  <c r="CX823"/>
  <c r="CX827"/>
  <c r="CX820"/>
  <c r="CX824"/>
  <c r="CX828"/>
  <c r="CX821"/>
  <c r="CX825"/>
  <c r="CX822"/>
  <c r="CX826"/>
  <c r="CX783"/>
  <c r="CX787"/>
  <c r="CX791"/>
  <c r="CX795"/>
  <c r="CX799"/>
  <c r="CX784"/>
  <c r="CX788"/>
  <c r="CX792"/>
  <c r="CX796"/>
  <c r="CX800"/>
  <c r="CX785"/>
  <c r="CX789"/>
  <c r="CX793"/>
  <c r="CX797"/>
  <c r="CX786"/>
  <c r="CX790"/>
  <c r="CX794"/>
  <c r="CX798"/>
  <c r="CX717"/>
  <c r="CX721"/>
  <c r="CX725"/>
  <c r="CX718"/>
  <c r="CX722"/>
  <c r="CX726"/>
  <c r="CX719"/>
  <c r="CX723"/>
  <c r="CX727"/>
  <c r="CX716"/>
  <c r="CX720"/>
  <c r="CX724"/>
  <c r="CX728"/>
  <c r="CX681"/>
  <c r="CX682"/>
  <c r="CX680"/>
  <c r="F580" i="1"/>
  <c r="BD524"/>
  <c r="CZ552"/>
  <c r="Y552" s="1"/>
  <c r="CY552"/>
  <c r="X552" s="1"/>
  <c r="GM550"/>
  <c r="GO550"/>
  <c r="AB546"/>
  <c r="CR546"/>
  <c r="Q546" s="1"/>
  <c r="CP546" s="1"/>
  <c r="O546" s="1"/>
  <c r="CZ545"/>
  <c r="Y545" s="1"/>
  <c r="CY545"/>
  <c r="X545" s="1"/>
  <c r="AB544"/>
  <c r="CR544"/>
  <c r="Q544" s="1"/>
  <c r="CP544" s="1"/>
  <c r="O544" s="1"/>
  <c r="CZ543"/>
  <c r="Y543" s="1"/>
  <c r="CY543"/>
  <c r="X543" s="1"/>
  <c r="CZ541"/>
  <c r="Y541" s="1"/>
  <c r="CY541"/>
  <c r="X541" s="1"/>
  <c r="CY540"/>
  <c r="X540" s="1"/>
  <c r="GN540" s="1"/>
  <c r="CZ540"/>
  <c r="Y540" s="1"/>
  <c r="CY538"/>
  <c r="X538" s="1"/>
  <c r="GN538" s="1"/>
  <c r="CZ538"/>
  <c r="Y538" s="1"/>
  <c r="GN535"/>
  <c r="GM535"/>
  <c r="CY534"/>
  <c r="X534" s="1"/>
  <c r="CZ534"/>
  <c r="Y534" s="1"/>
  <c r="AB532"/>
  <c r="CR532"/>
  <c r="Q532" s="1"/>
  <c r="CP532" s="1"/>
  <c r="O532" s="1"/>
  <c r="CY528"/>
  <c r="X528" s="1"/>
  <c r="CZ528"/>
  <c r="Y528" s="1"/>
  <c r="CI490"/>
  <c r="BY476"/>
  <c r="AP490"/>
  <c r="CY485"/>
  <c r="X485" s="1"/>
  <c r="CZ485"/>
  <c r="Y485" s="1"/>
  <c r="CZ483"/>
  <c r="Y483" s="1"/>
  <c r="CY483"/>
  <c r="X483" s="1"/>
  <c r="CZ482"/>
  <c r="Y482" s="1"/>
  <c r="CY482"/>
  <c r="X482" s="1"/>
  <c r="CZ481"/>
  <c r="Y481" s="1"/>
  <c r="CY481"/>
  <c r="X481" s="1"/>
  <c r="CZ480"/>
  <c r="Y480" s="1"/>
  <c r="CY480"/>
  <c r="X480" s="1"/>
  <c r="CZ479"/>
  <c r="Y479" s="1"/>
  <c r="CY479"/>
  <c r="X479" s="1"/>
  <c r="CZ403"/>
  <c r="Y403" s="1"/>
  <c r="CY403"/>
  <c r="X403" s="1"/>
  <c r="CR398"/>
  <c r="Q398" s="1"/>
  <c r="CP398" s="1"/>
  <c r="O398" s="1"/>
  <c r="AB398"/>
  <c r="CZ397"/>
  <c r="Y397" s="1"/>
  <c r="CY397"/>
  <c r="X397" s="1"/>
  <c r="CZ396"/>
  <c r="Y396" s="1"/>
  <c r="CY396"/>
  <c r="X396" s="1"/>
  <c r="AB395"/>
  <c r="CR395"/>
  <c r="Q395" s="1"/>
  <c r="CP395" s="1"/>
  <c r="O395" s="1"/>
  <c r="CI1123"/>
  <c r="AO747"/>
  <c r="CP548"/>
  <c r="O548" s="1"/>
  <c r="CP547"/>
  <c r="O547" s="1"/>
  <c r="AB545"/>
  <c r="AB486"/>
  <c r="CJ490"/>
  <c r="AH490"/>
  <c r="AD490"/>
  <c r="GX404"/>
  <c r="W404"/>
  <c r="S404"/>
  <c r="CP401"/>
  <c r="O401" s="1"/>
  <c r="CX637" i="3"/>
  <c r="CX641"/>
  <c r="CX645"/>
  <c r="CX649"/>
  <c r="CX653"/>
  <c r="CX638"/>
  <c r="CX642"/>
  <c r="CX646"/>
  <c r="CX650"/>
  <c r="CX654"/>
  <c r="CX639"/>
  <c r="CX643"/>
  <c r="CX647"/>
  <c r="CX651"/>
  <c r="CX655"/>
  <c r="CX640"/>
  <c r="CX644"/>
  <c r="CX648"/>
  <c r="CX652"/>
  <c r="CX656"/>
  <c r="CX593"/>
  <c r="CX597"/>
  <c r="CX601"/>
  <c r="CX605"/>
  <c r="CX609"/>
  <c r="CX594"/>
  <c r="CX598"/>
  <c r="CX602"/>
  <c r="CX606"/>
  <c r="CX591"/>
  <c r="CX595"/>
  <c r="CX599"/>
  <c r="CX603"/>
  <c r="CX607"/>
  <c r="CX592"/>
  <c r="CX596"/>
  <c r="CX600"/>
  <c r="CX604"/>
  <c r="CX608"/>
  <c r="CX573"/>
  <c r="CX577"/>
  <c r="CX570"/>
  <c r="CX574"/>
  <c r="CX578"/>
  <c r="CX571"/>
  <c r="CX575"/>
  <c r="CX572"/>
  <c r="CX576"/>
  <c r="CX545"/>
  <c r="CX546"/>
  <c r="CX547"/>
  <c r="CX544"/>
  <c r="CX513"/>
  <c r="CX514"/>
  <c r="CX515"/>
  <c r="CX471"/>
  <c r="CX475"/>
  <c r="CX479"/>
  <c r="CX483"/>
  <c r="CX487"/>
  <c r="CX472"/>
  <c r="CX476"/>
  <c r="CX480"/>
  <c r="CX484"/>
  <c r="CX488"/>
  <c r="CX473"/>
  <c r="CX477"/>
  <c r="CX481"/>
  <c r="CX485"/>
  <c r="CX489"/>
  <c r="CX470"/>
  <c r="CX474"/>
  <c r="CX478"/>
  <c r="CX482"/>
  <c r="CX486"/>
  <c r="CX399"/>
  <c r="CX396"/>
  <c r="CX400"/>
  <c r="CX397"/>
  <c r="CX401"/>
  <c r="CX398"/>
  <c r="CX402"/>
  <c r="CZ382" i="1"/>
  <c r="Y382" s="1"/>
  <c r="CY382"/>
  <c r="X382" s="1"/>
  <c r="CY380"/>
  <c r="X380" s="1"/>
  <c r="CZ380"/>
  <c r="Y380" s="1"/>
  <c r="CZ339"/>
  <c r="Y339" s="1"/>
  <c r="CY339"/>
  <c r="X339" s="1"/>
  <c r="CZ338"/>
  <c r="Y338" s="1"/>
  <c r="CY338"/>
  <c r="X338" s="1"/>
  <c r="AB335"/>
  <c r="CR335"/>
  <c r="Q335" s="1"/>
  <c r="CI342"/>
  <c r="BY328"/>
  <c r="AP342"/>
  <c r="CZ333"/>
  <c r="Y333" s="1"/>
  <c r="CY333"/>
  <c r="X333" s="1"/>
  <c r="CY330"/>
  <c r="X330" s="1"/>
  <c r="CZ330"/>
  <c r="Y330" s="1"/>
  <c r="AO227"/>
  <c r="F262"/>
  <c r="BZ227"/>
  <c r="AQ258"/>
  <c r="CZ255"/>
  <c r="Y255" s="1"/>
  <c r="CY255"/>
  <c r="X255" s="1"/>
  <c r="CZ253"/>
  <c r="Y253" s="1"/>
  <c r="CY253"/>
  <c r="X253" s="1"/>
  <c r="AB250"/>
  <c r="CR250"/>
  <c r="Q250" s="1"/>
  <c r="CZ246"/>
  <c r="Y246" s="1"/>
  <c r="CY246"/>
  <c r="X246" s="1"/>
  <c r="CZ242"/>
  <c r="Y242" s="1"/>
  <c r="CY242"/>
  <c r="X242" s="1"/>
  <c r="CZ232"/>
  <c r="Y232" s="1"/>
  <c r="CY232"/>
  <c r="X232" s="1"/>
  <c r="BY179"/>
  <c r="AP193"/>
  <c r="F725"/>
  <c r="F705"/>
  <c r="BA695"/>
  <c r="AW695"/>
  <c r="AS695"/>
  <c r="AO695"/>
  <c r="F683"/>
  <c r="F667"/>
  <c r="BB661"/>
  <c r="AX661"/>
  <c r="AT661"/>
  <c r="AP661"/>
  <c r="F656"/>
  <c r="F640"/>
  <c r="F636"/>
  <c r="AQ625"/>
  <c r="AO555"/>
  <c r="CS553"/>
  <c r="R553" s="1"/>
  <c r="CY553" s="1"/>
  <c r="X553" s="1"/>
  <c r="CS549"/>
  <c r="R549" s="1"/>
  <c r="I549"/>
  <c r="W549" s="1"/>
  <c r="CS547"/>
  <c r="R547" s="1"/>
  <c r="CZ547" s="1"/>
  <c r="Y547" s="1"/>
  <c r="CQ545"/>
  <c r="P545" s="1"/>
  <c r="CP545" s="1"/>
  <c r="O545" s="1"/>
  <c r="CS539"/>
  <c r="R539" s="1"/>
  <c r="CY539" s="1"/>
  <c r="X539" s="1"/>
  <c r="CQ537"/>
  <c r="P537" s="1"/>
  <c r="CP537" s="1"/>
  <c r="O537" s="1"/>
  <c r="CS533"/>
  <c r="I533"/>
  <c r="S533" s="1"/>
  <c r="CQ531"/>
  <c r="P531" s="1"/>
  <c r="CP531" s="1"/>
  <c r="O531" s="1"/>
  <c r="CQ529"/>
  <c r="P529" s="1"/>
  <c r="CP529" s="1"/>
  <c r="O529" s="1"/>
  <c r="CQ527"/>
  <c r="P527" s="1"/>
  <c r="CP527" s="1"/>
  <c r="O527" s="1"/>
  <c r="CM524"/>
  <c r="AO490"/>
  <c r="CS488"/>
  <c r="R488" s="1"/>
  <c r="CY488" s="1"/>
  <c r="X488" s="1"/>
  <c r="CS486"/>
  <c r="R486" s="1"/>
  <c r="CZ486" s="1"/>
  <c r="Y486" s="1"/>
  <c r="CQ484"/>
  <c r="P484" s="1"/>
  <c r="CP484" s="1"/>
  <c r="O484" s="1"/>
  <c r="CQ482"/>
  <c r="P482" s="1"/>
  <c r="CP482" s="1"/>
  <c r="O482" s="1"/>
  <c r="CQ480"/>
  <c r="P480" s="1"/>
  <c r="CP480" s="1"/>
  <c r="O480" s="1"/>
  <c r="CQ478"/>
  <c r="P478" s="1"/>
  <c r="CM476"/>
  <c r="AO406"/>
  <c r="CS404"/>
  <c r="R404" s="1"/>
  <c r="CS402"/>
  <c r="R402" s="1"/>
  <c r="CY402" s="1"/>
  <c r="X402" s="1"/>
  <c r="CS400"/>
  <c r="I400"/>
  <c r="GX400" s="1"/>
  <c r="CS398"/>
  <c r="R398" s="1"/>
  <c r="CY398" s="1"/>
  <c r="X398" s="1"/>
  <c r="CQ396"/>
  <c r="P396" s="1"/>
  <c r="CP396" s="1"/>
  <c r="O396" s="1"/>
  <c r="P392"/>
  <c r="CP392" s="1"/>
  <c r="O392" s="1"/>
  <c r="AB392"/>
  <c r="S386"/>
  <c r="U386"/>
  <c r="Q386"/>
  <c r="CP383"/>
  <c r="O383" s="1"/>
  <c r="CP245"/>
  <c r="O245" s="1"/>
  <c r="AH193"/>
  <c r="CX673" i="3"/>
  <c r="CX670"/>
  <c r="CX671"/>
  <c r="CX672"/>
  <c r="CX669"/>
  <c r="CX668"/>
  <c r="CX581"/>
  <c r="CX585"/>
  <c r="CX589"/>
  <c r="CX582"/>
  <c r="CX586"/>
  <c r="CX590"/>
  <c r="CX579"/>
  <c r="CX583"/>
  <c r="CX587"/>
  <c r="CX580"/>
  <c r="CX584"/>
  <c r="CX588"/>
  <c r="CX565"/>
  <c r="CX569"/>
  <c r="CX566"/>
  <c r="CX563"/>
  <c r="CX567"/>
  <c r="CX564"/>
  <c r="CX568"/>
  <c r="CX529"/>
  <c r="CX533"/>
  <c r="CX530"/>
  <c r="CX534"/>
  <c r="CX527"/>
  <c r="CX531"/>
  <c r="CX535"/>
  <c r="CX528"/>
  <c r="CX532"/>
  <c r="CX511"/>
  <c r="CX512"/>
  <c r="CX510"/>
  <c r="CX415"/>
  <c r="CX419"/>
  <c r="CX423"/>
  <c r="CX412"/>
  <c r="CX416"/>
  <c r="CX420"/>
  <c r="CX413"/>
  <c r="CX417"/>
  <c r="CX421"/>
  <c r="CX414"/>
  <c r="CX418"/>
  <c r="CX422"/>
  <c r="AB379" i="1"/>
  <c r="CR379"/>
  <c r="Q379" s="1"/>
  <c r="CP379" s="1"/>
  <c r="O379" s="1"/>
  <c r="CZ335"/>
  <c r="Y335" s="1"/>
  <c r="CY335"/>
  <c r="X335" s="1"/>
  <c r="BZ328"/>
  <c r="AQ342"/>
  <c r="CY332"/>
  <c r="X332" s="1"/>
  <c r="GM332" s="1"/>
  <c r="CZ332"/>
  <c r="Y332" s="1"/>
  <c r="CZ254"/>
  <c r="Y254" s="1"/>
  <c r="CY254"/>
  <c r="X254" s="1"/>
  <c r="CZ250"/>
  <c r="Y250" s="1"/>
  <c r="CY250"/>
  <c r="X250" s="1"/>
  <c r="CZ249"/>
  <c r="Y249" s="1"/>
  <c r="CY249"/>
  <c r="X249" s="1"/>
  <c r="CY191"/>
  <c r="X191" s="1"/>
  <c r="CZ191"/>
  <c r="Y191" s="1"/>
  <c r="CY189"/>
  <c r="X189" s="1"/>
  <c r="CZ189"/>
  <c r="Y189" s="1"/>
  <c r="CZ186"/>
  <c r="Y186" s="1"/>
  <c r="CY186"/>
  <c r="X186" s="1"/>
  <c r="AF193"/>
  <c r="AP78"/>
  <c r="F118"/>
  <c r="F714"/>
  <c r="F706"/>
  <c r="BB695"/>
  <c r="AP695"/>
  <c r="F680"/>
  <c r="F645"/>
  <c r="CG555"/>
  <c r="BB555"/>
  <c r="AP555"/>
  <c r="CG490"/>
  <c r="BB490"/>
  <c r="CG406"/>
  <c r="BB406"/>
  <c r="CQ394"/>
  <c r="P394" s="1"/>
  <c r="CP394" s="1"/>
  <c r="O394" s="1"/>
  <c r="GX391"/>
  <c r="U391"/>
  <c r="Q389"/>
  <c r="CP389" s="1"/>
  <c r="O389" s="1"/>
  <c r="CY387"/>
  <c r="X387" s="1"/>
  <c r="GM387" s="1"/>
  <c r="V386"/>
  <c r="CP334"/>
  <c r="O334" s="1"/>
  <c r="CP255"/>
  <c r="O255" s="1"/>
  <c r="CP253"/>
  <c r="O253" s="1"/>
  <c r="CP232"/>
  <c r="O232" s="1"/>
  <c r="CX617" i="3"/>
  <c r="CX621"/>
  <c r="CX625"/>
  <c r="CX618"/>
  <c r="CX622"/>
  <c r="CX626"/>
  <c r="CX619"/>
  <c r="CX623"/>
  <c r="CX627"/>
  <c r="CX620"/>
  <c r="CX624"/>
  <c r="CX557"/>
  <c r="CX561"/>
  <c r="CX558"/>
  <c r="CX562"/>
  <c r="CX555"/>
  <c r="CX559"/>
  <c r="CX556"/>
  <c r="CX560"/>
  <c r="CX537"/>
  <c r="CX541"/>
  <c r="CX538"/>
  <c r="CX542"/>
  <c r="CX539"/>
  <c r="CX543"/>
  <c r="CX536"/>
  <c r="CX540"/>
  <c r="CX521"/>
  <c r="CX525"/>
  <c r="CX522"/>
  <c r="CX526"/>
  <c r="CX523"/>
  <c r="CX524"/>
  <c r="CX507"/>
  <c r="CX508"/>
  <c r="CX503"/>
  <c r="CX504"/>
  <c r="CX505"/>
  <c r="CX506"/>
  <c r="CX501"/>
  <c r="CX502"/>
  <c r="CX451"/>
  <c r="CX455"/>
  <c r="CX459"/>
  <c r="CX452"/>
  <c r="CX456"/>
  <c r="CX460"/>
  <c r="CX453"/>
  <c r="CX457"/>
  <c r="CX450"/>
  <c r="CX454"/>
  <c r="CX458"/>
  <c r="AB381" i="1"/>
  <c r="CR381"/>
  <c r="Q381" s="1"/>
  <c r="CP381" s="1"/>
  <c r="O381" s="1"/>
  <c r="CZ379"/>
  <c r="Y379" s="1"/>
  <c r="CY379"/>
  <c r="X379" s="1"/>
  <c r="CY334"/>
  <c r="X334" s="1"/>
  <c r="CZ334"/>
  <c r="Y334" s="1"/>
  <c r="AB331"/>
  <c r="CR331"/>
  <c r="Q331" s="1"/>
  <c r="CD227"/>
  <c r="AU258"/>
  <c r="CZ247"/>
  <c r="Y247" s="1"/>
  <c r="CY247"/>
  <c r="X247" s="1"/>
  <c r="CR243"/>
  <c r="Q243" s="1"/>
  <c r="CP243" s="1"/>
  <c r="O243" s="1"/>
  <c r="AB243"/>
  <c r="CZ240"/>
  <c r="Y240" s="1"/>
  <c r="CY240"/>
  <c r="X240" s="1"/>
  <c r="GN237"/>
  <c r="GM237"/>
  <c r="CZ234"/>
  <c r="Y234" s="1"/>
  <c r="CY234"/>
  <c r="X234" s="1"/>
  <c r="AO179"/>
  <c r="F197"/>
  <c r="AO290"/>
  <c r="GO186"/>
  <c r="GM186"/>
  <c r="BC555"/>
  <c r="AU555"/>
  <c r="AQ555"/>
  <c r="BC490"/>
  <c r="AU490"/>
  <c r="AQ490"/>
  <c r="BC406"/>
  <c r="AU406"/>
  <c r="AQ406"/>
  <c r="AB391"/>
  <c r="AB390"/>
  <c r="CZ390"/>
  <c r="Y390" s="1"/>
  <c r="GM390" s="1"/>
  <c r="W389"/>
  <c r="S389"/>
  <c r="V389"/>
  <c r="W386"/>
  <c r="CP378"/>
  <c r="O378" s="1"/>
  <c r="CP337"/>
  <c r="O337" s="1"/>
  <c r="CP336"/>
  <c r="O336" s="1"/>
  <c r="CP248"/>
  <c r="O248" s="1"/>
  <c r="CP190"/>
  <c r="O190" s="1"/>
  <c r="CX657" i="3"/>
  <c r="CX661"/>
  <c r="CX665"/>
  <c r="CX658"/>
  <c r="CX662"/>
  <c r="CX666"/>
  <c r="CX659"/>
  <c r="CX663"/>
  <c r="CX667"/>
  <c r="CX660"/>
  <c r="CX664"/>
  <c r="CX629"/>
  <c r="CX633"/>
  <c r="CX630"/>
  <c r="CX634"/>
  <c r="CX631"/>
  <c r="CX635"/>
  <c r="CX628"/>
  <c r="CX632"/>
  <c r="CX636"/>
  <c r="CX613"/>
  <c r="CX610"/>
  <c r="CX614"/>
  <c r="CX611"/>
  <c r="CX615"/>
  <c r="CX612"/>
  <c r="CX616"/>
  <c r="CX549"/>
  <c r="CX553"/>
  <c r="CX550"/>
  <c r="CX554"/>
  <c r="CX551"/>
  <c r="CX548"/>
  <c r="CX552"/>
  <c r="CX517"/>
  <c r="CX518"/>
  <c r="CX519"/>
  <c r="CX516"/>
  <c r="CX520"/>
  <c r="CX491"/>
  <c r="CX495"/>
  <c r="CX499"/>
  <c r="CX492"/>
  <c r="CX496"/>
  <c r="CX500"/>
  <c r="CX493"/>
  <c r="CX497"/>
  <c r="CX490"/>
  <c r="CX494"/>
  <c r="CX498"/>
  <c r="CX463"/>
  <c r="CX467"/>
  <c r="CX464"/>
  <c r="CX468"/>
  <c r="CX461"/>
  <c r="CX465"/>
  <c r="CX469"/>
  <c r="CX462"/>
  <c r="CX466"/>
  <c r="CZ391" i="1"/>
  <c r="Y391" s="1"/>
  <c r="CY391"/>
  <c r="X391" s="1"/>
  <c r="GM391" s="1"/>
  <c r="CS388"/>
  <c r="R388" s="1"/>
  <c r="CZ388" s="1"/>
  <c r="Y388" s="1"/>
  <c r="AD388"/>
  <c r="CZ383"/>
  <c r="Y383" s="1"/>
  <c r="CY383"/>
  <c r="X383" s="1"/>
  <c r="CZ381"/>
  <c r="Y381" s="1"/>
  <c r="CY381"/>
  <c r="X381" s="1"/>
  <c r="GM380"/>
  <c r="GN380"/>
  <c r="CY378"/>
  <c r="X378" s="1"/>
  <c r="CZ378"/>
  <c r="Y378" s="1"/>
  <c r="AO328"/>
  <c r="F346"/>
  <c r="AB339"/>
  <c r="CR339"/>
  <c r="Q339" s="1"/>
  <c r="CP339" s="1"/>
  <c r="O339" s="1"/>
  <c r="CZ337"/>
  <c r="Y337" s="1"/>
  <c r="CY337"/>
  <c r="X337" s="1"/>
  <c r="CY336"/>
  <c r="X336" s="1"/>
  <c r="CZ336"/>
  <c r="Y336" s="1"/>
  <c r="AB333"/>
  <c r="CR333"/>
  <c r="Q333" s="1"/>
  <c r="CP333" s="1"/>
  <c r="O333" s="1"/>
  <c r="CD328"/>
  <c r="AU342"/>
  <c r="CZ331"/>
  <c r="Y331" s="1"/>
  <c r="CY331"/>
  <c r="X331" s="1"/>
  <c r="CP330"/>
  <c r="O330" s="1"/>
  <c r="BD290"/>
  <c r="F283"/>
  <c r="BD227"/>
  <c r="BY227"/>
  <c r="CI258"/>
  <c r="AP258"/>
  <c r="CZ252"/>
  <c r="Y252" s="1"/>
  <c r="CY252"/>
  <c r="X252" s="1"/>
  <c r="CZ251"/>
  <c r="Y251" s="1"/>
  <c r="CY251"/>
  <c r="X251" s="1"/>
  <c r="CY248"/>
  <c r="X248" s="1"/>
  <c r="CZ248"/>
  <c r="Y248" s="1"/>
  <c r="AB246"/>
  <c r="CR246"/>
  <c r="Q246" s="1"/>
  <c r="CP246" s="1"/>
  <c r="O246" s="1"/>
  <c r="CZ245"/>
  <c r="Y245" s="1"/>
  <c r="CY245"/>
  <c r="X245" s="1"/>
  <c r="GN241"/>
  <c r="GM241"/>
  <c r="CZ190"/>
  <c r="Y190" s="1"/>
  <c r="CY190"/>
  <c r="X190" s="1"/>
  <c r="CI555"/>
  <c r="BD406"/>
  <c r="CY392"/>
  <c r="X392" s="1"/>
  <c r="GN387"/>
  <c r="CP386"/>
  <c r="O386" s="1"/>
  <c r="CP335"/>
  <c r="O335" s="1"/>
  <c r="CP250"/>
  <c r="O250" s="1"/>
  <c r="CX443" i="3"/>
  <c r="CX447"/>
  <c r="CX444"/>
  <c r="CX448"/>
  <c r="CX445"/>
  <c r="CX449"/>
  <c r="CX446"/>
  <c r="CX383"/>
  <c r="CX387"/>
  <c r="CX384"/>
  <c r="CX381"/>
  <c r="CX385"/>
  <c r="CX382"/>
  <c r="CX386"/>
  <c r="CX346"/>
  <c r="CX347"/>
  <c r="CX348"/>
  <c r="CX250"/>
  <c r="CX254"/>
  <c r="CX258"/>
  <c r="CX251"/>
  <c r="CX255"/>
  <c r="CX259"/>
  <c r="CX248"/>
  <c r="CX252"/>
  <c r="CX256"/>
  <c r="CX249"/>
  <c r="CX253"/>
  <c r="CX257"/>
  <c r="CX242"/>
  <c r="CX246"/>
  <c r="CX239"/>
  <c r="CX243"/>
  <c r="CX247"/>
  <c r="CX240"/>
  <c r="CX244"/>
  <c r="CX241"/>
  <c r="CX245"/>
  <c r="CX218"/>
  <c r="CX222"/>
  <c r="CX219"/>
  <c r="CX223"/>
  <c r="CX220"/>
  <c r="CX217"/>
  <c r="CX221"/>
  <c r="CS181" i="1"/>
  <c r="R181" s="1"/>
  <c r="AD181"/>
  <c r="CZ104"/>
  <c r="Y104" s="1"/>
  <c r="CY104"/>
  <c r="X104" s="1"/>
  <c r="CY103"/>
  <c r="X103" s="1"/>
  <c r="CZ103"/>
  <c r="Y103" s="1"/>
  <c r="CZ98"/>
  <c r="Y98" s="1"/>
  <c r="CY98"/>
  <c r="X98" s="1"/>
  <c r="AB96"/>
  <c r="CR96"/>
  <c r="Q96" s="1"/>
  <c r="AB92"/>
  <c r="CR92"/>
  <c r="Q92" s="1"/>
  <c r="CD78"/>
  <c r="AU109"/>
  <c r="AB385"/>
  <c r="I385"/>
  <c r="R385" s="1"/>
  <c r="CG342"/>
  <c r="BB342"/>
  <c r="BX328"/>
  <c r="CG258"/>
  <c r="BB258"/>
  <c r="AB253"/>
  <c r="CQ251"/>
  <c r="P251" s="1"/>
  <c r="CP251" s="1"/>
  <c r="O251" s="1"/>
  <c r="CQ249"/>
  <c r="P249" s="1"/>
  <c r="CP249" s="1"/>
  <c r="O249" s="1"/>
  <c r="CQ247"/>
  <c r="P247" s="1"/>
  <c r="CP247" s="1"/>
  <c r="O247" s="1"/>
  <c r="AB245"/>
  <c r="CS243"/>
  <c r="R243" s="1"/>
  <c r="CY243" s="1"/>
  <c r="X243" s="1"/>
  <c r="CQ240"/>
  <c r="P240" s="1"/>
  <c r="CP240" s="1"/>
  <c r="O240" s="1"/>
  <c r="T236"/>
  <c r="W236"/>
  <c r="S236"/>
  <c r="CQ234"/>
  <c r="P234" s="1"/>
  <c r="CP234" s="1"/>
  <c r="O234" s="1"/>
  <c r="AB232"/>
  <c r="CZ231"/>
  <c r="Y231" s="1"/>
  <c r="AD231"/>
  <c r="CM227"/>
  <c r="T191"/>
  <c r="P191"/>
  <c r="CP191" s="1"/>
  <c r="O191" s="1"/>
  <c r="AB189"/>
  <c r="CS188"/>
  <c r="R188" s="1"/>
  <c r="P188"/>
  <c r="CP188" s="1"/>
  <c r="O188" s="1"/>
  <c r="AB186"/>
  <c r="CY185"/>
  <c r="X185" s="1"/>
  <c r="CY184"/>
  <c r="X184" s="1"/>
  <c r="CQ184"/>
  <c r="P184" s="1"/>
  <c r="CP184" s="1"/>
  <c r="O184" s="1"/>
  <c r="CZ183"/>
  <c r="Y183" s="1"/>
  <c r="AD183"/>
  <c r="CD193"/>
  <c r="V182"/>
  <c r="AI193" s="1"/>
  <c r="R182"/>
  <c r="CY182" s="1"/>
  <c r="X182" s="1"/>
  <c r="BB109"/>
  <c r="T100"/>
  <c r="V100"/>
  <c r="R100"/>
  <c r="CZ80"/>
  <c r="Y80" s="1"/>
  <c r="CX427" i="3"/>
  <c r="CX431"/>
  <c r="CX435"/>
  <c r="CX439"/>
  <c r="CX424"/>
  <c r="CX428"/>
  <c r="CX432"/>
  <c r="CX436"/>
  <c r="CX440"/>
  <c r="CX425"/>
  <c r="CX429"/>
  <c r="CX433"/>
  <c r="CX437"/>
  <c r="CX441"/>
  <c r="CX426"/>
  <c r="CX430"/>
  <c r="CX434"/>
  <c r="CX438"/>
  <c r="CX442"/>
  <c r="CX403"/>
  <c r="CX407"/>
  <c r="CX411"/>
  <c r="CX404"/>
  <c r="CX408"/>
  <c r="CX405"/>
  <c r="CX409"/>
  <c r="CX406"/>
  <c r="CX410"/>
  <c r="CX366"/>
  <c r="CX370"/>
  <c r="CX367"/>
  <c r="CX371"/>
  <c r="CX364"/>
  <c r="CX368"/>
  <c r="CX372"/>
  <c r="CX365"/>
  <c r="CX369"/>
  <c r="CX358"/>
  <c r="CX362"/>
  <c r="CX359"/>
  <c r="CX363"/>
  <c r="CX360"/>
  <c r="CX357"/>
  <c r="CX361"/>
  <c r="CX343"/>
  <c r="CX344"/>
  <c r="CX342"/>
  <c r="CX339"/>
  <c r="CX340"/>
  <c r="CX341"/>
  <c r="CX338"/>
  <c r="CX337"/>
  <c r="CX286"/>
  <c r="CX290"/>
  <c r="CX294"/>
  <c r="CX287"/>
  <c r="CX291"/>
  <c r="CX295"/>
  <c r="CX288"/>
  <c r="CX292"/>
  <c r="CX296"/>
  <c r="CX289"/>
  <c r="CX293"/>
  <c r="CX214"/>
  <c r="CX215"/>
  <c r="CX216"/>
  <c r="CX213"/>
  <c r="CX178"/>
  <c r="CX179"/>
  <c r="CX180"/>
  <c r="F113" i="1"/>
  <c r="AO78"/>
  <c r="CY107"/>
  <c r="X107" s="1"/>
  <c r="GO107" s="1"/>
  <c r="CZ107"/>
  <c r="Y107" s="1"/>
  <c r="CY101"/>
  <c r="X101" s="1"/>
  <c r="GO101" s="1"/>
  <c r="CZ101"/>
  <c r="Y101" s="1"/>
  <c r="CZ99"/>
  <c r="Y99" s="1"/>
  <c r="CY99"/>
  <c r="X99" s="1"/>
  <c r="CZ96"/>
  <c r="Y96" s="1"/>
  <c r="CY96"/>
  <c r="X96" s="1"/>
  <c r="CZ92"/>
  <c r="Y92" s="1"/>
  <c r="CY92"/>
  <c r="X92" s="1"/>
  <c r="CY89"/>
  <c r="X89" s="1"/>
  <c r="GN89" s="1"/>
  <c r="CZ89"/>
  <c r="Y89" s="1"/>
  <c r="CZ86"/>
  <c r="Y86" s="1"/>
  <c r="CY86"/>
  <c r="X86" s="1"/>
  <c r="BZ30"/>
  <c r="AQ44"/>
  <c r="CG44"/>
  <c r="AB386"/>
  <c r="AD384"/>
  <c r="AD382"/>
  <c r="AB380"/>
  <c r="AB378"/>
  <c r="BC342"/>
  <c r="AD340"/>
  <c r="AD338"/>
  <c r="AB336"/>
  <c r="AB334"/>
  <c r="AB332"/>
  <c r="AB330"/>
  <c r="BC258"/>
  <c r="AD256"/>
  <c r="AD254"/>
  <c r="AD252"/>
  <c r="I244"/>
  <c r="S244" s="1"/>
  <c r="AD242"/>
  <c r="U239"/>
  <c r="CZ238"/>
  <c r="Y238" s="1"/>
  <c r="P236"/>
  <c r="CP236" s="1"/>
  <c r="O236" s="1"/>
  <c r="AB236"/>
  <c r="CT235"/>
  <c r="S235" s="1"/>
  <c r="CT233"/>
  <c r="S233" s="1"/>
  <c r="BX227"/>
  <c r="AB190"/>
  <c r="T189"/>
  <c r="AG193" s="1"/>
  <c r="P189"/>
  <c r="CP189" s="1"/>
  <c r="O189" s="1"/>
  <c r="AD185"/>
  <c r="GX182"/>
  <c r="CJ193" s="1"/>
  <c r="BZ193"/>
  <c r="BX179"/>
  <c r="BD179"/>
  <c r="F116"/>
  <c r="CP105"/>
  <c r="O105" s="1"/>
  <c r="CP102"/>
  <c r="O102" s="1"/>
  <c r="W100"/>
  <c r="CP90"/>
  <c r="O90" s="1"/>
  <c r="U86"/>
  <c r="Q86"/>
  <c r="CP86" s="1"/>
  <c r="O86" s="1"/>
  <c r="CX374" i="3"/>
  <c r="CX375"/>
  <c r="CX379"/>
  <c r="CX376"/>
  <c r="CX380"/>
  <c r="CX373"/>
  <c r="CX377"/>
  <c r="CX378"/>
  <c r="CX354"/>
  <c r="CX355"/>
  <c r="CX352"/>
  <c r="CX356"/>
  <c r="CX353"/>
  <c r="CX326"/>
  <c r="CX330"/>
  <c r="CX334"/>
  <c r="CX327"/>
  <c r="CX331"/>
  <c r="CX335"/>
  <c r="CX328"/>
  <c r="CX332"/>
  <c r="CX336"/>
  <c r="CX329"/>
  <c r="CX333"/>
  <c r="CX298"/>
  <c r="CX302"/>
  <c r="CX299"/>
  <c r="CX303"/>
  <c r="CX300"/>
  <c r="CX304"/>
  <c r="CX297"/>
  <c r="CX301"/>
  <c r="CX305"/>
  <c r="CX282"/>
  <c r="CX279"/>
  <c r="CX283"/>
  <c r="CX280"/>
  <c r="CX284"/>
  <c r="CX281"/>
  <c r="CX285"/>
  <c r="CX182"/>
  <c r="CX183"/>
  <c r="CX181"/>
  <c r="AO26" i="1"/>
  <c r="F145"/>
  <c r="BY78"/>
  <c r="CI109"/>
  <c r="CY105"/>
  <c r="X105" s="1"/>
  <c r="CZ105"/>
  <c r="Y105" s="1"/>
  <c r="CZ102"/>
  <c r="Y102" s="1"/>
  <c r="CY102"/>
  <c r="X102" s="1"/>
  <c r="AB94"/>
  <c r="CR94"/>
  <c r="Q94" s="1"/>
  <c r="CP94" s="1"/>
  <c r="O94" s="1"/>
  <c r="CZ90"/>
  <c r="Y90" s="1"/>
  <c r="CY90"/>
  <c r="X90" s="1"/>
  <c r="AB88"/>
  <c r="CR88"/>
  <c r="Q88" s="1"/>
  <c r="CP88" s="1"/>
  <c r="O88" s="1"/>
  <c r="BZ78"/>
  <c r="AQ109"/>
  <c r="CZ42"/>
  <c r="Y42" s="1"/>
  <c r="CY42"/>
  <c r="X42" s="1"/>
  <c r="AB383"/>
  <c r="BD342"/>
  <c r="AB255"/>
  <c r="BB193"/>
  <c r="CY188"/>
  <c r="X188" s="1"/>
  <c r="CZ182"/>
  <c r="Y182" s="1"/>
  <c r="CP106"/>
  <c r="O106" s="1"/>
  <c r="CP100"/>
  <c r="O100" s="1"/>
  <c r="CP97"/>
  <c r="O97" s="1"/>
  <c r="CP93"/>
  <c r="O93" s="1"/>
  <c r="CP87"/>
  <c r="O87" s="1"/>
  <c r="CX391" i="3"/>
  <c r="CX395"/>
  <c r="CX388"/>
  <c r="CX392"/>
  <c r="CX389"/>
  <c r="CX393"/>
  <c r="CX390"/>
  <c r="CX394"/>
  <c r="CX350"/>
  <c r="CX351"/>
  <c r="CX349"/>
  <c r="CX306"/>
  <c r="CX310"/>
  <c r="CX314"/>
  <c r="CX318"/>
  <c r="CX322"/>
  <c r="CX307"/>
  <c r="CX311"/>
  <c r="CX315"/>
  <c r="CX319"/>
  <c r="CX323"/>
  <c r="CX308"/>
  <c r="CX312"/>
  <c r="CX316"/>
  <c r="CX320"/>
  <c r="CX324"/>
  <c r="CX309"/>
  <c r="CX313"/>
  <c r="CX317"/>
  <c r="CX321"/>
  <c r="CX325"/>
  <c r="CX262"/>
  <c r="CX266"/>
  <c r="CX270"/>
  <c r="CX274"/>
  <c r="CX278"/>
  <c r="CX263"/>
  <c r="CX267"/>
  <c r="CX271"/>
  <c r="CX275"/>
  <c r="CX260"/>
  <c r="CX264"/>
  <c r="CX268"/>
  <c r="CX272"/>
  <c r="CX276"/>
  <c r="CX261"/>
  <c r="CX265"/>
  <c r="CX269"/>
  <c r="CX273"/>
  <c r="CX277"/>
  <c r="CY239" i="1"/>
  <c r="X239" s="1"/>
  <c r="GN239" s="1"/>
  <c r="CZ239"/>
  <c r="Y239" s="1"/>
  <c r="F209"/>
  <c r="BC179"/>
  <c r="CZ106"/>
  <c r="Y106" s="1"/>
  <c r="CY106"/>
  <c r="X106" s="1"/>
  <c r="AB104"/>
  <c r="CR104"/>
  <c r="Q104" s="1"/>
  <c r="CP104" s="1"/>
  <c r="O104" s="1"/>
  <c r="GM103"/>
  <c r="GO103"/>
  <c r="CZ100"/>
  <c r="Y100" s="1"/>
  <c r="CY100"/>
  <c r="X100" s="1"/>
  <c r="GN98"/>
  <c r="GM98"/>
  <c r="CY97"/>
  <c r="X97" s="1"/>
  <c r="CZ97"/>
  <c r="Y97" s="1"/>
  <c r="CZ94"/>
  <c r="Y94" s="1"/>
  <c r="CY94"/>
  <c r="X94" s="1"/>
  <c r="CY93"/>
  <c r="X93" s="1"/>
  <c r="CZ93"/>
  <c r="Y93" s="1"/>
  <c r="CZ91"/>
  <c r="Y91" s="1"/>
  <c r="CY91"/>
  <c r="X91" s="1"/>
  <c r="CZ88"/>
  <c r="Y88" s="1"/>
  <c r="CY88"/>
  <c r="X88" s="1"/>
  <c r="CY87"/>
  <c r="X87" s="1"/>
  <c r="CZ87"/>
  <c r="Y87" s="1"/>
  <c r="CZ85"/>
  <c r="Y85" s="1"/>
  <c r="CY85"/>
  <c r="X85" s="1"/>
  <c r="I384"/>
  <c r="GX384" s="1"/>
  <c r="I340"/>
  <c r="GX340" s="1"/>
  <c r="CJ342" s="1"/>
  <c r="I256"/>
  <c r="GX256" s="1"/>
  <c r="CP238"/>
  <c r="O238" s="1"/>
  <c r="AB238"/>
  <c r="CY230"/>
  <c r="X230" s="1"/>
  <c r="CQ230"/>
  <c r="P230" s="1"/>
  <c r="CP229"/>
  <c r="O229" s="1"/>
  <c r="GX189"/>
  <c r="W189"/>
  <c r="AJ193" s="1"/>
  <c r="CZ188"/>
  <c r="Y188" s="1"/>
  <c r="AB188"/>
  <c r="CP187"/>
  <c r="O187" s="1"/>
  <c r="CQ182"/>
  <c r="P182" s="1"/>
  <c r="CP182" s="1"/>
  <c r="O182" s="1"/>
  <c r="CP96"/>
  <c r="O96" s="1"/>
  <c r="CP92"/>
  <c r="O92" s="1"/>
  <c r="CX226" i="3"/>
  <c r="CX230"/>
  <c r="CX227"/>
  <c r="CX231"/>
  <c r="CX224"/>
  <c r="CX228"/>
  <c r="CX225"/>
  <c r="CX229"/>
  <c r="CX206"/>
  <c r="CX210"/>
  <c r="CX207"/>
  <c r="CX211"/>
  <c r="CX208"/>
  <c r="CX212"/>
  <c r="CX205"/>
  <c r="CX209"/>
  <c r="CX186"/>
  <c r="CX187"/>
  <c r="CX184"/>
  <c r="CX188"/>
  <c r="CX185"/>
  <c r="CX158"/>
  <c r="CX162"/>
  <c r="CX166"/>
  <c r="CX159"/>
  <c r="CX163"/>
  <c r="CX167"/>
  <c r="CX160"/>
  <c r="CX164"/>
  <c r="CX168"/>
  <c r="CX161"/>
  <c r="CX165"/>
  <c r="CX130"/>
  <c r="CX134"/>
  <c r="CX131"/>
  <c r="CX135"/>
  <c r="CX132"/>
  <c r="CX136"/>
  <c r="CX129"/>
  <c r="CX133"/>
  <c r="CX137"/>
  <c r="CX114"/>
  <c r="CX111"/>
  <c r="CX115"/>
  <c r="CX112"/>
  <c r="CX116"/>
  <c r="CX113"/>
  <c r="CX117"/>
  <c r="CX50"/>
  <c r="CX54"/>
  <c r="CX51"/>
  <c r="CX55"/>
  <c r="CX52"/>
  <c r="CX49"/>
  <c r="CX53"/>
  <c r="CX15"/>
  <c r="CX16"/>
  <c r="CX17"/>
  <c r="CL179" i="1"/>
  <c r="BD109"/>
  <c r="P82"/>
  <c r="AB82"/>
  <c r="CR80"/>
  <c r="Q80" s="1"/>
  <c r="BX78"/>
  <c r="F48"/>
  <c r="BC44"/>
  <c r="AU44"/>
  <c r="CQ42"/>
  <c r="P42" s="1"/>
  <c r="CP42" s="1"/>
  <c r="O42" s="1"/>
  <c r="CR40"/>
  <c r="Q40" s="1"/>
  <c r="CS38"/>
  <c r="R38" s="1"/>
  <c r="P38"/>
  <c r="CS36"/>
  <c r="R36" s="1"/>
  <c r="P36"/>
  <c r="CS34"/>
  <c r="R34" s="1"/>
  <c r="P34"/>
  <c r="CS32"/>
  <c r="R32" s="1"/>
  <c r="P32"/>
  <c r="CX138" i="3"/>
  <c r="CX142"/>
  <c r="CX146"/>
  <c r="CX150"/>
  <c r="CX154"/>
  <c r="CX139"/>
  <c r="CX143"/>
  <c r="CX147"/>
  <c r="CX151"/>
  <c r="CX155"/>
  <c r="CX140"/>
  <c r="CX144"/>
  <c r="CX148"/>
  <c r="CX152"/>
  <c r="CX156"/>
  <c r="CX141"/>
  <c r="CX145"/>
  <c r="CX149"/>
  <c r="CX153"/>
  <c r="CX157"/>
  <c r="CX94"/>
  <c r="CX98"/>
  <c r="CX102"/>
  <c r="CX106"/>
  <c r="CX110"/>
  <c r="CX95"/>
  <c r="CX99"/>
  <c r="CX103"/>
  <c r="CX107"/>
  <c r="CX92"/>
  <c r="CX96"/>
  <c r="CX100"/>
  <c r="CX104"/>
  <c r="CX108"/>
  <c r="CX93"/>
  <c r="CX97"/>
  <c r="CX101"/>
  <c r="CX105"/>
  <c r="CX109"/>
  <c r="CX74"/>
  <c r="CX78"/>
  <c r="CX71"/>
  <c r="CX75"/>
  <c r="CX79"/>
  <c r="CX72"/>
  <c r="CX76"/>
  <c r="CX73"/>
  <c r="CX77"/>
  <c r="CX46"/>
  <c r="CX47"/>
  <c r="CX48"/>
  <c r="CX45"/>
  <c r="CX22"/>
  <c r="CX26"/>
  <c r="CX23"/>
  <c r="CX27"/>
  <c r="CX24"/>
  <c r="CX21"/>
  <c r="CX25"/>
  <c r="I81" i="1"/>
  <c r="P81" s="1"/>
  <c r="CX12" i="3"/>
  <c r="CX13"/>
  <c r="I39" i="1"/>
  <c r="R39" s="1"/>
  <c r="CX10" i="3"/>
  <c r="CX7"/>
  <c r="CX11"/>
  <c r="CX8"/>
  <c r="CX9"/>
  <c r="I37" i="1"/>
  <c r="P37" s="1"/>
  <c r="CX6" i="3"/>
  <c r="CX3"/>
  <c r="CX4"/>
  <c r="CX5"/>
  <c r="I35" i="1"/>
  <c r="P35" s="1"/>
  <c r="CX2" i="3"/>
  <c r="CX1"/>
  <c r="I33" i="1"/>
  <c r="AB107"/>
  <c r="AB105"/>
  <c r="AB103"/>
  <c r="AB101"/>
  <c r="AD99"/>
  <c r="AB97"/>
  <c r="AD95"/>
  <c r="AB93"/>
  <c r="AD91"/>
  <c r="AB89"/>
  <c r="AB87"/>
  <c r="AD85"/>
  <c r="AB83"/>
  <c r="W81"/>
  <c r="AD81"/>
  <c r="CR81" s="1"/>
  <c r="Q81" s="1"/>
  <c r="AP44"/>
  <c r="CT41"/>
  <c r="S41" s="1"/>
  <c r="W39"/>
  <c r="S39"/>
  <c r="W37"/>
  <c r="S37"/>
  <c r="W35"/>
  <c r="S35"/>
  <c r="W33"/>
  <c r="AJ44" s="1"/>
  <c r="S33"/>
  <c r="CX82" i="3"/>
  <c r="CX86"/>
  <c r="CX90"/>
  <c r="CX83"/>
  <c r="CX87"/>
  <c r="CX91"/>
  <c r="CX80"/>
  <c r="CX84"/>
  <c r="CX88"/>
  <c r="CX81"/>
  <c r="CX85"/>
  <c r="CX89"/>
  <c r="CX66"/>
  <c r="CX70"/>
  <c r="CX67"/>
  <c r="CX64"/>
  <c r="CX68"/>
  <c r="CX65"/>
  <c r="CX69"/>
  <c r="CX30"/>
  <c r="CX34"/>
  <c r="CX31"/>
  <c r="CX35"/>
  <c r="CX28"/>
  <c r="CX32"/>
  <c r="CX36"/>
  <c r="CX29"/>
  <c r="CX33"/>
  <c r="I84" i="1"/>
  <c r="W84" s="1"/>
  <c r="I83"/>
  <c r="T83" s="1"/>
  <c r="S81"/>
  <c r="V81"/>
  <c r="R81"/>
  <c r="CY80"/>
  <c r="X80" s="1"/>
  <c r="CI44"/>
  <c r="CY40"/>
  <c r="X40" s="1"/>
  <c r="CY38"/>
  <c r="X38" s="1"/>
  <c r="CY36"/>
  <c r="X36" s="1"/>
  <c r="CY34"/>
  <c r="X34" s="1"/>
  <c r="CY32"/>
  <c r="X32" s="1"/>
  <c r="CX234" i="3"/>
  <c r="CX238"/>
  <c r="CX235"/>
  <c r="CX232"/>
  <c r="CX236"/>
  <c r="CX233"/>
  <c r="CX237"/>
  <c r="CX198"/>
  <c r="CX202"/>
  <c r="CX199"/>
  <c r="CX203"/>
  <c r="CX196"/>
  <c r="CX200"/>
  <c r="CX204"/>
  <c r="CX197"/>
  <c r="CX201"/>
  <c r="CX190"/>
  <c r="CX194"/>
  <c r="CX191"/>
  <c r="CX195"/>
  <c r="CX192"/>
  <c r="CX189"/>
  <c r="CX193"/>
  <c r="CX175"/>
  <c r="CX176"/>
  <c r="CX174"/>
  <c r="CX171"/>
  <c r="CX172"/>
  <c r="CX173"/>
  <c r="CX170"/>
  <c r="CX169"/>
  <c r="CX118"/>
  <c r="CX122"/>
  <c r="CX126"/>
  <c r="CX119"/>
  <c r="CX123"/>
  <c r="CX127"/>
  <c r="CX120"/>
  <c r="CX124"/>
  <c r="CX128"/>
  <c r="CX121"/>
  <c r="CX125"/>
  <c r="CX58"/>
  <c r="CX62"/>
  <c r="CX59"/>
  <c r="CX63"/>
  <c r="CX56"/>
  <c r="CX60"/>
  <c r="CX57"/>
  <c r="CX61"/>
  <c r="CX38"/>
  <c r="CX42"/>
  <c r="CX39"/>
  <c r="CX43"/>
  <c r="CX40"/>
  <c r="CX44"/>
  <c r="CX37"/>
  <c r="CX41"/>
  <c r="BB30" i="1"/>
  <c r="F57"/>
  <c r="BC109"/>
  <c r="I95"/>
  <c r="T95" s="1"/>
  <c r="S83"/>
  <c r="V83"/>
  <c r="R83"/>
  <c r="T82"/>
  <c r="W82"/>
  <c r="S82"/>
  <c r="P80"/>
  <c r="P40"/>
  <c r="CP40" s="1"/>
  <c r="O40" s="1"/>
  <c r="CZ38"/>
  <c r="Y38" s="1"/>
  <c r="CR38"/>
  <c r="Q38" s="1"/>
  <c r="T38"/>
  <c r="CZ36"/>
  <c r="Y36" s="1"/>
  <c r="CR36"/>
  <c r="Q36" s="1"/>
  <c r="T36"/>
  <c r="CZ34"/>
  <c r="Y34" s="1"/>
  <c r="CR34"/>
  <c r="Q34" s="1"/>
  <c r="T34"/>
  <c r="CZ32"/>
  <c r="Y32" s="1"/>
  <c r="CR32"/>
  <c r="Q32" s="1"/>
  <c r="T32"/>
  <c r="BD44"/>
  <c r="CX18" i="3"/>
  <c r="CX19"/>
  <c r="CX20"/>
  <c r="J1370" i="5" l="1"/>
  <c r="W1283"/>
  <c r="G1219"/>
  <c r="J1366"/>
  <c r="G552"/>
  <c r="O552" s="1"/>
  <c r="G597" s="1"/>
  <c r="W202"/>
  <c r="X242"/>
  <c r="G1000"/>
  <c r="W1138"/>
  <c r="G1362"/>
  <c r="J109"/>
  <c r="G1213"/>
  <c r="G761"/>
  <c r="J1219"/>
  <c r="J1077"/>
  <c r="J1006"/>
  <c r="J832"/>
  <c r="G1366"/>
  <c r="G1285"/>
  <c r="G1376"/>
  <c r="G1370"/>
  <c r="G282"/>
  <c r="G109"/>
  <c r="G1077"/>
  <c r="J282"/>
  <c r="G520"/>
  <c r="G832"/>
  <c r="G1006"/>
  <c r="J1213"/>
  <c r="J1000"/>
  <c r="J755"/>
  <c r="J597"/>
  <c r="J761"/>
  <c r="J526"/>
  <c r="J353"/>
  <c r="J1362"/>
  <c r="J1285"/>
  <c r="J1376"/>
  <c r="G276"/>
  <c r="G526"/>
  <c r="G353"/>
  <c r="G755"/>
  <c r="J520"/>
  <c r="J276"/>
  <c r="W193" i="1"/>
  <c r="AJ179"/>
  <c r="GN88"/>
  <c r="GM88"/>
  <c r="GO104"/>
  <c r="GM104"/>
  <c r="BA193"/>
  <c r="CJ179"/>
  <c r="GN246"/>
  <c r="GM246"/>
  <c r="GN381"/>
  <c r="GM381"/>
  <c r="GN395"/>
  <c r="GM395"/>
  <c r="GO745"/>
  <c r="GM745"/>
  <c r="GO479"/>
  <c r="GM479"/>
  <c r="GO483"/>
  <c r="GM483"/>
  <c r="GO541"/>
  <c r="GM541"/>
  <c r="GO552"/>
  <c r="GM552"/>
  <c r="GN940"/>
  <c r="GM940"/>
  <c r="GO1040"/>
  <c r="GM1040"/>
  <c r="GO1044"/>
  <c r="GM1044"/>
  <c r="BB1033"/>
  <c r="F1168"/>
  <c r="GN530"/>
  <c r="GM530"/>
  <c r="GM1047"/>
  <c r="GO1047"/>
  <c r="T1280"/>
  <c r="AG1241"/>
  <c r="GO1505"/>
  <c r="GM1505"/>
  <c r="GO1263"/>
  <c r="GM1263"/>
  <c r="GN1405"/>
  <c r="GM1405"/>
  <c r="GN1548"/>
  <c r="GM1548"/>
  <c r="GO1564"/>
  <c r="GM1564"/>
  <c r="GM1273"/>
  <c r="GN1273"/>
  <c r="GM1356"/>
  <c r="GN1356"/>
  <c r="GM1418"/>
  <c r="GO1418"/>
  <c r="GM1497"/>
  <c r="GN1497"/>
  <c r="CJ1541"/>
  <c r="BA1581"/>
  <c r="GM1244"/>
  <c r="GN1244"/>
  <c r="GM1246"/>
  <c r="GN1246"/>
  <c r="GM1545"/>
  <c r="GN1545"/>
  <c r="GM1551"/>
  <c r="GN1551"/>
  <c r="GN2082"/>
  <c r="GM2082"/>
  <c r="GO1578"/>
  <c r="GM1578"/>
  <c r="GN1770"/>
  <c r="GM1770"/>
  <c r="GN1820"/>
  <c r="GM1820"/>
  <c r="GN1828"/>
  <c r="GM1828"/>
  <c r="GN2224"/>
  <c r="GM2224"/>
  <c r="GM1925"/>
  <c r="GN1925"/>
  <c r="GM1927"/>
  <c r="GO1927"/>
  <c r="GM1983"/>
  <c r="GN1983"/>
  <c r="GM1989"/>
  <c r="GO1989"/>
  <c r="W44"/>
  <c r="AJ30"/>
  <c r="GN94"/>
  <c r="GM94"/>
  <c r="AG179"/>
  <c r="T193"/>
  <c r="GO333"/>
  <c r="GM333"/>
  <c r="GN532"/>
  <c r="GM532"/>
  <c r="GN743"/>
  <c r="GM743"/>
  <c r="GN948"/>
  <c r="GM948"/>
  <c r="GN1092"/>
  <c r="GM1092"/>
  <c r="BA821"/>
  <c r="CJ781"/>
  <c r="AH1083"/>
  <c r="U1123"/>
  <c r="GO1111"/>
  <c r="GM1111"/>
  <c r="AJ781"/>
  <c r="W821"/>
  <c r="GN1503"/>
  <c r="GM1503"/>
  <c r="GN786"/>
  <c r="GM786"/>
  <c r="GO805"/>
  <c r="GM805"/>
  <c r="GM1089"/>
  <c r="GN1089"/>
  <c r="GM1091"/>
  <c r="GN1091"/>
  <c r="GM1107"/>
  <c r="GO1107"/>
  <c r="GO819"/>
  <c r="GM819"/>
  <c r="GN1253"/>
  <c r="GM1253"/>
  <c r="GN1261"/>
  <c r="GM1261"/>
  <c r="GN1411"/>
  <c r="GM1411"/>
  <c r="GO1419"/>
  <c r="GM1419"/>
  <c r="GN1546"/>
  <c r="GM1546"/>
  <c r="GN1554"/>
  <c r="GM1554"/>
  <c r="GN1562"/>
  <c r="GM1562"/>
  <c r="GN1974"/>
  <c r="GM1974"/>
  <c r="GN2078"/>
  <c r="GM2078"/>
  <c r="GN1978"/>
  <c r="GM1978"/>
  <c r="GM1811"/>
  <c r="GN1811"/>
  <c r="GM1987"/>
  <c r="GO1987"/>
  <c r="CJ2122"/>
  <c r="BA2148"/>
  <c r="GN2222"/>
  <c r="GM2222"/>
  <c r="CJ2263"/>
  <c r="BA2275"/>
  <c r="GM1765"/>
  <c r="GN1765"/>
  <c r="GM1842"/>
  <c r="GN1842"/>
  <c r="GM2270"/>
  <c r="GO2270"/>
  <c r="BA342"/>
  <c r="CJ328"/>
  <c r="GN86"/>
  <c r="GM86"/>
  <c r="GN379"/>
  <c r="GM379"/>
  <c r="GO397"/>
  <c r="GM397"/>
  <c r="GO481"/>
  <c r="GM481"/>
  <c r="GN944"/>
  <c r="GM944"/>
  <c r="GO950"/>
  <c r="GM950"/>
  <c r="GN963"/>
  <c r="GM963"/>
  <c r="GO1042"/>
  <c r="GM1042"/>
  <c r="GO399"/>
  <c r="GM399"/>
  <c r="AE1083"/>
  <c r="R1123"/>
  <c r="AO1346"/>
  <c r="F1459"/>
  <c r="GN1249"/>
  <c r="GM1249"/>
  <c r="GO1498"/>
  <c r="GM1498"/>
  <c r="GN1504"/>
  <c r="GM1504"/>
  <c r="GN1544"/>
  <c r="GM1544"/>
  <c r="GM1268"/>
  <c r="GO1268"/>
  <c r="GM1277"/>
  <c r="GO1277"/>
  <c r="GM1402"/>
  <c r="GN1402"/>
  <c r="GM1414"/>
  <c r="GN1414"/>
  <c r="GM1420"/>
  <c r="GN1420"/>
  <c r="GM1499"/>
  <c r="GN1499"/>
  <c r="GM1555"/>
  <c r="GN1555"/>
  <c r="GM1557"/>
  <c r="GN1557"/>
  <c r="GN1245"/>
  <c r="GM1245"/>
  <c r="GN1824"/>
  <c r="GM1824"/>
  <c r="GO2140"/>
  <c r="GM2140"/>
  <c r="GN2228"/>
  <c r="GM2228"/>
  <c r="GN2268"/>
  <c r="GM2268"/>
  <c r="GN1816"/>
  <c r="GM1816"/>
  <c r="GM1923"/>
  <c r="GN1923"/>
  <c r="GN2136"/>
  <c r="GM2136"/>
  <c r="GM2142"/>
  <c r="GO2142"/>
  <c r="GM2272"/>
  <c r="GN2272"/>
  <c r="GN339"/>
  <c r="GM339"/>
  <c r="GN544"/>
  <c r="GM544"/>
  <c r="GO546"/>
  <c r="GM546"/>
  <c r="GO403"/>
  <c r="GM403"/>
  <c r="GO965"/>
  <c r="GM965"/>
  <c r="GN1195"/>
  <c r="GM1195"/>
  <c r="GO1108"/>
  <c r="GM1108"/>
  <c r="GN1116"/>
  <c r="GM1116"/>
  <c r="GO807"/>
  <c r="GM807"/>
  <c r="GN817"/>
  <c r="GM817"/>
  <c r="GN1099"/>
  <c r="GM1099"/>
  <c r="GO1110"/>
  <c r="GM1110"/>
  <c r="GN1257"/>
  <c r="GM1257"/>
  <c r="GN1399"/>
  <c r="GM1399"/>
  <c r="GO1579"/>
  <c r="GM1579"/>
  <c r="GN1251"/>
  <c r="GM1251"/>
  <c r="GN1982"/>
  <c r="GM1982"/>
  <c r="GO1990"/>
  <c r="GM1990"/>
  <c r="GM1975"/>
  <c r="GN1975"/>
  <c r="GN2226"/>
  <c r="GM2226"/>
  <c r="GO2266"/>
  <c r="GM2266"/>
  <c r="GM1761"/>
  <c r="GN1761"/>
  <c r="GN1997"/>
  <c r="GM1997"/>
  <c r="GM2144"/>
  <c r="GO2144"/>
  <c r="AE2218"/>
  <c r="R2231"/>
  <c r="AH2218"/>
  <c r="U2231"/>
  <c r="CY82"/>
  <c r="X82" s="1"/>
  <c r="CZ82"/>
  <c r="Y82" s="1"/>
  <c r="CZ39"/>
  <c r="Y39" s="1"/>
  <c r="CY39"/>
  <c r="X39" s="1"/>
  <c r="AB95"/>
  <c r="CR95"/>
  <c r="Q95" s="1"/>
  <c r="CP32"/>
  <c r="O32" s="1"/>
  <c r="GN187"/>
  <c r="GM187"/>
  <c r="GM100"/>
  <c r="GO100"/>
  <c r="F367"/>
  <c r="BD328"/>
  <c r="BD438"/>
  <c r="AQ78"/>
  <c r="F119"/>
  <c r="CI78"/>
  <c r="AZ109"/>
  <c r="GM105"/>
  <c r="GN105"/>
  <c r="AQ193"/>
  <c r="BZ179"/>
  <c r="CY235"/>
  <c r="X235" s="1"/>
  <c r="CZ235"/>
  <c r="Y235" s="1"/>
  <c r="CP235"/>
  <c r="O235" s="1"/>
  <c r="AB254"/>
  <c r="CR254"/>
  <c r="Q254" s="1"/>
  <c r="CP254" s="1"/>
  <c r="O254" s="1"/>
  <c r="AB340"/>
  <c r="CR340"/>
  <c r="Q340" s="1"/>
  <c r="AB382"/>
  <c r="CR382"/>
  <c r="Q382" s="1"/>
  <c r="CP382" s="1"/>
  <c r="O382" s="1"/>
  <c r="AQ30"/>
  <c r="F54"/>
  <c r="AQ141"/>
  <c r="GM191"/>
  <c r="GO191"/>
  <c r="AB231"/>
  <c r="CR231"/>
  <c r="Q231" s="1"/>
  <c r="CY236"/>
  <c r="X236" s="1"/>
  <c r="CZ236"/>
  <c r="Y236" s="1"/>
  <c r="GO251"/>
  <c r="GM251"/>
  <c r="CZ181"/>
  <c r="Y181" s="1"/>
  <c r="AL193" s="1"/>
  <c r="AE193"/>
  <c r="CY181"/>
  <c r="X181" s="1"/>
  <c r="AK193" s="1"/>
  <c r="GO335"/>
  <c r="GM335"/>
  <c r="BD376"/>
  <c r="F431"/>
  <c r="AU328"/>
  <c r="F361"/>
  <c r="AU438"/>
  <c r="AB388"/>
  <c r="CR388"/>
  <c r="Q388" s="1"/>
  <c r="CP388" s="1"/>
  <c r="O388" s="1"/>
  <c r="AU376"/>
  <c r="F425"/>
  <c r="BC587"/>
  <c r="F506"/>
  <c r="BC476"/>
  <c r="GO255"/>
  <c r="GM255"/>
  <c r="GM334"/>
  <c r="GN334"/>
  <c r="CG376"/>
  <c r="AX406"/>
  <c r="BB524"/>
  <c r="F568"/>
  <c r="F704"/>
  <c r="AP621"/>
  <c r="AH179"/>
  <c r="U193"/>
  <c r="GN245"/>
  <c r="GM245"/>
  <c r="GN383"/>
  <c r="GM383"/>
  <c r="GO396"/>
  <c r="GM396"/>
  <c r="CP478"/>
  <c r="O478" s="1"/>
  <c r="AC490"/>
  <c r="GN527"/>
  <c r="GM527"/>
  <c r="AO524"/>
  <c r="F559"/>
  <c r="AS621"/>
  <c r="F712"/>
  <c r="AP328"/>
  <c r="F351"/>
  <c r="AP438"/>
  <c r="GO548"/>
  <c r="GM548"/>
  <c r="AO733"/>
  <c r="F751"/>
  <c r="AO853"/>
  <c r="AZ490"/>
  <c r="CI476"/>
  <c r="AZ733"/>
  <c r="F758"/>
  <c r="W490"/>
  <c r="AJ476"/>
  <c r="GM534"/>
  <c r="GN534"/>
  <c r="AQ733"/>
  <c r="F757"/>
  <c r="AQ853"/>
  <c r="F846"/>
  <c r="BD781"/>
  <c r="GN933"/>
  <c r="GM933"/>
  <c r="CI927"/>
  <c r="AZ967"/>
  <c r="AE1037"/>
  <c r="R1049"/>
  <c r="F1130"/>
  <c r="AX1083"/>
  <c r="AB740"/>
  <c r="CR740"/>
  <c r="Q740" s="1"/>
  <c r="CP740" s="1"/>
  <c r="O740" s="1"/>
  <c r="AP733"/>
  <c r="F756"/>
  <c r="AP853"/>
  <c r="GN788"/>
  <c r="GM788"/>
  <c r="GO804"/>
  <c r="GM804"/>
  <c r="AU781"/>
  <c r="F840"/>
  <c r="BC927"/>
  <c r="BC999"/>
  <c r="F983"/>
  <c r="GN1113"/>
  <c r="GM1113"/>
  <c r="GN393"/>
  <c r="GM393"/>
  <c r="GN787"/>
  <c r="GM787"/>
  <c r="GN796"/>
  <c r="GM796"/>
  <c r="CZ808"/>
  <c r="Y808" s="1"/>
  <c r="CY808"/>
  <c r="X808" s="1"/>
  <c r="GM954"/>
  <c r="GO954"/>
  <c r="AI1037"/>
  <c r="V1049"/>
  <c r="GN1098"/>
  <c r="GM1098"/>
  <c r="GM1109"/>
  <c r="GO1109"/>
  <c r="BB1193"/>
  <c r="F1220"/>
  <c r="BB1312"/>
  <c r="GM803"/>
  <c r="GO803"/>
  <c r="GN942"/>
  <c r="GM942"/>
  <c r="GN1087"/>
  <c r="GM1087"/>
  <c r="GN1197"/>
  <c r="GM1197"/>
  <c r="AH733"/>
  <c r="U747"/>
  <c r="BD1193"/>
  <c r="BD1312"/>
  <c r="F1232"/>
  <c r="BD1393"/>
  <c r="F1448"/>
  <c r="AQ1493"/>
  <c r="F1517"/>
  <c r="AQ1613"/>
  <c r="AX887"/>
  <c r="F1006"/>
  <c r="CH1049"/>
  <c r="AC1037"/>
  <c r="CF1049"/>
  <c r="P1049"/>
  <c r="CE1049"/>
  <c r="BC1033"/>
  <c r="F1171"/>
  <c r="AJ733"/>
  <c r="W747"/>
  <c r="GM806"/>
  <c r="GO806"/>
  <c r="GM818"/>
  <c r="GO818"/>
  <c r="GN932"/>
  <c r="GM932"/>
  <c r="AH1037"/>
  <c r="U1049"/>
  <c r="AG1083"/>
  <c r="T1123"/>
  <c r="AQ1193"/>
  <c r="F1217"/>
  <c r="AQ1312"/>
  <c r="F1299"/>
  <c r="AU1241"/>
  <c r="BC1350"/>
  <c r="BC1455"/>
  <c r="F1375"/>
  <c r="BC1393"/>
  <c r="F1439"/>
  <c r="AB1500"/>
  <c r="CR1500"/>
  <c r="Q1500" s="1"/>
  <c r="CP1500" s="1"/>
  <c r="O1500" s="1"/>
  <c r="AP1493"/>
  <c r="F1516"/>
  <c r="AP1613"/>
  <c r="GM1248"/>
  <c r="GN1248"/>
  <c r="GM1256"/>
  <c r="GN1256"/>
  <c r="GN1270"/>
  <c r="GM1270"/>
  <c r="GM1354"/>
  <c r="GN1354"/>
  <c r="GM1398"/>
  <c r="GN1398"/>
  <c r="GM1569"/>
  <c r="GO1569"/>
  <c r="AP1346"/>
  <c r="F1464"/>
  <c r="GM1275"/>
  <c r="GN1275"/>
  <c r="GM1400"/>
  <c r="GN1400"/>
  <c r="GN1413"/>
  <c r="GM1413"/>
  <c r="GM1501"/>
  <c r="GN1501"/>
  <c r="GN1552"/>
  <c r="GM1552"/>
  <c r="BD1879"/>
  <c r="F1798"/>
  <c r="BD1759"/>
  <c r="CF1507"/>
  <c r="P1507"/>
  <c r="CE1507"/>
  <c r="AC1493"/>
  <c r="CH1507"/>
  <c r="GN1250"/>
  <c r="GM1250"/>
  <c r="GN1274"/>
  <c r="GM1274"/>
  <c r="GN1397"/>
  <c r="GM1397"/>
  <c r="U1507"/>
  <c r="AH1493"/>
  <c r="AQ1541"/>
  <c r="F1591"/>
  <c r="AU1759"/>
  <c r="AU1879"/>
  <c r="F1792"/>
  <c r="F1872"/>
  <c r="BD1807"/>
  <c r="F2013"/>
  <c r="AP1963"/>
  <c r="CF1423"/>
  <c r="P1423"/>
  <c r="CE1423"/>
  <c r="AC1393"/>
  <c r="CH1423"/>
  <c r="GO1264"/>
  <c r="GM1264"/>
  <c r="AJ1393"/>
  <c r="W1423"/>
  <c r="GN1409"/>
  <c r="GM1409"/>
  <c r="GM1566"/>
  <c r="GO1566"/>
  <c r="AU1807"/>
  <c r="F1866"/>
  <c r="AB1988"/>
  <c r="CR1988"/>
  <c r="Q1988" s="1"/>
  <c r="CP1988" s="1"/>
  <c r="O1988" s="1"/>
  <c r="CI2074"/>
  <c r="AZ2088"/>
  <c r="GM1817"/>
  <c r="GN1817"/>
  <c r="GM1832"/>
  <c r="GO1832"/>
  <c r="F2256"/>
  <c r="BD2305"/>
  <c r="BD2218"/>
  <c r="F2055"/>
  <c r="AU1913"/>
  <c r="AC2074"/>
  <c r="CH2088"/>
  <c r="CF2088"/>
  <c r="P2088"/>
  <c r="CE2088"/>
  <c r="GM1767"/>
  <c r="GN1767"/>
  <c r="GN1819"/>
  <c r="GM1819"/>
  <c r="GM1829"/>
  <c r="GO1829"/>
  <c r="GM1835"/>
  <c r="GO1835"/>
  <c r="GN1926"/>
  <c r="GM1926"/>
  <c r="GN1984"/>
  <c r="GM1984"/>
  <c r="U2088"/>
  <c r="AH2074"/>
  <c r="GN1577"/>
  <c r="GM1577"/>
  <c r="CJ1963"/>
  <c r="BA2004"/>
  <c r="AG2074"/>
  <c r="T2088"/>
  <c r="BC2122"/>
  <c r="BC2180"/>
  <c r="F2164"/>
  <c r="F2244"/>
  <c r="BB2218"/>
  <c r="BB2305"/>
  <c r="GN1768"/>
  <c r="GM1768"/>
  <c r="GN1836"/>
  <c r="GM1836"/>
  <c r="GN1967"/>
  <c r="GM1967"/>
  <c r="BB2122"/>
  <c r="F2161"/>
  <c r="AO2305"/>
  <c r="F2235"/>
  <c r="AO2218"/>
  <c r="S2088"/>
  <c r="AF2074"/>
  <c r="W2231"/>
  <c r="AJ2218"/>
  <c r="S2231"/>
  <c r="AF2218"/>
  <c r="CP81"/>
  <c r="O81" s="1"/>
  <c r="CP34"/>
  <c r="O34" s="1"/>
  <c r="CP36"/>
  <c r="O36" s="1"/>
  <c r="CP38"/>
  <c r="O38" s="1"/>
  <c r="V84"/>
  <c r="AI109" s="1"/>
  <c r="W95"/>
  <c r="S84"/>
  <c r="V95"/>
  <c r="U39"/>
  <c r="U83"/>
  <c r="GM89"/>
  <c r="GM101"/>
  <c r="W244"/>
  <c r="AJ258" s="1"/>
  <c r="W256"/>
  <c r="T384"/>
  <c r="S385"/>
  <c r="S384"/>
  <c r="U244"/>
  <c r="AH258" s="1"/>
  <c r="R384"/>
  <c r="T385"/>
  <c r="CY388"/>
  <c r="X388" s="1"/>
  <c r="R533"/>
  <c r="AE555" s="1"/>
  <c r="GN332"/>
  <c r="P400"/>
  <c r="P533"/>
  <c r="CY486"/>
  <c r="X486" s="1"/>
  <c r="CZ539"/>
  <c r="Y539" s="1"/>
  <c r="W400"/>
  <c r="U533"/>
  <c r="AH555" s="1"/>
  <c r="AK490"/>
  <c r="P549"/>
  <c r="CP939"/>
  <c r="O939" s="1"/>
  <c r="GN391"/>
  <c r="Q400"/>
  <c r="GM538"/>
  <c r="GN551"/>
  <c r="T400"/>
  <c r="U549"/>
  <c r="CY547"/>
  <c r="X547" s="1"/>
  <c r="AB947"/>
  <c r="CZ790"/>
  <c r="Y790" s="1"/>
  <c r="CY941"/>
  <c r="X941" s="1"/>
  <c r="GN941" s="1"/>
  <c r="CY945"/>
  <c r="X945" s="1"/>
  <c r="GN945" s="1"/>
  <c r="AK1123"/>
  <c r="CY1119"/>
  <c r="X1119" s="1"/>
  <c r="S962"/>
  <c r="AB953"/>
  <c r="AK747"/>
  <c r="GN784"/>
  <c r="GM791"/>
  <c r="GM795"/>
  <c r="GN1046"/>
  <c r="AC1123"/>
  <c r="GN1097"/>
  <c r="GN1100"/>
  <c r="GN1104"/>
  <c r="CZ1121"/>
  <c r="Y1121" s="1"/>
  <c r="GM1121" s="1"/>
  <c r="V962"/>
  <c r="AB1195"/>
  <c r="Q1355"/>
  <c r="CY960"/>
  <c r="X960" s="1"/>
  <c r="T1205"/>
  <c r="AG1207" s="1"/>
  <c r="P1357"/>
  <c r="GX1205"/>
  <c r="CJ1207" s="1"/>
  <c r="AB1355"/>
  <c r="V1278"/>
  <c r="AI1280" s="1"/>
  <c r="V1353"/>
  <c r="AB1544"/>
  <c r="AL1423"/>
  <c r="GX1278"/>
  <c r="CJ1280" s="1"/>
  <c r="S1353"/>
  <c r="S1357"/>
  <c r="AB1546"/>
  <c r="Q1762"/>
  <c r="T1576"/>
  <c r="AG1581" s="1"/>
  <c r="U1764"/>
  <c r="P1812"/>
  <c r="AB1824"/>
  <c r="GX1843"/>
  <c r="T1924"/>
  <c r="AB2082"/>
  <c r="AC2004"/>
  <c r="CZ2125"/>
  <c r="Y2125" s="1"/>
  <c r="S1576"/>
  <c r="P1762"/>
  <c r="V1764"/>
  <c r="AB1810"/>
  <c r="Q1813"/>
  <c r="W1843"/>
  <c r="T1845"/>
  <c r="Q1922"/>
  <c r="GX1764"/>
  <c r="P1813"/>
  <c r="AB1830"/>
  <c r="AB1845"/>
  <c r="Q1920"/>
  <c r="GX1922"/>
  <c r="GM1815"/>
  <c r="CZ1919"/>
  <c r="Y1919" s="1"/>
  <c r="AK2004"/>
  <c r="GO2081"/>
  <c r="GN2130"/>
  <c r="CY2133"/>
  <c r="X2133" s="1"/>
  <c r="GM2135"/>
  <c r="V1762"/>
  <c r="GX1812"/>
  <c r="P1830"/>
  <c r="R1843"/>
  <c r="W1845"/>
  <c r="GX1920"/>
  <c r="V1924"/>
  <c r="AB1990"/>
  <c r="AB2076"/>
  <c r="Q2145"/>
  <c r="CP2269"/>
  <c r="O2269" s="1"/>
  <c r="T2143"/>
  <c r="AB2267"/>
  <c r="CZ2221"/>
  <c r="Y2221" s="1"/>
  <c r="R2145"/>
  <c r="W2143"/>
  <c r="W2271"/>
  <c r="AJ2275" s="1"/>
  <c r="AB2143"/>
  <c r="AD2231"/>
  <c r="U2271"/>
  <c r="AH2275" s="1"/>
  <c r="CY2229"/>
  <c r="X2229" s="1"/>
  <c r="CP80"/>
  <c r="O80" s="1"/>
  <c r="BC78"/>
  <c r="F125"/>
  <c r="AP30"/>
  <c r="F53"/>
  <c r="AP141"/>
  <c r="AB85"/>
  <c r="CR85"/>
  <c r="Q85" s="1"/>
  <c r="CP85" s="1"/>
  <c r="O85" s="1"/>
  <c r="T33"/>
  <c r="GX33"/>
  <c r="Q33"/>
  <c r="T37"/>
  <c r="GX37"/>
  <c r="Q37"/>
  <c r="CP37" s="1"/>
  <c r="O37" s="1"/>
  <c r="BC30"/>
  <c r="F60"/>
  <c r="BC141"/>
  <c r="GO182"/>
  <c r="GM182"/>
  <c r="GN90"/>
  <c r="GM90"/>
  <c r="GM102"/>
  <c r="GO102"/>
  <c r="GM189"/>
  <c r="GN189"/>
  <c r="CY233"/>
  <c r="X233" s="1"/>
  <c r="CZ233"/>
  <c r="Y233" s="1"/>
  <c r="CP233"/>
  <c r="O233" s="1"/>
  <c r="AB252"/>
  <c r="CR252"/>
  <c r="Q252" s="1"/>
  <c r="CP252" s="1"/>
  <c r="O252" s="1"/>
  <c r="AB338"/>
  <c r="CR338"/>
  <c r="Q338" s="1"/>
  <c r="CP338" s="1"/>
  <c r="O338" s="1"/>
  <c r="CG30"/>
  <c r="AX44"/>
  <c r="AB183"/>
  <c r="CR183"/>
  <c r="Q183" s="1"/>
  <c r="CP183" s="1"/>
  <c r="O183" s="1"/>
  <c r="GN234"/>
  <c r="GM234"/>
  <c r="GN240"/>
  <c r="GM240"/>
  <c r="GO249"/>
  <c r="GM249"/>
  <c r="CG227"/>
  <c r="AX258"/>
  <c r="AB181"/>
  <c r="CR181"/>
  <c r="Q181" s="1"/>
  <c r="CI227"/>
  <c r="AZ258"/>
  <c r="BD175"/>
  <c r="F315"/>
  <c r="GN190"/>
  <c r="GM190"/>
  <c r="GN337"/>
  <c r="GM337"/>
  <c r="AQ376"/>
  <c r="F416"/>
  <c r="AU587"/>
  <c r="F509"/>
  <c r="AU476"/>
  <c r="F571"/>
  <c r="BC524"/>
  <c r="GM253"/>
  <c r="GO253"/>
  <c r="BB376"/>
  <c r="F419"/>
  <c r="AP524"/>
  <c r="F564"/>
  <c r="CY386"/>
  <c r="X386" s="1"/>
  <c r="CZ386"/>
  <c r="Y386" s="1"/>
  <c r="GM392"/>
  <c r="GO392"/>
  <c r="GN484"/>
  <c r="GM484"/>
  <c r="GO545"/>
  <c r="GM545"/>
  <c r="AO621"/>
  <c r="F699"/>
  <c r="CJ476"/>
  <c r="BA490"/>
  <c r="GM547"/>
  <c r="GO547"/>
  <c r="GN543"/>
  <c r="GM543"/>
  <c r="GM528"/>
  <c r="GN528"/>
  <c r="BD999"/>
  <c r="F992"/>
  <c r="BD927"/>
  <c r="F1132"/>
  <c r="AP1083"/>
  <c r="GM542"/>
  <c r="GN542"/>
  <c r="AB738"/>
  <c r="CR738"/>
  <c r="Q738" s="1"/>
  <c r="GN802"/>
  <c r="GM802"/>
  <c r="AQ781"/>
  <c r="F831"/>
  <c r="AU927"/>
  <c r="F986"/>
  <c r="AU999"/>
  <c r="CI1037"/>
  <c r="AZ1049"/>
  <c r="GN1117"/>
  <c r="GM1117"/>
  <c r="BD472"/>
  <c r="F612"/>
  <c r="AE733"/>
  <c r="R747"/>
  <c r="GN792"/>
  <c r="GM792"/>
  <c r="GM816"/>
  <c r="GN816"/>
  <c r="GN936"/>
  <c r="GM936"/>
  <c r="AJ1083"/>
  <c r="W1123"/>
  <c r="GM1095"/>
  <c r="GN1095"/>
  <c r="AX1193"/>
  <c r="F1214"/>
  <c r="AX1312"/>
  <c r="AF1083"/>
  <c r="S1123"/>
  <c r="AI781"/>
  <c r="V821"/>
  <c r="GM799"/>
  <c r="GN799"/>
  <c r="BA1049"/>
  <c r="CJ1037"/>
  <c r="GN1086"/>
  <c r="GM1086"/>
  <c r="GN1093"/>
  <c r="GM1093"/>
  <c r="GM1106"/>
  <c r="GO1106"/>
  <c r="GM1196"/>
  <c r="GO1196"/>
  <c r="AO1193"/>
  <c r="F1211"/>
  <c r="AO1312"/>
  <c r="GM783"/>
  <c r="GN783"/>
  <c r="AP887"/>
  <c r="F1008"/>
  <c r="CJ1083"/>
  <c r="BA1123"/>
  <c r="AZ1193"/>
  <c r="F1218"/>
  <c r="CI1241"/>
  <c r="AZ1280"/>
  <c r="AZ1312" s="1"/>
  <c r="BD1455"/>
  <c r="F1384"/>
  <c r="BD1350"/>
  <c r="AF733"/>
  <c r="S747"/>
  <c r="AB1049"/>
  <c r="GN1085"/>
  <c r="GM1085"/>
  <c r="AB1123"/>
  <c r="AG781"/>
  <c r="T821"/>
  <c r="GM814"/>
  <c r="GN814"/>
  <c r="GN930"/>
  <c r="GM930"/>
  <c r="AB1205"/>
  <c r="CR1205"/>
  <c r="Q1205" s="1"/>
  <c r="CP1205" s="1"/>
  <c r="O1205" s="1"/>
  <c r="AQ1241"/>
  <c r="F1290"/>
  <c r="AU1350"/>
  <c r="F1378"/>
  <c r="AU1455"/>
  <c r="AB1401"/>
  <c r="CR1401"/>
  <c r="Q1401" s="1"/>
  <c r="CP1401" s="1"/>
  <c r="O1401" s="1"/>
  <c r="AB1417"/>
  <c r="CR1417"/>
  <c r="Q1417" s="1"/>
  <c r="CP1417" s="1"/>
  <c r="O1417" s="1"/>
  <c r="F1442"/>
  <c r="AU1393"/>
  <c r="GM1254"/>
  <c r="GN1254"/>
  <c r="GN1269"/>
  <c r="GM1269"/>
  <c r="GM1396"/>
  <c r="GN1396"/>
  <c r="GM1410"/>
  <c r="GN1410"/>
  <c r="BB1346"/>
  <c r="F1468"/>
  <c r="GM1258"/>
  <c r="GN1258"/>
  <c r="GN1412"/>
  <c r="GM1412"/>
  <c r="AI1493"/>
  <c r="V1507"/>
  <c r="GN1550"/>
  <c r="GM1550"/>
  <c r="GM1559"/>
  <c r="GN1559"/>
  <c r="BB2074"/>
  <c r="F2101"/>
  <c r="BB2180"/>
  <c r="GN1260"/>
  <c r="GM1260"/>
  <c r="GN1271"/>
  <c r="GM1271"/>
  <c r="W1507"/>
  <c r="AJ1493"/>
  <c r="GM1568"/>
  <c r="GO1568"/>
  <c r="AQ1759"/>
  <c r="F1783"/>
  <c r="AQ1879"/>
  <c r="GN1996"/>
  <c r="GM1996"/>
  <c r="AO2074"/>
  <c r="F2092"/>
  <c r="AO2180"/>
  <c r="AF1393"/>
  <c r="S1423"/>
  <c r="GN1259"/>
  <c r="GM1259"/>
  <c r="R1423"/>
  <c r="AE1393"/>
  <c r="GN1407"/>
  <c r="GM1407"/>
  <c r="GO1565"/>
  <c r="GM1565"/>
  <c r="AB1576"/>
  <c r="CR1576"/>
  <c r="Q1576" s="1"/>
  <c r="BB1541"/>
  <c r="F1594"/>
  <c r="BB1759"/>
  <c r="F1786"/>
  <c r="BB1879"/>
  <c r="AQ1807"/>
  <c r="F1857"/>
  <c r="AB1924"/>
  <c r="CR1924"/>
  <c r="Q1924" s="1"/>
  <c r="BD2074"/>
  <c r="F2113"/>
  <c r="BD2180"/>
  <c r="GN1243"/>
  <c r="GM1243"/>
  <c r="F1287"/>
  <c r="AX1241"/>
  <c r="GM1823"/>
  <c r="GN1823"/>
  <c r="GO1831"/>
  <c r="GM1831"/>
  <c r="GM1971"/>
  <c r="GN1971"/>
  <c r="GM1986"/>
  <c r="GO1986"/>
  <c r="AO2122"/>
  <c r="F2152"/>
  <c r="GN1965"/>
  <c r="GM1965"/>
  <c r="GN2000"/>
  <c r="GM2000"/>
  <c r="GN2128"/>
  <c r="GM2128"/>
  <c r="BC2218"/>
  <c r="F2247"/>
  <c r="BC2305"/>
  <c r="GN1572"/>
  <c r="GM1572"/>
  <c r="F2046"/>
  <c r="AQ1913"/>
  <c r="GO1771"/>
  <c r="GM1771"/>
  <c r="GN1822"/>
  <c r="GM1822"/>
  <c r="V2088"/>
  <c r="AI2074"/>
  <c r="AU2122"/>
  <c r="AU2180"/>
  <c r="F2167"/>
  <c r="F2240"/>
  <c r="AP2218"/>
  <c r="AP2305"/>
  <c r="AO1755"/>
  <c r="F1883"/>
  <c r="F1854"/>
  <c r="AX1807"/>
  <c r="AF1963"/>
  <c r="S2004"/>
  <c r="GN1826"/>
  <c r="GM1826"/>
  <c r="GM1834"/>
  <c r="GO1834"/>
  <c r="AJ1963"/>
  <c r="W2004"/>
  <c r="GN1973"/>
  <c r="GM1973"/>
  <c r="GN1980"/>
  <c r="GM1980"/>
  <c r="GN1999"/>
  <c r="GM1999"/>
  <c r="AP2122"/>
  <c r="F2157"/>
  <c r="F2279"/>
  <c r="AO2263"/>
  <c r="AZ2305"/>
  <c r="F2242"/>
  <c r="AZ2218"/>
  <c r="AX2275"/>
  <c r="CG2263"/>
  <c r="AZ2263"/>
  <c r="F2286"/>
  <c r="T2231"/>
  <c r="AG2218"/>
  <c r="GM2229"/>
  <c r="GO2229"/>
  <c r="AU2263"/>
  <c r="F2294"/>
  <c r="CJ2218"/>
  <c r="BA2231"/>
  <c r="AQ2218"/>
  <c r="AQ2305"/>
  <c r="F2241"/>
  <c r="W83"/>
  <c r="V33"/>
  <c r="V35"/>
  <c r="V37"/>
  <c r="V39"/>
  <c r="AB81"/>
  <c r="R84"/>
  <c r="AE109" s="1"/>
  <c r="S95"/>
  <c r="U84"/>
  <c r="R95"/>
  <c r="GX84"/>
  <c r="U37"/>
  <c r="T81"/>
  <c r="S256"/>
  <c r="AF258" s="1"/>
  <c r="U340"/>
  <c r="AH342" s="1"/>
  <c r="U385"/>
  <c r="CZ243"/>
  <c r="Y243" s="1"/>
  <c r="GM243" s="1"/>
  <c r="T244"/>
  <c r="AG258" s="1"/>
  <c r="V256"/>
  <c r="GX385"/>
  <c r="CJ406" s="1"/>
  <c r="Q244"/>
  <c r="CP331"/>
  <c r="O331" s="1"/>
  <c r="GX244"/>
  <c r="CJ258" s="1"/>
  <c r="V385"/>
  <c r="R400"/>
  <c r="T549"/>
  <c r="S400"/>
  <c r="U400"/>
  <c r="AE490"/>
  <c r="T533"/>
  <c r="CP947"/>
  <c r="O947" s="1"/>
  <c r="CP953"/>
  <c r="O953" s="1"/>
  <c r="CP744"/>
  <c r="O744" s="1"/>
  <c r="GN390"/>
  <c r="CP526"/>
  <c r="O526" s="1"/>
  <c r="AE821"/>
  <c r="S943"/>
  <c r="AD1049"/>
  <c r="AB951"/>
  <c r="T962"/>
  <c r="CZ813"/>
  <c r="Y813" s="1"/>
  <c r="AL821" s="1"/>
  <c r="CY1039"/>
  <c r="X1039" s="1"/>
  <c r="GM1039" s="1"/>
  <c r="CY1041"/>
  <c r="X1041" s="1"/>
  <c r="CY1043"/>
  <c r="X1043" s="1"/>
  <c r="W943"/>
  <c r="Q962"/>
  <c r="AB1092"/>
  <c r="Q1353"/>
  <c r="AD1359" s="1"/>
  <c r="AD821"/>
  <c r="AP1155"/>
  <c r="V1205"/>
  <c r="AI1207" s="1"/>
  <c r="W1278"/>
  <c r="AJ1280" s="1"/>
  <c r="W1353"/>
  <c r="T1355"/>
  <c r="AB1562"/>
  <c r="S1205"/>
  <c r="U1353"/>
  <c r="U1357"/>
  <c r="CZ1502"/>
  <c r="Y1502" s="1"/>
  <c r="GM1502" s="1"/>
  <c r="R1278"/>
  <c r="AE1280" s="1"/>
  <c r="R1353"/>
  <c r="W1355"/>
  <c r="T1357"/>
  <c r="AB1498"/>
  <c r="CP1543"/>
  <c r="O1543" s="1"/>
  <c r="GO1266"/>
  <c r="AK1507"/>
  <c r="GN1561"/>
  <c r="GO1567"/>
  <c r="GN1571"/>
  <c r="S1278"/>
  <c r="AB1353"/>
  <c r="AB1357"/>
  <c r="V1576"/>
  <c r="AI1581" s="1"/>
  <c r="GX1762"/>
  <c r="AB1770"/>
  <c r="T1810"/>
  <c r="GX1813"/>
  <c r="S1843"/>
  <c r="W1920"/>
  <c r="T1922"/>
  <c r="CP2076"/>
  <c r="O2076" s="1"/>
  <c r="R1764"/>
  <c r="W1766"/>
  <c r="U1812"/>
  <c r="W1813"/>
  <c r="T1830"/>
  <c r="P1843"/>
  <c r="V1845"/>
  <c r="T1920"/>
  <c r="AG1929" s="1"/>
  <c r="P1924"/>
  <c r="AB1978"/>
  <c r="W1576"/>
  <c r="AJ1581" s="1"/>
  <c r="S1764"/>
  <c r="W1810"/>
  <c r="T1812"/>
  <c r="U1843"/>
  <c r="P1922"/>
  <c r="GX1924"/>
  <c r="AB1982"/>
  <c r="GN1818"/>
  <c r="GN1827"/>
  <c r="AP2036"/>
  <c r="R1762"/>
  <c r="AE1773" s="1"/>
  <c r="W1764"/>
  <c r="T1766"/>
  <c r="AG1773" s="1"/>
  <c r="S1812"/>
  <c r="AF1847" s="1"/>
  <c r="P1845"/>
  <c r="P1920"/>
  <c r="R1924"/>
  <c r="CP2124"/>
  <c r="O2124" s="1"/>
  <c r="CP2141"/>
  <c r="O2141" s="1"/>
  <c r="P2271"/>
  <c r="AD1929"/>
  <c r="AK2088"/>
  <c r="CY2221"/>
  <c r="X2221" s="1"/>
  <c r="GM2221" s="1"/>
  <c r="AB2269"/>
  <c r="CZ2225"/>
  <c r="Y2225" s="1"/>
  <c r="GM2225" s="1"/>
  <c r="V2143"/>
  <c r="V2271"/>
  <c r="AI2275" s="1"/>
  <c r="CZ2265"/>
  <c r="Y2265" s="1"/>
  <c r="S2145"/>
  <c r="AB2271"/>
  <c r="GM40"/>
  <c r="GN40"/>
  <c r="CI30"/>
  <c r="AZ44"/>
  <c r="CZ81"/>
  <c r="Y81" s="1"/>
  <c r="CY81"/>
  <c r="X81" s="1"/>
  <c r="AF109"/>
  <c r="AF44"/>
  <c r="CZ41"/>
  <c r="Y41" s="1"/>
  <c r="CY41"/>
  <c r="X41" s="1"/>
  <c r="CP41"/>
  <c r="O41" s="1"/>
  <c r="AB91"/>
  <c r="CR91"/>
  <c r="Q91" s="1"/>
  <c r="CP91" s="1"/>
  <c r="O91" s="1"/>
  <c r="AB99"/>
  <c r="CR99"/>
  <c r="Q99" s="1"/>
  <c r="CP99" s="1"/>
  <c r="O99" s="1"/>
  <c r="T35"/>
  <c r="GX35"/>
  <c r="Q35"/>
  <c r="CP35" s="1"/>
  <c r="O35" s="1"/>
  <c r="AU30"/>
  <c r="F63"/>
  <c r="AU141"/>
  <c r="BD78"/>
  <c r="F134"/>
  <c r="GN92"/>
  <c r="GM92"/>
  <c r="GN96"/>
  <c r="GM96"/>
  <c r="CP230"/>
  <c r="O230" s="1"/>
  <c r="GM93"/>
  <c r="GN93"/>
  <c r="GM97"/>
  <c r="GN97"/>
  <c r="GM106"/>
  <c r="GO106"/>
  <c r="BB179"/>
  <c r="F206"/>
  <c r="BB290"/>
  <c r="AB185"/>
  <c r="CR185"/>
  <c r="Q185" s="1"/>
  <c r="CP185" s="1"/>
  <c r="O185" s="1"/>
  <c r="GM236"/>
  <c r="GN236"/>
  <c r="BC290"/>
  <c r="F274"/>
  <c r="BC227"/>
  <c r="BB78"/>
  <c r="BB141"/>
  <c r="F122"/>
  <c r="AU193"/>
  <c r="CD179"/>
  <c r="GN247"/>
  <c r="GM247"/>
  <c r="BB227"/>
  <c r="F271"/>
  <c r="CG328"/>
  <c r="AX342"/>
  <c r="AP227"/>
  <c r="F267"/>
  <c r="GM336"/>
  <c r="GN336"/>
  <c r="GM378"/>
  <c r="GN378"/>
  <c r="CZ389"/>
  <c r="Y389" s="1"/>
  <c r="CY389"/>
  <c r="X389" s="1"/>
  <c r="GM389" s="1"/>
  <c r="AQ587"/>
  <c r="AQ476"/>
  <c r="F500"/>
  <c r="F574"/>
  <c r="AU524"/>
  <c r="AO175"/>
  <c r="F294"/>
  <c r="GN232"/>
  <c r="GM232"/>
  <c r="GN394"/>
  <c r="GM394"/>
  <c r="CG476"/>
  <c r="AX490"/>
  <c r="S193"/>
  <c r="AF179"/>
  <c r="AO376"/>
  <c r="F410"/>
  <c r="AO438"/>
  <c r="GN482"/>
  <c r="GM482"/>
  <c r="AO476"/>
  <c r="F494"/>
  <c r="AO587"/>
  <c r="GN531"/>
  <c r="GM531"/>
  <c r="BA621"/>
  <c r="F715"/>
  <c r="CI328"/>
  <c r="AZ342"/>
  <c r="CZ404"/>
  <c r="Y404" s="1"/>
  <c r="CY404"/>
  <c r="X404" s="1"/>
  <c r="GO404" s="1"/>
  <c r="AH476"/>
  <c r="U490"/>
  <c r="AP476"/>
  <c r="F499"/>
  <c r="AP587"/>
  <c r="GN487"/>
  <c r="GM487"/>
  <c r="GN539"/>
  <c r="GM539"/>
  <c r="CI376"/>
  <c r="AZ406"/>
  <c r="T490"/>
  <c r="AG476"/>
  <c r="BC733"/>
  <c r="BC853"/>
  <c r="F763"/>
  <c r="V490"/>
  <c r="AI476"/>
  <c r="BB733"/>
  <c r="F760"/>
  <c r="BB853"/>
  <c r="GN794"/>
  <c r="GM794"/>
  <c r="AQ927"/>
  <c r="F977"/>
  <c r="AQ999"/>
  <c r="BD1155"/>
  <c r="BD1037"/>
  <c r="F1074"/>
  <c r="GN1115"/>
  <c r="GM1115"/>
  <c r="AO1083"/>
  <c r="F1127"/>
  <c r="GN801"/>
  <c r="GM801"/>
  <c r="GN810"/>
  <c r="GM810"/>
  <c r="GN1094"/>
  <c r="GM1094"/>
  <c r="GM1103"/>
  <c r="GN1103"/>
  <c r="GN1118"/>
  <c r="GM1118"/>
  <c r="AP1193"/>
  <c r="F1216"/>
  <c r="AP1312"/>
  <c r="AG733"/>
  <c r="T747"/>
  <c r="GN793"/>
  <c r="GM793"/>
  <c r="GN946"/>
  <c r="GM946"/>
  <c r="GN959"/>
  <c r="GM959"/>
  <c r="AI1083"/>
  <c r="V1123"/>
  <c r="GN1090"/>
  <c r="GM1090"/>
  <c r="GO1120"/>
  <c r="GM1120"/>
  <c r="AO1393"/>
  <c r="F1427"/>
  <c r="BB887"/>
  <c r="F1012"/>
  <c r="S1049"/>
  <c r="AF1037"/>
  <c r="F1174"/>
  <c r="AU1033"/>
  <c r="AI733"/>
  <c r="V747"/>
  <c r="GN742"/>
  <c r="GM742"/>
  <c r="BD1241"/>
  <c r="F1305"/>
  <c r="F1370"/>
  <c r="AZ1350"/>
  <c r="BC1493"/>
  <c r="F1523"/>
  <c r="BC1613"/>
  <c r="GM741"/>
  <c r="GN741"/>
  <c r="GN800"/>
  <c r="GM800"/>
  <c r="GN811"/>
  <c r="GM811"/>
  <c r="GN958"/>
  <c r="GM958"/>
  <c r="AB1203"/>
  <c r="CR1203"/>
  <c r="Q1203" s="1"/>
  <c r="CP1203" s="1"/>
  <c r="O1203" s="1"/>
  <c r="BC1193"/>
  <c r="BC1312"/>
  <c r="F1223"/>
  <c r="AB1247"/>
  <c r="CR1247"/>
  <c r="Q1247" s="1"/>
  <c r="CP1247" s="1"/>
  <c r="O1247" s="1"/>
  <c r="AQ1350"/>
  <c r="F1369"/>
  <c r="AQ1455"/>
  <c r="AQ1393"/>
  <c r="F1433"/>
  <c r="AB1496"/>
  <c r="CR1496"/>
  <c r="Q1496" s="1"/>
  <c r="CP1496" s="1"/>
  <c r="O1496" s="1"/>
  <c r="BB1493"/>
  <c r="F1520"/>
  <c r="BB1613"/>
  <c r="AB1558"/>
  <c r="CR1558"/>
  <c r="Q1558" s="1"/>
  <c r="CP1558" s="1"/>
  <c r="O1558" s="1"/>
  <c r="GM736"/>
  <c r="GO736"/>
  <c r="GM737"/>
  <c r="GN737"/>
  <c r="V1423"/>
  <c r="AI1393"/>
  <c r="GN1403"/>
  <c r="GM1403"/>
  <c r="AZ1647"/>
  <c r="F1732"/>
  <c r="CJ1393"/>
  <c r="BA1423"/>
  <c r="GM1408"/>
  <c r="GN1408"/>
  <c r="GM1416"/>
  <c r="GN1416"/>
  <c r="GN1549"/>
  <c r="GM1549"/>
  <c r="CI1541"/>
  <c r="AZ1581"/>
  <c r="AU1647"/>
  <c r="F1740"/>
  <c r="F2095"/>
  <c r="AX2074"/>
  <c r="GN1255"/>
  <c r="GM1255"/>
  <c r="BC1541"/>
  <c r="F1597"/>
  <c r="F1933"/>
  <c r="AO2036"/>
  <c r="AO1917"/>
  <c r="GN1995"/>
  <c r="GM1995"/>
  <c r="F2017"/>
  <c r="BB1963"/>
  <c r="AB2084"/>
  <c r="CR2084"/>
  <c r="Q2084" s="1"/>
  <c r="CP2084" s="1"/>
  <c r="O2084" s="1"/>
  <c r="T1423"/>
  <c r="AG1393"/>
  <c r="GN1406"/>
  <c r="GM1406"/>
  <c r="BA1507"/>
  <c r="CJ1493"/>
  <c r="GN1560"/>
  <c r="GM1560"/>
  <c r="AB1574"/>
  <c r="CR1574"/>
  <c r="Q1574" s="1"/>
  <c r="CP1574" s="1"/>
  <c r="O1574" s="1"/>
  <c r="AX1541"/>
  <c r="F1588"/>
  <c r="AB1766"/>
  <c r="CR1766"/>
  <c r="Q1766" s="1"/>
  <c r="AX1759"/>
  <c r="AX1879"/>
  <c r="F1780"/>
  <c r="AB1812"/>
  <c r="CR1812"/>
  <c r="Q1812" s="1"/>
  <c r="BD2036"/>
  <c r="BD1917"/>
  <c r="F1954"/>
  <c r="CP2129"/>
  <c r="O2129" s="1"/>
  <c r="F1366"/>
  <c r="AX1350"/>
  <c r="AX1455"/>
  <c r="GM1821"/>
  <c r="GN1821"/>
  <c r="GN1966"/>
  <c r="GM1966"/>
  <c r="GN1981"/>
  <c r="GM1981"/>
  <c r="W2088"/>
  <c r="AJ2074"/>
  <c r="GM2134"/>
  <c r="GO2134"/>
  <c r="GM1763"/>
  <c r="GN1763"/>
  <c r="GM1825"/>
  <c r="GN1825"/>
  <c r="GN1841"/>
  <c r="GM1841"/>
  <c r="GM1969"/>
  <c r="GN1969"/>
  <c r="GN1993"/>
  <c r="GM1993"/>
  <c r="GM2079"/>
  <c r="GO2079"/>
  <c r="GN2125"/>
  <c r="GM2125"/>
  <c r="CI2122"/>
  <c r="AZ2148"/>
  <c r="AZ1759"/>
  <c r="F1784"/>
  <c r="BC1913"/>
  <c r="F2052"/>
  <c r="GN1769"/>
  <c r="GM1769"/>
  <c r="R2088"/>
  <c r="AE2074"/>
  <c r="AQ2122"/>
  <c r="F2158"/>
  <c r="AQ2180"/>
  <c r="F2284"/>
  <c r="AP2263"/>
  <c r="GO1833"/>
  <c r="GM1833"/>
  <c r="GN1839"/>
  <c r="GM1839"/>
  <c r="AE1963"/>
  <c r="R2004"/>
  <c r="GN1970"/>
  <c r="GM1970"/>
  <c r="GN1979"/>
  <c r="GM1979"/>
  <c r="GN1998"/>
  <c r="GM1998"/>
  <c r="CZ2146"/>
  <c r="Y2146" s="1"/>
  <c r="CY2146"/>
  <c r="X2146" s="1"/>
  <c r="GM2146" s="1"/>
  <c r="GN1573"/>
  <c r="GM1573"/>
  <c r="AX2036"/>
  <c r="AX1917"/>
  <c r="F1936"/>
  <c r="GM2220"/>
  <c r="AB2231"/>
  <c r="GN2220"/>
  <c r="AU2218"/>
  <c r="F2250"/>
  <c r="AU2305"/>
  <c r="CG2218"/>
  <c r="AX2231"/>
  <c r="R33"/>
  <c r="CY33" s="1"/>
  <c r="X33" s="1"/>
  <c r="AK44" s="1"/>
  <c r="R35"/>
  <c r="CY35" s="1"/>
  <c r="X35" s="1"/>
  <c r="R37"/>
  <c r="CY37" s="1"/>
  <c r="X37" s="1"/>
  <c r="P83"/>
  <c r="AC109" s="1"/>
  <c r="Q84"/>
  <c r="P33"/>
  <c r="CP33" s="1"/>
  <c r="O33" s="1"/>
  <c r="P84"/>
  <c r="CP84" s="1"/>
  <c r="O84" s="1"/>
  <c r="U35"/>
  <c r="GX83"/>
  <c r="P95"/>
  <c r="CP95" s="1"/>
  <c r="O95" s="1"/>
  <c r="CG193"/>
  <c r="GM107"/>
  <c r="V340"/>
  <c r="AI342" s="1"/>
  <c r="Q385"/>
  <c r="V244"/>
  <c r="AI258" s="1"/>
  <c r="R256"/>
  <c r="P385"/>
  <c r="CP385" s="1"/>
  <c r="O385" s="1"/>
  <c r="GM239"/>
  <c r="P340"/>
  <c r="W385"/>
  <c r="P244"/>
  <c r="CP244" s="1"/>
  <c r="O244" s="1"/>
  <c r="U256"/>
  <c r="W340"/>
  <c r="AJ342" s="1"/>
  <c r="CI193"/>
  <c r="V549"/>
  <c r="CZ553"/>
  <c r="Y553" s="1"/>
  <c r="GO553" s="1"/>
  <c r="GX549"/>
  <c r="V400"/>
  <c r="V533"/>
  <c r="AI555" s="1"/>
  <c r="AE967"/>
  <c r="R962"/>
  <c r="AD1207"/>
  <c r="CZ402"/>
  <c r="Y402" s="1"/>
  <c r="GM402" s="1"/>
  <c r="CZ488"/>
  <c r="Y488" s="1"/>
  <c r="GO488" s="1"/>
  <c r="GM540"/>
  <c r="GX533"/>
  <c r="CZ398"/>
  <c r="Y398" s="1"/>
  <c r="GO398" s="1"/>
  <c r="AC555"/>
  <c r="AB744"/>
  <c r="T943"/>
  <c r="AG967" s="1"/>
  <c r="U962"/>
  <c r="AD1123"/>
  <c r="CY937"/>
  <c r="X937" s="1"/>
  <c r="GN937" s="1"/>
  <c r="CY964"/>
  <c r="X964" s="1"/>
  <c r="GO964" s="1"/>
  <c r="AO1155"/>
  <c r="AX1155"/>
  <c r="AC821"/>
  <c r="CY929"/>
  <c r="X929" s="1"/>
  <c r="GM929" s="1"/>
  <c r="CY931"/>
  <c r="X931" s="1"/>
  <c r="CY949"/>
  <c r="X949" s="1"/>
  <c r="GM949" s="1"/>
  <c r="V943"/>
  <c r="AI967" s="1"/>
  <c r="AB1202"/>
  <c r="AK821"/>
  <c r="GM785"/>
  <c r="GM797"/>
  <c r="GM809"/>
  <c r="GN812"/>
  <c r="GN815"/>
  <c r="GN934"/>
  <c r="CY955"/>
  <c r="X955" s="1"/>
  <c r="GM955" s="1"/>
  <c r="GM1045"/>
  <c r="GN1096"/>
  <c r="GN1101"/>
  <c r="GO1105"/>
  <c r="GN1199"/>
  <c r="AB939"/>
  <c r="U943"/>
  <c r="Q1278"/>
  <c r="GN956"/>
  <c r="R1205"/>
  <c r="AE1207" s="1"/>
  <c r="AB1261"/>
  <c r="P1278"/>
  <c r="P1353"/>
  <c r="V1355"/>
  <c r="AE1507"/>
  <c r="AB1263"/>
  <c r="GX1355"/>
  <c r="CJ1359" s="1"/>
  <c r="AB1564"/>
  <c r="W1205"/>
  <c r="AJ1207" s="1"/>
  <c r="P1355"/>
  <c r="CP1355" s="1"/>
  <c r="O1355" s="1"/>
  <c r="V1357"/>
  <c r="AB1419"/>
  <c r="AK1423"/>
  <c r="AL1507"/>
  <c r="U1205"/>
  <c r="AH1207" s="1"/>
  <c r="AB1253"/>
  <c r="AB1278"/>
  <c r="U1355"/>
  <c r="Q1845"/>
  <c r="R1576"/>
  <c r="AE1581" s="1"/>
  <c r="S1762"/>
  <c r="GX1766"/>
  <c r="V1810"/>
  <c r="S1813"/>
  <c r="U1830"/>
  <c r="AB1843"/>
  <c r="V1922"/>
  <c r="CZ2131"/>
  <c r="Y2131" s="1"/>
  <c r="GN2131" s="1"/>
  <c r="P1766"/>
  <c r="GX1810"/>
  <c r="R1813"/>
  <c r="V1830"/>
  <c r="R1845"/>
  <c r="CY1845" s="1"/>
  <c r="X1845" s="1"/>
  <c r="V1920"/>
  <c r="AI1929" s="1"/>
  <c r="S1922"/>
  <c r="CY1921"/>
  <c r="X1921" s="1"/>
  <c r="GN1921" s="1"/>
  <c r="P1576"/>
  <c r="U1762"/>
  <c r="P1810"/>
  <c r="V1812"/>
  <c r="GX1830"/>
  <c r="GX1845"/>
  <c r="S1920"/>
  <c r="W1924"/>
  <c r="CY1919"/>
  <c r="X1919" s="1"/>
  <c r="GM1919" s="1"/>
  <c r="BB2036"/>
  <c r="P1764"/>
  <c r="V1766"/>
  <c r="U1810"/>
  <c r="AB1820"/>
  <c r="T1843"/>
  <c r="AB2078"/>
  <c r="P2143"/>
  <c r="CP2267"/>
  <c r="O2267" s="1"/>
  <c r="Q2271"/>
  <c r="AD2275" s="1"/>
  <c r="S2271"/>
  <c r="CZ2227"/>
  <c r="Y2227" s="1"/>
  <c r="GO2227" s="1"/>
  <c r="CZ2273"/>
  <c r="Y2273" s="1"/>
  <c r="AB2141"/>
  <c r="W2145"/>
  <c r="R2143"/>
  <c r="U2145"/>
  <c r="R2271"/>
  <c r="AE2275" s="1"/>
  <c r="CY2265"/>
  <c r="X2265" s="1"/>
  <c r="AB2139"/>
  <c r="T2145"/>
  <c r="F69"/>
  <c r="BD141"/>
  <c r="BD30"/>
  <c r="CY83"/>
  <c r="X83" s="1"/>
  <c r="CZ83"/>
  <c r="Y83" s="1"/>
  <c r="T39"/>
  <c r="AG44" s="1"/>
  <c r="GX39"/>
  <c r="Q39"/>
  <c r="GN42"/>
  <c r="GM42"/>
  <c r="GN229"/>
  <c r="GM229"/>
  <c r="GM238"/>
  <c r="GN238"/>
  <c r="GM87"/>
  <c r="GN87"/>
  <c r="AB242"/>
  <c r="CR242"/>
  <c r="Q242" s="1"/>
  <c r="CP242" s="1"/>
  <c r="O242" s="1"/>
  <c r="AB256"/>
  <c r="CR256"/>
  <c r="Q256" s="1"/>
  <c r="BC328"/>
  <c r="F358"/>
  <c r="BC438"/>
  <c r="AB384"/>
  <c r="CR384"/>
  <c r="Q384" s="1"/>
  <c r="AI179"/>
  <c r="V193"/>
  <c r="GO184"/>
  <c r="GM184"/>
  <c r="GM188"/>
  <c r="GN188"/>
  <c r="BB328"/>
  <c r="F355"/>
  <c r="BB438"/>
  <c r="AU78"/>
  <c r="F128"/>
  <c r="GO250"/>
  <c r="GM250"/>
  <c r="GM386"/>
  <c r="GN386"/>
  <c r="AZ555"/>
  <c r="CI524"/>
  <c r="GM330"/>
  <c r="GN330"/>
  <c r="GM248"/>
  <c r="GO248"/>
  <c r="BC376"/>
  <c r="F422"/>
  <c r="AQ524"/>
  <c r="F565"/>
  <c r="AU227"/>
  <c r="F277"/>
  <c r="BB476"/>
  <c r="F503"/>
  <c r="BB587"/>
  <c r="CG524"/>
  <c r="AX555"/>
  <c r="F708"/>
  <c r="BB621"/>
  <c r="AQ328"/>
  <c r="F352"/>
  <c r="AQ438"/>
  <c r="GN480"/>
  <c r="GM480"/>
  <c r="GN529"/>
  <c r="GM529"/>
  <c r="GN537"/>
  <c r="GM537"/>
  <c r="AW621"/>
  <c r="F701"/>
  <c r="AP179"/>
  <c r="F202"/>
  <c r="AP290"/>
  <c r="F268"/>
  <c r="AQ227"/>
  <c r="GM401"/>
  <c r="GO401"/>
  <c r="AD476"/>
  <c r="Q490"/>
  <c r="AZ1123"/>
  <c r="CI1083"/>
  <c r="GN486"/>
  <c r="GM486"/>
  <c r="GN536"/>
  <c r="GM536"/>
  <c r="BD733"/>
  <c r="BD853"/>
  <c r="F772"/>
  <c r="AP376"/>
  <c r="F415"/>
  <c r="S490"/>
  <c r="AF476"/>
  <c r="GM485"/>
  <c r="GN485"/>
  <c r="AU733"/>
  <c r="AU853"/>
  <c r="F766"/>
  <c r="CI781"/>
  <c r="AZ821"/>
  <c r="GN935"/>
  <c r="GM935"/>
  <c r="F1136"/>
  <c r="BB1083"/>
  <c r="AX733"/>
  <c r="AX853"/>
  <c r="F754"/>
  <c r="BC781"/>
  <c r="F837"/>
  <c r="GN1114"/>
  <c r="GM1114"/>
  <c r="CP1202"/>
  <c r="O1202" s="1"/>
  <c r="AB1207" s="1"/>
  <c r="AC1207"/>
  <c r="GN789"/>
  <c r="GM789"/>
  <c r="GN798"/>
  <c r="GM798"/>
  <c r="GN938"/>
  <c r="GM938"/>
  <c r="AG1037"/>
  <c r="T1049"/>
  <c r="GN1102"/>
  <c r="GM1102"/>
  <c r="GN1112"/>
  <c r="GM1112"/>
  <c r="GN735"/>
  <c r="GM735"/>
  <c r="GN790"/>
  <c r="GM790"/>
  <c r="GN957"/>
  <c r="GM957"/>
  <c r="GN1088"/>
  <c r="GM1088"/>
  <c r="GM1198"/>
  <c r="GO1198"/>
  <c r="AO1241"/>
  <c r="F1284"/>
  <c r="F1532"/>
  <c r="BD1493"/>
  <c r="BD1613"/>
  <c r="CJ733"/>
  <c r="BA747"/>
  <c r="AH781"/>
  <c r="U821"/>
  <c r="W1049"/>
  <c r="AJ1037"/>
  <c r="GM1200"/>
  <c r="GO1200"/>
  <c r="CI1393"/>
  <c r="AZ1423"/>
  <c r="AU1493"/>
  <c r="F1526"/>
  <c r="AU1613"/>
  <c r="AO887"/>
  <c r="F1003"/>
  <c r="F1165"/>
  <c r="AQ1033"/>
  <c r="GM952"/>
  <c r="GO952"/>
  <c r="GN1201"/>
  <c r="GM1201"/>
  <c r="AU1193"/>
  <c r="F1226"/>
  <c r="AU1312"/>
  <c r="AB1276"/>
  <c r="CR1276"/>
  <c r="Q1276" s="1"/>
  <c r="CP1276" s="1"/>
  <c r="O1276" s="1"/>
  <c r="BC1241"/>
  <c r="F1296"/>
  <c r="AB1421"/>
  <c r="CR1421"/>
  <c r="Q1421" s="1"/>
  <c r="CP1421" s="1"/>
  <c r="O1421" s="1"/>
  <c r="AX1493"/>
  <c r="F1514"/>
  <c r="AX1613"/>
  <c r="GM1204"/>
  <c r="GN1204"/>
  <c r="GN1272"/>
  <c r="GM1272"/>
  <c r="AO1541"/>
  <c r="F1585"/>
  <c r="AO1613"/>
  <c r="AZ2004"/>
  <c r="CI1963"/>
  <c r="GM1262"/>
  <c r="GO1262"/>
  <c r="U1423"/>
  <c r="AH1393"/>
  <c r="GN1415"/>
  <c r="GM1415"/>
  <c r="GN1547"/>
  <c r="GM1547"/>
  <c r="GN1556"/>
  <c r="GM1556"/>
  <c r="GM1563"/>
  <c r="GO1563"/>
  <c r="CC1581" s="1"/>
  <c r="BD1541"/>
  <c r="F1606"/>
  <c r="AQ1647"/>
  <c r="F1731"/>
  <c r="AP2074"/>
  <c r="F2097"/>
  <c r="AP2180"/>
  <c r="GM1495"/>
  <c r="GN1495"/>
  <c r="AB1507"/>
  <c r="GM1267"/>
  <c r="GO1267"/>
  <c r="AU1541"/>
  <c r="F1600"/>
  <c r="BC1759"/>
  <c r="BC1879"/>
  <c r="F1789"/>
  <c r="CI1807"/>
  <c r="AZ1847"/>
  <c r="GN1994"/>
  <c r="GM1994"/>
  <c r="F2011"/>
  <c r="AX1963"/>
  <c r="GN1395"/>
  <c r="AB1423"/>
  <c r="GM1395"/>
  <c r="S1507"/>
  <c r="AF1493"/>
  <c r="GM1265"/>
  <c r="GO1265"/>
  <c r="GN1404"/>
  <c r="GM1404"/>
  <c r="T1507"/>
  <c r="AG1493"/>
  <c r="AP1541"/>
  <c r="F1590"/>
  <c r="AB1764"/>
  <c r="CR1764"/>
  <c r="Q1764" s="1"/>
  <c r="AD1773" s="1"/>
  <c r="AP1759"/>
  <c r="F1782"/>
  <c r="AP1879"/>
  <c r="BC1807"/>
  <c r="F1863"/>
  <c r="F1940"/>
  <c r="AZ2036"/>
  <c r="AZ1917"/>
  <c r="AB1972"/>
  <c r="CR1972"/>
  <c r="Q1972" s="1"/>
  <c r="AO1963"/>
  <c r="F2008"/>
  <c r="GN2137"/>
  <c r="GM2137"/>
  <c r="AZ1493"/>
  <c r="F1518"/>
  <c r="AZ1613"/>
  <c r="GM1575"/>
  <c r="GN1575"/>
  <c r="GM1840"/>
  <c r="GN1840"/>
  <c r="AI1963"/>
  <c r="V2004"/>
  <c r="GN1976"/>
  <c r="GM1976"/>
  <c r="GM2002"/>
  <c r="GO2002"/>
  <c r="GN2085"/>
  <c r="GM2085"/>
  <c r="GM1809"/>
  <c r="GN1809"/>
  <c r="GN1838"/>
  <c r="GM1838"/>
  <c r="GM1844"/>
  <c r="GO1844"/>
  <c r="AG1963"/>
  <c r="T2004"/>
  <c r="GO1991"/>
  <c r="GM1991"/>
  <c r="GM2077"/>
  <c r="GO2077"/>
  <c r="CC2088" s="1"/>
  <c r="GM2086"/>
  <c r="GN2086"/>
  <c r="GN2132"/>
  <c r="GM2132"/>
  <c r="BD2122"/>
  <c r="F2173"/>
  <c r="GM2126"/>
  <c r="GN2126"/>
  <c r="GN1837"/>
  <c r="GM1837"/>
  <c r="AH1963"/>
  <c r="U2004"/>
  <c r="GN1968"/>
  <c r="GM1968"/>
  <c r="GN1977"/>
  <c r="GM1977"/>
  <c r="GN1992"/>
  <c r="GM1992"/>
  <c r="CJ2074"/>
  <c r="BA2088"/>
  <c r="GN2133"/>
  <c r="GM2133"/>
  <c r="GO2139"/>
  <c r="GM2139"/>
  <c r="CG2122"/>
  <c r="AX2148"/>
  <c r="F1750"/>
  <c r="F1751"/>
  <c r="P2231"/>
  <c r="CE2231"/>
  <c r="CH2231"/>
  <c r="AC2218"/>
  <c r="CF2231"/>
  <c r="AQ2263"/>
  <c r="F2285"/>
  <c r="AI2218"/>
  <c r="V2231"/>
  <c r="CZ2223"/>
  <c r="Y2223" s="1"/>
  <c r="AL2231" s="1"/>
  <c r="CY2223"/>
  <c r="X2223" s="1"/>
  <c r="GO2223" s="1"/>
  <c r="GN2273"/>
  <c r="GM2273"/>
  <c r="AJ109"/>
  <c r="AE44"/>
  <c r="CP82"/>
  <c r="O82" s="1"/>
  <c r="U81"/>
  <c r="T84"/>
  <c r="GX95"/>
  <c r="GX81"/>
  <c r="CJ109" s="1"/>
  <c r="U95"/>
  <c r="AC193"/>
  <c r="P39"/>
  <c r="CP39" s="1"/>
  <c r="O39" s="1"/>
  <c r="U33"/>
  <c r="AH44" s="1"/>
  <c r="Q83"/>
  <c r="AD109" s="1"/>
  <c r="R340"/>
  <c r="AE342" s="1"/>
  <c r="U384"/>
  <c r="AH406" s="1"/>
  <c r="R244"/>
  <c r="CZ244" s="1"/>
  <c r="Y244" s="1"/>
  <c r="T340"/>
  <c r="AG342" s="1"/>
  <c r="W384"/>
  <c r="AJ406" s="1"/>
  <c r="P256"/>
  <c r="CP256" s="1"/>
  <c r="O256" s="1"/>
  <c r="V384"/>
  <c r="AI406" s="1"/>
  <c r="AD406"/>
  <c r="T256"/>
  <c r="S340"/>
  <c r="P384"/>
  <c r="W533"/>
  <c r="AJ555" s="1"/>
  <c r="Q549"/>
  <c r="S549"/>
  <c r="AF555" s="1"/>
  <c r="Q533"/>
  <c r="AD555" s="1"/>
  <c r="CP951"/>
  <c r="O951" s="1"/>
  <c r="P962"/>
  <c r="CP962" s="1"/>
  <c r="O962" s="1"/>
  <c r="AL1123"/>
  <c r="CZ1119"/>
  <c r="Y1119" s="1"/>
  <c r="GM1119" s="1"/>
  <c r="CP808"/>
  <c r="O808" s="1"/>
  <c r="GX943"/>
  <c r="CJ967" s="1"/>
  <c r="CZ1039"/>
  <c r="Y1039" s="1"/>
  <c r="AL1049" s="1"/>
  <c r="Q943"/>
  <c r="AD967" s="1"/>
  <c r="AL747"/>
  <c r="AF821"/>
  <c r="W962"/>
  <c r="AB1108"/>
  <c r="Q1357"/>
  <c r="AC747"/>
  <c r="AB1249"/>
  <c r="AB1257"/>
  <c r="R1355"/>
  <c r="CZ1355" s="1"/>
  <c r="Y1355" s="1"/>
  <c r="W1357"/>
  <c r="AB1399"/>
  <c r="U1278"/>
  <c r="AH1280" s="1"/>
  <c r="AB1405"/>
  <c r="T1353"/>
  <c r="AG1359" s="1"/>
  <c r="R1357"/>
  <c r="AB1504"/>
  <c r="AB1554"/>
  <c r="CP1352"/>
  <c r="O1352" s="1"/>
  <c r="AB1411"/>
  <c r="AB1548"/>
  <c r="Q1810"/>
  <c r="AD1847" s="1"/>
  <c r="Q1830"/>
  <c r="Q1843"/>
  <c r="AE2148"/>
  <c r="AB1578"/>
  <c r="AB1762"/>
  <c r="S1766"/>
  <c r="R1810"/>
  <c r="AE1847" s="1"/>
  <c r="W1812"/>
  <c r="AB1828"/>
  <c r="U1845"/>
  <c r="R1922"/>
  <c r="W1762"/>
  <c r="AJ1773" s="1"/>
  <c r="U1813"/>
  <c r="R1830"/>
  <c r="R1920"/>
  <c r="AE1929" s="1"/>
  <c r="U1922"/>
  <c r="AH1929" s="1"/>
  <c r="U1766"/>
  <c r="V1813"/>
  <c r="S1830"/>
  <c r="S1924"/>
  <c r="AL2004"/>
  <c r="U1576"/>
  <c r="AH1581" s="1"/>
  <c r="Q2143"/>
  <c r="AD2148" s="1"/>
  <c r="P2145"/>
  <c r="CP2145" s="1"/>
  <c r="O2145" s="1"/>
  <c r="AL2088"/>
  <c r="S2143"/>
  <c r="T2271"/>
  <c r="AG2275" s="1"/>
  <c r="V2145"/>
  <c r="AK2231"/>
  <c r="AC2275"/>
  <c r="AB2145"/>
  <c r="U2143"/>
  <c r="AH2148" s="1"/>
  <c r="AD1807" l="1"/>
  <c r="Q1847"/>
  <c r="AE2263"/>
  <c r="R2275"/>
  <c r="T44"/>
  <c r="AG30"/>
  <c r="AG227"/>
  <c r="T258"/>
  <c r="S555"/>
  <c r="AF524"/>
  <c r="Q1773"/>
  <c r="AD1759"/>
  <c r="AB1193"/>
  <c r="O1207"/>
  <c r="AF1807"/>
  <c r="S1847"/>
  <c r="AE78"/>
  <c r="R109"/>
  <c r="AJ227"/>
  <c r="W258"/>
  <c r="AI78"/>
  <c r="V109"/>
  <c r="AL2218"/>
  <c r="Y2231"/>
  <c r="T1773"/>
  <c r="AG1759"/>
  <c r="AD2122"/>
  <c r="Q2148"/>
  <c r="AE1917"/>
  <c r="R1929"/>
  <c r="AD927"/>
  <c r="Q967"/>
  <c r="AD524"/>
  <c r="Q555"/>
  <c r="CH109"/>
  <c r="AC78"/>
  <c r="CF109"/>
  <c r="P109"/>
  <c r="CE109"/>
  <c r="AD1350"/>
  <c r="Q1359"/>
  <c r="CJ376"/>
  <c r="BA406"/>
  <c r="AH227"/>
  <c r="U258"/>
  <c r="AD78"/>
  <c r="Q109"/>
  <c r="AD2263"/>
  <c r="Q2275"/>
  <c r="BA1359"/>
  <c r="CJ1350"/>
  <c r="X44"/>
  <c r="AK30"/>
  <c r="AL781"/>
  <c r="Y821"/>
  <c r="AH1917"/>
  <c r="U1929"/>
  <c r="AF227"/>
  <c r="S258"/>
  <c r="AZ1189"/>
  <c r="F1323"/>
  <c r="AE2122"/>
  <c r="R2148"/>
  <c r="GM808"/>
  <c r="GO808"/>
  <c r="AH2122"/>
  <c r="U2148"/>
  <c r="CZ1924"/>
  <c r="Y1924" s="1"/>
  <c r="CY1924"/>
  <c r="X1924" s="1"/>
  <c r="AG1350"/>
  <c r="T1359"/>
  <c r="AC733"/>
  <c r="CF747"/>
  <c r="P747"/>
  <c r="CE747"/>
  <c r="CH747"/>
  <c r="AL1037"/>
  <c r="Y1049"/>
  <c r="AL1083"/>
  <c r="Y1123"/>
  <c r="CP384"/>
  <c r="O384" s="1"/>
  <c r="AC406"/>
  <c r="AI376"/>
  <c r="V406"/>
  <c r="AC179"/>
  <c r="CH193"/>
  <c r="P193"/>
  <c r="CE193"/>
  <c r="CF193"/>
  <c r="W109"/>
  <c r="AJ78"/>
  <c r="CE2218"/>
  <c r="AV2231"/>
  <c r="AX2122"/>
  <c r="F2155"/>
  <c r="O1507"/>
  <c r="AB1493"/>
  <c r="AO1489"/>
  <c r="F1617"/>
  <c r="AU1189"/>
  <c r="F1331"/>
  <c r="F843"/>
  <c r="U781"/>
  <c r="BD1489"/>
  <c r="F1638"/>
  <c r="AQ324"/>
  <c r="F448"/>
  <c r="V179"/>
  <c r="F216"/>
  <c r="BC324"/>
  <c r="F454"/>
  <c r="GN2267"/>
  <c r="GM2267"/>
  <c r="BB1913"/>
  <c r="F2049"/>
  <c r="CZ1920"/>
  <c r="Y1920" s="1"/>
  <c r="CY1920"/>
  <c r="X1920" s="1"/>
  <c r="AF1929"/>
  <c r="CP1810"/>
  <c r="O1810" s="1"/>
  <c r="AC1847"/>
  <c r="AE1493"/>
  <c r="R1507"/>
  <c r="AI927"/>
  <c r="V967"/>
  <c r="CF821"/>
  <c r="AC781"/>
  <c r="P821"/>
  <c r="CE821"/>
  <c r="CH821"/>
  <c r="AI328"/>
  <c r="V342"/>
  <c r="R1963"/>
  <c r="F2018"/>
  <c r="AQ2070"/>
  <c r="F2190"/>
  <c r="F2102"/>
  <c r="R2074"/>
  <c r="R2180"/>
  <c r="AZ2122"/>
  <c r="F2159"/>
  <c r="BA1493"/>
  <c r="F1527"/>
  <c r="BA1613"/>
  <c r="T1393"/>
  <c r="F1444"/>
  <c r="AO1913"/>
  <c r="F2040"/>
  <c r="GO1496"/>
  <c r="GM1496"/>
  <c r="AQ1346"/>
  <c r="F1465"/>
  <c r="GN1203"/>
  <c r="GM1203"/>
  <c r="S1037"/>
  <c r="F1064"/>
  <c r="BD1033"/>
  <c r="F1180"/>
  <c r="BC729"/>
  <c r="F869"/>
  <c r="AZ376"/>
  <c r="F417"/>
  <c r="AP472"/>
  <c r="F596"/>
  <c r="AQ472"/>
  <c r="F597"/>
  <c r="BB175"/>
  <c r="F303"/>
  <c r="AF30"/>
  <c r="S44"/>
  <c r="AD1917"/>
  <c r="Q1929"/>
  <c r="CZ1764"/>
  <c r="Y1764" s="1"/>
  <c r="CY1764"/>
  <c r="X1764" s="1"/>
  <c r="CZ1205"/>
  <c r="Y1205" s="1"/>
  <c r="AL1207" s="1"/>
  <c r="CY1205"/>
  <c r="X1205" s="1"/>
  <c r="AK1207" s="1"/>
  <c r="AF1207"/>
  <c r="AJ1241"/>
  <c r="W1280"/>
  <c r="AD781"/>
  <c r="Q821"/>
  <c r="CY943"/>
  <c r="X943" s="1"/>
  <c r="CZ943"/>
  <c r="Y943" s="1"/>
  <c r="AF967"/>
  <c r="GN744"/>
  <c r="GM744"/>
  <c r="CZ400"/>
  <c r="Y400" s="1"/>
  <c r="CY400"/>
  <c r="X400" s="1"/>
  <c r="F2315"/>
  <c r="AQ2214"/>
  <c r="AZ2214"/>
  <c r="F2316"/>
  <c r="AQ1755"/>
  <c r="F1889"/>
  <c r="GN1417"/>
  <c r="GM1417"/>
  <c r="F1474"/>
  <c r="AU1346"/>
  <c r="F1147"/>
  <c r="W1083"/>
  <c r="R733"/>
  <c r="F761"/>
  <c r="F1018"/>
  <c r="AU887"/>
  <c r="BA476"/>
  <c r="F510"/>
  <c r="AJ2263"/>
  <c r="W2275"/>
  <c r="CZ1576"/>
  <c r="Y1576" s="1"/>
  <c r="AL1581" s="1"/>
  <c r="CY1576"/>
  <c r="X1576" s="1"/>
  <c r="AK1581" s="1"/>
  <c r="AF1581"/>
  <c r="CZ1353"/>
  <c r="Y1353" s="1"/>
  <c r="CY1353"/>
  <c r="X1353" s="1"/>
  <c r="AF1359"/>
  <c r="GN960"/>
  <c r="GM960"/>
  <c r="AC1083"/>
  <c r="P1123"/>
  <c r="CE1123"/>
  <c r="CH1123"/>
  <c r="CF1123"/>
  <c r="CY962"/>
  <c r="X962" s="1"/>
  <c r="CZ962"/>
  <c r="Y962" s="1"/>
  <c r="X490"/>
  <c r="AK476"/>
  <c r="R555"/>
  <c r="AE524"/>
  <c r="CZ84"/>
  <c r="Y84" s="1"/>
  <c r="CY84"/>
  <c r="X84" s="1"/>
  <c r="AK109" s="1"/>
  <c r="GM38"/>
  <c r="GN38"/>
  <c r="S2218"/>
  <c r="F2246"/>
  <c r="F2103"/>
  <c r="S2074"/>
  <c r="BB2214"/>
  <c r="F2318"/>
  <c r="BC2070"/>
  <c r="F2196"/>
  <c r="BA1963"/>
  <c r="F2024"/>
  <c r="CE2074"/>
  <c r="AV2088"/>
  <c r="F2330"/>
  <c r="BD2214"/>
  <c r="AZ2074"/>
  <c r="F2099"/>
  <c r="AZ2180"/>
  <c r="CE1393"/>
  <c r="AV1423"/>
  <c r="F1898"/>
  <c r="AU1755"/>
  <c r="CH1493"/>
  <c r="AY1507"/>
  <c r="AW1507"/>
  <c r="CF1493"/>
  <c r="F1052"/>
  <c r="P1037"/>
  <c r="BD1189"/>
  <c r="F1337"/>
  <c r="F1015"/>
  <c r="BC887"/>
  <c r="AP729"/>
  <c r="F862"/>
  <c r="AP324"/>
  <c r="F447"/>
  <c r="AU324"/>
  <c r="F457"/>
  <c r="AE179"/>
  <c r="R193"/>
  <c r="R1083"/>
  <c r="F1137"/>
  <c r="W30"/>
  <c r="W141"/>
  <c r="F68"/>
  <c r="BA1541"/>
  <c r="F1601"/>
  <c r="F217"/>
  <c r="W179"/>
  <c r="W290"/>
  <c r="AC967"/>
  <c r="GN1119"/>
  <c r="CP1766"/>
  <c r="O1766" s="1"/>
  <c r="AI1847"/>
  <c r="AH967"/>
  <c r="AL490"/>
  <c r="GO949"/>
  <c r="CP1922"/>
  <c r="O1922" s="1"/>
  <c r="CP1924"/>
  <c r="O1924" s="1"/>
  <c r="AJ1929"/>
  <c r="AD1507"/>
  <c r="AD1280"/>
  <c r="AJ967"/>
  <c r="AG555"/>
  <c r="AG109"/>
  <c r="GM964"/>
  <c r="CA1123"/>
  <c r="AB821"/>
  <c r="GM937"/>
  <c r="CP1830"/>
  <c r="O1830" s="1"/>
  <c r="CP1812"/>
  <c r="O1812" s="1"/>
  <c r="AD1423"/>
  <c r="AG406"/>
  <c r="GM2131"/>
  <c r="GM941"/>
  <c r="GO955"/>
  <c r="CC821"/>
  <c r="CZ35"/>
  <c r="Y35" s="1"/>
  <c r="GM35" s="1"/>
  <c r="GO2225"/>
  <c r="CC2231" s="1"/>
  <c r="CB1773"/>
  <c r="GN243"/>
  <c r="GO1121"/>
  <c r="CP943"/>
  <c r="O943" s="1"/>
  <c r="GM488"/>
  <c r="CY244"/>
  <c r="X244" s="1"/>
  <c r="GO244" s="1"/>
  <c r="CC258" s="1"/>
  <c r="CY1355"/>
  <c r="X1355" s="1"/>
  <c r="GN389"/>
  <c r="AE1807"/>
  <c r="R1847"/>
  <c r="AL733"/>
  <c r="Y747"/>
  <c r="T2275"/>
  <c r="AG2263"/>
  <c r="CZ1830"/>
  <c r="Y1830" s="1"/>
  <c r="CY1830"/>
  <c r="X1830" s="1"/>
  <c r="W1773"/>
  <c r="AJ1759"/>
  <c r="GM1352"/>
  <c r="GN1352"/>
  <c r="CB1359" s="1"/>
  <c r="X2231"/>
  <c r="AK2218"/>
  <c r="Y2088"/>
  <c r="AL2074"/>
  <c r="AL1963"/>
  <c r="Y2004"/>
  <c r="CZ1766"/>
  <c r="Y1766" s="1"/>
  <c r="CY1766"/>
  <c r="X1766" s="1"/>
  <c r="W555"/>
  <c r="AJ524"/>
  <c r="AD376"/>
  <c r="Q406"/>
  <c r="T342"/>
  <c r="AG328"/>
  <c r="AE328"/>
  <c r="R342"/>
  <c r="GO39"/>
  <c r="GM39"/>
  <c r="AE30"/>
  <c r="R44"/>
  <c r="CH2218"/>
  <c r="AY2231"/>
  <c r="AZ1489"/>
  <c r="F1624"/>
  <c r="S1493"/>
  <c r="F1522"/>
  <c r="F1858"/>
  <c r="AZ1807"/>
  <c r="AP2070"/>
  <c r="F2189"/>
  <c r="F1445"/>
  <c r="U1393"/>
  <c r="AZ1963"/>
  <c r="F2015"/>
  <c r="AX1489"/>
  <c r="F1620"/>
  <c r="AU1489"/>
  <c r="F1632"/>
  <c r="W1037"/>
  <c r="F1073"/>
  <c r="GN1202"/>
  <c r="GM1202"/>
  <c r="F832"/>
  <c r="AZ781"/>
  <c r="S587"/>
  <c r="F505"/>
  <c r="S476"/>
  <c r="BD729"/>
  <c r="F878"/>
  <c r="Q476"/>
  <c r="F502"/>
  <c r="Q587"/>
  <c r="BB472"/>
  <c r="F600"/>
  <c r="AI1917"/>
  <c r="V1929"/>
  <c r="CZ1813"/>
  <c r="Y1813" s="1"/>
  <c r="CY1813"/>
  <c r="X1813" s="1"/>
  <c r="AE1541"/>
  <c r="R1581"/>
  <c r="X1423"/>
  <c r="AK1393"/>
  <c r="AJ1193"/>
  <c r="W1207"/>
  <c r="CP1278"/>
  <c r="O1278" s="1"/>
  <c r="AC1280"/>
  <c r="AG927"/>
  <c r="T967"/>
  <c r="AD1193"/>
  <c r="Q1207"/>
  <c r="AX2218"/>
  <c r="F2238"/>
  <c r="AX2305"/>
  <c r="AU2214"/>
  <c r="F2324"/>
  <c r="F2112"/>
  <c r="W2074"/>
  <c r="GN1574"/>
  <c r="GM1574"/>
  <c r="AZ1541"/>
  <c r="F1592"/>
  <c r="BA1393"/>
  <c r="F1443"/>
  <c r="GN1558"/>
  <c r="GM1558"/>
  <c r="GN1247"/>
  <c r="GM1247"/>
  <c r="V733"/>
  <c r="F770"/>
  <c r="AP1189"/>
  <c r="F1321"/>
  <c r="F511"/>
  <c r="T476"/>
  <c r="U476"/>
  <c r="F512"/>
  <c r="AZ328"/>
  <c r="F353"/>
  <c r="AZ438"/>
  <c r="AX476"/>
  <c r="AX587"/>
  <c r="F497"/>
  <c r="BB26"/>
  <c r="F154"/>
  <c r="BB2437"/>
  <c r="BC175"/>
  <c r="F306"/>
  <c r="GO99"/>
  <c r="GM99"/>
  <c r="GN41"/>
  <c r="GM41"/>
  <c r="AF78"/>
  <c r="S109"/>
  <c r="CZ2145"/>
  <c r="Y2145" s="1"/>
  <c r="CY2145"/>
  <c r="X2145" s="1"/>
  <c r="GM2145" s="1"/>
  <c r="AK2074"/>
  <c r="X2088"/>
  <c r="GN2124"/>
  <c r="GM2124"/>
  <c r="CZ1812"/>
  <c r="Y1812" s="1"/>
  <c r="CY1812"/>
  <c r="X1812" s="1"/>
  <c r="AP1913"/>
  <c r="F2045"/>
  <c r="CZ1278"/>
  <c r="Y1278" s="1"/>
  <c r="AL1280" s="1"/>
  <c r="CY1278"/>
  <c r="X1278" s="1"/>
  <c r="AK1280" s="1"/>
  <c r="AF1280"/>
  <c r="X1507"/>
  <c r="AK1493"/>
  <c r="R1280"/>
  <c r="AE1241"/>
  <c r="AP1033"/>
  <c r="F1164"/>
  <c r="AD1037"/>
  <c r="Q1049"/>
  <c r="GN947"/>
  <c r="GM947"/>
  <c r="F2028"/>
  <c r="W1963"/>
  <c r="AP2214"/>
  <c r="F2314"/>
  <c r="AU2070"/>
  <c r="F2199"/>
  <c r="BD2070"/>
  <c r="F2205"/>
  <c r="AO2070"/>
  <c r="F2184"/>
  <c r="BB2070"/>
  <c r="F2193"/>
  <c r="AB1083"/>
  <c r="O1123"/>
  <c r="O1049"/>
  <c r="AB1037"/>
  <c r="BA1083"/>
  <c r="F1143"/>
  <c r="F844"/>
  <c r="V781"/>
  <c r="AX1189"/>
  <c r="F1319"/>
  <c r="AD747"/>
  <c r="CP738"/>
  <c r="O738" s="1"/>
  <c r="F1024"/>
  <c r="BD887"/>
  <c r="AZ227"/>
  <c r="F269"/>
  <c r="AX227"/>
  <c r="F265"/>
  <c r="GM183"/>
  <c r="GN183"/>
  <c r="GN338"/>
  <c r="GM338"/>
  <c r="GM233"/>
  <c r="GN233"/>
  <c r="GN85"/>
  <c r="GM85"/>
  <c r="GM80"/>
  <c r="GN80"/>
  <c r="GN2269"/>
  <c r="GM2269"/>
  <c r="AK1963"/>
  <c r="X2004"/>
  <c r="CP1762"/>
  <c r="O1762" s="1"/>
  <c r="AC1773"/>
  <c r="AC1963"/>
  <c r="P2004"/>
  <c r="CE2004"/>
  <c r="CH2004"/>
  <c r="CF2004"/>
  <c r="CZ1357"/>
  <c r="Y1357" s="1"/>
  <c r="CY1357"/>
  <c r="X1357" s="1"/>
  <c r="CZ385"/>
  <c r="Y385" s="1"/>
  <c r="CY385"/>
  <c r="X385" s="1"/>
  <c r="GM385" s="1"/>
  <c r="GN81"/>
  <c r="GM81"/>
  <c r="AO2214"/>
  <c r="F2309"/>
  <c r="U2074"/>
  <c r="F2110"/>
  <c r="U2180"/>
  <c r="AY2088"/>
  <c r="CH2074"/>
  <c r="P1493"/>
  <c r="F1510"/>
  <c r="F1904"/>
  <c r="BD1755"/>
  <c r="U1037"/>
  <c r="F1071"/>
  <c r="W733"/>
  <c r="F771"/>
  <c r="CE1037"/>
  <c r="AV1049"/>
  <c r="AY1049"/>
  <c r="CH1037"/>
  <c r="GO740"/>
  <c r="GM740"/>
  <c r="R1037"/>
  <c r="F1063"/>
  <c r="AQ729"/>
  <c r="F863"/>
  <c r="AO729"/>
  <c r="F857"/>
  <c r="AX376"/>
  <c r="F413"/>
  <c r="F603"/>
  <c r="BC472"/>
  <c r="AK179"/>
  <c r="X193"/>
  <c r="GM235"/>
  <c r="GN235"/>
  <c r="AQ179"/>
  <c r="AQ290"/>
  <c r="F203"/>
  <c r="W781"/>
  <c r="F845"/>
  <c r="U1083"/>
  <c r="F1145"/>
  <c r="T1241"/>
  <c r="F1301"/>
  <c r="CB342"/>
  <c r="CP1764"/>
  <c r="O1764" s="1"/>
  <c r="CJ1847"/>
  <c r="CC1123"/>
  <c r="AK967"/>
  <c r="CJ555"/>
  <c r="GM2223"/>
  <c r="AZ1879"/>
  <c r="GN402"/>
  <c r="CZ37"/>
  <c r="Y37" s="1"/>
  <c r="GM37" s="1"/>
  <c r="AJ1847"/>
  <c r="CP1843"/>
  <c r="O1843" s="1"/>
  <c r="AG1847"/>
  <c r="AH1359"/>
  <c r="AJ1359"/>
  <c r="AK1049"/>
  <c r="AE258"/>
  <c r="AI44"/>
  <c r="GM553"/>
  <c r="AD1581"/>
  <c r="CP549"/>
  <c r="O549" s="1"/>
  <c r="AE406"/>
  <c r="GN2221"/>
  <c r="CB2231" s="1"/>
  <c r="GM1921"/>
  <c r="GN1502"/>
  <c r="AZ853"/>
  <c r="CZ1845"/>
  <c r="Y1845" s="1"/>
  <c r="GO2146"/>
  <c r="GM813"/>
  <c r="CC1049"/>
  <c r="GM404"/>
  <c r="AH1541"/>
  <c r="U1581"/>
  <c r="GO951"/>
  <c r="GM951"/>
  <c r="AJ376"/>
  <c r="W406"/>
  <c r="AH376"/>
  <c r="U406"/>
  <c r="U44"/>
  <c r="AH30"/>
  <c r="CJ78"/>
  <c r="BA109"/>
  <c r="GM82"/>
  <c r="GN82"/>
  <c r="BA2074"/>
  <c r="F2108"/>
  <c r="BA2180"/>
  <c r="U1963"/>
  <c r="F2026"/>
  <c r="CC2074"/>
  <c r="AT2088"/>
  <c r="F2025"/>
  <c r="T1963"/>
  <c r="AD2004"/>
  <c r="CP1972"/>
  <c r="O1972" s="1"/>
  <c r="F1895"/>
  <c r="BC1755"/>
  <c r="CC1541"/>
  <c r="AT1581"/>
  <c r="GN1421"/>
  <c r="GM1421"/>
  <c r="GN1276"/>
  <c r="GM1276"/>
  <c r="AZ1393"/>
  <c r="F1434"/>
  <c r="BA733"/>
  <c r="F767"/>
  <c r="BA853"/>
  <c r="T1037"/>
  <c r="F1070"/>
  <c r="AC1193"/>
  <c r="CF1207"/>
  <c r="P1207"/>
  <c r="CE1207"/>
  <c r="CH1207"/>
  <c r="AU729"/>
  <c r="F872"/>
  <c r="AZ1083"/>
  <c r="F1134"/>
  <c r="AZ524"/>
  <c r="F566"/>
  <c r="BD26"/>
  <c r="F166"/>
  <c r="BD2437"/>
  <c r="CZ2271"/>
  <c r="Y2271" s="1"/>
  <c r="AL2275" s="1"/>
  <c r="CY2271"/>
  <c r="X2271" s="1"/>
  <c r="AF2275"/>
  <c r="CP1576"/>
  <c r="O1576" s="1"/>
  <c r="AC1581"/>
  <c r="CZ1922"/>
  <c r="Y1922" s="1"/>
  <c r="AL1929" s="1"/>
  <c r="CY1922"/>
  <c r="X1922" s="1"/>
  <c r="CZ1762"/>
  <c r="Y1762" s="1"/>
  <c r="AL1773" s="1"/>
  <c r="CY1762"/>
  <c r="X1762" s="1"/>
  <c r="AK1773" s="1"/>
  <c r="AF1773"/>
  <c r="Y1507"/>
  <c r="AL1493"/>
  <c r="GO1355"/>
  <c r="GM1355"/>
  <c r="CP1353"/>
  <c r="O1353" s="1"/>
  <c r="AB1359" s="1"/>
  <c r="AC1359"/>
  <c r="AK781"/>
  <c r="X821"/>
  <c r="GN931"/>
  <c r="GM931"/>
  <c r="AO1033"/>
  <c r="F1159"/>
  <c r="V555"/>
  <c r="AI524"/>
  <c r="W342"/>
  <c r="AJ328"/>
  <c r="CP340"/>
  <c r="O340" s="1"/>
  <c r="AC342"/>
  <c r="AI227"/>
  <c r="V258"/>
  <c r="CG179"/>
  <c r="AX193"/>
  <c r="GN84"/>
  <c r="GM84"/>
  <c r="AX1346"/>
  <c r="F1462"/>
  <c r="GN2129"/>
  <c r="GM2129"/>
  <c r="F1446"/>
  <c r="V1393"/>
  <c r="BC1189"/>
  <c r="F1328"/>
  <c r="BB729"/>
  <c r="F866"/>
  <c r="V476"/>
  <c r="F513"/>
  <c r="V587"/>
  <c r="AO324"/>
  <c r="F442"/>
  <c r="S179"/>
  <c r="S290"/>
  <c r="F208"/>
  <c r="AX328"/>
  <c r="F349"/>
  <c r="AX438"/>
  <c r="GN185"/>
  <c r="GM185"/>
  <c r="GN230"/>
  <c r="GM230"/>
  <c r="F55"/>
  <c r="AZ30"/>
  <c r="AZ141"/>
  <c r="GN2141"/>
  <c r="GM2141"/>
  <c r="AE1759"/>
  <c r="R1773"/>
  <c r="AI1541"/>
  <c r="V1581"/>
  <c r="GM1543"/>
  <c r="GN1543"/>
  <c r="AB1581"/>
  <c r="GN1041"/>
  <c r="GM1041"/>
  <c r="CA1049" s="1"/>
  <c r="GN526"/>
  <c r="GM526"/>
  <c r="GO953"/>
  <c r="GM953"/>
  <c r="GO331"/>
  <c r="GM331"/>
  <c r="CZ256"/>
  <c r="Y256" s="1"/>
  <c r="AL258" s="1"/>
  <c r="CY256"/>
  <c r="X256" s="1"/>
  <c r="AK258" s="1"/>
  <c r="BA2305"/>
  <c r="F2251"/>
  <c r="BA2218"/>
  <c r="F2111"/>
  <c r="V2074"/>
  <c r="F2321"/>
  <c r="BC2214"/>
  <c r="BB1755"/>
  <c r="F1892"/>
  <c r="F1437"/>
  <c r="R1393"/>
  <c r="W1493"/>
  <c r="F1531"/>
  <c r="V1493"/>
  <c r="F1530"/>
  <c r="GO1401"/>
  <c r="CC1423" s="1"/>
  <c r="GM1401"/>
  <c r="CA1423" s="1"/>
  <c r="AZ1241"/>
  <c r="F1291"/>
  <c r="AO1189"/>
  <c r="F1316"/>
  <c r="F1069"/>
  <c r="BA1155"/>
  <c r="BA1037"/>
  <c r="F1060"/>
  <c r="AZ1155"/>
  <c r="AZ1037"/>
  <c r="F606"/>
  <c r="AU472"/>
  <c r="BC26"/>
  <c r="F157"/>
  <c r="BC2437"/>
  <c r="AD2218"/>
  <c r="Q2231"/>
  <c r="AG1541"/>
  <c r="T1581"/>
  <c r="Y1423"/>
  <c r="AL1393"/>
  <c r="V1280"/>
  <c r="AI1241"/>
  <c r="CJ1193"/>
  <c r="BA1207"/>
  <c r="AG1193"/>
  <c r="T1207"/>
  <c r="AK733"/>
  <c r="X747"/>
  <c r="AK1083"/>
  <c r="X1123"/>
  <c r="GN939"/>
  <c r="GM939"/>
  <c r="GM34"/>
  <c r="GN34"/>
  <c r="W2218"/>
  <c r="F2255"/>
  <c r="W2305"/>
  <c r="T2074"/>
  <c r="F2109"/>
  <c r="CF2074"/>
  <c r="AW2088"/>
  <c r="GO1988"/>
  <c r="CC2004" s="1"/>
  <c r="GM1988"/>
  <c r="W1393"/>
  <c r="F1447"/>
  <c r="CH1393"/>
  <c r="AY1423"/>
  <c r="CF1393"/>
  <c r="AW1423"/>
  <c r="CE1493"/>
  <c r="AV1507"/>
  <c r="AP1489"/>
  <c r="F1622"/>
  <c r="F1471"/>
  <c r="BC1346"/>
  <c r="AQ1189"/>
  <c r="F1322"/>
  <c r="AQ1489"/>
  <c r="F1623"/>
  <c r="U733"/>
  <c r="F769"/>
  <c r="BB1189"/>
  <c r="F1325"/>
  <c r="AZ476"/>
  <c r="F501"/>
  <c r="AZ587"/>
  <c r="GN478"/>
  <c r="CB490" s="1"/>
  <c r="AB490"/>
  <c r="GM478"/>
  <c r="CA490" s="1"/>
  <c r="GM388"/>
  <c r="GN388"/>
  <c r="AD258"/>
  <c r="CP231"/>
  <c r="O231" s="1"/>
  <c r="AQ26"/>
  <c r="F151"/>
  <c r="AQ2437"/>
  <c r="AZ78"/>
  <c r="F120"/>
  <c r="BD324"/>
  <c r="F463"/>
  <c r="GM32"/>
  <c r="AB44"/>
  <c r="GN32"/>
  <c r="F2295"/>
  <c r="BA2263"/>
  <c r="BA2122"/>
  <c r="F2168"/>
  <c r="BA781"/>
  <c r="F841"/>
  <c r="BA179"/>
  <c r="F213"/>
  <c r="CB1423"/>
  <c r="AK2275"/>
  <c r="AL2148"/>
  <c r="GM2227"/>
  <c r="CA2231"/>
  <c r="AX2180"/>
  <c r="GN929"/>
  <c r="CZ33"/>
  <c r="Y33" s="1"/>
  <c r="AL44" s="1"/>
  <c r="AI2148"/>
  <c r="CP1845"/>
  <c r="O1845" s="1"/>
  <c r="AE1359"/>
  <c r="AD44"/>
  <c r="CB1280"/>
  <c r="GN1039"/>
  <c r="CB1049" s="1"/>
  <c r="AG2148"/>
  <c r="AI1773"/>
  <c r="CP1813"/>
  <c r="O1813" s="1"/>
  <c r="CP400"/>
  <c r="O400" s="1"/>
  <c r="GN2265"/>
  <c r="CB2275" s="1"/>
  <c r="GM945"/>
  <c r="CB1207"/>
  <c r="AD342"/>
  <c r="CZ1810"/>
  <c r="Y1810" s="1"/>
  <c r="AL1847" s="1"/>
  <c r="GM398"/>
  <c r="GN813"/>
  <c r="CB821" s="1"/>
  <c r="CZ533"/>
  <c r="Y533" s="1"/>
  <c r="P2275"/>
  <c r="CE2275"/>
  <c r="CH2275"/>
  <c r="AC2263"/>
  <c r="CF2275"/>
  <c r="CZ2143"/>
  <c r="Y2143" s="1"/>
  <c r="CY2143"/>
  <c r="X2143" s="1"/>
  <c r="AK2148" s="1"/>
  <c r="AF2148"/>
  <c r="U1280"/>
  <c r="AH1241"/>
  <c r="AF781"/>
  <c r="S821"/>
  <c r="BA967"/>
  <c r="CJ927"/>
  <c r="GM962"/>
  <c r="GN962"/>
  <c r="CZ549"/>
  <c r="Y549" s="1"/>
  <c r="CY549"/>
  <c r="X549" s="1"/>
  <c r="CZ340"/>
  <c r="Y340" s="1"/>
  <c r="AL342" s="1"/>
  <c r="CY340"/>
  <c r="X340" s="1"/>
  <c r="AK342" s="1"/>
  <c r="AF342"/>
  <c r="GO256"/>
  <c r="GM256"/>
  <c r="V2218"/>
  <c r="F2254"/>
  <c r="CF2218"/>
  <c r="AW2231"/>
  <c r="F2234"/>
  <c r="P2218"/>
  <c r="F2027"/>
  <c r="V1963"/>
  <c r="F2047"/>
  <c r="AZ1913"/>
  <c r="AP1755"/>
  <c r="F1888"/>
  <c r="F1528"/>
  <c r="T1493"/>
  <c r="AB1393"/>
  <c r="O1423"/>
  <c r="AX729"/>
  <c r="F860"/>
  <c r="AP175"/>
  <c r="F299"/>
  <c r="AX524"/>
  <c r="F562"/>
  <c r="BB324"/>
  <c r="F451"/>
  <c r="GN242"/>
  <c r="GM242"/>
  <c r="AH1193"/>
  <c r="U1207"/>
  <c r="AE1193"/>
  <c r="R1207"/>
  <c r="AX1033"/>
  <c r="F1162"/>
  <c r="AD1083"/>
  <c r="Q1123"/>
  <c r="P555"/>
  <c r="CE555"/>
  <c r="AC524"/>
  <c r="CH555"/>
  <c r="CF555"/>
  <c r="AE927"/>
  <c r="R967"/>
  <c r="CI179"/>
  <c r="AZ193"/>
  <c r="O2231"/>
  <c r="AB2218"/>
  <c r="AX1913"/>
  <c r="F2043"/>
  <c r="BD1913"/>
  <c r="F2061"/>
  <c r="AX1755"/>
  <c r="F1886"/>
  <c r="GN2084"/>
  <c r="GM2084"/>
  <c r="BB1489"/>
  <c r="F1626"/>
  <c r="BC1489"/>
  <c r="F1629"/>
  <c r="F1146"/>
  <c r="V1083"/>
  <c r="T733"/>
  <c r="F768"/>
  <c r="AQ887"/>
  <c r="F1009"/>
  <c r="AO472"/>
  <c r="F591"/>
  <c r="AU179"/>
  <c r="F212"/>
  <c r="AU290"/>
  <c r="F160"/>
  <c r="AU26"/>
  <c r="GN91"/>
  <c r="GM91"/>
  <c r="AI2263"/>
  <c r="V2275"/>
  <c r="CP1920"/>
  <c r="O1920" s="1"/>
  <c r="AC1929"/>
  <c r="AJ1541"/>
  <c r="W1581"/>
  <c r="AG1917"/>
  <c r="T1929"/>
  <c r="GN2076"/>
  <c r="CB2088" s="1"/>
  <c r="AB2088"/>
  <c r="GM2076"/>
  <c r="CA2088" s="1"/>
  <c r="CZ1843"/>
  <c r="Y1843" s="1"/>
  <c r="CY1843"/>
  <c r="X1843" s="1"/>
  <c r="AI1193"/>
  <c r="V1207"/>
  <c r="GN1043"/>
  <c r="GM1043"/>
  <c r="AE781"/>
  <c r="R821"/>
  <c r="R490"/>
  <c r="AE476"/>
  <c r="CJ227"/>
  <c r="BA258"/>
  <c r="U342"/>
  <c r="AH328"/>
  <c r="CZ95"/>
  <c r="Y95" s="1"/>
  <c r="CY95"/>
  <c r="X95" s="1"/>
  <c r="GM95" s="1"/>
  <c r="F2252"/>
  <c r="T2305"/>
  <c r="T2218"/>
  <c r="AX2263"/>
  <c r="F2282"/>
  <c r="S1963"/>
  <c r="F2019"/>
  <c r="F1438"/>
  <c r="S1393"/>
  <c r="F842"/>
  <c r="T781"/>
  <c r="S733"/>
  <c r="F762"/>
  <c r="F1480"/>
  <c r="BD1346"/>
  <c r="S1083"/>
  <c r="F1138"/>
  <c r="AD193"/>
  <c r="CP181"/>
  <c r="O181" s="1"/>
  <c r="AX30"/>
  <c r="AX141"/>
  <c r="F51"/>
  <c r="GO252"/>
  <c r="GM252"/>
  <c r="AP26"/>
  <c r="F150"/>
  <c r="AP2437"/>
  <c r="AH2263"/>
  <c r="U2275"/>
  <c r="CJ1241"/>
  <c r="BA1280"/>
  <c r="AH524"/>
  <c r="U555"/>
  <c r="U587" s="1"/>
  <c r="CZ384"/>
  <c r="Y384" s="1"/>
  <c r="AL406" s="1"/>
  <c r="CY384"/>
  <c r="X384" s="1"/>
  <c r="AK406" s="1"/>
  <c r="AF406"/>
  <c r="GM36"/>
  <c r="GN36"/>
  <c r="P2074"/>
  <c r="F2091"/>
  <c r="P1393"/>
  <c r="F1426"/>
  <c r="F1529"/>
  <c r="U1493"/>
  <c r="GO1500"/>
  <c r="GM1500"/>
  <c r="CA1507" s="1"/>
  <c r="F1144"/>
  <c r="T1083"/>
  <c r="AW1049"/>
  <c r="CF1037"/>
  <c r="V1037"/>
  <c r="F1072"/>
  <c r="F978"/>
  <c r="AZ999"/>
  <c r="AZ927"/>
  <c r="F514"/>
  <c r="W587"/>
  <c r="W476"/>
  <c r="P490"/>
  <c r="CE490"/>
  <c r="AC476"/>
  <c r="CH490"/>
  <c r="CF490"/>
  <c r="U179"/>
  <c r="F215"/>
  <c r="U290"/>
  <c r="AL179"/>
  <c r="Y193"/>
  <c r="GN382"/>
  <c r="GM382"/>
  <c r="GN254"/>
  <c r="GM254"/>
  <c r="U2305"/>
  <c r="U2218"/>
  <c r="F2253"/>
  <c r="R2305"/>
  <c r="R2218"/>
  <c r="F2245"/>
  <c r="BA328"/>
  <c r="F362"/>
  <c r="BA438"/>
  <c r="F214"/>
  <c r="T290"/>
  <c r="T179"/>
  <c r="AH109"/>
  <c r="CB1507"/>
  <c r="CB747"/>
  <c r="CP2143"/>
  <c r="O2143" s="1"/>
  <c r="AB2148" s="1"/>
  <c r="AH1847"/>
  <c r="AK1929"/>
  <c r="AH1773"/>
  <c r="CP83"/>
  <c r="O83" s="1"/>
  <c r="AB109" s="1"/>
  <c r="AC2148"/>
  <c r="AZ1455"/>
  <c r="AO2437"/>
  <c r="AC258"/>
  <c r="CP2271"/>
  <c r="O2271" s="1"/>
  <c r="CJ1773"/>
  <c r="AD2088"/>
  <c r="GN1919"/>
  <c r="CB1929" s="1"/>
  <c r="AB1280"/>
  <c r="CB1123"/>
  <c r="CA821"/>
  <c r="CC193"/>
  <c r="CJ44"/>
  <c r="AJ2148"/>
  <c r="CJ1929"/>
  <c r="AI1359"/>
  <c r="CP1357"/>
  <c r="O1357" s="1"/>
  <c r="CP533"/>
  <c r="O533" s="1"/>
  <c r="AB555" s="1"/>
  <c r="GM2265"/>
  <c r="AC44"/>
  <c r="CY1810"/>
  <c r="X1810" s="1"/>
  <c r="AK1847" s="1"/>
  <c r="CC490"/>
  <c r="CY533"/>
  <c r="X533" s="1"/>
  <c r="AK555" s="1"/>
  <c r="AB2122" l="1"/>
  <c r="O2148"/>
  <c r="AS821"/>
  <c r="CB781"/>
  <c r="AB1350"/>
  <c r="O1359"/>
  <c r="CC2218"/>
  <c r="AT2231"/>
  <c r="O555"/>
  <c r="AB524"/>
  <c r="CA1493"/>
  <c r="AR1507"/>
  <c r="AL227"/>
  <c r="Y258"/>
  <c r="U472"/>
  <c r="F609"/>
  <c r="CC1963"/>
  <c r="AT2004"/>
  <c r="AK227"/>
  <c r="X258"/>
  <c r="CA1037"/>
  <c r="AR1049"/>
  <c r="AL2263"/>
  <c r="Y2275"/>
  <c r="CC227"/>
  <c r="AT258"/>
  <c r="CB406"/>
  <c r="O109"/>
  <c r="AB78"/>
  <c r="CA1393"/>
  <c r="AR1423"/>
  <c r="AL1917"/>
  <c r="Y1929"/>
  <c r="CB2218"/>
  <c r="AS2231"/>
  <c r="AK78"/>
  <c r="X109"/>
  <c r="CC476"/>
  <c r="AT490"/>
  <c r="GO1357"/>
  <c r="GM1357"/>
  <c r="AK1807"/>
  <c r="X1847"/>
  <c r="BA1929"/>
  <c r="CJ1917"/>
  <c r="AS1929"/>
  <c r="CB1917"/>
  <c r="CB733"/>
  <c r="AS747"/>
  <c r="CF476"/>
  <c r="AW490"/>
  <c r="P587"/>
  <c r="P476"/>
  <c r="F493"/>
  <c r="BA227"/>
  <c r="F278"/>
  <c r="R781"/>
  <c r="F835"/>
  <c r="V1193"/>
  <c r="F1230"/>
  <c r="CA2074"/>
  <c r="AR2088"/>
  <c r="GO1920"/>
  <c r="CC1929" s="1"/>
  <c r="GM1920"/>
  <c r="AB1929"/>
  <c r="F309"/>
  <c r="AU175"/>
  <c r="O2218"/>
  <c r="F2233"/>
  <c r="AV555"/>
  <c r="CE524"/>
  <c r="U1193"/>
  <c r="F1229"/>
  <c r="O1393"/>
  <c r="F1425"/>
  <c r="S342"/>
  <c r="AF328"/>
  <c r="BA927"/>
  <c r="F987"/>
  <c r="BA999"/>
  <c r="F1302"/>
  <c r="U1241"/>
  <c r="CF2263"/>
  <c r="AW2275"/>
  <c r="P2263"/>
  <c r="F2278"/>
  <c r="AL1807"/>
  <c r="Y1847"/>
  <c r="AI1759"/>
  <c r="V1773"/>
  <c r="AI2122"/>
  <c r="V2148"/>
  <c r="CA2218"/>
  <c r="AR2231"/>
  <c r="CB476"/>
  <c r="AS490"/>
  <c r="F1512"/>
  <c r="AV1493"/>
  <c r="AY1393"/>
  <c r="F1431"/>
  <c r="X733"/>
  <c r="F773"/>
  <c r="BA1193"/>
  <c r="F1227"/>
  <c r="BA1312"/>
  <c r="F2243"/>
  <c r="Q2305"/>
  <c r="Q2218"/>
  <c r="F1166"/>
  <c r="AZ1033"/>
  <c r="W328"/>
  <c r="F366"/>
  <c r="W438"/>
  <c r="X1773"/>
  <c r="AK1759"/>
  <c r="AC1541"/>
  <c r="CF1581"/>
  <c r="P1581"/>
  <c r="CE1581"/>
  <c r="CH1581"/>
  <c r="P1193"/>
  <c r="F1210"/>
  <c r="AT1049"/>
  <c r="CC1037"/>
  <c r="AE227"/>
  <c r="R258"/>
  <c r="AG1807"/>
  <c r="T1847"/>
  <c r="AK927"/>
  <c r="X967"/>
  <c r="AS342"/>
  <c r="CB328"/>
  <c r="AQ175"/>
  <c r="F300"/>
  <c r="X179"/>
  <c r="X290"/>
  <c r="F219"/>
  <c r="AV1037"/>
  <c r="F1054"/>
  <c r="U2070"/>
  <c r="F2202"/>
  <c r="AY2004"/>
  <c r="CH1963"/>
  <c r="CF1773"/>
  <c r="P1773"/>
  <c r="CE1773"/>
  <c r="AC1759"/>
  <c r="CH1773"/>
  <c r="AD733"/>
  <c r="Q747"/>
  <c r="O1037"/>
  <c r="F1051"/>
  <c r="F1533"/>
  <c r="X1493"/>
  <c r="Q1193"/>
  <c r="F1219"/>
  <c r="CF1280"/>
  <c r="P1280"/>
  <c r="CE1280"/>
  <c r="AC1241"/>
  <c r="CH1280"/>
  <c r="AY2218"/>
  <c r="F2239"/>
  <c r="AY2305"/>
  <c r="Y1963"/>
  <c r="F2031"/>
  <c r="GN1812"/>
  <c r="GM1812"/>
  <c r="Q1280"/>
  <c r="AD1241"/>
  <c r="GO1922"/>
  <c r="GM1922"/>
  <c r="AI1807"/>
  <c r="V1847"/>
  <c r="W26"/>
  <c r="F165"/>
  <c r="R179"/>
  <c r="F207"/>
  <c r="R290"/>
  <c r="AY1493"/>
  <c r="F1515"/>
  <c r="AV1393"/>
  <c r="F1428"/>
  <c r="X476"/>
  <c r="F516"/>
  <c r="AY1123"/>
  <c r="AY1155" s="1"/>
  <c r="CH1083"/>
  <c r="W2263"/>
  <c r="F2299"/>
  <c r="Q781"/>
  <c r="F833"/>
  <c r="AF1193"/>
  <c r="S1207"/>
  <c r="CE781"/>
  <c r="AV821"/>
  <c r="F990"/>
  <c r="V927"/>
  <c r="CF1847"/>
  <c r="AC1807"/>
  <c r="P1847"/>
  <c r="CE1847"/>
  <c r="CH1847"/>
  <c r="F2236"/>
  <c r="AV2218"/>
  <c r="CF179"/>
  <c r="AW193"/>
  <c r="GN384"/>
  <c r="GM384"/>
  <c r="CA406" s="1"/>
  <c r="AB406"/>
  <c r="CF733"/>
  <c r="AW747"/>
  <c r="U2122"/>
  <c r="F2170"/>
  <c r="R2122"/>
  <c r="F2162"/>
  <c r="U1917"/>
  <c r="F1951"/>
  <c r="F70"/>
  <c r="X30"/>
  <c r="X141"/>
  <c r="U227"/>
  <c r="F280"/>
  <c r="Q1350"/>
  <c r="F1371"/>
  <c r="AW109"/>
  <c r="CF78"/>
  <c r="F1794"/>
  <c r="T1759"/>
  <c r="F570"/>
  <c r="S524"/>
  <c r="F65"/>
  <c r="T30"/>
  <c r="CB44"/>
  <c r="CA109"/>
  <c r="GM33"/>
  <c r="AL109"/>
  <c r="AL1359"/>
  <c r="CC1507"/>
  <c r="GN385"/>
  <c r="X555"/>
  <c r="X587" s="1"/>
  <c r="AK524"/>
  <c r="AC227"/>
  <c r="CF258"/>
  <c r="P258"/>
  <c r="CE258"/>
  <c r="CH258"/>
  <c r="AK1917"/>
  <c r="X1929"/>
  <c r="T175"/>
  <c r="F311"/>
  <c r="AF376"/>
  <c r="S406"/>
  <c r="CF44"/>
  <c r="P44"/>
  <c r="CE44"/>
  <c r="CH44"/>
  <c r="AC30"/>
  <c r="AI1350"/>
  <c r="V1359"/>
  <c r="CC179"/>
  <c r="AT193"/>
  <c r="AB1241"/>
  <c r="O1280"/>
  <c r="GO2271"/>
  <c r="CC2275" s="1"/>
  <c r="GM2271"/>
  <c r="CA2275" s="1"/>
  <c r="AZ1346"/>
  <c r="F1466"/>
  <c r="U1773"/>
  <c r="AH1759"/>
  <c r="R2214"/>
  <c r="F2319"/>
  <c r="Y179"/>
  <c r="Y290"/>
  <c r="F220"/>
  <c r="AV490"/>
  <c r="CE476"/>
  <c r="U524"/>
  <c r="F577"/>
  <c r="U2263"/>
  <c r="F2297"/>
  <c r="AX26"/>
  <c r="F148"/>
  <c r="F364"/>
  <c r="U328"/>
  <c r="U438"/>
  <c r="R476"/>
  <c r="R587"/>
  <c r="F504"/>
  <c r="T1917"/>
  <c r="F1950"/>
  <c r="CH1929"/>
  <c r="AC1917"/>
  <c r="CF1929"/>
  <c r="P1929"/>
  <c r="CE1929"/>
  <c r="R927"/>
  <c r="F981"/>
  <c r="AV2275"/>
  <c r="CE2263"/>
  <c r="GN1813"/>
  <c r="GM1813"/>
  <c r="CB1241"/>
  <c r="AS1280"/>
  <c r="GO1845"/>
  <c r="GM1845"/>
  <c r="AX2070"/>
  <c r="F2187"/>
  <c r="X2275"/>
  <c r="AK2263"/>
  <c r="AQ22"/>
  <c r="F2447"/>
  <c r="AQ2469"/>
  <c r="AD227"/>
  <c r="Q258"/>
  <c r="O490"/>
  <c r="AB476"/>
  <c r="F2329"/>
  <c r="W2214"/>
  <c r="F1303"/>
  <c r="V1241"/>
  <c r="BA1033"/>
  <c r="F1175"/>
  <c r="F1787"/>
  <c r="R1759"/>
  <c r="F152"/>
  <c r="AZ26"/>
  <c r="V227"/>
  <c r="F281"/>
  <c r="F847"/>
  <c r="X781"/>
  <c r="S1773"/>
  <c r="AF1759"/>
  <c r="CE1193"/>
  <c r="AV1207"/>
  <c r="AD1963"/>
  <c r="Q2004"/>
  <c r="BA78"/>
  <c r="F129"/>
  <c r="U376"/>
  <c r="F428"/>
  <c r="AD1541"/>
  <c r="Q1581"/>
  <c r="AI30"/>
  <c r="V44"/>
  <c r="AH1350"/>
  <c r="U1359"/>
  <c r="CJ524"/>
  <c r="BA555"/>
  <c r="GO1764"/>
  <c r="GM1764"/>
  <c r="AY1037"/>
  <c r="F1057"/>
  <c r="F2096"/>
  <c r="AY2074"/>
  <c r="CF1963"/>
  <c r="AW2004"/>
  <c r="GO738"/>
  <c r="CC747" s="1"/>
  <c r="GM738"/>
  <c r="CA747" s="1"/>
  <c r="AB747"/>
  <c r="Y1280"/>
  <c r="AL1241"/>
  <c r="X2074"/>
  <c r="F2114"/>
  <c r="S78"/>
  <c r="F124"/>
  <c r="BB22"/>
  <c r="BB2469"/>
  <c r="F2450"/>
  <c r="F594"/>
  <c r="AX472"/>
  <c r="Y2074"/>
  <c r="F2115"/>
  <c r="Y2180"/>
  <c r="Y733"/>
  <c r="F774"/>
  <c r="GM943"/>
  <c r="CA967" s="1"/>
  <c r="GN943"/>
  <c r="AB967"/>
  <c r="Q1423"/>
  <c r="AD1393"/>
  <c r="AJ927"/>
  <c r="W967"/>
  <c r="GO1924"/>
  <c r="GM1924"/>
  <c r="AH927"/>
  <c r="U967"/>
  <c r="F1513"/>
  <c r="AW1493"/>
  <c r="AV2074"/>
  <c r="F2093"/>
  <c r="CF1083"/>
  <c r="AW1123"/>
  <c r="AL1541"/>
  <c r="Y1581"/>
  <c r="S30"/>
  <c r="S141"/>
  <c r="F59"/>
  <c r="CH781"/>
  <c r="AY821"/>
  <c r="AW821"/>
  <c r="CF781"/>
  <c r="W78"/>
  <c r="F133"/>
  <c r="AY193"/>
  <c r="CH179"/>
  <c r="AC376"/>
  <c r="P406"/>
  <c r="CE406"/>
  <c r="CH406"/>
  <c r="CF406"/>
  <c r="F1076"/>
  <c r="Y1037"/>
  <c r="P733"/>
  <c r="F750"/>
  <c r="F848"/>
  <c r="Y781"/>
  <c r="F2287"/>
  <c r="Q2263"/>
  <c r="P78"/>
  <c r="F112"/>
  <c r="Q524"/>
  <c r="F567"/>
  <c r="R1917"/>
  <c r="F1943"/>
  <c r="W227"/>
  <c r="F282"/>
  <c r="R78"/>
  <c r="F123"/>
  <c r="O1193"/>
  <c r="F1209"/>
  <c r="Q1807"/>
  <c r="F1859"/>
  <c r="P2305"/>
  <c r="BA290"/>
  <c r="GO95"/>
  <c r="CC109" s="1"/>
  <c r="CC967"/>
  <c r="AK1359"/>
  <c r="V290"/>
  <c r="GN2145"/>
  <c r="CB1083"/>
  <c r="AS1123"/>
  <c r="AO22"/>
  <c r="AO2469"/>
  <c r="F2441"/>
  <c r="GM83"/>
  <c r="GN83"/>
  <c r="GO2143"/>
  <c r="CC2148" s="1"/>
  <c r="GM2143"/>
  <c r="AH78"/>
  <c r="U109"/>
  <c r="BA324"/>
  <c r="F458"/>
  <c r="F2327"/>
  <c r="U2214"/>
  <c r="F611"/>
  <c r="W472"/>
  <c r="AW1155"/>
  <c r="AW1037"/>
  <c r="F1055"/>
  <c r="AL376"/>
  <c r="Y406"/>
  <c r="AD179"/>
  <c r="Q193"/>
  <c r="F2326"/>
  <c r="T2214"/>
  <c r="CB2074"/>
  <c r="AS2088"/>
  <c r="CH524"/>
  <c r="AY555"/>
  <c r="Q1083"/>
  <c r="F1135"/>
  <c r="R1193"/>
  <c r="F1221"/>
  <c r="Y342"/>
  <c r="AL328"/>
  <c r="AK2122"/>
  <c r="X2148"/>
  <c r="AY2275"/>
  <c r="CH2263"/>
  <c r="CB1193"/>
  <c r="AS1207"/>
  <c r="GM400"/>
  <c r="GO400"/>
  <c r="CC406" s="1"/>
  <c r="AS1049"/>
  <c r="CB1037"/>
  <c r="AE1350"/>
  <c r="R1359"/>
  <c r="AL2122"/>
  <c r="Y2148"/>
  <c r="GM231"/>
  <c r="CA258" s="1"/>
  <c r="GN231"/>
  <c r="CB258" s="1"/>
  <c r="AB258"/>
  <c r="AR490"/>
  <c r="CA476"/>
  <c r="F1429"/>
  <c r="AW1393"/>
  <c r="AW2074"/>
  <c r="F2094"/>
  <c r="X1083"/>
  <c r="F1149"/>
  <c r="T1193"/>
  <c r="F1228"/>
  <c r="T1541"/>
  <c r="F1602"/>
  <c r="BC22"/>
  <c r="F2453"/>
  <c r="BC2469"/>
  <c r="AT1423"/>
  <c r="CC1393"/>
  <c r="BA2214"/>
  <c r="F2325"/>
  <c r="AB1541"/>
  <c r="O1581"/>
  <c r="AX324"/>
  <c r="F445"/>
  <c r="S175"/>
  <c r="F305"/>
  <c r="F610"/>
  <c r="V472"/>
  <c r="GO340"/>
  <c r="GM340"/>
  <c r="CA342" s="1"/>
  <c r="AB342"/>
  <c r="V524"/>
  <c r="F578"/>
  <c r="GO1353"/>
  <c r="CC1359" s="1"/>
  <c r="GM1353"/>
  <c r="CA1359" s="1"/>
  <c r="Y1493"/>
  <c r="F1534"/>
  <c r="AF2263"/>
  <c r="S2275"/>
  <c r="CH1193"/>
  <c r="AY1207"/>
  <c r="AT1541"/>
  <c r="F1599"/>
  <c r="GN1972"/>
  <c r="CB2004" s="1"/>
  <c r="GM1972"/>
  <c r="CA2004" s="1"/>
  <c r="AB2004"/>
  <c r="F2106"/>
  <c r="AT2074"/>
  <c r="BA2070"/>
  <c r="F2200"/>
  <c r="F66"/>
  <c r="U141"/>
  <c r="U30"/>
  <c r="GM549"/>
  <c r="GO549"/>
  <c r="CC555" s="1"/>
  <c r="AJ1350"/>
  <c r="W1359"/>
  <c r="AJ1807"/>
  <c r="W1847"/>
  <c r="BA1847"/>
  <c r="CJ1807"/>
  <c r="P1963"/>
  <c r="F2007"/>
  <c r="X1963"/>
  <c r="F2030"/>
  <c r="F1294"/>
  <c r="R1241"/>
  <c r="X1280"/>
  <c r="AK1241"/>
  <c r="F988"/>
  <c r="T927"/>
  <c r="W1193"/>
  <c r="F1231"/>
  <c r="R1541"/>
  <c r="F1595"/>
  <c r="V1917"/>
  <c r="F1952"/>
  <c r="Q472"/>
  <c r="F599"/>
  <c r="F58"/>
  <c r="R30"/>
  <c r="R141"/>
  <c r="F356"/>
  <c r="R328"/>
  <c r="Q376"/>
  <c r="F418"/>
  <c r="AS1359"/>
  <c r="CB1350"/>
  <c r="W1759"/>
  <c r="F1797"/>
  <c r="T2263"/>
  <c r="F2296"/>
  <c r="AS1773"/>
  <c r="CB1759"/>
  <c r="AG376"/>
  <c r="T406"/>
  <c r="GO1830"/>
  <c r="CC1847" s="1"/>
  <c r="GM1830"/>
  <c r="AR1123"/>
  <c r="CA1083"/>
  <c r="T555"/>
  <c r="AG524"/>
  <c r="W1929"/>
  <c r="AJ1917"/>
  <c r="AL476"/>
  <c r="Y490"/>
  <c r="W175"/>
  <c r="F314"/>
  <c r="AZ2070"/>
  <c r="F2191"/>
  <c r="R524"/>
  <c r="F569"/>
  <c r="P1083"/>
  <c r="F1126"/>
  <c r="AF1350"/>
  <c r="S1359"/>
  <c r="AK1541"/>
  <c r="X1581"/>
  <c r="W1241"/>
  <c r="F1304"/>
  <c r="AL1193"/>
  <c r="Y1207"/>
  <c r="R2070"/>
  <c r="F2194"/>
  <c r="F1521"/>
  <c r="R1493"/>
  <c r="S1929"/>
  <c r="AF1917"/>
  <c r="F196"/>
  <c r="P290"/>
  <c r="P179"/>
  <c r="CE733"/>
  <c r="AV747"/>
  <c r="F1380"/>
  <c r="T1350"/>
  <c r="S227"/>
  <c r="F273"/>
  <c r="BA1350"/>
  <c r="F1379"/>
  <c r="BA1455"/>
  <c r="BA376"/>
  <c r="F426"/>
  <c r="CE78"/>
  <c r="AV109"/>
  <c r="CH78"/>
  <c r="AY109"/>
  <c r="Q1759"/>
  <c r="F1785"/>
  <c r="CB967"/>
  <c r="CA44"/>
  <c r="CC342"/>
  <c r="CB109"/>
  <c r="CB2148"/>
  <c r="AL967"/>
  <c r="GM244"/>
  <c r="GO37"/>
  <c r="GO35"/>
  <c r="GO1205"/>
  <c r="CC1207" s="1"/>
  <c r="BA44"/>
  <c r="CJ30"/>
  <c r="BA1773"/>
  <c r="CJ1759"/>
  <c r="GN533"/>
  <c r="CB555" s="1"/>
  <c r="GM533"/>
  <c r="AJ2122"/>
  <c r="W2148"/>
  <c r="CA781"/>
  <c r="AR821"/>
  <c r="Q2088"/>
  <c r="AD2074"/>
  <c r="AC2122"/>
  <c r="CF2148"/>
  <c r="P2148"/>
  <c r="CE2148"/>
  <c r="CH2148"/>
  <c r="AH1807"/>
  <c r="U1847"/>
  <c r="AS1507"/>
  <c r="CB1493"/>
  <c r="U175"/>
  <c r="F312"/>
  <c r="CH476"/>
  <c r="AY490"/>
  <c r="AZ887"/>
  <c r="F1010"/>
  <c r="AK376"/>
  <c r="X406"/>
  <c r="BA1241"/>
  <c r="F1300"/>
  <c r="AP22"/>
  <c r="F2446"/>
  <c r="G16" i="2" s="1"/>
  <c r="G18" s="1"/>
  <c r="AP2469" i="1"/>
  <c r="GN181"/>
  <c r="CB193" s="1"/>
  <c r="GM181"/>
  <c r="CA193" s="1"/>
  <c r="AB193"/>
  <c r="O2088"/>
  <c r="AB2074"/>
  <c r="W1541"/>
  <c r="F1605"/>
  <c r="V2263"/>
  <c r="F2298"/>
  <c r="AZ290"/>
  <c r="AZ2437" s="1"/>
  <c r="F204"/>
  <c r="AZ179"/>
  <c r="CF524"/>
  <c r="AW555"/>
  <c r="P524"/>
  <c r="F558"/>
  <c r="AW2305"/>
  <c r="AW2218"/>
  <c r="F2237"/>
  <c r="X342"/>
  <c r="AK328"/>
  <c r="S781"/>
  <c r="F836"/>
  <c r="AF2122"/>
  <c r="S2148"/>
  <c r="Q342"/>
  <c r="AD328"/>
  <c r="CB2263"/>
  <c r="AS2275"/>
  <c r="AG2122"/>
  <c r="T2148"/>
  <c r="Q44"/>
  <c r="AD30"/>
  <c r="Y44"/>
  <c r="AL30"/>
  <c r="CB1393"/>
  <c r="AS1423"/>
  <c r="O44"/>
  <c r="AB30"/>
  <c r="AZ472"/>
  <c r="F598"/>
  <c r="F1450"/>
  <c r="Y1393"/>
  <c r="V1541"/>
  <c r="F1604"/>
  <c r="AX179"/>
  <c r="AX290"/>
  <c r="F200"/>
  <c r="CF342"/>
  <c r="P342"/>
  <c r="CE342"/>
  <c r="AC328"/>
  <c r="CH342"/>
  <c r="CF1359"/>
  <c r="AC1350"/>
  <c r="P1359"/>
  <c r="CE1359"/>
  <c r="CH1359"/>
  <c r="Y1773"/>
  <c r="AL1759"/>
  <c r="GN1576"/>
  <c r="CB1581" s="1"/>
  <c r="GM1576"/>
  <c r="CA1581" s="1"/>
  <c r="BD22"/>
  <c r="BD2469"/>
  <c r="F2462"/>
  <c r="CF1193"/>
  <c r="AW1207"/>
  <c r="BA729"/>
  <c r="F873"/>
  <c r="W376"/>
  <c r="F430"/>
  <c r="U1541"/>
  <c r="F1603"/>
  <c r="AZ729"/>
  <c r="F864"/>
  <c r="AE376"/>
  <c r="R406"/>
  <c r="AK1037"/>
  <c r="X1049"/>
  <c r="GN1843"/>
  <c r="GM1843"/>
  <c r="AZ1755"/>
  <c r="F1890"/>
  <c r="CC1083"/>
  <c r="AT1123"/>
  <c r="AV2004"/>
  <c r="CE1963"/>
  <c r="GO1762"/>
  <c r="GM1762"/>
  <c r="CA1773" s="1"/>
  <c r="AB1773"/>
  <c r="O1083"/>
  <c r="F1125"/>
  <c r="F1061"/>
  <c r="Q1037"/>
  <c r="AF1241"/>
  <c r="S1280"/>
  <c r="AZ324"/>
  <c r="F449"/>
  <c r="AX2214"/>
  <c r="F2312"/>
  <c r="GO1278"/>
  <c r="CC1280" s="1"/>
  <c r="GM1278"/>
  <c r="CA1280" s="1"/>
  <c r="X1393"/>
  <c r="F1449"/>
  <c r="F602"/>
  <c r="S472"/>
  <c r="F363"/>
  <c r="T328"/>
  <c r="T438"/>
  <c r="F579"/>
  <c r="W524"/>
  <c r="X2305"/>
  <c r="X2218"/>
  <c r="F2257"/>
  <c r="R1807"/>
  <c r="F1861"/>
  <c r="AT821"/>
  <c r="CC781"/>
  <c r="AB781"/>
  <c r="O821"/>
  <c r="AG78"/>
  <c r="T109"/>
  <c r="Q1507"/>
  <c r="AD1493"/>
  <c r="GO1766"/>
  <c r="GM1766"/>
  <c r="CF967"/>
  <c r="AC927"/>
  <c r="P967"/>
  <c r="CE967"/>
  <c r="CH967"/>
  <c r="AV1123"/>
  <c r="CE1083"/>
  <c r="AF1541"/>
  <c r="S1581"/>
  <c r="AF927"/>
  <c r="S967"/>
  <c r="AK1193"/>
  <c r="X1207"/>
  <c r="F1941"/>
  <c r="Q1917"/>
  <c r="BA1489"/>
  <c r="F1633"/>
  <c r="V328"/>
  <c r="F365"/>
  <c r="V438"/>
  <c r="F824"/>
  <c r="P781"/>
  <c r="GN1810"/>
  <c r="CB1847" s="1"/>
  <c r="GM1810"/>
  <c r="AB1847"/>
  <c r="O1493"/>
  <c r="F1509"/>
  <c r="CE179"/>
  <c r="AV193"/>
  <c r="V376"/>
  <c r="F429"/>
  <c r="Y1083"/>
  <c r="F1150"/>
  <c r="CH733"/>
  <c r="AY747"/>
  <c r="F121"/>
  <c r="Q78"/>
  <c r="Q927"/>
  <c r="F979"/>
  <c r="Q2122"/>
  <c r="F2160"/>
  <c r="Y2305"/>
  <c r="Y2218"/>
  <c r="F2258"/>
  <c r="V78"/>
  <c r="F132"/>
  <c r="S1807"/>
  <c r="F1862"/>
  <c r="T227"/>
  <c r="F279"/>
  <c r="R2263"/>
  <c r="F2289"/>
  <c r="AU2437"/>
  <c r="V2305"/>
  <c r="AL555"/>
  <c r="CA555"/>
  <c r="CA2148"/>
  <c r="GO33"/>
  <c r="AB2275"/>
  <c r="GM1205"/>
  <c r="CA1207" s="1"/>
  <c r="CB1541" l="1"/>
  <c r="AS1581"/>
  <c r="CA1241"/>
  <c r="AR1280"/>
  <c r="CA1541"/>
  <c r="AR1581"/>
  <c r="AZ22"/>
  <c r="AZ2469"/>
  <c r="F2448"/>
  <c r="CA328"/>
  <c r="AR342"/>
  <c r="AR2275"/>
  <c r="CA2263"/>
  <c r="CA927"/>
  <c r="AR967"/>
  <c r="X472"/>
  <c r="F613"/>
  <c r="CB524"/>
  <c r="AS555"/>
  <c r="CA1350"/>
  <c r="AR1359"/>
  <c r="CA227"/>
  <c r="AR258"/>
  <c r="AY1033"/>
  <c r="F1163"/>
  <c r="AL524"/>
  <c r="Y555"/>
  <c r="AY733"/>
  <c r="AY853"/>
  <c r="F755"/>
  <c r="S927"/>
  <c r="F982"/>
  <c r="CA1759"/>
  <c r="AR1773"/>
  <c r="AW342"/>
  <c r="CF328"/>
  <c r="AS967"/>
  <c r="CB927"/>
  <c r="F576"/>
  <c r="T524"/>
  <c r="T587"/>
  <c r="CA1193"/>
  <c r="AR1207"/>
  <c r="CE927"/>
  <c r="AV967"/>
  <c r="F2009"/>
  <c r="AV1963"/>
  <c r="AW1359"/>
  <c r="CF1350"/>
  <c r="P328"/>
  <c r="F345"/>
  <c r="P438"/>
  <c r="O30"/>
  <c r="F46"/>
  <c r="O141"/>
  <c r="Q328"/>
  <c r="F354"/>
  <c r="Q438"/>
  <c r="AW524"/>
  <c r="F561"/>
  <c r="F1524"/>
  <c r="AS1493"/>
  <c r="AS1613"/>
  <c r="CE2122"/>
  <c r="AV2148"/>
  <c r="CC1193"/>
  <c r="AT1207"/>
  <c r="AY78"/>
  <c r="F117"/>
  <c r="P175"/>
  <c r="F293"/>
  <c r="CB1963"/>
  <c r="AS2004"/>
  <c r="AU22"/>
  <c r="F2456"/>
  <c r="AU2469"/>
  <c r="F198"/>
  <c r="AV179"/>
  <c r="AB1807"/>
  <c r="O1847"/>
  <c r="X1193"/>
  <c r="F1233"/>
  <c r="S1541"/>
  <c r="F1596"/>
  <c r="CH927"/>
  <c r="AY967"/>
  <c r="AW967"/>
  <c r="CF927"/>
  <c r="Q1493"/>
  <c r="F1519"/>
  <c r="F1075"/>
  <c r="X1037"/>
  <c r="AW1193"/>
  <c r="F1213"/>
  <c r="Y1759"/>
  <c r="F1800"/>
  <c r="CE328"/>
  <c r="AV342"/>
  <c r="AX175"/>
  <c r="F297"/>
  <c r="T2122"/>
  <c r="F2169"/>
  <c r="T2180"/>
  <c r="O193"/>
  <c r="AB179"/>
  <c r="X376"/>
  <c r="F432"/>
  <c r="AY587"/>
  <c r="F498"/>
  <c r="AY476"/>
  <c r="CH2122"/>
  <c r="AY2148"/>
  <c r="BA30"/>
  <c r="F64"/>
  <c r="BA141"/>
  <c r="CC328"/>
  <c r="AT342"/>
  <c r="S1917"/>
  <c r="F1944"/>
  <c r="W1917"/>
  <c r="F1953"/>
  <c r="AR1083"/>
  <c r="F1151"/>
  <c r="AS1350"/>
  <c r="F1376"/>
  <c r="AS1455"/>
  <c r="X1241"/>
  <c r="F1306"/>
  <c r="BA1807"/>
  <c r="F1867"/>
  <c r="U26"/>
  <c r="F163"/>
  <c r="U2437"/>
  <c r="AR2004"/>
  <c r="CA1963"/>
  <c r="AY1193"/>
  <c r="F1215"/>
  <c r="F1441"/>
  <c r="AT1393"/>
  <c r="F518"/>
  <c r="AR476"/>
  <c r="Y2122"/>
  <c r="F2175"/>
  <c r="AS1193"/>
  <c r="F1224"/>
  <c r="AS1312"/>
  <c r="X2122"/>
  <c r="F2174"/>
  <c r="F563"/>
  <c r="AY524"/>
  <c r="Y376"/>
  <c r="F433"/>
  <c r="AW1033"/>
  <c r="F1161"/>
  <c r="AS1083"/>
  <c r="F1140"/>
  <c r="AK1350"/>
  <c r="X1359"/>
  <c r="CE376"/>
  <c r="AV406"/>
  <c r="F201"/>
  <c r="AY179"/>
  <c r="F827"/>
  <c r="AW781"/>
  <c r="F156"/>
  <c r="S26"/>
  <c r="AW1083"/>
  <c r="F1129"/>
  <c r="F989"/>
  <c r="U927"/>
  <c r="W927"/>
  <c r="F991"/>
  <c r="AB927"/>
  <c r="O967"/>
  <c r="AB733"/>
  <c r="O747"/>
  <c r="Q227"/>
  <c r="F270"/>
  <c r="AV2263"/>
  <c r="F2280"/>
  <c r="F1932"/>
  <c r="P1917"/>
  <c r="F495"/>
  <c r="AV476"/>
  <c r="AV587"/>
  <c r="O1241"/>
  <c r="F1282"/>
  <c r="F1382"/>
  <c r="V1350"/>
  <c r="CE30"/>
  <c r="AV44"/>
  <c r="AW258"/>
  <c r="CF227"/>
  <c r="AS44"/>
  <c r="CB30"/>
  <c r="AW179"/>
  <c r="F199"/>
  <c r="AW290"/>
  <c r="F826"/>
  <c r="AV781"/>
  <c r="F1870"/>
  <c r="V1807"/>
  <c r="P1241"/>
  <c r="F1283"/>
  <c r="Q733"/>
  <c r="F759"/>
  <c r="CE1759"/>
  <c r="AV1773"/>
  <c r="F2012"/>
  <c r="AY1963"/>
  <c r="F359"/>
  <c r="AS328"/>
  <c r="AT1155"/>
  <c r="AT1037"/>
  <c r="F1067"/>
  <c r="CE1541"/>
  <c r="AV1581"/>
  <c r="Q2214"/>
  <c r="F2317"/>
  <c r="F507"/>
  <c r="AS476"/>
  <c r="AS587"/>
  <c r="V2122"/>
  <c r="F2171"/>
  <c r="V2180"/>
  <c r="F1874"/>
  <c r="Y1807"/>
  <c r="AW2263"/>
  <c r="F2281"/>
  <c r="BA887"/>
  <c r="F1019"/>
  <c r="S328"/>
  <c r="F357"/>
  <c r="S438"/>
  <c r="O1929"/>
  <c r="AB1917"/>
  <c r="AS733"/>
  <c r="F764"/>
  <c r="AS853"/>
  <c r="X78"/>
  <c r="F135"/>
  <c r="F2302"/>
  <c r="Y2263"/>
  <c r="F284"/>
  <c r="X227"/>
  <c r="O524"/>
  <c r="F557"/>
  <c r="AX2437"/>
  <c r="AB2263"/>
  <c r="O2275"/>
  <c r="F970"/>
  <c r="P927"/>
  <c r="AT781"/>
  <c r="F839"/>
  <c r="T324"/>
  <c r="F459"/>
  <c r="R376"/>
  <c r="F420"/>
  <c r="CH328"/>
  <c r="AY342"/>
  <c r="F2292"/>
  <c r="AS2263"/>
  <c r="F2311"/>
  <c r="AW2214"/>
  <c r="F1869"/>
  <c r="U1807"/>
  <c r="Q2074"/>
  <c r="F2100"/>
  <c r="Q2180"/>
  <c r="BA1759"/>
  <c r="F1793"/>
  <c r="BA1879"/>
  <c r="AR555"/>
  <c r="AR587" s="1"/>
  <c r="CA524"/>
  <c r="V324"/>
  <c r="F461"/>
  <c r="O1773"/>
  <c r="AB1759"/>
  <c r="CA179"/>
  <c r="AR193"/>
  <c r="AL927"/>
  <c r="Y967"/>
  <c r="X1541"/>
  <c r="F1607"/>
  <c r="CC524"/>
  <c r="AT555"/>
  <c r="BC18"/>
  <c r="F2485"/>
  <c r="CA2122"/>
  <c r="AR2148"/>
  <c r="V2214"/>
  <c r="F2328"/>
  <c r="Y2214"/>
  <c r="F2332"/>
  <c r="F1128"/>
  <c r="AV1083"/>
  <c r="O781"/>
  <c r="F823"/>
  <c r="F2331"/>
  <c r="X2214"/>
  <c r="F1295"/>
  <c r="S1241"/>
  <c r="BD18"/>
  <c r="F2494"/>
  <c r="F1362"/>
  <c r="P1350"/>
  <c r="Q30"/>
  <c r="Q141"/>
  <c r="F56"/>
  <c r="F368"/>
  <c r="X328"/>
  <c r="X438"/>
  <c r="O2074"/>
  <c r="F2090"/>
  <c r="O2180"/>
  <c r="AP18"/>
  <c r="F2478"/>
  <c r="I29" i="5" s="1"/>
  <c r="CF2122" i="1"/>
  <c r="AW2148"/>
  <c r="AR781"/>
  <c r="F849"/>
  <c r="CB78"/>
  <c r="AS109"/>
  <c r="AV78"/>
  <c r="F114"/>
  <c r="BA1346"/>
  <c r="F1475"/>
  <c r="S1350"/>
  <c r="F1374"/>
  <c r="T376"/>
  <c r="F427"/>
  <c r="W1350"/>
  <c r="F1383"/>
  <c r="AB1963"/>
  <c r="O2004"/>
  <c r="AT1359"/>
  <c r="CC1350"/>
  <c r="O1541"/>
  <c r="F1583"/>
  <c r="AY2263"/>
  <c r="F2283"/>
  <c r="Y328"/>
  <c r="F369"/>
  <c r="Y438"/>
  <c r="F131"/>
  <c r="U78"/>
  <c r="V175"/>
  <c r="F313"/>
  <c r="CH376"/>
  <c r="AY406"/>
  <c r="Q1393"/>
  <c r="F1435"/>
  <c r="BB18"/>
  <c r="F2482"/>
  <c r="F1307"/>
  <c r="Y1241"/>
  <c r="AW1963"/>
  <c r="F2010"/>
  <c r="F1381"/>
  <c r="U1350"/>
  <c r="Q1541"/>
  <c r="F1593"/>
  <c r="AV1193"/>
  <c r="AV1312"/>
  <c r="F1212"/>
  <c r="O587"/>
  <c r="O476"/>
  <c r="F492"/>
  <c r="F1297"/>
  <c r="AS1241"/>
  <c r="CE1917"/>
  <c r="AV1929"/>
  <c r="AY1929"/>
  <c r="CH1917"/>
  <c r="F601"/>
  <c r="R472"/>
  <c r="F1795"/>
  <c r="U1759"/>
  <c r="AT2275"/>
  <c r="CC2263"/>
  <c r="CH30"/>
  <c r="AY44"/>
  <c r="S376"/>
  <c r="F421"/>
  <c r="F1955"/>
  <c r="X1917"/>
  <c r="P227"/>
  <c r="F261"/>
  <c r="X524"/>
  <c r="F581"/>
  <c r="AL78"/>
  <c r="Y109"/>
  <c r="AW733"/>
  <c r="F753"/>
  <c r="AW853"/>
  <c r="F1850"/>
  <c r="P1807"/>
  <c r="CE1241"/>
  <c r="AV1280"/>
  <c r="X175"/>
  <c r="F316"/>
  <c r="F1868"/>
  <c r="T1807"/>
  <c r="CH1541"/>
  <c r="AY1581"/>
  <c r="F2116"/>
  <c r="AR2074"/>
  <c r="AR2180"/>
  <c r="AS2036"/>
  <c r="AS1917"/>
  <c r="F1946"/>
  <c r="F2248"/>
  <c r="AS2305"/>
  <c r="AS2218"/>
  <c r="AR1393"/>
  <c r="F1451"/>
  <c r="Y227"/>
  <c r="F285"/>
  <c r="O1350"/>
  <c r="F1361"/>
  <c r="O2122"/>
  <c r="F2150"/>
  <c r="CC44"/>
  <c r="CC1773"/>
  <c r="R438"/>
  <c r="X2180"/>
  <c r="AV2305"/>
  <c r="AT1280"/>
  <c r="CC1241"/>
  <c r="CE1350"/>
  <c r="AV1359"/>
  <c r="F1440"/>
  <c r="AS1393"/>
  <c r="S2122"/>
  <c r="F2163"/>
  <c r="S2180"/>
  <c r="CB2122"/>
  <c r="AS2148"/>
  <c r="AV733"/>
  <c r="AV853"/>
  <c r="F752"/>
  <c r="AT1847"/>
  <c r="CC1807"/>
  <c r="F1790"/>
  <c r="AS1759"/>
  <c r="R26"/>
  <c r="F155"/>
  <c r="R2437"/>
  <c r="S2263"/>
  <c r="F2290"/>
  <c r="S2305"/>
  <c r="O342"/>
  <c r="AB328"/>
  <c r="CB227"/>
  <c r="AS258"/>
  <c r="R1350"/>
  <c r="F1373"/>
  <c r="CC376"/>
  <c r="AT406"/>
  <c r="AS2074"/>
  <c r="F2105"/>
  <c r="AS2180"/>
  <c r="Q179"/>
  <c r="F205"/>
  <c r="Q290"/>
  <c r="CC2122"/>
  <c r="AT2148"/>
  <c r="AO18"/>
  <c r="F2473"/>
  <c r="CC78"/>
  <c r="AT109"/>
  <c r="P2214"/>
  <c r="F2308"/>
  <c r="CF376"/>
  <c r="AW406"/>
  <c r="Y1541"/>
  <c r="F1608"/>
  <c r="CC733"/>
  <c r="AT747"/>
  <c r="S1759"/>
  <c r="F1788"/>
  <c r="AQ18"/>
  <c r="F2479"/>
  <c r="X2263"/>
  <c r="F2301"/>
  <c r="Y175"/>
  <c r="F317"/>
  <c r="AT179"/>
  <c r="F211"/>
  <c r="AT290"/>
  <c r="AW44"/>
  <c r="CF30"/>
  <c r="AV258"/>
  <c r="CE227"/>
  <c r="AL1350"/>
  <c r="Y1359"/>
  <c r="CA78"/>
  <c r="AR109"/>
  <c r="X26"/>
  <c r="F167"/>
  <c r="X2437"/>
  <c r="CA376"/>
  <c r="AR406"/>
  <c r="CE1807"/>
  <c r="AV1847"/>
  <c r="S1193"/>
  <c r="F1222"/>
  <c r="R175"/>
  <c r="F304"/>
  <c r="F2313"/>
  <c r="AY2214"/>
  <c r="CH1759"/>
  <c r="AY1773"/>
  <c r="AW1773"/>
  <c r="CF1759"/>
  <c r="CF1541"/>
  <c r="AW1581"/>
  <c r="W324"/>
  <c r="F462"/>
  <c r="BA1189"/>
  <c r="F1332"/>
  <c r="F2259"/>
  <c r="AR2305"/>
  <c r="AR2218"/>
  <c r="V1759"/>
  <c r="F1796"/>
  <c r="F560"/>
  <c r="AV524"/>
  <c r="AT1929"/>
  <c r="CC1917"/>
  <c r="AW476"/>
  <c r="AW587"/>
  <c r="F496"/>
  <c r="F1873"/>
  <c r="X1807"/>
  <c r="AT476"/>
  <c r="AT587"/>
  <c r="F508"/>
  <c r="O78"/>
  <c r="F111"/>
  <c r="AT227"/>
  <c r="F276"/>
  <c r="F1077"/>
  <c r="AR1155"/>
  <c r="AR1037"/>
  <c r="AT1963"/>
  <c r="F2022"/>
  <c r="AS781"/>
  <c r="F838"/>
  <c r="AS1847"/>
  <c r="AS1879" s="1"/>
  <c r="CB1807"/>
  <c r="AT1083"/>
  <c r="F1141"/>
  <c r="CB179"/>
  <c r="AS193"/>
  <c r="P2122"/>
  <c r="F2151"/>
  <c r="P2180"/>
  <c r="T78"/>
  <c r="F130"/>
  <c r="CH1350"/>
  <c r="AY1359"/>
  <c r="F71"/>
  <c r="Y30"/>
  <c r="Y141"/>
  <c r="AZ175"/>
  <c r="F301"/>
  <c r="W2122"/>
  <c r="F2172"/>
  <c r="W2180"/>
  <c r="CA30"/>
  <c r="AR44"/>
  <c r="Y1193"/>
  <c r="F1234"/>
  <c r="Y476"/>
  <c r="F517"/>
  <c r="Y587"/>
  <c r="W1807"/>
  <c r="F1871"/>
  <c r="AB227"/>
  <c r="O258"/>
  <c r="AS1155"/>
  <c r="AS1037"/>
  <c r="F1066"/>
  <c r="AT967"/>
  <c r="CC927"/>
  <c r="BA175"/>
  <c r="F310"/>
  <c r="P376"/>
  <c r="F409"/>
  <c r="AY781"/>
  <c r="F829"/>
  <c r="Y2070"/>
  <c r="F2207"/>
  <c r="CA733"/>
  <c r="AR747"/>
  <c r="BA524"/>
  <c r="F575"/>
  <c r="BA587"/>
  <c r="V30"/>
  <c r="F67"/>
  <c r="V141"/>
  <c r="Q1963"/>
  <c r="F2016"/>
  <c r="AW1929"/>
  <c r="CF1917"/>
  <c r="U324"/>
  <c r="F460"/>
  <c r="F47"/>
  <c r="P30"/>
  <c r="P141"/>
  <c r="CH227"/>
  <c r="AY258"/>
  <c r="CC1493"/>
  <c r="AT1507"/>
  <c r="AW78"/>
  <c r="F115"/>
  <c r="AB376"/>
  <c r="O406"/>
  <c r="CH1807"/>
  <c r="AY1847"/>
  <c r="AW1847"/>
  <c r="CF1807"/>
  <c r="F1131"/>
  <c r="AY1083"/>
  <c r="Q1241"/>
  <c r="F1292"/>
  <c r="CH1241"/>
  <c r="AY1280"/>
  <c r="CF1241"/>
  <c r="AW1280"/>
  <c r="P1759"/>
  <c r="F1776"/>
  <c r="F993"/>
  <c r="X927"/>
  <c r="R227"/>
  <c r="F272"/>
  <c r="P1541"/>
  <c r="F1584"/>
  <c r="F1799"/>
  <c r="X1759"/>
  <c r="P472"/>
  <c r="F590"/>
  <c r="F1949"/>
  <c r="BA2036"/>
  <c r="BA1917"/>
  <c r="F1956"/>
  <c r="Y1917"/>
  <c r="CB376"/>
  <c r="AS406"/>
  <c r="F1535"/>
  <c r="AR1493"/>
  <c r="AR1613"/>
  <c r="AT2218"/>
  <c r="F2249"/>
  <c r="AT2305"/>
  <c r="CA1847"/>
  <c r="T141"/>
  <c r="AV1155"/>
  <c r="CA1929"/>
  <c r="F615" l="1"/>
  <c r="AR472"/>
  <c r="F1896"/>
  <c r="AS1755"/>
  <c r="O376"/>
  <c r="F408"/>
  <c r="CA1807"/>
  <c r="AR1847"/>
  <c r="AY1241"/>
  <c r="F1288"/>
  <c r="AY1807"/>
  <c r="F1855"/>
  <c r="AY227"/>
  <c r="F266"/>
  <c r="AW2036"/>
  <c r="AW1917"/>
  <c r="F1935"/>
  <c r="AT927"/>
  <c r="F985"/>
  <c r="AT999"/>
  <c r="O227"/>
  <c r="F260"/>
  <c r="Y472"/>
  <c r="F614"/>
  <c r="Y26"/>
  <c r="F168"/>
  <c r="Y2437"/>
  <c r="F605"/>
  <c r="AT472"/>
  <c r="AT2036"/>
  <c r="AT1917"/>
  <c r="F1947"/>
  <c r="AW1541"/>
  <c r="F1587"/>
  <c r="AW1613"/>
  <c r="AY1759"/>
  <c r="AY1879"/>
  <c r="F1781"/>
  <c r="F1852"/>
  <c r="AV1807"/>
  <c r="X22"/>
  <c r="F2463"/>
  <c r="X2469"/>
  <c r="F263"/>
  <c r="AV227"/>
  <c r="Q175"/>
  <c r="F302"/>
  <c r="AT1807"/>
  <c r="F1865"/>
  <c r="AS2122"/>
  <c r="F2165"/>
  <c r="X2070"/>
  <c r="F2206"/>
  <c r="F2118"/>
  <c r="J1081" i="5" s="1"/>
  <c r="F2117" i="1"/>
  <c r="J1080" i="5" s="1"/>
  <c r="AY30" i="1"/>
  <c r="F52"/>
  <c r="AY141"/>
  <c r="O472"/>
  <c r="F589"/>
  <c r="AY376"/>
  <c r="F414"/>
  <c r="AR2122"/>
  <c r="F2176"/>
  <c r="AT524"/>
  <c r="F573"/>
  <c r="F994"/>
  <c r="Y927"/>
  <c r="O2263"/>
  <c r="F2277"/>
  <c r="O2305"/>
  <c r="S324"/>
  <c r="F453"/>
  <c r="AS472"/>
  <c r="F604"/>
  <c r="F49"/>
  <c r="AV141"/>
  <c r="AV30"/>
  <c r="F1152"/>
  <c r="F1153"/>
  <c r="BA26"/>
  <c r="F161"/>
  <c r="BA2437"/>
  <c r="T2070"/>
  <c r="F2201"/>
  <c r="O1807"/>
  <c r="F1849"/>
  <c r="AS1963"/>
  <c r="F2021"/>
  <c r="AV2122"/>
  <c r="F2153"/>
  <c r="AV2180"/>
  <c r="AV999"/>
  <c r="F972"/>
  <c r="AV927"/>
  <c r="T472"/>
  <c r="F608"/>
  <c r="AS927"/>
  <c r="F984"/>
  <c r="AS999"/>
  <c r="AY729"/>
  <c r="F861"/>
  <c r="AR1455"/>
  <c r="AR1350"/>
  <c r="F1387"/>
  <c r="F1525"/>
  <c r="AT1493"/>
  <c r="AT1613"/>
  <c r="BA472"/>
  <c r="F607"/>
  <c r="AS179"/>
  <c r="F210"/>
  <c r="AS290"/>
  <c r="AT2214"/>
  <c r="F2323"/>
  <c r="AR1489"/>
  <c r="F1641"/>
  <c r="BA1913"/>
  <c r="F2056"/>
  <c r="T26"/>
  <c r="F162"/>
  <c r="T2437"/>
  <c r="AS376"/>
  <c r="F423"/>
  <c r="F1853"/>
  <c r="AW1807"/>
  <c r="V26"/>
  <c r="F164"/>
  <c r="V2437"/>
  <c r="AS1033"/>
  <c r="F1172"/>
  <c r="W2070"/>
  <c r="F2204"/>
  <c r="W2437"/>
  <c r="AY1350"/>
  <c r="AY1455"/>
  <c r="F1367"/>
  <c r="P2070"/>
  <c r="F2183"/>
  <c r="AS1807"/>
  <c r="F1864"/>
  <c r="F1779"/>
  <c r="AW1759"/>
  <c r="AW1879"/>
  <c r="F137"/>
  <c r="AR78"/>
  <c r="AT175"/>
  <c r="F308"/>
  <c r="AS2070"/>
  <c r="F2197"/>
  <c r="AV1455"/>
  <c r="F1364"/>
  <c r="AV1350"/>
  <c r="F2310"/>
  <c r="AV2214"/>
  <c r="CC30"/>
  <c r="AT44"/>
  <c r="AV1241"/>
  <c r="F1285"/>
  <c r="AW729"/>
  <c r="F859"/>
  <c r="AT2263"/>
  <c r="F2293"/>
  <c r="O1963"/>
  <c r="F2006"/>
  <c r="AS78"/>
  <c r="F126"/>
  <c r="AW2122"/>
  <c r="F2154"/>
  <c r="AW2180"/>
  <c r="O2070"/>
  <c r="F2182"/>
  <c r="AS729"/>
  <c r="F870"/>
  <c r="O1917"/>
  <c r="F1931"/>
  <c r="AV1879"/>
  <c r="F1778"/>
  <c r="AV1759"/>
  <c r="AW227"/>
  <c r="F264"/>
  <c r="O733"/>
  <c r="F749"/>
  <c r="F1385"/>
  <c r="X1350"/>
  <c r="AS1189"/>
  <c r="F1329"/>
  <c r="AY2122"/>
  <c r="F2156"/>
  <c r="AY2180"/>
  <c r="F595"/>
  <c r="AY472"/>
  <c r="O179"/>
  <c r="F195"/>
  <c r="O290"/>
  <c r="Q324"/>
  <c r="F450"/>
  <c r="AR1879"/>
  <c r="F1801"/>
  <c r="AR1759"/>
  <c r="AR1541"/>
  <c r="F1609"/>
  <c r="AS1541"/>
  <c r="F1598"/>
  <c r="F1537"/>
  <c r="F1536"/>
  <c r="F1286"/>
  <c r="AW1241"/>
  <c r="P26"/>
  <c r="F144"/>
  <c r="P2437"/>
  <c r="F1079"/>
  <c r="F1078"/>
  <c r="AR2214"/>
  <c r="F2333"/>
  <c r="AR376"/>
  <c r="F434"/>
  <c r="F50"/>
  <c r="AW30"/>
  <c r="AW141"/>
  <c r="AT733"/>
  <c r="F765"/>
  <c r="AT853"/>
  <c r="AW376"/>
  <c r="F412"/>
  <c r="AT78"/>
  <c r="F127"/>
  <c r="AT2122"/>
  <c r="F2166"/>
  <c r="AT2180"/>
  <c r="AT376"/>
  <c r="F424"/>
  <c r="AS227"/>
  <c r="F275"/>
  <c r="S2214"/>
  <c r="F2320"/>
  <c r="AV729"/>
  <c r="F858"/>
  <c r="S2070"/>
  <c r="F2195"/>
  <c r="F1298"/>
  <c r="AT1241"/>
  <c r="CC1759"/>
  <c r="AT1773"/>
  <c r="F1453"/>
  <c r="F1452"/>
  <c r="AR2070"/>
  <c r="F2208"/>
  <c r="Y78"/>
  <c r="F136"/>
  <c r="AV2036"/>
  <c r="AV1917"/>
  <c r="F1934"/>
  <c r="AV1189"/>
  <c r="F1317"/>
  <c r="Y324"/>
  <c r="F465"/>
  <c r="AT1350"/>
  <c r="F1377"/>
  <c r="AT1455"/>
  <c r="X324"/>
  <c r="F464"/>
  <c r="Q26"/>
  <c r="F153"/>
  <c r="Q2437"/>
  <c r="F221"/>
  <c r="AR290"/>
  <c r="AR179"/>
  <c r="BA1755"/>
  <c r="F1899"/>
  <c r="AY328"/>
  <c r="F350"/>
  <c r="AY438"/>
  <c r="AX22"/>
  <c r="F2444"/>
  <c r="AX2469"/>
  <c r="AV472"/>
  <c r="F592"/>
  <c r="F519"/>
  <c r="J835" i="5" s="1"/>
  <c r="F520" i="1"/>
  <c r="J836" i="5" s="1"/>
  <c r="U22" i="1"/>
  <c r="F2459"/>
  <c r="U2469"/>
  <c r="F360"/>
  <c r="AT328"/>
  <c r="AT438"/>
  <c r="AY927"/>
  <c r="AY999"/>
  <c r="F975"/>
  <c r="AT1193"/>
  <c r="F1225"/>
  <c r="AT1312"/>
  <c r="AS1489"/>
  <c r="F1630"/>
  <c r="O26"/>
  <c r="F143"/>
  <c r="AR1193"/>
  <c r="AR1312"/>
  <c r="F1235"/>
  <c r="F348"/>
  <c r="AW328"/>
  <c r="AW438"/>
  <c r="Y524"/>
  <c r="F582"/>
  <c r="AR227"/>
  <c r="F286"/>
  <c r="F572"/>
  <c r="AS524"/>
  <c r="AR999"/>
  <c r="AR927"/>
  <c r="F995"/>
  <c r="F370"/>
  <c r="AR328"/>
  <c r="AR438"/>
  <c r="AS438"/>
  <c r="AY290"/>
  <c r="AY1312"/>
  <c r="AV290"/>
  <c r="AV1033"/>
  <c r="F1160"/>
  <c r="CA1917"/>
  <c r="AR1929"/>
  <c r="AR733"/>
  <c r="AR853"/>
  <c r="F775"/>
  <c r="AR30"/>
  <c r="AR141"/>
  <c r="F72"/>
  <c r="AR1033"/>
  <c r="F1183"/>
  <c r="AW472"/>
  <c r="F593"/>
  <c r="F1386"/>
  <c r="Y1350"/>
  <c r="O328"/>
  <c r="F344"/>
  <c r="O438"/>
  <c r="O2437" s="1"/>
  <c r="R22"/>
  <c r="R2469"/>
  <c r="F2451"/>
  <c r="R324"/>
  <c r="F452"/>
  <c r="AS2214"/>
  <c r="F2322"/>
  <c r="AS1913"/>
  <c r="F2053"/>
  <c r="AY1541"/>
  <c r="F1589"/>
  <c r="AY1613"/>
  <c r="AY1917"/>
  <c r="F1937"/>
  <c r="AY2036"/>
  <c r="F851"/>
  <c r="F850"/>
  <c r="O1759"/>
  <c r="F1775"/>
  <c r="F583"/>
  <c r="AR524"/>
  <c r="Q2070"/>
  <c r="F2192"/>
  <c r="V2070"/>
  <c r="F2203"/>
  <c r="AV1541"/>
  <c r="F1586"/>
  <c r="AV1613"/>
  <c r="AT1033"/>
  <c r="F1173"/>
  <c r="AW175"/>
  <c r="F296"/>
  <c r="F61"/>
  <c r="AS30"/>
  <c r="AS141"/>
  <c r="O927"/>
  <c r="F969"/>
  <c r="AV376"/>
  <c r="F411"/>
  <c r="AR1963"/>
  <c r="F2032"/>
  <c r="F1472"/>
  <c r="AS1346"/>
  <c r="F347"/>
  <c r="AV328"/>
  <c r="AV438"/>
  <c r="F973"/>
  <c r="AW927"/>
  <c r="AW999"/>
  <c r="AU18"/>
  <c r="F2488"/>
  <c r="P324"/>
  <c r="F441"/>
  <c r="F1365"/>
  <c r="AW1350"/>
  <c r="AW1455"/>
  <c r="AR2263"/>
  <c r="F2303"/>
  <c r="AZ18"/>
  <c r="F2480"/>
  <c r="AR1241"/>
  <c r="F1308"/>
  <c r="S2437"/>
  <c r="AW1312"/>
  <c r="O22" l="1"/>
  <c r="O2469"/>
  <c r="F2439"/>
  <c r="AV324"/>
  <c r="F443"/>
  <c r="R18"/>
  <c r="F2483"/>
  <c r="AR26"/>
  <c r="F169"/>
  <c r="F298"/>
  <c r="AY175"/>
  <c r="F372"/>
  <c r="J601" i="5" s="1"/>
  <c r="F371" i="1"/>
  <c r="J600" i="5" s="1"/>
  <c r="AY324" i="1"/>
  <c r="F446"/>
  <c r="Q22"/>
  <c r="Q2469"/>
  <c r="F2449"/>
  <c r="F435"/>
  <c r="J758" i="5" s="1"/>
  <c r="F436" i="1"/>
  <c r="J759" i="5" s="1"/>
  <c r="F1884" i="1"/>
  <c r="AV1755"/>
  <c r="F62"/>
  <c r="AT30"/>
  <c r="AT141"/>
  <c r="F139"/>
  <c r="J280" i="5" s="1"/>
  <c r="F138" i="1"/>
  <c r="J279" i="5" s="1"/>
  <c r="V22" i="1"/>
  <c r="F2460"/>
  <c r="V2469"/>
  <c r="F1643"/>
  <c r="F1642"/>
  <c r="AS175"/>
  <c r="F307"/>
  <c r="F1389"/>
  <c r="F1388"/>
  <c r="F1004"/>
  <c r="AV887"/>
  <c r="AV26"/>
  <c r="F146"/>
  <c r="AV2437"/>
  <c r="F1887"/>
  <c r="AY1755"/>
  <c r="F617"/>
  <c r="J1010" i="5" s="1"/>
  <c r="F616" i="1"/>
  <c r="J1009" i="5" s="1"/>
  <c r="F1310" i="1"/>
  <c r="F1309"/>
  <c r="AS26"/>
  <c r="F158"/>
  <c r="AS2437"/>
  <c r="AY1913"/>
  <c r="F2044"/>
  <c r="F74"/>
  <c r="J113" i="5" s="1"/>
  <c r="F73" i="1"/>
  <c r="J112" i="5" s="1"/>
  <c r="AR729" i="1"/>
  <c r="F881"/>
  <c r="AY1189"/>
  <c r="F1320"/>
  <c r="F1027"/>
  <c r="AR887"/>
  <c r="AT324"/>
  <c r="F456"/>
  <c r="F222"/>
  <c r="J356" i="5" s="1"/>
  <c r="F223" i="1"/>
  <c r="J357" i="5" s="1"/>
  <c r="AT2070" i="1"/>
  <c r="F2198"/>
  <c r="F1611"/>
  <c r="F1610"/>
  <c r="F1907"/>
  <c r="AR1755"/>
  <c r="AY2070"/>
  <c r="F2188"/>
  <c r="AW2070"/>
  <c r="F2186"/>
  <c r="W22"/>
  <c r="W2469"/>
  <c r="F2461"/>
  <c r="T22"/>
  <c r="F2458"/>
  <c r="T2469"/>
  <c r="AY26"/>
  <c r="F149"/>
  <c r="AY2437"/>
  <c r="AT1913"/>
  <c r="F2054"/>
  <c r="S22"/>
  <c r="F2452"/>
  <c r="J16" i="2" s="1"/>
  <c r="J18" s="1"/>
  <c r="S2469" i="1"/>
  <c r="AV1489"/>
  <c r="F1618"/>
  <c r="O324"/>
  <c r="F440"/>
  <c r="F777"/>
  <c r="F776"/>
  <c r="AV175"/>
  <c r="F295"/>
  <c r="AR324"/>
  <c r="F466"/>
  <c r="F288"/>
  <c r="J524" i="5" s="1"/>
  <c r="F287" i="1"/>
  <c r="J523" i="5" s="1"/>
  <c r="AW324" i="1"/>
  <c r="F444"/>
  <c r="AR1189"/>
  <c r="F1340"/>
  <c r="U18"/>
  <c r="F2491"/>
  <c r="AR175"/>
  <c r="F318"/>
  <c r="AV1913"/>
  <c r="F2041"/>
  <c r="AT729"/>
  <c r="F871"/>
  <c r="P22"/>
  <c r="F2440"/>
  <c r="P2469"/>
  <c r="F1803"/>
  <c r="F1802"/>
  <c r="O175"/>
  <c r="F292"/>
  <c r="F1460"/>
  <c r="AV1346"/>
  <c r="F1483"/>
  <c r="AR1346"/>
  <c r="BA22"/>
  <c r="BA2469"/>
  <c r="F2457"/>
  <c r="H16" i="2" s="1"/>
  <c r="H18" s="1"/>
  <c r="F2307" i="1"/>
  <c r="O2214"/>
  <c r="X18"/>
  <c r="F2495"/>
  <c r="AW1489"/>
  <c r="F1619"/>
  <c r="Y22"/>
  <c r="F2464"/>
  <c r="Y2469"/>
  <c r="AW1913"/>
  <c r="F2042"/>
  <c r="AW1189"/>
  <c r="F1318"/>
  <c r="AW1346"/>
  <c r="F1461"/>
  <c r="F584"/>
  <c r="J1003" i="5" s="1"/>
  <c r="F585" i="1"/>
  <c r="J1004" i="5" s="1"/>
  <c r="AY1489" i="1"/>
  <c r="F1621"/>
  <c r="AW887"/>
  <c r="F1005"/>
  <c r="F2033"/>
  <c r="F2034"/>
  <c r="F1185"/>
  <c r="F1184"/>
  <c r="F1957"/>
  <c r="AR2036"/>
  <c r="AR1917"/>
  <c r="AS324"/>
  <c r="F455"/>
  <c r="F997"/>
  <c r="F996"/>
  <c r="F1237"/>
  <c r="F1236"/>
  <c r="AT1189"/>
  <c r="F1330"/>
  <c r="F1007"/>
  <c r="AY887"/>
  <c r="AX18"/>
  <c r="F2476"/>
  <c r="AT1346"/>
  <c r="F1473"/>
  <c r="F2209"/>
  <c r="J1222" i="5" s="1"/>
  <c r="F2210" i="1"/>
  <c r="J1223" i="5" s="1"/>
  <c r="F1791" i="1"/>
  <c r="AT1759"/>
  <c r="AT1879"/>
  <c r="AW26"/>
  <c r="F147"/>
  <c r="AW2437"/>
  <c r="AW1755"/>
  <c r="F1885"/>
  <c r="F1463"/>
  <c r="AY1346"/>
  <c r="AT1489"/>
  <c r="F1631"/>
  <c r="F1016"/>
  <c r="AS887"/>
  <c r="AV2070"/>
  <c r="F2185"/>
  <c r="F2178"/>
  <c r="J1217" i="5" s="1"/>
  <c r="F2177" i="1"/>
  <c r="J1216" i="5" s="1"/>
  <c r="AT887" i="1"/>
  <c r="F1017"/>
  <c r="AR1807"/>
  <c r="F1875"/>
  <c r="AW22" l="1"/>
  <c r="AW2469"/>
  <c r="F2443"/>
  <c r="F1959"/>
  <c r="F1958"/>
  <c r="F319"/>
  <c r="J529" i="5" s="1"/>
  <c r="F320" i="1"/>
  <c r="J530" i="5" s="1"/>
  <c r="F1341" i="1"/>
  <c r="F1342"/>
  <c r="S18"/>
  <c r="F2484"/>
  <c r="T18"/>
  <c r="F2490"/>
  <c r="W18"/>
  <c r="F2493"/>
  <c r="F882"/>
  <c r="F883"/>
  <c r="F170"/>
  <c r="J285" i="5" s="1"/>
  <c r="F171" i="1"/>
  <c r="J286" i="5" s="1"/>
  <c r="F1877" i="1"/>
  <c r="F1876"/>
  <c r="AT1755"/>
  <c r="F1897"/>
  <c r="AR1913"/>
  <c r="F2064"/>
  <c r="BA18"/>
  <c r="F2489"/>
  <c r="I30" i="5" s="1"/>
  <c r="F1908" i="1"/>
  <c r="F1909"/>
  <c r="AV22"/>
  <c r="AV2469"/>
  <c r="F2442"/>
  <c r="AT26"/>
  <c r="F159"/>
  <c r="AT2437"/>
  <c r="Q18"/>
  <c r="F2481"/>
  <c r="O18"/>
  <c r="F2471"/>
  <c r="AR2437"/>
  <c r="F1484"/>
  <c r="F1485"/>
  <c r="F468"/>
  <c r="J765" i="5" s="1"/>
  <c r="F467" i="1"/>
  <c r="J764" i="5" s="1"/>
  <c r="AS22" i="1"/>
  <c r="AS2469"/>
  <c r="F2454"/>
  <c r="E16" i="2" s="1"/>
  <c r="V18" i="1"/>
  <c r="F2492"/>
  <c r="Y18"/>
  <c r="F2496"/>
  <c r="P18"/>
  <c r="F2472"/>
  <c r="AY22"/>
  <c r="F2445"/>
  <c r="AY2469"/>
  <c r="F1028"/>
  <c r="F1029"/>
  <c r="F2066" l="1"/>
  <c r="F2065"/>
  <c r="AS18"/>
  <c r="F2486"/>
  <c r="AW18"/>
  <c r="F2475"/>
  <c r="AT22"/>
  <c r="AT2469"/>
  <c r="F2455"/>
  <c r="F16" i="2" s="1"/>
  <c r="F18" s="1"/>
  <c r="AV18" i="1"/>
  <c r="F2474"/>
  <c r="E18" i="2"/>
  <c r="AY18" i="1"/>
  <c r="F2477"/>
  <c r="AR22"/>
  <c r="F2465"/>
  <c r="AR2469"/>
  <c r="I16" i="2" l="1"/>
  <c r="I18" s="1"/>
  <c r="AT18" i="1"/>
  <c r="F2487"/>
  <c r="F2467"/>
  <c r="F2466"/>
  <c r="AR18"/>
  <c r="F2497"/>
  <c r="F2499" l="1"/>
  <c r="F2498"/>
</calcChain>
</file>

<file path=xl/sharedStrings.xml><?xml version="1.0" encoding="utf-8"?>
<sst xmlns="http://schemas.openxmlformats.org/spreadsheetml/2006/main" count="58460" uniqueCount="965">
  <si>
    <t>Smeta.RU  (495) 974-1589</t>
  </si>
  <si>
    <t>_PS_</t>
  </si>
  <si>
    <t>Smeta.RU</t>
  </si>
  <si>
    <t/>
  </si>
  <si>
    <t>Ильинский Погост 1этаж карантин ОВП 2021</t>
  </si>
  <si>
    <t>Ильинский Погост 1 этаж кабинет заведующих, раздевалка, туалет.2021г</t>
  </si>
  <si>
    <t>Сметные нормы списания</t>
  </si>
  <si>
    <t>Коды ценников</t>
  </si>
  <si>
    <t>ТСНБ-2001 Московской области (Версия 15.0)</t>
  </si>
  <si>
    <t>ТР для Версии 8: Центральные регионы (с учетом п-ма 2536-ИП/12/ГС от 27.11.12)</t>
  </si>
  <si>
    <t>ТСНБ-2001 Московской области (редакция 2014 г версия 15.0)</t>
  </si>
  <si>
    <t>Поправки для НБ 2014 года от 02.12.2020</t>
  </si>
  <si>
    <t>Новая локальная смета</t>
  </si>
  <si>
    <t>Новый раздел</t>
  </si>
  <si>
    <t>комната 22</t>
  </si>
  <si>
    <t>Новый подраздел</t>
  </si>
  <si>
    <t>демонтаж</t>
  </si>
  <si>
    <t>1</t>
  </si>
  <si>
    <t>57-1-2</t>
  </si>
  <si>
    <t>Разборка оснований покрытия полов лаг из досок и брусков</t>
  </si>
  <si>
    <t>100 м2 основания</t>
  </si>
  <si>
    <t>ТЕРр Московской обл., 57-1-2, приказ Минстроя России №675/пр от 21.09.2015 г.</t>
  </si>
  <si>
    <t>Ремонтно-строительные работы</t>
  </si>
  <si>
    <t>Полы</t>
  </si>
  <si>
    <t>рФЕР-57</t>
  </si>
  <si>
    <t>*0,85</t>
  </si>
  <si>
    <t>*0,8</t>
  </si>
  <si>
    <t>1,1</t>
  </si>
  <si>
    <t>509-9900</t>
  </si>
  <si>
    <t>Строительный мусор</t>
  </si>
  <si>
    <t>т</t>
  </si>
  <si>
    <t>ТССЦ Московской обл., 509-9900, приказ Минстроя России №675/пр от 21.09.2015 г.</t>
  </si>
  <si>
    <t>Материалы монтажные</t>
  </si>
  <si>
    <t>Материалы и конструкции ( монтажные )  по ценникам и каталогам</t>
  </si>
  <si>
    <t>ФССЦм</t>
  </si>
  <si>
    <t>2</t>
  </si>
  <si>
    <t>57-2-1</t>
  </si>
  <si>
    <t>Разборка покрытий полов из линолеума и релина</t>
  </si>
  <si>
    <t>100 м2 покрытия</t>
  </si>
  <si>
    <t>ТЕРр Московской обл., 57-2-1, приказ Минстроя России №675/пр от 21.09.2015 г.</t>
  </si>
  <si>
    <t>2,1</t>
  </si>
  <si>
    <t>3</t>
  </si>
  <si>
    <t>56-9-1</t>
  </si>
  <si>
    <t>Демонтаж дверных коробок в каменных стенах с отбивкой штукатурки в откосах</t>
  </si>
  <si>
    <t>100 коробок</t>
  </si>
  <si>
    <t>ТЕРр Московской обл., 56-9-1, приказ Минстроя России №675/пр от 21.09.2015 г.</t>
  </si>
  <si>
    <t>Проемы</t>
  </si>
  <si>
    <t>рФЕР-56</t>
  </si>
  <si>
    <t>3,1</t>
  </si>
  <si>
    <t>4</t>
  </si>
  <si>
    <t>57-3-1</t>
  </si>
  <si>
    <t>Разборка плинтусов деревянных и из пластмассовых материалов</t>
  </si>
  <si>
    <t>100 М ПЛИНТУСА</t>
  </si>
  <si>
    <t>ТЕРр Московской обл., 57-3-1, приказ Минстроя России №675/пр от 21.09.2015 г.</t>
  </si>
  <si>
    <t>4,1</t>
  </si>
  <si>
    <t>5</t>
  </si>
  <si>
    <t>67-4-1</t>
  </si>
  <si>
    <t>Демонтаж выключателей, розеток</t>
  </si>
  <si>
    <t>100 шт.</t>
  </si>
  <si>
    <t>ТЕРр Московской обл., 67-4-1, приказ Минстроя России №675/пр от 21.09.2015 г.</t>
  </si>
  <si>
    <t>Электромонтажные работы</t>
  </si>
  <si>
    <t>рФЕР-67</t>
  </si>
  <si>
    <t>6</t>
  </si>
  <si>
    <t>67-3-1</t>
  </si>
  <si>
    <t>Демонтаж кабеля</t>
  </si>
  <si>
    <t>100 м</t>
  </si>
  <si>
    <t>ТЕРр Московской обл., 67-3-1, приказ Минстроя России №675/пр от 21.09.2015 г.</t>
  </si>
  <si>
    <t>7</t>
  </si>
  <si>
    <t>67-4-5</t>
  </si>
  <si>
    <t>Демонтаж светильников для люминесцентных ламп</t>
  </si>
  <si>
    <t>ТЕРр Московской обл., 67-4-5, приказ Минстроя России №675/пр от 21.09.2015 г.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</si>
  <si>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</si>
  <si>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</si>
  <si>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</si>
  <si>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</si>
  <si>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</si>
  <si>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</si>
  <si>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</si>
  <si>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</si>
  <si>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</si>
  <si>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</si>
  <si>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</si>
  <si>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</si>
  <si>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</si>
  <si>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</si>
  <si>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</si>
  <si>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</si>
  <si>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</si>
  <si>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</si>
  <si>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</si>
  <si>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</si>
  <si>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</si>
  <si>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</si>
  <si>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</si>
  <si>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</si>
  <si>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</si>
  <si>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</si>
  <si>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</si>
  <si>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</si>
  <si>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</si>
  <si>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</si>
  <si>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</si>
  <si>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</si>
  <si>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</si>
  <si>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</si>
  <si>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</si>
  <si>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</si>
  <si>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</si>
  <si>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</si>
  <si>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</si>
  <si>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</si>
  <si>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</si>
  <si>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</si>
  <si>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</si>
  <si>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</si>
  <si>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</si>
  <si>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</si>
  <si>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</si>
  <si>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</si>
  <si>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</si>
  <si>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</si>
  <si>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</si>
  <si>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</si>
  <si>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</si>
  <si>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</si>
  <si>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Ндс</t>
  </si>
  <si>
    <t>всего с Ндс</t>
  </si>
  <si>
    <t>всего с НДС</t>
  </si>
  <si>
    <t>ремонт</t>
  </si>
  <si>
    <t>10-01-035-1</t>
  </si>
  <si>
    <t>Установка подоконных досок из ПВХ в каменных стенах толщиной до 0,51 м</t>
  </si>
  <si>
    <t>100 п. м</t>
  </si>
  <si>
    <t>ТЕР Московской обл., 10-01-035-1, приказ Минстроя России №675/пр от 21.09.2015 г.</t>
  </si>
  <si>
    <t>)*1,25</t>
  </si>
  <si>
    <t>)*1,15</t>
  </si>
  <si>
    <t>Общестроительные работы</t>
  </si>
  <si>
    <t>Деревянные конструкции</t>
  </si>
  <si>
    <t>ФЕР-10</t>
  </si>
  <si>
    <t>Поправка: МДС 81-35.2004, п.4.7</t>
  </si>
  <si>
    <t>*0,9</t>
  </si>
  <si>
    <t>101-2904</t>
  </si>
  <si>
    <t>Доски подоконные ПВХ, шириной 200 мм</t>
  </si>
  <si>
    <t>м</t>
  </si>
  <si>
    <t>ТССЦ Московской обл., 101-2904, приказ Минстроя России №675/пр от 21.09.2015 г.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</si>
  <si>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</si>
  <si>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</si>
  <si>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</si>
  <si>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15-01-050-4</t>
  </si>
  <si>
    <t>Облицовка оконных и дверных откосов декоративным бумажно-слоистым пластиком или листами из синтетических материалов на клее</t>
  </si>
  <si>
    <t>100 м2 облицовки</t>
  </si>
  <si>
    <t>ТЕР Московской обл., 15-01-050-4, приказ Минстроя России №675/пр от 21.09.2015 г.</t>
  </si>
  <si>
    <t>Отделочные работы</t>
  </si>
  <si>
    <t>ФЕР-15</t>
  </si>
  <si>
    <t>101-6871</t>
  </si>
  <si>
    <t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t>
  </si>
  <si>
    <t>м2</t>
  </si>
  <si>
    <t>ТССЦ Московской обл., 101-6871, приказ Минстроя России №675/пр от 21.09.2015 г.</t>
  </si>
  <si>
    <t>2,2</t>
  </si>
  <si>
    <t>101-2416</t>
  </si>
  <si>
    <t>Грунтовка «Бетоконтакт», КНАУФ</t>
  </si>
  <si>
    <t>кг</t>
  </si>
  <si>
    <t>ТССЦ Московской обл., 101-2416, приказ Минстроя России №675/пр от 21.09.2015 г.</t>
  </si>
  <si>
    <t>10-04-013-1</t>
  </si>
  <si>
    <t>Установка деревянных дверных блоков</t>
  </si>
  <si>
    <t>100 м2 проемов</t>
  </si>
  <si>
    <t>ТЕР Московской обл., 10-04-013-1, приказ Минстроя России №675/пр от 21.09.2015 г.</t>
  </si>
  <si>
    <t>*1,25</t>
  </si>
  <si>
    <t>*1,15</t>
  </si>
  <si>
    <t>101-0882</t>
  </si>
  <si>
    <t>Скобяные изделия для дверных балконных блоков со спаренными полотнами жилых и общественных зданий однопольных</t>
  </si>
  <si>
    <t>компл.</t>
  </si>
  <si>
    <t>ТССЦ Московской обл., 101-0882, приказ Минстроя России №675/пр от 21.09.2015 г.</t>
  </si>
  <si>
    <t>3,2</t>
  </si>
  <si>
    <t>203-8142</t>
  </si>
  <si>
    <t>Блоки дверные из натурального массива дуба (коробка, полотно глухое, наличники, фурнитура)</t>
  </si>
  <si>
    <t>ТССЦ Московской обл., 203-8142, приказ Минстроя России №675/пр от 21.09.2015 г.</t>
  </si>
  <si>
    <t>3,3</t>
  </si>
  <si>
    <t>203-0223</t>
  </si>
  <si>
    <t>Блоки дверные с рамочными полотнами однопольные ДН 21-10, площадь 2,05 м2; ДН 24-10, площадь 2,35 м2</t>
  </si>
  <si>
    <t>ТССЦ Московской обл., 203-0223, приказ Минстроя России №675/пр от 21.09.2015 г.</t>
  </si>
  <si>
    <t>10-01-060-1</t>
  </si>
  <si>
    <t>Установка и крепление наличников</t>
  </si>
  <si>
    <t>100 м коробок блоков</t>
  </si>
  <si>
    <t>ТЕР Московской обл., 10-01-060-1, приказ Минстроя России №675/пр от 21.09.2015 г.</t>
  </si>
  <si>
    <t>11-01-012-3</t>
  </si>
  <si>
    <t>Укладка лаг по плитам перекрытий</t>
  </si>
  <si>
    <t>100 м2 пола</t>
  </si>
  <si>
    <t>ТЕР Московской обл., 11-01-012-3, приказ Минстроя России №675/пр от 21.09.2015 г.</t>
  </si>
  <si>
    <t>ФЕР-11</t>
  </si>
  <si>
    <t>11-01-033-1</t>
  </si>
  <si>
    <t>Устройство покрытий дощатых толщиной 28 мм</t>
  </si>
  <si>
    <t>ТЕР Московской обл., 11-01-033-1, приказ Минстроя России №675/пр от 21.09.2015 г.</t>
  </si>
  <si>
    <t>11-01-053-2</t>
  </si>
  <si>
    <t>Устройство оснований полов из фанеры в один слой площадью свыше 20 м2</t>
  </si>
  <si>
    <t>ТЕР Московской обл., 11-01-053-2, приказ Минстроя России №675/пр от 21.09.2015 г.</t>
  </si>
  <si>
    <t>8</t>
  </si>
  <si>
    <t>11-01-057-1</t>
  </si>
  <si>
    <t>Устройство гетерогенного и гомогенного покрытия на клее со свариванием полотнищ в стыках</t>
  </si>
  <si>
    <t>100 м2</t>
  </si>
  <si>
    <t>ТСНБ-2001 Московской области, 11-01-057-1, протокол от 29.07.2020 г. № 07</t>
  </si>
  <si>
    <t>8,1</t>
  </si>
  <si>
    <t>101-4216</t>
  </si>
  <si>
    <t>Линолеум полукоммерческий гетерогенный "TARKETT ИДИЛЛИЯ" (толщина 3,2 мм, толщина защитного слоя 0,5 мм, класс 23/32)</t>
  </si>
  <si>
    <t>ТССЦ Московской обл., 101-4216, приказ Минстроя России №675/пр от 21.09.2015 г.</t>
  </si>
  <si>
    <t>8,2</t>
  </si>
  <si>
    <t>101-9877</t>
  </si>
  <si>
    <t>Линолеум без подосновы</t>
  </si>
  <si>
    <t>ТСНБ-2001 Московской области, 101-9877, протокол от 29.07.2020 г. № 07</t>
  </si>
  <si>
    <t>11</t>
  </si>
  <si>
    <t>11-01-040-3</t>
  </si>
  <si>
    <t>Устройство плинтусов поливинилхлоридных на винтах самонарезающих</t>
  </si>
  <si>
    <t>ТЕР Московской обл., 11-01-040-3, приказ Минстроя России №675/пр от 21.09.2015 г.</t>
  </si>
  <si>
    <t>12</t>
  </si>
  <si>
    <t>10-05-010-1</t>
  </si>
  <si>
    <t>Облицовка стен по системе «КНАУФ» по одинарному металлическому каркасу из ПН и ПС профилей гипсокартонными листами в два слоя (С 626) с оконным проемом</t>
  </si>
  <si>
    <t>100 м2 стен (за вычетом проемов)</t>
  </si>
  <si>
    <t>ТЕР Московской обл., 10-05-010-1, приказ Минстроя России №675/пр от 21.09.2015 г.</t>
  </si>
  <si>
    <t>14</t>
  </si>
  <si>
    <t>15-06-002-6</t>
  </si>
  <si>
    <t>Оклейка стен моющимися обоями на тканевой основе по листовым материалам</t>
  </si>
  <si>
    <t>100 м2 оклеиваемой поверхности</t>
  </si>
  <si>
    <t>ТЕР Московской обл., 15-06-002-6, приказ Минстроя России №675/пр от 21.09.2015 г.</t>
  </si>
  <si>
    <t>15</t>
  </si>
  <si>
    <t>м08-03-591-9</t>
  </si>
  <si>
    <t>Розетка штепсельная утопленного типа при скрытой проводке</t>
  </si>
  <si>
    <t>ТЕРм Московской обл., м08-03-591-9, приказ Минстроя России №675/пр от 21.09.2015 г.</t>
  </si>
  <si>
    <t>Монтажные работы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</si>
  <si>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</si>
  <si>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</si>
  <si>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15,1</t>
  </si>
  <si>
    <t>503-0606</t>
  </si>
  <si>
    <t>Коробка для установки розеток и выключателей скрытой проводки</t>
  </si>
  <si>
    <t>1000 шт.</t>
  </si>
  <si>
    <t>ТССЦ Московской обл., 503-0606, приказ Минстроя России №675/пр от 21.09.2015 г.</t>
  </si>
  <si>
    <t>15,2</t>
  </si>
  <si>
    <t>503-0475</t>
  </si>
  <si>
    <t>Розетка скрытой проводки с заземлением</t>
  </si>
  <si>
    <t>шт.</t>
  </si>
  <si>
    <t>ТССЦ Московской обл., 503-0475, приказ Минстроя России №675/пр от 21.09.2015 г.</t>
  </si>
  <si>
    <t>16</t>
  </si>
  <si>
    <t>м08-03-591-5</t>
  </si>
  <si>
    <t>Выключатель двухклавишный утопленного типа при скрытой проводке</t>
  </si>
  <si>
    <t>ТЕРм Московской обл., м08-03-591-5, приказ Минстроя России №675/пр от 21.09.2015 г.</t>
  </si>
  <si>
    <t>16,1</t>
  </si>
  <si>
    <t>16,2</t>
  </si>
  <si>
    <t>509-4600</t>
  </si>
  <si>
    <t>Выключатель двухклавишный для скрытой проводки серии "Прима", марка С56-039 с подсветкой, цвет бежевый</t>
  </si>
  <si>
    <t>ТССЦ Московской обл., 509-4600, приказ Минстроя России №675/пр от 21.09.2015 г.</t>
  </si>
  <si>
    <t>17</t>
  </si>
  <si>
    <t>10-05-011-2</t>
  </si>
  <si>
    <t>Устройство подвесных потолков из гипсокартонных листов (ГКЛ) по системе «КНАУФ» одноуровневых (П 113)</t>
  </si>
  <si>
    <t>100 м2 потолка</t>
  </si>
  <si>
    <t>ТЕР Московской обл., 10-05-011-2, приказ Минстроя России №675/пр от 21.09.2015 г.</t>
  </si>
  <si>
    <t>18</t>
  </si>
  <si>
    <t>м08-03-593-6</t>
  </si>
  <si>
    <t>Светильник потолочный или настенный с креплением винтами или болтами для помещений с нормальными условиями среды, одноламповый</t>
  </si>
  <si>
    <t>ТЕРм Московской обл., м08-03-593-6, приказ Минстроя России №675/пр от 21.09.2015 г.</t>
  </si>
  <si>
    <t>18,1</t>
  </si>
  <si>
    <t>509-1338</t>
  </si>
  <si>
    <t>Светильник точечный марки AMBER 50 2 05 R50, неповоротный, с накладным стеклом, хром</t>
  </si>
  <si>
    <t>ТССЦ Московской обл., 509-1338, приказ Минстроя России №675/пр от 21.09.2015 г.</t>
  </si>
  <si>
    <t>комната 23</t>
  </si>
  <si>
    <t>7,1</t>
  </si>
  <si>
    <t>9</t>
  </si>
  <si>
    <t>9,1</t>
  </si>
  <si>
    <t>9,2</t>
  </si>
  <si>
    <t>13</t>
  </si>
  <si>
    <t>17,1</t>
  </si>
  <si>
    <t>17,2</t>
  </si>
  <si>
    <t>19</t>
  </si>
  <si>
    <t>19,1</t>
  </si>
  <si>
    <t>комната 24</t>
  </si>
  <si>
    <t>7,2</t>
  </si>
  <si>
    <t>10</t>
  </si>
  <si>
    <t>14,1</t>
  </si>
  <si>
    <t>14,2</t>
  </si>
  <si>
    <t>комната 37 38</t>
  </si>
  <si>
    <t>4,2</t>
  </si>
  <si>
    <t>4,3</t>
  </si>
  <si>
    <t>комната 1-33 карантин</t>
  </si>
  <si>
    <t>комната 2-4</t>
  </si>
  <si>
    <t>101-9155</t>
  </si>
  <si>
    <t>Листы облицовочные декоративные</t>
  </si>
  <si>
    <t>ТССЦ Московской обл., 101-9155, приказ Минстроя России №675/пр от 21.09.2015 г.</t>
  </si>
  <si>
    <t>101-9732</t>
  </si>
  <si>
    <t>Грунтовка</t>
  </si>
  <si>
    <t>ТССЦ Московской обл., 101-9732, приказ Минстроя России №675/пр от 21.09.2015 г.</t>
  </si>
  <si>
    <t>11-01-012-1</t>
  </si>
  <si>
    <t>Укладка лаг по кирпичным столбикам</t>
  </si>
  <si>
    <t>ТЕР Московской обл., 11-01-012-1, приказ Минстроя России №675/пр от 21.09.2015 г.</t>
  </si>
  <si>
    <t>11-01-036-4</t>
  </si>
  <si>
    <t>Устройство покрытий из линолеума насухо со свариванием полотнищ в стыках</t>
  </si>
  <si>
    <t>ТЕР Московской обл., 11-01-036-4, приказ Минстроя России №675/пр от 21.09.2015 г.</t>
  </si>
  <si>
    <t>101-0562</t>
  </si>
  <si>
    <t>Линолеум поливинилхлоридный на теплоизолирующей подоснове марок ПР-ВТ, ВК-ВТ, ЭК-ВТ</t>
  </si>
  <si>
    <t>ТССЦ Московской обл., 101-0562, приказ Минстроя России №675/пр от 21.09.2015 г.</t>
  </si>
  <si>
    <t>10-05-010-2</t>
  </si>
  <si>
    <t>Облицовка стен по системе «КНАУФ» по одинарному металлическому каркасу из ПН и ПС профилей гипсокартонными листами в два слоя (С 626) с дверным проемом</t>
  </si>
  <si>
    <t>ТЕР Московской обл., 10-05-010-2, приказ Минстроя России №675/пр от 21.09.2015 г.</t>
  </si>
  <si>
    <t>Поправка: МДС 81-35.2004, п.4.9</t>
  </si>
  <si>
    <t>14,3</t>
  </si>
  <si>
    <t>503-0597</t>
  </si>
  <si>
    <t>Розетка телевизионная для скрытой проводки, марка САТ-Г, белая</t>
  </si>
  <si>
    <t>ТССЦ Московской обл., 503-0597, приказ Минстроя России №675/пр от 21.09.2015 г.</t>
  </si>
  <si>
    <t>15-01-051-2</t>
  </si>
  <si>
    <t>Устройство натяжных потолков из поливинилхлоридной пленки (ПВХ) гарпунным способом в помещениях площадью от 10 до 50 м2</t>
  </si>
  <si>
    <t>ТЕР Московской обл., 15-01-051-2, приказ Минстроя России №675/пр от 21.09.2015 г.</t>
  </si>
  <si>
    <t>201-1581</t>
  </si>
  <si>
    <t>Полотно натяжного потолка Standart лаковое белое с бортиком из ПВХ (гарпун)</t>
  </si>
  <si>
    <t>ТССЦ Московской обл., 201-1581, приказ Минстроя России №675/пр от 21.09.2015 г.</t>
  </si>
  <si>
    <t>201-1583</t>
  </si>
  <si>
    <t>Багет (фиксирующий профиль) стеновой невидимый для натяжного потолка</t>
  </si>
  <si>
    <t>ТССЦ Московской обл., 201-1583, приказ Минстроя России №675/пр от 21.09.2015 г.</t>
  </si>
  <si>
    <t>201-1582</t>
  </si>
  <si>
    <t>Вставка L и Т-образная декоративная стеновая для натяжного потолка</t>
  </si>
  <si>
    <t>ТССЦ Московской обл., 201-1582, приказ Минстроя России №675/пр от 21.09.2015 г.</t>
  </si>
  <si>
    <t>20</t>
  </si>
  <si>
    <t>101-3914</t>
  </si>
  <si>
    <t>Дюбели распорные полипропиленовые</t>
  </si>
  <si>
    <t>ТССЦ Московской обл., 101-3914, приказ Минстроя России №675/пр от 21.09.2015 г.</t>
  </si>
  <si>
    <t>21</t>
  </si>
  <si>
    <t>15-01-052-1</t>
  </si>
  <si>
    <t>Устройство в натяжном потолке монтажных отверстий</t>
  </si>
  <si>
    <t>100 отверстий</t>
  </si>
  <si>
    <t>ТЕР Московской обл., 15-01-052-1, приказ Минстроя России №675/пр от 21.09.2015 г.</t>
  </si>
  <si>
    <t>21,1</t>
  </si>
  <si>
    <t>101-2885</t>
  </si>
  <si>
    <t>Клей цианакрилатный Permabond С791</t>
  </si>
  <si>
    <t>ТССЦ Московской обл., 101-2885, приказ Минстроя России №675/пр от 21.09.2015 г.</t>
  </si>
  <si>
    <t>21,2</t>
  </si>
  <si>
    <t>101-4169</t>
  </si>
  <si>
    <t>Пластик поливинилхлоридный листовой толщиной 3-4 мм</t>
  </si>
  <si>
    <t>ТССЦ Московской обл., 101-4169, приказ Минстроя России №675/пр от 21.09.2015 г.</t>
  </si>
  <si>
    <t>22</t>
  </si>
  <si>
    <t>м08-03-593-19</t>
  </si>
  <si>
    <t>Светильник в подвесных потолках</t>
  </si>
  <si>
    <t>ТЕРм Московской обл., м08-03-593-19, приказ Минстроя России №675/пр от 21.09.2015 г.</t>
  </si>
  <si>
    <t>22,1</t>
  </si>
  <si>
    <t>комната 2-17</t>
  </si>
  <si>
    <t>комната 2-18</t>
  </si>
  <si>
    <t>5,1</t>
  </si>
  <si>
    <t>)*1,25)*1,25</t>
  </si>
  <si>
    <t>*1,15)*1,15</t>
  </si>
  <si>
    <t>комната 2-23</t>
  </si>
  <si>
    <t>13,1</t>
  </si>
  <si>
    <t>13,2</t>
  </si>
  <si>
    <t>13,3</t>
  </si>
  <si>
    <t>20,1</t>
  </si>
  <si>
    <t>20,2</t>
  </si>
  <si>
    <t>комната 2-24</t>
  </si>
  <si>
    <t>7,3</t>
  </si>
  <si>
    <t>101-2064</t>
  </si>
  <si>
    <t>Шуруп строительный с потайной головкой</t>
  </si>
  <si>
    <t>ТССЦ Московской обл., 101-2064, приказ Минстроя России №675/пр от 21.09.2015 г.</t>
  </si>
  <si>
    <t>8,3</t>
  </si>
  <si>
    <t>8,4</t>
  </si>
  <si>
    <t>8,5</t>
  </si>
  <si>
    <t>10,1</t>
  </si>
  <si>
    <t>15-06-004-1</t>
  </si>
  <si>
    <t>Вторая окраска стен, оклееных стеклообоями, красками</t>
  </si>
  <si>
    <t>100 м2 поверхности стен</t>
  </si>
  <si>
    <t>ТЕР Московской обл., 15-06-004-1, приказ Минстроя России №675/пр от 21.09.2015 г.</t>
  </si>
  <si>
    <t>11,1</t>
  </si>
  <si>
    <t>101-9851</t>
  </si>
  <si>
    <t>Краска</t>
  </si>
  <si>
    <t>ТССЦ Московской обл., 101-9851, приказ Минстроя России №675/пр от 21.09.2015 г.</t>
  </si>
  <si>
    <t>комната 2-25</t>
  </si>
  <si>
    <t>комната 2-27</t>
  </si>
  <si>
    <t>комната 2-26</t>
  </si>
  <si>
    <t>комната 2-28</t>
  </si>
  <si>
    <t>23</t>
  </si>
  <si>
    <t>23,1</t>
  </si>
  <si>
    <t>коридор 34</t>
  </si>
  <si>
    <t>1,2</t>
  </si>
  <si>
    <t>1,3</t>
  </si>
  <si>
    <t>101-9411</t>
  </si>
  <si>
    <t>Скобяные изделия</t>
  </si>
  <si>
    <t>ТССЦ Московской обл., 101-9411, приказ Минстроя России №675/пр от 21.09.2015 г.</t>
  </si>
  <si>
    <t>1,4</t>
  </si>
  <si>
    <t>15-06-002-4</t>
  </si>
  <si>
    <t>Оклейка стен моющимися обоями на тканевой основе по гипсобетонным и гипсолитовым поверхностям</t>
  </si>
  <si>
    <t>ТЕР Московской обл., 15-06-002-4, приказ Минстроя России №675/пр от 21.09.2015 г.</t>
  </si>
  <si>
    <t>15-01-047-15</t>
  </si>
  <si>
    <t>Устройство подвесных потолков типа &lt;Армстронг&gt; по каркасу из оцинкованного профиля</t>
  </si>
  <si>
    <t>100 м2 поверхности облицовки</t>
  </si>
  <si>
    <t>ТЕР Московской обл., 15-01-047-15, приказ Минстроя России №675/пр от 21.09.2015 г.</t>
  </si>
  <si>
    <t>м08-03-594-17</t>
  </si>
  <si>
    <t>Светильник в подвесных потолках, устанавливаемый на закладных деталях, количество ламп в светильнике до 4</t>
  </si>
  <si>
    <t>ТЕРм Московской обл., м08-03-594-17, приказ Минстроя России №675/пр от 21.09.2015 г.</t>
  </si>
  <si>
    <t>509-5121</t>
  </si>
  <si>
    <t>Светильник встраиваемый растровый с белым параболическим отражателем (5 перемычек) ЛВО 13-4х18-731/5</t>
  </si>
  <si>
    <t>ТССЦ Московской обл., 509-5121, приказ Минстроя России №675/пр от 21.09.2015 г.</t>
  </si>
  <si>
    <t>м08-02-413-1</t>
  </si>
  <si>
    <t>Провод, количество проводов в резинобитумной трубке до 2, сечение провода до 6 мм2</t>
  </si>
  <si>
    <t>100 М ТРУБОК</t>
  </si>
  <si>
    <t>ТЕРм Московской обл., м08-02-413-1, приказ Минстроя России №675/пр от 21.09.2015 г.</t>
  </si>
  <si>
    <t>103-2412</t>
  </si>
  <si>
    <t>Трубы гибкие гофрированные легкие из самозатухающего ПВХ (IP55) серии FL, с зондом, диаметром 16 мм</t>
  </si>
  <si>
    <t>10 м</t>
  </si>
  <si>
    <t>ТССЦ Московской обл., 103-2412, приказ Минстроя России №675/пр от 21.09.2015 г.</t>
  </si>
  <si>
    <t>501-8442</t>
  </si>
  <si>
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t>
  </si>
  <si>
    <t>1000 м</t>
  </si>
  <si>
    <t>ТССЦ Московской обл., 501-8442, приказ Минстроя России №675/пр от 21.09.2015 г.</t>
  </si>
  <si>
    <t>1000 М</t>
  </si>
  <si>
    <t>Туалет -тамбур 39 40</t>
  </si>
  <si>
    <t>67-4-3</t>
  </si>
  <si>
    <t>Демонтаж светильников с лампами накаливания</t>
  </si>
  <si>
    <t>ТЕРр Московской обл., 67-4-3, приказ Минстроя России №675/пр от 21.09.2015 г.</t>
  </si>
  <si>
    <t>65-4-2</t>
  </si>
  <si>
    <t>Демонтаж унитазов и писсуаров</t>
  </si>
  <si>
    <t>100 приборов</t>
  </si>
  <si>
    <t>ТЕРр Московской обл., 65-4-2, приказ Минстроя России №675/пр от 21.09.2015 г.</t>
  </si>
  <si>
    <t>Внтуренниие с/техработы:  демонтаж, разборка, промывка</t>
  </si>
  <si>
    <t>рФЕР-65</t>
  </si>
  <si>
    <t>509-9899</t>
  </si>
  <si>
    <t>Строительный мусор и масса возвратных материалов</t>
  </si>
  <si>
    <t>ТССЦ Московской обл., 509-9899, приказ Минстроя России №675/пр от 21.09.2015 г.</t>
  </si>
  <si>
    <t>65-4-1</t>
  </si>
  <si>
    <t>Демонтаж умывальников и раковин</t>
  </si>
  <si>
    <t>ТЕРр Московской обл., 65-4-1, приказ Минстроя России №675/пр от 21.09.2015 г.</t>
  </si>
  <si>
    <t>57-2-3</t>
  </si>
  <si>
    <t>Разборка покрытий полов из керамических плиток</t>
  </si>
  <si>
    <t>ТЕРр Московской обл., 57-2-3, приказ Минстроя России №675/пр от 21.09.2015 г.</t>
  </si>
  <si>
    <t>6,1</t>
  </si>
  <si>
    <t>15-01-020-11</t>
  </si>
  <si>
    <t>Облицовка стен на клее из сухих смесей с карнизными, плинтусными и угловыми плитками в общественных зданиях по кирпичу и бетону</t>
  </si>
  <si>
    <t>ТЕР Московской обл., 15-01-020-11, приказ Минстроя России №675/пр от 21.09.2015 г.</t>
  </si>
  <si>
    <t>м08-03-591-2</t>
  </si>
  <si>
    <t>Выключатель одноклавишный утопленного типа при скрытой проводке</t>
  </si>
  <si>
    <t>ТЕРм Московской обл., м08-03-591-2, приказ Минстроя России №675/пр от 21.09.2015 г.</t>
  </si>
  <si>
    <t>11-01-300-1</t>
  </si>
  <si>
    <t>Устройство покрытий из керамогранитных плиток размером 30х30 см</t>
  </si>
  <si>
    <t>ТСНБ-2001 Московской области, 11-01-300-1, протокол от 26.08.2020 г. № 08</t>
  </si>
  <si>
    <t>101-1741</t>
  </si>
  <si>
    <t>Плитки керамические для полов гладкие неглазурованные многоцветные квадратные и прямоугольные</t>
  </si>
  <si>
    <t>ТССЦ Московской обл., 101-1741, приказ Минстроя России №675/пр от 21.09.2015 г.</t>
  </si>
  <si>
    <t>17-01-003-1</t>
  </si>
  <si>
    <t>Установка унитазов с бачком непосредственно присоединенным</t>
  </si>
  <si>
    <t>10 компл.</t>
  </si>
  <si>
    <t>ТЕР Московской обл., 17-01-003-1, приказ Минстроя России №675/пр от 21.09.2015 г.</t>
  </si>
  <si>
    <t>Водопровод и канализация - внутренние устройства</t>
  </si>
  <si>
    <t>ФЕР-17</t>
  </si>
  <si>
    <t>17-01-001-14</t>
  </si>
  <si>
    <t>Установка умывальников одиночных с подводкой холодной и горячей воды</t>
  </si>
  <si>
    <t>ТЕР Московской обл., 17-01-001-14, приказ Минстроя России №675/пр от 21.09.2015 г.</t>
  </si>
  <si>
    <t>туалет 40</t>
  </si>
  <si>
    <t>СТР_РЕК</t>
  </si>
  <si>
    <t>СТРОИТЕЛЬСТВО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</si>
  <si>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</si>
  <si>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</si>
  <si>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</si>
  <si>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</si>
  <si>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</si>
  <si>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</si>
  <si>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</si>
  <si>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</si>
  <si>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</si>
  <si>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</si>
  <si>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</si>
  <si>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</si>
  <si>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</si>
  <si>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М/Т/Я</t>
  </si>
  <si>
    <t>Работы по строительству мостов, тоннелей, метрополитенов, атомных станций, объектов с ядерным топливом и радиокативными отходами ( письмо Госстроя РФ № 2536-ИП/12/ГС от 27.11.12), коэффициенты к НР =0,85 и к СП-0,8 не назначаются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</si>
  <si>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</si>
  <si>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</si>
  <si>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</si>
  <si>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</si>
  <si>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</si>
  <si>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</si>
  <si>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</si>
  <si>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</si>
  <si>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</si>
  <si>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</si>
  <si>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</si>
  <si>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</si>
  <si>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</si>
  <si>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</si>
  <si>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</si>
  <si>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</si>
  <si>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</si>
  <si>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</si>
  <si>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</si>
  <si>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</si>
  <si>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</si>
  <si>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</si>
  <si>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</si>
  <si>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</si>
  <si>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</si>
  <si>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</si>
  <si>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</si>
  <si>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  если (М/Т/Я) = {выкл.}</t>
  </si>
  <si>
    <t>К_СП_12</t>
  </si>
  <si>
    <t>Корректировка СП с 03.12.12  в текущем уровне цен по письму  2536-ИП/12/ГС от 27.11.12  ( если (М/Т/Я)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</si>
  <si>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</si>
  <si>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</si>
  <si>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</si>
  <si>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</si>
  <si>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</si>
  <si>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</si>
  <si>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</si>
  <si>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 и  кап. ремонте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</si>
  <si>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</si>
  <si>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</si>
  <si>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</si>
  <si>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</si>
  <si>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Уровень цен</t>
  </si>
  <si>
    <t>Сборник индексов</t>
  </si>
  <si>
    <t>ТСНБ-2001 МО (редакция 2014 г)</t>
  </si>
  <si>
    <t>Вид цен</t>
  </si>
  <si>
    <t>Московская область Каталог текущих цен на материалы, сентябрь 2020 г</t>
  </si>
  <si>
    <t>_OBSM_</t>
  </si>
  <si>
    <t>1-1020-90</t>
  </si>
  <si>
    <t>Рабочий строитель среднего разряда 2</t>
  </si>
  <si>
    <t>чел.-ч</t>
  </si>
  <si>
    <t>Затраты труда машинистов</t>
  </si>
  <si>
    <t>чел.час</t>
  </si>
  <si>
    <t>030954</t>
  </si>
  <si>
    <t>ТСЭМ Московской обл., 030954, приказ Минстроя России №675/пр от 21.09.2015 г.</t>
  </si>
  <si>
    <t>Подъемники грузоподъемностью до 500 кг одномачтовые, высота подъема 45 м</t>
  </si>
  <si>
    <t>маш.-ч</t>
  </si>
  <si>
    <t>1-1023-90</t>
  </si>
  <si>
    <t>Рабочий строитель среднего разряда 2,3</t>
  </si>
  <si>
    <t>050101</t>
  </si>
  <si>
    <t>ТСЭМ Московской обл., 050101, приказ Минстроя России №675/пр от 21.09.2015 г.</t>
  </si>
  <si>
    <t>Компрессоры передвижные с двигателем внутреннего сгорания давлением до 686 кПа (7 ат), производительность  до 5 м3/мин</t>
  </si>
  <si>
    <t>330804</t>
  </si>
  <si>
    <t>ТСЭМ Московской обл., 330804, приказ Минстроя России №675/пр от 21.09.2015 г.</t>
  </si>
  <si>
    <t>Молотки при работе от передвижных компрессорных станций отбойные пневматические</t>
  </si>
  <si>
    <t>1-1030-90</t>
  </si>
  <si>
    <t>Рабочий строитель среднего разряда 3</t>
  </si>
  <si>
    <t>400001</t>
  </si>
  <si>
    <t>ТСЭМ Московской обл., 400001, приказ Минстроя России №675/пр от 21.09.2015 г.</t>
  </si>
  <si>
    <t>Автомобили бортовые, грузоподъемность до 5 т</t>
  </si>
  <si>
    <t>101-2388</t>
  </si>
  <si>
    <t>ТССЦ Московской обл., 101-2388, приказ Минстроя России №675/пр от 21.09.2015 г.</t>
  </si>
  <si>
    <t>Герметик пенополиуретановый (пена монтажная) типа Makrofleks, Soudal в баллонах по 750 мл</t>
  </si>
  <si>
    <t>102-0303</t>
  </si>
  <si>
    <t>ТССЦ Московской обл., 102-0303, приказ Минстроя России №675/пр от 21.09.2015 г.</t>
  </si>
  <si>
    <t>Клинья пластиковые монтажные</t>
  </si>
  <si>
    <t>1-1036-90</t>
  </si>
  <si>
    <t>Рабочий строитель среднего разряда 3,6</t>
  </si>
  <si>
    <t>331531</t>
  </si>
  <si>
    <t>ТСЭМ Московской обл., 331531, приказ Минстроя России №675/пр от 21.09.2015 г.</t>
  </si>
  <si>
    <t>Пила дисковая электрическая</t>
  </si>
  <si>
    <t>101-1757</t>
  </si>
  <si>
    <t>ТССЦ Московской обл., 101-1757, приказ Минстроя России №675/пр от 21.09.2015 г.</t>
  </si>
  <si>
    <t>Ветошь</t>
  </si>
  <si>
    <t>101-2434</t>
  </si>
  <si>
    <t>ТССЦ Московской обл., 101-2434, приказ Минстроя России №675/пр от 21.09.2015 г.</t>
  </si>
  <si>
    <t>Клей ПВА</t>
  </si>
  <si>
    <t>1-1032-90</t>
  </si>
  <si>
    <t>Рабочий строитель среднего разряда 3,2</t>
  </si>
  <si>
    <t>021141</t>
  </si>
  <si>
    <t>ТСЭМ Московской обл., 021141, приказ Минстроя России №675/пр от 21.09.2015 г.</t>
  </si>
  <si>
    <t>Краны на автомобильном ходу при работе на других видах строительства 10 т</t>
  </si>
  <si>
    <t>101-1805</t>
  </si>
  <si>
    <t>ТССЦ Московской обл., 101-1805, приказ Минстроя России №675/пр от 21.09.2015 г.</t>
  </si>
  <si>
    <t>Гвозди строительные</t>
  </si>
  <si>
    <t>1-1025-90</t>
  </si>
  <si>
    <t>Рабочий строитель среднего разряда 2,5</t>
  </si>
  <si>
    <t>203-0359</t>
  </si>
  <si>
    <t>ТССЦ Московской обл., 203-0359, приказ Минстроя России №675/пр от 21.09.2015 г.</t>
  </si>
  <si>
    <t>Наличники из древесины типа Н-1, Н-2 размером 13х54 мм</t>
  </si>
  <si>
    <t>101-1742</t>
  </si>
  <si>
    <t>ТССЦ Московской обл., 101-1742, приказ Минстроя России №675/пр от 21.09.2015 г.</t>
  </si>
  <si>
    <t>Толь с крупнозернистой посыпкой гидроизоляционный марки ТГ-350</t>
  </si>
  <si>
    <t>203-0399</t>
  </si>
  <si>
    <t>ТССЦ Московской обл., 203-0399, приказ Минстроя России №675/пр от 21.09.2015 г.</t>
  </si>
  <si>
    <t>Лаги половые антисептированные, применяемые в строительстве жилых, общественных и производственных зданий при производстве деревянных полов тип II, сечением 100х40; 100х60; 120х60; 100-150х40-60 мм</t>
  </si>
  <si>
    <t>м3</t>
  </si>
  <si>
    <t>340311</t>
  </si>
  <si>
    <t>ТСЭМ Московской обл., 340311, приказ Минстроя России №675/пр от 21.09.2015 г.</t>
  </si>
  <si>
    <t>Машина для острожки деревянных полов</t>
  </si>
  <si>
    <t>203-0344</t>
  </si>
  <si>
    <t>ТССЦ Московской обл., 203-0344, приказ Минстроя России №675/пр от 21.09.2015 г.</t>
  </si>
  <si>
    <t>Доски для покрытия полов со шпунтом и гребнем из древесины антисептированные тип ДП-27 толщиной 27 мм, шириной без гребня от 100 до 140 мм</t>
  </si>
  <si>
    <t>134041</t>
  </si>
  <si>
    <t>ТСЭМ Московской обл., 134041, приказ Минстроя России №675/пр от 21.09.2015 г.</t>
  </si>
  <si>
    <t>Шуруповерт</t>
  </si>
  <si>
    <t>101-1480</t>
  </si>
  <si>
    <t>ТССЦ Московской обл., 101-1480, приказ Минстроя России №675/пр от 21.09.2015 г.</t>
  </si>
  <si>
    <t>Шурупы с полукруглой головкой 3,5х35 мм</t>
  </si>
  <si>
    <t>102-0443</t>
  </si>
  <si>
    <t>ТССЦ Московской обл., 102-0443, приказ Минстроя России №675/пр от 21.09.2015 г.</t>
  </si>
  <si>
    <t>Фанера общего назначения из шпона лиственных пород водостойкая марки ФК, сорт 2/4, толщина 12 мм</t>
  </si>
  <si>
    <t>1-100-30-90</t>
  </si>
  <si>
    <t>Рабочий среднего разряда 3,0</t>
  </si>
  <si>
    <t>ТСНБ-2001 Московской области, 030954, протокол от 29.07.2020 г. № 07</t>
  </si>
  <si>
    <t>331305</t>
  </si>
  <si>
    <t>ТСНБ-2001 Московской области, 331305, протокол от 29.07.2020 г. № 07</t>
  </si>
  <si>
    <t>Пылесосы промышленные</t>
  </si>
  <si>
    <t>ТСНБ-2001 Московской области, 400001, протокол от 29.07.2020 г. № 07</t>
  </si>
  <si>
    <t>101-2025</t>
  </si>
  <si>
    <t>ТСНБ-2001 Московской области, 101-2025, протокол от 29.07.2020 г. № 07</t>
  </si>
  <si>
    <t>Лента полимерная (фторопластовая) для сварки линолеума</t>
  </si>
  <si>
    <t>113-0626</t>
  </si>
  <si>
    <t>ТСНБ-2001 Московской области, 113-0626, протокол от 29.07.2020 г. № 07</t>
  </si>
  <si>
    <t>Клей Forbo 522, для укладки ПВХ-покрытий</t>
  </si>
  <si>
    <t>330206</t>
  </si>
  <si>
    <t>ТСЭМ Московской обл., 330206, приказ Минстроя России №675/пр от 21.09.2015 г.</t>
  </si>
  <si>
    <t>Дрели электрические</t>
  </si>
  <si>
    <t>101-2201</t>
  </si>
  <si>
    <t>ТССЦ Московской обл., 101-2201, приказ Минстроя России №675/пр от 21.09.2015 г.</t>
  </si>
  <si>
    <t>Дюбели распорные полиэтиленовые 6х30 мм</t>
  </si>
  <si>
    <t>10 шт.</t>
  </si>
  <si>
    <t>101-4282</t>
  </si>
  <si>
    <t>ТССЦ Московской обл., 101-4282, приказ Минстроя России №675/пр от 21.09.2015 г.</t>
  </si>
  <si>
    <t>Винты самонарезающие остроконечные длиной 35 мм</t>
  </si>
  <si>
    <t>101-4847</t>
  </si>
  <si>
    <t>ТССЦ Московской обл., 101-4847, приказ Минстроя России №675/пр от 21.09.2015 г.</t>
  </si>
  <si>
    <t>Уголок наружный для пластикового плинтуса, высота 48 мм</t>
  </si>
  <si>
    <t>101-4848</t>
  </si>
  <si>
    <t>ТССЦ Московской обл., 101-4848, приказ Минстроя России №675/пр от 21.09.2015 г.</t>
  </si>
  <si>
    <t>Уголок внутренний для пластикового плинтуса, высота 48 мм</t>
  </si>
  <si>
    <t>101-4849</t>
  </si>
  <si>
    <t>ТССЦ Московской обл., 101-4849, приказ Минстроя России №675/пр от 21.09.2015 г.</t>
  </si>
  <si>
    <t>Соединитель для пластикового плинтуса, высота 48 мм</t>
  </si>
  <si>
    <t>101-4850</t>
  </si>
  <si>
    <t>ТССЦ Московской обл., 101-4850, приказ Минстроя России №675/пр от 21.09.2015 г.</t>
  </si>
  <si>
    <t>Заглушка торцевая для пластикового плинтуса левая, высота 48 мм</t>
  </si>
  <si>
    <t>101-4851</t>
  </si>
  <si>
    <t>ТССЦ Московской обл., 101-4851, приказ Минстроя России №675/пр от 21.09.2015 г.</t>
  </si>
  <si>
    <t>Заглушки торцевая для пластикового плинтуса правая, высота 48 мм</t>
  </si>
  <si>
    <t>101-4852</t>
  </si>
  <si>
    <t>ТССЦ Московской обл., 101-4852, приказ Минстроя России №675/пр от 21.09.2015 г.</t>
  </si>
  <si>
    <t>Плинтуса для полов пластиковые, 19х48 мм</t>
  </si>
  <si>
    <t>1-1035-90</t>
  </si>
  <si>
    <t>Рабочий строитель среднего разряда 3,5</t>
  </si>
  <si>
    <t>330901</t>
  </si>
  <si>
    <t>ТСЭМ Московской обл., 330901, приказ Минстроя России №675/пр от 21.09.2015 г.</t>
  </si>
  <si>
    <t>Ножницы электрические</t>
  </si>
  <si>
    <t>331451</t>
  </si>
  <si>
    <t>ТСЭМ Московской обл., 331451, приказ Минстроя России №675/пр от 21.09.2015 г.</t>
  </si>
  <si>
    <t>Перфораторы электрические</t>
  </si>
  <si>
    <t>101-2387</t>
  </si>
  <si>
    <t>ТССЦ Московской обл., 101-2387, приказ Минстроя России №675/пр от 21.09.2015 г.</t>
  </si>
  <si>
    <t>Герметик строительный «RDPRO», 300 мл</t>
  </si>
  <si>
    <t>101-2430</t>
  </si>
  <si>
    <t>ТССЦ Московской обл., 101-2430, приказ Минстроя России №675/пр от 21.09.2015 г.</t>
  </si>
  <si>
    <t>Грунтовка «Тифенгрунд», КНАУФ</t>
  </si>
  <si>
    <t>101-2435</t>
  </si>
  <si>
    <t>ТССЦ Московской обл., 101-2435, приказ Минстроя России №675/пр от 21.09.2015 г.</t>
  </si>
  <si>
    <t>Клей «Перлфикс», КНАУФ</t>
  </si>
  <si>
    <t>101-2437</t>
  </si>
  <si>
    <t>ТССЦ Московской обл., 101-2437, приказ Минстроя России №675/пр от 21.09.2015 г.</t>
  </si>
  <si>
    <t>Шпаклевка «Унифлот», КНАУФ</t>
  </si>
  <si>
    <t>101-2438</t>
  </si>
  <si>
    <t>ТССЦ Московской обл., 101-2438, приказ Минстроя России №675/пр от 21.09.2015 г.</t>
  </si>
  <si>
    <t>Шпаклевка «Фугенфюллер», КНАУФ</t>
  </si>
  <si>
    <t>101-2474</t>
  </si>
  <si>
    <t>ТССЦ Московской обл., 101-2474, приказ Минстроя России №675/пр от 21.09.2015 г.</t>
  </si>
  <si>
    <t>Лента бумажная для повышения трещиностойкости стыков ГКЛ и ГВЛ</t>
  </si>
  <si>
    <t>101-2480</t>
  </si>
  <si>
    <t>ТССЦ Московской обл., 101-2480, приказ Минстроя России №675/пр от 21.09.2015 г.</t>
  </si>
  <si>
    <t>Лента разделительная для сопряжения потолка из ЛГК со стеной</t>
  </si>
  <si>
    <t>101-2486</t>
  </si>
  <si>
    <t>ТССЦ Московской обл., 101-2486, приказ Минстроя России №675/пр от 21.09.2015 г.</t>
  </si>
  <si>
    <t>Лента эластичная самоклеящаяся для профилей направляющих «Дихтунгсбанд» 70/30000 мм</t>
  </si>
  <si>
    <t>101-2509</t>
  </si>
  <si>
    <t>ТССЦ Московской обл., 101-2509, приказ Минстроя России №675/пр от 21.09.2015 г.</t>
  </si>
  <si>
    <t>Листы гипсокартонные ГКЛ 12,5 мм</t>
  </si>
  <si>
    <t>101-2583</t>
  </si>
  <si>
    <t>ТССЦ Московской обл., 101-2583, приказ Минстроя России №675/пр от 21.09.2015 г.</t>
  </si>
  <si>
    <t>Шуруп самонарезающий (TN) 3,5/25 мм</t>
  </si>
  <si>
    <t>101-2584</t>
  </si>
  <si>
    <t>ТССЦ Московской обл., 101-2584, приказ Минстроя России №675/пр от 21.09.2015 г.</t>
  </si>
  <si>
    <t>Шуруп самонарезающий (TN) 3,5/35 мм</t>
  </si>
  <si>
    <t>101-2590</t>
  </si>
  <si>
    <t>ТССЦ Московской обл., 101-2590, приказ Минстроя России №675/пр от 21.09.2015 г.</t>
  </si>
  <si>
    <t>Дюбель с шурупом 6/35 мм</t>
  </si>
  <si>
    <t>201-0793</t>
  </si>
  <si>
    <t>ТССЦ Московской обл., 201-0793, приказ Минстроя России №675/пр от 21.09.2015 г.</t>
  </si>
  <si>
    <t>Профиль направляющий ПН-4 75/40/0,6</t>
  </si>
  <si>
    <t>201-0807</t>
  </si>
  <si>
    <t>ТССЦ Московской обл., 201-0807, приказ Минстроя России №675/пр от 21.09.2015 г.</t>
  </si>
  <si>
    <t>Профиль стоечный ПС-4 75/50/0,6</t>
  </si>
  <si>
    <t>201-0811</t>
  </si>
  <si>
    <t>ТССЦ Московской обл., 201-0811, приказ Минстроя России №675/пр от 21.09.2015 г.</t>
  </si>
  <si>
    <t>Профиль угловой ПУ 31/31 для защиты углов</t>
  </si>
  <si>
    <t>1-1037-90</t>
  </si>
  <si>
    <t>Рабочий строитель среднего разряда 3,7</t>
  </si>
  <si>
    <t>101-1743</t>
  </si>
  <si>
    <t>ТССЦ Московской обл., 101-1743, приказ Минстроя России №675/пр от 21.09.2015 г.</t>
  </si>
  <si>
    <t>Клей «Бустилат»</t>
  </si>
  <si>
    <t>101-3920</t>
  </si>
  <si>
    <t>ТССЦ Московской обл., 101-3920, приказ Минстроя России №675/пр от 21.09.2015 г.</t>
  </si>
  <si>
    <t>Обои на тканевой основе моющиеся пленочные (отечественного производства)</t>
  </si>
  <si>
    <t>1-2042-90</t>
  </si>
  <si>
    <t>Рабочий монтажник среднего разряда 4,2</t>
  </si>
  <si>
    <t>021102</t>
  </si>
  <si>
    <t>ТСЭМ Московской обл., 021102, приказ Минстроя России №675/пр от 21.09.2015 г.</t>
  </si>
  <si>
    <t>Краны на автомобильном ходу при работе на монтаже технологического оборудования 10 т</t>
  </si>
  <si>
    <t>101-1977</t>
  </si>
  <si>
    <t>ТССЦ Московской обл., 101-1977, приказ Минстроя России №675/пр от 21.09.2015 г.</t>
  </si>
  <si>
    <t>Болты с гайками и шайбами строительные</t>
  </si>
  <si>
    <t>101-2499</t>
  </si>
  <si>
    <t>ТССЦ Московской обл., 101-2499, приказ Минстроя России №675/пр от 21.09.2015 г.</t>
  </si>
  <si>
    <t>Лента изоляционная прорезиненная односторонняя ширина 20 мм, толщина 0,25-0,35 мм</t>
  </si>
  <si>
    <t>405-0219</t>
  </si>
  <si>
    <t>ТССЦ Московской обл., 405-0219, приказ Минстроя России №675/пр от 21.09.2015 г.</t>
  </si>
  <si>
    <t>Гипсовые вяжущие, марка Г3</t>
  </si>
  <si>
    <t>509-0783</t>
  </si>
  <si>
    <t>ТССЦ Московской обл., 509-0783, приказ Минстроя России №675/пр от 21.09.2015 г.</t>
  </si>
  <si>
    <t>Втулки изолирующие</t>
  </si>
  <si>
    <t>999-9950</t>
  </si>
  <si>
    <t>ТССЦ Московской обл., 999-9950, приказ Минстроя России №675/пр от 21.09.2015 г.</t>
  </si>
  <si>
    <t>Вспомогательные ненормируемые материалы (2% от ОЗП)</t>
  </si>
  <si>
    <t>РУБ</t>
  </si>
  <si>
    <t>101-2484</t>
  </si>
  <si>
    <t>ТССЦ Московской обл., 101-2484, приказ Минстроя России №675/пр от 21.09.2015 г.</t>
  </si>
  <si>
    <t>Лента эластичная самоклеящаяся для профилей направляющих «Дихтунгсбанд» 30/30000 мм</t>
  </si>
  <si>
    <t>101-2582</t>
  </si>
  <si>
    <t>ТССЦ Московской обл., 101-2582, приказ Минстроя России №675/пр от 21.09.2015 г.</t>
  </si>
  <si>
    <t>Шуруп самонарезающий (LN) 3,5/9,5 мм</t>
  </si>
  <si>
    <t>101-2589</t>
  </si>
  <si>
    <t>ТССЦ Московской обл., 101-2589, приказ Минстроя России №675/пр от 21.09.2015 г.</t>
  </si>
  <si>
    <t>Дюбель-гвоздь 6/39 мм</t>
  </si>
  <si>
    <t>201-0797</t>
  </si>
  <si>
    <t>ТССЦ Московской обл., 201-0797, приказ Минстроя России №675/пр от 21.09.2015 г.</t>
  </si>
  <si>
    <t>Профиль направляющий ПН 28/27/0,6</t>
  </si>
  <si>
    <t>201-0802</t>
  </si>
  <si>
    <t>ТССЦ Московской обл., 201-0802, приказ Минстроя России №675/пр от 21.09.2015 г.</t>
  </si>
  <si>
    <t>Профиль потолочный ПП 60/27/0,6</t>
  </si>
  <si>
    <t>201-0816</t>
  </si>
  <si>
    <t>ТССЦ Московской обл., 201-0816, приказ Минстроя России №675/пр от 21.09.2015 г.</t>
  </si>
  <si>
    <t>Подвес с зажимом для ПП-профиля 60*27 мм</t>
  </si>
  <si>
    <t>201-0823</t>
  </si>
  <si>
    <t>ТССЦ Московской обл., 201-0823, приказ Минстроя России №675/пр от 21.09.2015 г.</t>
  </si>
  <si>
    <t>Соединители профилей одноуровневые ПП</t>
  </si>
  <si>
    <t>201-0831</t>
  </si>
  <si>
    <t>ТССЦ Московской обл., 201-0831, приказ Минстроя России №675/пр от 21.09.2015 г.</t>
  </si>
  <si>
    <t>ПП- удлинитель профилей 60*27</t>
  </si>
  <si>
    <t>101-0115</t>
  </si>
  <si>
    <t>ТССЦ Московской обл., 101-0115, приказ Минстроя России №675/пр от 21.09.2015 г.</t>
  </si>
  <si>
    <t>Винты с полукруглой головкой длиной 50 мм</t>
  </si>
  <si>
    <t>509-0167</t>
  </si>
  <si>
    <t>ТССЦ Московской обл., 509-0167, приказ Минстроя России №675/пр от 21.09.2015 г.</t>
  </si>
  <si>
    <t>Сжимы соединительные</t>
  </si>
  <si>
    <t>030101</t>
  </si>
  <si>
    <t>ТСЭМ Московской обл., 030101, приказ Минстроя России №675/пр от 21.09.2015 г.</t>
  </si>
  <si>
    <t>Автопогрузчики 5 т</t>
  </si>
  <si>
    <t>101-0181</t>
  </si>
  <si>
    <t>ТССЦ Московской обл., 101-0181, приказ Минстроя России №675/пр от 21.09.2015 г.</t>
  </si>
  <si>
    <t>Гвозди строительные с плоской головкой 1,8х60 мм</t>
  </si>
  <si>
    <t>101-2317</t>
  </si>
  <si>
    <t>ТССЦ Московской обл., 101-2317, приказ Минстроя России №675/пр от 21.09.2015 г.</t>
  </si>
  <si>
    <t>Натрий фтористый технический, марка А, сорт I</t>
  </si>
  <si>
    <t>102-0113</t>
  </si>
  <si>
    <t>ТССЦ Московской обл., 102-0113, приказ Минстроя России №675/пр от 21.09.2015 г.</t>
  </si>
  <si>
    <t>Доски обрезные хвойных пород длиной 2-3,75 м, шириной 75-150 мм, толщиной 25 мм, III сорта</t>
  </si>
  <si>
    <t>402-0061</t>
  </si>
  <si>
    <t>ТССЦ Московской обл., 402-0061, приказ Минстроя России №675/пр от 21.09.2015 г.</t>
  </si>
  <si>
    <t>Раствор готовый кладочный тяжелый цементный</t>
  </si>
  <si>
    <t>404-0005</t>
  </si>
  <si>
    <t>ТССЦ Московской обл., 404-0005, приказ Минстроя России №675/пр от 21.09.2015 г.</t>
  </si>
  <si>
    <t>Кирпич керамический одинарный, размером 250х120х65 мм, марка 100</t>
  </si>
  <si>
    <t>411-0001</t>
  </si>
  <si>
    <t>ТССЦ Московской обл., 411-0001, приказ Минстроя России №675/пр от 21.09.2015 г.</t>
  </si>
  <si>
    <t>Вода</t>
  </si>
  <si>
    <t>1-1027-90</t>
  </si>
  <si>
    <t>Рабочий строитель среднего разряда 2,7</t>
  </si>
  <si>
    <t>340321</t>
  </si>
  <si>
    <t>ТСЭМ Московской обл., 340321, приказ Минстроя России №675/пр от 21.09.2015 г.</t>
  </si>
  <si>
    <t>Машины для сварки линолеума</t>
  </si>
  <si>
    <t>ТССЦ Московской обл., 101-2025, приказ Минстроя России №675/пр от 21.09.2015 г.</t>
  </si>
  <si>
    <t>201-0834</t>
  </si>
  <si>
    <t>ТССЦ Московской обл., 201-0834, приказ Минстроя России №675/пр от 21.09.2015 г.</t>
  </si>
  <si>
    <t>Бруски деревянные 75*50 мм</t>
  </si>
  <si>
    <t>1-1050-90</t>
  </si>
  <si>
    <t>Рабочий строитель среднего разряда 5</t>
  </si>
  <si>
    <t>332203</t>
  </si>
  <si>
    <t>ТСЭМ Московской обл., 332203, приказ Минстроя России №675/пр от 21.09.2015 г.</t>
  </si>
  <si>
    <t>Пушка тепловая мощностью 26-44 кВт-ч</t>
  </si>
  <si>
    <t>1-1040-90</t>
  </si>
  <si>
    <t>Рабочий строитель среднего разряда 4</t>
  </si>
  <si>
    <t>1-1038-90</t>
  </si>
  <si>
    <t>Рабочий строитель среднего разряда 3,8</t>
  </si>
  <si>
    <t>101-2414</t>
  </si>
  <si>
    <t>ТССЦ Московской обл., 101-2414, приказ Минстроя России №675/пр от 21.09.2015 г.</t>
  </si>
  <si>
    <t>Панели потолочные с комплектующими «Армстронг»</t>
  </si>
  <si>
    <t>101-2478</t>
  </si>
  <si>
    <t>ТССЦ Московской обл., 101-2478, приказ Минстроя России №675/пр от 21.09.2015 г.</t>
  </si>
  <si>
    <t>Лента К226</t>
  </si>
  <si>
    <t>1-2038-90</t>
  </si>
  <si>
    <t>Рабочий монтажник среднего разряда 3,8</t>
  </si>
  <si>
    <t>101-0319</t>
  </si>
  <si>
    <t>ТССЦ Московской обл., 101-0319, приказ Минстроя России №675/пр от 21.09.2015 г.</t>
  </si>
  <si>
    <t>Картон строительный прокладочный марки Б</t>
  </si>
  <si>
    <t>101-0612</t>
  </si>
  <si>
    <t>ТССЦ Московской обл., 101-0612, приказ Минстроя России №675/пр от 21.09.2015 г.</t>
  </si>
  <si>
    <t>Мастика клеящая морозостойкая битумно-масляная МБ-50</t>
  </si>
  <si>
    <t>101-1764</t>
  </si>
  <si>
    <t>ТССЦ Московской обл., 101-1764, приказ Минстроя России №675/пр от 21.09.2015 г.</t>
  </si>
  <si>
    <t>Тальк молотый, сорт I</t>
  </si>
  <si>
    <t>101-2143</t>
  </si>
  <si>
    <t>ТССЦ Московской обл., 101-2143, приказ Минстроя России №675/пр от 21.09.2015 г.</t>
  </si>
  <si>
    <t>110901</t>
  </si>
  <si>
    <t>ТСЭМ Московской обл., 110901, приказ Минстроя России №675/пр от 21.09.2015 г.</t>
  </si>
  <si>
    <t>Растворосмесители передвижные 65 л</t>
  </si>
  <si>
    <t>101-0256</t>
  </si>
  <si>
    <t>ТССЦ Московской обл., 101-0256, приказ Минстроя России №675/пр от 21.09.2015 г.</t>
  </si>
  <si>
    <t>Плитки керамические глазурованные для внутренней облицовки стен гладкие без завала белые</t>
  </si>
  <si>
    <t>101-1686</t>
  </si>
  <si>
    <t>ТССЦ Московской обл., 101-1686, приказ Минстроя России №675/пр от 21.09.2015 г.</t>
  </si>
  <si>
    <t>Плитки керамические угловые</t>
  </si>
  <si>
    <t>101-1776</t>
  </si>
  <si>
    <t>ТССЦ Московской обл., 101-1776, приказ Минстроя России №675/пр от 21.09.2015 г.</t>
  </si>
  <si>
    <t>Клей для облицовочных работ водостойкий «Плюс» (сухая смесь)</t>
  </si>
  <si>
    <t>101-1947</t>
  </si>
  <si>
    <t>ТССЦ Московской обл., 101-1947, приказ Минстроя России №675/пр от 21.09.2015 г.</t>
  </si>
  <si>
    <t>Плитки керамические плинтусные прямые</t>
  </si>
  <si>
    <t>101-1948</t>
  </si>
  <si>
    <t>ТССЦ Московской обл., 101-1948, приказ Минстроя России №675/пр от 21.09.2015 г.</t>
  </si>
  <si>
    <t>Плитки керамические фасонные карнизные прямые</t>
  </si>
  <si>
    <t>402-0071</t>
  </si>
  <si>
    <t>ТССЦ Московской обл., 402-0071, приказ Минстроя России №675/пр от 21.09.2015 г.</t>
  </si>
  <si>
    <t>Смесь сухая (фуга) АТЛАС разных цветов для заделки швов водостойкая</t>
  </si>
  <si>
    <t>1-100-32-90</t>
  </si>
  <si>
    <t>Рабочий среднего разряда 3,2</t>
  </si>
  <si>
    <t>ТСНБ-2001 Московской области, 030101, протокол от 29.07.2020 г. № 07</t>
  </si>
  <si>
    <t>030953</t>
  </si>
  <si>
    <t>ТСНБ-2001 Московской области, 030953, протокол от 29.07.2020 г. № 07</t>
  </si>
  <si>
    <t>Подъемники грузоподъемностью до 500 кг одномачтовые, высота подъема 35 м</t>
  </si>
  <si>
    <t>ТСНБ-2001 Московской области, 110901, протокол от 29.07.2020 г. № 07</t>
  </si>
  <si>
    <t>339904</t>
  </si>
  <si>
    <t>ТСНБ-2001 Московской области, 339904, протокол от 29.07.2020 г. № 07</t>
  </si>
  <si>
    <t>Плиткорез MAKITA RH 4101</t>
  </si>
  <si>
    <t>ТСНБ-2001 Московской области, 101-1757, протокол от 29.07.2020 г. № 07</t>
  </si>
  <si>
    <t>101-1971</t>
  </si>
  <si>
    <t>ТСНБ-2001 Московской области, 101-1971, протокол от 29.07.2020 г. № 07</t>
  </si>
  <si>
    <t>Затирка «Старатели» (разной цветности)</t>
  </si>
  <si>
    <t>101-4368</t>
  </si>
  <si>
    <t>ТСНБ-2001 Московской области, 101-4368, протокол от 26.08.2020 г. № 08</t>
  </si>
  <si>
    <t>Клей плиточный «Юнис Гранит»</t>
  </si>
  <si>
    <t>101-5566</t>
  </si>
  <si>
    <t>ТСНБ-2001 Московской области, 101-5566, протокол от 29.07.2020 г. № 07</t>
  </si>
  <si>
    <t>Плитки керамогранитные размером 300х300х8 мм, бежевые</t>
  </si>
  <si>
    <t>ТСНБ-2001 Московской области, 411-0001, протокол от 29.07.2020 г. № 07</t>
  </si>
  <si>
    <t>1-1039-90</t>
  </si>
  <si>
    <t>Рабочий строитель среднего разряда 3,9</t>
  </si>
  <si>
    <t>101-0311</t>
  </si>
  <si>
    <t>ТССЦ Московской обл., 101-0311, приказ Минстроя России №675/пр от 21.09.2015 г.</t>
  </si>
  <si>
    <t>Каболка</t>
  </si>
  <si>
    <t>101-0388</t>
  </si>
  <si>
    <t>ТССЦ Московской обл., 101-0388, приказ Минстроя России №675/пр от 21.09.2015 г.</t>
  </si>
  <si>
    <t>Краски масляные земляные марки МА-0115 мумия, сурик железный</t>
  </si>
  <si>
    <t>101-0628</t>
  </si>
  <si>
    <t>ТССЦ Московской обл., 101-0628, приказ Минстроя России №675/пр от 21.09.2015 г.</t>
  </si>
  <si>
    <t>Олифа комбинированная, марки К-3</t>
  </si>
  <si>
    <t>101-0849</t>
  </si>
  <si>
    <t>ТССЦ Московской обл., 101-0849, приказ Минстроя России №675/пр от 21.09.2015 г.</t>
  </si>
  <si>
    <t>Пластина резиновая рулонная вулканизированная</t>
  </si>
  <si>
    <t>101-1669</t>
  </si>
  <si>
    <t>ТССЦ Московской обл., 101-1669, приказ Минстроя России №675/пр от 21.09.2015 г.</t>
  </si>
  <si>
    <t>Очес льняной</t>
  </si>
  <si>
    <t>101-1847</t>
  </si>
  <si>
    <t>ТССЦ Московской обл., 101-1847, приказ Минстроя России №675/пр от 21.09.2015 г.</t>
  </si>
  <si>
    <t>Замазка защитная</t>
  </si>
  <si>
    <t>101-2184</t>
  </si>
  <si>
    <t>ТССЦ Московской обл., 101-2184, приказ Минстроя России №675/пр от 21.09.2015 г.</t>
  </si>
  <si>
    <t>Шурупы с полукруглой головкой 6х60 мм</t>
  </si>
  <si>
    <t>101-2203</t>
  </si>
  <si>
    <t>ТССЦ Московской обл., 101-2203, приказ Минстроя России №675/пр от 21.09.2015 г.</t>
  </si>
  <si>
    <t>Дюбели распорные полиэтиленовые 8х30 мм</t>
  </si>
  <si>
    <t>113-0074</t>
  </si>
  <si>
    <t>ТССЦ Московской обл., 113-0074, приказ Минстроя России №675/пр от 21.09.2015 г.</t>
  </si>
  <si>
    <t>Клей фенолполивинилацетатный марки БФ-2, сорт I</t>
  </si>
  <si>
    <t>301-1521</t>
  </si>
  <si>
    <t>ТССЦ Московской обл., 301-1521, приказ Минстроя России №675/пр от 21.09.2015 г.</t>
  </si>
  <si>
    <t>Унитаз-компакт «Комфорт»</t>
  </si>
  <si>
    <t>509-1792</t>
  </si>
  <si>
    <t>ТССЦ Московской обл., 509-1792, приказ Минстроя России №675/пр от 21.09.2015 г.</t>
  </si>
  <si>
    <t>Скобы скрепляющие и для подвеса</t>
  </si>
  <si>
    <t>101-0782</t>
  </si>
  <si>
    <t>ТССЦ Московской обл., 101-0782, приказ Минстроя России №675/пр от 21.09.2015 г.</t>
  </si>
  <si>
    <t>Поковки из квадратных заготовок, масса 1,8 кг</t>
  </si>
  <si>
    <t>101-2186</t>
  </si>
  <si>
    <t>ТССЦ Московской обл., 101-2186, приказ Минстроя России №675/пр от 21.09.2015 г.</t>
  </si>
  <si>
    <t>Шурупы с полукруглой головкой 6х90 мм</t>
  </si>
  <si>
    <t>101-2204</t>
  </si>
  <si>
    <t>ТССЦ Московской обл., 101-2204, приказ Минстроя России №675/пр от 21.09.2015 г.</t>
  </si>
  <si>
    <t>Дюбели распорные полиэтиленовые 8х40 мм</t>
  </si>
  <si>
    <t>301-0825</t>
  </si>
  <si>
    <t>ТССЦ Московской обл., 301-0825, приказ Минстроя России №675/пр от 21.09.2015 г.</t>
  </si>
  <si>
    <t>Умывальники полуфарфоровые и фарфоровые с кронштейнами, сифоном бутылочным латунным и выпуском, овальные со скрытыми установочными поверхностями без спинки размером 550х480х150 мм</t>
  </si>
  <si>
    <t>101-9138</t>
  </si>
  <si>
    <t>ТССЦ Московской обл., 101-9138, приказ Минстроя России №675/пр от 21.09.2015 г.</t>
  </si>
  <si>
    <t>Доски подоконные ПВХ</t>
  </si>
  <si>
    <t>201-9010</t>
  </si>
  <si>
    <t>ТССЦ Московской обл., 201-9010, приказ Минстроя России №675/пр от 21.09.2015 г.</t>
  </si>
  <si>
    <t>Тяга подвесов</t>
  </si>
  <si>
    <t>101-9102</t>
  </si>
  <si>
    <t>ТССЦ Московской обл., 101-9102, приказ Минстроя России №675/пр от 21.09.2015 г.</t>
  </si>
  <si>
    <t>Дюбели распорные полиэтиленовые</t>
  </si>
  <si>
    <t>201-9019</t>
  </si>
  <si>
    <t>ТССЦ Московской обл., 201-9019, приказ Минстроя России №675/пр от 21.09.2015 г.</t>
  </si>
  <si>
    <t>Багет (фиксирующий профиль) стеновой для натяжного потолка</t>
  </si>
  <si>
    <t>201-9022</t>
  </si>
  <si>
    <t>ТССЦ Московской обл., 201-9022, приказ Минстроя России №675/пр от 21.09.2015 г.</t>
  </si>
  <si>
    <t>Вставка декоративная, стеновая для натяжного потолка</t>
  </si>
  <si>
    <t>201-9039</t>
  </si>
  <si>
    <t>ТССЦ Московской обл., 201-9039, приказ Минстроя России №675/пр от 21.09.2015 г.</t>
  </si>
  <si>
    <t>Полотно натяжного потолка с бортиком из ПВХ (гарпун)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</si>
  <si>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</si>
  <si>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Поправка: МДС 81-35.2004, п.4.9  Наименование: По работам, в технологии производства которых предусмотрена сварка металлоконструкций, металлопроката, стальных труб, листового металла, закладных деталей и др. металлоизделий, элементные сметные нормы и единичные расценки разработаны из условия применения углеродистой стали.При применении нержавеющей стали</t>
  </si>
  <si>
    <t>"СОГЛАСОВАНО"</t>
  </si>
  <si>
    <t>"УТВЕРЖДАЮ"</t>
  </si>
  <si>
    <t>"_____"________________ 2021 г.</t>
  </si>
  <si>
    <t>(наименование стройки)</t>
  </si>
  <si>
    <t xml:space="preserve">Номер заказа   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</si>
  <si>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</si>
  <si>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</si>
  <si>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</si>
  <si>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</si>
  <si>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</si>
  <si>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</si>
  <si>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</si>
  <si>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</si>
  <si>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</si>
  <si>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</si>
  <si>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</si>
  <si>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</si>
  <si>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Строительный объем:</t>
  </si>
  <si>
    <t>Стоимость ед.стр.объема: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</si>
  <si>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</si>
  <si>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</si>
  <si>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</si>
  <si>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</si>
  <si>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</si>
  <si>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</si>
  <si>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</si>
  <si>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</si>
  <si>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</si>
  <si>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</si>
  <si>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</si>
  <si>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</si>
  <si>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>Составлена в ценах ТСНБ-2001 МО (редакция 2014 г) апрель 2021 года и Московская область Каталог текущих цен на материалы, сентябрь 2020 г</t>
  </si>
  <si>
    <t>Зарплата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</si>
  <si>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</si>
  <si>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</si>
  <si>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</si>
  <si>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</si>
  <si>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</si>
  <si>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</si>
  <si>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r>
      <t>10-01-035-1</t>
    </r>
    <r>
      <rPr>
        <i/>
        <sz val="10"/>
        <rFont val="Arial"/>
        <family val="2"/>
        <charset val="204"/>
      </rPr>
      <t xml:space="preserve">
Поправка: МДС 81-35.2004, п.4.7</t>
    </r>
  </si>
  <si>
    <t>Материальные ресурсы</t>
  </si>
  <si>
    <r>
      <t>15-01-050-4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</si>
  <si>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11-01-012-3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</si>
  <si>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11-01-057-1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</si>
  <si>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10-05-011-2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</si>
  <si>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10-01-060-1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</si>
  <si>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11-01-033-1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</si>
  <si>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10-04-013-1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</si>
  <si>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15-01-047-15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</si>
  <si>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15-01-020-11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</si>
  <si>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11-01-300-1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</si>
  <si>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17-01-003-1</t>
    </r>
    <r>
      <rPr>
        <i/>
        <sz val="10"/>
        <rFont val="Arial"/>
        <family val="2"/>
        <charset val="204"/>
      </rPr>
      <t xml:space="preserve">
Поправка: МДС 81-35.2004, п.4.7</t>
    </r>
  </si>
  <si>
    <r>
      <t>17-01-001-14</t>
    </r>
    <r>
      <rPr>
        <i/>
        <sz val="10"/>
        <rFont val="Arial"/>
        <family val="2"/>
        <charset val="204"/>
      </rPr>
      <t xml:space="preserve">
Поправка: МДС 81-35.2004, п.4.7</t>
    </r>
  </si>
  <si>
    <t xml:space="preserve">   </t>
  </si>
  <si>
    <t xml:space="preserve">Объемы согласовал  </t>
  </si>
  <si>
    <t>[должность,подпись(инициалы,фамилия)]</t>
  </si>
  <si>
    <t xml:space="preserve">Составил  </t>
  </si>
  <si>
    <t xml:space="preserve">Проверил  </t>
  </si>
  <si>
    <t>НДС 20%</t>
  </si>
</sst>
</file>

<file path=xl/styles.xml><?xml version="1.0" encoding="utf-8"?>
<styleSheet xmlns="http://schemas.openxmlformats.org/spreadsheetml/2006/main">
  <numFmts count="2">
    <numFmt numFmtId="164" formatCode="#,##0.00;[Red]\-\ #,##0.00"/>
    <numFmt numFmtId="165" formatCode="#,##0.0;[Red]\-\ #,##0.0"/>
  </numFmts>
  <fonts count="20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/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Border="1"/>
    <xf numFmtId="0" fontId="11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top"/>
    </xf>
    <xf numFmtId="0" fontId="14" fillId="0" borderId="0" xfId="0" applyFont="1" applyAlignment="1">
      <alignment horizontal="right"/>
    </xf>
    <xf numFmtId="0" fontId="11" fillId="0" borderId="0" xfId="0" applyFont="1" applyAlignment="1">
      <alignment horizontal="right" vertical="top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vertical="top" wrapText="1"/>
    </xf>
    <xf numFmtId="164" fontId="0" fillId="0" borderId="0" xfId="0" applyNumberFormat="1"/>
    <xf numFmtId="0" fontId="11" fillId="0" borderId="2" xfId="0" applyFont="1" applyBorder="1"/>
    <xf numFmtId="0" fontId="11" fillId="0" borderId="0" xfId="0" applyFont="1" applyAlignment="1">
      <alignment vertical="center"/>
    </xf>
    <xf numFmtId="0" fontId="14" fillId="0" borderId="0" xfId="0" applyFont="1"/>
    <xf numFmtId="0" fontId="11" fillId="0" borderId="0" xfId="0" applyFont="1" applyAlignment="1">
      <alignment horizontal="left" wrapText="1"/>
    </xf>
    <xf numFmtId="0" fontId="17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0" fontId="17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4" fontId="11" fillId="0" borderId="2" xfId="0" applyNumberFormat="1" applyFont="1" applyBorder="1" applyAlignment="1">
      <alignment horizontal="right"/>
    </xf>
    <xf numFmtId="0" fontId="11" fillId="0" borderId="2" xfId="0" quotePrefix="1" applyFont="1" applyBorder="1" applyAlignment="1">
      <alignment horizontal="right" wrapText="1"/>
    </xf>
    <xf numFmtId="0" fontId="11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164" fontId="19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1" fillId="0" borderId="0" xfId="0" quotePrefix="1" applyFont="1" applyAlignment="1">
      <alignment horizontal="right" wrapText="1"/>
    </xf>
    <xf numFmtId="0" fontId="11" fillId="0" borderId="0" xfId="0" applyFont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/>
    </xf>
    <xf numFmtId="0" fontId="14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 wrapText="1"/>
    </xf>
    <xf numFmtId="164" fontId="14" fillId="0" borderId="1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165" fontId="11" fillId="0" borderId="0" xfId="0" applyNumberFormat="1" applyFont="1" applyAlignment="1">
      <alignment horizontal="right"/>
    </xf>
    <xf numFmtId="0" fontId="10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left"/>
    </xf>
    <xf numFmtId="0" fontId="14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1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5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89"/>
  <sheetViews>
    <sheetView tabSelected="1" topLeftCell="A7" zoomScaleNormal="100" workbookViewId="0">
      <selection activeCell="AK15" sqref="AK15"/>
    </sheetView>
  </sheetViews>
  <sheetFormatPr defaultRowHeight="12.75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2.7109375" customWidth="1"/>
    <col min="12" max="12" width="9.7109375" customWidth="1"/>
    <col min="15" max="31" width="0" hidden="1" customWidth="1"/>
    <col min="32" max="32" width="91.7109375" hidden="1" customWidth="1"/>
    <col min="33" max="36" width="0" hidden="1" customWidth="1"/>
  </cols>
  <sheetData>
    <row r="1" spans="1:12">
      <c r="A1" s="9" t="str">
        <f>Source!B1</f>
        <v>Smeta.RU  (495) 974-1589</v>
      </c>
    </row>
    <row r="2" spans="1:12" ht="14.25">
      <c r="A2" s="10"/>
      <c r="B2" s="10"/>
      <c r="C2" s="10"/>
      <c r="D2" s="10"/>
      <c r="E2" s="10"/>
      <c r="F2" s="10"/>
      <c r="G2" s="10"/>
      <c r="H2" s="10"/>
      <c r="I2" s="10"/>
      <c r="J2" s="10"/>
      <c r="K2" s="11"/>
      <c r="L2" s="11"/>
    </row>
    <row r="3" spans="1:12" ht="16.5">
      <c r="A3" s="12"/>
      <c r="B3" s="77" t="s">
        <v>906</v>
      </c>
      <c r="C3" s="77"/>
      <c r="D3" s="77"/>
      <c r="E3" s="77"/>
      <c r="F3" s="11"/>
      <c r="G3" s="11"/>
      <c r="H3" s="77" t="s">
        <v>907</v>
      </c>
      <c r="I3" s="77"/>
      <c r="J3" s="77"/>
      <c r="K3" s="77"/>
      <c r="L3" s="77"/>
    </row>
    <row r="4" spans="1:12" ht="14.25">
      <c r="A4" s="11"/>
      <c r="B4" s="58"/>
      <c r="C4" s="58"/>
      <c r="D4" s="58"/>
      <c r="E4" s="58"/>
      <c r="F4" s="11"/>
      <c r="G4" s="11"/>
      <c r="H4" s="58"/>
      <c r="I4" s="58"/>
      <c r="J4" s="58"/>
      <c r="K4" s="58"/>
      <c r="L4" s="58"/>
    </row>
    <row r="5" spans="1:12" ht="14.25">
      <c r="A5" s="13"/>
      <c r="B5" s="13"/>
      <c r="C5" s="14"/>
      <c r="D5" s="14"/>
      <c r="E5" s="14"/>
      <c r="F5" s="11"/>
      <c r="G5" s="11"/>
      <c r="H5" s="15"/>
      <c r="I5" s="14"/>
      <c r="J5" s="14"/>
      <c r="K5" s="14"/>
      <c r="L5" s="15"/>
    </row>
    <row r="6" spans="1:12" ht="14.25">
      <c r="A6" s="15"/>
      <c r="B6" s="58" t="str">
        <f>CONCATENATE("______________________ ", IF(Source!AL12&lt;&gt;"", Source!AL12, ""))</f>
        <v xml:space="preserve">______________________ </v>
      </c>
      <c r="C6" s="58"/>
      <c r="D6" s="58"/>
      <c r="E6" s="58"/>
      <c r="F6" s="11"/>
      <c r="G6" s="11"/>
      <c r="H6" s="58" t="str">
        <f>CONCATENATE("______________________ ", IF(Source!AH12&lt;&gt;"", Source!AH12, ""))</f>
        <v xml:space="preserve">______________________ </v>
      </c>
      <c r="I6" s="58"/>
      <c r="J6" s="58"/>
      <c r="K6" s="58"/>
      <c r="L6" s="58"/>
    </row>
    <row r="7" spans="1:12" ht="14.25">
      <c r="A7" s="16"/>
      <c r="B7" s="74" t="s">
        <v>908</v>
      </c>
      <c r="C7" s="74"/>
      <c r="D7" s="74"/>
      <c r="E7" s="74"/>
      <c r="F7" s="11"/>
      <c r="G7" s="11"/>
      <c r="H7" s="74" t="s">
        <v>908</v>
      </c>
      <c r="I7" s="74"/>
      <c r="J7" s="74"/>
      <c r="K7" s="74"/>
      <c r="L7" s="74"/>
    </row>
    <row r="10" spans="1:12" ht="15.75">
      <c r="A10" s="1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16"/>
    </row>
    <row r="11" spans="1:12" ht="14.25">
      <c r="A11" s="17"/>
      <c r="B11" s="76" t="s">
        <v>909</v>
      </c>
      <c r="C11" s="76"/>
      <c r="D11" s="76"/>
      <c r="E11" s="76"/>
      <c r="F11" s="76"/>
      <c r="G11" s="76"/>
      <c r="H11" s="76"/>
      <c r="I11" s="76"/>
      <c r="J11" s="76"/>
      <c r="K11" s="76"/>
      <c r="L11" s="16"/>
    </row>
    <row r="12" spans="1:12" ht="14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12" ht="14.25">
      <c r="A13" s="11"/>
      <c r="B13" s="11"/>
      <c r="C13" s="11"/>
      <c r="D13" s="11"/>
      <c r="E13" s="11"/>
      <c r="F13" s="59" t="s">
        <v>910</v>
      </c>
      <c r="G13" s="59"/>
      <c r="H13" s="64" t="str">
        <f>IF(Source!F12&lt;&gt;"Новый объект", Source!F12, "")</f>
        <v>Ильинский Погост 1этаж карантин ОВП 2021</v>
      </c>
      <c r="I13" s="64"/>
      <c r="J13" s="64"/>
      <c r="K13" s="64"/>
      <c r="L13" s="18"/>
    </row>
    <row r="14" spans="1:12" ht="14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 ht="15.75">
      <c r="A15" s="19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19"/>
    </row>
    <row r="16" spans="1:12" ht="15.75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19"/>
    </row>
    <row r="17" spans="1:12" ht="18" hidden="1">
      <c r="A17" s="19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19"/>
    </row>
    <row r="18" spans="1:12" ht="14.25" hidden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ht="18">
      <c r="A19" s="11"/>
      <c r="B19" s="79" t="str">
        <f>IF(Source!G12&lt;&gt;"Новый объект", Source!G12, "")</f>
        <v>Ильинский Погост 1 этаж кабинет заведующих, раздевалка, туалет.2021г</v>
      </c>
      <c r="C19" s="79"/>
      <c r="D19" s="79"/>
      <c r="E19" s="79"/>
      <c r="F19" s="79"/>
      <c r="G19" s="79"/>
      <c r="H19" s="79"/>
      <c r="I19" s="79"/>
      <c r="J19" s="79"/>
      <c r="K19" s="79"/>
      <c r="L19" s="21"/>
    </row>
    <row r="20" spans="1:12" ht="14.25">
      <c r="A20" s="11"/>
      <c r="B20" s="72" t="s">
        <v>911</v>
      </c>
      <c r="C20" s="72"/>
      <c r="D20" s="72"/>
      <c r="E20" s="72"/>
      <c r="F20" s="72"/>
      <c r="G20" s="72"/>
      <c r="H20" s="72"/>
      <c r="I20" s="72"/>
      <c r="J20" s="72"/>
      <c r="K20" s="72"/>
      <c r="L20" s="16"/>
    </row>
    <row r="21" spans="1:12" ht="14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14.25">
      <c r="A22" s="64" t="str">
        <f>CONCATENATE("Основание: ", Source!J12)</f>
        <v xml:space="preserve">Основание: </v>
      </c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 ht="14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2" ht="14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</row>
    <row r="25" spans="1:12" ht="14.25">
      <c r="A25" s="11"/>
      <c r="B25" s="11"/>
      <c r="C25" s="11"/>
      <c r="D25" s="11"/>
      <c r="E25" s="22"/>
      <c r="F25" s="22"/>
      <c r="G25" s="73" t="s">
        <v>912</v>
      </c>
      <c r="H25" s="73"/>
      <c r="I25" s="73" t="s">
        <v>913</v>
      </c>
      <c r="J25" s="73"/>
      <c r="K25" s="11"/>
      <c r="L25" s="11"/>
    </row>
    <row r="26" spans="1:12" ht="15">
      <c r="A26" s="11"/>
      <c r="B26" s="11"/>
      <c r="C26" s="68" t="s">
        <v>914</v>
      </c>
      <c r="D26" s="68"/>
      <c r="E26" s="68"/>
      <c r="F26" s="68"/>
      <c r="G26" s="69">
        <v>0</v>
      </c>
      <c r="H26" s="69"/>
      <c r="I26" s="69">
        <v>1125973.01</v>
      </c>
      <c r="J26" s="69"/>
      <c r="K26" s="70" t="s">
        <v>915</v>
      </c>
      <c r="L26" s="70"/>
    </row>
    <row r="27" spans="1:12" ht="14.25">
      <c r="A27" s="11"/>
      <c r="B27" s="11"/>
      <c r="C27" s="71" t="s">
        <v>916</v>
      </c>
      <c r="D27" s="71"/>
      <c r="E27" s="71"/>
      <c r="F27" s="71"/>
      <c r="G27" s="69">
        <v>0</v>
      </c>
      <c r="H27" s="69"/>
      <c r="I27" s="69">
        <v>0</v>
      </c>
      <c r="J27" s="69"/>
      <c r="K27" s="70" t="s">
        <v>915</v>
      </c>
      <c r="L27" s="70"/>
    </row>
    <row r="28" spans="1:12" ht="14.25">
      <c r="A28" s="11"/>
      <c r="B28" s="11"/>
      <c r="C28" s="71" t="s">
        <v>917</v>
      </c>
      <c r="D28" s="71"/>
      <c r="E28" s="71"/>
      <c r="F28" s="71"/>
      <c r="G28" s="69">
        <v>0</v>
      </c>
      <c r="H28" s="69"/>
      <c r="I28" s="69">
        <v>0</v>
      </c>
      <c r="J28" s="69"/>
      <c r="K28" s="70" t="s">
        <v>915</v>
      </c>
      <c r="L28" s="70"/>
    </row>
    <row r="29" spans="1:12" ht="14.25">
      <c r="A29" s="11"/>
      <c r="B29" s="11"/>
      <c r="C29" s="71" t="s">
        <v>918</v>
      </c>
      <c r="D29" s="71"/>
      <c r="E29" s="71"/>
      <c r="F29" s="71"/>
      <c r="G29" s="69">
        <f>SUM(Y1:Y1377)/1000</f>
        <v>0</v>
      </c>
      <c r="H29" s="69"/>
      <c r="I29" s="69">
        <f>(Source!F2478)/1000</f>
        <v>0</v>
      </c>
      <c r="J29" s="69"/>
      <c r="K29" s="70" t="s">
        <v>915</v>
      </c>
      <c r="L29" s="70"/>
    </row>
    <row r="30" spans="1:12" ht="14.25">
      <c r="A30" s="11"/>
      <c r="B30" s="11"/>
      <c r="C30" s="71" t="s">
        <v>919</v>
      </c>
      <c r="D30" s="71"/>
      <c r="E30" s="71"/>
      <c r="F30" s="71"/>
      <c r="G30" s="69">
        <f>SUM(Z1:Z1377)/1000</f>
        <v>0</v>
      </c>
      <c r="H30" s="69"/>
      <c r="I30" s="69">
        <f>(Source!F2488+Source!F2489)/1000</f>
        <v>0</v>
      </c>
      <c r="J30" s="69"/>
      <c r="K30" s="70" t="s">
        <v>915</v>
      </c>
      <c r="L30" s="70"/>
    </row>
    <row r="31" spans="1:12" ht="15">
      <c r="A31" s="11"/>
      <c r="B31" s="11"/>
      <c r="C31" s="68" t="s">
        <v>920</v>
      </c>
      <c r="D31" s="68"/>
      <c r="E31" s="68"/>
      <c r="F31" s="68"/>
      <c r="G31" s="69">
        <f>I31</f>
        <v>0</v>
      </c>
      <c r="H31" s="69"/>
      <c r="I31" s="69">
        <v>0</v>
      </c>
      <c r="J31" s="69"/>
      <c r="K31" s="70" t="s">
        <v>921</v>
      </c>
      <c r="L31" s="70"/>
    </row>
    <row r="32" spans="1:12" ht="15">
      <c r="A32" s="11"/>
      <c r="B32" s="11"/>
      <c r="C32" s="68" t="s">
        <v>922</v>
      </c>
      <c r="D32" s="68"/>
      <c r="E32" s="68"/>
      <c r="F32" s="68"/>
      <c r="G32" s="69">
        <v>0</v>
      </c>
      <c r="H32" s="69"/>
      <c r="I32" s="69">
        <v>0</v>
      </c>
      <c r="J32" s="69"/>
      <c r="K32" s="70" t="s">
        <v>915</v>
      </c>
      <c r="L32" s="70"/>
    </row>
    <row r="33" spans="1:22" ht="14.25" hidden="1">
      <c r="A33" s="11"/>
      <c r="B33" s="11"/>
      <c r="C33" s="71" t="s">
        <v>110</v>
      </c>
      <c r="D33" s="71"/>
      <c r="E33" s="71"/>
      <c r="F33" s="71"/>
      <c r="G33" s="69"/>
      <c r="H33" s="69"/>
      <c r="I33" s="69"/>
      <c r="J33" s="69"/>
      <c r="K33" s="23" t="s">
        <v>915</v>
      </c>
      <c r="L33" s="11"/>
    </row>
    <row r="34" spans="1:22" ht="15">
      <c r="A34" s="11"/>
      <c r="B34" s="11"/>
      <c r="C34" s="24"/>
      <c r="D34" s="24"/>
      <c r="E34" s="24"/>
      <c r="F34" s="15"/>
      <c r="G34" s="25"/>
      <c r="H34" s="25"/>
      <c r="I34" s="25"/>
      <c r="J34" s="25"/>
      <c r="K34" s="25"/>
      <c r="L34" s="25"/>
    </row>
    <row r="35" spans="1:22" ht="15" hidden="1">
      <c r="A35" s="15" t="s">
        <v>923</v>
      </c>
      <c r="B35" s="11"/>
      <c r="C35" s="11"/>
      <c r="D35" s="13"/>
      <c r="E35" s="11"/>
      <c r="F35" s="11"/>
      <c r="G35" s="26"/>
      <c r="H35" s="26"/>
      <c r="I35" s="27"/>
      <c r="J35" s="26"/>
      <c r="K35" s="26"/>
      <c r="L35" s="26"/>
    </row>
    <row r="36" spans="1:22" ht="15" hidden="1">
      <c r="A36" s="15" t="s">
        <v>924</v>
      </c>
      <c r="B36" s="11"/>
      <c r="C36" s="11"/>
      <c r="D36" s="13"/>
      <c r="E36" s="11"/>
      <c r="F36" s="11"/>
      <c r="G36" s="26"/>
      <c r="H36" s="26"/>
      <c r="I36" s="27"/>
      <c r="J36" s="26"/>
      <c r="K36" s="26"/>
      <c r="L36" s="26"/>
    </row>
    <row r="37" spans="1:22" ht="15" hidden="1">
      <c r="A37" s="11"/>
      <c r="B37" s="11"/>
      <c r="C37" s="10"/>
      <c r="D37" s="10"/>
      <c r="E37" s="10"/>
      <c r="F37" s="10"/>
      <c r="G37" s="26"/>
      <c r="H37" s="26"/>
      <c r="I37" s="27"/>
      <c r="J37" s="26"/>
      <c r="K37" s="26"/>
      <c r="L37" s="26"/>
    </row>
    <row r="38" spans="1:22" ht="14.25">
      <c r="A38" s="67" t="s">
        <v>937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</row>
    <row r="39" spans="1:22" ht="57">
      <c r="A39" s="28" t="s">
        <v>925</v>
      </c>
      <c r="B39" s="28" t="s">
        <v>926</v>
      </c>
      <c r="C39" s="28" t="s">
        <v>927</v>
      </c>
      <c r="D39" s="28" t="s">
        <v>928</v>
      </c>
      <c r="E39" s="28" t="s">
        <v>929</v>
      </c>
      <c r="F39" s="28" t="s">
        <v>930</v>
      </c>
      <c r="G39" s="28" t="s">
        <v>931</v>
      </c>
      <c r="H39" s="28" t="s">
        <v>932</v>
      </c>
      <c r="I39" s="28" t="s">
        <v>933</v>
      </c>
      <c r="J39" s="28" t="s">
        <v>934</v>
      </c>
      <c r="K39" s="28" t="s">
        <v>935</v>
      </c>
      <c r="L39" s="28" t="s">
        <v>936</v>
      </c>
    </row>
    <row r="40" spans="1:22" ht="14.25">
      <c r="A40" s="29">
        <v>1</v>
      </c>
      <c r="B40" s="29">
        <v>2</v>
      </c>
      <c r="C40" s="29">
        <v>3</v>
      </c>
      <c r="D40" s="29">
        <v>4</v>
      </c>
      <c r="E40" s="29">
        <v>5</v>
      </c>
      <c r="F40" s="29">
        <v>6</v>
      </c>
      <c r="G40" s="29">
        <v>7</v>
      </c>
      <c r="H40" s="29">
        <v>8</v>
      </c>
      <c r="I40" s="29">
        <v>9</v>
      </c>
      <c r="J40" s="29">
        <v>10</v>
      </c>
      <c r="K40" s="29">
        <v>11</v>
      </c>
      <c r="L40" s="30">
        <v>12</v>
      </c>
    </row>
    <row r="42" spans="1:22" ht="16.5">
      <c r="A42" s="63" t="str">
        <f>CONCATENATE("Локальная смета: ",IF(Source!G20&lt;&gt;"Новая локальная смета", Source!G20, ""))</f>
        <v xml:space="preserve">Локальная смета: 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</row>
    <row r="44" spans="1:22" ht="16.5">
      <c r="A44" s="63" t="str">
        <f>CONCATENATE("Раздел: ",IF(Source!G24&lt;&gt;"Новый раздел", Source!G24, ""))</f>
        <v>Раздел: комната 22</v>
      </c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</row>
    <row r="46" spans="1:22" ht="16.5">
      <c r="A46" s="63" t="str">
        <f>CONCATENATE("Подраздел: ",IF(Source!G28&lt;&gt;"Новый подраздел", Source!G28, ""))</f>
        <v>Подраздел: демонтаж</v>
      </c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</row>
    <row r="47" spans="1:22" ht="42.75">
      <c r="A47" s="23" t="str">
        <f>Source!E32</f>
        <v>1</v>
      </c>
      <c r="B47" s="53" t="str">
        <f>Source!F32</f>
        <v>57-1-2</v>
      </c>
      <c r="C47" s="53" t="str">
        <f>Source!G32</f>
        <v>Разборка оснований покрытия полов лаг из досок и брусков</v>
      </c>
      <c r="D47" s="37" t="str">
        <f>Source!H32</f>
        <v>100 м2 основания</v>
      </c>
      <c r="E47" s="10">
        <f>Source!I32</f>
        <v>0.13600000000000001</v>
      </c>
      <c r="F47" s="38">
        <f>Source!AL32+Source!AM32+Source!AO32</f>
        <v>59.83</v>
      </c>
      <c r="G47" s="39"/>
      <c r="H47" s="38"/>
      <c r="I47" s="39" t="str">
        <f>Source!BO32</f>
        <v>57-1-2</v>
      </c>
      <c r="J47" s="39"/>
      <c r="K47" s="38"/>
      <c r="L47" s="40"/>
      <c r="S47">
        <f>ROUND((Source!FX32/100)*((ROUND(Source!AF32*Source!I32, 2)+ROUND(Source!AE32*Source!I32, 2))), 2)</f>
        <v>6.51</v>
      </c>
      <c r="T47">
        <f>Source!X32</f>
        <v>184.36</v>
      </c>
      <c r="U47">
        <f>ROUND((Source!FY32/100)*((ROUND(Source!AF32*Source!I32, 2)+ROUND(Source!AE32*Source!I32, 2))), 2)</f>
        <v>5.54</v>
      </c>
      <c r="V47">
        <f>Source!Y32</f>
        <v>146.4</v>
      </c>
    </row>
    <row r="48" spans="1:22">
      <c r="C48" s="31" t="str">
        <f>"Объем: "&amp;Source!I32&amp;"=13,6/"&amp;"100"</f>
        <v>Объем: 0,136=13,6/100</v>
      </c>
    </row>
    <row r="49" spans="1:26" ht="14.25">
      <c r="A49" s="23"/>
      <c r="B49" s="53"/>
      <c r="C49" s="53" t="s">
        <v>938</v>
      </c>
      <c r="D49" s="37"/>
      <c r="E49" s="10"/>
      <c r="F49" s="38">
        <f>Source!AO32</f>
        <v>59.83</v>
      </c>
      <c r="G49" s="39" t="str">
        <f>Source!DG32</f>
        <v/>
      </c>
      <c r="H49" s="38">
        <f>ROUND(Source!AF32*Source!I32, 2)</f>
        <v>8.14</v>
      </c>
      <c r="I49" s="39"/>
      <c r="J49" s="39">
        <f>IF(Source!BA32&lt;&gt; 0, Source!BA32, 1)</f>
        <v>33.32</v>
      </c>
      <c r="K49" s="38">
        <f>Source!S32</f>
        <v>271.12</v>
      </c>
      <c r="L49" s="40"/>
      <c r="R49">
        <f>H49</f>
        <v>8.14</v>
      </c>
    </row>
    <row r="50" spans="1:26" ht="14.25">
      <c r="A50" s="23"/>
      <c r="B50" s="53"/>
      <c r="C50" s="53" t="s">
        <v>939</v>
      </c>
      <c r="D50" s="37" t="s">
        <v>940</v>
      </c>
      <c r="E50" s="10">
        <f>Source!BZ32</f>
        <v>80</v>
      </c>
      <c r="F50" s="56"/>
      <c r="G50" s="39"/>
      <c r="H50" s="38">
        <f>SUM(S47:S53)</f>
        <v>6.51</v>
      </c>
      <c r="I50" s="41" t="str">
        <f>CONCATENATE(Source!FX32, Source!FV32, "=")</f>
        <v>80*0,85=</v>
      </c>
      <c r="J50" s="36">
        <f>Source!AT32</f>
        <v>68</v>
      </c>
      <c r="K50" s="38">
        <f>SUM(T47:T53)</f>
        <v>184.36</v>
      </c>
      <c r="L50" s="40"/>
    </row>
    <row r="51" spans="1:26" ht="14.25">
      <c r="A51" s="23"/>
      <c r="B51" s="53"/>
      <c r="C51" s="53" t="s">
        <v>941</v>
      </c>
      <c r="D51" s="37" t="s">
        <v>940</v>
      </c>
      <c r="E51" s="10">
        <f>Source!CA32</f>
        <v>68</v>
      </c>
      <c r="F51" s="56"/>
      <c r="G51" s="39"/>
      <c r="H51" s="38">
        <f>SUM(U47:U53)</f>
        <v>5.54</v>
      </c>
      <c r="I51" s="41" t="str">
        <f>CONCATENATE(Source!FY32, Source!FW32, "=")</f>
        <v>68*0,8=</v>
      </c>
      <c r="J51" s="36">
        <f>Source!AU32</f>
        <v>54</v>
      </c>
      <c r="K51" s="38">
        <f>SUM(V47:V53)</f>
        <v>146.4</v>
      </c>
      <c r="L51" s="40"/>
    </row>
    <row r="52" spans="1:26" ht="14.25">
      <c r="A52" s="23"/>
      <c r="B52" s="53"/>
      <c r="C52" s="53" t="s">
        <v>942</v>
      </c>
      <c r="D52" s="37" t="s">
        <v>943</v>
      </c>
      <c r="E52" s="10">
        <f>Source!AQ32</f>
        <v>7.67</v>
      </c>
      <c r="F52" s="38"/>
      <c r="G52" s="39" t="str">
        <f>Source!DI32</f>
        <v/>
      </c>
      <c r="H52" s="38"/>
      <c r="I52" s="39"/>
      <c r="J52" s="39"/>
      <c r="K52" s="38"/>
      <c r="L52" s="42">
        <f>Source!U32</f>
        <v>1.04312</v>
      </c>
    </row>
    <row r="53" spans="1:26" ht="14.25">
      <c r="A53" s="54" t="str">
        <f>Source!E33</f>
        <v>1,1</v>
      </c>
      <c r="B53" s="55" t="str">
        <f>Source!F33</f>
        <v>509-9900</v>
      </c>
      <c r="C53" s="55" t="str">
        <f>Source!G33</f>
        <v>Строительный мусор</v>
      </c>
      <c r="D53" s="43" t="str">
        <f>Source!H33</f>
        <v>т</v>
      </c>
      <c r="E53" s="44">
        <f>Source!I33</f>
        <v>9.5200000000000007E-2</v>
      </c>
      <c r="F53" s="45">
        <f>Source!AL33+Source!AM33+Source!AO33</f>
        <v>0</v>
      </c>
      <c r="G53" s="46" t="s">
        <v>3</v>
      </c>
      <c r="H53" s="45">
        <f>ROUND(Source!AC33*Source!I33, 2)+ROUND(Source!AD33*Source!I33, 2)+ROUND(Source!AF33*Source!I33, 2)</f>
        <v>0</v>
      </c>
      <c r="I53" s="47"/>
      <c r="J53" s="47">
        <f>IF(Source!BC33&lt;&gt; 0, Source!BC33, 1)</f>
        <v>1</v>
      </c>
      <c r="K53" s="45">
        <f>Source!O33</f>
        <v>0</v>
      </c>
      <c r="L53" s="48"/>
      <c r="S53">
        <f>ROUND((Source!FX33/100)*((ROUND(Source!AF33*Source!I33, 2)+ROUND(Source!AE33*Source!I33, 2))), 2)</f>
        <v>0</v>
      </c>
      <c r="T53">
        <f>Source!X33</f>
        <v>0</v>
      </c>
      <c r="U53">
        <f>ROUND((Source!FY33/100)*((ROUND(Source!AF33*Source!I33, 2)+ROUND(Source!AE33*Source!I33, 2))), 2)</f>
        <v>0</v>
      </c>
      <c r="V53">
        <f>Source!Y33</f>
        <v>0</v>
      </c>
      <c r="W53">
        <f>IF(Source!BI33&lt;=1,H53, 0)</f>
        <v>0</v>
      </c>
      <c r="X53">
        <f>IF(Source!BI33=2,H53, 0)</f>
        <v>0</v>
      </c>
      <c r="Y53">
        <f>IF(Source!BI33=3,H53, 0)</f>
        <v>0</v>
      </c>
      <c r="Z53">
        <f>IF(Source!BI33=4,H53, 0)</f>
        <v>0</v>
      </c>
    </row>
    <row r="54" spans="1:26" ht="15">
      <c r="G54" s="60">
        <f>H49+H50+H51+SUM(H53:H53)</f>
        <v>20.190000000000001</v>
      </c>
      <c r="H54" s="60"/>
      <c r="J54" s="60">
        <f>K49+K50+K51+SUM(K53:K53)</f>
        <v>601.88</v>
      </c>
      <c r="K54" s="60"/>
      <c r="L54" s="49">
        <f>Source!U32</f>
        <v>1.04312</v>
      </c>
      <c r="O54" s="32">
        <f>G54</f>
        <v>20.190000000000001</v>
      </c>
      <c r="P54" s="32">
        <f>J54</f>
        <v>601.88</v>
      </c>
      <c r="Q54" s="32">
        <f>L54</f>
        <v>1.04312</v>
      </c>
      <c r="W54">
        <f>IF(Source!BI32&lt;=1,H49+H50+H51, 0)</f>
        <v>20.190000000000001</v>
      </c>
      <c r="X54">
        <f>IF(Source!BI32=2,H49+H50+H51, 0)</f>
        <v>0</v>
      </c>
      <c r="Y54">
        <f>IF(Source!BI32=3,H49+H50+H51, 0)</f>
        <v>0</v>
      </c>
      <c r="Z54">
        <f>IF(Source!BI32=4,H49+H50+H51, 0)</f>
        <v>0</v>
      </c>
    </row>
    <row r="55" spans="1:26" ht="42.75">
      <c r="A55" s="23" t="str">
        <f>Source!E34</f>
        <v>2</v>
      </c>
      <c r="B55" s="53" t="str">
        <f>Source!F34</f>
        <v>57-2-1</v>
      </c>
      <c r="C55" s="53" t="str">
        <f>Source!G34</f>
        <v>Разборка покрытий полов из линолеума и релина</v>
      </c>
      <c r="D55" s="37" t="str">
        <f>Source!H34</f>
        <v>100 м2 покрытия</v>
      </c>
      <c r="E55" s="10">
        <f>Source!I34</f>
        <v>0.13600000000000001</v>
      </c>
      <c r="F55" s="38">
        <f>Source!AL34+Source!AM34+Source!AO34</f>
        <v>92.9</v>
      </c>
      <c r="G55" s="39"/>
      <c r="H55" s="38"/>
      <c r="I55" s="39" t="str">
        <f>Source!BO34</f>
        <v>57-2-1</v>
      </c>
      <c r="J55" s="39"/>
      <c r="K55" s="38"/>
      <c r="L55" s="40"/>
      <c r="S55">
        <f>ROUND((Source!FX34/100)*((ROUND(Source!AF34*Source!I34, 2)+ROUND(Source!AE34*Source!I34, 2))), 2)</f>
        <v>9.86</v>
      </c>
      <c r="T55">
        <f>Source!X34</f>
        <v>279.18</v>
      </c>
      <c r="U55">
        <f>ROUND((Source!FY34/100)*((ROUND(Source!AF34*Source!I34, 2)+ROUND(Source!AE34*Source!I34, 2))), 2)</f>
        <v>8.3800000000000008</v>
      </c>
      <c r="V55">
        <f>Source!Y34</f>
        <v>221.7</v>
      </c>
    </row>
    <row r="56" spans="1:26">
      <c r="C56" s="31" t="str">
        <f>"Объем: "&amp;Source!I34&amp;"=13,6/"&amp;"100"</f>
        <v>Объем: 0,136=13,6/100</v>
      </c>
    </row>
    <row r="57" spans="1:26" ht="14.25">
      <c r="A57" s="23"/>
      <c r="B57" s="53"/>
      <c r="C57" s="53" t="s">
        <v>938</v>
      </c>
      <c r="D57" s="37"/>
      <c r="E57" s="10"/>
      <c r="F57" s="38">
        <f>Source!AO34</f>
        <v>88.84</v>
      </c>
      <c r="G57" s="39" t="str">
        <f>Source!DG34</f>
        <v/>
      </c>
      <c r="H57" s="38">
        <f>ROUND(Source!AF34*Source!I34, 2)</f>
        <v>12.08</v>
      </c>
      <c r="I57" s="39"/>
      <c r="J57" s="39">
        <f>IF(Source!BA34&lt;&gt; 0, Source!BA34, 1)</f>
        <v>33.32</v>
      </c>
      <c r="K57" s="38">
        <f>Source!S34</f>
        <v>402.58</v>
      </c>
      <c r="L57" s="40"/>
      <c r="R57">
        <f>H57</f>
        <v>12.08</v>
      </c>
    </row>
    <row r="58" spans="1:26" ht="14.25">
      <c r="A58" s="23"/>
      <c r="B58" s="53"/>
      <c r="C58" s="53" t="s">
        <v>92</v>
      </c>
      <c r="D58" s="37"/>
      <c r="E58" s="10"/>
      <c r="F58" s="38">
        <f>Source!AM34</f>
        <v>4.0599999999999996</v>
      </c>
      <c r="G58" s="39" t="str">
        <f>Source!DE34</f>
        <v/>
      </c>
      <c r="H58" s="38">
        <f>ROUND(Source!AD34*Source!I34, 2)</f>
        <v>0.55000000000000004</v>
      </c>
      <c r="I58" s="39"/>
      <c r="J58" s="39">
        <f>IF(Source!BB34&lt;&gt; 0, Source!BB34, 1)</f>
        <v>14.94</v>
      </c>
      <c r="K58" s="38">
        <f>Source!Q34</f>
        <v>8.25</v>
      </c>
      <c r="L58" s="40"/>
    </row>
    <row r="59" spans="1:26" ht="14.25">
      <c r="A59" s="23"/>
      <c r="B59" s="53"/>
      <c r="C59" s="53" t="s">
        <v>944</v>
      </c>
      <c r="D59" s="37"/>
      <c r="E59" s="10"/>
      <c r="F59" s="38">
        <f>Source!AN34</f>
        <v>1.76</v>
      </c>
      <c r="G59" s="39" t="str">
        <f>Source!DF34</f>
        <v/>
      </c>
      <c r="H59" s="50">
        <f>ROUND(Source!AE34*Source!I34, 2)</f>
        <v>0.24</v>
      </c>
      <c r="I59" s="39"/>
      <c r="J59" s="39">
        <f>IF(Source!BS34&lt;&gt; 0, Source!BS34, 1)</f>
        <v>33.32</v>
      </c>
      <c r="K59" s="50">
        <f>Source!R34</f>
        <v>7.98</v>
      </c>
      <c r="L59" s="40"/>
      <c r="R59">
        <f>H59</f>
        <v>0.24</v>
      </c>
    </row>
    <row r="60" spans="1:26" ht="14.25">
      <c r="A60" s="23"/>
      <c r="B60" s="53"/>
      <c r="C60" s="53" t="s">
        <v>939</v>
      </c>
      <c r="D60" s="37" t="s">
        <v>940</v>
      </c>
      <c r="E60" s="10">
        <f>Source!BZ34</f>
        <v>80</v>
      </c>
      <c r="F60" s="56"/>
      <c r="G60" s="39"/>
      <c r="H60" s="38">
        <f>SUM(S55:S63)</f>
        <v>9.86</v>
      </c>
      <c r="I60" s="41" t="str">
        <f>CONCATENATE(Source!FX34, Source!FV34, "=")</f>
        <v>80*0,85=</v>
      </c>
      <c r="J60" s="36">
        <f>Source!AT34</f>
        <v>68</v>
      </c>
      <c r="K60" s="38">
        <f>SUM(T55:T63)</f>
        <v>279.18</v>
      </c>
      <c r="L60" s="40"/>
    </row>
    <row r="61" spans="1:26" ht="14.25">
      <c r="A61" s="23"/>
      <c r="B61" s="53"/>
      <c r="C61" s="53" t="s">
        <v>941</v>
      </c>
      <c r="D61" s="37" t="s">
        <v>940</v>
      </c>
      <c r="E61" s="10">
        <f>Source!CA34</f>
        <v>68</v>
      </c>
      <c r="F61" s="56"/>
      <c r="G61" s="39"/>
      <c r="H61" s="38">
        <f>SUM(U55:U63)</f>
        <v>8.3800000000000008</v>
      </c>
      <c r="I61" s="41" t="str">
        <f>CONCATENATE(Source!FY34, Source!FW34, "=")</f>
        <v>68*0,8=</v>
      </c>
      <c r="J61" s="36">
        <f>Source!AU34</f>
        <v>54</v>
      </c>
      <c r="K61" s="38">
        <f>SUM(V55:V63)</f>
        <v>221.7</v>
      </c>
      <c r="L61" s="40"/>
    </row>
    <row r="62" spans="1:26" ht="14.25">
      <c r="A62" s="23"/>
      <c r="B62" s="53"/>
      <c r="C62" s="53" t="s">
        <v>942</v>
      </c>
      <c r="D62" s="37" t="s">
        <v>943</v>
      </c>
      <c r="E62" s="10">
        <f>Source!AQ34</f>
        <v>11.39</v>
      </c>
      <c r="F62" s="38"/>
      <c r="G62" s="39" t="str">
        <f>Source!DI34</f>
        <v/>
      </c>
      <c r="H62" s="38"/>
      <c r="I62" s="39"/>
      <c r="J62" s="39"/>
      <c r="K62" s="38"/>
      <c r="L62" s="42">
        <f>Source!U34</f>
        <v>1.5490400000000002</v>
      </c>
    </row>
    <row r="63" spans="1:26" ht="14.25">
      <c r="A63" s="54" t="str">
        <f>Source!E35</f>
        <v>2,1</v>
      </c>
      <c r="B63" s="55" t="str">
        <f>Source!F35</f>
        <v>509-9900</v>
      </c>
      <c r="C63" s="55" t="str">
        <f>Source!G35</f>
        <v>Строительный мусор</v>
      </c>
      <c r="D63" s="43" t="str">
        <f>Source!H35</f>
        <v>т</v>
      </c>
      <c r="E63" s="44">
        <f>Source!I35</f>
        <v>6.3920000000000005E-2</v>
      </c>
      <c r="F63" s="45">
        <f>Source!AL35+Source!AM35+Source!AO35</f>
        <v>0</v>
      </c>
      <c r="G63" s="46" t="s">
        <v>3</v>
      </c>
      <c r="H63" s="45">
        <f>ROUND(Source!AC35*Source!I35, 2)+ROUND(Source!AD35*Source!I35, 2)+ROUND(Source!AF35*Source!I35, 2)</f>
        <v>0</v>
      </c>
      <c r="I63" s="47"/>
      <c r="J63" s="47">
        <f>IF(Source!BC35&lt;&gt; 0, Source!BC35, 1)</f>
        <v>1</v>
      </c>
      <c r="K63" s="45">
        <f>Source!O35</f>
        <v>0</v>
      </c>
      <c r="L63" s="48"/>
      <c r="S63">
        <f>ROUND((Source!FX35/100)*((ROUND(Source!AF35*Source!I35, 2)+ROUND(Source!AE35*Source!I35, 2))), 2)</f>
        <v>0</v>
      </c>
      <c r="T63">
        <f>Source!X35</f>
        <v>0</v>
      </c>
      <c r="U63">
        <f>ROUND((Source!FY35/100)*((ROUND(Source!AF35*Source!I35, 2)+ROUND(Source!AE35*Source!I35, 2))), 2)</f>
        <v>0</v>
      </c>
      <c r="V63">
        <f>Source!Y35</f>
        <v>0</v>
      </c>
      <c r="W63">
        <f>IF(Source!BI35&lt;=1,H63, 0)</f>
        <v>0</v>
      </c>
      <c r="X63">
        <f>IF(Source!BI35=2,H63, 0)</f>
        <v>0</v>
      </c>
      <c r="Y63">
        <f>IF(Source!BI35=3,H63, 0)</f>
        <v>0</v>
      </c>
      <c r="Z63">
        <f>IF(Source!BI35=4,H63, 0)</f>
        <v>0</v>
      </c>
    </row>
    <row r="64" spans="1:26" ht="15">
      <c r="G64" s="60">
        <f>H57+H58+H60+H61+SUM(H63:H63)</f>
        <v>30.870000000000005</v>
      </c>
      <c r="H64" s="60"/>
      <c r="J64" s="60">
        <f>K57+K58+K60+K61+SUM(K63:K63)</f>
        <v>911.71</v>
      </c>
      <c r="K64" s="60"/>
      <c r="L64" s="49">
        <f>Source!U34</f>
        <v>1.5490400000000002</v>
      </c>
      <c r="O64" s="32">
        <f>G64</f>
        <v>30.870000000000005</v>
      </c>
      <c r="P64" s="32">
        <f>J64</f>
        <v>911.71</v>
      </c>
      <c r="Q64" s="32">
        <f>L64</f>
        <v>1.5490400000000002</v>
      </c>
      <c r="W64">
        <f>IF(Source!BI34&lt;=1,H57+H58+H60+H61, 0)</f>
        <v>30.870000000000005</v>
      </c>
      <c r="X64">
        <f>IF(Source!BI34=2,H57+H58+H60+H61, 0)</f>
        <v>0</v>
      </c>
      <c r="Y64">
        <f>IF(Source!BI34=3,H57+H58+H60+H61, 0)</f>
        <v>0</v>
      </c>
      <c r="Z64">
        <f>IF(Source!BI34=4,H57+H58+H60+H61, 0)</f>
        <v>0</v>
      </c>
    </row>
    <row r="65" spans="1:26" ht="42.75">
      <c r="A65" s="23" t="str">
        <f>Source!E36</f>
        <v>3</v>
      </c>
      <c r="B65" s="53" t="str">
        <f>Source!F36</f>
        <v>56-9-1</v>
      </c>
      <c r="C65" s="53" t="str">
        <f>Source!G36</f>
        <v>Демонтаж дверных коробок в каменных стенах с отбивкой штукатурки в откосах</v>
      </c>
      <c r="D65" s="37" t="str">
        <f>Source!H36</f>
        <v>100 коробок</v>
      </c>
      <c r="E65" s="10">
        <f>Source!I36</f>
        <v>0.02</v>
      </c>
      <c r="F65" s="38">
        <f>Source!AL36+Source!AM36+Source!AO36</f>
        <v>1634.97</v>
      </c>
      <c r="G65" s="39"/>
      <c r="H65" s="38"/>
      <c r="I65" s="39" t="str">
        <f>Source!BO36</f>
        <v>56-9-1</v>
      </c>
      <c r="J65" s="39"/>
      <c r="K65" s="38"/>
      <c r="L65" s="40"/>
      <c r="S65">
        <f>ROUND((Source!FX36/100)*((ROUND(Source!AF36*Source!I36, 2)+ROUND(Source!AE36*Source!I36, 2))), 2)</f>
        <v>24.24</v>
      </c>
      <c r="T65">
        <f>Source!X36</f>
        <v>689.43</v>
      </c>
      <c r="U65">
        <f>ROUND((Source!FY36/100)*((ROUND(Source!AF36*Source!I36, 2)+ROUND(Source!AE36*Source!I36, 2))), 2)</f>
        <v>18.329999999999998</v>
      </c>
      <c r="V65">
        <f>Source!Y36</f>
        <v>492.45</v>
      </c>
    </row>
    <row r="66" spans="1:26">
      <c r="C66" s="31" t="str">
        <f>"Объем: "&amp;Source!I36&amp;"=2/"&amp;"100"</f>
        <v>Объем: 0,02=2/100</v>
      </c>
    </row>
    <row r="67" spans="1:26" ht="14.25">
      <c r="A67" s="23"/>
      <c r="B67" s="53"/>
      <c r="C67" s="53" t="s">
        <v>938</v>
      </c>
      <c r="D67" s="37"/>
      <c r="E67" s="10"/>
      <c r="F67" s="38">
        <f>Source!AO36</f>
        <v>1437.99</v>
      </c>
      <c r="G67" s="39" t="str">
        <f>Source!DG36</f>
        <v/>
      </c>
      <c r="H67" s="38">
        <f>ROUND(Source!AF36*Source!I36, 2)</f>
        <v>28.76</v>
      </c>
      <c r="I67" s="39"/>
      <c r="J67" s="39">
        <f>IF(Source!BA36&lt;&gt; 0, Source!BA36, 1)</f>
        <v>33.32</v>
      </c>
      <c r="K67" s="38">
        <f>Source!S36</f>
        <v>958.28</v>
      </c>
      <c r="L67" s="40"/>
      <c r="R67">
        <f>H67</f>
        <v>28.76</v>
      </c>
    </row>
    <row r="68" spans="1:26" ht="14.25">
      <c r="A68" s="23"/>
      <c r="B68" s="53"/>
      <c r="C68" s="53" t="s">
        <v>92</v>
      </c>
      <c r="D68" s="37"/>
      <c r="E68" s="10"/>
      <c r="F68" s="38">
        <f>Source!AM36</f>
        <v>196.98</v>
      </c>
      <c r="G68" s="39" t="str">
        <f>Source!DE36</f>
        <v/>
      </c>
      <c r="H68" s="38">
        <f>ROUND(Source!AD36*Source!I36, 2)</f>
        <v>3.94</v>
      </c>
      <c r="I68" s="39"/>
      <c r="J68" s="39">
        <f>IF(Source!BB36&lt;&gt; 0, Source!BB36, 1)</f>
        <v>11.07</v>
      </c>
      <c r="K68" s="38">
        <f>Source!Q36</f>
        <v>43.61</v>
      </c>
      <c r="L68" s="40"/>
    </row>
    <row r="69" spans="1:26" ht="14.25">
      <c r="A69" s="23"/>
      <c r="B69" s="53"/>
      <c r="C69" s="53" t="s">
        <v>944</v>
      </c>
      <c r="D69" s="37"/>
      <c r="E69" s="10"/>
      <c r="F69" s="38">
        <f>Source!AN36</f>
        <v>39.94</v>
      </c>
      <c r="G69" s="39" t="str">
        <f>Source!DF36</f>
        <v/>
      </c>
      <c r="H69" s="50">
        <f>ROUND(Source!AE36*Source!I36, 2)</f>
        <v>0.8</v>
      </c>
      <c r="I69" s="39"/>
      <c r="J69" s="39">
        <f>IF(Source!BS36&lt;&gt; 0, Source!BS36, 1)</f>
        <v>33.32</v>
      </c>
      <c r="K69" s="50">
        <f>Source!R36</f>
        <v>26.62</v>
      </c>
      <c r="L69" s="40"/>
      <c r="R69">
        <f>H69</f>
        <v>0.8</v>
      </c>
    </row>
    <row r="70" spans="1:26" ht="14.25">
      <c r="A70" s="23"/>
      <c r="B70" s="53"/>
      <c r="C70" s="53" t="s">
        <v>939</v>
      </c>
      <c r="D70" s="37" t="s">
        <v>940</v>
      </c>
      <c r="E70" s="10">
        <f>Source!BZ36</f>
        <v>82</v>
      </c>
      <c r="F70" s="56"/>
      <c r="G70" s="39"/>
      <c r="H70" s="38">
        <f>SUM(S65:S73)</f>
        <v>24.24</v>
      </c>
      <c r="I70" s="41" t="str">
        <f>CONCATENATE(Source!FX36, Source!FV36, "=")</f>
        <v>82*0,85=</v>
      </c>
      <c r="J70" s="36">
        <f>Source!AT36</f>
        <v>70</v>
      </c>
      <c r="K70" s="38">
        <f>SUM(T65:T73)</f>
        <v>689.43</v>
      </c>
      <c r="L70" s="40"/>
    </row>
    <row r="71" spans="1:26" ht="14.25">
      <c r="A71" s="23"/>
      <c r="B71" s="53"/>
      <c r="C71" s="53" t="s">
        <v>941</v>
      </c>
      <c r="D71" s="37" t="s">
        <v>940</v>
      </c>
      <c r="E71" s="10">
        <f>Source!CA36</f>
        <v>62</v>
      </c>
      <c r="F71" s="56"/>
      <c r="G71" s="39"/>
      <c r="H71" s="38">
        <f>SUM(U65:U73)</f>
        <v>18.329999999999998</v>
      </c>
      <c r="I71" s="41" t="str">
        <f>CONCATENATE(Source!FY36, Source!FW36, "=")</f>
        <v>62*0,8=</v>
      </c>
      <c r="J71" s="36">
        <f>Source!AU36</f>
        <v>50</v>
      </c>
      <c r="K71" s="38">
        <f>SUM(V65:V73)</f>
        <v>492.45</v>
      </c>
      <c r="L71" s="40"/>
    </row>
    <row r="72" spans="1:26" ht="14.25">
      <c r="A72" s="23"/>
      <c r="B72" s="53"/>
      <c r="C72" s="53" t="s">
        <v>942</v>
      </c>
      <c r="D72" s="37" t="s">
        <v>943</v>
      </c>
      <c r="E72" s="10">
        <f>Source!AQ36</f>
        <v>179.3</v>
      </c>
      <c r="F72" s="38"/>
      <c r="G72" s="39" t="str">
        <f>Source!DI36</f>
        <v/>
      </c>
      <c r="H72" s="38"/>
      <c r="I72" s="39"/>
      <c r="J72" s="39"/>
      <c r="K72" s="38"/>
      <c r="L72" s="42">
        <f>Source!U36</f>
        <v>3.5860000000000003</v>
      </c>
    </row>
    <row r="73" spans="1:26" ht="14.25">
      <c r="A73" s="54" t="str">
        <f>Source!E37</f>
        <v>3,1</v>
      </c>
      <c r="B73" s="55" t="str">
        <f>Source!F37</f>
        <v>509-9900</v>
      </c>
      <c r="C73" s="55" t="str">
        <f>Source!G37</f>
        <v>Строительный мусор</v>
      </c>
      <c r="D73" s="43" t="str">
        <f>Source!H37</f>
        <v>т</v>
      </c>
      <c r="E73" s="44">
        <f>Source!I37</f>
        <v>0.21</v>
      </c>
      <c r="F73" s="45">
        <f>Source!AL37+Source!AM37+Source!AO37</f>
        <v>0</v>
      </c>
      <c r="G73" s="46" t="s">
        <v>3</v>
      </c>
      <c r="H73" s="45">
        <f>ROUND(Source!AC37*Source!I37, 2)+ROUND(Source!AD37*Source!I37, 2)+ROUND(Source!AF37*Source!I37, 2)</f>
        <v>0</v>
      </c>
      <c r="I73" s="47"/>
      <c r="J73" s="47">
        <f>IF(Source!BC37&lt;&gt; 0, Source!BC37, 1)</f>
        <v>1</v>
      </c>
      <c r="K73" s="45">
        <f>Source!O37</f>
        <v>0</v>
      </c>
      <c r="L73" s="48"/>
      <c r="S73">
        <f>ROUND((Source!FX37/100)*((ROUND(Source!AF37*Source!I37, 2)+ROUND(Source!AE37*Source!I37, 2))), 2)</f>
        <v>0</v>
      </c>
      <c r="T73">
        <f>Source!X37</f>
        <v>0</v>
      </c>
      <c r="U73">
        <f>ROUND((Source!FY37/100)*((ROUND(Source!AF37*Source!I37, 2)+ROUND(Source!AE37*Source!I37, 2))), 2)</f>
        <v>0</v>
      </c>
      <c r="V73">
        <f>Source!Y37</f>
        <v>0</v>
      </c>
      <c r="W73">
        <f>IF(Source!BI37&lt;=1,H73, 0)</f>
        <v>0</v>
      </c>
      <c r="X73">
        <f>IF(Source!BI37=2,H73, 0)</f>
        <v>0</v>
      </c>
      <c r="Y73">
        <f>IF(Source!BI37=3,H73, 0)</f>
        <v>0</v>
      </c>
      <c r="Z73">
        <f>IF(Source!BI37=4,H73, 0)</f>
        <v>0</v>
      </c>
    </row>
    <row r="74" spans="1:26" ht="15">
      <c r="G74" s="60">
        <f>H67+H68+H70+H71+SUM(H73:H73)</f>
        <v>75.27</v>
      </c>
      <c r="H74" s="60"/>
      <c r="J74" s="60">
        <f>K67+K68+K70+K71+SUM(K73:K73)</f>
        <v>2183.77</v>
      </c>
      <c r="K74" s="60"/>
      <c r="L74" s="49">
        <f>Source!U36</f>
        <v>3.5860000000000003</v>
      </c>
      <c r="O74" s="32">
        <f>G74</f>
        <v>75.27</v>
      </c>
      <c r="P74" s="32">
        <f>J74</f>
        <v>2183.77</v>
      </c>
      <c r="Q74" s="32">
        <f>L74</f>
        <v>3.5860000000000003</v>
      </c>
      <c r="W74">
        <f>IF(Source!BI36&lt;=1,H67+H68+H70+H71, 0)</f>
        <v>75.27</v>
      </c>
      <c r="X74">
        <f>IF(Source!BI36=2,H67+H68+H70+H71, 0)</f>
        <v>0</v>
      </c>
      <c r="Y74">
        <f>IF(Source!BI36=3,H67+H68+H70+H71, 0)</f>
        <v>0</v>
      </c>
      <c r="Z74">
        <f>IF(Source!BI36=4,H67+H68+H70+H71, 0)</f>
        <v>0</v>
      </c>
    </row>
    <row r="75" spans="1:26" ht="42.75">
      <c r="A75" s="23" t="str">
        <f>Source!E38</f>
        <v>4</v>
      </c>
      <c r="B75" s="53" t="str">
        <f>Source!F38</f>
        <v>57-3-1</v>
      </c>
      <c r="C75" s="53" t="str">
        <f>Source!G38</f>
        <v>Разборка плинтусов деревянных и из пластмассовых материалов</v>
      </c>
      <c r="D75" s="37" t="str">
        <f>Source!H38</f>
        <v>100 М ПЛИНТУСА</v>
      </c>
      <c r="E75" s="10">
        <f>Source!I38</f>
        <v>0.16</v>
      </c>
      <c r="F75" s="38">
        <f>Source!AL38+Source!AM38+Source!AO38</f>
        <v>29.41</v>
      </c>
      <c r="G75" s="39"/>
      <c r="H75" s="38"/>
      <c r="I75" s="39" t="str">
        <f>Source!BO38</f>
        <v>57-3-1</v>
      </c>
      <c r="J75" s="39"/>
      <c r="K75" s="38"/>
      <c r="L75" s="40"/>
      <c r="S75">
        <f>ROUND((Source!FX38/100)*((ROUND(Source!AF38*Source!I38, 2)+ROUND(Source!AE38*Source!I38, 2))), 2)</f>
        <v>3.77</v>
      </c>
      <c r="T75">
        <f>Source!X38</f>
        <v>106.62</v>
      </c>
      <c r="U75">
        <f>ROUND((Source!FY38/100)*((ROUND(Source!AF38*Source!I38, 2)+ROUND(Source!AE38*Source!I38, 2))), 2)</f>
        <v>3.2</v>
      </c>
      <c r="V75">
        <f>Source!Y38</f>
        <v>84.67</v>
      </c>
    </row>
    <row r="76" spans="1:26">
      <c r="C76" s="31" t="str">
        <f>"Объем: "&amp;Source!I38&amp;"=16/"&amp;"100"</f>
        <v>Объем: 0,16=16/100</v>
      </c>
    </row>
    <row r="77" spans="1:26" ht="14.25">
      <c r="A77" s="23"/>
      <c r="B77" s="53"/>
      <c r="C77" s="53" t="s">
        <v>938</v>
      </c>
      <c r="D77" s="37"/>
      <c r="E77" s="10"/>
      <c r="F77" s="38">
        <f>Source!AO38</f>
        <v>29.41</v>
      </c>
      <c r="G77" s="39" t="str">
        <f>Source!DG38</f>
        <v/>
      </c>
      <c r="H77" s="38">
        <f>ROUND(Source!AF38*Source!I38, 2)</f>
        <v>4.71</v>
      </c>
      <c r="I77" s="39"/>
      <c r="J77" s="39">
        <f>IF(Source!BA38&lt;&gt; 0, Source!BA38, 1)</f>
        <v>33.32</v>
      </c>
      <c r="K77" s="38">
        <f>Source!S38</f>
        <v>156.79</v>
      </c>
      <c r="L77" s="40"/>
      <c r="R77">
        <f>H77</f>
        <v>4.71</v>
      </c>
    </row>
    <row r="78" spans="1:26" ht="14.25">
      <c r="A78" s="23"/>
      <c r="B78" s="53"/>
      <c r="C78" s="53" t="s">
        <v>939</v>
      </c>
      <c r="D78" s="37" t="s">
        <v>940</v>
      </c>
      <c r="E78" s="10">
        <f>Source!BZ38</f>
        <v>80</v>
      </c>
      <c r="F78" s="56"/>
      <c r="G78" s="39"/>
      <c r="H78" s="38">
        <f>SUM(S75:S81)</f>
        <v>3.77</v>
      </c>
      <c r="I78" s="41" t="str">
        <f>CONCATENATE(Source!FX38, Source!FV38, "=")</f>
        <v>80*0,85=</v>
      </c>
      <c r="J78" s="36">
        <f>Source!AT38</f>
        <v>68</v>
      </c>
      <c r="K78" s="38">
        <f>SUM(T75:T81)</f>
        <v>106.62</v>
      </c>
      <c r="L78" s="40"/>
    </row>
    <row r="79" spans="1:26" ht="14.25">
      <c r="A79" s="23"/>
      <c r="B79" s="53"/>
      <c r="C79" s="53" t="s">
        <v>941</v>
      </c>
      <c r="D79" s="37" t="s">
        <v>940</v>
      </c>
      <c r="E79" s="10">
        <f>Source!CA38</f>
        <v>68</v>
      </c>
      <c r="F79" s="56"/>
      <c r="G79" s="39"/>
      <c r="H79" s="38">
        <f>SUM(U75:U81)</f>
        <v>3.2</v>
      </c>
      <c r="I79" s="41" t="str">
        <f>CONCATENATE(Source!FY38, Source!FW38, "=")</f>
        <v>68*0,8=</v>
      </c>
      <c r="J79" s="36">
        <f>Source!AU38</f>
        <v>54</v>
      </c>
      <c r="K79" s="38">
        <f>SUM(V75:V81)</f>
        <v>84.67</v>
      </c>
      <c r="L79" s="40"/>
    </row>
    <row r="80" spans="1:26" ht="14.25">
      <c r="A80" s="23"/>
      <c r="B80" s="53"/>
      <c r="C80" s="53" t="s">
        <v>942</v>
      </c>
      <c r="D80" s="37" t="s">
        <v>943</v>
      </c>
      <c r="E80" s="10">
        <f>Source!AQ38</f>
        <v>3.77</v>
      </c>
      <c r="F80" s="38"/>
      <c r="G80" s="39" t="str">
        <f>Source!DI38</f>
        <v/>
      </c>
      <c r="H80" s="38"/>
      <c r="I80" s="39"/>
      <c r="J80" s="39"/>
      <c r="K80" s="38"/>
      <c r="L80" s="42">
        <f>Source!U38</f>
        <v>0.60320000000000007</v>
      </c>
    </row>
    <row r="81" spans="1:26" ht="14.25">
      <c r="A81" s="54" t="str">
        <f>Source!E39</f>
        <v>4,1</v>
      </c>
      <c r="B81" s="55" t="str">
        <f>Source!F39</f>
        <v>509-9900</v>
      </c>
      <c r="C81" s="55" t="str">
        <f>Source!G39</f>
        <v>Строительный мусор</v>
      </c>
      <c r="D81" s="43" t="str">
        <f>Source!H39</f>
        <v>т</v>
      </c>
      <c r="E81" s="44">
        <f>Source!I39</f>
        <v>11.225444</v>
      </c>
      <c r="F81" s="45">
        <f>Source!AL39+Source!AM39+Source!AO39</f>
        <v>0</v>
      </c>
      <c r="G81" s="46" t="s">
        <v>3</v>
      </c>
      <c r="H81" s="45">
        <f>ROUND(Source!AC39*Source!I39, 2)+ROUND(Source!AD39*Source!I39, 2)+ROUND(Source!AF39*Source!I39, 2)</f>
        <v>0</v>
      </c>
      <c r="I81" s="47"/>
      <c r="J81" s="47">
        <f>IF(Source!BC39&lt;&gt; 0, Source!BC39, 1)</f>
        <v>1</v>
      </c>
      <c r="K81" s="45">
        <f>Source!O39</f>
        <v>0</v>
      </c>
      <c r="L81" s="48"/>
      <c r="S81">
        <f>ROUND((Source!FX39/100)*((ROUND(Source!AF39*Source!I39, 2)+ROUND(Source!AE39*Source!I39, 2))), 2)</f>
        <v>0</v>
      </c>
      <c r="T81">
        <f>Source!X39</f>
        <v>0</v>
      </c>
      <c r="U81">
        <f>ROUND((Source!FY39/100)*((ROUND(Source!AF39*Source!I39, 2)+ROUND(Source!AE39*Source!I39, 2))), 2)</f>
        <v>0</v>
      </c>
      <c r="V81">
        <f>Source!Y39</f>
        <v>0</v>
      </c>
      <c r="W81">
        <f>IF(Source!BI39&lt;=1,H81, 0)</f>
        <v>0</v>
      </c>
      <c r="X81">
        <f>IF(Source!BI39=2,H81, 0)</f>
        <v>0</v>
      </c>
      <c r="Y81">
        <f>IF(Source!BI39=3,H81, 0)</f>
        <v>0</v>
      </c>
      <c r="Z81">
        <f>IF(Source!BI39=4,H81, 0)</f>
        <v>0</v>
      </c>
    </row>
    <row r="82" spans="1:26" ht="15">
      <c r="G82" s="60">
        <f>H77+H78+H79+SUM(H81:H81)</f>
        <v>11.68</v>
      </c>
      <c r="H82" s="60"/>
      <c r="J82" s="60">
        <f>K77+K78+K79+SUM(K81:K81)</f>
        <v>348.08</v>
      </c>
      <c r="K82" s="60"/>
      <c r="L82" s="49">
        <f>Source!U38</f>
        <v>0.60320000000000007</v>
      </c>
      <c r="O82" s="32">
        <f>G82</f>
        <v>11.68</v>
      </c>
      <c r="P82" s="32">
        <f>J82</f>
        <v>348.08</v>
      </c>
      <c r="Q82" s="32">
        <f>L82</f>
        <v>0.60320000000000007</v>
      </c>
      <c r="W82">
        <f>IF(Source!BI38&lt;=1,H77+H78+H79, 0)</f>
        <v>11.68</v>
      </c>
      <c r="X82">
        <f>IF(Source!BI38=2,H77+H78+H79, 0)</f>
        <v>0</v>
      </c>
      <c r="Y82">
        <f>IF(Source!BI38=3,H77+H78+H79, 0)</f>
        <v>0</v>
      </c>
      <c r="Z82">
        <f>IF(Source!BI38=4,H77+H78+H79, 0)</f>
        <v>0</v>
      </c>
    </row>
    <row r="83" spans="1:26" ht="14.25">
      <c r="A83" s="23" t="str">
        <f>Source!E40</f>
        <v>5</v>
      </c>
      <c r="B83" s="53" t="str">
        <f>Source!F40</f>
        <v>67-4-1</v>
      </c>
      <c r="C83" s="53" t="str">
        <f>Source!G40</f>
        <v>Демонтаж выключателей, розеток</v>
      </c>
      <c r="D83" s="37" t="str">
        <f>Source!H40</f>
        <v>100 шт.</v>
      </c>
      <c r="E83" s="10">
        <f>Source!I40</f>
        <v>0.04</v>
      </c>
      <c r="F83" s="38">
        <f>Source!AL40+Source!AM40+Source!AO40</f>
        <v>45.55</v>
      </c>
      <c r="G83" s="39"/>
      <c r="H83" s="38"/>
      <c r="I83" s="39" t="str">
        <f>Source!BO40</f>
        <v>67-4-1</v>
      </c>
      <c r="J83" s="39"/>
      <c r="K83" s="38"/>
      <c r="L83" s="40"/>
      <c r="S83">
        <f>ROUND((Source!FX40/100)*((ROUND(Source!AF40*Source!I40, 2)+ROUND(Source!AE40*Source!I40, 2))), 2)</f>
        <v>1.55</v>
      </c>
      <c r="T83">
        <f>Source!X40</f>
        <v>43.71</v>
      </c>
      <c r="U83">
        <f>ROUND((Source!FY40/100)*((ROUND(Source!AF40*Source!I40, 2)+ROUND(Source!AE40*Source!I40, 2))), 2)</f>
        <v>1.18</v>
      </c>
      <c r="V83">
        <f>Source!Y40</f>
        <v>31.57</v>
      </c>
    </row>
    <row r="84" spans="1:26">
      <c r="C84" s="31" t="str">
        <f>"Объем: "&amp;Source!I40&amp;"=4/"&amp;"100"</f>
        <v>Объем: 0,04=4/100</v>
      </c>
    </row>
    <row r="85" spans="1:26" ht="14.25">
      <c r="A85" s="23"/>
      <c r="B85" s="53"/>
      <c r="C85" s="53" t="s">
        <v>938</v>
      </c>
      <c r="D85" s="37"/>
      <c r="E85" s="10"/>
      <c r="F85" s="38">
        <f>Source!AO40</f>
        <v>45.55</v>
      </c>
      <c r="G85" s="39" t="str">
        <f>Source!DG40</f>
        <v/>
      </c>
      <c r="H85" s="38">
        <f>ROUND(Source!AF40*Source!I40, 2)</f>
        <v>1.82</v>
      </c>
      <c r="I85" s="39"/>
      <c r="J85" s="39">
        <f>IF(Source!BA40&lt;&gt; 0, Source!BA40, 1)</f>
        <v>33.32</v>
      </c>
      <c r="K85" s="38">
        <f>Source!S40</f>
        <v>60.71</v>
      </c>
      <c r="L85" s="40"/>
      <c r="R85">
        <f>H85</f>
        <v>1.82</v>
      </c>
    </row>
    <row r="86" spans="1:26" ht="14.25">
      <c r="A86" s="23"/>
      <c r="B86" s="53"/>
      <c r="C86" s="53" t="s">
        <v>939</v>
      </c>
      <c r="D86" s="37" t="s">
        <v>940</v>
      </c>
      <c r="E86" s="10">
        <f>Source!BZ40</f>
        <v>85</v>
      </c>
      <c r="F86" s="56"/>
      <c r="G86" s="39"/>
      <c r="H86" s="38">
        <f>SUM(S83:S88)</f>
        <v>1.55</v>
      </c>
      <c r="I86" s="41" t="str">
        <f>CONCATENATE(Source!FX40, Source!FV40, "=")</f>
        <v>85*0,85=</v>
      </c>
      <c r="J86" s="36">
        <f>Source!AT40</f>
        <v>72</v>
      </c>
      <c r="K86" s="38">
        <f>SUM(T83:T88)</f>
        <v>43.71</v>
      </c>
      <c r="L86" s="40"/>
    </row>
    <row r="87" spans="1:26" ht="14.25">
      <c r="A87" s="23"/>
      <c r="B87" s="53"/>
      <c r="C87" s="53" t="s">
        <v>941</v>
      </c>
      <c r="D87" s="37" t="s">
        <v>940</v>
      </c>
      <c r="E87" s="10">
        <f>Source!CA40</f>
        <v>65</v>
      </c>
      <c r="F87" s="56"/>
      <c r="G87" s="39"/>
      <c r="H87" s="38">
        <f>SUM(U83:U88)</f>
        <v>1.18</v>
      </c>
      <c r="I87" s="41" t="str">
        <f>CONCATENATE(Source!FY40, Source!FW40, "=")</f>
        <v>65*0,8=</v>
      </c>
      <c r="J87" s="36">
        <f>Source!AU40</f>
        <v>52</v>
      </c>
      <c r="K87" s="38">
        <f>SUM(V83:V88)</f>
        <v>31.57</v>
      </c>
      <c r="L87" s="40"/>
    </row>
    <row r="88" spans="1:26" ht="14.25">
      <c r="A88" s="54"/>
      <c r="B88" s="55"/>
      <c r="C88" s="55" t="s">
        <v>942</v>
      </c>
      <c r="D88" s="43" t="s">
        <v>943</v>
      </c>
      <c r="E88" s="44">
        <f>Source!AQ40</f>
        <v>5.84</v>
      </c>
      <c r="F88" s="45"/>
      <c r="G88" s="47" t="str">
        <f>Source!DI40</f>
        <v/>
      </c>
      <c r="H88" s="45"/>
      <c r="I88" s="47"/>
      <c r="J88" s="47"/>
      <c r="K88" s="45"/>
      <c r="L88" s="51">
        <f>Source!U40</f>
        <v>0.2336</v>
      </c>
    </row>
    <row r="89" spans="1:26" ht="15">
      <c r="G89" s="60">
        <f>H85+H86+H87</f>
        <v>4.55</v>
      </c>
      <c r="H89" s="60"/>
      <c r="J89" s="60">
        <f>K85+K86+K87</f>
        <v>135.99</v>
      </c>
      <c r="K89" s="60"/>
      <c r="L89" s="49">
        <f>Source!U40</f>
        <v>0.2336</v>
      </c>
      <c r="O89" s="32">
        <f>G89</f>
        <v>4.55</v>
      </c>
      <c r="P89" s="32">
        <f>J89</f>
        <v>135.99</v>
      </c>
      <c r="Q89" s="32">
        <f>L89</f>
        <v>0.2336</v>
      </c>
      <c r="W89">
        <f>IF(Source!BI40&lt;=1,H85+H86+H87, 0)</f>
        <v>4.55</v>
      </c>
      <c r="X89">
        <f>IF(Source!BI40=2,H85+H86+H87, 0)</f>
        <v>0</v>
      </c>
      <c r="Y89">
        <f>IF(Source!BI40=3,H85+H86+H87, 0)</f>
        <v>0</v>
      </c>
      <c r="Z89">
        <f>IF(Source!BI40=4,H85+H86+H87, 0)</f>
        <v>0</v>
      </c>
    </row>
    <row r="90" spans="1:26" ht="14.25">
      <c r="A90" s="23" t="str">
        <f>Source!E41</f>
        <v>6</v>
      </c>
      <c r="B90" s="53" t="str">
        <f>Source!F41</f>
        <v>67-3-1</v>
      </c>
      <c r="C90" s="53" t="str">
        <f>Source!G41</f>
        <v>Демонтаж кабеля</v>
      </c>
      <c r="D90" s="37" t="str">
        <f>Source!H41</f>
        <v>100 м</v>
      </c>
      <c r="E90" s="10">
        <f>Source!I41</f>
        <v>0.1</v>
      </c>
      <c r="F90" s="38">
        <f>Source!AL41+Source!AM41+Source!AO41</f>
        <v>75.5</v>
      </c>
      <c r="G90" s="39"/>
      <c r="H90" s="38"/>
      <c r="I90" s="39" t="str">
        <f>Source!BO41</f>
        <v>67-3-1</v>
      </c>
      <c r="J90" s="39"/>
      <c r="K90" s="38"/>
      <c r="L90" s="40"/>
      <c r="S90">
        <f>ROUND((Source!FX41/100)*((ROUND(Source!AF41*Source!I41, 2)+ROUND(Source!AE41*Source!I41, 2))), 2)</f>
        <v>6.4</v>
      </c>
      <c r="T90">
        <f>Source!X41</f>
        <v>180.72</v>
      </c>
      <c r="U90">
        <f>ROUND((Source!FY41/100)*((ROUND(Source!AF41*Source!I41, 2)+ROUND(Source!AE41*Source!I41, 2))), 2)</f>
        <v>4.8899999999999997</v>
      </c>
      <c r="V90">
        <f>Source!Y41</f>
        <v>130.52000000000001</v>
      </c>
    </row>
    <row r="91" spans="1:26">
      <c r="C91" s="31" t="str">
        <f>"Объем: "&amp;Source!I41&amp;"=10/"&amp;"100"</f>
        <v>Объем: 0,1=10/100</v>
      </c>
    </row>
    <row r="92" spans="1:26" ht="14.25">
      <c r="A92" s="23"/>
      <c r="B92" s="53"/>
      <c r="C92" s="53" t="s">
        <v>938</v>
      </c>
      <c r="D92" s="37"/>
      <c r="E92" s="10"/>
      <c r="F92" s="38">
        <f>Source!AO41</f>
        <v>75.19</v>
      </c>
      <c r="G92" s="39" t="str">
        <f>Source!DG41</f>
        <v/>
      </c>
      <c r="H92" s="38">
        <f>ROUND(Source!AF41*Source!I41, 2)</f>
        <v>7.52</v>
      </c>
      <c r="I92" s="39"/>
      <c r="J92" s="39">
        <f>IF(Source!BA41&lt;&gt; 0, Source!BA41, 1)</f>
        <v>33.32</v>
      </c>
      <c r="K92" s="38">
        <f>Source!S41</f>
        <v>250.53</v>
      </c>
      <c r="L92" s="40"/>
      <c r="R92">
        <f>H92</f>
        <v>7.52</v>
      </c>
    </row>
    <row r="93" spans="1:26" ht="14.25">
      <c r="A93" s="23"/>
      <c r="B93" s="53"/>
      <c r="C93" s="53" t="s">
        <v>92</v>
      </c>
      <c r="D93" s="37"/>
      <c r="E93" s="10"/>
      <c r="F93" s="38">
        <f>Source!AM41</f>
        <v>0.31</v>
      </c>
      <c r="G93" s="39" t="str">
        <f>Source!DE41</f>
        <v/>
      </c>
      <c r="H93" s="38">
        <f>ROUND(Source!AD41*Source!I41, 2)</f>
        <v>0.03</v>
      </c>
      <c r="I93" s="39"/>
      <c r="J93" s="39">
        <f>IF(Source!BB41&lt;&gt; 0, Source!BB41, 1)</f>
        <v>15.06</v>
      </c>
      <c r="K93" s="38">
        <f>Source!Q41</f>
        <v>0.47</v>
      </c>
      <c r="L93" s="40"/>
    </row>
    <row r="94" spans="1:26" ht="14.25">
      <c r="A94" s="23"/>
      <c r="B94" s="53"/>
      <c r="C94" s="53" t="s">
        <v>944</v>
      </c>
      <c r="D94" s="37"/>
      <c r="E94" s="10"/>
      <c r="F94" s="38">
        <f>Source!AN41</f>
        <v>0.14000000000000001</v>
      </c>
      <c r="G94" s="39" t="str">
        <f>Source!DF41</f>
        <v/>
      </c>
      <c r="H94" s="50">
        <f>ROUND(Source!AE41*Source!I41, 2)</f>
        <v>0.01</v>
      </c>
      <c r="I94" s="39"/>
      <c r="J94" s="39">
        <f>IF(Source!BS41&lt;&gt; 0, Source!BS41, 1)</f>
        <v>33.32</v>
      </c>
      <c r="K94" s="50">
        <f>Source!R41</f>
        <v>0.47</v>
      </c>
      <c r="L94" s="40"/>
      <c r="R94">
        <f>H94</f>
        <v>0.01</v>
      </c>
    </row>
    <row r="95" spans="1:26" ht="14.25">
      <c r="A95" s="23"/>
      <c r="B95" s="53"/>
      <c r="C95" s="53" t="s">
        <v>939</v>
      </c>
      <c r="D95" s="37" t="s">
        <v>940</v>
      </c>
      <c r="E95" s="10">
        <f>Source!BZ41</f>
        <v>85</v>
      </c>
      <c r="F95" s="56"/>
      <c r="G95" s="39"/>
      <c r="H95" s="38">
        <f>SUM(S90:S97)</f>
        <v>6.4</v>
      </c>
      <c r="I95" s="41" t="str">
        <f>CONCATENATE(Source!FX41, Source!FV41, "=")</f>
        <v>85*0,85=</v>
      </c>
      <c r="J95" s="36">
        <f>Source!AT41</f>
        <v>72</v>
      </c>
      <c r="K95" s="38">
        <f>SUM(T90:T97)</f>
        <v>180.72</v>
      </c>
      <c r="L95" s="40"/>
    </row>
    <row r="96" spans="1:26" ht="14.25">
      <c r="A96" s="23"/>
      <c r="B96" s="53"/>
      <c r="C96" s="53" t="s">
        <v>941</v>
      </c>
      <c r="D96" s="37" t="s">
        <v>940</v>
      </c>
      <c r="E96" s="10">
        <f>Source!CA41</f>
        <v>65</v>
      </c>
      <c r="F96" s="56"/>
      <c r="G96" s="39"/>
      <c r="H96" s="38">
        <f>SUM(U90:U97)</f>
        <v>4.8899999999999997</v>
      </c>
      <c r="I96" s="41" t="str">
        <f>CONCATENATE(Source!FY41, Source!FW41, "=")</f>
        <v>65*0,8=</v>
      </c>
      <c r="J96" s="36">
        <f>Source!AU41</f>
        <v>52</v>
      </c>
      <c r="K96" s="38">
        <f>SUM(V90:V97)</f>
        <v>130.52000000000001</v>
      </c>
      <c r="L96" s="40"/>
    </row>
    <row r="97" spans="1:26" ht="14.25">
      <c r="A97" s="54"/>
      <c r="B97" s="55"/>
      <c r="C97" s="55" t="s">
        <v>942</v>
      </c>
      <c r="D97" s="43" t="s">
        <v>943</v>
      </c>
      <c r="E97" s="44">
        <f>Source!AQ41</f>
        <v>9.64</v>
      </c>
      <c r="F97" s="45"/>
      <c r="G97" s="47" t="str">
        <f>Source!DI41</f>
        <v/>
      </c>
      <c r="H97" s="45"/>
      <c r="I97" s="47"/>
      <c r="J97" s="47"/>
      <c r="K97" s="45"/>
      <c r="L97" s="51">
        <f>Source!U41</f>
        <v>0.96400000000000008</v>
      </c>
    </row>
    <row r="98" spans="1:26" ht="15">
      <c r="G98" s="60">
        <f>H92+H93+H95+H96</f>
        <v>18.84</v>
      </c>
      <c r="H98" s="60"/>
      <c r="J98" s="60">
        <f>K92+K93+K95+K96</f>
        <v>562.24</v>
      </c>
      <c r="K98" s="60"/>
      <c r="L98" s="49">
        <f>Source!U41</f>
        <v>0.96400000000000008</v>
      </c>
      <c r="O98" s="32">
        <f>G98</f>
        <v>18.84</v>
      </c>
      <c r="P98" s="32">
        <f>J98</f>
        <v>562.24</v>
      </c>
      <c r="Q98" s="32">
        <f>L98</f>
        <v>0.96400000000000008</v>
      </c>
      <c r="W98">
        <f>IF(Source!BI41&lt;=1,H92+H93+H95+H96, 0)</f>
        <v>18.84</v>
      </c>
      <c r="X98">
        <f>IF(Source!BI41=2,H92+H93+H95+H96, 0)</f>
        <v>0</v>
      </c>
      <c r="Y98">
        <f>IF(Source!BI41=3,H92+H93+H95+H96, 0)</f>
        <v>0</v>
      </c>
      <c r="Z98">
        <f>IF(Source!BI41=4,H92+H93+H95+H96, 0)</f>
        <v>0</v>
      </c>
    </row>
    <row r="99" spans="1:26" ht="28.5">
      <c r="A99" s="23" t="str">
        <f>Source!E42</f>
        <v>7</v>
      </c>
      <c r="B99" s="53" t="str">
        <f>Source!F42</f>
        <v>67-4-5</v>
      </c>
      <c r="C99" s="53" t="str">
        <f>Source!G42</f>
        <v>Демонтаж светильников для люминесцентных ламп</v>
      </c>
      <c r="D99" s="37" t="str">
        <f>Source!H42</f>
        <v>100 шт.</v>
      </c>
      <c r="E99" s="10">
        <f>Source!I42</f>
        <v>0.02</v>
      </c>
      <c r="F99" s="38">
        <f>Source!AL42+Source!AM42+Source!AO42</f>
        <v>145.97999999999999</v>
      </c>
      <c r="G99" s="39"/>
      <c r="H99" s="38"/>
      <c r="I99" s="39" t="str">
        <f>Source!BO42</f>
        <v>67-4-5</v>
      </c>
      <c r="J99" s="39"/>
      <c r="K99" s="38"/>
      <c r="L99" s="40"/>
      <c r="S99">
        <f>ROUND((Source!FX42/100)*((ROUND(Source!AF42*Source!I42, 2)+ROUND(Source!AE42*Source!I42, 2))), 2)</f>
        <v>2.46</v>
      </c>
      <c r="T99">
        <f>Source!X42</f>
        <v>69.36</v>
      </c>
      <c r="U99">
        <f>ROUND((Source!FY42/100)*((ROUND(Source!AF42*Source!I42, 2)+ROUND(Source!AE42*Source!I42, 2))), 2)</f>
        <v>1.88</v>
      </c>
      <c r="V99">
        <f>Source!Y42</f>
        <v>50.1</v>
      </c>
    </row>
    <row r="100" spans="1:26">
      <c r="C100" s="31" t="str">
        <f>"Объем: "&amp;Source!I42&amp;"=2/"&amp;"100"</f>
        <v>Объем: 0,02=2/100</v>
      </c>
    </row>
    <row r="101" spans="1:26" ht="14.25">
      <c r="A101" s="23"/>
      <c r="B101" s="53"/>
      <c r="C101" s="53" t="s">
        <v>938</v>
      </c>
      <c r="D101" s="37"/>
      <c r="E101" s="10"/>
      <c r="F101" s="38">
        <f>Source!AO42</f>
        <v>143.47999999999999</v>
      </c>
      <c r="G101" s="39" t="str">
        <f>Source!DG42</f>
        <v/>
      </c>
      <c r="H101" s="38">
        <f>ROUND(Source!AF42*Source!I42, 2)</f>
        <v>2.87</v>
      </c>
      <c r="I101" s="39"/>
      <c r="J101" s="39">
        <f>IF(Source!BA42&lt;&gt; 0, Source!BA42, 1)</f>
        <v>33.32</v>
      </c>
      <c r="K101" s="38">
        <f>Source!S42</f>
        <v>95.62</v>
      </c>
      <c r="L101" s="40"/>
      <c r="R101">
        <f>H101</f>
        <v>2.87</v>
      </c>
    </row>
    <row r="102" spans="1:26" ht="14.25">
      <c r="A102" s="23"/>
      <c r="B102" s="53"/>
      <c r="C102" s="53" t="s">
        <v>92</v>
      </c>
      <c r="D102" s="37"/>
      <c r="E102" s="10"/>
      <c r="F102" s="38">
        <f>Source!AM42</f>
        <v>2.5</v>
      </c>
      <c r="G102" s="39" t="str">
        <f>Source!DE42</f>
        <v/>
      </c>
      <c r="H102" s="38">
        <f>ROUND(Source!AD42*Source!I42, 2)</f>
        <v>0.05</v>
      </c>
      <c r="I102" s="39"/>
      <c r="J102" s="39">
        <f>IF(Source!BB42&lt;&gt; 0, Source!BB42, 1)</f>
        <v>14.94</v>
      </c>
      <c r="K102" s="38">
        <f>Source!Q42</f>
        <v>0.75</v>
      </c>
      <c r="L102" s="40"/>
    </row>
    <row r="103" spans="1:26" ht="14.25">
      <c r="A103" s="23"/>
      <c r="B103" s="53"/>
      <c r="C103" s="53" t="s">
        <v>944</v>
      </c>
      <c r="D103" s="37"/>
      <c r="E103" s="10"/>
      <c r="F103" s="38">
        <f>Source!AN42</f>
        <v>1.08</v>
      </c>
      <c r="G103" s="39" t="str">
        <f>Source!DF42</f>
        <v/>
      </c>
      <c r="H103" s="50">
        <f>ROUND(Source!AE42*Source!I42, 2)</f>
        <v>0.02</v>
      </c>
      <c r="I103" s="39"/>
      <c r="J103" s="39">
        <f>IF(Source!BS42&lt;&gt; 0, Source!BS42, 1)</f>
        <v>33.32</v>
      </c>
      <c r="K103" s="50">
        <f>Source!R42</f>
        <v>0.72</v>
      </c>
      <c r="L103" s="40"/>
      <c r="R103">
        <f>H103</f>
        <v>0.02</v>
      </c>
    </row>
    <row r="104" spans="1:26" ht="14.25">
      <c r="A104" s="23"/>
      <c r="B104" s="53"/>
      <c r="C104" s="53" t="s">
        <v>939</v>
      </c>
      <c r="D104" s="37" t="s">
        <v>940</v>
      </c>
      <c r="E104" s="10">
        <f>Source!BZ42</f>
        <v>85</v>
      </c>
      <c r="F104" s="56"/>
      <c r="G104" s="39"/>
      <c r="H104" s="38">
        <f>SUM(S99:S106)</f>
        <v>2.46</v>
      </c>
      <c r="I104" s="41" t="str">
        <f>CONCATENATE(Source!FX42, Source!FV42, "=")</f>
        <v>85*0,85=</v>
      </c>
      <c r="J104" s="36">
        <f>Source!AT42</f>
        <v>72</v>
      </c>
      <c r="K104" s="38">
        <f>SUM(T99:T106)</f>
        <v>69.36</v>
      </c>
      <c r="L104" s="40"/>
    </row>
    <row r="105" spans="1:26" ht="14.25">
      <c r="A105" s="23"/>
      <c r="B105" s="53"/>
      <c r="C105" s="53" t="s">
        <v>941</v>
      </c>
      <c r="D105" s="37" t="s">
        <v>940</v>
      </c>
      <c r="E105" s="10">
        <f>Source!CA42</f>
        <v>65</v>
      </c>
      <c r="F105" s="56"/>
      <c r="G105" s="39"/>
      <c r="H105" s="38">
        <f>SUM(U99:U106)</f>
        <v>1.88</v>
      </c>
      <c r="I105" s="41" t="str">
        <f>CONCATENATE(Source!FY42, Source!FW42, "=")</f>
        <v>65*0,8=</v>
      </c>
      <c r="J105" s="36">
        <f>Source!AU42</f>
        <v>52</v>
      </c>
      <c r="K105" s="38">
        <f>SUM(V99:V106)</f>
        <v>50.1</v>
      </c>
      <c r="L105" s="40"/>
    </row>
    <row r="106" spans="1:26" ht="14.25">
      <c r="A106" s="54"/>
      <c r="B106" s="55"/>
      <c r="C106" s="55" t="s">
        <v>942</v>
      </c>
      <c r="D106" s="43" t="s">
        <v>943</v>
      </c>
      <c r="E106" s="44">
        <f>Source!AQ42</f>
        <v>17.89</v>
      </c>
      <c r="F106" s="45"/>
      <c r="G106" s="47" t="str">
        <f>Source!DI42</f>
        <v/>
      </c>
      <c r="H106" s="45"/>
      <c r="I106" s="47"/>
      <c r="J106" s="47"/>
      <c r="K106" s="45"/>
      <c r="L106" s="51">
        <f>Source!U42</f>
        <v>0.35780000000000001</v>
      </c>
    </row>
    <row r="107" spans="1:26" ht="15">
      <c r="G107" s="60">
        <f>H101+H102+H104+H105</f>
        <v>7.26</v>
      </c>
      <c r="H107" s="60"/>
      <c r="J107" s="60">
        <f>K101+K102+K104+K105</f>
        <v>215.83</v>
      </c>
      <c r="K107" s="60"/>
      <c r="L107" s="49">
        <f>Source!U42</f>
        <v>0.35780000000000001</v>
      </c>
      <c r="O107" s="32">
        <f>G107</f>
        <v>7.26</v>
      </c>
      <c r="P107" s="32">
        <f>J107</f>
        <v>215.83</v>
      </c>
      <c r="Q107" s="32">
        <f>L107</f>
        <v>0.35780000000000001</v>
      </c>
      <c r="W107">
        <f>IF(Source!BI42&lt;=1,H101+H102+H104+H105, 0)</f>
        <v>7.26</v>
      </c>
      <c r="X107">
        <f>IF(Source!BI42=2,H101+H102+H104+H105, 0)</f>
        <v>0</v>
      </c>
      <c r="Y107">
        <f>IF(Source!BI42=3,H101+H102+H104+H105, 0)</f>
        <v>0</v>
      </c>
      <c r="Z107">
        <f>IF(Source!BI42=4,H101+H102+H104+H105, 0)</f>
        <v>0</v>
      </c>
    </row>
    <row r="109" spans="1:26" ht="15">
      <c r="A109" s="62" t="str">
        <f>CONCATENATE("Итого по подразделу: ",IF(Source!G44&lt;&gt;"Новый подраздел", Source!G44, ""))</f>
        <v>Итого по подразделу: демонтаж</v>
      </c>
      <c r="B109" s="62"/>
      <c r="C109" s="62"/>
      <c r="D109" s="62"/>
      <c r="E109" s="62"/>
      <c r="F109" s="62"/>
      <c r="G109" s="61">
        <f>SUM(O46:O108)</f>
        <v>168.66</v>
      </c>
      <c r="H109" s="61"/>
      <c r="I109" s="35"/>
      <c r="J109" s="61">
        <f>SUM(P46:P108)</f>
        <v>4959.5</v>
      </c>
      <c r="K109" s="61"/>
      <c r="L109" s="49">
        <f>SUM(Q46:Q108)</f>
        <v>8.3367599999999999</v>
      </c>
    </row>
    <row r="112" spans="1:26" ht="14.25">
      <c r="C112" s="64" t="str">
        <f>Source!H73</f>
        <v>Ндс</v>
      </c>
      <c r="D112" s="64"/>
      <c r="E112" s="64"/>
      <c r="F112" s="64"/>
      <c r="G112" s="64"/>
      <c r="H112" s="64"/>
      <c r="I112" s="64"/>
      <c r="J112" s="65">
        <f>IF(Source!F73=0, "", Source!F73)</f>
        <v>892.7</v>
      </c>
      <c r="K112" s="65"/>
    </row>
    <row r="113" spans="1:26" ht="14.25">
      <c r="C113" s="64" t="str">
        <f>Source!H74</f>
        <v>всего с НДС</v>
      </c>
      <c r="D113" s="64"/>
      <c r="E113" s="64"/>
      <c r="F113" s="64"/>
      <c r="G113" s="64"/>
      <c r="H113" s="64"/>
      <c r="I113" s="64"/>
      <c r="J113" s="65">
        <f>IF(Source!F74=0, "", Source!F74)</f>
        <v>5852.2</v>
      </c>
      <c r="K113" s="65"/>
    </row>
    <row r="115" spans="1:26" ht="16.5">
      <c r="A115" s="63" t="str">
        <f>CONCATENATE("Подраздел: ",IF(Source!G76&lt;&gt;"Новый подраздел", Source!G76, ""))</f>
        <v>Подраздел: ремонт</v>
      </c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</row>
    <row r="116" spans="1:26" ht="79.5">
      <c r="A116" s="23" t="str">
        <f>Source!E80</f>
        <v>1</v>
      </c>
      <c r="B116" s="53" t="s">
        <v>945</v>
      </c>
      <c r="C116" s="53" t="str">
        <f>Source!G80</f>
        <v>Установка подоконных досок из ПВХ в каменных стенах толщиной до 0,51 м</v>
      </c>
      <c r="D116" s="37" t="str">
        <f>Source!H80</f>
        <v>100 п. м</v>
      </c>
      <c r="E116" s="10">
        <f>Source!I80</f>
        <v>2.3E-2</v>
      </c>
      <c r="F116" s="38">
        <f>Source!AL80+Source!AM80+Source!AO80</f>
        <v>4199.17</v>
      </c>
      <c r="G116" s="39"/>
      <c r="H116" s="38"/>
      <c r="I116" s="39" t="str">
        <f>Source!BO80</f>
        <v>10-01-035-1</v>
      </c>
      <c r="J116" s="39"/>
      <c r="K116" s="38"/>
      <c r="L116" s="40"/>
      <c r="S116">
        <f>ROUND((Source!FX80/100)*((ROUND(Source!AF80*Source!I80, 2)+ROUND(Source!AE80*Source!I80, 2))), 2)</f>
        <v>5.0999999999999996</v>
      </c>
      <c r="T116">
        <f>Source!X80</f>
        <v>143.84</v>
      </c>
      <c r="U116">
        <f>ROUND((Source!FY80/100)*((ROUND(Source!AF80*Source!I80, 2)+ROUND(Source!AE80*Source!I80, 2))), 2)</f>
        <v>2.57</v>
      </c>
      <c r="V116">
        <f>Source!Y80</f>
        <v>68.72</v>
      </c>
    </row>
    <row r="117" spans="1:26">
      <c r="C117" s="31" t="str">
        <f>"Объем: "&amp;Source!I80&amp;"=2,3/"&amp;"100"</f>
        <v>Объем: 0,023=2,3/100</v>
      </c>
    </row>
    <row r="118" spans="1:26" ht="14.25">
      <c r="A118" s="23"/>
      <c r="B118" s="53"/>
      <c r="C118" s="53" t="s">
        <v>938</v>
      </c>
      <c r="D118" s="37"/>
      <c r="E118" s="10"/>
      <c r="F118" s="38">
        <f>Source!AO80</f>
        <v>180.75</v>
      </c>
      <c r="G118" s="39" t="str">
        <f>Source!DG80</f>
        <v>)*1,15</v>
      </c>
      <c r="H118" s="38">
        <f>ROUND(Source!AF80*Source!I80, 2)</f>
        <v>4.78</v>
      </c>
      <c r="I118" s="39"/>
      <c r="J118" s="39">
        <f>IF(Source!BA80&lt;&gt; 0, Source!BA80, 1)</f>
        <v>33.32</v>
      </c>
      <c r="K118" s="38">
        <f>Source!S80</f>
        <v>159.30000000000001</v>
      </c>
      <c r="L118" s="40"/>
      <c r="R118">
        <f>H118</f>
        <v>4.78</v>
      </c>
    </row>
    <row r="119" spans="1:26" ht="14.25">
      <c r="A119" s="23"/>
      <c r="B119" s="53"/>
      <c r="C119" s="53" t="s">
        <v>92</v>
      </c>
      <c r="D119" s="37"/>
      <c r="E119" s="10"/>
      <c r="F119" s="38">
        <f>Source!AM80</f>
        <v>14.33</v>
      </c>
      <c r="G119" s="39" t="str">
        <f>Source!DE80</f>
        <v>)*1,25</v>
      </c>
      <c r="H119" s="38">
        <f>ROUND(Source!AD80*Source!I80, 2)</f>
        <v>0.41</v>
      </c>
      <c r="I119" s="39"/>
      <c r="J119" s="39">
        <f>IF(Source!BB80&lt;&gt; 0, Source!BB80, 1)</f>
        <v>11.06</v>
      </c>
      <c r="K119" s="38">
        <f>Source!Q80</f>
        <v>4.5599999999999996</v>
      </c>
      <c r="L119" s="40"/>
    </row>
    <row r="120" spans="1:26" ht="14.25">
      <c r="A120" s="23"/>
      <c r="B120" s="53"/>
      <c r="C120" s="53" t="s">
        <v>944</v>
      </c>
      <c r="D120" s="37"/>
      <c r="E120" s="10"/>
      <c r="F120" s="38">
        <f>Source!AN80</f>
        <v>0.54</v>
      </c>
      <c r="G120" s="39" t="str">
        <f>Source!DF80</f>
        <v>)*1,25</v>
      </c>
      <c r="H120" s="50">
        <f>ROUND(Source!AE80*Source!I80, 2)</f>
        <v>0.02</v>
      </c>
      <c r="I120" s="39"/>
      <c r="J120" s="39">
        <f>IF(Source!BS80&lt;&gt; 0, Source!BS80, 1)</f>
        <v>33.32</v>
      </c>
      <c r="K120" s="50">
        <f>Source!R80</f>
        <v>0.52</v>
      </c>
      <c r="L120" s="40"/>
      <c r="R120">
        <f>H120</f>
        <v>0.02</v>
      </c>
    </row>
    <row r="121" spans="1:26" ht="14.25">
      <c r="A121" s="23"/>
      <c r="B121" s="53"/>
      <c r="C121" s="53" t="s">
        <v>946</v>
      </c>
      <c r="D121" s="37"/>
      <c r="E121" s="10"/>
      <c r="F121" s="38">
        <f>Source!AL80</f>
        <v>4004.09</v>
      </c>
      <c r="G121" s="39" t="str">
        <f>Source!DD80</f>
        <v/>
      </c>
      <c r="H121" s="38">
        <f>ROUND(Source!AC80*Source!I80, 2)</f>
        <v>92.09</v>
      </c>
      <c r="I121" s="39"/>
      <c r="J121" s="39">
        <f>IF(Source!BC80&lt;&gt; 0, Source!BC80, 1)</f>
        <v>4.76</v>
      </c>
      <c r="K121" s="38">
        <f>Source!P80</f>
        <v>438.37</v>
      </c>
      <c r="L121" s="40"/>
    </row>
    <row r="122" spans="1:26" ht="14.25">
      <c r="A122" s="23"/>
      <c r="B122" s="53"/>
      <c r="C122" s="53" t="s">
        <v>939</v>
      </c>
      <c r="D122" s="37" t="s">
        <v>940</v>
      </c>
      <c r="E122" s="10">
        <f>Source!BZ80</f>
        <v>118</v>
      </c>
      <c r="F122" s="58" t="str">
        <f>CONCATENATE(" )", Source!DL80, Source!FT80, "=", Source!FX80)</f>
        <v xml:space="preserve"> )*0,9=106,2</v>
      </c>
      <c r="G122" s="59"/>
      <c r="H122" s="38">
        <f>SUM(S116:S125)</f>
        <v>5.0999999999999996</v>
      </c>
      <c r="I122" s="41" t="str">
        <f>CONCATENATE(Source!FX80, Source!FV80, "=")</f>
        <v>106,2*0,85=</v>
      </c>
      <c r="J122" s="36">
        <f>Source!AT80</f>
        <v>90</v>
      </c>
      <c r="K122" s="38">
        <f>SUM(T116:T125)</f>
        <v>143.84</v>
      </c>
      <c r="L122" s="40"/>
    </row>
    <row r="123" spans="1:26" ht="14.25">
      <c r="A123" s="23"/>
      <c r="B123" s="53"/>
      <c r="C123" s="53" t="s">
        <v>941</v>
      </c>
      <c r="D123" s="37" t="s">
        <v>940</v>
      </c>
      <c r="E123" s="10">
        <f>Source!CA80</f>
        <v>63</v>
      </c>
      <c r="F123" s="58" t="str">
        <f>CONCATENATE(" )", Source!DM80, Source!FU80, "=", Source!FY80)</f>
        <v xml:space="preserve"> )*0,85=53,55</v>
      </c>
      <c r="G123" s="59"/>
      <c r="H123" s="38">
        <f>SUM(U116:U125)</f>
        <v>2.57</v>
      </c>
      <c r="I123" s="41" t="str">
        <f>CONCATENATE(Source!FY80, Source!FW80, "=")</f>
        <v>53,55*0,8=</v>
      </c>
      <c r="J123" s="36">
        <f>Source!AU80</f>
        <v>43</v>
      </c>
      <c r="K123" s="38">
        <f>SUM(V116:V125)</f>
        <v>68.72</v>
      </c>
      <c r="L123" s="40"/>
    </row>
    <row r="124" spans="1:26" ht="14.25">
      <c r="A124" s="23"/>
      <c r="B124" s="53"/>
      <c r="C124" s="53" t="s">
        <v>942</v>
      </c>
      <c r="D124" s="37" t="s">
        <v>943</v>
      </c>
      <c r="E124" s="10">
        <f>Source!AQ80</f>
        <v>21.19</v>
      </c>
      <c r="F124" s="38"/>
      <c r="G124" s="39" t="str">
        <f>Source!DI80</f>
        <v>)*1,15</v>
      </c>
      <c r="H124" s="38"/>
      <c r="I124" s="39"/>
      <c r="J124" s="39"/>
      <c r="K124" s="38"/>
      <c r="L124" s="42">
        <f>Source!U80</f>
        <v>0.56047550000000002</v>
      </c>
    </row>
    <row r="125" spans="1:26" ht="28.5">
      <c r="A125" s="54" t="str">
        <f>Source!E81</f>
        <v>1,1</v>
      </c>
      <c r="B125" s="55" t="str">
        <f>Source!F81</f>
        <v>101-2904</v>
      </c>
      <c r="C125" s="55" t="str">
        <f>Source!G81</f>
        <v>Доски подоконные ПВХ, шириной 200 мм</v>
      </c>
      <c r="D125" s="43" t="str">
        <f>Source!H81</f>
        <v>м</v>
      </c>
      <c r="E125" s="44">
        <f>Source!I81</f>
        <v>2.2999999999999998</v>
      </c>
      <c r="F125" s="45">
        <f>Source!AL81+Source!AM81+Source!AO81</f>
        <v>131.99</v>
      </c>
      <c r="G125" s="46" t="s">
        <v>3</v>
      </c>
      <c r="H125" s="45">
        <f>ROUND(Source!AC81*Source!I81, 2)+ROUND(Source!AD81*Source!I81, 2)+ROUND(Source!AF81*Source!I81, 2)</f>
        <v>303.58</v>
      </c>
      <c r="I125" s="47"/>
      <c r="J125" s="47">
        <f>IF(Source!BC81&lt;&gt; 0, Source!BC81, 1)</f>
        <v>0.82</v>
      </c>
      <c r="K125" s="45">
        <f>Source!O81</f>
        <v>248.93</v>
      </c>
      <c r="L125" s="48"/>
      <c r="S125">
        <f>ROUND((Source!FX81/100)*((ROUND(Source!AF81*Source!I81, 2)+ROUND(Source!AE81*Source!I81, 2))), 2)</f>
        <v>0</v>
      </c>
      <c r="T125">
        <f>Source!X81</f>
        <v>0</v>
      </c>
      <c r="U125">
        <f>ROUND((Source!FY81/100)*((ROUND(Source!AF81*Source!I81, 2)+ROUND(Source!AE81*Source!I81, 2))), 2)</f>
        <v>0</v>
      </c>
      <c r="V125">
        <f>Source!Y81</f>
        <v>0</v>
      </c>
      <c r="W125">
        <f>IF(Source!BI81&lt;=1,H125, 0)</f>
        <v>303.58</v>
      </c>
      <c r="X125">
        <f>IF(Source!BI81=2,H125, 0)</f>
        <v>0</v>
      </c>
      <c r="Y125">
        <f>IF(Source!BI81=3,H125, 0)</f>
        <v>0</v>
      </c>
      <c r="Z125">
        <f>IF(Source!BI81=4,H125, 0)</f>
        <v>0</v>
      </c>
    </row>
    <row r="126" spans="1:26" ht="15">
      <c r="G126" s="60">
        <f>H118+H119+H121+H122+H123+SUM(H125:H125)</f>
        <v>408.53</v>
      </c>
      <c r="H126" s="60"/>
      <c r="J126" s="60">
        <f>K118+K119+K121+K122+K123+SUM(K125:K125)</f>
        <v>1063.72</v>
      </c>
      <c r="K126" s="60"/>
      <c r="L126" s="49">
        <f>Source!U80</f>
        <v>0.56047550000000002</v>
      </c>
      <c r="O126" s="32">
        <f>G126</f>
        <v>408.53</v>
      </c>
      <c r="P126" s="32">
        <f>J126</f>
        <v>1063.72</v>
      </c>
      <c r="Q126" s="32">
        <f>L126</f>
        <v>0.56047550000000002</v>
      </c>
      <c r="W126">
        <f>IF(Source!BI80&lt;=1,H118+H119+H121+H122+H123, 0)</f>
        <v>104.94999999999999</v>
      </c>
      <c r="X126">
        <f>IF(Source!BI80=2,H118+H119+H121+H122+H123, 0)</f>
        <v>0</v>
      </c>
      <c r="Y126">
        <f>IF(Source!BI80=3,H118+H119+H121+H122+H123, 0)</f>
        <v>0</v>
      </c>
      <c r="Z126">
        <f>IF(Source!BI80=4,H118+H119+H121+H122+H123, 0)</f>
        <v>0</v>
      </c>
    </row>
    <row r="127" spans="1:26" ht="79.5">
      <c r="A127" s="23" t="str">
        <f>Source!E82</f>
        <v>2</v>
      </c>
      <c r="B127" s="53" t="s">
        <v>947</v>
      </c>
      <c r="C127" s="53" t="str">
        <f>Source!G82</f>
        <v>Облицовка оконных и дверных откосов декоративным бумажно-слоистым пластиком или листами из синтетических материалов на клее</v>
      </c>
      <c r="D127" s="37" t="str">
        <f>Source!H82</f>
        <v>100 м2 облицовки</v>
      </c>
      <c r="E127" s="10">
        <f>Source!I82</f>
        <v>1.2E-2</v>
      </c>
      <c r="F127" s="38">
        <f>Source!AL82+Source!AM82+Source!AO82</f>
        <v>2053.38</v>
      </c>
      <c r="G127" s="39"/>
      <c r="H127" s="38"/>
      <c r="I127" s="39" t="str">
        <f>Source!BO82</f>
        <v>15-01-050-4</v>
      </c>
      <c r="J127" s="39"/>
      <c r="K127" s="38"/>
      <c r="L127" s="40"/>
      <c r="S127">
        <f>ROUND((Source!FX82/100)*((ROUND(Source!AF82*Source!I82, 2)+ROUND(Source!AE82*Source!I82, 2))), 2)</f>
        <v>19.95</v>
      </c>
      <c r="T127">
        <f>Source!X82</f>
        <v>562.58000000000004</v>
      </c>
      <c r="U127">
        <f>ROUND((Source!FY82/100)*((ROUND(Source!AF82*Source!I82, 2)+ROUND(Source!AE82*Source!I82, 2))), 2)</f>
        <v>9.8699999999999992</v>
      </c>
      <c r="V127">
        <f>Source!Y82</f>
        <v>260.2</v>
      </c>
    </row>
    <row r="128" spans="1:26">
      <c r="C128" s="31" t="str">
        <f>"Объем: "&amp;Source!I82&amp;"=1,2/"&amp;"100"</f>
        <v>Объем: 0,012=1,2/100</v>
      </c>
    </row>
    <row r="129" spans="1:26" ht="14.25">
      <c r="A129" s="23"/>
      <c r="B129" s="53"/>
      <c r="C129" s="53" t="s">
        <v>938</v>
      </c>
      <c r="D129" s="37"/>
      <c r="E129" s="10"/>
      <c r="F129" s="38">
        <f>Source!AO82</f>
        <v>1528.19</v>
      </c>
      <c r="G129" s="39" t="str">
        <f>Source!DG82</f>
        <v>)*1,15</v>
      </c>
      <c r="H129" s="38">
        <f>ROUND(Source!AF82*Source!I82, 2)</f>
        <v>21.09</v>
      </c>
      <c r="I129" s="39"/>
      <c r="J129" s="39">
        <f>IF(Source!BA82&lt;&gt; 0, Source!BA82, 1)</f>
        <v>33.32</v>
      </c>
      <c r="K129" s="38">
        <f>Source!S82</f>
        <v>702.69</v>
      </c>
      <c r="L129" s="40"/>
      <c r="R129">
        <f>H129</f>
        <v>21.09</v>
      </c>
    </row>
    <row r="130" spans="1:26" ht="14.25">
      <c r="A130" s="23"/>
      <c r="B130" s="53"/>
      <c r="C130" s="53" t="s">
        <v>92</v>
      </c>
      <c r="D130" s="37"/>
      <c r="E130" s="10"/>
      <c r="F130" s="38">
        <f>Source!AM82</f>
        <v>46.33</v>
      </c>
      <c r="G130" s="39" t="str">
        <f>Source!DE82</f>
        <v>)*1,25</v>
      </c>
      <c r="H130" s="38">
        <f>ROUND(Source!AD82*Source!I82, 2)</f>
        <v>0.69</v>
      </c>
      <c r="I130" s="39"/>
      <c r="J130" s="39">
        <f>IF(Source!BB82&lt;&gt; 0, Source!BB82, 1)</f>
        <v>10.92</v>
      </c>
      <c r="K130" s="38">
        <f>Source!Q82</f>
        <v>7.59</v>
      </c>
      <c r="L130" s="40"/>
    </row>
    <row r="131" spans="1:26" ht="14.25">
      <c r="A131" s="23"/>
      <c r="B131" s="53"/>
      <c r="C131" s="53" t="s">
        <v>944</v>
      </c>
      <c r="D131" s="37"/>
      <c r="E131" s="10"/>
      <c r="F131" s="38">
        <f>Source!AN82</f>
        <v>1.08</v>
      </c>
      <c r="G131" s="39" t="str">
        <f>Source!DF82</f>
        <v>)*1,25</v>
      </c>
      <c r="H131" s="50">
        <f>ROUND(Source!AE82*Source!I82, 2)</f>
        <v>0.02</v>
      </c>
      <c r="I131" s="39"/>
      <c r="J131" s="39">
        <f>IF(Source!BS82&lt;&gt; 0, Source!BS82, 1)</f>
        <v>33.32</v>
      </c>
      <c r="K131" s="50">
        <f>Source!R82</f>
        <v>0.54</v>
      </c>
      <c r="L131" s="40"/>
      <c r="R131">
        <f>H131</f>
        <v>0.02</v>
      </c>
    </row>
    <row r="132" spans="1:26" ht="14.25">
      <c r="A132" s="23"/>
      <c r="B132" s="53"/>
      <c r="C132" s="53" t="s">
        <v>946</v>
      </c>
      <c r="D132" s="37"/>
      <c r="E132" s="10"/>
      <c r="F132" s="38">
        <f>Source!AL82</f>
        <v>478.86</v>
      </c>
      <c r="G132" s="39" t="str">
        <f>Source!DD82</f>
        <v/>
      </c>
      <c r="H132" s="38">
        <f>ROUND(Source!AC82*Source!I82, 2)</f>
        <v>5.75</v>
      </c>
      <c r="I132" s="39"/>
      <c r="J132" s="39">
        <f>IF(Source!BC82&lt;&gt; 0, Source!BC82, 1)</f>
        <v>3.4</v>
      </c>
      <c r="K132" s="38">
        <f>Source!P82</f>
        <v>19.54</v>
      </c>
      <c r="L132" s="40"/>
    </row>
    <row r="133" spans="1:26" ht="14.25">
      <c r="A133" s="23"/>
      <c r="B133" s="53"/>
      <c r="C133" s="53" t="s">
        <v>939</v>
      </c>
      <c r="D133" s="37" t="s">
        <v>940</v>
      </c>
      <c r="E133" s="10">
        <f>Source!BZ82</f>
        <v>105</v>
      </c>
      <c r="F133" s="58" t="str">
        <f>CONCATENATE(" )", Source!DL82, Source!FT82, "=", Source!FX82)</f>
        <v xml:space="preserve"> )*0,9=94,5</v>
      </c>
      <c r="G133" s="59"/>
      <c r="H133" s="38">
        <f>SUM(S127:S137)</f>
        <v>19.95</v>
      </c>
      <c r="I133" s="41" t="str">
        <f>CONCATENATE(Source!FX82, Source!FV82, "=")</f>
        <v>94,5*0,85=</v>
      </c>
      <c r="J133" s="36">
        <f>Source!AT82</f>
        <v>80</v>
      </c>
      <c r="K133" s="38">
        <f>SUM(T127:T137)</f>
        <v>562.58000000000004</v>
      </c>
      <c r="L133" s="40"/>
    </row>
    <row r="134" spans="1:26" ht="14.25">
      <c r="A134" s="23"/>
      <c r="B134" s="53"/>
      <c r="C134" s="53" t="s">
        <v>941</v>
      </c>
      <c r="D134" s="37" t="s">
        <v>940</v>
      </c>
      <c r="E134" s="10">
        <f>Source!CA82</f>
        <v>55</v>
      </c>
      <c r="F134" s="58" t="str">
        <f>CONCATENATE(" )", Source!DM82, Source!FU82, "=", Source!FY82)</f>
        <v xml:space="preserve"> )*0,85=46,75</v>
      </c>
      <c r="G134" s="59"/>
      <c r="H134" s="38">
        <f>SUM(U127:U137)</f>
        <v>9.8699999999999992</v>
      </c>
      <c r="I134" s="41" t="str">
        <f>CONCATENATE(Source!FY82, Source!FW82, "=")</f>
        <v>46,75*0,8=</v>
      </c>
      <c r="J134" s="36">
        <f>Source!AU82</f>
        <v>37</v>
      </c>
      <c r="K134" s="38">
        <f>SUM(V127:V137)</f>
        <v>260.2</v>
      </c>
      <c r="L134" s="40"/>
    </row>
    <row r="135" spans="1:26" ht="14.25">
      <c r="A135" s="23"/>
      <c r="B135" s="53"/>
      <c r="C135" s="53" t="s">
        <v>942</v>
      </c>
      <c r="D135" s="37" t="s">
        <v>943</v>
      </c>
      <c r="E135" s="10">
        <f>Source!AQ82</f>
        <v>166.47</v>
      </c>
      <c r="F135" s="38"/>
      <c r="G135" s="39" t="str">
        <f>Source!DI82</f>
        <v>)*1,15</v>
      </c>
      <c r="H135" s="38"/>
      <c r="I135" s="39"/>
      <c r="J135" s="39"/>
      <c r="K135" s="38"/>
      <c r="L135" s="42">
        <f>Source!U82</f>
        <v>2.2972859999999997</v>
      </c>
    </row>
    <row r="136" spans="1:26" ht="85.5">
      <c r="A136" s="23" t="str">
        <f>Source!E83</f>
        <v>2,1</v>
      </c>
      <c r="B136" s="53" t="str">
        <f>Source!F83</f>
        <v>101-6871</v>
      </c>
      <c r="C136" s="53" t="str">
        <f>Source!G83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36" s="37" t="str">
        <f>Source!H83</f>
        <v>м2</v>
      </c>
      <c r="E136" s="10">
        <f>Source!I83</f>
        <v>1.26</v>
      </c>
      <c r="F136" s="38">
        <f>Source!AL83+Source!AM83+Source!AO83</f>
        <v>377.87</v>
      </c>
      <c r="G136" s="52" t="s">
        <v>3</v>
      </c>
      <c r="H136" s="38">
        <f>ROUND(Source!AC83*Source!I83, 2)+ROUND(Source!AD83*Source!I83, 2)+ROUND(Source!AF83*Source!I83, 2)</f>
        <v>476.12</v>
      </c>
      <c r="I136" s="39"/>
      <c r="J136" s="39">
        <f>IF(Source!BC83&lt;&gt; 0, Source!BC83, 1)</f>
        <v>0.6</v>
      </c>
      <c r="K136" s="38">
        <f>Source!O83</f>
        <v>285.67</v>
      </c>
      <c r="L136" s="40"/>
      <c r="S136">
        <f>ROUND((Source!FX83/100)*((ROUND(Source!AF83*Source!I83, 2)+ROUND(Source!AE83*Source!I83, 2))), 2)</f>
        <v>0</v>
      </c>
      <c r="T136">
        <f>Source!X83</f>
        <v>0</v>
      </c>
      <c r="U136">
        <f>ROUND((Source!FY83/100)*((ROUND(Source!AF83*Source!I83, 2)+ROUND(Source!AE83*Source!I83, 2))), 2)</f>
        <v>0</v>
      </c>
      <c r="V136">
        <f>Source!Y83</f>
        <v>0</v>
      </c>
      <c r="W136">
        <f>IF(Source!BI83&lt;=1,H136, 0)</f>
        <v>476.12</v>
      </c>
      <c r="X136">
        <f>IF(Source!BI83=2,H136, 0)</f>
        <v>0</v>
      </c>
      <c r="Y136">
        <f>IF(Source!BI83=3,H136, 0)</f>
        <v>0</v>
      </c>
      <c r="Z136">
        <f>IF(Source!BI83=4,H136, 0)</f>
        <v>0</v>
      </c>
    </row>
    <row r="137" spans="1:26" ht="14.25">
      <c r="A137" s="54" t="str">
        <f>Source!E84</f>
        <v>2,2</v>
      </c>
      <c r="B137" s="55" t="str">
        <f>Source!F84</f>
        <v>101-2416</v>
      </c>
      <c r="C137" s="55" t="str">
        <f>Source!G84</f>
        <v>Грунтовка «Бетоконтакт», КНАУФ</v>
      </c>
      <c r="D137" s="43" t="str">
        <f>Source!H84</f>
        <v>кг</v>
      </c>
      <c r="E137" s="44">
        <f>Source!I84</f>
        <v>0.107</v>
      </c>
      <c r="F137" s="45">
        <f>Source!AL84+Source!AM84+Source!AO84</f>
        <v>22.91</v>
      </c>
      <c r="G137" s="46" t="s">
        <v>3</v>
      </c>
      <c r="H137" s="45">
        <f>ROUND(Source!AC84*Source!I84, 2)+ROUND(Source!AD84*Source!I84, 2)+ROUND(Source!AF84*Source!I84, 2)</f>
        <v>2.4500000000000002</v>
      </c>
      <c r="I137" s="47"/>
      <c r="J137" s="47">
        <f>IF(Source!BC84&lt;&gt; 0, Source!BC84, 1)</f>
        <v>5.85</v>
      </c>
      <c r="K137" s="45">
        <f>Source!O84</f>
        <v>14.34</v>
      </c>
      <c r="L137" s="48"/>
      <c r="S137">
        <f>ROUND((Source!FX84/100)*((ROUND(Source!AF84*Source!I84, 2)+ROUND(Source!AE84*Source!I84, 2))), 2)</f>
        <v>0</v>
      </c>
      <c r="T137">
        <f>Source!X84</f>
        <v>0</v>
      </c>
      <c r="U137">
        <f>ROUND((Source!FY84/100)*((ROUND(Source!AF84*Source!I84, 2)+ROUND(Source!AE84*Source!I84, 2))), 2)</f>
        <v>0</v>
      </c>
      <c r="V137">
        <f>Source!Y84</f>
        <v>0</v>
      </c>
      <c r="W137">
        <f>IF(Source!BI84&lt;=1,H137, 0)</f>
        <v>2.4500000000000002</v>
      </c>
      <c r="X137">
        <f>IF(Source!BI84=2,H137, 0)</f>
        <v>0</v>
      </c>
      <c r="Y137">
        <f>IF(Source!BI84=3,H137, 0)</f>
        <v>0</v>
      </c>
      <c r="Z137">
        <f>IF(Source!BI84=4,H137, 0)</f>
        <v>0</v>
      </c>
    </row>
    <row r="138" spans="1:26" ht="15">
      <c r="G138" s="60">
        <f>H129+H130+H132+H133+H134+SUM(H136:H137)</f>
        <v>535.91999999999996</v>
      </c>
      <c r="H138" s="60"/>
      <c r="J138" s="60">
        <f>K129+K130+K132+K133+K134+SUM(K136:K137)</f>
        <v>1852.6100000000001</v>
      </c>
      <c r="K138" s="60"/>
      <c r="L138" s="49">
        <f>Source!U82</f>
        <v>2.2972859999999997</v>
      </c>
      <c r="O138" s="32">
        <f>G138</f>
        <v>535.91999999999996</v>
      </c>
      <c r="P138" s="32">
        <f>J138</f>
        <v>1852.6100000000001</v>
      </c>
      <c r="Q138" s="32">
        <f>L138</f>
        <v>2.2972859999999997</v>
      </c>
      <c r="W138">
        <f>IF(Source!BI82&lt;=1,H129+H130+H132+H133+H134, 0)</f>
        <v>57.35</v>
      </c>
      <c r="X138">
        <f>IF(Source!BI82=2,H129+H130+H132+H133+H134, 0)</f>
        <v>0</v>
      </c>
      <c r="Y138">
        <f>IF(Source!BI82=3,H129+H130+H132+H133+H134, 0)</f>
        <v>0</v>
      </c>
      <c r="Z138">
        <f>IF(Source!BI82=4,H129+H130+H132+H133+H134, 0)</f>
        <v>0</v>
      </c>
    </row>
    <row r="139" spans="1:26" ht="28.5">
      <c r="A139" s="23" t="str">
        <f>Source!E85</f>
        <v>3</v>
      </c>
      <c r="B139" s="53" t="str">
        <f>Source!F85</f>
        <v>10-04-013-1</v>
      </c>
      <c r="C139" s="53" t="str">
        <f>Source!G85</f>
        <v>Установка деревянных дверных блоков</v>
      </c>
      <c r="D139" s="37" t="str">
        <f>Source!H85</f>
        <v>100 м2 проемов</v>
      </c>
      <c r="E139" s="10">
        <f>Source!I85</f>
        <v>0.02</v>
      </c>
      <c r="F139" s="38">
        <f>Source!AL85+Source!AM85+Source!AO85</f>
        <v>21712.98</v>
      </c>
      <c r="G139" s="39"/>
      <c r="H139" s="38"/>
      <c r="I139" s="39" t="str">
        <f>Source!BO85</f>
        <v>10-04-013-1</v>
      </c>
      <c r="J139" s="39"/>
      <c r="K139" s="38"/>
      <c r="L139" s="40"/>
      <c r="S139">
        <f>ROUND((Source!FX85/100)*((ROUND(Source!AF85*Source!I85, 2)+ROUND(Source!AE85*Source!I85, 2))), 2)</f>
        <v>16.100000000000001</v>
      </c>
      <c r="T139">
        <f>Source!X85</f>
        <v>454.77</v>
      </c>
      <c r="U139">
        <f>ROUND((Source!FY85/100)*((ROUND(Source!AF85*Source!I85, 2)+ROUND(Source!AE85*Source!I85, 2))), 2)</f>
        <v>8.1199999999999992</v>
      </c>
      <c r="V139">
        <f>Source!Y85</f>
        <v>217.28</v>
      </c>
    </row>
    <row r="140" spans="1:26">
      <c r="C140" s="31" t="str">
        <f>"Объем: "&amp;Source!I85&amp;"=2/"&amp;"100"</f>
        <v>Объем: 0,02=2/100</v>
      </c>
    </row>
    <row r="141" spans="1:26" ht="14.25">
      <c r="A141" s="23"/>
      <c r="B141" s="53"/>
      <c r="C141" s="53" t="s">
        <v>938</v>
      </c>
      <c r="D141" s="37"/>
      <c r="E141" s="10"/>
      <c r="F141" s="38">
        <f>Source!AO85</f>
        <v>639.24</v>
      </c>
      <c r="G141" s="39" t="str">
        <f>Source!DG85</f>
        <v>*1,15</v>
      </c>
      <c r="H141" s="38">
        <f>ROUND(Source!AF85*Source!I85, 2)</f>
        <v>14.7</v>
      </c>
      <c r="I141" s="39"/>
      <c r="J141" s="39">
        <f>IF(Source!BA85&lt;&gt; 0, Source!BA85, 1)</f>
        <v>33.32</v>
      </c>
      <c r="K141" s="38">
        <f>Source!S85</f>
        <v>489.89</v>
      </c>
      <c r="L141" s="40"/>
      <c r="R141">
        <f>H141</f>
        <v>14.7</v>
      </c>
    </row>
    <row r="142" spans="1:26" ht="14.25">
      <c r="A142" s="23"/>
      <c r="B142" s="53"/>
      <c r="C142" s="53" t="s">
        <v>92</v>
      </c>
      <c r="D142" s="37"/>
      <c r="E142" s="10"/>
      <c r="F142" s="38">
        <f>Source!AM85</f>
        <v>333.01</v>
      </c>
      <c r="G142" s="39" t="str">
        <f>Source!DE85</f>
        <v>*1,25</v>
      </c>
      <c r="H142" s="38">
        <f>ROUND(Source!AD85*Source!I85, 2)</f>
        <v>8.33</v>
      </c>
      <c r="I142" s="39"/>
      <c r="J142" s="39">
        <f>IF(Source!BB85&lt;&gt; 0, Source!BB85, 1)</f>
        <v>10.3</v>
      </c>
      <c r="K142" s="38">
        <f>Source!Q85</f>
        <v>85.75</v>
      </c>
      <c r="L142" s="40"/>
    </row>
    <row r="143" spans="1:26" ht="14.25">
      <c r="A143" s="23"/>
      <c r="B143" s="53"/>
      <c r="C143" s="53" t="s">
        <v>944</v>
      </c>
      <c r="D143" s="37"/>
      <c r="E143" s="10"/>
      <c r="F143" s="38">
        <f>Source!AN85</f>
        <v>18.5</v>
      </c>
      <c r="G143" s="39" t="str">
        <f>Source!DF85</f>
        <v>*1,25</v>
      </c>
      <c r="H143" s="50">
        <f>ROUND(Source!AE85*Source!I85, 2)</f>
        <v>0.46</v>
      </c>
      <c r="I143" s="39"/>
      <c r="J143" s="39">
        <f>IF(Source!BS85&lt;&gt; 0, Source!BS85, 1)</f>
        <v>33.32</v>
      </c>
      <c r="K143" s="50">
        <f>Source!R85</f>
        <v>15.41</v>
      </c>
      <c r="L143" s="40"/>
      <c r="R143">
        <f>H143</f>
        <v>0.46</v>
      </c>
    </row>
    <row r="144" spans="1:26" ht="14.25">
      <c r="A144" s="23"/>
      <c r="B144" s="53"/>
      <c r="C144" s="53" t="s">
        <v>946</v>
      </c>
      <c r="D144" s="37"/>
      <c r="E144" s="10"/>
      <c r="F144" s="38">
        <f>Source!AL85</f>
        <v>20740.73</v>
      </c>
      <c r="G144" s="39" t="str">
        <f>Source!DD85</f>
        <v/>
      </c>
      <c r="H144" s="38">
        <f>ROUND(Source!AC85*Source!I85, 2)</f>
        <v>414.81</v>
      </c>
      <c r="I144" s="39"/>
      <c r="J144" s="39">
        <f>IF(Source!BC85&lt;&gt; 0, Source!BC85, 1)</f>
        <v>5.0199999999999996</v>
      </c>
      <c r="K144" s="38">
        <f>Source!P85</f>
        <v>2082.37</v>
      </c>
      <c r="L144" s="40"/>
    </row>
    <row r="145" spans="1:26" ht="14.25">
      <c r="A145" s="23"/>
      <c r="B145" s="53"/>
      <c r="C145" s="53" t="s">
        <v>939</v>
      </c>
      <c r="D145" s="37" t="s">
        <v>940</v>
      </c>
      <c r="E145" s="10">
        <f>Source!BZ85</f>
        <v>118</v>
      </c>
      <c r="F145" s="58" t="str">
        <f>CONCATENATE(" )", Source!DL85, Source!FT85, "=", Source!FX85)</f>
        <v xml:space="preserve"> )*0,9=106,2</v>
      </c>
      <c r="G145" s="59"/>
      <c r="H145" s="38">
        <f>SUM(S139:S150)</f>
        <v>16.100000000000001</v>
      </c>
      <c r="I145" s="41" t="str">
        <f>CONCATENATE(Source!FX85, Source!FV85, "=")</f>
        <v>106,2*0,85=</v>
      </c>
      <c r="J145" s="36">
        <f>Source!AT85</f>
        <v>90</v>
      </c>
      <c r="K145" s="38">
        <f>SUM(T139:T150)</f>
        <v>454.77</v>
      </c>
      <c r="L145" s="40"/>
    </row>
    <row r="146" spans="1:26" ht="14.25">
      <c r="A146" s="23"/>
      <c r="B146" s="53"/>
      <c r="C146" s="53" t="s">
        <v>941</v>
      </c>
      <c r="D146" s="37" t="s">
        <v>940</v>
      </c>
      <c r="E146" s="10">
        <f>Source!CA85</f>
        <v>63</v>
      </c>
      <c r="F146" s="58" t="str">
        <f>CONCATENATE(" )", Source!DM85, Source!FU85, "=", Source!FY85)</f>
        <v xml:space="preserve"> )*0,85=53,55</v>
      </c>
      <c r="G146" s="59"/>
      <c r="H146" s="38">
        <f>SUM(U139:U150)</f>
        <v>8.1199999999999992</v>
      </c>
      <c r="I146" s="41" t="str">
        <f>CONCATENATE(Source!FY85, Source!FW85, "=")</f>
        <v>53,55*0,8=</v>
      </c>
      <c r="J146" s="36">
        <f>Source!AU85</f>
        <v>43</v>
      </c>
      <c r="K146" s="38">
        <f>SUM(V139:V150)</f>
        <v>217.28</v>
      </c>
      <c r="L146" s="40"/>
    </row>
    <row r="147" spans="1:26" ht="14.25">
      <c r="A147" s="23"/>
      <c r="B147" s="53"/>
      <c r="C147" s="53" t="s">
        <v>942</v>
      </c>
      <c r="D147" s="37" t="s">
        <v>943</v>
      </c>
      <c r="E147" s="10">
        <f>Source!AQ85</f>
        <v>73.14</v>
      </c>
      <c r="F147" s="38"/>
      <c r="G147" s="39" t="str">
        <f>Source!DI85</f>
        <v>*1,15</v>
      </c>
      <c r="H147" s="38"/>
      <c r="I147" s="39"/>
      <c r="J147" s="39"/>
      <c r="K147" s="38"/>
      <c r="L147" s="42">
        <f>Source!U85</f>
        <v>1.6822199999999998</v>
      </c>
    </row>
    <row r="148" spans="1:26" ht="57">
      <c r="A148" s="23" t="str">
        <f>Source!E86</f>
        <v>3,1</v>
      </c>
      <c r="B148" s="53" t="str">
        <f>Source!F86</f>
        <v>101-0882</v>
      </c>
      <c r="C148" s="53" t="str">
        <f>Source!G86</f>
        <v>Скобяные изделия для дверных балконных блоков со спаренными полотнами жилых и общественных зданий однопольных</v>
      </c>
      <c r="D148" s="37" t="str">
        <f>Source!H86</f>
        <v>компл.</v>
      </c>
      <c r="E148" s="10">
        <f>Source!I86</f>
        <v>1</v>
      </c>
      <c r="F148" s="38">
        <f>Source!AL86+Source!AM86+Source!AO86</f>
        <v>94.69</v>
      </c>
      <c r="G148" s="52" t="s">
        <v>3</v>
      </c>
      <c r="H148" s="38">
        <f>ROUND(Source!AC86*Source!I86, 2)+ROUND(Source!AD86*Source!I86, 2)+ROUND(Source!AF86*Source!I86, 2)</f>
        <v>94.69</v>
      </c>
      <c r="I148" s="39"/>
      <c r="J148" s="39">
        <f>IF(Source!BC86&lt;&gt; 0, Source!BC86, 1)</f>
        <v>2.0699999999999998</v>
      </c>
      <c r="K148" s="38">
        <f>Source!O86</f>
        <v>196.01</v>
      </c>
      <c r="L148" s="40"/>
      <c r="S148">
        <f>ROUND((Source!FX86/100)*((ROUND(Source!AF86*Source!I86, 2)+ROUND(Source!AE86*Source!I86, 2))), 2)</f>
        <v>0</v>
      </c>
      <c r="T148">
        <f>Source!X86</f>
        <v>0</v>
      </c>
      <c r="U148">
        <f>ROUND((Source!FY86/100)*((ROUND(Source!AF86*Source!I86, 2)+ROUND(Source!AE86*Source!I86, 2))), 2)</f>
        <v>0</v>
      </c>
      <c r="V148">
        <f>Source!Y86</f>
        <v>0</v>
      </c>
      <c r="W148">
        <f>IF(Source!BI86&lt;=1,H148, 0)</f>
        <v>94.69</v>
      </c>
      <c r="X148">
        <f>IF(Source!BI86=2,H148, 0)</f>
        <v>0</v>
      </c>
      <c r="Y148">
        <f>IF(Source!BI86=3,H148, 0)</f>
        <v>0</v>
      </c>
      <c r="Z148">
        <f>IF(Source!BI86=4,H148, 0)</f>
        <v>0</v>
      </c>
    </row>
    <row r="149" spans="1:26" ht="42.75">
      <c r="A149" s="23" t="str">
        <f>Source!E87</f>
        <v>3,2</v>
      </c>
      <c r="B149" s="53" t="str">
        <f>Source!F87</f>
        <v>203-8142</v>
      </c>
      <c r="C149" s="53" t="str">
        <f>Source!G87</f>
        <v>Блоки дверные из натурального массива дуба (коробка, полотно глухое, наличники, фурнитура)</v>
      </c>
      <c r="D149" s="37" t="str">
        <f>Source!H87</f>
        <v>м2</v>
      </c>
      <c r="E149" s="10">
        <f>Source!I87</f>
        <v>2</v>
      </c>
      <c r="F149" s="38">
        <f>Source!AL87+Source!AM87+Source!AO87</f>
        <v>4535.87</v>
      </c>
      <c r="G149" s="52" t="s">
        <v>3</v>
      </c>
      <c r="H149" s="38">
        <f>ROUND(Source!AC87*Source!I87, 2)+ROUND(Source!AD87*Source!I87, 2)+ROUND(Source!AF87*Source!I87, 2)</f>
        <v>9071.74</v>
      </c>
      <c r="I149" s="39"/>
      <c r="J149" s="39">
        <f>IF(Source!BC87&lt;&gt; 0, Source!BC87, 1)</f>
        <v>2.44</v>
      </c>
      <c r="K149" s="38">
        <f>Source!O87</f>
        <v>22135.05</v>
      </c>
      <c r="L149" s="40"/>
      <c r="S149">
        <f>ROUND((Source!FX87/100)*((ROUND(Source!AF87*Source!I87, 2)+ROUND(Source!AE87*Source!I87, 2))), 2)</f>
        <v>0</v>
      </c>
      <c r="T149">
        <f>Source!X87</f>
        <v>0</v>
      </c>
      <c r="U149">
        <f>ROUND((Source!FY87/100)*((ROUND(Source!AF87*Source!I87, 2)+ROUND(Source!AE87*Source!I87, 2))), 2)</f>
        <v>0</v>
      </c>
      <c r="V149">
        <f>Source!Y87</f>
        <v>0</v>
      </c>
      <c r="W149">
        <f>IF(Source!BI87&lt;=1,H149, 0)</f>
        <v>9071.74</v>
      </c>
      <c r="X149">
        <f>IF(Source!BI87=2,H149, 0)</f>
        <v>0</v>
      </c>
      <c r="Y149">
        <f>IF(Source!BI87=3,H149, 0)</f>
        <v>0</v>
      </c>
      <c r="Z149">
        <f>IF(Source!BI87=4,H149, 0)</f>
        <v>0</v>
      </c>
    </row>
    <row r="150" spans="1:26" ht="57">
      <c r="A150" s="54" t="str">
        <f>Source!E88</f>
        <v>3,3</v>
      </c>
      <c r="B150" s="55" t="str">
        <f>Source!F88</f>
        <v>203-0223</v>
      </c>
      <c r="C150" s="55" t="str">
        <f>Source!G88</f>
        <v>Блоки дверные с рамочными полотнами однопольные ДН 21-10, площадь 2,05 м2; ДН 24-10, площадь 2,35 м2</v>
      </c>
      <c r="D150" s="43" t="str">
        <f>Source!H88</f>
        <v>м2</v>
      </c>
      <c r="E150" s="44">
        <f>Source!I88</f>
        <v>-2</v>
      </c>
      <c r="F150" s="45">
        <f>Source!AL88+Source!AM88+Source!AO88</f>
        <v>207</v>
      </c>
      <c r="G150" s="46" t="s">
        <v>3</v>
      </c>
      <c r="H150" s="45">
        <f>ROUND(Source!AC88*Source!I88, 2)+ROUND(Source!AD88*Source!I88, 2)+ROUND(Source!AF88*Source!I88, 2)</f>
        <v>-414</v>
      </c>
      <c r="I150" s="47"/>
      <c r="J150" s="47">
        <f>IF(Source!BC88&lt;&gt; 0, Source!BC88, 1)</f>
        <v>5.0199999999999996</v>
      </c>
      <c r="K150" s="45">
        <f>Source!O88</f>
        <v>-2078.2800000000002</v>
      </c>
      <c r="L150" s="48"/>
      <c r="S150">
        <f>ROUND((Source!FX88/100)*((ROUND(Source!AF88*Source!I88, 2)+ROUND(Source!AE88*Source!I88, 2))), 2)</f>
        <v>0</v>
      </c>
      <c r="T150">
        <f>Source!X88</f>
        <v>0</v>
      </c>
      <c r="U150">
        <f>ROUND((Source!FY88/100)*((ROUND(Source!AF88*Source!I88, 2)+ROUND(Source!AE88*Source!I88, 2))), 2)</f>
        <v>0</v>
      </c>
      <c r="V150">
        <f>Source!Y88</f>
        <v>0</v>
      </c>
      <c r="W150">
        <f>IF(Source!BI88&lt;=1,H150, 0)</f>
        <v>-414</v>
      </c>
      <c r="X150">
        <f>IF(Source!BI88=2,H150, 0)</f>
        <v>0</v>
      </c>
      <c r="Y150">
        <f>IF(Source!BI88=3,H150, 0)</f>
        <v>0</v>
      </c>
      <c r="Z150">
        <f>IF(Source!BI88=4,H150, 0)</f>
        <v>0</v>
      </c>
    </row>
    <row r="151" spans="1:26" ht="15">
      <c r="G151" s="60">
        <f>H141+H142+H144+H145+H146+SUM(H148:H150)</f>
        <v>9214.49</v>
      </c>
      <c r="H151" s="60"/>
      <c r="J151" s="60">
        <f>K141+K142+K144+K145+K146+SUM(K148:K150)</f>
        <v>23582.84</v>
      </c>
      <c r="K151" s="60"/>
      <c r="L151" s="49">
        <f>Source!U85</f>
        <v>1.6822199999999998</v>
      </c>
      <c r="O151" s="32">
        <f>G151</f>
        <v>9214.49</v>
      </c>
      <c r="P151" s="32">
        <f>J151</f>
        <v>23582.84</v>
      </c>
      <c r="Q151" s="32">
        <f>L151</f>
        <v>1.6822199999999998</v>
      </c>
      <c r="W151">
        <f>IF(Source!BI85&lt;=1,H141+H142+H144+H145+H146, 0)</f>
        <v>462.06000000000006</v>
      </c>
      <c r="X151">
        <f>IF(Source!BI85=2,H141+H142+H144+H145+H146, 0)</f>
        <v>0</v>
      </c>
      <c r="Y151">
        <f>IF(Source!BI85=3,H141+H142+H144+H145+H146, 0)</f>
        <v>0</v>
      </c>
      <c r="Z151">
        <f>IF(Source!BI85=4,H141+H142+H144+H145+H146, 0)</f>
        <v>0</v>
      </c>
    </row>
    <row r="152" spans="1:26" ht="42.75">
      <c r="A152" s="23" t="str">
        <f>Source!E89</f>
        <v>4</v>
      </c>
      <c r="B152" s="53" t="str">
        <f>Source!F89</f>
        <v>10-01-060-1</v>
      </c>
      <c r="C152" s="53" t="str">
        <f>Source!G89</f>
        <v>Установка и крепление наличников</v>
      </c>
      <c r="D152" s="37" t="str">
        <f>Source!H89</f>
        <v>100 м коробок блоков</v>
      </c>
      <c r="E152" s="10">
        <f>Source!I89</f>
        <v>0.05</v>
      </c>
      <c r="F152" s="38">
        <f>Source!AL89+Source!AM89+Source!AO89</f>
        <v>516.04000000000008</v>
      </c>
      <c r="G152" s="39"/>
      <c r="H152" s="38"/>
      <c r="I152" s="39" t="str">
        <f>Source!BO89</f>
        <v>10-01-060-1</v>
      </c>
      <c r="J152" s="39"/>
      <c r="K152" s="38"/>
      <c r="L152" s="40"/>
      <c r="S152">
        <f>ROUND((Source!FX89/100)*((ROUND(Source!AF89*Source!I89, 2)+ROUND(Source!AE89*Source!I89, 2))), 2)</f>
        <v>3.39</v>
      </c>
      <c r="T152">
        <f>Source!X89</f>
        <v>95.8</v>
      </c>
      <c r="U152">
        <f>ROUND((Source!FY89/100)*((ROUND(Source!AF89*Source!I89, 2)+ROUND(Source!AE89*Source!I89, 2))), 2)</f>
        <v>1.71</v>
      </c>
      <c r="V152">
        <f>Source!Y89</f>
        <v>45.77</v>
      </c>
    </row>
    <row r="153" spans="1:26">
      <c r="C153" s="31" t="str">
        <f>"Объем: "&amp;Source!I89&amp;"=5/"&amp;"100"</f>
        <v>Объем: 0,05=5/100</v>
      </c>
    </row>
    <row r="154" spans="1:26" ht="14.25">
      <c r="A154" s="23"/>
      <c r="B154" s="53"/>
      <c r="C154" s="53" t="s">
        <v>938</v>
      </c>
      <c r="D154" s="37"/>
      <c r="E154" s="10"/>
      <c r="F154" s="38">
        <f>Source!AO89</f>
        <v>63.89</v>
      </c>
      <c r="G154" s="39" t="str">
        <f>Source!DG89</f>
        <v/>
      </c>
      <c r="H154" s="38">
        <f>ROUND(Source!AF89*Source!I89, 2)</f>
        <v>3.19</v>
      </c>
      <c r="I154" s="39"/>
      <c r="J154" s="39">
        <f>IF(Source!BA89&lt;&gt; 0, Source!BA89, 1)</f>
        <v>33.32</v>
      </c>
      <c r="K154" s="38">
        <f>Source!S89</f>
        <v>106.44</v>
      </c>
      <c r="L154" s="40"/>
      <c r="R154">
        <f>H154</f>
        <v>3.19</v>
      </c>
    </row>
    <row r="155" spans="1:26" ht="14.25">
      <c r="A155" s="23"/>
      <c r="B155" s="53"/>
      <c r="C155" s="53" t="s">
        <v>92</v>
      </c>
      <c r="D155" s="37"/>
      <c r="E155" s="10"/>
      <c r="F155" s="38">
        <f>Source!AM89</f>
        <v>3.49</v>
      </c>
      <c r="G155" s="39" t="str">
        <f>Source!DE89</f>
        <v/>
      </c>
      <c r="H155" s="38">
        <f>ROUND(Source!AD89*Source!I89, 2)</f>
        <v>0.17</v>
      </c>
      <c r="I155" s="39"/>
      <c r="J155" s="39">
        <f>IF(Source!BB89&lt;&gt; 0, Source!BB89, 1)</f>
        <v>10.69</v>
      </c>
      <c r="K155" s="38">
        <f>Source!Q89</f>
        <v>1.87</v>
      </c>
      <c r="L155" s="40"/>
    </row>
    <row r="156" spans="1:26" ht="14.25">
      <c r="A156" s="23"/>
      <c r="B156" s="53"/>
      <c r="C156" s="53" t="s">
        <v>946</v>
      </c>
      <c r="D156" s="37"/>
      <c r="E156" s="10"/>
      <c r="F156" s="38">
        <f>Source!AL89</f>
        <v>448.66</v>
      </c>
      <c r="G156" s="39" t="str">
        <f>Source!DD89</f>
        <v/>
      </c>
      <c r="H156" s="38">
        <f>ROUND(Source!AC89*Source!I89, 2)</f>
        <v>22.43</v>
      </c>
      <c r="I156" s="39"/>
      <c r="J156" s="39">
        <f>IF(Source!BC89&lt;&gt; 0, Source!BC89, 1)</f>
        <v>8.08</v>
      </c>
      <c r="K156" s="38">
        <f>Source!P89</f>
        <v>181.26</v>
      </c>
      <c r="L156" s="40"/>
    </row>
    <row r="157" spans="1:26" ht="14.25">
      <c r="A157" s="23"/>
      <c r="B157" s="53"/>
      <c r="C157" s="53" t="s">
        <v>939</v>
      </c>
      <c r="D157" s="37" t="s">
        <v>940</v>
      </c>
      <c r="E157" s="10">
        <f>Source!BZ89</f>
        <v>118</v>
      </c>
      <c r="F157" s="58" t="str">
        <f>CONCATENATE(" )", Source!DL89, Source!FT89, "=", Source!FX89)</f>
        <v xml:space="preserve"> )*0,9=106,2</v>
      </c>
      <c r="G157" s="59"/>
      <c r="H157" s="38">
        <f>SUM(S152:S159)</f>
        <v>3.39</v>
      </c>
      <c r="I157" s="41" t="str">
        <f>CONCATENATE(Source!FX89, Source!FV89, "=")</f>
        <v>106,2*0,85=</v>
      </c>
      <c r="J157" s="36">
        <f>Source!AT89</f>
        <v>90</v>
      </c>
      <c r="K157" s="38">
        <f>SUM(T152:T159)</f>
        <v>95.8</v>
      </c>
      <c r="L157" s="40"/>
    </row>
    <row r="158" spans="1:26" ht="14.25">
      <c r="A158" s="23"/>
      <c r="B158" s="53"/>
      <c r="C158" s="53" t="s">
        <v>941</v>
      </c>
      <c r="D158" s="37" t="s">
        <v>940</v>
      </c>
      <c r="E158" s="10">
        <f>Source!CA89</f>
        <v>63</v>
      </c>
      <c r="F158" s="58" t="str">
        <f>CONCATENATE(" )", Source!DM89, Source!FU89, "=", Source!FY89)</f>
        <v xml:space="preserve"> )*0,85=53,55</v>
      </c>
      <c r="G158" s="59"/>
      <c r="H158" s="38">
        <f>SUM(U152:U159)</f>
        <v>1.71</v>
      </c>
      <c r="I158" s="41" t="str">
        <f>CONCATENATE(Source!FY89, Source!FW89, "=")</f>
        <v>53,55*0,8=</v>
      </c>
      <c r="J158" s="36">
        <f>Source!AU89</f>
        <v>43</v>
      </c>
      <c r="K158" s="38">
        <f>SUM(V152:V159)</f>
        <v>45.77</v>
      </c>
      <c r="L158" s="40"/>
    </row>
    <row r="159" spans="1:26" ht="14.25">
      <c r="A159" s="54"/>
      <c r="B159" s="55"/>
      <c r="C159" s="55" t="s">
        <v>942</v>
      </c>
      <c r="D159" s="43" t="s">
        <v>943</v>
      </c>
      <c r="E159" s="44">
        <f>Source!AQ89</f>
        <v>7.82</v>
      </c>
      <c r="F159" s="45"/>
      <c r="G159" s="47" t="str">
        <f>Source!DI89</f>
        <v/>
      </c>
      <c r="H159" s="45"/>
      <c r="I159" s="47"/>
      <c r="J159" s="47"/>
      <c r="K159" s="45"/>
      <c r="L159" s="51">
        <f>Source!U89</f>
        <v>0.39100000000000001</v>
      </c>
    </row>
    <row r="160" spans="1:26" ht="15">
      <c r="G160" s="60">
        <f>H154+H155+H156+H157+H158</f>
        <v>30.89</v>
      </c>
      <c r="H160" s="60"/>
      <c r="J160" s="60">
        <f>K154+K155+K156+K157+K158</f>
        <v>431.14</v>
      </c>
      <c r="K160" s="60"/>
      <c r="L160" s="49">
        <f>Source!U89</f>
        <v>0.39100000000000001</v>
      </c>
      <c r="O160" s="32">
        <f>G160</f>
        <v>30.89</v>
      </c>
      <c r="P160" s="32">
        <f>J160</f>
        <v>431.14</v>
      </c>
      <c r="Q160" s="32">
        <f>L160</f>
        <v>0.39100000000000001</v>
      </c>
      <c r="W160">
        <f>IF(Source!BI89&lt;=1,H154+H155+H156+H157+H158, 0)</f>
        <v>30.89</v>
      </c>
      <c r="X160">
        <f>IF(Source!BI89=2,H154+H155+H156+H157+H158, 0)</f>
        <v>0</v>
      </c>
      <c r="Y160">
        <f>IF(Source!BI89=3,H154+H155+H156+H157+H158, 0)</f>
        <v>0</v>
      </c>
      <c r="Z160">
        <f>IF(Source!BI89=4,H154+H155+H156+H157+H158, 0)</f>
        <v>0</v>
      </c>
    </row>
    <row r="161" spans="1:26" ht="79.5">
      <c r="A161" s="23" t="str">
        <f>Source!E90</f>
        <v>5</v>
      </c>
      <c r="B161" s="53" t="s">
        <v>948</v>
      </c>
      <c r="C161" s="53" t="str">
        <f>Source!G90</f>
        <v>Укладка лаг по плитам перекрытий</v>
      </c>
      <c r="D161" s="37" t="str">
        <f>Source!H90</f>
        <v>100 м2 пола</v>
      </c>
      <c r="E161" s="10">
        <f>Source!I90</f>
        <v>0.13600000000000001</v>
      </c>
      <c r="F161" s="38">
        <f>Source!AL90+Source!AM90+Source!AO90</f>
        <v>2068.7799999999997</v>
      </c>
      <c r="G161" s="39"/>
      <c r="H161" s="38"/>
      <c r="I161" s="39" t="str">
        <f>Source!BO90</f>
        <v>11-01-012-3</v>
      </c>
      <c r="J161" s="39"/>
      <c r="K161" s="38"/>
      <c r="L161" s="40"/>
      <c r="S161">
        <f>ROUND((Source!FX90/100)*((ROUND(Source!AF90*Source!I90, 2)+ROUND(Source!AE90*Source!I90, 2))), 2)</f>
        <v>53.24</v>
      </c>
      <c r="T161">
        <f>Source!X90</f>
        <v>1506.34</v>
      </c>
      <c r="U161">
        <f>ROUND((Source!FY90/100)*((ROUND(Source!AF90*Source!I90, 2)+ROUND(Source!AE90*Source!I90, 2))), 2)</f>
        <v>30.66</v>
      </c>
      <c r="V161">
        <f>Source!Y90</f>
        <v>817.27</v>
      </c>
    </row>
    <row r="162" spans="1:26">
      <c r="C162" s="31" t="str">
        <f>"Объем: "&amp;Source!I90&amp;"=13,6/"&amp;"100"</f>
        <v>Объем: 0,136=13,6/100</v>
      </c>
    </row>
    <row r="163" spans="1:26" ht="14.25">
      <c r="A163" s="23"/>
      <c r="B163" s="53"/>
      <c r="C163" s="53" t="s">
        <v>938</v>
      </c>
      <c r="D163" s="37"/>
      <c r="E163" s="10"/>
      <c r="F163" s="38">
        <f>Source!AO90</f>
        <v>304.86</v>
      </c>
      <c r="G163" s="39" t="str">
        <f>Source!DG90</f>
        <v>)*1,15</v>
      </c>
      <c r="H163" s="38">
        <f>ROUND(Source!AF90*Source!I90, 2)</f>
        <v>47.68</v>
      </c>
      <c r="I163" s="39"/>
      <c r="J163" s="39">
        <f>IF(Source!BA90&lt;&gt; 0, Source!BA90, 1)</f>
        <v>33.32</v>
      </c>
      <c r="K163" s="38">
        <f>Source!S90</f>
        <v>1588.71</v>
      </c>
      <c r="L163" s="40"/>
      <c r="R163">
        <f>H163</f>
        <v>47.68</v>
      </c>
    </row>
    <row r="164" spans="1:26" ht="14.25">
      <c r="A164" s="23"/>
      <c r="B164" s="53"/>
      <c r="C164" s="53" t="s">
        <v>92</v>
      </c>
      <c r="D164" s="37"/>
      <c r="E164" s="10"/>
      <c r="F164" s="38">
        <f>Source!AM90</f>
        <v>28.6</v>
      </c>
      <c r="G164" s="39" t="str">
        <f>Source!DE90</f>
        <v>)*1,25</v>
      </c>
      <c r="H164" s="38">
        <f>ROUND(Source!AD90*Source!I90, 2)</f>
        <v>4.8600000000000003</v>
      </c>
      <c r="I164" s="39"/>
      <c r="J164" s="39">
        <f>IF(Source!BB90&lt;&gt; 0, Source!BB90, 1)</f>
        <v>11.52</v>
      </c>
      <c r="K164" s="38">
        <f>Source!Q90</f>
        <v>56.01</v>
      </c>
      <c r="L164" s="40"/>
    </row>
    <row r="165" spans="1:26" ht="14.25">
      <c r="A165" s="23"/>
      <c r="B165" s="53"/>
      <c r="C165" s="53" t="s">
        <v>944</v>
      </c>
      <c r="D165" s="37"/>
      <c r="E165" s="10"/>
      <c r="F165" s="38">
        <f>Source!AN90</f>
        <v>2.4300000000000002</v>
      </c>
      <c r="G165" s="39" t="str">
        <f>Source!DF90</f>
        <v>)*1,25</v>
      </c>
      <c r="H165" s="50">
        <f>ROUND(Source!AE90*Source!I90, 2)</f>
        <v>0.41</v>
      </c>
      <c r="I165" s="39"/>
      <c r="J165" s="39">
        <f>IF(Source!BS90&lt;&gt; 0, Source!BS90, 1)</f>
        <v>33.32</v>
      </c>
      <c r="K165" s="50">
        <f>Source!R90</f>
        <v>13.78</v>
      </c>
      <c r="L165" s="40"/>
      <c r="R165">
        <f>H165</f>
        <v>0.41</v>
      </c>
    </row>
    <row r="166" spans="1:26" ht="14.25">
      <c r="A166" s="23"/>
      <c r="B166" s="53"/>
      <c r="C166" s="53" t="s">
        <v>946</v>
      </c>
      <c r="D166" s="37"/>
      <c r="E166" s="10"/>
      <c r="F166" s="38">
        <f>Source!AL90</f>
        <v>1735.32</v>
      </c>
      <c r="G166" s="39" t="str">
        <f>Source!DD90</f>
        <v/>
      </c>
      <c r="H166" s="38">
        <f>ROUND(Source!AC90*Source!I90, 2)</f>
        <v>236</v>
      </c>
      <c r="I166" s="39"/>
      <c r="J166" s="39">
        <f>IF(Source!BC90&lt;&gt; 0, Source!BC90, 1)</f>
        <v>3.5</v>
      </c>
      <c r="K166" s="38">
        <f>Source!P90</f>
        <v>826.01</v>
      </c>
      <c r="L166" s="40"/>
    </row>
    <row r="167" spans="1:26" ht="14.25">
      <c r="A167" s="23"/>
      <c r="B167" s="53"/>
      <c r="C167" s="53" t="s">
        <v>939</v>
      </c>
      <c r="D167" s="37" t="s">
        <v>940</v>
      </c>
      <c r="E167" s="10">
        <f>Source!BZ90</f>
        <v>123</v>
      </c>
      <c r="F167" s="58" t="str">
        <f>CONCATENATE(" )", Source!DL90, Source!FT90, "=", Source!FX90)</f>
        <v xml:space="preserve"> )*0,9=110,7</v>
      </c>
      <c r="G167" s="59"/>
      <c r="H167" s="38">
        <f>SUM(S161:S169)</f>
        <v>53.24</v>
      </c>
      <c r="I167" s="41" t="str">
        <f>CONCATENATE(Source!FX90, Source!FV90, "=")</f>
        <v>110,7*0,85=</v>
      </c>
      <c r="J167" s="36">
        <f>Source!AT90</f>
        <v>94</v>
      </c>
      <c r="K167" s="38">
        <f>SUM(T161:T169)</f>
        <v>1506.34</v>
      </c>
      <c r="L167" s="40"/>
    </row>
    <row r="168" spans="1:26" ht="14.25">
      <c r="A168" s="23"/>
      <c r="B168" s="53"/>
      <c r="C168" s="53" t="s">
        <v>941</v>
      </c>
      <c r="D168" s="37" t="s">
        <v>940</v>
      </c>
      <c r="E168" s="10">
        <f>Source!CA90</f>
        <v>75</v>
      </c>
      <c r="F168" s="58" t="str">
        <f>CONCATENATE(" )", Source!DM90, Source!FU90, "=", Source!FY90)</f>
        <v xml:space="preserve"> )*0,85=63,75</v>
      </c>
      <c r="G168" s="59"/>
      <c r="H168" s="38">
        <f>SUM(U161:U169)</f>
        <v>30.66</v>
      </c>
      <c r="I168" s="41" t="str">
        <f>CONCATENATE(Source!FY90, Source!FW90, "=")</f>
        <v>63,75*0,8=</v>
      </c>
      <c r="J168" s="36">
        <f>Source!AU90</f>
        <v>51</v>
      </c>
      <c r="K168" s="38">
        <f>SUM(V161:V169)</f>
        <v>817.27</v>
      </c>
      <c r="L168" s="40"/>
    </row>
    <row r="169" spans="1:26" ht="14.25">
      <c r="A169" s="54"/>
      <c r="B169" s="55"/>
      <c r="C169" s="55" t="s">
        <v>942</v>
      </c>
      <c r="D169" s="43" t="s">
        <v>943</v>
      </c>
      <c r="E169" s="44">
        <f>Source!AQ90</f>
        <v>35.74</v>
      </c>
      <c r="F169" s="45"/>
      <c r="G169" s="47" t="str">
        <f>Source!DI90</f>
        <v>)*1,15</v>
      </c>
      <c r="H169" s="45"/>
      <c r="I169" s="47"/>
      <c r="J169" s="47"/>
      <c r="K169" s="45"/>
      <c r="L169" s="51">
        <f>Source!U90</f>
        <v>5.5897360000000003</v>
      </c>
    </row>
    <row r="170" spans="1:26" ht="15">
      <c r="G170" s="60">
        <f>H163+H164+H166+H167+H168</f>
        <v>372.44000000000005</v>
      </c>
      <c r="H170" s="60"/>
      <c r="J170" s="60">
        <f>K163+K164+K166+K167+K168</f>
        <v>4794.34</v>
      </c>
      <c r="K170" s="60"/>
      <c r="L170" s="49">
        <f>Source!U90</f>
        <v>5.5897360000000003</v>
      </c>
      <c r="O170" s="32">
        <f>G170</f>
        <v>372.44000000000005</v>
      </c>
      <c r="P170" s="32">
        <f>J170</f>
        <v>4794.34</v>
      </c>
      <c r="Q170" s="32">
        <f>L170</f>
        <v>5.5897360000000003</v>
      </c>
      <c r="W170">
        <f>IF(Source!BI90&lt;=1,H163+H164+H166+H167+H168, 0)</f>
        <v>372.44000000000005</v>
      </c>
      <c r="X170">
        <f>IF(Source!BI90=2,H163+H164+H166+H167+H168, 0)</f>
        <v>0</v>
      </c>
      <c r="Y170">
        <f>IF(Source!BI90=3,H163+H164+H166+H167+H168, 0)</f>
        <v>0</v>
      </c>
      <c r="Z170">
        <f>IF(Source!BI90=4,H163+H164+H166+H167+H168, 0)</f>
        <v>0</v>
      </c>
    </row>
    <row r="171" spans="1:26" ht="42.75">
      <c r="A171" s="23" t="str">
        <f>Source!E91</f>
        <v>6</v>
      </c>
      <c r="B171" s="53" t="str">
        <f>Source!F91</f>
        <v>11-01-033-1</v>
      </c>
      <c r="C171" s="53" t="str">
        <f>Source!G91</f>
        <v>Устройство покрытий дощатых толщиной 28 мм</v>
      </c>
      <c r="D171" s="37" t="str">
        <f>Source!H91</f>
        <v>100 м2 покрытия</v>
      </c>
      <c r="E171" s="10">
        <f>Source!I91</f>
        <v>0.13600000000000001</v>
      </c>
      <c r="F171" s="38">
        <f>Source!AL91+Source!AM91+Source!AO91</f>
        <v>6972.3600000000006</v>
      </c>
      <c r="G171" s="39"/>
      <c r="H171" s="38"/>
      <c r="I171" s="39" t="str">
        <f>Source!BO91</f>
        <v>11-01-033-1</v>
      </c>
      <c r="J171" s="39"/>
      <c r="K171" s="38"/>
      <c r="L171" s="40"/>
      <c r="S171">
        <f>ROUND((Source!FX91/100)*((ROUND(Source!AF91*Source!I91, 2)+ROUND(Source!AE91*Source!I91, 2))), 2)</f>
        <v>91.15</v>
      </c>
      <c r="T171">
        <f>Source!X91</f>
        <v>2578.86</v>
      </c>
      <c r="U171">
        <f>ROUND((Source!FY91/100)*((ROUND(Source!AF91*Source!I91, 2)+ROUND(Source!AE91*Source!I91, 2))), 2)</f>
        <v>52.49</v>
      </c>
      <c r="V171">
        <f>Source!Y91</f>
        <v>1399.17</v>
      </c>
    </row>
    <row r="172" spans="1:26">
      <c r="C172" s="31" t="str">
        <f>"Объем: "&amp;Source!I91&amp;"=13,6/"&amp;"100"</f>
        <v>Объем: 0,136=13,6/100</v>
      </c>
    </row>
    <row r="173" spans="1:26" ht="14.25">
      <c r="A173" s="23"/>
      <c r="B173" s="53"/>
      <c r="C173" s="53" t="s">
        <v>938</v>
      </c>
      <c r="D173" s="37"/>
      <c r="E173" s="10"/>
      <c r="F173" s="38">
        <f>Source!AO91</f>
        <v>517.94000000000005</v>
      </c>
      <c r="G173" s="39" t="str">
        <f>Source!DG91</f>
        <v>)*1,15</v>
      </c>
      <c r="H173" s="38">
        <f>ROUND(Source!AF91*Source!I91, 2)</f>
        <v>81.010000000000005</v>
      </c>
      <c r="I173" s="39"/>
      <c r="J173" s="39">
        <f>IF(Source!BA91&lt;&gt; 0, Source!BA91, 1)</f>
        <v>33.32</v>
      </c>
      <c r="K173" s="38">
        <f>Source!S91</f>
        <v>2699.11</v>
      </c>
      <c r="L173" s="40"/>
      <c r="R173">
        <f>H173</f>
        <v>81.010000000000005</v>
      </c>
    </row>
    <row r="174" spans="1:26" ht="14.25">
      <c r="A174" s="23"/>
      <c r="B174" s="53"/>
      <c r="C174" s="53" t="s">
        <v>92</v>
      </c>
      <c r="D174" s="37"/>
      <c r="E174" s="10"/>
      <c r="F174" s="38">
        <f>Source!AM91</f>
        <v>97.78</v>
      </c>
      <c r="G174" s="39" t="str">
        <f>Source!DE91</f>
        <v>)*1,25</v>
      </c>
      <c r="H174" s="38">
        <f>ROUND(Source!AD91*Source!I91, 2)</f>
        <v>16.62</v>
      </c>
      <c r="I174" s="39"/>
      <c r="J174" s="39">
        <f>IF(Source!BB91&lt;&gt; 0, Source!BB91, 1)</f>
        <v>11.56</v>
      </c>
      <c r="K174" s="38">
        <f>Source!Q91</f>
        <v>192.17</v>
      </c>
      <c r="L174" s="40"/>
    </row>
    <row r="175" spans="1:26" ht="14.25">
      <c r="A175" s="23"/>
      <c r="B175" s="53"/>
      <c r="C175" s="53" t="s">
        <v>944</v>
      </c>
      <c r="D175" s="37"/>
      <c r="E175" s="10"/>
      <c r="F175" s="38">
        <f>Source!AN91</f>
        <v>7.83</v>
      </c>
      <c r="G175" s="39" t="str">
        <f>Source!DF91</f>
        <v>)*1,25</v>
      </c>
      <c r="H175" s="50">
        <f>ROUND(Source!AE91*Source!I91, 2)</f>
        <v>1.33</v>
      </c>
      <c r="I175" s="39"/>
      <c r="J175" s="39">
        <f>IF(Source!BS91&lt;&gt; 0, Source!BS91, 1)</f>
        <v>33.32</v>
      </c>
      <c r="K175" s="50">
        <f>Source!R91</f>
        <v>44.36</v>
      </c>
      <c r="L175" s="40"/>
      <c r="R175">
        <f>H175</f>
        <v>1.33</v>
      </c>
    </row>
    <row r="176" spans="1:26" ht="14.25">
      <c r="A176" s="23"/>
      <c r="B176" s="53"/>
      <c r="C176" s="53" t="s">
        <v>946</v>
      </c>
      <c r="D176" s="37"/>
      <c r="E176" s="10"/>
      <c r="F176" s="38">
        <f>Source!AL91</f>
        <v>6356.64</v>
      </c>
      <c r="G176" s="39" t="str">
        <f>Source!DD91</f>
        <v/>
      </c>
      <c r="H176" s="38">
        <f>ROUND(Source!AC91*Source!I91, 2)</f>
        <v>864.5</v>
      </c>
      <c r="I176" s="39"/>
      <c r="J176" s="39">
        <f>IF(Source!BC91&lt;&gt; 0, Source!BC91, 1)</f>
        <v>6.54</v>
      </c>
      <c r="K176" s="38">
        <f>Source!P91</f>
        <v>5653.85</v>
      </c>
      <c r="L176" s="40"/>
    </row>
    <row r="177" spans="1:26" ht="14.25">
      <c r="A177" s="23"/>
      <c r="B177" s="53"/>
      <c r="C177" s="53" t="s">
        <v>939</v>
      </c>
      <c r="D177" s="37" t="s">
        <v>940</v>
      </c>
      <c r="E177" s="10">
        <f>Source!BZ91</f>
        <v>123</v>
      </c>
      <c r="F177" s="58" t="str">
        <f>CONCATENATE(" )", Source!DL91, Source!FT91, "=", Source!FX91)</f>
        <v xml:space="preserve"> )*0,9=110,7</v>
      </c>
      <c r="G177" s="59"/>
      <c r="H177" s="38">
        <f>SUM(S171:S179)</f>
        <v>91.15</v>
      </c>
      <c r="I177" s="41" t="str">
        <f>CONCATENATE(Source!FX91, Source!FV91, "=")</f>
        <v>110,7*0,85=</v>
      </c>
      <c r="J177" s="36">
        <f>Source!AT91</f>
        <v>94</v>
      </c>
      <c r="K177" s="38">
        <f>SUM(T171:T179)</f>
        <v>2578.86</v>
      </c>
      <c r="L177" s="40"/>
    </row>
    <row r="178" spans="1:26" ht="14.25">
      <c r="A178" s="23"/>
      <c r="B178" s="53"/>
      <c r="C178" s="53" t="s">
        <v>941</v>
      </c>
      <c r="D178" s="37" t="s">
        <v>940</v>
      </c>
      <c r="E178" s="10">
        <f>Source!CA91</f>
        <v>75</v>
      </c>
      <c r="F178" s="58" t="str">
        <f>CONCATENATE(" )", Source!DM91, Source!FU91, "=", Source!FY91)</f>
        <v xml:space="preserve"> )*0,85=63,75</v>
      </c>
      <c r="G178" s="59"/>
      <c r="H178" s="38">
        <f>SUM(U171:U179)</f>
        <v>52.49</v>
      </c>
      <c r="I178" s="41" t="str">
        <f>CONCATENATE(Source!FY91, Source!FW91, "=")</f>
        <v>63,75*0,8=</v>
      </c>
      <c r="J178" s="36">
        <f>Source!AU91</f>
        <v>51</v>
      </c>
      <c r="K178" s="38">
        <f>SUM(V171:V179)</f>
        <v>1399.17</v>
      </c>
      <c r="L178" s="40"/>
    </row>
    <row r="179" spans="1:26" ht="14.25">
      <c r="A179" s="54"/>
      <c r="B179" s="55"/>
      <c r="C179" s="55" t="s">
        <v>942</v>
      </c>
      <c r="D179" s="43" t="s">
        <v>943</v>
      </c>
      <c r="E179" s="44">
        <f>Source!AQ91</f>
        <v>60.72</v>
      </c>
      <c r="F179" s="45"/>
      <c r="G179" s="47" t="str">
        <f>Source!DI91</f>
        <v>)*1,15</v>
      </c>
      <c r="H179" s="45"/>
      <c r="I179" s="47"/>
      <c r="J179" s="47"/>
      <c r="K179" s="45"/>
      <c r="L179" s="51">
        <f>Source!U91</f>
        <v>9.4966079999999984</v>
      </c>
    </row>
    <row r="180" spans="1:26" ht="15">
      <c r="G180" s="60">
        <f>H173+H174+H176+H177+H178</f>
        <v>1105.77</v>
      </c>
      <c r="H180" s="60"/>
      <c r="J180" s="60">
        <f>K173+K174+K176+K177+K178</f>
        <v>12523.160000000002</v>
      </c>
      <c r="K180" s="60"/>
      <c r="L180" s="49">
        <f>Source!U91</f>
        <v>9.4966079999999984</v>
      </c>
      <c r="O180" s="32">
        <f>G180</f>
        <v>1105.77</v>
      </c>
      <c r="P180" s="32">
        <f>J180</f>
        <v>12523.160000000002</v>
      </c>
      <c r="Q180" s="32">
        <f>L180</f>
        <v>9.4966079999999984</v>
      </c>
      <c r="W180">
        <f>IF(Source!BI91&lt;=1,H173+H174+H176+H177+H178, 0)</f>
        <v>1105.77</v>
      </c>
      <c r="X180">
        <f>IF(Source!BI91=2,H173+H174+H176+H177+H178, 0)</f>
        <v>0</v>
      </c>
      <c r="Y180">
        <f>IF(Source!BI91=3,H173+H174+H176+H177+H178, 0)</f>
        <v>0</v>
      </c>
      <c r="Z180">
        <f>IF(Source!BI91=4,H173+H174+H176+H177+H178, 0)</f>
        <v>0</v>
      </c>
    </row>
    <row r="181" spans="1:26" ht="42.75">
      <c r="A181" s="23" t="str">
        <f>Source!E92</f>
        <v>7</v>
      </c>
      <c r="B181" s="53" t="str">
        <f>Source!F92</f>
        <v>11-01-053-2</v>
      </c>
      <c r="C181" s="53" t="str">
        <f>Source!G92</f>
        <v>Устройство оснований полов из фанеры в один слой площадью свыше 20 м2</v>
      </c>
      <c r="D181" s="37" t="str">
        <f>Source!H92</f>
        <v>100 м2 пола</v>
      </c>
      <c r="E181" s="10">
        <f>Source!I92</f>
        <v>0.13600000000000001</v>
      </c>
      <c r="F181" s="38">
        <f>Source!AL92+Source!AM92+Source!AO92</f>
        <v>6214.5300000000007</v>
      </c>
      <c r="G181" s="39"/>
      <c r="H181" s="38"/>
      <c r="I181" s="39" t="str">
        <f>Source!BO92</f>
        <v>11-01-053-2</v>
      </c>
      <c r="J181" s="39"/>
      <c r="K181" s="38"/>
      <c r="L181" s="40"/>
      <c r="S181">
        <f>ROUND((Source!FX92/100)*((ROUND(Source!AF92*Source!I92, 2)+ROUND(Source!AE92*Source!I92, 2))), 2)</f>
        <v>56.9</v>
      </c>
      <c r="T181">
        <f>Source!X92</f>
        <v>1609.93</v>
      </c>
      <c r="U181">
        <f>ROUND((Source!FY92/100)*((ROUND(Source!AF92*Source!I92, 2)+ROUND(Source!AE92*Source!I92, 2))), 2)</f>
        <v>32.770000000000003</v>
      </c>
      <c r="V181">
        <f>Source!Y92</f>
        <v>873.47</v>
      </c>
    </row>
    <row r="182" spans="1:26">
      <c r="C182" s="31" t="str">
        <f>"Объем: "&amp;Source!I92&amp;"=13,6/"&amp;"100"</f>
        <v>Объем: 0,136=13,6/100</v>
      </c>
    </row>
    <row r="183" spans="1:26" ht="14.25">
      <c r="A183" s="23"/>
      <c r="B183" s="53"/>
      <c r="C183" s="53" t="s">
        <v>938</v>
      </c>
      <c r="D183" s="37"/>
      <c r="E183" s="10"/>
      <c r="F183" s="38">
        <f>Source!AO92</f>
        <v>255.39</v>
      </c>
      <c r="G183" s="39" t="str">
        <f>Source!DG92</f>
        <v>)*1,15</v>
      </c>
      <c r="H183" s="38">
        <f>ROUND(Source!AF92*Source!I92, 2)</f>
        <v>39.94</v>
      </c>
      <c r="I183" s="39"/>
      <c r="J183" s="39">
        <f>IF(Source!BA92&lt;&gt; 0, Source!BA92, 1)</f>
        <v>33.32</v>
      </c>
      <c r="K183" s="38">
        <f>Source!S92</f>
        <v>1330.91</v>
      </c>
      <c r="L183" s="40"/>
      <c r="R183">
        <f>H183</f>
        <v>39.94</v>
      </c>
    </row>
    <row r="184" spans="1:26" ht="14.25">
      <c r="A184" s="23"/>
      <c r="B184" s="53"/>
      <c r="C184" s="53" t="s">
        <v>92</v>
      </c>
      <c r="D184" s="37"/>
      <c r="E184" s="10"/>
      <c r="F184" s="38">
        <f>Source!AM92</f>
        <v>375.46</v>
      </c>
      <c r="G184" s="39" t="str">
        <f>Source!DE92</f>
        <v>)*1,25</v>
      </c>
      <c r="H184" s="38">
        <f>ROUND(Source!AD92*Source!I92, 2)</f>
        <v>63.83</v>
      </c>
      <c r="I184" s="39"/>
      <c r="J184" s="39">
        <f>IF(Source!BB92&lt;&gt; 0, Source!BB92, 1)</f>
        <v>10.86</v>
      </c>
      <c r="K184" s="38">
        <f>Source!Q92</f>
        <v>693.18</v>
      </c>
      <c r="L184" s="40"/>
    </row>
    <row r="185" spans="1:26" ht="14.25">
      <c r="A185" s="23"/>
      <c r="B185" s="53"/>
      <c r="C185" s="53" t="s">
        <v>944</v>
      </c>
      <c r="D185" s="37"/>
      <c r="E185" s="10"/>
      <c r="F185" s="38">
        <f>Source!AN92</f>
        <v>67.400000000000006</v>
      </c>
      <c r="G185" s="39" t="str">
        <f>Source!DF92</f>
        <v>)*1,25</v>
      </c>
      <c r="H185" s="50">
        <f>ROUND(Source!AE92*Source!I92, 2)</f>
        <v>11.46</v>
      </c>
      <c r="I185" s="39"/>
      <c r="J185" s="39">
        <f>IF(Source!BS92&lt;&gt; 0, Source!BS92, 1)</f>
        <v>33.32</v>
      </c>
      <c r="K185" s="50">
        <f>Source!R92</f>
        <v>381.78</v>
      </c>
      <c r="L185" s="40"/>
      <c r="R185">
        <f>H185</f>
        <v>11.46</v>
      </c>
    </row>
    <row r="186" spans="1:26" ht="14.25">
      <c r="A186" s="23"/>
      <c r="B186" s="53"/>
      <c r="C186" s="53" t="s">
        <v>946</v>
      </c>
      <c r="D186" s="37"/>
      <c r="E186" s="10"/>
      <c r="F186" s="38">
        <f>Source!AL92</f>
        <v>5583.68</v>
      </c>
      <c r="G186" s="39" t="str">
        <f>Source!DD92</f>
        <v/>
      </c>
      <c r="H186" s="38">
        <f>ROUND(Source!AC92*Source!I92, 2)</f>
        <v>759.38</v>
      </c>
      <c r="I186" s="39"/>
      <c r="J186" s="39">
        <f>IF(Source!BC92&lt;&gt; 0, Source!BC92, 1)</f>
        <v>6.62</v>
      </c>
      <c r="K186" s="38">
        <f>Source!P92</f>
        <v>5027.1000000000004</v>
      </c>
      <c r="L186" s="40"/>
    </row>
    <row r="187" spans="1:26" ht="14.25">
      <c r="A187" s="23"/>
      <c r="B187" s="53"/>
      <c r="C187" s="53" t="s">
        <v>939</v>
      </c>
      <c r="D187" s="37" t="s">
        <v>940</v>
      </c>
      <c r="E187" s="10">
        <f>Source!BZ92</f>
        <v>123</v>
      </c>
      <c r="F187" s="58" t="str">
        <f>CONCATENATE(" )", Source!DL92, Source!FT92, "=", Source!FX92)</f>
        <v xml:space="preserve"> )*0,9=110,7</v>
      </c>
      <c r="G187" s="59"/>
      <c r="H187" s="38">
        <f>SUM(S181:S189)</f>
        <v>56.9</v>
      </c>
      <c r="I187" s="41" t="str">
        <f>CONCATENATE(Source!FX92, Source!FV92, "=")</f>
        <v>110,7*0,85=</v>
      </c>
      <c r="J187" s="36">
        <f>Source!AT92</f>
        <v>94</v>
      </c>
      <c r="K187" s="38">
        <f>SUM(T181:T189)</f>
        <v>1609.93</v>
      </c>
      <c r="L187" s="40"/>
    </row>
    <row r="188" spans="1:26" ht="14.25">
      <c r="A188" s="23"/>
      <c r="B188" s="53"/>
      <c r="C188" s="53" t="s">
        <v>941</v>
      </c>
      <c r="D188" s="37" t="s">
        <v>940</v>
      </c>
      <c r="E188" s="10">
        <f>Source!CA92</f>
        <v>75</v>
      </c>
      <c r="F188" s="58" t="str">
        <f>CONCATENATE(" )", Source!DM92, Source!FU92, "=", Source!FY92)</f>
        <v xml:space="preserve"> )*0,85=63,75</v>
      </c>
      <c r="G188" s="59"/>
      <c r="H188" s="38">
        <f>SUM(U181:U189)</f>
        <v>32.770000000000003</v>
      </c>
      <c r="I188" s="41" t="str">
        <f>CONCATENATE(Source!FY92, Source!FW92, "=")</f>
        <v>63,75*0,8=</v>
      </c>
      <c r="J188" s="36">
        <f>Source!AU92</f>
        <v>51</v>
      </c>
      <c r="K188" s="38">
        <f>SUM(V181:V189)</f>
        <v>873.47</v>
      </c>
      <c r="L188" s="40"/>
    </row>
    <row r="189" spans="1:26" ht="14.25">
      <c r="A189" s="54"/>
      <c r="B189" s="55"/>
      <c r="C189" s="55" t="s">
        <v>942</v>
      </c>
      <c r="D189" s="43" t="s">
        <v>943</v>
      </c>
      <c r="E189" s="44">
        <f>Source!AQ92</f>
        <v>31.26</v>
      </c>
      <c r="F189" s="45"/>
      <c r="G189" s="47" t="str">
        <f>Source!DI92</f>
        <v>)*1,15</v>
      </c>
      <c r="H189" s="45"/>
      <c r="I189" s="47"/>
      <c r="J189" s="47"/>
      <c r="K189" s="45"/>
      <c r="L189" s="51">
        <f>Source!U92</f>
        <v>4.8890640000000003</v>
      </c>
    </row>
    <row r="190" spans="1:26" ht="15">
      <c r="G190" s="60">
        <f>H183+H184+H186+H187+H188</f>
        <v>952.81999999999994</v>
      </c>
      <c r="H190" s="60"/>
      <c r="J190" s="60">
        <f>K183+K184+K186+K187+K188</f>
        <v>9534.59</v>
      </c>
      <c r="K190" s="60"/>
      <c r="L190" s="49">
        <f>Source!U92</f>
        <v>4.8890640000000003</v>
      </c>
      <c r="O190" s="32">
        <f>G190</f>
        <v>952.81999999999994</v>
      </c>
      <c r="P190" s="32">
        <f>J190</f>
        <v>9534.59</v>
      </c>
      <c r="Q190" s="32">
        <f>L190</f>
        <v>4.8890640000000003</v>
      </c>
      <c r="W190">
        <f>IF(Source!BI92&lt;=1,H183+H184+H186+H187+H188, 0)</f>
        <v>952.81999999999994</v>
      </c>
      <c r="X190">
        <f>IF(Source!BI92=2,H183+H184+H186+H187+H188, 0)</f>
        <v>0</v>
      </c>
      <c r="Y190">
        <f>IF(Source!BI92=3,H183+H184+H186+H187+H188, 0)</f>
        <v>0</v>
      </c>
      <c r="Z190">
        <f>IF(Source!BI92=4,H183+H184+H186+H187+H188, 0)</f>
        <v>0</v>
      </c>
    </row>
    <row r="191" spans="1:26" ht="79.5">
      <c r="A191" s="23" t="str">
        <f>Source!E93</f>
        <v>8</v>
      </c>
      <c r="B191" s="53" t="s">
        <v>949</v>
      </c>
      <c r="C191" s="53" t="str">
        <f>Source!G93</f>
        <v>Устройство гетерогенного и гомогенного покрытия на клее со свариванием полотнищ в стыках</v>
      </c>
      <c r="D191" s="37" t="str">
        <f>Source!H93</f>
        <v>100 м2</v>
      </c>
      <c r="E191" s="10">
        <f>Source!I93</f>
        <v>0.13600000000000001</v>
      </c>
      <c r="F191" s="38">
        <f>Source!AL93+Source!AM93+Source!AO93</f>
        <v>1180.5999999999999</v>
      </c>
      <c r="G191" s="39"/>
      <c r="H191" s="38"/>
      <c r="I191" s="39" t="str">
        <f>Source!BO93</f>
        <v>11-01-057-1</v>
      </c>
      <c r="J191" s="39"/>
      <c r="K191" s="38"/>
      <c r="L191" s="40"/>
      <c r="S191">
        <f>ROUND((Source!FX93/100)*((ROUND(Source!AF93*Source!I93, 2)+ROUND(Source!AE93*Source!I93, 2))), 2)</f>
        <v>66.94</v>
      </c>
      <c r="T191">
        <f>Source!X93</f>
        <v>1894.08</v>
      </c>
      <c r="U191">
        <f>ROUND((Source!FY93/100)*((ROUND(Source!AF93*Source!I93, 2)+ROUND(Source!AE93*Source!I93, 2))), 2)</f>
        <v>38.549999999999997</v>
      </c>
      <c r="V191">
        <f>Source!Y93</f>
        <v>1027.6400000000001</v>
      </c>
    </row>
    <row r="192" spans="1:26">
      <c r="C192" s="31" t="str">
        <f>"Объем: "&amp;Source!I93&amp;"=13,6/"&amp;"100"</f>
        <v>Объем: 0,136=13,6/100</v>
      </c>
    </row>
    <row r="193" spans="1:26" ht="14.25">
      <c r="A193" s="23"/>
      <c r="B193" s="53"/>
      <c r="C193" s="53" t="s">
        <v>938</v>
      </c>
      <c r="D193" s="37"/>
      <c r="E193" s="10"/>
      <c r="F193" s="38">
        <f>Source!AO93</f>
        <v>386.07</v>
      </c>
      <c r="G193" s="39" t="str">
        <f>Source!DG93</f>
        <v>)*1,15</v>
      </c>
      <c r="H193" s="38">
        <f>ROUND(Source!AF93*Source!I93, 2)</f>
        <v>60.38</v>
      </c>
      <c r="I193" s="39"/>
      <c r="J193" s="39">
        <f>IF(Source!BA93&lt;&gt; 0, Source!BA93, 1)</f>
        <v>33.32</v>
      </c>
      <c r="K193" s="38">
        <f>Source!S93</f>
        <v>2011.9</v>
      </c>
      <c r="L193" s="40"/>
      <c r="R193">
        <f>H193</f>
        <v>60.38</v>
      </c>
    </row>
    <row r="194" spans="1:26" ht="14.25">
      <c r="A194" s="23"/>
      <c r="B194" s="53"/>
      <c r="C194" s="53" t="s">
        <v>92</v>
      </c>
      <c r="D194" s="37"/>
      <c r="E194" s="10"/>
      <c r="F194" s="38">
        <f>Source!AM93</f>
        <v>5.77</v>
      </c>
      <c r="G194" s="39" t="str">
        <f>Source!DE93</f>
        <v>)*1,25</v>
      </c>
      <c r="H194" s="38">
        <f>ROUND(Source!AD93*Source!I93, 2)</f>
        <v>0.98</v>
      </c>
      <c r="I194" s="39"/>
      <c r="J194" s="39">
        <f>IF(Source!BB93&lt;&gt; 0, Source!BB93, 1)</f>
        <v>9.84</v>
      </c>
      <c r="K194" s="38">
        <f>Source!Q93</f>
        <v>9.66</v>
      </c>
      <c r="L194" s="40"/>
    </row>
    <row r="195" spans="1:26" ht="14.25">
      <c r="A195" s="23"/>
      <c r="B195" s="53"/>
      <c r="C195" s="53" t="s">
        <v>944</v>
      </c>
      <c r="D195" s="37"/>
      <c r="E195" s="10"/>
      <c r="F195" s="38">
        <f>Source!AN93</f>
        <v>0.54</v>
      </c>
      <c r="G195" s="39" t="str">
        <f>Source!DF93</f>
        <v>)*1,25</v>
      </c>
      <c r="H195" s="50">
        <f>ROUND(Source!AE93*Source!I93, 2)</f>
        <v>0.09</v>
      </c>
      <c r="I195" s="39"/>
      <c r="J195" s="39">
        <f>IF(Source!BS93&lt;&gt; 0, Source!BS93, 1)</f>
        <v>33.32</v>
      </c>
      <c r="K195" s="50">
        <f>Source!R93</f>
        <v>3.08</v>
      </c>
      <c r="L195" s="40"/>
      <c r="R195">
        <f>H195</f>
        <v>0.09</v>
      </c>
    </row>
    <row r="196" spans="1:26" ht="14.25">
      <c r="A196" s="23"/>
      <c r="B196" s="53"/>
      <c r="C196" s="53" t="s">
        <v>946</v>
      </c>
      <c r="D196" s="37"/>
      <c r="E196" s="10"/>
      <c r="F196" s="38">
        <f>Source!AL93</f>
        <v>788.76</v>
      </c>
      <c r="G196" s="39" t="str">
        <f>Source!DD93</f>
        <v/>
      </c>
      <c r="H196" s="38">
        <f>ROUND(Source!AC93*Source!I93, 2)</f>
        <v>107.27</v>
      </c>
      <c r="I196" s="39"/>
      <c r="J196" s="39">
        <f>IF(Source!BC93&lt;&gt; 0, Source!BC93, 1)</f>
        <v>7.57</v>
      </c>
      <c r="K196" s="38">
        <f>Source!P93</f>
        <v>812.04</v>
      </c>
      <c r="L196" s="40"/>
    </row>
    <row r="197" spans="1:26" ht="14.25">
      <c r="A197" s="23"/>
      <c r="B197" s="53"/>
      <c r="C197" s="53" t="s">
        <v>939</v>
      </c>
      <c r="D197" s="37" t="s">
        <v>940</v>
      </c>
      <c r="E197" s="10">
        <f>Source!BZ93</f>
        <v>123</v>
      </c>
      <c r="F197" s="58" t="str">
        <f>CONCATENATE(" )", Source!DL93, Source!FT93, "=", Source!FX93)</f>
        <v xml:space="preserve"> )*0,9=110,7</v>
      </c>
      <c r="G197" s="59"/>
      <c r="H197" s="38">
        <f>SUM(S191:S201)</f>
        <v>66.94</v>
      </c>
      <c r="I197" s="41" t="str">
        <f>CONCATENATE(Source!FX93, Source!FV93, "=")</f>
        <v>110,7*0,85=</v>
      </c>
      <c r="J197" s="36">
        <f>Source!AT93</f>
        <v>94</v>
      </c>
      <c r="K197" s="38">
        <f>SUM(T191:T201)</f>
        <v>1894.08</v>
      </c>
      <c r="L197" s="40"/>
    </row>
    <row r="198" spans="1:26" ht="14.25">
      <c r="A198" s="23"/>
      <c r="B198" s="53"/>
      <c r="C198" s="53" t="s">
        <v>941</v>
      </c>
      <c r="D198" s="37" t="s">
        <v>940</v>
      </c>
      <c r="E198" s="10">
        <f>Source!CA93</f>
        <v>75</v>
      </c>
      <c r="F198" s="58" t="str">
        <f>CONCATENATE(" )", Source!DM93, Source!FU93, "=", Source!FY93)</f>
        <v xml:space="preserve"> )*0,85=63,75</v>
      </c>
      <c r="G198" s="59"/>
      <c r="H198" s="38">
        <f>SUM(U191:U201)</f>
        <v>38.549999999999997</v>
      </c>
      <c r="I198" s="41" t="str">
        <f>CONCATENATE(Source!FY93, Source!FW93, "=")</f>
        <v>63,75*0,8=</v>
      </c>
      <c r="J198" s="36">
        <f>Source!AU93</f>
        <v>51</v>
      </c>
      <c r="K198" s="38">
        <f>SUM(V191:V201)</f>
        <v>1027.6400000000001</v>
      </c>
      <c r="L198" s="40"/>
    </row>
    <row r="199" spans="1:26" ht="14.25">
      <c r="A199" s="23"/>
      <c r="B199" s="53"/>
      <c r="C199" s="53" t="s">
        <v>942</v>
      </c>
      <c r="D199" s="37" t="s">
        <v>943</v>
      </c>
      <c r="E199" s="10">
        <f>Source!AQ93</f>
        <v>45.26</v>
      </c>
      <c r="F199" s="38"/>
      <c r="G199" s="39" t="str">
        <f>Source!DI93</f>
        <v>)*1,15</v>
      </c>
      <c r="H199" s="38"/>
      <c r="I199" s="39"/>
      <c r="J199" s="39"/>
      <c r="K199" s="38"/>
      <c r="L199" s="42">
        <f>Source!U93</f>
        <v>7.0786639999999998</v>
      </c>
    </row>
    <row r="200" spans="1:26" ht="57">
      <c r="A200" s="23" t="str">
        <f>Source!E94</f>
        <v>8,1</v>
      </c>
      <c r="B200" s="53" t="str">
        <f>Source!F94</f>
        <v>101-4216</v>
      </c>
      <c r="C200" s="53" t="str">
        <f>Source!G94</f>
        <v>Линолеум полукоммерческий гетерогенный "TARKETT ИДИЛЛИЯ" (толщина 3,2 мм, толщина защитного слоя 0,5 мм, класс 23/32)</v>
      </c>
      <c r="D200" s="37" t="str">
        <f>Source!H94</f>
        <v>м2</v>
      </c>
      <c r="E200" s="10">
        <f>Source!I94</f>
        <v>13.872</v>
      </c>
      <c r="F200" s="38">
        <f>Source!AL94+Source!AM94+Source!AO94</f>
        <v>82.19</v>
      </c>
      <c r="G200" s="52" t="s">
        <v>3</v>
      </c>
      <c r="H200" s="38">
        <f>ROUND(Source!AC94*Source!I94, 2)+ROUND(Source!AD94*Source!I94, 2)+ROUND(Source!AF94*Source!I94, 2)</f>
        <v>1140.1400000000001</v>
      </c>
      <c r="I200" s="39"/>
      <c r="J200" s="39">
        <f>IF(Source!BC94&lt;&gt; 0, Source!BC94, 1)</f>
        <v>6.28</v>
      </c>
      <c r="K200" s="38">
        <f>Source!O94</f>
        <v>7160.08</v>
      </c>
      <c r="L200" s="40"/>
      <c r="S200">
        <f>ROUND((Source!FX94/100)*((ROUND(Source!AF94*Source!I94, 2)+ROUND(Source!AE94*Source!I94, 2))), 2)</f>
        <v>0</v>
      </c>
      <c r="T200">
        <f>Source!X94</f>
        <v>0</v>
      </c>
      <c r="U200">
        <f>ROUND((Source!FY94/100)*((ROUND(Source!AF94*Source!I94, 2)+ROUND(Source!AE94*Source!I94, 2))), 2)</f>
        <v>0</v>
      </c>
      <c r="V200">
        <f>Source!Y94</f>
        <v>0</v>
      </c>
      <c r="W200">
        <f>IF(Source!BI94&lt;=1,H200, 0)</f>
        <v>1140.1400000000001</v>
      </c>
      <c r="X200">
        <f>IF(Source!BI94=2,H200, 0)</f>
        <v>0</v>
      </c>
      <c r="Y200">
        <f>IF(Source!BI94=3,H200, 0)</f>
        <v>0</v>
      </c>
      <c r="Z200">
        <f>IF(Source!BI94=4,H200, 0)</f>
        <v>0</v>
      </c>
    </row>
    <row r="201" spans="1:26" ht="14.25">
      <c r="A201" s="54" t="str">
        <f>Source!E95</f>
        <v>8,2</v>
      </c>
      <c r="B201" s="55" t="str">
        <f>Source!F95</f>
        <v>101-9877</v>
      </c>
      <c r="C201" s="55" t="str">
        <f>Source!G95</f>
        <v>Линолеум без подосновы</v>
      </c>
      <c r="D201" s="43" t="str">
        <f>Source!H95</f>
        <v>м2</v>
      </c>
      <c r="E201" s="44">
        <f>Source!I95</f>
        <v>13.872</v>
      </c>
      <c r="F201" s="45">
        <f>Source!AL95+Source!AM95+Source!AO95</f>
        <v>0</v>
      </c>
      <c r="G201" s="46" t="s">
        <v>3</v>
      </c>
      <c r="H201" s="45">
        <f>ROUND(Source!AC95*Source!I95, 2)+ROUND(Source!AD95*Source!I95, 2)+ROUND(Source!AF95*Source!I95, 2)</f>
        <v>0</v>
      </c>
      <c r="I201" s="47"/>
      <c r="J201" s="47">
        <f>IF(Source!BC95&lt;&gt; 0, Source!BC95, 1)</f>
        <v>1</v>
      </c>
      <c r="K201" s="45">
        <f>Source!O95</f>
        <v>0</v>
      </c>
      <c r="L201" s="48"/>
      <c r="S201">
        <f>ROUND((Source!FX95/100)*((ROUND(Source!AF95*Source!I95, 2)+ROUND(Source!AE95*Source!I95, 2))), 2)</f>
        <v>0</v>
      </c>
      <c r="T201">
        <f>Source!X95</f>
        <v>0</v>
      </c>
      <c r="U201">
        <f>ROUND((Source!FY95/100)*((ROUND(Source!AF95*Source!I95, 2)+ROUND(Source!AE95*Source!I95, 2))), 2)</f>
        <v>0</v>
      </c>
      <c r="V201">
        <f>Source!Y95</f>
        <v>0</v>
      </c>
      <c r="W201">
        <f>IF(Source!BI95&lt;=1,H201, 0)</f>
        <v>0</v>
      </c>
      <c r="X201">
        <f>IF(Source!BI95=2,H201, 0)</f>
        <v>0</v>
      </c>
      <c r="Y201">
        <f>IF(Source!BI95=3,H201, 0)</f>
        <v>0</v>
      </c>
      <c r="Z201">
        <f>IF(Source!BI95=4,H201, 0)</f>
        <v>0</v>
      </c>
    </row>
    <row r="202" spans="1:26" ht="15">
      <c r="G202" s="60">
        <f>H193+H194+H196+H197+H198+SUM(H200:H201)</f>
        <v>1414.2600000000002</v>
      </c>
      <c r="H202" s="60"/>
      <c r="J202" s="60">
        <f>K193+K194+K196+K197+K198+SUM(K200:K201)</f>
        <v>12915.400000000001</v>
      </c>
      <c r="K202" s="60"/>
      <c r="L202" s="49">
        <f>Source!U93</f>
        <v>7.0786639999999998</v>
      </c>
      <c r="O202" s="32">
        <f>G202</f>
        <v>1414.2600000000002</v>
      </c>
      <c r="P202" s="32">
        <f>J202</f>
        <v>12915.400000000001</v>
      </c>
      <c r="Q202" s="32">
        <f>L202</f>
        <v>7.0786639999999998</v>
      </c>
      <c r="W202">
        <f>IF(Source!BI93&lt;=1,H193+H194+H196+H197+H198, 0)</f>
        <v>274.12</v>
      </c>
      <c r="X202">
        <f>IF(Source!BI93=2,H193+H194+H196+H197+H198, 0)</f>
        <v>0</v>
      </c>
      <c r="Y202">
        <f>IF(Source!BI93=3,H193+H194+H196+H197+H198, 0)</f>
        <v>0</v>
      </c>
      <c r="Z202">
        <f>IF(Source!BI93=4,H193+H194+H196+H197+H198, 0)</f>
        <v>0</v>
      </c>
    </row>
    <row r="203" spans="1:26" ht="42.75">
      <c r="A203" s="23" t="str">
        <f>Source!E96</f>
        <v>11</v>
      </c>
      <c r="B203" s="53" t="str">
        <f>Source!F96</f>
        <v>11-01-040-3</v>
      </c>
      <c r="C203" s="53" t="str">
        <f>Source!G96</f>
        <v>Устройство плинтусов поливинилхлоридных на винтах самонарезающих</v>
      </c>
      <c r="D203" s="37" t="str">
        <f>Source!H96</f>
        <v>100 М ПЛИНТУСА</v>
      </c>
      <c r="E203" s="10">
        <f>Source!I96</f>
        <v>0.15</v>
      </c>
      <c r="F203" s="38">
        <f>Source!AL96+Source!AM96+Source!AO96</f>
        <v>1468.0600000000002</v>
      </c>
      <c r="G203" s="39"/>
      <c r="H203" s="38"/>
      <c r="I203" s="39" t="str">
        <f>Source!BO96</f>
        <v>11-01-040-3</v>
      </c>
      <c r="J203" s="39"/>
      <c r="K203" s="38"/>
      <c r="L203" s="40"/>
      <c r="S203">
        <f>ROUND((Source!FX96/100)*((ROUND(Source!AF96*Source!I96, 2)+ROUND(Source!AE96*Source!I96, 2))), 2)</f>
        <v>11.68</v>
      </c>
      <c r="T203">
        <f>Source!X96</f>
        <v>330.33</v>
      </c>
      <c r="U203">
        <f>ROUND((Source!FY96/100)*((ROUND(Source!AF96*Source!I96, 2)+ROUND(Source!AE96*Source!I96, 2))), 2)</f>
        <v>6.73</v>
      </c>
      <c r="V203">
        <f>Source!Y96</f>
        <v>179.22</v>
      </c>
    </row>
    <row r="204" spans="1:26">
      <c r="C204" s="31" t="str">
        <f>"Объем: "&amp;Source!I96&amp;"=15/"&amp;"100"</f>
        <v>Объем: 0,15=15/100</v>
      </c>
    </row>
    <row r="205" spans="1:26" ht="14.25">
      <c r="A205" s="23"/>
      <c r="B205" s="53"/>
      <c r="C205" s="53" t="s">
        <v>938</v>
      </c>
      <c r="D205" s="37"/>
      <c r="E205" s="10"/>
      <c r="F205" s="38">
        <f>Source!AO96</f>
        <v>61.14</v>
      </c>
      <c r="G205" s="39" t="str">
        <f>Source!DG96</f>
        <v>)*1,15</v>
      </c>
      <c r="H205" s="38">
        <f>ROUND(Source!AF96*Source!I96, 2)</f>
        <v>10.55</v>
      </c>
      <c r="I205" s="39"/>
      <c r="J205" s="39">
        <f>IF(Source!BA96&lt;&gt; 0, Source!BA96, 1)</f>
        <v>33.32</v>
      </c>
      <c r="K205" s="38">
        <f>Source!S96</f>
        <v>351.41</v>
      </c>
      <c r="L205" s="40"/>
      <c r="R205">
        <f>H205</f>
        <v>10.55</v>
      </c>
    </row>
    <row r="206" spans="1:26" ht="14.25">
      <c r="A206" s="23"/>
      <c r="B206" s="53"/>
      <c r="C206" s="53" t="s">
        <v>92</v>
      </c>
      <c r="D206" s="37"/>
      <c r="E206" s="10"/>
      <c r="F206" s="38">
        <f>Source!AM96</f>
        <v>11.24</v>
      </c>
      <c r="G206" s="39" t="str">
        <f>Source!DE96</f>
        <v>)*1,25</v>
      </c>
      <c r="H206" s="38">
        <f>ROUND(Source!AD96*Source!I96, 2)</f>
        <v>2.11</v>
      </c>
      <c r="I206" s="39"/>
      <c r="J206" s="39">
        <f>IF(Source!BB96&lt;&gt; 0, Source!BB96, 1)</f>
        <v>5.63</v>
      </c>
      <c r="K206" s="38">
        <f>Source!Q96</f>
        <v>11.87</v>
      </c>
      <c r="L206" s="40"/>
    </row>
    <row r="207" spans="1:26" ht="14.25">
      <c r="A207" s="23"/>
      <c r="B207" s="53"/>
      <c r="C207" s="53" t="s">
        <v>946</v>
      </c>
      <c r="D207" s="37"/>
      <c r="E207" s="10"/>
      <c r="F207" s="38">
        <f>Source!AL96</f>
        <v>1395.68</v>
      </c>
      <c r="G207" s="39" t="str">
        <f>Source!DD96</f>
        <v/>
      </c>
      <c r="H207" s="38">
        <f>ROUND(Source!AC96*Source!I96, 2)</f>
        <v>209.35</v>
      </c>
      <c r="I207" s="39"/>
      <c r="J207" s="39">
        <f>IF(Source!BC96&lt;&gt; 0, Source!BC96, 1)</f>
        <v>2.68</v>
      </c>
      <c r="K207" s="38">
        <f>Source!P96</f>
        <v>561.05999999999995</v>
      </c>
      <c r="L207" s="40"/>
    </row>
    <row r="208" spans="1:26" ht="14.25">
      <c r="A208" s="23"/>
      <c r="B208" s="53"/>
      <c r="C208" s="53" t="s">
        <v>939</v>
      </c>
      <c r="D208" s="37" t="s">
        <v>940</v>
      </c>
      <c r="E208" s="10">
        <f>Source!BZ96</f>
        <v>123</v>
      </c>
      <c r="F208" s="58" t="str">
        <f>CONCATENATE(" )", Source!DL96, Source!FT96, "=", Source!FX96)</f>
        <v xml:space="preserve"> )*0,9=110,7</v>
      </c>
      <c r="G208" s="59"/>
      <c r="H208" s="38">
        <f>SUM(S203:S210)</f>
        <v>11.68</v>
      </c>
      <c r="I208" s="41" t="str">
        <f>CONCATENATE(Source!FX96, Source!FV96, "=")</f>
        <v>110,7*0,85=</v>
      </c>
      <c r="J208" s="36">
        <f>Source!AT96</f>
        <v>94</v>
      </c>
      <c r="K208" s="38">
        <f>SUM(T203:T210)</f>
        <v>330.33</v>
      </c>
      <c r="L208" s="40"/>
    </row>
    <row r="209" spans="1:26" ht="14.25">
      <c r="A209" s="23"/>
      <c r="B209" s="53"/>
      <c r="C209" s="53" t="s">
        <v>941</v>
      </c>
      <c r="D209" s="37" t="s">
        <v>940</v>
      </c>
      <c r="E209" s="10">
        <f>Source!CA96</f>
        <v>75</v>
      </c>
      <c r="F209" s="58" t="str">
        <f>CONCATENATE(" )", Source!DM96, Source!FU96, "=", Source!FY96)</f>
        <v xml:space="preserve"> )*0,85=63,75</v>
      </c>
      <c r="G209" s="59"/>
      <c r="H209" s="38">
        <f>SUM(U203:U210)</f>
        <v>6.73</v>
      </c>
      <c r="I209" s="41" t="str">
        <f>CONCATENATE(Source!FY96, Source!FW96, "=")</f>
        <v>63,75*0,8=</v>
      </c>
      <c r="J209" s="36">
        <f>Source!AU96</f>
        <v>51</v>
      </c>
      <c r="K209" s="38">
        <f>SUM(V203:V210)</f>
        <v>179.22</v>
      </c>
      <c r="L209" s="40"/>
    </row>
    <row r="210" spans="1:26" ht="14.25">
      <c r="A210" s="54"/>
      <c r="B210" s="55"/>
      <c r="C210" s="55" t="s">
        <v>942</v>
      </c>
      <c r="D210" s="43" t="s">
        <v>943</v>
      </c>
      <c r="E210" s="44">
        <f>Source!AQ96</f>
        <v>6.66</v>
      </c>
      <c r="F210" s="45"/>
      <c r="G210" s="47" t="str">
        <f>Source!DI96</f>
        <v>)*1,15</v>
      </c>
      <c r="H210" s="45"/>
      <c r="I210" s="47"/>
      <c r="J210" s="47"/>
      <c r="K210" s="45"/>
      <c r="L210" s="51">
        <f>Source!U96</f>
        <v>1.1488499999999999</v>
      </c>
    </row>
    <row r="211" spans="1:26" ht="15">
      <c r="G211" s="60">
        <f>H205+H206+H207+H208+H209</f>
        <v>240.42</v>
      </c>
      <c r="H211" s="60"/>
      <c r="J211" s="60">
        <f>K205+K206+K207+K208+K209</f>
        <v>1433.8899999999999</v>
      </c>
      <c r="K211" s="60"/>
      <c r="L211" s="49">
        <f>Source!U96</f>
        <v>1.1488499999999999</v>
      </c>
      <c r="O211" s="32">
        <f>G211</f>
        <v>240.42</v>
      </c>
      <c r="P211" s="32">
        <f>J211</f>
        <v>1433.8899999999999</v>
      </c>
      <c r="Q211" s="32">
        <f>L211</f>
        <v>1.1488499999999999</v>
      </c>
      <c r="W211">
        <f>IF(Source!BI96&lt;=1,H205+H206+H207+H208+H209, 0)</f>
        <v>240.42</v>
      </c>
      <c r="X211">
        <f>IF(Source!BI96=2,H205+H206+H207+H208+H209, 0)</f>
        <v>0</v>
      </c>
      <c r="Y211">
        <f>IF(Source!BI96=3,H205+H206+H207+H208+H209, 0)</f>
        <v>0</v>
      </c>
      <c r="Z211">
        <f>IF(Source!BI96=4,H205+H206+H207+H208+H209, 0)</f>
        <v>0</v>
      </c>
    </row>
    <row r="212" spans="1:26" ht="71.25">
      <c r="A212" s="23" t="str">
        <f>Source!E97</f>
        <v>12</v>
      </c>
      <c r="B212" s="53" t="str">
        <f>Source!F97</f>
        <v>10-05-010-1</v>
      </c>
      <c r="C212" s="53" t="str">
        <f>Source!G97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212" s="37" t="str">
        <f>Source!H97</f>
        <v>100 м2 стен (за вычетом проемов)</v>
      </c>
      <c r="E212" s="10">
        <f>Source!I97</f>
        <v>0.28100000000000003</v>
      </c>
      <c r="F212" s="38">
        <f>Source!AL97+Source!AM97+Source!AO97</f>
        <v>8276.1299999999992</v>
      </c>
      <c r="G212" s="39"/>
      <c r="H212" s="38"/>
      <c r="I212" s="39" t="str">
        <f>Source!BO97</f>
        <v>10-05-010-1</v>
      </c>
      <c r="J212" s="39"/>
      <c r="K212" s="38"/>
      <c r="L212" s="40"/>
      <c r="S212">
        <f>ROUND((Source!FX97/100)*((ROUND(Source!AF97*Source!I97, 2)+ROUND(Source!AE97*Source!I97, 2))), 2)</f>
        <v>277.02999999999997</v>
      </c>
      <c r="T212">
        <f>Source!X97</f>
        <v>7822.52</v>
      </c>
      <c r="U212">
        <f>ROUND((Source!FY97/100)*((ROUND(Source!AF97*Source!I97, 2)+ROUND(Source!AE97*Source!I97, 2))), 2)</f>
        <v>139.69</v>
      </c>
      <c r="V212">
        <f>Source!Y97</f>
        <v>3737.43</v>
      </c>
    </row>
    <row r="213" spans="1:26">
      <c r="C213" s="31" t="str">
        <f>"Объем: "&amp;Source!I97&amp;"=28,1/"&amp;"100"</f>
        <v>Объем: 0,281=28,1/100</v>
      </c>
    </row>
    <row r="214" spans="1:26" ht="14.25">
      <c r="A214" s="23"/>
      <c r="B214" s="53"/>
      <c r="C214" s="53" t="s">
        <v>938</v>
      </c>
      <c r="D214" s="37"/>
      <c r="E214" s="10"/>
      <c r="F214" s="38">
        <f>Source!AO97</f>
        <v>807.23</v>
      </c>
      <c r="G214" s="39" t="str">
        <f>Source!DG97</f>
        <v>)*1,15</v>
      </c>
      <c r="H214" s="38">
        <f>ROUND(Source!AF97*Source!I97, 2)</f>
        <v>260.86</v>
      </c>
      <c r="I214" s="39"/>
      <c r="J214" s="39">
        <f>IF(Source!BA97&lt;&gt; 0, Source!BA97, 1)</f>
        <v>33.32</v>
      </c>
      <c r="K214" s="38">
        <f>Source!S97</f>
        <v>8691.69</v>
      </c>
      <c r="L214" s="40"/>
      <c r="R214">
        <f>H214</f>
        <v>260.86</v>
      </c>
    </row>
    <row r="215" spans="1:26" ht="14.25">
      <c r="A215" s="23"/>
      <c r="B215" s="53"/>
      <c r="C215" s="53" t="s">
        <v>92</v>
      </c>
      <c r="D215" s="37"/>
      <c r="E215" s="10"/>
      <c r="F215" s="38">
        <f>Source!AM97</f>
        <v>23.37</v>
      </c>
      <c r="G215" s="39" t="str">
        <f>Source!DE97</f>
        <v>)*1,25</v>
      </c>
      <c r="H215" s="38">
        <f>ROUND(Source!AD97*Source!I97, 2)</f>
        <v>8.2100000000000009</v>
      </c>
      <c r="I215" s="39"/>
      <c r="J215" s="39">
        <f>IF(Source!BB97&lt;&gt; 0, Source!BB97, 1)</f>
        <v>5.66</v>
      </c>
      <c r="K215" s="38">
        <f>Source!Q97</f>
        <v>46.46</v>
      </c>
      <c r="L215" s="40"/>
    </row>
    <row r="216" spans="1:26" ht="14.25">
      <c r="A216" s="23"/>
      <c r="B216" s="53"/>
      <c r="C216" s="53" t="s">
        <v>946</v>
      </c>
      <c r="D216" s="37"/>
      <c r="E216" s="10"/>
      <c r="F216" s="38">
        <f>Source!AL97</f>
        <v>7445.53</v>
      </c>
      <c r="G216" s="39" t="str">
        <f>Source!DD97</f>
        <v/>
      </c>
      <c r="H216" s="38">
        <f>ROUND(Source!AC97*Source!I97, 2)</f>
        <v>2092.19</v>
      </c>
      <c r="I216" s="39"/>
      <c r="J216" s="39">
        <f>IF(Source!BC97&lt;&gt; 0, Source!BC97, 1)</f>
        <v>5.84</v>
      </c>
      <c r="K216" s="38">
        <f>Source!P97</f>
        <v>12218.41</v>
      </c>
      <c r="L216" s="40"/>
    </row>
    <row r="217" spans="1:26" ht="14.25">
      <c r="A217" s="23"/>
      <c r="B217" s="53"/>
      <c r="C217" s="53" t="s">
        <v>939</v>
      </c>
      <c r="D217" s="37" t="s">
        <v>940</v>
      </c>
      <c r="E217" s="10">
        <f>Source!BZ97</f>
        <v>118</v>
      </c>
      <c r="F217" s="58" t="str">
        <f>CONCATENATE(" )", Source!DL97, Source!FT97, "=", Source!FX97)</f>
        <v xml:space="preserve"> )*0,9=106,2</v>
      </c>
      <c r="G217" s="59"/>
      <c r="H217" s="38">
        <f>SUM(S212:S219)</f>
        <v>277.02999999999997</v>
      </c>
      <c r="I217" s="41" t="str">
        <f>CONCATENATE(Source!FX97, Source!FV97, "=")</f>
        <v>106,2*0,85=</v>
      </c>
      <c r="J217" s="36">
        <f>Source!AT97</f>
        <v>90</v>
      </c>
      <c r="K217" s="38">
        <f>SUM(T212:T219)</f>
        <v>7822.52</v>
      </c>
      <c r="L217" s="40"/>
    </row>
    <row r="218" spans="1:26" ht="14.25">
      <c r="A218" s="23"/>
      <c r="B218" s="53"/>
      <c r="C218" s="53" t="s">
        <v>941</v>
      </c>
      <c r="D218" s="37" t="s">
        <v>940</v>
      </c>
      <c r="E218" s="10">
        <f>Source!CA97</f>
        <v>63</v>
      </c>
      <c r="F218" s="58" t="str">
        <f>CONCATENATE(" )", Source!DM97, Source!FU97, "=", Source!FY97)</f>
        <v xml:space="preserve"> )*0,85=53,55</v>
      </c>
      <c r="G218" s="59"/>
      <c r="H218" s="38">
        <f>SUM(U212:U219)</f>
        <v>139.69</v>
      </c>
      <c r="I218" s="41" t="str">
        <f>CONCATENATE(Source!FY97, Source!FW97, "=")</f>
        <v>53,55*0,8=</v>
      </c>
      <c r="J218" s="36">
        <f>Source!AU97</f>
        <v>43</v>
      </c>
      <c r="K218" s="38">
        <f>SUM(V212:V219)</f>
        <v>3737.43</v>
      </c>
      <c r="L218" s="40"/>
    </row>
    <row r="219" spans="1:26" ht="14.25">
      <c r="A219" s="54"/>
      <c r="B219" s="55"/>
      <c r="C219" s="55" t="s">
        <v>942</v>
      </c>
      <c r="D219" s="43" t="s">
        <v>943</v>
      </c>
      <c r="E219" s="44">
        <f>Source!AQ97</f>
        <v>89</v>
      </c>
      <c r="F219" s="45"/>
      <c r="G219" s="47" t="str">
        <f>Source!DI97</f>
        <v>)*1,15</v>
      </c>
      <c r="H219" s="45"/>
      <c r="I219" s="47"/>
      <c r="J219" s="47"/>
      <c r="K219" s="45"/>
      <c r="L219" s="51">
        <f>Source!U97</f>
        <v>28.760350000000003</v>
      </c>
    </row>
    <row r="220" spans="1:26" ht="15">
      <c r="G220" s="60">
        <f>H214+H215+H216+H217+H218</f>
        <v>2777.98</v>
      </c>
      <c r="H220" s="60"/>
      <c r="J220" s="60">
        <f>K214+K215+K216+K217+K218</f>
        <v>32516.51</v>
      </c>
      <c r="K220" s="60"/>
      <c r="L220" s="49">
        <f>Source!U97</f>
        <v>28.760350000000003</v>
      </c>
      <c r="O220" s="32">
        <f>G220</f>
        <v>2777.98</v>
      </c>
      <c r="P220" s="32">
        <f>J220</f>
        <v>32516.51</v>
      </c>
      <c r="Q220" s="32">
        <f>L220</f>
        <v>28.760350000000003</v>
      </c>
      <c r="W220">
        <f>IF(Source!BI97&lt;=1,H214+H215+H216+H217+H218, 0)</f>
        <v>2777.98</v>
      </c>
      <c r="X220">
        <f>IF(Source!BI97=2,H214+H215+H216+H217+H218, 0)</f>
        <v>0</v>
      </c>
      <c r="Y220">
        <f>IF(Source!BI97=3,H214+H215+H216+H217+H218, 0)</f>
        <v>0</v>
      </c>
      <c r="Z220">
        <f>IF(Source!BI97=4,H214+H215+H216+H217+H218, 0)</f>
        <v>0</v>
      </c>
    </row>
    <row r="221" spans="1:26" ht="71.25">
      <c r="A221" s="23" t="str">
        <f>Source!E98</f>
        <v>14</v>
      </c>
      <c r="B221" s="53" t="str">
        <f>Source!F98</f>
        <v>15-06-002-6</v>
      </c>
      <c r="C221" s="53" t="str">
        <f>Source!G98</f>
        <v>Оклейка стен моющимися обоями на тканевой основе по листовым материалам</v>
      </c>
      <c r="D221" s="37" t="str">
        <f>Source!H98</f>
        <v>100 м2 оклеиваемой поверхности</v>
      </c>
      <c r="E221" s="10">
        <f>Source!I98</f>
        <v>0.28100000000000003</v>
      </c>
      <c r="F221" s="38">
        <f>Source!AL98+Source!AM98+Source!AO98</f>
        <v>7084.130000000001</v>
      </c>
      <c r="G221" s="39"/>
      <c r="H221" s="38"/>
      <c r="I221" s="39" t="str">
        <f>Source!BO98</f>
        <v>15-06-002-6</v>
      </c>
      <c r="J221" s="39"/>
      <c r="K221" s="38"/>
      <c r="L221" s="40"/>
      <c r="S221">
        <f>ROUND((Source!FX98/100)*((ROUND(Source!AF98*Source!I98, 2)+ROUND(Source!AE98*Source!I98, 2))), 2)</f>
        <v>158.74</v>
      </c>
      <c r="T221">
        <f>Source!X98</f>
        <v>4477.8</v>
      </c>
      <c r="U221">
        <f>ROUND((Source!FY98/100)*((ROUND(Source!AF98*Source!I98, 2)+ROUND(Source!AE98*Source!I98, 2))), 2)</f>
        <v>78.53</v>
      </c>
      <c r="V221">
        <f>Source!Y98</f>
        <v>2070.98</v>
      </c>
    </row>
    <row r="222" spans="1:26">
      <c r="C222" s="31" t="str">
        <f>"Объем: "&amp;Source!I98&amp;"=28,1/"&amp;"100"</f>
        <v>Объем: 0,281=28,1/100</v>
      </c>
    </row>
    <row r="223" spans="1:26" ht="14.25">
      <c r="A223" s="23"/>
      <c r="B223" s="53"/>
      <c r="C223" s="53" t="s">
        <v>938</v>
      </c>
      <c r="D223" s="37"/>
      <c r="E223" s="10"/>
      <c r="F223" s="38">
        <f>Source!AO98</f>
        <v>519.67999999999995</v>
      </c>
      <c r="G223" s="39" t="str">
        <f>Source!DG98</f>
        <v>)*1,15</v>
      </c>
      <c r="H223" s="38">
        <f>ROUND(Source!AF98*Source!I98, 2)</f>
        <v>167.93</v>
      </c>
      <c r="I223" s="39"/>
      <c r="J223" s="39">
        <f>IF(Source!BA98&lt;&gt; 0, Source!BA98, 1)</f>
        <v>33.32</v>
      </c>
      <c r="K223" s="38">
        <f>Source!S98</f>
        <v>5595.56</v>
      </c>
      <c r="L223" s="40"/>
      <c r="R223">
        <f>H223</f>
        <v>167.93</v>
      </c>
    </row>
    <row r="224" spans="1:26" ht="14.25">
      <c r="A224" s="23"/>
      <c r="B224" s="53"/>
      <c r="C224" s="53" t="s">
        <v>92</v>
      </c>
      <c r="D224" s="37"/>
      <c r="E224" s="10"/>
      <c r="F224" s="38">
        <f>Source!AM98</f>
        <v>1.18</v>
      </c>
      <c r="G224" s="39" t="str">
        <f>Source!DE98</f>
        <v>)*1,25</v>
      </c>
      <c r="H224" s="38">
        <f>ROUND(Source!AD98*Source!I98, 2)</f>
        <v>0.42</v>
      </c>
      <c r="I224" s="39"/>
      <c r="J224" s="39">
        <f>IF(Source!BB98&lt;&gt; 0, Source!BB98, 1)</f>
        <v>11.86</v>
      </c>
      <c r="K224" s="38">
        <f>Source!Q98</f>
        <v>4.93</v>
      </c>
      <c r="L224" s="40"/>
    </row>
    <row r="225" spans="1:26" ht="14.25">
      <c r="A225" s="23"/>
      <c r="B225" s="53"/>
      <c r="C225" s="53" t="s">
        <v>944</v>
      </c>
      <c r="D225" s="37"/>
      <c r="E225" s="10"/>
      <c r="F225" s="38">
        <f>Source!AN98</f>
        <v>0.14000000000000001</v>
      </c>
      <c r="G225" s="39" t="str">
        <f>Source!DF98</f>
        <v>)*1,25</v>
      </c>
      <c r="H225" s="50">
        <f>ROUND(Source!AE98*Source!I98, 2)</f>
        <v>0.05</v>
      </c>
      <c r="I225" s="39"/>
      <c r="J225" s="39">
        <f>IF(Source!BS98&lt;&gt; 0, Source!BS98, 1)</f>
        <v>33.32</v>
      </c>
      <c r="K225" s="50">
        <f>Source!R98</f>
        <v>1.69</v>
      </c>
      <c r="L225" s="40"/>
      <c r="R225">
        <f>H225</f>
        <v>0.05</v>
      </c>
    </row>
    <row r="226" spans="1:26" ht="14.25">
      <c r="A226" s="23"/>
      <c r="B226" s="53"/>
      <c r="C226" s="53" t="s">
        <v>946</v>
      </c>
      <c r="D226" s="37"/>
      <c r="E226" s="10"/>
      <c r="F226" s="38">
        <f>Source!AL98</f>
        <v>6563.27</v>
      </c>
      <c r="G226" s="39" t="str">
        <f>Source!DD98</f>
        <v/>
      </c>
      <c r="H226" s="38">
        <f>ROUND(Source!AC98*Source!I98, 2)</f>
        <v>1844.28</v>
      </c>
      <c r="I226" s="39"/>
      <c r="J226" s="39">
        <f>IF(Source!BC98&lt;&gt; 0, Source!BC98, 1)</f>
        <v>1.21</v>
      </c>
      <c r="K226" s="38">
        <f>Source!P98</f>
        <v>2231.58</v>
      </c>
      <c r="L226" s="40"/>
    </row>
    <row r="227" spans="1:26" ht="14.25">
      <c r="A227" s="23"/>
      <c r="B227" s="53"/>
      <c r="C227" s="53" t="s">
        <v>939</v>
      </c>
      <c r="D227" s="37" t="s">
        <v>940</v>
      </c>
      <c r="E227" s="10">
        <f>Source!BZ98</f>
        <v>105</v>
      </c>
      <c r="F227" s="58" t="str">
        <f>CONCATENATE(" )", Source!DL98, Source!FT98, "=", Source!FX98)</f>
        <v xml:space="preserve"> )*0,9=94,5</v>
      </c>
      <c r="G227" s="59"/>
      <c r="H227" s="38">
        <f>SUM(S221:S229)</f>
        <v>158.74</v>
      </c>
      <c r="I227" s="41" t="str">
        <f>CONCATENATE(Source!FX98, Source!FV98, "=")</f>
        <v>94,5*0,85=</v>
      </c>
      <c r="J227" s="36">
        <f>Source!AT98</f>
        <v>80</v>
      </c>
      <c r="K227" s="38">
        <f>SUM(T221:T229)</f>
        <v>4477.8</v>
      </c>
      <c r="L227" s="40"/>
    </row>
    <row r="228" spans="1:26" ht="14.25">
      <c r="A228" s="23"/>
      <c r="B228" s="53"/>
      <c r="C228" s="53" t="s">
        <v>941</v>
      </c>
      <c r="D228" s="37" t="s">
        <v>940</v>
      </c>
      <c r="E228" s="10">
        <f>Source!CA98</f>
        <v>55</v>
      </c>
      <c r="F228" s="58" t="str">
        <f>CONCATENATE(" )", Source!DM98, Source!FU98, "=", Source!FY98)</f>
        <v xml:space="preserve"> )*0,85=46,75</v>
      </c>
      <c r="G228" s="59"/>
      <c r="H228" s="38">
        <f>SUM(U221:U229)</f>
        <v>78.53</v>
      </c>
      <c r="I228" s="41" t="str">
        <f>CONCATENATE(Source!FY98, Source!FW98, "=")</f>
        <v>46,75*0,8=</v>
      </c>
      <c r="J228" s="36">
        <f>Source!AU98</f>
        <v>37</v>
      </c>
      <c r="K228" s="38">
        <f>SUM(V221:V229)</f>
        <v>2070.98</v>
      </c>
      <c r="L228" s="40"/>
    </row>
    <row r="229" spans="1:26" ht="14.25">
      <c r="A229" s="54"/>
      <c r="B229" s="55"/>
      <c r="C229" s="55" t="s">
        <v>942</v>
      </c>
      <c r="D229" s="43" t="s">
        <v>943</v>
      </c>
      <c r="E229" s="44">
        <f>Source!AQ98</f>
        <v>55.94</v>
      </c>
      <c r="F229" s="45"/>
      <c r="G229" s="47" t="str">
        <f>Source!DI98</f>
        <v>)*1,15</v>
      </c>
      <c r="H229" s="45"/>
      <c r="I229" s="47"/>
      <c r="J229" s="47"/>
      <c r="K229" s="45"/>
      <c r="L229" s="51">
        <f>Source!U98</f>
        <v>18.077010999999999</v>
      </c>
    </row>
    <row r="230" spans="1:26" ht="15">
      <c r="G230" s="60">
        <f>H223+H224+H226+H227+H228</f>
        <v>2249.9</v>
      </c>
      <c r="H230" s="60"/>
      <c r="J230" s="60">
        <f>K223+K224+K226+K227+K228</f>
        <v>14380.85</v>
      </c>
      <c r="K230" s="60"/>
      <c r="L230" s="49">
        <f>Source!U98</f>
        <v>18.077010999999999</v>
      </c>
      <c r="O230" s="32">
        <f>G230</f>
        <v>2249.9</v>
      </c>
      <c r="P230" s="32">
        <f>J230</f>
        <v>14380.85</v>
      </c>
      <c r="Q230" s="32">
        <f>L230</f>
        <v>18.077010999999999</v>
      </c>
      <c r="W230">
        <f>IF(Source!BI98&lt;=1,H223+H224+H226+H227+H228, 0)</f>
        <v>2249.9</v>
      </c>
      <c r="X230">
        <f>IF(Source!BI98=2,H223+H224+H226+H227+H228, 0)</f>
        <v>0</v>
      </c>
      <c r="Y230">
        <f>IF(Source!BI98=3,H223+H224+H226+H227+H228, 0)</f>
        <v>0</v>
      </c>
      <c r="Z230">
        <f>IF(Source!BI98=4,H223+H224+H226+H227+H228, 0)</f>
        <v>0</v>
      </c>
    </row>
    <row r="231" spans="1:26" ht="28.5">
      <c r="A231" s="23" t="str">
        <f>Source!E99</f>
        <v>15</v>
      </c>
      <c r="B231" s="53" t="str">
        <f>Source!F99</f>
        <v>м08-03-591-9</v>
      </c>
      <c r="C231" s="53" t="str">
        <f>Source!G99</f>
        <v>Розетка штепсельная утопленного типа при скрытой проводке</v>
      </c>
      <c r="D231" s="37" t="str">
        <f>Source!H99</f>
        <v>100 шт.</v>
      </c>
      <c r="E231" s="10">
        <f>Source!I99</f>
        <v>0.03</v>
      </c>
      <c r="F231" s="38">
        <f>Source!AL99+Source!AM99+Source!AO99</f>
        <v>371.42</v>
      </c>
      <c r="G231" s="39"/>
      <c r="H231" s="38"/>
      <c r="I231" s="39" t="str">
        <f>Source!BO99</f>
        <v>м08-03-591-9</v>
      </c>
      <c r="J231" s="39"/>
      <c r="K231" s="38"/>
      <c r="L231" s="40"/>
      <c r="S231">
        <f>ROUND((Source!FX99/100)*((ROUND(Source!AF99*Source!I99, 2)+ROUND(Source!AE99*Source!I99, 2))), 2)</f>
        <v>8.6300000000000008</v>
      </c>
      <c r="T231">
        <f>Source!X99</f>
        <v>245.15</v>
      </c>
      <c r="U231">
        <f>ROUND((Source!FY99/100)*((ROUND(Source!AF99*Source!I99, 2)+ROUND(Source!AE99*Source!I99, 2))), 2)</f>
        <v>5.9</v>
      </c>
      <c r="V231">
        <f>Source!Y99</f>
        <v>157.38</v>
      </c>
    </row>
    <row r="232" spans="1:26">
      <c r="C232" s="31" t="str">
        <f>"Объем: "&amp;Source!I99&amp;"=3/"&amp;"100"</f>
        <v>Объем: 0,03=3/100</v>
      </c>
    </row>
    <row r="233" spans="1:26" ht="14.25">
      <c r="A233" s="23"/>
      <c r="B233" s="53"/>
      <c r="C233" s="53" t="s">
        <v>938</v>
      </c>
      <c r="D233" s="37"/>
      <c r="E233" s="10"/>
      <c r="F233" s="38">
        <f>Source!AO99</f>
        <v>302.36</v>
      </c>
      <c r="G233" s="39" t="str">
        <f>Source!DG99</f>
        <v/>
      </c>
      <c r="H233" s="38">
        <f>ROUND(Source!AF99*Source!I99, 2)</f>
        <v>9.07</v>
      </c>
      <c r="I233" s="39"/>
      <c r="J233" s="39">
        <f>IF(Source!BA99&lt;&gt; 0, Source!BA99, 1)</f>
        <v>33.32</v>
      </c>
      <c r="K233" s="38">
        <f>Source!S99</f>
        <v>302.24</v>
      </c>
      <c r="L233" s="40"/>
      <c r="R233">
        <f>H233</f>
        <v>9.07</v>
      </c>
    </row>
    <row r="234" spans="1:26" ht="14.25">
      <c r="A234" s="23"/>
      <c r="B234" s="53"/>
      <c r="C234" s="53" t="s">
        <v>92</v>
      </c>
      <c r="D234" s="37"/>
      <c r="E234" s="10"/>
      <c r="F234" s="38">
        <f>Source!AM99</f>
        <v>5.78</v>
      </c>
      <c r="G234" s="39" t="str">
        <f>Source!DE99</f>
        <v/>
      </c>
      <c r="H234" s="38">
        <f>ROUND(Source!AD99*Source!I99, 2)</f>
        <v>0.17</v>
      </c>
      <c r="I234" s="39"/>
      <c r="J234" s="39">
        <f>IF(Source!BB99&lt;&gt; 0, Source!BB99, 1)</f>
        <v>9.01</v>
      </c>
      <c r="K234" s="38">
        <f>Source!Q99</f>
        <v>1.56</v>
      </c>
      <c r="L234" s="40"/>
    </row>
    <row r="235" spans="1:26" ht="14.25">
      <c r="A235" s="23"/>
      <c r="B235" s="53"/>
      <c r="C235" s="53" t="s">
        <v>944</v>
      </c>
      <c r="D235" s="37"/>
      <c r="E235" s="10"/>
      <c r="F235" s="38">
        <f>Source!AN99</f>
        <v>0.41</v>
      </c>
      <c r="G235" s="39" t="str">
        <f>Source!DF99</f>
        <v/>
      </c>
      <c r="H235" s="50">
        <f>ROUND(Source!AE99*Source!I99, 2)</f>
        <v>0.01</v>
      </c>
      <c r="I235" s="39"/>
      <c r="J235" s="39">
        <f>IF(Source!BS99&lt;&gt; 0, Source!BS99, 1)</f>
        <v>33.32</v>
      </c>
      <c r="K235" s="50">
        <f>Source!R99</f>
        <v>0.41</v>
      </c>
      <c r="L235" s="40"/>
      <c r="R235">
        <f>H235</f>
        <v>0.01</v>
      </c>
    </row>
    <row r="236" spans="1:26" ht="14.25">
      <c r="A236" s="23"/>
      <c r="B236" s="53"/>
      <c r="C236" s="53" t="s">
        <v>946</v>
      </c>
      <c r="D236" s="37"/>
      <c r="E236" s="10"/>
      <c r="F236" s="38">
        <f>Source!AL99</f>
        <v>63.28</v>
      </c>
      <c r="G236" s="39" t="str">
        <f>Source!DD99</f>
        <v/>
      </c>
      <c r="H236" s="38">
        <f>ROUND(Source!AC99*Source!I99, 2)</f>
        <v>1.9</v>
      </c>
      <c r="I236" s="39"/>
      <c r="J236" s="39">
        <f>IF(Source!BC99&lt;&gt; 0, Source!BC99, 1)</f>
        <v>7.17</v>
      </c>
      <c r="K236" s="38">
        <f>Source!P99</f>
        <v>13.61</v>
      </c>
      <c r="L236" s="40"/>
    </row>
    <row r="237" spans="1:26" ht="14.25">
      <c r="A237" s="23"/>
      <c r="B237" s="53"/>
      <c r="C237" s="53" t="s">
        <v>939</v>
      </c>
      <c r="D237" s="37" t="s">
        <v>940</v>
      </c>
      <c r="E237" s="10">
        <f>Source!BZ99</f>
        <v>95</v>
      </c>
      <c r="F237" s="56"/>
      <c r="G237" s="39"/>
      <c r="H237" s="38">
        <f>SUM(S231:S241)</f>
        <v>8.6300000000000008</v>
      </c>
      <c r="I237" s="41" t="str">
        <f>CONCATENATE(Source!FX99, Source!FV99, "=")</f>
        <v>95*0,85=</v>
      </c>
      <c r="J237" s="36">
        <f>Source!AT99</f>
        <v>81</v>
      </c>
      <c r="K237" s="38">
        <f>SUM(T231:T241)</f>
        <v>245.15</v>
      </c>
      <c r="L237" s="40"/>
    </row>
    <row r="238" spans="1:26" ht="14.25">
      <c r="A238" s="23"/>
      <c r="B238" s="53"/>
      <c r="C238" s="53" t="s">
        <v>941</v>
      </c>
      <c r="D238" s="37" t="s">
        <v>940</v>
      </c>
      <c r="E238" s="10">
        <f>Source!CA99</f>
        <v>65</v>
      </c>
      <c r="F238" s="56"/>
      <c r="G238" s="39"/>
      <c r="H238" s="38">
        <f>SUM(U231:U241)</f>
        <v>5.9</v>
      </c>
      <c r="I238" s="41" t="str">
        <f>CONCATENATE(Source!FY99, Source!FW99, "=")</f>
        <v>65*0,8=</v>
      </c>
      <c r="J238" s="36">
        <f>Source!AU99</f>
        <v>52</v>
      </c>
      <c r="K238" s="38">
        <f>SUM(V231:V241)</f>
        <v>157.38</v>
      </c>
      <c r="L238" s="40"/>
    </row>
    <row r="239" spans="1:26" ht="14.25">
      <c r="A239" s="23"/>
      <c r="B239" s="53"/>
      <c r="C239" s="53" t="s">
        <v>942</v>
      </c>
      <c r="D239" s="37" t="s">
        <v>943</v>
      </c>
      <c r="E239" s="10">
        <f>Source!AQ99</f>
        <v>30.48</v>
      </c>
      <c r="F239" s="38"/>
      <c r="G239" s="39" t="str">
        <f>Source!DI99</f>
        <v/>
      </c>
      <c r="H239" s="38"/>
      <c r="I239" s="39"/>
      <c r="J239" s="39"/>
      <c r="K239" s="38"/>
      <c r="L239" s="42">
        <f>Source!U99</f>
        <v>0.91439999999999999</v>
      </c>
    </row>
    <row r="240" spans="1:26" ht="28.5">
      <c r="A240" s="23" t="str">
        <f>Source!E100</f>
        <v>15,1</v>
      </c>
      <c r="B240" s="53" t="str">
        <f>Source!F100</f>
        <v>503-0606</v>
      </c>
      <c r="C240" s="53" t="str">
        <f>Source!G100</f>
        <v>Коробка для установки розеток и выключателей скрытой проводки</v>
      </c>
      <c r="D240" s="37" t="str">
        <f>Source!H100</f>
        <v>1000 шт.</v>
      </c>
      <c r="E240" s="10">
        <f>Source!I100</f>
        <v>3.0000000000000001E-3</v>
      </c>
      <c r="F240" s="38">
        <f>Source!AL100+Source!AM100+Source!AO100</f>
        <v>1998.42</v>
      </c>
      <c r="G240" s="52" t="s">
        <v>3</v>
      </c>
      <c r="H240" s="38">
        <f>ROUND(Source!AC100*Source!I100, 2)+ROUND(Source!AD100*Source!I100, 2)+ROUND(Source!AF100*Source!I100, 2)</f>
        <v>6</v>
      </c>
      <c r="I240" s="39"/>
      <c r="J240" s="39">
        <f>IF(Source!BC100&lt;&gt; 0, Source!BC100, 1)</f>
        <v>2.98</v>
      </c>
      <c r="K240" s="38">
        <f>Source!O100</f>
        <v>17.87</v>
      </c>
      <c r="L240" s="40"/>
      <c r="S240">
        <f>ROUND((Source!FX100/100)*((ROUND(Source!AF100*Source!I100, 2)+ROUND(Source!AE100*Source!I100, 2))), 2)</f>
        <v>0</v>
      </c>
      <c r="T240">
        <f>Source!X100</f>
        <v>0</v>
      </c>
      <c r="U240">
        <f>ROUND((Source!FY100/100)*((ROUND(Source!AF100*Source!I100, 2)+ROUND(Source!AE100*Source!I100, 2))), 2)</f>
        <v>0</v>
      </c>
      <c r="V240">
        <f>Source!Y100</f>
        <v>0</v>
      </c>
      <c r="W240">
        <f>IF(Source!BI100&lt;=1,H240, 0)</f>
        <v>0</v>
      </c>
      <c r="X240">
        <f>IF(Source!BI100=2,H240, 0)</f>
        <v>6</v>
      </c>
      <c r="Y240">
        <f>IF(Source!BI100=3,H240, 0)</f>
        <v>0</v>
      </c>
      <c r="Z240">
        <f>IF(Source!BI100=4,H240, 0)</f>
        <v>0</v>
      </c>
    </row>
    <row r="241" spans="1:26" ht="28.5">
      <c r="A241" s="54" t="str">
        <f>Source!E101</f>
        <v>15,2</v>
      </c>
      <c r="B241" s="55" t="str">
        <f>Source!F101</f>
        <v>503-0475</v>
      </c>
      <c r="C241" s="55" t="str">
        <f>Source!G101</f>
        <v>Розетка скрытой проводки с заземлением</v>
      </c>
      <c r="D241" s="43" t="str">
        <f>Source!H101</f>
        <v>шт.</v>
      </c>
      <c r="E241" s="44">
        <f>Source!I101</f>
        <v>3</v>
      </c>
      <c r="F241" s="45">
        <f>Source!AL101+Source!AM101+Source!AO101</f>
        <v>7.62</v>
      </c>
      <c r="G241" s="46" t="s">
        <v>3</v>
      </c>
      <c r="H241" s="45">
        <f>ROUND(Source!AC101*Source!I101, 2)+ROUND(Source!AD101*Source!I101, 2)+ROUND(Source!AF101*Source!I101, 2)</f>
        <v>22.86</v>
      </c>
      <c r="I241" s="47"/>
      <c r="J241" s="47">
        <f>IF(Source!BC101&lt;&gt; 0, Source!BC101, 1)</f>
        <v>8.06</v>
      </c>
      <c r="K241" s="45">
        <f>Source!O101</f>
        <v>184.25</v>
      </c>
      <c r="L241" s="48"/>
      <c r="S241">
        <f>ROUND((Source!FX101/100)*((ROUND(Source!AF101*Source!I101, 2)+ROUND(Source!AE101*Source!I101, 2))), 2)</f>
        <v>0</v>
      </c>
      <c r="T241">
        <f>Source!X101</f>
        <v>0</v>
      </c>
      <c r="U241">
        <f>ROUND((Source!FY101/100)*((ROUND(Source!AF101*Source!I101, 2)+ROUND(Source!AE101*Source!I101, 2))), 2)</f>
        <v>0</v>
      </c>
      <c r="V241">
        <f>Source!Y101</f>
        <v>0</v>
      </c>
      <c r="W241">
        <f>IF(Source!BI101&lt;=1,H241, 0)</f>
        <v>0</v>
      </c>
      <c r="X241">
        <f>IF(Source!BI101=2,H241, 0)</f>
        <v>22.86</v>
      </c>
      <c r="Y241">
        <f>IF(Source!BI101=3,H241, 0)</f>
        <v>0</v>
      </c>
      <c r="Z241">
        <f>IF(Source!BI101=4,H241, 0)</f>
        <v>0</v>
      </c>
    </row>
    <row r="242" spans="1:26" ht="15">
      <c r="G242" s="60">
        <f>H233+H234+H236+H237+H238+SUM(H240:H241)</f>
        <v>54.53</v>
      </c>
      <c r="H242" s="60"/>
      <c r="J242" s="60">
        <f>K233+K234+K236+K237+K238+SUM(K240:K241)</f>
        <v>922.06000000000006</v>
      </c>
      <c r="K242" s="60"/>
      <c r="L242" s="49">
        <f>Source!U99</f>
        <v>0.91439999999999999</v>
      </c>
      <c r="O242" s="32">
        <f>G242</f>
        <v>54.53</v>
      </c>
      <c r="P242" s="32">
        <f>J242</f>
        <v>922.06000000000006</v>
      </c>
      <c r="Q242" s="32">
        <f>L242</f>
        <v>0.91439999999999999</v>
      </c>
      <c r="W242">
        <f>IF(Source!BI99&lt;=1,H233+H234+H236+H237+H238, 0)</f>
        <v>0</v>
      </c>
      <c r="X242">
        <f>IF(Source!BI99=2,H233+H234+H236+H237+H238, 0)</f>
        <v>25.67</v>
      </c>
      <c r="Y242">
        <f>IF(Source!BI99=3,H233+H234+H236+H237+H238, 0)</f>
        <v>0</v>
      </c>
      <c r="Z242">
        <f>IF(Source!BI99=4,H233+H234+H236+H237+H238, 0)</f>
        <v>0</v>
      </c>
    </row>
    <row r="243" spans="1:26" ht="42.75">
      <c r="A243" s="23" t="str">
        <f>Source!E102</f>
        <v>16</v>
      </c>
      <c r="B243" s="53" t="str">
        <f>Source!F102</f>
        <v>м08-03-591-5</v>
      </c>
      <c r="C243" s="53" t="str">
        <f>Source!G102</f>
        <v>Выключатель двухклавишный утопленного типа при скрытой проводке</v>
      </c>
      <c r="D243" s="37" t="str">
        <f>Source!H102</f>
        <v>100 шт.</v>
      </c>
      <c r="E243" s="10">
        <f>Source!I102</f>
        <v>0.01</v>
      </c>
      <c r="F243" s="38">
        <f>Source!AL102+Source!AM102+Source!AO102</f>
        <v>302.15000000000003</v>
      </c>
      <c r="G243" s="39"/>
      <c r="H243" s="38"/>
      <c r="I243" s="39" t="str">
        <f>Source!BO102</f>
        <v>м08-03-591-5</v>
      </c>
      <c r="J243" s="39"/>
      <c r="K243" s="38"/>
      <c r="L243" s="40"/>
      <c r="S243">
        <f>ROUND((Source!FX102/100)*((ROUND(Source!AF102*Source!I102, 2)+ROUND(Source!AE102*Source!I102, 2))), 2)</f>
        <v>2.4700000000000002</v>
      </c>
      <c r="T243">
        <f>Source!X102</f>
        <v>70.36</v>
      </c>
      <c r="U243">
        <f>ROUND((Source!FY102/100)*((ROUND(Source!AF102*Source!I102, 2)+ROUND(Source!AE102*Source!I102, 2))), 2)</f>
        <v>1.69</v>
      </c>
      <c r="V243">
        <f>Source!Y102</f>
        <v>45.17</v>
      </c>
    </row>
    <row r="244" spans="1:26">
      <c r="C244" s="31" t="str">
        <f>"Объем: "&amp;Source!I102&amp;"=1/"&amp;"100"</f>
        <v>Объем: 0,01=1/100</v>
      </c>
    </row>
    <row r="245" spans="1:26" ht="14.25">
      <c r="A245" s="23"/>
      <c r="B245" s="53"/>
      <c r="C245" s="53" t="s">
        <v>938</v>
      </c>
      <c r="D245" s="37"/>
      <c r="E245" s="10"/>
      <c r="F245" s="38">
        <f>Source!AO102</f>
        <v>260.3</v>
      </c>
      <c r="G245" s="39" t="str">
        <f>Source!DG102</f>
        <v/>
      </c>
      <c r="H245" s="38">
        <f>ROUND(Source!AF102*Source!I102, 2)</f>
        <v>2.6</v>
      </c>
      <c r="I245" s="39"/>
      <c r="J245" s="39">
        <f>IF(Source!BA102&lt;&gt; 0, Source!BA102, 1)</f>
        <v>33.32</v>
      </c>
      <c r="K245" s="38">
        <f>Source!S102</f>
        <v>86.73</v>
      </c>
      <c r="L245" s="40"/>
      <c r="R245">
        <f>H245</f>
        <v>2.6</v>
      </c>
    </row>
    <row r="246" spans="1:26" ht="14.25">
      <c r="A246" s="23"/>
      <c r="B246" s="53"/>
      <c r="C246" s="53" t="s">
        <v>92</v>
      </c>
      <c r="D246" s="37"/>
      <c r="E246" s="10"/>
      <c r="F246" s="38">
        <f>Source!AM102</f>
        <v>5.78</v>
      </c>
      <c r="G246" s="39" t="str">
        <f>Source!DE102</f>
        <v/>
      </c>
      <c r="H246" s="38">
        <f>ROUND(Source!AD102*Source!I102, 2)</f>
        <v>0.06</v>
      </c>
      <c r="I246" s="39"/>
      <c r="J246" s="39">
        <f>IF(Source!BB102&lt;&gt; 0, Source!BB102, 1)</f>
        <v>9.01</v>
      </c>
      <c r="K246" s="38">
        <f>Source!Q102</f>
        <v>0.52</v>
      </c>
      <c r="L246" s="40"/>
    </row>
    <row r="247" spans="1:26" ht="14.25">
      <c r="A247" s="23"/>
      <c r="B247" s="53"/>
      <c r="C247" s="53" t="s">
        <v>944</v>
      </c>
      <c r="D247" s="37"/>
      <c r="E247" s="10"/>
      <c r="F247" s="38">
        <f>Source!AN102</f>
        <v>0.41</v>
      </c>
      <c r="G247" s="39" t="str">
        <f>Source!DF102</f>
        <v/>
      </c>
      <c r="H247" s="50">
        <f>ROUND(Source!AE102*Source!I102, 2)</f>
        <v>0</v>
      </c>
      <c r="I247" s="39"/>
      <c r="J247" s="39">
        <f>IF(Source!BS102&lt;&gt; 0, Source!BS102, 1)</f>
        <v>33.32</v>
      </c>
      <c r="K247" s="50">
        <f>Source!R102</f>
        <v>0.14000000000000001</v>
      </c>
      <c r="L247" s="40"/>
      <c r="R247">
        <f>H247</f>
        <v>0</v>
      </c>
    </row>
    <row r="248" spans="1:26" ht="14.25">
      <c r="A248" s="23"/>
      <c r="B248" s="53"/>
      <c r="C248" s="53" t="s">
        <v>946</v>
      </c>
      <c r="D248" s="37"/>
      <c r="E248" s="10"/>
      <c r="F248" s="38">
        <f>Source!AL102</f>
        <v>36.07</v>
      </c>
      <c r="G248" s="39" t="str">
        <f>Source!DD102</f>
        <v/>
      </c>
      <c r="H248" s="38">
        <f>ROUND(Source!AC102*Source!I102, 2)</f>
        <v>0.36</v>
      </c>
      <c r="I248" s="39"/>
      <c r="J248" s="39">
        <f>IF(Source!BC102&lt;&gt; 0, Source!BC102, 1)</f>
        <v>7.19</v>
      </c>
      <c r="K248" s="38">
        <f>Source!P102</f>
        <v>2.59</v>
      </c>
      <c r="L248" s="40"/>
    </row>
    <row r="249" spans="1:26" ht="14.25">
      <c r="A249" s="23"/>
      <c r="B249" s="53"/>
      <c r="C249" s="53" t="s">
        <v>939</v>
      </c>
      <c r="D249" s="37" t="s">
        <v>940</v>
      </c>
      <c r="E249" s="10">
        <f>Source!BZ102</f>
        <v>95</v>
      </c>
      <c r="F249" s="56"/>
      <c r="G249" s="39"/>
      <c r="H249" s="38">
        <f>SUM(S243:S253)</f>
        <v>2.4700000000000002</v>
      </c>
      <c r="I249" s="41" t="str">
        <f>CONCATENATE(Source!FX102, Source!FV102, "=")</f>
        <v>95*0,85=</v>
      </c>
      <c r="J249" s="36">
        <f>Source!AT102</f>
        <v>81</v>
      </c>
      <c r="K249" s="38">
        <f>SUM(T243:T253)</f>
        <v>70.36</v>
      </c>
      <c r="L249" s="40"/>
    </row>
    <row r="250" spans="1:26" ht="14.25">
      <c r="A250" s="23"/>
      <c r="B250" s="53"/>
      <c r="C250" s="53" t="s">
        <v>941</v>
      </c>
      <c r="D250" s="37" t="s">
        <v>940</v>
      </c>
      <c r="E250" s="10">
        <f>Source!CA102</f>
        <v>65</v>
      </c>
      <c r="F250" s="56"/>
      <c r="G250" s="39"/>
      <c r="H250" s="38">
        <f>SUM(U243:U253)</f>
        <v>1.69</v>
      </c>
      <c r="I250" s="41" t="str">
        <f>CONCATENATE(Source!FY102, Source!FW102, "=")</f>
        <v>65*0,8=</v>
      </c>
      <c r="J250" s="36">
        <f>Source!AU102</f>
        <v>52</v>
      </c>
      <c r="K250" s="38">
        <f>SUM(V243:V253)</f>
        <v>45.17</v>
      </c>
      <c r="L250" s="40"/>
    </row>
    <row r="251" spans="1:26" ht="14.25">
      <c r="A251" s="23"/>
      <c r="B251" s="53"/>
      <c r="C251" s="53" t="s">
        <v>942</v>
      </c>
      <c r="D251" s="37" t="s">
        <v>943</v>
      </c>
      <c r="E251" s="10">
        <f>Source!AQ102</f>
        <v>26.24</v>
      </c>
      <c r="F251" s="38"/>
      <c r="G251" s="39" t="str">
        <f>Source!DI102</f>
        <v/>
      </c>
      <c r="H251" s="38"/>
      <c r="I251" s="39"/>
      <c r="J251" s="39"/>
      <c r="K251" s="38"/>
      <c r="L251" s="42">
        <f>Source!U102</f>
        <v>0.26239999999999997</v>
      </c>
    </row>
    <row r="252" spans="1:26" ht="28.5">
      <c r="A252" s="23" t="str">
        <f>Source!E103</f>
        <v>16,1</v>
      </c>
      <c r="B252" s="53" t="str">
        <f>Source!F103</f>
        <v>503-0606</v>
      </c>
      <c r="C252" s="53" t="str">
        <f>Source!G103</f>
        <v>Коробка для установки розеток и выключателей скрытой проводки</v>
      </c>
      <c r="D252" s="37" t="str">
        <f>Source!H103</f>
        <v>1000 шт.</v>
      </c>
      <c r="E252" s="10">
        <f>Source!I103</f>
        <v>1E-3</v>
      </c>
      <c r="F252" s="38">
        <f>Source!AL103+Source!AM103+Source!AO103</f>
        <v>1998.42</v>
      </c>
      <c r="G252" s="52" t="s">
        <v>3</v>
      </c>
      <c r="H252" s="38">
        <f>ROUND(Source!AC103*Source!I103, 2)+ROUND(Source!AD103*Source!I103, 2)+ROUND(Source!AF103*Source!I103, 2)</f>
        <v>2</v>
      </c>
      <c r="I252" s="39"/>
      <c r="J252" s="39">
        <f>IF(Source!BC103&lt;&gt; 0, Source!BC103, 1)</f>
        <v>2.98</v>
      </c>
      <c r="K252" s="38">
        <f>Source!O103</f>
        <v>5.96</v>
      </c>
      <c r="L252" s="40"/>
      <c r="S252">
        <f>ROUND((Source!FX103/100)*((ROUND(Source!AF103*Source!I103, 2)+ROUND(Source!AE103*Source!I103, 2))), 2)</f>
        <v>0</v>
      </c>
      <c r="T252">
        <f>Source!X103</f>
        <v>0</v>
      </c>
      <c r="U252">
        <f>ROUND((Source!FY103/100)*((ROUND(Source!AF103*Source!I103, 2)+ROUND(Source!AE103*Source!I103, 2))), 2)</f>
        <v>0</v>
      </c>
      <c r="V252">
        <f>Source!Y103</f>
        <v>0</v>
      </c>
      <c r="W252">
        <f>IF(Source!BI103&lt;=1,H252, 0)</f>
        <v>0</v>
      </c>
      <c r="X252">
        <f>IF(Source!BI103=2,H252, 0)</f>
        <v>2</v>
      </c>
      <c r="Y252">
        <f>IF(Source!BI103=3,H252, 0)</f>
        <v>0</v>
      </c>
      <c r="Z252">
        <f>IF(Source!BI103=4,H252, 0)</f>
        <v>0</v>
      </c>
    </row>
    <row r="253" spans="1:26" ht="57">
      <c r="A253" s="54" t="str">
        <f>Source!E104</f>
        <v>16,2</v>
      </c>
      <c r="B253" s="55" t="str">
        <f>Source!F104</f>
        <v>509-4600</v>
      </c>
      <c r="C253" s="55" t="str">
        <f>Source!G104</f>
        <v>Выключатель двухклавишный для скрытой проводки серии "Прима", марка С56-039 с подсветкой, цвет бежевый</v>
      </c>
      <c r="D253" s="43" t="str">
        <f>Source!H104</f>
        <v>шт.</v>
      </c>
      <c r="E253" s="44">
        <f>Source!I104</f>
        <v>1</v>
      </c>
      <c r="F253" s="45">
        <f>Source!AL104+Source!AM104+Source!AO104</f>
        <v>8.81</v>
      </c>
      <c r="G253" s="46" t="s">
        <v>3</v>
      </c>
      <c r="H253" s="45">
        <f>ROUND(Source!AC104*Source!I104, 2)+ROUND(Source!AD104*Source!I104, 2)+ROUND(Source!AF104*Source!I104, 2)</f>
        <v>8.81</v>
      </c>
      <c r="I253" s="47"/>
      <c r="J253" s="47">
        <f>IF(Source!BC104&lt;&gt; 0, Source!BC104, 1)</f>
        <v>8.68</v>
      </c>
      <c r="K253" s="45">
        <f>Source!O104</f>
        <v>76.47</v>
      </c>
      <c r="L253" s="48"/>
      <c r="S253">
        <f>ROUND((Source!FX104/100)*((ROUND(Source!AF104*Source!I104, 2)+ROUND(Source!AE104*Source!I104, 2))), 2)</f>
        <v>0</v>
      </c>
      <c r="T253">
        <f>Source!X104</f>
        <v>0</v>
      </c>
      <c r="U253">
        <f>ROUND((Source!FY104/100)*((ROUND(Source!AF104*Source!I104, 2)+ROUND(Source!AE104*Source!I104, 2))), 2)</f>
        <v>0</v>
      </c>
      <c r="V253">
        <f>Source!Y104</f>
        <v>0</v>
      </c>
      <c r="W253">
        <f>IF(Source!BI104&lt;=1,H253, 0)</f>
        <v>0</v>
      </c>
      <c r="X253">
        <f>IF(Source!BI104=2,H253, 0)</f>
        <v>8.81</v>
      </c>
      <c r="Y253">
        <f>IF(Source!BI104=3,H253, 0)</f>
        <v>0</v>
      </c>
      <c r="Z253">
        <f>IF(Source!BI104=4,H253, 0)</f>
        <v>0</v>
      </c>
    </row>
    <row r="254" spans="1:26" ht="15">
      <c r="G254" s="60">
        <f>H245+H246+H248+H249+H250+SUM(H252:H253)</f>
        <v>17.990000000000002</v>
      </c>
      <c r="H254" s="60"/>
      <c r="J254" s="60">
        <f>K245+K246+K248+K249+K250+SUM(K252:K253)</f>
        <v>287.8</v>
      </c>
      <c r="K254" s="60"/>
      <c r="L254" s="49">
        <f>Source!U102</f>
        <v>0.26239999999999997</v>
      </c>
      <c r="O254" s="32">
        <f>G254</f>
        <v>17.990000000000002</v>
      </c>
      <c r="P254" s="32">
        <f>J254</f>
        <v>287.8</v>
      </c>
      <c r="Q254" s="32">
        <f>L254</f>
        <v>0.26239999999999997</v>
      </c>
      <c r="W254">
        <f>IF(Source!BI102&lt;=1,H245+H246+H248+H249+H250, 0)</f>
        <v>0</v>
      </c>
      <c r="X254">
        <f>IF(Source!BI102=2,H245+H246+H248+H249+H250, 0)</f>
        <v>7.18</v>
      </c>
      <c r="Y254">
        <f>IF(Source!BI102=3,H245+H246+H248+H249+H250, 0)</f>
        <v>0</v>
      </c>
      <c r="Z254">
        <f>IF(Source!BI102=4,H245+H246+H248+H249+H250, 0)</f>
        <v>0</v>
      </c>
    </row>
    <row r="255" spans="1:26" ht="79.5">
      <c r="A255" s="23" t="str">
        <f>Source!E105</f>
        <v>17</v>
      </c>
      <c r="B255" s="53" t="s">
        <v>950</v>
      </c>
      <c r="C255" s="53" t="str">
        <f>Source!G105</f>
        <v>Устройство подвесных потолков из гипсокартонных листов (ГКЛ) по системе «КНАУФ» одноуровневых (П 113)</v>
      </c>
      <c r="D255" s="37" t="str">
        <f>Source!H105</f>
        <v>100 м2 потолка</v>
      </c>
      <c r="E255" s="10">
        <f>Source!I105</f>
        <v>0.13600000000000001</v>
      </c>
      <c r="F255" s="38">
        <f>Source!AL105+Source!AM105+Source!AO105</f>
        <v>6484.31</v>
      </c>
      <c r="G255" s="39"/>
      <c r="H255" s="38"/>
      <c r="I255" s="39" t="str">
        <f>Source!BO105</f>
        <v>10-05-011-2</v>
      </c>
      <c r="J255" s="39"/>
      <c r="K255" s="38"/>
      <c r="L255" s="40"/>
      <c r="S255">
        <f>ROUND((Source!FX105/100)*((ROUND(Source!AF105*Source!I105, 2)+ROUND(Source!AE105*Source!I105, 2))), 2)</f>
        <v>146.13</v>
      </c>
      <c r="T255">
        <f>Source!X105</f>
        <v>4126.33</v>
      </c>
      <c r="U255">
        <f>ROUND((Source!FY105/100)*((ROUND(Source!AF105*Source!I105, 2)+ROUND(Source!AE105*Source!I105, 2))), 2)</f>
        <v>73.680000000000007</v>
      </c>
      <c r="V255">
        <f>Source!Y105</f>
        <v>1971.47</v>
      </c>
    </row>
    <row r="256" spans="1:26">
      <c r="C256" s="31" t="str">
        <f>"Объем: "&amp;Source!I105&amp;"=13,6/"&amp;"100"</f>
        <v>Объем: 0,136=13,6/100</v>
      </c>
    </row>
    <row r="257" spans="1:26" ht="14.25">
      <c r="A257" s="23"/>
      <c r="B257" s="53"/>
      <c r="C257" s="53" t="s">
        <v>938</v>
      </c>
      <c r="D257" s="37"/>
      <c r="E257" s="10"/>
      <c r="F257" s="38">
        <f>Source!AO105</f>
        <v>879.79</v>
      </c>
      <c r="G257" s="39" t="str">
        <f>Source!DG105</f>
        <v>)*1,15</v>
      </c>
      <c r="H257" s="38">
        <f>ROUND(Source!AF105*Source!I105, 2)</f>
        <v>137.6</v>
      </c>
      <c r="I257" s="39"/>
      <c r="J257" s="39">
        <f>IF(Source!BA105&lt;&gt; 0, Source!BA105, 1)</f>
        <v>33.32</v>
      </c>
      <c r="K257" s="38">
        <f>Source!S105</f>
        <v>4584.8100000000004</v>
      </c>
      <c r="L257" s="40"/>
      <c r="R257">
        <f>H257</f>
        <v>137.6</v>
      </c>
    </row>
    <row r="258" spans="1:26" ht="14.25">
      <c r="A258" s="23"/>
      <c r="B258" s="53"/>
      <c r="C258" s="53" t="s">
        <v>92</v>
      </c>
      <c r="D258" s="37"/>
      <c r="E258" s="10"/>
      <c r="F258" s="38">
        <f>Source!AM105</f>
        <v>20.05</v>
      </c>
      <c r="G258" s="39" t="str">
        <f>Source!DE105</f>
        <v>)*1,25</v>
      </c>
      <c r="H258" s="38">
        <f>ROUND(Source!AD105*Source!I105, 2)</f>
        <v>3.41</v>
      </c>
      <c r="I258" s="39"/>
      <c r="J258" s="39">
        <f>IF(Source!BB105&lt;&gt; 0, Source!BB105, 1)</f>
        <v>6.45</v>
      </c>
      <c r="K258" s="38">
        <f>Source!Q105</f>
        <v>21.98</v>
      </c>
      <c r="L258" s="40"/>
    </row>
    <row r="259" spans="1:26" ht="14.25">
      <c r="A259" s="23"/>
      <c r="B259" s="53"/>
      <c r="C259" s="53" t="s">
        <v>946</v>
      </c>
      <c r="D259" s="37"/>
      <c r="E259" s="10"/>
      <c r="F259" s="38">
        <f>Source!AL105</f>
        <v>5584.47</v>
      </c>
      <c r="G259" s="39" t="str">
        <f>Source!DD105</f>
        <v/>
      </c>
      <c r="H259" s="38">
        <f>ROUND(Source!AC105*Source!I105, 2)</f>
        <v>759.49</v>
      </c>
      <c r="I259" s="39"/>
      <c r="J259" s="39">
        <f>IF(Source!BC105&lt;&gt; 0, Source!BC105, 1)</f>
        <v>6.17</v>
      </c>
      <c r="K259" s="38">
        <f>Source!P105</f>
        <v>4686.04</v>
      </c>
      <c r="L259" s="40"/>
    </row>
    <row r="260" spans="1:26" ht="14.25">
      <c r="A260" s="23"/>
      <c r="B260" s="53"/>
      <c r="C260" s="53" t="s">
        <v>939</v>
      </c>
      <c r="D260" s="37" t="s">
        <v>940</v>
      </c>
      <c r="E260" s="10">
        <f>Source!BZ105</f>
        <v>118</v>
      </c>
      <c r="F260" s="58" t="str">
        <f>CONCATENATE(" )", Source!DL105, Source!FT105, "=", Source!FX105)</f>
        <v xml:space="preserve"> )*0,9=106,2</v>
      </c>
      <c r="G260" s="59"/>
      <c r="H260" s="38">
        <f>SUM(S255:S262)</f>
        <v>146.13</v>
      </c>
      <c r="I260" s="41" t="str">
        <f>CONCATENATE(Source!FX105, Source!FV105, "=")</f>
        <v>106,2*0,85=</v>
      </c>
      <c r="J260" s="36">
        <f>Source!AT105</f>
        <v>90</v>
      </c>
      <c r="K260" s="38">
        <f>SUM(T255:T262)</f>
        <v>4126.33</v>
      </c>
      <c r="L260" s="40"/>
    </row>
    <row r="261" spans="1:26" ht="14.25">
      <c r="A261" s="23"/>
      <c r="B261" s="53"/>
      <c r="C261" s="53" t="s">
        <v>941</v>
      </c>
      <c r="D261" s="37" t="s">
        <v>940</v>
      </c>
      <c r="E261" s="10">
        <f>Source!CA105</f>
        <v>63</v>
      </c>
      <c r="F261" s="58" t="str">
        <f>CONCATENATE(" )", Source!DM105, Source!FU105, "=", Source!FY105)</f>
        <v xml:space="preserve"> )*0,85=53,55</v>
      </c>
      <c r="G261" s="59"/>
      <c r="H261" s="38">
        <f>SUM(U255:U262)</f>
        <v>73.680000000000007</v>
      </c>
      <c r="I261" s="41" t="str">
        <f>CONCATENATE(Source!FY105, Source!FW105, "=")</f>
        <v>53,55*0,8=</v>
      </c>
      <c r="J261" s="36">
        <f>Source!AU105</f>
        <v>43</v>
      </c>
      <c r="K261" s="38">
        <f>SUM(V255:V262)</f>
        <v>1971.47</v>
      </c>
      <c r="L261" s="40"/>
    </row>
    <row r="262" spans="1:26" ht="14.25">
      <c r="A262" s="54"/>
      <c r="B262" s="55"/>
      <c r="C262" s="55" t="s">
        <v>942</v>
      </c>
      <c r="D262" s="43" t="s">
        <v>943</v>
      </c>
      <c r="E262" s="44">
        <f>Source!AQ105</f>
        <v>97</v>
      </c>
      <c r="F262" s="45"/>
      <c r="G262" s="47" t="str">
        <f>Source!DI105</f>
        <v>)*1,15</v>
      </c>
      <c r="H262" s="45"/>
      <c r="I262" s="47"/>
      <c r="J262" s="47"/>
      <c r="K262" s="45"/>
      <c r="L262" s="51">
        <f>Source!U105</f>
        <v>15.1708</v>
      </c>
    </row>
    <row r="263" spans="1:26" ht="15">
      <c r="G263" s="60">
        <f>H257+H258+H259+H260+H261</f>
        <v>1120.3100000000002</v>
      </c>
      <c r="H263" s="60"/>
      <c r="J263" s="60">
        <f>K257+K258+K259+K260+K261</f>
        <v>15390.63</v>
      </c>
      <c r="K263" s="60"/>
      <c r="L263" s="49">
        <f>Source!U105</f>
        <v>15.1708</v>
      </c>
      <c r="O263" s="32">
        <f>G263</f>
        <v>1120.3100000000002</v>
      </c>
      <c r="P263" s="32">
        <f>J263</f>
        <v>15390.63</v>
      </c>
      <c r="Q263" s="32">
        <f>L263</f>
        <v>15.1708</v>
      </c>
      <c r="W263">
        <f>IF(Source!BI105&lt;=1,H257+H258+H259+H260+H261, 0)</f>
        <v>1120.3100000000002</v>
      </c>
      <c r="X263">
        <f>IF(Source!BI105=2,H257+H258+H259+H260+H261, 0)</f>
        <v>0</v>
      </c>
      <c r="Y263">
        <f>IF(Source!BI105=3,H257+H258+H259+H260+H261, 0)</f>
        <v>0</v>
      </c>
      <c r="Z263">
        <f>IF(Source!BI105=4,H257+H258+H259+H260+H261, 0)</f>
        <v>0</v>
      </c>
    </row>
    <row r="264" spans="1:26" ht="71.25">
      <c r="A264" s="23" t="str">
        <f>Source!E106</f>
        <v>18</v>
      </c>
      <c r="B264" s="53" t="str">
        <f>Source!F106</f>
        <v>м08-03-593-6</v>
      </c>
      <c r="C264" s="53" t="str">
        <f>Source!G106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264" s="37" t="str">
        <f>Source!H106</f>
        <v>100 шт.</v>
      </c>
      <c r="E264" s="10">
        <f>Source!I106</f>
        <v>0.04</v>
      </c>
      <c r="F264" s="38">
        <f>Source!AL106+Source!AM106+Source!AO106</f>
        <v>1442.38</v>
      </c>
      <c r="G264" s="39"/>
      <c r="H264" s="38"/>
      <c r="I264" s="39" t="str">
        <f>Source!BO106</f>
        <v>м08-03-593-6</v>
      </c>
      <c r="J264" s="39"/>
      <c r="K264" s="38"/>
      <c r="L264" s="40"/>
      <c r="S264">
        <f>ROUND((Source!FX106/100)*((ROUND(Source!AF106*Source!I106, 2)+ROUND(Source!AE106*Source!I106, 2))), 2)</f>
        <v>27.08</v>
      </c>
      <c r="T264">
        <f>Source!X106</f>
        <v>769.33</v>
      </c>
      <c r="U264">
        <f>ROUND((Source!FY106/100)*((ROUND(Source!AF106*Source!I106, 2)+ROUND(Source!AE106*Source!I106, 2))), 2)</f>
        <v>18.53</v>
      </c>
      <c r="V264">
        <f>Source!Y106</f>
        <v>493.89</v>
      </c>
    </row>
    <row r="265" spans="1:26">
      <c r="C265" s="31" t="str">
        <f>"Объем: "&amp;Source!I106&amp;"=4/"&amp;"100"</f>
        <v>Объем: 0,04=4/100</v>
      </c>
    </row>
    <row r="266" spans="1:26" ht="14.25">
      <c r="A266" s="23"/>
      <c r="B266" s="53"/>
      <c r="C266" s="53" t="s">
        <v>938</v>
      </c>
      <c r="D266" s="37"/>
      <c r="E266" s="10"/>
      <c r="F266" s="38">
        <f>Source!AO106</f>
        <v>700.75</v>
      </c>
      <c r="G266" s="39" t="str">
        <f>Source!DG106</f>
        <v/>
      </c>
      <c r="H266" s="38">
        <f>ROUND(Source!AF106*Source!I106, 2)</f>
        <v>28.03</v>
      </c>
      <c r="I266" s="39"/>
      <c r="J266" s="39">
        <f>IF(Source!BA106&lt;&gt; 0, Source!BA106, 1)</f>
        <v>33.32</v>
      </c>
      <c r="K266" s="38">
        <f>Source!S106</f>
        <v>933.96</v>
      </c>
      <c r="L266" s="40"/>
      <c r="R266">
        <f>H266</f>
        <v>28.03</v>
      </c>
    </row>
    <row r="267" spans="1:26" ht="14.25">
      <c r="A267" s="23"/>
      <c r="B267" s="53"/>
      <c r="C267" s="53" t="s">
        <v>92</v>
      </c>
      <c r="D267" s="37"/>
      <c r="E267" s="10"/>
      <c r="F267" s="38">
        <f>Source!AM106</f>
        <v>226.27</v>
      </c>
      <c r="G267" s="39" t="str">
        <f>Source!DE106</f>
        <v/>
      </c>
      <c r="H267" s="38">
        <f>ROUND(Source!AD106*Source!I106, 2)</f>
        <v>9.0500000000000007</v>
      </c>
      <c r="I267" s="39"/>
      <c r="J267" s="39">
        <f>IF(Source!BB106&lt;&gt; 0, Source!BB106, 1)</f>
        <v>8.4499999999999993</v>
      </c>
      <c r="K267" s="38">
        <f>Source!Q106</f>
        <v>76.48</v>
      </c>
      <c r="L267" s="40"/>
    </row>
    <row r="268" spans="1:26" ht="14.25">
      <c r="A268" s="23"/>
      <c r="B268" s="53"/>
      <c r="C268" s="53" t="s">
        <v>944</v>
      </c>
      <c r="D268" s="37"/>
      <c r="E268" s="10"/>
      <c r="F268" s="38">
        <f>Source!AN106</f>
        <v>11.88</v>
      </c>
      <c r="G268" s="39" t="str">
        <f>Source!DF106</f>
        <v/>
      </c>
      <c r="H268" s="50">
        <f>ROUND(Source!AE106*Source!I106, 2)</f>
        <v>0.48</v>
      </c>
      <c r="I268" s="39"/>
      <c r="J268" s="39">
        <f>IF(Source!BS106&lt;&gt; 0, Source!BS106, 1)</f>
        <v>33.32</v>
      </c>
      <c r="K268" s="50">
        <f>Source!R106</f>
        <v>15.83</v>
      </c>
      <c r="L268" s="40"/>
      <c r="R268">
        <f>H268</f>
        <v>0.48</v>
      </c>
    </row>
    <row r="269" spans="1:26" ht="14.25">
      <c r="A269" s="23"/>
      <c r="B269" s="53"/>
      <c r="C269" s="53" t="s">
        <v>946</v>
      </c>
      <c r="D269" s="37"/>
      <c r="E269" s="10"/>
      <c r="F269" s="38">
        <f>Source!AL106</f>
        <v>515.36</v>
      </c>
      <c r="G269" s="39" t="str">
        <f>Source!DD106</f>
        <v/>
      </c>
      <c r="H269" s="38">
        <f>ROUND(Source!AC106*Source!I106, 2)</f>
        <v>20.61</v>
      </c>
      <c r="I269" s="39"/>
      <c r="J269" s="39">
        <f>IF(Source!BC106&lt;&gt; 0, Source!BC106, 1)</f>
        <v>3.63</v>
      </c>
      <c r="K269" s="38">
        <f>Source!P106</f>
        <v>74.83</v>
      </c>
      <c r="L269" s="40"/>
    </row>
    <row r="270" spans="1:26" ht="14.25">
      <c r="A270" s="23"/>
      <c r="B270" s="53"/>
      <c r="C270" s="53" t="s">
        <v>939</v>
      </c>
      <c r="D270" s="37" t="s">
        <v>940</v>
      </c>
      <c r="E270" s="10">
        <f>Source!BZ106</f>
        <v>95</v>
      </c>
      <c r="F270" s="56"/>
      <c r="G270" s="39"/>
      <c r="H270" s="38">
        <f>SUM(S264:S273)</f>
        <v>27.08</v>
      </c>
      <c r="I270" s="41" t="str">
        <f>CONCATENATE(Source!FX106, Source!FV106, "=")</f>
        <v>95*0,85=</v>
      </c>
      <c r="J270" s="36">
        <f>Source!AT106</f>
        <v>81</v>
      </c>
      <c r="K270" s="38">
        <f>SUM(T264:T273)</f>
        <v>769.33</v>
      </c>
      <c r="L270" s="40"/>
    </row>
    <row r="271" spans="1:26" ht="14.25">
      <c r="A271" s="23"/>
      <c r="B271" s="53"/>
      <c r="C271" s="53" t="s">
        <v>941</v>
      </c>
      <c r="D271" s="37" t="s">
        <v>940</v>
      </c>
      <c r="E271" s="10">
        <f>Source!CA106</f>
        <v>65</v>
      </c>
      <c r="F271" s="56"/>
      <c r="G271" s="39"/>
      <c r="H271" s="38">
        <f>SUM(U264:U273)</f>
        <v>18.53</v>
      </c>
      <c r="I271" s="41" t="str">
        <f>CONCATENATE(Source!FY106, Source!FW106, "=")</f>
        <v>65*0,8=</v>
      </c>
      <c r="J271" s="36">
        <f>Source!AU106</f>
        <v>52</v>
      </c>
      <c r="K271" s="38">
        <f>SUM(V264:V273)</f>
        <v>493.89</v>
      </c>
      <c r="L271" s="40"/>
    </row>
    <row r="272" spans="1:26" ht="14.25">
      <c r="A272" s="23"/>
      <c r="B272" s="53"/>
      <c r="C272" s="53" t="s">
        <v>942</v>
      </c>
      <c r="D272" s="37" t="s">
        <v>943</v>
      </c>
      <c r="E272" s="10">
        <f>Source!AQ106</f>
        <v>70.64</v>
      </c>
      <c r="F272" s="38"/>
      <c r="G272" s="39" t="str">
        <f>Source!DI106</f>
        <v/>
      </c>
      <c r="H272" s="38"/>
      <c r="I272" s="39"/>
      <c r="J272" s="39"/>
      <c r="K272" s="38"/>
      <c r="L272" s="42">
        <f>Source!U106</f>
        <v>2.8256000000000001</v>
      </c>
    </row>
    <row r="273" spans="1:26" ht="42.75">
      <c r="A273" s="54" t="str">
        <f>Source!E107</f>
        <v>18,1</v>
      </c>
      <c r="B273" s="55" t="str">
        <f>Source!F107</f>
        <v>509-1338</v>
      </c>
      <c r="C273" s="55" t="str">
        <f>Source!G107</f>
        <v>Светильник точечный марки AMBER 50 2 05 R50, неповоротный, с накладным стеклом, хром</v>
      </c>
      <c r="D273" s="43" t="str">
        <f>Source!H107</f>
        <v>шт.</v>
      </c>
      <c r="E273" s="44">
        <f>Source!I107</f>
        <v>4</v>
      </c>
      <c r="F273" s="45">
        <f>Source!AL107+Source!AM107+Source!AO107</f>
        <v>15.27</v>
      </c>
      <c r="G273" s="46" t="s">
        <v>3</v>
      </c>
      <c r="H273" s="45">
        <f>ROUND(Source!AC107*Source!I107, 2)+ROUND(Source!AD107*Source!I107, 2)+ROUND(Source!AF107*Source!I107, 2)</f>
        <v>61.08</v>
      </c>
      <c r="I273" s="47"/>
      <c r="J273" s="47">
        <f>IF(Source!BC107&lt;&gt; 0, Source!BC107, 1)</f>
        <v>3.56</v>
      </c>
      <c r="K273" s="45">
        <f>Source!O107</f>
        <v>217.44</v>
      </c>
      <c r="L273" s="48"/>
      <c r="S273">
        <f>ROUND((Source!FX107/100)*((ROUND(Source!AF107*Source!I107, 2)+ROUND(Source!AE107*Source!I107, 2))), 2)</f>
        <v>0</v>
      </c>
      <c r="T273">
        <f>Source!X107</f>
        <v>0</v>
      </c>
      <c r="U273">
        <f>ROUND((Source!FY107/100)*((ROUND(Source!AF107*Source!I107, 2)+ROUND(Source!AE107*Source!I107, 2))), 2)</f>
        <v>0</v>
      </c>
      <c r="V273">
        <f>Source!Y107</f>
        <v>0</v>
      </c>
      <c r="W273">
        <f>IF(Source!BI107&lt;=1,H273, 0)</f>
        <v>0</v>
      </c>
      <c r="X273">
        <f>IF(Source!BI107=2,H273, 0)</f>
        <v>61.08</v>
      </c>
      <c r="Y273">
        <f>IF(Source!BI107=3,H273, 0)</f>
        <v>0</v>
      </c>
      <c r="Z273">
        <f>IF(Source!BI107=4,H273, 0)</f>
        <v>0</v>
      </c>
    </row>
    <row r="274" spans="1:26" ht="15">
      <c r="G274" s="60">
        <f>H266+H267+H269+H270+H271+SUM(H273:H273)</f>
        <v>164.38</v>
      </c>
      <c r="H274" s="60"/>
      <c r="J274" s="60">
        <f>K266+K267+K269+K270+K271+SUM(K273:K273)</f>
        <v>2565.9299999999998</v>
      </c>
      <c r="K274" s="60"/>
      <c r="L274" s="49">
        <f>Source!U106</f>
        <v>2.8256000000000001</v>
      </c>
      <c r="O274" s="32">
        <f>G274</f>
        <v>164.38</v>
      </c>
      <c r="P274" s="32">
        <f>J274</f>
        <v>2565.9299999999998</v>
      </c>
      <c r="Q274" s="32">
        <f>L274</f>
        <v>2.8256000000000001</v>
      </c>
      <c r="W274">
        <f>IF(Source!BI106&lt;=1,H266+H267+H269+H270+H271, 0)</f>
        <v>0</v>
      </c>
      <c r="X274">
        <f>IF(Source!BI106=2,H266+H267+H269+H270+H271, 0)</f>
        <v>103.3</v>
      </c>
      <c r="Y274">
        <f>IF(Source!BI106=3,H266+H267+H269+H270+H271, 0)</f>
        <v>0</v>
      </c>
      <c r="Z274">
        <f>IF(Source!BI106=4,H266+H267+H269+H270+H271, 0)</f>
        <v>0</v>
      </c>
    </row>
    <row r="276" spans="1:26" ht="15">
      <c r="A276" s="62" t="str">
        <f>CONCATENATE("Итого по подразделу: ",IF(Source!G109&lt;&gt;"Новый подраздел", Source!G109, ""))</f>
        <v>Итого по подразделу: ремонт</v>
      </c>
      <c r="B276" s="62"/>
      <c r="C276" s="62"/>
      <c r="D276" s="62"/>
      <c r="E276" s="62"/>
      <c r="F276" s="62"/>
      <c r="G276" s="61">
        <f>SUM(O115:O275)</f>
        <v>20660.630000000005</v>
      </c>
      <c r="H276" s="61"/>
      <c r="I276" s="35"/>
      <c r="J276" s="61">
        <f>SUM(P115:P275)</f>
        <v>134195.46999999997</v>
      </c>
      <c r="K276" s="61"/>
      <c r="L276" s="49">
        <f>SUM(Q115:Q275)</f>
        <v>99.144464499999998</v>
      </c>
    </row>
    <row r="279" spans="1:26" ht="14.25">
      <c r="C279" s="64" t="str">
        <f>Source!H138</f>
        <v>Ндс</v>
      </c>
      <c r="D279" s="64"/>
      <c r="E279" s="64"/>
      <c r="F279" s="64"/>
      <c r="G279" s="64"/>
      <c r="H279" s="64"/>
      <c r="I279" s="64"/>
      <c r="J279" s="65">
        <f>IF(Source!F138=0, "", Source!F138)</f>
        <v>24155.200000000001</v>
      </c>
      <c r="K279" s="65"/>
    </row>
    <row r="280" spans="1:26" ht="14.25">
      <c r="C280" s="64" t="str">
        <f>Source!H139</f>
        <v>всего с НДС</v>
      </c>
      <c r="D280" s="64"/>
      <c r="E280" s="64"/>
      <c r="F280" s="64"/>
      <c r="G280" s="64"/>
      <c r="H280" s="64"/>
      <c r="I280" s="64"/>
      <c r="J280" s="65">
        <f>IF(Source!F139=0, "", Source!F139)</f>
        <v>158350.70000000001</v>
      </c>
      <c r="K280" s="65"/>
    </row>
    <row r="282" spans="1:26" ht="15">
      <c r="A282" s="62" t="str">
        <f>CONCATENATE("Итого по разделу: ",IF(Source!G141&lt;&gt;"Новый раздел", Source!G141, ""))</f>
        <v>Итого по разделу: комната 22</v>
      </c>
      <c r="B282" s="62"/>
      <c r="C282" s="62"/>
      <c r="D282" s="62"/>
      <c r="E282" s="62"/>
      <c r="F282" s="62"/>
      <c r="G282" s="61">
        <f>SUM(O44:O281)</f>
        <v>20829.290000000005</v>
      </c>
      <c r="H282" s="61"/>
      <c r="I282" s="35"/>
      <c r="J282" s="61">
        <f>SUM(P44:P281)</f>
        <v>139154.96999999997</v>
      </c>
      <c r="K282" s="61"/>
      <c r="L282" s="49">
        <f>SUM(Q44:Q281)</f>
        <v>107.48122450000001</v>
      </c>
    </row>
    <row r="285" spans="1:26" ht="14.25">
      <c r="C285" s="64" t="str">
        <f>Source!H170</f>
        <v>Ндс</v>
      </c>
      <c r="D285" s="64"/>
      <c r="E285" s="64"/>
      <c r="F285" s="64"/>
      <c r="G285" s="64"/>
      <c r="H285" s="64"/>
      <c r="I285" s="64"/>
      <c r="J285" s="65">
        <f>IF(Source!F170=0, "", Source!F170)</f>
        <v>25047.9</v>
      </c>
      <c r="K285" s="65"/>
    </row>
    <row r="286" spans="1:26" ht="14.25">
      <c r="C286" s="64" t="str">
        <f>Source!H171</f>
        <v>всего с НДС</v>
      </c>
      <c r="D286" s="64"/>
      <c r="E286" s="64"/>
      <c r="F286" s="64"/>
      <c r="G286" s="64"/>
      <c r="H286" s="64"/>
      <c r="I286" s="64"/>
      <c r="J286" s="65">
        <f>IF(Source!F171=0, "", Source!F171)</f>
        <v>164202.9</v>
      </c>
      <c r="K286" s="65"/>
    </row>
    <row r="288" spans="1:26" ht="16.5">
      <c r="A288" s="63" t="str">
        <f>CONCATENATE("Раздел: ",IF(Source!G173&lt;&gt;"Новый раздел", Source!G173, ""))</f>
        <v>Раздел: комната 23</v>
      </c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</row>
    <row r="290" spans="1:26" ht="16.5">
      <c r="A290" s="63" t="str">
        <f>CONCATENATE("Подраздел: ",IF(Source!G177&lt;&gt;"Новый подраздел", Source!G177, ""))</f>
        <v>Подраздел: демонтаж</v>
      </c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</row>
    <row r="291" spans="1:26" ht="42.75">
      <c r="A291" s="23" t="str">
        <f>Source!E181</f>
        <v>1</v>
      </c>
      <c r="B291" s="53" t="str">
        <f>Source!F181</f>
        <v>57-1-2</v>
      </c>
      <c r="C291" s="53" t="str">
        <f>Source!G181</f>
        <v>Разборка оснований покрытия полов лаг из досок и брусков</v>
      </c>
      <c r="D291" s="37" t="str">
        <f>Source!H181</f>
        <v>100 м2 основания</v>
      </c>
      <c r="E291" s="10">
        <f>Source!I181</f>
        <v>0.14000000000000001</v>
      </c>
      <c r="F291" s="38">
        <f>Source!AL181+Source!AM181+Source!AO181</f>
        <v>59.83</v>
      </c>
      <c r="G291" s="39"/>
      <c r="H291" s="38"/>
      <c r="I291" s="39" t="str">
        <f>Source!BO181</f>
        <v>57-1-2</v>
      </c>
      <c r="J291" s="39"/>
      <c r="K291" s="38"/>
      <c r="L291" s="40"/>
      <c r="S291">
        <f>ROUND((Source!FX181/100)*((ROUND(Source!AF181*Source!I181, 2)+ROUND(Source!AE181*Source!I181, 2))), 2)</f>
        <v>6.7</v>
      </c>
      <c r="T291">
        <f>Source!X181</f>
        <v>189.78</v>
      </c>
      <c r="U291">
        <f>ROUND((Source!FY181/100)*((ROUND(Source!AF181*Source!I181, 2)+ROUND(Source!AE181*Source!I181, 2))), 2)</f>
        <v>5.7</v>
      </c>
      <c r="V291">
        <f>Source!Y181</f>
        <v>150.71</v>
      </c>
    </row>
    <row r="292" spans="1:26">
      <c r="C292" s="31" t="str">
        <f>"Объем: "&amp;Source!I181&amp;"=14/"&amp;"100"</f>
        <v>Объем: 0,14=14/100</v>
      </c>
    </row>
    <row r="293" spans="1:26" ht="14.25">
      <c r="A293" s="23"/>
      <c r="B293" s="53"/>
      <c r="C293" s="53" t="s">
        <v>938</v>
      </c>
      <c r="D293" s="37"/>
      <c r="E293" s="10"/>
      <c r="F293" s="38">
        <f>Source!AO181</f>
        <v>59.83</v>
      </c>
      <c r="G293" s="39" t="str">
        <f>Source!DG181</f>
        <v/>
      </c>
      <c r="H293" s="38">
        <f>ROUND(Source!AF181*Source!I181, 2)</f>
        <v>8.3800000000000008</v>
      </c>
      <c r="I293" s="39"/>
      <c r="J293" s="39">
        <f>IF(Source!BA181&lt;&gt; 0, Source!BA181, 1)</f>
        <v>33.32</v>
      </c>
      <c r="K293" s="38">
        <f>Source!S181</f>
        <v>279.08999999999997</v>
      </c>
      <c r="L293" s="40"/>
      <c r="R293">
        <f>H293</f>
        <v>8.3800000000000008</v>
      </c>
    </row>
    <row r="294" spans="1:26" ht="14.25">
      <c r="A294" s="23"/>
      <c r="B294" s="53"/>
      <c r="C294" s="53" t="s">
        <v>939</v>
      </c>
      <c r="D294" s="37" t="s">
        <v>940</v>
      </c>
      <c r="E294" s="10">
        <f>Source!BZ181</f>
        <v>80</v>
      </c>
      <c r="F294" s="56"/>
      <c r="G294" s="39"/>
      <c r="H294" s="38">
        <f>SUM(S291:S297)</f>
        <v>6.7</v>
      </c>
      <c r="I294" s="41" t="str">
        <f>CONCATENATE(Source!FX181, Source!FV181, "=")</f>
        <v>80*0,85=</v>
      </c>
      <c r="J294" s="36">
        <f>Source!AT181</f>
        <v>68</v>
      </c>
      <c r="K294" s="38">
        <f>SUM(T291:T297)</f>
        <v>189.78</v>
      </c>
      <c r="L294" s="40"/>
    </row>
    <row r="295" spans="1:26" ht="14.25">
      <c r="A295" s="23"/>
      <c r="B295" s="53"/>
      <c r="C295" s="53" t="s">
        <v>941</v>
      </c>
      <c r="D295" s="37" t="s">
        <v>940</v>
      </c>
      <c r="E295" s="10">
        <f>Source!CA181</f>
        <v>68</v>
      </c>
      <c r="F295" s="56"/>
      <c r="G295" s="39"/>
      <c r="H295" s="38">
        <f>SUM(U291:U297)</f>
        <v>5.7</v>
      </c>
      <c r="I295" s="41" t="str">
        <f>CONCATENATE(Source!FY181, Source!FW181, "=")</f>
        <v>68*0,8=</v>
      </c>
      <c r="J295" s="36">
        <f>Source!AU181</f>
        <v>54</v>
      </c>
      <c r="K295" s="38">
        <f>SUM(V291:V297)</f>
        <v>150.71</v>
      </c>
      <c r="L295" s="40"/>
    </row>
    <row r="296" spans="1:26" ht="14.25">
      <c r="A296" s="23"/>
      <c r="B296" s="53"/>
      <c r="C296" s="53" t="s">
        <v>942</v>
      </c>
      <c r="D296" s="37" t="s">
        <v>943</v>
      </c>
      <c r="E296" s="10">
        <f>Source!AQ181</f>
        <v>7.67</v>
      </c>
      <c r="F296" s="38"/>
      <c r="G296" s="39" t="str">
        <f>Source!DI181</f>
        <v/>
      </c>
      <c r="H296" s="38"/>
      <c r="I296" s="39"/>
      <c r="J296" s="39"/>
      <c r="K296" s="38"/>
      <c r="L296" s="42">
        <f>Source!U181</f>
        <v>1.0738000000000001</v>
      </c>
    </row>
    <row r="297" spans="1:26" ht="14.25">
      <c r="A297" s="54" t="str">
        <f>Source!E182</f>
        <v>1,1</v>
      </c>
      <c r="B297" s="55" t="str">
        <f>Source!F182</f>
        <v>509-9900</v>
      </c>
      <c r="C297" s="55" t="str">
        <f>Source!G182</f>
        <v>Строительный мусор</v>
      </c>
      <c r="D297" s="43" t="str">
        <f>Source!H182</f>
        <v>т</v>
      </c>
      <c r="E297" s="44">
        <f>Source!I182</f>
        <v>9.8000000000000004E-2</v>
      </c>
      <c r="F297" s="45">
        <f>Source!AL182+Source!AM182+Source!AO182</f>
        <v>0</v>
      </c>
      <c r="G297" s="46" t="s">
        <v>3</v>
      </c>
      <c r="H297" s="45">
        <f>ROUND(Source!AC182*Source!I182, 2)+ROUND(Source!AD182*Source!I182, 2)+ROUND(Source!AF182*Source!I182, 2)</f>
        <v>0</v>
      </c>
      <c r="I297" s="47"/>
      <c r="J297" s="47">
        <f>IF(Source!BC182&lt;&gt; 0, Source!BC182, 1)</f>
        <v>1</v>
      </c>
      <c r="K297" s="45">
        <f>Source!O182</f>
        <v>0</v>
      </c>
      <c r="L297" s="48"/>
      <c r="S297">
        <f>ROUND((Source!FX182/100)*((ROUND(Source!AF182*Source!I182, 2)+ROUND(Source!AE182*Source!I182, 2))), 2)</f>
        <v>0</v>
      </c>
      <c r="T297">
        <f>Source!X182</f>
        <v>0</v>
      </c>
      <c r="U297">
        <f>ROUND((Source!FY182/100)*((ROUND(Source!AF182*Source!I182, 2)+ROUND(Source!AE182*Source!I182, 2))), 2)</f>
        <v>0</v>
      </c>
      <c r="V297">
        <f>Source!Y182</f>
        <v>0</v>
      </c>
      <c r="W297">
        <f>IF(Source!BI182&lt;=1,H297, 0)</f>
        <v>0</v>
      </c>
      <c r="X297">
        <f>IF(Source!BI182=2,H297, 0)</f>
        <v>0</v>
      </c>
      <c r="Y297">
        <f>IF(Source!BI182=3,H297, 0)</f>
        <v>0</v>
      </c>
      <c r="Z297">
        <f>IF(Source!BI182=4,H297, 0)</f>
        <v>0</v>
      </c>
    </row>
    <row r="298" spans="1:26" ht="15">
      <c r="G298" s="60">
        <f>H293+H294+H295+SUM(H297:H297)</f>
        <v>20.78</v>
      </c>
      <c r="H298" s="60"/>
      <c r="J298" s="60">
        <f>K293+K294+K295+SUM(K297:K297)</f>
        <v>619.58000000000004</v>
      </c>
      <c r="K298" s="60"/>
      <c r="L298" s="49">
        <f>Source!U181</f>
        <v>1.0738000000000001</v>
      </c>
      <c r="O298" s="32">
        <f>G298</f>
        <v>20.78</v>
      </c>
      <c r="P298" s="32">
        <f>J298</f>
        <v>619.58000000000004</v>
      </c>
      <c r="Q298" s="32">
        <f>L298</f>
        <v>1.0738000000000001</v>
      </c>
      <c r="W298">
        <f>IF(Source!BI181&lt;=1,H293+H294+H295, 0)</f>
        <v>20.78</v>
      </c>
      <c r="X298">
        <f>IF(Source!BI181=2,H293+H294+H295, 0)</f>
        <v>0</v>
      </c>
      <c r="Y298">
        <f>IF(Source!BI181=3,H293+H294+H295, 0)</f>
        <v>0</v>
      </c>
      <c r="Z298">
        <f>IF(Source!BI181=4,H293+H294+H295, 0)</f>
        <v>0</v>
      </c>
    </row>
    <row r="299" spans="1:26" ht="42.75">
      <c r="A299" s="23" t="str">
        <f>Source!E183</f>
        <v>2</v>
      </c>
      <c r="B299" s="53" t="str">
        <f>Source!F183</f>
        <v>57-2-1</v>
      </c>
      <c r="C299" s="53" t="str">
        <f>Source!G183</f>
        <v>Разборка покрытий полов из линолеума и релина</v>
      </c>
      <c r="D299" s="37" t="str">
        <f>Source!H183</f>
        <v>100 м2 покрытия</v>
      </c>
      <c r="E299" s="10">
        <f>Source!I183</f>
        <v>0.14000000000000001</v>
      </c>
      <c r="F299" s="38">
        <f>Source!AL183+Source!AM183+Source!AO183</f>
        <v>92.9</v>
      </c>
      <c r="G299" s="39"/>
      <c r="H299" s="38"/>
      <c r="I299" s="39" t="str">
        <f>Source!BO183</f>
        <v>57-2-1</v>
      </c>
      <c r="J299" s="39"/>
      <c r="K299" s="38"/>
      <c r="L299" s="40"/>
      <c r="S299">
        <f>ROUND((Source!FX183/100)*((ROUND(Source!AF183*Source!I183, 2)+ROUND(Source!AE183*Source!I183, 2))), 2)</f>
        <v>10.15</v>
      </c>
      <c r="T299">
        <f>Source!X183</f>
        <v>287.39</v>
      </c>
      <c r="U299">
        <f>ROUND((Source!FY183/100)*((ROUND(Source!AF183*Source!I183, 2)+ROUND(Source!AE183*Source!I183, 2))), 2)</f>
        <v>8.6300000000000008</v>
      </c>
      <c r="V299">
        <f>Source!Y183</f>
        <v>228.22</v>
      </c>
    </row>
    <row r="300" spans="1:26">
      <c r="C300" s="31" t="str">
        <f>"Объем: "&amp;Source!I183&amp;"=14/"&amp;"100"</f>
        <v>Объем: 0,14=14/100</v>
      </c>
    </row>
    <row r="301" spans="1:26" ht="14.25">
      <c r="A301" s="23"/>
      <c r="B301" s="53"/>
      <c r="C301" s="53" t="s">
        <v>938</v>
      </c>
      <c r="D301" s="37"/>
      <c r="E301" s="10"/>
      <c r="F301" s="38">
        <f>Source!AO183</f>
        <v>88.84</v>
      </c>
      <c r="G301" s="39" t="str">
        <f>Source!DG183</f>
        <v/>
      </c>
      <c r="H301" s="38">
        <f>ROUND(Source!AF183*Source!I183, 2)</f>
        <v>12.44</v>
      </c>
      <c r="I301" s="39"/>
      <c r="J301" s="39">
        <f>IF(Source!BA183&lt;&gt; 0, Source!BA183, 1)</f>
        <v>33.32</v>
      </c>
      <c r="K301" s="38">
        <f>Source!S183</f>
        <v>414.42</v>
      </c>
      <c r="L301" s="40"/>
      <c r="R301">
        <f>H301</f>
        <v>12.44</v>
      </c>
    </row>
    <row r="302" spans="1:26" ht="14.25">
      <c r="A302" s="23"/>
      <c r="B302" s="53"/>
      <c r="C302" s="53" t="s">
        <v>92</v>
      </c>
      <c r="D302" s="37"/>
      <c r="E302" s="10"/>
      <c r="F302" s="38">
        <f>Source!AM183</f>
        <v>4.0599999999999996</v>
      </c>
      <c r="G302" s="39" t="str">
        <f>Source!DE183</f>
        <v/>
      </c>
      <c r="H302" s="38">
        <f>ROUND(Source!AD183*Source!I183, 2)</f>
        <v>0.56999999999999995</v>
      </c>
      <c r="I302" s="39"/>
      <c r="J302" s="39">
        <f>IF(Source!BB183&lt;&gt; 0, Source!BB183, 1)</f>
        <v>14.94</v>
      </c>
      <c r="K302" s="38">
        <f>Source!Q183</f>
        <v>8.49</v>
      </c>
      <c r="L302" s="40"/>
    </row>
    <row r="303" spans="1:26" ht="14.25">
      <c r="A303" s="23"/>
      <c r="B303" s="53"/>
      <c r="C303" s="53" t="s">
        <v>944</v>
      </c>
      <c r="D303" s="37"/>
      <c r="E303" s="10"/>
      <c r="F303" s="38">
        <f>Source!AN183</f>
        <v>1.76</v>
      </c>
      <c r="G303" s="39" t="str">
        <f>Source!DF183</f>
        <v/>
      </c>
      <c r="H303" s="50">
        <f>ROUND(Source!AE183*Source!I183, 2)</f>
        <v>0.25</v>
      </c>
      <c r="I303" s="39"/>
      <c r="J303" s="39">
        <f>IF(Source!BS183&lt;&gt; 0, Source!BS183, 1)</f>
        <v>33.32</v>
      </c>
      <c r="K303" s="50">
        <f>Source!R183</f>
        <v>8.2100000000000009</v>
      </c>
      <c r="L303" s="40"/>
      <c r="R303">
        <f>H303</f>
        <v>0.25</v>
      </c>
    </row>
    <row r="304" spans="1:26" ht="14.25">
      <c r="A304" s="23"/>
      <c r="B304" s="53"/>
      <c r="C304" s="53" t="s">
        <v>939</v>
      </c>
      <c r="D304" s="37" t="s">
        <v>940</v>
      </c>
      <c r="E304" s="10">
        <f>Source!BZ183</f>
        <v>80</v>
      </c>
      <c r="F304" s="56"/>
      <c r="G304" s="39"/>
      <c r="H304" s="38">
        <f>SUM(S299:S307)</f>
        <v>10.15</v>
      </c>
      <c r="I304" s="41" t="str">
        <f>CONCATENATE(Source!FX183, Source!FV183, "=")</f>
        <v>80*0,85=</v>
      </c>
      <c r="J304" s="36">
        <f>Source!AT183</f>
        <v>68</v>
      </c>
      <c r="K304" s="38">
        <f>SUM(T299:T307)</f>
        <v>287.39</v>
      </c>
      <c r="L304" s="40"/>
    </row>
    <row r="305" spans="1:26" ht="14.25">
      <c r="A305" s="23"/>
      <c r="B305" s="53"/>
      <c r="C305" s="53" t="s">
        <v>941</v>
      </c>
      <c r="D305" s="37" t="s">
        <v>940</v>
      </c>
      <c r="E305" s="10">
        <f>Source!CA183</f>
        <v>68</v>
      </c>
      <c r="F305" s="56"/>
      <c r="G305" s="39"/>
      <c r="H305" s="38">
        <f>SUM(U299:U307)</f>
        <v>8.6300000000000008</v>
      </c>
      <c r="I305" s="41" t="str">
        <f>CONCATENATE(Source!FY183, Source!FW183, "=")</f>
        <v>68*0,8=</v>
      </c>
      <c r="J305" s="36">
        <f>Source!AU183</f>
        <v>54</v>
      </c>
      <c r="K305" s="38">
        <f>SUM(V299:V307)</f>
        <v>228.22</v>
      </c>
      <c r="L305" s="40"/>
    </row>
    <row r="306" spans="1:26" ht="14.25">
      <c r="A306" s="23"/>
      <c r="B306" s="53"/>
      <c r="C306" s="53" t="s">
        <v>942</v>
      </c>
      <c r="D306" s="37" t="s">
        <v>943</v>
      </c>
      <c r="E306" s="10">
        <f>Source!AQ183</f>
        <v>11.39</v>
      </c>
      <c r="F306" s="38"/>
      <c r="G306" s="39" t="str">
        <f>Source!DI183</f>
        <v/>
      </c>
      <c r="H306" s="38"/>
      <c r="I306" s="39"/>
      <c r="J306" s="39"/>
      <c r="K306" s="38"/>
      <c r="L306" s="42">
        <f>Source!U183</f>
        <v>1.5946000000000002</v>
      </c>
    </row>
    <row r="307" spans="1:26" ht="14.25">
      <c r="A307" s="54" t="str">
        <f>Source!E184</f>
        <v>2,1</v>
      </c>
      <c r="B307" s="55" t="str">
        <f>Source!F184</f>
        <v>509-9900</v>
      </c>
      <c r="C307" s="55" t="str">
        <f>Source!G184</f>
        <v>Строительный мусор</v>
      </c>
      <c r="D307" s="43" t="str">
        <f>Source!H184</f>
        <v>т</v>
      </c>
      <c r="E307" s="44">
        <f>Source!I184</f>
        <v>6.5799999999999997E-2</v>
      </c>
      <c r="F307" s="45">
        <f>Source!AL184+Source!AM184+Source!AO184</f>
        <v>0</v>
      </c>
      <c r="G307" s="46" t="s">
        <v>3</v>
      </c>
      <c r="H307" s="45">
        <f>ROUND(Source!AC184*Source!I184, 2)+ROUND(Source!AD184*Source!I184, 2)+ROUND(Source!AF184*Source!I184, 2)</f>
        <v>0</v>
      </c>
      <c r="I307" s="47"/>
      <c r="J307" s="47">
        <f>IF(Source!BC184&lt;&gt; 0, Source!BC184, 1)</f>
        <v>1</v>
      </c>
      <c r="K307" s="45">
        <f>Source!O184</f>
        <v>0</v>
      </c>
      <c r="L307" s="48"/>
      <c r="S307">
        <f>ROUND((Source!FX184/100)*((ROUND(Source!AF184*Source!I184, 2)+ROUND(Source!AE184*Source!I184, 2))), 2)</f>
        <v>0</v>
      </c>
      <c r="T307">
        <f>Source!X184</f>
        <v>0</v>
      </c>
      <c r="U307">
        <f>ROUND((Source!FY184/100)*((ROUND(Source!AF184*Source!I184, 2)+ROUND(Source!AE184*Source!I184, 2))), 2)</f>
        <v>0</v>
      </c>
      <c r="V307">
        <f>Source!Y184</f>
        <v>0</v>
      </c>
      <c r="W307">
        <f>IF(Source!BI184&lt;=1,H307, 0)</f>
        <v>0</v>
      </c>
      <c r="X307">
        <f>IF(Source!BI184=2,H307, 0)</f>
        <v>0</v>
      </c>
      <c r="Y307">
        <f>IF(Source!BI184=3,H307, 0)</f>
        <v>0</v>
      </c>
      <c r="Z307">
        <f>IF(Source!BI184=4,H307, 0)</f>
        <v>0</v>
      </c>
    </row>
    <row r="308" spans="1:26" ht="15">
      <c r="G308" s="60">
        <f>H301+H302+H304+H305+SUM(H307:H307)</f>
        <v>31.79</v>
      </c>
      <c r="H308" s="60"/>
      <c r="J308" s="60">
        <f>K301+K302+K304+K305+SUM(K307:K307)</f>
        <v>938.52</v>
      </c>
      <c r="K308" s="60"/>
      <c r="L308" s="49">
        <f>Source!U183</f>
        <v>1.5946000000000002</v>
      </c>
      <c r="O308" s="32">
        <f>G308</f>
        <v>31.79</v>
      </c>
      <c r="P308" s="32">
        <f>J308</f>
        <v>938.52</v>
      </c>
      <c r="Q308" s="32">
        <f>L308</f>
        <v>1.5946000000000002</v>
      </c>
      <c r="W308">
        <f>IF(Source!BI183&lt;=1,H301+H302+H304+H305, 0)</f>
        <v>31.79</v>
      </c>
      <c r="X308">
        <f>IF(Source!BI183=2,H301+H302+H304+H305, 0)</f>
        <v>0</v>
      </c>
      <c r="Y308">
        <f>IF(Source!BI183=3,H301+H302+H304+H305, 0)</f>
        <v>0</v>
      </c>
      <c r="Z308">
        <f>IF(Source!BI183=4,H301+H302+H304+H305, 0)</f>
        <v>0</v>
      </c>
    </row>
    <row r="309" spans="1:26" ht="42.75">
      <c r="A309" s="23" t="str">
        <f>Source!E185</f>
        <v>3</v>
      </c>
      <c r="B309" s="53" t="str">
        <f>Source!F185</f>
        <v>57-3-1</v>
      </c>
      <c r="C309" s="53" t="str">
        <f>Source!G185</f>
        <v>Разборка плинтусов деревянных и из пластмассовых материалов</v>
      </c>
      <c r="D309" s="37" t="str">
        <f>Source!H185</f>
        <v>100 М ПЛИНТУСА</v>
      </c>
      <c r="E309" s="10">
        <f>Source!I185</f>
        <v>0.16</v>
      </c>
      <c r="F309" s="38">
        <f>Source!AL185+Source!AM185+Source!AO185</f>
        <v>29.41</v>
      </c>
      <c r="G309" s="39"/>
      <c r="H309" s="38"/>
      <c r="I309" s="39" t="str">
        <f>Source!BO185</f>
        <v>57-3-1</v>
      </c>
      <c r="J309" s="39"/>
      <c r="K309" s="38"/>
      <c r="L309" s="40"/>
      <c r="S309">
        <f>ROUND((Source!FX185/100)*((ROUND(Source!AF185*Source!I185, 2)+ROUND(Source!AE185*Source!I185, 2))), 2)</f>
        <v>3.77</v>
      </c>
      <c r="T309">
        <f>Source!X185</f>
        <v>106.62</v>
      </c>
      <c r="U309">
        <f>ROUND((Source!FY185/100)*((ROUND(Source!AF185*Source!I185, 2)+ROUND(Source!AE185*Source!I185, 2))), 2)</f>
        <v>3.2</v>
      </c>
      <c r="V309">
        <f>Source!Y185</f>
        <v>84.67</v>
      </c>
    </row>
    <row r="310" spans="1:26">
      <c r="C310" s="31" t="str">
        <f>"Объем: "&amp;Source!I185&amp;"=16/"&amp;"100"</f>
        <v>Объем: 0,16=16/100</v>
      </c>
    </row>
    <row r="311" spans="1:26" ht="14.25">
      <c r="A311" s="23"/>
      <c r="B311" s="53"/>
      <c r="C311" s="53" t="s">
        <v>938</v>
      </c>
      <c r="D311" s="37"/>
      <c r="E311" s="10"/>
      <c r="F311" s="38">
        <f>Source!AO185</f>
        <v>29.41</v>
      </c>
      <c r="G311" s="39" t="str">
        <f>Source!DG185</f>
        <v/>
      </c>
      <c r="H311" s="38">
        <f>ROUND(Source!AF185*Source!I185, 2)</f>
        <v>4.71</v>
      </c>
      <c r="I311" s="39"/>
      <c r="J311" s="39">
        <f>IF(Source!BA185&lt;&gt; 0, Source!BA185, 1)</f>
        <v>33.32</v>
      </c>
      <c r="K311" s="38">
        <f>Source!S185</f>
        <v>156.79</v>
      </c>
      <c r="L311" s="40"/>
      <c r="R311">
        <f>H311</f>
        <v>4.71</v>
      </c>
    </row>
    <row r="312" spans="1:26" ht="14.25">
      <c r="A312" s="23"/>
      <c r="B312" s="53"/>
      <c r="C312" s="53" t="s">
        <v>939</v>
      </c>
      <c r="D312" s="37" t="s">
        <v>940</v>
      </c>
      <c r="E312" s="10">
        <f>Source!BZ185</f>
        <v>80</v>
      </c>
      <c r="F312" s="56"/>
      <c r="G312" s="39"/>
      <c r="H312" s="38">
        <f>SUM(S309:S315)</f>
        <v>3.77</v>
      </c>
      <c r="I312" s="41" t="str">
        <f>CONCATENATE(Source!FX185, Source!FV185, "=")</f>
        <v>80*0,85=</v>
      </c>
      <c r="J312" s="36">
        <f>Source!AT185</f>
        <v>68</v>
      </c>
      <c r="K312" s="38">
        <f>SUM(T309:T315)</f>
        <v>106.62</v>
      </c>
      <c r="L312" s="40"/>
    </row>
    <row r="313" spans="1:26" ht="14.25">
      <c r="A313" s="23"/>
      <c r="B313" s="53"/>
      <c r="C313" s="53" t="s">
        <v>941</v>
      </c>
      <c r="D313" s="37" t="s">
        <v>940</v>
      </c>
      <c r="E313" s="10">
        <f>Source!CA185</f>
        <v>68</v>
      </c>
      <c r="F313" s="56"/>
      <c r="G313" s="39"/>
      <c r="H313" s="38">
        <f>SUM(U309:U315)</f>
        <v>3.2</v>
      </c>
      <c r="I313" s="41" t="str">
        <f>CONCATENATE(Source!FY185, Source!FW185, "=")</f>
        <v>68*0,8=</v>
      </c>
      <c r="J313" s="36">
        <f>Source!AU185</f>
        <v>54</v>
      </c>
      <c r="K313" s="38">
        <f>SUM(V309:V315)</f>
        <v>84.67</v>
      </c>
      <c r="L313" s="40"/>
    </row>
    <row r="314" spans="1:26" ht="14.25">
      <c r="A314" s="23"/>
      <c r="B314" s="53"/>
      <c r="C314" s="53" t="s">
        <v>942</v>
      </c>
      <c r="D314" s="37" t="s">
        <v>943</v>
      </c>
      <c r="E314" s="10">
        <f>Source!AQ185</f>
        <v>3.77</v>
      </c>
      <c r="F314" s="38"/>
      <c r="G314" s="39" t="str">
        <f>Source!DI185</f>
        <v/>
      </c>
      <c r="H314" s="38"/>
      <c r="I314" s="39"/>
      <c r="J314" s="39"/>
      <c r="K314" s="38"/>
      <c r="L314" s="42">
        <f>Source!U185</f>
        <v>0.60320000000000007</v>
      </c>
    </row>
    <row r="315" spans="1:26" ht="14.25">
      <c r="A315" s="54" t="str">
        <f>Source!E186</f>
        <v>3,1</v>
      </c>
      <c r="B315" s="55" t="str">
        <f>Source!F186</f>
        <v>509-9900</v>
      </c>
      <c r="C315" s="55" t="str">
        <f>Source!G186</f>
        <v>Строительный мусор</v>
      </c>
      <c r="D315" s="43" t="str">
        <f>Source!H186</f>
        <v>т</v>
      </c>
      <c r="E315" s="44">
        <f>Source!I186</f>
        <v>1.7600000000000001E-2</v>
      </c>
      <c r="F315" s="45">
        <f>Source!AL186+Source!AM186+Source!AO186</f>
        <v>0</v>
      </c>
      <c r="G315" s="46" t="s">
        <v>3</v>
      </c>
      <c r="H315" s="45">
        <f>ROUND(Source!AC186*Source!I186, 2)+ROUND(Source!AD186*Source!I186, 2)+ROUND(Source!AF186*Source!I186, 2)</f>
        <v>0</v>
      </c>
      <c r="I315" s="47"/>
      <c r="J315" s="47">
        <f>IF(Source!BC186&lt;&gt; 0, Source!BC186, 1)</f>
        <v>1</v>
      </c>
      <c r="K315" s="45">
        <f>Source!O186</f>
        <v>0</v>
      </c>
      <c r="L315" s="48"/>
      <c r="S315">
        <f>ROUND((Source!FX186/100)*((ROUND(Source!AF186*Source!I186, 2)+ROUND(Source!AE186*Source!I186, 2))), 2)</f>
        <v>0</v>
      </c>
      <c r="T315">
        <f>Source!X186</f>
        <v>0</v>
      </c>
      <c r="U315">
        <f>ROUND((Source!FY186/100)*((ROUND(Source!AF186*Source!I186, 2)+ROUND(Source!AE186*Source!I186, 2))), 2)</f>
        <v>0</v>
      </c>
      <c r="V315">
        <f>Source!Y186</f>
        <v>0</v>
      </c>
      <c r="W315">
        <f>IF(Source!BI186&lt;=1,H315, 0)</f>
        <v>0</v>
      </c>
      <c r="X315">
        <f>IF(Source!BI186=2,H315, 0)</f>
        <v>0</v>
      </c>
      <c r="Y315">
        <f>IF(Source!BI186=3,H315, 0)</f>
        <v>0</v>
      </c>
      <c r="Z315">
        <f>IF(Source!BI186=4,H315, 0)</f>
        <v>0</v>
      </c>
    </row>
    <row r="316" spans="1:26" ht="15">
      <c r="G316" s="60">
        <f>H311+H312+H313+SUM(H315:H315)</f>
        <v>11.68</v>
      </c>
      <c r="H316" s="60"/>
      <c r="J316" s="60">
        <f>K311+K312+K313+SUM(K315:K315)</f>
        <v>348.08</v>
      </c>
      <c r="K316" s="60"/>
      <c r="L316" s="49">
        <f>Source!U185</f>
        <v>0.60320000000000007</v>
      </c>
      <c r="O316" s="32">
        <f>G316</f>
        <v>11.68</v>
      </c>
      <c r="P316" s="32">
        <f>J316</f>
        <v>348.08</v>
      </c>
      <c r="Q316" s="32">
        <f>L316</f>
        <v>0.60320000000000007</v>
      </c>
      <c r="W316">
        <f>IF(Source!BI185&lt;=1,H311+H312+H313, 0)</f>
        <v>11.68</v>
      </c>
      <c r="X316">
        <f>IF(Source!BI185=2,H311+H312+H313, 0)</f>
        <v>0</v>
      </c>
      <c r="Y316">
        <f>IF(Source!BI185=3,H311+H312+H313, 0)</f>
        <v>0</v>
      </c>
      <c r="Z316">
        <f>IF(Source!BI185=4,H311+H312+H313, 0)</f>
        <v>0</v>
      </c>
    </row>
    <row r="317" spans="1:26" ht="14.25">
      <c r="A317" s="23" t="str">
        <f>Source!E187</f>
        <v>4</v>
      </c>
      <c r="B317" s="53" t="str">
        <f>Source!F187</f>
        <v>67-4-1</v>
      </c>
      <c r="C317" s="53" t="str">
        <f>Source!G187</f>
        <v>Демонтаж выключателей, розеток</v>
      </c>
      <c r="D317" s="37" t="str">
        <f>Source!H187</f>
        <v>100 шт.</v>
      </c>
      <c r="E317" s="10">
        <f>Source!I187</f>
        <v>0.04</v>
      </c>
      <c r="F317" s="38">
        <f>Source!AL187+Source!AM187+Source!AO187</f>
        <v>45.55</v>
      </c>
      <c r="G317" s="39"/>
      <c r="H317" s="38"/>
      <c r="I317" s="39" t="str">
        <f>Source!BO187</f>
        <v>67-4-1</v>
      </c>
      <c r="J317" s="39"/>
      <c r="K317" s="38"/>
      <c r="L317" s="40"/>
      <c r="S317">
        <f>ROUND((Source!FX187/100)*((ROUND(Source!AF187*Source!I187, 2)+ROUND(Source!AE187*Source!I187, 2))), 2)</f>
        <v>1.55</v>
      </c>
      <c r="T317">
        <f>Source!X187</f>
        <v>43.71</v>
      </c>
      <c r="U317">
        <f>ROUND((Source!FY187/100)*((ROUND(Source!AF187*Source!I187, 2)+ROUND(Source!AE187*Source!I187, 2))), 2)</f>
        <v>1.18</v>
      </c>
      <c r="V317">
        <f>Source!Y187</f>
        <v>31.57</v>
      </c>
    </row>
    <row r="318" spans="1:26">
      <c r="C318" s="31" t="str">
        <f>"Объем: "&amp;Source!I187&amp;"=4/"&amp;"100"</f>
        <v>Объем: 0,04=4/100</v>
      </c>
    </row>
    <row r="319" spans="1:26" ht="14.25">
      <c r="A319" s="23"/>
      <c r="B319" s="53"/>
      <c r="C319" s="53" t="s">
        <v>938</v>
      </c>
      <c r="D319" s="37"/>
      <c r="E319" s="10"/>
      <c r="F319" s="38">
        <f>Source!AO187</f>
        <v>45.55</v>
      </c>
      <c r="G319" s="39" t="str">
        <f>Source!DG187</f>
        <v/>
      </c>
      <c r="H319" s="38">
        <f>ROUND(Source!AF187*Source!I187, 2)</f>
        <v>1.82</v>
      </c>
      <c r="I319" s="39"/>
      <c r="J319" s="39">
        <f>IF(Source!BA187&lt;&gt; 0, Source!BA187, 1)</f>
        <v>33.32</v>
      </c>
      <c r="K319" s="38">
        <f>Source!S187</f>
        <v>60.71</v>
      </c>
      <c r="L319" s="40"/>
      <c r="R319">
        <f>H319</f>
        <v>1.82</v>
      </c>
    </row>
    <row r="320" spans="1:26" ht="14.25">
      <c r="A320" s="23"/>
      <c r="B320" s="53"/>
      <c r="C320" s="53" t="s">
        <v>939</v>
      </c>
      <c r="D320" s="37" t="s">
        <v>940</v>
      </c>
      <c r="E320" s="10">
        <f>Source!BZ187</f>
        <v>85</v>
      </c>
      <c r="F320" s="56"/>
      <c r="G320" s="39"/>
      <c r="H320" s="38">
        <f>SUM(S317:S322)</f>
        <v>1.55</v>
      </c>
      <c r="I320" s="41" t="str">
        <f>CONCATENATE(Source!FX187, Source!FV187, "=")</f>
        <v>85*0,85=</v>
      </c>
      <c r="J320" s="36">
        <f>Source!AT187</f>
        <v>72</v>
      </c>
      <c r="K320" s="38">
        <f>SUM(T317:T322)</f>
        <v>43.71</v>
      </c>
      <c r="L320" s="40"/>
    </row>
    <row r="321" spans="1:26" ht="14.25">
      <c r="A321" s="23"/>
      <c r="B321" s="53"/>
      <c r="C321" s="53" t="s">
        <v>941</v>
      </c>
      <c r="D321" s="37" t="s">
        <v>940</v>
      </c>
      <c r="E321" s="10">
        <f>Source!CA187</f>
        <v>65</v>
      </c>
      <c r="F321" s="56"/>
      <c r="G321" s="39"/>
      <c r="H321" s="38">
        <f>SUM(U317:U322)</f>
        <v>1.18</v>
      </c>
      <c r="I321" s="41" t="str">
        <f>CONCATENATE(Source!FY187, Source!FW187, "=")</f>
        <v>65*0,8=</v>
      </c>
      <c r="J321" s="36">
        <f>Source!AU187</f>
        <v>52</v>
      </c>
      <c r="K321" s="38">
        <f>SUM(V317:V322)</f>
        <v>31.57</v>
      </c>
      <c r="L321" s="40"/>
    </row>
    <row r="322" spans="1:26" ht="14.25">
      <c r="A322" s="54"/>
      <c r="B322" s="55"/>
      <c r="C322" s="55" t="s">
        <v>942</v>
      </c>
      <c r="D322" s="43" t="s">
        <v>943</v>
      </c>
      <c r="E322" s="44">
        <f>Source!AQ187</f>
        <v>5.84</v>
      </c>
      <c r="F322" s="45"/>
      <c r="G322" s="47" t="str">
        <f>Source!DI187</f>
        <v/>
      </c>
      <c r="H322" s="45"/>
      <c r="I322" s="47"/>
      <c r="J322" s="47"/>
      <c r="K322" s="45"/>
      <c r="L322" s="51">
        <f>Source!U187</f>
        <v>0.2336</v>
      </c>
    </row>
    <row r="323" spans="1:26" ht="15">
      <c r="G323" s="60">
        <f>H319+H320+H321</f>
        <v>4.55</v>
      </c>
      <c r="H323" s="60"/>
      <c r="J323" s="60">
        <f>K319+K320+K321</f>
        <v>135.99</v>
      </c>
      <c r="K323" s="60"/>
      <c r="L323" s="49">
        <f>Source!U187</f>
        <v>0.2336</v>
      </c>
      <c r="O323" s="32">
        <f>G323</f>
        <v>4.55</v>
      </c>
      <c r="P323" s="32">
        <f>J323</f>
        <v>135.99</v>
      </c>
      <c r="Q323" s="32">
        <f>L323</f>
        <v>0.2336</v>
      </c>
      <c r="W323">
        <f>IF(Source!BI187&lt;=1,H319+H320+H321, 0)</f>
        <v>4.55</v>
      </c>
      <c r="X323">
        <f>IF(Source!BI187=2,H319+H320+H321, 0)</f>
        <v>0</v>
      </c>
      <c r="Y323">
        <f>IF(Source!BI187=3,H319+H320+H321, 0)</f>
        <v>0</v>
      </c>
      <c r="Z323">
        <f>IF(Source!BI187=4,H319+H320+H321, 0)</f>
        <v>0</v>
      </c>
    </row>
    <row r="324" spans="1:26" ht="14.25">
      <c r="A324" s="23" t="str">
        <f>Source!E188</f>
        <v>5</v>
      </c>
      <c r="B324" s="53" t="str">
        <f>Source!F188</f>
        <v>67-3-1</v>
      </c>
      <c r="C324" s="53" t="str">
        <f>Source!G188</f>
        <v>Демонтаж кабеля</v>
      </c>
      <c r="D324" s="37" t="str">
        <f>Source!H188</f>
        <v>100 м</v>
      </c>
      <c r="E324" s="10">
        <f>Source!I188</f>
        <v>0.15</v>
      </c>
      <c r="F324" s="38">
        <f>Source!AL188+Source!AM188+Source!AO188</f>
        <v>75.5</v>
      </c>
      <c r="G324" s="39"/>
      <c r="H324" s="38"/>
      <c r="I324" s="39" t="str">
        <f>Source!BO188</f>
        <v>67-3-1</v>
      </c>
      <c r="J324" s="39"/>
      <c r="K324" s="38"/>
      <c r="L324" s="40"/>
      <c r="S324">
        <f>ROUND((Source!FX188/100)*((ROUND(Source!AF188*Source!I188, 2)+ROUND(Source!AE188*Source!I188, 2))), 2)</f>
        <v>9.61</v>
      </c>
      <c r="T324">
        <f>Source!X188</f>
        <v>271.08</v>
      </c>
      <c r="U324">
        <f>ROUND((Source!FY188/100)*((ROUND(Source!AF188*Source!I188, 2)+ROUND(Source!AE188*Source!I188, 2))), 2)</f>
        <v>7.35</v>
      </c>
      <c r="V324">
        <f>Source!Y188</f>
        <v>195.78</v>
      </c>
    </row>
    <row r="325" spans="1:26">
      <c r="C325" s="31" t="str">
        <f>"Объем: "&amp;Source!I188&amp;"=15/"&amp;"100"</f>
        <v>Объем: 0,15=15/100</v>
      </c>
    </row>
    <row r="326" spans="1:26" ht="14.25">
      <c r="A326" s="23"/>
      <c r="B326" s="53"/>
      <c r="C326" s="53" t="s">
        <v>938</v>
      </c>
      <c r="D326" s="37"/>
      <c r="E326" s="10"/>
      <c r="F326" s="38">
        <f>Source!AO188</f>
        <v>75.19</v>
      </c>
      <c r="G326" s="39" t="str">
        <f>Source!DG188</f>
        <v/>
      </c>
      <c r="H326" s="38">
        <f>ROUND(Source!AF188*Source!I188, 2)</f>
        <v>11.28</v>
      </c>
      <c r="I326" s="39"/>
      <c r="J326" s="39">
        <f>IF(Source!BA188&lt;&gt; 0, Source!BA188, 1)</f>
        <v>33.32</v>
      </c>
      <c r="K326" s="38">
        <f>Source!S188</f>
        <v>375.8</v>
      </c>
      <c r="L326" s="40"/>
      <c r="R326">
        <f>H326</f>
        <v>11.28</v>
      </c>
    </row>
    <row r="327" spans="1:26" ht="14.25">
      <c r="A327" s="23"/>
      <c r="B327" s="53"/>
      <c r="C327" s="53" t="s">
        <v>92</v>
      </c>
      <c r="D327" s="37"/>
      <c r="E327" s="10"/>
      <c r="F327" s="38">
        <f>Source!AM188</f>
        <v>0.31</v>
      </c>
      <c r="G327" s="39" t="str">
        <f>Source!DE188</f>
        <v/>
      </c>
      <c r="H327" s="38">
        <f>ROUND(Source!AD188*Source!I188, 2)</f>
        <v>0.05</v>
      </c>
      <c r="I327" s="39"/>
      <c r="J327" s="39">
        <f>IF(Source!BB188&lt;&gt; 0, Source!BB188, 1)</f>
        <v>15.06</v>
      </c>
      <c r="K327" s="38">
        <f>Source!Q188</f>
        <v>0.7</v>
      </c>
      <c r="L327" s="40"/>
    </row>
    <row r="328" spans="1:26" ht="14.25">
      <c r="A328" s="23"/>
      <c r="B328" s="53"/>
      <c r="C328" s="53" t="s">
        <v>944</v>
      </c>
      <c r="D328" s="37"/>
      <c r="E328" s="10"/>
      <c r="F328" s="38">
        <f>Source!AN188</f>
        <v>0.14000000000000001</v>
      </c>
      <c r="G328" s="39" t="str">
        <f>Source!DF188</f>
        <v/>
      </c>
      <c r="H328" s="50">
        <f>ROUND(Source!AE188*Source!I188, 2)</f>
        <v>0.02</v>
      </c>
      <c r="I328" s="39"/>
      <c r="J328" s="39">
        <f>IF(Source!BS188&lt;&gt; 0, Source!BS188, 1)</f>
        <v>33.32</v>
      </c>
      <c r="K328" s="50">
        <f>Source!R188</f>
        <v>0.7</v>
      </c>
      <c r="L328" s="40"/>
      <c r="R328">
        <f>H328</f>
        <v>0.02</v>
      </c>
    </row>
    <row r="329" spans="1:26" ht="14.25">
      <c r="A329" s="23"/>
      <c r="B329" s="53"/>
      <c r="C329" s="53" t="s">
        <v>939</v>
      </c>
      <c r="D329" s="37" t="s">
        <v>940</v>
      </c>
      <c r="E329" s="10">
        <f>Source!BZ188</f>
        <v>85</v>
      </c>
      <c r="F329" s="56"/>
      <c r="G329" s="39"/>
      <c r="H329" s="38">
        <f>SUM(S324:S331)</f>
        <v>9.61</v>
      </c>
      <c r="I329" s="41" t="str">
        <f>CONCATENATE(Source!FX188, Source!FV188, "=")</f>
        <v>85*0,85=</v>
      </c>
      <c r="J329" s="36">
        <f>Source!AT188</f>
        <v>72</v>
      </c>
      <c r="K329" s="38">
        <f>SUM(T324:T331)</f>
        <v>271.08</v>
      </c>
      <c r="L329" s="40"/>
    </row>
    <row r="330" spans="1:26" ht="14.25">
      <c r="A330" s="23"/>
      <c r="B330" s="53"/>
      <c r="C330" s="53" t="s">
        <v>941</v>
      </c>
      <c r="D330" s="37" t="s">
        <v>940</v>
      </c>
      <c r="E330" s="10">
        <f>Source!CA188</f>
        <v>65</v>
      </c>
      <c r="F330" s="56"/>
      <c r="G330" s="39"/>
      <c r="H330" s="38">
        <f>SUM(U324:U331)</f>
        <v>7.35</v>
      </c>
      <c r="I330" s="41" t="str">
        <f>CONCATENATE(Source!FY188, Source!FW188, "=")</f>
        <v>65*0,8=</v>
      </c>
      <c r="J330" s="36">
        <f>Source!AU188</f>
        <v>52</v>
      </c>
      <c r="K330" s="38">
        <f>SUM(V324:V331)</f>
        <v>195.78</v>
      </c>
      <c r="L330" s="40"/>
    </row>
    <row r="331" spans="1:26" ht="14.25">
      <c r="A331" s="54"/>
      <c r="B331" s="55"/>
      <c r="C331" s="55" t="s">
        <v>942</v>
      </c>
      <c r="D331" s="43" t="s">
        <v>943</v>
      </c>
      <c r="E331" s="44">
        <f>Source!AQ188</f>
        <v>9.64</v>
      </c>
      <c r="F331" s="45"/>
      <c r="G331" s="47" t="str">
        <f>Source!DI188</f>
        <v/>
      </c>
      <c r="H331" s="45"/>
      <c r="I331" s="47"/>
      <c r="J331" s="47"/>
      <c r="K331" s="45"/>
      <c r="L331" s="51">
        <f>Source!U188</f>
        <v>1.446</v>
      </c>
    </row>
    <row r="332" spans="1:26" ht="15">
      <c r="G332" s="60">
        <f>H326+H327+H329+H330</f>
        <v>28.29</v>
      </c>
      <c r="H332" s="60"/>
      <c r="J332" s="60">
        <f>K326+K327+K329+K330</f>
        <v>843.3599999999999</v>
      </c>
      <c r="K332" s="60"/>
      <c r="L332" s="49">
        <f>Source!U188</f>
        <v>1.446</v>
      </c>
      <c r="O332" s="32">
        <f>G332</f>
        <v>28.29</v>
      </c>
      <c r="P332" s="32">
        <f>J332</f>
        <v>843.3599999999999</v>
      </c>
      <c r="Q332" s="32">
        <f>L332</f>
        <v>1.446</v>
      </c>
      <c r="W332">
        <f>IF(Source!BI188&lt;=1,H326+H327+H329+H330, 0)</f>
        <v>28.29</v>
      </c>
      <c r="X332">
        <f>IF(Source!BI188=2,H326+H327+H329+H330, 0)</f>
        <v>0</v>
      </c>
      <c r="Y332">
        <f>IF(Source!BI188=3,H326+H327+H329+H330, 0)</f>
        <v>0</v>
      </c>
      <c r="Z332">
        <f>IF(Source!BI188=4,H326+H327+H329+H330, 0)</f>
        <v>0</v>
      </c>
    </row>
    <row r="333" spans="1:26" ht="28.5">
      <c r="A333" s="23" t="str">
        <f>Source!E189</f>
        <v>6</v>
      </c>
      <c r="B333" s="53" t="str">
        <f>Source!F189</f>
        <v>67-4-5</v>
      </c>
      <c r="C333" s="53" t="str">
        <f>Source!G189</f>
        <v>Демонтаж светильников для люминесцентных ламп</v>
      </c>
      <c r="D333" s="37" t="str">
        <f>Source!H189</f>
        <v>100 шт.</v>
      </c>
      <c r="E333" s="10">
        <f>Source!I189</f>
        <v>0.02</v>
      </c>
      <c r="F333" s="38">
        <f>Source!AL189+Source!AM189+Source!AO189</f>
        <v>145.97999999999999</v>
      </c>
      <c r="G333" s="39"/>
      <c r="H333" s="38"/>
      <c r="I333" s="39" t="str">
        <f>Source!BO189</f>
        <v>67-4-5</v>
      </c>
      <c r="J333" s="39"/>
      <c r="K333" s="38"/>
      <c r="L333" s="40"/>
      <c r="S333">
        <f>ROUND((Source!FX189/100)*((ROUND(Source!AF189*Source!I189, 2)+ROUND(Source!AE189*Source!I189, 2))), 2)</f>
        <v>2.46</v>
      </c>
      <c r="T333">
        <f>Source!X189</f>
        <v>69.36</v>
      </c>
      <c r="U333">
        <f>ROUND((Source!FY189/100)*((ROUND(Source!AF189*Source!I189, 2)+ROUND(Source!AE189*Source!I189, 2))), 2)</f>
        <v>1.88</v>
      </c>
      <c r="V333">
        <f>Source!Y189</f>
        <v>50.1</v>
      </c>
    </row>
    <row r="334" spans="1:26">
      <c r="C334" s="31" t="str">
        <f>"Объем: "&amp;Source!I189&amp;"=2/"&amp;"100"</f>
        <v>Объем: 0,02=2/100</v>
      </c>
    </row>
    <row r="335" spans="1:26" ht="14.25">
      <c r="A335" s="23"/>
      <c r="B335" s="53"/>
      <c r="C335" s="53" t="s">
        <v>938</v>
      </c>
      <c r="D335" s="37"/>
      <c r="E335" s="10"/>
      <c r="F335" s="38">
        <f>Source!AO189</f>
        <v>143.47999999999999</v>
      </c>
      <c r="G335" s="39" t="str">
        <f>Source!DG189</f>
        <v/>
      </c>
      <c r="H335" s="38">
        <f>ROUND(Source!AF189*Source!I189, 2)</f>
        <v>2.87</v>
      </c>
      <c r="I335" s="39"/>
      <c r="J335" s="39">
        <f>IF(Source!BA189&lt;&gt; 0, Source!BA189, 1)</f>
        <v>33.32</v>
      </c>
      <c r="K335" s="38">
        <f>Source!S189</f>
        <v>95.62</v>
      </c>
      <c r="L335" s="40"/>
      <c r="R335">
        <f>H335</f>
        <v>2.87</v>
      </c>
    </row>
    <row r="336" spans="1:26" ht="14.25">
      <c r="A336" s="23"/>
      <c r="B336" s="53"/>
      <c r="C336" s="53" t="s">
        <v>92</v>
      </c>
      <c r="D336" s="37"/>
      <c r="E336" s="10"/>
      <c r="F336" s="38">
        <f>Source!AM189</f>
        <v>2.5</v>
      </c>
      <c r="G336" s="39" t="str">
        <f>Source!DE189</f>
        <v/>
      </c>
      <c r="H336" s="38">
        <f>ROUND(Source!AD189*Source!I189, 2)</f>
        <v>0.05</v>
      </c>
      <c r="I336" s="39"/>
      <c r="J336" s="39">
        <f>IF(Source!BB189&lt;&gt; 0, Source!BB189, 1)</f>
        <v>14.94</v>
      </c>
      <c r="K336" s="38">
        <f>Source!Q189</f>
        <v>0.75</v>
      </c>
      <c r="L336" s="40"/>
    </row>
    <row r="337" spans="1:26" ht="14.25">
      <c r="A337" s="23"/>
      <c r="B337" s="53"/>
      <c r="C337" s="53" t="s">
        <v>944</v>
      </c>
      <c r="D337" s="37"/>
      <c r="E337" s="10"/>
      <c r="F337" s="38">
        <f>Source!AN189</f>
        <v>1.08</v>
      </c>
      <c r="G337" s="39" t="str">
        <f>Source!DF189</f>
        <v/>
      </c>
      <c r="H337" s="50">
        <f>ROUND(Source!AE189*Source!I189, 2)</f>
        <v>0.02</v>
      </c>
      <c r="I337" s="39"/>
      <c r="J337" s="39">
        <f>IF(Source!BS189&lt;&gt; 0, Source!BS189, 1)</f>
        <v>33.32</v>
      </c>
      <c r="K337" s="50">
        <f>Source!R189</f>
        <v>0.72</v>
      </c>
      <c r="L337" s="40"/>
      <c r="R337">
        <f>H337</f>
        <v>0.02</v>
      </c>
    </row>
    <row r="338" spans="1:26" ht="14.25">
      <c r="A338" s="23"/>
      <c r="B338" s="53"/>
      <c r="C338" s="53" t="s">
        <v>939</v>
      </c>
      <c r="D338" s="37" t="s">
        <v>940</v>
      </c>
      <c r="E338" s="10">
        <f>Source!BZ189</f>
        <v>85</v>
      </c>
      <c r="F338" s="56"/>
      <c r="G338" s="39"/>
      <c r="H338" s="38">
        <f>SUM(S333:S340)</f>
        <v>2.46</v>
      </c>
      <c r="I338" s="41" t="str">
        <f>CONCATENATE(Source!FX189, Source!FV189, "=")</f>
        <v>85*0,85=</v>
      </c>
      <c r="J338" s="36">
        <f>Source!AT189</f>
        <v>72</v>
      </c>
      <c r="K338" s="38">
        <f>SUM(T333:T340)</f>
        <v>69.36</v>
      </c>
      <c r="L338" s="40"/>
    </row>
    <row r="339" spans="1:26" ht="14.25">
      <c r="A339" s="23"/>
      <c r="B339" s="53"/>
      <c r="C339" s="53" t="s">
        <v>941</v>
      </c>
      <c r="D339" s="37" t="s">
        <v>940</v>
      </c>
      <c r="E339" s="10">
        <f>Source!CA189</f>
        <v>65</v>
      </c>
      <c r="F339" s="56"/>
      <c r="G339" s="39"/>
      <c r="H339" s="38">
        <f>SUM(U333:U340)</f>
        <v>1.88</v>
      </c>
      <c r="I339" s="41" t="str">
        <f>CONCATENATE(Source!FY189, Source!FW189, "=")</f>
        <v>65*0,8=</v>
      </c>
      <c r="J339" s="36">
        <f>Source!AU189</f>
        <v>52</v>
      </c>
      <c r="K339" s="38">
        <f>SUM(V333:V340)</f>
        <v>50.1</v>
      </c>
      <c r="L339" s="40"/>
    </row>
    <row r="340" spans="1:26" ht="14.25">
      <c r="A340" s="54"/>
      <c r="B340" s="55"/>
      <c r="C340" s="55" t="s">
        <v>942</v>
      </c>
      <c r="D340" s="43" t="s">
        <v>943</v>
      </c>
      <c r="E340" s="44">
        <f>Source!AQ189</f>
        <v>17.89</v>
      </c>
      <c r="F340" s="45"/>
      <c r="G340" s="47" t="str">
        <f>Source!DI189</f>
        <v/>
      </c>
      <c r="H340" s="45"/>
      <c r="I340" s="47"/>
      <c r="J340" s="47"/>
      <c r="K340" s="45"/>
      <c r="L340" s="51">
        <f>Source!U189</f>
        <v>0.35780000000000001</v>
      </c>
    </row>
    <row r="341" spans="1:26" ht="15">
      <c r="G341" s="60">
        <f>H335+H336+H338+H339</f>
        <v>7.26</v>
      </c>
      <c r="H341" s="60"/>
      <c r="J341" s="60">
        <f>K335+K336+K338+K339</f>
        <v>215.83</v>
      </c>
      <c r="K341" s="60"/>
      <c r="L341" s="49">
        <f>Source!U189</f>
        <v>0.35780000000000001</v>
      </c>
      <c r="O341" s="32">
        <f>G341</f>
        <v>7.26</v>
      </c>
      <c r="P341" s="32">
        <f>J341</f>
        <v>215.83</v>
      </c>
      <c r="Q341" s="32">
        <f>L341</f>
        <v>0.35780000000000001</v>
      </c>
      <c r="W341">
        <f>IF(Source!BI189&lt;=1,H335+H336+H338+H339, 0)</f>
        <v>7.26</v>
      </c>
      <c r="X341">
        <f>IF(Source!BI189=2,H335+H336+H338+H339, 0)</f>
        <v>0</v>
      </c>
      <c r="Y341">
        <f>IF(Source!BI189=3,H335+H336+H338+H339, 0)</f>
        <v>0</v>
      </c>
      <c r="Z341">
        <f>IF(Source!BI189=4,H335+H336+H338+H339, 0)</f>
        <v>0</v>
      </c>
    </row>
    <row r="342" spans="1:26" ht="42.75">
      <c r="A342" s="23" t="str">
        <f>Source!E190</f>
        <v>7</v>
      </c>
      <c r="B342" s="53" t="str">
        <f>Source!F190</f>
        <v>56-9-1</v>
      </c>
      <c r="C342" s="53" t="str">
        <f>Source!G190</f>
        <v>Демонтаж дверных коробок в каменных стенах с отбивкой штукатурки в откосах</v>
      </c>
      <c r="D342" s="37" t="str">
        <f>Source!H190</f>
        <v>100 коробок</v>
      </c>
      <c r="E342" s="10">
        <f>Source!I190</f>
        <v>0.02</v>
      </c>
      <c r="F342" s="38">
        <f>Source!AL190+Source!AM190+Source!AO190</f>
        <v>1634.97</v>
      </c>
      <c r="G342" s="39"/>
      <c r="H342" s="38"/>
      <c r="I342" s="39" t="str">
        <f>Source!BO190</f>
        <v>56-9-1</v>
      </c>
      <c r="J342" s="39"/>
      <c r="K342" s="38"/>
      <c r="L342" s="40"/>
      <c r="S342">
        <f>ROUND((Source!FX190/100)*((ROUND(Source!AF190*Source!I190, 2)+ROUND(Source!AE190*Source!I190, 2))), 2)</f>
        <v>24.24</v>
      </c>
      <c r="T342">
        <f>Source!X190</f>
        <v>689.43</v>
      </c>
      <c r="U342">
        <f>ROUND((Source!FY190/100)*((ROUND(Source!AF190*Source!I190, 2)+ROUND(Source!AE190*Source!I190, 2))), 2)</f>
        <v>18.329999999999998</v>
      </c>
      <c r="V342">
        <f>Source!Y190</f>
        <v>492.45</v>
      </c>
    </row>
    <row r="343" spans="1:26">
      <c r="C343" s="31" t="str">
        <f>"Объем: "&amp;Source!I190&amp;"=2/"&amp;"100"</f>
        <v>Объем: 0,02=2/100</v>
      </c>
    </row>
    <row r="344" spans="1:26" ht="14.25">
      <c r="A344" s="23"/>
      <c r="B344" s="53"/>
      <c r="C344" s="53" t="s">
        <v>938</v>
      </c>
      <c r="D344" s="37"/>
      <c r="E344" s="10"/>
      <c r="F344" s="38">
        <f>Source!AO190</f>
        <v>1437.99</v>
      </c>
      <c r="G344" s="39" t="str">
        <f>Source!DG190</f>
        <v/>
      </c>
      <c r="H344" s="38">
        <f>ROUND(Source!AF190*Source!I190, 2)</f>
        <v>28.76</v>
      </c>
      <c r="I344" s="39"/>
      <c r="J344" s="39">
        <f>IF(Source!BA190&lt;&gt; 0, Source!BA190, 1)</f>
        <v>33.32</v>
      </c>
      <c r="K344" s="38">
        <f>Source!S190</f>
        <v>958.28</v>
      </c>
      <c r="L344" s="40"/>
      <c r="R344">
        <f>H344</f>
        <v>28.76</v>
      </c>
    </row>
    <row r="345" spans="1:26" ht="14.25">
      <c r="A345" s="23"/>
      <c r="B345" s="53"/>
      <c r="C345" s="53" t="s">
        <v>92</v>
      </c>
      <c r="D345" s="37"/>
      <c r="E345" s="10"/>
      <c r="F345" s="38">
        <f>Source!AM190</f>
        <v>196.98</v>
      </c>
      <c r="G345" s="39" t="str">
        <f>Source!DE190</f>
        <v/>
      </c>
      <c r="H345" s="38">
        <f>ROUND(Source!AD190*Source!I190, 2)</f>
        <v>3.94</v>
      </c>
      <c r="I345" s="39"/>
      <c r="J345" s="39">
        <f>IF(Source!BB190&lt;&gt; 0, Source!BB190, 1)</f>
        <v>11.07</v>
      </c>
      <c r="K345" s="38">
        <f>Source!Q190</f>
        <v>43.61</v>
      </c>
      <c r="L345" s="40"/>
    </row>
    <row r="346" spans="1:26" ht="14.25">
      <c r="A346" s="23"/>
      <c r="B346" s="53"/>
      <c r="C346" s="53" t="s">
        <v>944</v>
      </c>
      <c r="D346" s="37"/>
      <c r="E346" s="10"/>
      <c r="F346" s="38">
        <f>Source!AN190</f>
        <v>39.94</v>
      </c>
      <c r="G346" s="39" t="str">
        <f>Source!DF190</f>
        <v/>
      </c>
      <c r="H346" s="50">
        <f>ROUND(Source!AE190*Source!I190, 2)</f>
        <v>0.8</v>
      </c>
      <c r="I346" s="39"/>
      <c r="J346" s="39">
        <f>IF(Source!BS190&lt;&gt; 0, Source!BS190, 1)</f>
        <v>33.32</v>
      </c>
      <c r="K346" s="50">
        <f>Source!R190</f>
        <v>26.62</v>
      </c>
      <c r="L346" s="40"/>
      <c r="R346">
        <f>H346</f>
        <v>0.8</v>
      </c>
    </row>
    <row r="347" spans="1:26" ht="14.25">
      <c r="A347" s="23"/>
      <c r="B347" s="53"/>
      <c r="C347" s="53" t="s">
        <v>939</v>
      </c>
      <c r="D347" s="37" t="s">
        <v>940</v>
      </c>
      <c r="E347" s="10">
        <f>Source!BZ190</f>
        <v>82</v>
      </c>
      <c r="F347" s="56"/>
      <c r="G347" s="39"/>
      <c r="H347" s="38">
        <f>SUM(S342:S350)</f>
        <v>24.24</v>
      </c>
      <c r="I347" s="41" t="str">
        <f>CONCATENATE(Source!FX190, Source!FV190, "=")</f>
        <v>82*0,85=</v>
      </c>
      <c r="J347" s="36">
        <f>Source!AT190</f>
        <v>70</v>
      </c>
      <c r="K347" s="38">
        <f>SUM(T342:T350)</f>
        <v>689.43</v>
      </c>
      <c r="L347" s="40"/>
    </row>
    <row r="348" spans="1:26" ht="14.25">
      <c r="A348" s="23"/>
      <c r="B348" s="53"/>
      <c r="C348" s="53" t="s">
        <v>941</v>
      </c>
      <c r="D348" s="37" t="s">
        <v>940</v>
      </c>
      <c r="E348" s="10">
        <f>Source!CA190</f>
        <v>62</v>
      </c>
      <c r="F348" s="56"/>
      <c r="G348" s="39"/>
      <c r="H348" s="38">
        <f>SUM(U342:U350)</f>
        <v>18.329999999999998</v>
      </c>
      <c r="I348" s="41" t="str">
        <f>CONCATENATE(Source!FY190, Source!FW190, "=")</f>
        <v>62*0,8=</v>
      </c>
      <c r="J348" s="36">
        <f>Source!AU190</f>
        <v>50</v>
      </c>
      <c r="K348" s="38">
        <f>SUM(V342:V350)</f>
        <v>492.45</v>
      </c>
      <c r="L348" s="40"/>
    </row>
    <row r="349" spans="1:26" ht="14.25">
      <c r="A349" s="23"/>
      <c r="B349" s="53"/>
      <c r="C349" s="53" t="s">
        <v>942</v>
      </c>
      <c r="D349" s="37" t="s">
        <v>943</v>
      </c>
      <c r="E349" s="10">
        <f>Source!AQ190</f>
        <v>179.3</v>
      </c>
      <c r="F349" s="38"/>
      <c r="G349" s="39" t="str">
        <f>Source!DI190</f>
        <v/>
      </c>
      <c r="H349" s="38"/>
      <c r="I349" s="39"/>
      <c r="J349" s="39"/>
      <c r="K349" s="38"/>
      <c r="L349" s="42">
        <f>Source!U190</f>
        <v>3.5860000000000003</v>
      </c>
    </row>
    <row r="350" spans="1:26" ht="14.25">
      <c r="A350" s="54" t="str">
        <f>Source!E191</f>
        <v>7,1</v>
      </c>
      <c r="B350" s="55" t="str">
        <f>Source!F191</f>
        <v>509-9900</v>
      </c>
      <c r="C350" s="55" t="str">
        <f>Source!G191</f>
        <v>Строительный мусор</v>
      </c>
      <c r="D350" s="43" t="str">
        <f>Source!H191</f>
        <v>т</v>
      </c>
      <c r="E350" s="44">
        <f>Source!I191</f>
        <v>0.21</v>
      </c>
      <c r="F350" s="45">
        <f>Source!AL191+Source!AM191+Source!AO191</f>
        <v>0</v>
      </c>
      <c r="G350" s="46" t="s">
        <v>3</v>
      </c>
      <c r="H350" s="45">
        <f>ROUND(Source!AC191*Source!I191, 2)+ROUND(Source!AD191*Source!I191, 2)+ROUND(Source!AF191*Source!I191, 2)</f>
        <v>0</v>
      </c>
      <c r="I350" s="47"/>
      <c r="J350" s="47">
        <f>IF(Source!BC191&lt;&gt; 0, Source!BC191, 1)</f>
        <v>1</v>
      </c>
      <c r="K350" s="45">
        <f>Source!O191</f>
        <v>0</v>
      </c>
      <c r="L350" s="48"/>
      <c r="S350">
        <f>ROUND((Source!FX191/100)*((ROUND(Source!AF191*Source!I191, 2)+ROUND(Source!AE191*Source!I191, 2))), 2)</f>
        <v>0</v>
      </c>
      <c r="T350">
        <f>Source!X191</f>
        <v>0</v>
      </c>
      <c r="U350">
        <f>ROUND((Source!FY191/100)*((ROUND(Source!AF191*Source!I191, 2)+ROUND(Source!AE191*Source!I191, 2))), 2)</f>
        <v>0</v>
      </c>
      <c r="V350">
        <f>Source!Y191</f>
        <v>0</v>
      </c>
      <c r="W350">
        <f>IF(Source!BI191&lt;=1,H350, 0)</f>
        <v>0</v>
      </c>
      <c r="X350">
        <f>IF(Source!BI191=2,H350, 0)</f>
        <v>0</v>
      </c>
      <c r="Y350">
        <f>IF(Source!BI191=3,H350, 0)</f>
        <v>0</v>
      </c>
      <c r="Z350">
        <f>IF(Source!BI191=4,H350, 0)</f>
        <v>0</v>
      </c>
    </row>
    <row r="351" spans="1:26" ht="15">
      <c r="G351" s="60">
        <f>H344+H345+H347+H348+SUM(H350:H350)</f>
        <v>75.27</v>
      </c>
      <c r="H351" s="60"/>
      <c r="J351" s="60">
        <f>K344+K345+K347+K348+SUM(K350:K350)</f>
        <v>2183.77</v>
      </c>
      <c r="K351" s="60"/>
      <c r="L351" s="49">
        <f>Source!U190</f>
        <v>3.5860000000000003</v>
      </c>
      <c r="O351" s="32">
        <f>G351</f>
        <v>75.27</v>
      </c>
      <c r="P351" s="32">
        <f>J351</f>
        <v>2183.77</v>
      </c>
      <c r="Q351" s="32">
        <f>L351</f>
        <v>3.5860000000000003</v>
      </c>
      <c r="W351">
        <f>IF(Source!BI190&lt;=1,H344+H345+H347+H348, 0)</f>
        <v>75.27</v>
      </c>
      <c r="X351">
        <f>IF(Source!BI190=2,H344+H345+H347+H348, 0)</f>
        <v>0</v>
      </c>
      <c r="Y351">
        <f>IF(Source!BI190=3,H344+H345+H347+H348, 0)</f>
        <v>0</v>
      </c>
      <c r="Z351">
        <f>IF(Source!BI190=4,H344+H345+H347+H348, 0)</f>
        <v>0</v>
      </c>
    </row>
    <row r="353" spans="1:22" ht="15">
      <c r="A353" s="62" t="str">
        <f>CONCATENATE("Итого по подразделу: ",IF(Source!G193&lt;&gt;"Новый подраздел", Source!G193, ""))</f>
        <v>Итого по подразделу: демонтаж</v>
      </c>
      <c r="B353" s="62"/>
      <c r="C353" s="62"/>
      <c r="D353" s="62"/>
      <c r="E353" s="62"/>
      <c r="F353" s="62"/>
      <c r="G353" s="61">
        <f>SUM(O290:O352)</f>
        <v>179.62</v>
      </c>
      <c r="H353" s="61"/>
      <c r="I353" s="35"/>
      <c r="J353" s="61">
        <f>SUM(P290:P352)</f>
        <v>5285.1299999999992</v>
      </c>
      <c r="K353" s="61"/>
      <c r="L353" s="49">
        <f>SUM(Q290:Q352)</f>
        <v>8.8949999999999996</v>
      </c>
    </row>
    <row r="356" spans="1:22" ht="14.25">
      <c r="C356" s="64" t="str">
        <f>Source!H222</f>
        <v>Ндс</v>
      </c>
      <c r="D356" s="64"/>
      <c r="E356" s="64"/>
      <c r="F356" s="64"/>
      <c r="G356" s="64"/>
      <c r="H356" s="64"/>
      <c r="I356" s="64"/>
      <c r="J356" s="65">
        <f>IF(Source!F222=0, "", Source!F222)</f>
        <v>951.3</v>
      </c>
      <c r="K356" s="65"/>
    </row>
    <row r="357" spans="1:22" ht="14.25">
      <c r="C357" s="64" t="str">
        <f>Source!H223</f>
        <v>всего с НДС</v>
      </c>
      <c r="D357" s="64"/>
      <c r="E357" s="64"/>
      <c r="F357" s="64"/>
      <c r="G357" s="64"/>
      <c r="H357" s="64"/>
      <c r="I357" s="64"/>
      <c r="J357" s="65">
        <f>IF(Source!F223=0, "", Source!F223)</f>
        <v>6236.5</v>
      </c>
      <c r="K357" s="65"/>
    </row>
    <row r="359" spans="1:22" ht="16.5">
      <c r="A359" s="63" t="str">
        <f>CONCATENATE("Подраздел: ",IF(Source!G225&lt;&gt;"Новый подраздел", Source!G225, ""))</f>
        <v>Подраздел: ремонт</v>
      </c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</row>
    <row r="360" spans="1:22" ht="79.5">
      <c r="A360" s="23" t="str">
        <f>Source!E229</f>
        <v>1</v>
      </c>
      <c r="B360" s="53" t="s">
        <v>945</v>
      </c>
      <c r="C360" s="53" t="str">
        <f>Source!G229</f>
        <v>Установка подоконных досок из ПВХ в каменных стенах толщиной до 0,51 м</v>
      </c>
      <c r="D360" s="37" t="str">
        <f>Source!H229</f>
        <v>100 п. м</v>
      </c>
      <c r="E360" s="10">
        <f>Source!I229</f>
        <v>2.3E-2</v>
      </c>
      <c r="F360" s="38">
        <f>Source!AL229+Source!AM229+Source!AO229</f>
        <v>4199.17</v>
      </c>
      <c r="G360" s="39"/>
      <c r="H360" s="38"/>
      <c r="I360" s="39" t="str">
        <f>Source!BO229</f>
        <v>10-01-035-1</v>
      </c>
      <c r="J360" s="39"/>
      <c r="K360" s="38"/>
      <c r="L360" s="40"/>
      <c r="S360">
        <f>ROUND((Source!FX229/100)*((ROUND(Source!AF229*Source!I229, 2)+ROUND(Source!AE229*Source!I229, 2))), 2)</f>
        <v>5.0999999999999996</v>
      </c>
      <c r="T360">
        <f>Source!X229</f>
        <v>143.84</v>
      </c>
      <c r="U360">
        <f>ROUND((Source!FY229/100)*((ROUND(Source!AF229*Source!I229, 2)+ROUND(Source!AE229*Source!I229, 2))), 2)</f>
        <v>2.57</v>
      </c>
      <c r="V360">
        <f>Source!Y229</f>
        <v>68.72</v>
      </c>
    </row>
    <row r="361" spans="1:22">
      <c r="C361" s="31" t="str">
        <f>"Объем: "&amp;Source!I229&amp;"=2,3/"&amp;"100"</f>
        <v>Объем: 0,023=2,3/100</v>
      </c>
    </row>
    <row r="362" spans="1:22" ht="14.25">
      <c r="A362" s="23"/>
      <c r="B362" s="53"/>
      <c r="C362" s="53" t="s">
        <v>938</v>
      </c>
      <c r="D362" s="37"/>
      <c r="E362" s="10"/>
      <c r="F362" s="38">
        <f>Source!AO229</f>
        <v>180.75</v>
      </c>
      <c r="G362" s="39" t="str">
        <f>Source!DG229</f>
        <v>)*1,15</v>
      </c>
      <c r="H362" s="38">
        <f>ROUND(Source!AF229*Source!I229, 2)</f>
        <v>4.78</v>
      </c>
      <c r="I362" s="39"/>
      <c r="J362" s="39">
        <f>IF(Source!BA229&lt;&gt; 0, Source!BA229, 1)</f>
        <v>33.32</v>
      </c>
      <c r="K362" s="38">
        <f>Source!S229</f>
        <v>159.30000000000001</v>
      </c>
      <c r="L362" s="40"/>
      <c r="R362">
        <f>H362</f>
        <v>4.78</v>
      </c>
    </row>
    <row r="363" spans="1:22" ht="14.25">
      <c r="A363" s="23"/>
      <c r="B363" s="53"/>
      <c r="C363" s="53" t="s">
        <v>92</v>
      </c>
      <c r="D363" s="37"/>
      <c r="E363" s="10"/>
      <c r="F363" s="38">
        <f>Source!AM229</f>
        <v>14.33</v>
      </c>
      <c r="G363" s="39" t="str">
        <f>Source!DE229</f>
        <v>)*1,25</v>
      </c>
      <c r="H363" s="38">
        <f>ROUND(Source!AD229*Source!I229, 2)</f>
        <v>0.41</v>
      </c>
      <c r="I363" s="39"/>
      <c r="J363" s="39">
        <f>IF(Source!BB229&lt;&gt; 0, Source!BB229, 1)</f>
        <v>11.06</v>
      </c>
      <c r="K363" s="38">
        <f>Source!Q229</f>
        <v>4.5599999999999996</v>
      </c>
      <c r="L363" s="40"/>
    </row>
    <row r="364" spans="1:22" ht="14.25">
      <c r="A364" s="23"/>
      <c r="B364" s="53"/>
      <c r="C364" s="53" t="s">
        <v>944</v>
      </c>
      <c r="D364" s="37"/>
      <c r="E364" s="10"/>
      <c r="F364" s="38">
        <f>Source!AN229</f>
        <v>0.54</v>
      </c>
      <c r="G364" s="39" t="str">
        <f>Source!DF229</f>
        <v>)*1,25</v>
      </c>
      <c r="H364" s="50">
        <f>ROUND(Source!AE229*Source!I229, 2)</f>
        <v>0.02</v>
      </c>
      <c r="I364" s="39"/>
      <c r="J364" s="39">
        <f>IF(Source!BS229&lt;&gt; 0, Source!BS229, 1)</f>
        <v>33.32</v>
      </c>
      <c r="K364" s="50">
        <f>Source!R229</f>
        <v>0.52</v>
      </c>
      <c r="L364" s="40"/>
      <c r="R364">
        <f>H364</f>
        <v>0.02</v>
      </c>
    </row>
    <row r="365" spans="1:22" ht="14.25">
      <c r="A365" s="23"/>
      <c r="B365" s="53"/>
      <c r="C365" s="53" t="s">
        <v>946</v>
      </c>
      <c r="D365" s="37"/>
      <c r="E365" s="10"/>
      <c r="F365" s="38">
        <f>Source!AL229</f>
        <v>4004.09</v>
      </c>
      <c r="G365" s="39" t="str">
        <f>Source!DD229</f>
        <v/>
      </c>
      <c r="H365" s="38">
        <f>ROUND(Source!AC229*Source!I229, 2)</f>
        <v>92.09</v>
      </c>
      <c r="I365" s="39"/>
      <c r="J365" s="39">
        <f>IF(Source!BC229&lt;&gt; 0, Source!BC229, 1)</f>
        <v>4.76</v>
      </c>
      <c r="K365" s="38">
        <f>Source!P229</f>
        <v>438.37</v>
      </c>
      <c r="L365" s="40"/>
    </row>
    <row r="366" spans="1:22" ht="14.25">
      <c r="A366" s="23"/>
      <c r="B366" s="53"/>
      <c r="C366" s="53" t="s">
        <v>939</v>
      </c>
      <c r="D366" s="37" t="s">
        <v>940</v>
      </c>
      <c r="E366" s="10">
        <f>Source!BZ229</f>
        <v>118</v>
      </c>
      <c r="F366" s="58" t="str">
        <f>CONCATENATE(" )", Source!DL229, Source!FT229, "=", Source!FX229)</f>
        <v xml:space="preserve"> )*0,9=106,2</v>
      </c>
      <c r="G366" s="59"/>
      <c r="H366" s="38">
        <f>SUM(S360:S369)</f>
        <v>5.0999999999999996</v>
      </c>
      <c r="I366" s="41" t="str">
        <f>CONCATENATE(Source!FX229, Source!FV229, "=")</f>
        <v>106,2*0,85=</v>
      </c>
      <c r="J366" s="36">
        <f>Source!AT229</f>
        <v>90</v>
      </c>
      <c r="K366" s="38">
        <f>SUM(T360:T369)</f>
        <v>143.84</v>
      </c>
      <c r="L366" s="40"/>
    </row>
    <row r="367" spans="1:22" ht="14.25">
      <c r="A367" s="23"/>
      <c r="B367" s="53"/>
      <c r="C367" s="53" t="s">
        <v>941</v>
      </c>
      <c r="D367" s="37" t="s">
        <v>940</v>
      </c>
      <c r="E367" s="10">
        <f>Source!CA229</f>
        <v>63</v>
      </c>
      <c r="F367" s="58" t="str">
        <f>CONCATENATE(" )", Source!DM229, Source!FU229, "=", Source!FY229)</f>
        <v xml:space="preserve"> )*0,85=53,55</v>
      </c>
      <c r="G367" s="59"/>
      <c r="H367" s="38">
        <f>SUM(U360:U369)</f>
        <v>2.57</v>
      </c>
      <c r="I367" s="41" t="str">
        <f>CONCATENATE(Source!FY229, Source!FW229, "=")</f>
        <v>53,55*0,8=</v>
      </c>
      <c r="J367" s="36">
        <f>Source!AU229</f>
        <v>43</v>
      </c>
      <c r="K367" s="38">
        <f>SUM(V360:V369)</f>
        <v>68.72</v>
      </c>
      <c r="L367" s="40"/>
    </row>
    <row r="368" spans="1:22" ht="14.25">
      <c r="A368" s="23"/>
      <c r="B368" s="53"/>
      <c r="C368" s="53" t="s">
        <v>942</v>
      </c>
      <c r="D368" s="37" t="s">
        <v>943</v>
      </c>
      <c r="E368" s="10">
        <f>Source!AQ229</f>
        <v>21.19</v>
      </c>
      <c r="F368" s="38"/>
      <c r="G368" s="39" t="str">
        <f>Source!DI229</f>
        <v>)*1,15</v>
      </c>
      <c r="H368" s="38"/>
      <c r="I368" s="39"/>
      <c r="J368" s="39"/>
      <c r="K368" s="38"/>
      <c r="L368" s="42">
        <f>Source!U229</f>
        <v>0.56047550000000002</v>
      </c>
    </row>
    <row r="369" spans="1:26" ht="28.5">
      <c r="A369" s="54" t="str">
        <f>Source!E230</f>
        <v>1,1</v>
      </c>
      <c r="B369" s="55" t="str">
        <f>Source!F230</f>
        <v>101-2904</v>
      </c>
      <c r="C369" s="55" t="str">
        <f>Source!G230</f>
        <v>Доски подоконные ПВХ, шириной 200 мм</v>
      </c>
      <c r="D369" s="43" t="str">
        <f>Source!H230</f>
        <v>м</v>
      </c>
      <c r="E369" s="44">
        <f>Source!I230</f>
        <v>2.2999999999999998</v>
      </c>
      <c r="F369" s="45">
        <f>Source!AL230+Source!AM230+Source!AO230</f>
        <v>131.99</v>
      </c>
      <c r="G369" s="46" t="s">
        <v>3</v>
      </c>
      <c r="H369" s="45">
        <f>ROUND(Source!AC230*Source!I230, 2)+ROUND(Source!AD230*Source!I230, 2)+ROUND(Source!AF230*Source!I230, 2)</f>
        <v>303.58</v>
      </c>
      <c r="I369" s="47"/>
      <c r="J369" s="47">
        <f>IF(Source!BC230&lt;&gt; 0, Source!BC230, 1)</f>
        <v>0.82</v>
      </c>
      <c r="K369" s="45">
        <f>Source!O230</f>
        <v>248.93</v>
      </c>
      <c r="L369" s="48"/>
      <c r="S369">
        <f>ROUND((Source!FX230/100)*((ROUND(Source!AF230*Source!I230, 2)+ROUND(Source!AE230*Source!I230, 2))), 2)</f>
        <v>0</v>
      </c>
      <c r="T369">
        <f>Source!X230</f>
        <v>0</v>
      </c>
      <c r="U369">
        <f>ROUND((Source!FY230/100)*((ROUND(Source!AF230*Source!I230, 2)+ROUND(Source!AE230*Source!I230, 2))), 2)</f>
        <v>0</v>
      </c>
      <c r="V369">
        <f>Source!Y230</f>
        <v>0</v>
      </c>
      <c r="W369">
        <f>IF(Source!BI230&lt;=1,H369, 0)</f>
        <v>303.58</v>
      </c>
      <c r="X369">
        <f>IF(Source!BI230=2,H369, 0)</f>
        <v>0</v>
      </c>
      <c r="Y369">
        <f>IF(Source!BI230=3,H369, 0)</f>
        <v>0</v>
      </c>
      <c r="Z369">
        <f>IF(Source!BI230=4,H369, 0)</f>
        <v>0</v>
      </c>
    </row>
    <row r="370" spans="1:26" ht="15">
      <c r="G370" s="60">
        <f>H362+H363+H365+H366+H367+SUM(H369:H369)</f>
        <v>408.53</v>
      </c>
      <c r="H370" s="60"/>
      <c r="J370" s="60">
        <f>K362+K363+K365+K366+K367+SUM(K369:K369)</f>
        <v>1063.72</v>
      </c>
      <c r="K370" s="60"/>
      <c r="L370" s="49">
        <f>Source!U229</f>
        <v>0.56047550000000002</v>
      </c>
      <c r="O370" s="32">
        <f>G370</f>
        <v>408.53</v>
      </c>
      <c r="P370" s="32">
        <f>J370</f>
        <v>1063.72</v>
      </c>
      <c r="Q370" s="32">
        <f>L370</f>
        <v>0.56047550000000002</v>
      </c>
      <c r="W370">
        <f>IF(Source!BI229&lt;=1,H362+H363+H365+H366+H367, 0)</f>
        <v>104.94999999999999</v>
      </c>
      <c r="X370">
        <f>IF(Source!BI229=2,H362+H363+H365+H366+H367, 0)</f>
        <v>0</v>
      </c>
      <c r="Y370">
        <f>IF(Source!BI229=3,H362+H363+H365+H366+H367, 0)</f>
        <v>0</v>
      </c>
      <c r="Z370">
        <f>IF(Source!BI229=4,H362+H363+H365+H366+H367, 0)</f>
        <v>0</v>
      </c>
    </row>
    <row r="371" spans="1:26" ht="79.5">
      <c r="A371" s="23" t="str">
        <f>Source!E231</f>
        <v>2</v>
      </c>
      <c r="B371" s="53" t="s">
        <v>947</v>
      </c>
      <c r="C371" s="53" t="str">
        <f>Source!G231</f>
        <v>Облицовка оконных и дверных откосов декоративным бумажно-слоистым пластиком или листами из синтетических материалов на клее</v>
      </c>
      <c r="D371" s="37" t="str">
        <f>Source!H231</f>
        <v>100 м2 облицовки</v>
      </c>
      <c r="E371" s="10">
        <f>Source!I231</f>
        <v>1.2E-2</v>
      </c>
      <c r="F371" s="38">
        <f>Source!AL231+Source!AM231+Source!AO231</f>
        <v>2053.38</v>
      </c>
      <c r="G371" s="39"/>
      <c r="H371" s="38"/>
      <c r="I371" s="39" t="str">
        <f>Source!BO231</f>
        <v>15-01-050-4</v>
      </c>
      <c r="J371" s="39"/>
      <c r="K371" s="38"/>
      <c r="L371" s="40"/>
      <c r="S371">
        <f>ROUND((Source!FX231/100)*((ROUND(Source!AF231*Source!I231, 2)+ROUND(Source!AE231*Source!I231, 2))), 2)</f>
        <v>19.95</v>
      </c>
      <c r="T371">
        <f>Source!X231</f>
        <v>562.58000000000004</v>
      </c>
      <c r="U371">
        <f>ROUND((Source!FY231/100)*((ROUND(Source!AF231*Source!I231, 2)+ROUND(Source!AE231*Source!I231, 2))), 2)</f>
        <v>9.8699999999999992</v>
      </c>
      <c r="V371">
        <f>Source!Y231</f>
        <v>260.2</v>
      </c>
    </row>
    <row r="372" spans="1:26">
      <c r="C372" s="31" t="str">
        <f>"Объем: "&amp;Source!I231&amp;"=1,2/"&amp;"100"</f>
        <v>Объем: 0,012=1,2/100</v>
      </c>
    </row>
    <row r="373" spans="1:26" ht="14.25">
      <c r="A373" s="23"/>
      <c r="B373" s="53"/>
      <c r="C373" s="53" t="s">
        <v>938</v>
      </c>
      <c r="D373" s="37"/>
      <c r="E373" s="10"/>
      <c r="F373" s="38">
        <f>Source!AO231</f>
        <v>1528.19</v>
      </c>
      <c r="G373" s="39" t="str">
        <f>Source!DG231</f>
        <v>)*1,15</v>
      </c>
      <c r="H373" s="38">
        <f>ROUND(Source!AF231*Source!I231, 2)</f>
        <v>21.09</v>
      </c>
      <c r="I373" s="39"/>
      <c r="J373" s="39">
        <f>IF(Source!BA231&lt;&gt; 0, Source!BA231, 1)</f>
        <v>33.32</v>
      </c>
      <c r="K373" s="38">
        <f>Source!S231</f>
        <v>702.69</v>
      </c>
      <c r="L373" s="40"/>
      <c r="R373">
        <f>H373</f>
        <v>21.09</v>
      </c>
    </row>
    <row r="374" spans="1:26" ht="14.25">
      <c r="A374" s="23"/>
      <c r="B374" s="53"/>
      <c r="C374" s="53" t="s">
        <v>92</v>
      </c>
      <c r="D374" s="37"/>
      <c r="E374" s="10"/>
      <c r="F374" s="38">
        <f>Source!AM231</f>
        <v>46.33</v>
      </c>
      <c r="G374" s="39" t="str">
        <f>Source!DE231</f>
        <v>)*1,25</v>
      </c>
      <c r="H374" s="38">
        <f>ROUND(Source!AD231*Source!I231, 2)</f>
        <v>0.69</v>
      </c>
      <c r="I374" s="39"/>
      <c r="J374" s="39">
        <f>IF(Source!BB231&lt;&gt; 0, Source!BB231, 1)</f>
        <v>10.92</v>
      </c>
      <c r="K374" s="38">
        <f>Source!Q231</f>
        <v>7.59</v>
      </c>
      <c r="L374" s="40"/>
    </row>
    <row r="375" spans="1:26" ht="14.25">
      <c r="A375" s="23"/>
      <c r="B375" s="53"/>
      <c r="C375" s="53" t="s">
        <v>944</v>
      </c>
      <c r="D375" s="37"/>
      <c r="E375" s="10"/>
      <c r="F375" s="38">
        <f>Source!AN231</f>
        <v>1.08</v>
      </c>
      <c r="G375" s="39" t="str">
        <f>Source!DF231</f>
        <v>)*1,25</v>
      </c>
      <c r="H375" s="50">
        <f>ROUND(Source!AE231*Source!I231, 2)</f>
        <v>0.02</v>
      </c>
      <c r="I375" s="39"/>
      <c r="J375" s="39">
        <f>IF(Source!BS231&lt;&gt; 0, Source!BS231, 1)</f>
        <v>33.32</v>
      </c>
      <c r="K375" s="50">
        <f>Source!R231</f>
        <v>0.54</v>
      </c>
      <c r="L375" s="40"/>
      <c r="R375">
        <f>H375</f>
        <v>0.02</v>
      </c>
    </row>
    <row r="376" spans="1:26" ht="14.25">
      <c r="A376" s="23"/>
      <c r="B376" s="53"/>
      <c r="C376" s="53" t="s">
        <v>946</v>
      </c>
      <c r="D376" s="37"/>
      <c r="E376" s="10"/>
      <c r="F376" s="38">
        <f>Source!AL231</f>
        <v>478.86</v>
      </c>
      <c r="G376" s="39" t="str">
        <f>Source!DD231</f>
        <v/>
      </c>
      <c r="H376" s="38">
        <f>ROUND(Source!AC231*Source!I231, 2)</f>
        <v>5.75</v>
      </c>
      <c r="I376" s="39"/>
      <c r="J376" s="39">
        <f>IF(Source!BC231&lt;&gt; 0, Source!BC231, 1)</f>
        <v>3.4</v>
      </c>
      <c r="K376" s="38">
        <f>Source!P231</f>
        <v>19.54</v>
      </c>
      <c r="L376" s="40"/>
    </row>
    <row r="377" spans="1:26" ht="14.25">
      <c r="A377" s="23"/>
      <c r="B377" s="53"/>
      <c r="C377" s="53" t="s">
        <v>939</v>
      </c>
      <c r="D377" s="37" t="s">
        <v>940</v>
      </c>
      <c r="E377" s="10">
        <f>Source!BZ231</f>
        <v>105</v>
      </c>
      <c r="F377" s="58" t="str">
        <f>CONCATENATE(" )", Source!DL231, Source!FT231, "=", Source!FX231)</f>
        <v xml:space="preserve"> )*0,9=94,5</v>
      </c>
      <c r="G377" s="59"/>
      <c r="H377" s="38">
        <f>SUM(S371:S381)</f>
        <v>19.95</v>
      </c>
      <c r="I377" s="41" t="str">
        <f>CONCATENATE(Source!FX231, Source!FV231, "=")</f>
        <v>94,5*0,85=</v>
      </c>
      <c r="J377" s="36">
        <f>Source!AT231</f>
        <v>80</v>
      </c>
      <c r="K377" s="38">
        <f>SUM(T371:T381)</f>
        <v>562.58000000000004</v>
      </c>
      <c r="L377" s="40"/>
    </row>
    <row r="378" spans="1:26" ht="14.25">
      <c r="A378" s="23"/>
      <c r="B378" s="53"/>
      <c r="C378" s="53" t="s">
        <v>941</v>
      </c>
      <c r="D378" s="37" t="s">
        <v>940</v>
      </c>
      <c r="E378" s="10">
        <f>Source!CA231</f>
        <v>55</v>
      </c>
      <c r="F378" s="58" t="str">
        <f>CONCATENATE(" )", Source!DM231, Source!FU231, "=", Source!FY231)</f>
        <v xml:space="preserve"> )*0,85=46,75</v>
      </c>
      <c r="G378" s="59"/>
      <c r="H378" s="38">
        <f>SUM(U371:U381)</f>
        <v>9.8699999999999992</v>
      </c>
      <c r="I378" s="41" t="str">
        <f>CONCATENATE(Source!FY231, Source!FW231, "=")</f>
        <v>46,75*0,8=</v>
      </c>
      <c r="J378" s="36">
        <f>Source!AU231</f>
        <v>37</v>
      </c>
      <c r="K378" s="38">
        <f>SUM(V371:V381)</f>
        <v>260.2</v>
      </c>
      <c r="L378" s="40"/>
    </row>
    <row r="379" spans="1:26" ht="14.25">
      <c r="A379" s="23"/>
      <c r="B379" s="53"/>
      <c r="C379" s="53" t="s">
        <v>942</v>
      </c>
      <c r="D379" s="37" t="s">
        <v>943</v>
      </c>
      <c r="E379" s="10">
        <f>Source!AQ231</f>
        <v>166.47</v>
      </c>
      <c r="F379" s="38"/>
      <c r="G379" s="39" t="str">
        <f>Source!DI231</f>
        <v>)*1,15</v>
      </c>
      <c r="H379" s="38"/>
      <c r="I379" s="39"/>
      <c r="J379" s="39"/>
      <c r="K379" s="38"/>
      <c r="L379" s="42">
        <f>Source!U231</f>
        <v>2.2972859999999997</v>
      </c>
    </row>
    <row r="380" spans="1:26" ht="85.5">
      <c r="A380" s="23" t="str">
        <f>Source!E232</f>
        <v>2,1</v>
      </c>
      <c r="B380" s="53" t="str">
        <f>Source!F232</f>
        <v>101-6871</v>
      </c>
      <c r="C380" s="53" t="str">
        <f>Source!G232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380" s="37" t="str">
        <f>Source!H232</f>
        <v>м2</v>
      </c>
      <c r="E380" s="10">
        <f>Source!I232</f>
        <v>1.26</v>
      </c>
      <c r="F380" s="38">
        <f>Source!AL232+Source!AM232+Source!AO232</f>
        <v>377.87</v>
      </c>
      <c r="G380" s="52" t="s">
        <v>3</v>
      </c>
      <c r="H380" s="38">
        <f>ROUND(Source!AC232*Source!I232, 2)+ROUND(Source!AD232*Source!I232, 2)+ROUND(Source!AF232*Source!I232, 2)</f>
        <v>476.12</v>
      </c>
      <c r="I380" s="39"/>
      <c r="J380" s="39">
        <f>IF(Source!BC232&lt;&gt; 0, Source!BC232, 1)</f>
        <v>0.6</v>
      </c>
      <c r="K380" s="38">
        <f>Source!O232</f>
        <v>285.67</v>
      </c>
      <c r="L380" s="40"/>
      <c r="S380">
        <f>ROUND((Source!FX232/100)*((ROUND(Source!AF232*Source!I232, 2)+ROUND(Source!AE232*Source!I232, 2))), 2)</f>
        <v>0</v>
      </c>
      <c r="T380">
        <f>Source!X232</f>
        <v>0</v>
      </c>
      <c r="U380">
        <f>ROUND((Source!FY232/100)*((ROUND(Source!AF232*Source!I232, 2)+ROUND(Source!AE232*Source!I232, 2))), 2)</f>
        <v>0</v>
      </c>
      <c r="V380">
        <f>Source!Y232</f>
        <v>0</v>
      </c>
      <c r="W380">
        <f>IF(Source!BI232&lt;=1,H380, 0)</f>
        <v>476.12</v>
      </c>
      <c r="X380">
        <f>IF(Source!BI232=2,H380, 0)</f>
        <v>0</v>
      </c>
      <c r="Y380">
        <f>IF(Source!BI232=3,H380, 0)</f>
        <v>0</v>
      </c>
      <c r="Z380">
        <f>IF(Source!BI232=4,H380, 0)</f>
        <v>0</v>
      </c>
    </row>
    <row r="381" spans="1:26" ht="14.25">
      <c r="A381" s="54" t="str">
        <f>Source!E233</f>
        <v>2,2</v>
      </c>
      <c r="B381" s="55" t="str">
        <f>Source!F233</f>
        <v>101-2416</v>
      </c>
      <c r="C381" s="55" t="str">
        <f>Source!G233</f>
        <v>Грунтовка «Бетоконтакт», КНАУФ</v>
      </c>
      <c r="D381" s="43" t="str">
        <f>Source!H233</f>
        <v>кг</v>
      </c>
      <c r="E381" s="44">
        <f>Source!I233</f>
        <v>0.107</v>
      </c>
      <c r="F381" s="45">
        <f>Source!AL233+Source!AM233+Source!AO233</f>
        <v>22.91</v>
      </c>
      <c r="G381" s="46" t="s">
        <v>3</v>
      </c>
      <c r="H381" s="45">
        <f>ROUND(Source!AC233*Source!I233, 2)+ROUND(Source!AD233*Source!I233, 2)+ROUND(Source!AF233*Source!I233, 2)</f>
        <v>2.4500000000000002</v>
      </c>
      <c r="I381" s="47"/>
      <c r="J381" s="47">
        <f>IF(Source!BC233&lt;&gt; 0, Source!BC233, 1)</f>
        <v>5.85</v>
      </c>
      <c r="K381" s="45">
        <f>Source!O233</f>
        <v>14.34</v>
      </c>
      <c r="L381" s="48"/>
      <c r="S381">
        <f>ROUND((Source!FX233/100)*((ROUND(Source!AF233*Source!I233, 2)+ROUND(Source!AE233*Source!I233, 2))), 2)</f>
        <v>0</v>
      </c>
      <c r="T381">
        <f>Source!X233</f>
        <v>0</v>
      </c>
      <c r="U381">
        <f>ROUND((Source!FY233/100)*((ROUND(Source!AF233*Source!I233, 2)+ROUND(Source!AE233*Source!I233, 2))), 2)</f>
        <v>0</v>
      </c>
      <c r="V381">
        <f>Source!Y233</f>
        <v>0</v>
      </c>
      <c r="W381">
        <f>IF(Source!BI233&lt;=1,H381, 0)</f>
        <v>2.4500000000000002</v>
      </c>
      <c r="X381">
        <f>IF(Source!BI233=2,H381, 0)</f>
        <v>0</v>
      </c>
      <c r="Y381">
        <f>IF(Source!BI233=3,H381, 0)</f>
        <v>0</v>
      </c>
      <c r="Z381">
        <f>IF(Source!BI233=4,H381, 0)</f>
        <v>0</v>
      </c>
    </row>
    <row r="382" spans="1:26" ht="15">
      <c r="G382" s="60">
        <f>H373+H374+H376+H377+H378+SUM(H380:H381)</f>
        <v>535.91999999999996</v>
      </c>
      <c r="H382" s="60"/>
      <c r="J382" s="60">
        <f>K373+K374+K376+K377+K378+SUM(K380:K381)</f>
        <v>1852.6100000000001</v>
      </c>
      <c r="K382" s="60"/>
      <c r="L382" s="49">
        <f>Source!U231</f>
        <v>2.2972859999999997</v>
      </c>
      <c r="O382" s="32">
        <f>G382</f>
        <v>535.91999999999996</v>
      </c>
      <c r="P382" s="32">
        <f>J382</f>
        <v>1852.6100000000001</v>
      </c>
      <c r="Q382" s="32">
        <f>L382</f>
        <v>2.2972859999999997</v>
      </c>
      <c r="W382">
        <f>IF(Source!BI231&lt;=1,H373+H374+H376+H377+H378, 0)</f>
        <v>57.35</v>
      </c>
      <c r="X382">
        <f>IF(Source!BI231=2,H373+H374+H376+H377+H378, 0)</f>
        <v>0</v>
      </c>
      <c r="Y382">
        <f>IF(Source!BI231=3,H373+H374+H376+H377+H378, 0)</f>
        <v>0</v>
      </c>
      <c r="Z382">
        <f>IF(Source!BI231=4,H373+H374+H376+H377+H378, 0)</f>
        <v>0</v>
      </c>
    </row>
    <row r="383" spans="1:26" ht="28.5">
      <c r="A383" s="23" t="str">
        <f>Source!E234</f>
        <v>3</v>
      </c>
      <c r="B383" s="53" t="str">
        <f>Source!F234</f>
        <v>10-04-013-1</v>
      </c>
      <c r="C383" s="53" t="str">
        <f>Source!G234</f>
        <v>Установка деревянных дверных блоков</v>
      </c>
      <c r="D383" s="37" t="str">
        <f>Source!H234</f>
        <v>100 м2 проемов</v>
      </c>
      <c r="E383" s="10">
        <f>Source!I234</f>
        <v>0.02</v>
      </c>
      <c r="F383" s="38">
        <f>Source!AL234+Source!AM234+Source!AO234</f>
        <v>21712.98</v>
      </c>
      <c r="G383" s="39"/>
      <c r="H383" s="38"/>
      <c r="I383" s="39" t="str">
        <f>Source!BO234</f>
        <v>10-04-013-1</v>
      </c>
      <c r="J383" s="39"/>
      <c r="K383" s="38"/>
      <c r="L383" s="40"/>
      <c r="S383">
        <f>ROUND((Source!FX234/100)*((ROUND(Source!AF234*Source!I234, 2)+ROUND(Source!AE234*Source!I234, 2))), 2)</f>
        <v>16.100000000000001</v>
      </c>
      <c r="T383">
        <f>Source!X234</f>
        <v>454.77</v>
      </c>
      <c r="U383">
        <f>ROUND((Source!FY234/100)*((ROUND(Source!AF234*Source!I234, 2)+ROUND(Source!AE234*Source!I234, 2))), 2)</f>
        <v>8.1199999999999992</v>
      </c>
      <c r="V383">
        <f>Source!Y234</f>
        <v>217.28</v>
      </c>
    </row>
    <row r="384" spans="1:26">
      <c r="C384" s="31" t="str">
        <f>"Объем: "&amp;Source!I234&amp;"=2/"&amp;"100"</f>
        <v>Объем: 0,02=2/100</v>
      </c>
    </row>
    <row r="385" spans="1:26" ht="14.25">
      <c r="A385" s="23"/>
      <c r="B385" s="53"/>
      <c r="C385" s="53" t="s">
        <v>938</v>
      </c>
      <c r="D385" s="37"/>
      <c r="E385" s="10"/>
      <c r="F385" s="38">
        <f>Source!AO234</f>
        <v>639.24</v>
      </c>
      <c r="G385" s="39" t="str">
        <f>Source!DG234</f>
        <v>*1,15</v>
      </c>
      <c r="H385" s="38">
        <f>ROUND(Source!AF234*Source!I234, 2)</f>
        <v>14.7</v>
      </c>
      <c r="I385" s="39"/>
      <c r="J385" s="39">
        <f>IF(Source!BA234&lt;&gt; 0, Source!BA234, 1)</f>
        <v>33.32</v>
      </c>
      <c r="K385" s="38">
        <f>Source!S234</f>
        <v>489.89</v>
      </c>
      <c r="L385" s="40"/>
      <c r="R385">
        <f>H385</f>
        <v>14.7</v>
      </c>
    </row>
    <row r="386" spans="1:26" ht="14.25">
      <c r="A386" s="23"/>
      <c r="B386" s="53"/>
      <c r="C386" s="53" t="s">
        <v>92</v>
      </c>
      <c r="D386" s="37"/>
      <c r="E386" s="10"/>
      <c r="F386" s="38">
        <f>Source!AM234</f>
        <v>333.01</v>
      </c>
      <c r="G386" s="39" t="str">
        <f>Source!DE234</f>
        <v>)*1,25</v>
      </c>
      <c r="H386" s="38">
        <f>ROUND(Source!AD234*Source!I234, 2)</f>
        <v>8.33</v>
      </c>
      <c r="I386" s="39"/>
      <c r="J386" s="39">
        <f>IF(Source!BB234&lt;&gt; 0, Source!BB234, 1)</f>
        <v>10.3</v>
      </c>
      <c r="K386" s="38">
        <f>Source!Q234</f>
        <v>85.75</v>
      </c>
      <c r="L386" s="40"/>
    </row>
    <row r="387" spans="1:26" ht="14.25">
      <c r="A387" s="23"/>
      <c r="B387" s="53"/>
      <c r="C387" s="53" t="s">
        <v>944</v>
      </c>
      <c r="D387" s="37"/>
      <c r="E387" s="10"/>
      <c r="F387" s="38">
        <f>Source!AN234</f>
        <v>18.5</v>
      </c>
      <c r="G387" s="39" t="str">
        <f>Source!DF234</f>
        <v>)*1,25</v>
      </c>
      <c r="H387" s="50">
        <f>ROUND(Source!AE234*Source!I234, 2)</f>
        <v>0.46</v>
      </c>
      <c r="I387" s="39"/>
      <c r="J387" s="39">
        <f>IF(Source!BS234&lt;&gt; 0, Source!BS234, 1)</f>
        <v>33.32</v>
      </c>
      <c r="K387" s="50">
        <f>Source!R234</f>
        <v>15.41</v>
      </c>
      <c r="L387" s="40"/>
      <c r="R387">
        <f>H387</f>
        <v>0.46</v>
      </c>
    </row>
    <row r="388" spans="1:26" ht="14.25">
      <c r="A388" s="23"/>
      <c r="B388" s="53"/>
      <c r="C388" s="53" t="s">
        <v>946</v>
      </c>
      <c r="D388" s="37"/>
      <c r="E388" s="10"/>
      <c r="F388" s="38">
        <f>Source!AL234</f>
        <v>20740.73</v>
      </c>
      <c r="G388" s="39" t="str">
        <f>Source!DD234</f>
        <v/>
      </c>
      <c r="H388" s="38">
        <f>ROUND(Source!AC234*Source!I234, 2)</f>
        <v>414.81</v>
      </c>
      <c r="I388" s="39"/>
      <c r="J388" s="39">
        <f>IF(Source!BC234&lt;&gt; 0, Source!BC234, 1)</f>
        <v>5.0199999999999996</v>
      </c>
      <c r="K388" s="38">
        <f>Source!P234</f>
        <v>2082.37</v>
      </c>
      <c r="L388" s="40"/>
    </row>
    <row r="389" spans="1:26" ht="14.25">
      <c r="A389" s="23"/>
      <c r="B389" s="53"/>
      <c r="C389" s="53" t="s">
        <v>939</v>
      </c>
      <c r="D389" s="37" t="s">
        <v>940</v>
      </c>
      <c r="E389" s="10">
        <f>Source!BZ234</f>
        <v>118</v>
      </c>
      <c r="F389" s="58" t="str">
        <f>CONCATENATE(" )", Source!DL234, Source!FT234, "=", Source!FX234)</f>
        <v xml:space="preserve"> )*0,9=106,2</v>
      </c>
      <c r="G389" s="59"/>
      <c r="H389" s="38">
        <f>SUM(S383:S394)</f>
        <v>16.100000000000001</v>
      </c>
      <c r="I389" s="41" t="str">
        <f>CONCATENATE(Source!FX234, Source!FV234, "=")</f>
        <v>106,2*0,85=</v>
      </c>
      <c r="J389" s="36">
        <f>Source!AT234</f>
        <v>90</v>
      </c>
      <c r="K389" s="38">
        <f>SUM(T383:T394)</f>
        <v>454.77</v>
      </c>
      <c r="L389" s="40"/>
    </row>
    <row r="390" spans="1:26" ht="14.25">
      <c r="A390" s="23"/>
      <c r="B390" s="53"/>
      <c r="C390" s="53" t="s">
        <v>941</v>
      </c>
      <c r="D390" s="37" t="s">
        <v>940</v>
      </c>
      <c r="E390" s="10">
        <f>Source!CA234</f>
        <v>63</v>
      </c>
      <c r="F390" s="58" t="str">
        <f>CONCATENATE(" )", Source!DM234, Source!FU234, "=", Source!FY234)</f>
        <v xml:space="preserve"> )*0,85=53,55</v>
      </c>
      <c r="G390" s="59"/>
      <c r="H390" s="38">
        <f>SUM(U383:U394)</f>
        <v>8.1199999999999992</v>
      </c>
      <c r="I390" s="41" t="str">
        <f>CONCATENATE(Source!FY234, Source!FW234, "=")</f>
        <v>53,55*0,8=</v>
      </c>
      <c r="J390" s="36">
        <f>Source!AU234</f>
        <v>43</v>
      </c>
      <c r="K390" s="38">
        <f>SUM(V383:V394)</f>
        <v>217.28</v>
      </c>
      <c r="L390" s="40"/>
    </row>
    <row r="391" spans="1:26" ht="14.25">
      <c r="A391" s="23"/>
      <c r="B391" s="53"/>
      <c r="C391" s="53" t="s">
        <v>942</v>
      </c>
      <c r="D391" s="37" t="s">
        <v>943</v>
      </c>
      <c r="E391" s="10">
        <f>Source!AQ234</f>
        <v>73.14</v>
      </c>
      <c r="F391" s="38"/>
      <c r="G391" s="39" t="str">
        <f>Source!DI234</f>
        <v>*1,15</v>
      </c>
      <c r="H391" s="38"/>
      <c r="I391" s="39"/>
      <c r="J391" s="39"/>
      <c r="K391" s="38"/>
      <c r="L391" s="42">
        <f>Source!U234</f>
        <v>1.6822199999999998</v>
      </c>
    </row>
    <row r="392" spans="1:26" ht="57">
      <c r="A392" s="23" t="str">
        <f>Source!E235</f>
        <v>3,1</v>
      </c>
      <c r="B392" s="53" t="str">
        <f>Source!F235</f>
        <v>101-0882</v>
      </c>
      <c r="C392" s="53" t="str">
        <f>Source!G235</f>
        <v>Скобяные изделия для дверных балконных блоков со спаренными полотнами жилых и общественных зданий однопольных</v>
      </c>
      <c r="D392" s="37" t="str">
        <f>Source!H235</f>
        <v>компл.</v>
      </c>
      <c r="E392" s="10">
        <f>Source!I235</f>
        <v>1</v>
      </c>
      <c r="F392" s="38">
        <f>Source!AL235+Source!AM235+Source!AO235</f>
        <v>94.69</v>
      </c>
      <c r="G392" s="52" t="s">
        <v>3</v>
      </c>
      <c r="H392" s="38">
        <f>ROUND(Source!AC235*Source!I235, 2)+ROUND(Source!AD235*Source!I235, 2)+ROUND(Source!AF235*Source!I235, 2)</f>
        <v>94.69</v>
      </c>
      <c r="I392" s="39"/>
      <c r="J392" s="39">
        <f>IF(Source!BC235&lt;&gt; 0, Source!BC235, 1)</f>
        <v>2.0699999999999998</v>
      </c>
      <c r="K392" s="38">
        <f>Source!O235</f>
        <v>196.01</v>
      </c>
      <c r="L392" s="40"/>
      <c r="S392">
        <f>ROUND((Source!FX235/100)*((ROUND(Source!AF235*Source!I235, 2)+ROUND(Source!AE235*Source!I235, 2))), 2)</f>
        <v>0</v>
      </c>
      <c r="T392">
        <f>Source!X235</f>
        <v>0</v>
      </c>
      <c r="U392">
        <f>ROUND((Source!FY235/100)*((ROUND(Source!AF235*Source!I235, 2)+ROUND(Source!AE235*Source!I235, 2))), 2)</f>
        <v>0</v>
      </c>
      <c r="V392">
        <f>Source!Y235</f>
        <v>0</v>
      </c>
      <c r="W392">
        <f>IF(Source!BI235&lt;=1,H392, 0)</f>
        <v>94.69</v>
      </c>
      <c r="X392">
        <f>IF(Source!BI235=2,H392, 0)</f>
        <v>0</v>
      </c>
      <c r="Y392">
        <f>IF(Source!BI235=3,H392, 0)</f>
        <v>0</v>
      </c>
      <c r="Z392">
        <f>IF(Source!BI235=4,H392, 0)</f>
        <v>0</v>
      </c>
    </row>
    <row r="393" spans="1:26" ht="42.75">
      <c r="A393" s="23" t="str">
        <f>Source!E236</f>
        <v>3,2</v>
      </c>
      <c r="B393" s="53" t="str">
        <f>Source!F236</f>
        <v>203-8142</v>
      </c>
      <c r="C393" s="53" t="str">
        <f>Source!G236</f>
        <v>Блоки дверные из натурального массива дуба (коробка, полотно глухое, наличники, фурнитура)</v>
      </c>
      <c r="D393" s="37" t="str">
        <f>Source!H236</f>
        <v>м2</v>
      </c>
      <c r="E393" s="10">
        <f>Source!I236</f>
        <v>2</v>
      </c>
      <c r="F393" s="38">
        <f>Source!AL236+Source!AM236+Source!AO236</f>
        <v>4535.87</v>
      </c>
      <c r="G393" s="52" t="s">
        <v>3</v>
      </c>
      <c r="H393" s="38">
        <f>ROUND(Source!AC236*Source!I236, 2)+ROUND(Source!AD236*Source!I236, 2)+ROUND(Source!AF236*Source!I236, 2)</f>
        <v>9071.74</v>
      </c>
      <c r="I393" s="39"/>
      <c r="J393" s="39">
        <f>IF(Source!BC236&lt;&gt; 0, Source!BC236, 1)</f>
        <v>2.44</v>
      </c>
      <c r="K393" s="38">
        <f>Source!O236</f>
        <v>22135.05</v>
      </c>
      <c r="L393" s="40"/>
      <c r="S393">
        <f>ROUND((Source!FX236/100)*((ROUND(Source!AF236*Source!I236, 2)+ROUND(Source!AE236*Source!I236, 2))), 2)</f>
        <v>0</v>
      </c>
      <c r="T393">
        <f>Source!X236</f>
        <v>0</v>
      </c>
      <c r="U393">
        <f>ROUND((Source!FY236/100)*((ROUND(Source!AF236*Source!I236, 2)+ROUND(Source!AE236*Source!I236, 2))), 2)</f>
        <v>0</v>
      </c>
      <c r="V393">
        <f>Source!Y236</f>
        <v>0</v>
      </c>
      <c r="W393">
        <f>IF(Source!BI236&lt;=1,H393, 0)</f>
        <v>9071.74</v>
      </c>
      <c r="X393">
        <f>IF(Source!BI236=2,H393, 0)</f>
        <v>0</v>
      </c>
      <c r="Y393">
        <f>IF(Source!BI236=3,H393, 0)</f>
        <v>0</v>
      </c>
      <c r="Z393">
        <f>IF(Source!BI236=4,H393, 0)</f>
        <v>0</v>
      </c>
    </row>
    <row r="394" spans="1:26" ht="57">
      <c r="A394" s="54" t="str">
        <f>Source!E237</f>
        <v>3,3</v>
      </c>
      <c r="B394" s="55" t="str">
        <f>Source!F237</f>
        <v>203-0223</v>
      </c>
      <c r="C394" s="55" t="str">
        <f>Source!G237</f>
        <v>Блоки дверные с рамочными полотнами однопольные ДН 21-10, площадь 2,05 м2; ДН 24-10, площадь 2,35 м2</v>
      </c>
      <c r="D394" s="43" t="str">
        <f>Source!H237</f>
        <v>м2</v>
      </c>
      <c r="E394" s="44">
        <f>Source!I237</f>
        <v>-2</v>
      </c>
      <c r="F394" s="45">
        <f>Source!AL237+Source!AM237+Source!AO237</f>
        <v>207</v>
      </c>
      <c r="G394" s="46" t="s">
        <v>3</v>
      </c>
      <c r="H394" s="45">
        <f>ROUND(Source!AC237*Source!I237, 2)+ROUND(Source!AD237*Source!I237, 2)+ROUND(Source!AF237*Source!I237, 2)</f>
        <v>-414</v>
      </c>
      <c r="I394" s="47"/>
      <c r="J394" s="47">
        <f>IF(Source!BC237&lt;&gt; 0, Source!BC237, 1)</f>
        <v>5.0199999999999996</v>
      </c>
      <c r="K394" s="45">
        <f>Source!O237</f>
        <v>-2078.2800000000002</v>
      </c>
      <c r="L394" s="48"/>
      <c r="S394">
        <f>ROUND((Source!FX237/100)*((ROUND(Source!AF237*Source!I237, 2)+ROUND(Source!AE237*Source!I237, 2))), 2)</f>
        <v>0</v>
      </c>
      <c r="T394">
        <f>Source!X237</f>
        <v>0</v>
      </c>
      <c r="U394">
        <f>ROUND((Source!FY237/100)*((ROUND(Source!AF237*Source!I237, 2)+ROUND(Source!AE237*Source!I237, 2))), 2)</f>
        <v>0</v>
      </c>
      <c r="V394">
        <f>Source!Y237</f>
        <v>0</v>
      </c>
      <c r="W394">
        <f>IF(Source!BI237&lt;=1,H394, 0)</f>
        <v>-414</v>
      </c>
      <c r="X394">
        <f>IF(Source!BI237=2,H394, 0)</f>
        <v>0</v>
      </c>
      <c r="Y394">
        <f>IF(Source!BI237=3,H394, 0)</f>
        <v>0</v>
      </c>
      <c r="Z394">
        <f>IF(Source!BI237=4,H394, 0)</f>
        <v>0</v>
      </c>
    </row>
    <row r="395" spans="1:26" ht="15">
      <c r="G395" s="60">
        <f>H385+H386+H388+H389+H390+SUM(H392:H394)</f>
        <v>9214.49</v>
      </c>
      <c r="H395" s="60"/>
      <c r="J395" s="60">
        <f>K385+K386+K388+K389+K390+SUM(K392:K394)</f>
        <v>23582.84</v>
      </c>
      <c r="K395" s="60"/>
      <c r="L395" s="49">
        <f>Source!U234</f>
        <v>1.6822199999999998</v>
      </c>
      <c r="O395" s="32">
        <f>G395</f>
        <v>9214.49</v>
      </c>
      <c r="P395" s="32">
        <f>J395</f>
        <v>23582.84</v>
      </c>
      <c r="Q395" s="32">
        <f>L395</f>
        <v>1.6822199999999998</v>
      </c>
      <c r="W395">
        <f>IF(Source!BI234&lt;=1,H385+H386+H388+H389+H390, 0)</f>
        <v>462.06000000000006</v>
      </c>
      <c r="X395">
        <f>IF(Source!BI234=2,H385+H386+H388+H389+H390, 0)</f>
        <v>0</v>
      </c>
      <c r="Y395">
        <f>IF(Source!BI234=3,H385+H386+H388+H389+H390, 0)</f>
        <v>0</v>
      </c>
      <c r="Z395">
        <f>IF(Source!BI234=4,H385+H386+H388+H389+H390, 0)</f>
        <v>0</v>
      </c>
    </row>
    <row r="396" spans="1:26" ht="42.75">
      <c r="A396" s="23" t="str">
        <f>Source!E238</f>
        <v>4</v>
      </c>
      <c r="B396" s="53" t="str">
        <f>Source!F238</f>
        <v>10-01-060-1</v>
      </c>
      <c r="C396" s="53" t="str">
        <f>Source!G238</f>
        <v>Установка и крепление наличников</v>
      </c>
      <c r="D396" s="37" t="str">
        <f>Source!H238</f>
        <v>100 м коробок блоков</v>
      </c>
      <c r="E396" s="10">
        <f>Source!I238</f>
        <v>0.05</v>
      </c>
      <c r="F396" s="38">
        <f>Source!AL238+Source!AM238+Source!AO238</f>
        <v>516.04000000000008</v>
      </c>
      <c r="G396" s="39"/>
      <c r="H396" s="38"/>
      <c r="I396" s="39" t="str">
        <f>Source!BO238</f>
        <v>10-01-060-1</v>
      </c>
      <c r="J396" s="39"/>
      <c r="K396" s="38"/>
      <c r="L396" s="40"/>
      <c r="S396">
        <f>ROUND((Source!FX238/100)*((ROUND(Source!AF238*Source!I238, 2)+ROUND(Source!AE238*Source!I238, 2))), 2)</f>
        <v>3.39</v>
      </c>
      <c r="T396">
        <f>Source!X238</f>
        <v>95.8</v>
      </c>
      <c r="U396">
        <f>ROUND((Source!FY238/100)*((ROUND(Source!AF238*Source!I238, 2)+ROUND(Source!AE238*Source!I238, 2))), 2)</f>
        <v>1.71</v>
      </c>
      <c r="V396">
        <f>Source!Y238</f>
        <v>45.77</v>
      </c>
    </row>
    <row r="397" spans="1:26">
      <c r="C397" s="31" t="str">
        <f>"Объем: "&amp;Source!I238&amp;"=5/"&amp;"100"</f>
        <v>Объем: 0,05=5/100</v>
      </c>
    </row>
    <row r="398" spans="1:26" ht="14.25">
      <c r="A398" s="23"/>
      <c r="B398" s="53"/>
      <c r="C398" s="53" t="s">
        <v>938</v>
      </c>
      <c r="D398" s="37"/>
      <c r="E398" s="10"/>
      <c r="F398" s="38">
        <f>Source!AO238</f>
        <v>63.89</v>
      </c>
      <c r="G398" s="39" t="str">
        <f>Source!DG238</f>
        <v/>
      </c>
      <c r="H398" s="38">
        <f>ROUND(Source!AF238*Source!I238, 2)</f>
        <v>3.19</v>
      </c>
      <c r="I398" s="39"/>
      <c r="J398" s="39">
        <f>IF(Source!BA238&lt;&gt; 0, Source!BA238, 1)</f>
        <v>33.32</v>
      </c>
      <c r="K398" s="38">
        <f>Source!S238</f>
        <v>106.44</v>
      </c>
      <c r="L398" s="40"/>
      <c r="R398">
        <f>H398</f>
        <v>3.19</v>
      </c>
    </row>
    <row r="399" spans="1:26" ht="14.25">
      <c r="A399" s="23"/>
      <c r="B399" s="53"/>
      <c r="C399" s="53" t="s">
        <v>92</v>
      </c>
      <c r="D399" s="37"/>
      <c r="E399" s="10"/>
      <c r="F399" s="38">
        <f>Source!AM238</f>
        <v>3.49</v>
      </c>
      <c r="G399" s="39" t="str">
        <f>Source!DE238</f>
        <v/>
      </c>
      <c r="H399" s="38">
        <f>ROUND(Source!AD238*Source!I238, 2)</f>
        <v>0.17</v>
      </c>
      <c r="I399" s="39"/>
      <c r="J399" s="39">
        <f>IF(Source!BB238&lt;&gt; 0, Source!BB238, 1)</f>
        <v>10.69</v>
      </c>
      <c r="K399" s="38">
        <f>Source!Q238</f>
        <v>1.87</v>
      </c>
      <c r="L399" s="40"/>
    </row>
    <row r="400" spans="1:26" ht="14.25">
      <c r="A400" s="23"/>
      <c r="B400" s="53"/>
      <c r="C400" s="53" t="s">
        <v>946</v>
      </c>
      <c r="D400" s="37"/>
      <c r="E400" s="10"/>
      <c r="F400" s="38">
        <f>Source!AL238</f>
        <v>448.66</v>
      </c>
      <c r="G400" s="39" t="str">
        <f>Source!DD238</f>
        <v/>
      </c>
      <c r="H400" s="38">
        <f>ROUND(Source!AC238*Source!I238, 2)</f>
        <v>22.43</v>
      </c>
      <c r="I400" s="39"/>
      <c r="J400" s="39">
        <f>IF(Source!BC238&lt;&gt; 0, Source!BC238, 1)</f>
        <v>8.08</v>
      </c>
      <c r="K400" s="38">
        <f>Source!P238</f>
        <v>181.26</v>
      </c>
      <c r="L400" s="40"/>
    </row>
    <row r="401" spans="1:26" ht="14.25">
      <c r="A401" s="23"/>
      <c r="B401" s="53"/>
      <c r="C401" s="53" t="s">
        <v>939</v>
      </c>
      <c r="D401" s="37" t="s">
        <v>940</v>
      </c>
      <c r="E401" s="10">
        <f>Source!BZ238</f>
        <v>118</v>
      </c>
      <c r="F401" s="58" t="str">
        <f>CONCATENATE(" )", Source!DL238, Source!FT238, "=", Source!FX238)</f>
        <v xml:space="preserve"> )*0,9=106,2</v>
      </c>
      <c r="G401" s="59"/>
      <c r="H401" s="38">
        <f>SUM(S396:S403)</f>
        <v>3.39</v>
      </c>
      <c r="I401" s="41" t="str">
        <f>CONCATENATE(Source!FX238, Source!FV238, "=")</f>
        <v>106,2*0,85=</v>
      </c>
      <c r="J401" s="36">
        <f>Source!AT238</f>
        <v>90</v>
      </c>
      <c r="K401" s="38">
        <f>SUM(T396:T403)</f>
        <v>95.8</v>
      </c>
      <c r="L401" s="40"/>
    </row>
    <row r="402" spans="1:26" ht="14.25">
      <c r="A402" s="23"/>
      <c r="B402" s="53"/>
      <c r="C402" s="53" t="s">
        <v>941</v>
      </c>
      <c r="D402" s="37" t="s">
        <v>940</v>
      </c>
      <c r="E402" s="10">
        <f>Source!CA238</f>
        <v>63</v>
      </c>
      <c r="F402" s="58" t="str">
        <f>CONCATENATE(" )", Source!DM238, Source!FU238, "=", Source!FY238)</f>
        <v xml:space="preserve"> )*0,85=53,55</v>
      </c>
      <c r="G402" s="59"/>
      <c r="H402" s="38">
        <f>SUM(U396:U403)</f>
        <v>1.71</v>
      </c>
      <c r="I402" s="41" t="str">
        <f>CONCATENATE(Source!FY238, Source!FW238, "=")</f>
        <v>53,55*0,8=</v>
      </c>
      <c r="J402" s="36">
        <f>Source!AU238</f>
        <v>43</v>
      </c>
      <c r="K402" s="38">
        <f>SUM(V396:V403)</f>
        <v>45.77</v>
      </c>
      <c r="L402" s="40"/>
    </row>
    <row r="403" spans="1:26" ht="14.25">
      <c r="A403" s="54"/>
      <c r="B403" s="55"/>
      <c r="C403" s="55" t="s">
        <v>942</v>
      </c>
      <c r="D403" s="43" t="s">
        <v>943</v>
      </c>
      <c r="E403" s="44">
        <f>Source!AQ238</f>
        <v>7.82</v>
      </c>
      <c r="F403" s="45"/>
      <c r="G403" s="47" t="str">
        <f>Source!DI238</f>
        <v/>
      </c>
      <c r="H403" s="45"/>
      <c r="I403" s="47"/>
      <c r="J403" s="47"/>
      <c r="K403" s="45"/>
      <c r="L403" s="51">
        <f>Source!U238</f>
        <v>0.39100000000000001</v>
      </c>
    </row>
    <row r="404" spans="1:26" ht="15">
      <c r="G404" s="60">
        <f>H398+H399+H400+H401+H402</f>
        <v>30.89</v>
      </c>
      <c r="H404" s="60"/>
      <c r="J404" s="60">
        <f>K398+K399+K400+K401+K402</f>
        <v>431.14</v>
      </c>
      <c r="K404" s="60"/>
      <c r="L404" s="49">
        <f>Source!U238</f>
        <v>0.39100000000000001</v>
      </c>
      <c r="O404" s="32">
        <f>G404</f>
        <v>30.89</v>
      </c>
      <c r="P404" s="32">
        <f>J404</f>
        <v>431.14</v>
      </c>
      <c r="Q404" s="32">
        <f>L404</f>
        <v>0.39100000000000001</v>
      </c>
      <c r="W404">
        <f>IF(Source!BI238&lt;=1,H398+H399+H400+H401+H402, 0)</f>
        <v>30.89</v>
      </c>
      <c r="X404">
        <f>IF(Source!BI238=2,H398+H399+H400+H401+H402, 0)</f>
        <v>0</v>
      </c>
      <c r="Y404">
        <f>IF(Source!BI238=3,H398+H399+H400+H401+H402, 0)</f>
        <v>0</v>
      </c>
      <c r="Z404">
        <f>IF(Source!BI238=4,H398+H399+H400+H401+H402, 0)</f>
        <v>0</v>
      </c>
    </row>
    <row r="405" spans="1:26" ht="79.5">
      <c r="A405" s="23" t="str">
        <f>Source!E239</f>
        <v>6</v>
      </c>
      <c r="B405" s="53" t="s">
        <v>948</v>
      </c>
      <c r="C405" s="53" t="str">
        <f>Source!G239</f>
        <v>Укладка лаг по плитам перекрытий</v>
      </c>
      <c r="D405" s="37" t="str">
        <f>Source!H239</f>
        <v>100 м2 пола</v>
      </c>
      <c r="E405" s="10">
        <f>Source!I239</f>
        <v>0.14000000000000001</v>
      </c>
      <c r="F405" s="38">
        <f>Source!AL239+Source!AM239+Source!AO239</f>
        <v>2068.7799999999997</v>
      </c>
      <c r="G405" s="39"/>
      <c r="H405" s="38"/>
      <c r="I405" s="39" t="str">
        <f>Source!BO239</f>
        <v>11-01-012-3</v>
      </c>
      <c r="J405" s="39"/>
      <c r="K405" s="38"/>
      <c r="L405" s="40"/>
      <c r="S405">
        <f>ROUND((Source!FX239/100)*((ROUND(Source!AF239*Source!I239, 2)+ROUND(Source!AE239*Source!I239, 2))), 2)</f>
        <v>54.81</v>
      </c>
      <c r="T405">
        <f>Source!X239</f>
        <v>1550.63</v>
      </c>
      <c r="U405">
        <f>ROUND((Source!FY239/100)*((ROUND(Source!AF239*Source!I239, 2)+ROUND(Source!AE239*Source!I239, 2))), 2)</f>
        <v>31.56</v>
      </c>
      <c r="V405">
        <f>Source!Y239</f>
        <v>841.3</v>
      </c>
    </row>
    <row r="406" spans="1:26">
      <c r="C406" s="31" t="str">
        <f>"Объем: "&amp;Source!I239&amp;"=14/"&amp;"100"</f>
        <v>Объем: 0,14=14/100</v>
      </c>
    </row>
    <row r="407" spans="1:26" ht="14.25">
      <c r="A407" s="23"/>
      <c r="B407" s="53"/>
      <c r="C407" s="53" t="s">
        <v>938</v>
      </c>
      <c r="D407" s="37"/>
      <c r="E407" s="10"/>
      <c r="F407" s="38">
        <f>Source!AO239</f>
        <v>304.86</v>
      </c>
      <c r="G407" s="39" t="str">
        <f>Source!DG239</f>
        <v>)*1,15</v>
      </c>
      <c r="H407" s="38">
        <f>ROUND(Source!AF239*Source!I239, 2)</f>
        <v>49.08</v>
      </c>
      <c r="I407" s="39"/>
      <c r="J407" s="39">
        <f>IF(Source!BA239&lt;&gt; 0, Source!BA239, 1)</f>
        <v>33.32</v>
      </c>
      <c r="K407" s="38">
        <f>Source!S239</f>
        <v>1635.43</v>
      </c>
      <c r="L407" s="40"/>
      <c r="R407">
        <f>H407</f>
        <v>49.08</v>
      </c>
    </row>
    <row r="408" spans="1:26" ht="14.25">
      <c r="A408" s="23"/>
      <c r="B408" s="53"/>
      <c r="C408" s="53" t="s">
        <v>92</v>
      </c>
      <c r="D408" s="37"/>
      <c r="E408" s="10"/>
      <c r="F408" s="38">
        <f>Source!AM239</f>
        <v>28.6</v>
      </c>
      <c r="G408" s="39" t="str">
        <f>Source!DE239</f>
        <v>)*1,25</v>
      </c>
      <c r="H408" s="38">
        <f>ROUND(Source!AD239*Source!I239, 2)</f>
        <v>5.01</v>
      </c>
      <c r="I408" s="39"/>
      <c r="J408" s="39">
        <f>IF(Source!BB239&lt;&gt; 0, Source!BB239, 1)</f>
        <v>11.52</v>
      </c>
      <c r="K408" s="38">
        <f>Source!Q239</f>
        <v>57.66</v>
      </c>
      <c r="L408" s="40"/>
    </row>
    <row r="409" spans="1:26" ht="14.25">
      <c r="A409" s="23"/>
      <c r="B409" s="53"/>
      <c r="C409" s="53" t="s">
        <v>944</v>
      </c>
      <c r="D409" s="37"/>
      <c r="E409" s="10"/>
      <c r="F409" s="38">
        <f>Source!AN239</f>
        <v>2.4300000000000002</v>
      </c>
      <c r="G409" s="39" t="str">
        <f>Source!DF239</f>
        <v>)*1,25</v>
      </c>
      <c r="H409" s="50">
        <f>ROUND(Source!AE239*Source!I239, 2)</f>
        <v>0.43</v>
      </c>
      <c r="I409" s="39"/>
      <c r="J409" s="39">
        <f>IF(Source!BS239&lt;&gt; 0, Source!BS239, 1)</f>
        <v>33.32</v>
      </c>
      <c r="K409" s="50">
        <f>Source!R239</f>
        <v>14.18</v>
      </c>
      <c r="L409" s="40"/>
      <c r="R409">
        <f>H409</f>
        <v>0.43</v>
      </c>
    </row>
    <row r="410" spans="1:26" ht="14.25">
      <c r="A410" s="23"/>
      <c r="B410" s="53"/>
      <c r="C410" s="53" t="s">
        <v>946</v>
      </c>
      <c r="D410" s="37"/>
      <c r="E410" s="10"/>
      <c r="F410" s="38">
        <f>Source!AL239</f>
        <v>1735.32</v>
      </c>
      <c r="G410" s="39" t="str">
        <f>Source!DD239</f>
        <v/>
      </c>
      <c r="H410" s="38">
        <f>ROUND(Source!AC239*Source!I239, 2)</f>
        <v>242.94</v>
      </c>
      <c r="I410" s="39"/>
      <c r="J410" s="39">
        <f>IF(Source!BC239&lt;&gt; 0, Source!BC239, 1)</f>
        <v>3.5</v>
      </c>
      <c r="K410" s="38">
        <f>Source!P239</f>
        <v>850.31</v>
      </c>
      <c r="L410" s="40"/>
    </row>
    <row r="411" spans="1:26" ht="14.25">
      <c r="A411" s="23"/>
      <c r="B411" s="53"/>
      <c r="C411" s="53" t="s">
        <v>939</v>
      </c>
      <c r="D411" s="37" t="s">
        <v>940</v>
      </c>
      <c r="E411" s="10">
        <f>Source!BZ239</f>
        <v>123</v>
      </c>
      <c r="F411" s="58" t="str">
        <f>CONCATENATE(" )", Source!DL239, Source!FT239, "=", Source!FX239)</f>
        <v xml:space="preserve"> )*0,9=110,7</v>
      </c>
      <c r="G411" s="59"/>
      <c r="H411" s="38">
        <f>SUM(S405:S413)</f>
        <v>54.81</v>
      </c>
      <c r="I411" s="41" t="str">
        <f>CONCATENATE(Source!FX239, Source!FV239, "=")</f>
        <v>110,7*0,85=</v>
      </c>
      <c r="J411" s="36">
        <f>Source!AT239</f>
        <v>94</v>
      </c>
      <c r="K411" s="38">
        <f>SUM(T405:T413)</f>
        <v>1550.63</v>
      </c>
      <c r="L411" s="40"/>
    </row>
    <row r="412" spans="1:26" ht="14.25">
      <c r="A412" s="23"/>
      <c r="B412" s="53"/>
      <c r="C412" s="53" t="s">
        <v>941</v>
      </c>
      <c r="D412" s="37" t="s">
        <v>940</v>
      </c>
      <c r="E412" s="10">
        <f>Source!CA239</f>
        <v>75</v>
      </c>
      <c r="F412" s="58" t="str">
        <f>CONCATENATE(" )", Source!DM239, Source!FU239, "=", Source!FY239)</f>
        <v xml:space="preserve"> )*0,85=63,75</v>
      </c>
      <c r="G412" s="59"/>
      <c r="H412" s="38">
        <f>SUM(U405:U413)</f>
        <v>31.56</v>
      </c>
      <c r="I412" s="41" t="str">
        <f>CONCATENATE(Source!FY239, Source!FW239, "=")</f>
        <v>63,75*0,8=</v>
      </c>
      <c r="J412" s="36">
        <f>Source!AU239</f>
        <v>51</v>
      </c>
      <c r="K412" s="38">
        <f>SUM(V405:V413)</f>
        <v>841.3</v>
      </c>
      <c r="L412" s="40"/>
    </row>
    <row r="413" spans="1:26" ht="14.25">
      <c r="A413" s="54"/>
      <c r="B413" s="55"/>
      <c r="C413" s="55" t="s">
        <v>942</v>
      </c>
      <c r="D413" s="43" t="s">
        <v>943</v>
      </c>
      <c r="E413" s="44">
        <f>Source!AQ239</f>
        <v>35.74</v>
      </c>
      <c r="F413" s="45"/>
      <c r="G413" s="47" t="str">
        <f>Source!DI239</f>
        <v>)*1,15</v>
      </c>
      <c r="H413" s="45"/>
      <c r="I413" s="47"/>
      <c r="J413" s="47"/>
      <c r="K413" s="45"/>
      <c r="L413" s="51">
        <f>Source!U239</f>
        <v>5.7541400000000005</v>
      </c>
    </row>
    <row r="414" spans="1:26" ht="15">
      <c r="G414" s="60">
        <f>H407+H408+H410+H411+H412</f>
        <v>383.4</v>
      </c>
      <c r="H414" s="60"/>
      <c r="J414" s="60">
        <f>K407+K408+K410+K411+K412</f>
        <v>4935.33</v>
      </c>
      <c r="K414" s="60"/>
      <c r="L414" s="49">
        <f>Source!U239</f>
        <v>5.7541400000000005</v>
      </c>
      <c r="O414" s="32">
        <f>G414</f>
        <v>383.4</v>
      </c>
      <c r="P414" s="32">
        <f>J414</f>
        <v>4935.33</v>
      </c>
      <c r="Q414" s="32">
        <f>L414</f>
        <v>5.7541400000000005</v>
      </c>
      <c r="W414">
        <f>IF(Source!BI239&lt;=1,H407+H408+H410+H411+H412, 0)</f>
        <v>383.4</v>
      </c>
      <c r="X414">
        <f>IF(Source!BI239=2,H407+H408+H410+H411+H412, 0)</f>
        <v>0</v>
      </c>
      <c r="Y414">
        <f>IF(Source!BI239=3,H407+H408+H410+H411+H412, 0)</f>
        <v>0</v>
      </c>
      <c r="Z414">
        <f>IF(Source!BI239=4,H407+H408+H410+H411+H412, 0)</f>
        <v>0</v>
      </c>
    </row>
    <row r="415" spans="1:26" ht="42.75">
      <c r="A415" s="23" t="str">
        <f>Source!E240</f>
        <v>7</v>
      </c>
      <c r="B415" s="53" t="str">
        <f>Source!F240</f>
        <v>11-01-033-1</v>
      </c>
      <c r="C415" s="53" t="str">
        <f>Source!G240</f>
        <v>Устройство покрытий дощатых толщиной 28 мм</v>
      </c>
      <c r="D415" s="37" t="str">
        <f>Source!H240</f>
        <v>100 м2 покрытия</v>
      </c>
      <c r="E415" s="10">
        <f>Source!I240</f>
        <v>0.14000000000000001</v>
      </c>
      <c r="F415" s="38">
        <f>Source!AL240+Source!AM240+Source!AO240</f>
        <v>6972.3600000000006</v>
      </c>
      <c r="G415" s="39"/>
      <c r="H415" s="38"/>
      <c r="I415" s="39" t="str">
        <f>Source!BO240</f>
        <v>11-01-033-1</v>
      </c>
      <c r="J415" s="39"/>
      <c r="K415" s="38"/>
      <c r="L415" s="40"/>
      <c r="S415">
        <f>ROUND((Source!FX240/100)*((ROUND(Source!AF240*Source!I240, 2)+ROUND(Source!AE240*Source!I240, 2))), 2)</f>
        <v>93.83</v>
      </c>
      <c r="T415">
        <f>Source!X240</f>
        <v>2654.71</v>
      </c>
      <c r="U415">
        <f>ROUND((Source!FY240/100)*((ROUND(Source!AF240*Source!I240, 2)+ROUND(Source!AE240*Source!I240, 2))), 2)</f>
        <v>54.03</v>
      </c>
      <c r="V415">
        <f>Source!Y240</f>
        <v>1440.32</v>
      </c>
    </row>
    <row r="416" spans="1:26">
      <c r="C416" s="31" t="str">
        <f>"Объем: "&amp;Source!I240&amp;"=14/"&amp;"100"</f>
        <v>Объем: 0,14=14/100</v>
      </c>
    </row>
    <row r="417" spans="1:26" ht="14.25">
      <c r="A417" s="23"/>
      <c r="B417" s="53"/>
      <c r="C417" s="53" t="s">
        <v>938</v>
      </c>
      <c r="D417" s="37"/>
      <c r="E417" s="10"/>
      <c r="F417" s="38">
        <f>Source!AO240</f>
        <v>517.94000000000005</v>
      </c>
      <c r="G417" s="39" t="str">
        <f>Source!DG240</f>
        <v>)*1,15</v>
      </c>
      <c r="H417" s="38">
        <f>ROUND(Source!AF240*Source!I240, 2)</f>
        <v>83.39</v>
      </c>
      <c r="I417" s="39"/>
      <c r="J417" s="39">
        <f>IF(Source!BA240&lt;&gt; 0, Source!BA240, 1)</f>
        <v>33.32</v>
      </c>
      <c r="K417" s="38">
        <f>Source!S240</f>
        <v>2778.49</v>
      </c>
      <c r="L417" s="40"/>
      <c r="R417">
        <f>H417</f>
        <v>83.39</v>
      </c>
    </row>
    <row r="418" spans="1:26" ht="14.25">
      <c r="A418" s="23"/>
      <c r="B418" s="53"/>
      <c r="C418" s="53" t="s">
        <v>92</v>
      </c>
      <c r="D418" s="37"/>
      <c r="E418" s="10"/>
      <c r="F418" s="38">
        <f>Source!AM240</f>
        <v>97.78</v>
      </c>
      <c r="G418" s="39" t="str">
        <f>Source!DE240</f>
        <v>)*1,25</v>
      </c>
      <c r="H418" s="38">
        <f>ROUND(Source!AD240*Source!I240, 2)</f>
        <v>17.11</v>
      </c>
      <c r="I418" s="39"/>
      <c r="J418" s="39">
        <f>IF(Source!BB240&lt;&gt; 0, Source!BB240, 1)</f>
        <v>11.56</v>
      </c>
      <c r="K418" s="38">
        <f>Source!Q240</f>
        <v>197.82</v>
      </c>
      <c r="L418" s="40"/>
    </row>
    <row r="419" spans="1:26" ht="14.25">
      <c r="A419" s="23"/>
      <c r="B419" s="53"/>
      <c r="C419" s="53" t="s">
        <v>944</v>
      </c>
      <c r="D419" s="37"/>
      <c r="E419" s="10"/>
      <c r="F419" s="38">
        <f>Source!AN240</f>
        <v>7.83</v>
      </c>
      <c r="G419" s="39" t="str">
        <f>Source!DF240</f>
        <v>)*1,25</v>
      </c>
      <c r="H419" s="50">
        <f>ROUND(Source!AE240*Source!I240, 2)</f>
        <v>1.37</v>
      </c>
      <c r="I419" s="39"/>
      <c r="J419" s="39">
        <f>IF(Source!BS240&lt;&gt; 0, Source!BS240, 1)</f>
        <v>33.32</v>
      </c>
      <c r="K419" s="50">
        <f>Source!R240</f>
        <v>45.67</v>
      </c>
      <c r="L419" s="40"/>
      <c r="R419">
        <f>H419</f>
        <v>1.37</v>
      </c>
    </row>
    <row r="420" spans="1:26" ht="14.25">
      <c r="A420" s="23"/>
      <c r="B420" s="53"/>
      <c r="C420" s="53" t="s">
        <v>946</v>
      </c>
      <c r="D420" s="37"/>
      <c r="E420" s="10"/>
      <c r="F420" s="38">
        <f>Source!AL240</f>
        <v>6356.64</v>
      </c>
      <c r="G420" s="39" t="str">
        <f>Source!DD240</f>
        <v/>
      </c>
      <c r="H420" s="38">
        <f>ROUND(Source!AC240*Source!I240, 2)</f>
        <v>889.93</v>
      </c>
      <c r="I420" s="39"/>
      <c r="J420" s="39">
        <f>IF(Source!BC240&lt;&gt; 0, Source!BC240, 1)</f>
        <v>6.54</v>
      </c>
      <c r="K420" s="38">
        <f>Source!P240</f>
        <v>5820.14</v>
      </c>
      <c r="L420" s="40"/>
    </row>
    <row r="421" spans="1:26" ht="14.25">
      <c r="A421" s="23"/>
      <c r="B421" s="53"/>
      <c r="C421" s="53" t="s">
        <v>939</v>
      </c>
      <c r="D421" s="37" t="s">
        <v>940</v>
      </c>
      <c r="E421" s="10">
        <f>Source!BZ240</f>
        <v>123</v>
      </c>
      <c r="F421" s="58" t="str">
        <f>CONCATENATE(" )", Source!DL240, Source!FT240, "=", Source!FX240)</f>
        <v xml:space="preserve"> )*0,9=110,7</v>
      </c>
      <c r="G421" s="59"/>
      <c r="H421" s="38">
        <f>SUM(S415:S423)</f>
        <v>93.83</v>
      </c>
      <c r="I421" s="41" t="str">
        <f>CONCATENATE(Source!FX240, Source!FV240, "=")</f>
        <v>110,7*0,85=</v>
      </c>
      <c r="J421" s="36">
        <f>Source!AT240</f>
        <v>94</v>
      </c>
      <c r="K421" s="38">
        <f>SUM(T415:T423)</f>
        <v>2654.71</v>
      </c>
      <c r="L421" s="40"/>
    </row>
    <row r="422" spans="1:26" ht="14.25">
      <c r="A422" s="23"/>
      <c r="B422" s="53"/>
      <c r="C422" s="53" t="s">
        <v>941</v>
      </c>
      <c r="D422" s="37" t="s">
        <v>940</v>
      </c>
      <c r="E422" s="10">
        <f>Source!CA240</f>
        <v>75</v>
      </c>
      <c r="F422" s="58" t="str">
        <f>CONCATENATE(" )", Source!DM240, Source!FU240, "=", Source!FY240)</f>
        <v xml:space="preserve"> )*0,85=63,75</v>
      </c>
      <c r="G422" s="59"/>
      <c r="H422" s="38">
        <f>SUM(U415:U423)</f>
        <v>54.03</v>
      </c>
      <c r="I422" s="41" t="str">
        <f>CONCATENATE(Source!FY240, Source!FW240, "=")</f>
        <v>63,75*0,8=</v>
      </c>
      <c r="J422" s="36">
        <f>Source!AU240</f>
        <v>51</v>
      </c>
      <c r="K422" s="38">
        <f>SUM(V415:V423)</f>
        <v>1440.32</v>
      </c>
      <c r="L422" s="40"/>
    </row>
    <row r="423" spans="1:26" ht="14.25">
      <c r="A423" s="54"/>
      <c r="B423" s="55"/>
      <c r="C423" s="55" t="s">
        <v>942</v>
      </c>
      <c r="D423" s="43" t="s">
        <v>943</v>
      </c>
      <c r="E423" s="44">
        <f>Source!AQ240</f>
        <v>60.72</v>
      </c>
      <c r="F423" s="45"/>
      <c r="G423" s="47" t="str">
        <f>Source!DI240</f>
        <v>)*1,15</v>
      </c>
      <c r="H423" s="45"/>
      <c r="I423" s="47"/>
      <c r="J423" s="47"/>
      <c r="K423" s="45"/>
      <c r="L423" s="51">
        <f>Source!U240</f>
        <v>9.7759199999999993</v>
      </c>
    </row>
    <row r="424" spans="1:26" ht="15">
      <c r="G424" s="60">
        <f>H417+H418+H420+H421+H422</f>
        <v>1138.29</v>
      </c>
      <c r="H424" s="60"/>
      <c r="J424" s="60">
        <f>K417+K418+K420+K421+K422</f>
        <v>12891.48</v>
      </c>
      <c r="K424" s="60"/>
      <c r="L424" s="49">
        <f>Source!U240</f>
        <v>9.7759199999999993</v>
      </c>
      <c r="O424" s="32">
        <f>G424</f>
        <v>1138.29</v>
      </c>
      <c r="P424" s="32">
        <f>J424</f>
        <v>12891.48</v>
      </c>
      <c r="Q424" s="32">
        <f>L424</f>
        <v>9.7759199999999993</v>
      </c>
      <c r="W424">
        <f>IF(Source!BI240&lt;=1,H417+H418+H420+H421+H422, 0)</f>
        <v>1138.29</v>
      </c>
      <c r="X424">
        <f>IF(Source!BI240=2,H417+H418+H420+H421+H422, 0)</f>
        <v>0</v>
      </c>
      <c r="Y424">
        <f>IF(Source!BI240=3,H417+H418+H420+H421+H422, 0)</f>
        <v>0</v>
      </c>
      <c r="Z424">
        <f>IF(Source!BI240=4,H417+H418+H420+H421+H422, 0)</f>
        <v>0</v>
      </c>
    </row>
    <row r="425" spans="1:26" ht="42.75">
      <c r="A425" s="23" t="str">
        <f>Source!E241</f>
        <v>8</v>
      </c>
      <c r="B425" s="53" t="str">
        <f>Source!F241</f>
        <v>11-01-053-2</v>
      </c>
      <c r="C425" s="53" t="str">
        <f>Source!G241</f>
        <v>Устройство оснований полов из фанеры в один слой площадью свыше 20 м2</v>
      </c>
      <c r="D425" s="37" t="str">
        <f>Source!H241</f>
        <v>100 м2 пола</v>
      </c>
      <c r="E425" s="10">
        <f>Source!I241</f>
        <v>0.14000000000000001</v>
      </c>
      <c r="F425" s="38">
        <f>Source!AL241+Source!AM241+Source!AO241</f>
        <v>6214.5300000000007</v>
      </c>
      <c r="G425" s="39"/>
      <c r="H425" s="38"/>
      <c r="I425" s="39" t="str">
        <f>Source!BO241</f>
        <v>11-01-053-2</v>
      </c>
      <c r="J425" s="39"/>
      <c r="K425" s="38"/>
      <c r="L425" s="40"/>
      <c r="S425">
        <f>ROUND((Source!FX241/100)*((ROUND(Source!AF241*Source!I241, 2)+ROUND(Source!AE241*Source!I241, 2))), 2)</f>
        <v>58.58</v>
      </c>
      <c r="T425">
        <f>Source!X241</f>
        <v>1657.28</v>
      </c>
      <c r="U425">
        <f>ROUND((Source!FY241/100)*((ROUND(Source!AF241*Source!I241, 2)+ROUND(Source!AE241*Source!I241, 2))), 2)</f>
        <v>33.74</v>
      </c>
      <c r="V425">
        <f>Source!Y241</f>
        <v>899.16</v>
      </c>
    </row>
    <row r="426" spans="1:26">
      <c r="C426" s="31" t="str">
        <f>"Объем: "&amp;Source!I241&amp;"=14/"&amp;"100"</f>
        <v>Объем: 0,14=14/100</v>
      </c>
    </row>
    <row r="427" spans="1:26" ht="14.25">
      <c r="A427" s="23"/>
      <c r="B427" s="53"/>
      <c r="C427" s="53" t="s">
        <v>938</v>
      </c>
      <c r="D427" s="37"/>
      <c r="E427" s="10"/>
      <c r="F427" s="38">
        <f>Source!AO241</f>
        <v>255.39</v>
      </c>
      <c r="G427" s="39" t="str">
        <f>Source!DG241</f>
        <v>)*1,15</v>
      </c>
      <c r="H427" s="38">
        <f>ROUND(Source!AF241*Source!I241, 2)</f>
        <v>41.12</v>
      </c>
      <c r="I427" s="39"/>
      <c r="J427" s="39">
        <f>IF(Source!BA241&lt;&gt; 0, Source!BA241, 1)</f>
        <v>33.32</v>
      </c>
      <c r="K427" s="38">
        <f>Source!S241</f>
        <v>1370.05</v>
      </c>
      <c r="L427" s="40"/>
      <c r="R427">
        <f>H427</f>
        <v>41.12</v>
      </c>
    </row>
    <row r="428" spans="1:26" ht="14.25">
      <c r="A428" s="23"/>
      <c r="B428" s="53"/>
      <c r="C428" s="53" t="s">
        <v>92</v>
      </c>
      <c r="D428" s="37"/>
      <c r="E428" s="10"/>
      <c r="F428" s="38">
        <f>Source!AM241</f>
        <v>375.46</v>
      </c>
      <c r="G428" s="39" t="str">
        <f>Source!DE241</f>
        <v>)*1,25</v>
      </c>
      <c r="H428" s="38">
        <f>ROUND(Source!AD241*Source!I241, 2)</f>
        <v>65.709999999999994</v>
      </c>
      <c r="I428" s="39"/>
      <c r="J428" s="39">
        <f>IF(Source!BB241&lt;&gt; 0, Source!BB241, 1)</f>
        <v>10.86</v>
      </c>
      <c r="K428" s="38">
        <f>Source!Q241</f>
        <v>713.57</v>
      </c>
      <c r="L428" s="40"/>
    </row>
    <row r="429" spans="1:26" ht="14.25">
      <c r="A429" s="23"/>
      <c r="B429" s="53"/>
      <c r="C429" s="53" t="s">
        <v>944</v>
      </c>
      <c r="D429" s="37"/>
      <c r="E429" s="10"/>
      <c r="F429" s="38">
        <f>Source!AN241</f>
        <v>67.400000000000006</v>
      </c>
      <c r="G429" s="39" t="str">
        <f>Source!DF241</f>
        <v>)*1,25</v>
      </c>
      <c r="H429" s="50">
        <f>ROUND(Source!AE241*Source!I241, 2)</f>
        <v>11.8</v>
      </c>
      <c r="I429" s="39"/>
      <c r="J429" s="39">
        <f>IF(Source!BS241&lt;&gt; 0, Source!BS241, 1)</f>
        <v>33.32</v>
      </c>
      <c r="K429" s="50">
        <f>Source!R241</f>
        <v>393.01</v>
      </c>
      <c r="L429" s="40"/>
      <c r="R429">
        <f>H429</f>
        <v>11.8</v>
      </c>
    </row>
    <row r="430" spans="1:26" ht="14.25">
      <c r="A430" s="23"/>
      <c r="B430" s="53"/>
      <c r="C430" s="53" t="s">
        <v>946</v>
      </c>
      <c r="D430" s="37"/>
      <c r="E430" s="10"/>
      <c r="F430" s="38">
        <f>Source!AL241</f>
        <v>5583.68</v>
      </c>
      <c r="G430" s="39" t="str">
        <f>Source!DD241</f>
        <v/>
      </c>
      <c r="H430" s="38">
        <f>ROUND(Source!AC241*Source!I241, 2)</f>
        <v>781.72</v>
      </c>
      <c r="I430" s="39"/>
      <c r="J430" s="39">
        <f>IF(Source!BC241&lt;&gt; 0, Source!BC241, 1)</f>
        <v>6.62</v>
      </c>
      <c r="K430" s="38">
        <f>Source!P241</f>
        <v>5174.95</v>
      </c>
      <c r="L430" s="40"/>
    </row>
    <row r="431" spans="1:26" ht="14.25">
      <c r="A431" s="23"/>
      <c r="B431" s="53"/>
      <c r="C431" s="53" t="s">
        <v>939</v>
      </c>
      <c r="D431" s="37" t="s">
        <v>940</v>
      </c>
      <c r="E431" s="10">
        <f>Source!BZ241</f>
        <v>123</v>
      </c>
      <c r="F431" s="58" t="str">
        <f>CONCATENATE(" )", Source!DL241, Source!FT241, "=", Source!FX241)</f>
        <v xml:space="preserve"> )*0,9=110,7</v>
      </c>
      <c r="G431" s="59"/>
      <c r="H431" s="38">
        <f>SUM(S425:S433)</f>
        <v>58.58</v>
      </c>
      <c r="I431" s="41" t="str">
        <f>CONCATENATE(Source!FX241, Source!FV241, "=")</f>
        <v>110,7*0,85=</v>
      </c>
      <c r="J431" s="36">
        <f>Source!AT241</f>
        <v>94</v>
      </c>
      <c r="K431" s="38">
        <f>SUM(T425:T433)</f>
        <v>1657.28</v>
      </c>
      <c r="L431" s="40"/>
    </row>
    <row r="432" spans="1:26" ht="14.25">
      <c r="A432" s="23"/>
      <c r="B432" s="53"/>
      <c r="C432" s="53" t="s">
        <v>941</v>
      </c>
      <c r="D432" s="37" t="s">
        <v>940</v>
      </c>
      <c r="E432" s="10">
        <f>Source!CA241</f>
        <v>75</v>
      </c>
      <c r="F432" s="58" t="str">
        <f>CONCATENATE(" )", Source!DM241, Source!FU241, "=", Source!FY241)</f>
        <v xml:space="preserve"> )*0,85=63,75</v>
      </c>
      <c r="G432" s="59"/>
      <c r="H432" s="38">
        <f>SUM(U425:U433)</f>
        <v>33.74</v>
      </c>
      <c r="I432" s="41" t="str">
        <f>CONCATENATE(Source!FY241, Source!FW241, "=")</f>
        <v>63,75*0,8=</v>
      </c>
      <c r="J432" s="36">
        <f>Source!AU241</f>
        <v>51</v>
      </c>
      <c r="K432" s="38">
        <f>SUM(V425:V433)</f>
        <v>899.16</v>
      </c>
      <c r="L432" s="40"/>
    </row>
    <row r="433" spans="1:26" ht="14.25">
      <c r="A433" s="54"/>
      <c r="B433" s="55"/>
      <c r="C433" s="55" t="s">
        <v>942</v>
      </c>
      <c r="D433" s="43" t="s">
        <v>943</v>
      </c>
      <c r="E433" s="44">
        <f>Source!AQ241</f>
        <v>31.26</v>
      </c>
      <c r="F433" s="45"/>
      <c r="G433" s="47" t="str">
        <f>Source!DI241</f>
        <v>)*1,15</v>
      </c>
      <c r="H433" s="45"/>
      <c r="I433" s="47"/>
      <c r="J433" s="47"/>
      <c r="K433" s="45"/>
      <c r="L433" s="51">
        <f>Source!U241</f>
        <v>5.0328600000000003</v>
      </c>
    </row>
    <row r="434" spans="1:26" ht="15">
      <c r="G434" s="60">
        <f>H427+H428+H430+H431+H432</f>
        <v>980.87</v>
      </c>
      <c r="H434" s="60"/>
      <c r="J434" s="60">
        <f>K427+K428+K430+K431+K432</f>
        <v>9815.01</v>
      </c>
      <c r="K434" s="60"/>
      <c r="L434" s="49">
        <f>Source!U241</f>
        <v>5.0328600000000003</v>
      </c>
      <c r="O434" s="32">
        <f>G434</f>
        <v>980.87</v>
      </c>
      <c r="P434" s="32">
        <f>J434</f>
        <v>9815.01</v>
      </c>
      <c r="Q434" s="32">
        <f>L434</f>
        <v>5.0328600000000003</v>
      </c>
      <c r="W434">
        <f>IF(Source!BI241&lt;=1,H427+H428+H430+H431+H432, 0)</f>
        <v>980.87</v>
      </c>
      <c r="X434">
        <f>IF(Source!BI241=2,H427+H428+H430+H431+H432, 0)</f>
        <v>0</v>
      </c>
      <c r="Y434">
        <f>IF(Source!BI241=3,H427+H428+H430+H431+H432, 0)</f>
        <v>0</v>
      </c>
      <c r="Z434">
        <f>IF(Source!BI241=4,H427+H428+H430+H431+H432, 0)</f>
        <v>0</v>
      </c>
    </row>
    <row r="435" spans="1:26" ht="79.5">
      <c r="A435" s="23" t="str">
        <f>Source!E242</f>
        <v>9</v>
      </c>
      <c r="B435" s="53" t="s">
        <v>949</v>
      </c>
      <c r="C435" s="53" t="str">
        <f>Source!G242</f>
        <v>Устройство гетерогенного и гомогенного покрытия на клее со свариванием полотнищ в стыках</v>
      </c>
      <c r="D435" s="37" t="str">
        <f>Source!H242</f>
        <v>100 м2</v>
      </c>
      <c r="E435" s="10">
        <f>Source!I242</f>
        <v>0.14000000000000001</v>
      </c>
      <c r="F435" s="38">
        <f>Source!AL242+Source!AM242+Source!AO242</f>
        <v>1180.5999999999999</v>
      </c>
      <c r="G435" s="39"/>
      <c r="H435" s="38"/>
      <c r="I435" s="39" t="str">
        <f>Source!BO242</f>
        <v>11-01-057-1</v>
      </c>
      <c r="J435" s="39"/>
      <c r="K435" s="38"/>
      <c r="L435" s="40"/>
      <c r="S435">
        <f>ROUND((Source!FX242/100)*((ROUND(Source!AF242*Source!I242, 2)+ROUND(Source!AE242*Source!I242, 2))), 2)</f>
        <v>68.92</v>
      </c>
      <c r="T435">
        <f>Source!X242</f>
        <v>1949.8</v>
      </c>
      <c r="U435">
        <f>ROUND((Source!FY242/100)*((ROUND(Source!AF242*Source!I242, 2)+ROUND(Source!AE242*Source!I242, 2))), 2)</f>
        <v>39.69</v>
      </c>
      <c r="V435">
        <f>Source!Y242</f>
        <v>1057.8699999999999</v>
      </c>
    </row>
    <row r="436" spans="1:26">
      <c r="C436" s="31" t="str">
        <f>"Объем: "&amp;Source!I242&amp;"=14/"&amp;"100"</f>
        <v>Объем: 0,14=14/100</v>
      </c>
    </row>
    <row r="437" spans="1:26" ht="14.25">
      <c r="A437" s="23"/>
      <c r="B437" s="53"/>
      <c r="C437" s="53" t="s">
        <v>938</v>
      </c>
      <c r="D437" s="37"/>
      <c r="E437" s="10"/>
      <c r="F437" s="38">
        <f>Source!AO242</f>
        <v>386.07</v>
      </c>
      <c r="G437" s="39" t="str">
        <f>Source!DG242</f>
        <v>)*1,15</v>
      </c>
      <c r="H437" s="38">
        <f>ROUND(Source!AF242*Source!I242, 2)</f>
        <v>62.16</v>
      </c>
      <c r="I437" s="39"/>
      <c r="J437" s="39">
        <f>IF(Source!BA242&lt;&gt; 0, Source!BA242, 1)</f>
        <v>33.32</v>
      </c>
      <c r="K437" s="38">
        <f>Source!S242</f>
        <v>2071.08</v>
      </c>
      <c r="L437" s="40"/>
      <c r="R437">
        <f>H437</f>
        <v>62.16</v>
      </c>
    </row>
    <row r="438" spans="1:26" ht="14.25">
      <c r="A438" s="23"/>
      <c r="B438" s="53"/>
      <c r="C438" s="53" t="s">
        <v>92</v>
      </c>
      <c r="D438" s="37"/>
      <c r="E438" s="10"/>
      <c r="F438" s="38">
        <f>Source!AM242</f>
        <v>5.77</v>
      </c>
      <c r="G438" s="39" t="str">
        <f>Source!DE242</f>
        <v>)*1,25</v>
      </c>
      <c r="H438" s="38">
        <f>ROUND(Source!AD242*Source!I242, 2)</f>
        <v>1.01</v>
      </c>
      <c r="I438" s="39"/>
      <c r="J438" s="39">
        <f>IF(Source!BB242&lt;&gt; 0, Source!BB242, 1)</f>
        <v>9.84</v>
      </c>
      <c r="K438" s="38">
        <f>Source!Q242</f>
        <v>9.9499999999999993</v>
      </c>
      <c r="L438" s="40"/>
    </row>
    <row r="439" spans="1:26" ht="14.25">
      <c r="A439" s="23"/>
      <c r="B439" s="53"/>
      <c r="C439" s="53" t="s">
        <v>944</v>
      </c>
      <c r="D439" s="37"/>
      <c r="E439" s="10"/>
      <c r="F439" s="38">
        <f>Source!AN242</f>
        <v>0.54</v>
      </c>
      <c r="G439" s="39" t="str">
        <f>Source!DF242</f>
        <v>)*1,25</v>
      </c>
      <c r="H439" s="50">
        <f>ROUND(Source!AE242*Source!I242, 2)</f>
        <v>0.1</v>
      </c>
      <c r="I439" s="39"/>
      <c r="J439" s="39">
        <f>IF(Source!BS242&lt;&gt; 0, Source!BS242, 1)</f>
        <v>33.32</v>
      </c>
      <c r="K439" s="50">
        <f>Source!R242</f>
        <v>3.17</v>
      </c>
      <c r="L439" s="40"/>
      <c r="R439">
        <f>H439</f>
        <v>0.1</v>
      </c>
    </row>
    <row r="440" spans="1:26" ht="14.25">
      <c r="A440" s="23"/>
      <c r="B440" s="53"/>
      <c r="C440" s="53" t="s">
        <v>946</v>
      </c>
      <c r="D440" s="37"/>
      <c r="E440" s="10"/>
      <c r="F440" s="38">
        <f>Source!AL242</f>
        <v>788.76</v>
      </c>
      <c r="G440" s="39" t="str">
        <f>Source!DD242</f>
        <v/>
      </c>
      <c r="H440" s="38">
        <f>ROUND(Source!AC242*Source!I242, 2)</f>
        <v>110.43</v>
      </c>
      <c r="I440" s="39"/>
      <c r="J440" s="39">
        <f>IF(Source!BC242&lt;&gt; 0, Source!BC242, 1)</f>
        <v>7.57</v>
      </c>
      <c r="K440" s="38">
        <f>Source!P242</f>
        <v>835.93</v>
      </c>
      <c r="L440" s="40"/>
    </row>
    <row r="441" spans="1:26" ht="14.25">
      <c r="A441" s="23"/>
      <c r="B441" s="53"/>
      <c r="C441" s="53" t="s">
        <v>939</v>
      </c>
      <c r="D441" s="37" t="s">
        <v>940</v>
      </c>
      <c r="E441" s="10">
        <f>Source!BZ242</f>
        <v>123</v>
      </c>
      <c r="F441" s="58" t="str">
        <f>CONCATENATE(" )", Source!DL242, Source!FT242, "=", Source!FX242)</f>
        <v xml:space="preserve"> )*0,9=110,7</v>
      </c>
      <c r="G441" s="59"/>
      <c r="H441" s="38">
        <f>SUM(S435:S445)</f>
        <v>68.92</v>
      </c>
      <c r="I441" s="41" t="str">
        <f>CONCATENATE(Source!FX242, Source!FV242, "=")</f>
        <v>110,7*0,85=</v>
      </c>
      <c r="J441" s="36">
        <f>Source!AT242</f>
        <v>94</v>
      </c>
      <c r="K441" s="38">
        <f>SUM(T435:T445)</f>
        <v>1949.8</v>
      </c>
      <c r="L441" s="40"/>
    </row>
    <row r="442" spans="1:26" ht="14.25">
      <c r="A442" s="23"/>
      <c r="B442" s="53"/>
      <c r="C442" s="53" t="s">
        <v>941</v>
      </c>
      <c r="D442" s="37" t="s">
        <v>940</v>
      </c>
      <c r="E442" s="10">
        <f>Source!CA242</f>
        <v>75</v>
      </c>
      <c r="F442" s="58" t="str">
        <f>CONCATENATE(" )", Source!DM242, Source!FU242, "=", Source!FY242)</f>
        <v xml:space="preserve"> )*0,85=63,75</v>
      </c>
      <c r="G442" s="59"/>
      <c r="H442" s="38">
        <f>SUM(U435:U445)</f>
        <v>39.69</v>
      </c>
      <c r="I442" s="41" t="str">
        <f>CONCATENATE(Source!FY242, Source!FW242, "=")</f>
        <v>63,75*0,8=</v>
      </c>
      <c r="J442" s="36">
        <f>Source!AU242</f>
        <v>51</v>
      </c>
      <c r="K442" s="38">
        <f>SUM(V435:V445)</f>
        <v>1057.8699999999999</v>
      </c>
      <c r="L442" s="40"/>
    </row>
    <row r="443" spans="1:26" ht="14.25">
      <c r="A443" s="23"/>
      <c r="B443" s="53"/>
      <c r="C443" s="53" t="s">
        <v>942</v>
      </c>
      <c r="D443" s="37" t="s">
        <v>943</v>
      </c>
      <c r="E443" s="10">
        <f>Source!AQ242</f>
        <v>45.26</v>
      </c>
      <c r="F443" s="38"/>
      <c r="G443" s="39" t="str">
        <f>Source!DI242</f>
        <v>)*1,15</v>
      </c>
      <c r="H443" s="38"/>
      <c r="I443" s="39"/>
      <c r="J443" s="39"/>
      <c r="K443" s="38"/>
      <c r="L443" s="42">
        <f>Source!U242</f>
        <v>7.2868599999999999</v>
      </c>
    </row>
    <row r="444" spans="1:26" ht="57">
      <c r="A444" s="23" t="str">
        <f>Source!E243</f>
        <v>9,1</v>
      </c>
      <c r="B444" s="53" t="str">
        <f>Source!F243</f>
        <v>101-4216</v>
      </c>
      <c r="C444" s="53" t="str">
        <f>Source!G243</f>
        <v>Линолеум полукоммерческий гетерогенный "TARKETT ИДИЛЛИЯ" (толщина 3,2 мм, толщина защитного слоя 0,5 мм, класс 23/32)</v>
      </c>
      <c r="D444" s="37" t="str">
        <f>Source!H243</f>
        <v>м2</v>
      </c>
      <c r="E444" s="10">
        <f>Source!I243</f>
        <v>14.28</v>
      </c>
      <c r="F444" s="38">
        <f>Source!AL243+Source!AM243+Source!AO243</f>
        <v>82.19</v>
      </c>
      <c r="G444" s="52" t="s">
        <v>3</v>
      </c>
      <c r="H444" s="38">
        <f>ROUND(Source!AC243*Source!I243, 2)+ROUND(Source!AD243*Source!I243, 2)+ROUND(Source!AF243*Source!I243, 2)</f>
        <v>1173.67</v>
      </c>
      <c r="I444" s="39"/>
      <c r="J444" s="39">
        <f>IF(Source!BC243&lt;&gt; 0, Source!BC243, 1)</f>
        <v>6.28</v>
      </c>
      <c r="K444" s="38">
        <f>Source!O243</f>
        <v>7370.67</v>
      </c>
      <c r="L444" s="40"/>
      <c r="S444">
        <f>ROUND((Source!FX243/100)*((ROUND(Source!AF243*Source!I243, 2)+ROUND(Source!AE243*Source!I243, 2))), 2)</f>
        <v>0</v>
      </c>
      <c r="T444">
        <f>Source!X243</f>
        <v>0</v>
      </c>
      <c r="U444">
        <f>ROUND((Source!FY243/100)*((ROUND(Source!AF243*Source!I243, 2)+ROUND(Source!AE243*Source!I243, 2))), 2)</f>
        <v>0</v>
      </c>
      <c r="V444">
        <f>Source!Y243</f>
        <v>0</v>
      </c>
      <c r="W444">
        <f>IF(Source!BI243&lt;=1,H444, 0)</f>
        <v>1173.67</v>
      </c>
      <c r="X444">
        <f>IF(Source!BI243=2,H444, 0)</f>
        <v>0</v>
      </c>
      <c r="Y444">
        <f>IF(Source!BI243=3,H444, 0)</f>
        <v>0</v>
      </c>
      <c r="Z444">
        <f>IF(Source!BI243=4,H444, 0)</f>
        <v>0</v>
      </c>
    </row>
    <row r="445" spans="1:26" ht="14.25">
      <c r="A445" s="54" t="str">
        <f>Source!E244</f>
        <v>9,2</v>
      </c>
      <c r="B445" s="55" t="str">
        <f>Source!F244</f>
        <v>101-9877</v>
      </c>
      <c r="C445" s="55" t="str">
        <f>Source!G244</f>
        <v>Линолеум без подосновы</v>
      </c>
      <c r="D445" s="43" t="str">
        <f>Source!H244</f>
        <v>м2</v>
      </c>
      <c r="E445" s="44">
        <f>Source!I244</f>
        <v>14.28</v>
      </c>
      <c r="F445" s="45">
        <f>Source!AL244+Source!AM244+Source!AO244</f>
        <v>0</v>
      </c>
      <c r="G445" s="46" t="s">
        <v>3</v>
      </c>
      <c r="H445" s="45">
        <f>ROUND(Source!AC244*Source!I244, 2)+ROUND(Source!AD244*Source!I244, 2)+ROUND(Source!AF244*Source!I244, 2)</f>
        <v>0</v>
      </c>
      <c r="I445" s="47"/>
      <c r="J445" s="47">
        <f>IF(Source!BC244&lt;&gt; 0, Source!BC244, 1)</f>
        <v>1</v>
      </c>
      <c r="K445" s="45">
        <f>Source!O244</f>
        <v>0</v>
      </c>
      <c r="L445" s="48"/>
      <c r="S445">
        <f>ROUND((Source!FX244/100)*((ROUND(Source!AF244*Source!I244, 2)+ROUND(Source!AE244*Source!I244, 2))), 2)</f>
        <v>0</v>
      </c>
      <c r="T445">
        <f>Source!X244</f>
        <v>0</v>
      </c>
      <c r="U445">
        <f>ROUND((Source!FY244/100)*((ROUND(Source!AF244*Source!I244, 2)+ROUND(Source!AE244*Source!I244, 2))), 2)</f>
        <v>0</v>
      </c>
      <c r="V445">
        <f>Source!Y244</f>
        <v>0</v>
      </c>
      <c r="W445">
        <f>IF(Source!BI244&lt;=1,H445, 0)</f>
        <v>0</v>
      </c>
      <c r="X445">
        <f>IF(Source!BI244=2,H445, 0)</f>
        <v>0</v>
      </c>
      <c r="Y445">
        <f>IF(Source!BI244=3,H445, 0)</f>
        <v>0</v>
      </c>
      <c r="Z445">
        <f>IF(Source!BI244=4,H445, 0)</f>
        <v>0</v>
      </c>
    </row>
    <row r="446" spans="1:26" ht="15">
      <c r="G446" s="60">
        <f>H437+H438+H440+H441+H442+SUM(H444:H445)</f>
        <v>1455.88</v>
      </c>
      <c r="H446" s="60"/>
      <c r="J446" s="60">
        <f>K437+K438+K440+K441+K442+SUM(K444:K445)</f>
        <v>13295.3</v>
      </c>
      <c r="K446" s="60"/>
      <c r="L446" s="49">
        <f>Source!U242</f>
        <v>7.2868599999999999</v>
      </c>
      <c r="O446" s="32">
        <f>G446</f>
        <v>1455.88</v>
      </c>
      <c r="P446" s="32">
        <f>J446</f>
        <v>13295.3</v>
      </c>
      <c r="Q446" s="32">
        <f>L446</f>
        <v>7.2868599999999999</v>
      </c>
      <c r="W446">
        <f>IF(Source!BI242&lt;=1,H437+H438+H440+H441+H442, 0)</f>
        <v>282.20999999999998</v>
      </c>
      <c r="X446">
        <f>IF(Source!BI242=2,H437+H438+H440+H441+H442, 0)</f>
        <v>0</v>
      </c>
      <c r="Y446">
        <f>IF(Source!BI242=3,H437+H438+H440+H441+H442, 0)</f>
        <v>0</v>
      </c>
      <c r="Z446">
        <f>IF(Source!BI242=4,H437+H438+H440+H441+H442, 0)</f>
        <v>0</v>
      </c>
    </row>
    <row r="447" spans="1:26" ht="42.75">
      <c r="A447" s="23" t="str">
        <f>Source!E245</f>
        <v>12</v>
      </c>
      <c r="B447" s="53" t="str">
        <f>Source!F245</f>
        <v>11-01-040-3</v>
      </c>
      <c r="C447" s="53" t="str">
        <f>Source!G245</f>
        <v>Устройство плинтусов поливинилхлоридных на винтах самонарезающих</v>
      </c>
      <c r="D447" s="37" t="str">
        <f>Source!H245</f>
        <v>100 М ПЛИНТУСА</v>
      </c>
      <c r="E447" s="10">
        <f>Source!I245</f>
        <v>0.15</v>
      </c>
      <c r="F447" s="38">
        <f>Source!AL245+Source!AM245+Source!AO245</f>
        <v>1468.0600000000002</v>
      </c>
      <c r="G447" s="39"/>
      <c r="H447" s="38"/>
      <c r="I447" s="39" t="str">
        <f>Source!BO245</f>
        <v>11-01-040-3</v>
      </c>
      <c r="J447" s="39"/>
      <c r="K447" s="38"/>
      <c r="L447" s="40"/>
      <c r="S447">
        <f>ROUND((Source!FX245/100)*((ROUND(Source!AF245*Source!I245, 2)+ROUND(Source!AE245*Source!I245, 2))), 2)</f>
        <v>11.68</v>
      </c>
      <c r="T447">
        <f>Source!X245</f>
        <v>330.33</v>
      </c>
      <c r="U447">
        <f>ROUND((Source!FY245/100)*((ROUND(Source!AF245*Source!I245, 2)+ROUND(Source!AE245*Source!I245, 2))), 2)</f>
        <v>6.73</v>
      </c>
      <c r="V447">
        <f>Source!Y245</f>
        <v>179.22</v>
      </c>
    </row>
    <row r="448" spans="1:26">
      <c r="C448" s="31" t="str">
        <f>"Объем: "&amp;Source!I245&amp;"=15/"&amp;"100"</f>
        <v>Объем: 0,15=15/100</v>
      </c>
    </row>
    <row r="449" spans="1:26" ht="14.25">
      <c r="A449" s="23"/>
      <c r="B449" s="53"/>
      <c r="C449" s="53" t="s">
        <v>938</v>
      </c>
      <c r="D449" s="37"/>
      <c r="E449" s="10"/>
      <c r="F449" s="38">
        <f>Source!AO245</f>
        <v>61.14</v>
      </c>
      <c r="G449" s="39" t="str">
        <f>Source!DG245</f>
        <v>)*1,15</v>
      </c>
      <c r="H449" s="38">
        <f>ROUND(Source!AF245*Source!I245, 2)</f>
        <v>10.55</v>
      </c>
      <c r="I449" s="39"/>
      <c r="J449" s="39">
        <f>IF(Source!BA245&lt;&gt; 0, Source!BA245, 1)</f>
        <v>33.32</v>
      </c>
      <c r="K449" s="38">
        <f>Source!S245</f>
        <v>351.41</v>
      </c>
      <c r="L449" s="40"/>
      <c r="R449">
        <f>H449</f>
        <v>10.55</v>
      </c>
    </row>
    <row r="450" spans="1:26" ht="14.25">
      <c r="A450" s="23"/>
      <c r="B450" s="53"/>
      <c r="C450" s="53" t="s">
        <v>92</v>
      </c>
      <c r="D450" s="37"/>
      <c r="E450" s="10"/>
      <c r="F450" s="38">
        <f>Source!AM245</f>
        <v>11.24</v>
      </c>
      <c r="G450" s="39" t="str">
        <f>Source!DE245</f>
        <v>)*1,25</v>
      </c>
      <c r="H450" s="38">
        <f>ROUND(Source!AD245*Source!I245, 2)</f>
        <v>2.11</v>
      </c>
      <c r="I450" s="39"/>
      <c r="J450" s="39">
        <f>IF(Source!BB245&lt;&gt; 0, Source!BB245, 1)</f>
        <v>5.63</v>
      </c>
      <c r="K450" s="38">
        <f>Source!Q245</f>
        <v>11.87</v>
      </c>
      <c r="L450" s="40"/>
    </row>
    <row r="451" spans="1:26" ht="14.25">
      <c r="A451" s="23"/>
      <c r="B451" s="53"/>
      <c r="C451" s="53" t="s">
        <v>946</v>
      </c>
      <c r="D451" s="37"/>
      <c r="E451" s="10"/>
      <c r="F451" s="38">
        <f>Source!AL245</f>
        <v>1395.68</v>
      </c>
      <c r="G451" s="39" t="str">
        <f>Source!DD245</f>
        <v/>
      </c>
      <c r="H451" s="38">
        <f>ROUND(Source!AC245*Source!I245, 2)</f>
        <v>209.35</v>
      </c>
      <c r="I451" s="39"/>
      <c r="J451" s="39">
        <f>IF(Source!BC245&lt;&gt; 0, Source!BC245, 1)</f>
        <v>2.68</v>
      </c>
      <c r="K451" s="38">
        <f>Source!P245</f>
        <v>561.05999999999995</v>
      </c>
      <c r="L451" s="40"/>
    </row>
    <row r="452" spans="1:26" ht="14.25">
      <c r="A452" s="23"/>
      <c r="B452" s="53"/>
      <c r="C452" s="53" t="s">
        <v>939</v>
      </c>
      <c r="D452" s="37" t="s">
        <v>940</v>
      </c>
      <c r="E452" s="10">
        <f>Source!BZ245</f>
        <v>123</v>
      </c>
      <c r="F452" s="58" t="str">
        <f>CONCATENATE(" )", Source!DL245, Source!FT245, "=", Source!FX245)</f>
        <v xml:space="preserve"> )*0,9=110,7</v>
      </c>
      <c r="G452" s="59"/>
      <c r="H452" s="38">
        <f>SUM(S447:S454)</f>
        <v>11.68</v>
      </c>
      <c r="I452" s="41" t="str">
        <f>CONCATENATE(Source!FX245, Source!FV245, "=")</f>
        <v>110,7*0,85=</v>
      </c>
      <c r="J452" s="36">
        <f>Source!AT245</f>
        <v>94</v>
      </c>
      <c r="K452" s="38">
        <f>SUM(T447:T454)</f>
        <v>330.33</v>
      </c>
      <c r="L452" s="40"/>
    </row>
    <row r="453" spans="1:26" ht="14.25">
      <c r="A453" s="23"/>
      <c r="B453" s="53"/>
      <c r="C453" s="53" t="s">
        <v>941</v>
      </c>
      <c r="D453" s="37" t="s">
        <v>940</v>
      </c>
      <c r="E453" s="10">
        <f>Source!CA245</f>
        <v>75</v>
      </c>
      <c r="F453" s="58" t="str">
        <f>CONCATENATE(" )", Source!DM245, Source!FU245, "=", Source!FY245)</f>
        <v xml:space="preserve"> )*0,85=63,75</v>
      </c>
      <c r="G453" s="59"/>
      <c r="H453" s="38">
        <f>SUM(U447:U454)</f>
        <v>6.73</v>
      </c>
      <c r="I453" s="41" t="str">
        <f>CONCATENATE(Source!FY245, Source!FW245, "=")</f>
        <v>63,75*0,8=</v>
      </c>
      <c r="J453" s="36">
        <f>Source!AU245</f>
        <v>51</v>
      </c>
      <c r="K453" s="38">
        <f>SUM(V447:V454)</f>
        <v>179.22</v>
      </c>
      <c r="L453" s="40"/>
    </row>
    <row r="454" spans="1:26" ht="14.25">
      <c r="A454" s="54"/>
      <c r="B454" s="55"/>
      <c r="C454" s="55" t="s">
        <v>942</v>
      </c>
      <c r="D454" s="43" t="s">
        <v>943</v>
      </c>
      <c r="E454" s="44">
        <f>Source!AQ245</f>
        <v>6.66</v>
      </c>
      <c r="F454" s="45"/>
      <c r="G454" s="47" t="str">
        <f>Source!DI245</f>
        <v>)*1,15</v>
      </c>
      <c r="H454" s="45"/>
      <c r="I454" s="47"/>
      <c r="J454" s="47"/>
      <c r="K454" s="45"/>
      <c r="L454" s="51">
        <f>Source!U245</f>
        <v>1.1488499999999999</v>
      </c>
    </row>
    <row r="455" spans="1:26" ht="15">
      <c r="G455" s="60">
        <f>H449+H450+H451+H452+H453</f>
        <v>240.42</v>
      </c>
      <c r="H455" s="60"/>
      <c r="J455" s="60">
        <f>K449+K450+K451+K452+K453</f>
        <v>1433.8899999999999</v>
      </c>
      <c r="K455" s="60"/>
      <c r="L455" s="49">
        <f>Source!U245</f>
        <v>1.1488499999999999</v>
      </c>
      <c r="O455" s="32">
        <f>G455</f>
        <v>240.42</v>
      </c>
      <c r="P455" s="32">
        <f>J455</f>
        <v>1433.8899999999999</v>
      </c>
      <c r="Q455" s="32">
        <f>L455</f>
        <v>1.1488499999999999</v>
      </c>
      <c r="W455">
        <f>IF(Source!BI245&lt;=1,H449+H450+H451+H452+H453, 0)</f>
        <v>240.42</v>
      </c>
      <c r="X455">
        <f>IF(Source!BI245=2,H449+H450+H451+H452+H453, 0)</f>
        <v>0</v>
      </c>
      <c r="Y455">
        <f>IF(Source!BI245=3,H449+H450+H451+H452+H453, 0)</f>
        <v>0</v>
      </c>
      <c r="Z455">
        <f>IF(Source!BI245=4,H449+H450+H451+H452+H453, 0)</f>
        <v>0</v>
      </c>
    </row>
    <row r="456" spans="1:26" ht="71.25">
      <c r="A456" s="23" t="str">
        <f>Source!E246</f>
        <v>13</v>
      </c>
      <c r="B456" s="53" t="str">
        <f>Source!F246</f>
        <v>10-05-010-1</v>
      </c>
      <c r="C456" s="53" t="str">
        <f>Source!G246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456" s="37" t="str">
        <f>Source!H246</f>
        <v>100 м2 стен (за вычетом проемов)</v>
      </c>
      <c r="E456" s="10">
        <f>Source!I246</f>
        <v>0.28100000000000003</v>
      </c>
      <c r="F456" s="38">
        <f>Source!AL246+Source!AM246+Source!AO246</f>
        <v>8276.1299999999992</v>
      </c>
      <c r="G456" s="39"/>
      <c r="H456" s="38"/>
      <c r="I456" s="39" t="str">
        <f>Source!BO246</f>
        <v>10-05-010-1</v>
      </c>
      <c r="J456" s="39"/>
      <c r="K456" s="38"/>
      <c r="L456" s="40"/>
      <c r="S456">
        <f>ROUND((Source!FX246/100)*((ROUND(Source!AF246*Source!I246, 2)+ROUND(Source!AE246*Source!I246, 2))), 2)</f>
        <v>277.02999999999997</v>
      </c>
      <c r="T456">
        <f>Source!X246</f>
        <v>7822.52</v>
      </c>
      <c r="U456">
        <f>ROUND((Source!FY246/100)*((ROUND(Source!AF246*Source!I246, 2)+ROUND(Source!AE246*Source!I246, 2))), 2)</f>
        <v>139.69</v>
      </c>
      <c r="V456">
        <f>Source!Y246</f>
        <v>3737.43</v>
      </c>
    </row>
    <row r="457" spans="1:26">
      <c r="C457" s="31" t="str">
        <f>"Объем: "&amp;Source!I246&amp;"=28,1/"&amp;"100"</f>
        <v>Объем: 0,281=28,1/100</v>
      </c>
    </row>
    <row r="458" spans="1:26" ht="14.25">
      <c r="A458" s="23"/>
      <c r="B458" s="53"/>
      <c r="C458" s="53" t="s">
        <v>938</v>
      </c>
      <c r="D458" s="37"/>
      <c r="E458" s="10"/>
      <c r="F458" s="38">
        <f>Source!AO246</f>
        <v>807.23</v>
      </c>
      <c r="G458" s="39" t="str">
        <f>Source!DG246</f>
        <v>)*1,15</v>
      </c>
      <c r="H458" s="38">
        <f>ROUND(Source!AF246*Source!I246, 2)</f>
        <v>260.86</v>
      </c>
      <c r="I458" s="39"/>
      <c r="J458" s="39">
        <f>IF(Source!BA246&lt;&gt; 0, Source!BA246, 1)</f>
        <v>33.32</v>
      </c>
      <c r="K458" s="38">
        <f>Source!S246</f>
        <v>8691.69</v>
      </c>
      <c r="L458" s="40"/>
      <c r="R458">
        <f>H458</f>
        <v>260.86</v>
      </c>
    </row>
    <row r="459" spans="1:26" ht="14.25">
      <c r="A459" s="23"/>
      <c r="B459" s="53"/>
      <c r="C459" s="53" t="s">
        <v>92</v>
      </c>
      <c r="D459" s="37"/>
      <c r="E459" s="10"/>
      <c r="F459" s="38">
        <f>Source!AM246</f>
        <v>23.37</v>
      </c>
      <c r="G459" s="39" t="str">
        <f>Source!DE246</f>
        <v>)*1,25</v>
      </c>
      <c r="H459" s="38">
        <f>ROUND(Source!AD246*Source!I246, 2)</f>
        <v>8.2100000000000009</v>
      </c>
      <c r="I459" s="39"/>
      <c r="J459" s="39">
        <f>IF(Source!BB246&lt;&gt; 0, Source!BB246, 1)</f>
        <v>5.66</v>
      </c>
      <c r="K459" s="38">
        <f>Source!Q246</f>
        <v>46.46</v>
      </c>
      <c r="L459" s="40"/>
    </row>
    <row r="460" spans="1:26" ht="14.25">
      <c r="A460" s="23"/>
      <c r="B460" s="53"/>
      <c r="C460" s="53" t="s">
        <v>946</v>
      </c>
      <c r="D460" s="37"/>
      <c r="E460" s="10"/>
      <c r="F460" s="38">
        <f>Source!AL246</f>
        <v>7445.53</v>
      </c>
      <c r="G460" s="39" t="str">
        <f>Source!DD246</f>
        <v/>
      </c>
      <c r="H460" s="38">
        <f>ROUND(Source!AC246*Source!I246, 2)</f>
        <v>2092.19</v>
      </c>
      <c r="I460" s="39"/>
      <c r="J460" s="39">
        <f>IF(Source!BC246&lt;&gt; 0, Source!BC246, 1)</f>
        <v>5.84</v>
      </c>
      <c r="K460" s="38">
        <f>Source!P246</f>
        <v>12218.41</v>
      </c>
      <c r="L460" s="40"/>
    </row>
    <row r="461" spans="1:26" ht="14.25">
      <c r="A461" s="23"/>
      <c r="B461" s="53"/>
      <c r="C461" s="53" t="s">
        <v>939</v>
      </c>
      <c r="D461" s="37" t="s">
        <v>940</v>
      </c>
      <c r="E461" s="10">
        <f>Source!BZ246</f>
        <v>118</v>
      </c>
      <c r="F461" s="58" t="str">
        <f>CONCATENATE(" )", Source!DL246, Source!FT246, "=", Source!FX246)</f>
        <v xml:space="preserve"> )*0,9=106,2</v>
      </c>
      <c r="G461" s="59"/>
      <c r="H461" s="38">
        <f>SUM(S456:S463)</f>
        <v>277.02999999999997</v>
      </c>
      <c r="I461" s="41" t="str">
        <f>CONCATENATE(Source!FX246, Source!FV246, "=")</f>
        <v>106,2*0,85=</v>
      </c>
      <c r="J461" s="36">
        <f>Source!AT246</f>
        <v>90</v>
      </c>
      <c r="K461" s="38">
        <f>SUM(T456:T463)</f>
        <v>7822.52</v>
      </c>
      <c r="L461" s="40"/>
    </row>
    <row r="462" spans="1:26" ht="14.25">
      <c r="A462" s="23"/>
      <c r="B462" s="53"/>
      <c r="C462" s="53" t="s">
        <v>941</v>
      </c>
      <c r="D462" s="37" t="s">
        <v>940</v>
      </c>
      <c r="E462" s="10">
        <f>Source!CA246</f>
        <v>63</v>
      </c>
      <c r="F462" s="58" t="str">
        <f>CONCATENATE(" )", Source!DM246, Source!FU246, "=", Source!FY246)</f>
        <v xml:space="preserve"> )*0,85=53,55</v>
      </c>
      <c r="G462" s="59"/>
      <c r="H462" s="38">
        <f>SUM(U456:U463)</f>
        <v>139.69</v>
      </c>
      <c r="I462" s="41" t="str">
        <f>CONCATENATE(Source!FY246, Source!FW246, "=")</f>
        <v>53,55*0,8=</v>
      </c>
      <c r="J462" s="36">
        <f>Source!AU246</f>
        <v>43</v>
      </c>
      <c r="K462" s="38">
        <f>SUM(V456:V463)</f>
        <v>3737.43</v>
      </c>
      <c r="L462" s="40"/>
    </row>
    <row r="463" spans="1:26" ht="14.25">
      <c r="A463" s="54"/>
      <c r="B463" s="55"/>
      <c r="C463" s="55" t="s">
        <v>942</v>
      </c>
      <c r="D463" s="43" t="s">
        <v>943</v>
      </c>
      <c r="E463" s="44">
        <f>Source!AQ246</f>
        <v>89</v>
      </c>
      <c r="F463" s="45"/>
      <c r="G463" s="47" t="str">
        <f>Source!DI246</f>
        <v>)*1,15</v>
      </c>
      <c r="H463" s="45"/>
      <c r="I463" s="47"/>
      <c r="J463" s="47"/>
      <c r="K463" s="45"/>
      <c r="L463" s="51">
        <f>Source!U246</f>
        <v>28.760350000000003</v>
      </c>
    </row>
    <row r="464" spans="1:26" ht="15">
      <c r="G464" s="60">
        <f>H458+H459+H460+H461+H462</f>
        <v>2777.98</v>
      </c>
      <c r="H464" s="60"/>
      <c r="J464" s="60">
        <f>K458+K459+K460+K461+K462</f>
        <v>32516.51</v>
      </c>
      <c r="K464" s="60"/>
      <c r="L464" s="49">
        <f>Source!U246</f>
        <v>28.760350000000003</v>
      </c>
      <c r="O464" s="32">
        <f>G464</f>
        <v>2777.98</v>
      </c>
      <c r="P464" s="32">
        <f>J464</f>
        <v>32516.51</v>
      </c>
      <c r="Q464" s="32">
        <f>L464</f>
        <v>28.760350000000003</v>
      </c>
      <c r="W464">
        <f>IF(Source!BI246&lt;=1,H458+H459+H460+H461+H462, 0)</f>
        <v>2777.98</v>
      </c>
      <c r="X464">
        <f>IF(Source!BI246=2,H458+H459+H460+H461+H462, 0)</f>
        <v>0</v>
      </c>
      <c r="Y464">
        <f>IF(Source!BI246=3,H458+H459+H460+H461+H462, 0)</f>
        <v>0</v>
      </c>
      <c r="Z464">
        <f>IF(Source!BI246=4,H458+H459+H460+H461+H462, 0)</f>
        <v>0</v>
      </c>
    </row>
    <row r="465" spans="1:26" ht="71.25">
      <c r="A465" s="23" t="str">
        <f>Source!E247</f>
        <v>15</v>
      </c>
      <c r="B465" s="53" t="str">
        <f>Source!F247</f>
        <v>15-06-002-6</v>
      </c>
      <c r="C465" s="53" t="str">
        <f>Source!G247</f>
        <v>Оклейка стен моющимися обоями на тканевой основе по листовым материалам</v>
      </c>
      <c r="D465" s="37" t="str">
        <f>Source!H247</f>
        <v>100 м2 оклеиваемой поверхности</v>
      </c>
      <c r="E465" s="10">
        <f>Source!I247</f>
        <v>0.28100000000000003</v>
      </c>
      <c r="F465" s="38">
        <f>Source!AL247+Source!AM247+Source!AO247</f>
        <v>7084.130000000001</v>
      </c>
      <c r="G465" s="39"/>
      <c r="H465" s="38"/>
      <c r="I465" s="39" t="str">
        <f>Source!BO247</f>
        <v>15-06-002-6</v>
      </c>
      <c r="J465" s="39"/>
      <c r="K465" s="38"/>
      <c r="L465" s="40"/>
      <c r="S465">
        <f>ROUND((Source!FX247/100)*((ROUND(Source!AF247*Source!I247, 2)+ROUND(Source!AE247*Source!I247, 2))), 2)</f>
        <v>158.74</v>
      </c>
      <c r="T465">
        <f>Source!X247</f>
        <v>4477.8</v>
      </c>
      <c r="U465">
        <f>ROUND((Source!FY247/100)*((ROUND(Source!AF247*Source!I247, 2)+ROUND(Source!AE247*Source!I247, 2))), 2)</f>
        <v>78.53</v>
      </c>
      <c r="V465">
        <f>Source!Y247</f>
        <v>2070.98</v>
      </c>
    </row>
    <row r="466" spans="1:26">
      <c r="C466" s="31" t="str">
        <f>"Объем: "&amp;Source!I247&amp;"=28,1/"&amp;"100"</f>
        <v>Объем: 0,281=28,1/100</v>
      </c>
    </row>
    <row r="467" spans="1:26" ht="14.25">
      <c r="A467" s="23"/>
      <c r="B467" s="53"/>
      <c r="C467" s="53" t="s">
        <v>938</v>
      </c>
      <c r="D467" s="37"/>
      <c r="E467" s="10"/>
      <c r="F467" s="38">
        <f>Source!AO247</f>
        <v>519.67999999999995</v>
      </c>
      <c r="G467" s="39" t="str">
        <f>Source!DG247</f>
        <v>)*1,15</v>
      </c>
      <c r="H467" s="38">
        <f>ROUND(Source!AF247*Source!I247, 2)</f>
        <v>167.93</v>
      </c>
      <c r="I467" s="39"/>
      <c r="J467" s="39">
        <f>IF(Source!BA247&lt;&gt; 0, Source!BA247, 1)</f>
        <v>33.32</v>
      </c>
      <c r="K467" s="38">
        <f>Source!S247</f>
        <v>5595.56</v>
      </c>
      <c r="L467" s="40"/>
      <c r="R467">
        <f>H467</f>
        <v>167.93</v>
      </c>
    </row>
    <row r="468" spans="1:26" ht="14.25">
      <c r="A468" s="23"/>
      <c r="B468" s="53"/>
      <c r="C468" s="53" t="s">
        <v>92</v>
      </c>
      <c r="D468" s="37"/>
      <c r="E468" s="10"/>
      <c r="F468" s="38">
        <f>Source!AM247</f>
        <v>1.18</v>
      </c>
      <c r="G468" s="39" t="str">
        <f>Source!DE247</f>
        <v>)*1,25</v>
      </c>
      <c r="H468" s="38">
        <f>ROUND(Source!AD247*Source!I247, 2)</f>
        <v>0.42</v>
      </c>
      <c r="I468" s="39"/>
      <c r="J468" s="39">
        <f>IF(Source!BB247&lt;&gt; 0, Source!BB247, 1)</f>
        <v>11.86</v>
      </c>
      <c r="K468" s="38">
        <f>Source!Q247</f>
        <v>4.93</v>
      </c>
      <c r="L468" s="40"/>
    </row>
    <row r="469" spans="1:26" ht="14.25">
      <c r="A469" s="23"/>
      <c r="B469" s="53"/>
      <c r="C469" s="53" t="s">
        <v>944</v>
      </c>
      <c r="D469" s="37"/>
      <c r="E469" s="10"/>
      <c r="F469" s="38">
        <f>Source!AN247</f>
        <v>0.14000000000000001</v>
      </c>
      <c r="G469" s="39" t="str">
        <f>Source!DF247</f>
        <v>)*1,25</v>
      </c>
      <c r="H469" s="50">
        <f>ROUND(Source!AE247*Source!I247, 2)</f>
        <v>0.05</v>
      </c>
      <c r="I469" s="39"/>
      <c r="J469" s="39">
        <f>IF(Source!BS247&lt;&gt; 0, Source!BS247, 1)</f>
        <v>33.32</v>
      </c>
      <c r="K469" s="50">
        <f>Source!R247</f>
        <v>1.69</v>
      </c>
      <c r="L469" s="40"/>
      <c r="R469">
        <f>H469</f>
        <v>0.05</v>
      </c>
    </row>
    <row r="470" spans="1:26" ht="14.25">
      <c r="A470" s="23"/>
      <c r="B470" s="53"/>
      <c r="C470" s="53" t="s">
        <v>946</v>
      </c>
      <c r="D470" s="37"/>
      <c r="E470" s="10"/>
      <c r="F470" s="38">
        <f>Source!AL247</f>
        <v>6563.27</v>
      </c>
      <c r="G470" s="39" t="str">
        <f>Source!DD247</f>
        <v/>
      </c>
      <c r="H470" s="38">
        <f>ROUND(Source!AC247*Source!I247, 2)</f>
        <v>1844.28</v>
      </c>
      <c r="I470" s="39"/>
      <c r="J470" s="39">
        <f>IF(Source!BC247&lt;&gt; 0, Source!BC247, 1)</f>
        <v>1.21</v>
      </c>
      <c r="K470" s="38">
        <f>Source!P247</f>
        <v>2231.58</v>
      </c>
      <c r="L470" s="40"/>
    </row>
    <row r="471" spans="1:26" ht="14.25">
      <c r="A471" s="23"/>
      <c r="B471" s="53"/>
      <c r="C471" s="53" t="s">
        <v>939</v>
      </c>
      <c r="D471" s="37" t="s">
        <v>940</v>
      </c>
      <c r="E471" s="10">
        <f>Source!BZ247</f>
        <v>105</v>
      </c>
      <c r="F471" s="58" t="str">
        <f>CONCATENATE(" )", Source!DL247, Source!FT247, "=", Source!FX247)</f>
        <v xml:space="preserve"> )*0,9=94,5</v>
      </c>
      <c r="G471" s="59"/>
      <c r="H471" s="38">
        <f>SUM(S465:S473)</f>
        <v>158.74</v>
      </c>
      <c r="I471" s="41" t="str">
        <f>CONCATENATE(Source!FX247, Source!FV247, "=")</f>
        <v>94,5*0,85=</v>
      </c>
      <c r="J471" s="36">
        <f>Source!AT247</f>
        <v>80</v>
      </c>
      <c r="K471" s="38">
        <f>SUM(T465:T473)</f>
        <v>4477.8</v>
      </c>
      <c r="L471" s="40"/>
    </row>
    <row r="472" spans="1:26" ht="14.25">
      <c r="A472" s="23"/>
      <c r="B472" s="53"/>
      <c r="C472" s="53" t="s">
        <v>941</v>
      </c>
      <c r="D472" s="37" t="s">
        <v>940</v>
      </c>
      <c r="E472" s="10">
        <f>Source!CA247</f>
        <v>55</v>
      </c>
      <c r="F472" s="58" t="str">
        <f>CONCATENATE(" )", Source!DM247, Source!FU247, "=", Source!FY247)</f>
        <v xml:space="preserve"> )*0,85=46,75</v>
      </c>
      <c r="G472" s="59"/>
      <c r="H472" s="38">
        <f>SUM(U465:U473)</f>
        <v>78.53</v>
      </c>
      <c r="I472" s="41" t="str">
        <f>CONCATENATE(Source!FY247, Source!FW247, "=")</f>
        <v>46,75*0,8=</v>
      </c>
      <c r="J472" s="36">
        <f>Source!AU247</f>
        <v>37</v>
      </c>
      <c r="K472" s="38">
        <f>SUM(V465:V473)</f>
        <v>2070.98</v>
      </c>
      <c r="L472" s="40"/>
    </row>
    <row r="473" spans="1:26" ht="14.25">
      <c r="A473" s="54"/>
      <c r="B473" s="55"/>
      <c r="C473" s="55" t="s">
        <v>942</v>
      </c>
      <c r="D473" s="43" t="s">
        <v>943</v>
      </c>
      <c r="E473" s="44">
        <f>Source!AQ247</f>
        <v>55.94</v>
      </c>
      <c r="F473" s="45"/>
      <c r="G473" s="47" t="str">
        <f>Source!DI247</f>
        <v>)*1,15</v>
      </c>
      <c r="H473" s="45"/>
      <c r="I473" s="47"/>
      <c r="J473" s="47"/>
      <c r="K473" s="45"/>
      <c r="L473" s="51">
        <f>Source!U247</f>
        <v>18.077010999999999</v>
      </c>
    </row>
    <row r="474" spans="1:26" ht="15">
      <c r="G474" s="60">
        <f>H467+H468+H470+H471+H472</f>
        <v>2249.9</v>
      </c>
      <c r="H474" s="60"/>
      <c r="J474" s="60">
        <f>K467+K468+K470+K471+K472</f>
        <v>14380.85</v>
      </c>
      <c r="K474" s="60"/>
      <c r="L474" s="49">
        <f>Source!U247</f>
        <v>18.077010999999999</v>
      </c>
      <c r="O474" s="32">
        <f>G474</f>
        <v>2249.9</v>
      </c>
      <c r="P474" s="32">
        <f>J474</f>
        <v>14380.85</v>
      </c>
      <c r="Q474" s="32">
        <f>L474</f>
        <v>18.077010999999999</v>
      </c>
      <c r="W474">
        <f>IF(Source!BI247&lt;=1,H467+H468+H470+H471+H472, 0)</f>
        <v>2249.9</v>
      </c>
      <c r="X474">
        <f>IF(Source!BI247=2,H467+H468+H470+H471+H472, 0)</f>
        <v>0</v>
      </c>
      <c r="Y474">
        <f>IF(Source!BI247=3,H467+H468+H470+H471+H472, 0)</f>
        <v>0</v>
      </c>
      <c r="Z474">
        <f>IF(Source!BI247=4,H467+H468+H470+H471+H472, 0)</f>
        <v>0</v>
      </c>
    </row>
    <row r="475" spans="1:26" ht="28.5">
      <c r="A475" s="23" t="str">
        <f>Source!E248</f>
        <v>16</v>
      </c>
      <c r="B475" s="53" t="str">
        <f>Source!F248</f>
        <v>м08-03-591-9</v>
      </c>
      <c r="C475" s="53" t="str">
        <f>Source!G248</f>
        <v>Розетка штепсельная утопленного типа при скрытой проводке</v>
      </c>
      <c r="D475" s="37" t="str">
        <f>Source!H248</f>
        <v>100 шт.</v>
      </c>
      <c r="E475" s="10">
        <f>Source!I248</f>
        <v>0.04</v>
      </c>
      <c r="F475" s="38">
        <f>Source!AL248+Source!AM248+Source!AO248</f>
        <v>371.42</v>
      </c>
      <c r="G475" s="39"/>
      <c r="H475" s="38"/>
      <c r="I475" s="39" t="str">
        <f>Source!BO248</f>
        <v>м08-03-591-9</v>
      </c>
      <c r="J475" s="39"/>
      <c r="K475" s="38"/>
      <c r="L475" s="40"/>
      <c r="S475">
        <f>ROUND((Source!FX248/100)*((ROUND(Source!AF248*Source!I248, 2)+ROUND(Source!AE248*Source!I248, 2))), 2)</f>
        <v>11.5</v>
      </c>
      <c r="T475">
        <f>Source!X248</f>
        <v>326.87</v>
      </c>
      <c r="U475">
        <f>ROUND((Source!FY248/100)*((ROUND(Source!AF248*Source!I248, 2)+ROUND(Source!AE248*Source!I248, 2))), 2)</f>
        <v>7.87</v>
      </c>
      <c r="V475">
        <f>Source!Y248</f>
        <v>209.84</v>
      </c>
    </row>
    <row r="476" spans="1:26">
      <c r="C476" s="31" t="str">
        <f>"Объем: "&amp;Source!I248&amp;"=4/"&amp;"100"</f>
        <v>Объем: 0,04=4/100</v>
      </c>
    </row>
    <row r="477" spans="1:26" ht="14.25">
      <c r="A477" s="23"/>
      <c r="B477" s="53"/>
      <c r="C477" s="53" t="s">
        <v>938</v>
      </c>
      <c r="D477" s="37"/>
      <c r="E477" s="10"/>
      <c r="F477" s="38">
        <f>Source!AO248</f>
        <v>302.36</v>
      </c>
      <c r="G477" s="39" t="str">
        <f>Source!DG248</f>
        <v/>
      </c>
      <c r="H477" s="38">
        <f>ROUND(Source!AF248*Source!I248, 2)</f>
        <v>12.09</v>
      </c>
      <c r="I477" s="39"/>
      <c r="J477" s="39">
        <f>IF(Source!BA248&lt;&gt; 0, Source!BA248, 1)</f>
        <v>33.32</v>
      </c>
      <c r="K477" s="38">
        <f>Source!S248</f>
        <v>402.99</v>
      </c>
      <c r="L477" s="40"/>
      <c r="R477">
        <f>H477</f>
        <v>12.09</v>
      </c>
    </row>
    <row r="478" spans="1:26" ht="14.25">
      <c r="A478" s="23"/>
      <c r="B478" s="53"/>
      <c r="C478" s="53" t="s">
        <v>92</v>
      </c>
      <c r="D478" s="37"/>
      <c r="E478" s="10"/>
      <c r="F478" s="38">
        <f>Source!AM248</f>
        <v>5.78</v>
      </c>
      <c r="G478" s="39" t="str">
        <f>Source!DE248</f>
        <v/>
      </c>
      <c r="H478" s="38">
        <f>ROUND(Source!AD248*Source!I248, 2)</f>
        <v>0.23</v>
      </c>
      <c r="I478" s="39"/>
      <c r="J478" s="39">
        <f>IF(Source!BB248&lt;&gt; 0, Source!BB248, 1)</f>
        <v>9.01</v>
      </c>
      <c r="K478" s="38">
        <f>Source!Q248</f>
        <v>2.08</v>
      </c>
      <c r="L478" s="40"/>
    </row>
    <row r="479" spans="1:26" ht="14.25">
      <c r="A479" s="23"/>
      <c r="B479" s="53"/>
      <c r="C479" s="53" t="s">
        <v>944</v>
      </c>
      <c r="D479" s="37"/>
      <c r="E479" s="10"/>
      <c r="F479" s="38">
        <f>Source!AN248</f>
        <v>0.41</v>
      </c>
      <c r="G479" s="39" t="str">
        <f>Source!DF248</f>
        <v/>
      </c>
      <c r="H479" s="50">
        <f>ROUND(Source!AE248*Source!I248, 2)</f>
        <v>0.02</v>
      </c>
      <c r="I479" s="39"/>
      <c r="J479" s="39">
        <f>IF(Source!BS248&lt;&gt; 0, Source!BS248, 1)</f>
        <v>33.32</v>
      </c>
      <c r="K479" s="50">
        <f>Source!R248</f>
        <v>0.55000000000000004</v>
      </c>
      <c r="L479" s="40"/>
      <c r="R479">
        <f>H479</f>
        <v>0.02</v>
      </c>
    </row>
    <row r="480" spans="1:26" ht="14.25">
      <c r="A480" s="23"/>
      <c r="B480" s="53"/>
      <c r="C480" s="53" t="s">
        <v>946</v>
      </c>
      <c r="D480" s="37"/>
      <c r="E480" s="10"/>
      <c r="F480" s="38">
        <f>Source!AL248</f>
        <v>63.28</v>
      </c>
      <c r="G480" s="39" t="str">
        <f>Source!DD248</f>
        <v/>
      </c>
      <c r="H480" s="38">
        <f>ROUND(Source!AC248*Source!I248, 2)</f>
        <v>2.5299999999999998</v>
      </c>
      <c r="I480" s="39"/>
      <c r="J480" s="39">
        <f>IF(Source!BC248&lt;&gt; 0, Source!BC248, 1)</f>
        <v>7.17</v>
      </c>
      <c r="K480" s="38">
        <f>Source!P248</f>
        <v>18.149999999999999</v>
      </c>
      <c r="L480" s="40"/>
    </row>
    <row r="481" spans="1:26" ht="14.25">
      <c r="A481" s="23"/>
      <c r="B481" s="53"/>
      <c r="C481" s="53" t="s">
        <v>939</v>
      </c>
      <c r="D481" s="37" t="s">
        <v>940</v>
      </c>
      <c r="E481" s="10">
        <f>Source!BZ248</f>
        <v>95</v>
      </c>
      <c r="F481" s="56"/>
      <c r="G481" s="39"/>
      <c r="H481" s="38">
        <f>SUM(S475:S485)</f>
        <v>11.5</v>
      </c>
      <c r="I481" s="41" t="str">
        <f>CONCATENATE(Source!FX248, Source!FV248, "=")</f>
        <v>95*0,85=</v>
      </c>
      <c r="J481" s="36">
        <f>Source!AT248</f>
        <v>81</v>
      </c>
      <c r="K481" s="38">
        <f>SUM(T475:T485)</f>
        <v>326.87</v>
      </c>
      <c r="L481" s="40"/>
    </row>
    <row r="482" spans="1:26" ht="14.25">
      <c r="A482" s="23"/>
      <c r="B482" s="53"/>
      <c r="C482" s="53" t="s">
        <v>941</v>
      </c>
      <c r="D482" s="37" t="s">
        <v>940</v>
      </c>
      <c r="E482" s="10">
        <f>Source!CA248</f>
        <v>65</v>
      </c>
      <c r="F482" s="56"/>
      <c r="G482" s="39"/>
      <c r="H482" s="38">
        <f>SUM(U475:U485)</f>
        <v>7.87</v>
      </c>
      <c r="I482" s="41" t="str">
        <f>CONCATENATE(Source!FY248, Source!FW248, "=")</f>
        <v>65*0,8=</v>
      </c>
      <c r="J482" s="36">
        <f>Source!AU248</f>
        <v>52</v>
      </c>
      <c r="K482" s="38">
        <f>SUM(V475:V485)</f>
        <v>209.84</v>
      </c>
      <c r="L482" s="40"/>
    </row>
    <row r="483" spans="1:26" ht="14.25">
      <c r="A483" s="23"/>
      <c r="B483" s="53"/>
      <c r="C483" s="53" t="s">
        <v>942</v>
      </c>
      <c r="D483" s="37" t="s">
        <v>943</v>
      </c>
      <c r="E483" s="10">
        <f>Source!AQ248</f>
        <v>30.48</v>
      </c>
      <c r="F483" s="38"/>
      <c r="G483" s="39" t="str">
        <f>Source!DI248</f>
        <v/>
      </c>
      <c r="H483" s="38"/>
      <c r="I483" s="39"/>
      <c r="J483" s="39"/>
      <c r="K483" s="38"/>
      <c r="L483" s="42">
        <f>Source!U248</f>
        <v>1.2192000000000001</v>
      </c>
    </row>
    <row r="484" spans="1:26" ht="28.5">
      <c r="A484" s="23" t="str">
        <f>Source!E249</f>
        <v>16,1</v>
      </c>
      <c r="B484" s="53" t="str">
        <f>Source!F249</f>
        <v>503-0606</v>
      </c>
      <c r="C484" s="53" t="str">
        <f>Source!G249</f>
        <v>Коробка для установки розеток и выключателей скрытой проводки</v>
      </c>
      <c r="D484" s="37" t="str">
        <f>Source!H249</f>
        <v>1000 шт.</v>
      </c>
      <c r="E484" s="10">
        <f>Source!I249</f>
        <v>4.0000000000000001E-3</v>
      </c>
      <c r="F484" s="38">
        <f>Source!AL249+Source!AM249+Source!AO249</f>
        <v>1998.42</v>
      </c>
      <c r="G484" s="52" t="s">
        <v>3</v>
      </c>
      <c r="H484" s="38">
        <f>ROUND(Source!AC249*Source!I249, 2)+ROUND(Source!AD249*Source!I249, 2)+ROUND(Source!AF249*Source!I249, 2)</f>
        <v>7.99</v>
      </c>
      <c r="I484" s="39"/>
      <c r="J484" s="39">
        <f>IF(Source!BC249&lt;&gt; 0, Source!BC249, 1)</f>
        <v>2.98</v>
      </c>
      <c r="K484" s="38">
        <f>Source!O249</f>
        <v>23.82</v>
      </c>
      <c r="L484" s="40"/>
      <c r="S484">
        <f>ROUND((Source!FX249/100)*((ROUND(Source!AF249*Source!I249, 2)+ROUND(Source!AE249*Source!I249, 2))), 2)</f>
        <v>0</v>
      </c>
      <c r="T484">
        <f>Source!X249</f>
        <v>0</v>
      </c>
      <c r="U484">
        <f>ROUND((Source!FY249/100)*((ROUND(Source!AF249*Source!I249, 2)+ROUND(Source!AE249*Source!I249, 2))), 2)</f>
        <v>0</v>
      </c>
      <c r="V484">
        <f>Source!Y249</f>
        <v>0</v>
      </c>
      <c r="W484">
        <f>IF(Source!BI249&lt;=1,H484, 0)</f>
        <v>0</v>
      </c>
      <c r="X484">
        <f>IF(Source!BI249=2,H484, 0)</f>
        <v>7.99</v>
      </c>
      <c r="Y484">
        <f>IF(Source!BI249=3,H484, 0)</f>
        <v>0</v>
      </c>
      <c r="Z484">
        <f>IF(Source!BI249=4,H484, 0)</f>
        <v>0</v>
      </c>
    </row>
    <row r="485" spans="1:26" ht="28.5">
      <c r="A485" s="54" t="str">
        <f>Source!E250</f>
        <v>16,2</v>
      </c>
      <c r="B485" s="55" t="str">
        <f>Source!F250</f>
        <v>503-0475</v>
      </c>
      <c r="C485" s="55" t="str">
        <f>Source!G250</f>
        <v>Розетка скрытой проводки с заземлением</v>
      </c>
      <c r="D485" s="43" t="str">
        <f>Source!H250</f>
        <v>шт.</v>
      </c>
      <c r="E485" s="44">
        <f>Source!I250</f>
        <v>4</v>
      </c>
      <c r="F485" s="45">
        <f>Source!AL250+Source!AM250+Source!AO250</f>
        <v>7.62</v>
      </c>
      <c r="G485" s="46" t="s">
        <v>3</v>
      </c>
      <c r="H485" s="45">
        <f>ROUND(Source!AC250*Source!I250, 2)+ROUND(Source!AD250*Source!I250, 2)+ROUND(Source!AF250*Source!I250, 2)</f>
        <v>30.48</v>
      </c>
      <c r="I485" s="47"/>
      <c r="J485" s="47">
        <f>IF(Source!BC250&lt;&gt; 0, Source!BC250, 1)</f>
        <v>8.06</v>
      </c>
      <c r="K485" s="45">
        <f>Source!O250</f>
        <v>245.67</v>
      </c>
      <c r="L485" s="48"/>
      <c r="S485">
        <f>ROUND((Source!FX250/100)*((ROUND(Source!AF250*Source!I250, 2)+ROUND(Source!AE250*Source!I250, 2))), 2)</f>
        <v>0</v>
      </c>
      <c r="T485">
        <f>Source!X250</f>
        <v>0</v>
      </c>
      <c r="U485">
        <f>ROUND((Source!FY250/100)*((ROUND(Source!AF250*Source!I250, 2)+ROUND(Source!AE250*Source!I250, 2))), 2)</f>
        <v>0</v>
      </c>
      <c r="V485">
        <f>Source!Y250</f>
        <v>0</v>
      </c>
      <c r="W485">
        <f>IF(Source!BI250&lt;=1,H485, 0)</f>
        <v>0</v>
      </c>
      <c r="X485">
        <f>IF(Source!BI250=2,H485, 0)</f>
        <v>30.48</v>
      </c>
      <c r="Y485">
        <f>IF(Source!BI250=3,H485, 0)</f>
        <v>0</v>
      </c>
      <c r="Z485">
        <f>IF(Source!BI250=4,H485, 0)</f>
        <v>0</v>
      </c>
    </row>
    <row r="486" spans="1:26" ht="15">
      <c r="G486" s="60">
        <f>H477+H478+H480+H481+H482+SUM(H484:H485)</f>
        <v>72.69</v>
      </c>
      <c r="H486" s="60"/>
      <c r="J486" s="60">
        <f>K477+K478+K480+K481+K482+SUM(K484:K485)</f>
        <v>1229.42</v>
      </c>
      <c r="K486" s="60"/>
      <c r="L486" s="49">
        <f>Source!U248</f>
        <v>1.2192000000000001</v>
      </c>
      <c r="O486" s="32">
        <f>G486</f>
        <v>72.69</v>
      </c>
      <c r="P486" s="32">
        <f>J486</f>
        <v>1229.42</v>
      </c>
      <c r="Q486" s="32">
        <f>L486</f>
        <v>1.2192000000000001</v>
      </c>
      <c r="W486">
        <f>IF(Source!BI248&lt;=1,H477+H478+H480+H481+H482, 0)</f>
        <v>0</v>
      </c>
      <c r="X486">
        <f>IF(Source!BI248=2,H477+H478+H480+H481+H482, 0)</f>
        <v>34.22</v>
      </c>
      <c r="Y486">
        <f>IF(Source!BI248=3,H477+H478+H480+H481+H482, 0)</f>
        <v>0</v>
      </c>
      <c r="Z486">
        <f>IF(Source!BI248=4,H477+H478+H480+H481+H482, 0)</f>
        <v>0</v>
      </c>
    </row>
    <row r="487" spans="1:26" ht="42.75">
      <c r="A487" s="23" t="str">
        <f>Source!E251</f>
        <v>17</v>
      </c>
      <c r="B487" s="53" t="str">
        <f>Source!F251</f>
        <v>м08-03-591-5</v>
      </c>
      <c r="C487" s="53" t="str">
        <f>Source!G251</f>
        <v>Выключатель двухклавишный утопленного типа при скрытой проводке</v>
      </c>
      <c r="D487" s="37" t="str">
        <f>Source!H251</f>
        <v>100 шт.</v>
      </c>
      <c r="E487" s="10">
        <f>Source!I251</f>
        <v>0.01</v>
      </c>
      <c r="F487" s="38">
        <f>Source!AL251+Source!AM251+Source!AO251</f>
        <v>302.15000000000003</v>
      </c>
      <c r="G487" s="39"/>
      <c r="H487" s="38"/>
      <c r="I487" s="39" t="str">
        <f>Source!BO251</f>
        <v>м08-03-591-5</v>
      </c>
      <c r="J487" s="39"/>
      <c r="K487" s="38"/>
      <c r="L487" s="40"/>
      <c r="S487">
        <f>ROUND((Source!FX251/100)*((ROUND(Source!AF251*Source!I251, 2)+ROUND(Source!AE251*Source!I251, 2))), 2)</f>
        <v>2.4700000000000002</v>
      </c>
      <c r="T487">
        <f>Source!X251</f>
        <v>70.36</v>
      </c>
      <c r="U487">
        <f>ROUND((Source!FY251/100)*((ROUND(Source!AF251*Source!I251, 2)+ROUND(Source!AE251*Source!I251, 2))), 2)</f>
        <v>1.69</v>
      </c>
      <c r="V487">
        <f>Source!Y251</f>
        <v>45.17</v>
      </c>
    </row>
    <row r="488" spans="1:26">
      <c r="C488" s="31" t="str">
        <f>"Объем: "&amp;Source!I251&amp;"=1/"&amp;"100"</f>
        <v>Объем: 0,01=1/100</v>
      </c>
    </row>
    <row r="489" spans="1:26" ht="14.25">
      <c r="A489" s="23"/>
      <c r="B489" s="53"/>
      <c r="C489" s="53" t="s">
        <v>938</v>
      </c>
      <c r="D489" s="37"/>
      <c r="E489" s="10"/>
      <c r="F489" s="38">
        <f>Source!AO251</f>
        <v>260.3</v>
      </c>
      <c r="G489" s="39" t="str">
        <f>Source!DG251</f>
        <v/>
      </c>
      <c r="H489" s="38">
        <f>ROUND(Source!AF251*Source!I251, 2)</f>
        <v>2.6</v>
      </c>
      <c r="I489" s="39"/>
      <c r="J489" s="39">
        <f>IF(Source!BA251&lt;&gt; 0, Source!BA251, 1)</f>
        <v>33.32</v>
      </c>
      <c r="K489" s="38">
        <f>Source!S251</f>
        <v>86.73</v>
      </c>
      <c r="L489" s="40"/>
      <c r="R489">
        <f>H489</f>
        <v>2.6</v>
      </c>
    </row>
    <row r="490" spans="1:26" ht="14.25">
      <c r="A490" s="23"/>
      <c r="B490" s="53"/>
      <c r="C490" s="53" t="s">
        <v>92</v>
      </c>
      <c r="D490" s="37"/>
      <c r="E490" s="10"/>
      <c r="F490" s="38">
        <f>Source!AM251</f>
        <v>5.78</v>
      </c>
      <c r="G490" s="39" t="str">
        <f>Source!DE251</f>
        <v/>
      </c>
      <c r="H490" s="38">
        <f>ROUND(Source!AD251*Source!I251, 2)</f>
        <v>0.06</v>
      </c>
      <c r="I490" s="39"/>
      <c r="J490" s="39">
        <f>IF(Source!BB251&lt;&gt; 0, Source!BB251, 1)</f>
        <v>9.01</v>
      </c>
      <c r="K490" s="38">
        <f>Source!Q251</f>
        <v>0.52</v>
      </c>
      <c r="L490" s="40"/>
    </row>
    <row r="491" spans="1:26" ht="14.25">
      <c r="A491" s="23"/>
      <c r="B491" s="53"/>
      <c r="C491" s="53" t="s">
        <v>944</v>
      </c>
      <c r="D491" s="37"/>
      <c r="E491" s="10"/>
      <c r="F491" s="38">
        <f>Source!AN251</f>
        <v>0.41</v>
      </c>
      <c r="G491" s="39" t="str">
        <f>Source!DF251</f>
        <v/>
      </c>
      <c r="H491" s="50">
        <f>ROUND(Source!AE251*Source!I251, 2)</f>
        <v>0</v>
      </c>
      <c r="I491" s="39"/>
      <c r="J491" s="39">
        <f>IF(Source!BS251&lt;&gt; 0, Source!BS251, 1)</f>
        <v>33.32</v>
      </c>
      <c r="K491" s="50">
        <f>Source!R251</f>
        <v>0.14000000000000001</v>
      </c>
      <c r="L491" s="40"/>
      <c r="R491">
        <f>H491</f>
        <v>0</v>
      </c>
    </row>
    <row r="492" spans="1:26" ht="14.25">
      <c r="A492" s="23"/>
      <c r="B492" s="53"/>
      <c r="C492" s="53" t="s">
        <v>946</v>
      </c>
      <c r="D492" s="37"/>
      <c r="E492" s="10"/>
      <c r="F492" s="38">
        <f>Source!AL251</f>
        <v>36.07</v>
      </c>
      <c r="G492" s="39" t="str">
        <f>Source!DD251</f>
        <v/>
      </c>
      <c r="H492" s="38">
        <f>ROUND(Source!AC251*Source!I251, 2)</f>
        <v>0.36</v>
      </c>
      <c r="I492" s="39"/>
      <c r="J492" s="39">
        <f>IF(Source!BC251&lt;&gt; 0, Source!BC251, 1)</f>
        <v>7.19</v>
      </c>
      <c r="K492" s="38">
        <f>Source!P251</f>
        <v>2.59</v>
      </c>
      <c r="L492" s="40"/>
    </row>
    <row r="493" spans="1:26" ht="14.25">
      <c r="A493" s="23"/>
      <c r="B493" s="53"/>
      <c r="C493" s="53" t="s">
        <v>939</v>
      </c>
      <c r="D493" s="37" t="s">
        <v>940</v>
      </c>
      <c r="E493" s="10">
        <f>Source!BZ251</f>
        <v>95</v>
      </c>
      <c r="F493" s="56"/>
      <c r="G493" s="39"/>
      <c r="H493" s="38">
        <f>SUM(S487:S497)</f>
        <v>2.4700000000000002</v>
      </c>
      <c r="I493" s="41" t="str">
        <f>CONCATENATE(Source!FX251, Source!FV251, "=")</f>
        <v>95*0,85=</v>
      </c>
      <c r="J493" s="36">
        <f>Source!AT251</f>
        <v>81</v>
      </c>
      <c r="K493" s="38">
        <f>SUM(T487:T497)</f>
        <v>70.36</v>
      </c>
      <c r="L493" s="40"/>
    </row>
    <row r="494" spans="1:26" ht="14.25">
      <c r="A494" s="23"/>
      <c r="B494" s="53"/>
      <c r="C494" s="53" t="s">
        <v>941</v>
      </c>
      <c r="D494" s="37" t="s">
        <v>940</v>
      </c>
      <c r="E494" s="10">
        <f>Source!CA251</f>
        <v>65</v>
      </c>
      <c r="F494" s="56"/>
      <c r="G494" s="39"/>
      <c r="H494" s="38">
        <f>SUM(U487:U497)</f>
        <v>1.69</v>
      </c>
      <c r="I494" s="41" t="str">
        <f>CONCATENATE(Source!FY251, Source!FW251, "=")</f>
        <v>65*0,8=</v>
      </c>
      <c r="J494" s="36">
        <f>Source!AU251</f>
        <v>52</v>
      </c>
      <c r="K494" s="38">
        <f>SUM(V487:V497)</f>
        <v>45.17</v>
      </c>
      <c r="L494" s="40"/>
    </row>
    <row r="495" spans="1:26" ht="14.25">
      <c r="A495" s="23"/>
      <c r="B495" s="53"/>
      <c r="C495" s="53" t="s">
        <v>942</v>
      </c>
      <c r="D495" s="37" t="s">
        <v>943</v>
      </c>
      <c r="E495" s="10">
        <f>Source!AQ251</f>
        <v>26.24</v>
      </c>
      <c r="F495" s="38"/>
      <c r="G495" s="39" t="str">
        <f>Source!DI251</f>
        <v/>
      </c>
      <c r="H495" s="38"/>
      <c r="I495" s="39"/>
      <c r="J495" s="39"/>
      <c r="K495" s="38"/>
      <c r="L495" s="42">
        <f>Source!U251</f>
        <v>0.26239999999999997</v>
      </c>
    </row>
    <row r="496" spans="1:26" ht="28.5">
      <c r="A496" s="23" t="str">
        <f>Source!E252</f>
        <v>17,1</v>
      </c>
      <c r="B496" s="53" t="str">
        <f>Source!F252</f>
        <v>503-0606</v>
      </c>
      <c r="C496" s="53" t="str">
        <f>Source!G252</f>
        <v>Коробка для установки розеток и выключателей скрытой проводки</v>
      </c>
      <c r="D496" s="37" t="str">
        <f>Source!H252</f>
        <v>1000 шт.</v>
      </c>
      <c r="E496" s="10">
        <f>Source!I252</f>
        <v>1E-3</v>
      </c>
      <c r="F496" s="38">
        <f>Source!AL252+Source!AM252+Source!AO252</f>
        <v>1998.42</v>
      </c>
      <c r="G496" s="52" t="s">
        <v>3</v>
      </c>
      <c r="H496" s="38">
        <f>ROUND(Source!AC252*Source!I252, 2)+ROUND(Source!AD252*Source!I252, 2)+ROUND(Source!AF252*Source!I252, 2)</f>
        <v>2</v>
      </c>
      <c r="I496" s="39"/>
      <c r="J496" s="39">
        <f>IF(Source!BC252&lt;&gt; 0, Source!BC252, 1)</f>
        <v>2.98</v>
      </c>
      <c r="K496" s="38">
        <f>Source!O252</f>
        <v>5.96</v>
      </c>
      <c r="L496" s="40"/>
      <c r="S496">
        <f>ROUND((Source!FX252/100)*((ROUND(Source!AF252*Source!I252, 2)+ROUND(Source!AE252*Source!I252, 2))), 2)</f>
        <v>0</v>
      </c>
      <c r="T496">
        <f>Source!X252</f>
        <v>0</v>
      </c>
      <c r="U496">
        <f>ROUND((Source!FY252/100)*((ROUND(Source!AF252*Source!I252, 2)+ROUND(Source!AE252*Source!I252, 2))), 2)</f>
        <v>0</v>
      </c>
      <c r="V496">
        <f>Source!Y252</f>
        <v>0</v>
      </c>
      <c r="W496">
        <f>IF(Source!BI252&lt;=1,H496, 0)</f>
        <v>0</v>
      </c>
      <c r="X496">
        <f>IF(Source!BI252=2,H496, 0)</f>
        <v>2</v>
      </c>
      <c r="Y496">
        <f>IF(Source!BI252=3,H496, 0)</f>
        <v>0</v>
      </c>
      <c r="Z496">
        <f>IF(Source!BI252=4,H496, 0)</f>
        <v>0</v>
      </c>
    </row>
    <row r="497" spans="1:26" ht="57">
      <c r="A497" s="54" t="str">
        <f>Source!E253</f>
        <v>17,2</v>
      </c>
      <c r="B497" s="55" t="str">
        <f>Source!F253</f>
        <v>509-4600</v>
      </c>
      <c r="C497" s="55" t="str">
        <f>Source!G253</f>
        <v>Выключатель двухклавишный для скрытой проводки серии "Прима", марка С56-039 с подсветкой, цвет бежевый</v>
      </c>
      <c r="D497" s="43" t="str">
        <f>Source!H253</f>
        <v>шт.</v>
      </c>
      <c r="E497" s="44">
        <f>Source!I253</f>
        <v>1</v>
      </c>
      <c r="F497" s="45">
        <f>Source!AL253+Source!AM253+Source!AO253</f>
        <v>8.81</v>
      </c>
      <c r="G497" s="46" t="s">
        <v>3</v>
      </c>
      <c r="H497" s="45">
        <f>ROUND(Source!AC253*Source!I253, 2)+ROUND(Source!AD253*Source!I253, 2)+ROUND(Source!AF253*Source!I253, 2)</f>
        <v>8.81</v>
      </c>
      <c r="I497" s="47"/>
      <c r="J497" s="47">
        <f>IF(Source!BC253&lt;&gt; 0, Source!BC253, 1)</f>
        <v>8.68</v>
      </c>
      <c r="K497" s="45">
        <f>Source!O253</f>
        <v>76.47</v>
      </c>
      <c r="L497" s="48"/>
      <c r="S497">
        <f>ROUND((Source!FX253/100)*((ROUND(Source!AF253*Source!I253, 2)+ROUND(Source!AE253*Source!I253, 2))), 2)</f>
        <v>0</v>
      </c>
      <c r="T497">
        <f>Source!X253</f>
        <v>0</v>
      </c>
      <c r="U497">
        <f>ROUND((Source!FY253/100)*((ROUND(Source!AF253*Source!I253, 2)+ROUND(Source!AE253*Source!I253, 2))), 2)</f>
        <v>0</v>
      </c>
      <c r="V497">
        <f>Source!Y253</f>
        <v>0</v>
      </c>
      <c r="W497">
        <f>IF(Source!BI253&lt;=1,H497, 0)</f>
        <v>0</v>
      </c>
      <c r="X497">
        <f>IF(Source!BI253=2,H497, 0)</f>
        <v>8.81</v>
      </c>
      <c r="Y497">
        <f>IF(Source!BI253=3,H497, 0)</f>
        <v>0</v>
      </c>
      <c r="Z497">
        <f>IF(Source!BI253=4,H497, 0)</f>
        <v>0</v>
      </c>
    </row>
    <row r="498" spans="1:26" ht="15">
      <c r="G498" s="60">
        <f>H489+H490+H492+H493+H494+SUM(H496:H497)</f>
        <v>17.990000000000002</v>
      </c>
      <c r="H498" s="60"/>
      <c r="J498" s="60">
        <f>K489+K490+K492+K493+K494+SUM(K496:K497)</f>
        <v>287.8</v>
      </c>
      <c r="K498" s="60"/>
      <c r="L498" s="49">
        <f>Source!U251</f>
        <v>0.26239999999999997</v>
      </c>
      <c r="O498" s="32">
        <f>G498</f>
        <v>17.990000000000002</v>
      </c>
      <c r="P498" s="32">
        <f>J498</f>
        <v>287.8</v>
      </c>
      <c r="Q498" s="32">
        <f>L498</f>
        <v>0.26239999999999997</v>
      </c>
      <c r="W498">
        <f>IF(Source!BI251&lt;=1,H489+H490+H492+H493+H494, 0)</f>
        <v>0</v>
      </c>
      <c r="X498">
        <f>IF(Source!BI251=2,H489+H490+H492+H493+H494, 0)</f>
        <v>7.18</v>
      </c>
      <c r="Y498">
        <f>IF(Source!BI251=3,H489+H490+H492+H493+H494, 0)</f>
        <v>0</v>
      </c>
      <c r="Z498">
        <f>IF(Source!BI251=4,H489+H490+H492+H493+H494, 0)</f>
        <v>0</v>
      </c>
    </row>
    <row r="499" spans="1:26" ht="79.5">
      <c r="A499" s="23" t="str">
        <f>Source!E254</f>
        <v>18</v>
      </c>
      <c r="B499" s="53" t="s">
        <v>950</v>
      </c>
      <c r="C499" s="53" t="str">
        <f>Source!G254</f>
        <v>Устройство подвесных потолков из гипсокартонных листов (ГКЛ) по системе «КНАУФ» одноуровневых (П 113)</v>
      </c>
      <c r="D499" s="37" t="str">
        <f>Source!H254</f>
        <v>100 м2 потолка</v>
      </c>
      <c r="E499" s="10">
        <f>Source!I254</f>
        <v>0.14000000000000001</v>
      </c>
      <c r="F499" s="38">
        <f>Source!AL254+Source!AM254+Source!AO254</f>
        <v>6484.31</v>
      </c>
      <c r="G499" s="39"/>
      <c r="H499" s="38"/>
      <c r="I499" s="39" t="str">
        <f>Source!BO254</f>
        <v>10-05-011-2</v>
      </c>
      <c r="J499" s="39"/>
      <c r="K499" s="38"/>
      <c r="L499" s="40"/>
      <c r="S499">
        <f>ROUND((Source!FX254/100)*((ROUND(Source!AF254*Source!I254, 2)+ROUND(Source!AE254*Source!I254, 2))), 2)</f>
        <v>150.43</v>
      </c>
      <c r="T499">
        <f>Source!X254</f>
        <v>4247.6899999999996</v>
      </c>
      <c r="U499">
        <f>ROUND((Source!FY254/100)*((ROUND(Source!AF254*Source!I254, 2)+ROUND(Source!AE254*Source!I254, 2))), 2)</f>
        <v>75.849999999999994</v>
      </c>
      <c r="V499">
        <f>Source!Y254</f>
        <v>2029.45</v>
      </c>
    </row>
    <row r="500" spans="1:26">
      <c r="C500" s="31" t="str">
        <f>"Объем: "&amp;Source!I254&amp;"=14/"&amp;"100"</f>
        <v>Объем: 0,14=14/100</v>
      </c>
    </row>
    <row r="501" spans="1:26" ht="14.25">
      <c r="A501" s="23"/>
      <c r="B501" s="53"/>
      <c r="C501" s="53" t="s">
        <v>938</v>
      </c>
      <c r="D501" s="37"/>
      <c r="E501" s="10"/>
      <c r="F501" s="38">
        <f>Source!AO254</f>
        <v>879.79</v>
      </c>
      <c r="G501" s="39" t="str">
        <f>Source!DG254</f>
        <v>)*1,15</v>
      </c>
      <c r="H501" s="38">
        <f>ROUND(Source!AF254*Source!I254, 2)</f>
        <v>141.65</v>
      </c>
      <c r="I501" s="39"/>
      <c r="J501" s="39">
        <f>IF(Source!BA254&lt;&gt; 0, Source!BA254, 1)</f>
        <v>33.32</v>
      </c>
      <c r="K501" s="38">
        <f>Source!S254</f>
        <v>4719.66</v>
      </c>
      <c r="L501" s="40"/>
      <c r="R501">
        <f>H501</f>
        <v>141.65</v>
      </c>
    </row>
    <row r="502" spans="1:26" ht="14.25">
      <c r="A502" s="23"/>
      <c r="B502" s="53"/>
      <c r="C502" s="53" t="s">
        <v>92</v>
      </c>
      <c r="D502" s="37"/>
      <c r="E502" s="10"/>
      <c r="F502" s="38">
        <f>Source!AM254</f>
        <v>20.05</v>
      </c>
      <c r="G502" s="39" t="str">
        <f>Source!DE254</f>
        <v>)*1,25</v>
      </c>
      <c r="H502" s="38">
        <f>ROUND(Source!AD254*Source!I254, 2)</f>
        <v>3.51</v>
      </c>
      <c r="I502" s="39"/>
      <c r="J502" s="39">
        <f>IF(Source!BB254&lt;&gt; 0, Source!BB254, 1)</f>
        <v>6.45</v>
      </c>
      <c r="K502" s="38">
        <f>Source!Q254</f>
        <v>22.63</v>
      </c>
      <c r="L502" s="40"/>
    </row>
    <row r="503" spans="1:26" ht="14.25">
      <c r="A503" s="23"/>
      <c r="B503" s="53"/>
      <c r="C503" s="53" t="s">
        <v>946</v>
      </c>
      <c r="D503" s="37"/>
      <c r="E503" s="10"/>
      <c r="F503" s="38">
        <f>Source!AL254</f>
        <v>5584.47</v>
      </c>
      <c r="G503" s="39" t="str">
        <f>Source!DD254</f>
        <v/>
      </c>
      <c r="H503" s="38">
        <f>ROUND(Source!AC254*Source!I254, 2)</f>
        <v>781.83</v>
      </c>
      <c r="I503" s="39"/>
      <c r="J503" s="39">
        <f>IF(Source!BC254&lt;&gt; 0, Source!BC254, 1)</f>
        <v>6.17</v>
      </c>
      <c r="K503" s="38">
        <f>Source!P254</f>
        <v>4823.87</v>
      </c>
      <c r="L503" s="40"/>
    </row>
    <row r="504" spans="1:26" ht="14.25">
      <c r="A504" s="23"/>
      <c r="B504" s="53"/>
      <c r="C504" s="53" t="s">
        <v>939</v>
      </c>
      <c r="D504" s="37" t="s">
        <v>940</v>
      </c>
      <c r="E504" s="10">
        <f>Source!BZ254</f>
        <v>118</v>
      </c>
      <c r="F504" s="58" t="str">
        <f>CONCATENATE(" )", Source!DL254, Source!FT254, "=", Source!FX254)</f>
        <v xml:space="preserve"> )*0,9=106,2</v>
      </c>
      <c r="G504" s="59"/>
      <c r="H504" s="38">
        <f>SUM(S499:S506)</f>
        <v>150.43</v>
      </c>
      <c r="I504" s="41" t="str">
        <f>CONCATENATE(Source!FX254, Source!FV254, "=")</f>
        <v>106,2*0,85=</v>
      </c>
      <c r="J504" s="36">
        <f>Source!AT254</f>
        <v>90</v>
      </c>
      <c r="K504" s="38">
        <f>SUM(T499:T506)</f>
        <v>4247.6899999999996</v>
      </c>
      <c r="L504" s="40"/>
    </row>
    <row r="505" spans="1:26" ht="14.25">
      <c r="A505" s="23"/>
      <c r="B505" s="53"/>
      <c r="C505" s="53" t="s">
        <v>941</v>
      </c>
      <c r="D505" s="37" t="s">
        <v>940</v>
      </c>
      <c r="E505" s="10">
        <f>Source!CA254</f>
        <v>63</v>
      </c>
      <c r="F505" s="58" t="str">
        <f>CONCATENATE(" )", Source!DM254, Source!FU254, "=", Source!FY254)</f>
        <v xml:space="preserve"> )*0,85=53,55</v>
      </c>
      <c r="G505" s="59"/>
      <c r="H505" s="38">
        <f>SUM(U499:U506)</f>
        <v>75.849999999999994</v>
      </c>
      <c r="I505" s="41" t="str">
        <f>CONCATENATE(Source!FY254, Source!FW254, "=")</f>
        <v>53,55*0,8=</v>
      </c>
      <c r="J505" s="36">
        <f>Source!AU254</f>
        <v>43</v>
      </c>
      <c r="K505" s="38">
        <f>SUM(V499:V506)</f>
        <v>2029.45</v>
      </c>
      <c r="L505" s="40"/>
    </row>
    <row r="506" spans="1:26" ht="14.25">
      <c r="A506" s="54"/>
      <c r="B506" s="55"/>
      <c r="C506" s="55" t="s">
        <v>942</v>
      </c>
      <c r="D506" s="43" t="s">
        <v>943</v>
      </c>
      <c r="E506" s="44">
        <f>Source!AQ254</f>
        <v>97</v>
      </c>
      <c r="F506" s="45"/>
      <c r="G506" s="47" t="str">
        <f>Source!DI254</f>
        <v>)*1,15</v>
      </c>
      <c r="H506" s="45"/>
      <c r="I506" s="47"/>
      <c r="J506" s="47"/>
      <c r="K506" s="45"/>
      <c r="L506" s="51">
        <f>Source!U254</f>
        <v>15.617000000000001</v>
      </c>
    </row>
    <row r="507" spans="1:26" ht="15">
      <c r="G507" s="60">
        <f>H501+H502+H503+H504+H505</f>
        <v>1153.27</v>
      </c>
      <c r="H507" s="60"/>
      <c r="J507" s="60">
        <f>K501+K502+K503+K504+K505</f>
        <v>15843.3</v>
      </c>
      <c r="K507" s="60"/>
      <c r="L507" s="49">
        <f>Source!U254</f>
        <v>15.617000000000001</v>
      </c>
      <c r="O507" s="32">
        <f>G507</f>
        <v>1153.27</v>
      </c>
      <c r="P507" s="32">
        <f>J507</f>
        <v>15843.3</v>
      </c>
      <c r="Q507" s="32">
        <f>L507</f>
        <v>15.617000000000001</v>
      </c>
      <c r="W507">
        <f>IF(Source!BI254&lt;=1,H501+H502+H503+H504+H505, 0)</f>
        <v>1153.27</v>
      </c>
      <c r="X507">
        <f>IF(Source!BI254=2,H501+H502+H503+H504+H505, 0)</f>
        <v>0</v>
      </c>
      <c r="Y507">
        <f>IF(Source!BI254=3,H501+H502+H503+H504+H505, 0)</f>
        <v>0</v>
      </c>
      <c r="Z507">
        <f>IF(Source!BI254=4,H501+H502+H503+H504+H505, 0)</f>
        <v>0</v>
      </c>
    </row>
    <row r="508" spans="1:26" ht="71.25">
      <c r="A508" s="23" t="str">
        <f>Source!E255</f>
        <v>19</v>
      </c>
      <c r="B508" s="53" t="str">
        <f>Source!F255</f>
        <v>м08-03-593-6</v>
      </c>
      <c r="C508" s="53" t="str">
        <f>Source!G255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508" s="37" t="str">
        <f>Source!H255</f>
        <v>100 шт.</v>
      </c>
      <c r="E508" s="10">
        <f>Source!I255</f>
        <v>0.06</v>
      </c>
      <c r="F508" s="38">
        <f>Source!AL255+Source!AM255+Source!AO255</f>
        <v>1442.38</v>
      </c>
      <c r="G508" s="39"/>
      <c r="H508" s="38"/>
      <c r="I508" s="39" t="str">
        <f>Source!BO255</f>
        <v>м08-03-593-6</v>
      </c>
      <c r="J508" s="39"/>
      <c r="K508" s="38"/>
      <c r="L508" s="40"/>
      <c r="S508">
        <f>ROUND((Source!FX255/100)*((ROUND(Source!AF255*Source!I255, 2)+ROUND(Source!AE255*Source!I255, 2))), 2)</f>
        <v>40.619999999999997</v>
      </c>
      <c r="T508">
        <f>Source!X255</f>
        <v>1154</v>
      </c>
      <c r="U508">
        <f>ROUND((Source!FY255/100)*((ROUND(Source!AF255*Source!I255, 2)+ROUND(Source!AE255*Source!I255, 2))), 2)</f>
        <v>27.79</v>
      </c>
      <c r="V508">
        <f>Source!Y255</f>
        <v>740.84</v>
      </c>
    </row>
    <row r="509" spans="1:26">
      <c r="C509" s="31" t="str">
        <f>"Объем: "&amp;Source!I255&amp;"=6/"&amp;"100"</f>
        <v>Объем: 0,06=6/100</v>
      </c>
    </row>
    <row r="510" spans="1:26" ht="14.25">
      <c r="A510" s="23"/>
      <c r="B510" s="53"/>
      <c r="C510" s="53" t="s">
        <v>938</v>
      </c>
      <c r="D510" s="37"/>
      <c r="E510" s="10"/>
      <c r="F510" s="38">
        <f>Source!AO255</f>
        <v>700.75</v>
      </c>
      <c r="G510" s="39" t="str">
        <f>Source!DG255</f>
        <v/>
      </c>
      <c r="H510" s="38">
        <f>ROUND(Source!AF255*Source!I255, 2)</f>
        <v>42.05</v>
      </c>
      <c r="I510" s="39"/>
      <c r="J510" s="39">
        <f>IF(Source!BA255&lt;&gt; 0, Source!BA255, 1)</f>
        <v>33.32</v>
      </c>
      <c r="K510" s="38">
        <f>Source!S255</f>
        <v>1400.94</v>
      </c>
      <c r="L510" s="40"/>
      <c r="R510">
        <f>H510</f>
        <v>42.05</v>
      </c>
    </row>
    <row r="511" spans="1:26" ht="14.25">
      <c r="A511" s="23"/>
      <c r="B511" s="53"/>
      <c r="C511" s="53" t="s">
        <v>92</v>
      </c>
      <c r="D511" s="37"/>
      <c r="E511" s="10"/>
      <c r="F511" s="38">
        <f>Source!AM255</f>
        <v>226.27</v>
      </c>
      <c r="G511" s="39" t="str">
        <f>Source!DE255</f>
        <v/>
      </c>
      <c r="H511" s="38">
        <f>ROUND(Source!AD255*Source!I255, 2)</f>
        <v>13.58</v>
      </c>
      <c r="I511" s="39"/>
      <c r="J511" s="39">
        <f>IF(Source!BB255&lt;&gt; 0, Source!BB255, 1)</f>
        <v>8.4499999999999993</v>
      </c>
      <c r="K511" s="38">
        <f>Source!Q255</f>
        <v>114.72</v>
      </c>
      <c r="L511" s="40"/>
    </row>
    <row r="512" spans="1:26" ht="14.25">
      <c r="A512" s="23"/>
      <c r="B512" s="53"/>
      <c r="C512" s="53" t="s">
        <v>944</v>
      </c>
      <c r="D512" s="37"/>
      <c r="E512" s="10"/>
      <c r="F512" s="38">
        <f>Source!AN255</f>
        <v>11.88</v>
      </c>
      <c r="G512" s="39" t="str">
        <f>Source!DF255</f>
        <v/>
      </c>
      <c r="H512" s="50">
        <f>ROUND(Source!AE255*Source!I255, 2)</f>
        <v>0.71</v>
      </c>
      <c r="I512" s="39"/>
      <c r="J512" s="39">
        <f>IF(Source!BS255&lt;&gt; 0, Source!BS255, 1)</f>
        <v>33.32</v>
      </c>
      <c r="K512" s="50">
        <f>Source!R255</f>
        <v>23.75</v>
      </c>
      <c r="L512" s="40"/>
      <c r="R512">
        <f>H512</f>
        <v>0.71</v>
      </c>
    </row>
    <row r="513" spans="1:26" ht="14.25">
      <c r="A513" s="23"/>
      <c r="B513" s="53"/>
      <c r="C513" s="53" t="s">
        <v>946</v>
      </c>
      <c r="D513" s="37"/>
      <c r="E513" s="10"/>
      <c r="F513" s="38">
        <f>Source!AL255</f>
        <v>515.36</v>
      </c>
      <c r="G513" s="39" t="str">
        <f>Source!DD255</f>
        <v/>
      </c>
      <c r="H513" s="38">
        <f>ROUND(Source!AC255*Source!I255, 2)</f>
        <v>30.92</v>
      </c>
      <c r="I513" s="39"/>
      <c r="J513" s="39">
        <f>IF(Source!BC255&lt;&gt; 0, Source!BC255, 1)</f>
        <v>3.63</v>
      </c>
      <c r="K513" s="38">
        <f>Source!P255</f>
        <v>112.25</v>
      </c>
      <c r="L513" s="40"/>
    </row>
    <row r="514" spans="1:26" ht="14.25">
      <c r="A514" s="23"/>
      <c r="B514" s="53"/>
      <c r="C514" s="53" t="s">
        <v>939</v>
      </c>
      <c r="D514" s="37" t="s">
        <v>940</v>
      </c>
      <c r="E514" s="10">
        <f>Source!BZ255</f>
        <v>95</v>
      </c>
      <c r="F514" s="56"/>
      <c r="G514" s="39"/>
      <c r="H514" s="38">
        <f>SUM(S508:S517)</f>
        <v>40.619999999999997</v>
      </c>
      <c r="I514" s="41" t="str">
        <f>CONCATENATE(Source!FX255, Source!FV255, "=")</f>
        <v>95*0,85=</v>
      </c>
      <c r="J514" s="36">
        <f>Source!AT255</f>
        <v>81</v>
      </c>
      <c r="K514" s="38">
        <f>SUM(T508:T517)</f>
        <v>1154</v>
      </c>
      <c r="L514" s="40"/>
    </row>
    <row r="515" spans="1:26" ht="14.25">
      <c r="A515" s="23"/>
      <c r="B515" s="53"/>
      <c r="C515" s="53" t="s">
        <v>941</v>
      </c>
      <c r="D515" s="37" t="s">
        <v>940</v>
      </c>
      <c r="E515" s="10">
        <f>Source!CA255</f>
        <v>65</v>
      </c>
      <c r="F515" s="56"/>
      <c r="G515" s="39"/>
      <c r="H515" s="38">
        <f>SUM(U508:U517)</f>
        <v>27.79</v>
      </c>
      <c r="I515" s="41" t="str">
        <f>CONCATENATE(Source!FY255, Source!FW255, "=")</f>
        <v>65*0,8=</v>
      </c>
      <c r="J515" s="36">
        <f>Source!AU255</f>
        <v>52</v>
      </c>
      <c r="K515" s="38">
        <f>SUM(V508:V517)</f>
        <v>740.84</v>
      </c>
      <c r="L515" s="40"/>
    </row>
    <row r="516" spans="1:26" ht="14.25">
      <c r="A516" s="23"/>
      <c r="B516" s="53"/>
      <c r="C516" s="53" t="s">
        <v>942</v>
      </c>
      <c r="D516" s="37" t="s">
        <v>943</v>
      </c>
      <c r="E516" s="10">
        <f>Source!AQ255</f>
        <v>70.64</v>
      </c>
      <c r="F516" s="38"/>
      <c r="G516" s="39" t="str">
        <f>Source!DI255</f>
        <v/>
      </c>
      <c r="H516" s="38"/>
      <c r="I516" s="39"/>
      <c r="J516" s="39"/>
      <c r="K516" s="38"/>
      <c r="L516" s="42">
        <f>Source!U255</f>
        <v>4.2383999999999995</v>
      </c>
    </row>
    <row r="517" spans="1:26" ht="42.75">
      <c r="A517" s="54" t="str">
        <f>Source!E256</f>
        <v>19,1</v>
      </c>
      <c r="B517" s="55" t="str">
        <f>Source!F256</f>
        <v>509-1338</v>
      </c>
      <c r="C517" s="55" t="str">
        <f>Source!G256</f>
        <v>Светильник точечный марки AMBER 50 2 05 R50, неповоротный, с накладным стеклом, хром</v>
      </c>
      <c r="D517" s="43" t="str">
        <f>Source!H256</f>
        <v>шт.</v>
      </c>
      <c r="E517" s="44">
        <f>Source!I256</f>
        <v>6</v>
      </c>
      <c r="F517" s="45">
        <f>Source!AL256+Source!AM256+Source!AO256</f>
        <v>15.27</v>
      </c>
      <c r="G517" s="46" t="s">
        <v>3</v>
      </c>
      <c r="H517" s="45">
        <f>ROUND(Source!AC256*Source!I256, 2)+ROUND(Source!AD256*Source!I256, 2)+ROUND(Source!AF256*Source!I256, 2)</f>
        <v>91.62</v>
      </c>
      <c r="I517" s="47"/>
      <c r="J517" s="47">
        <f>IF(Source!BC256&lt;&gt; 0, Source!BC256, 1)</f>
        <v>3.56</v>
      </c>
      <c r="K517" s="45">
        <f>Source!O256</f>
        <v>326.17</v>
      </c>
      <c r="L517" s="48"/>
      <c r="S517">
        <f>ROUND((Source!FX256/100)*((ROUND(Source!AF256*Source!I256, 2)+ROUND(Source!AE256*Source!I256, 2))), 2)</f>
        <v>0</v>
      </c>
      <c r="T517">
        <f>Source!X256</f>
        <v>0</v>
      </c>
      <c r="U517">
        <f>ROUND((Source!FY256/100)*((ROUND(Source!AF256*Source!I256, 2)+ROUND(Source!AE256*Source!I256, 2))), 2)</f>
        <v>0</v>
      </c>
      <c r="V517">
        <f>Source!Y256</f>
        <v>0</v>
      </c>
      <c r="W517">
        <f>IF(Source!BI256&lt;=1,H517, 0)</f>
        <v>0</v>
      </c>
      <c r="X517">
        <f>IF(Source!BI256=2,H517, 0)</f>
        <v>91.62</v>
      </c>
      <c r="Y517">
        <f>IF(Source!BI256=3,H517, 0)</f>
        <v>0</v>
      </c>
      <c r="Z517">
        <f>IF(Source!BI256=4,H517, 0)</f>
        <v>0</v>
      </c>
    </row>
    <row r="518" spans="1:26" ht="15">
      <c r="G518" s="60">
        <f>H510+H511+H513+H514+H515+SUM(H517:H517)</f>
        <v>246.57999999999998</v>
      </c>
      <c r="H518" s="60"/>
      <c r="J518" s="60">
        <f>K510+K511+K513+K514+K515+SUM(K517:K517)</f>
        <v>3848.92</v>
      </c>
      <c r="K518" s="60"/>
      <c r="L518" s="49">
        <f>Source!U255</f>
        <v>4.2383999999999995</v>
      </c>
      <c r="O518" s="32">
        <f>G518</f>
        <v>246.57999999999998</v>
      </c>
      <c r="P518" s="32">
        <f>J518</f>
        <v>3848.92</v>
      </c>
      <c r="Q518" s="32">
        <f>L518</f>
        <v>4.2383999999999995</v>
      </c>
      <c r="W518">
        <f>IF(Source!BI255&lt;=1,H510+H511+H513+H514+H515, 0)</f>
        <v>0</v>
      </c>
      <c r="X518">
        <f>IF(Source!BI255=2,H510+H511+H513+H514+H515, 0)</f>
        <v>154.95999999999998</v>
      </c>
      <c r="Y518">
        <f>IF(Source!BI255=3,H510+H511+H513+H514+H515, 0)</f>
        <v>0</v>
      </c>
      <c r="Z518">
        <f>IF(Source!BI255=4,H510+H511+H513+H514+H515, 0)</f>
        <v>0</v>
      </c>
    </row>
    <row r="520" spans="1:26" ht="15">
      <c r="A520" s="62" t="str">
        <f>CONCATENATE("Итого по подразделу: ",IF(Source!G258&lt;&gt;"Новый подраздел", Source!G258, ""))</f>
        <v>Итого по подразделу: ремонт</v>
      </c>
      <c r="B520" s="62"/>
      <c r="C520" s="62"/>
      <c r="D520" s="62"/>
      <c r="E520" s="62"/>
      <c r="F520" s="62"/>
      <c r="G520" s="61">
        <f>SUM(O359:O519)</f>
        <v>20907.100000000006</v>
      </c>
      <c r="H520" s="61"/>
      <c r="I520" s="35"/>
      <c r="J520" s="61">
        <f>SUM(P359:P519)</f>
        <v>137408.12</v>
      </c>
      <c r="K520" s="61"/>
      <c r="L520" s="49">
        <f>SUM(Q359:Q519)</f>
        <v>102.10397250000001</v>
      </c>
    </row>
    <row r="523" spans="1:26" ht="14.25">
      <c r="C523" s="64" t="str">
        <f>Source!H287</f>
        <v>Ндс</v>
      </c>
      <c r="D523" s="64"/>
      <c r="E523" s="64"/>
      <c r="F523" s="64"/>
      <c r="G523" s="64"/>
      <c r="H523" s="64"/>
      <c r="I523" s="64"/>
      <c r="J523" s="65">
        <f>IF(Source!F287=0, "", Source!F287)</f>
        <v>24733.5</v>
      </c>
      <c r="K523" s="65"/>
    </row>
    <row r="524" spans="1:26" ht="14.25">
      <c r="C524" s="64" t="str">
        <f>Source!H288</f>
        <v>всего с НДС</v>
      </c>
      <c r="D524" s="64"/>
      <c r="E524" s="64"/>
      <c r="F524" s="64"/>
      <c r="G524" s="64"/>
      <c r="H524" s="64"/>
      <c r="I524" s="64"/>
      <c r="J524" s="65">
        <f>IF(Source!F288=0, "", Source!F288)</f>
        <v>162141.6</v>
      </c>
      <c r="K524" s="65"/>
    </row>
    <row r="526" spans="1:26" ht="15">
      <c r="A526" s="62" t="str">
        <f>CONCATENATE("Итого по разделу: ",IF(Source!G290&lt;&gt;"Новый раздел", Source!G290, ""))</f>
        <v>Итого по разделу: комната 23</v>
      </c>
      <c r="B526" s="62"/>
      <c r="C526" s="62"/>
      <c r="D526" s="62"/>
      <c r="E526" s="62"/>
      <c r="F526" s="62"/>
      <c r="G526" s="61">
        <f>SUM(O288:O525)</f>
        <v>21086.720000000005</v>
      </c>
      <c r="H526" s="61"/>
      <c r="I526" s="35"/>
      <c r="J526" s="61">
        <f>SUM(P288:P525)</f>
        <v>142693.25</v>
      </c>
      <c r="K526" s="61"/>
      <c r="L526" s="49">
        <f>SUM(Q288:Q525)</f>
        <v>110.99897250000001</v>
      </c>
    </row>
    <row r="529" spans="1:26" ht="14.25">
      <c r="C529" s="64" t="str">
        <f>Source!H319</f>
        <v>Ндс</v>
      </c>
      <c r="D529" s="64"/>
      <c r="E529" s="64"/>
      <c r="F529" s="64"/>
      <c r="G529" s="64"/>
      <c r="H529" s="64"/>
      <c r="I529" s="64"/>
      <c r="J529" s="65">
        <f>IF(Source!F319=0, "", Source!F319)</f>
        <v>25684.799999999999</v>
      </c>
      <c r="K529" s="65"/>
    </row>
    <row r="530" spans="1:26" ht="14.25">
      <c r="C530" s="64" t="str">
        <f>Source!H320</f>
        <v>всего с НДС</v>
      </c>
      <c r="D530" s="64"/>
      <c r="E530" s="64"/>
      <c r="F530" s="64"/>
      <c r="G530" s="64"/>
      <c r="H530" s="64"/>
      <c r="I530" s="64"/>
      <c r="J530" s="65">
        <f>IF(Source!F320=0, "", Source!F320)</f>
        <v>168378</v>
      </c>
      <c r="K530" s="65"/>
    </row>
    <row r="532" spans="1:26" ht="16.5">
      <c r="A532" s="63" t="str">
        <f>CONCATENATE("Раздел: ",IF(Source!G322&lt;&gt;"Новый раздел", Source!G322, ""))</f>
        <v>Раздел: комната 24</v>
      </c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</row>
    <row r="534" spans="1:26" ht="16.5">
      <c r="A534" s="63" t="str">
        <f>CONCATENATE("Подраздел: ",IF(Source!G326&lt;&gt;"Новый подраздел", Source!G326, ""))</f>
        <v>Подраздел: демонтаж</v>
      </c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</row>
    <row r="535" spans="1:26" ht="42.75">
      <c r="A535" s="23" t="str">
        <f>Source!E330</f>
        <v>1</v>
      </c>
      <c r="B535" s="53" t="str">
        <f>Source!F330</f>
        <v>57-1-2</v>
      </c>
      <c r="C535" s="53" t="str">
        <f>Source!G330</f>
        <v>Разборка оснований покрытия полов лаг из досок и брусков</v>
      </c>
      <c r="D535" s="37" t="str">
        <f>Source!H330</f>
        <v>100 м2 основания</v>
      </c>
      <c r="E535" s="10">
        <f>Source!I330</f>
        <v>0.14000000000000001</v>
      </c>
      <c r="F535" s="38">
        <f>Source!AL330+Source!AM330+Source!AO330</f>
        <v>59.83</v>
      </c>
      <c r="G535" s="39"/>
      <c r="H535" s="38"/>
      <c r="I535" s="39" t="str">
        <f>Source!BO330</f>
        <v>57-1-2</v>
      </c>
      <c r="J535" s="39"/>
      <c r="K535" s="38"/>
      <c r="L535" s="40"/>
      <c r="S535">
        <f>ROUND((Source!FX330/100)*((ROUND(Source!AF330*Source!I330, 2)+ROUND(Source!AE330*Source!I330, 2))), 2)</f>
        <v>6.7</v>
      </c>
      <c r="T535">
        <f>Source!X330</f>
        <v>189.78</v>
      </c>
      <c r="U535">
        <f>ROUND((Source!FY330/100)*((ROUND(Source!AF330*Source!I330, 2)+ROUND(Source!AE330*Source!I330, 2))), 2)</f>
        <v>5.7</v>
      </c>
      <c r="V535">
        <f>Source!Y330</f>
        <v>150.71</v>
      </c>
    </row>
    <row r="536" spans="1:26">
      <c r="C536" s="31" t="str">
        <f>"Объем: "&amp;Source!I330&amp;"=14/"&amp;"100"</f>
        <v>Объем: 0,14=14/100</v>
      </c>
    </row>
    <row r="537" spans="1:26" ht="14.25">
      <c r="A537" s="23"/>
      <c r="B537" s="53"/>
      <c r="C537" s="53" t="s">
        <v>938</v>
      </c>
      <c r="D537" s="37"/>
      <c r="E537" s="10"/>
      <c r="F537" s="38">
        <f>Source!AO330</f>
        <v>59.83</v>
      </c>
      <c r="G537" s="39" t="str">
        <f>Source!DG330</f>
        <v/>
      </c>
      <c r="H537" s="38">
        <f>ROUND(Source!AF330*Source!I330, 2)</f>
        <v>8.3800000000000008</v>
      </c>
      <c r="I537" s="39"/>
      <c r="J537" s="39">
        <f>IF(Source!BA330&lt;&gt; 0, Source!BA330, 1)</f>
        <v>33.32</v>
      </c>
      <c r="K537" s="38">
        <f>Source!S330</f>
        <v>279.08999999999997</v>
      </c>
      <c r="L537" s="40"/>
      <c r="R537">
        <f>H537</f>
        <v>8.3800000000000008</v>
      </c>
    </row>
    <row r="538" spans="1:26" ht="14.25">
      <c r="A538" s="23"/>
      <c r="B538" s="53"/>
      <c r="C538" s="53" t="s">
        <v>939</v>
      </c>
      <c r="D538" s="37" t="s">
        <v>940</v>
      </c>
      <c r="E538" s="10">
        <f>Source!BZ330</f>
        <v>80</v>
      </c>
      <c r="F538" s="56"/>
      <c r="G538" s="39"/>
      <c r="H538" s="38">
        <f>SUM(S535:S541)</f>
        <v>6.7</v>
      </c>
      <c r="I538" s="41" t="str">
        <f>CONCATENATE(Source!FX330, Source!FV330, "=")</f>
        <v>80*0,85=</v>
      </c>
      <c r="J538" s="36">
        <f>Source!AT330</f>
        <v>68</v>
      </c>
      <c r="K538" s="38">
        <f>SUM(T535:T541)</f>
        <v>189.78</v>
      </c>
      <c r="L538" s="40"/>
    </row>
    <row r="539" spans="1:26" ht="14.25">
      <c r="A539" s="23"/>
      <c r="B539" s="53"/>
      <c r="C539" s="53" t="s">
        <v>941</v>
      </c>
      <c r="D539" s="37" t="s">
        <v>940</v>
      </c>
      <c r="E539" s="10">
        <f>Source!CA330</f>
        <v>68</v>
      </c>
      <c r="F539" s="56"/>
      <c r="G539" s="39"/>
      <c r="H539" s="38">
        <f>SUM(U535:U541)</f>
        <v>5.7</v>
      </c>
      <c r="I539" s="41" t="str">
        <f>CONCATENATE(Source!FY330, Source!FW330, "=")</f>
        <v>68*0,8=</v>
      </c>
      <c r="J539" s="36">
        <f>Source!AU330</f>
        <v>54</v>
      </c>
      <c r="K539" s="38">
        <f>SUM(V535:V541)</f>
        <v>150.71</v>
      </c>
      <c r="L539" s="40"/>
    </row>
    <row r="540" spans="1:26" ht="14.25">
      <c r="A540" s="23"/>
      <c r="B540" s="53"/>
      <c r="C540" s="53" t="s">
        <v>942</v>
      </c>
      <c r="D540" s="37" t="s">
        <v>943</v>
      </c>
      <c r="E540" s="10">
        <f>Source!AQ330</f>
        <v>7.67</v>
      </c>
      <c r="F540" s="38"/>
      <c r="G540" s="39" t="str">
        <f>Source!DI330</f>
        <v/>
      </c>
      <c r="H540" s="38"/>
      <c r="I540" s="39"/>
      <c r="J540" s="39"/>
      <c r="K540" s="38"/>
      <c r="L540" s="42">
        <f>Source!U330</f>
        <v>1.0738000000000001</v>
      </c>
    </row>
    <row r="541" spans="1:26" ht="14.25">
      <c r="A541" s="54" t="str">
        <f>Source!E331</f>
        <v>1,1</v>
      </c>
      <c r="B541" s="55" t="str">
        <f>Source!F331</f>
        <v>509-9900</v>
      </c>
      <c r="C541" s="55" t="str">
        <f>Source!G331</f>
        <v>Строительный мусор</v>
      </c>
      <c r="D541" s="43" t="str">
        <f>Source!H331</f>
        <v>т</v>
      </c>
      <c r="E541" s="44">
        <f>Source!I331</f>
        <v>9.8000000000000004E-2</v>
      </c>
      <c r="F541" s="45">
        <f>Source!AL331+Source!AM331+Source!AO331</f>
        <v>0</v>
      </c>
      <c r="G541" s="46" t="s">
        <v>3</v>
      </c>
      <c r="H541" s="45">
        <f>ROUND(Source!AC331*Source!I331, 2)+ROUND(Source!AD331*Source!I331, 2)+ROUND(Source!AF331*Source!I331, 2)</f>
        <v>0</v>
      </c>
      <c r="I541" s="47"/>
      <c r="J541" s="47">
        <f>IF(Source!BC331&lt;&gt; 0, Source!BC331, 1)</f>
        <v>1</v>
      </c>
      <c r="K541" s="45">
        <f>Source!O331</f>
        <v>0</v>
      </c>
      <c r="L541" s="48"/>
      <c r="S541">
        <f>ROUND((Source!FX331/100)*((ROUND(Source!AF331*Source!I331, 2)+ROUND(Source!AE331*Source!I331, 2))), 2)</f>
        <v>0</v>
      </c>
      <c r="T541">
        <f>Source!X331</f>
        <v>0</v>
      </c>
      <c r="U541">
        <f>ROUND((Source!FY331/100)*((ROUND(Source!AF331*Source!I331, 2)+ROUND(Source!AE331*Source!I331, 2))), 2)</f>
        <v>0</v>
      </c>
      <c r="V541">
        <f>Source!Y331</f>
        <v>0</v>
      </c>
      <c r="W541">
        <f>IF(Source!BI331&lt;=1,H541, 0)</f>
        <v>0</v>
      </c>
      <c r="X541">
        <f>IF(Source!BI331=2,H541, 0)</f>
        <v>0</v>
      </c>
      <c r="Y541">
        <f>IF(Source!BI331=3,H541, 0)</f>
        <v>0</v>
      </c>
      <c r="Z541">
        <f>IF(Source!BI331=4,H541, 0)</f>
        <v>0</v>
      </c>
    </row>
    <row r="542" spans="1:26" ht="15">
      <c r="G542" s="60">
        <f>H537+H538+H539+SUM(H541:H541)</f>
        <v>20.78</v>
      </c>
      <c r="H542" s="60"/>
      <c r="J542" s="60">
        <f>K537+K538+K539+SUM(K541:K541)</f>
        <v>619.58000000000004</v>
      </c>
      <c r="K542" s="60"/>
      <c r="L542" s="49">
        <f>Source!U330</f>
        <v>1.0738000000000001</v>
      </c>
      <c r="O542" s="32">
        <f>G542</f>
        <v>20.78</v>
      </c>
      <c r="P542" s="32">
        <f>J542</f>
        <v>619.58000000000004</v>
      </c>
      <c r="Q542" s="32">
        <f>L542</f>
        <v>1.0738000000000001</v>
      </c>
      <c r="W542">
        <f>IF(Source!BI330&lt;=1,H537+H538+H539, 0)</f>
        <v>20.78</v>
      </c>
      <c r="X542">
        <f>IF(Source!BI330=2,H537+H538+H539, 0)</f>
        <v>0</v>
      </c>
      <c r="Y542">
        <f>IF(Source!BI330=3,H537+H538+H539, 0)</f>
        <v>0</v>
      </c>
      <c r="Z542">
        <f>IF(Source!BI330=4,H537+H538+H539, 0)</f>
        <v>0</v>
      </c>
    </row>
    <row r="543" spans="1:26" ht="42.75">
      <c r="A543" s="23" t="str">
        <f>Source!E332</f>
        <v>2</v>
      </c>
      <c r="B543" s="53" t="str">
        <f>Source!F332</f>
        <v>57-2-1</v>
      </c>
      <c r="C543" s="53" t="str">
        <f>Source!G332</f>
        <v>Разборка покрытий полов из линолеума и релина</v>
      </c>
      <c r="D543" s="37" t="str">
        <f>Source!H332</f>
        <v>100 м2 покрытия</v>
      </c>
      <c r="E543" s="10">
        <f>Source!I332</f>
        <v>0.14000000000000001</v>
      </c>
      <c r="F543" s="38">
        <f>Source!AL332+Source!AM332+Source!AO332</f>
        <v>92.9</v>
      </c>
      <c r="G543" s="39"/>
      <c r="H543" s="38"/>
      <c r="I543" s="39" t="str">
        <f>Source!BO332</f>
        <v>57-2-1</v>
      </c>
      <c r="J543" s="39"/>
      <c r="K543" s="38"/>
      <c r="L543" s="40"/>
      <c r="S543">
        <f>ROUND((Source!FX332/100)*((ROUND(Source!AF332*Source!I332, 2)+ROUND(Source!AE332*Source!I332, 2))), 2)</f>
        <v>10.15</v>
      </c>
      <c r="T543">
        <f>Source!X332</f>
        <v>287.39</v>
      </c>
      <c r="U543">
        <f>ROUND((Source!FY332/100)*((ROUND(Source!AF332*Source!I332, 2)+ROUND(Source!AE332*Source!I332, 2))), 2)</f>
        <v>8.6300000000000008</v>
      </c>
      <c r="V543">
        <f>Source!Y332</f>
        <v>228.22</v>
      </c>
    </row>
    <row r="544" spans="1:26">
      <c r="C544" s="31" t="str">
        <f>"Объем: "&amp;Source!I332&amp;"=14/"&amp;"100"</f>
        <v>Объем: 0,14=14/100</v>
      </c>
    </row>
    <row r="545" spans="1:26" ht="14.25">
      <c r="A545" s="23"/>
      <c r="B545" s="53"/>
      <c r="C545" s="53" t="s">
        <v>938</v>
      </c>
      <c r="D545" s="37"/>
      <c r="E545" s="10"/>
      <c r="F545" s="38">
        <f>Source!AO332</f>
        <v>88.84</v>
      </c>
      <c r="G545" s="39" t="str">
        <f>Source!DG332</f>
        <v/>
      </c>
      <c r="H545" s="38">
        <f>ROUND(Source!AF332*Source!I332, 2)</f>
        <v>12.44</v>
      </c>
      <c r="I545" s="39"/>
      <c r="J545" s="39">
        <f>IF(Source!BA332&lt;&gt; 0, Source!BA332, 1)</f>
        <v>33.32</v>
      </c>
      <c r="K545" s="38">
        <f>Source!S332</f>
        <v>414.42</v>
      </c>
      <c r="L545" s="40"/>
      <c r="R545">
        <f>H545</f>
        <v>12.44</v>
      </c>
    </row>
    <row r="546" spans="1:26" ht="14.25">
      <c r="A546" s="23"/>
      <c r="B546" s="53"/>
      <c r="C546" s="53" t="s">
        <v>92</v>
      </c>
      <c r="D546" s="37"/>
      <c r="E546" s="10"/>
      <c r="F546" s="38">
        <f>Source!AM332</f>
        <v>4.0599999999999996</v>
      </c>
      <c r="G546" s="39" t="str">
        <f>Source!DE332</f>
        <v/>
      </c>
      <c r="H546" s="38">
        <f>ROUND(Source!AD332*Source!I332, 2)</f>
        <v>0.56999999999999995</v>
      </c>
      <c r="I546" s="39"/>
      <c r="J546" s="39">
        <f>IF(Source!BB332&lt;&gt; 0, Source!BB332, 1)</f>
        <v>14.94</v>
      </c>
      <c r="K546" s="38">
        <f>Source!Q332</f>
        <v>8.49</v>
      </c>
      <c r="L546" s="40"/>
    </row>
    <row r="547" spans="1:26" ht="14.25">
      <c r="A547" s="23"/>
      <c r="B547" s="53"/>
      <c r="C547" s="53" t="s">
        <v>944</v>
      </c>
      <c r="D547" s="37"/>
      <c r="E547" s="10"/>
      <c r="F547" s="38">
        <f>Source!AN332</f>
        <v>1.76</v>
      </c>
      <c r="G547" s="39" t="str">
        <f>Source!DF332</f>
        <v/>
      </c>
      <c r="H547" s="50">
        <f>ROUND(Source!AE332*Source!I332, 2)</f>
        <v>0.25</v>
      </c>
      <c r="I547" s="39"/>
      <c r="J547" s="39">
        <f>IF(Source!BS332&lt;&gt; 0, Source!BS332, 1)</f>
        <v>33.32</v>
      </c>
      <c r="K547" s="50">
        <f>Source!R332</f>
        <v>8.2100000000000009</v>
      </c>
      <c r="L547" s="40"/>
      <c r="R547">
        <f>H547</f>
        <v>0.25</v>
      </c>
    </row>
    <row r="548" spans="1:26" ht="14.25">
      <c r="A548" s="23"/>
      <c r="B548" s="53"/>
      <c r="C548" s="53" t="s">
        <v>939</v>
      </c>
      <c r="D548" s="37" t="s">
        <v>940</v>
      </c>
      <c r="E548" s="10">
        <f>Source!BZ332</f>
        <v>80</v>
      </c>
      <c r="F548" s="56"/>
      <c r="G548" s="39"/>
      <c r="H548" s="38">
        <f>SUM(S543:S551)</f>
        <v>10.15</v>
      </c>
      <c r="I548" s="41" t="str">
        <f>CONCATENATE(Source!FX332, Source!FV332, "=")</f>
        <v>80*0,85=</v>
      </c>
      <c r="J548" s="36">
        <f>Source!AT332</f>
        <v>68</v>
      </c>
      <c r="K548" s="38">
        <f>SUM(T543:T551)</f>
        <v>287.39</v>
      </c>
      <c r="L548" s="40"/>
    </row>
    <row r="549" spans="1:26" ht="14.25">
      <c r="A549" s="23"/>
      <c r="B549" s="53"/>
      <c r="C549" s="53" t="s">
        <v>941</v>
      </c>
      <c r="D549" s="37" t="s">
        <v>940</v>
      </c>
      <c r="E549" s="10">
        <f>Source!CA332</f>
        <v>68</v>
      </c>
      <c r="F549" s="56"/>
      <c r="G549" s="39"/>
      <c r="H549" s="38">
        <f>SUM(U543:U551)</f>
        <v>8.6300000000000008</v>
      </c>
      <c r="I549" s="41" t="str">
        <f>CONCATENATE(Source!FY332, Source!FW332, "=")</f>
        <v>68*0,8=</v>
      </c>
      <c r="J549" s="36">
        <f>Source!AU332</f>
        <v>54</v>
      </c>
      <c r="K549" s="38">
        <f>SUM(V543:V551)</f>
        <v>228.22</v>
      </c>
      <c r="L549" s="40"/>
    </row>
    <row r="550" spans="1:26" ht="14.25">
      <c r="A550" s="23"/>
      <c r="B550" s="53"/>
      <c r="C550" s="53" t="s">
        <v>942</v>
      </c>
      <c r="D550" s="37" t="s">
        <v>943</v>
      </c>
      <c r="E550" s="10">
        <f>Source!AQ332</f>
        <v>11.39</v>
      </c>
      <c r="F550" s="38"/>
      <c r="G550" s="39" t="str">
        <f>Source!DI332</f>
        <v/>
      </c>
      <c r="H550" s="38"/>
      <c r="I550" s="39"/>
      <c r="J550" s="39"/>
      <c r="K550" s="38"/>
      <c r="L550" s="42">
        <f>Source!U332</f>
        <v>1.5946000000000002</v>
      </c>
    </row>
    <row r="551" spans="1:26" ht="14.25">
      <c r="A551" s="54" t="str">
        <f>Source!E333</f>
        <v>2,1</v>
      </c>
      <c r="B551" s="55" t="str">
        <f>Source!F333</f>
        <v>509-9900</v>
      </c>
      <c r="C551" s="55" t="str">
        <f>Source!G333</f>
        <v>Строительный мусор</v>
      </c>
      <c r="D551" s="43" t="str">
        <f>Source!H333</f>
        <v>т</v>
      </c>
      <c r="E551" s="44">
        <f>Source!I333</f>
        <v>6.5799999999999997E-2</v>
      </c>
      <c r="F551" s="45">
        <f>Source!AL333+Source!AM333+Source!AO333</f>
        <v>0</v>
      </c>
      <c r="G551" s="46" t="s">
        <v>3</v>
      </c>
      <c r="H551" s="45">
        <f>ROUND(Source!AC333*Source!I333, 2)+ROUND(Source!AD333*Source!I333, 2)+ROUND(Source!AF333*Source!I333, 2)</f>
        <v>0</v>
      </c>
      <c r="I551" s="47"/>
      <c r="J551" s="47">
        <f>IF(Source!BC333&lt;&gt; 0, Source!BC333, 1)</f>
        <v>1</v>
      </c>
      <c r="K551" s="45">
        <f>Source!O333</f>
        <v>0</v>
      </c>
      <c r="L551" s="48"/>
      <c r="S551">
        <f>ROUND((Source!FX333/100)*((ROUND(Source!AF333*Source!I333, 2)+ROUND(Source!AE333*Source!I333, 2))), 2)</f>
        <v>0</v>
      </c>
      <c r="T551">
        <f>Source!X333</f>
        <v>0</v>
      </c>
      <c r="U551">
        <f>ROUND((Source!FY333/100)*((ROUND(Source!AF333*Source!I333, 2)+ROUND(Source!AE333*Source!I333, 2))), 2)</f>
        <v>0</v>
      </c>
      <c r="V551">
        <f>Source!Y333</f>
        <v>0</v>
      </c>
      <c r="W551">
        <f>IF(Source!BI333&lt;=1,H551, 0)</f>
        <v>0</v>
      </c>
      <c r="X551">
        <f>IF(Source!BI333=2,H551, 0)</f>
        <v>0</v>
      </c>
      <c r="Y551">
        <f>IF(Source!BI333=3,H551, 0)</f>
        <v>0</v>
      </c>
      <c r="Z551">
        <f>IF(Source!BI333=4,H551, 0)</f>
        <v>0</v>
      </c>
    </row>
    <row r="552" spans="1:26" ht="15">
      <c r="G552" s="60">
        <f>H545+H546+H548+H549+SUM(H551:H551)</f>
        <v>31.79</v>
      </c>
      <c r="H552" s="60"/>
      <c r="J552" s="60">
        <f>K545+K546+K548+K549+SUM(K551:K551)</f>
        <v>938.52</v>
      </c>
      <c r="K552" s="60"/>
      <c r="L552" s="49">
        <f>Source!U332</f>
        <v>1.5946000000000002</v>
      </c>
      <c r="O552" s="32">
        <f>G552</f>
        <v>31.79</v>
      </c>
      <c r="P552" s="32">
        <f>J552</f>
        <v>938.52</v>
      </c>
      <c r="Q552" s="32">
        <f>L552</f>
        <v>1.5946000000000002</v>
      </c>
      <c r="W552">
        <f>IF(Source!BI332&lt;=1,H545+H546+H548+H549, 0)</f>
        <v>31.79</v>
      </c>
      <c r="X552">
        <f>IF(Source!BI332=2,H545+H546+H548+H549, 0)</f>
        <v>0</v>
      </c>
      <c r="Y552">
        <f>IF(Source!BI332=3,H545+H546+H548+H549, 0)</f>
        <v>0</v>
      </c>
      <c r="Z552">
        <f>IF(Source!BI332=4,H545+H546+H548+H549, 0)</f>
        <v>0</v>
      </c>
    </row>
    <row r="553" spans="1:26" ht="42.75">
      <c r="A553" s="23" t="str">
        <f>Source!E334</f>
        <v>3</v>
      </c>
      <c r="B553" s="53" t="str">
        <f>Source!F334</f>
        <v>57-3-1</v>
      </c>
      <c r="C553" s="53" t="str">
        <f>Source!G334</f>
        <v>Разборка плинтусов деревянных и из пластмассовых материалов</v>
      </c>
      <c r="D553" s="37" t="str">
        <f>Source!H334</f>
        <v>100 М ПЛИНТУСА</v>
      </c>
      <c r="E553" s="10">
        <f>Source!I334</f>
        <v>0.16</v>
      </c>
      <c r="F553" s="38">
        <f>Source!AL334+Source!AM334+Source!AO334</f>
        <v>29.41</v>
      </c>
      <c r="G553" s="39"/>
      <c r="H553" s="38"/>
      <c r="I553" s="39" t="str">
        <f>Source!BO334</f>
        <v>57-3-1</v>
      </c>
      <c r="J553" s="39"/>
      <c r="K553" s="38"/>
      <c r="L553" s="40"/>
      <c r="S553">
        <f>ROUND((Source!FX334/100)*((ROUND(Source!AF334*Source!I334, 2)+ROUND(Source!AE334*Source!I334, 2))), 2)</f>
        <v>3.77</v>
      </c>
      <c r="T553">
        <f>Source!X334</f>
        <v>106.62</v>
      </c>
      <c r="U553">
        <f>ROUND((Source!FY334/100)*((ROUND(Source!AF334*Source!I334, 2)+ROUND(Source!AE334*Source!I334, 2))), 2)</f>
        <v>3.2</v>
      </c>
      <c r="V553">
        <f>Source!Y334</f>
        <v>84.67</v>
      </c>
    </row>
    <row r="554" spans="1:26">
      <c r="C554" s="31" t="str">
        <f>"Объем: "&amp;Source!I334&amp;"=16/"&amp;"100"</f>
        <v>Объем: 0,16=16/100</v>
      </c>
    </row>
    <row r="555" spans="1:26" ht="14.25">
      <c r="A555" s="23"/>
      <c r="B555" s="53"/>
      <c r="C555" s="53" t="s">
        <v>938</v>
      </c>
      <c r="D555" s="37"/>
      <c r="E555" s="10"/>
      <c r="F555" s="38">
        <f>Source!AO334</f>
        <v>29.41</v>
      </c>
      <c r="G555" s="39" t="str">
        <f>Source!DG334</f>
        <v/>
      </c>
      <c r="H555" s="38">
        <f>ROUND(Source!AF334*Source!I334, 2)</f>
        <v>4.71</v>
      </c>
      <c r="I555" s="39"/>
      <c r="J555" s="39">
        <f>IF(Source!BA334&lt;&gt; 0, Source!BA334, 1)</f>
        <v>33.32</v>
      </c>
      <c r="K555" s="38">
        <f>Source!S334</f>
        <v>156.79</v>
      </c>
      <c r="L555" s="40"/>
      <c r="R555">
        <f>H555</f>
        <v>4.71</v>
      </c>
    </row>
    <row r="556" spans="1:26" ht="14.25">
      <c r="A556" s="23"/>
      <c r="B556" s="53"/>
      <c r="C556" s="53" t="s">
        <v>939</v>
      </c>
      <c r="D556" s="37" t="s">
        <v>940</v>
      </c>
      <c r="E556" s="10">
        <f>Source!BZ334</f>
        <v>80</v>
      </c>
      <c r="F556" s="56"/>
      <c r="G556" s="39"/>
      <c r="H556" s="38">
        <f>SUM(S553:S559)</f>
        <v>3.77</v>
      </c>
      <c r="I556" s="41" t="str">
        <f>CONCATENATE(Source!FX334, Source!FV334, "=")</f>
        <v>80*0,85=</v>
      </c>
      <c r="J556" s="36">
        <f>Source!AT334</f>
        <v>68</v>
      </c>
      <c r="K556" s="38">
        <f>SUM(T553:T559)</f>
        <v>106.62</v>
      </c>
      <c r="L556" s="40"/>
    </row>
    <row r="557" spans="1:26" ht="14.25">
      <c r="A557" s="23"/>
      <c r="B557" s="53"/>
      <c r="C557" s="53" t="s">
        <v>941</v>
      </c>
      <c r="D557" s="37" t="s">
        <v>940</v>
      </c>
      <c r="E557" s="10">
        <f>Source!CA334</f>
        <v>68</v>
      </c>
      <c r="F557" s="56"/>
      <c r="G557" s="39"/>
      <c r="H557" s="38">
        <f>SUM(U553:U559)</f>
        <v>3.2</v>
      </c>
      <c r="I557" s="41" t="str">
        <f>CONCATENATE(Source!FY334, Source!FW334, "=")</f>
        <v>68*0,8=</v>
      </c>
      <c r="J557" s="36">
        <f>Source!AU334</f>
        <v>54</v>
      </c>
      <c r="K557" s="38">
        <f>SUM(V553:V559)</f>
        <v>84.67</v>
      </c>
      <c r="L557" s="40"/>
    </row>
    <row r="558" spans="1:26" ht="14.25">
      <c r="A558" s="23"/>
      <c r="B558" s="53"/>
      <c r="C558" s="53" t="s">
        <v>942</v>
      </c>
      <c r="D558" s="37" t="s">
        <v>943</v>
      </c>
      <c r="E558" s="10">
        <f>Source!AQ334</f>
        <v>3.77</v>
      </c>
      <c r="F558" s="38"/>
      <c r="G558" s="39" t="str">
        <f>Source!DI334</f>
        <v/>
      </c>
      <c r="H558" s="38"/>
      <c r="I558" s="39"/>
      <c r="J558" s="39"/>
      <c r="K558" s="38"/>
      <c r="L558" s="42">
        <f>Source!U334</f>
        <v>0.60320000000000007</v>
      </c>
    </row>
    <row r="559" spans="1:26" ht="14.25">
      <c r="A559" s="54" t="str">
        <f>Source!E335</f>
        <v>3,1</v>
      </c>
      <c r="B559" s="55" t="str">
        <f>Source!F335</f>
        <v>509-9900</v>
      </c>
      <c r="C559" s="55" t="str">
        <f>Source!G335</f>
        <v>Строительный мусор</v>
      </c>
      <c r="D559" s="43" t="str">
        <f>Source!H335</f>
        <v>т</v>
      </c>
      <c r="E559" s="44">
        <f>Source!I335</f>
        <v>1.7600000000000001E-2</v>
      </c>
      <c r="F559" s="45">
        <f>Source!AL335+Source!AM335+Source!AO335</f>
        <v>0</v>
      </c>
      <c r="G559" s="46" t="s">
        <v>3</v>
      </c>
      <c r="H559" s="45">
        <f>ROUND(Source!AC335*Source!I335, 2)+ROUND(Source!AD335*Source!I335, 2)+ROUND(Source!AF335*Source!I335, 2)</f>
        <v>0</v>
      </c>
      <c r="I559" s="47"/>
      <c r="J559" s="47">
        <f>IF(Source!BC335&lt;&gt; 0, Source!BC335, 1)</f>
        <v>1</v>
      </c>
      <c r="K559" s="45">
        <f>Source!O335</f>
        <v>0</v>
      </c>
      <c r="L559" s="48"/>
      <c r="S559">
        <f>ROUND((Source!FX335/100)*((ROUND(Source!AF335*Source!I335, 2)+ROUND(Source!AE335*Source!I335, 2))), 2)</f>
        <v>0</v>
      </c>
      <c r="T559">
        <f>Source!X335</f>
        <v>0</v>
      </c>
      <c r="U559">
        <f>ROUND((Source!FY335/100)*((ROUND(Source!AF335*Source!I335, 2)+ROUND(Source!AE335*Source!I335, 2))), 2)</f>
        <v>0</v>
      </c>
      <c r="V559">
        <f>Source!Y335</f>
        <v>0</v>
      </c>
      <c r="W559">
        <f>IF(Source!BI335&lt;=1,H559, 0)</f>
        <v>0</v>
      </c>
      <c r="X559">
        <f>IF(Source!BI335=2,H559, 0)</f>
        <v>0</v>
      </c>
      <c r="Y559">
        <f>IF(Source!BI335=3,H559, 0)</f>
        <v>0</v>
      </c>
      <c r="Z559">
        <f>IF(Source!BI335=4,H559, 0)</f>
        <v>0</v>
      </c>
    </row>
    <row r="560" spans="1:26" ht="15">
      <c r="G560" s="60">
        <f>H555+H556+H557+SUM(H559:H559)</f>
        <v>11.68</v>
      </c>
      <c r="H560" s="60"/>
      <c r="J560" s="60">
        <f>K555+K556+K557+SUM(K559:K559)</f>
        <v>348.08</v>
      </c>
      <c r="K560" s="60"/>
      <c r="L560" s="49">
        <f>Source!U334</f>
        <v>0.60320000000000007</v>
      </c>
      <c r="O560" s="32">
        <f>G560</f>
        <v>11.68</v>
      </c>
      <c r="P560" s="32">
        <f>J560</f>
        <v>348.08</v>
      </c>
      <c r="Q560" s="32">
        <f>L560</f>
        <v>0.60320000000000007</v>
      </c>
      <c r="W560">
        <f>IF(Source!BI334&lt;=1,H555+H556+H557, 0)</f>
        <v>11.68</v>
      </c>
      <c r="X560">
        <f>IF(Source!BI334=2,H555+H556+H557, 0)</f>
        <v>0</v>
      </c>
      <c r="Y560">
        <f>IF(Source!BI334=3,H555+H556+H557, 0)</f>
        <v>0</v>
      </c>
      <c r="Z560">
        <f>IF(Source!BI334=4,H555+H556+H557, 0)</f>
        <v>0</v>
      </c>
    </row>
    <row r="561" spans="1:26" ht="14.25">
      <c r="A561" s="23" t="str">
        <f>Source!E336</f>
        <v>4</v>
      </c>
      <c r="B561" s="53" t="str">
        <f>Source!F336</f>
        <v>67-4-1</v>
      </c>
      <c r="C561" s="53" t="str">
        <f>Source!G336</f>
        <v>Демонтаж выключателей, розеток</v>
      </c>
      <c r="D561" s="37" t="str">
        <f>Source!H336</f>
        <v>100 шт.</v>
      </c>
      <c r="E561" s="10">
        <f>Source!I336</f>
        <v>0.04</v>
      </c>
      <c r="F561" s="38">
        <f>Source!AL336+Source!AM336+Source!AO336</f>
        <v>45.55</v>
      </c>
      <c r="G561" s="39"/>
      <c r="H561" s="38"/>
      <c r="I561" s="39" t="str">
        <f>Source!BO336</f>
        <v>67-4-1</v>
      </c>
      <c r="J561" s="39"/>
      <c r="K561" s="38"/>
      <c r="L561" s="40"/>
      <c r="S561">
        <f>ROUND((Source!FX336/100)*((ROUND(Source!AF336*Source!I336, 2)+ROUND(Source!AE336*Source!I336, 2))), 2)</f>
        <v>1.55</v>
      </c>
      <c r="T561">
        <f>Source!X336</f>
        <v>43.71</v>
      </c>
      <c r="U561">
        <f>ROUND((Source!FY336/100)*((ROUND(Source!AF336*Source!I336, 2)+ROUND(Source!AE336*Source!I336, 2))), 2)</f>
        <v>1.18</v>
      </c>
      <c r="V561">
        <f>Source!Y336</f>
        <v>31.57</v>
      </c>
    </row>
    <row r="562" spans="1:26">
      <c r="C562" s="31" t="str">
        <f>"Объем: "&amp;Source!I336&amp;"=4/"&amp;"100"</f>
        <v>Объем: 0,04=4/100</v>
      </c>
    </row>
    <row r="563" spans="1:26" ht="14.25">
      <c r="A563" s="23"/>
      <c r="B563" s="53"/>
      <c r="C563" s="53" t="s">
        <v>938</v>
      </c>
      <c r="D563" s="37"/>
      <c r="E563" s="10"/>
      <c r="F563" s="38">
        <f>Source!AO336</f>
        <v>45.55</v>
      </c>
      <c r="G563" s="39" t="str">
        <f>Source!DG336</f>
        <v/>
      </c>
      <c r="H563" s="38">
        <f>ROUND(Source!AF336*Source!I336, 2)</f>
        <v>1.82</v>
      </c>
      <c r="I563" s="39"/>
      <c r="J563" s="39">
        <f>IF(Source!BA336&lt;&gt; 0, Source!BA336, 1)</f>
        <v>33.32</v>
      </c>
      <c r="K563" s="38">
        <f>Source!S336</f>
        <v>60.71</v>
      </c>
      <c r="L563" s="40"/>
      <c r="R563">
        <f>H563</f>
        <v>1.82</v>
      </c>
    </row>
    <row r="564" spans="1:26" ht="14.25">
      <c r="A564" s="23"/>
      <c r="B564" s="53"/>
      <c r="C564" s="53" t="s">
        <v>939</v>
      </c>
      <c r="D564" s="37" t="s">
        <v>940</v>
      </c>
      <c r="E564" s="10">
        <f>Source!BZ336</f>
        <v>85</v>
      </c>
      <c r="F564" s="56"/>
      <c r="G564" s="39"/>
      <c r="H564" s="38">
        <f>SUM(S561:S566)</f>
        <v>1.55</v>
      </c>
      <c r="I564" s="41" t="str">
        <f>CONCATENATE(Source!FX336, Source!FV336, "=")</f>
        <v>85*0,85=</v>
      </c>
      <c r="J564" s="36">
        <f>Source!AT336</f>
        <v>72</v>
      </c>
      <c r="K564" s="38">
        <f>SUM(T561:T566)</f>
        <v>43.71</v>
      </c>
      <c r="L564" s="40"/>
    </row>
    <row r="565" spans="1:26" ht="14.25">
      <c r="A565" s="23"/>
      <c r="B565" s="53"/>
      <c r="C565" s="53" t="s">
        <v>941</v>
      </c>
      <c r="D565" s="37" t="s">
        <v>940</v>
      </c>
      <c r="E565" s="10">
        <f>Source!CA336</f>
        <v>65</v>
      </c>
      <c r="F565" s="56"/>
      <c r="G565" s="39"/>
      <c r="H565" s="38">
        <f>SUM(U561:U566)</f>
        <v>1.18</v>
      </c>
      <c r="I565" s="41" t="str">
        <f>CONCATENATE(Source!FY336, Source!FW336, "=")</f>
        <v>65*0,8=</v>
      </c>
      <c r="J565" s="36">
        <f>Source!AU336</f>
        <v>52</v>
      </c>
      <c r="K565" s="38">
        <f>SUM(V561:V566)</f>
        <v>31.57</v>
      </c>
      <c r="L565" s="40"/>
    </row>
    <row r="566" spans="1:26" ht="14.25">
      <c r="A566" s="54"/>
      <c r="B566" s="55"/>
      <c r="C566" s="55" t="s">
        <v>942</v>
      </c>
      <c r="D566" s="43" t="s">
        <v>943</v>
      </c>
      <c r="E566" s="44">
        <f>Source!AQ336</f>
        <v>5.84</v>
      </c>
      <c r="F566" s="45"/>
      <c r="G566" s="47" t="str">
        <f>Source!DI336</f>
        <v/>
      </c>
      <c r="H566" s="45"/>
      <c r="I566" s="47"/>
      <c r="J566" s="47"/>
      <c r="K566" s="45"/>
      <c r="L566" s="51">
        <f>Source!U336</f>
        <v>0.2336</v>
      </c>
    </row>
    <row r="567" spans="1:26" ht="15">
      <c r="G567" s="60">
        <f>H563+H564+H565</f>
        <v>4.55</v>
      </c>
      <c r="H567" s="60"/>
      <c r="J567" s="60">
        <f>K563+K564+K565</f>
        <v>135.99</v>
      </c>
      <c r="K567" s="60"/>
      <c r="L567" s="49">
        <f>Source!U336</f>
        <v>0.2336</v>
      </c>
      <c r="O567" s="32">
        <f>G567</f>
        <v>4.55</v>
      </c>
      <c r="P567" s="32">
        <f>J567</f>
        <v>135.99</v>
      </c>
      <c r="Q567" s="32">
        <f>L567</f>
        <v>0.2336</v>
      </c>
      <c r="W567">
        <f>IF(Source!BI336&lt;=1,H563+H564+H565, 0)</f>
        <v>4.55</v>
      </c>
      <c r="X567">
        <f>IF(Source!BI336=2,H563+H564+H565, 0)</f>
        <v>0</v>
      </c>
      <c r="Y567">
        <f>IF(Source!BI336=3,H563+H564+H565, 0)</f>
        <v>0</v>
      </c>
      <c r="Z567">
        <f>IF(Source!BI336=4,H563+H564+H565, 0)</f>
        <v>0</v>
      </c>
    </row>
    <row r="568" spans="1:26" ht="14.25">
      <c r="A568" s="23" t="str">
        <f>Source!E337</f>
        <v>5</v>
      </c>
      <c r="B568" s="53" t="str">
        <f>Source!F337</f>
        <v>67-3-1</v>
      </c>
      <c r="C568" s="53" t="str">
        <f>Source!G337</f>
        <v>Демонтаж кабеля</v>
      </c>
      <c r="D568" s="37" t="str">
        <f>Source!H337</f>
        <v>100 м</v>
      </c>
      <c r="E568" s="10">
        <f>Source!I337</f>
        <v>0.2</v>
      </c>
      <c r="F568" s="38">
        <f>Source!AL337+Source!AM337+Source!AO337</f>
        <v>75.5</v>
      </c>
      <c r="G568" s="39"/>
      <c r="H568" s="38"/>
      <c r="I568" s="39" t="str">
        <f>Source!BO337</f>
        <v>67-3-1</v>
      </c>
      <c r="J568" s="39"/>
      <c r="K568" s="38"/>
      <c r="L568" s="40"/>
      <c r="S568">
        <f>ROUND((Source!FX337/100)*((ROUND(Source!AF337*Source!I337, 2)+ROUND(Source!AE337*Source!I337, 2))), 2)</f>
        <v>12.81</v>
      </c>
      <c r="T568">
        <f>Source!X337</f>
        <v>361.44</v>
      </c>
      <c r="U568">
        <f>ROUND((Source!FY337/100)*((ROUND(Source!AF337*Source!I337, 2)+ROUND(Source!AE337*Source!I337, 2))), 2)</f>
        <v>9.8000000000000007</v>
      </c>
      <c r="V568">
        <f>Source!Y337</f>
        <v>261.04000000000002</v>
      </c>
    </row>
    <row r="569" spans="1:26">
      <c r="C569" s="31" t="str">
        <f>"Объем: "&amp;Source!I337&amp;"=20/"&amp;"100"</f>
        <v>Объем: 0,2=20/100</v>
      </c>
    </row>
    <row r="570" spans="1:26" ht="14.25">
      <c r="A570" s="23"/>
      <c r="B570" s="53"/>
      <c r="C570" s="53" t="s">
        <v>938</v>
      </c>
      <c r="D570" s="37"/>
      <c r="E570" s="10"/>
      <c r="F570" s="38">
        <f>Source!AO337</f>
        <v>75.19</v>
      </c>
      <c r="G570" s="39" t="str">
        <f>Source!DG337</f>
        <v/>
      </c>
      <c r="H570" s="38">
        <f>ROUND(Source!AF337*Source!I337, 2)</f>
        <v>15.04</v>
      </c>
      <c r="I570" s="39"/>
      <c r="J570" s="39">
        <f>IF(Source!BA337&lt;&gt; 0, Source!BA337, 1)</f>
        <v>33.32</v>
      </c>
      <c r="K570" s="38">
        <f>Source!S337</f>
        <v>501.07</v>
      </c>
      <c r="L570" s="40"/>
      <c r="R570">
        <f>H570</f>
        <v>15.04</v>
      </c>
    </row>
    <row r="571" spans="1:26" ht="14.25">
      <c r="A571" s="23"/>
      <c r="B571" s="53"/>
      <c r="C571" s="53" t="s">
        <v>92</v>
      </c>
      <c r="D571" s="37"/>
      <c r="E571" s="10"/>
      <c r="F571" s="38">
        <f>Source!AM337</f>
        <v>0.31</v>
      </c>
      <c r="G571" s="39" t="str">
        <f>Source!DE337</f>
        <v/>
      </c>
      <c r="H571" s="38">
        <f>ROUND(Source!AD337*Source!I337, 2)</f>
        <v>0.06</v>
      </c>
      <c r="I571" s="39"/>
      <c r="J571" s="39">
        <f>IF(Source!BB337&lt;&gt; 0, Source!BB337, 1)</f>
        <v>15.06</v>
      </c>
      <c r="K571" s="38">
        <f>Source!Q337</f>
        <v>0.93</v>
      </c>
      <c r="L571" s="40"/>
    </row>
    <row r="572" spans="1:26" ht="14.25">
      <c r="A572" s="23"/>
      <c r="B572" s="53"/>
      <c r="C572" s="53" t="s">
        <v>944</v>
      </c>
      <c r="D572" s="37"/>
      <c r="E572" s="10"/>
      <c r="F572" s="38">
        <f>Source!AN337</f>
        <v>0.14000000000000001</v>
      </c>
      <c r="G572" s="39" t="str">
        <f>Source!DF337</f>
        <v/>
      </c>
      <c r="H572" s="50">
        <f>ROUND(Source!AE337*Source!I337, 2)</f>
        <v>0.03</v>
      </c>
      <c r="I572" s="39"/>
      <c r="J572" s="39">
        <f>IF(Source!BS337&lt;&gt; 0, Source!BS337, 1)</f>
        <v>33.32</v>
      </c>
      <c r="K572" s="50">
        <f>Source!R337</f>
        <v>0.93</v>
      </c>
      <c r="L572" s="40"/>
      <c r="R572">
        <f>H572</f>
        <v>0.03</v>
      </c>
    </row>
    <row r="573" spans="1:26" ht="14.25">
      <c r="A573" s="23"/>
      <c r="B573" s="53"/>
      <c r="C573" s="53" t="s">
        <v>939</v>
      </c>
      <c r="D573" s="37" t="s">
        <v>940</v>
      </c>
      <c r="E573" s="10">
        <f>Source!BZ337</f>
        <v>85</v>
      </c>
      <c r="F573" s="56"/>
      <c r="G573" s="39"/>
      <c r="H573" s="38">
        <f>SUM(S568:S575)</f>
        <v>12.81</v>
      </c>
      <c r="I573" s="41" t="str">
        <f>CONCATENATE(Source!FX337, Source!FV337, "=")</f>
        <v>85*0,85=</v>
      </c>
      <c r="J573" s="36">
        <f>Source!AT337</f>
        <v>72</v>
      </c>
      <c r="K573" s="38">
        <f>SUM(T568:T575)</f>
        <v>361.44</v>
      </c>
      <c r="L573" s="40"/>
    </row>
    <row r="574" spans="1:26" ht="14.25">
      <c r="A574" s="23"/>
      <c r="B574" s="53"/>
      <c r="C574" s="53" t="s">
        <v>941</v>
      </c>
      <c r="D574" s="37" t="s">
        <v>940</v>
      </c>
      <c r="E574" s="10">
        <f>Source!CA337</f>
        <v>65</v>
      </c>
      <c r="F574" s="56"/>
      <c r="G574" s="39"/>
      <c r="H574" s="38">
        <f>SUM(U568:U575)</f>
        <v>9.8000000000000007</v>
      </c>
      <c r="I574" s="41" t="str">
        <f>CONCATENATE(Source!FY337, Source!FW337, "=")</f>
        <v>65*0,8=</v>
      </c>
      <c r="J574" s="36">
        <f>Source!AU337</f>
        <v>52</v>
      </c>
      <c r="K574" s="38">
        <f>SUM(V568:V575)</f>
        <v>261.04000000000002</v>
      </c>
      <c r="L574" s="40"/>
    </row>
    <row r="575" spans="1:26" ht="14.25">
      <c r="A575" s="54"/>
      <c r="B575" s="55"/>
      <c r="C575" s="55" t="s">
        <v>942</v>
      </c>
      <c r="D575" s="43" t="s">
        <v>943</v>
      </c>
      <c r="E575" s="44">
        <f>Source!AQ337</f>
        <v>9.64</v>
      </c>
      <c r="F575" s="45"/>
      <c r="G575" s="47" t="str">
        <f>Source!DI337</f>
        <v/>
      </c>
      <c r="H575" s="45"/>
      <c r="I575" s="47"/>
      <c r="J575" s="47"/>
      <c r="K575" s="45"/>
      <c r="L575" s="51">
        <f>Source!U337</f>
        <v>1.9280000000000002</v>
      </c>
    </row>
    <row r="576" spans="1:26" ht="15">
      <c r="G576" s="60">
        <f>H570+H571+H573+H574</f>
        <v>37.71</v>
      </c>
      <c r="H576" s="60"/>
      <c r="J576" s="60">
        <f>K570+K571+K573+K574</f>
        <v>1124.48</v>
      </c>
      <c r="K576" s="60"/>
      <c r="L576" s="49">
        <f>Source!U337</f>
        <v>1.9280000000000002</v>
      </c>
      <c r="O576" s="32">
        <f>G576</f>
        <v>37.71</v>
      </c>
      <c r="P576" s="32">
        <f>J576</f>
        <v>1124.48</v>
      </c>
      <c r="Q576" s="32">
        <f>L576</f>
        <v>1.9280000000000002</v>
      </c>
      <c r="W576">
        <f>IF(Source!BI337&lt;=1,H570+H571+H573+H574, 0)</f>
        <v>37.71</v>
      </c>
      <c r="X576">
        <f>IF(Source!BI337=2,H570+H571+H573+H574, 0)</f>
        <v>0</v>
      </c>
      <c r="Y576">
        <f>IF(Source!BI337=3,H570+H571+H573+H574, 0)</f>
        <v>0</v>
      </c>
      <c r="Z576">
        <f>IF(Source!BI337=4,H570+H571+H573+H574, 0)</f>
        <v>0</v>
      </c>
    </row>
    <row r="577" spans="1:26" ht="28.5">
      <c r="A577" s="23" t="str">
        <f>Source!E338</f>
        <v>6</v>
      </c>
      <c r="B577" s="53" t="str">
        <f>Source!F338</f>
        <v>67-4-5</v>
      </c>
      <c r="C577" s="53" t="str">
        <f>Source!G338</f>
        <v>Демонтаж светильников для люминесцентных ламп</v>
      </c>
      <c r="D577" s="37" t="str">
        <f>Source!H338</f>
        <v>100 шт.</v>
      </c>
      <c r="E577" s="10">
        <f>Source!I338</f>
        <v>0.02</v>
      </c>
      <c r="F577" s="38">
        <f>Source!AL338+Source!AM338+Source!AO338</f>
        <v>145.97999999999999</v>
      </c>
      <c r="G577" s="39"/>
      <c r="H577" s="38"/>
      <c r="I577" s="39" t="str">
        <f>Source!BO338</f>
        <v>67-4-5</v>
      </c>
      <c r="J577" s="39"/>
      <c r="K577" s="38"/>
      <c r="L577" s="40"/>
      <c r="S577">
        <f>ROUND((Source!FX338/100)*((ROUND(Source!AF338*Source!I338, 2)+ROUND(Source!AE338*Source!I338, 2))), 2)</f>
        <v>2.46</v>
      </c>
      <c r="T577">
        <f>Source!X338</f>
        <v>69.36</v>
      </c>
      <c r="U577">
        <f>ROUND((Source!FY338/100)*((ROUND(Source!AF338*Source!I338, 2)+ROUND(Source!AE338*Source!I338, 2))), 2)</f>
        <v>1.88</v>
      </c>
      <c r="V577">
        <f>Source!Y338</f>
        <v>50.1</v>
      </c>
    </row>
    <row r="578" spans="1:26">
      <c r="C578" s="31" t="str">
        <f>"Объем: "&amp;Source!I338&amp;"=2/"&amp;"100"</f>
        <v>Объем: 0,02=2/100</v>
      </c>
    </row>
    <row r="579" spans="1:26" ht="14.25">
      <c r="A579" s="23"/>
      <c r="B579" s="53"/>
      <c r="C579" s="53" t="s">
        <v>938</v>
      </c>
      <c r="D579" s="37"/>
      <c r="E579" s="10"/>
      <c r="F579" s="38">
        <f>Source!AO338</f>
        <v>143.47999999999999</v>
      </c>
      <c r="G579" s="39" t="str">
        <f>Source!DG338</f>
        <v/>
      </c>
      <c r="H579" s="38">
        <f>ROUND(Source!AF338*Source!I338, 2)</f>
        <v>2.87</v>
      </c>
      <c r="I579" s="39"/>
      <c r="J579" s="39">
        <f>IF(Source!BA338&lt;&gt; 0, Source!BA338, 1)</f>
        <v>33.32</v>
      </c>
      <c r="K579" s="38">
        <f>Source!S338</f>
        <v>95.62</v>
      </c>
      <c r="L579" s="40"/>
      <c r="R579">
        <f>H579</f>
        <v>2.87</v>
      </c>
    </row>
    <row r="580" spans="1:26" ht="14.25">
      <c r="A580" s="23"/>
      <c r="B580" s="53"/>
      <c r="C580" s="53" t="s">
        <v>92</v>
      </c>
      <c r="D580" s="37"/>
      <c r="E580" s="10"/>
      <c r="F580" s="38">
        <f>Source!AM338</f>
        <v>2.5</v>
      </c>
      <c r="G580" s="39" t="str">
        <f>Source!DE338</f>
        <v/>
      </c>
      <c r="H580" s="38">
        <f>ROUND(Source!AD338*Source!I338, 2)</f>
        <v>0.05</v>
      </c>
      <c r="I580" s="39"/>
      <c r="J580" s="39">
        <f>IF(Source!BB338&lt;&gt; 0, Source!BB338, 1)</f>
        <v>14.94</v>
      </c>
      <c r="K580" s="38">
        <f>Source!Q338</f>
        <v>0.75</v>
      </c>
      <c r="L580" s="40"/>
    </row>
    <row r="581" spans="1:26" ht="14.25">
      <c r="A581" s="23"/>
      <c r="B581" s="53"/>
      <c r="C581" s="53" t="s">
        <v>944</v>
      </c>
      <c r="D581" s="37"/>
      <c r="E581" s="10"/>
      <c r="F581" s="38">
        <f>Source!AN338</f>
        <v>1.08</v>
      </c>
      <c r="G581" s="39" t="str">
        <f>Source!DF338</f>
        <v/>
      </c>
      <c r="H581" s="50">
        <f>ROUND(Source!AE338*Source!I338, 2)</f>
        <v>0.02</v>
      </c>
      <c r="I581" s="39"/>
      <c r="J581" s="39">
        <f>IF(Source!BS338&lt;&gt; 0, Source!BS338, 1)</f>
        <v>33.32</v>
      </c>
      <c r="K581" s="50">
        <f>Source!R338</f>
        <v>0.72</v>
      </c>
      <c r="L581" s="40"/>
      <c r="R581">
        <f>H581</f>
        <v>0.02</v>
      </c>
    </row>
    <row r="582" spans="1:26" ht="14.25">
      <c r="A582" s="23"/>
      <c r="B582" s="53"/>
      <c r="C582" s="53" t="s">
        <v>939</v>
      </c>
      <c r="D582" s="37" t="s">
        <v>940</v>
      </c>
      <c r="E582" s="10">
        <f>Source!BZ338</f>
        <v>85</v>
      </c>
      <c r="F582" s="56"/>
      <c r="G582" s="39"/>
      <c r="H582" s="38">
        <f>SUM(S577:S584)</f>
        <v>2.46</v>
      </c>
      <c r="I582" s="41" t="str">
        <f>CONCATENATE(Source!FX338, Source!FV338, "=")</f>
        <v>85*0,85=</v>
      </c>
      <c r="J582" s="36">
        <f>Source!AT338</f>
        <v>72</v>
      </c>
      <c r="K582" s="38">
        <f>SUM(T577:T584)</f>
        <v>69.36</v>
      </c>
      <c r="L582" s="40"/>
    </row>
    <row r="583" spans="1:26" ht="14.25">
      <c r="A583" s="23"/>
      <c r="B583" s="53"/>
      <c r="C583" s="53" t="s">
        <v>941</v>
      </c>
      <c r="D583" s="37" t="s">
        <v>940</v>
      </c>
      <c r="E583" s="10">
        <f>Source!CA338</f>
        <v>65</v>
      </c>
      <c r="F583" s="56"/>
      <c r="G583" s="39"/>
      <c r="H583" s="38">
        <f>SUM(U577:U584)</f>
        <v>1.88</v>
      </c>
      <c r="I583" s="41" t="str">
        <f>CONCATENATE(Source!FY338, Source!FW338, "=")</f>
        <v>65*0,8=</v>
      </c>
      <c r="J583" s="36">
        <f>Source!AU338</f>
        <v>52</v>
      </c>
      <c r="K583" s="38">
        <f>SUM(V577:V584)</f>
        <v>50.1</v>
      </c>
      <c r="L583" s="40"/>
    </row>
    <row r="584" spans="1:26" ht="14.25">
      <c r="A584" s="54"/>
      <c r="B584" s="55"/>
      <c r="C584" s="55" t="s">
        <v>942</v>
      </c>
      <c r="D584" s="43" t="s">
        <v>943</v>
      </c>
      <c r="E584" s="44">
        <f>Source!AQ338</f>
        <v>17.89</v>
      </c>
      <c r="F584" s="45"/>
      <c r="G584" s="47" t="str">
        <f>Source!DI338</f>
        <v/>
      </c>
      <c r="H584" s="45"/>
      <c r="I584" s="47"/>
      <c r="J584" s="47"/>
      <c r="K584" s="45"/>
      <c r="L584" s="51">
        <f>Source!U338</f>
        <v>0.35780000000000001</v>
      </c>
    </row>
    <row r="585" spans="1:26" ht="15">
      <c r="G585" s="60">
        <f>H579+H580+H582+H583</f>
        <v>7.26</v>
      </c>
      <c r="H585" s="60"/>
      <c r="J585" s="60">
        <f>K579+K580+K582+K583</f>
        <v>215.83</v>
      </c>
      <c r="K585" s="60"/>
      <c r="L585" s="49">
        <f>Source!U338</f>
        <v>0.35780000000000001</v>
      </c>
      <c r="O585" s="32">
        <f>G585</f>
        <v>7.26</v>
      </c>
      <c r="P585" s="32">
        <f>J585</f>
        <v>215.83</v>
      </c>
      <c r="Q585" s="32">
        <f>L585</f>
        <v>0.35780000000000001</v>
      </c>
      <c r="W585">
        <f>IF(Source!BI338&lt;=1,H579+H580+H582+H583, 0)</f>
        <v>7.26</v>
      </c>
      <c r="X585">
        <f>IF(Source!BI338=2,H579+H580+H582+H583, 0)</f>
        <v>0</v>
      </c>
      <c r="Y585">
        <f>IF(Source!BI338=3,H579+H580+H582+H583, 0)</f>
        <v>0</v>
      </c>
      <c r="Z585">
        <f>IF(Source!BI338=4,H579+H580+H582+H583, 0)</f>
        <v>0</v>
      </c>
    </row>
    <row r="586" spans="1:26" ht="42.75">
      <c r="A586" s="23" t="str">
        <f>Source!E339</f>
        <v>7</v>
      </c>
      <c r="B586" s="53" t="str">
        <f>Source!F339</f>
        <v>56-9-1</v>
      </c>
      <c r="C586" s="53" t="str">
        <f>Source!G339</f>
        <v>Демонтаж дверных коробок в каменных стенах с отбивкой штукатурки в откосах</v>
      </c>
      <c r="D586" s="37" t="str">
        <f>Source!H339</f>
        <v>100 коробок</v>
      </c>
      <c r="E586" s="10">
        <f>Source!I339</f>
        <v>0.02</v>
      </c>
      <c r="F586" s="38">
        <f>Source!AL339+Source!AM339+Source!AO339</f>
        <v>1634.97</v>
      </c>
      <c r="G586" s="39"/>
      <c r="H586" s="38"/>
      <c r="I586" s="39" t="str">
        <f>Source!BO339</f>
        <v>56-9-1</v>
      </c>
      <c r="J586" s="39"/>
      <c r="K586" s="38"/>
      <c r="L586" s="40"/>
      <c r="S586">
        <f>ROUND((Source!FX339/100)*((ROUND(Source!AF339*Source!I339, 2)+ROUND(Source!AE339*Source!I339, 2))), 2)</f>
        <v>24.24</v>
      </c>
      <c r="T586">
        <f>Source!X339</f>
        <v>689.43</v>
      </c>
      <c r="U586">
        <f>ROUND((Source!FY339/100)*((ROUND(Source!AF339*Source!I339, 2)+ROUND(Source!AE339*Source!I339, 2))), 2)</f>
        <v>18.329999999999998</v>
      </c>
      <c r="V586">
        <f>Source!Y339</f>
        <v>492.45</v>
      </c>
    </row>
    <row r="587" spans="1:26">
      <c r="C587" s="31" t="str">
        <f>"Объем: "&amp;Source!I339&amp;"=2/"&amp;"100"</f>
        <v>Объем: 0,02=2/100</v>
      </c>
    </row>
    <row r="588" spans="1:26" ht="14.25">
      <c r="A588" s="23"/>
      <c r="B588" s="53"/>
      <c r="C588" s="53" t="s">
        <v>938</v>
      </c>
      <c r="D588" s="37"/>
      <c r="E588" s="10"/>
      <c r="F588" s="38">
        <f>Source!AO339</f>
        <v>1437.99</v>
      </c>
      <c r="G588" s="39" t="str">
        <f>Source!DG339</f>
        <v/>
      </c>
      <c r="H588" s="38">
        <f>ROUND(Source!AF339*Source!I339, 2)</f>
        <v>28.76</v>
      </c>
      <c r="I588" s="39"/>
      <c r="J588" s="39">
        <f>IF(Source!BA339&lt;&gt; 0, Source!BA339, 1)</f>
        <v>33.32</v>
      </c>
      <c r="K588" s="38">
        <f>Source!S339</f>
        <v>958.28</v>
      </c>
      <c r="L588" s="40"/>
      <c r="R588">
        <f>H588</f>
        <v>28.76</v>
      </c>
    </row>
    <row r="589" spans="1:26" ht="14.25">
      <c r="A589" s="23"/>
      <c r="B589" s="53"/>
      <c r="C589" s="53" t="s">
        <v>92</v>
      </c>
      <c r="D589" s="37"/>
      <c r="E589" s="10"/>
      <c r="F589" s="38">
        <f>Source!AM339</f>
        <v>196.98</v>
      </c>
      <c r="G589" s="39" t="str">
        <f>Source!DE339</f>
        <v/>
      </c>
      <c r="H589" s="38">
        <f>ROUND(Source!AD339*Source!I339, 2)</f>
        <v>3.94</v>
      </c>
      <c r="I589" s="39"/>
      <c r="J589" s="39">
        <f>IF(Source!BB339&lt;&gt; 0, Source!BB339, 1)</f>
        <v>11.07</v>
      </c>
      <c r="K589" s="38">
        <f>Source!Q339</f>
        <v>43.61</v>
      </c>
      <c r="L589" s="40"/>
    </row>
    <row r="590" spans="1:26" ht="14.25">
      <c r="A590" s="23"/>
      <c r="B590" s="53"/>
      <c r="C590" s="53" t="s">
        <v>944</v>
      </c>
      <c r="D590" s="37"/>
      <c r="E590" s="10"/>
      <c r="F590" s="38">
        <f>Source!AN339</f>
        <v>39.94</v>
      </c>
      <c r="G590" s="39" t="str">
        <f>Source!DF339</f>
        <v/>
      </c>
      <c r="H590" s="50">
        <f>ROUND(Source!AE339*Source!I339, 2)</f>
        <v>0.8</v>
      </c>
      <c r="I590" s="39"/>
      <c r="J590" s="39">
        <f>IF(Source!BS339&lt;&gt; 0, Source!BS339, 1)</f>
        <v>33.32</v>
      </c>
      <c r="K590" s="50">
        <f>Source!R339</f>
        <v>26.62</v>
      </c>
      <c r="L590" s="40"/>
      <c r="R590">
        <f>H590</f>
        <v>0.8</v>
      </c>
    </row>
    <row r="591" spans="1:26" ht="14.25">
      <c r="A591" s="23"/>
      <c r="B591" s="53"/>
      <c r="C591" s="53" t="s">
        <v>939</v>
      </c>
      <c r="D591" s="37" t="s">
        <v>940</v>
      </c>
      <c r="E591" s="10">
        <f>Source!BZ339</f>
        <v>82</v>
      </c>
      <c r="F591" s="56"/>
      <c r="G591" s="39"/>
      <c r="H591" s="38">
        <f>SUM(S586:S594)</f>
        <v>24.24</v>
      </c>
      <c r="I591" s="41" t="str">
        <f>CONCATENATE(Source!FX339, Source!FV339, "=")</f>
        <v>82*0,85=</v>
      </c>
      <c r="J591" s="36">
        <f>Source!AT339</f>
        <v>70</v>
      </c>
      <c r="K591" s="38">
        <f>SUM(T586:T594)</f>
        <v>689.43</v>
      </c>
      <c r="L591" s="40"/>
    </row>
    <row r="592" spans="1:26" ht="14.25">
      <c r="A592" s="23"/>
      <c r="B592" s="53"/>
      <c r="C592" s="53" t="s">
        <v>941</v>
      </c>
      <c r="D592" s="37" t="s">
        <v>940</v>
      </c>
      <c r="E592" s="10">
        <f>Source!CA339</f>
        <v>62</v>
      </c>
      <c r="F592" s="56"/>
      <c r="G592" s="39"/>
      <c r="H592" s="38">
        <f>SUM(U586:U594)</f>
        <v>18.329999999999998</v>
      </c>
      <c r="I592" s="41" t="str">
        <f>CONCATENATE(Source!FY339, Source!FW339, "=")</f>
        <v>62*0,8=</v>
      </c>
      <c r="J592" s="36">
        <f>Source!AU339</f>
        <v>50</v>
      </c>
      <c r="K592" s="38">
        <f>SUM(V586:V594)</f>
        <v>492.45</v>
      </c>
      <c r="L592" s="40"/>
    </row>
    <row r="593" spans="1:26" ht="14.25">
      <c r="A593" s="23"/>
      <c r="B593" s="53"/>
      <c r="C593" s="53" t="s">
        <v>942</v>
      </c>
      <c r="D593" s="37" t="s">
        <v>943</v>
      </c>
      <c r="E593" s="10">
        <f>Source!AQ339</f>
        <v>179.3</v>
      </c>
      <c r="F593" s="38"/>
      <c r="G593" s="39" t="str">
        <f>Source!DI339</f>
        <v/>
      </c>
      <c r="H593" s="38"/>
      <c r="I593" s="39"/>
      <c r="J593" s="39"/>
      <c r="K593" s="38"/>
      <c r="L593" s="42">
        <f>Source!U339</f>
        <v>3.5860000000000003</v>
      </c>
    </row>
    <row r="594" spans="1:26" ht="14.25">
      <c r="A594" s="54" t="str">
        <f>Source!E340</f>
        <v>7,1</v>
      </c>
      <c r="B594" s="55" t="str">
        <f>Source!F340</f>
        <v>509-9900</v>
      </c>
      <c r="C594" s="55" t="str">
        <f>Source!G340</f>
        <v>Строительный мусор</v>
      </c>
      <c r="D594" s="43" t="str">
        <f>Source!H340</f>
        <v>т</v>
      </c>
      <c r="E594" s="44">
        <f>Source!I340</f>
        <v>0.21</v>
      </c>
      <c r="F594" s="45">
        <f>Source!AL340+Source!AM340+Source!AO340</f>
        <v>0</v>
      </c>
      <c r="G594" s="46" t="s">
        <v>3</v>
      </c>
      <c r="H594" s="45">
        <f>ROUND(Source!AC340*Source!I340, 2)+ROUND(Source!AD340*Source!I340, 2)+ROUND(Source!AF340*Source!I340, 2)</f>
        <v>0</v>
      </c>
      <c r="I594" s="47"/>
      <c r="J594" s="47">
        <f>IF(Source!BC340&lt;&gt; 0, Source!BC340, 1)</f>
        <v>1</v>
      </c>
      <c r="K594" s="45">
        <f>Source!O340</f>
        <v>0</v>
      </c>
      <c r="L594" s="48"/>
      <c r="S594">
        <f>ROUND((Source!FX340/100)*((ROUND(Source!AF340*Source!I340, 2)+ROUND(Source!AE340*Source!I340, 2))), 2)</f>
        <v>0</v>
      </c>
      <c r="T594">
        <f>Source!X340</f>
        <v>0</v>
      </c>
      <c r="U594">
        <f>ROUND((Source!FY340/100)*((ROUND(Source!AF340*Source!I340, 2)+ROUND(Source!AE340*Source!I340, 2))), 2)</f>
        <v>0</v>
      </c>
      <c r="V594">
        <f>Source!Y340</f>
        <v>0</v>
      </c>
      <c r="W594">
        <f>IF(Source!BI340&lt;=1,H594, 0)</f>
        <v>0</v>
      </c>
      <c r="X594">
        <f>IF(Source!BI340=2,H594, 0)</f>
        <v>0</v>
      </c>
      <c r="Y594">
        <f>IF(Source!BI340=3,H594, 0)</f>
        <v>0</v>
      </c>
      <c r="Z594">
        <f>IF(Source!BI340=4,H594, 0)</f>
        <v>0</v>
      </c>
    </row>
    <row r="595" spans="1:26" ht="15">
      <c r="G595" s="60">
        <f>H588+H589+H591+H592+SUM(H594:H594)</f>
        <v>75.27</v>
      </c>
      <c r="H595" s="60"/>
      <c r="J595" s="60">
        <f>K588+K589+K591+K592+SUM(K594:K594)</f>
        <v>2183.77</v>
      </c>
      <c r="K595" s="60"/>
      <c r="L595" s="49">
        <f>Source!U339</f>
        <v>3.5860000000000003</v>
      </c>
      <c r="O595" s="32">
        <f>G595</f>
        <v>75.27</v>
      </c>
      <c r="P595" s="32">
        <f>J595</f>
        <v>2183.77</v>
      </c>
      <c r="Q595" s="32">
        <f>L595</f>
        <v>3.5860000000000003</v>
      </c>
      <c r="W595">
        <f>IF(Source!BI339&lt;=1,H588+H589+H591+H592, 0)</f>
        <v>75.27</v>
      </c>
      <c r="X595">
        <f>IF(Source!BI339=2,H588+H589+H591+H592, 0)</f>
        <v>0</v>
      </c>
      <c r="Y595">
        <f>IF(Source!BI339=3,H588+H589+H591+H592, 0)</f>
        <v>0</v>
      </c>
      <c r="Z595">
        <f>IF(Source!BI339=4,H588+H589+H591+H592, 0)</f>
        <v>0</v>
      </c>
    </row>
    <row r="597" spans="1:26" ht="15">
      <c r="A597" s="62" t="str">
        <f>CONCATENATE("Итого по подразделу: ",IF(Source!G342&lt;&gt;"Новый подраздел", Source!G342, ""))</f>
        <v>Итого по подразделу: демонтаж</v>
      </c>
      <c r="B597" s="62"/>
      <c r="C597" s="62"/>
      <c r="D597" s="62"/>
      <c r="E597" s="62"/>
      <c r="F597" s="62"/>
      <c r="G597" s="61">
        <f>SUM(O534:O596)</f>
        <v>189.04</v>
      </c>
      <c r="H597" s="61"/>
      <c r="I597" s="35"/>
      <c r="J597" s="61">
        <f>SUM(P534:P596)</f>
        <v>5566.25</v>
      </c>
      <c r="K597" s="61"/>
      <c r="L597" s="49">
        <f>SUM(Q534:Q596)</f>
        <v>9.3770000000000007</v>
      </c>
    </row>
    <row r="600" spans="1:26" ht="14.25">
      <c r="C600" s="64" t="str">
        <f>Source!H371</f>
        <v>Ндс</v>
      </c>
      <c r="D600" s="64"/>
      <c r="E600" s="64"/>
      <c r="F600" s="64"/>
      <c r="G600" s="64"/>
      <c r="H600" s="64"/>
      <c r="I600" s="64"/>
      <c r="J600" s="65">
        <f>IF(Source!F371=0, "", Source!F371)</f>
        <v>1001.9</v>
      </c>
      <c r="K600" s="65"/>
    </row>
    <row r="601" spans="1:26" ht="14.25">
      <c r="C601" s="64" t="str">
        <f>Source!H372</f>
        <v>всего с НДС</v>
      </c>
      <c r="D601" s="64"/>
      <c r="E601" s="64"/>
      <c r="F601" s="64"/>
      <c r="G601" s="64"/>
      <c r="H601" s="64"/>
      <c r="I601" s="64"/>
      <c r="J601" s="65">
        <f>IF(Source!F372=0, "", Source!F372)</f>
        <v>6568.2</v>
      </c>
      <c r="K601" s="65"/>
    </row>
    <row r="603" spans="1:26" ht="16.5">
      <c r="A603" s="63" t="str">
        <f>CONCATENATE("Подраздел: ",IF(Source!G374&lt;&gt;"Новый подраздел", Source!G374, ""))</f>
        <v>Подраздел: ремонт</v>
      </c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</row>
    <row r="604" spans="1:26" ht="28.5">
      <c r="A604" s="23" t="str">
        <f>Source!E378</f>
        <v>1</v>
      </c>
      <c r="B604" s="53" t="str">
        <f>Source!F378</f>
        <v>10-01-035-1</v>
      </c>
      <c r="C604" s="53" t="str">
        <f>Source!G378</f>
        <v>Установка подоконных досок из ПВХ в каменных стенах толщиной до 0,51 м</v>
      </c>
      <c r="D604" s="37" t="str">
        <f>Source!H378</f>
        <v>100 п. м</v>
      </c>
      <c r="E604" s="10">
        <f>Source!I378</f>
        <v>2.3E-2</v>
      </c>
      <c r="F604" s="38">
        <f>Source!AL378+Source!AM378+Source!AO378</f>
        <v>4199.17</v>
      </c>
      <c r="G604" s="39"/>
      <c r="H604" s="38"/>
      <c r="I604" s="39" t="str">
        <f>Source!BO378</f>
        <v>10-01-035-1</v>
      </c>
      <c r="J604" s="39"/>
      <c r="K604" s="38"/>
      <c r="L604" s="40"/>
      <c r="S604">
        <f>ROUND((Source!FX378/100)*((ROUND(Source!AF378*Source!I378, 2)+ROUND(Source!AE378*Source!I378, 2))), 2)</f>
        <v>4.43</v>
      </c>
      <c r="T604">
        <f>Source!X378</f>
        <v>125.04</v>
      </c>
      <c r="U604">
        <f>ROUND((Source!FY378/100)*((ROUND(Source!AF378*Source!I378, 2)+ROUND(Source!AE378*Source!I378, 2))), 2)</f>
        <v>2.23</v>
      </c>
      <c r="V604">
        <f>Source!Y378</f>
        <v>59.74</v>
      </c>
    </row>
    <row r="605" spans="1:26">
      <c r="C605" s="31" t="str">
        <f>"Объем: "&amp;Source!I378&amp;"=2,3/"&amp;"100"</f>
        <v>Объем: 0,023=2,3/100</v>
      </c>
    </row>
    <row r="606" spans="1:26" ht="14.25">
      <c r="A606" s="23"/>
      <c r="B606" s="53"/>
      <c r="C606" s="53" t="s">
        <v>938</v>
      </c>
      <c r="D606" s="37"/>
      <c r="E606" s="10"/>
      <c r="F606" s="38">
        <f>Source!AO378</f>
        <v>180.75</v>
      </c>
      <c r="G606" s="39" t="str">
        <f>Source!DG378</f>
        <v/>
      </c>
      <c r="H606" s="38">
        <f>ROUND(Source!AF378*Source!I378, 2)</f>
        <v>4.16</v>
      </c>
      <c r="I606" s="39"/>
      <c r="J606" s="39">
        <f>IF(Source!BA378&lt;&gt; 0, Source!BA378, 1)</f>
        <v>33.32</v>
      </c>
      <c r="K606" s="38">
        <f>Source!S378</f>
        <v>138.52000000000001</v>
      </c>
      <c r="L606" s="40"/>
      <c r="R606">
        <f>H606</f>
        <v>4.16</v>
      </c>
    </row>
    <row r="607" spans="1:26" ht="14.25">
      <c r="A607" s="23"/>
      <c r="B607" s="53"/>
      <c r="C607" s="53" t="s">
        <v>92</v>
      </c>
      <c r="D607" s="37"/>
      <c r="E607" s="10"/>
      <c r="F607" s="38">
        <f>Source!AM378</f>
        <v>14.33</v>
      </c>
      <c r="G607" s="39" t="str">
        <f>Source!DE378</f>
        <v/>
      </c>
      <c r="H607" s="38">
        <f>ROUND(Source!AD378*Source!I378, 2)</f>
        <v>0.33</v>
      </c>
      <c r="I607" s="39"/>
      <c r="J607" s="39">
        <f>IF(Source!BB378&lt;&gt; 0, Source!BB378, 1)</f>
        <v>11.06</v>
      </c>
      <c r="K607" s="38">
        <f>Source!Q378</f>
        <v>3.65</v>
      </c>
      <c r="L607" s="40"/>
    </row>
    <row r="608" spans="1:26" ht="14.25">
      <c r="A608" s="23"/>
      <c r="B608" s="53"/>
      <c r="C608" s="53" t="s">
        <v>944</v>
      </c>
      <c r="D608" s="37"/>
      <c r="E608" s="10"/>
      <c r="F608" s="38">
        <f>Source!AN378</f>
        <v>0.54</v>
      </c>
      <c r="G608" s="39" t="str">
        <f>Source!DF378</f>
        <v/>
      </c>
      <c r="H608" s="50">
        <f>ROUND(Source!AE378*Source!I378, 2)</f>
        <v>0.01</v>
      </c>
      <c r="I608" s="39"/>
      <c r="J608" s="39">
        <f>IF(Source!BS378&lt;&gt; 0, Source!BS378, 1)</f>
        <v>33.32</v>
      </c>
      <c r="K608" s="50">
        <f>Source!R378</f>
        <v>0.41</v>
      </c>
      <c r="L608" s="40"/>
      <c r="R608">
        <f>H608</f>
        <v>0.01</v>
      </c>
    </row>
    <row r="609" spans="1:26" ht="14.25">
      <c r="A609" s="23"/>
      <c r="B609" s="53"/>
      <c r="C609" s="53" t="s">
        <v>946</v>
      </c>
      <c r="D609" s="37"/>
      <c r="E609" s="10"/>
      <c r="F609" s="38">
        <f>Source!AL378</f>
        <v>4004.09</v>
      </c>
      <c r="G609" s="39" t="str">
        <f>Source!DD378</f>
        <v/>
      </c>
      <c r="H609" s="38">
        <f>ROUND(Source!AC378*Source!I378, 2)</f>
        <v>92.09</v>
      </c>
      <c r="I609" s="39"/>
      <c r="J609" s="39">
        <f>IF(Source!BC378&lt;&gt; 0, Source!BC378, 1)</f>
        <v>4.76</v>
      </c>
      <c r="K609" s="38">
        <f>Source!P378</f>
        <v>438.37</v>
      </c>
      <c r="L609" s="40"/>
    </row>
    <row r="610" spans="1:26" ht="14.25">
      <c r="A610" s="23"/>
      <c r="B610" s="53"/>
      <c r="C610" s="53" t="s">
        <v>939</v>
      </c>
      <c r="D610" s="37" t="s">
        <v>940</v>
      </c>
      <c r="E610" s="10">
        <f>Source!BZ378</f>
        <v>118</v>
      </c>
      <c r="F610" s="58" t="str">
        <f>CONCATENATE(" )", Source!DL378, Source!FT378, "=", Source!FX378)</f>
        <v xml:space="preserve"> )*0,9=106,2</v>
      </c>
      <c r="G610" s="59"/>
      <c r="H610" s="38">
        <f>SUM(S604:S613)</f>
        <v>4.43</v>
      </c>
      <c r="I610" s="41" t="str">
        <f>CONCATENATE(Source!FX378, Source!FV378, "=")</f>
        <v>106,2*0,85=</v>
      </c>
      <c r="J610" s="36">
        <f>Source!AT378</f>
        <v>90</v>
      </c>
      <c r="K610" s="38">
        <f>SUM(T604:T613)</f>
        <v>125.04</v>
      </c>
      <c r="L610" s="40"/>
    </row>
    <row r="611" spans="1:26" ht="14.25">
      <c r="A611" s="23"/>
      <c r="B611" s="53"/>
      <c r="C611" s="53" t="s">
        <v>941</v>
      </c>
      <c r="D611" s="37" t="s">
        <v>940</v>
      </c>
      <c r="E611" s="10">
        <f>Source!CA378</f>
        <v>63</v>
      </c>
      <c r="F611" s="58" t="str">
        <f>CONCATENATE(" )", Source!DM378, Source!FU378, "=", Source!FY378)</f>
        <v xml:space="preserve"> )*0,85=53,55</v>
      </c>
      <c r="G611" s="59"/>
      <c r="H611" s="38">
        <f>SUM(U604:U613)</f>
        <v>2.23</v>
      </c>
      <c r="I611" s="41" t="str">
        <f>CONCATENATE(Source!FY378, Source!FW378, "=")</f>
        <v>53,55*0,8=</v>
      </c>
      <c r="J611" s="36">
        <f>Source!AU378</f>
        <v>43</v>
      </c>
      <c r="K611" s="38">
        <f>SUM(V604:V613)</f>
        <v>59.74</v>
      </c>
      <c r="L611" s="40"/>
    </row>
    <row r="612" spans="1:26" ht="14.25">
      <c r="A612" s="23"/>
      <c r="B612" s="53"/>
      <c r="C612" s="53" t="s">
        <v>942</v>
      </c>
      <c r="D612" s="37" t="s">
        <v>943</v>
      </c>
      <c r="E612" s="10">
        <f>Source!AQ378</f>
        <v>21.19</v>
      </c>
      <c r="F612" s="38"/>
      <c r="G612" s="39" t="str">
        <f>Source!DI378</f>
        <v/>
      </c>
      <c r="H612" s="38"/>
      <c r="I612" s="39"/>
      <c r="J612" s="39"/>
      <c r="K612" s="38"/>
      <c r="L612" s="42">
        <f>Source!U378</f>
        <v>0.48737000000000003</v>
      </c>
    </row>
    <row r="613" spans="1:26" ht="28.5">
      <c r="A613" s="54" t="str">
        <f>Source!E379</f>
        <v>1,1</v>
      </c>
      <c r="B613" s="55" t="str">
        <f>Source!F379</f>
        <v>101-2904</v>
      </c>
      <c r="C613" s="55" t="str">
        <f>Source!G379</f>
        <v>Доски подоконные ПВХ, шириной 200 мм</v>
      </c>
      <c r="D613" s="43" t="str">
        <f>Source!H379</f>
        <v>м</v>
      </c>
      <c r="E613" s="44">
        <f>Source!I379</f>
        <v>2.2999999999999998</v>
      </c>
      <c r="F613" s="45">
        <f>Source!AL379+Source!AM379+Source!AO379</f>
        <v>131.99</v>
      </c>
      <c r="G613" s="46" t="s">
        <v>3</v>
      </c>
      <c r="H613" s="45">
        <f>ROUND(Source!AC379*Source!I379, 2)+ROUND(Source!AD379*Source!I379, 2)+ROUND(Source!AF379*Source!I379, 2)</f>
        <v>303.58</v>
      </c>
      <c r="I613" s="47"/>
      <c r="J613" s="47">
        <f>IF(Source!BC379&lt;&gt; 0, Source!BC379, 1)</f>
        <v>0.82</v>
      </c>
      <c r="K613" s="45">
        <f>Source!O379</f>
        <v>248.93</v>
      </c>
      <c r="L613" s="48"/>
      <c r="S613">
        <f>ROUND((Source!FX379/100)*((ROUND(Source!AF379*Source!I379, 2)+ROUND(Source!AE379*Source!I379, 2))), 2)</f>
        <v>0</v>
      </c>
      <c r="T613">
        <f>Source!X379</f>
        <v>0</v>
      </c>
      <c r="U613">
        <f>ROUND((Source!FY379/100)*((ROUND(Source!AF379*Source!I379, 2)+ROUND(Source!AE379*Source!I379, 2))), 2)</f>
        <v>0</v>
      </c>
      <c r="V613">
        <f>Source!Y379</f>
        <v>0</v>
      </c>
      <c r="W613">
        <f>IF(Source!BI379&lt;=1,H613, 0)</f>
        <v>303.58</v>
      </c>
      <c r="X613">
        <f>IF(Source!BI379=2,H613, 0)</f>
        <v>0</v>
      </c>
      <c r="Y613">
        <f>IF(Source!BI379=3,H613, 0)</f>
        <v>0</v>
      </c>
      <c r="Z613">
        <f>IF(Source!BI379=4,H613, 0)</f>
        <v>0</v>
      </c>
    </row>
    <row r="614" spans="1:26" ht="15">
      <c r="G614" s="60">
        <f>H606+H607+H609+H610+H611+SUM(H613:H613)</f>
        <v>406.82</v>
      </c>
      <c r="H614" s="60"/>
      <c r="J614" s="60">
        <f>K606+K607+K609+K610+K611+SUM(K613:K613)</f>
        <v>1014.25</v>
      </c>
      <c r="K614" s="60"/>
      <c r="L614" s="49">
        <f>Source!U378</f>
        <v>0.48737000000000003</v>
      </c>
      <c r="O614" s="32">
        <f>G614</f>
        <v>406.82</v>
      </c>
      <c r="P614" s="32">
        <f>J614</f>
        <v>1014.25</v>
      </c>
      <c r="Q614" s="32">
        <f>L614</f>
        <v>0.48737000000000003</v>
      </c>
      <c r="W614">
        <f>IF(Source!BI378&lt;=1,H606+H607+H609+H610+H611, 0)</f>
        <v>103.24</v>
      </c>
      <c r="X614">
        <f>IF(Source!BI378=2,H606+H607+H609+H610+H611, 0)</f>
        <v>0</v>
      </c>
      <c r="Y614">
        <f>IF(Source!BI378=3,H606+H607+H609+H610+H611, 0)</f>
        <v>0</v>
      </c>
      <c r="Z614">
        <f>IF(Source!BI378=4,H606+H607+H609+H610+H611, 0)</f>
        <v>0</v>
      </c>
    </row>
    <row r="615" spans="1:26" ht="57">
      <c r="A615" s="23" t="str">
        <f>Source!E380</f>
        <v>2</v>
      </c>
      <c r="B615" s="53" t="str">
        <f>Source!F380</f>
        <v>15-01-050-4</v>
      </c>
      <c r="C615" s="53" t="str">
        <f>Source!G380</f>
        <v>Облицовка оконных и дверных откосов декоративным бумажно-слоистым пластиком или листами из синтетических материалов на клее</v>
      </c>
      <c r="D615" s="37" t="str">
        <f>Source!H380</f>
        <v>100 м2 облицовки</v>
      </c>
      <c r="E615" s="10">
        <f>Source!I380</f>
        <v>1.2E-2</v>
      </c>
      <c r="F615" s="38">
        <f>Source!AL380+Source!AM380+Source!AO380</f>
        <v>2053.38</v>
      </c>
      <c r="G615" s="39"/>
      <c r="H615" s="38"/>
      <c r="I615" s="39" t="str">
        <f>Source!BO380</f>
        <v>15-01-050-4</v>
      </c>
      <c r="J615" s="39"/>
      <c r="K615" s="38"/>
      <c r="L615" s="40"/>
      <c r="S615">
        <f>ROUND((Source!FX380/100)*((ROUND(Source!AF380*Source!I380, 2)+ROUND(Source!AE380*Source!I380, 2))), 2)</f>
        <v>17.34</v>
      </c>
      <c r="T615">
        <f>Source!X380</f>
        <v>489.17</v>
      </c>
      <c r="U615">
        <f>ROUND((Source!FY380/100)*((ROUND(Source!AF380*Source!I380, 2)+ROUND(Source!AE380*Source!I380, 2))), 2)</f>
        <v>8.58</v>
      </c>
      <c r="V615">
        <f>Source!Y380</f>
        <v>226.24</v>
      </c>
    </row>
    <row r="616" spans="1:26">
      <c r="C616" s="31" t="str">
        <f>"Объем: "&amp;Source!I380&amp;"=1,2/"&amp;"100"</f>
        <v>Объем: 0,012=1,2/100</v>
      </c>
    </row>
    <row r="617" spans="1:26" ht="14.25">
      <c r="A617" s="23"/>
      <c r="B617" s="53"/>
      <c r="C617" s="53" t="s">
        <v>938</v>
      </c>
      <c r="D617" s="37"/>
      <c r="E617" s="10"/>
      <c r="F617" s="38">
        <f>Source!AO380</f>
        <v>1528.19</v>
      </c>
      <c r="G617" s="39" t="str">
        <f>Source!DG380</f>
        <v/>
      </c>
      <c r="H617" s="38">
        <f>ROUND(Source!AF380*Source!I380, 2)</f>
        <v>18.34</v>
      </c>
      <c r="I617" s="39"/>
      <c r="J617" s="39">
        <f>IF(Source!BA380&lt;&gt; 0, Source!BA380, 1)</f>
        <v>33.32</v>
      </c>
      <c r="K617" s="38">
        <f>Source!S380</f>
        <v>611.03</v>
      </c>
      <c r="L617" s="40"/>
      <c r="R617">
        <f>H617</f>
        <v>18.34</v>
      </c>
    </row>
    <row r="618" spans="1:26" ht="14.25">
      <c r="A618" s="23"/>
      <c r="B618" s="53"/>
      <c r="C618" s="53" t="s">
        <v>92</v>
      </c>
      <c r="D618" s="37"/>
      <c r="E618" s="10"/>
      <c r="F618" s="38">
        <f>Source!AM380</f>
        <v>46.33</v>
      </c>
      <c r="G618" s="39" t="str">
        <f>Source!DE380</f>
        <v/>
      </c>
      <c r="H618" s="38">
        <f>ROUND(Source!AD380*Source!I380, 2)</f>
        <v>0.56000000000000005</v>
      </c>
      <c r="I618" s="39"/>
      <c r="J618" s="39">
        <f>IF(Source!BB380&lt;&gt; 0, Source!BB380, 1)</f>
        <v>10.92</v>
      </c>
      <c r="K618" s="38">
        <f>Source!Q380</f>
        <v>6.07</v>
      </c>
      <c r="L618" s="40"/>
    </row>
    <row r="619" spans="1:26" ht="14.25">
      <c r="A619" s="23"/>
      <c r="B619" s="53"/>
      <c r="C619" s="53" t="s">
        <v>944</v>
      </c>
      <c r="D619" s="37"/>
      <c r="E619" s="10"/>
      <c r="F619" s="38">
        <f>Source!AN380</f>
        <v>1.08</v>
      </c>
      <c r="G619" s="39" t="str">
        <f>Source!DF380</f>
        <v/>
      </c>
      <c r="H619" s="50">
        <f>ROUND(Source!AE380*Source!I380, 2)</f>
        <v>0.01</v>
      </c>
      <c r="I619" s="39"/>
      <c r="J619" s="39">
        <f>IF(Source!BS380&lt;&gt; 0, Source!BS380, 1)</f>
        <v>33.32</v>
      </c>
      <c r="K619" s="50">
        <f>Source!R380</f>
        <v>0.43</v>
      </c>
      <c r="L619" s="40"/>
      <c r="R619">
        <f>H619</f>
        <v>0.01</v>
      </c>
    </row>
    <row r="620" spans="1:26" ht="14.25">
      <c r="A620" s="23"/>
      <c r="B620" s="53"/>
      <c r="C620" s="53" t="s">
        <v>946</v>
      </c>
      <c r="D620" s="37"/>
      <c r="E620" s="10"/>
      <c r="F620" s="38">
        <f>Source!AL380</f>
        <v>478.86</v>
      </c>
      <c r="G620" s="39" t="str">
        <f>Source!DD380</f>
        <v/>
      </c>
      <c r="H620" s="38">
        <f>ROUND(Source!AC380*Source!I380, 2)</f>
        <v>5.75</v>
      </c>
      <c r="I620" s="39"/>
      <c r="J620" s="39">
        <f>IF(Source!BC380&lt;&gt; 0, Source!BC380, 1)</f>
        <v>3.4</v>
      </c>
      <c r="K620" s="38">
        <f>Source!P380</f>
        <v>19.54</v>
      </c>
      <c r="L620" s="40"/>
    </row>
    <row r="621" spans="1:26" ht="14.25">
      <c r="A621" s="23"/>
      <c r="B621" s="53"/>
      <c r="C621" s="53" t="s">
        <v>939</v>
      </c>
      <c r="D621" s="37" t="s">
        <v>940</v>
      </c>
      <c r="E621" s="10">
        <f>Source!BZ380</f>
        <v>105</v>
      </c>
      <c r="F621" s="58" t="str">
        <f>CONCATENATE(" )", Source!DL380, Source!FT380, "=", Source!FX380)</f>
        <v xml:space="preserve"> )*0,9=94,5</v>
      </c>
      <c r="G621" s="59"/>
      <c r="H621" s="38">
        <f>SUM(S615:S625)</f>
        <v>17.34</v>
      </c>
      <c r="I621" s="41" t="str">
        <f>CONCATENATE(Source!FX380, Source!FV380, "=")</f>
        <v>94,5*0,85=</v>
      </c>
      <c r="J621" s="36">
        <f>Source!AT380</f>
        <v>80</v>
      </c>
      <c r="K621" s="38">
        <f>SUM(T615:T625)</f>
        <v>489.17</v>
      </c>
      <c r="L621" s="40"/>
    </row>
    <row r="622" spans="1:26" ht="14.25">
      <c r="A622" s="23"/>
      <c r="B622" s="53"/>
      <c r="C622" s="53" t="s">
        <v>941</v>
      </c>
      <c r="D622" s="37" t="s">
        <v>940</v>
      </c>
      <c r="E622" s="10">
        <f>Source!CA380</f>
        <v>55</v>
      </c>
      <c r="F622" s="58" t="str">
        <f>CONCATENATE(" )", Source!DM380, Source!FU380, "=", Source!FY380)</f>
        <v xml:space="preserve"> )*0,85=46,75</v>
      </c>
      <c r="G622" s="59"/>
      <c r="H622" s="38">
        <f>SUM(U615:U625)</f>
        <v>8.58</v>
      </c>
      <c r="I622" s="41" t="str">
        <f>CONCATENATE(Source!FY380, Source!FW380, "=")</f>
        <v>46,75*0,8=</v>
      </c>
      <c r="J622" s="36">
        <f>Source!AU380</f>
        <v>37</v>
      </c>
      <c r="K622" s="38">
        <f>SUM(V615:V625)</f>
        <v>226.24</v>
      </c>
      <c r="L622" s="40"/>
    </row>
    <row r="623" spans="1:26" ht="14.25">
      <c r="A623" s="23"/>
      <c r="B623" s="53"/>
      <c r="C623" s="53" t="s">
        <v>942</v>
      </c>
      <c r="D623" s="37" t="s">
        <v>943</v>
      </c>
      <c r="E623" s="10">
        <f>Source!AQ380</f>
        <v>166.47</v>
      </c>
      <c r="F623" s="38"/>
      <c r="G623" s="39" t="str">
        <f>Source!DI380</f>
        <v/>
      </c>
      <c r="H623" s="38"/>
      <c r="I623" s="39"/>
      <c r="J623" s="39"/>
      <c r="K623" s="38"/>
      <c r="L623" s="42">
        <f>Source!U380</f>
        <v>1.9976400000000001</v>
      </c>
    </row>
    <row r="624" spans="1:26" ht="85.5">
      <c r="A624" s="23" t="str">
        <f>Source!E381</f>
        <v>2,1</v>
      </c>
      <c r="B624" s="53" t="str">
        <f>Source!F381</f>
        <v>101-6871</v>
      </c>
      <c r="C624" s="53" t="str">
        <f>Source!G381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624" s="37" t="str">
        <f>Source!H381</f>
        <v>м2</v>
      </c>
      <c r="E624" s="10">
        <f>Source!I381</f>
        <v>1.26</v>
      </c>
      <c r="F624" s="38">
        <f>Source!AL381+Source!AM381+Source!AO381</f>
        <v>377.87</v>
      </c>
      <c r="G624" s="52" t="s">
        <v>3</v>
      </c>
      <c r="H624" s="38">
        <f>ROUND(Source!AC381*Source!I381, 2)+ROUND(Source!AD381*Source!I381, 2)+ROUND(Source!AF381*Source!I381, 2)</f>
        <v>476.12</v>
      </c>
      <c r="I624" s="39"/>
      <c r="J624" s="39">
        <f>IF(Source!BC381&lt;&gt; 0, Source!BC381, 1)</f>
        <v>0.6</v>
      </c>
      <c r="K624" s="38">
        <f>Source!O381</f>
        <v>285.67</v>
      </c>
      <c r="L624" s="40"/>
      <c r="S624">
        <f>ROUND((Source!FX381/100)*((ROUND(Source!AF381*Source!I381, 2)+ROUND(Source!AE381*Source!I381, 2))), 2)</f>
        <v>0</v>
      </c>
      <c r="T624">
        <f>Source!X381</f>
        <v>0</v>
      </c>
      <c r="U624">
        <f>ROUND((Source!FY381/100)*((ROUND(Source!AF381*Source!I381, 2)+ROUND(Source!AE381*Source!I381, 2))), 2)</f>
        <v>0</v>
      </c>
      <c r="V624">
        <f>Source!Y381</f>
        <v>0</v>
      </c>
      <c r="W624">
        <f>IF(Source!BI381&lt;=1,H624, 0)</f>
        <v>476.12</v>
      </c>
      <c r="X624">
        <f>IF(Source!BI381=2,H624, 0)</f>
        <v>0</v>
      </c>
      <c r="Y624">
        <f>IF(Source!BI381=3,H624, 0)</f>
        <v>0</v>
      </c>
      <c r="Z624">
        <f>IF(Source!BI381=4,H624, 0)</f>
        <v>0</v>
      </c>
    </row>
    <row r="625" spans="1:26" ht="14.25">
      <c r="A625" s="54" t="str">
        <f>Source!E382</f>
        <v>2,2</v>
      </c>
      <c r="B625" s="55" t="str">
        <f>Source!F382</f>
        <v>101-2416</v>
      </c>
      <c r="C625" s="55" t="str">
        <f>Source!G382</f>
        <v>Грунтовка «Бетоконтакт», КНАУФ</v>
      </c>
      <c r="D625" s="43" t="str">
        <f>Source!H382</f>
        <v>кг</v>
      </c>
      <c r="E625" s="44">
        <f>Source!I382</f>
        <v>0.107</v>
      </c>
      <c r="F625" s="45">
        <f>Source!AL382+Source!AM382+Source!AO382</f>
        <v>22.91</v>
      </c>
      <c r="G625" s="46" t="s">
        <v>3</v>
      </c>
      <c r="H625" s="45">
        <f>ROUND(Source!AC382*Source!I382, 2)+ROUND(Source!AD382*Source!I382, 2)+ROUND(Source!AF382*Source!I382, 2)</f>
        <v>2.4500000000000002</v>
      </c>
      <c r="I625" s="47"/>
      <c r="J625" s="47">
        <f>IF(Source!BC382&lt;&gt; 0, Source!BC382, 1)</f>
        <v>5.85</v>
      </c>
      <c r="K625" s="45">
        <f>Source!O382</f>
        <v>14.34</v>
      </c>
      <c r="L625" s="48"/>
      <c r="S625">
        <f>ROUND((Source!FX382/100)*((ROUND(Source!AF382*Source!I382, 2)+ROUND(Source!AE382*Source!I382, 2))), 2)</f>
        <v>0</v>
      </c>
      <c r="T625">
        <f>Source!X382</f>
        <v>0</v>
      </c>
      <c r="U625">
        <f>ROUND((Source!FY382/100)*((ROUND(Source!AF382*Source!I382, 2)+ROUND(Source!AE382*Source!I382, 2))), 2)</f>
        <v>0</v>
      </c>
      <c r="V625">
        <f>Source!Y382</f>
        <v>0</v>
      </c>
      <c r="W625">
        <f>IF(Source!BI382&lt;=1,H625, 0)</f>
        <v>2.4500000000000002</v>
      </c>
      <c r="X625">
        <f>IF(Source!BI382=2,H625, 0)</f>
        <v>0</v>
      </c>
      <c r="Y625">
        <f>IF(Source!BI382=3,H625, 0)</f>
        <v>0</v>
      </c>
      <c r="Z625">
        <f>IF(Source!BI382=4,H625, 0)</f>
        <v>0</v>
      </c>
    </row>
    <row r="626" spans="1:26" ht="15">
      <c r="G626" s="60">
        <f>H617+H618+H620+H621+H622+SUM(H624:H625)</f>
        <v>529.14</v>
      </c>
      <c r="H626" s="60"/>
      <c r="J626" s="60">
        <f>K617+K618+K620+K621+K622+SUM(K624:K625)</f>
        <v>1652.06</v>
      </c>
      <c r="K626" s="60"/>
      <c r="L626" s="49">
        <f>Source!U380</f>
        <v>1.9976400000000001</v>
      </c>
      <c r="O626" s="32">
        <f>G626</f>
        <v>529.14</v>
      </c>
      <c r="P626" s="32">
        <f>J626</f>
        <v>1652.06</v>
      </c>
      <c r="Q626" s="32">
        <f>L626</f>
        <v>1.9976400000000001</v>
      </c>
      <c r="W626">
        <f>IF(Source!BI380&lt;=1,H617+H618+H620+H621+H622, 0)</f>
        <v>50.569999999999993</v>
      </c>
      <c r="X626">
        <f>IF(Source!BI380=2,H617+H618+H620+H621+H622, 0)</f>
        <v>0</v>
      </c>
      <c r="Y626">
        <f>IF(Source!BI380=3,H617+H618+H620+H621+H622, 0)</f>
        <v>0</v>
      </c>
      <c r="Z626">
        <f>IF(Source!BI380=4,H617+H618+H620+H621+H622, 0)</f>
        <v>0</v>
      </c>
    </row>
    <row r="627" spans="1:26" ht="28.5">
      <c r="A627" s="23" t="str">
        <f>Source!E383</f>
        <v>3</v>
      </c>
      <c r="B627" s="53" t="str">
        <f>Source!F383</f>
        <v>10-04-013-1</v>
      </c>
      <c r="C627" s="53" t="str">
        <f>Source!G383</f>
        <v>Установка деревянных дверных блоков</v>
      </c>
      <c r="D627" s="37" t="str">
        <f>Source!H383</f>
        <v>100 м2 проемов</v>
      </c>
      <c r="E627" s="10">
        <f>Source!I383</f>
        <v>0.02</v>
      </c>
      <c r="F627" s="38">
        <f>Source!AL383+Source!AM383+Source!AO383</f>
        <v>21712.98</v>
      </c>
      <c r="G627" s="39"/>
      <c r="H627" s="38"/>
      <c r="I627" s="39" t="str">
        <f>Source!BO383</f>
        <v>10-04-013-1</v>
      </c>
      <c r="J627" s="39"/>
      <c r="K627" s="38"/>
      <c r="L627" s="40"/>
      <c r="S627">
        <f>ROUND((Source!FX383/100)*((ROUND(Source!AF383*Source!I383, 2)+ROUND(Source!AE383*Source!I383, 2))), 2)</f>
        <v>16.100000000000001</v>
      </c>
      <c r="T627">
        <f>Source!X383</f>
        <v>454.77</v>
      </c>
      <c r="U627">
        <f>ROUND((Source!FY383/100)*((ROUND(Source!AF383*Source!I383, 2)+ROUND(Source!AE383*Source!I383, 2))), 2)</f>
        <v>8.1199999999999992</v>
      </c>
      <c r="V627">
        <f>Source!Y383</f>
        <v>217.28</v>
      </c>
    </row>
    <row r="628" spans="1:26">
      <c r="C628" s="31" t="str">
        <f>"Объем: "&amp;Source!I383&amp;"=2/"&amp;"100"</f>
        <v>Объем: 0,02=2/100</v>
      </c>
    </row>
    <row r="629" spans="1:26" ht="14.25">
      <c r="A629" s="23"/>
      <c r="B629" s="53"/>
      <c r="C629" s="53" t="s">
        <v>938</v>
      </c>
      <c r="D629" s="37"/>
      <c r="E629" s="10"/>
      <c r="F629" s="38">
        <f>Source!AO383</f>
        <v>639.24</v>
      </c>
      <c r="G629" s="39" t="str">
        <f>Source!DG383</f>
        <v>*1,15</v>
      </c>
      <c r="H629" s="38">
        <f>ROUND(Source!AF383*Source!I383, 2)</f>
        <v>14.7</v>
      </c>
      <c r="I629" s="39"/>
      <c r="J629" s="39">
        <f>IF(Source!BA383&lt;&gt; 0, Source!BA383, 1)</f>
        <v>33.32</v>
      </c>
      <c r="K629" s="38">
        <f>Source!S383</f>
        <v>489.89</v>
      </c>
      <c r="L629" s="40"/>
      <c r="R629">
        <f>H629</f>
        <v>14.7</v>
      </c>
    </row>
    <row r="630" spans="1:26" ht="14.25">
      <c r="A630" s="23"/>
      <c r="B630" s="53"/>
      <c r="C630" s="53" t="s">
        <v>92</v>
      </c>
      <c r="D630" s="37"/>
      <c r="E630" s="10"/>
      <c r="F630" s="38">
        <f>Source!AM383</f>
        <v>333.01</v>
      </c>
      <c r="G630" s="39" t="str">
        <f>Source!DE383</f>
        <v>)*1,25</v>
      </c>
      <c r="H630" s="38">
        <f>ROUND(Source!AD383*Source!I383, 2)</f>
        <v>8.33</v>
      </c>
      <c r="I630" s="39"/>
      <c r="J630" s="39">
        <f>IF(Source!BB383&lt;&gt; 0, Source!BB383, 1)</f>
        <v>10.3</v>
      </c>
      <c r="K630" s="38">
        <f>Source!Q383</f>
        <v>85.75</v>
      </c>
      <c r="L630" s="40"/>
    </row>
    <row r="631" spans="1:26" ht="14.25">
      <c r="A631" s="23"/>
      <c r="B631" s="53"/>
      <c r="C631" s="53" t="s">
        <v>944</v>
      </c>
      <c r="D631" s="37"/>
      <c r="E631" s="10"/>
      <c r="F631" s="38">
        <f>Source!AN383</f>
        <v>18.5</v>
      </c>
      <c r="G631" s="39" t="str">
        <f>Source!DF383</f>
        <v>)*1,25</v>
      </c>
      <c r="H631" s="50">
        <f>ROUND(Source!AE383*Source!I383, 2)</f>
        <v>0.46</v>
      </c>
      <c r="I631" s="39"/>
      <c r="J631" s="39">
        <f>IF(Source!BS383&lt;&gt; 0, Source!BS383, 1)</f>
        <v>33.32</v>
      </c>
      <c r="K631" s="50">
        <f>Source!R383</f>
        <v>15.41</v>
      </c>
      <c r="L631" s="40"/>
      <c r="R631">
        <f>H631</f>
        <v>0.46</v>
      </c>
    </row>
    <row r="632" spans="1:26" ht="14.25">
      <c r="A632" s="23"/>
      <c r="B632" s="53"/>
      <c r="C632" s="53" t="s">
        <v>946</v>
      </c>
      <c r="D632" s="37"/>
      <c r="E632" s="10"/>
      <c r="F632" s="38">
        <f>Source!AL383</f>
        <v>20740.73</v>
      </c>
      <c r="G632" s="39" t="str">
        <f>Source!DD383</f>
        <v/>
      </c>
      <c r="H632" s="38">
        <f>ROUND(Source!AC383*Source!I383, 2)</f>
        <v>414.81</v>
      </c>
      <c r="I632" s="39"/>
      <c r="J632" s="39">
        <f>IF(Source!BC383&lt;&gt; 0, Source!BC383, 1)</f>
        <v>5.0199999999999996</v>
      </c>
      <c r="K632" s="38">
        <f>Source!P383</f>
        <v>2082.37</v>
      </c>
      <c r="L632" s="40"/>
    </row>
    <row r="633" spans="1:26" ht="14.25">
      <c r="A633" s="23"/>
      <c r="B633" s="53"/>
      <c r="C633" s="53" t="s">
        <v>939</v>
      </c>
      <c r="D633" s="37" t="s">
        <v>940</v>
      </c>
      <c r="E633" s="10">
        <f>Source!BZ383</f>
        <v>118</v>
      </c>
      <c r="F633" s="58" t="str">
        <f>CONCATENATE(" )", Source!DL383, Source!FT383, "=", Source!FX383)</f>
        <v xml:space="preserve"> )*0,9=106,2</v>
      </c>
      <c r="G633" s="59"/>
      <c r="H633" s="38">
        <f>SUM(S627:S638)</f>
        <v>16.100000000000001</v>
      </c>
      <c r="I633" s="41" t="str">
        <f>CONCATENATE(Source!FX383, Source!FV383, "=")</f>
        <v>106,2*0,85=</v>
      </c>
      <c r="J633" s="36">
        <f>Source!AT383</f>
        <v>90</v>
      </c>
      <c r="K633" s="38">
        <f>SUM(T627:T638)</f>
        <v>454.77</v>
      </c>
      <c r="L633" s="40"/>
    </row>
    <row r="634" spans="1:26" ht="14.25">
      <c r="A634" s="23"/>
      <c r="B634" s="53"/>
      <c r="C634" s="53" t="s">
        <v>941</v>
      </c>
      <c r="D634" s="37" t="s">
        <v>940</v>
      </c>
      <c r="E634" s="10">
        <f>Source!CA383</f>
        <v>63</v>
      </c>
      <c r="F634" s="58" t="str">
        <f>CONCATENATE(" )", Source!DM383, Source!FU383, "=", Source!FY383)</f>
        <v xml:space="preserve"> )*0,85=53,55</v>
      </c>
      <c r="G634" s="59"/>
      <c r="H634" s="38">
        <f>SUM(U627:U638)</f>
        <v>8.1199999999999992</v>
      </c>
      <c r="I634" s="41" t="str">
        <f>CONCATENATE(Source!FY383, Source!FW383, "=")</f>
        <v>53,55*0,8=</v>
      </c>
      <c r="J634" s="36">
        <f>Source!AU383</f>
        <v>43</v>
      </c>
      <c r="K634" s="38">
        <f>SUM(V627:V638)</f>
        <v>217.28</v>
      </c>
      <c r="L634" s="40"/>
    </row>
    <row r="635" spans="1:26" ht="14.25">
      <c r="A635" s="23"/>
      <c r="B635" s="53"/>
      <c r="C635" s="53" t="s">
        <v>942</v>
      </c>
      <c r="D635" s="37" t="s">
        <v>943</v>
      </c>
      <c r="E635" s="10">
        <f>Source!AQ383</f>
        <v>73.14</v>
      </c>
      <c r="F635" s="38"/>
      <c r="G635" s="39" t="str">
        <f>Source!DI383</f>
        <v>*1,15</v>
      </c>
      <c r="H635" s="38"/>
      <c r="I635" s="39"/>
      <c r="J635" s="39"/>
      <c r="K635" s="38"/>
      <c r="L635" s="42">
        <f>Source!U383</f>
        <v>1.6822199999999998</v>
      </c>
    </row>
    <row r="636" spans="1:26" ht="57">
      <c r="A636" s="23" t="str">
        <f>Source!E384</f>
        <v>3,1</v>
      </c>
      <c r="B636" s="53" t="str">
        <f>Source!F384</f>
        <v>101-0882</v>
      </c>
      <c r="C636" s="53" t="str">
        <f>Source!G384</f>
        <v>Скобяные изделия для дверных балконных блоков со спаренными полотнами жилых и общественных зданий однопольных</v>
      </c>
      <c r="D636" s="37" t="str">
        <f>Source!H384</f>
        <v>компл.</v>
      </c>
      <c r="E636" s="10">
        <f>Source!I384</f>
        <v>1</v>
      </c>
      <c r="F636" s="38">
        <f>Source!AL384+Source!AM384+Source!AO384</f>
        <v>94.69</v>
      </c>
      <c r="G636" s="52" t="s">
        <v>3</v>
      </c>
      <c r="H636" s="38">
        <f>ROUND(Source!AC384*Source!I384, 2)+ROUND(Source!AD384*Source!I384, 2)+ROUND(Source!AF384*Source!I384, 2)</f>
        <v>94.69</v>
      </c>
      <c r="I636" s="39"/>
      <c r="J636" s="39">
        <f>IF(Source!BC384&lt;&gt; 0, Source!BC384, 1)</f>
        <v>2.0699999999999998</v>
      </c>
      <c r="K636" s="38">
        <f>Source!O384</f>
        <v>196.01</v>
      </c>
      <c r="L636" s="40"/>
      <c r="S636">
        <f>ROUND((Source!FX384/100)*((ROUND(Source!AF384*Source!I384, 2)+ROUND(Source!AE384*Source!I384, 2))), 2)</f>
        <v>0</v>
      </c>
      <c r="T636">
        <f>Source!X384</f>
        <v>0</v>
      </c>
      <c r="U636">
        <f>ROUND((Source!FY384/100)*((ROUND(Source!AF384*Source!I384, 2)+ROUND(Source!AE384*Source!I384, 2))), 2)</f>
        <v>0</v>
      </c>
      <c r="V636">
        <f>Source!Y384</f>
        <v>0</v>
      </c>
      <c r="W636">
        <f>IF(Source!BI384&lt;=1,H636, 0)</f>
        <v>94.69</v>
      </c>
      <c r="X636">
        <f>IF(Source!BI384=2,H636, 0)</f>
        <v>0</v>
      </c>
      <c r="Y636">
        <f>IF(Source!BI384=3,H636, 0)</f>
        <v>0</v>
      </c>
      <c r="Z636">
        <f>IF(Source!BI384=4,H636, 0)</f>
        <v>0</v>
      </c>
    </row>
    <row r="637" spans="1:26" ht="42.75">
      <c r="A637" s="23" t="str">
        <f>Source!E385</f>
        <v>3,2</v>
      </c>
      <c r="B637" s="53" t="str">
        <f>Source!F385</f>
        <v>203-8142</v>
      </c>
      <c r="C637" s="53" t="str">
        <f>Source!G385</f>
        <v>Блоки дверные из натурального массива дуба (коробка, полотно глухое, наличники, фурнитура)</v>
      </c>
      <c r="D637" s="37" t="str">
        <f>Source!H385</f>
        <v>м2</v>
      </c>
      <c r="E637" s="10">
        <f>Source!I385</f>
        <v>2</v>
      </c>
      <c r="F637" s="38">
        <f>Source!AL385+Source!AM385+Source!AO385</f>
        <v>4535.87</v>
      </c>
      <c r="G637" s="52" t="s">
        <v>3</v>
      </c>
      <c r="H637" s="38">
        <f>ROUND(Source!AC385*Source!I385, 2)+ROUND(Source!AD385*Source!I385, 2)+ROUND(Source!AF385*Source!I385, 2)</f>
        <v>9071.74</v>
      </c>
      <c r="I637" s="39"/>
      <c r="J637" s="39">
        <f>IF(Source!BC385&lt;&gt; 0, Source!BC385, 1)</f>
        <v>2.44</v>
      </c>
      <c r="K637" s="38">
        <f>Source!O385</f>
        <v>22135.05</v>
      </c>
      <c r="L637" s="40"/>
      <c r="S637">
        <f>ROUND((Source!FX385/100)*((ROUND(Source!AF385*Source!I385, 2)+ROUND(Source!AE385*Source!I385, 2))), 2)</f>
        <v>0</v>
      </c>
      <c r="T637">
        <f>Source!X385</f>
        <v>0</v>
      </c>
      <c r="U637">
        <f>ROUND((Source!FY385/100)*((ROUND(Source!AF385*Source!I385, 2)+ROUND(Source!AE385*Source!I385, 2))), 2)</f>
        <v>0</v>
      </c>
      <c r="V637">
        <f>Source!Y385</f>
        <v>0</v>
      </c>
      <c r="W637">
        <f>IF(Source!BI385&lt;=1,H637, 0)</f>
        <v>9071.74</v>
      </c>
      <c r="X637">
        <f>IF(Source!BI385=2,H637, 0)</f>
        <v>0</v>
      </c>
      <c r="Y637">
        <f>IF(Source!BI385=3,H637, 0)</f>
        <v>0</v>
      </c>
      <c r="Z637">
        <f>IF(Source!BI385=4,H637, 0)</f>
        <v>0</v>
      </c>
    </row>
    <row r="638" spans="1:26" ht="57">
      <c r="A638" s="54" t="str">
        <f>Source!E386</f>
        <v>3,3</v>
      </c>
      <c r="B638" s="55" t="str">
        <f>Source!F386</f>
        <v>203-0223</v>
      </c>
      <c r="C638" s="55" t="str">
        <f>Source!G386</f>
        <v>Блоки дверные с рамочными полотнами однопольные ДН 21-10, площадь 2,05 м2; ДН 24-10, площадь 2,35 м2</v>
      </c>
      <c r="D638" s="43" t="str">
        <f>Source!H386</f>
        <v>м2</v>
      </c>
      <c r="E638" s="44">
        <f>Source!I386</f>
        <v>-2</v>
      </c>
      <c r="F638" s="45">
        <f>Source!AL386+Source!AM386+Source!AO386</f>
        <v>207</v>
      </c>
      <c r="G638" s="46" t="s">
        <v>3</v>
      </c>
      <c r="H638" s="45">
        <f>ROUND(Source!AC386*Source!I386, 2)+ROUND(Source!AD386*Source!I386, 2)+ROUND(Source!AF386*Source!I386, 2)</f>
        <v>-414</v>
      </c>
      <c r="I638" s="47"/>
      <c r="J638" s="47">
        <f>IF(Source!BC386&lt;&gt; 0, Source!BC386, 1)</f>
        <v>5.0199999999999996</v>
      </c>
      <c r="K638" s="45">
        <f>Source!O386</f>
        <v>-2078.2800000000002</v>
      </c>
      <c r="L638" s="48"/>
      <c r="S638">
        <f>ROUND((Source!FX386/100)*((ROUND(Source!AF386*Source!I386, 2)+ROUND(Source!AE386*Source!I386, 2))), 2)</f>
        <v>0</v>
      </c>
      <c r="T638">
        <f>Source!X386</f>
        <v>0</v>
      </c>
      <c r="U638">
        <f>ROUND((Source!FY386/100)*((ROUND(Source!AF386*Source!I386, 2)+ROUND(Source!AE386*Source!I386, 2))), 2)</f>
        <v>0</v>
      </c>
      <c r="V638">
        <f>Source!Y386</f>
        <v>0</v>
      </c>
      <c r="W638">
        <f>IF(Source!BI386&lt;=1,H638, 0)</f>
        <v>-414</v>
      </c>
      <c r="X638">
        <f>IF(Source!BI386=2,H638, 0)</f>
        <v>0</v>
      </c>
      <c r="Y638">
        <f>IF(Source!BI386=3,H638, 0)</f>
        <v>0</v>
      </c>
      <c r="Z638">
        <f>IF(Source!BI386=4,H638, 0)</f>
        <v>0</v>
      </c>
    </row>
    <row r="639" spans="1:26" ht="15">
      <c r="G639" s="60">
        <f>H629+H630+H632+H633+H634+SUM(H636:H638)</f>
        <v>9214.49</v>
      </c>
      <c r="H639" s="60"/>
      <c r="J639" s="60">
        <f>K629+K630+K632+K633+K634+SUM(K636:K638)</f>
        <v>23582.84</v>
      </c>
      <c r="K639" s="60"/>
      <c r="L639" s="49">
        <f>Source!U383</f>
        <v>1.6822199999999998</v>
      </c>
      <c r="O639" s="32">
        <f>G639</f>
        <v>9214.49</v>
      </c>
      <c r="P639" s="32">
        <f>J639</f>
        <v>23582.84</v>
      </c>
      <c r="Q639" s="32">
        <f>L639</f>
        <v>1.6822199999999998</v>
      </c>
      <c r="W639">
        <f>IF(Source!BI383&lt;=1,H629+H630+H632+H633+H634, 0)</f>
        <v>462.06000000000006</v>
      </c>
      <c r="X639">
        <f>IF(Source!BI383=2,H629+H630+H632+H633+H634, 0)</f>
        <v>0</v>
      </c>
      <c r="Y639">
        <f>IF(Source!BI383=3,H629+H630+H632+H633+H634, 0)</f>
        <v>0</v>
      </c>
      <c r="Z639">
        <f>IF(Source!BI383=4,H629+H630+H632+H633+H634, 0)</f>
        <v>0</v>
      </c>
    </row>
    <row r="640" spans="1:26" ht="79.5">
      <c r="A640" s="23" t="str">
        <f>Source!E387</f>
        <v>4</v>
      </c>
      <c r="B640" s="53" t="s">
        <v>948</v>
      </c>
      <c r="C640" s="53" t="str">
        <f>Source!G387</f>
        <v>Укладка лаг по плитам перекрытий</v>
      </c>
      <c r="D640" s="37" t="str">
        <f>Source!H387</f>
        <v>100 м2 пола</v>
      </c>
      <c r="E640" s="10">
        <f>Source!I387</f>
        <v>0.14000000000000001</v>
      </c>
      <c r="F640" s="38">
        <f>Source!AL387+Source!AM387+Source!AO387</f>
        <v>2068.7799999999997</v>
      </c>
      <c r="G640" s="39"/>
      <c r="H640" s="38"/>
      <c r="I640" s="39" t="str">
        <f>Source!BO387</f>
        <v>11-01-012-3</v>
      </c>
      <c r="J640" s="39"/>
      <c r="K640" s="38"/>
      <c r="L640" s="40"/>
      <c r="S640">
        <f>ROUND((Source!FX387/100)*((ROUND(Source!AF387*Source!I387, 2)+ROUND(Source!AE387*Source!I387, 2))), 2)</f>
        <v>54.81</v>
      </c>
      <c r="T640">
        <f>Source!X387</f>
        <v>1550.63</v>
      </c>
      <c r="U640">
        <f>ROUND((Source!FY387/100)*((ROUND(Source!AF387*Source!I387, 2)+ROUND(Source!AE387*Source!I387, 2))), 2)</f>
        <v>31.56</v>
      </c>
      <c r="V640">
        <f>Source!Y387</f>
        <v>841.3</v>
      </c>
    </row>
    <row r="641" spans="1:26">
      <c r="C641" s="31" t="str">
        <f>"Объем: "&amp;Source!I387&amp;"=14/"&amp;"100"</f>
        <v>Объем: 0,14=14/100</v>
      </c>
    </row>
    <row r="642" spans="1:26" ht="14.25">
      <c r="A642" s="23"/>
      <c r="B642" s="53"/>
      <c r="C642" s="53" t="s">
        <v>938</v>
      </c>
      <c r="D642" s="37"/>
      <c r="E642" s="10"/>
      <c r="F642" s="38">
        <f>Source!AO387</f>
        <v>304.86</v>
      </c>
      <c r="G642" s="39" t="str">
        <f>Source!DG387</f>
        <v>)*1,15</v>
      </c>
      <c r="H642" s="38">
        <f>ROUND(Source!AF387*Source!I387, 2)</f>
        <v>49.08</v>
      </c>
      <c r="I642" s="39"/>
      <c r="J642" s="39">
        <f>IF(Source!BA387&lt;&gt; 0, Source!BA387, 1)</f>
        <v>33.32</v>
      </c>
      <c r="K642" s="38">
        <f>Source!S387</f>
        <v>1635.43</v>
      </c>
      <c r="L642" s="40"/>
      <c r="R642">
        <f>H642</f>
        <v>49.08</v>
      </c>
    </row>
    <row r="643" spans="1:26" ht="14.25">
      <c r="A643" s="23"/>
      <c r="B643" s="53"/>
      <c r="C643" s="53" t="s">
        <v>92</v>
      </c>
      <c r="D643" s="37"/>
      <c r="E643" s="10"/>
      <c r="F643" s="38">
        <f>Source!AM387</f>
        <v>28.6</v>
      </c>
      <c r="G643" s="39" t="str">
        <f>Source!DE387</f>
        <v>)*1,25</v>
      </c>
      <c r="H643" s="38">
        <f>ROUND(Source!AD387*Source!I387, 2)</f>
        <v>5.01</v>
      </c>
      <c r="I643" s="39"/>
      <c r="J643" s="39">
        <f>IF(Source!BB387&lt;&gt; 0, Source!BB387, 1)</f>
        <v>11.52</v>
      </c>
      <c r="K643" s="38">
        <f>Source!Q387</f>
        <v>57.66</v>
      </c>
      <c r="L643" s="40"/>
    </row>
    <row r="644" spans="1:26" ht="14.25">
      <c r="A644" s="23"/>
      <c r="B644" s="53"/>
      <c r="C644" s="53" t="s">
        <v>944</v>
      </c>
      <c r="D644" s="37"/>
      <c r="E644" s="10"/>
      <c r="F644" s="38">
        <f>Source!AN387</f>
        <v>2.4300000000000002</v>
      </c>
      <c r="G644" s="39" t="str">
        <f>Source!DF387</f>
        <v>)*1,25</v>
      </c>
      <c r="H644" s="50">
        <f>ROUND(Source!AE387*Source!I387, 2)</f>
        <v>0.43</v>
      </c>
      <c r="I644" s="39"/>
      <c r="J644" s="39">
        <f>IF(Source!BS387&lt;&gt; 0, Source!BS387, 1)</f>
        <v>33.32</v>
      </c>
      <c r="K644" s="50">
        <f>Source!R387</f>
        <v>14.18</v>
      </c>
      <c r="L644" s="40"/>
      <c r="R644">
        <f>H644</f>
        <v>0.43</v>
      </c>
    </row>
    <row r="645" spans="1:26" ht="14.25">
      <c r="A645" s="23"/>
      <c r="B645" s="53"/>
      <c r="C645" s="53" t="s">
        <v>946</v>
      </c>
      <c r="D645" s="37"/>
      <c r="E645" s="10"/>
      <c r="F645" s="38">
        <f>Source!AL387</f>
        <v>1735.32</v>
      </c>
      <c r="G645" s="39" t="str">
        <f>Source!DD387</f>
        <v/>
      </c>
      <c r="H645" s="38">
        <f>ROUND(Source!AC387*Source!I387, 2)</f>
        <v>242.94</v>
      </c>
      <c r="I645" s="39"/>
      <c r="J645" s="39">
        <f>IF(Source!BC387&lt;&gt; 0, Source!BC387, 1)</f>
        <v>3.5</v>
      </c>
      <c r="K645" s="38">
        <f>Source!P387</f>
        <v>850.31</v>
      </c>
      <c r="L645" s="40"/>
    </row>
    <row r="646" spans="1:26" ht="14.25">
      <c r="A646" s="23"/>
      <c r="B646" s="53"/>
      <c r="C646" s="53" t="s">
        <v>939</v>
      </c>
      <c r="D646" s="37" t="s">
        <v>940</v>
      </c>
      <c r="E646" s="10">
        <f>Source!BZ387</f>
        <v>123</v>
      </c>
      <c r="F646" s="58" t="str">
        <f>CONCATENATE(" )", Source!DL387, Source!FT387, "=", Source!FX387)</f>
        <v xml:space="preserve"> )*0,9=110,7</v>
      </c>
      <c r="G646" s="59"/>
      <c r="H646" s="38">
        <f>SUM(S640:S648)</f>
        <v>54.81</v>
      </c>
      <c r="I646" s="41" t="str">
        <f>CONCATENATE(Source!FX387, Source!FV387, "=")</f>
        <v>110,7*0,85=</v>
      </c>
      <c r="J646" s="36">
        <f>Source!AT387</f>
        <v>94</v>
      </c>
      <c r="K646" s="38">
        <f>SUM(T640:T648)</f>
        <v>1550.63</v>
      </c>
      <c r="L646" s="40"/>
    </row>
    <row r="647" spans="1:26" ht="14.25">
      <c r="A647" s="23"/>
      <c r="B647" s="53"/>
      <c r="C647" s="53" t="s">
        <v>941</v>
      </c>
      <c r="D647" s="37" t="s">
        <v>940</v>
      </c>
      <c r="E647" s="10">
        <f>Source!CA387</f>
        <v>75</v>
      </c>
      <c r="F647" s="58" t="str">
        <f>CONCATENATE(" )", Source!DM387, Source!FU387, "=", Source!FY387)</f>
        <v xml:space="preserve"> )*0,85=63,75</v>
      </c>
      <c r="G647" s="59"/>
      <c r="H647" s="38">
        <f>SUM(U640:U648)</f>
        <v>31.56</v>
      </c>
      <c r="I647" s="41" t="str">
        <f>CONCATENATE(Source!FY387, Source!FW387, "=")</f>
        <v>63,75*0,8=</v>
      </c>
      <c r="J647" s="36">
        <f>Source!AU387</f>
        <v>51</v>
      </c>
      <c r="K647" s="38">
        <f>SUM(V640:V648)</f>
        <v>841.3</v>
      </c>
      <c r="L647" s="40"/>
    </row>
    <row r="648" spans="1:26" ht="14.25">
      <c r="A648" s="54"/>
      <c r="B648" s="55"/>
      <c r="C648" s="55" t="s">
        <v>942</v>
      </c>
      <c r="D648" s="43" t="s">
        <v>943</v>
      </c>
      <c r="E648" s="44">
        <f>Source!AQ387</f>
        <v>35.74</v>
      </c>
      <c r="F648" s="45"/>
      <c r="G648" s="47" t="str">
        <f>Source!DI387</f>
        <v>)*1,15</v>
      </c>
      <c r="H648" s="45"/>
      <c r="I648" s="47"/>
      <c r="J648" s="47"/>
      <c r="K648" s="45"/>
      <c r="L648" s="51">
        <f>Source!U387</f>
        <v>5.7541400000000005</v>
      </c>
    </row>
    <row r="649" spans="1:26" ht="15">
      <c r="G649" s="60">
        <f>H642+H643+H645+H646+H647</f>
        <v>383.4</v>
      </c>
      <c r="H649" s="60"/>
      <c r="J649" s="60">
        <f>K642+K643+K645+K646+K647</f>
        <v>4935.33</v>
      </c>
      <c r="K649" s="60"/>
      <c r="L649" s="49">
        <f>Source!U387</f>
        <v>5.7541400000000005</v>
      </c>
      <c r="O649" s="32">
        <f>G649</f>
        <v>383.4</v>
      </c>
      <c r="P649" s="32">
        <f>J649</f>
        <v>4935.33</v>
      </c>
      <c r="Q649" s="32">
        <f>L649</f>
        <v>5.7541400000000005</v>
      </c>
      <c r="W649">
        <f>IF(Source!BI387&lt;=1,H642+H643+H645+H646+H647, 0)</f>
        <v>383.4</v>
      </c>
      <c r="X649">
        <f>IF(Source!BI387=2,H642+H643+H645+H646+H647, 0)</f>
        <v>0</v>
      </c>
      <c r="Y649">
        <f>IF(Source!BI387=3,H642+H643+H645+H646+H647, 0)</f>
        <v>0</v>
      </c>
      <c r="Z649">
        <f>IF(Source!BI387=4,H642+H643+H645+H646+H647, 0)</f>
        <v>0</v>
      </c>
    </row>
    <row r="650" spans="1:26" ht="42.75">
      <c r="A650" s="23" t="str">
        <f>Source!E388</f>
        <v>5</v>
      </c>
      <c r="B650" s="53" t="str">
        <f>Source!F388</f>
        <v>11-01-033-1</v>
      </c>
      <c r="C650" s="53" t="str">
        <f>Source!G388</f>
        <v>Устройство покрытий дощатых толщиной 28 мм</v>
      </c>
      <c r="D650" s="37" t="str">
        <f>Source!H388</f>
        <v>100 м2 покрытия</v>
      </c>
      <c r="E650" s="10">
        <f>Source!I388</f>
        <v>0.14000000000000001</v>
      </c>
      <c r="F650" s="38">
        <f>Source!AL388+Source!AM388+Source!AO388</f>
        <v>6972.3600000000006</v>
      </c>
      <c r="G650" s="39"/>
      <c r="H650" s="38"/>
      <c r="I650" s="39" t="str">
        <f>Source!BO388</f>
        <v>11-01-033-1</v>
      </c>
      <c r="J650" s="39"/>
      <c r="K650" s="38"/>
      <c r="L650" s="40"/>
      <c r="S650">
        <f>ROUND((Source!FX388/100)*((ROUND(Source!AF388*Source!I388, 2)+ROUND(Source!AE388*Source!I388, 2))), 2)</f>
        <v>93.83</v>
      </c>
      <c r="T650">
        <f>Source!X388</f>
        <v>2654.71</v>
      </c>
      <c r="U650">
        <f>ROUND((Source!FY388/100)*((ROUND(Source!AF388*Source!I388, 2)+ROUND(Source!AE388*Source!I388, 2))), 2)</f>
        <v>54.03</v>
      </c>
      <c r="V650">
        <f>Source!Y388</f>
        <v>1440.32</v>
      </c>
    </row>
    <row r="651" spans="1:26">
      <c r="C651" s="31" t="str">
        <f>"Объем: "&amp;Source!I388&amp;"=14/"&amp;"100"</f>
        <v>Объем: 0,14=14/100</v>
      </c>
    </row>
    <row r="652" spans="1:26" ht="14.25">
      <c r="A652" s="23"/>
      <c r="B652" s="53"/>
      <c r="C652" s="53" t="s">
        <v>938</v>
      </c>
      <c r="D652" s="37"/>
      <c r="E652" s="10"/>
      <c r="F652" s="38">
        <f>Source!AO388</f>
        <v>517.94000000000005</v>
      </c>
      <c r="G652" s="39" t="str">
        <f>Source!DG388</f>
        <v>)*1,15</v>
      </c>
      <c r="H652" s="38">
        <f>ROUND(Source!AF388*Source!I388, 2)</f>
        <v>83.39</v>
      </c>
      <c r="I652" s="39"/>
      <c r="J652" s="39">
        <f>IF(Source!BA388&lt;&gt; 0, Source!BA388, 1)</f>
        <v>33.32</v>
      </c>
      <c r="K652" s="38">
        <f>Source!S388</f>
        <v>2778.49</v>
      </c>
      <c r="L652" s="40"/>
      <c r="R652">
        <f>H652</f>
        <v>83.39</v>
      </c>
    </row>
    <row r="653" spans="1:26" ht="14.25">
      <c r="A653" s="23"/>
      <c r="B653" s="53"/>
      <c r="C653" s="53" t="s">
        <v>92</v>
      </c>
      <c r="D653" s="37"/>
      <c r="E653" s="10"/>
      <c r="F653" s="38">
        <f>Source!AM388</f>
        <v>97.78</v>
      </c>
      <c r="G653" s="39" t="str">
        <f>Source!DE388</f>
        <v>)*1,25</v>
      </c>
      <c r="H653" s="38">
        <f>ROUND(Source!AD388*Source!I388, 2)</f>
        <v>17.11</v>
      </c>
      <c r="I653" s="39"/>
      <c r="J653" s="39">
        <f>IF(Source!BB388&lt;&gt; 0, Source!BB388, 1)</f>
        <v>11.56</v>
      </c>
      <c r="K653" s="38">
        <f>Source!Q388</f>
        <v>197.82</v>
      </c>
      <c r="L653" s="40"/>
    </row>
    <row r="654" spans="1:26" ht="14.25">
      <c r="A654" s="23"/>
      <c r="B654" s="53"/>
      <c r="C654" s="53" t="s">
        <v>944</v>
      </c>
      <c r="D654" s="37"/>
      <c r="E654" s="10"/>
      <c r="F654" s="38">
        <f>Source!AN388</f>
        <v>7.83</v>
      </c>
      <c r="G654" s="39" t="str">
        <f>Source!DF388</f>
        <v>)*1,25</v>
      </c>
      <c r="H654" s="50">
        <f>ROUND(Source!AE388*Source!I388, 2)</f>
        <v>1.37</v>
      </c>
      <c r="I654" s="39"/>
      <c r="J654" s="39">
        <f>IF(Source!BS388&lt;&gt; 0, Source!BS388, 1)</f>
        <v>33.32</v>
      </c>
      <c r="K654" s="50">
        <f>Source!R388</f>
        <v>45.67</v>
      </c>
      <c r="L654" s="40"/>
      <c r="R654">
        <f>H654</f>
        <v>1.37</v>
      </c>
    </row>
    <row r="655" spans="1:26" ht="14.25">
      <c r="A655" s="23"/>
      <c r="B655" s="53"/>
      <c r="C655" s="53" t="s">
        <v>946</v>
      </c>
      <c r="D655" s="37"/>
      <c r="E655" s="10"/>
      <c r="F655" s="38">
        <f>Source!AL388</f>
        <v>6356.64</v>
      </c>
      <c r="G655" s="39" t="str">
        <f>Source!DD388</f>
        <v/>
      </c>
      <c r="H655" s="38">
        <f>ROUND(Source!AC388*Source!I388, 2)</f>
        <v>889.93</v>
      </c>
      <c r="I655" s="39"/>
      <c r="J655" s="39">
        <f>IF(Source!BC388&lt;&gt; 0, Source!BC388, 1)</f>
        <v>6.54</v>
      </c>
      <c r="K655" s="38">
        <f>Source!P388</f>
        <v>5820.14</v>
      </c>
      <c r="L655" s="40"/>
    </row>
    <row r="656" spans="1:26" ht="14.25">
      <c r="A656" s="23"/>
      <c r="B656" s="53"/>
      <c r="C656" s="53" t="s">
        <v>939</v>
      </c>
      <c r="D656" s="37" t="s">
        <v>940</v>
      </c>
      <c r="E656" s="10">
        <f>Source!BZ388</f>
        <v>123</v>
      </c>
      <c r="F656" s="58" t="str">
        <f>CONCATENATE(" )", Source!DL388, Source!FT388, "=", Source!FX388)</f>
        <v xml:space="preserve"> )*0,9=110,7</v>
      </c>
      <c r="G656" s="59"/>
      <c r="H656" s="38">
        <f>SUM(S650:S658)</f>
        <v>93.83</v>
      </c>
      <c r="I656" s="41" t="str">
        <f>CONCATENATE(Source!FX388, Source!FV388, "=")</f>
        <v>110,7*0,85=</v>
      </c>
      <c r="J656" s="36">
        <f>Source!AT388</f>
        <v>94</v>
      </c>
      <c r="K656" s="38">
        <f>SUM(T650:T658)</f>
        <v>2654.71</v>
      </c>
      <c r="L656" s="40"/>
    </row>
    <row r="657" spans="1:26" ht="14.25">
      <c r="A657" s="23"/>
      <c r="B657" s="53"/>
      <c r="C657" s="53" t="s">
        <v>941</v>
      </c>
      <c r="D657" s="37" t="s">
        <v>940</v>
      </c>
      <c r="E657" s="10">
        <f>Source!CA388</f>
        <v>75</v>
      </c>
      <c r="F657" s="58" t="str">
        <f>CONCATENATE(" )", Source!DM388, Source!FU388, "=", Source!FY388)</f>
        <v xml:space="preserve"> )*0,85=63,75</v>
      </c>
      <c r="G657" s="59"/>
      <c r="H657" s="38">
        <f>SUM(U650:U658)</f>
        <v>54.03</v>
      </c>
      <c r="I657" s="41" t="str">
        <f>CONCATENATE(Source!FY388, Source!FW388, "=")</f>
        <v>63,75*0,8=</v>
      </c>
      <c r="J657" s="36">
        <f>Source!AU388</f>
        <v>51</v>
      </c>
      <c r="K657" s="38">
        <f>SUM(V650:V658)</f>
        <v>1440.32</v>
      </c>
      <c r="L657" s="40"/>
    </row>
    <row r="658" spans="1:26" ht="14.25">
      <c r="A658" s="54"/>
      <c r="B658" s="55"/>
      <c r="C658" s="55" t="s">
        <v>942</v>
      </c>
      <c r="D658" s="43" t="s">
        <v>943</v>
      </c>
      <c r="E658" s="44">
        <f>Source!AQ388</f>
        <v>60.72</v>
      </c>
      <c r="F658" s="45"/>
      <c r="G658" s="47" t="str">
        <f>Source!DI388</f>
        <v>)*1,15</v>
      </c>
      <c r="H658" s="45"/>
      <c r="I658" s="47"/>
      <c r="J658" s="47"/>
      <c r="K658" s="45"/>
      <c r="L658" s="51">
        <f>Source!U388</f>
        <v>9.7759199999999993</v>
      </c>
    </row>
    <row r="659" spans="1:26" ht="15">
      <c r="G659" s="60">
        <f>H652+H653+H655+H656+H657</f>
        <v>1138.29</v>
      </c>
      <c r="H659" s="60"/>
      <c r="J659" s="60">
        <f>K652+K653+K655+K656+K657</f>
        <v>12891.48</v>
      </c>
      <c r="K659" s="60"/>
      <c r="L659" s="49">
        <f>Source!U388</f>
        <v>9.7759199999999993</v>
      </c>
      <c r="O659" s="32">
        <f>G659</f>
        <v>1138.29</v>
      </c>
      <c r="P659" s="32">
        <f>J659</f>
        <v>12891.48</v>
      </c>
      <c r="Q659" s="32">
        <f>L659</f>
        <v>9.7759199999999993</v>
      </c>
      <c r="W659">
        <f>IF(Source!BI388&lt;=1,H652+H653+H655+H656+H657, 0)</f>
        <v>1138.29</v>
      </c>
      <c r="X659">
        <f>IF(Source!BI388=2,H652+H653+H655+H656+H657, 0)</f>
        <v>0</v>
      </c>
      <c r="Y659">
        <f>IF(Source!BI388=3,H652+H653+H655+H656+H657, 0)</f>
        <v>0</v>
      </c>
      <c r="Z659">
        <f>IF(Source!BI388=4,H652+H653+H655+H656+H657, 0)</f>
        <v>0</v>
      </c>
    </row>
    <row r="660" spans="1:26" ht="42.75">
      <c r="A660" s="23" t="str">
        <f>Source!E389</f>
        <v>6</v>
      </c>
      <c r="B660" s="53" t="str">
        <f>Source!F389</f>
        <v>11-01-053-2</v>
      </c>
      <c r="C660" s="53" t="str">
        <f>Source!G389</f>
        <v>Устройство оснований полов из фанеры в один слой площадью свыше 20 м2</v>
      </c>
      <c r="D660" s="37" t="str">
        <f>Source!H389</f>
        <v>100 м2 пола</v>
      </c>
      <c r="E660" s="10">
        <f>Source!I389</f>
        <v>0.14000000000000001</v>
      </c>
      <c r="F660" s="38">
        <f>Source!AL389+Source!AM389+Source!AO389</f>
        <v>6214.5300000000007</v>
      </c>
      <c r="G660" s="39"/>
      <c r="H660" s="38"/>
      <c r="I660" s="39" t="str">
        <f>Source!BO389</f>
        <v>11-01-053-2</v>
      </c>
      <c r="J660" s="39"/>
      <c r="K660" s="38"/>
      <c r="L660" s="40"/>
      <c r="S660">
        <f>ROUND((Source!FX389/100)*((ROUND(Source!AF389*Source!I389, 2)+ROUND(Source!AE389*Source!I389, 2))), 2)</f>
        <v>58.58</v>
      </c>
      <c r="T660">
        <f>Source!X389</f>
        <v>1657.28</v>
      </c>
      <c r="U660">
        <f>ROUND((Source!FY389/100)*((ROUND(Source!AF389*Source!I389, 2)+ROUND(Source!AE389*Source!I389, 2))), 2)</f>
        <v>33.74</v>
      </c>
      <c r="V660">
        <f>Source!Y389</f>
        <v>899.16</v>
      </c>
    </row>
    <row r="661" spans="1:26">
      <c r="C661" s="31" t="str">
        <f>"Объем: "&amp;Source!I389&amp;"=14/"&amp;"100"</f>
        <v>Объем: 0,14=14/100</v>
      </c>
    </row>
    <row r="662" spans="1:26" ht="14.25">
      <c r="A662" s="23"/>
      <c r="B662" s="53"/>
      <c r="C662" s="53" t="s">
        <v>938</v>
      </c>
      <c r="D662" s="37"/>
      <c r="E662" s="10"/>
      <c r="F662" s="38">
        <f>Source!AO389</f>
        <v>255.39</v>
      </c>
      <c r="G662" s="39" t="str">
        <f>Source!DG389</f>
        <v>)*1,15</v>
      </c>
      <c r="H662" s="38">
        <f>ROUND(Source!AF389*Source!I389, 2)</f>
        <v>41.12</v>
      </c>
      <c r="I662" s="39"/>
      <c r="J662" s="39">
        <f>IF(Source!BA389&lt;&gt; 0, Source!BA389, 1)</f>
        <v>33.32</v>
      </c>
      <c r="K662" s="38">
        <f>Source!S389</f>
        <v>1370.05</v>
      </c>
      <c r="L662" s="40"/>
      <c r="R662">
        <f>H662</f>
        <v>41.12</v>
      </c>
    </row>
    <row r="663" spans="1:26" ht="14.25">
      <c r="A663" s="23"/>
      <c r="B663" s="53"/>
      <c r="C663" s="53" t="s">
        <v>92</v>
      </c>
      <c r="D663" s="37"/>
      <c r="E663" s="10"/>
      <c r="F663" s="38">
        <f>Source!AM389</f>
        <v>375.46</v>
      </c>
      <c r="G663" s="39" t="str">
        <f>Source!DE389</f>
        <v>)*1,25</v>
      </c>
      <c r="H663" s="38">
        <f>ROUND(Source!AD389*Source!I389, 2)</f>
        <v>65.709999999999994</v>
      </c>
      <c r="I663" s="39"/>
      <c r="J663" s="39">
        <f>IF(Source!BB389&lt;&gt; 0, Source!BB389, 1)</f>
        <v>10.86</v>
      </c>
      <c r="K663" s="38">
        <f>Source!Q389</f>
        <v>713.57</v>
      </c>
      <c r="L663" s="40"/>
    </row>
    <row r="664" spans="1:26" ht="14.25">
      <c r="A664" s="23"/>
      <c r="B664" s="53"/>
      <c r="C664" s="53" t="s">
        <v>944</v>
      </c>
      <c r="D664" s="37"/>
      <c r="E664" s="10"/>
      <c r="F664" s="38">
        <f>Source!AN389</f>
        <v>67.400000000000006</v>
      </c>
      <c r="G664" s="39" t="str">
        <f>Source!DF389</f>
        <v>)*1,25</v>
      </c>
      <c r="H664" s="50">
        <f>ROUND(Source!AE389*Source!I389, 2)</f>
        <v>11.8</v>
      </c>
      <c r="I664" s="39"/>
      <c r="J664" s="39">
        <f>IF(Source!BS389&lt;&gt; 0, Source!BS389, 1)</f>
        <v>33.32</v>
      </c>
      <c r="K664" s="50">
        <f>Source!R389</f>
        <v>393.01</v>
      </c>
      <c r="L664" s="40"/>
      <c r="R664">
        <f>H664</f>
        <v>11.8</v>
      </c>
    </row>
    <row r="665" spans="1:26" ht="14.25">
      <c r="A665" s="23"/>
      <c r="B665" s="53"/>
      <c r="C665" s="53" t="s">
        <v>946</v>
      </c>
      <c r="D665" s="37"/>
      <c r="E665" s="10"/>
      <c r="F665" s="38">
        <f>Source!AL389</f>
        <v>5583.68</v>
      </c>
      <c r="G665" s="39" t="str">
        <f>Source!DD389</f>
        <v/>
      </c>
      <c r="H665" s="38">
        <f>ROUND(Source!AC389*Source!I389, 2)</f>
        <v>781.72</v>
      </c>
      <c r="I665" s="39"/>
      <c r="J665" s="39">
        <f>IF(Source!BC389&lt;&gt; 0, Source!BC389, 1)</f>
        <v>6.62</v>
      </c>
      <c r="K665" s="38">
        <f>Source!P389</f>
        <v>5174.95</v>
      </c>
      <c r="L665" s="40"/>
    </row>
    <row r="666" spans="1:26" ht="14.25">
      <c r="A666" s="23"/>
      <c r="B666" s="53"/>
      <c r="C666" s="53" t="s">
        <v>939</v>
      </c>
      <c r="D666" s="37" t="s">
        <v>940</v>
      </c>
      <c r="E666" s="10">
        <f>Source!BZ389</f>
        <v>123</v>
      </c>
      <c r="F666" s="58" t="str">
        <f>CONCATENATE(" )", Source!DL389, Source!FT389, "=", Source!FX389)</f>
        <v xml:space="preserve"> )*0,9=110,7</v>
      </c>
      <c r="G666" s="59"/>
      <c r="H666" s="38">
        <f>SUM(S660:S668)</f>
        <v>58.58</v>
      </c>
      <c r="I666" s="41" t="str">
        <f>CONCATENATE(Source!FX389, Source!FV389, "=")</f>
        <v>110,7*0,85=</v>
      </c>
      <c r="J666" s="36">
        <f>Source!AT389</f>
        <v>94</v>
      </c>
      <c r="K666" s="38">
        <f>SUM(T660:T668)</f>
        <v>1657.28</v>
      </c>
      <c r="L666" s="40"/>
    </row>
    <row r="667" spans="1:26" ht="14.25">
      <c r="A667" s="23"/>
      <c r="B667" s="53"/>
      <c r="C667" s="53" t="s">
        <v>941</v>
      </c>
      <c r="D667" s="37" t="s">
        <v>940</v>
      </c>
      <c r="E667" s="10">
        <f>Source!CA389</f>
        <v>75</v>
      </c>
      <c r="F667" s="58" t="str">
        <f>CONCATENATE(" )", Source!DM389, Source!FU389, "=", Source!FY389)</f>
        <v xml:space="preserve"> )*0,85=63,75</v>
      </c>
      <c r="G667" s="59"/>
      <c r="H667" s="38">
        <f>SUM(U660:U668)</f>
        <v>33.74</v>
      </c>
      <c r="I667" s="41" t="str">
        <f>CONCATENATE(Source!FY389, Source!FW389, "=")</f>
        <v>63,75*0,8=</v>
      </c>
      <c r="J667" s="36">
        <f>Source!AU389</f>
        <v>51</v>
      </c>
      <c r="K667" s="38">
        <f>SUM(V660:V668)</f>
        <v>899.16</v>
      </c>
      <c r="L667" s="40"/>
    </row>
    <row r="668" spans="1:26" ht="14.25">
      <c r="A668" s="54"/>
      <c r="B668" s="55"/>
      <c r="C668" s="55" t="s">
        <v>942</v>
      </c>
      <c r="D668" s="43" t="s">
        <v>943</v>
      </c>
      <c r="E668" s="44">
        <f>Source!AQ389</f>
        <v>31.26</v>
      </c>
      <c r="F668" s="45"/>
      <c r="G668" s="47" t="str">
        <f>Source!DI389</f>
        <v>)*1,15</v>
      </c>
      <c r="H668" s="45"/>
      <c r="I668" s="47"/>
      <c r="J668" s="47"/>
      <c r="K668" s="45"/>
      <c r="L668" s="51">
        <f>Source!U389</f>
        <v>5.0328600000000003</v>
      </c>
    </row>
    <row r="669" spans="1:26" ht="15">
      <c r="G669" s="60">
        <f>H662+H663+H665+H666+H667</f>
        <v>980.87</v>
      </c>
      <c r="H669" s="60"/>
      <c r="J669" s="60">
        <f>K662+K663+K665+K666+K667</f>
        <v>9815.01</v>
      </c>
      <c r="K669" s="60"/>
      <c r="L669" s="49">
        <f>Source!U389</f>
        <v>5.0328600000000003</v>
      </c>
      <c r="O669" s="32">
        <f>G669</f>
        <v>980.87</v>
      </c>
      <c r="P669" s="32">
        <f>J669</f>
        <v>9815.01</v>
      </c>
      <c r="Q669" s="32">
        <f>L669</f>
        <v>5.0328600000000003</v>
      </c>
      <c r="W669">
        <f>IF(Source!BI389&lt;=1,H662+H663+H665+H666+H667, 0)</f>
        <v>980.87</v>
      </c>
      <c r="X669">
        <f>IF(Source!BI389=2,H662+H663+H665+H666+H667, 0)</f>
        <v>0</v>
      </c>
      <c r="Y669">
        <f>IF(Source!BI389=3,H662+H663+H665+H666+H667, 0)</f>
        <v>0</v>
      </c>
      <c r="Z669">
        <f>IF(Source!BI389=4,H662+H663+H665+H666+H667, 0)</f>
        <v>0</v>
      </c>
    </row>
    <row r="670" spans="1:26" ht="79.5">
      <c r="A670" s="23" t="str">
        <f>Source!E390</f>
        <v>7</v>
      </c>
      <c r="B670" s="53" t="s">
        <v>949</v>
      </c>
      <c r="C670" s="53" t="str">
        <f>Source!G390</f>
        <v>Устройство гетерогенного и гомогенного покрытия на клее со свариванием полотнищ в стыках</v>
      </c>
      <c r="D670" s="37" t="str">
        <f>Source!H390</f>
        <v>100 м2</v>
      </c>
      <c r="E670" s="10">
        <f>Source!I390</f>
        <v>0.14000000000000001</v>
      </c>
      <c r="F670" s="38">
        <f>Source!AL390+Source!AM390+Source!AO390</f>
        <v>1180.5999999999999</v>
      </c>
      <c r="G670" s="39"/>
      <c r="H670" s="38"/>
      <c r="I670" s="39" t="str">
        <f>Source!BO390</f>
        <v>11-01-057-1</v>
      </c>
      <c r="J670" s="39"/>
      <c r="K670" s="38"/>
      <c r="L670" s="40"/>
      <c r="S670">
        <f>ROUND((Source!FX390/100)*((ROUND(Source!AF390*Source!I390, 2)+ROUND(Source!AE390*Source!I390, 2))), 2)</f>
        <v>68.92</v>
      </c>
      <c r="T670">
        <f>Source!X390</f>
        <v>1949.8</v>
      </c>
      <c r="U670">
        <f>ROUND((Source!FY390/100)*((ROUND(Source!AF390*Source!I390, 2)+ROUND(Source!AE390*Source!I390, 2))), 2)</f>
        <v>39.69</v>
      </c>
      <c r="V670">
        <f>Source!Y390</f>
        <v>1057.8699999999999</v>
      </c>
    </row>
    <row r="671" spans="1:26">
      <c r="C671" s="31" t="str">
        <f>"Объем: "&amp;Source!I390&amp;"=14/"&amp;"100"</f>
        <v>Объем: 0,14=14/100</v>
      </c>
    </row>
    <row r="672" spans="1:26" ht="14.25">
      <c r="A672" s="23"/>
      <c r="B672" s="53"/>
      <c r="C672" s="53" t="s">
        <v>938</v>
      </c>
      <c r="D672" s="37"/>
      <c r="E672" s="10"/>
      <c r="F672" s="38">
        <f>Source!AO390</f>
        <v>386.07</v>
      </c>
      <c r="G672" s="39" t="str">
        <f>Source!DG390</f>
        <v>)*1,15</v>
      </c>
      <c r="H672" s="38">
        <f>ROUND(Source!AF390*Source!I390, 2)</f>
        <v>62.16</v>
      </c>
      <c r="I672" s="39"/>
      <c r="J672" s="39">
        <f>IF(Source!BA390&lt;&gt; 0, Source!BA390, 1)</f>
        <v>33.32</v>
      </c>
      <c r="K672" s="38">
        <f>Source!S390</f>
        <v>2071.08</v>
      </c>
      <c r="L672" s="40"/>
      <c r="R672">
        <f>H672</f>
        <v>62.16</v>
      </c>
    </row>
    <row r="673" spans="1:26" ht="14.25">
      <c r="A673" s="23"/>
      <c r="B673" s="53"/>
      <c r="C673" s="53" t="s">
        <v>92</v>
      </c>
      <c r="D673" s="37"/>
      <c r="E673" s="10"/>
      <c r="F673" s="38">
        <f>Source!AM390</f>
        <v>5.77</v>
      </c>
      <c r="G673" s="39" t="str">
        <f>Source!DE390</f>
        <v>)*1,25</v>
      </c>
      <c r="H673" s="38">
        <f>ROUND(Source!AD390*Source!I390, 2)</f>
        <v>1.01</v>
      </c>
      <c r="I673" s="39"/>
      <c r="J673" s="39">
        <f>IF(Source!BB390&lt;&gt; 0, Source!BB390, 1)</f>
        <v>9.84</v>
      </c>
      <c r="K673" s="38">
        <f>Source!Q390</f>
        <v>9.9499999999999993</v>
      </c>
      <c r="L673" s="40"/>
    </row>
    <row r="674" spans="1:26" ht="14.25">
      <c r="A674" s="23"/>
      <c r="B674" s="53"/>
      <c r="C674" s="53" t="s">
        <v>944</v>
      </c>
      <c r="D674" s="37"/>
      <c r="E674" s="10"/>
      <c r="F674" s="38">
        <f>Source!AN390</f>
        <v>0.54</v>
      </c>
      <c r="G674" s="39" t="str">
        <f>Source!DF390</f>
        <v>)*1,25</v>
      </c>
      <c r="H674" s="50">
        <f>ROUND(Source!AE390*Source!I390, 2)</f>
        <v>0.1</v>
      </c>
      <c r="I674" s="39"/>
      <c r="J674" s="39">
        <f>IF(Source!BS390&lt;&gt; 0, Source!BS390, 1)</f>
        <v>33.32</v>
      </c>
      <c r="K674" s="50">
        <f>Source!R390</f>
        <v>3.17</v>
      </c>
      <c r="L674" s="40"/>
      <c r="R674">
        <f>H674</f>
        <v>0.1</v>
      </c>
    </row>
    <row r="675" spans="1:26" ht="14.25">
      <c r="A675" s="23"/>
      <c r="B675" s="53"/>
      <c r="C675" s="53" t="s">
        <v>946</v>
      </c>
      <c r="D675" s="37"/>
      <c r="E675" s="10"/>
      <c r="F675" s="38">
        <f>Source!AL390</f>
        <v>788.76</v>
      </c>
      <c r="G675" s="39" t="str">
        <f>Source!DD390</f>
        <v/>
      </c>
      <c r="H675" s="38">
        <f>ROUND(Source!AC390*Source!I390, 2)</f>
        <v>110.43</v>
      </c>
      <c r="I675" s="39"/>
      <c r="J675" s="39">
        <f>IF(Source!BC390&lt;&gt; 0, Source!BC390, 1)</f>
        <v>7.57</v>
      </c>
      <c r="K675" s="38">
        <f>Source!P390</f>
        <v>835.93</v>
      </c>
      <c r="L675" s="40"/>
    </row>
    <row r="676" spans="1:26" ht="14.25">
      <c r="A676" s="23"/>
      <c r="B676" s="53"/>
      <c r="C676" s="53" t="s">
        <v>939</v>
      </c>
      <c r="D676" s="37" t="s">
        <v>940</v>
      </c>
      <c r="E676" s="10">
        <f>Source!BZ390</f>
        <v>123</v>
      </c>
      <c r="F676" s="58" t="str">
        <f>CONCATENATE(" )", Source!DL390, Source!FT390, "=", Source!FX390)</f>
        <v xml:space="preserve"> )*0,9=110,7</v>
      </c>
      <c r="G676" s="59"/>
      <c r="H676" s="38">
        <f>SUM(S670:S680)</f>
        <v>68.92</v>
      </c>
      <c r="I676" s="41" t="str">
        <f>CONCATENATE(Source!FX390, Source!FV390, "=")</f>
        <v>110,7*0,85=</v>
      </c>
      <c r="J676" s="36">
        <f>Source!AT390</f>
        <v>94</v>
      </c>
      <c r="K676" s="38">
        <f>SUM(T670:T680)</f>
        <v>1949.8</v>
      </c>
      <c r="L676" s="40"/>
    </row>
    <row r="677" spans="1:26" ht="14.25">
      <c r="A677" s="23"/>
      <c r="B677" s="53"/>
      <c r="C677" s="53" t="s">
        <v>941</v>
      </c>
      <c r="D677" s="37" t="s">
        <v>940</v>
      </c>
      <c r="E677" s="10">
        <f>Source!CA390</f>
        <v>75</v>
      </c>
      <c r="F677" s="58" t="str">
        <f>CONCATENATE(" )", Source!DM390, Source!FU390, "=", Source!FY390)</f>
        <v xml:space="preserve"> )*0,85=63,75</v>
      </c>
      <c r="G677" s="59"/>
      <c r="H677" s="38">
        <f>SUM(U670:U680)</f>
        <v>39.69</v>
      </c>
      <c r="I677" s="41" t="str">
        <f>CONCATENATE(Source!FY390, Source!FW390, "=")</f>
        <v>63,75*0,8=</v>
      </c>
      <c r="J677" s="36">
        <f>Source!AU390</f>
        <v>51</v>
      </c>
      <c r="K677" s="38">
        <f>SUM(V670:V680)</f>
        <v>1057.8699999999999</v>
      </c>
      <c r="L677" s="40"/>
    </row>
    <row r="678" spans="1:26" ht="14.25">
      <c r="A678" s="23"/>
      <c r="B678" s="53"/>
      <c r="C678" s="53" t="s">
        <v>942</v>
      </c>
      <c r="D678" s="37" t="s">
        <v>943</v>
      </c>
      <c r="E678" s="10">
        <f>Source!AQ390</f>
        <v>45.26</v>
      </c>
      <c r="F678" s="38"/>
      <c r="G678" s="39" t="str">
        <f>Source!DI390</f>
        <v>)*1,15</v>
      </c>
      <c r="H678" s="38"/>
      <c r="I678" s="39"/>
      <c r="J678" s="39"/>
      <c r="K678" s="38"/>
      <c r="L678" s="42">
        <f>Source!U390</f>
        <v>7.2868599999999999</v>
      </c>
    </row>
    <row r="679" spans="1:26" ht="57">
      <c r="A679" s="23" t="str">
        <f>Source!E391</f>
        <v>7,1</v>
      </c>
      <c r="B679" s="53" t="str">
        <f>Source!F391</f>
        <v>101-4216</v>
      </c>
      <c r="C679" s="53" t="str">
        <f>Source!G391</f>
        <v>Линолеум полукоммерческий гетерогенный "TARKETT ИДИЛЛИЯ" (толщина 3,2 мм, толщина защитного слоя 0,5 мм, класс 23/32)</v>
      </c>
      <c r="D679" s="37" t="str">
        <f>Source!H391</f>
        <v>м2</v>
      </c>
      <c r="E679" s="10">
        <f>Source!I391</f>
        <v>14.28</v>
      </c>
      <c r="F679" s="38">
        <f>Source!AL391+Source!AM391+Source!AO391</f>
        <v>82.19</v>
      </c>
      <c r="G679" s="52" t="s">
        <v>3</v>
      </c>
      <c r="H679" s="38">
        <f>ROUND(Source!AC391*Source!I391, 2)+ROUND(Source!AD391*Source!I391, 2)+ROUND(Source!AF391*Source!I391, 2)</f>
        <v>1173.67</v>
      </c>
      <c r="I679" s="39"/>
      <c r="J679" s="39">
        <f>IF(Source!BC391&lt;&gt; 0, Source!BC391, 1)</f>
        <v>6.28</v>
      </c>
      <c r="K679" s="38">
        <f>Source!O391</f>
        <v>7370.67</v>
      </c>
      <c r="L679" s="40"/>
      <c r="S679">
        <f>ROUND((Source!FX391/100)*((ROUND(Source!AF391*Source!I391, 2)+ROUND(Source!AE391*Source!I391, 2))), 2)</f>
        <v>0</v>
      </c>
      <c r="T679">
        <f>Source!X391</f>
        <v>0</v>
      </c>
      <c r="U679">
        <f>ROUND((Source!FY391/100)*((ROUND(Source!AF391*Source!I391, 2)+ROUND(Source!AE391*Source!I391, 2))), 2)</f>
        <v>0</v>
      </c>
      <c r="V679">
        <f>Source!Y391</f>
        <v>0</v>
      </c>
      <c r="W679">
        <f>IF(Source!BI391&lt;=1,H679, 0)</f>
        <v>1173.67</v>
      </c>
      <c r="X679">
        <f>IF(Source!BI391=2,H679, 0)</f>
        <v>0</v>
      </c>
      <c r="Y679">
        <f>IF(Source!BI391=3,H679, 0)</f>
        <v>0</v>
      </c>
      <c r="Z679">
        <f>IF(Source!BI391=4,H679, 0)</f>
        <v>0</v>
      </c>
    </row>
    <row r="680" spans="1:26" ht="14.25">
      <c r="A680" s="54" t="str">
        <f>Source!E392</f>
        <v>7,2</v>
      </c>
      <c r="B680" s="55" t="str">
        <f>Source!F392</f>
        <v>101-9877</v>
      </c>
      <c r="C680" s="55" t="str">
        <f>Source!G392</f>
        <v>Линолеум без подосновы</v>
      </c>
      <c r="D680" s="43" t="str">
        <f>Source!H392</f>
        <v>м2</v>
      </c>
      <c r="E680" s="44">
        <f>Source!I392</f>
        <v>14.28</v>
      </c>
      <c r="F680" s="45">
        <f>Source!AL392+Source!AM392+Source!AO392</f>
        <v>0</v>
      </c>
      <c r="G680" s="46" t="s">
        <v>3</v>
      </c>
      <c r="H680" s="45">
        <f>ROUND(Source!AC392*Source!I392, 2)+ROUND(Source!AD392*Source!I392, 2)+ROUND(Source!AF392*Source!I392, 2)</f>
        <v>0</v>
      </c>
      <c r="I680" s="47"/>
      <c r="J680" s="47">
        <f>IF(Source!BC392&lt;&gt; 0, Source!BC392, 1)</f>
        <v>1</v>
      </c>
      <c r="K680" s="45">
        <f>Source!O392</f>
        <v>0</v>
      </c>
      <c r="L680" s="48"/>
      <c r="S680">
        <f>ROUND((Source!FX392/100)*((ROUND(Source!AF392*Source!I392, 2)+ROUND(Source!AE392*Source!I392, 2))), 2)</f>
        <v>0</v>
      </c>
      <c r="T680">
        <f>Source!X392</f>
        <v>0</v>
      </c>
      <c r="U680">
        <f>ROUND((Source!FY392/100)*((ROUND(Source!AF392*Source!I392, 2)+ROUND(Source!AE392*Source!I392, 2))), 2)</f>
        <v>0</v>
      </c>
      <c r="V680">
        <f>Source!Y392</f>
        <v>0</v>
      </c>
      <c r="W680">
        <f>IF(Source!BI392&lt;=1,H680, 0)</f>
        <v>0</v>
      </c>
      <c r="X680">
        <f>IF(Source!BI392=2,H680, 0)</f>
        <v>0</v>
      </c>
      <c r="Y680">
        <f>IF(Source!BI392=3,H680, 0)</f>
        <v>0</v>
      </c>
      <c r="Z680">
        <f>IF(Source!BI392=4,H680, 0)</f>
        <v>0</v>
      </c>
    </row>
    <row r="681" spans="1:26" ht="15">
      <c r="G681" s="60">
        <f>H672+H673+H675+H676+H677+SUM(H679:H680)</f>
        <v>1455.88</v>
      </c>
      <c r="H681" s="60"/>
      <c r="J681" s="60">
        <f>K672+K673+K675+K676+K677+SUM(K679:K680)</f>
        <v>13295.3</v>
      </c>
      <c r="K681" s="60"/>
      <c r="L681" s="49">
        <f>Source!U390</f>
        <v>7.2868599999999999</v>
      </c>
      <c r="O681" s="32">
        <f>G681</f>
        <v>1455.88</v>
      </c>
      <c r="P681" s="32">
        <f>J681</f>
        <v>13295.3</v>
      </c>
      <c r="Q681" s="32">
        <f>L681</f>
        <v>7.2868599999999999</v>
      </c>
      <c r="W681">
        <f>IF(Source!BI390&lt;=1,H672+H673+H675+H676+H677, 0)</f>
        <v>282.20999999999998</v>
      </c>
      <c r="X681">
        <f>IF(Source!BI390=2,H672+H673+H675+H676+H677, 0)</f>
        <v>0</v>
      </c>
      <c r="Y681">
        <f>IF(Source!BI390=3,H672+H673+H675+H676+H677, 0)</f>
        <v>0</v>
      </c>
      <c r="Z681">
        <f>IF(Source!BI390=4,H672+H673+H675+H676+H677, 0)</f>
        <v>0</v>
      </c>
    </row>
    <row r="682" spans="1:26" ht="42.75">
      <c r="A682" s="23" t="str">
        <f>Source!E393</f>
        <v>10</v>
      </c>
      <c r="B682" s="53" t="str">
        <f>Source!F393</f>
        <v>11-01-040-3</v>
      </c>
      <c r="C682" s="53" t="str">
        <f>Source!G393</f>
        <v>Устройство плинтусов поливинилхлоридных на винтах самонарезающих</v>
      </c>
      <c r="D682" s="37" t="str">
        <f>Source!H393</f>
        <v>100 М ПЛИНТУСА</v>
      </c>
      <c r="E682" s="10">
        <f>Source!I393</f>
        <v>0.15</v>
      </c>
      <c r="F682" s="38">
        <f>Source!AL393+Source!AM393+Source!AO393</f>
        <v>1468.0600000000002</v>
      </c>
      <c r="G682" s="39"/>
      <c r="H682" s="38"/>
      <c r="I682" s="39" t="str">
        <f>Source!BO393</f>
        <v>11-01-040-3</v>
      </c>
      <c r="J682" s="39"/>
      <c r="K682" s="38"/>
      <c r="L682" s="40"/>
      <c r="S682">
        <f>ROUND((Source!FX393/100)*((ROUND(Source!AF393*Source!I393, 2)+ROUND(Source!AE393*Source!I393, 2))), 2)</f>
        <v>11.68</v>
      </c>
      <c r="T682">
        <f>Source!X393</f>
        <v>330.33</v>
      </c>
      <c r="U682">
        <f>ROUND((Source!FY393/100)*((ROUND(Source!AF393*Source!I393, 2)+ROUND(Source!AE393*Source!I393, 2))), 2)</f>
        <v>6.73</v>
      </c>
      <c r="V682">
        <f>Source!Y393</f>
        <v>179.22</v>
      </c>
    </row>
    <row r="683" spans="1:26">
      <c r="C683" s="31" t="str">
        <f>"Объем: "&amp;Source!I393&amp;"=15/"&amp;"100"</f>
        <v>Объем: 0,15=15/100</v>
      </c>
    </row>
    <row r="684" spans="1:26" ht="14.25">
      <c r="A684" s="23"/>
      <c r="B684" s="53"/>
      <c r="C684" s="53" t="s">
        <v>938</v>
      </c>
      <c r="D684" s="37"/>
      <c r="E684" s="10"/>
      <c r="F684" s="38">
        <f>Source!AO393</f>
        <v>61.14</v>
      </c>
      <c r="G684" s="39" t="str">
        <f>Source!DG393</f>
        <v>)*1,15</v>
      </c>
      <c r="H684" s="38">
        <f>ROUND(Source!AF393*Source!I393, 2)</f>
        <v>10.55</v>
      </c>
      <c r="I684" s="39"/>
      <c r="J684" s="39">
        <f>IF(Source!BA393&lt;&gt; 0, Source!BA393, 1)</f>
        <v>33.32</v>
      </c>
      <c r="K684" s="38">
        <f>Source!S393</f>
        <v>351.41</v>
      </c>
      <c r="L684" s="40"/>
      <c r="R684">
        <f>H684</f>
        <v>10.55</v>
      </c>
    </row>
    <row r="685" spans="1:26" ht="14.25">
      <c r="A685" s="23"/>
      <c r="B685" s="53"/>
      <c r="C685" s="53" t="s">
        <v>92</v>
      </c>
      <c r="D685" s="37"/>
      <c r="E685" s="10"/>
      <c r="F685" s="38">
        <f>Source!AM393</f>
        <v>11.24</v>
      </c>
      <c r="G685" s="39" t="str">
        <f>Source!DE393</f>
        <v>)*1,25</v>
      </c>
      <c r="H685" s="38">
        <f>ROUND(Source!AD393*Source!I393, 2)</f>
        <v>2.11</v>
      </c>
      <c r="I685" s="39"/>
      <c r="J685" s="39">
        <f>IF(Source!BB393&lt;&gt; 0, Source!BB393, 1)</f>
        <v>5.63</v>
      </c>
      <c r="K685" s="38">
        <f>Source!Q393</f>
        <v>11.87</v>
      </c>
      <c r="L685" s="40"/>
    </row>
    <row r="686" spans="1:26" ht="14.25">
      <c r="A686" s="23"/>
      <c r="B686" s="53"/>
      <c r="C686" s="53" t="s">
        <v>946</v>
      </c>
      <c r="D686" s="37"/>
      <c r="E686" s="10"/>
      <c r="F686" s="38">
        <f>Source!AL393</f>
        <v>1395.68</v>
      </c>
      <c r="G686" s="39" t="str">
        <f>Source!DD393</f>
        <v/>
      </c>
      <c r="H686" s="38">
        <f>ROUND(Source!AC393*Source!I393, 2)</f>
        <v>209.35</v>
      </c>
      <c r="I686" s="39"/>
      <c r="J686" s="39">
        <f>IF(Source!BC393&lt;&gt; 0, Source!BC393, 1)</f>
        <v>2.68</v>
      </c>
      <c r="K686" s="38">
        <f>Source!P393</f>
        <v>561.05999999999995</v>
      </c>
      <c r="L686" s="40"/>
    </row>
    <row r="687" spans="1:26" ht="14.25">
      <c r="A687" s="23"/>
      <c r="B687" s="53"/>
      <c r="C687" s="53" t="s">
        <v>939</v>
      </c>
      <c r="D687" s="37" t="s">
        <v>940</v>
      </c>
      <c r="E687" s="10">
        <f>Source!BZ393</f>
        <v>123</v>
      </c>
      <c r="F687" s="58" t="str">
        <f>CONCATENATE(" )", Source!DL393, Source!FT393, "=", Source!FX393)</f>
        <v xml:space="preserve"> )*0,9=110,7</v>
      </c>
      <c r="G687" s="59"/>
      <c r="H687" s="38">
        <f>SUM(S682:S689)</f>
        <v>11.68</v>
      </c>
      <c r="I687" s="41" t="str">
        <f>CONCATENATE(Source!FX393, Source!FV393, "=")</f>
        <v>110,7*0,85=</v>
      </c>
      <c r="J687" s="36">
        <f>Source!AT393</f>
        <v>94</v>
      </c>
      <c r="K687" s="38">
        <f>SUM(T682:T689)</f>
        <v>330.33</v>
      </c>
      <c r="L687" s="40"/>
    </row>
    <row r="688" spans="1:26" ht="14.25">
      <c r="A688" s="23"/>
      <c r="B688" s="53"/>
      <c r="C688" s="53" t="s">
        <v>941</v>
      </c>
      <c r="D688" s="37" t="s">
        <v>940</v>
      </c>
      <c r="E688" s="10">
        <f>Source!CA393</f>
        <v>75</v>
      </c>
      <c r="F688" s="58" t="str">
        <f>CONCATENATE(" )", Source!DM393, Source!FU393, "=", Source!FY393)</f>
        <v xml:space="preserve"> )*0,85=63,75</v>
      </c>
      <c r="G688" s="59"/>
      <c r="H688" s="38">
        <f>SUM(U682:U689)</f>
        <v>6.73</v>
      </c>
      <c r="I688" s="41" t="str">
        <f>CONCATENATE(Source!FY393, Source!FW393, "=")</f>
        <v>63,75*0,8=</v>
      </c>
      <c r="J688" s="36">
        <f>Source!AU393</f>
        <v>51</v>
      </c>
      <c r="K688" s="38">
        <f>SUM(V682:V689)</f>
        <v>179.22</v>
      </c>
      <c r="L688" s="40"/>
    </row>
    <row r="689" spans="1:26" ht="14.25">
      <c r="A689" s="54"/>
      <c r="B689" s="55"/>
      <c r="C689" s="55" t="s">
        <v>942</v>
      </c>
      <c r="D689" s="43" t="s">
        <v>943</v>
      </c>
      <c r="E689" s="44">
        <f>Source!AQ393</f>
        <v>6.66</v>
      </c>
      <c r="F689" s="45"/>
      <c r="G689" s="47" t="str">
        <f>Source!DI393</f>
        <v>)*1,15</v>
      </c>
      <c r="H689" s="45"/>
      <c r="I689" s="47"/>
      <c r="J689" s="47"/>
      <c r="K689" s="45"/>
      <c r="L689" s="51">
        <f>Source!U393</f>
        <v>1.1488499999999999</v>
      </c>
    </row>
    <row r="690" spans="1:26" ht="15">
      <c r="G690" s="60">
        <f>H684+H685+H686+H687+H688</f>
        <v>240.42</v>
      </c>
      <c r="H690" s="60"/>
      <c r="J690" s="60">
        <f>K684+K685+K686+K687+K688</f>
        <v>1433.8899999999999</v>
      </c>
      <c r="K690" s="60"/>
      <c r="L690" s="49">
        <f>Source!U393</f>
        <v>1.1488499999999999</v>
      </c>
      <c r="O690" s="32">
        <f>G690</f>
        <v>240.42</v>
      </c>
      <c r="P690" s="32">
        <f>J690</f>
        <v>1433.8899999999999</v>
      </c>
      <c r="Q690" s="32">
        <f>L690</f>
        <v>1.1488499999999999</v>
      </c>
      <c r="W690">
        <f>IF(Source!BI393&lt;=1,H684+H685+H686+H687+H688, 0)</f>
        <v>240.42</v>
      </c>
      <c r="X690">
        <f>IF(Source!BI393=2,H684+H685+H686+H687+H688, 0)</f>
        <v>0</v>
      </c>
      <c r="Y690">
        <f>IF(Source!BI393=3,H684+H685+H686+H687+H688, 0)</f>
        <v>0</v>
      </c>
      <c r="Z690">
        <f>IF(Source!BI393=4,H684+H685+H686+H687+H688, 0)</f>
        <v>0</v>
      </c>
    </row>
    <row r="691" spans="1:26" ht="71.25">
      <c r="A691" s="23" t="str">
        <f>Source!E394</f>
        <v>11</v>
      </c>
      <c r="B691" s="53" t="str">
        <f>Source!F394</f>
        <v>10-05-010-1</v>
      </c>
      <c r="C691" s="53" t="str">
        <f>Source!G394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691" s="37" t="str">
        <f>Source!H394</f>
        <v>100 м2 стен (за вычетом проемов)</v>
      </c>
      <c r="E691" s="10">
        <f>Source!I394</f>
        <v>0.28100000000000003</v>
      </c>
      <c r="F691" s="38">
        <f>Source!AL394+Source!AM394+Source!AO394</f>
        <v>8276.1299999999992</v>
      </c>
      <c r="G691" s="39"/>
      <c r="H691" s="38"/>
      <c r="I691" s="39" t="str">
        <f>Source!BO394</f>
        <v>10-05-010-1</v>
      </c>
      <c r="J691" s="39"/>
      <c r="K691" s="38"/>
      <c r="L691" s="40"/>
      <c r="S691">
        <f>ROUND((Source!FX394/100)*((ROUND(Source!AF394*Source!I394, 2)+ROUND(Source!AE394*Source!I394, 2))), 2)</f>
        <v>277.02999999999997</v>
      </c>
      <c r="T691">
        <f>Source!X394</f>
        <v>7822.52</v>
      </c>
      <c r="U691">
        <f>ROUND((Source!FY394/100)*((ROUND(Source!AF394*Source!I394, 2)+ROUND(Source!AE394*Source!I394, 2))), 2)</f>
        <v>139.69</v>
      </c>
      <c r="V691">
        <f>Source!Y394</f>
        <v>3737.43</v>
      </c>
    </row>
    <row r="692" spans="1:26">
      <c r="C692" s="31" t="str">
        <f>"Объем: "&amp;Source!I394&amp;"=28,1/"&amp;"100"</f>
        <v>Объем: 0,281=28,1/100</v>
      </c>
    </row>
    <row r="693" spans="1:26" ht="14.25">
      <c r="A693" s="23"/>
      <c r="B693" s="53"/>
      <c r="C693" s="53" t="s">
        <v>938</v>
      </c>
      <c r="D693" s="37"/>
      <c r="E693" s="10"/>
      <c r="F693" s="38">
        <f>Source!AO394</f>
        <v>807.23</v>
      </c>
      <c r="G693" s="39" t="str">
        <f>Source!DG394</f>
        <v>)*1,15</v>
      </c>
      <c r="H693" s="38">
        <f>ROUND(Source!AF394*Source!I394, 2)</f>
        <v>260.86</v>
      </c>
      <c r="I693" s="39"/>
      <c r="J693" s="39">
        <f>IF(Source!BA394&lt;&gt; 0, Source!BA394, 1)</f>
        <v>33.32</v>
      </c>
      <c r="K693" s="38">
        <f>Source!S394</f>
        <v>8691.69</v>
      </c>
      <c r="L693" s="40"/>
      <c r="R693">
        <f>H693</f>
        <v>260.86</v>
      </c>
    </row>
    <row r="694" spans="1:26" ht="14.25">
      <c r="A694" s="23"/>
      <c r="B694" s="53"/>
      <c r="C694" s="53" t="s">
        <v>92</v>
      </c>
      <c r="D694" s="37"/>
      <c r="E694" s="10"/>
      <c r="F694" s="38">
        <f>Source!AM394</f>
        <v>23.37</v>
      </c>
      <c r="G694" s="39" t="str">
        <f>Source!DE394</f>
        <v>)*1,25</v>
      </c>
      <c r="H694" s="38">
        <f>ROUND(Source!AD394*Source!I394, 2)</f>
        <v>8.2100000000000009</v>
      </c>
      <c r="I694" s="39"/>
      <c r="J694" s="39">
        <f>IF(Source!BB394&lt;&gt; 0, Source!BB394, 1)</f>
        <v>5.66</v>
      </c>
      <c r="K694" s="38">
        <f>Source!Q394</f>
        <v>46.46</v>
      </c>
      <c r="L694" s="40"/>
    </row>
    <row r="695" spans="1:26" ht="14.25">
      <c r="A695" s="23"/>
      <c r="B695" s="53"/>
      <c r="C695" s="53" t="s">
        <v>946</v>
      </c>
      <c r="D695" s="37"/>
      <c r="E695" s="10"/>
      <c r="F695" s="38">
        <f>Source!AL394</f>
        <v>7445.53</v>
      </c>
      <c r="G695" s="39" t="str">
        <f>Source!DD394</f>
        <v/>
      </c>
      <c r="H695" s="38">
        <f>ROUND(Source!AC394*Source!I394, 2)</f>
        <v>2092.19</v>
      </c>
      <c r="I695" s="39"/>
      <c r="J695" s="39">
        <f>IF(Source!BC394&lt;&gt; 0, Source!BC394, 1)</f>
        <v>5.84</v>
      </c>
      <c r="K695" s="38">
        <f>Source!P394</f>
        <v>12218.41</v>
      </c>
      <c r="L695" s="40"/>
    </row>
    <row r="696" spans="1:26" ht="14.25">
      <c r="A696" s="23"/>
      <c r="B696" s="53"/>
      <c r="C696" s="53" t="s">
        <v>939</v>
      </c>
      <c r="D696" s="37" t="s">
        <v>940</v>
      </c>
      <c r="E696" s="10">
        <f>Source!BZ394</f>
        <v>118</v>
      </c>
      <c r="F696" s="58" t="str">
        <f>CONCATENATE(" )", Source!DL394, Source!FT394, "=", Source!FX394)</f>
        <v xml:space="preserve"> )*0,9=106,2</v>
      </c>
      <c r="G696" s="59"/>
      <c r="H696" s="38">
        <f>SUM(S691:S698)</f>
        <v>277.02999999999997</v>
      </c>
      <c r="I696" s="41" t="str">
        <f>CONCATENATE(Source!FX394, Source!FV394, "=")</f>
        <v>106,2*0,85=</v>
      </c>
      <c r="J696" s="36">
        <f>Source!AT394</f>
        <v>90</v>
      </c>
      <c r="K696" s="38">
        <f>SUM(T691:T698)</f>
        <v>7822.52</v>
      </c>
      <c r="L696" s="40"/>
    </row>
    <row r="697" spans="1:26" ht="14.25">
      <c r="A697" s="23"/>
      <c r="B697" s="53"/>
      <c r="C697" s="53" t="s">
        <v>941</v>
      </c>
      <c r="D697" s="37" t="s">
        <v>940</v>
      </c>
      <c r="E697" s="10">
        <f>Source!CA394</f>
        <v>63</v>
      </c>
      <c r="F697" s="58" t="str">
        <f>CONCATENATE(" )", Source!DM394, Source!FU394, "=", Source!FY394)</f>
        <v xml:space="preserve"> )*0,85=53,55</v>
      </c>
      <c r="G697" s="59"/>
      <c r="H697" s="38">
        <f>SUM(U691:U698)</f>
        <v>139.69</v>
      </c>
      <c r="I697" s="41" t="str">
        <f>CONCATENATE(Source!FY394, Source!FW394, "=")</f>
        <v>53,55*0,8=</v>
      </c>
      <c r="J697" s="36">
        <f>Source!AU394</f>
        <v>43</v>
      </c>
      <c r="K697" s="38">
        <f>SUM(V691:V698)</f>
        <v>3737.43</v>
      </c>
      <c r="L697" s="40"/>
    </row>
    <row r="698" spans="1:26" ht="14.25">
      <c r="A698" s="54"/>
      <c r="B698" s="55"/>
      <c r="C698" s="55" t="s">
        <v>942</v>
      </c>
      <c r="D698" s="43" t="s">
        <v>943</v>
      </c>
      <c r="E698" s="44">
        <f>Source!AQ394</f>
        <v>89</v>
      </c>
      <c r="F698" s="45"/>
      <c r="G698" s="47" t="str">
        <f>Source!DI394</f>
        <v>)*1,15</v>
      </c>
      <c r="H698" s="45"/>
      <c r="I698" s="47"/>
      <c r="J698" s="47"/>
      <c r="K698" s="45"/>
      <c r="L698" s="51">
        <f>Source!U394</f>
        <v>28.760350000000003</v>
      </c>
    </row>
    <row r="699" spans="1:26" ht="15">
      <c r="G699" s="60">
        <f>H693+H694+H695+H696+H697</f>
        <v>2777.98</v>
      </c>
      <c r="H699" s="60"/>
      <c r="J699" s="60">
        <f>K693+K694+K695+K696+K697</f>
        <v>32516.51</v>
      </c>
      <c r="K699" s="60"/>
      <c r="L699" s="49">
        <f>Source!U394</f>
        <v>28.760350000000003</v>
      </c>
      <c r="O699" s="32">
        <f>G699</f>
        <v>2777.98</v>
      </c>
      <c r="P699" s="32">
        <f>J699</f>
        <v>32516.51</v>
      </c>
      <c r="Q699" s="32">
        <f>L699</f>
        <v>28.760350000000003</v>
      </c>
      <c r="W699">
        <f>IF(Source!BI394&lt;=1,H693+H694+H695+H696+H697, 0)</f>
        <v>2777.98</v>
      </c>
      <c r="X699">
        <f>IF(Source!BI394=2,H693+H694+H695+H696+H697, 0)</f>
        <v>0</v>
      </c>
      <c r="Y699">
        <f>IF(Source!BI394=3,H693+H694+H695+H696+H697, 0)</f>
        <v>0</v>
      </c>
      <c r="Z699">
        <f>IF(Source!BI394=4,H693+H694+H695+H696+H697, 0)</f>
        <v>0</v>
      </c>
    </row>
    <row r="700" spans="1:26" ht="71.25">
      <c r="A700" s="23" t="str">
        <f>Source!E395</f>
        <v>13</v>
      </c>
      <c r="B700" s="53" t="str">
        <f>Source!F395</f>
        <v>15-06-002-6</v>
      </c>
      <c r="C700" s="53" t="str">
        <f>Source!G395</f>
        <v>Оклейка стен моющимися обоями на тканевой основе по листовым материалам</v>
      </c>
      <c r="D700" s="37" t="str">
        <f>Source!H395</f>
        <v>100 м2 оклеиваемой поверхности</v>
      </c>
      <c r="E700" s="10">
        <f>Source!I395</f>
        <v>0.28100000000000003</v>
      </c>
      <c r="F700" s="38">
        <f>Source!AL395+Source!AM395+Source!AO395</f>
        <v>7084.130000000001</v>
      </c>
      <c r="G700" s="39"/>
      <c r="H700" s="38"/>
      <c r="I700" s="39" t="str">
        <f>Source!BO395</f>
        <v>15-06-002-6</v>
      </c>
      <c r="J700" s="39"/>
      <c r="K700" s="38"/>
      <c r="L700" s="40"/>
      <c r="S700">
        <f>ROUND((Source!FX395/100)*((ROUND(Source!AF395*Source!I395, 2)+ROUND(Source!AE395*Source!I395, 2))), 2)</f>
        <v>158.74</v>
      </c>
      <c r="T700">
        <f>Source!X395</f>
        <v>4477.8</v>
      </c>
      <c r="U700">
        <f>ROUND((Source!FY395/100)*((ROUND(Source!AF395*Source!I395, 2)+ROUND(Source!AE395*Source!I395, 2))), 2)</f>
        <v>78.53</v>
      </c>
      <c r="V700">
        <f>Source!Y395</f>
        <v>2070.98</v>
      </c>
    </row>
    <row r="701" spans="1:26">
      <c r="C701" s="31" t="str">
        <f>"Объем: "&amp;Source!I395&amp;"=28,1/"&amp;"100"</f>
        <v>Объем: 0,281=28,1/100</v>
      </c>
    </row>
    <row r="702" spans="1:26" ht="14.25">
      <c r="A702" s="23"/>
      <c r="B702" s="53"/>
      <c r="C702" s="53" t="s">
        <v>938</v>
      </c>
      <c r="D702" s="37"/>
      <c r="E702" s="10"/>
      <c r="F702" s="38">
        <f>Source!AO395</f>
        <v>519.67999999999995</v>
      </c>
      <c r="G702" s="39" t="str">
        <f>Source!DG395</f>
        <v>)*1,15</v>
      </c>
      <c r="H702" s="38">
        <f>ROUND(Source!AF395*Source!I395, 2)</f>
        <v>167.93</v>
      </c>
      <c r="I702" s="39"/>
      <c r="J702" s="39">
        <f>IF(Source!BA395&lt;&gt; 0, Source!BA395, 1)</f>
        <v>33.32</v>
      </c>
      <c r="K702" s="38">
        <f>Source!S395</f>
        <v>5595.56</v>
      </c>
      <c r="L702" s="40"/>
      <c r="R702">
        <f>H702</f>
        <v>167.93</v>
      </c>
    </row>
    <row r="703" spans="1:26" ht="14.25">
      <c r="A703" s="23"/>
      <c r="B703" s="53"/>
      <c r="C703" s="53" t="s">
        <v>92</v>
      </c>
      <c r="D703" s="37"/>
      <c r="E703" s="10"/>
      <c r="F703" s="38">
        <f>Source!AM395</f>
        <v>1.18</v>
      </c>
      <c r="G703" s="39" t="str">
        <f>Source!DE395</f>
        <v>)*1,25</v>
      </c>
      <c r="H703" s="38">
        <f>ROUND(Source!AD395*Source!I395, 2)</f>
        <v>0.42</v>
      </c>
      <c r="I703" s="39"/>
      <c r="J703" s="39">
        <f>IF(Source!BB395&lt;&gt; 0, Source!BB395, 1)</f>
        <v>11.86</v>
      </c>
      <c r="K703" s="38">
        <f>Source!Q395</f>
        <v>4.93</v>
      </c>
      <c r="L703" s="40"/>
    </row>
    <row r="704" spans="1:26" ht="14.25">
      <c r="A704" s="23"/>
      <c r="B704" s="53"/>
      <c r="C704" s="53" t="s">
        <v>944</v>
      </c>
      <c r="D704" s="37"/>
      <c r="E704" s="10"/>
      <c r="F704" s="38">
        <f>Source!AN395</f>
        <v>0.14000000000000001</v>
      </c>
      <c r="G704" s="39" t="str">
        <f>Source!DF395</f>
        <v>)*1,25</v>
      </c>
      <c r="H704" s="50">
        <f>ROUND(Source!AE395*Source!I395, 2)</f>
        <v>0.05</v>
      </c>
      <c r="I704" s="39"/>
      <c r="J704" s="39">
        <f>IF(Source!BS395&lt;&gt; 0, Source!BS395, 1)</f>
        <v>33.32</v>
      </c>
      <c r="K704" s="50">
        <f>Source!R395</f>
        <v>1.69</v>
      </c>
      <c r="L704" s="40"/>
      <c r="R704">
        <f>H704</f>
        <v>0.05</v>
      </c>
    </row>
    <row r="705" spans="1:26" ht="14.25">
      <c r="A705" s="23"/>
      <c r="B705" s="53"/>
      <c r="C705" s="53" t="s">
        <v>946</v>
      </c>
      <c r="D705" s="37"/>
      <c r="E705" s="10"/>
      <c r="F705" s="38">
        <f>Source!AL395</f>
        <v>6563.27</v>
      </c>
      <c r="G705" s="39" t="str">
        <f>Source!DD395</f>
        <v/>
      </c>
      <c r="H705" s="38">
        <f>ROUND(Source!AC395*Source!I395, 2)</f>
        <v>1844.28</v>
      </c>
      <c r="I705" s="39"/>
      <c r="J705" s="39">
        <f>IF(Source!BC395&lt;&gt; 0, Source!BC395, 1)</f>
        <v>1.21</v>
      </c>
      <c r="K705" s="38">
        <f>Source!P395</f>
        <v>2231.58</v>
      </c>
      <c r="L705" s="40"/>
    </row>
    <row r="706" spans="1:26" ht="14.25">
      <c r="A706" s="23"/>
      <c r="B706" s="53"/>
      <c r="C706" s="53" t="s">
        <v>939</v>
      </c>
      <c r="D706" s="37" t="s">
        <v>940</v>
      </c>
      <c r="E706" s="10">
        <f>Source!BZ395</f>
        <v>105</v>
      </c>
      <c r="F706" s="58" t="str">
        <f>CONCATENATE(" )", Source!DL395, Source!FT395, "=", Source!FX395)</f>
        <v xml:space="preserve"> )*0,9=94,5</v>
      </c>
      <c r="G706" s="59"/>
      <c r="H706" s="38">
        <f>SUM(S700:S708)</f>
        <v>158.74</v>
      </c>
      <c r="I706" s="41" t="str">
        <f>CONCATENATE(Source!FX395, Source!FV395, "=")</f>
        <v>94,5*0,85=</v>
      </c>
      <c r="J706" s="36">
        <f>Source!AT395</f>
        <v>80</v>
      </c>
      <c r="K706" s="38">
        <f>SUM(T700:T708)</f>
        <v>4477.8</v>
      </c>
      <c r="L706" s="40"/>
    </row>
    <row r="707" spans="1:26" ht="14.25">
      <c r="A707" s="23"/>
      <c r="B707" s="53"/>
      <c r="C707" s="53" t="s">
        <v>941</v>
      </c>
      <c r="D707" s="37" t="s">
        <v>940</v>
      </c>
      <c r="E707" s="10">
        <f>Source!CA395</f>
        <v>55</v>
      </c>
      <c r="F707" s="58" t="str">
        <f>CONCATENATE(" )", Source!DM395, Source!FU395, "=", Source!FY395)</f>
        <v xml:space="preserve"> )*0,85=46,75</v>
      </c>
      <c r="G707" s="59"/>
      <c r="H707" s="38">
        <f>SUM(U700:U708)</f>
        <v>78.53</v>
      </c>
      <c r="I707" s="41" t="str">
        <f>CONCATENATE(Source!FY395, Source!FW395, "=")</f>
        <v>46,75*0,8=</v>
      </c>
      <c r="J707" s="36">
        <f>Source!AU395</f>
        <v>37</v>
      </c>
      <c r="K707" s="38">
        <f>SUM(V700:V708)</f>
        <v>2070.98</v>
      </c>
      <c r="L707" s="40"/>
    </row>
    <row r="708" spans="1:26" ht="14.25">
      <c r="A708" s="54"/>
      <c r="B708" s="55"/>
      <c r="C708" s="55" t="s">
        <v>942</v>
      </c>
      <c r="D708" s="43" t="s">
        <v>943</v>
      </c>
      <c r="E708" s="44">
        <f>Source!AQ395</f>
        <v>55.94</v>
      </c>
      <c r="F708" s="45"/>
      <c r="G708" s="47" t="str">
        <f>Source!DI395</f>
        <v>)*1,15</v>
      </c>
      <c r="H708" s="45"/>
      <c r="I708" s="47"/>
      <c r="J708" s="47"/>
      <c r="K708" s="45"/>
      <c r="L708" s="51">
        <f>Source!U395</f>
        <v>18.077010999999999</v>
      </c>
    </row>
    <row r="709" spans="1:26" ht="15">
      <c r="G709" s="60">
        <f>H702+H703+H705+H706+H707</f>
        <v>2249.9</v>
      </c>
      <c r="H709" s="60"/>
      <c r="J709" s="60">
        <f>K702+K703+K705+K706+K707</f>
        <v>14380.85</v>
      </c>
      <c r="K709" s="60"/>
      <c r="L709" s="49">
        <f>Source!U395</f>
        <v>18.077010999999999</v>
      </c>
      <c r="O709" s="32">
        <f>G709</f>
        <v>2249.9</v>
      </c>
      <c r="P709" s="32">
        <f>J709</f>
        <v>14380.85</v>
      </c>
      <c r="Q709" s="32">
        <f>L709</f>
        <v>18.077010999999999</v>
      </c>
      <c r="W709">
        <f>IF(Source!BI395&lt;=1,H702+H703+H705+H706+H707, 0)</f>
        <v>2249.9</v>
      </c>
      <c r="X709">
        <f>IF(Source!BI395=2,H702+H703+H705+H706+H707, 0)</f>
        <v>0</v>
      </c>
      <c r="Y709">
        <f>IF(Source!BI395=3,H702+H703+H705+H706+H707, 0)</f>
        <v>0</v>
      </c>
      <c r="Z709">
        <f>IF(Source!BI395=4,H702+H703+H705+H706+H707, 0)</f>
        <v>0</v>
      </c>
    </row>
    <row r="710" spans="1:26" ht="28.5">
      <c r="A710" s="23" t="str">
        <f>Source!E396</f>
        <v>14</v>
      </c>
      <c r="B710" s="53" t="str">
        <f>Source!F396</f>
        <v>м08-03-591-9</v>
      </c>
      <c r="C710" s="53" t="str">
        <f>Source!G396</f>
        <v>Розетка штепсельная утопленного типа при скрытой проводке</v>
      </c>
      <c r="D710" s="37" t="str">
        <f>Source!H396</f>
        <v>100 шт.</v>
      </c>
      <c r="E710" s="10">
        <f>Source!I396</f>
        <v>0.04</v>
      </c>
      <c r="F710" s="38">
        <f>Source!AL396+Source!AM396+Source!AO396</f>
        <v>371.42</v>
      </c>
      <c r="G710" s="39"/>
      <c r="H710" s="38"/>
      <c r="I710" s="39" t="str">
        <f>Source!BO396</f>
        <v>м08-03-591-9</v>
      </c>
      <c r="J710" s="39"/>
      <c r="K710" s="38"/>
      <c r="L710" s="40"/>
      <c r="S710">
        <f>ROUND((Source!FX396/100)*((ROUND(Source!AF396*Source!I396, 2)+ROUND(Source!AE396*Source!I396, 2))), 2)</f>
        <v>11.5</v>
      </c>
      <c r="T710">
        <f>Source!X396</f>
        <v>326.87</v>
      </c>
      <c r="U710">
        <f>ROUND((Source!FY396/100)*((ROUND(Source!AF396*Source!I396, 2)+ROUND(Source!AE396*Source!I396, 2))), 2)</f>
        <v>7.87</v>
      </c>
      <c r="V710">
        <f>Source!Y396</f>
        <v>209.84</v>
      </c>
    </row>
    <row r="711" spans="1:26">
      <c r="C711" s="31" t="str">
        <f>"Объем: "&amp;Source!I396&amp;"=4/"&amp;"100"</f>
        <v>Объем: 0,04=4/100</v>
      </c>
    </row>
    <row r="712" spans="1:26" ht="14.25">
      <c r="A712" s="23"/>
      <c r="B712" s="53"/>
      <c r="C712" s="53" t="s">
        <v>938</v>
      </c>
      <c r="D712" s="37"/>
      <c r="E712" s="10"/>
      <c r="F712" s="38">
        <f>Source!AO396</f>
        <v>302.36</v>
      </c>
      <c r="G712" s="39" t="str">
        <f>Source!DG396</f>
        <v/>
      </c>
      <c r="H712" s="38">
        <f>ROUND(Source!AF396*Source!I396, 2)</f>
        <v>12.09</v>
      </c>
      <c r="I712" s="39"/>
      <c r="J712" s="39">
        <f>IF(Source!BA396&lt;&gt; 0, Source!BA396, 1)</f>
        <v>33.32</v>
      </c>
      <c r="K712" s="38">
        <f>Source!S396</f>
        <v>402.99</v>
      </c>
      <c r="L712" s="40"/>
      <c r="R712">
        <f>H712</f>
        <v>12.09</v>
      </c>
    </row>
    <row r="713" spans="1:26" ht="14.25">
      <c r="A713" s="23"/>
      <c r="B713" s="53"/>
      <c r="C713" s="53" t="s">
        <v>92</v>
      </c>
      <c r="D713" s="37"/>
      <c r="E713" s="10"/>
      <c r="F713" s="38">
        <f>Source!AM396</f>
        <v>5.78</v>
      </c>
      <c r="G713" s="39" t="str">
        <f>Source!DE396</f>
        <v/>
      </c>
      <c r="H713" s="38">
        <f>ROUND(Source!AD396*Source!I396, 2)</f>
        <v>0.23</v>
      </c>
      <c r="I713" s="39"/>
      <c r="J713" s="39">
        <f>IF(Source!BB396&lt;&gt; 0, Source!BB396, 1)</f>
        <v>9.01</v>
      </c>
      <c r="K713" s="38">
        <f>Source!Q396</f>
        <v>2.08</v>
      </c>
      <c r="L713" s="40"/>
    </row>
    <row r="714" spans="1:26" ht="14.25">
      <c r="A714" s="23"/>
      <c r="B714" s="53"/>
      <c r="C714" s="53" t="s">
        <v>944</v>
      </c>
      <c r="D714" s="37"/>
      <c r="E714" s="10"/>
      <c r="F714" s="38">
        <f>Source!AN396</f>
        <v>0.41</v>
      </c>
      <c r="G714" s="39" t="str">
        <f>Source!DF396</f>
        <v/>
      </c>
      <c r="H714" s="50">
        <f>ROUND(Source!AE396*Source!I396, 2)</f>
        <v>0.02</v>
      </c>
      <c r="I714" s="39"/>
      <c r="J714" s="39">
        <f>IF(Source!BS396&lt;&gt; 0, Source!BS396, 1)</f>
        <v>33.32</v>
      </c>
      <c r="K714" s="50">
        <f>Source!R396</f>
        <v>0.55000000000000004</v>
      </c>
      <c r="L714" s="40"/>
      <c r="R714">
        <f>H714</f>
        <v>0.02</v>
      </c>
    </row>
    <row r="715" spans="1:26" ht="14.25">
      <c r="A715" s="23"/>
      <c r="B715" s="53"/>
      <c r="C715" s="53" t="s">
        <v>946</v>
      </c>
      <c r="D715" s="37"/>
      <c r="E715" s="10"/>
      <c r="F715" s="38">
        <f>Source!AL396</f>
        <v>63.28</v>
      </c>
      <c r="G715" s="39" t="str">
        <f>Source!DD396</f>
        <v/>
      </c>
      <c r="H715" s="38">
        <f>ROUND(Source!AC396*Source!I396, 2)</f>
        <v>2.5299999999999998</v>
      </c>
      <c r="I715" s="39"/>
      <c r="J715" s="39">
        <f>IF(Source!BC396&lt;&gt; 0, Source!BC396, 1)</f>
        <v>7.17</v>
      </c>
      <c r="K715" s="38">
        <f>Source!P396</f>
        <v>18.149999999999999</v>
      </c>
      <c r="L715" s="40"/>
    </row>
    <row r="716" spans="1:26" ht="14.25">
      <c r="A716" s="23"/>
      <c r="B716" s="53"/>
      <c r="C716" s="53" t="s">
        <v>939</v>
      </c>
      <c r="D716" s="37" t="s">
        <v>940</v>
      </c>
      <c r="E716" s="10">
        <f>Source!BZ396</f>
        <v>95</v>
      </c>
      <c r="F716" s="56"/>
      <c r="G716" s="39"/>
      <c r="H716" s="38">
        <f>SUM(S710:S720)</f>
        <v>11.5</v>
      </c>
      <c r="I716" s="41" t="str">
        <f>CONCATENATE(Source!FX396, Source!FV396, "=")</f>
        <v>95*0,85=</v>
      </c>
      <c r="J716" s="36">
        <f>Source!AT396</f>
        <v>81</v>
      </c>
      <c r="K716" s="38">
        <f>SUM(T710:T720)</f>
        <v>326.87</v>
      </c>
      <c r="L716" s="40"/>
    </row>
    <row r="717" spans="1:26" ht="14.25">
      <c r="A717" s="23"/>
      <c r="B717" s="53"/>
      <c r="C717" s="53" t="s">
        <v>941</v>
      </c>
      <c r="D717" s="37" t="s">
        <v>940</v>
      </c>
      <c r="E717" s="10">
        <f>Source!CA396</f>
        <v>65</v>
      </c>
      <c r="F717" s="56"/>
      <c r="G717" s="39"/>
      <c r="H717" s="38">
        <f>SUM(U710:U720)</f>
        <v>7.87</v>
      </c>
      <c r="I717" s="41" t="str">
        <f>CONCATENATE(Source!FY396, Source!FW396, "=")</f>
        <v>65*0,8=</v>
      </c>
      <c r="J717" s="36">
        <f>Source!AU396</f>
        <v>52</v>
      </c>
      <c r="K717" s="38">
        <f>SUM(V710:V720)</f>
        <v>209.84</v>
      </c>
      <c r="L717" s="40"/>
    </row>
    <row r="718" spans="1:26" ht="14.25">
      <c r="A718" s="23"/>
      <c r="B718" s="53"/>
      <c r="C718" s="53" t="s">
        <v>942</v>
      </c>
      <c r="D718" s="37" t="s">
        <v>943</v>
      </c>
      <c r="E718" s="10">
        <f>Source!AQ396</f>
        <v>30.48</v>
      </c>
      <c r="F718" s="38"/>
      <c r="G718" s="39" t="str">
        <f>Source!DI396</f>
        <v/>
      </c>
      <c r="H718" s="38"/>
      <c r="I718" s="39"/>
      <c r="J718" s="39"/>
      <c r="K718" s="38"/>
      <c r="L718" s="42">
        <f>Source!U396</f>
        <v>1.2192000000000001</v>
      </c>
    </row>
    <row r="719" spans="1:26" ht="28.5">
      <c r="A719" s="23" t="str">
        <f>Source!E397</f>
        <v>14,1</v>
      </c>
      <c r="B719" s="53" t="str">
        <f>Source!F397</f>
        <v>503-0606</v>
      </c>
      <c r="C719" s="53" t="str">
        <f>Source!G397</f>
        <v>Коробка для установки розеток и выключателей скрытой проводки</v>
      </c>
      <c r="D719" s="37" t="str">
        <f>Source!H397</f>
        <v>1000 шт.</v>
      </c>
      <c r="E719" s="10">
        <f>Source!I397</f>
        <v>4.0000000000000001E-3</v>
      </c>
      <c r="F719" s="38">
        <f>Source!AL397+Source!AM397+Source!AO397</f>
        <v>1998.42</v>
      </c>
      <c r="G719" s="52" t="s">
        <v>3</v>
      </c>
      <c r="H719" s="38">
        <f>ROUND(Source!AC397*Source!I397, 2)+ROUND(Source!AD397*Source!I397, 2)+ROUND(Source!AF397*Source!I397, 2)</f>
        <v>7.99</v>
      </c>
      <c r="I719" s="39"/>
      <c r="J719" s="39">
        <f>IF(Source!BC397&lt;&gt; 0, Source!BC397, 1)</f>
        <v>2.98</v>
      </c>
      <c r="K719" s="38">
        <f>Source!O397</f>
        <v>23.82</v>
      </c>
      <c r="L719" s="40"/>
      <c r="S719">
        <f>ROUND((Source!FX397/100)*((ROUND(Source!AF397*Source!I397, 2)+ROUND(Source!AE397*Source!I397, 2))), 2)</f>
        <v>0</v>
      </c>
      <c r="T719">
        <f>Source!X397</f>
        <v>0</v>
      </c>
      <c r="U719">
        <f>ROUND((Source!FY397/100)*((ROUND(Source!AF397*Source!I397, 2)+ROUND(Source!AE397*Source!I397, 2))), 2)</f>
        <v>0</v>
      </c>
      <c r="V719">
        <f>Source!Y397</f>
        <v>0</v>
      </c>
      <c r="W719">
        <f>IF(Source!BI397&lt;=1,H719, 0)</f>
        <v>0</v>
      </c>
      <c r="X719">
        <f>IF(Source!BI397=2,H719, 0)</f>
        <v>7.99</v>
      </c>
      <c r="Y719">
        <f>IF(Source!BI397=3,H719, 0)</f>
        <v>0</v>
      </c>
      <c r="Z719">
        <f>IF(Source!BI397=4,H719, 0)</f>
        <v>0</v>
      </c>
    </row>
    <row r="720" spans="1:26" ht="28.5">
      <c r="A720" s="54" t="str">
        <f>Source!E398</f>
        <v>14,2</v>
      </c>
      <c r="B720" s="55" t="str">
        <f>Source!F398</f>
        <v>503-0475</v>
      </c>
      <c r="C720" s="55" t="str">
        <f>Source!G398</f>
        <v>Розетка скрытой проводки с заземлением</v>
      </c>
      <c r="D720" s="43" t="str">
        <f>Source!H398</f>
        <v>шт.</v>
      </c>
      <c r="E720" s="44">
        <f>Source!I398</f>
        <v>0.04</v>
      </c>
      <c r="F720" s="45">
        <f>Source!AL398+Source!AM398+Source!AO398</f>
        <v>7.62</v>
      </c>
      <c r="G720" s="46" t="s">
        <v>3</v>
      </c>
      <c r="H720" s="45">
        <f>ROUND(Source!AC398*Source!I398, 2)+ROUND(Source!AD398*Source!I398, 2)+ROUND(Source!AF398*Source!I398, 2)</f>
        <v>0.3</v>
      </c>
      <c r="I720" s="47"/>
      <c r="J720" s="47">
        <f>IF(Source!BC398&lt;&gt; 0, Source!BC398, 1)</f>
        <v>8.06</v>
      </c>
      <c r="K720" s="45">
        <f>Source!O398</f>
        <v>2.46</v>
      </c>
      <c r="L720" s="48"/>
      <c r="S720">
        <f>ROUND((Source!FX398/100)*((ROUND(Source!AF398*Source!I398, 2)+ROUND(Source!AE398*Source!I398, 2))), 2)</f>
        <v>0</v>
      </c>
      <c r="T720">
        <f>Source!X398</f>
        <v>0</v>
      </c>
      <c r="U720">
        <f>ROUND((Source!FY398/100)*((ROUND(Source!AF398*Source!I398, 2)+ROUND(Source!AE398*Source!I398, 2))), 2)</f>
        <v>0</v>
      </c>
      <c r="V720">
        <f>Source!Y398</f>
        <v>0</v>
      </c>
      <c r="W720">
        <f>IF(Source!BI398&lt;=1,H720, 0)</f>
        <v>0</v>
      </c>
      <c r="X720">
        <f>IF(Source!BI398=2,H720, 0)</f>
        <v>0.3</v>
      </c>
      <c r="Y720">
        <f>IF(Source!BI398=3,H720, 0)</f>
        <v>0</v>
      </c>
      <c r="Z720">
        <f>IF(Source!BI398=4,H720, 0)</f>
        <v>0</v>
      </c>
    </row>
    <row r="721" spans="1:26" ht="15">
      <c r="G721" s="60">
        <f>H712+H713+H715+H716+H717+SUM(H719:H720)</f>
        <v>42.51</v>
      </c>
      <c r="H721" s="60"/>
      <c r="J721" s="60">
        <f>K712+K713+K715+K716+K717+SUM(K719:K720)</f>
        <v>986.20999999999992</v>
      </c>
      <c r="K721" s="60"/>
      <c r="L721" s="49">
        <f>Source!U396</f>
        <v>1.2192000000000001</v>
      </c>
      <c r="O721" s="32">
        <f>G721</f>
        <v>42.51</v>
      </c>
      <c r="P721" s="32">
        <f>J721</f>
        <v>986.20999999999992</v>
      </c>
      <c r="Q721" s="32">
        <f>L721</f>
        <v>1.2192000000000001</v>
      </c>
      <c r="W721">
        <f>IF(Source!BI396&lt;=1,H712+H713+H715+H716+H717, 0)</f>
        <v>0</v>
      </c>
      <c r="X721">
        <f>IF(Source!BI396=2,H712+H713+H715+H716+H717, 0)</f>
        <v>34.22</v>
      </c>
      <c r="Y721">
        <f>IF(Source!BI396=3,H712+H713+H715+H716+H717, 0)</f>
        <v>0</v>
      </c>
      <c r="Z721">
        <f>IF(Source!BI396=4,H712+H713+H715+H716+H717, 0)</f>
        <v>0</v>
      </c>
    </row>
    <row r="722" spans="1:26" ht="42.75">
      <c r="A722" s="23" t="str">
        <f>Source!E399</f>
        <v>15</v>
      </c>
      <c r="B722" s="53" t="str">
        <f>Source!F399</f>
        <v>м08-03-591-5</v>
      </c>
      <c r="C722" s="53" t="str">
        <f>Source!G399</f>
        <v>Выключатель двухклавишный утопленного типа при скрытой проводке</v>
      </c>
      <c r="D722" s="37" t="str">
        <f>Source!H399</f>
        <v>100 шт.</v>
      </c>
      <c r="E722" s="10">
        <f>Source!I399</f>
        <v>0.01</v>
      </c>
      <c r="F722" s="38">
        <f>Source!AL399+Source!AM399+Source!AO399</f>
        <v>302.15000000000003</v>
      </c>
      <c r="G722" s="39"/>
      <c r="H722" s="38"/>
      <c r="I722" s="39" t="str">
        <f>Source!BO399</f>
        <v>м08-03-591-5</v>
      </c>
      <c r="J722" s="39"/>
      <c r="K722" s="38"/>
      <c r="L722" s="40"/>
      <c r="S722">
        <f>ROUND((Source!FX399/100)*((ROUND(Source!AF399*Source!I399, 2)+ROUND(Source!AE399*Source!I399, 2))), 2)</f>
        <v>2.4700000000000002</v>
      </c>
      <c r="T722">
        <f>Source!X399</f>
        <v>70.36</v>
      </c>
      <c r="U722">
        <f>ROUND((Source!FY399/100)*((ROUND(Source!AF399*Source!I399, 2)+ROUND(Source!AE399*Source!I399, 2))), 2)</f>
        <v>1.69</v>
      </c>
      <c r="V722">
        <f>Source!Y399</f>
        <v>45.17</v>
      </c>
    </row>
    <row r="723" spans="1:26">
      <c r="C723" s="31" t="str">
        <f>"Объем: "&amp;Source!I399&amp;"=1/"&amp;"100"</f>
        <v>Объем: 0,01=1/100</v>
      </c>
    </row>
    <row r="724" spans="1:26" ht="14.25">
      <c r="A724" s="23"/>
      <c r="B724" s="53"/>
      <c r="C724" s="53" t="s">
        <v>938</v>
      </c>
      <c r="D724" s="37"/>
      <c r="E724" s="10"/>
      <c r="F724" s="38">
        <f>Source!AO399</f>
        <v>260.3</v>
      </c>
      <c r="G724" s="39" t="str">
        <f>Source!DG399</f>
        <v/>
      </c>
      <c r="H724" s="38">
        <f>ROUND(Source!AF399*Source!I399, 2)</f>
        <v>2.6</v>
      </c>
      <c r="I724" s="39"/>
      <c r="J724" s="39">
        <f>IF(Source!BA399&lt;&gt; 0, Source!BA399, 1)</f>
        <v>33.32</v>
      </c>
      <c r="K724" s="38">
        <f>Source!S399</f>
        <v>86.73</v>
      </c>
      <c r="L724" s="40"/>
      <c r="R724">
        <f>H724</f>
        <v>2.6</v>
      </c>
    </row>
    <row r="725" spans="1:26" ht="14.25">
      <c r="A725" s="23"/>
      <c r="B725" s="53"/>
      <c r="C725" s="53" t="s">
        <v>92</v>
      </c>
      <c r="D725" s="37"/>
      <c r="E725" s="10"/>
      <c r="F725" s="38">
        <f>Source!AM399</f>
        <v>5.78</v>
      </c>
      <c r="G725" s="39" t="str">
        <f>Source!DE399</f>
        <v/>
      </c>
      <c r="H725" s="38">
        <f>ROUND(Source!AD399*Source!I399, 2)</f>
        <v>0.06</v>
      </c>
      <c r="I725" s="39"/>
      <c r="J725" s="39">
        <f>IF(Source!BB399&lt;&gt; 0, Source!BB399, 1)</f>
        <v>9.01</v>
      </c>
      <c r="K725" s="38">
        <f>Source!Q399</f>
        <v>0.52</v>
      </c>
      <c r="L725" s="40"/>
    </row>
    <row r="726" spans="1:26" ht="14.25">
      <c r="A726" s="23"/>
      <c r="B726" s="53"/>
      <c r="C726" s="53" t="s">
        <v>944</v>
      </c>
      <c r="D726" s="37"/>
      <c r="E726" s="10"/>
      <c r="F726" s="38">
        <f>Source!AN399</f>
        <v>0.41</v>
      </c>
      <c r="G726" s="39" t="str">
        <f>Source!DF399</f>
        <v/>
      </c>
      <c r="H726" s="50">
        <f>ROUND(Source!AE399*Source!I399, 2)</f>
        <v>0</v>
      </c>
      <c r="I726" s="39"/>
      <c r="J726" s="39">
        <f>IF(Source!BS399&lt;&gt; 0, Source!BS399, 1)</f>
        <v>33.32</v>
      </c>
      <c r="K726" s="50">
        <f>Source!R399</f>
        <v>0.14000000000000001</v>
      </c>
      <c r="L726" s="40"/>
      <c r="R726">
        <f>H726</f>
        <v>0</v>
      </c>
    </row>
    <row r="727" spans="1:26" ht="14.25">
      <c r="A727" s="23"/>
      <c r="B727" s="53"/>
      <c r="C727" s="53" t="s">
        <v>946</v>
      </c>
      <c r="D727" s="37"/>
      <c r="E727" s="10"/>
      <c r="F727" s="38">
        <f>Source!AL399</f>
        <v>36.07</v>
      </c>
      <c r="G727" s="39" t="str">
        <f>Source!DD399</f>
        <v/>
      </c>
      <c r="H727" s="38">
        <f>ROUND(Source!AC399*Source!I399, 2)</f>
        <v>0.36</v>
      </c>
      <c r="I727" s="39"/>
      <c r="J727" s="39">
        <f>IF(Source!BC399&lt;&gt; 0, Source!BC399, 1)</f>
        <v>7.19</v>
      </c>
      <c r="K727" s="38">
        <f>Source!P399</f>
        <v>2.59</v>
      </c>
      <c r="L727" s="40"/>
    </row>
    <row r="728" spans="1:26" ht="14.25">
      <c r="A728" s="23"/>
      <c r="B728" s="53"/>
      <c r="C728" s="53" t="s">
        <v>939</v>
      </c>
      <c r="D728" s="37" t="s">
        <v>940</v>
      </c>
      <c r="E728" s="10">
        <f>Source!BZ399</f>
        <v>95</v>
      </c>
      <c r="F728" s="56"/>
      <c r="G728" s="39"/>
      <c r="H728" s="38">
        <f>SUM(S722:S732)</f>
        <v>2.4700000000000002</v>
      </c>
      <c r="I728" s="41" t="str">
        <f>CONCATENATE(Source!FX399, Source!FV399, "=")</f>
        <v>95*0,85=</v>
      </c>
      <c r="J728" s="36">
        <f>Source!AT399</f>
        <v>81</v>
      </c>
      <c r="K728" s="38">
        <f>SUM(T722:T732)</f>
        <v>70.36</v>
      </c>
      <c r="L728" s="40"/>
    </row>
    <row r="729" spans="1:26" ht="14.25">
      <c r="A729" s="23"/>
      <c r="B729" s="53"/>
      <c r="C729" s="53" t="s">
        <v>941</v>
      </c>
      <c r="D729" s="37" t="s">
        <v>940</v>
      </c>
      <c r="E729" s="10">
        <f>Source!CA399</f>
        <v>65</v>
      </c>
      <c r="F729" s="56"/>
      <c r="G729" s="39"/>
      <c r="H729" s="38">
        <f>SUM(U722:U732)</f>
        <v>1.69</v>
      </c>
      <c r="I729" s="41" t="str">
        <f>CONCATENATE(Source!FY399, Source!FW399, "=")</f>
        <v>65*0,8=</v>
      </c>
      <c r="J729" s="36">
        <f>Source!AU399</f>
        <v>52</v>
      </c>
      <c r="K729" s="38">
        <f>SUM(V722:V732)</f>
        <v>45.17</v>
      </c>
      <c r="L729" s="40"/>
    </row>
    <row r="730" spans="1:26" ht="14.25">
      <c r="A730" s="23"/>
      <c r="B730" s="53"/>
      <c r="C730" s="53" t="s">
        <v>942</v>
      </c>
      <c r="D730" s="37" t="s">
        <v>943</v>
      </c>
      <c r="E730" s="10">
        <f>Source!AQ399</f>
        <v>26.24</v>
      </c>
      <c r="F730" s="38"/>
      <c r="G730" s="39" t="str">
        <f>Source!DI399</f>
        <v/>
      </c>
      <c r="H730" s="38"/>
      <c r="I730" s="39"/>
      <c r="J730" s="39"/>
      <c r="K730" s="38"/>
      <c r="L730" s="42">
        <f>Source!U399</f>
        <v>0.26239999999999997</v>
      </c>
    </row>
    <row r="731" spans="1:26" ht="28.5">
      <c r="A731" s="23" t="str">
        <f>Source!E400</f>
        <v>15,1</v>
      </c>
      <c r="B731" s="53" t="str">
        <f>Source!F400</f>
        <v>503-0606</v>
      </c>
      <c r="C731" s="53" t="str">
        <f>Source!G400</f>
        <v>Коробка для установки розеток и выключателей скрытой проводки</v>
      </c>
      <c r="D731" s="37" t="str">
        <f>Source!H400</f>
        <v>1000 шт.</v>
      </c>
      <c r="E731" s="10">
        <f>Source!I400</f>
        <v>1E-3</v>
      </c>
      <c r="F731" s="38">
        <f>Source!AL400+Source!AM400+Source!AO400</f>
        <v>1998.42</v>
      </c>
      <c r="G731" s="52" t="s">
        <v>3</v>
      </c>
      <c r="H731" s="38">
        <f>ROUND(Source!AC400*Source!I400, 2)+ROUND(Source!AD400*Source!I400, 2)+ROUND(Source!AF400*Source!I400, 2)</f>
        <v>2</v>
      </c>
      <c r="I731" s="39"/>
      <c r="J731" s="39">
        <f>IF(Source!BC400&lt;&gt; 0, Source!BC400, 1)</f>
        <v>2.98</v>
      </c>
      <c r="K731" s="38">
        <f>Source!O400</f>
        <v>5.96</v>
      </c>
      <c r="L731" s="40"/>
      <c r="S731">
        <f>ROUND((Source!FX400/100)*((ROUND(Source!AF400*Source!I400, 2)+ROUND(Source!AE400*Source!I400, 2))), 2)</f>
        <v>0</v>
      </c>
      <c r="T731">
        <f>Source!X400</f>
        <v>0</v>
      </c>
      <c r="U731">
        <f>ROUND((Source!FY400/100)*((ROUND(Source!AF400*Source!I400, 2)+ROUND(Source!AE400*Source!I400, 2))), 2)</f>
        <v>0</v>
      </c>
      <c r="V731">
        <f>Source!Y400</f>
        <v>0</v>
      </c>
      <c r="W731">
        <f>IF(Source!BI400&lt;=1,H731, 0)</f>
        <v>0</v>
      </c>
      <c r="X731">
        <f>IF(Source!BI400=2,H731, 0)</f>
        <v>2</v>
      </c>
      <c r="Y731">
        <f>IF(Source!BI400=3,H731, 0)</f>
        <v>0</v>
      </c>
      <c r="Z731">
        <f>IF(Source!BI400=4,H731, 0)</f>
        <v>0</v>
      </c>
    </row>
    <row r="732" spans="1:26" ht="57">
      <c r="A732" s="54" t="str">
        <f>Source!E401</f>
        <v>15,2</v>
      </c>
      <c r="B732" s="55" t="str">
        <f>Source!F401</f>
        <v>509-4600</v>
      </c>
      <c r="C732" s="55" t="str">
        <f>Source!G401</f>
        <v>Выключатель двухклавишный для скрытой проводки серии "Прима", марка С56-039 с подсветкой, цвет бежевый</v>
      </c>
      <c r="D732" s="43" t="str">
        <f>Source!H401</f>
        <v>шт.</v>
      </c>
      <c r="E732" s="44">
        <f>Source!I401</f>
        <v>1</v>
      </c>
      <c r="F732" s="45">
        <f>Source!AL401+Source!AM401+Source!AO401</f>
        <v>8.81</v>
      </c>
      <c r="G732" s="46" t="s">
        <v>3</v>
      </c>
      <c r="H732" s="45">
        <f>ROUND(Source!AC401*Source!I401, 2)+ROUND(Source!AD401*Source!I401, 2)+ROUND(Source!AF401*Source!I401, 2)</f>
        <v>8.81</v>
      </c>
      <c r="I732" s="47"/>
      <c r="J732" s="47">
        <f>IF(Source!BC401&lt;&gt; 0, Source!BC401, 1)</f>
        <v>8.68</v>
      </c>
      <c r="K732" s="45">
        <f>Source!O401</f>
        <v>76.47</v>
      </c>
      <c r="L732" s="48"/>
      <c r="S732">
        <f>ROUND((Source!FX401/100)*((ROUND(Source!AF401*Source!I401, 2)+ROUND(Source!AE401*Source!I401, 2))), 2)</f>
        <v>0</v>
      </c>
      <c r="T732">
        <f>Source!X401</f>
        <v>0</v>
      </c>
      <c r="U732">
        <f>ROUND((Source!FY401/100)*((ROUND(Source!AF401*Source!I401, 2)+ROUND(Source!AE401*Source!I401, 2))), 2)</f>
        <v>0</v>
      </c>
      <c r="V732">
        <f>Source!Y401</f>
        <v>0</v>
      </c>
      <c r="W732">
        <f>IF(Source!BI401&lt;=1,H732, 0)</f>
        <v>0</v>
      </c>
      <c r="X732">
        <f>IF(Source!BI401=2,H732, 0)</f>
        <v>8.81</v>
      </c>
      <c r="Y732">
        <f>IF(Source!BI401=3,H732, 0)</f>
        <v>0</v>
      </c>
      <c r="Z732">
        <f>IF(Source!BI401=4,H732, 0)</f>
        <v>0</v>
      </c>
    </row>
    <row r="733" spans="1:26" ht="15">
      <c r="G733" s="60">
        <f>H724+H725+H727+H728+H729+SUM(H731:H732)</f>
        <v>17.990000000000002</v>
      </c>
      <c r="H733" s="60"/>
      <c r="J733" s="60">
        <f>K724+K725+K727+K728+K729+SUM(K731:K732)</f>
        <v>287.8</v>
      </c>
      <c r="K733" s="60"/>
      <c r="L733" s="49">
        <f>Source!U399</f>
        <v>0.26239999999999997</v>
      </c>
      <c r="O733" s="32">
        <f>G733</f>
        <v>17.990000000000002</v>
      </c>
      <c r="P733" s="32">
        <f>J733</f>
        <v>287.8</v>
      </c>
      <c r="Q733" s="32">
        <f>L733</f>
        <v>0.26239999999999997</v>
      </c>
      <c r="W733">
        <f>IF(Source!BI399&lt;=1,H724+H725+H727+H728+H729, 0)</f>
        <v>0</v>
      </c>
      <c r="X733">
        <f>IF(Source!BI399=2,H724+H725+H727+H728+H729, 0)</f>
        <v>7.18</v>
      </c>
      <c r="Y733">
        <f>IF(Source!BI399=3,H724+H725+H727+H728+H729, 0)</f>
        <v>0</v>
      </c>
      <c r="Z733">
        <f>IF(Source!BI399=4,H724+H725+H727+H728+H729, 0)</f>
        <v>0</v>
      </c>
    </row>
    <row r="734" spans="1:26" ht="79.5">
      <c r="A734" s="23" t="str">
        <f>Source!E402</f>
        <v>16</v>
      </c>
      <c r="B734" s="53" t="s">
        <v>950</v>
      </c>
      <c r="C734" s="53" t="str">
        <f>Source!G402</f>
        <v>Устройство подвесных потолков из гипсокартонных листов (ГКЛ) по системе «КНАУФ» одноуровневых (П 113)</v>
      </c>
      <c r="D734" s="37" t="str">
        <f>Source!H402</f>
        <v>100 м2 потолка</v>
      </c>
      <c r="E734" s="10">
        <f>Source!I402</f>
        <v>0.14000000000000001</v>
      </c>
      <c r="F734" s="38">
        <f>Source!AL402+Source!AM402+Source!AO402</f>
        <v>6484.31</v>
      </c>
      <c r="G734" s="39"/>
      <c r="H734" s="38"/>
      <c r="I734" s="39" t="str">
        <f>Source!BO402</f>
        <v>10-05-011-2</v>
      </c>
      <c r="J734" s="39"/>
      <c r="K734" s="38"/>
      <c r="L734" s="40"/>
      <c r="S734">
        <f>ROUND((Source!FX402/100)*((ROUND(Source!AF402*Source!I402, 2)+ROUND(Source!AE402*Source!I402, 2))), 2)</f>
        <v>150.43</v>
      </c>
      <c r="T734">
        <f>Source!X402</f>
        <v>4247.6899999999996</v>
      </c>
      <c r="U734">
        <f>ROUND((Source!FY402/100)*((ROUND(Source!AF402*Source!I402, 2)+ROUND(Source!AE402*Source!I402, 2))), 2)</f>
        <v>75.849999999999994</v>
      </c>
      <c r="V734">
        <f>Source!Y402</f>
        <v>2029.45</v>
      </c>
    </row>
    <row r="735" spans="1:26">
      <c r="C735" s="31" t="str">
        <f>"Объем: "&amp;Source!I402&amp;"=14/"&amp;"100"</f>
        <v>Объем: 0,14=14/100</v>
      </c>
    </row>
    <row r="736" spans="1:26" ht="14.25">
      <c r="A736" s="23"/>
      <c r="B736" s="53"/>
      <c r="C736" s="53" t="s">
        <v>938</v>
      </c>
      <c r="D736" s="37"/>
      <c r="E736" s="10"/>
      <c r="F736" s="38">
        <f>Source!AO402</f>
        <v>879.79</v>
      </c>
      <c r="G736" s="39" t="str">
        <f>Source!DG402</f>
        <v>)*1,15</v>
      </c>
      <c r="H736" s="38">
        <f>ROUND(Source!AF402*Source!I402, 2)</f>
        <v>141.65</v>
      </c>
      <c r="I736" s="39"/>
      <c r="J736" s="39">
        <f>IF(Source!BA402&lt;&gt; 0, Source!BA402, 1)</f>
        <v>33.32</v>
      </c>
      <c r="K736" s="38">
        <f>Source!S402</f>
        <v>4719.66</v>
      </c>
      <c r="L736" s="40"/>
      <c r="R736">
        <f>H736</f>
        <v>141.65</v>
      </c>
    </row>
    <row r="737" spans="1:26" ht="14.25">
      <c r="A737" s="23"/>
      <c r="B737" s="53"/>
      <c r="C737" s="53" t="s">
        <v>92</v>
      </c>
      <c r="D737" s="37"/>
      <c r="E737" s="10"/>
      <c r="F737" s="38">
        <f>Source!AM402</f>
        <v>20.05</v>
      </c>
      <c r="G737" s="39" t="str">
        <f>Source!DE402</f>
        <v>)*1,25</v>
      </c>
      <c r="H737" s="38">
        <f>ROUND(Source!AD402*Source!I402, 2)</f>
        <v>3.51</v>
      </c>
      <c r="I737" s="39"/>
      <c r="J737" s="39">
        <f>IF(Source!BB402&lt;&gt; 0, Source!BB402, 1)</f>
        <v>6.45</v>
      </c>
      <c r="K737" s="38">
        <f>Source!Q402</f>
        <v>22.63</v>
      </c>
      <c r="L737" s="40"/>
    </row>
    <row r="738" spans="1:26" ht="14.25">
      <c r="A738" s="23"/>
      <c r="B738" s="53"/>
      <c r="C738" s="53" t="s">
        <v>946</v>
      </c>
      <c r="D738" s="37"/>
      <c r="E738" s="10"/>
      <c r="F738" s="38">
        <f>Source!AL402</f>
        <v>5584.47</v>
      </c>
      <c r="G738" s="39" t="str">
        <f>Source!DD402</f>
        <v/>
      </c>
      <c r="H738" s="38">
        <f>ROUND(Source!AC402*Source!I402, 2)</f>
        <v>781.83</v>
      </c>
      <c r="I738" s="39"/>
      <c r="J738" s="39">
        <f>IF(Source!BC402&lt;&gt; 0, Source!BC402, 1)</f>
        <v>6.17</v>
      </c>
      <c r="K738" s="38">
        <f>Source!P402</f>
        <v>4823.87</v>
      </c>
      <c r="L738" s="40"/>
    </row>
    <row r="739" spans="1:26" ht="14.25">
      <c r="A739" s="23"/>
      <c r="B739" s="53"/>
      <c r="C739" s="53" t="s">
        <v>939</v>
      </c>
      <c r="D739" s="37" t="s">
        <v>940</v>
      </c>
      <c r="E739" s="10">
        <f>Source!BZ402</f>
        <v>118</v>
      </c>
      <c r="F739" s="58" t="str">
        <f>CONCATENATE(" )", Source!DL402, Source!FT402, "=", Source!FX402)</f>
        <v xml:space="preserve"> )*0,9=106,2</v>
      </c>
      <c r="G739" s="59"/>
      <c r="H739" s="38">
        <f>SUM(S734:S741)</f>
        <v>150.43</v>
      </c>
      <c r="I739" s="41" t="str">
        <f>CONCATENATE(Source!FX402, Source!FV402, "=")</f>
        <v>106,2*0,85=</v>
      </c>
      <c r="J739" s="36">
        <f>Source!AT402</f>
        <v>90</v>
      </c>
      <c r="K739" s="38">
        <f>SUM(T734:T741)</f>
        <v>4247.6899999999996</v>
      </c>
      <c r="L739" s="40"/>
    </row>
    <row r="740" spans="1:26" ht="14.25">
      <c r="A740" s="23"/>
      <c r="B740" s="53"/>
      <c r="C740" s="53" t="s">
        <v>941</v>
      </c>
      <c r="D740" s="37" t="s">
        <v>940</v>
      </c>
      <c r="E740" s="10">
        <f>Source!CA402</f>
        <v>63</v>
      </c>
      <c r="F740" s="58" t="str">
        <f>CONCATENATE(" )", Source!DM402, Source!FU402, "=", Source!FY402)</f>
        <v xml:space="preserve"> )*0,85=53,55</v>
      </c>
      <c r="G740" s="59"/>
      <c r="H740" s="38">
        <f>SUM(U734:U741)</f>
        <v>75.849999999999994</v>
      </c>
      <c r="I740" s="41" t="str">
        <f>CONCATENATE(Source!FY402, Source!FW402, "=")</f>
        <v>53,55*0,8=</v>
      </c>
      <c r="J740" s="36">
        <f>Source!AU402</f>
        <v>43</v>
      </c>
      <c r="K740" s="38">
        <f>SUM(V734:V741)</f>
        <v>2029.45</v>
      </c>
      <c r="L740" s="40"/>
    </row>
    <row r="741" spans="1:26" ht="14.25">
      <c r="A741" s="54"/>
      <c r="B741" s="55"/>
      <c r="C741" s="55" t="s">
        <v>942</v>
      </c>
      <c r="D741" s="43" t="s">
        <v>943</v>
      </c>
      <c r="E741" s="44">
        <f>Source!AQ402</f>
        <v>97</v>
      </c>
      <c r="F741" s="45"/>
      <c r="G741" s="47" t="str">
        <f>Source!DI402</f>
        <v>)*1,15</v>
      </c>
      <c r="H741" s="45"/>
      <c r="I741" s="47"/>
      <c r="J741" s="47"/>
      <c r="K741" s="45"/>
      <c r="L741" s="51">
        <f>Source!U402</f>
        <v>15.617000000000001</v>
      </c>
    </row>
    <row r="742" spans="1:26" ht="15">
      <c r="G742" s="60">
        <f>H736+H737+H738+H739+H740</f>
        <v>1153.27</v>
      </c>
      <c r="H742" s="60"/>
      <c r="J742" s="60">
        <f>K736+K737+K738+K739+K740</f>
        <v>15843.3</v>
      </c>
      <c r="K742" s="60"/>
      <c r="L742" s="49">
        <f>Source!U402</f>
        <v>15.617000000000001</v>
      </c>
      <c r="O742" s="32">
        <f>G742</f>
        <v>1153.27</v>
      </c>
      <c r="P742" s="32">
        <f>J742</f>
        <v>15843.3</v>
      </c>
      <c r="Q742" s="32">
        <f>L742</f>
        <v>15.617000000000001</v>
      </c>
      <c r="W742">
        <f>IF(Source!BI402&lt;=1,H736+H737+H738+H739+H740, 0)</f>
        <v>1153.27</v>
      </c>
      <c r="X742">
        <f>IF(Source!BI402=2,H736+H737+H738+H739+H740, 0)</f>
        <v>0</v>
      </c>
      <c r="Y742">
        <f>IF(Source!BI402=3,H736+H737+H738+H739+H740, 0)</f>
        <v>0</v>
      </c>
      <c r="Z742">
        <f>IF(Source!BI402=4,H736+H737+H738+H739+H740, 0)</f>
        <v>0</v>
      </c>
    </row>
    <row r="743" spans="1:26" ht="71.25">
      <c r="A743" s="23" t="str">
        <f>Source!E403</f>
        <v>17</v>
      </c>
      <c r="B743" s="53" t="str">
        <f>Source!F403</f>
        <v>м08-03-593-6</v>
      </c>
      <c r="C743" s="53" t="str">
        <f>Source!G403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743" s="37" t="str">
        <f>Source!H403</f>
        <v>100 шт.</v>
      </c>
      <c r="E743" s="10">
        <f>Source!I403</f>
        <v>0.06</v>
      </c>
      <c r="F743" s="38">
        <f>Source!AL403+Source!AM403+Source!AO403</f>
        <v>1442.38</v>
      </c>
      <c r="G743" s="39"/>
      <c r="H743" s="38"/>
      <c r="I743" s="39" t="str">
        <f>Source!BO403</f>
        <v>м08-03-593-6</v>
      </c>
      <c r="J743" s="39"/>
      <c r="K743" s="38"/>
      <c r="L743" s="40"/>
      <c r="S743">
        <f>ROUND((Source!FX403/100)*((ROUND(Source!AF403*Source!I403, 2)+ROUND(Source!AE403*Source!I403, 2))), 2)</f>
        <v>40.619999999999997</v>
      </c>
      <c r="T743">
        <f>Source!X403</f>
        <v>1154</v>
      </c>
      <c r="U743">
        <f>ROUND((Source!FY403/100)*((ROUND(Source!AF403*Source!I403, 2)+ROUND(Source!AE403*Source!I403, 2))), 2)</f>
        <v>27.79</v>
      </c>
      <c r="V743">
        <f>Source!Y403</f>
        <v>740.84</v>
      </c>
    </row>
    <row r="744" spans="1:26">
      <c r="C744" s="31" t="str">
        <f>"Объем: "&amp;Source!I403&amp;"=6/"&amp;"100"</f>
        <v>Объем: 0,06=6/100</v>
      </c>
    </row>
    <row r="745" spans="1:26" ht="14.25">
      <c r="A745" s="23"/>
      <c r="B745" s="53"/>
      <c r="C745" s="53" t="s">
        <v>938</v>
      </c>
      <c r="D745" s="37"/>
      <c r="E745" s="10"/>
      <c r="F745" s="38">
        <f>Source!AO403</f>
        <v>700.75</v>
      </c>
      <c r="G745" s="39" t="str">
        <f>Source!DG403</f>
        <v/>
      </c>
      <c r="H745" s="38">
        <f>ROUND(Source!AF403*Source!I403, 2)</f>
        <v>42.05</v>
      </c>
      <c r="I745" s="39"/>
      <c r="J745" s="39">
        <f>IF(Source!BA403&lt;&gt; 0, Source!BA403, 1)</f>
        <v>33.32</v>
      </c>
      <c r="K745" s="38">
        <f>Source!S403</f>
        <v>1400.94</v>
      </c>
      <c r="L745" s="40"/>
      <c r="R745">
        <f>H745</f>
        <v>42.05</v>
      </c>
    </row>
    <row r="746" spans="1:26" ht="14.25">
      <c r="A746" s="23"/>
      <c r="B746" s="53"/>
      <c r="C746" s="53" t="s">
        <v>92</v>
      </c>
      <c r="D746" s="37"/>
      <c r="E746" s="10"/>
      <c r="F746" s="38">
        <f>Source!AM403</f>
        <v>226.27</v>
      </c>
      <c r="G746" s="39" t="str">
        <f>Source!DE403</f>
        <v/>
      </c>
      <c r="H746" s="38">
        <f>ROUND(Source!AD403*Source!I403, 2)</f>
        <v>13.58</v>
      </c>
      <c r="I746" s="39"/>
      <c r="J746" s="39">
        <f>IF(Source!BB403&lt;&gt; 0, Source!BB403, 1)</f>
        <v>8.4499999999999993</v>
      </c>
      <c r="K746" s="38">
        <f>Source!Q403</f>
        <v>114.72</v>
      </c>
      <c r="L746" s="40"/>
    </row>
    <row r="747" spans="1:26" ht="14.25">
      <c r="A747" s="23"/>
      <c r="B747" s="53"/>
      <c r="C747" s="53" t="s">
        <v>944</v>
      </c>
      <c r="D747" s="37"/>
      <c r="E747" s="10"/>
      <c r="F747" s="38">
        <f>Source!AN403</f>
        <v>11.88</v>
      </c>
      <c r="G747" s="39" t="str">
        <f>Source!DF403</f>
        <v/>
      </c>
      <c r="H747" s="50">
        <f>ROUND(Source!AE403*Source!I403, 2)</f>
        <v>0.71</v>
      </c>
      <c r="I747" s="39"/>
      <c r="J747" s="39">
        <f>IF(Source!BS403&lt;&gt; 0, Source!BS403, 1)</f>
        <v>33.32</v>
      </c>
      <c r="K747" s="50">
        <f>Source!R403</f>
        <v>23.75</v>
      </c>
      <c r="L747" s="40"/>
      <c r="R747">
        <f>H747</f>
        <v>0.71</v>
      </c>
    </row>
    <row r="748" spans="1:26" ht="14.25">
      <c r="A748" s="23"/>
      <c r="B748" s="53"/>
      <c r="C748" s="53" t="s">
        <v>946</v>
      </c>
      <c r="D748" s="37"/>
      <c r="E748" s="10"/>
      <c r="F748" s="38">
        <f>Source!AL403</f>
        <v>515.36</v>
      </c>
      <c r="G748" s="39" t="str">
        <f>Source!DD403</f>
        <v/>
      </c>
      <c r="H748" s="38">
        <f>ROUND(Source!AC403*Source!I403, 2)</f>
        <v>30.92</v>
      </c>
      <c r="I748" s="39"/>
      <c r="J748" s="39">
        <f>IF(Source!BC403&lt;&gt; 0, Source!BC403, 1)</f>
        <v>3.63</v>
      </c>
      <c r="K748" s="38">
        <f>Source!P403</f>
        <v>112.25</v>
      </c>
      <c r="L748" s="40"/>
    </row>
    <row r="749" spans="1:26" ht="14.25">
      <c r="A749" s="23"/>
      <c r="B749" s="53"/>
      <c r="C749" s="53" t="s">
        <v>939</v>
      </c>
      <c r="D749" s="37" t="s">
        <v>940</v>
      </c>
      <c r="E749" s="10">
        <f>Source!BZ403</f>
        <v>95</v>
      </c>
      <c r="F749" s="56"/>
      <c r="G749" s="39"/>
      <c r="H749" s="38">
        <f>SUM(S743:S752)</f>
        <v>40.619999999999997</v>
      </c>
      <c r="I749" s="41" t="str">
        <f>CONCATENATE(Source!FX403, Source!FV403, "=")</f>
        <v>95*0,85=</v>
      </c>
      <c r="J749" s="36">
        <f>Source!AT403</f>
        <v>81</v>
      </c>
      <c r="K749" s="38">
        <f>SUM(T743:T752)</f>
        <v>1154</v>
      </c>
      <c r="L749" s="40"/>
    </row>
    <row r="750" spans="1:26" ht="14.25">
      <c r="A750" s="23"/>
      <c r="B750" s="53"/>
      <c r="C750" s="53" t="s">
        <v>941</v>
      </c>
      <c r="D750" s="37" t="s">
        <v>940</v>
      </c>
      <c r="E750" s="10">
        <f>Source!CA403</f>
        <v>65</v>
      </c>
      <c r="F750" s="56"/>
      <c r="G750" s="39"/>
      <c r="H750" s="38">
        <f>SUM(U743:U752)</f>
        <v>27.79</v>
      </c>
      <c r="I750" s="41" t="str">
        <f>CONCATENATE(Source!FY403, Source!FW403, "=")</f>
        <v>65*0,8=</v>
      </c>
      <c r="J750" s="36">
        <f>Source!AU403</f>
        <v>52</v>
      </c>
      <c r="K750" s="38">
        <f>SUM(V743:V752)</f>
        <v>740.84</v>
      </c>
      <c r="L750" s="40"/>
    </row>
    <row r="751" spans="1:26" ht="14.25">
      <c r="A751" s="23"/>
      <c r="B751" s="53"/>
      <c r="C751" s="53" t="s">
        <v>942</v>
      </c>
      <c r="D751" s="37" t="s">
        <v>943</v>
      </c>
      <c r="E751" s="10">
        <f>Source!AQ403</f>
        <v>70.64</v>
      </c>
      <c r="F751" s="38"/>
      <c r="G751" s="39" t="str">
        <f>Source!DI403</f>
        <v/>
      </c>
      <c r="H751" s="38"/>
      <c r="I751" s="39"/>
      <c r="J751" s="39"/>
      <c r="K751" s="38"/>
      <c r="L751" s="42">
        <f>Source!U403</f>
        <v>4.2383999999999995</v>
      </c>
    </row>
    <row r="752" spans="1:26" ht="42.75">
      <c r="A752" s="54" t="str">
        <f>Source!E404</f>
        <v>17,1</v>
      </c>
      <c r="B752" s="55" t="str">
        <f>Source!F404</f>
        <v>509-1338</v>
      </c>
      <c r="C752" s="55" t="str">
        <f>Source!G404</f>
        <v>Светильник точечный марки AMBER 50 2 05 R50, неповоротный, с накладным стеклом, хром</v>
      </c>
      <c r="D752" s="43" t="str">
        <f>Source!H404</f>
        <v>шт.</v>
      </c>
      <c r="E752" s="44">
        <f>Source!I404</f>
        <v>6</v>
      </c>
      <c r="F752" s="45">
        <f>Source!AL404+Source!AM404+Source!AO404</f>
        <v>15.27</v>
      </c>
      <c r="G752" s="46" t="s">
        <v>3</v>
      </c>
      <c r="H752" s="45">
        <f>ROUND(Source!AC404*Source!I404, 2)+ROUND(Source!AD404*Source!I404, 2)+ROUND(Source!AF404*Source!I404, 2)</f>
        <v>91.62</v>
      </c>
      <c r="I752" s="47"/>
      <c r="J752" s="47">
        <f>IF(Source!BC404&lt;&gt; 0, Source!BC404, 1)</f>
        <v>3.56</v>
      </c>
      <c r="K752" s="45">
        <f>Source!O404</f>
        <v>326.17</v>
      </c>
      <c r="L752" s="48"/>
      <c r="S752">
        <f>ROUND((Source!FX404/100)*((ROUND(Source!AF404*Source!I404, 2)+ROUND(Source!AE404*Source!I404, 2))), 2)</f>
        <v>0</v>
      </c>
      <c r="T752">
        <f>Source!X404</f>
        <v>0</v>
      </c>
      <c r="U752">
        <f>ROUND((Source!FY404/100)*((ROUND(Source!AF404*Source!I404, 2)+ROUND(Source!AE404*Source!I404, 2))), 2)</f>
        <v>0</v>
      </c>
      <c r="V752">
        <f>Source!Y404</f>
        <v>0</v>
      </c>
      <c r="W752">
        <f>IF(Source!BI404&lt;=1,H752, 0)</f>
        <v>0</v>
      </c>
      <c r="X752">
        <f>IF(Source!BI404=2,H752, 0)</f>
        <v>91.62</v>
      </c>
      <c r="Y752">
        <f>IF(Source!BI404=3,H752, 0)</f>
        <v>0</v>
      </c>
      <c r="Z752">
        <f>IF(Source!BI404=4,H752, 0)</f>
        <v>0</v>
      </c>
    </row>
    <row r="753" spans="1:26" ht="15">
      <c r="G753" s="60">
        <f>H745+H746+H748+H749+H750+SUM(H752:H752)</f>
        <v>246.57999999999998</v>
      </c>
      <c r="H753" s="60"/>
      <c r="J753" s="60">
        <f>K745+K746+K748+K749+K750+SUM(K752:K752)</f>
        <v>3848.92</v>
      </c>
      <c r="K753" s="60"/>
      <c r="L753" s="49">
        <f>Source!U403</f>
        <v>4.2383999999999995</v>
      </c>
      <c r="O753" s="32">
        <f>G753</f>
        <v>246.57999999999998</v>
      </c>
      <c r="P753" s="32">
        <f>J753</f>
        <v>3848.92</v>
      </c>
      <c r="Q753" s="32">
        <f>L753</f>
        <v>4.2383999999999995</v>
      </c>
      <c r="W753">
        <f>IF(Source!BI403&lt;=1,H745+H746+H748+H749+H750, 0)</f>
        <v>0</v>
      </c>
      <c r="X753">
        <f>IF(Source!BI403=2,H745+H746+H748+H749+H750, 0)</f>
        <v>154.95999999999998</v>
      </c>
      <c r="Y753">
        <f>IF(Source!BI403=3,H745+H746+H748+H749+H750, 0)</f>
        <v>0</v>
      </c>
      <c r="Z753">
        <f>IF(Source!BI403=4,H745+H746+H748+H749+H750, 0)</f>
        <v>0</v>
      </c>
    </row>
    <row r="755" spans="1:26" ht="15">
      <c r="A755" s="62" t="str">
        <f>CONCATENATE("Итого по подразделу: ",IF(Source!G406&lt;&gt;"Новый подраздел", Source!G406, ""))</f>
        <v>Итого по подразделу: ремонт</v>
      </c>
      <c r="B755" s="62"/>
      <c r="C755" s="62"/>
      <c r="D755" s="62"/>
      <c r="E755" s="62"/>
      <c r="F755" s="62"/>
      <c r="G755" s="61">
        <f>SUM(O603:O754)</f>
        <v>20837.540000000005</v>
      </c>
      <c r="H755" s="61"/>
      <c r="I755" s="35"/>
      <c r="J755" s="61">
        <f>SUM(P603:P754)</f>
        <v>136483.75000000003</v>
      </c>
      <c r="K755" s="61"/>
      <c r="L755" s="49">
        <f>SUM(Q603:Q754)</f>
        <v>101.340221</v>
      </c>
    </row>
    <row r="758" spans="1:26" ht="14.25">
      <c r="C758" s="64" t="str">
        <f>Source!H435</f>
        <v>Ндс</v>
      </c>
      <c r="D758" s="64"/>
      <c r="E758" s="64"/>
      <c r="F758" s="64"/>
      <c r="G758" s="64"/>
      <c r="H758" s="64"/>
      <c r="I758" s="64"/>
      <c r="J758" s="65">
        <f>IF(Source!F435=0, "", Source!F435)</f>
        <v>24567.1</v>
      </c>
      <c r="K758" s="65"/>
    </row>
    <row r="759" spans="1:26" ht="14.25">
      <c r="C759" s="64" t="str">
        <f>Source!H436</f>
        <v>всего с НДС</v>
      </c>
      <c r="D759" s="64"/>
      <c r="E759" s="64"/>
      <c r="F759" s="64"/>
      <c r="G759" s="64"/>
      <c r="H759" s="64"/>
      <c r="I759" s="64"/>
      <c r="J759" s="65">
        <f>IF(Source!F436=0, "", Source!F436)</f>
        <v>161050.79999999999</v>
      </c>
      <c r="K759" s="65"/>
    </row>
    <row r="761" spans="1:26" ht="15">
      <c r="A761" s="62" t="str">
        <f>CONCATENATE("Итого по разделу: ",IF(Source!G438&lt;&gt;"Новый раздел", Source!G438, ""))</f>
        <v>Итого по разделу: комната 24</v>
      </c>
      <c r="B761" s="62"/>
      <c r="C761" s="62"/>
      <c r="D761" s="62"/>
      <c r="E761" s="62"/>
      <c r="F761" s="62"/>
      <c r="G761" s="61">
        <f>SUM(O532:O760)</f>
        <v>21026.580000000005</v>
      </c>
      <c r="H761" s="61"/>
      <c r="I761" s="35"/>
      <c r="J761" s="61">
        <f>SUM(P532:P760)</f>
        <v>142050.00000000003</v>
      </c>
      <c r="K761" s="61"/>
      <c r="L761" s="49">
        <f>SUM(Q532:Q760)</f>
        <v>110.71722100000001</v>
      </c>
    </row>
    <row r="764" spans="1:26" ht="14.25">
      <c r="C764" s="64" t="str">
        <f>Source!H467</f>
        <v>Ндс</v>
      </c>
      <c r="D764" s="64"/>
      <c r="E764" s="64"/>
      <c r="F764" s="64"/>
      <c r="G764" s="64"/>
      <c r="H764" s="64"/>
      <c r="I764" s="64"/>
      <c r="J764" s="65">
        <f>IF(Source!F467=0, "", Source!F467)</f>
        <v>25569</v>
      </c>
      <c r="K764" s="65"/>
    </row>
    <row r="765" spans="1:26" ht="14.25">
      <c r="C765" s="64" t="str">
        <f>Source!H468</f>
        <v>всего с НДС</v>
      </c>
      <c r="D765" s="64"/>
      <c r="E765" s="64"/>
      <c r="F765" s="64"/>
      <c r="G765" s="64"/>
      <c r="H765" s="64"/>
      <c r="I765" s="64"/>
      <c r="J765" s="65">
        <f>IF(Source!F468=0, "", Source!F468)</f>
        <v>167619</v>
      </c>
      <c r="K765" s="65"/>
    </row>
    <row r="767" spans="1:26" ht="16.5">
      <c r="A767" s="63" t="str">
        <f>CONCATENATE("Раздел: ",IF(Source!G470&lt;&gt;"Новый раздел", Source!G470, ""))</f>
        <v>Раздел: комната 37 38</v>
      </c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</row>
    <row r="769" spans="1:26" ht="16.5">
      <c r="A769" s="63" t="str">
        <f>CONCATENATE("Подраздел: ",IF(Source!G474&lt;&gt;"Новый подраздел", Source!G474, ""))</f>
        <v>Подраздел: демонтаж</v>
      </c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</row>
    <row r="770" spans="1:26" ht="42.75">
      <c r="A770" s="23" t="str">
        <f>Source!E478</f>
        <v>1</v>
      </c>
      <c r="B770" s="53" t="str">
        <f>Source!F478</f>
        <v>57-1-2</v>
      </c>
      <c r="C770" s="53" t="str">
        <f>Source!G478</f>
        <v>Разборка оснований покрытия полов лаг из досок и брусков</v>
      </c>
      <c r="D770" s="37" t="str">
        <f>Source!H478</f>
        <v>100 м2 основания</v>
      </c>
      <c r="E770" s="10">
        <f>Source!I478</f>
        <v>0.14299999999999999</v>
      </c>
      <c r="F770" s="38">
        <f>Source!AL478+Source!AM478+Source!AO478</f>
        <v>59.83</v>
      </c>
      <c r="G770" s="39"/>
      <c r="H770" s="38"/>
      <c r="I770" s="39" t="str">
        <f>Source!BO478</f>
        <v>57-1-2</v>
      </c>
      <c r="J770" s="39"/>
      <c r="K770" s="38"/>
      <c r="L770" s="40"/>
      <c r="S770">
        <f>ROUND((Source!FX478/100)*((ROUND(Source!AF478*Source!I478, 2)+ROUND(Source!AE478*Source!I478, 2))), 2)</f>
        <v>6.85</v>
      </c>
      <c r="T770">
        <f>Source!X478</f>
        <v>193.85</v>
      </c>
      <c r="U770">
        <f>ROUND((Source!FY478/100)*((ROUND(Source!AF478*Source!I478, 2)+ROUND(Source!AE478*Source!I478, 2))), 2)</f>
        <v>5.82</v>
      </c>
      <c r="V770">
        <f>Source!Y478</f>
        <v>153.94</v>
      </c>
    </row>
    <row r="771" spans="1:26">
      <c r="C771" s="31" t="str">
        <f>"Объем: "&amp;Source!I478&amp;"=14,3/"&amp;"100"</f>
        <v>Объем: 0,143=14,3/100</v>
      </c>
    </row>
    <row r="772" spans="1:26" ht="14.25">
      <c r="A772" s="23"/>
      <c r="B772" s="53"/>
      <c r="C772" s="53" t="s">
        <v>938</v>
      </c>
      <c r="D772" s="37"/>
      <c r="E772" s="10"/>
      <c r="F772" s="38">
        <f>Source!AO478</f>
        <v>59.83</v>
      </c>
      <c r="G772" s="39" t="str">
        <f>Source!DG478</f>
        <v/>
      </c>
      <c r="H772" s="38">
        <f>ROUND(Source!AF478*Source!I478, 2)</f>
        <v>8.56</v>
      </c>
      <c r="I772" s="39"/>
      <c r="J772" s="39">
        <f>IF(Source!BA478&lt;&gt; 0, Source!BA478, 1)</f>
        <v>33.32</v>
      </c>
      <c r="K772" s="38">
        <f>Source!S478</f>
        <v>285.08</v>
      </c>
      <c r="L772" s="40"/>
      <c r="R772">
        <f>H772</f>
        <v>8.56</v>
      </c>
    </row>
    <row r="773" spans="1:26" ht="14.25">
      <c r="A773" s="23"/>
      <c r="B773" s="53"/>
      <c r="C773" s="53" t="s">
        <v>939</v>
      </c>
      <c r="D773" s="37" t="s">
        <v>940</v>
      </c>
      <c r="E773" s="10">
        <f>Source!BZ478</f>
        <v>80</v>
      </c>
      <c r="F773" s="56"/>
      <c r="G773" s="39"/>
      <c r="H773" s="38">
        <f>SUM(S770:S776)</f>
        <v>6.85</v>
      </c>
      <c r="I773" s="41" t="str">
        <f>CONCATENATE(Source!FX478, Source!FV478, "=")</f>
        <v>80*0,85=</v>
      </c>
      <c r="J773" s="36">
        <f>Source!AT478</f>
        <v>68</v>
      </c>
      <c r="K773" s="38">
        <f>SUM(T770:T776)</f>
        <v>193.85</v>
      </c>
      <c r="L773" s="40"/>
    </row>
    <row r="774" spans="1:26" ht="14.25">
      <c r="A774" s="23"/>
      <c r="B774" s="53"/>
      <c r="C774" s="53" t="s">
        <v>941</v>
      </c>
      <c r="D774" s="37" t="s">
        <v>940</v>
      </c>
      <c r="E774" s="10">
        <f>Source!CA478</f>
        <v>68</v>
      </c>
      <c r="F774" s="56"/>
      <c r="G774" s="39"/>
      <c r="H774" s="38">
        <f>SUM(U770:U776)</f>
        <v>5.82</v>
      </c>
      <c r="I774" s="41" t="str">
        <f>CONCATENATE(Source!FY478, Source!FW478, "=")</f>
        <v>68*0,8=</v>
      </c>
      <c r="J774" s="36">
        <f>Source!AU478</f>
        <v>54</v>
      </c>
      <c r="K774" s="38">
        <f>SUM(V770:V776)</f>
        <v>153.94</v>
      </c>
      <c r="L774" s="40"/>
    </row>
    <row r="775" spans="1:26" ht="14.25">
      <c r="A775" s="23"/>
      <c r="B775" s="53"/>
      <c r="C775" s="53" t="s">
        <v>942</v>
      </c>
      <c r="D775" s="37" t="s">
        <v>943</v>
      </c>
      <c r="E775" s="10">
        <f>Source!AQ478</f>
        <v>7.67</v>
      </c>
      <c r="F775" s="38"/>
      <c r="G775" s="39" t="str">
        <f>Source!DI478</f>
        <v/>
      </c>
      <c r="H775" s="38"/>
      <c r="I775" s="39"/>
      <c r="J775" s="39"/>
      <c r="K775" s="38"/>
      <c r="L775" s="42">
        <f>Source!U478</f>
        <v>1.0968099999999998</v>
      </c>
    </row>
    <row r="776" spans="1:26" ht="14.25">
      <c r="A776" s="54" t="str">
        <f>Source!E479</f>
        <v>1,1</v>
      </c>
      <c r="B776" s="55" t="str">
        <f>Source!F479</f>
        <v>509-9900</v>
      </c>
      <c r="C776" s="55" t="str">
        <f>Source!G479</f>
        <v>Строительный мусор</v>
      </c>
      <c r="D776" s="43" t="str">
        <f>Source!H479</f>
        <v>т</v>
      </c>
      <c r="E776" s="44">
        <f>Source!I479</f>
        <v>0.10009999999999999</v>
      </c>
      <c r="F776" s="45">
        <f>Source!AL479+Source!AM479+Source!AO479</f>
        <v>0</v>
      </c>
      <c r="G776" s="46" t="s">
        <v>3</v>
      </c>
      <c r="H776" s="45">
        <f>ROUND(Source!AC479*Source!I479, 2)+ROUND(Source!AD479*Source!I479, 2)+ROUND(Source!AF479*Source!I479, 2)</f>
        <v>0</v>
      </c>
      <c r="I776" s="47"/>
      <c r="J776" s="47">
        <f>IF(Source!BC479&lt;&gt; 0, Source!BC479, 1)</f>
        <v>1</v>
      </c>
      <c r="K776" s="45">
        <f>Source!O479</f>
        <v>0</v>
      </c>
      <c r="L776" s="48"/>
      <c r="S776">
        <f>ROUND((Source!FX479/100)*((ROUND(Source!AF479*Source!I479, 2)+ROUND(Source!AE479*Source!I479, 2))), 2)</f>
        <v>0</v>
      </c>
      <c r="T776">
        <f>Source!X479</f>
        <v>0</v>
      </c>
      <c r="U776">
        <f>ROUND((Source!FY479/100)*((ROUND(Source!AF479*Source!I479, 2)+ROUND(Source!AE479*Source!I479, 2))), 2)</f>
        <v>0</v>
      </c>
      <c r="V776">
        <f>Source!Y479</f>
        <v>0</v>
      </c>
      <c r="W776">
        <f>IF(Source!BI479&lt;=1,H776, 0)</f>
        <v>0</v>
      </c>
      <c r="X776">
        <f>IF(Source!BI479=2,H776, 0)</f>
        <v>0</v>
      </c>
      <c r="Y776">
        <f>IF(Source!BI479=3,H776, 0)</f>
        <v>0</v>
      </c>
      <c r="Z776">
        <f>IF(Source!BI479=4,H776, 0)</f>
        <v>0</v>
      </c>
    </row>
    <row r="777" spans="1:26" ht="15">
      <c r="G777" s="60">
        <f>H772+H773+H774+SUM(H776:H776)</f>
        <v>21.23</v>
      </c>
      <c r="H777" s="60"/>
      <c r="J777" s="60">
        <f>K772+K773+K774+SUM(K776:K776)</f>
        <v>632.86999999999989</v>
      </c>
      <c r="K777" s="60"/>
      <c r="L777" s="49">
        <f>Source!U478</f>
        <v>1.0968099999999998</v>
      </c>
      <c r="O777" s="32">
        <f>G777</f>
        <v>21.23</v>
      </c>
      <c r="P777" s="32">
        <f>J777</f>
        <v>632.86999999999989</v>
      </c>
      <c r="Q777" s="32">
        <f>L777</f>
        <v>1.0968099999999998</v>
      </c>
      <c r="W777">
        <f>IF(Source!BI478&lt;=1,H772+H773+H774, 0)</f>
        <v>21.23</v>
      </c>
      <c r="X777">
        <f>IF(Source!BI478=2,H772+H773+H774, 0)</f>
        <v>0</v>
      </c>
      <c r="Y777">
        <f>IF(Source!BI478=3,H772+H773+H774, 0)</f>
        <v>0</v>
      </c>
      <c r="Z777">
        <f>IF(Source!BI478=4,H772+H773+H774, 0)</f>
        <v>0</v>
      </c>
    </row>
    <row r="778" spans="1:26" ht="42.75">
      <c r="A778" s="23" t="str">
        <f>Source!E480</f>
        <v>2</v>
      </c>
      <c r="B778" s="53" t="str">
        <f>Source!F480</f>
        <v>57-2-1</v>
      </c>
      <c r="C778" s="53" t="str">
        <f>Source!G480</f>
        <v>Разборка покрытий полов из линолеума и релина</v>
      </c>
      <c r="D778" s="37" t="str">
        <f>Source!H480</f>
        <v>100 м2 покрытия</v>
      </c>
      <c r="E778" s="10">
        <f>Source!I480</f>
        <v>0.14299999999999999</v>
      </c>
      <c r="F778" s="38">
        <f>Source!AL480+Source!AM480+Source!AO480</f>
        <v>92.9</v>
      </c>
      <c r="G778" s="39"/>
      <c r="H778" s="38"/>
      <c r="I778" s="39" t="str">
        <f>Source!BO480</f>
        <v>57-2-1</v>
      </c>
      <c r="J778" s="39"/>
      <c r="K778" s="38"/>
      <c r="L778" s="40"/>
      <c r="S778">
        <f>ROUND((Source!FX480/100)*((ROUND(Source!AF480*Source!I480, 2)+ROUND(Source!AE480*Source!I480, 2))), 2)</f>
        <v>10.36</v>
      </c>
      <c r="T778">
        <f>Source!X480</f>
        <v>293.55</v>
      </c>
      <c r="U778">
        <f>ROUND((Source!FY480/100)*((ROUND(Source!AF480*Source!I480, 2)+ROUND(Source!AE480*Source!I480, 2))), 2)</f>
        <v>8.81</v>
      </c>
      <c r="V778">
        <f>Source!Y480</f>
        <v>233.11</v>
      </c>
    </row>
    <row r="779" spans="1:26">
      <c r="C779" s="31" t="str">
        <f>"Объем: "&amp;Source!I480&amp;"=14,3/"&amp;"100"</f>
        <v>Объем: 0,143=14,3/100</v>
      </c>
    </row>
    <row r="780" spans="1:26" ht="14.25">
      <c r="A780" s="23"/>
      <c r="B780" s="53"/>
      <c r="C780" s="53" t="s">
        <v>938</v>
      </c>
      <c r="D780" s="37"/>
      <c r="E780" s="10"/>
      <c r="F780" s="38">
        <f>Source!AO480</f>
        <v>88.84</v>
      </c>
      <c r="G780" s="39" t="str">
        <f>Source!DG480</f>
        <v/>
      </c>
      <c r="H780" s="38">
        <f>ROUND(Source!AF480*Source!I480, 2)</f>
        <v>12.7</v>
      </c>
      <c r="I780" s="39"/>
      <c r="J780" s="39">
        <f>IF(Source!BA480&lt;&gt; 0, Source!BA480, 1)</f>
        <v>33.32</v>
      </c>
      <c r="K780" s="38">
        <f>Source!S480</f>
        <v>423.3</v>
      </c>
      <c r="L780" s="40"/>
      <c r="R780">
        <f>H780</f>
        <v>12.7</v>
      </c>
    </row>
    <row r="781" spans="1:26" ht="14.25">
      <c r="A781" s="23"/>
      <c r="B781" s="53"/>
      <c r="C781" s="53" t="s">
        <v>92</v>
      </c>
      <c r="D781" s="37"/>
      <c r="E781" s="10"/>
      <c r="F781" s="38">
        <f>Source!AM480</f>
        <v>4.0599999999999996</v>
      </c>
      <c r="G781" s="39" t="str">
        <f>Source!DE480</f>
        <v/>
      </c>
      <c r="H781" s="38">
        <f>ROUND(Source!AD480*Source!I480, 2)</f>
        <v>0.57999999999999996</v>
      </c>
      <c r="I781" s="39"/>
      <c r="J781" s="39">
        <f>IF(Source!BB480&lt;&gt; 0, Source!BB480, 1)</f>
        <v>14.94</v>
      </c>
      <c r="K781" s="38">
        <f>Source!Q480</f>
        <v>8.67</v>
      </c>
      <c r="L781" s="40"/>
    </row>
    <row r="782" spans="1:26" ht="14.25">
      <c r="A782" s="23"/>
      <c r="B782" s="53"/>
      <c r="C782" s="53" t="s">
        <v>944</v>
      </c>
      <c r="D782" s="37"/>
      <c r="E782" s="10"/>
      <c r="F782" s="38">
        <f>Source!AN480</f>
        <v>1.76</v>
      </c>
      <c r="G782" s="39" t="str">
        <f>Source!DF480</f>
        <v/>
      </c>
      <c r="H782" s="50">
        <f>ROUND(Source!AE480*Source!I480, 2)</f>
        <v>0.25</v>
      </c>
      <c r="I782" s="39"/>
      <c r="J782" s="39">
        <f>IF(Source!BS480&lt;&gt; 0, Source!BS480, 1)</f>
        <v>33.32</v>
      </c>
      <c r="K782" s="50">
        <f>Source!R480</f>
        <v>8.39</v>
      </c>
      <c r="L782" s="40"/>
      <c r="R782">
        <f>H782</f>
        <v>0.25</v>
      </c>
    </row>
    <row r="783" spans="1:26" ht="14.25">
      <c r="A783" s="23"/>
      <c r="B783" s="53"/>
      <c r="C783" s="53" t="s">
        <v>939</v>
      </c>
      <c r="D783" s="37" t="s">
        <v>940</v>
      </c>
      <c r="E783" s="10">
        <f>Source!BZ480</f>
        <v>80</v>
      </c>
      <c r="F783" s="56"/>
      <c r="G783" s="39"/>
      <c r="H783" s="38">
        <f>SUM(S778:S786)</f>
        <v>10.36</v>
      </c>
      <c r="I783" s="41" t="str">
        <f>CONCATENATE(Source!FX480, Source!FV480, "=")</f>
        <v>80*0,85=</v>
      </c>
      <c r="J783" s="36">
        <f>Source!AT480</f>
        <v>68</v>
      </c>
      <c r="K783" s="38">
        <f>SUM(T778:T786)</f>
        <v>293.55</v>
      </c>
      <c r="L783" s="40"/>
    </row>
    <row r="784" spans="1:26" ht="14.25">
      <c r="A784" s="23"/>
      <c r="B784" s="53"/>
      <c r="C784" s="53" t="s">
        <v>941</v>
      </c>
      <c r="D784" s="37" t="s">
        <v>940</v>
      </c>
      <c r="E784" s="10">
        <f>Source!CA480</f>
        <v>68</v>
      </c>
      <c r="F784" s="56"/>
      <c r="G784" s="39"/>
      <c r="H784" s="38">
        <f>SUM(U778:U786)</f>
        <v>8.81</v>
      </c>
      <c r="I784" s="41" t="str">
        <f>CONCATENATE(Source!FY480, Source!FW480, "=")</f>
        <v>68*0,8=</v>
      </c>
      <c r="J784" s="36">
        <f>Source!AU480</f>
        <v>54</v>
      </c>
      <c r="K784" s="38">
        <f>SUM(V778:V786)</f>
        <v>233.11</v>
      </c>
      <c r="L784" s="40"/>
    </row>
    <row r="785" spans="1:26" ht="14.25">
      <c r="A785" s="23"/>
      <c r="B785" s="53"/>
      <c r="C785" s="53" t="s">
        <v>942</v>
      </c>
      <c r="D785" s="37" t="s">
        <v>943</v>
      </c>
      <c r="E785" s="10">
        <f>Source!AQ480</f>
        <v>11.39</v>
      </c>
      <c r="F785" s="38"/>
      <c r="G785" s="39" t="str">
        <f>Source!DI480</f>
        <v/>
      </c>
      <c r="H785" s="38"/>
      <c r="I785" s="39"/>
      <c r="J785" s="39"/>
      <c r="K785" s="38"/>
      <c r="L785" s="42">
        <f>Source!U480</f>
        <v>1.6287700000000001</v>
      </c>
    </row>
    <row r="786" spans="1:26" ht="14.25">
      <c r="A786" s="54" t="str">
        <f>Source!E481</f>
        <v>2,1</v>
      </c>
      <c r="B786" s="55" t="str">
        <f>Source!F481</f>
        <v>509-9900</v>
      </c>
      <c r="C786" s="55" t="str">
        <f>Source!G481</f>
        <v>Строительный мусор</v>
      </c>
      <c r="D786" s="43" t="str">
        <f>Source!H481</f>
        <v>т</v>
      </c>
      <c r="E786" s="44">
        <f>Source!I481</f>
        <v>6.7210000000000006E-2</v>
      </c>
      <c r="F786" s="45">
        <f>Source!AL481+Source!AM481+Source!AO481</f>
        <v>0</v>
      </c>
      <c r="G786" s="46" t="s">
        <v>3</v>
      </c>
      <c r="H786" s="45">
        <f>ROUND(Source!AC481*Source!I481, 2)+ROUND(Source!AD481*Source!I481, 2)+ROUND(Source!AF481*Source!I481, 2)</f>
        <v>0</v>
      </c>
      <c r="I786" s="47"/>
      <c r="J786" s="47">
        <f>IF(Source!BC481&lt;&gt; 0, Source!BC481, 1)</f>
        <v>1</v>
      </c>
      <c r="K786" s="45">
        <f>Source!O481</f>
        <v>0</v>
      </c>
      <c r="L786" s="48"/>
      <c r="S786">
        <f>ROUND((Source!FX481/100)*((ROUND(Source!AF481*Source!I481, 2)+ROUND(Source!AE481*Source!I481, 2))), 2)</f>
        <v>0</v>
      </c>
      <c r="T786">
        <f>Source!X481</f>
        <v>0</v>
      </c>
      <c r="U786">
        <f>ROUND((Source!FY481/100)*((ROUND(Source!AF481*Source!I481, 2)+ROUND(Source!AE481*Source!I481, 2))), 2)</f>
        <v>0</v>
      </c>
      <c r="V786">
        <f>Source!Y481</f>
        <v>0</v>
      </c>
      <c r="W786">
        <f>IF(Source!BI481&lt;=1,H786, 0)</f>
        <v>0</v>
      </c>
      <c r="X786">
        <f>IF(Source!BI481=2,H786, 0)</f>
        <v>0</v>
      </c>
      <c r="Y786">
        <f>IF(Source!BI481=3,H786, 0)</f>
        <v>0</v>
      </c>
      <c r="Z786">
        <f>IF(Source!BI481=4,H786, 0)</f>
        <v>0</v>
      </c>
    </row>
    <row r="787" spans="1:26" ht="15">
      <c r="G787" s="60">
        <f>H780+H781+H783+H784+SUM(H786:H786)</f>
        <v>32.450000000000003</v>
      </c>
      <c r="H787" s="60"/>
      <c r="J787" s="60">
        <f>K780+K781+K783+K784+SUM(K786:K786)</f>
        <v>958.63</v>
      </c>
      <c r="K787" s="60"/>
      <c r="L787" s="49">
        <f>Source!U480</f>
        <v>1.6287700000000001</v>
      </c>
      <c r="O787" s="32">
        <f>G787</f>
        <v>32.450000000000003</v>
      </c>
      <c r="P787" s="32">
        <f>J787</f>
        <v>958.63</v>
      </c>
      <c r="Q787" s="32">
        <f>L787</f>
        <v>1.6287700000000001</v>
      </c>
      <c r="W787">
        <f>IF(Source!BI480&lt;=1,H780+H781+H783+H784, 0)</f>
        <v>32.450000000000003</v>
      </c>
      <c r="X787">
        <f>IF(Source!BI480=2,H780+H781+H783+H784, 0)</f>
        <v>0</v>
      </c>
      <c r="Y787">
        <f>IF(Source!BI480=3,H780+H781+H783+H784, 0)</f>
        <v>0</v>
      </c>
      <c r="Z787">
        <f>IF(Source!BI480=4,H780+H781+H783+H784, 0)</f>
        <v>0</v>
      </c>
    </row>
    <row r="788" spans="1:26" ht="42.75">
      <c r="A788" s="23" t="str">
        <f>Source!E482</f>
        <v>3</v>
      </c>
      <c r="B788" s="53" t="str">
        <f>Source!F482</f>
        <v>57-3-1</v>
      </c>
      <c r="C788" s="53" t="str">
        <f>Source!G482</f>
        <v>Разборка плинтусов деревянных и из пластмассовых материалов</v>
      </c>
      <c r="D788" s="37" t="str">
        <f>Source!H482</f>
        <v>100 М ПЛИНТУСА</v>
      </c>
      <c r="E788" s="10">
        <f>Source!I482</f>
        <v>0.17</v>
      </c>
      <c r="F788" s="38">
        <f>Source!AL482+Source!AM482+Source!AO482</f>
        <v>29.41</v>
      </c>
      <c r="G788" s="39"/>
      <c r="H788" s="38"/>
      <c r="I788" s="39" t="str">
        <f>Source!BO482</f>
        <v>57-3-1</v>
      </c>
      <c r="J788" s="39"/>
      <c r="K788" s="38"/>
      <c r="L788" s="40"/>
      <c r="S788">
        <f>ROUND((Source!FX482/100)*((ROUND(Source!AF482*Source!I482, 2)+ROUND(Source!AE482*Source!I482, 2))), 2)</f>
        <v>4</v>
      </c>
      <c r="T788">
        <f>Source!X482</f>
        <v>113.28</v>
      </c>
      <c r="U788">
        <f>ROUND((Source!FY482/100)*((ROUND(Source!AF482*Source!I482, 2)+ROUND(Source!AE482*Source!I482, 2))), 2)</f>
        <v>3.4</v>
      </c>
      <c r="V788">
        <f>Source!Y482</f>
        <v>89.96</v>
      </c>
    </row>
    <row r="789" spans="1:26">
      <c r="C789" s="31" t="str">
        <f>"Объем: "&amp;Source!I482&amp;"=17/"&amp;"100"</f>
        <v>Объем: 0,17=17/100</v>
      </c>
    </row>
    <row r="790" spans="1:26" ht="14.25">
      <c r="A790" s="23"/>
      <c r="B790" s="53"/>
      <c r="C790" s="53" t="s">
        <v>938</v>
      </c>
      <c r="D790" s="37"/>
      <c r="E790" s="10"/>
      <c r="F790" s="38">
        <f>Source!AO482</f>
        <v>29.41</v>
      </c>
      <c r="G790" s="39" t="str">
        <f>Source!DG482</f>
        <v/>
      </c>
      <c r="H790" s="38">
        <f>ROUND(Source!AF482*Source!I482, 2)</f>
        <v>5</v>
      </c>
      <c r="I790" s="39"/>
      <c r="J790" s="39">
        <f>IF(Source!BA482&lt;&gt; 0, Source!BA482, 1)</f>
        <v>33.32</v>
      </c>
      <c r="K790" s="38">
        <f>Source!S482</f>
        <v>166.59</v>
      </c>
      <c r="L790" s="40"/>
      <c r="R790">
        <f>H790</f>
        <v>5</v>
      </c>
    </row>
    <row r="791" spans="1:26" ht="14.25">
      <c r="A791" s="23"/>
      <c r="B791" s="53"/>
      <c r="C791" s="53" t="s">
        <v>939</v>
      </c>
      <c r="D791" s="37" t="s">
        <v>940</v>
      </c>
      <c r="E791" s="10">
        <f>Source!BZ482</f>
        <v>80</v>
      </c>
      <c r="F791" s="56"/>
      <c r="G791" s="39"/>
      <c r="H791" s="38">
        <f>SUM(S788:S794)</f>
        <v>4</v>
      </c>
      <c r="I791" s="41" t="str">
        <f>CONCATENATE(Source!FX482, Source!FV482, "=")</f>
        <v>80*0,85=</v>
      </c>
      <c r="J791" s="36">
        <f>Source!AT482</f>
        <v>68</v>
      </c>
      <c r="K791" s="38">
        <f>SUM(T788:T794)</f>
        <v>113.28</v>
      </c>
      <c r="L791" s="40"/>
    </row>
    <row r="792" spans="1:26" ht="14.25">
      <c r="A792" s="23"/>
      <c r="B792" s="53"/>
      <c r="C792" s="53" t="s">
        <v>941</v>
      </c>
      <c r="D792" s="37" t="s">
        <v>940</v>
      </c>
      <c r="E792" s="10">
        <f>Source!CA482</f>
        <v>68</v>
      </c>
      <c r="F792" s="56"/>
      <c r="G792" s="39"/>
      <c r="H792" s="38">
        <f>SUM(U788:U794)</f>
        <v>3.4</v>
      </c>
      <c r="I792" s="41" t="str">
        <f>CONCATENATE(Source!FY482, Source!FW482, "=")</f>
        <v>68*0,8=</v>
      </c>
      <c r="J792" s="36">
        <f>Source!AU482</f>
        <v>54</v>
      </c>
      <c r="K792" s="38">
        <f>SUM(V788:V794)</f>
        <v>89.96</v>
      </c>
      <c r="L792" s="40"/>
    </row>
    <row r="793" spans="1:26" ht="14.25">
      <c r="A793" s="23"/>
      <c r="B793" s="53"/>
      <c r="C793" s="53" t="s">
        <v>942</v>
      </c>
      <c r="D793" s="37" t="s">
        <v>943</v>
      </c>
      <c r="E793" s="10">
        <f>Source!AQ482</f>
        <v>3.77</v>
      </c>
      <c r="F793" s="38"/>
      <c r="G793" s="39" t="str">
        <f>Source!DI482</f>
        <v/>
      </c>
      <c r="H793" s="38"/>
      <c r="I793" s="39"/>
      <c r="J793" s="39"/>
      <c r="K793" s="38"/>
      <c r="L793" s="42">
        <f>Source!U482</f>
        <v>0.64090000000000003</v>
      </c>
    </row>
    <row r="794" spans="1:26" ht="14.25">
      <c r="A794" s="54" t="str">
        <f>Source!E483</f>
        <v>3,1</v>
      </c>
      <c r="B794" s="55" t="str">
        <f>Source!F483</f>
        <v>509-9900</v>
      </c>
      <c r="C794" s="55" t="str">
        <f>Source!G483</f>
        <v>Строительный мусор</v>
      </c>
      <c r="D794" s="43" t="str">
        <f>Source!H483</f>
        <v>т</v>
      </c>
      <c r="E794" s="44">
        <f>Source!I483</f>
        <v>1.8700000000000001E-2</v>
      </c>
      <c r="F794" s="45">
        <f>Source!AL483+Source!AM483+Source!AO483</f>
        <v>0</v>
      </c>
      <c r="G794" s="46" t="s">
        <v>3</v>
      </c>
      <c r="H794" s="45">
        <f>ROUND(Source!AC483*Source!I483, 2)+ROUND(Source!AD483*Source!I483, 2)+ROUND(Source!AF483*Source!I483, 2)</f>
        <v>0</v>
      </c>
      <c r="I794" s="47"/>
      <c r="J794" s="47">
        <f>IF(Source!BC483&lt;&gt; 0, Source!BC483, 1)</f>
        <v>1</v>
      </c>
      <c r="K794" s="45">
        <f>Source!O483</f>
        <v>0</v>
      </c>
      <c r="L794" s="48"/>
      <c r="S794">
        <f>ROUND((Source!FX483/100)*((ROUND(Source!AF483*Source!I483, 2)+ROUND(Source!AE483*Source!I483, 2))), 2)</f>
        <v>0</v>
      </c>
      <c r="T794">
        <f>Source!X483</f>
        <v>0</v>
      </c>
      <c r="U794">
        <f>ROUND((Source!FY483/100)*((ROUND(Source!AF483*Source!I483, 2)+ROUND(Source!AE483*Source!I483, 2))), 2)</f>
        <v>0</v>
      </c>
      <c r="V794">
        <f>Source!Y483</f>
        <v>0</v>
      </c>
      <c r="W794">
        <f>IF(Source!BI483&lt;=1,H794, 0)</f>
        <v>0</v>
      </c>
      <c r="X794">
        <f>IF(Source!BI483=2,H794, 0)</f>
        <v>0</v>
      </c>
      <c r="Y794">
        <f>IF(Source!BI483=3,H794, 0)</f>
        <v>0</v>
      </c>
      <c r="Z794">
        <f>IF(Source!BI483=4,H794, 0)</f>
        <v>0</v>
      </c>
    </row>
    <row r="795" spans="1:26" ht="15">
      <c r="G795" s="60">
        <f>H790+H791+H792+SUM(H794:H794)</f>
        <v>12.4</v>
      </c>
      <c r="H795" s="60"/>
      <c r="J795" s="60">
        <f>K790+K791+K792+SUM(K794:K794)</f>
        <v>369.83</v>
      </c>
      <c r="K795" s="60"/>
      <c r="L795" s="49">
        <f>Source!U482</f>
        <v>0.64090000000000003</v>
      </c>
      <c r="O795" s="32">
        <f>G795</f>
        <v>12.4</v>
      </c>
      <c r="P795" s="32">
        <f>J795</f>
        <v>369.83</v>
      </c>
      <c r="Q795" s="32">
        <f>L795</f>
        <v>0.64090000000000003</v>
      </c>
      <c r="W795">
        <f>IF(Source!BI482&lt;=1,H790+H791+H792, 0)</f>
        <v>12.4</v>
      </c>
      <c r="X795">
        <f>IF(Source!BI482=2,H790+H791+H792, 0)</f>
        <v>0</v>
      </c>
      <c r="Y795">
        <f>IF(Source!BI482=3,H790+H791+H792, 0)</f>
        <v>0</v>
      </c>
      <c r="Z795">
        <f>IF(Source!BI482=4,H790+H791+H792, 0)</f>
        <v>0</v>
      </c>
    </row>
    <row r="796" spans="1:26" ht="14.25">
      <c r="A796" s="23" t="str">
        <f>Source!E484</f>
        <v>4</v>
      </c>
      <c r="B796" s="53" t="str">
        <f>Source!F484</f>
        <v>67-4-1</v>
      </c>
      <c r="C796" s="53" t="str">
        <f>Source!G484</f>
        <v>Демонтаж выключателей, розеток</v>
      </c>
      <c r="D796" s="37" t="str">
        <f>Source!H484</f>
        <v>100 шт.</v>
      </c>
      <c r="E796" s="10">
        <f>Source!I484</f>
        <v>0.02</v>
      </c>
      <c r="F796" s="38">
        <f>Source!AL484+Source!AM484+Source!AO484</f>
        <v>45.55</v>
      </c>
      <c r="G796" s="39"/>
      <c r="H796" s="38"/>
      <c r="I796" s="39" t="str">
        <f>Source!BO484</f>
        <v>67-4-1</v>
      </c>
      <c r="J796" s="39"/>
      <c r="K796" s="38"/>
      <c r="L796" s="40"/>
      <c r="S796">
        <f>ROUND((Source!FX484/100)*((ROUND(Source!AF484*Source!I484, 2)+ROUND(Source!AE484*Source!I484, 2))), 2)</f>
        <v>0.77</v>
      </c>
      <c r="T796">
        <f>Source!X484</f>
        <v>21.85</v>
      </c>
      <c r="U796">
        <f>ROUND((Source!FY484/100)*((ROUND(Source!AF484*Source!I484, 2)+ROUND(Source!AE484*Source!I484, 2))), 2)</f>
        <v>0.59</v>
      </c>
      <c r="V796">
        <f>Source!Y484</f>
        <v>15.78</v>
      </c>
    </row>
    <row r="797" spans="1:26">
      <c r="C797" s="31" t="str">
        <f>"Объем: "&amp;Source!I484&amp;"=2/"&amp;"100"</f>
        <v>Объем: 0,02=2/100</v>
      </c>
    </row>
    <row r="798" spans="1:26" ht="14.25">
      <c r="A798" s="23"/>
      <c r="B798" s="53"/>
      <c r="C798" s="53" t="s">
        <v>938</v>
      </c>
      <c r="D798" s="37"/>
      <c r="E798" s="10"/>
      <c r="F798" s="38">
        <f>Source!AO484</f>
        <v>45.55</v>
      </c>
      <c r="G798" s="39" t="str">
        <f>Source!DG484</f>
        <v/>
      </c>
      <c r="H798" s="38">
        <f>ROUND(Source!AF484*Source!I484, 2)</f>
        <v>0.91</v>
      </c>
      <c r="I798" s="39"/>
      <c r="J798" s="39">
        <f>IF(Source!BA484&lt;&gt; 0, Source!BA484, 1)</f>
        <v>33.32</v>
      </c>
      <c r="K798" s="38">
        <f>Source!S484</f>
        <v>30.35</v>
      </c>
      <c r="L798" s="40"/>
      <c r="R798">
        <f>H798</f>
        <v>0.91</v>
      </c>
    </row>
    <row r="799" spans="1:26" ht="14.25">
      <c r="A799" s="23"/>
      <c r="B799" s="53"/>
      <c r="C799" s="53" t="s">
        <v>939</v>
      </c>
      <c r="D799" s="37" t="s">
        <v>940</v>
      </c>
      <c r="E799" s="10">
        <f>Source!BZ484</f>
        <v>85</v>
      </c>
      <c r="F799" s="56"/>
      <c r="G799" s="39"/>
      <c r="H799" s="38">
        <f>SUM(S796:S801)</f>
        <v>0.77</v>
      </c>
      <c r="I799" s="41" t="str">
        <f>CONCATENATE(Source!FX484, Source!FV484, "=")</f>
        <v>85*0,85=</v>
      </c>
      <c r="J799" s="36">
        <f>Source!AT484</f>
        <v>72</v>
      </c>
      <c r="K799" s="38">
        <f>SUM(T796:T801)</f>
        <v>21.85</v>
      </c>
      <c r="L799" s="40"/>
    </row>
    <row r="800" spans="1:26" ht="14.25">
      <c r="A800" s="23"/>
      <c r="B800" s="53"/>
      <c r="C800" s="53" t="s">
        <v>941</v>
      </c>
      <c r="D800" s="37" t="s">
        <v>940</v>
      </c>
      <c r="E800" s="10">
        <f>Source!CA484</f>
        <v>65</v>
      </c>
      <c r="F800" s="56"/>
      <c r="G800" s="39"/>
      <c r="H800" s="38">
        <f>SUM(U796:U801)</f>
        <v>0.59</v>
      </c>
      <c r="I800" s="41" t="str">
        <f>CONCATENATE(Source!FY484, Source!FW484, "=")</f>
        <v>65*0,8=</v>
      </c>
      <c r="J800" s="36">
        <f>Source!AU484</f>
        <v>52</v>
      </c>
      <c r="K800" s="38">
        <f>SUM(V796:V801)</f>
        <v>15.78</v>
      </c>
      <c r="L800" s="40"/>
    </row>
    <row r="801" spans="1:26" ht="14.25">
      <c r="A801" s="54"/>
      <c r="B801" s="55"/>
      <c r="C801" s="55" t="s">
        <v>942</v>
      </c>
      <c r="D801" s="43" t="s">
        <v>943</v>
      </c>
      <c r="E801" s="44">
        <f>Source!AQ484</f>
        <v>5.84</v>
      </c>
      <c r="F801" s="45"/>
      <c r="G801" s="47" t="str">
        <f>Source!DI484</f>
        <v/>
      </c>
      <c r="H801" s="45"/>
      <c r="I801" s="47"/>
      <c r="J801" s="47"/>
      <c r="K801" s="45"/>
      <c r="L801" s="51">
        <f>Source!U484</f>
        <v>0.1168</v>
      </c>
    </row>
    <row r="802" spans="1:26" ht="15">
      <c r="G802" s="60">
        <f>H798+H799+H800</f>
        <v>2.27</v>
      </c>
      <c r="H802" s="60"/>
      <c r="J802" s="60">
        <f>K798+K799+K800</f>
        <v>67.98</v>
      </c>
      <c r="K802" s="60"/>
      <c r="L802" s="49">
        <f>Source!U484</f>
        <v>0.1168</v>
      </c>
      <c r="O802" s="32">
        <f>G802</f>
        <v>2.27</v>
      </c>
      <c r="P802" s="32">
        <f>J802</f>
        <v>67.98</v>
      </c>
      <c r="Q802" s="32">
        <f>L802</f>
        <v>0.1168</v>
      </c>
      <c r="W802">
        <f>IF(Source!BI484&lt;=1,H798+H799+H800, 0)</f>
        <v>2.27</v>
      </c>
      <c r="X802">
        <f>IF(Source!BI484=2,H798+H799+H800, 0)</f>
        <v>0</v>
      </c>
      <c r="Y802">
        <f>IF(Source!BI484=3,H798+H799+H800, 0)</f>
        <v>0</v>
      </c>
      <c r="Z802">
        <f>IF(Source!BI484=4,H798+H799+H800, 0)</f>
        <v>0</v>
      </c>
    </row>
    <row r="803" spans="1:26" ht="14.25">
      <c r="A803" s="23" t="str">
        <f>Source!E485</f>
        <v>5</v>
      </c>
      <c r="B803" s="53" t="str">
        <f>Source!F485</f>
        <v>67-3-1</v>
      </c>
      <c r="C803" s="53" t="str">
        <f>Source!G485</f>
        <v>Демонтаж кабеля</v>
      </c>
      <c r="D803" s="37" t="str">
        <f>Source!H485</f>
        <v>100 м</v>
      </c>
      <c r="E803" s="10">
        <f>Source!I485</f>
        <v>0.15</v>
      </c>
      <c r="F803" s="38">
        <f>Source!AL485+Source!AM485+Source!AO485</f>
        <v>75.5</v>
      </c>
      <c r="G803" s="39"/>
      <c r="H803" s="38"/>
      <c r="I803" s="39" t="str">
        <f>Source!BO485</f>
        <v>67-3-1</v>
      </c>
      <c r="J803" s="39"/>
      <c r="K803" s="38"/>
      <c r="L803" s="40"/>
      <c r="S803">
        <f>ROUND((Source!FX485/100)*((ROUND(Source!AF485*Source!I485, 2)+ROUND(Source!AE485*Source!I485, 2))), 2)</f>
        <v>9.61</v>
      </c>
      <c r="T803">
        <f>Source!X485</f>
        <v>271.08</v>
      </c>
      <c r="U803">
        <f>ROUND((Source!FY485/100)*((ROUND(Source!AF485*Source!I485, 2)+ROUND(Source!AE485*Source!I485, 2))), 2)</f>
        <v>7.35</v>
      </c>
      <c r="V803">
        <f>Source!Y485</f>
        <v>195.78</v>
      </c>
    </row>
    <row r="804" spans="1:26">
      <c r="C804" s="31" t="str">
        <f>"Объем: "&amp;Source!I485&amp;"=15/"&amp;"100"</f>
        <v>Объем: 0,15=15/100</v>
      </c>
    </row>
    <row r="805" spans="1:26" ht="14.25">
      <c r="A805" s="23"/>
      <c r="B805" s="53"/>
      <c r="C805" s="53" t="s">
        <v>938</v>
      </c>
      <c r="D805" s="37"/>
      <c r="E805" s="10"/>
      <c r="F805" s="38">
        <f>Source!AO485</f>
        <v>75.19</v>
      </c>
      <c r="G805" s="39" t="str">
        <f>Source!DG485</f>
        <v/>
      </c>
      <c r="H805" s="38">
        <f>ROUND(Source!AF485*Source!I485, 2)</f>
        <v>11.28</v>
      </c>
      <c r="I805" s="39"/>
      <c r="J805" s="39">
        <f>IF(Source!BA485&lt;&gt; 0, Source!BA485, 1)</f>
        <v>33.32</v>
      </c>
      <c r="K805" s="38">
        <f>Source!S485</f>
        <v>375.8</v>
      </c>
      <c r="L805" s="40"/>
      <c r="R805">
        <f>H805</f>
        <v>11.28</v>
      </c>
    </row>
    <row r="806" spans="1:26" ht="14.25">
      <c r="A806" s="23"/>
      <c r="B806" s="53"/>
      <c r="C806" s="53" t="s">
        <v>92</v>
      </c>
      <c r="D806" s="37"/>
      <c r="E806" s="10"/>
      <c r="F806" s="38">
        <f>Source!AM485</f>
        <v>0.31</v>
      </c>
      <c r="G806" s="39" t="str">
        <f>Source!DE485</f>
        <v/>
      </c>
      <c r="H806" s="38">
        <f>ROUND(Source!AD485*Source!I485, 2)</f>
        <v>0.05</v>
      </c>
      <c r="I806" s="39"/>
      <c r="J806" s="39">
        <f>IF(Source!BB485&lt;&gt; 0, Source!BB485, 1)</f>
        <v>15.06</v>
      </c>
      <c r="K806" s="38">
        <f>Source!Q485</f>
        <v>0.7</v>
      </c>
      <c r="L806" s="40"/>
    </row>
    <row r="807" spans="1:26" ht="14.25">
      <c r="A807" s="23"/>
      <c r="B807" s="53"/>
      <c r="C807" s="53" t="s">
        <v>944</v>
      </c>
      <c r="D807" s="37"/>
      <c r="E807" s="10"/>
      <c r="F807" s="38">
        <f>Source!AN485</f>
        <v>0.14000000000000001</v>
      </c>
      <c r="G807" s="39" t="str">
        <f>Source!DF485</f>
        <v/>
      </c>
      <c r="H807" s="50">
        <f>ROUND(Source!AE485*Source!I485, 2)</f>
        <v>0.02</v>
      </c>
      <c r="I807" s="39"/>
      <c r="J807" s="39">
        <f>IF(Source!BS485&lt;&gt; 0, Source!BS485, 1)</f>
        <v>33.32</v>
      </c>
      <c r="K807" s="50">
        <f>Source!R485</f>
        <v>0.7</v>
      </c>
      <c r="L807" s="40"/>
      <c r="R807">
        <f>H807</f>
        <v>0.02</v>
      </c>
    </row>
    <row r="808" spans="1:26" ht="14.25">
      <c r="A808" s="23"/>
      <c r="B808" s="53"/>
      <c r="C808" s="53" t="s">
        <v>939</v>
      </c>
      <c r="D808" s="37" t="s">
        <v>940</v>
      </c>
      <c r="E808" s="10">
        <f>Source!BZ485</f>
        <v>85</v>
      </c>
      <c r="F808" s="56"/>
      <c r="G808" s="39"/>
      <c r="H808" s="38">
        <f>SUM(S803:S810)</f>
        <v>9.61</v>
      </c>
      <c r="I808" s="41" t="str">
        <f>CONCATENATE(Source!FX485, Source!FV485, "=")</f>
        <v>85*0,85=</v>
      </c>
      <c r="J808" s="36">
        <f>Source!AT485</f>
        <v>72</v>
      </c>
      <c r="K808" s="38">
        <f>SUM(T803:T810)</f>
        <v>271.08</v>
      </c>
      <c r="L808" s="40"/>
    </row>
    <row r="809" spans="1:26" ht="14.25">
      <c r="A809" s="23"/>
      <c r="B809" s="53"/>
      <c r="C809" s="53" t="s">
        <v>941</v>
      </c>
      <c r="D809" s="37" t="s">
        <v>940</v>
      </c>
      <c r="E809" s="10">
        <f>Source!CA485</f>
        <v>65</v>
      </c>
      <c r="F809" s="56"/>
      <c r="G809" s="39"/>
      <c r="H809" s="38">
        <f>SUM(U803:U810)</f>
        <v>7.35</v>
      </c>
      <c r="I809" s="41" t="str">
        <f>CONCATENATE(Source!FY485, Source!FW485, "=")</f>
        <v>65*0,8=</v>
      </c>
      <c r="J809" s="36">
        <f>Source!AU485</f>
        <v>52</v>
      </c>
      <c r="K809" s="38">
        <f>SUM(V803:V810)</f>
        <v>195.78</v>
      </c>
      <c r="L809" s="40"/>
    </row>
    <row r="810" spans="1:26" ht="14.25">
      <c r="A810" s="54"/>
      <c r="B810" s="55"/>
      <c r="C810" s="55" t="s">
        <v>942</v>
      </c>
      <c r="D810" s="43" t="s">
        <v>943</v>
      </c>
      <c r="E810" s="44">
        <f>Source!AQ485</f>
        <v>9.64</v>
      </c>
      <c r="F810" s="45"/>
      <c r="G810" s="47" t="str">
        <f>Source!DI485</f>
        <v/>
      </c>
      <c r="H810" s="45"/>
      <c r="I810" s="47"/>
      <c r="J810" s="47"/>
      <c r="K810" s="45"/>
      <c r="L810" s="51">
        <f>Source!U485</f>
        <v>1.446</v>
      </c>
    </row>
    <row r="811" spans="1:26" ht="15">
      <c r="G811" s="60">
        <f>H805+H806+H808+H809</f>
        <v>28.29</v>
      </c>
      <c r="H811" s="60"/>
      <c r="J811" s="60">
        <f>K805+K806+K808+K809</f>
        <v>843.3599999999999</v>
      </c>
      <c r="K811" s="60"/>
      <c r="L811" s="49">
        <f>Source!U485</f>
        <v>1.446</v>
      </c>
      <c r="O811" s="32">
        <f>G811</f>
        <v>28.29</v>
      </c>
      <c r="P811" s="32">
        <f>J811</f>
        <v>843.3599999999999</v>
      </c>
      <c r="Q811" s="32">
        <f>L811</f>
        <v>1.446</v>
      </c>
      <c r="W811">
        <f>IF(Source!BI485&lt;=1,H805+H806+H808+H809, 0)</f>
        <v>28.29</v>
      </c>
      <c r="X811">
        <f>IF(Source!BI485=2,H805+H806+H808+H809, 0)</f>
        <v>0</v>
      </c>
      <c r="Y811">
        <f>IF(Source!BI485=3,H805+H806+H808+H809, 0)</f>
        <v>0</v>
      </c>
      <c r="Z811">
        <f>IF(Source!BI485=4,H805+H806+H808+H809, 0)</f>
        <v>0</v>
      </c>
    </row>
    <row r="812" spans="1:26" ht="28.5">
      <c r="A812" s="23" t="str">
        <f>Source!E486</f>
        <v>6</v>
      </c>
      <c r="B812" s="53" t="str">
        <f>Source!F486</f>
        <v>67-4-5</v>
      </c>
      <c r="C812" s="53" t="str">
        <f>Source!G486</f>
        <v>Демонтаж светильников для люминесцентных ламп</v>
      </c>
      <c r="D812" s="37" t="str">
        <f>Source!H486</f>
        <v>100 шт.</v>
      </c>
      <c r="E812" s="10">
        <f>Source!I486</f>
        <v>0.02</v>
      </c>
      <c r="F812" s="38">
        <f>Source!AL486+Source!AM486+Source!AO486</f>
        <v>145.97999999999999</v>
      </c>
      <c r="G812" s="39"/>
      <c r="H812" s="38"/>
      <c r="I812" s="39" t="str">
        <f>Source!BO486</f>
        <v>67-4-5</v>
      </c>
      <c r="J812" s="39"/>
      <c r="K812" s="38"/>
      <c r="L812" s="40"/>
      <c r="S812">
        <f>ROUND((Source!FX486/100)*((ROUND(Source!AF486*Source!I486, 2)+ROUND(Source!AE486*Source!I486, 2))), 2)</f>
        <v>2.46</v>
      </c>
      <c r="T812">
        <f>Source!X486</f>
        <v>69.36</v>
      </c>
      <c r="U812">
        <f>ROUND((Source!FY486/100)*((ROUND(Source!AF486*Source!I486, 2)+ROUND(Source!AE486*Source!I486, 2))), 2)</f>
        <v>1.88</v>
      </c>
      <c r="V812">
        <f>Source!Y486</f>
        <v>50.1</v>
      </c>
    </row>
    <row r="813" spans="1:26">
      <c r="C813" s="31" t="str">
        <f>"Объем: "&amp;Source!I486&amp;"=2/"&amp;"100"</f>
        <v>Объем: 0,02=2/100</v>
      </c>
    </row>
    <row r="814" spans="1:26" ht="14.25">
      <c r="A814" s="23"/>
      <c r="B814" s="53"/>
      <c r="C814" s="53" t="s">
        <v>938</v>
      </c>
      <c r="D814" s="37"/>
      <c r="E814" s="10"/>
      <c r="F814" s="38">
        <f>Source!AO486</f>
        <v>143.47999999999999</v>
      </c>
      <c r="G814" s="39" t="str">
        <f>Source!DG486</f>
        <v/>
      </c>
      <c r="H814" s="38">
        <f>ROUND(Source!AF486*Source!I486, 2)</f>
        <v>2.87</v>
      </c>
      <c r="I814" s="39"/>
      <c r="J814" s="39">
        <f>IF(Source!BA486&lt;&gt; 0, Source!BA486, 1)</f>
        <v>33.32</v>
      </c>
      <c r="K814" s="38">
        <f>Source!S486</f>
        <v>95.62</v>
      </c>
      <c r="L814" s="40"/>
      <c r="R814">
        <f>H814</f>
        <v>2.87</v>
      </c>
    </row>
    <row r="815" spans="1:26" ht="14.25">
      <c r="A815" s="23"/>
      <c r="B815" s="53"/>
      <c r="C815" s="53" t="s">
        <v>92</v>
      </c>
      <c r="D815" s="37"/>
      <c r="E815" s="10"/>
      <c r="F815" s="38">
        <f>Source!AM486</f>
        <v>2.5</v>
      </c>
      <c r="G815" s="39" t="str">
        <f>Source!DE486</f>
        <v/>
      </c>
      <c r="H815" s="38">
        <f>ROUND(Source!AD486*Source!I486, 2)</f>
        <v>0.05</v>
      </c>
      <c r="I815" s="39"/>
      <c r="J815" s="39">
        <f>IF(Source!BB486&lt;&gt; 0, Source!BB486, 1)</f>
        <v>14.94</v>
      </c>
      <c r="K815" s="38">
        <f>Source!Q486</f>
        <v>0.75</v>
      </c>
      <c r="L815" s="40"/>
    </row>
    <row r="816" spans="1:26" ht="14.25">
      <c r="A816" s="23"/>
      <c r="B816" s="53"/>
      <c r="C816" s="53" t="s">
        <v>944</v>
      </c>
      <c r="D816" s="37"/>
      <c r="E816" s="10"/>
      <c r="F816" s="38">
        <f>Source!AN486</f>
        <v>1.08</v>
      </c>
      <c r="G816" s="39" t="str">
        <f>Source!DF486</f>
        <v/>
      </c>
      <c r="H816" s="50">
        <f>ROUND(Source!AE486*Source!I486, 2)</f>
        <v>0.02</v>
      </c>
      <c r="I816" s="39"/>
      <c r="J816" s="39">
        <f>IF(Source!BS486&lt;&gt; 0, Source!BS486, 1)</f>
        <v>33.32</v>
      </c>
      <c r="K816" s="50">
        <f>Source!R486</f>
        <v>0.72</v>
      </c>
      <c r="L816" s="40"/>
      <c r="R816">
        <f>H816</f>
        <v>0.02</v>
      </c>
    </row>
    <row r="817" spans="1:26" ht="14.25">
      <c r="A817" s="23"/>
      <c r="B817" s="53"/>
      <c r="C817" s="53" t="s">
        <v>939</v>
      </c>
      <c r="D817" s="37" t="s">
        <v>940</v>
      </c>
      <c r="E817" s="10">
        <f>Source!BZ486</f>
        <v>85</v>
      </c>
      <c r="F817" s="56"/>
      <c r="G817" s="39"/>
      <c r="H817" s="38">
        <f>SUM(S812:S819)</f>
        <v>2.46</v>
      </c>
      <c r="I817" s="41" t="str">
        <f>CONCATENATE(Source!FX486, Source!FV486, "=")</f>
        <v>85*0,85=</v>
      </c>
      <c r="J817" s="36">
        <f>Source!AT486</f>
        <v>72</v>
      </c>
      <c r="K817" s="38">
        <f>SUM(T812:T819)</f>
        <v>69.36</v>
      </c>
      <c r="L817" s="40"/>
    </row>
    <row r="818" spans="1:26" ht="14.25">
      <c r="A818" s="23"/>
      <c r="B818" s="53"/>
      <c r="C818" s="53" t="s">
        <v>941</v>
      </c>
      <c r="D818" s="37" t="s">
        <v>940</v>
      </c>
      <c r="E818" s="10">
        <f>Source!CA486</f>
        <v>65</v>
      </c>
      <c r="F818" s="56"/>
      <c r="G818" s="39"/>
      <c r="H818" s="38">
        <f>SUM(U812:U819)</f>
        <v>1.88</v>
      </c>
      <c r="I818" s="41" t="str">
        <f>CONCATENATE(Source!FY486, Source!FW486, "=")</f>
        <v>65*0,8=</v>
      </c>
      <c r="J818" s="36">
        <f>Source!AU486</f>
        <v>52</v>
      </c>
      <c r="K818" s="38">
        <f>SUM(V812:V819)</f>
        <v>50.1</v>
      </c>
      <c r="L818" s="40"/>
    </row>
    <row r="819" spans="1:26" ht="14.25">
      <c r="A819" s="54"/>
      <c r="B819" s="55"/>
      <c r="C819" s="55" t="s">
        <v>942</v>
      </c>
      <c r="D819" s="43" t="s">
        <v>943</v>
      </c>
      <c r="E819" s="44">
        <f>Source!AQ486</f>
        <v>17.89</v>
      </c>
      <c r="F819" s="45"/>
      <c r="G819" s="47" t="str">
        <f>Source!DI486</f>
        <v/>
      </c>
      <c r="H819" s="45"/>
      <c r="I819" s="47"/>
      <c r="J819" s="47"/>
      <c r="K819" s="45"/>
      <c r="L819" s="51">
        <f>Source!U486</f>
        <v>0.35780000000000001</v>
      </c>
    </row>
    <row r="820" spans="1:26" ht="15">
      <c r="G820" s="60">
        <f>H814+H815+H817+H818</f>
        <v>7.26</v>
      </c>
      <c r="H820" s="60"/>
      <c r="J820" s="60">
        <f>K814+K815+K817+K818</f>
        <v>215.83</v>
      </c>
      <c r="K820" s="60"/>
      <c r="L820" s="49">
        <f>Source!U486</f>
        <v>0.35780000000000001</v>
      </c>
      <c r="O820" s="32">
        <f>G820</f>
        <v>7.26</v>
      </c>
      <c r="P820" s="32">
        <f>J820</f>
        <v>215.83</v>
      </c>
      <c r="Q820" s="32">
        <f>L820</f>
        <v>0.35780000000000001</v>
      </c>
      <c r="W820">
        <f>IF(Source!BI486&lt;=1,H814+H815+H817+H818, 0)</f>
        <v>7.26</v>
      </c>
      <c r="X820">
        <f>IF(Source!BI486=2,H814+H815+H817+H818, 0)</f>
        <v>0</v>
      </c>
      <c r="Y820">
        <f>IF(Source!BI486=3,H814+H815+H817+H818, 0)</f>
        <v>0</v>
      </c>
      <c r="Z820">
        <f>IF(Source!BI486=4,H814+H815+H817+H818, 0)</f>
        <v>0</v>
      </c>
    </row>
    <row r="821" spans="1:26" ht="42.75">
      <c r="A821" s="23" t="str">
        <f>Source!E487</f>
        <v>7</v>
      </c>
      <c r="B821" s="53" t="str">
        <f>Source!F487</f>
        <v>56-9-1</v>
      </c>
      <c r="C821" s="53" t="str">
        <f>Source!G487</f>
        <v>Демонтаж дверных коробок в каменных стенах с отбивкой штукатурки в откосах</v>
      </c>
      <c r="D821" s="37" t="str">
        <f>Source!H487</f>
        <v>100 коробок</v>
      </c>
      <c r="E821" s="10">
        <f>Source!I487</f>
        <v>0.02</v>
      </c>
      <c r="F821" s="38">
        <f>Source!AL487+Source!AM487+Source!AO487</f>
        <v>1634.97</v>
      </c>
      <c r="G821" s="39"/>
      <c r="H821" s="38"/>
      <c r="I821" s="39" t="str">
        <f>Source!BO487</f>
        <v>56-9-1</v>
      </c>
      <c r="J821" s="39"/>
      <c r="K821" s="38"/>
      <c r="L821" s="40"/>
      <c r="S821">
        <f>ROUND((Source!FX487/100)*((ROUND(Source!AF487*Source!I487, 2)+ROUND(Source!AE487*Source!I487, 2))), 2)</f>
        <v>24.24</v>
      </c>
      <c r="T821">
        <f>Source!X487</f>
        <v>689.43</v>
      </c>
      <c r="U821">
        <f>ROUND((Source!FY487/100)*((ROUND(Source!AF487*Source!I487, 2)+ROUND(Source!AE487*Source!I487, 2))), 2)</f>
        <v>18.329999999999998</v>
      </c>
      <c r="V821">
        <f>Source!Y487</f>
        <v>492.45</v>
      </c>
    </row>
    <row r="822" spans="1:26">
      <c r="C822" s="31" t="str">
        <f>"Объем: "&amp;Source!I487&amp;"=2/"&amp;"100"</f>
        <v>Объем: 0,02=2/100</v>
      </c>
    </row>
    <row r="823" spans="1:26" ht="14.25">
      <c r="A823" s="23"/>
      <c r="B823" s="53"/>
      <c r="C823" s="53" t="s">
        <v>938</v>
      </c>
      <c r="D823" s="37"/>
      <c r="E823" s="10"/>
      <c r="F823" s="38">
        <f>Source!AO487</f>
        <v>1437.99</v>
      </c>
      <c r="G823" s="39" t="str">
        <f>Source!DG487</f>
        <v/>
      </c>
      <c r="H823" s="38">
        <f>ROUND(Source!AF487*Source!I487, 2)</f>
        <v>28.76</v>
      </c>
      <c r="I823" s="39"/>
      <c r="J823" s="39">
        <f>IF(Source!BA487&lt;&gt; 0, Source!BA487, 1)</f>
        <v>33.32</v>
      </c>
      <c r="K823" s="38">
        <f>Source!S487</f>
        <v>958.28</v>
      </c>
      <c r="L823" s="40"/>
      <c r="R823">
        <f>H823</f>
        <v>28.76</v>
      </c>
    </row>
    <row r="824" spans="1:26" ht="14.25">
      <c r="A824" s="23"/>
      <c r="B824" s="53"/>
      <c r="C824" s="53" t="s">
        <v>92</v>
      </c>
      <c r="D824" s="37"/>
      <c r="E824" s="10"/>
      <c r="F824" s="38">
        <f>Source!AM487</f>
        <v>196.98</v>
      </c>
      <c r="G824" s="39" t="str">
        <f>Source!DE487</f>
        <v/>
      </c>
      <c r="H824" s="38">
        <f>ROUND(Source!AD487*Source!I487, 2)</f>
        <v>3.94</v>
      </c>
      <c r="I824" s="39"/>
      <c r="J824" s="39">
        <f>IF(Source!BB487&lt;&gt; 0, Source!BB487, 1)</f>
        <v>11.07</v>
      </c>
      <c r="K824" s="38">
        <f>Source!Q487</f>
        <v>43.61</v>
      </c>
      <c r="L824" s="40"/>
    </row>
    <row r="825" spans="1:26" ht="14.25">
      <c r="A825" s="23"/>
      <c r="B825" s="53"/>
      <c r="C825" s="53" t="s">
        <v>944</v>
      </c>
      <c r="D825" s="37"/>
      <c r="E825" s="10"/>
      <c r="F825" s="38">
        <f>Source!AN487</f>
        <v>39.94</v>
      </c>
      <c r="G825" s="39" t="str">
        <f>Source!DF487</f>
        <v/>
      </c>
      <c r="H825" s="50">
        <f>ROUND(Source!AE487*Source!I487, 2)</f>
        <v>0.8</v>
      </c>
      <c r="I825" s="39"/>
      <c r="J825" s="39">
        <f>IF(Source!BS487&lt;&gt; 0, Source!BS487, 1)</f>
        <v>33.32</v>
      </c>
      <c r="K825" s="50">
        <f>Source!R487</f>
        <v>26.62</v>
      </c>
      <c r="L825" s="40"/>
      <c r="R825">
        <f>H825</f>
        <v>0.8</v>
      </c>
    </row>
    <row r="826" spans="1:26" ht="14.25">
      <c r="A826" s="23"/>
      <c r="B826" s="53"/>
      <c r="C826" s="53" t="s">
        <v>939</v>
      </c>
      <c r="D826" s="37" t="s">
        <v>940</v>
      </c>
      <c r="E826" s="10">
        <f>Source!BZ487</f>
        <v>82</v>
      </c>
      <c r="F826" s="56"/>
      <c r="G826" s="39"/>
      <c r="H826" s="38">
        <f>SUM(S821:S829)</f>
        <v>24.24</v>
      </c>
      <c r="I826" s="41" t="str">
        <f>CONCATENATE(Source!FX487, Source!FV487, "=")</f>
        <v>82*0,85=</v>
      </c>
      <c r="J826" s="36">
        <f>Source!AT487</f>
        <v>70</v>
      </c>
      <c r="K826" s="38">
        <f>SUM(T821:T829)</f>
        <v>689.43</v>
      </c>
      <c r="L826" s="40"/>
    </row>
    <row r="827" spans="1:26" ht="14.25">
      <c r="A827" s="23"/>
      <c r="B827" s="53"/>
      <c r="C827" s="53" t="s">
        <v>941</v>
      </c>
      <c r="D827" s="37" t="s">
        <v>940</v>
      </c>
      <c r="E827" s="10">
        <f>Source!CA487</f>
        <v>62</v>
      </c>
      <c r="F827" s="56"/>
      <c r="G827" s="39"/>
      <c r="H827" s="38">
        <f>SUM(U821:U829)</f>
        <v>18.329999999999998</v>
      </c>
      <c r="I827" s="41" t="str">
        <f>CONCATENATE(Source!FY487, Source!FW487, "=")</f>
        <v>62*0,8=</v>
      </c>
      <c r="J827" s="36">
        <f>Source!AU487</f>
        <v>50</v>
      </c>
      <c r="K827" s="38">
        <f>SUM(V821:V829)</f>
        <v>492.45</v>
      </c>
      <c r="L827" s="40"/>
    </row>
    <row r="828" spans="1:26" ht="14.25">
      <c r="A828" s="23"/>
      <c r="B828" s="53"/>
      <c r="C828" s="53" t="s">
        <v>942</v>
      </c>
      <c r="D828" s="37" t="s">
        <v>943</v>
      </c>
      <c r="E828" s="10">
        <f>Source!AQ487</f>
        <v>179.3</v>
      </c>
      <c r="F828" s="38"/>
      <c r="G828" s="39" t="str">
        <f>Source!DI487</f>
        <v/>
      </c>
      <c r="H828" s="38"/>
      <c r="I828" s="39"/>
      <c r="J828" s="39"/>
      <c r="K828" s="38"/>
      <c r="L828" s="42">
        <f>Source!U487</f>
        <v>3.5860000000000003</v>
      </c>
    </row>
    <row r="829" spans="1:26" ht="14.25">
      <c r="A829" s="54" t="str">
        <f>Source!E488</f>
        <v>7,1</v>
      </c>
      <c r="B829" s="55" t="str">
        <f>Source!F488</f>
        <v>509-9900</v>
      </c>
      <c r="C829" s="55" t="str">
        <f>Source!G488</f>
        <v>Строительный мусор</v>
      </c>
      <c r="D829" s="43" t="str">
        <f>Source!H488</f>
        <v>т</v>
      </c>
      <c r="E829" s="44">
        <f>Source!I488</f>
        <v>0.21</v>
      </c>
      <c r="F829" s="45">
        <f>Source!AL488+Source!AM488+Source!AO488</f>
        <v>0</v>
      </c>
      <c r="G829" s="46" t="s">
        <v>3</v>
      </c>
      <c r="H829" s="45">
        <f>ROUND(Source!AC488*Source!I488, 2)+ROUND(Source!AD488*Source!I488, 2)+ROUND(Source!AF488*Source!I488, 2)</f>
        <v>0</v>
      </c>
      <c r="I829" s="47"/>
      <c r="J829" s="47">
        <f>IF(Source!BC488&lt;&gt; 0, Source!BC488, 1)</f>
        <v>1</v>
      </c>
      <c r="K829" s="45">
        <f>Source!O488</f>
        <v>0</v>
      </c>
      <c r="L829" s="48"/>
      <c r="S829">
        <f>ROUND((Source!FX488/100)*((ROUND(Source!AF488*Source!I488, 2)+ROUND(Source!AE488*Source!I488, 2))), 2)</f>
        <v>0</v>
      </c>
      <c r="T829">
        <f>Source!X488</f>
        <v>0</v>
      </c>
      <c r="U829">
        <f>ROUND((Source!FY488/100)*((ROUND(Source!AF488*Source!I488, 2)+ROUND(Source!AE488*Source!I488, 2))), 2)</f>
        <v>0</v>
      </c>
      <c r="V829">
        <f>Source!Y488</f>
        <v>0</v>
      </c>
      <c r="W829">
        <f>IF(Source!BI488&lt;=1,H829, 0)</f>
        <v>0</v>
      </c>
      <c r="X829">
        <f>IF(Source!BI488=2,H829, 0)</f>
        <v>0</v>
      </c>
      <c r="Y829">
        <f>IF(Source!BI488=3,H829, 0)</f>
        <v>0</v>
      </c>
      <c r="Z829">
        <f>IF(Source!BI488=4,H829, 0)</f>
        <v>0</v>
      </c>
    </row>
    <row r="830" spans="1:26" ht="15">
      <c r="G830" s="60">
        <f>H823+H824+H826+H827+SUM(H829:H829)</f>
        <v>75.27</v>
      </c>
      <c r="H830" s="60"/>
      <c r="J830" s="60">
        <f>K823+K824+K826+K827+SUM(K829:K829)</f>
        <v>2183.77</v>
      </c>
      <c r="K830" s="60"/>
      <c r="L830" s="49">
        <f>Source!U487</f>
        <v>3.5860000000000003</v>
      </c>
      <c r="O830" s="32">
        <f>G830</f>
        <v>75.27</v>
      </c>
      <c r="P830" s="32">
        <f>J830</f>
        <v>2183.77</v>
      </c>
      <c r="Q830" s="32">
        <f>L830</f>
        <v>3.5860000000000003</v>
      </c>
      <c r="W830">
        <f>IF(Source!BI487&lt;=1,H823+H824+H826+H827, 0)</f>
        <v>75.27</v>
      </c>
      <c r="X830">
        <f>IF(Source!BI487=2,H823+H824+H826+H827, 0)</f>
        <v>0</v>
      </c>
      <c r="Y830">
        <f>IF(Source!BI487=3,H823+H824+H826+H827, 0)</f>
        <v>0</v>
      </c>
      <c r="Z830">
        <f>IF(Source!BI487=4,H823+H824+H826+H827, 0)</f>
        <v>0</v>
      </c>
    </row>
    <row r="832" spans="1:26" ht="15">
      <c r="A832" s="62" t="str">
        <f>CONCATENATE("Итого по подразделу: ",IF(Source!G490&lt;&gt;"Новый подраздел", Source!G490, ""))</f>
        <v>Итого по подразделу: демонтаж</v>
      </c>
      <c r="B832" s="62"/>
      <c r="C832" s="62"/>
      <c r="D832" s="62"/>
      <c r="E832" s="62"/>
      <c r="F832" s="62"/>
      <c r="G832" s="61">
        <f>SUM(O769:O831)</f>
        <v>179.17000000000002</v>
      </c>
      <c r="H832" s="61"/>
      <c r="I832" s="35"/>
      <c r="J832" s="61">
        <f>SUM(P769:P831)</f>
        <v>5272.27</v>
      </c>
      <c r="K832" s="61"/>
      <c r="L832" s="49">
        <f>SUM(Q769:Q831)</f>
        <v>8.8730800000000016</v>
      </c>
    </row>
    <row r="835" spans="1:26" ht="14.25">
      <c r="C835" s="64" t="str">
        <f>Source!H519</f>
        <v>Ндс</v>
      </c>
      <c r="D835" s="64"/>
      <c r="E835" s="64"/>
      <c r="F835" s="64"/>
      <c r="G835" s="64"/>
      <c r="H835" s="64"/>
      <c r="I835" s="64"/>
      <c r="J835" s="65">
        <f>IF(Source!F519=0, "", Source!F519)</f>
        <v>949</v>
      </c>
      <c r="K835" s="65"/>
    </row>
    <row r="836" spans="1:26" ht="14.25">
      <c r="C836" s="64" t="str">
        <f>Source!H520</f>
        <v>всего с НДС</v>
      </c>
      <c r="D836" s="64"/>
      <c r="E836" s="64"/>
      <c r="F836" s="64"/>
      <c r="G836" s="64"/>
      <c r="H836" s="64"/>
      <c r="I836" s="64"/>
      <c r="J836" s="65">
        <f>IF(Source!F520=0, "", Source!F520)</f>
        <v>6221.3</v>
      </c>
      <c r="K836" s="65"/>
    </row>
    <row r="838" spans="1:26" ht="16.5">
      <c r="A838" s="63" t="str">
        <f>CONCATENATE("Подраздел: ",IF(Source!G522&lt;&gt;"Новый подраздел", Source!G522, ""))</f>
        <v>Подраздел: ремонт</v>
      </c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</row>
    <row r="839" spans="1:26" ht="79.5">
      <c r="A839" s="23" t="str">
        <f>Source!E526</f>
        <v>1</v>
      </c>
      <c r="B839" s="53" t="s">
        <v>945</v>
      </c>
      <c r="C839" s="53" t="str">
        <f>Source!G526</f>
        <v>Установка подоконных досок из ПВХ в каменных стенах толщиной до 0,51 м</v>
      </c>
      <c r="D839" s="37" t="str">
        <f>Source!H526</f>
        <v>100 п. м</v>
      </c>
      <c r="E839" s="10">
        <f>Source!I526</f>
        <v>2.3E-2</v>
      </c>
      <c r="F839" s="38">
        <f>Source!AL526+Source!AM526+Source!AO526</f>
        <v>4199.17</v>
      </c>
      <c r="G839" s="39"/>
      <c r="H839" s="38"/>
      <c r="I839" s="39" t="str">
        <f>Source!BO526</f>
        <v>10-01-035-1</v>
      </c>
      <c r="J839" s="39"/>
      <c r="K839" s="38"/>
      <c r="L839" s="40"/>
      <c r="S839">
        <f>ROUND((Source!FX526/100)*((ROUND(Source!AF526*Source!I526, 2)+ROUND(Source!AE526*Source!I526, 2))), 2)</f>
        <v>5.0999999999999996</v>
      </c>
      <c r="T839">
        <f>Source!X526</f>
        <v>143.84</v>
      </c>
      <c r="U839">
        <f>ROUND((Source!FY526/100)*((ROUND(Source!AF526*Source!I526, 2)+ROUND(Source!AE526*Source!I526, 2))), 2)</f>
        <v>2.57</v>
      </c>
      <c r="V839">
        <f>Source!Y526</f>
        <v>68.72</v>
      </c>
    </row>
    <row r="840" spans="1:26">
      <c r="C840" s="31" t="str">
        <f>"Объем: "&amp;Source!I526&amp;"=2,3/"&amp;"100"</f>
        <v>Объем: 0,023=2,3/100</v>
      </c>
    </row>
    <row r="841" spans="1:26" ht="14.25">
      <c r="A841" s="23"/>
      <c r="B841" s="53"/>
      <c r="C841" s="53" t="s">
        <v>938</v>
      </c>
      <c r="D841" s="37"/>
      <c r="E841" s="10"/>
      <c r="F841" s="38">
        <f>Source!AO526</f>
        <v>180.75</v>
      </c>
      <c r="G841" s="39" t="str">
        <f>Source!DG526</f>
        <v>)*1,15</v>
      </c>
      <c r="H841" s="38">
        <f>ROUND(Source!AF526*Source!I526, 2)</f>
        <v>4.78</v>
      </c>
      <c r="I841" s="39"/>
      <c r="J841" s="39">
        <f>IF(Source!BA526&lt;&gt; 0, Source!BA526, 1)</f>
        <v>33.32</v>
      </c>
      <c r="K841" s="38">
        <f>Source!S526</f>
        <v>159.30000000000001</v>
      </c>
      <c r="L841" s="40"/>
      <c r="R841">
        <f>H841</f>
        <v>4.78</v>
      </c>
    </row>
    <row r="842" spans="1:26" ht="14.25">
      <c r="A842" s="23"/>
      <c r="B842" s="53"/>
      <c r="C842" s="53" t="s">
        <v>92</v>
      </c>
      <c r="D842" s="37"/>
      <c r="E842" s="10"/>
      <c r="F842" s="38">
        <f>Source!AM526</f>
        <v>14.33</v>
      </c>
      <c r="G842" s="39" t="str">
        <f>Source!DE526</f>
        <v>)*1,25</v>
      </c>
      <c r="H842" s="38">
        <f>ROUND(Source!AD526*Source!I526, 2)</f>
        <v>0.41</v>
      </c>
      <c r="I842" s="39"/>
      <c r="J842" s="39">
        <f>IF(Source!BB526&lt;&gt; 0, Source!BB526, 1)</f>
        <v>11.06</v>
      </c>
      <c r="K842" s="38">
        <f>Source!Q526</f>
        <v>4.5599999999999996</v>
      </c>
      <c r="L842" s="40"/>
    </row>
    <row r="843" spans="1:26" ht="14.25">
      <c r="A843" s="23"/>
      <c r="B843" s="53"/>
      <c r="C843" s="53" t="s">
        <v>944</v>
      </c>
      <c r="D843" s="37"/>
      <c r="E843" s="10"/>
      <c r="F843" s="38">
        <f>Source!AN526</f>
        <v>0.54</v>
      </c>
      <c r="G843" s="39" t="str">
        <f>Source!DF526</f>
        <v>)*1,25</v>
      </c>
      <c r="H843" s="50">
        <f>ROUND(Source!AE526*Source!I526, 2)</f>
        <v>0.02</v>
      </c>
      <c r="I843" s="39"/>
      <c r="J843" s="39">
        <f>IF(Source!BS526&lt;&gt; 0, Source!BS526, 1)</f>
        <v>33.32</v>
      </c>
      <c r="K843" s="50">
        <f>Source!R526</f>
        <v>0.52</v>
      </c>
      <c r="L843" s="40"/>
      <c r="R843">
        <f>H843</f>
        <v>0.02</v>
      </c>
    </row>
    <row r="844" spans="1:26" ht="14.25">
      <c r="A844" s="23"/>
      <c r="B844" s="53"/>
      <c r="C844" s="53" t="s">
        <v>946</v>
      </c>
      <c r="D844" s="37"/>
      <c r="E844" s="10"/>
      <c r="F844" s="38">
        <f>Source!AL526</f>
        <v>4004.09</v>
      </c>
      <c r="G844" s="39" t="str">
        <f>Source!DD526</f>
        <v/>
      </c>
      <c r="H844" s="38">
        <f>ROUND(Source!AC526*Source!I526, 2)</f>
        <v>92.09</v>
      </c>
      <c r="I844" s="39"/>
      <c r="J844" s="39">
        <f>IF(Source!BC526&lt;&gt; 0, Source!BC526, 1)</f>
        <v>4.76</v>
      </c>
      <c r="K844" s="38">
        <f>Source!P526</f>
        <v>438.37</v>
      </c>
      <c r="L844" s="40"/>
    </row>
    <row r="845" spans="1:26" ht="14.25">
      <c r="A845" s="23"/>
      <c r="B845" s="53"/>
      <c r="C845" s="53" t="s">
        <v>939</v>
      </c>
      <c r="D845" s="37" t="s">
        <v>940</v>
      </c>
      <c r="E845" s="10">
        <f>Source!BZ526</f>
        <v>118</v>
      </c>
      <c r="F845" s="58" t="str">
        <f>CONCATENATE(" )", Source!DL526, Source!FT526, "=", Source!FX526)</f>
        <v xml:space="preserve"> )*0,9=106,2</v>
      </c>
      <c r="G845" s="59"/>
      <c r="H845" s="38">
        <f>SUM(S839:S847)</f>
        <v>5.0999999999999996</v>
      </c>
      <c r="I845" s="41" t="str">
        <f>CONCATENATE(Source!FX526, Source!FV526, "=")</f>
        <v>106,2*0,85=</v>
      </c>
      <c r="J845" s="36">
        <f>Source!AT526</f>
        <v>90</v>
      </c>
      <c r="K845" s="38">
        <f>SUM(T839:T847)</f>
        <v>143.84</v>
      </c>
      <c r="L845" s="40"/>
    </row>
    <row r="846" spans="1:26" ht="14.25">
      <c r="A846" s="23"/>
      <c r="B846" s="53"/>
      <c r="C846" s="53" t="s">
        <v>941</v>
      </c>
      <c r="D846" s="37" t="s">
        <v>940</v>
      </c>
      <c r="E846" s="10">
        <f>Source!CA526</f>
        <v>63</v>
      </c>
      <c r="F846" s="58" t="str">
        <f>CONCATENATE(" )", Source!DM526, Source!FU526, "=", Source!FY526)</f>
        <v xml:space="preserve"> )*0,85=53,55</v>
      </c>
      <c r="G846" s="59"/>
      <c r="H846" s="38">
        <f>SUM(U839:U847)</f>
        <v>2.57</v>
      </c>
      <c r="I846" s="41" t="str">
        <f>CONCATENATE(Source!FY526, Source!FW526, "=")</f>
        <v>53,55*0,8=</v>
      </c>
      <c r="J846" s="36">
        <f>Source!AU526</f>
        <v>43</v>
      </c>
      <c r="K846" s="38">
        <f>SUM(V839:V847)</f>
        <v>68.72</v>
      </c>
      <c r="L846" s="40"/>
    </row>
    <row r="847" spans="1:26" ht="14.25">
      <c r="A847" s="54"/>
      <c r="B847" s="55"/>
      <c r="C847" s="55" t="s">
        <v>942</v>
      </c>
      <c r="D847" s="43" t="s">
        <v>943</v>
      </c>
      <c r="E847" s="44">
        <f>Source!AQ526</f>
        <v>21.19</v>
      </c>
      <c r="F847" s="45"/>
      <c r="G847" s="47" t="str">
        <f>Source!DI526</f>
        <v>)*1,15</v>
      </c>
      <c r="H847" s="45"/>
      <c r="I847" s="47"/>
      <c r="J847" s="47"/>
      <c r="K847" s="45"/>
      <c r="L847" s="51">
        <f>Source!U526</f>
        <v>0.56047550000000002</v>
      </c>
    </row>
    <row r="848" spans="1:26" ht="15">
      <c r="G848" s="60">
        <f>H841+H842+H844+H845+H846</f>
        <v>104.94999999999999</v>
      </c>
      <c r="H848" s="60"/>
      <c r="J848" s="60">
        <f>K841+K842+K844+K845+K846</f>
        <v>814.79000000000008</v>
      </c>
      <c r="K848" s="60"/>
      <c r="L848" s="49">
        <f>Source!U526</f>
        <v>0.56047550000000002</v>
      </c>
      <c r="O848" s="32">
        <f>G848</f>
        <v>104.94999999999999</v>
      </c>
      <c r="P848" s="32">
        <f>J848</f>
        <v>814.79000000000008</v>
      </c>
      <c r="Q848" s="32">
        <f>L848</f>
        <v>0.56047550000000002</v>
      </c>
      <c r="W848">
        <f>IF(Source!BI526&lt;=1,H841+H842+H844+H845+H846, 0)</f>
        <v>104.94999999999999</v>
      </c>
      <c r="X848">
        <f>IF(Source!BI526=2,H841+H842+H844+H845+H846, 0)</f>
        <v>0</v>
      </c>
      <c r="Y848">
        <f>IF(Source!BI526=3,H841+H842+H844+H845+H846, 0)</f>
        <v>0</v>
      </c>
      <c r="Z848">
        <f>IF(Source!BI526=4,H841+H842+H844+H845+H846, 0)</f>
        <v>0</v>
      </c>
    </row>
    <row r="849" spans="1:26" ht="28.5">
      <c r="A849" s="54" t="str">
        <f>Source!E527</f>
        <v>2</v>
      </c>
      <c r="B849" s="55" t="str">
        <f>Source!F527</f>
        <v>101-2904</v>
      </c>
      <c r="C849" s="55" t="str">
        <f>Source!G527</f>
        <v>Доски подоконные ПВХ, шириной 200 мм</v>
      </c>
      <c r="D849" s="43" t="str">
        <f>Source!H527</f>
        <v>м</v>
      </c>
      <c r="E849" s="44">
        <f>Source!I527</f>
        <v>2.2999999999999998</v>
      </c>
      <c r="F849" s="45">
        <f>Source!AL527</f>
        <v>131.99</v>
      </c>
      <c r="G849" s="47" t="str">
        <f>Source!DD527</f>
        <v/>
      </c>
      <c r="H849" s="45">
        <f>ROUND(Source!AC527*Source!I527, 2)</f>
        <v>303.58</v>
      </c>
      <c r="I849" s="47" t="str">
        <f>Source!BO527</f>
        <v>101-2904</v>
      </c>
      <c r="J849" s="47">
        <f>IF(Source!BC527&lt;&gt; 0, Source!BC527, 1)</f>
        <v>0.82</v>
      </c>
      <c r="K849" s="45">
        <f>Source!P527</f>
        <v>248.93</v>
      </c>
      <c r="L849" s="48"/>
      <c r="S849">
        <f>ROUND((Source!FX527/100)*((ROUND(Source!AF527*Source!I527, 2)+ROUND(Source!AE527*Source!I527, 2))), 2)</f>
        <v>0</v>
      </c>
      <c r="T849">
        <f>Source!X527</f>
        <v>0</v>
      </c>
      <c r="U849">
        <f>ROUND((Source!FY527/100)*((ROUND(Source!AF527*Source!I527, 2)+ROUND(Source!AE527*Source!I527, 2))), 2)</f>
        <v>0</v>
      </c>
      <c r="V849">
        <f>Source!Y527</f>
        <v>0</v>
      </c>
    </row>
    <row r="850" spans="1:26" ht="15">
      <c r="G850" s="60">
        <f>H849</f>
        <v>303.58</v>
      </c>
      <c r="H850" s="60"/>
      <c r="J850" s="60">
        <f>K849</f>
        <v>248.93</v>
      </c>
      <c r="K850" s="60"/>
      <c r="L850" s="49">
        <f>Source!U527</f>
        <v>0</v>
      </c>
      <c r="O850" s="32">
        <f>G850</f>
        <v>303.58</v>
      </c>
      <c r="P850" s="32">
        <f>J850</f>
        <v>248.93</v>
      </c>
      <c r="Q850" s="32">
        <f>L850</f>
        <v>0</v>
      </c>
      <c r="W850">
        <f>IF(Source!BI527&lt;=1,H849, 0)</f>
        <v>303.58</v>
      </c>
      <c r="X850">
        <f>IF(Source!BI527=2,H849, 0)</f>
        <v>0</v>
      </c>
      <c r="Y850">
        <f>IF(Source!BI527=3,H849, 0)</f>
        <v>0</v>
      </c>
      <c r="Z850">
        <f>IF(Source!BI527=4,H849, 0)</f>
        <v>0</v>
      </c>
    </row>
    <row r="851" spans="1:26" ht="79.5">
      <c r="A851" s="23" t="str">
        <f>Source!E528</f>
        <v>3</v>
      </c>
      <c r="B851" s="53" t="s">
        <v>947</v>
      </c>
      <c r="C851" s="53" t="str">
        <f>Source!G528</f>
        <v>Облицовка оконных и дверных откосов декоративным бумажно-слоистым пластиком или листами из синтетических материалов на клее</v>
      </c>
      <c r="D851" s="37" t="str">
        <f>Source!H528</f>
        <v>100 м2 облицовки</v>
      </c>
      <c r="E851" s="10">
        <f>Source!I528</f>
        <v>1.2E-2</v>
      </c>
      <c r="F851" s="38">
        <f>Source!AL528+Source!AM528+Source!AO528</f>
        <v>2053.38</v>
      </c>
      <c r="G851" s="39"/>
      <c r="H851" s="38"/>
      <c r="I851" s="39" t="str">
        <f>Source!BO528</f>
        <v>15-01-050-4</v>
      </c>
      <c r="J851" s="39"/>
      <c r="K851" s="38"/>
      <c r="L851" s="40"/>
      <c r="S851">
        <f>ROUND((Source!FX528/100)*((ROUND(Source!AF528*Source!I528, 2)+ROUND(Source!AE528*Source!I528, 2))), 2)</f>
        <v>19.95</v>
      </c>
      <c r="T851">
        <f>Source!X528</f>
        <v>562.58000000000004</v>
      </c>
      <c r="U851">
        <f>ROUND((Source!FY528/100)*((ROUND(Source!AF528*Source!I528, 2)+ROUND(Source!AE528*Source!I528, 2))), 2)</f>
        <v>9.8699999999999992</v>
      </c>
      <c r="V851">
        <f>Source!Y528</f>
        <v>260.2</v>
      </c>
    </row>
    <row r="852" spans="1:26">
      <c r="C852" s="31" t="str">
        <f>"Объем: "&amp;Source!I528&amp;"=1,2/"&amp;"100"</f>
        <v>Объем: 0,012=1,2/100</v>
      </c>
    </row>
    <row r="853" spans="1:26" ht="14.25">
      <c r="A853" s="23"/>
      <c r="B853" s="53"/>
      <c r="C853" s="53" t="s">
        <v>938</v>
      </c>
      <c r="D853" s="37"/>
      <c r="E853" s="10"/>
      <c r="F853" s="38">
        <f>Source!AO528</f>
        <v>1528.19</v>
      </c>
      <c r="G853" s="39" t="str">
        <f>Source!DG528</f>
        <v>)*1,15</v>
      </c>
      <c r="H853" s="38">
        <f>ROUND(Source!AF528*Source!I528, 2)</f>
        <v>21.09</v>
      </c>
      <c r="I853" s="39"/>
      <c r="J853" s="39">
        <f>IF(Source!BA528&lt;&gt; 0, Source!BA528, 1)</f>
        <v>33.32</v>
      </c>
      <c r="K853" s="38">
        <f>Source!S528</f>
        <v>702.69</v>
      </c>
      <c r="L853" s="40"/>
      <c r="R853">
        <f>H853</f>
        <v>21.09</v>
      </c>
    </row>
    <row r="854" spans="1:26" ht="14.25">
      <c r="A854" s="23"/>
      <c r="B854" s="53"/>
      <c r="C854" s="53" t="s">
        <v>92</v>
      </c>
      <c r="D854" s="37"/>
      <c r="E854" s="10"/>
      <c r="F854" s="38">
        <f>Source!AM528</f>
        <v>46.33</v>
      </c>
      <c r="G854" s="39" t="str">
        <f>Source!DE528</f>
        <v>)*1,25</v>
      </c>
      <c r="H854" s="38">
        <f>ROUND(Source!AD528*Source!I528, 2)</f>
        <v>0.69</v>
      </c>
      <c r="I854" s="39"/>
      <c r="J854" s="39">
        <f>IF(Source!BB528&lt;&gt; 0, Source!BB528, 1)</f>
        <v>10.92</v>
      </c>
      <c r="K854" s="38">
        <f>Source!Q528</f>
        <v>7.59</v>
      </c>
      <c r="L854" s="40"/>
    </row>
    <row r="855" spans="1:26" ht="14.25">
      <c r="A855" s="23"/>
      <c r="B855" s="53"/>
      <c r="C855" s="53" t="s">
        <v>944</v>
      </c>
      <c r="D855" s="37"/>
      <c r="E855" s="10"/>
      <c r="F855" s="38">
        <f>Source!AN528</f>
        <v>1.08</v>
      </c>
      <c r="G855" s="39" t="str">
        <f>Source!DF528</f>
        <v>)*1,25</v>
      </c>
      <c r="H855" s="50">
        <f>ROUND(Source!AE528*Source!I528, 2)</f>
        <v>0.02</v>
      </c>
      <c r="I855" s="39"/>
      <c r="J855" s="39">
        <f>IF(Source!BS528&lt;&gt; 0, Source!BS528, 1)</f>
        <v>33.32</v>
      </c>
      <c r="K855" s="50">
        <f>Source!R528</f>
        <v>0.54</v>
      </c>
      <c r="L855" s="40"/>
      <c r="R855">
        <f>H855</f>
        <v>0.02</v>
      </c>
    </row>
    <row r="856" spans="1:26" ht="14.25">
      <c r="A856" s="23"/>
      <c r="B856" s="53"/>
      <c r="C856" s="53" t="s">
        <v>946</v>
      </c>
      <c r="D856" s="37"/>
      <c r="E856" s="10"/>
      <c r="F856" s="38">
        <f>Source!AL528</f>
        <v>478.86</v>
      </c>
      <c r="G856" s="39" t="str">
        <f>Source!DD528</f>
        <v/>
      </c>
      <c r="H856" s="38">
        <f>ROUND(Source!AC528*Source!I528, 2)</f>
        <v>5.75</v>
      </c>
      <c r="I856" s="39"/>
      <c r="J856" s="39">
        <f>IF(Source!BC528&lt;&gt; 0, Source!BC528, 1)</f>
        <v>3.4</v>
      </c>
      <c r="K856" s="38">
        <f>Source!P528</f>
        <v>19.54</v>
      </c>
      <c r="L856" s="40"/>
    </row>
    <row r="857" spans="1:26" ht="14.25">
      <c r="A857" s="23"/>
      <c r="B857" s="53"/>
      <c r="C857" s="53" t="s">
        <v>939</v>
      </c>
      <c r="D857" s="37" t="s">
        <v>940</v>
      </c>
      <c r="E857" s="10">
        <f>Source!BZ528</f>
        <v>105</v>
      </c>
      <c r="F857" s="58" t="str">
        <f>CONCATENATE(" )", Source!DL528, Source!FT528, "=", Source!FX528)</f>
        <v xml:space="preserve"> )*0,9=94,5</v>
      </c>
      <c r="G857" s="59"/>
      <c r="H857" s="38">
        <f>SUM(S851:S861)</f>
        <v>19.95</v>
      </c>
      <c r="I857" s="41" t="str">
        <f>CONCATENATE(Source!FX528, Source!FV528, "=")</f>
        <v>94,5*0,85=</v>
      </c>
      <c r="J857" s="36">
        <f>Source!AT528</f>
        <v>80</v>
      </c>
      <c r="K857" s="38">
        <f>SUM(T851:T861)</f>
        <v>562.58000000000004</v>
      </c>
      <c r="L857" s="40"/>
    </row>
    <row r="858" spans="1:26" ht="14.25">
      <c r="A858" s="23"/>
      <c r="B858" s="53"/>
      <c r="C858" s="53" t="s">
        <v>941</v>
      </c>
      <c r="D858" s="37" t="s">
        <v>940</v>
      </c>
      <c r="E858" s="10">
        <f>Source!CA528</f>
        <v>55</v>
      </c>
      <c r="F858" s="58" t="str">
        <f>CONCATENATE(" )", Source!DM528, Source!FU528, "=", Source!FY528)</f>
        <v xml:space="preserve"> )*0,85=46,75</v>
      </c>
      <c r="G858" s="59"/>
      <c r="H858" s="38">
        <f>SUM(U851:U861)</f>
        <v>9.8699999999999992</v>
      </c>
      <c r="I858" s="41" t="str">
        <f>CONCATENATE(Source!FY528, Source!FW528, "=")</f>
        <v>46,75*0,8=</v>
      </c>
      <c r="J858" s="36">
        <f>Source!AU528</f>
        <v>37</v>
      </c>
      <c r="K858" s="38">
        <f>SUM(V851:V861)</f>
        <v>260.2</v>
      </c>
      <c r="L858" s="40"/>
    </row>
    <row r="859" spans="1:26" ht="14.25">
      <c r="A859" s="23"/>
      <c r="B859" s="53"/>
      <c r="C859" s="53" t="s">
        <v>942</v>
      </c>
      <c r="D859" s="37" t="s">
        <v>943</v>
      </c>
      <c r="E859" s="10">
        <f>Source!AQ528</f>
        <v>166.47</v>
      </c>
      <c r="F859" s="38"/>
      <c r="G859" s="39" t="str">
        <f>Source!DI528</f>
        <v>)*1,15</v>
      </c>
      <c r="H859" s="38"/>
      <c r="I859" s="39"/>
      <c r="J859" s="39"/>
      <c r="K859" s="38"/>
      <c r="L859" s="42">
        <f>Source!U528</f>
        <v>2.2972859999999997</v>
      </c>
    </row>
    <row r="860" spans="1:26" ht="85.5">
      <c r="A860" s="23" t="str">
        <f>Source!E529</f>
        <v>3,1</v>
      </c>
      <c r="B860" s="53" t="str">
        <f>Source!F529</f>
        <v>101-6871</v>
      </c>
      <c r="C860" s="53" t="str">
        <f>Source!G529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860" s="37" t="str">
        <f>Source!H529</f>
        <v>м2</v>
      </c>
      <c r="E860" s="10">
        <f>Source!I529</f>
        <v>1.26</v>
      </c>
      <c r="F860" s="38">
        <f>Source!AL529+Source!AM529+Source!AO529</f>
        <v>377.87</v>
      </c>
      <c r="G860" s="52" t="s">
        <v>3</v>
      </c>
      <c r="H860" s="38">
        <f>ROUND(Source!AC529*Source!I529, 2)+ROUND(Source!AD529*Source!I529, 2)+ROUND(Source!AF529*Source!I529, 2)</f>
        <v>476.12</v>
      </c>
      <c r="I860" s="39"/>
      <c r="J860" s="39">
        <f>IF(Source!BC529&lt;&gt; 0, Source!BC529, 1)</f>
        <v>0.6</v>
      </c>
      <c r="K860" s="38">
        <f>Source!O529</f>
        <v>285.67</v>
      </c>
      <c r="L860" s="40"/>
      <c r="S860">
        <f>ROUND((Source!FX529/100)*((ROUND(Source!AF529*Source!I529, 2)+ROUND(Source!AE529*Source!I529, 2))), 2)</f>
        <v>0</v>
      </c>
      <c r="T860">
        <f>Source!X529</f>
        <v>0</v>
      </c>
      <c r="U860">
        <f>ROUND((Source!FY529/100)*((ROUND(Source!AF529*Source!I529, 2)+ROUND(Source!AE529*Source!I529, 2))), 2)</f>
        <v>0</v>
      </c>
      <c r="V860">
        <f>Source!Y529</f>
        <v>0</v>
      </c>
      <c r="W860">
        <f>IF(Source!BI529&lt;=1,H860, 0)</f>
        <v>476.12</v>
      </c>
      <c r="X860">
        <f>IF(Source!BI529=2,H860, 0)</f>
        <v>0</v>
      </c>
      <c r="Y860">
        <f>IF(Source!BI529=3,H860, 0)</f>
        <v>0</v>
      </c>
      <c r="Z860">
        <f>IF(Source!BI529=4,H860, 0)</f>
        <v>0</v>
      </c>
    </row>
    <row r="861" spans="1:26" ht="14.25">
      <c r="A861" s="54" t="str">
        <f>Source!E530</f>
        <v>3,2</v>
      </c>
      <c r="B861" s="55" t="str">
        <f>Source!F530</f>
        <v>101-2416</v>
      </c>
      <c r="C861" s="55" t="str">
        <f>Source!G530</f>
        <v>Грунтовка «Бетоконтакт», КНАУФ</v>
      </c>
      <c r="D861" s="43" t="str">
        <f>Source!H530</f>
        <v>кг</v>
      </c>
      <c r="E861" s="44">
        <f>Source!I530</f>
        <v>0.107</v>
      </c>
      <c r="F861" s="45">
        <f>Source!AL530+Source!AM530+Source!AO530</f>
        <v>22.91</v>
      </c>
      <c r="G861" s="46" t="s">
        <v>3</v>
      </c>
      <c r="H861" s="45">
        <f>ROUND(Source!AC530*Source!I530, 2)+ROUND(Source!AD530*Source!I530, 2)+ROUND(Source!AF530*Source!I530, 2)</f>
        <v>2.4500000000000002</v>
      </c>
      <c r="I861" s="47"/>
      <c r="J861" s="47">
        <f>IF(Source!BC530&lt;&gt; 0, Source!BC530, 1)</f>
        <v>5.85</v>
      </c>
      <c r="K861" s="45">
        <f>Source!O530</f>
        <v>14.34</v>
      </c>
      <c r="L861" s="48"/>
      <c r="S861">
        <f>ROUND((Source!FX530/100)*((ROUND(Source!AF530*Source!I530, 2)+ROUND(Source!AE530*Source!I530, 2))), 2)</f>
        <v>0</v>
      </c>
      <c r="T861">
        <f>Source!X530</f>
        <v>0</v>
      </c>
      <c r="U861">
        <f>ROUND((Source!FY530/100)*((ROUND(Source!AF530*Source!I530, 2)+ROUND(Source!AE530*Source!I530, 2))), 2)</f>
        <v>0</v>
      </c>
      <c r="V861">
        <f>Source!Y530</f>
        <v>0</v>
      </c>
      <c r="W861">
        <f>IF(Source!BI530&lt;=1,H861, 0)</f>
        <v>2.4500000000000002</v>
      </c>
      <c r="X861">
        <f>IF(Source!BI530=2,H861, 0)</f>
        <v>0</v>
      </c>
      <c r="Y861">
        <f>IF(Source!BI530=3,H861, 0)</f>
        <v>0</v>
      </c>
      <c r="Z861">
        <f>IF(Source!BI530=4,H861, 0)</f>
        <v>0</v>
      </c>
    </row>
    <row r="862" spans="1:26" ht="15">
      <c r="G862" s="60">
        <f>H853+H854+H856+H857+H858+SUM(H860:H861)</f>
        <v>535.91999999999996</v>
      </c>
      <c r="H862" s="60"/>
      <c r="J862" s="60">
        <f>K853+K854+K856+K857+K858+SUM(K860:K861)</f>
        <v>1852.6100000000001</v>
      </c>
      <c r="K862" s="60"/>
      <c r="L862" s="49">
        <f>Source!U528</f>
        <v>2.2972859999999997</v>
      </c>
      <c r="O862" s="32">
        <f>G862</f>
        <v>535.91999999999996</v>
      </c>
      <c r="P862" s="32">
        <f>J862</f>
        <v>1852.6100000000001</v>
      </c>
      <c r="Q862" s="32">
        <f>L862</f>
        <v>2.2972859999999997</v>
      </c>
      <c r="W862">
        <f>IF(Source!BI528&lt;=1,H853+H854+H856+H857+H858, 0)</f>
        <v>57.35</v>
      </c>
      <c r="X862">
        <f>IF(Source!BI528=2,H853+H854+H856+H857+H858, 0)</f>
        <v>0</v>
      </c>
      <c r="Y862">
        <f>IF(Source!BI528=3,H853+H854+H856+H857+H858, 0)</f>
        <v>0</v>
      </c>
      <c r="Z862">
        <f>IF(Source!BI528=4,H853+H854+H856+H857+H858, 0)</f>
        <v>0</v>
      </c>
    </row>
    <row r="863" spans="1:26" ht="28.5">
      <c r="A863" s="23" t="str">
        <f>Source!E531</f>
        <v>4</v>
      </c>
      <c r="B863" s="53" t="str">
        <f>Source!F531</f>
        <v>10-04-013-1</v>
      </c>
      <c r="C863" s="53" t="str">
        <f>Source!G531</f>
        <v>Установка деревянных дверных блоков</v>
      </c>
      <c r="D863" s="37" t="str">
        <f>Source!H531</f>
        <v>100 м2 проемов</v>
      </c>
      <c r="E863" s="10">
        <f>Source!I531</f>
        <v>0.04</v>
      </c>
      <c r="F863" s="38">
        <f>Source!AL531+Source!AM531+Source!AO531</f>
        <v>21712.98</v>
      </c>
      <c r="G863" s="39"/>
      <c r="H863" s="38"/>
      <c r="I863" s="39" t="str">
        <f>Source!BO531</f>
        <v>10-04-013-1</v>
      </c>
      <c r="J863" s="39"/>
      <c r="K863" s="38"/>
      <c r="L863" s="40"/>
      <c r="S863">
        <f>ROUND((Source!FX531/100)*((ROUND(Source!AF531*Source!I531, 2)+ROUND(Source!AE531*Source!I531, 2))), 2)</f>
        <v>32.22</v>
      </c>
      <c r="T863">
        <f>Source!X531</f>
        <v>909.55</v>
      </c>
      <c r="U863">
        <f>ROUND((Source!FY531/100)*((ROUND(Source!AF531*Source!I531, 2)+ROUND(Source!AE531*Source!I531, 2))), 2)</f>
        <v>16.25</v>
      </c>
      <c r="V863">
        <f>Source!Y531</f>
        <v>434.56</v>
      </c>
    </row>
    <row r="864" spans="1:26">
      <c r="C864" s="31" t="str">
        <f>"Объем: "&amp;Source!I531&amp;"=4/"&amp;"100"</f>
        <v>Объем: 0,04=4/100</v>
      </c>
    </row>
    <row r="865" spans="1:26" ht="14.25">
      <c r="A865" s="23"/>
      <c r="B865" s="53"/>
      <c r="C865" s="53" t="s">
        <v>938</v>
      </c>
      <c r="D865" s="37"/>
      <c r="E865" s="10"/>
      <c r="F865" s="38">
        <f>Source!AO531</f>
        <v>639.24</v>
      </c>
      <c r="G865" s="39" t="str">
        <f>Source!DG531</f>
        <v>*1,15</v>
      </c>
      <c r="H865" s="38">
        <f>ROUND(Source!AF531*Source!I531, 2)</f>
        <v>29.41</v>
      </c>
      <c r="I865" s="39"/>
      <c r="J865" s="39">
        <f>IF(Source!BA531&lt;&gt; 0, Source!BA531, 1)</f>
        <v>33.32</v>
      </c>
      <c r="K865" s="38">
        <f>Source!S531</f>
        <v>979.78</v>
      </c>
      <c r="L865" s="40"/>
      <c r="R865">
        <f>H865</f>
        <v>29.41</v>
      </c>
    </row>
    <row r="866" spans="1:26" ht="14.25">
      <c r="A866" s="23"/>
      <c r="B866" s="53"/>
      <c r="C866" s="53" t="s">
        <v>92</v>
      </c>
      <c r="D866" s="37"/>
      <c r="E866" s="10"/>
      <c r="F866" s="38">
        <f>Source!AM531</f>
        <v>333.01</v>
      </c>
      <c r="G866" s="39" t="str">
        <f>Source!DE531</f>
        <v>)*1,25</v>
      </c>
      <c r="H866" s="38">
        <f>ROUND(Source!AD531*Source!I531, 2)</f>
        <v>16.649999999999999</v>
      </c>
      <c r="I866" s="39"/>
      <c r="J866" s="39">
        <f>IF(Source!BB531&lt;&gt; 0, Source!BB531, 1)</f>
        <v>10.3</v>
      </c>
      <c r="K866" s="38">
        <f>Source!Q531</f>
        <v>171.5</v>
      </c>
      <c r="L866" s="40"/>
    </row>
    <row r="867" spans="1:26" ht="14.25">
      <c r="A867" s="23"/>
      <c r="B867" s="53"/>
      <c r="C867" s="53" t="s">
        <v>944</v>
      </c>
      <c r="D867" s="37"/>
      <c r="E867" s="10"/>
      <c r="F867" s="38">
        <f>Source!AN531</f>
        <v>18.5</v>
      </c>
      <c r="G867" s="39" t="str">
        <f>Source!DF531</f>
        <v>)*1,25</v>
      </c>
      <c r="H867" s="50">
        <f>ROUND(Source!AE531*Source!I531, 2)</f>
        <v>0.93</v>
      </c>
      <c r="I867" s="39"/>
      <c r="J867" s="39">
        <f>IF(Source!BS531&lt;&gt; 0, Source!BS531, 1)</f>
        <v>33.32</v>
      </c>
      <c r="K867" s="50">
        <f>Source!R531</f>
        <v>30.83</v>
      </c>
      <c r="L867" s="40"/>
      <c r="R867">
        <f>H867</f>
        <v>0.93</v>
      </c>
    </row>
    <row r="868" spans="1:26" ht="14.25">
      <c r="A868" s="23"/>
      <c r="B868" s="53"/>
      <c r="C868" s="53" t="s">
        <v>946</v>
      </c>
      <c r="D868" s="37"/>
      <c r="E868" s="10"/>
      <c r="F868" s="38">
        <f>Source!AL531</f>
        <v>20740.73</v>
      </c>
      <c r="G868" s="39" t="str">
        <f>Source!DD531</f>
        <v/>
      </c>
      <c r="H868" s="38">
        <f>ROUND(Source!AC531*Source!I531, 2)</f>
        <v>829.63</v>
      </c>
      <c r="I868" s="39"/>
      <c r="J868" s="39">
        <f>IF(Source!BC531&lt;&gt; 0, Source!BC531, 1)</f>
        <v>5.0199999999999996</v>
      </c>
      <c r="K868" s="38">
        <f>Source!P531</f>
        <v>4164.74</v>
      </c>
      <c r="L868" s="40"/>
    </row>
    <row r="869" spans="1:26" ht="14.25">
      <c r="A869" s="23"/>
      <c r="B869" s="53"/>
      <c r="C869" s="53" t="s">
        <v>939</v>
      </c>
      <c r="D869" s="37" t="s">
        <v>940</v>
      </c>
      <c r="E869" s="10">
        <f>Source!BZ531</f>
        <v>118</v>
      </c>
      <c r="F869" s="58" t="str">
        <f>CONCATENATE(" )", Source!DL531, Source!FT531, "=", Source!FX531)</f>
        <v xml:space="preserve"> )*0,9=106,2</v>
      </c>
      <c r="G869" s="59"/>
      <c r="H869" s="38">
        <f>SUM(S863:S874)</f>
        <v>32.22</v>
      </c>
      <c r="I869" s="41" t="str">
        <f>CONCATENATE(Source!FX531, Source!FV531, "=")</f>
        <v>106,2*0,85=</v>
      </c>
      <c r="J869" s="36">
        <f>Source!AT531</f>
        <v>90</v>
      </c>
      <c r="K869" s="38">
        <f>SUM(T863:T874)</f>
        <v>909.55</v>
      </c>
      <c r="L869" s="40"/>
    </row>
    <row r="870" spans="1:26" ht="14.25">
      <c r="A870" s="23"/>
      <c r="B870" s="53"/>
      <c r="C870" s="53" t="s">
        <v>941</v>
      </c>
      <c r="D870" s="37" t="s">
        <v>940</v>
      </c>
      <c r="E870" s="10">
        <f>Source!CA531</f>
        <v>63</v>
      </c>
      <c r="F870" s="58" t="str">
        <f>CONCATENATE(" )", Source!DM531, Source!FU531, "=", Source!FY531)</f>
        <v xml:space="preserve"> )*0,85=53,55</v>
      </c>
      <c r="G870" s="59"/>
      <c r="H870" s="38">
        <f>SUM(U863:U874)</f>
        <v>16.25</v>
      </c>
      <c r="I870" s="41" t="str">
        <f>CONCATENATE(Source!FY531, Source!FW531, "=")</f>
        <v>53,55*0,8=</v>
      </c>
      <c r="J870" s="36">
        <f>Source!AU531</f>
        <v>43</v>
      </c>
      <c r="K870" s="38">
        <f>SUM(V863:V874)</f>
        <v>434.56</v>
      </c>
      <c r="L870" s="40"/>
    </row>
    <row r="871" spans="1:26" ht="14.25">
      <c r="A871" s="23"/>
      <c r="B871" s="53"/>
      <c r="C871" s="53" t="s">
        <v>942</v>
      </c>
      <c r="D871" s="37" t="s">
        <v>943</v>
      </c>
      <c r="E871" s="10">
        <f>Source!AQ531</f>
        <v>73.14</v>
      </c>
      <c r="F871" s="38"/>
      <c r="G871" s="39" t="str">
        <f>Source!DI531</f>
        <v>*1,15</v>
      </c>
      <c r="H871" s="38"/>
      <c r="I871" s="39"/>
      <c r="J871" s="39"/>
      <c r="K871" s="38"/>
      <c r="L871" s="42">
        <f>Source!U531</f>
        <v>3.3644399999999997</v>
      </c>
    </row>
    <row r="872" spans="1:26" ht="57">
      <c r="A872" s="23" t="str">
        <f>Source!E532</f>
        <v>4,1</v>
      </c>
      <c r="B872" s="53" t="str">
        <f>Source!F532</f>
        <v>101-0882</v>
      </c>
      <c r="C872" s="53" t="str">
        <f>Source!G532</f>
        <v>Скобяные изделия для дверных балконных блоков со спаренными полотнами жилых и общественных зданий однопольных</v>
      </c>
      <c r="D872" s="37" t="str">
        <f>Source!H532</f>
        <v>компл.</v>
      </c>
      <c r="E872" s="10">
        <f>Source!I532</f>
        <v>2</v>
      </c>
      <c r="F872" s="38">
        <f>Source!AL532+Source!AM532+Source!AO532</f>
        <v>94.69</v>
      </c>
      <c r="G872" s="52" t="s">
        <v>3</v>
      </c>
      <c r="H872" s="38">
        <f>ROUND(Source!AC532*Source!I532, 2)+ROUND(Source!AD532*Source!I532, 2)+ROUND(Source!AF532*Source!I532, 2)</f>
        <v>189.38</v>
      </c>
      <c r="I872" s="39"/>
      <c r="J872" s="39">
        <f>IF(Source!BC532&lt;&gt; 0, Source!BC532, 1)</f>
        <v>2.0699999999999998</v>
      </c>
      <c r="K872" s="38">
        <f>Source!O532</f>
        <v>392.02</v>
      </c>
      <c r="L872" s="40"/>
      <c r="S872">
        <f>ROUND((Source!FX532/100)*((ROUND(Source!AF532*Source!I532, 2)+ROUND(Source!AE532*Source!I532, 2))), 2)</f>
        <v>0</v>
      </c>
      <c r="T872">
        <f>Source!X532</f>
        <v>0</v>
      </c>
      <c r="U872">
        <f>ROUND((Source!FY532/100)*((ROUND(Source!AF532*Source!I532, 2)+ROUND(Source!AE532*Source!I532, 2))), 2)</f>
        <v>0</v>
      </c>
      <c r="V872">
        <f>Source!Y532</f>
        <v>0</v>
      </c>
      <c r="W872">
        <f>IF(Source!BI532&lt;=1,H872, 0)</f>
        <v>189.38</v>
      </c>
      <c r="X872">
        <f>IF(Source!BI532=2,H872, 0)</f>
        <v>0</v>
      </c>
      <c r="Y872">
        <f>IF(Source!BI532=3,H872, 0)</f>
        <v>0</v>
      </c>
      <c r="Z872">
        <f>IF(Source!BI532=4,H872, 0)</f>
        <v>0</v>
      </c>
    </row>
    <row r="873" spans="1:26" ht="42.75">
      <c r="A873" s="23" t="str">
        <f>Source!E533</f>
        <v>4,2</v>
      </c>
      <c r="B873" s="53" t="str">
        <f>Source!F533</f>
        <v>203-8142</v>
      </c>
      <c r="C873" s="53" t="str">
        <f>Source!G533</f>
        <v>Блоки дверные из натурального массива дуба (коробка, полотно глухое, наличники, фурнитура)</v>
      </c>
      <c r="D873" s="37" t="str">
        <f>Source!H533</f>
        <v>м2</v>
      </c>
      <c r="E873" s="10">
        <f>Source!I533</f>
        <v>4</v>
      </c>
      <c r="F873" s="38">
        <f>Source!AL533+Source!AM533+Source!AO533</f>
        <v>4535.87</v>
      </c>
      <c r="G873" s="52" t="s">
        <v>3</v>
      </c>
      <c r="H873" s="38">
        <f>ROUND(Source!AC533*Source!I533, 2)+ROUND(Source!AD533*Source!I533, 2)+ROUND(Source!AF533*Source!I533, 2)</f>
        <v>18143.48</v>
      </c>
      <c r="I873" s="39"/>
      <c r="J873" s="39">
        <f>IF(Source!BC533&lt;&gt; 0, Source!BC533, 1)</f>
        <v>2.44</v>
      </c>
      <c r="K873" s="38">
        <f>Source!O533</f>
        <v>44270.09</v>
      </c>
      <c r="L873" s="40"/>
      <c r="S873">
        <f>ROUND((Source!FX533/100)*((ROUND(Source!AF533*Source!I533, 2)+ROUND(Source!AE533*Source!I533, 2))), 2)</f>
        <v>0</v>
      </c>
      <c r="T873">
        <f>Source!X533</f>
        <v>0</v>
      </c>
      <c r="U873">
        <f>ROUND((Source!FY533/100)*((ROUND(Source!AF533*Source!I533, 2)+ROUND(Source!AE533*Source!I533, 2))), 2)</f>
        <v>0</v>
      </c>
      <c r="V873">
        <f>Source!Y533</f>
        <v>0</v>
      </c>
      <c r="W873">
        <f>IF(Source!BI533&lt;=1,H873, 0)</f>
        <v>18143.48</v>
      </c>
      <c r="X873">
        <f>IF(Source!BI533=2,H873, 0)</f>
        <v>0</v>
      </c>
      <c r="Y873">
        <f>IF(Source!BI533=3,H873, 0)</f>
        <v>0</v>
      </c>
      <c r="Z873">
        <f>IF(Source!BI533=4,H873, 0)</f>
        <v>0</v>
      </c>
    </row>
    <row r="874" spans="1:26" ht="57">
      <c r="A874" s="54" t="str">
        <f>Source!E534</f>
        <v>4,3</v>
      </c>
      <c r="B874" s="55" t="str">
        <f>Source!F534</f>
        <v>203-0223</v>
      </c>
      <c r="C874" s="55" t="str">
        <f>Source!G534</f>
        <v>Блоки дверные с рамочными полотнами однопольные ДН 21-10, площадь 2,05 м2; ДН 24-10, площадь 2,35 м2</v>
      </c>
      <c r="D874" s="43" t="str">
        <f>Source!H534</f>
        <v>м2</v>
      </c>
      <c r="E874" s="44">
        <f>Source!I534</f>
        <v>-4</v>
      </c>
      <c r="F874" s="45">
        <f>Source!AL534+Source!AM534+Source!AO534</f>
        <v>207</v>
      </c>
      <c r="G874" s="46" t="s">
        <v>3</v>
      </c>
      <c r="H874" s="45">
        <f>ROUND(Source!AC534*Source!I534, 2)+ROUND(Source!AD534*Source!I534, 2)+ROUND(Source!AF534*Source!I534, 2)</f>
        <v>-828</v>
      </c>
      <c r="I874" s="47"/>
      <c r="J874" s="47">
        <f>IF(Source!BC534&lt;&gt; 0, Source!BC534, 1)</f>
        <v>5.0199999999999996</v>
      </c>
      <c r="K874" s="45">
        <f>Source!O534</f>
        <v>-4156.5600000000004</v>
      </c>
      <c r="L874" s="48"/>
      <c r="S874">
        <f>ROUND((Source!FX534/100)*((ROUND(Source!AF534*Source!I534, 2)+ROUND(Source!AE534*Source!I534, 2))), 2)</f>
        <v>0</v>
      </c>
      <c r="T874">
        <f>Source!X534</f>
        <v>0</v>
      </c>
      <c r="U874">
        <f>ROUND((Source!FY534/100)*((ROUND(Source!AF534*Source!I534, 2)+ROUND(Source!AE534*Source!I534, 2))), 2)</f>
        <v>0</v>
      </c>
      <c r="V874">
        <f>Source!Y534</f>
        <v>0</v>
      </c>
      <c r="W874">
        <f>IF(Source!BI534&lt;=1,H874, 0)</f>
        <v>-828</v>
      </c>
      <c r="X874">
        <f>IF(Source!BI534=2,H874, 0)</f>
        <v>0</v>
      </c>
      <c r="Y874">
        <f>IF(Source!BI534=3,H874, 0)</f>
        <v>0</v>
      </c>
      <c r="Z874">
        <f>IF(Source!BI534=4,H874, 0)</f>
        <v>0</v>
      </c>
    </row>
    <row r="875" spans="1:26" ht="15">
      <c r="G875" s="60">
        <f>H865+H866+H868+H869+H870+SUM(H872:H874)</f>
        <v>18429.02</v>
      </c>
      <c r="H875" s="60"/>
      <c r="J875" s="60">
        <f>K865+K866+K868+K869+K870+SUM(K872:K874)</f>
        <v>47165.679999999993</v>
      </c>
      <c r="K875" s="60"/>
      <c r="L875" s="49">
        <f>Source!U531</f>
        <v>3.3644399999999997</v>
      </c>
      <c r="O875" s="32">
        <f>G875</f>
        <v>18429.02</v>
      </c>
      <c r="P875" s="32">
        <f>J875</f>
        <v>47165.679999999993</v>
      </c>
      <c r="Q875" s="32">
        <f>L875</f>
        <v>3.3644399999999997</v>
      </c>
      <c r="W875">
        <f>IF(Source!BI531&lt;=1,H865+H866+H868+H869+H870, 0)</f>
        <v>924.16000000000008</v>
      </c>
      <c r="X875">
        <f>IF(Source!BI531=2,H865+H866+H868+H869+H870, 0)</f>
        <v>0</v>
      </c>
      <c r="Y875">
        <f>IF(Source!BI531=3,H865+H866+H868+H869+H870, 0)</f>
        <v>0</v>
      </c>
      <c r="Z875">
        <f>IF(Source!BI531=4,H865+H866+H868+H869+H870, 0)</f>
        <v>0</v>
      </c>
    </row>
    <row r="876" spans="1:26" ht="79.5">
      <c r="A876" s="23" t="str">
        <f>Source!E535</f>
        <v>5</v>
      </c>
      <c r="B876" s="53" t="s">
        <v>951</v>
      </c>
      <c r="C876" s="53" t="str">
        <f>Source!G535</f>
        <v>Установка и крепление наличников</v>
      </c>
      <c r="D876" s="37" t="str">
        <f>Source!H535</f>
        <v>100 м коробок блоков</v>
      </c>
      <c r="E876" s="10">
        <f>Source!I535</f>
        <v>0.1</v>
      </c>
      <c r="F876" s="38">
        <f>Source!AL535+Source!AM535+Source!AO535</f>
        <v>516.04000000000008</v>
      </c>
      <c r="G876" s="39"/>
      <c r="H876" s="38"/>
      <c r="I876" s="39" t="str">
        <f>Source!BO535</f>
        <v>10-01-060-1</v>
      </c>
      <c r="J876" s="39"/>
      <c r="K876" s="38"/>
      <c r="L876" s="40"/>
      <c r="S876">
        <f>ROUND((Source!FX535/100)*((ROUND(Source!AF535*Source!I535, 2)+ROUND(Source!AE535*Source!I535, 2))), 2)</f>
        <v>7.81</v>
      </c>
      <c r="T876">
        <f>Source!X535</f>
        <v>220.32</v>
      </c>
      <c r="U876">
        <f>ROUND((Source!FY535/100)*((ROUND(Source!AF535*Source!I535, 2)+ROUND(Source!AE535*Source!I535, 2))), 2)</f>
        <v>3.94</v>
      </c>
      <c r="V876">
        <f>Source!Y535</f>
        <v>105.26</v>
      </c>
    </row>
    <row r="877" spans="1:26">
      <c r="C877" s="31" t="str">
        <f>"Объем: "&amp;Source!I535&amp;"=10/"&amp;"100"</f>
        <v>Объем: 0,1=10/100</v>
      </c>
    </row>
    <row r="878" spans="1:26" ht="14.25">
      <c r="A878" s="23"/>
      <c r="B878" s="53"/>
      <c r="C878" s="53" t="s">
        <v>938</v>
      </c>
      <c r="D878" s="37"/>
      <c r="E878" s="10"/>
      <c r="F878" s="38">
        <f>Source!AO535</f>
        <v>63.89</v>
      </c>
      <c r="G878" s="39" t="str">
        <f>Source!DG535</f>
        <v>)*1,15</v>
      </c>
      <c r="H878" s="38">
        <f>ROUND(Source!AF535*Source!I535, 2)</f>
        <v>7.35</v>
      </c>
      <c r="I878" s="39"/>
      <c r="J878" s="39">
        <f>IF(Source!BA535&lt;&gt; 0, Source!BA535, 1)</f>
        <v>33.32</v>
      </c>
      <c r="K878" s="38">
        <f>Source!S535</f>
        <v>244.8</v>
      </c>
      <c r="L878" s="40"/>
      <c r="R878">
        <f>H878</f>
        <v>7.35</v>
      </c>
    </row>
    <row r="879" spans="1:26" ht="14.25">
      <c r="A879" s="23"/>
      <c r="B879" s="53"/>
      <c r="C879" s="53" t="s">
        <v>92</v>
      </c>
      <c r="D879" s="37"/>
      <c r="E879" s="10"/>
      <c r="F879" s="38">
        <f>Source!AM535</f>
        <v>3.49</v>
      </c>
      <c r="G879" s="39" t="str">
        <f>Source!DE535</f>
        <v>)*1,25</v>
      </c>
      <c r="H879" s="38">
        <f>ROUND(Source!AD535*Source!I535, 2)</f>
        <v>0.44</v>
      </c>
      <c r="I879" s="39"/>
      <c r="J879" s="39">
        <f>IF(Source!BB535&lt;&gt; 0, Source!BB535, 1)</f>
        <v>10.69</v>
      </c>
      <c r="K879" s="38">
        <f>Source!Q535</f>
        <v>4.66</v>
      </c>
      <c r="L879" s="40"/>
    </row>
    <row r="880" spans="1:26" ht="14.25">
      <c r="A880" s="23"/>
      <c r="B880" s="53"/>
      <c r="C880" s="53" t="s">
        <v>946</v>
      </c>
      <c r="D880" s="37"/>
      <c r="E880" s="10"/>
      <c r="F880" s="38">
        <f>Source!AL535</f>
        <v>448.66</v>
      </c>
      <c r="G880" s="39" t="str">
        <f>Source!DD535</f>
        <v/>
      </c>
      <c r="H880" s="38">
        <f>ROUND(Source!AC535*Source!I535, 2)</f>
        <v>44.87</v>
      </c>
      <c r="I880" s="39"/>
      <c r="J880" s="39">
        <f>IF(Source!BC535&lt;&gt; 0, Source!BC535, 1)</f>
        <v>8.08</v>
      </c>
      <c r="K880" s="38">
        <f>Source!P535</f>
        <v>362.52</v>
      </c>
      <c r="L880" s="40"/>
    </row>
    <row r="881" spans="1:26" ht="14.25">
      <c r="A881" s="23"/>
      <c r="B881" s="53"/>
      <c r="C881" s="53" t="s">
        <v>939</v>
      </c>
      <c r="D881" s="37" t="s">
        <v>940</v>
      </c>
      <c r="E881" s="10">
        <f>Source!BZ535</f>
        <v>118</v>
      </c>
      <c r="F881" s="58" t="str">
        <f>CONCATENATE(" )", Source!DL535, Source!FT535, "=", Source!FX535)</f>
        <v xml:space="preserve"> )*0,9=106,2</v>
      </c>
      <c r="G881" s="59"/>
      <c r="H881" s="38">
        <f>SUM(S876:S883)</f>
        <v>7.81</v>
      </c>
      <c r="I881" s="41" t="str">
        <f>CONCATENATE(Source!FX535, Source!FV535, "=")</f>
        <v>106,2*0,85=</v>
      </c>
      <c r="J881" s="36">
        <f>Source!AT535</f>
        <v>90</v>
      </c>
      <c r="K881" s="38">
        <f>SUM(T876:T883)</f>
        <v>220.32</v>
      </c>
      <c r="L881" s="40"/>
    </row>
    <row r="882" spans="1:26" ht="14.25">
      <c r="A882" s="23"/>
      <c r="B882" s="53"/>
      <c r="C882" s="53" t="s">
        <v>941</v>
      </c>
      <c r="D882" s="37" t="s">
        <v>940</v>
      </c>
      <c r="E882" s="10">
        <f>Source!CA535</f>
        <v>63</v>
      </c>
      <c r="F882" s="58" t="str">
        <f>CONCATENATE(" )", Source!DM535, Source!FU535, "=", Source!FY535)</f>
        <v xml:space="preserve"> )*0,85=53,55</v>
      </c>
      <c r="G882" s="59"/>
      <c r="H882" s="38">
        <f>SUM(U876:U883)</f>
        <v>3.94</v>
      </c>
      <c r="I882" s="41" t="str">
        <f>CONCATENATE(Source!FY535, Source!FW535, "=")</f>
        <v>53,55*0,8=</v>
      </c>
      <c r="J882" s="36">
        <f>Source!AU535</f>
        <v>43</v>
      </c>
      <c r="K882" s="38">
        <f>SUM(V876:V883)</f>
        <v>105.26</v>
      </c>
      <c r="L882" s="40"/>
    </row>
    <row r="883" spans="1:26" ht="14.25">
      <c r="A883" s="54"/>
      <c r="B883" s="55"/>
      <c r="C883" s="55" t="s">
        <v>942</v>
      </c>
      <c r="D883" s="43" t="s">
        <v>943</v>
      </c>
      <c r="E883" s="44">
        <f>Source!AQ535</f>
        <v>7.82</v>
      </c>
      <c r="F883" s="45"/>
      <c r="G883" s="47" t="str">
        <f>Source!DI535</f>
        <v>)*1,15</v>
      </c>
      <c r="H883" s="45"/>
      <c r="I883" s="47"/>
      <c r="J883" s="47"/>
      <c r="K883" s="45"/>
      <c r="L883" s="51">
        <f>Source!U535</f>
        <v>0.8993000000000001</v>
      </c>
    </row>
    <row r="884" spans="1:26" ht="15">
      <c r="G884" s="60">
        <f>H878+H879+H880+H881+H882</f>
        <v>64.41</v>
      </c>
      <c r="H884" s="60"/>
      <c r="J884" s="60">
        <f>K878+K879+K880+K881+K882</f>
        <v>937.56</v>
      </c>
      <c r="K884" s="60"/>
      <c r="L884" s="49">
        <f>Source!U535</f>
        <v>0.8993000000000001</v>
      </c>
      <c r="O884" s="32">
        <f>G884</f>
        <v>64.41</v>
      </c>
      <c r="P884" s="32">
        <f>J884</f>
        <v>937.56</v>
      </c>
      <c r="Q884" s="32">
        <f>L884</f>
        <v>0.8993000000000001</v>
      </c>
      <c r="W884">
        <f>IF(Source!BI535&lt;=1,H878+H879+H880+H881+H882, 0)</f>
        <v>64.41</v>
      </c>
      <c r="X884">
        <f>IF(Source!BI535=2,H878+H879+H880+H881+H882, 0)</f>
        <v>0</v>
      </c>
      <c r="Y884">
        <f>IF(Source!BI535=3,H878+H879+H880+H881+H882, 0)</f>
        <v>0</v>
      </c>
      <c r="Z884">
        <f>IF(Source!BI535=4,H878+H879+H880+H881+H882, 0)</f>
        <v>0</v>
      </c>
    </row>
    <row r="885" spans="1:26" ht="79.5">
      <c r="A885" s="23" t="str">
        <f>Source!E536</f>
        <v>6</v>
      </c>
      <c r="B885" s="53" t="s">
        <v>948</v>
      </c>
      <c r="C885" s="53" t="str">
        <f>Source!G536</f>
        <v>Укладка лаг по плитам перекрытий</v>
      </c>
      <c r="D885" s="37" t="str">
        <f>Source!H536</f>
        <v>100 м2 пола</v>
      </c>
      <c r="E885" s="10">
        <f>Source!I536</f>
        <v>0.14299999999999999</v>
      </c>
      <c r="F885" s="38">
        <f>Source!AL536+Source!AM536+Source!AO536</f>
        <v>2068.7799999999997</v>
      </c>
      <c r="G885" s="39"/>
      <c r="H885" s="38"/>
      <c r="I885" s="39" t="str">
        <f>Source!BO536</f>
        <v>11-01-012-3</v>
      </c>
      <c r="J885" s="39"/>
      <c r="K885" s="38"/>
      <c r="L885" s="40"/>
      <c r="S885">
        <f>ROUND((Source!FX536/100)*((ROUND(Source!AF536*Source!I536, 2)+ROUND(Source!AE536*Source!I536, 2))), 2)</f>
        <v>55.97</v>
      </c>
      <c r="T885">
        <f>Source!X536</f>
        <v>1583.86</v>
      </c>
      <c r="U885">
        <f>ROUND((Source!FY536/100)*((ROUND(Source!AF536*Source!I536, 2)+ROUND(Source!AE536*Source!I536, 2))), 2)</f>
        <v>32.229999999999997</v>
      </c>
      <c r="V885">
        <f>Source!Y536</f>
        <v>859.33</v>
      </c>
    </row>
    <row r="886" spans="1:26">
      <c r="C886" s="31" t="str">
        <f>"Объем: "&amp;Source!I536&amp;"=14,3/"&amp;"100"</f>
        <v>Объем: 0,143=14,3/100</v>
      </c>
    </row>
    <row r="887" spans="1:26" ht="14.25">
      <c r="A887" s="23"/>
      <c r="B887" s="53"/>
      <c r="C887" s="53" t="s">
        <v>938</v>
      </c>
      <c r="D887" s="37"/>
      <c r="E887" s="10"/>
      <c r="F887" s="38">
        <f>Source!AO536</f>
        <v>304.86</v>
      </c>
      <c r="G887" s="39" t="str">
        <f>Source!DG536</f>
        <v>)*1,15</v>
      </c>
      <c r="H887" s="38">
        <f>ROUND(Source!AF536*Source!I536, 2)</f>
        <v>50.13</v>
      </c>
      <c r="I887" s="39"/>
      <c r="J887" s="39">
        <f>IF(Source!BA536&lt;&gt; 0, Source!BA536, 1)</f>
        <v>33.32</v>
      </c>
      <c r="K887" s="38">
        <f>Source!S536</f>
        <v>1670.48</v>
      </c>
      <c r="L887" s="40"/>
      <c r="R887">
        <f>H887</f>
        <v>50.13</v>
      </c>
    </row>
    <row r="888" spans="1:26" ht="14.25">
      <c r="A888" s="23"/>
      <c r="B888" s="53"/>
      <c r="C888" s="53" t="s">
        <v>92</v>
      </c>
      <c r="D888" s="37"/>
      <c r="E888" s="10"/>
      <c r="F888" s="38">
        <f>Source!AM536</f>
        <v>28.6</v>
      </c>
      <c r="G888" s="39" t="str">
        <f>Source!DE536</f>
        <v>)*1,25</v>
      </c>
      <c r="H888" s="38">
        <f>ROUND(Source!AD536*Source!I536, 2)</f>
        <v>5.1100000000000003</v>
      </c>
      <c r="I888" s="39"/>
      <c r="J888" s="39">
        <f>IF(Source!BB536&lt;&gt; 0, Source!BB536, 1)</f>
        <v>11.52</v>
      </c>
      <c r="K888" s="38">
        <f>Source!Q536</f>
        <v>58.89</v>
      </c>
      <c r="L888" s="40"/>
    </row>
    <row r="889" spans="1:26" ht="14.25">
      <c r="A889" s="23"/>
      <c r="B889" s="53"/>
      <c r="C889" s="53" t="s">
        <v>944</v>
      </c>
      <c r="D889" s="37"/>
      <c r="E889" s="10"/>
      <c r="F889" s="38">
        <f>Source!AN536</f>
        <v>2.4300000000000002</v>
      </c>
      <c r="G889" s="39" t="str">
        <f>Source!DF536</f>
        <v>)*1,25</v>
      </c>
      <c r="H889" s="50">
        <f>ROUND(Source!AE536*Source!I536, 2)</f>
        <v>0.43</v>
      </c>
      <c r="I889" s="39"/>
      <c r="J889" s="39">
        <f>IF(Source!BS536&lt;&gt; 0, Source!BS536, 1)</f>
        <v>33.32</v>
      </c>
      <c r="K889" s="50">
        <f>Source!R536</f>
        <v>14.48</v>
      </c>
      <c r="L889" s="40"/>
      <c r="R889">
        <f>H889</f>
        <v>0.43</v>
      </c>
    </row>
    <row r="890" spans="1:26" ht="14.25">
      <c r="A890" s="23"/>
      <c r="B890" s="53"/>
      <c r="C890" s="53" t="s">
        <v>946</v>
      </c>
      <c r="D890" s="37"/>
      <c r="E890" s="10"/>
      <c r="F890" s="38">
        <f>Source!AL536</f>
        <v>1735.32</v>
      </c>
      <c r="G890" s="39" t="str">
        <f>Source!DD536</f>
        <v/>
      </c>
      <c r="H890" s="38">
        <f>ROUND(Source!AC536*Source!I536, 2)</f>
        <v>248.15</v>
      </c>
      <c r="I890" s="39"/>
      <c r="J890" s="39">
        <f>IF(Source!BC536&lt;&gt; 0, Source!BC536, 1)</f>
        <v>3.5</v>
      </c>
      <c r="K890" s="38">
        <f>Source!P536</f>
        <v>868.53</v>
      </c>
      <c r="L890" s="40"/>
    </row>
    <row r="891" spans="1:26" ht="14.25">
      <c r="A891" s="23"/>
      <c r="B891" s="53"/>
      <c r="C891" s="53" t="s">
        <v>939</v>
      </c>
      <c r="D891" s="37" t="s">
        <v>940</v>
      </c>
      <c r="E891" s="10">
        <f>Source!BZ536</f>
        <v>123</v>
      </c>
      <c r="F891" s="58" t="str">
        <f>CONCATENATE(" )", Source!DL536, Source!FT536, "=", Source!FX536)</f>
        <v xml:space="preserve"> )*0,9=110,7</v>
      </c>
      <c r="G891" s="59"/>
      <c r="H891" s="38">
        <f>SUM(S885:S893)</f>
        <v>55.97</v>
      </c>
      <c r="I891" s="41" t="str">
        <f>CONCATENATE(Source!FX536, Source!FV536, "=")</f>
        <v>110,7*0,85=</v>
      </c>
      <c r="J891" s="36">
        <f>Source!AT536</f>
        <v>94</v>
      </c>
      <c r="K891" s="38">
        <f>SUM(T885:T893)</f>
        <v>1583.86</v>
      </c>
      <c r="L891" s="40"/>
    </row>
    <row r="892" spans="1:26" ht="14.25">
      <c r="A892" s="23"/>
      <c r="B892" s="53"/>
      <c r="C892" s="53" t="s">
        <v>941</v>
      </c>
      <c r="D892" s="37" t="s">
        <v>940</v>
      </c>
      <c r="E892" s="10">
        <f>Source!CA536</f>
        <v>75</v>
      </c>
      <c r="F892" s="58" t="str">
        <f>CONCATENATE(" )", Source!DM536, Source!FU536, "=", Source!FY536)</f>
        <v xml:space="preserve"> )*0,85=63,75</v>
      </c>
      <c r="G892" s="59"/>
      <c r="H892" s="38">
        <f>SUM(U885:U893)</f>
        <v>32.229999999999997</v>
      </c>
      <c r="I892" s="41" t="str">
        <f>CONCATENATE(Source!FY536, Source!FW536, "=")</f>
        <v>63,75*0,8=</v>
      </c>
      <c r="J892" s="36">
        <f>Source!AU536</f>
        <v>51</v>
      </c>
      <c r="K892" s="38">
        <f>SUM(V885:V893)</f>
        <v>859.33</v>
      </c>
      <c r="L892" s="40"/>
    </row>
    <row r="893" spans="1:26" ht="14.25">
      <c r="A893" s="54"/>
      <c r="B893" s="55"/>
      <c r="C893" s="55" t="s">
        <v>942</v>
      </c>
      <c r="D893" s="43" t="s">
        <v>943</v>
      </c>
      <c r="E893" s="44">
        <f>Source!AQ536</f>
        <v>35.74</v>
      </c>
      <c r="F893" s="45"/>
      <c r="G893" s="47" t="str">
        <f>Source!DI536</f>
        <v>)*1,15</v>
      </c>
      <c r="H893" s="45"/>
      <c r="I893" s="47"/>
      <c r="J893" s="47"/>
      <c r="K893" s="45"/>
      <c r="L893" s="51">
        <f>Source!U536</f>
        <v>5.8774429999999995</v>
      </c>
    </row>
    <row r="894" spans="1:26" ht="15">
      <c r="G894" s="60">
        <f>H887+H888+H890+H891+H892</f>
        <v>391.59000000000003</v>
      </c>
      <c r="H894" s="60"/>
      <c r="J894" s="60">
        <f>K887+K888+K890+K891+K892</f>
        <v>5041.09</v>
      </c>
      <c r="K894" s="60"/>
      <c r="L894" s="49">
        <f>Source!U536</f>
        <v>5.8774429999999995</v>
      </c>
      <c r="O894" s="32">
        <f>G894</f>
        <v>391.59000000000003</v>
      </c>
      <c r="P894" s="32">
        <f>J894</f>
        <v>5041.09</v>
      </c>
      <c r="Q894" s="32">
        <f>L894</f>
        <v>5.8774429999999995</v>
      </c>
      <c r="W894">
        <f>IF(Source!BI536&lt;=1,H887+H888+H890+H891+H892, 0)</f>
        <v>391.59000000000003</v>
      </c>
      <c r="X894">
        <f>IF(Source!BI536=2,H887+H888+H890+H891+H892, 0)</f>
        <v>0</v>
      </c>
      <c r="Y894">
        <f>IF(Source!BI536=3,H887+H888+H890+H891+H892, 0)</f>
        <v>0</v>
      </c>
      <c r="Z894">
        <f>IF(Source!BI536=4,H887+H888+H890+H891+H892, 0)</f>
        <v>0</v>
      </c>
    </row>
    <row r="895" spans="1:26" ht="79.5">
      <c r="A895" s="23" t="str">
        <f>Source!E537</f>
        <v>7</v>
      </c>
      <c r="B895" s="53" t="s">
        <v>952</v>
      </c>
      <c r="C895" s="53" t="str">
        <f>Source!G537</f>
        <v>Устройство покрытий дощатых толщиной 28 мм</v>
      </c>
      <c r="D895" s="37" t="str">
        <f>Source!H537</f>
        <v>100 м2 покрытия</v>
      </c>
      <c r="E895" s="10">
        <f>Source!I537</f>
        <v>0.14299999999999999</v>
      </c>
      <c r="F895" s="38">
        <f>Source!AL537+Source!AM537+Source!AO537</f>
        <v>6972.3600000000006</v>
      </c>
      <c r="G895" s="39"/>
      <c r="H895" s="38"/>
      <c r="I895" s="39" t="str">
        <f>Source!BO537</f>
        <v>11-01-033-1</v>
      </c>
      <c r="J895" s="39"/>
      <c r="K895" s="38"/>
      <c r="L895" s="40"/>
      <c r="S895">
        <f>ROUND((Source!FX537/100)*((ROUND(Source!AF537*Source!I537, 2)+ROUND(Source!AE537*Source!I537, 2))), 2)</f>
        <v>95.84</v>
      </c>
      <c r="T895">
        <f>Source!X537</f>
        <v>2711.6</v>
      </c>
      <c r="U895">
        <f>ROUND((Source!FY537/100)*((ROUND(Source!AF537*Source!I537, 2)+ROUND(Source!AE537*Source!I537, 2))), 2)</f>
        <v>55.19</v>
      </c>
      <c r="V895">
        <f>Source!Y537</f>
        <v>1471.19</v>
      </c>
    </row>
    <row r="896" spans="1:26">
      <c r="C896" s="31" t="str">
        <f>"Объем: "&amp;Source!I537&amp;"=14,3/"&amp;"100"</f>
        <v>Объем: 0,143=14,3/100</v>
      </c>
    </row>
    <row r="897" spans="1:26" ht="14.25">
      <c r="A897" s="23"/>
      <c r="B897" s="53"/>
      <c r="C897" s="53" t="s">
        <v>938</v>
      </c>
      <c r="D897" s="37"/>
      <c r="E897" s="10"/>
      <c r="F897" s="38">
        <f>Source!AO537</f>
        <v>517.94000000000005</v>
      </c>
      <c r="G897" s="39" t="str">
        <f>Source!DG537</f>
        <v>)*1,15</v>
      </c>
      <c r="H897" s="38">
        <f>ROUND(Source!AF537*Source!I537, 2)</f>
        <v>85.18</v>
      </c>
      <c r="I897" s="39"/>
      <c r="J897" s="39">
        <f>IF(Source!BA537&lt;&gt; 0, Source!BA537, 1)</f>
        <v>33.32</v>
      </c>
      <c r="K897" s="38">
        <f>Source!S537</f>
        <v>2838.03</v>
      </c>
      <c r="L897" s="40"/>
      <c r="R897">
        <f>H897</f>
        <v>85.18</v>
      </c>
    </row>
    <row r="898" spans="1:26" ht="14.25">
      <c r="A898" s="23"/>
      <c r="B898" s="53"/>
      <c r="C898" s="53" t="s">
        <v>92</v>
      </c>
      <c r="D898" s="37"/>
      <c r="E898" s="10"/>
      <c r="F898" s="38">
        <f>Source!AM537</f>
        <v>97.78</v>
      </c>
      <c r="G898" s="39" t="str">
        <f>Source!DE537</f>
        <v>)*1,25</v>
      </c>
      <c r="H898" s="38">
        <f>ROUND(Source!AD537*Source!I537, 2)</f>
        <v>17.48</v>
      </c>
      <c r="I898" s="39"/>
      <c r="J898" s="39">
        <f>IF(Source!BB537&lt;&gt; 0, Source!BB537, 1)</f>
        <v>11.56</v>
      </c>
      <c r="K898" s="38">
        <f>Source!Q537</f>
        <v>202.06</v>
      </c>
      <c r="L898" s="40"/>
    </row>
    <row r="899" spans="1:26" ht="14.25">
      <c r="A899" s="23"/>
      <c r="B899" s="53"/>
      <c r="C899" s="53" t="s">
        <v>944</v>
      </c>
      <c r="D899" s="37"/>
      <c r="E899" s="10"/>
      <c r="F899" s="38">
        <f>Source!AN537</f>
        <v>7.83</v>
      </c>
      <c r="G899" s="39" t="str">
        <f>Source!DF537</f>
        <v>)*1,25</v>
      </c>
      <c r="H899" s="50">
        <f>ROUND(Source!AE537*Source!I537, 2)</f>
        <v>1.4</v>
      </c>
      <c r="I899" s="39"/>
      <c r="J899" s="39">
        <f>IF(Source!BS537&lt;&gt; 0, Source!BS537, 1)</f>
        <v>33.32</v>
      </c>
      <c r="K899" s="50">
        <f>Source!R537</f>
        <v>46.65</v>
      </c>
      <c r="L899" s="40"/>
      <c r="R899">
        <f>H899</f>
        <v>1.4</v>
      </c>
    </row>
    <row r="900" spans="1:26" ht="14.25">
      <c r="A900" s="23"/>
      <c r="B900" s="53"/>
      <c r="C900" s="53" t="s">
        <v>946</v>
      </c>
      <c r="D900" s="37"/>
      <c r="E900" s="10"/>
      <c r="F900" s="38">
        <f>Source!AL537</f>
        <v>6356.64</v>
      </c>
      <c r="G900" s="39" t="str">
        <f>Source!DD537</f>
        <v/>
      </c>
      <c r="H900" s="38">
        <f>ROUND(Source!AC537*Source!I537, 2)</f>
        <v>909</v>
      </c>
      <c r="I900" s="39"/>
      <c r="J900" s="39">
        <f>IF(Source!BC537&lt;&gt; 0, Source!BC537, 1)</f>
        <v>6.54</v>
      </c>
      <c r="K900" s="38">
        <f>Source!P537</f>
        <v>5944.86</v>
      </c>
      <c r="L900" s="40"/>
    </row>
    <row r="901" spans="1:26" ht="14.25">
      <c r="A901" s="23"/>
      <c r="B901" s="53"/>
      <c r="C901" s="53" t="s">
        <v>939</v>
      </c>
      <c r="D901" s="37" t="s">
        <v>940</v>
      </c>
      <c r="E901" s="10">
        <f>Source!BZ537</f>
        <v>123</v>
      </c>
      <c r="F901" s="58" t="str">
        <f>CONCATENATE(" )", Source!DL537, Source!FT537, "=", Source!FX537)</f>
        <v xml:space="preserve"> )*0,9=110,7</v>
      </c>
      <c r="G901" s="59"/>
      <c r="H901" s="38">
        <f>SUM(S895:S903)</f>
        <v>95.84</v>
      </c>
      <c r="I901" s="41" t="str">
        <f>CONCATENATE(Source!FX537, Source!FV537, "=")</f>
        <v>110,7*0,85=</v>
      </c>
      <c r="J901" s="36">
        <f>Source!AT537</f>
        <v>94</v>
      </c>
      <c r="K901" s="38">
        <f>SUM(T895:T903)</f>
        <v>2711.6</v>
      </c>
      <c r="L901" s="40"/>
    </row>
    <row r="902" spans="1:26" ht="14.25">
      <c r="A902" s="23"/>
      <c r="B902" s="53"/>
      <c r="C902" s="53" t="s">
        <v>941</v>
      </c>
      <c r="D902" s="37" t="s">
        <v>940</v>
      </c>
      <c r="E902" s="10">
        <f>Source!CA537</f>
        <v>75</v>
      </c>
      <c r="F902" s="58" t="str">
        <f>CONCATENATE(" )", Source!DM537, Source!FU537, "=", Source!FY537)</f>
        <v xml:space="preserve"> )*0,85=63,75</v>
      </c>
      <c r="G902" s="59"/>
      <c r="H902" s="38">
        <f>SUM(U895:U903)</f>
        <v>55.19</v>
      </c>
      <c r="I902" s="41" t="str">
        <f>CONCATENATE(Source!FY537, Source!FW537, "=")</f>
        <v>63,75*0,8=</v>
      </c>
      <c r="J902" s="36">
        <f>Source!AU537</f>
        <v>51</v>
      </c>
      <c r="K902" s="38">
        <f>SUM(V895:V903)</f>
        <v>1471.19</v>
      </c>
      <c r="L902" s="40"/>
    </row>
    <row r="903" spans="1:26" ht="14.25">
      <c r="A903" s="54"/>
      <c r="B903" s="55"/>
      <c r="C903" s="55" t="s">
        <v>942</v>
      </c>
      <c r="D903" s="43" t="s">
        <v>943</v>
      </c>
      <c r="E903" s="44">
        <f>Source!AQ537</f>
        <v>60.72</v>
      </c>
      <c r="F903" s="45"/>
      <c r="G903" s="47" t="str">
        <f>Source!DI537</f>
        <v>)*1,15</v>
      </c>
      <c r="H903" s="45"/>
      <c r="I903" s="47"/>
      <c r="J903" s="47"/>
      <c r="K903" s="45"/>
      <c r="L903" s="51">
        <f>Source!U537</f>
        <v>9.9854039999999973</v>
      </c>
    </row>
    <row r="904" spans="1:26" ht="15">
      <c r="G904" s="60">
        <f>H897+H898+H900+H901+H902</f>
        <v>1162.69</v>
      </c>
      <c r="H904" s="60"/>
      <c r="J904" s="60">
        <f>K897+K898+K900+K901+K902</f>
        <v>13167.740000000002</v>
      </c>
      <c r="K904" s="60"/>
      <c r="L904" s="49">
        <f>Source!U537</f>
        <v>9.9854039999999973</v>
      </c>
      <c r="O904" s="32">
        <f>G904</f>
        <v>1162.69</v>
      </c>
      <c r="P904" s="32">
        <f>J904</f>
        <v>13167.740000000002</v>
      </c>
      <c r="Q904" s="32">
        <f>L904</f>
        <v>9.9854039999999973</v>
      </c>
      <c r="W904">
        <f>IF(Source!BI537&lt;=1,H897+H898+H900+H901+H902, 0)</f>
        <v>1162.69</v>
      </c>
      <c r="X904">
        <f>IF(Source!BI537=2,H897+H898+H900+H901+H902, 0)</f>
        <v>0</v>
      </c>
      <c r="Y904">
        <f>IF(Source!BI537=3,H897+H898+H900+H901+H902, 0)</f>
        <v>0</v>
      </c>
      <c r="Z904">
        <f>IF(Source!BI537=4,H897+H898+H900+H901+H902, 0)</f>
        <v>0</v>
      </c>
    </row>
    <row r="905" spans="1:26" ht="42.75">
      <c r="A905" s="23" t="str">
        <f>Source!E538</f>
        <v>8</v>
      </c>
      <c r="B905" s="53" t="str">
        <f>Source!F538</f>
        <v>11-01-053-2</v>
      </c>
      <c r="C905" s="53" t="str">
        <f>Source!G538</f>
        <v>Устройство оснований полов из фанеры в один слой площадью свыше 20 м2</v>
      </c>
      <c r="D905" s="37" t="str">
        <f>Source!H538</f>
        <v>100 м2 пола</v>
      </c>
      <c r="E905" s="10">
        <f>Source!I538</f>
        <v>0.14299999999999999</v>
      </c>
      <c r="F905" s="38">
        <f>Source!AL538+Source!AM538+Source!AO538</f>
        <v>6214.5300000000007</v>
      </c>
      <c r="G905" s="39"/>
      <c r="H905" s="38"/>
      <c r="I905" s="39" t="str">
        <f>Source!BO538</f>
        <v>11-01-053-2</v>
      </c>
      <c r="J905" s="39"/>
      <c r="K905" s="38"/>
      <c r="L905" s="40"/>
      <c r="S905">
        <f>ROUND((Source!FX538/100)*((ROUND(Source!AF538*Source!I538, 2)+ROUND(Source!AE538*Source!I538, 2))), 2)</f>
        <v>59.83</v>
      </c>
      <c r="T905">
        <f>Source!X538</f>
        <v>1692.79</v>
      </c>
      <c r="U905">
        <f>ROUND((Source!FY538/100)*((ROUND(Source!AF538*Source!I538, 2)+ROUND(Source!AE538*Source!I538, 2))), 2)</f>
        <v>34.46</v>
      </c>
      <c r="V905">
        <f>Source!Y538</f>
        <v>918.43</v>
      </c>
    </row>
    <row r="906" spans="1:26">
      <c r="C906" s="31" t="str">
        <f>"Объем: "&amp;Source!I538&amp;"=14,3/"&amp;"100"</f>
        <v>Объем: 0,143=14,3/100</v>
      </c>
    </row>
    <row r="907" spans="1:26" ht="14.25">
      <c r="A907" s="23"/>
      <c r="B907" s="53"/>
      <c r="C907" s="53" t="s">
        <v>938</v>
      </c>
      <c r="D907" s="37"/>
      <c r="E907" s="10"/>
      <c r="F907" s="38">
        <f>Source!AO538</f>
        <v>255.39</v>
      </c>
      <c r="G907" s="39" t="str">
        <f>Source!DG538</f>
        <v>)*1,15</v>
      </c>
      <c r="H907" s="38">
        <f>ROUND(Source!AF538*Source!I538, 2)</f>
        <v>42</v>
      </c>
      <c r="I907" s="39"/>
      <c r="J907" s="39">
        <f>IF(Source!BA538&lt;&gt; 0, Source!BA538, 1)</f>
        <v>33.32</v>
      </c>
      <c r="K907" s="38">
        <f>Source!S538</f>
        <v>1399.41</v>
      </c>
      <c r="L907" s="40"/>
      <c r="R907">
        <f>H907</f>
        <v>42</v>
      </c>
    </row>
    <row r="908" spans="1:26" ht="14.25">
      <c r="A908" s="23"/>
      <c r="B908" s="53"/>
      <c r="C908" s="53" t="s">
        <v>92</v>
      </c>
      <c r="D908" s="37"/>
      <c r="E908" s="10"/>
      <c r="F908" s="38">
        <f>Source!AM538</f>
        <v>375.46</v>
      </c>
      <c r="G908" s="39" t="str">
        <f>Source!DE538</f>
        <v>)*1,25</v>
      </c>
      <c r="H908" s="38">
        <f>ROUND(Source!AD538*Source!I538, 2)</f>
        <v>67.11</v>
      </c>
      <c r="I908" s="39"/>
      <c r="J908" s="39">
        <f>IF(Source!BB538&lt;&gt; 0, Source!BB538, 1)</f>
        <v>10.86</v>
      </c>
      <c r="K908" s="38">
        <f>Source!Q538</f>
        <v>728.86</v>
      </c>
      <c r="L908" s="40"/>
    </row>
    <row r="909" spans="1:26" ht="14.25">
      <c r="A909" s="23"/>
      <c r="B909" s="53"/>
      <c r="C909" s="53" t="s">
        <v>944</v>
      </c>
      <c r="D909" s="37"/>
      <c r="E909" s="10"/>
      <c r="F909" s="38">
        <f>Source!AN538</f>
        <v>67.400000000000006</v>
      </c>
      <c r="G909" s="39" t="str">
        <f>Source!DF538</f>
        <v>)*1,25</v>
      </c>
      <c r="H909" s="50">
        <f>ROUND(Source!AE538*Source!I538, 2)</f>
        <v>12.05</v>
      </c>
      <c r="I909" s="39"/>
      <c r="J909" s="39">
        <f>IF(Source!BS538&lt;&gt; 0, Source!BS538, 1)</f>
        <v>33.32</v>
      </c>
      <c r="K909" s="50">
        <f>Source!R538</f>
        <v>401.43</v>
      </c>
      <c r="L909" s="40"/>
      <c r="R909">
        <f>H909</f>
        <v>12.05</v>
      </c>
    </row>
    <row r="910" spans="1:26" ht="14.25">
      <c r="A910" s="23"/>
      <c r="B910" s="53"/>
      <c r="C910" s="53" t="s">
        <v>946</v>
      </c>
      <c r="D910" s="37"/>
      <c r="E910" s="10"/>
      <c r="F910" s="38">
        <f>Source!AL538</f>
        <v>5583.68</v>
      </c>
      <c r="G910" s="39" t="str">
        <f>Source!DD538</f>
        <v/>
      </c>
      <c r="H910" s="38">
        <f>ROUND(Source!AC538*Source!I538, 2)</f>
        <v>798.47</v>
      </c>
      <c r="I910" s="39"/>
      <c r="J910" s="39">
        <f>IF(Source!BC538&lt;&gt; 0, Source!BC538, 1)</f>
        <v>6.62</v>
      </c>
      <c r="K910" s="38">
        <f>Source!P538</f>
        <v>5285.85</v>
      </c>
      <c r="L910" s="40"/>
    </row>
    <row r="911" spans="1:26" ht="14.25">
      <c r="A911" s="23"/>
      <c r="B911" s="53"/>
      <c r="C911" s="53" t="s">
        <v>939</v>
      </c>
      <c r="D911" s="37" t="s">
        <v>940</v>
      </c>
      <c r="E911" s="10">
        <f>Source!BZ538</f>
        <v>123</v>
      </c>
      <c r="F911" s="58" t="str">
        <f>CONCATENATE(" )", Source!DL538, Source!FT538, "=", Source!FX538)</f>
        <v xml:space="preserve"> )*0,9=110,7</v>
      </c>
      <c r="G911" s="59"/>
      <c r="H911" s="38">
        <f>SUM(S905:S913)</f>
        <v>59.83</v>
      </c>
      <c r="I911" s="41" t="str">
        <f>CONCATENATE(Source!FX538, Source!FV538, "=")</f>
        <v>110,7*0,85=</v>
      </c>
      <c r="J911" s="36">
        <f>Source!AT538</f>
        <v>94</v>
      </c>
      <c r="K911" s="38">
        <f>SUM(T905:T913)</f>
        <v>1692.79</v>
      </c>
      <c r="L911" s="40"/>
    </row>
    <row r="912" spans="1:26" ht="14.25">
      <c r="A912" s="23"/>
      <c r="B912" s="53"/>
      <c r="C912" s="53" t="s">
        <v>941</v>
      </c>
      <c r="D912" s="37" t="s">
        <v>940</v>
      </c>
      <c r="E912" s="10">
        <f>Source!CA538</f>
        <v>75</v>
      </c>
      <c r="F912" s="58" t="str">
        <f>CONCATENATE(" )", Source!DM538, Source!FU538, "=", Source!FY538)</f>
        <v xml:space="preserve"> )*0,85=63,75</v>
      </c>
      <c r="G912" s="59"/>
      <c r="H912" s="38">
        <f>SUM(U905:U913)</f>
        <v>34.46</v>
      </c>
      <c r="I912" s="41" t="str">
        <f>CONCATENATE(Source!FY538, Source!FW538, "=")</f>
        <v>63,75*0,8=</v>
      </c>
      <c r="J912" s="36">
        <f>Source!AU538</f>
        <v>51</v>
      </c>
      <c r="K912" s="38">
        <f>SUM(V905:V913)</f>
        <v>918.43</v>
      </c>
      <c r="L912" s="40"/>
    </row>
    <row r="913" spans="1:26" ht="14.25">
      <c r="A913" s="54"/>
      <c r="B913" s="55"/>
      <c r="C913" s="55" t="s">
        <v>942</v>
      </c>
      <c r="D913" s="43" t="s">
        <v>943</v>
      </c>
      <c r="E913" s="44">
        <f>Source!AQ538</f>
        <v>31.26</v>
      </c>
      <c r="F913" s="45"/>
      <c r="G913" s="47" t="str">
        <f>Source!DI538</f>
        <v>)*1,15</v>
      </c>
      <c r="H913" s="45"/>
      <c r="I913" s="47"/>
      <c r="J913" s="47"/>
      <c r="K913" s="45"/>
      <c r="L913" s="51">
        <f>Source!U538</f>
        <v>5.140706999999999</v>
      </c>
    </row>
    <row r="914" spans="1:26" ht="15">
      <c r="G914" s="60">
        <f>H907+H908+H910+H911+H912</f>
        <v>1001.8700000000001</v>
      </c>
      <c r="H914" s="60"/>
      <c r="J914" s="60">
        <f>K907+K908+K910+K911+K912</f>
        <v>10025.34</v>
      </c>
      <c r="K914" s="60"/>
      <c r="L914" s="49">
        <f>Source!U538</f>
        <v>5.140706999999999</v>
      </c>
      <c r="O914" s="32">
        <f>G914</f>
        <v>1001.8700000000001</v>
      </c>
      <c r="P914" s="32">
        <f>J914</f>
        <v>10025.34</v>
      </c>
      <c r="Q914" s="32">
        <f>L914</f>
        <v>5.140706999999999</v>
      </c>
      <c r="W914">
        <f>IF(Source!BI538&lt;=1,H907+H908+H910+H911+H912, 0)</f>
        <v>1001.8700000000001</v>
      </c>
      <c r="X914">
        <f>IF(Source!BI538=2,H907+H908+H910+H911+H912, 0)</f>
        <v>0</v>
      </c>
      <c r="Y914">
        <f>IF(Source!BI538=3,H907+H908+H910+H911+H912, 0)</f>
        <v>0</v>
      </c>
      <c r="Z914">
        <f>IF(Source!BI538=4,H907+H908+H910+H911+H912, 0)</f>
        <v>0</v>
      </c>
    </row>
    <row r="915" spans="1:26" ht="79.5">
      <c r="A915" s="23" t="str">
        <f>Source!E539</f>
        <v>9</v>
      </c>
      <c r="B915" s="53" t="s">
        <v>949</v>
      </c>
      <c r="C915" s="53" t="str">
        <f>Source!G539</f>
        <v>Устройство гетерогенного и гомогенного покрытия на клее со свариванием полотнищ в стыках</v>
      </c>
      <c r="D915" s="37" t="str">
        <f>Source!H539</f>
        <v>100 м2</v>
      </c>
      <c r="E915" s="10">
        <f>Source!I539</f>
        <v>0.14299999999999999</v>
      </c>
      <c r="F915" s="38">
        <f>Source!AL539+Source!AM539+Source!AO539</f>
        <v>1180.5999999999999</v>
      </c>
      <c r="G915" s="39"/>
      <c r="H915" s="38"/>
      <c r="I915" s="39" t="str">
        <f>Source!BO539</f>
        <v>11-01-057-1</v>
      </c>
      <c r="J915" s="39"/>
      <c r="K915" s="38"/>
      <c r="L915" s="40"/>
      <c r="S915">
        <f>ROUND((Source!FX539/100)*((ROUND(Source!AF539*Source!I539, 2)+ROUND(Source!AE539*Source!I539, 2))), 2)</f>
        <v>70.39</v>
      </c>
      <c r="T915">
        <f>Source!X539</f>
        <v>1991.58</v>
      </c>
      <c r="U915">
        <f>ROUND((Source!FY539/100)*((ROUND(Source!AF539*Source!I539, 2)+ROUND(Source!AE539*Source!I539, 2))), 2)</f>
        <v>40.54</v>
      </c>
      <c r="V915">
        <f>Source!Y539</f>
        <v>1080.54</v>
      </c>
    </row>
    <row r="916" spans="1:26">
      <c r="C916" s="31" t="str">
        <f>"Объем: "&amp;Source!I539&amp;"=14,3/"&amp;"100"</f>
        <v>Объем: 0,143=14,3/100</v>
      </c>
    </row>
    <row r="917" spans="1:26" ht="14.25">
      <c r="A917" s="23"/>
      <c r="B917" s="53"/>
      <c r="C917" s="53" t="s">
        <v>938</v>
      </c>
      <c r="D917" s="37"/>
      <c r="E917" s="10"/>
      <c r="F917" s="38">
        <f>Source!AO539</f>
        <v>386.07</v>
      </c>
      <c r="G917" s="39" t="str">
        <f>Source!DG539</f>
        <v>)*1,15</v>
      </c>
      <c r="H917" s="38">
        <f>ROUND(Source!AF539*Source!I539, 2)</f>
        <v>63.49</v>
      </c>
      <c r="I917" s="39"/>
      <c r="J917" s="39">
        <f>IF(Source!BA539&lt;&gt; 0, Source!BA539, 1)</f>
        <v>33.32</v>
      </c>
      <c r="K917" s="38">
        <f>Source!S539</f>
        <v>2115.46</v>
      </c>
      <c r="L917" s="40"/>
      <c r="R917">
        <f>H917</f>
        <v>63.49</v>
      </c>
    </row>
    <row r="918" spans="1:26" ht="14.25">
      <c r="A918" s="23"/>
      <c r="B918" s="53"/>
      <c r="C918" s="53" t="s">
        <v>92</v>
      </c>
      <c r="D918" s="37"/>
      <c r="E918" s="10"/>
      <c r="F918" s="38">
        <f>Source!AM539</f>
        <v>5.77</v>
      </c>
      <c r="G918" s="39" t="str">
        <f>Source!DE539</f>
        <v>)*1,25</v>
      </c>
      <c r="H918" s="38">
        <f>ROUND(Source!AD539*Source!I539, 2)</f>
        <v>1.03</v>
      </c>
      <c r="I918" s="39"/>
      <c r="J918" s="39">
        <f>IF(Source!BB539&lt;&gt; 0, Source!BB539, 1)</f>
        <v>9.84</v>
      </c>
      <c r="K918" s="38">
        <f>Source!Q539</f>
        <v>10.16</v>
      </c>
      <c r="L918" s="40"/>
    </row>
    <row r="919" spans="1:26" ht="14.25">
      <c r="A919" s="23"/>
      <c r="B919" s="53"/>
      <c r="C919" s="53" t="s">
        <v>944</v>
      </c>
      <c r="D919" s="37"/>
      <c r="E919" s="10"/>
      <c r="F919" s="38">
        <f>Source!AN539</f>
        <v>0.54</v>
      </c>
      <c r="G919" s="39" t="str">
        <f>Source!DF539</f>
        <v>)*1,25</v>
      </c>
      <c r="H919" s="50">
        <f>ROUND(Source!AE539*Source!I539, 2)</f>
        <v>0.1</v>
      </c>
      <c r="I919" s="39"/>
      <c r="J919" s="39">
        <f>IF(Source!BS539&lt;&gt; 0, Source!BS539, 1)</f>
        <v>33.32</v>
      </c>
      <c r="K919" s="50">
        <f>Source!R539</f>
        <v>3.24</v>
      </c>
      <c r="L919" s="40"/>
      <c r="R919">
        <f>H919</f>
        <v>0.1</v>
      </c>
    </row>
    <row r="920" spans="1:26" ht="14.25">
      <c r="A920" s="23"/>
      <c r="B920" s="53"/>
      <c r="C920" s="53" t="s">
        <v>946</v>
      </c>
      <c r="D920" s="37"/>
      <c r="E920" s="10"/>
      <c r="F920" s="38">
        <f>Source!AL539</f>
        <v>788.76</v>
      </c>
      <c r="G920" s="39" t="str">
        <f>Source!DD539</f>
        <v/>
      </c>
      <c r="H920" s="38">
        <f>ROUND(Source!AC539*Source!I539, 2)</f>
        <v>112.79</v>
      </c>
      <c r="I920" s="39"/>
      <c r="J920" s="39">
        <f>IF(Source!BC539&lt;&gt; 0, Source!BC539, 1)</f>
        <v>7.57</v>
      </c>
      <c r="K920" s="38">
        <f>Source!P539</f>
        <v>853.84</v>
      </c>
      <c r="L920" s="40"/>
    </row>
    <row r="921" spans="1:26" ht="14.25">
      <c r="A921" s="23"/>
      <c r="B921" s="53"/>
      <c r="C921" s="53" t="s">
        <v>939</v>
      </c>
      <c r="D921" s="37" t="s">
        <v>940</v>
      </c>
      <c r="E921" s="10">
        <f>Source!BZ539</f>
        <v>123</v>
      </c>
      <c r="F921" s="58" t="str">
        <f>CONCATENATE(" )", Source!DL539, Source!FT539, "=", Source!FX539)</f>
        <v xml:space="preserve"> )*0,9=110,7</v>
      </c>
      <c r="G921" s="59"/>
      <c r="H921" s="38">
        <f>SUM(S915:S925)</f>
        <v>70.39</v>
      </c>
      <c r="I921" s="41" t="str">
        <f>CONCATENATE(Source!FX539, Source!FV539, "=")</f>
        <v>110,7*0,85=</v>
      </c>
      <c r="J921" s="36">
        <f>Source!AT539</f>
        <v>94</v>
      </c>
      <c r="K921" s="38">
        <f>SUM(T915:T925)</f>
        <v>1991.58</v>
      </c>
      <c r="L921" s="40"/>
    </row>
    <row r="922" spans="1:26" ht="14.25">
      <c r="A922" s="23"/>
      <c r="B922" s="53"/>
      <c r="C922" s="53" t="s">
        <v>941</v>
      </c>
      <c r="D922" s="37" t="s">
        <v>940</v>
      </c>
      <c r="E922" s="10">
        <f>Source!CA539</f>
        <v>75</v>
      </c>
      <c r="F922" s="58" t="str">
        <f>CONCATENATE(" )", Source!DM539, Source!FU539, "=", Source!FY539)</f>
        <v xml:space="preserve"> )*0,85=63,75</v>
      </c>
      <c r="G922" s="59"/>
      <c r="H922" s="38">
        <f>SUM(U915:U925)</f>
        <v>40.54</v>
      </c>
      <c r="I922" s="41" t="str">
        <f>CONCATENATE(Source!FY539, Source!FW539, "=")</f>
        <v>63,75*0,8=</v>
      </c>
      <c r="J922" s="36">
        <f>Source!AU539</f>
        <v>51</v>
      </c>
      <c r="K922" s="38">
        <f>SUM(V915:V925)</f>
        <v>1080.54</v>
      </c>
      <c r="L922" s="40"/>
    </row>
    <row r="923" spans="1:26" ht="14.25">
      <c r="A923" s="23"/>
      <c r="B923" s="53"/>
      <c r="C923" s="53" t="s">
        <v>942</v>
      </c>
      <c r="D923" s="37" t="s">
        <v>943</v>
      </c>
      <c r="E923" s="10">
        <f>Source!AQ539</f>
        <v>45.26</v>
      </c>
      <c r="F923" s="38"/>
      <c r="G923" s="39" t="str">
        <f>Source!DI539</f>
        <v>)*1,15</v>
      </c>
      <c r="H923" s="38"/>
      <c r="I923" s="39"/>
      <c r="J923" s="39"/>
      <c r="K923" s="38"/>
      <c r="L923" s="42">
        <f>Source!U539</f>
        <v>7.4430069999999979</v>
      </c>
    </row>
    <row r="924" spans="1:26" ht="57">
      <c r="A924" s="23" t="str">
        <f>Source!E540</f>
        <v>9,1</v>
      </c>
      <c r="B924" s="53" t="str">
        <f>Source!F540</f>
        <v>101-4216</v>
      </c>
      <c r="C924" s="53" t="str">
        <f>Source!G540</f>
        <v>Линолеум полукоммерческий гетерогенный "TARKETT ИДИЛЛИЯ" (толщина 3,2 мм, толщина защитного слоя 0,5 мм, класс 23/32)</v>
      </c>
      <c r="D924" s="37" t="str">
        <f>Source!H540</f>
        <v>м2</v>
      </c>
      <c r="E924" s="10">
        <f>Source!I540</f>
        <v>14.586</v>
      </c>
      <c r="F924" s="38">
        <f>Source!AL540+Source!AM540+Source!AO540</f>
        <v>82.19</v>
      </c>
      <c r="G924" s="52" t="s">
        <v>3</v>
      </c>
      <c r="H924" s="38">
        <f>ROUND(Source!AC540*Source!I540, 2)+ROUND(Source!AD540*Source!I540, 2)+ROUND(Source!AF540*Source!I540, 2)</f>
        <v>1198.82</v>
      </c>
      <c r="I924" s="39"/>
      <c r="J924" s="39">
        <f>IF(Source!BC540&lt;&gt; 0, Source!BC540, 1)</f>
        <v>6.28</v>
      </c>
      <c r="K924" s="38">
        <f>Source!O540</f>
        <v>7528.61</v>
      </c>
      <c r="L924" s="40"/>
      <c r="S924">
        <f>ROUND((Source!FX540/100)*((ROUND(Source!AF540*Source!I540, 2)+ROUND(Source!AE540*Source!I540, 2))), 2)</f>
        <v>0</v>
      </c>
      <c r="T924">
        <f>Source!X540</f>
        <v>0</v>
      </c>
      <c r="U924">
        <f>ROUND((Source!FY540/100)*((ROUND(Source!AF540*Source!I540, 2)+ROUND(Source!AE540*Source!I540, 2))), 2)</f>
        <v>0</v>
      </c>
      <c r="V924">
        <f>Source!Y540</f>
        <v>0</v>
      </c>
      <c r="W924">
        <f>IF(Source!BI540&lt;=1,H924, 0)</f>
        <v>1198.82</v>
      </c>
      <c r="X924">
        <f>IF(Source!BI540=2,H924, 0)</f>
        <v>0</v>
      </c>
      <c r="Y924">
        <f>IF(Source!BI540=3,H924, 0)</f>
        <v>0</v>
      </c>
      <c r="Z924">
        <f>IF(Source!BI540=4,H924, 0)</f>
        <v>0</v>
      </c>
    </row>
    <row r="925" spans="1:26" ht="14.25">
      <c r="A925" s="54" t="str">
        <f>Source!E541</f>
        <v>9,2</v>
      </c>
      <c r="B925" s="55" t="str">
        <f>Source!F541</f>
        <v>101-9877</v>
      </c>
      <c r="C925" s="55" t="str">
        <f>Source!G541</f>
        <v>Линолеум без подосновы</v>
      </c>
      <c r="D925" s="43" t="str">
        <f>Source!H541</f>
        <v>м2</v>
      </c>
      <c r="E925" s="44">
        <f>Source!I541</f>
        <v>14.586</v>
      </c>
      <c r="F925" s="45">
        <f>Source!AL541+Source!AM541+Source!AO541</f>
        <v>0</v>
      </c>
      <c r="G925" s="46" t="s">
        <v>3</v>
      </c>
      <c r="H925" s="45">
        <f>ROUND(Source!AC541*Source!I541, 2)+ROUND(Source!AD541*Source!I541, 2)+ROUND(Source!AF541*Source!I541, 2)</f>
        <v>0</v>
      </c>
      <c r="I925" s="47"/>
      <c r="J925" s="47">
        <f>IF(Source!BC541&lt;&gt; 0, Source!BC541, 1)</f>
        <v>1</v>
      </c>
      <c r="K925" s="45">
        <f>Source!O541</f>
        <v>0</v>
      </c>
      <c r="L925" s="48"/>
      <c r="S925">
        <f>ROUND((Source!FX541/100)*((ROUND(Source!AF541*Source!I541, 2)+ROUND(Source!AE541*Source!I541, 2))), 2)</f>
        <v>0</v>
      </c>
      <c r="T925">
        <f>Source!X541</f>
        <v>0</v>
      </c>
      <c r="U925">
        <f>ROUND((Source!FY541/100)*((ROUND(Source!AF541*Source!I541, 2)+ROUND(Source!AE541*Source!I541, 2))), 2)</f>
        <v>0</v>
      </c>
      <c r="V925">
        <f>Source!Y541</f>
        <v>0</v>
      </c>
      <c r="W925">
        <f>IF(Source!BI541&lt;=1,H925, 0)</f>
        <v>0</v>
      </c>
      <c r="X925">
        <f>IF(Source!BI541=2,H925, 0)</f>
        <v>0</v>
      </c>
      <c r="Y925">
        <f>IF(Source!BI541=3,H925, 0)</f>
        <v>0</v>
      </c>
      <c r="Z925">
        <f>IF(Source!BI541=4,H925, 0)</f>
        <v>0</v>
      </c>
    </row>
    <row r="926" spans="1:26" ht="15">
      <c r="G926" s="60">
        <f>H917+H918+H920+H921+H922+SUM(H924:H925)</f>
        <v>1487.06</v>
      </c>
      <c r="H926" s="60"/>
      <c r="J926" s="60">
        <f>K917+K918+K920+K921+K922+SUM(K924:K925)</f>
        <v>13580.189999999999</v>
      </c>
      <c r="K926" s="60"/>
      <c r="L926" s="49">
        <f>Source!U539</f>
        <v>7.4430069999999979</v>
      </c>
      <c r="O926" s="32">
        <f>G926</f>
        <v>1487.06</v>
      </c>
      <c r="P926" s="32">
        <f>J926</f>
        <v>13580.189999999999</v>
      </c>
      <c r="Q926" s="32">
        <f>L926</f>
        <v>7.4430069999999979</v>
      </c>
      <c r="W926">
        <f>IF(Source!BI539&lt;=1,H917+H918+H920+H921+H922, 0)</f>
        <v>288.24</v>
      </c>
      <c r="X926">
        <f>IF(Source!BI539=2,H917+H918+H920+H921+H922, 0)</f>
        <v>0</v>
      </c>
      <c r="Y926">
        <f>IF(Source!BI539=3,H917+H918+H920+H921+H922, 0)</f>
        <v>0</v>
      </c>
      <c r="Z926">
        <f>IF(Source!BI539=4,H917+H918+H920+H921+H922, 0)</f>
        <v>0</v>
      </c>
    </row>
    <row r="927" spans="1:26" ht="42.75">
      <c r="A927" s="23" t="str">
        <f>Source!E542</f>
        <v>12</v>
      </c>
      <c r="B927" s="53" t="str">
        <f>Source!F542</f>
        <v>11-01-040-3</v>
      </c>
      <c r="C927" s="53" t="str">
        <f>Source!G542</f>
        <v>Устройство плинтусов поливинилхлоридных на винтах самонарезающих</v>
      </c>
      <c r="D927" s="37" t="str">
        <f>Source!H542</f>
        <v>100 М ПЛИНТУСА</v>
      </c>
      <c r="E927" s="10">
        <f>Source!I542</f>
        <v>0.17</v>
      </c>
      <c r="F927" s="38">
        <f>Source!AL542+Source!AM542+Source!AO542</f>
        <v>1468.0600000000002</v>
      </c>
      <c r="G927" s="39"/>
      <c r="H927" s="38"/>
      <c r="I927" s="39" t="str">
        <f>Source!BO542</f>
        <v>11-01-040-3</v>
      </c>
      <c r="J927" s="39"/>
      <c r="K927" s="38"/>
      <c r="L927" s="40"/>
      <c r="S927">
        <f>ROUND((Source!FX542/100)*((ROUND(Source!AF542*Source!I542, 2)+ROUND(Source!AE542*Source!I542, 2))), 2)</f>
        <v>13.23</v>
      </c>
      <c r="T927">
        <f>Source!X542</f>
        <v>374.36</v>
      </c>
      <c r="U927">
        <f>ROUND((Source!FY542/100)*((ROUND(Source!AF542*Source!I542, 2)+ROUND(Source!AE542*Source!I542, 2))), 2)</f>
        <v>7.62</v>
      </c>
      <c r="V927">
        <f>Source!Y542</f>
        <v>203.11</v>
      </c>
    </row>
    <row r="928" spans="1:26">
      <c r="C928" s="31" t="str">
        <f>"Объем: "&amp;Source!I542&amp;"=17/"&amp;"100"</f>
        <v>Объем: 0,17=17/100</v>
      </c>
    </row>
    <row r="929" spans="1:26" ht="14.25">
      <c r="A929" s="23"/>
      <c r="B929" s="53"/>
      <c r="C929" s="53" t="s">
        <v>938</v>
      </c>
      <c r="D929" s="37"/>
      <c r="E929" s="10"/>
      <c r="F929" s="38">
        <f>Source!AO542</f>
        <v>61.14</v>
      </c>
      <c r="G929" s="39" t="str">
        <f>Source!DG542</f>
        <v>)*1,15</v>
      </c>
      <c r="H929" s="38">
        <f>ROUND(Source!AF542*Source!I542, 2)</f>
        <v>11.95</v>
      </c>
      <c r="I929" s="39"/>
      <c r="J929" s="39">
        <f>IF(Source!BA542&lt;&gt; 0, Source!BA542, 1)</f>
        <v>33.32</v>
      </c>
      <c r="K929" s="38">
        <f>Source!S542</f>
        <v>398.26</v>
      </c>
      <c r="L929" s="40"/>
      <c r="R929">
        <f>H929</f>
        <v>11.95</v>
      </c>
    </row>
    <row r="930" spans="1:26" ht="14.25">
      <c r="A930" s="23"/>
      <c r="B930" s="53"/>
      <c r="C930" s="53" t="s">
        <v>92</v>
      </c>
      <c r="D930" s="37"/>
      <c r="E930" s="10"/>
      <c r="F930" s="38">
        <f>Source!AM542</f>
        <v>11.24</v>
      </c>
      <c r="G930" s="39" t="str">
        <f>Source!DE542</f>
        <v>)*1,25</v>
      </c>
      <c r="H930" s="38">
        <f>ROUND(Source!AD542*Source!I542, 2)</f>
        <v>2.39</v>
      </c>
      <c r="I930" s="39"/>
      <c r="J930" s="39">
        <f>IF(Source!BB542&lt;&gt; 0, Source!BB542, 1)</f>
        <v>5.63</v>
      </c>
      <c r="K930" s="38">
        <f>Source!Q542</f>
        <v>13.45</v>
      </c>
      <c r="L930" s="40"/>
    </row>
    <row r="931" spans="1:26" ht="14.25">
      <c r="A931" s="23"/>
      <c r="B931" s="53"/>
      <c r="C931" s="53" t="s">
        <v>946</v>
      </c>
      <c r="D931" s="37"/>
      <c r="E931" s="10"/>
      <c r="F931" s="38">
        <f>Source!AL542</f>
        <v>1395.68</v>
      </c>
      <c r="G931" s="39" t="str">
        <f>Source!DD542</f>
        <v/>
      </c>
      <c r="H931" s="38">
        <f>ROUND(Source!AC542*Source!I542, 2)</f>
        <v>237.27</v>
      </c>
      <c r="I931" s="39"/>
      <c r="J931" s="39">
        <f>IF(Source!BC542&lt;&gt; 0, Source!BC542, 1)</f>
        <v>2.68</v>
      </c>
      <c r="K931" s="38">
        <f>Source!P542</f>
        <v>635.87</v>
      </c>
      <c r="L931" s="40"/>
    </row>
    <row r="932" spans="1:26" ht="14.25">
      <c r="A932" s="23"/>
      <c r="B932" s="53"/>
      <c r="C932" s="53" t="s">
        <v>939</v>
      </c>
      <c r="D932" s="37" t="s">
        <v>940</v>
      </c>
      <c r="E932" s="10">
        <f>Source!BZ542</f>
        <v>123</v>
      </c>
      <c r="F932" s="58" t="str">
        <f>CONCATENATE(" )", Source!DL542, Source!FT542, "=", Source!FX542)</f>
        <v xml:space="preserve"> )*0,9=110,7</v>
      </c>
      <c r="G932" s="59"/>
      <c r="H932" s="38">
        <f>SUM(S927:S934)</f>
        <v>13.23</v>
      </c>
      <c r="I932" s="41" t="str">
        <f>CONCATENATE(Source!FX542, Source!FV542, "=")</f>
        <v>110,7*0,85=</v>
      </c>
      <c r="J932" s="36">
        <f>Source!AT542</f>
        <v>94</v>
      </c>
      <c r="K932" s="38">
        <f>SUM(T927:T934)</f>
        <v>374.36</v>
      </c>
      <c r="L932" s="40"/>
    </row>
    <row r="933" spans="1:26" ht="14.25">
      <c r="A933" s="23"/>
      <c r="B933" s="53"/>
      <c r="C933" s="53" t="s">
        <v>941</v>
      </c>
      <c r="D933" s="37" t="s">
        <v>940</v>
      </c>
      <c r="E933" s="10">
        <f>Source!CA542</f>
        <v>75</v>
      </c>
      <c r="F933" s="58" t="str">
        <f>CONCATENATE(" )", Source!DM542, Source!FU542, "=", Source!FY542)</f>
        <v xml:space="preserve"> )*0,85=63,75</v>
      </c>
      <c r="G933" s="59"/>
      <c r="H933" s="38">
        <f>SUM(U927:U934)</f>
        <v>7.62</v>
      </c>
      <c r="I933" s="41" t="str">
        <f>CONCATENATE(Source!FY542, Source!FW542, "=")</f>
        <v>63,75*0,8=</v>
      </c>
      <c r="J933" s="36">
        <f>Source!AU542</f>
        <v>51</v>
      </c>
      <c r="K933" s="38">
        <f>SUM(V927:V934)</f>
        <v>203.11</v>
      </c>
      <c r="L933" s="40"/>
    </row>
    <row r="934" spans="1:26" ht="14.25">
      <c r="A934" s="54"/>
      <c r="B934" s="55"/>
      <c r="C934" s="55" t="s">
        <v>942</v>
      </c>
      <c r="D934" s="43" t="s">
        <v>943</v>
      </c>
      <c r="E934" s="44">
        <f>Source!AQ542</f>
        <v>6.66</v>
      </c>
      <c r="F934" s="45"/>
      <c r="G934" s="47" t="str">
        <f>Source!DI542</f>
        <v>)*1,15</v>
      </c>
      <c r="H934" s="45"/>
      <c r="I934" s="47"/>
      <c r="J934" s="47"/>
      <c r="K934" s="45"/>
      <c r="L934" s="51">
        <f>Source!U542</f>
        <v>1.30203</v>
      </c>
    </row>
    <row r="935" spans="1:26" ht="15">
      <c r="G935" s="60">
        <f>H929+H930+H931+H932+H933</f>
        <v>272.46000000000004</v>
      </c>
      <c r="H935" s="60"/>
      <c r="J935" s="60">
        <f>K929+K930+K931+K932+K933</f>
        <v>1625.0500000000002</v>
      </c>
      <c r="K935" s="60"/>
      <c r="L935" s="49">
        <f>Source!U542</f>
        <v>1.30203</v>
      </c>
      <c r="O935" s="32">
        <f>G935</f>
        <v>272.46000000000004</v>
      </c>
      <c r="P935" s="32">
        <f>J935</f>
        <v>1625.0500000000002</v>
      </c>
      <c r="Q935" s="32">
        <f>L935</f>
        <v>1.30203</v>
      </c>
      <c r="W935">
        <f>IF(Source!BI542&lt;=1,H929+H930+H931+H932+H933, 0)</f>
        <v>272.46000000000004</v>
      </c>
      <c r="X935">
        <f>IF(Source!BI542=2,H929+H930+H931+H932+H933, 0)</f>
        <v>0</v>
      </c>
      <c r="Y935">
        <f>IF(Source!BI542=3,H929+H930+H931+H932+H933, 0)</f>
        <v>0</v>
      </c>
      <c r="Z935">
        <f>IF(Source!BI542=4,H929+H930+H931+H932+H933, 0)</f>
        <v>0</v>
      </c>
    </row>
    <row r="936" spans="1:26" ht="71.25">
      <c r="A936" s="23" t="str">
        <f>Source!E543</f>
        <v>13</v>
      </c>
      <c r="B936" s="53" t="str">
        <f>Source!F543</f>
        <v>10-05-010-1</v>
      </c>
      <c r="C936" s="53" t="str">
        <f>Source!G543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936" s="37" t="str">
        <f>Source!H543</f>
        <v>100 м2 стен (за вычетом проемов)</v>
      </c>
      <c r="E936" s="10">
        <f>Source!I543</f>
        <v>0.48499999999999999</v>
      </c>
      <c r="F936" s="38">
        <f>Source!AL543+Source!AM543+Source!AO543</f>
        <v>8276.1299999999992</v>
      </c>
      <c r="G936" s="39"/>
      <c r="H936" s="38"/>
      <c r="I936" s="39" t="str">
        <f>Source!BO543</f>
        <v>10-05-010-1</v>
      </c>
      <c r="J936" s="39"/>
      <c r="K936" s="38"/>
      <c r="L936" s="40"/>
      <c r="S936">
        <f>ROUND((Source!FX543/100)*((ROUND(Source!AF543*Source!I543, 2)+ROUND(Source!AE543*Source!I543, 2))), 2)</f>
        <v>478.14</v>
      </c>
      <c r="T936">
        <f>Source!X543</f>
        <v>13501.51</v>
      </c>
      <c r="U936">
        <f>ROUND((Source!FY543/100)*((ROUND(Source!AF543*Source!I543, 2)+ROUND(Source!AE543*Source!I543, 2))), 2)</f>
        <v>241.1</v>
      </c>
      <c r="V936">
        <f>Source!Y543</f>
        <v>6450.72</v>
      </c>
    </row>
    <row r="937" spans="1:26">
      <c r="C937" s="31" t="str">
        <f>"Объем: "&amp;Source!I543&amp;"=48,5/"&amp;"100"</f>
        <v>Объем: 0,485=48,5/100</v>
      </c>
    </row>
    <row r="938" spans="1:26" ht="14.25">
      <c r="A938" s="23"/>
      <c r="B938" s="53"/>
      <c r="C938" s="53" t="s">
        <v>938</v>
      </c>
      <c r="D938" s="37"/>
      <c r="E938" s="10"/>
      <c r="F938" s="38">
        <f>Source!AO543</f>
        <v>807.23</v>
      </c>
      <c r="G938" s="39" t="str">
        <f>Source!DG543</f>
        <v>)*1,15</v>
      </c>
      <c r="H938" s="38">
        <f>ROUND(Source!AF543*Source!I543, 2)</f>
        <v>450.23</v>
      </c>
      <c r="I938" s="39"/>
      <c r="J938" s="39">
        <f>IF(Source!BA543&lt;&gt; 0, Source!BA543, 1)</f>
        <v>33.32</v>
      </c>
      <c r="K938" s="38">
        <f>Source!S543</f>
        <v>15001.68</v>
      </c>
      <c r="L938" s="40"/>
      <c r="R938">
        <f>H938</f>
        <v>450.23</v>
      </c>
    </row>
    <row r="939" spans="1:26" ht="14.25">
      <c r="A939" s="23"/>
      <c r="B939" s="53"/>
      <c r="C939" s="53" t="s">
        <v>92</v>
      </c>
      <c r="D939" s="37"/>
      <c r="E939" s="10"/>
      <c r="F939" s="38">
        <f>Source!AM543</f>
        <v>23.37</v>
      </c>
      <c r="G939" s="39" t="str">
        <f>Source!DE543</f>
        <v>)*1,25</v>
      </c>
      <c r="H939" s="38">
        <f>ROUND(Source!AD543*Source!I543, 2)</f>
        <v>14.17</v>
      </c>
      <c r="I939" s="39"/>
      <c r="J939" s="39">
        <f>IF(Source!BB543&lt;&gt; 0, Source!BB543, 1)</f>
        <v>5.66</v>
      </c>
      <c r="K939" s="38">
        <f>Source!Q543</f>
        <v>80.180000000000007</v>
      </c>
      <c r="L939" s="40"/>
    </row>
    <row r="940" spans="1:26" ht="14.25">
      <c r="A940" s="23"/>
      <c r="B940" s="53"/>
      <c r="C940" s="53" t="s">
        <v>946</v>
      </c>
      <c r="D940" s="37"/>
      <c r="E940" s="10"/>
      <c r="F940" s="38">
        <f>Source!AL543</f>
        <v>7445.53</v>
      </c>
      <c r="G940" s="39" t="str">
        <f>Source!DD543</f>
        <v/>
      </c>
      <c r="H940" s="38">
        <f>ROUND(Source!AC543*Source!I543, 2)</f>
        <v>3611.08</v>
      </c>
      <c r="I940" s="39"/>
      <c r="J940" s="39">
        <f>IF(Source!BC543&lt;&gt; 0, Source!BC543, 1)</f>
        <v>5.84</v>
      </c>
      <c r="K940" s="38">
        <f>Source!P543</f>
        <v>21088.720000000001</v>
      </c>
      <c r="L940" s="40"/>
    </row>
    <row r="941" spans="1:26" ht="14.25">
      <c r="A941" s="23"/>
      <c r="B941" s="53"/>
      <c r="C941" s="53" t="s">
        <v>939</v>
      </c>
      <c r="D941" s="37" t="s">
        <v>940</v>
      </c>
      <c r="E941" s="10">
        <f>Source!BZ543</f>
        <v>118</v>
      </c>
      <c r="F941" s="58" t="str">
        <f>CONCATENATE(" )", Source!DL543, Source!FT543, "=", Source!FX543)</f>
        <v xml:space="preserve"> )*0,9=106,2</v>
      </c>
      <c r="G941" s="59"/>
      <c r="H941" s="38">
        <f>SUM(S936:S943)</f>
        <v>478.14</v>
      </c>
      <c r="I941" s="41" t="str">
        <f>CONCATENATE(Source!FX543, Source!FV543, "=")</f>
        <v>106,2*0,85=</v>
      </c>
      <c r="J941" s="36">
        <f>Source!AT543</f>
        <v>90</v>
      </c>
      <c r="K941" s="38">
        <f>SUM(T936:T943)</f>
        <v>13501.51</v>
      </c>
      <c r="L941" s="40"/>
    </row>
    <row r="942" spans="1:26" ht="14.25">
      <c r="A942" s="23"/>
      <c r="B942" s="53"/>
      <c r="C942" s="53" t="s">
        <v>941</v>
      </c>
      <c r="D942" s="37" t="s">
        <v>940</v>
      </c>
      <c r="E942" s="10">
        <f>Source!CA543</f>
        <v>63</v>
      </c>
      <c r="F942" s="58" t="str">
        <f>CONCATENATE(" )", Source!DM543, Source!FU543, "=", Source!FY543)</f>
        <v xml:space="preserve"> )*0,85=53,55</v>
      </c>
      <c r="G942" s="59"/>
      <c r="H942" s="38">
        <f>SUM(U936:U943)</f>
        <v>241.1</v>
      </c>
      <c r="I942" s="41" t="str">
        <f>CONCATENATE(Source!FY543, Source!FW543, "=")</f>
        <v>53,55*0,8=</v>
      </c>
      <c r="J942" s="36">
        <f>Source!AU543</f>
        <v>43</v>
      </c>
      <c r="K942" s="38">
        <f>SUM(V936:V943)</f>
        <v>6450.72</v>
      </c>
      <c r="L942" s="40"/>
    </row>
    <row r="943" spans="1:26" ht="14.25">
      <c r="A943" s="54"/>
      <c r="B943" s="55"/>
      <c r="C943" s="55" t="s">
        <v>942</v>
      </c>
      <c r="D943" s="43" t="s">
        <v>943</v>
      </c>
      <c r="E943" s="44">
        <f>Source!AQ543</f>
        <v>89</v>
      </c>
      <c r="F943" s="45"/>
      <c r="G943" s="47" t="str">
        <f>Source!DI543</f>
        <v>)*1,15</v>
      </c>
      <c r="H943" s="45"/>
      <c r="I943" s="47"/>
      <c r="J943" s="47"/>
      <c r="K943" s="45"/>
      <c r="L943" s="51">
        <f>Source!U543</f>
        <v>49.639749999999999</v>
      </c>
    </row>
    <row r="944" spans="1:26" ht="15">
      <c r="G944" s="60">
        <f>H938+H939+H940+H941+H942</f>
        <v>4794.72</v>
      </c>
      <c r="H944" s="60"/>
      <c r="J944" s="60">
        <f>K938+K939+K940+K941+K942</f>
        <v>56122.810000000005</v>
      </c>
      <c r="K944" s="60"/>
      <c r="L944" s="49">
        <f>Source!U543</f>
        <v>49.639749999999999</v>
      </c>
      <c r="O944" s="32">
        <f>G944</f>
        <v>4794.72</v>
      </c>
      <c r="P944" s="32">
        <f>J944</f>
        <v>56122.810000000005</v>
      </c>
      <c r="Q944" s="32">
        <f>L944</f>
        <v>49.639749999999999</v>
      </c>
      <c r="W944">
        <f>IF(Source!BI543&lt;=1,H938+H939+H940+H941+H942, 0)</f>
        <v>4794.72</v>
      </c>
      <c r="X944">
        <f>IF(Source!BI543=2,H938+H939+H940+H941+H942, 0)</f>
        <v>0</v>
      </c>
      <c r="Y944">
        <f>IF(Source!BI543=3,H938+H939+H940+H941+H942, 0)</f>
        <v>0</v>
      </c>
      <c r="Z944">
        <f>IF(Source!BI543=4,H938+H939+H940+H941+H942, 0)</f>
        <v>0</v>
      </c>
    </row>
    <row r="945" spans="1:26" ht="71.25">
      <c r="A945" s="23" t="str">
        <f>Source!E544</f>
        <v>15</v>
      </c>
      <c r="B945" s="53" t="str">
        <f>Source!F544</f>
        <v>15-06-002-6</v>
      </c>
      <c r="C945" s="53" t="str">
        <f>Source!G544</f>
        <v>Оклейка стен моющимися обоями на тканевой основе по листовым материалам</v>
      </c>
      <c r="D945" s="37" t="str">
        <f>Source!H544</f>
        <v>100 м2 оклеиваемой поверхности</v>
      </c>
      <c r="E945" s="10">
        <f>Source!I544</f>
        <v>0.48499999999999999</v>
      </c>
      <c r="F945" s="38">
        <f>Source!AL544+Source!AM544+Source!AO544</f>
        <v>7084.130000000001</v>
      </c>
      <c r="G945" s="39"/>
      <c r="H945" s="38"/>
      <c r="I945" s="39" t="str">
        <f>Source!BO544</f>
        <v>15-06-002-6</v>
      </c>
      <c r="J945" s="39"/>
      <c r="K945" s="38"/>
      <c r="L945" s="40"/>
      <c r="S945">
        <f>ROUND((Source!FX544/100)*((ROUND(Source!AF544*Source!I544, 2)+ROUND(Source!AE544*Source!I544, 2))), 2)</f>
        <v>273.99</v>
      </c>
      <c r="T945">
        <f>Source!X544</f>
        <v>7728.58</v>
      </c>
      <c r="U945">
        <f>ROUND((Source!FY544/100)*((ROUND(Source!AF544*Source!I544, 2)+ROUND(Source!AE544*Source!I544, 2))), 2)</f>
        <v>135.55000000000001</v>
      </c>
      <c r="V945">
        <f>Source!Y544</f>
        <v>3574.47</v>
      </c>
    </row>
    <row r="946" spans="1:26">
      <c r="C946" s="31" t="str">
        <f>"Объем: "&amp;Source!I544&amp;"=48,5/"&amp;"100"</f>
        <v>Объем: 0,485=48,5/100</v>
      </c>
    </row>
    <row r="947" spans="1:26" ht="14.25">
      <c r="A947" s="23"/>
      <c r="B947" s="53"/>
      <c r="C947" s="53" t="s">
        <v>938</v>
      </c>
      <c r="D947" s="37"/>
      <c r="E947" s="10"/>
      <c r="F947" s="38">
        <f>Source!AO544</f>
        <v>519.67999999999995</v>
      </c>
      <c r="G947" s="39" t="str">
        <f>Source!DG544</f>
        <v>)*1,15</v>
      </c>
      <c r="H947" s="38">
        <f>ROUND(Source!AF544*Source!I544, 2)</f>
        <v>289.85000000000002</v>
      </c>
      <c r="I947" s="39"/>
      <c r="J947" s="39">
        <f>IF(Source!BA544&lt;&gt; 0, Source!BA544, 1)</f>
        <v>33.32</v>
      </c>
      <c r="K947" s="38">
        <f>Source!S544</f>
        <v>9657.82</v>
      </c>
      <c r="L947" s="40"/>
      <c r="R947">
        <f>H947</f>
        <v>289.85000000000002</v>
      </c>
    </row>
    <row r="948" spans="1:26" ht="14.25">
      <c r="A948" s="23"/>
      <c r="B948" s="53"/>
      <c r="C948" s="53" t="s">
        <v>92</v>
      </c>
      <c r="D948" s="37"/>
      <c r="E948" s="10"/>
      <c r="F948" s="38">
        <f>Source!AM544</f>
        <v>1.18</v>
      </c>
      <c r="G948" s="39" t="str">
        <f>Source!DE544</f>
        <v>)*1,25</v>
      </c>
      <c r="H948" s="38">
        <f>ROUND(Source!AD544*Source!I544, 2)</f>
        <v>0.72</v>
      </c>
      <c r="I948" s="39"/>
      <c r="J948" s="39">
        <f>IF(Source!BB544&lt;&gt; 0, Source!BB544, 1)</f>
        <v>11.86</v>
      </c>
      <c r="K948" s="38">
        <f>Source!Q544</f>
        <v>8.51</v>
      </c>
      <c r="L948" s="40"/>
    </row>
    <row r="949" spans="1:26" ht="14.25">
      <c r="A949" s="23"/>
      <c r="B949" s="53"/>
      <c r="C949" s="53" t="s">
        <v>944</v>
      </c>
      <c r="D949" s="37"/>
      <c r="E949" s="10"/>
      <c r="F949" s="38">
        <f>Source!AN544</f>
        <v>0.14000000000000001</v>
      </c>
      <c r="G949" s="39" t="str">
        <f>Source!DF544</f>
        <v>)*1,25</v>
      </c>
      <c r="H949" s="50">
        <f>ROUND(Source!AE544*Source!I544, 2)</f>
        <v>0.09</v>
      </c>
      <c r="I949" s="39"/>
      <c r="J949" s="39">
        <f>IF(Source!BS544&lt;&gt; 0, Source!BS544, 1)</f>
        <v>33.32</v>
      </c>
      <c r="K949" s="50">
        <f>Source!R544</f>
        <v>2.91</v>
      </c>
      <c r="L949" s="40"/>
      <c r="R949">
        <f>H949</f>
        <v>0.09</v>
      </c>
    </row>
    <row r="950" spans="1:26" ht="14.25">
      <c r="A950" s="23"/>
      <c r="B950" s="53"/>
      <c r="C950" s="53" t="s">
        <v>946</v>
      </c>
      <c r="D950" s="37"/>
      <c r="E950" s="10"/>
      <c r="F950" s="38">
        <f>Source!AL544</f>
        <v>6563.27</v>
      </c>
      <c r="G950" s="39" t="str">
        <f>Source!DD544</f>
        <v/>
      </c>
      <c r="H950" s="38">
        <f>ROUND(Source!AC544*Source!I544, 2)</f>
        <v>3183.19</v>
      </c>
      <c r="I950" s="39"/>
      <c r="J950" s="39">
        <f>IF(Source!BC544&lt;&gt; 0, Source!BC544, 1)</f>
        <v>1.21</v>
      </c>
      <c r="K950" s="38">
        <f>Source!P544</f>
        <v>3851.65</v>
      </c>
      <c r="L950" s="40"/>
    </row>
    <row r="951" spans="1:26" ht="14.25">
      <c r="A951" s="23"/>
      <c r="B951" s="53"/>
      <c r="C951" s="53" t="s">
        <v>939</v>
      </c>
      <c r="D951" s="37" t="s">
        <v>940</v>
      </c>
      <c r="E951" s="10">
        <f>Source!BZ544</f>
        <v>105</v>
      </c>
      <c r="F951" s="58" t="str">
        <f>CONCATENATE(" )", Source!DL544, Source!FT544, "=", Source!FX544)</f>
        <v xml:space="preserve"> )*0,9=94,5</v>
      </c>
      <c r="G951" s="59"/>
      <c r="H951" s="38">
        <f>SUM(S945:S953)</f>
        <v>273.99</v>
      </c>
      <c r="I951" s="41" t="str">
        <f>CONCATENATE(Source!FX544, Source!FV544, "=")</f>
        <v>94,5*0,85=</v>
      </c>
      <c r="J951" s="36">
        <f>Source!AT544</f>
        <v>80</v>
      </c>
      <c r="K951" s="38">
        <f>SUM(T945:T953)</f>
        <v>7728.58</v>
      </c>
      <c r="L951" s="40"/>
    </row>
    <row r="952" spans="1:26" ht="14.25">
      <c r="A952" s="23"/>
      <c r="B952" s="53"/>
      <c r="C952" s="53" t="s">
        <v>941</v>
      </c>
      <c r="D952" s="37" t="s">
        <v>940</v>
      </c>
      <c r="E952" s="10">
        <f>Source!CA544</f>
        <v>55</v>
      </c>
      <c r="F952" s="58" t="str">
        <f>CONCATENATE(" )", Source!DM544, Source!FU544, "=", Source!FY544)</f>
        <v xml:space="preserve"> )*0,85=46,75</v>
      </c>
      <c r="G952" s="59"/>
      <c r="H952" s="38">
        <f>SUM(U945:U953)</f>
        <v>135.55000000000001</v>
      </c>
      <c r="I952" s="41" t="str">
        <f>CONCATENATE(Source!FY544, Source!FW544, "=")</f>
        <v>46,75*0,8=</v>
      </c>
      <c r="J952" s="36">
        <f>Source!AU544</f>
        <v>37</v>
      </c>
      <c r="K952" s="38">
        <f>SUM(V945:V953)</f>
        <v>3574.47</v>
      </c>
      <c r="L952" s="40"/>
    </row>
    <row r="953" spans="1:26" ht="14.25">
      <c r="A953" s="54"/>
      <c r="B953" s="55"/>
      <c r="C953" s="55" t="s">
        <v>942</v>
      </c>
      <c r="D953" s="43" t="s">
        <v>943</v>
      </c>
      <c r="E953" s="44">
        <f>Source!AQ544</f>
        <v>55.94</v>
      </c>
      <c r="F953" s="45"/>
      <c r="G953" s="47" t="str">
        <f>Source!DI544</f>
        <v>)*1,15</v>
      </c>
      <c r="H953" s="45"/>
      <c r="I953" s="47"/>
      <c r="J953" s="47"/>
      <c r="K953" s="45"/>
      <c r="L953" s="51">
        <f>Source!U544</f>
        <v>31.200534999999995</v>
      </c>
    </row>
    <row r="954" spans="1:26" ht="15">
      <c r="G954" s="60">
        <f>H947+H948+H950+H951+H952</f>
        <v>3883.3</v>
      </c>
      <c r="H954" s="60"/>
      <c r="J954" s="60">
        <f>K947+K948+K950+K951+K952</f>
        <v>24821.03</v>
      </c>
      <c r="K954" s="60"/>
      <c r="L954" s="49">
        <f>Source!U544</f>
        <v>31.200534999999995</v>
      </c>
      <c r="O954" s="32">
        <f>G954</f>
        <v>3883.3</v>
      </c>
      <c r="P954" s="32">
        <f>J954</f>
        <v>24821.03</v>
      </c>
      <c r="Q954" s="32">
        <f>L954</f>
        <v>31.200534999999995</v>
      </c>
      <c r="W954">
        <f>IF(Source!BI544&lt;=1,H947+H948+H950+H951+H952, 0)</f>
        <v>3883.3</v>
      </c>
      <c r="X954">
        <f>IF(Source!BI544=2,H947+H948+H950+H951+H952, 0)</f>
        <v>0</v>
      </c>
      <c r="Y954">
        <f>IF(Source!BI544=3,H947+H948+H950+H951+H952, 0)</f>
        <v>0</v>
      </c>
      <c r="Z954">
        <f>IF(Source!BI544=4,H947+H948+H950+H951+H952, 0)</f>
        <v>0</v>
      </c>
    </row>
    <row r="955" spans="1:26" ht="28.5">
      <c r="A955" s="23" t="str">
        <f>Source!E545</f>
        <v>16</v>
      </c>
      <c r="B955" s="53" t="str">
        <f>Source!F545</f>
        <v>м08-03-591-9</v>
      </c>
      <c r="C955" s="53" t="str">
        <f>Source!G545</f>
        <v>Розетка штепсельная утопленного типа при скрытой проводке</v>
      </c>
      <c r="D955" s="37" t="str">
        <f>Source!H545</f>
        <v>100 шт.</v>
      </c>
      <c r="E955" s="10">
        <f>Source!I545</f>
        <v>0.03</v>
      </c>
      <c r="F955" s="38">
        <f>Source!AL545+Source!AM545+Source!AO545</f>
        <v>371.42</v>
      </c>
      <c r="G955" s="39"/>
      <c r="H955" s="38"/>
      <c r="I955" s="39" t="str">
        <f>Source!BO545</f>
        <v>м08-03-591-9</v>
      </c>
      <c r="J955" s="39"/>
      <c r="K955" s="38"/>
      <c r="L955" s="40"/>
      <c r="S955">
        <f>ROUND((Source!FX545/100)*((ROUND(Source!AF545*Source!I545, 2)+ROUND(Source!AE545*Source!I545, 2))), 2)</f>
        <v>8.6300000000000008</v>
      </c>
      <c r="T955">
        <f>Source!X545</f>
        <v>245.15</v>
      </c>
      <c r="U955">
        <f>ROUND((Source!FY545/100)*((ROUND(Source!AF545*Source!I545, 2)+ROUND(Source!AE545*Source!I545, 2))), 2)</f>
        <v>5.9</v>
      </c>
      <c r="V955">
        <f>Source!Y545</f>
        <v>157.38</v>
      </c>
    </row>
    <row r="956" spans="1:26">
      <c r="C956" s="31" t="str">
        <f>"Объем: "&amp;Source!I545&amp;"=3/"&amp;"100"</f>
        <v>Объем: 0,03=3/100</v>
      </c>
    </row>
    <row r="957" spans="1:26" ht="14.25">
      <c r="A957" s="23"/>
      <c r="B957" s="53"/>
      <c r="C957" s="53" t="s">
        <v>938</v>
      </c>
      <c r="D957" s="37"/>
      <c r="E957" s="10"/>
      <c r="F957" s="38">
        <f>Source!AO545</f>
        <v>302.36</v>
      </c>
      <c r="G957" s="39" t="str">
        <f>Source!DG545</f>
        <v/>
      </c>
      <c r="H957" s="38">
        <f>ROUND(Source!AF545*Source!I545, 2)</f>
        <v>9.07</v>
      </c>
      <c r="I957" s="39"/>
      <c r="J957" s="39">
        <f>IF(Source!BA545&lt;&gt; 0, Source!BA545, 1)</f>
        <v>33.32</v>
      </c>
      <c r="K957" s="38">
        <f>Source!S545</f>
        <v>302.24</v>
      </c>
      <c r="L957" s="40"/>
      <c r="R957">
        <f>H957</f>
        <v>9.07</v>
      </c>
    </row>
    <row r="958" spans="1:26" ht="14.25">
      <c r="A958" s="23"/>
      <c r="B958" s="53"/>
      <c r="C958" s="53" t="s">
        <v>92</v>
      </c>
      <c r="D958" s="37"/>
      <c r="E958" s="10"/>
      <c r="F958" s="38">
        <f>Source!AM545</f>
        <v>5.78</v>
      </c>
      <c r="G958" s="39" t="str">
        <f>Source!DE545</f>
        <v/>
      </c>
      <c r="H958" s="38">
        <f>ROUND(Source!AD545*Source!I545, 2)</f>
        <v>0.17</v>
      </c>
      <c r="I958" s="39"/>
      <c r="J958" s="39">
        <f>IF(Source!BB545&lt;&gt; 0, Source!BB545, 1)</f>
        <v>9.01</v>
      </c>
      <c r="K958" s="38">
        <f>Source!Q545</f>
        <v>1.56</v>
      </c>
      <c r="L958" s="40"/>
    </row>
    <row r="959" spans="1:26" ht="14.25">
      <c r="A959" s="23"/>
      <c r="B959" s="53"/>
      <c r="C959" s="53" t="s">
        <v>944</v>
      </c>
      <c r="D959" s="37"/>
      <c r="E959" s="10"/>
      <c r="F959" s="38">
        <f>Source!AN545</f>
        <v>0.41</v>
      </c>
      <c r="G959" s="39" t="str">
        <f>Source!DF545</f>
        <v/>
      </c>
      <c r="H959" s="50">
        <f>ROUND(Source!AE545*Source!I545, 2)</f>
        <v>0.01</v>
      </c>
      <c r="I959" s="39"/>
      <c r="J959" s="39">
        <f>IF(Source!BS545&lt;&gt; 0, Source!BS545, 1)</f>
        <v>33.32</v>
      </c>
      <c r="K959" s="50">
        <f>Source!R545</f>
        <v>0.41</v>
      </c>
      <c r="L959" s="40"/>
      <c r="R959">
        <f>H959</f>
        <v>0.01</v>
      </c>
    </row>
    <row r="960" spans="1:26" ht="14.25">
      <c r="A960" s="23"/>
      <c r="B960" s="53"/>
      <c r="C960" s="53" t="s">
        <v>946</v>
      </c>
      <c r="D960" s="37"/>
      <c r="E960" s="10"/>
      <c r="F960" s="38">
        <f>Source!AL545</f>
        <v>63.28</v>
      </c>
      <c r="G960" s="39" t="str">
        <f>Source!DD545</f>
        <v/>
      </c>
      <c r="H960" s="38">
        <f>ROUND(Source!AC545*Source!I545, 2)</f>
        <v>1.9</v>
      </c>
      <c r="I960" s="39"/>
      <c r="J960" s="39">
        <f>IF(Source!BC545&lt;&gt; 0, Source!BC545, 1)</f>
        <v>7.17</v>
      </c>
      <c r="K960" s="38">
        <f>Source!P545</f>
        <v>13.61</v>
      </c>
      <c r="L960" s="40"/>
    </row>
    <row r="961" spans="1:26" ht="14.25">
      <c r="A961" s="23"/>
      <c r="B961" s="53"/>
      <c r="C961" s="53" t="s">
        <v>939</v>
      </c>
      <c r="D961" s="37" t="s">
        <v>940</v>
      </c>
      <c r="E961" s="10">
        <f>Source!BZ545</f>
        <v>95</v>
      </c>
      <c r="F961" s="56"/>
      <c r="G961" s="39"/>
      <c r="H961" s="38">
        <f>SUM(S955:S965)</f>
        <v>8.6300000000000008</v>
      </c>
      <c r="I961" s="41" t="str">
        <f>CONCATENATE(Source!FX545, Source!FV545, "=")</f>
        <v>95*0,85=</v>
      </c>
      <c r="J961" s="36">
        <f>Source!AT545</f>
        <v>81</v>
      </c>
      <c r="K961" s="38">
        <f>SUM(T955:T965)</f>
        <v>245.15</v>
      </c>
      <c r="L961" s="40"/>
    </row>
    <row r="962" spans="1:26" ht="14.25">
      <c r="A962" s="23"/>
      <c r="B962" s="53"/>
      <c r="C962" s="53" t="s">
        <v>941</v>
      </c>
      <c r="D962" s="37" t="s">
        <v>940</v>
      </c>
      <c r="E962" s="10">
        <f>Source!CA545</f>
        <v>65</v>
      </c>
      <c r="F962" s="56"/>
      <c r="G962" s="39"/>
      <c r="H962" s="38">
        <f>SUM(U955:U965)</f>
        <v>5.9</v>
      </c>
      <c r="I962" s="41" t="str">
        <f>CONCATENATE(Source!FY545, Source!FW545, "=")</f>
        <v>65*0,8=</v>
      </c>
      <c r="J962" s="36">
        <f>Source!AU545</f>
        <v>52</v>
      </c>
      <c r="K962" s="38">
        <f>SUM(V955:V965)</f>
        <v>157.38</v>
      </c>
      <c r="L962" s="40"/>
    </row>
    <row r="963" spans="1:26" ht="14.25">
      <c r="A963" s="23"/>
      <c r="B963" s="53"/>
      <c r="C963" s="53" t="s">
        <v>942</v>
      </c>
      <c r="D963" s="37" t="s">
        <v>943</v>
      </c>
      <c r="E963" s="10">
        <f>Source!AQ545</f>
        <v>30.48</v>
      </c>
      <c r="F963" s="38"/>
      <c r="G963" s="39" t="str">
        <f>Source!DI545</f>
        <v/>
      </c>
      <c r="H963" s="38"/>
      <c r="I963" s="39"/>
      <c r="J963" s="39"/>
      <c r="K963" s="38"/>
      <c r="L963" s="42">
        <f>Source!U545</f>
        <v>0.91439999999999999</v>
      </c>
    </row>
    <row r="964" spans="1:26" ht="28.5">
      <c r="A964" s="23" t="str">
        <f>Source!E546</f>
        <v>16,1</v>
      </c>
      <c r="B964" s="53" t="str">
        <f>Source!F546</f>
        <v>503-0606</v>
      </c>
      <c r="C964" s="53" t="str">
        <f>Source!G546</f>
        <v>Коробка для установки розеток и выключателей скрытой проводки</v>
      </c>
      <c r="D964" s="37" t="str">
        <f>Source!H546</f>
        <v>1000 шт.</v>
      </c>
      <c r="E964" s="10">
        <f>Source!I546</f>
        <v>3.0000000000000001E-3</v>
      </c>
      <c r="F964" s="38">
        <f>Source!AL546+Source!AM546+Source!AO546</f>
        <v>1998.42</v>
      </c>
      <c r="G964" s="52" t="s">
        <v>3</v>
      </c>
      <c r="H964" s="38">
        <f>ROUND(Source!AC546*Source!I546, 2)+ROUND(Source!AD546*Source!I546, 2)+ROUND(Source!AF546*Source!I546, 2)</f>
        <v>6</v>
      </c>
      <c r="I964" s="39"/>
      <c r="J964" s="39">
        <f>IF(Source!BC546&lt;&gt; 0, Source!BC546, 1)</f>
        <v>2.98</v>
      </c>
      <c r="K964" s="38">
        <f>Source!O546</f>
        <v>17.87</v>
      </c>
      <c r="L964" s="40"/>
      <c r="S964">
        <f>ROUND((Source!FX546/100)*((ROUND(Source!AF546*Source!I546, 2)+ROUND(Source!AE546*Source!I546, 2))), 2)</f>
        <v>0</v>
      </c>
      <c r="T964">
        <f>Source!X546</f>
        <v>0</v>
      </c>
      <c r="U964">
        <f>ROUND((Source!FY546/100)*((ROUND(Source!AF546*Source!I546, 2)+ROUND(Source!AE546*Source!I546, 2))), 2)</f>
        <v>0</v>
      </c>
      <c r="V964">
        <f>Source!Y546</f>
        <v>0</v>
      </c>
      <c r="W964">
        <f>IF(Source!BI546&lt;=1,H964, 0)</f>
        <v>0</v>
      </c>
      <c r="X964">
        <f>IF(Source!BI546=2,H964, 0)</f>
        <v>6</v>
      </c>
      <c r="Y964">
        <f>IF(Source!BI546=3,H964, 0)</f>
        <v>0</v>
      </c>
      <c r="Z964">
        <f>IF(Source!BI546=4,H964, 0)</f>
        <v>0</v>
      </c>
    </row>
    <row r="965" spans="1:26" ht="28.5">
      <c r="A965" s="54" t="str">
        <f>Source!E547</f>
        <v>16,2</v>
      </c>
      <c r="B965" s="55" t="str">
        <f>Source!F547</f>
        <v>503-0475</v>
      </c>
      <c r="C965" s="55" t="str">
        <f>Source!G547</f>
        <v>Розетка скрытой проводки с заземлением</v>
      </c>
      <c r="D965" s="43" t="str">
        <f>Source!H547</f>
        <v>шт.</v>
      </c>
      <c r="E965" s="44">
        <f>Source!I547</f>
        <v>3</v>
      </c>
      <c r="F965" s="45">
        <f>Source!AL547+Source!AM547+Source!AO547</f>
        <v>7.62</v>
      </c>
      <c r="G965" s="46" t="s">
        <v>3</v>
      </c>
      <c r="H965" s="45">
        <f>ROUND(Source!AC547*Source!I547, 2)+ROUND(Source!AD547*Source!I547, 2)+ROUND(Source!AF547*Source!I547, 2)</f>
        <v>22.86</v>
      </c>
      <c r="I965" s="47"/>
      <c r="J965" s="47">
        <f>IF(Source!BC547&lt;&gt; 0, Source!BC547, 1)</f>
        <v>8.06</v>
      </c>
      <c r="K965" s="45">
        <f>Source!O547</f>
        <v>184.25</v>
      </c>
      <c r="L965" s="48"/>
      <c r="S965">
        <f>ROUND((Source!FX547/100)*((ROUND(Source!AF547*Source!I547, 2)+ROUND(Source!AE547*Source!I547, 2))), 2)</f>
        <v>0</v>
      </c>
      <c r="T965">
        <f>Source!X547</f>
        <v>0</v>
      </c>
      <c r="U965">
        <f>ROUND((Source!FY547/100)*((ROUND(Source!AF547*Source!I547, 2)+ROUND(Source!AE547*Source!I547, 2))), 2)</f>
        <v>0</v>
      </c>
      <c r="V965">
        <f>Source!Y547</f>
        <v>0</v>
      </c>
      <c r="W965">
        <f>IF(Source!BI547&lt;=1,H965, 0)</f>
        <v>0</v>
      </c>
      <c r="X965">
        <f>IF(Source!BI547=2,H965, 0)</f>
        <v>22.86</v>
      </c>
      <c r="Y965">
        <f>IF(Source!BI547=3,H965, 0)</f>
        <v>0</v>
      </c>
      <c r="Z965">
        <f>IF(Source!BI547=4,H965, 0)</f>
        <v>0</v>
      </c>
    </row>
    <row r="966" spans="1:26" ht="15">
      <c r="G966" s="60">
        <f>H957+H958+H960+H961+H962+SUM(H964:H965)</f>
        <v>54.53</v>
      </c>
      <c r="H966" s="60"/>
      <c r="J966" s="60">
        <f>K957+K958+K960+K961+K962+SUM(K964:K965)</f>
        <v>922.06000000000006</v>
      </c>
      <c r="K966" s="60"/>
      <c r="L966" s="49">
        <f>Source!U545</f>
        <v>0.91439999999999999</v>
      </c>
      <c r="O966" s="32">
        <f>G966</f>
        <v>54.53</v>
      </c>
      <c r="P966" s="32">
        <f>J966</f>
        <v>922.06000000000006</v>
      </c>
      <c r="Q966" s="32">
        <f>L966</f>
        <v>0.91439999999999999</v>
      </c>
      <c r="W966">
        <f>IF(Source!BI545&lt;=1,H957+H958+H960+H961+H962, 0)</f>
        <v>0</v>
      </c>
      <c r="X966">
        <f>IF(Source!BI545=2,H957+H958+H960+H961+H962, 0)</f>
        <v>25.67</v>
      </c>
      <c r="Y966">
        <f>IF(Source!BI545=3,H957+H958+H960+H961+H962, 0)</f>
        <v>0</v>
      </c>
      <c r="Z966">
        <f>IF(Source!BI545=4,H957+H958+H960+H961+H962, 0)</f>
        <v>0</v>
      </c>
    </row>
    <row r="967" spans="1:26" ht="42.75">
      <c r="A967" s="23" t="str">
        <f>Source!E548</f>
        <v>17</v>
      </c>
      <c r="B967" s="53" t="str">
        <f>Source!F548</f>
        <v>м08-03-591-5</v>
      </c>
      <c r="C967" s="53" t="str">
        <f>Source!G548</f>
        <v>Выключатель двухклавишный утопленного типа при скрытой проводке</v>
      </c>
      <c r="D967" s="37" t="str">
        <f>Source!H548</f>
        <v>100 шт.</v>
      </c>
      <c r="E967" s="10">
        <f>Source!I548</f>
        <v>0.01</v>
      </c>
      <c r="F967" s="38">
        <f>Source!AL548+Source!AM548+Source!AO548</f>
        <v>302.15000000000003</v>
      </c>
      <c r="G967" s="39"/>
      <c r="H967" s="38"/>
      <c r="I967" s="39" t="str">
        <f>Source!BO548</f>
        <v>м08-03-591-5</v>
      </c>
      <c r="J967" s="39"/>
      <c r="K967" s="38"/>
      <c r="L967" s="40"/>
      <c r="S967">
        <f>ROUND((Source!FX548/100)*((ROUND(Source!AF548*Source!I548, 2)+ROUND(Source!AE548*Source!I548, 2))), 2)</f>
        <v>2.4700000000000002</v>
      </c>
      <c r="T967">
        <f>Source!X548</f>
        <v>70.36</v>
      </c>
      <c r="U967">
        <f>ROUND((Source!FY548/100)*((ROUND(Source!AF548*Source!I548, 2)+ROUND(Source!AE548*Source!I548, 2))), 2)</f>
        <v>1.69</v>
      </c>
      <c r="V967">
        <f>Source!Y548</f>
        <v>45.17</v>
      </c>
    </row>
    <row r="968" spans="1:26">
      <c r="C968" s="31" t="str">
        <f>"Объем: "&amp;Source!I548&amp;"=1/"&amp;"100"</f>
        <v>Объем: 0,01=1/100</v>
      </c>
    </row>
    <row r="969" spans="1:26" ht="14.25">
      <c r="A969" s="23"/>
      <c r="B969" s="53"/>
      <c r="C969" s="53" t="s">
        <v>938</v>
      </c>
      <c r="D969" s="37"/>
      <c r="E969" s="10"/>
      <c r="F969" s="38">
        <f>Source!AO548</f>
        <v>260.3</v>
      </c>
      <c r="G969" s="39" t="str">
        <f>Source!DG548</f>
        <v/>
      </c>
      <c r="H969" s="38">
        <f>ROUND(Source!AF548*Source!I548, 2)</f>
        <v>2.6</v>
      </c>
      <c r="I969" s="39"/>
      <c r="J969" s="39">
        <f>IF(Source!BA548&lt;&gt; 0, Source!BA548, 1)</f>
        <v>33.32</v>
      </c>
      <c r="K969" s="38">
        <f>Source!S548</f>
        <v>86.73</v>
      </c>
      <c r="L969" s="40"/>
      <c r="R969">
        <f>H969</f>
        <v>2.6</v>
      </c>
    </row>
    <row r="970" spans="1:26" ht="14.25">
      <c r="A970" s="23"/>
      <c r="B970" s="53"/>
      <c r="C970" s="53" t="s">
        <v>92</v>
      </c>
      <c r="D970" s="37"/>
      <c r="E970" s="10"/>
      <c r="F970" s="38">
        <f>Source!AM548</f>
        <v>5.78</v>
      </c>
      <c r="G970" s="39" t="str">
        <f>Source!DE548</f>
        <v/>
      </c>
      <c r="H970" s="38">
        <f>ROUND(Source!AD548*Source!I548, 2)</f>
        <v>0.06</v>
      </c>
      <c r="I970" s="39"/>
      <c r="J970" s="39">
        <f>IF(Source!BB548&lt;&gt; 0, Source!BB548, 1)</f>
        <v>9.01</v>
      </c>
      <c r="K970" s="38">
        <f>Source!Q548</f>
        <v>0.52</v>
      </c>
      <c r="L970" s="40"/>
    </row>
    <row r="971" spans="1:26" ht="14.25">
      <c r="A971" s="23"/>
      <c r="B971" s="53"/>
      <c r="C971" s="53" t="s">
        <v>944</v>
      </c>
      <c r="D971" s="37"/>
      <c r="E971" s="10"/>
      <c r="F971" s="38">
        <f>Source!AN548</f>
        <v>0.41</v>
      </c>
      <c r="G971" s="39" t="str">
        <f>Source!DF548</f>
        <v/>
      </c>
      <c r="H971" s="50">
        <f>ROUND(Source!AE548*Source!I548, 2)</f>
        <v>0</v>
      </c>
      <c r="I971" s="39"/>
      <c r="J971" s="39">
        <f>IF(Source!BS548&lt;&gt; 0, Source!BS548, 1)</f>
        <v>33.32</v>
      </c>
      <c r="K971" s="50">
        <f>Source!R548</f>
        <v>0.14000000000000001</v>
      </c>
      <c r="L971" s="40"/>
      <c r="R971">
        <f>H971</f>
        <v>0</v>
      </c>
    </row>
    <row r="972" spans="1:26" ht="14.25">
      <c r="A972" s="23"/>
      <c r="B972" s="53"/>
      <c r="C972" s="53" t="s">
        <v>946</v>
      </c>
      <c r="D972" s="37"/>
      <c r="E972" s="10"/>
      <c r="F972" s="38">
        <f>Source!AL548</f>
        <v>36.07</v>
      </c>
      <c r="G972" s="39" t="str">
        <f>Source!DD548</f>
        <v/>
      </c>
      <c r="H972" s="38">
        <f>ROUND(Source!AC548*Source!I548, 2)</f>
        <v>0.36</v>
      </c>
      <c r="I972" s="39"/>
      <c r="J972" s="39">
        <f>IF(Source!BC548&lt;&gt; 0, Source!BC548, 1)</f>
        <v>7.19</v>
      </c>
      <c r="K972" s="38">
        <f>Source!P548</f>
        <v>2.59</v>
      </c>
      <c r="L972" s="40"/>
    </row>
    <row r="973" spans="1:26" ht="14.25">
      <c r="A973" s="23"/>
      <c r="B973" s="53"/>
      <c r="C973" s="53" t="s">
        <v>939</v>
      </c>
      <c r="D973" s="37" t="s">
        <v>940</v>
      </c>
      <c r="E973" s="10">
        <f>Source!BZ548</f>
        <v>95</v>
      </c>
      <c r="F973" s="56"/>
      <c r="G973" s="39"/>
      <c r="H973" s="38">
        <f>SUM(S967:S977)</f>
        <v>2.4700000000000002</v>
      </c>
      <c r="I973" s="41" t="str">
        <f>CONCATENATE(Source!FX548, Source!FV548, "=")</f>
        <v>95*0,85=</v>
      </c>
      <c r="J973" s="36">
        <f>Source!AT548</f>
        <v>81</v>
      </c>
      <c r="K973" s="38">
        <f>SUM(T967:T977)</f>
        <v>70.36</v>
      </c>
      <c r="L973" s="40"/>
    </row>
    <row r="974" spans="1:26" ht="14.25">
      <c r="A974" s="23"/>
      <c r="B974" s="53"/>
      <c r="C974" s="53" t="s">
        <v>941</v>
      </c>
      <c r="D974" s="37" t="s">
        <v>940</v>
      </c>
      <c r="E974" s="10">
        <f>Source!CA548</f>
        <v>65</v>
      </c>
      <c r="F974" s="56"/>
      <c r="G974" s="39"/>
      <c r="H974" s="38">
        <f>SUM(U967:U977)</f>
        <v>1.69</v>
      </c>
      <c r="I974" s="41" t="str">
        <f>CONCATENATE(Source!FY548, Source!FW548, "=")</f>
        <v>65*0,8=</v>
      </c>
      <c r="J974" s="36">
        <f>Source!AU548</f>
        <v>52</v>
      </c>
      <c r="K974" s="38">
        <f>SUM(V967:V977)</f>
        <v>45.17</v>
      </c>
      <c r="L974" s="40"/>
    </row>
    <row r="975" spans="1:26" ht="14.25">
      <c r="A975" s="23"/>
      <c r="B975" s="53"/>
      <c r="C975" s="53" t="s">
        <v>942</v>
      </c>
      <c r="D975" s="37" t="s">
        <v>943</v>
      </c>
      <c r="E975" s="10">
        <f>Source!AQ548</f>
        <v>26.24</v>
      </c>
      <c r="F975" s="38"/>
      <c r="G975" s="39" t="str">
        <f>Source!DI548</f>
        <v/>
      </c>
      <c r="H975" s="38"/>
      <c r="I975" s="39"/>
      <c r="J975" s="39"/>
      <c r="K975" s="38"/>
      <c r="L975" s="42">
        <f>Source!U548</f>
        <v>0.26239999999999997</v>
      </c>
    </row>
    <row r="976" spans="1:26" ht="28.5">
      <c r="A976" s="23" t="str">
        <f>Source!E549</f>
        <v>17,1</v>
      </c>
      <c r="B976" s="53" t="str">
        <f>Source!F549</f>
        <v>503-0606</v>
      </c>
      <c r="C976" s="53" t="str">
        <f>Source!G549</f>
        <v>Коробка для установки розеток и выключателей скрытой проводки</v>
      </c>
      <c r="D976" s="37" t="str">
        <f>Source!H549</f>
        <v>1000 шт.</v>
      </c>
      <c r="E976" s="10">
        <f>Source!I549</f>
        <v>1E-3</v>
      </c>
      <c r="F976" s="38">
        <f>Source!AL549+Source!AM549+Source!AO549</f>
        <v>1998.42</v>
      </c>
      <c r="G976" s="52" t="s">
        <v>3</v>
      </c>
      <c r="H976" s="38">
        <f>ROUND(Source!AC549*Source!I549, 2)+ROUND(Source!AD549*Source!I549, 2)+ROUND(Source!AF549*Source!I549, 2)</f>
        <v>2</v>
      </c>
      <c r="I976" s="39"/>
      <c r="J976" s="39">
        <f>IF(Source!BC549&lt;&gt; 0, Source!BC549, 1)</f>
        <v>2.98</v>
      </c>
      <c r="K976" s="38">
        <f>Source!O549</f>
        <v>5.96</v>
      </c>
      <c r="L976" s="40"/>
      <c r="S976">
        <f>ROUND((Source!FX549/100)*((ROUND(Source!AF549*Source!I549, 2)+ROUND(Source!AE549*Source!I549, 2))), 2)</f>
        <v>0</v>
      </c>
      <c r="T976">
        <f>Source!X549</f>
        <v>0</v>
      </c>
      <c r="U976">
        <f>ROUND((Source!FY549/100)*((ROUND(Source!AF549*Source!I549, 2)+ROUND(Source!AE549*Source!I549, 2))), 2)</f>
        <v>0</v>
      </c>
      <c r="V976">
        <f>Source!Y549</f>
        <v>0</v>
      </c>
      <c r="W976">
        <f>IF(Source!BI549&lt;=1,H976, 0)</f>
        <v>0</v>
      </c>
      <c r="X976">
        <f>IF(Source!BI549=2,H976, 0)</f>
        <v>2</v>
      </c>
      <c r="Y976">
        <f>IF(Source!BI549=3,H976, 0)</f>
        <v>0</v>
      </c>
      <c r="Z976">
        <f>IF(Source!BI549=4,H976, 0)</f>
        <v>0</v>
      </c>
    </row>
    <row r="977" spans="1:26" ht="57">
      <c r="A977" s="54" t="str">
        <f>Source!E550</f>
        <v>17,2</v>
      </c>
      <c r="B977" s="55" t="str">
        <f>Source!F550</f>
        <v>509-4600</v>
      </c>
      <c r="C977" s="55" t="str">
        <f>Source!G550</f>
        <v>Выключатель двухклавишный для скрытой проводки серии "Прима", марка С56-039 с подсветкой, цвет бежевый</v>
      </c>
      <c r="D977" s="43" t="str">
        <f>Source!H550</f>
        <v>шт.</v>
      </c>
      <c r="E977" s="44">
        <f>Source!I550</f>
        <v>1</v>
      </c>
      <c r="F977" s="45">
        <f>Source!AL550+Source!AM550+Source!AO550</f>
        <v>8.81</v>
      </c>
      <c r="G977" s="46" t="s">
        <v>3</v>
      </c>
      <c r="H977" s="45">
        <f>ROUND(Source!AC550*Source!I550, 2)+ROUND(Source!AD550*Source!I550, 2)+ROUND(Source!AF550*Source!I550, 2)</f>
        <v>8.81</v>
      </c>
      <c r="I977" s="47"/>
      <c r="J977" s="47">
        <f>IF(Source!BC550&lt;&gt; 0, Source!BC550, 1)</f>
        <v>8.68</v>
      </c>
      <c r="K977" s="45">
        <f>Source!O550</f>
        <v>76.47</v>
      </c>
      <c r="L977" s="48"/>
      <c r="S977">
        <f>ROUND((Source!FX550/100)*((ROUND(Source!AF550*Source!I550, 2)+ROUND(Source!AE550*Source!I550, 2))), 2)</f>
        <v>0</v>
      </c>
      <c r="T977">
        <f>Source!X550</f>
        <v>0</v>
      </c>
      <c r="U977">
        <f>ROUND((Source!FY550/100)*((ROUND(Source!AF550*Source!I550, 2)+ROUND(Source!AE550*Source!I550, 2))), 2)</f>
        <v>0</v>
      </c>
      <c r="V977">
        <f>Source!Y550</f>
        <v>0</v>
      </c>
      <c r="W977">
        <f>IF(Source!BI550&lt;=1,H977, 0)</f>
        <v>0</v>
      </c>
      <c r="X977">
        <f>IF(Source!BI550=2,H977, 0)</f>
        <v>8.81</v>
      </c>
      <c r="Y977">
        <f>IF(Source!BI550=3,H977, 0)</f>
        <v>0</v>
      </c>
      <c r="Z977">
        <f>IF(Source!BI550=4,H977, 0)</f>
        <v>0</v>
      </c>
    </row>
    <row r="978" spans="1:26" ht="15">
      <c r="G978" s="60">
        <f>H969+H970+H972+H973+H974+SUM(H976:H977)</f>
        <v>17.990000000000002</v>
      </c>
      <c r="H978" s="60"/>
      <c r="J978" s="60">
        <f>K969+K970+K972+K973+K974+SUM(K976:K977)</f>
        <v>287.8</v>
      </c>
      <c r="K978" s="60"/>
      <c r="L978" s="49">
        <f>Source!U548</f>
        <v>0.26239999999999997</v>
      </c>
      <c r="O978" s="32">
        <f>G978</f>
        <v>17.990000000000002</v>
      </c>
      <c r="P978" s="32">
        <f>J978</f>
        <v>287.8</v>
      </c>
      <c r="Q978" s="32">
        <f>L978</f>
        <v>0.26239999999999997</v>
      </c>
      <c r="W978">
        <f>IF(Source!BI548&lt;=1,H969+H970+H972+H973+H974, 0)</f>
        <v>0</v>
      </c>
      <c r="X978">
        <f>IF(Source!BI548=2,H969+H970+H972+H973+H974, 0)</f>
        <v>7.18</v>
      </c>
      <c r="Y978">
        <f>IF(Source!BI548=3,H969+H970+H972+H973+H974, 0)</f>
        <v>0</v>
      </c>
      <c r="Z978">
        <f>IF(Source!BI548=4,H969+H970+H972+H973+H974, 0)</f>
        <v>0</v>
      </c>
    </row>
    <row r="979" spans="1:26" ht="79.5">
      <c r="A979" s="23" t="str">
        <f>Source!E551</f>
        <v>18</v>
      </c>
      <c r="B979" s="53" t="s">
        <v>950</v>
      </c>
      <c r="C979" s="53" t="str">
        <f>Source!G551</f>
        <v>Устройство подвесных потолков из гипсокартонных листов (ГКЛ) по системе «КНАУФ» одноуровневых (П 113)</v>
      </c>
      <c r="D979" s="37" t="str">
        <f>Source!H551</f>
        <v>100 м2 потолка</v>
      </c>
      <c r="E979" s="10">
        <f>Source!I551</f>
        <v>0.14299999999999999</v>
      </c>
      <c r="F979" s="38">
        <f>Source!AL551+Source!AM551+Source!AO551</f>
        <v>6484.31</v>
      </c>
      <c r="G979" s="39"/>
      <c r="H979" s="38"/>
      <c r="I979" s="39" t="str">
        <f>Source!BO551</f>
        <v>10-05-011-2</v>
      </c>
      <c r="J979" s="39"/>
      <c r="K979" s="38"/>
      <c r="L979" s="40"/>
      <c r="S979">
        <f>ROUND((Source!FX551/100)*((ROUND(Source!AF551*Source!I551, 2)+ROUND(Source!AE551*Source!I551, 2))), 2)</f>
        <v>153.65</v>
      </c>
      <c r="T979">
        <f>Source!X551</f>
        <v>4338.71</v>
      </c>
      <c r="U979">
        <f>ROUND((Source!FY551/100)*((ROUND(Source!AF551*Source!I551, 2)+ROUND(Source!AE551*Source!I551, 2))), 2)</f>
        <v>77.48</v>
      </c>
      <c r="V979">
        <f>Source!Y551</f>
        <v>2072.94</v>
      </c>
    </row>
    <row r="980" spans="1:26">
      <c r="C980" s="31" t="str">
        <f>"Объем: "&amp;Source!I551&amp;"=14,3/"&amp;"100"</f>
        <v>Объем: 0,143=14,3/100</v>
      </c>
    </row>
    <row r="981" spans="1:26" ht="14.25">
      <c r="A981" s="23"/>
      <c r="B981" s="53"/>
      <c r="C981" s="53" t="s">
        <v>938</v>
      </c>
      <c r="D981" s="37"/>
      <c r="E981" s="10"/>
      <c r="F981" s="38">
        <f>Source!AO551</f>
        <v>879.79</v>
      </c>
      <c r="G981" s="39" t="str">
        <f>Source!DG551</f>
        <v>)*1,15</v>
      </c>
      <c r="H981" s="38">
        <f>ROUND(Source!AF551*Source!I551, 2)</f>
        <v>144.68</v>
      </c>
      <c r="I981" s="39"/>
      <c r="J981" s="39">
        <f>IF(Source!BA551&lt;&gt; 0, Source!BA551, 1)</f>
        <v>33.32</v>
      </c>
      <c r="K981" s="38">
        <f>Source!S551</f>
        <v>4820.79</v>
      </c>
      <c r="L981" s="40"/>
      <c r="R981">
        <f>H981</f>
        <v>144.68</v>
      </c>
    </row>
    <row r="982" spans="1:26" ht="14.25">
      <c r="A982" s="23"/>
      <c r="B982" s="53"/>
      <c r="C982" s="53" t="s">
        <v>92</v>
      </c>
      <c r="D982" s="37"/>
      <c r="E982" s="10"/>
      <c r="F982" s="38">
        <f>Source!AM551</f>
        <v>20.05</v>
      </c>
      <c r="G982" s="39" t="str">
        <f>Source!DE551</f>
        <v>)*1,25</v>
      </c>
      <c r="H982" s="38">
        <f>ROUND(Source!AD551*Source!I551, 2)</f>
        <v>3.58</v>
      </c>
      <c r="I982" s="39"/>
      <c r="J982" s="39">
        <f>IF(Source!BB551&lt;&gt; 0, Source!BB551, 1)</f>
        <v>6.45</v>
      </c>
      <c r="K982" s="38">
        <f>Source!Q551</f>
        <v>23.11</v>
      </c>
      <c r="L982" s="40"/>
    </row>
    <row r="983" spans="1:26" ht="14.25">
      <c r="A983" s="23"/>
      <c r="B983" s="53"/>
      <c r="C983" s="53" t="s">
        <v>946</v>
      </c>
      <c r="D983" s="37"/>
      <c r="E983" s="10"/>
      <c r="F983" s="38">
        <f>Source!AL551</f>
        <v>5584.47</v>
      </c>
      <c r="G983" s="39" t="str">
        <f>Source!DD551</f>
        <v/>
      </c>
      <c r="H983" s="38">
        <f>ROUND(Source!AC551*Source!I551, 2)</f>
        <v>798.58</v>
      </c>
      <c r="I983" s="39"/>
      <c r="J983" s="39">
        <f>IF(Source!BC551&lt;&gt; 0, Source!BC551, 1)</f>
        <v>6.17</v>
      </c>
      <c r="K983" s="38">
        <f>Source!P551</f>
        <v>4927.2299999999996</v>
      </c>
      <c r="L983" s="40"/>
    </row>
    <row r="984" spans="1:26" ht="14.25">
      <c r="A984" s="23"/>
      <c r="B984" s="53"/>
      <c r="C984" s="53" t="s">
        <v>939</v>
      </c>
      <c r="D984" s="37" t="s">
        <v>940</v>
      </c>
      <c r="E984" s="10">
        <f>Source!BZ551</f>
        <v>118</v>
      </c>
      <c r="F984" s="58" t="str">
        <f>CONCATENATE(" )", Source!DL551, Source!FT551, "=", Source!FX551)</f>
        <v xml:space="preserve"> )*0,9=106,2</v>
      </c>
      <c r="G984" s="59"/>
      <c r="H984" s="38">
        <f>SUM(S979:S986)</f>
        <v>153.65</v>
      </c>
      <c r="I984" s="41" t="str">
        <f>CONCATENATE(Source!FX551, Source!FV551, "=")</f>
        <v>106,2*0,85=</v>
      </c>
      <c r="J984" s="36">
        <f>Source!AT551</f>
        <v>90</v>
      </c>
      <c r="K984" s="38">
        <f>SUM(T979:T986)</f>
        <v>4338.71</v>
      </c>
      <c r="L984" s="40"/>
    </row>
    <row r="985" spans="1:26" ht="14.25">
      <c r="A985" s="23"/>
      <c r="B985" s="53"/>
      <c r="C985" s="53" t="s">
        <v>941</v>
      </c>
      <c r="D985" s="37" t="s">
        <v>940</v>
      </c>
      <c r="E985" s="10">
        <f>Source!CA551</f>
        <v>63</v>
      </c>
      <c r="F985" s="58" t="str">
        <f>CONCATENATE(" )", Source!DM551, Source!FU551, "=", Source!FY551)</f>
        <v xml:space="preserve"> )*0,85=53,55</v>
      </c>
      <c r="G985" s="59"/>
      <c r="H985" s="38">
        <f>SUM(U979:U986)</f>
        <v>77.48</v>
      </c>
      <c r="I985" s="41" t="str">
        <f>CONCATENATE(Source!FY551, Source!FW551, "=")</f>
        <v>53,55*0,8=</v>
      </c>
      <c r="J985" s="36">
        <f>Source!AU551</f>
        <v>43</v>
      </c>
      <c r="K985" s="38">
        <f>SUM(V979:V986)</f>
        <v>2072.94</v>
      </c>
      <c r="L985" s="40"/>
    </row>
    <row r="986" spans="1:26" ht="14.25">
      <c r="A986" s="54"/>
      <c r="B986" s="55"/>
      <c r="C986" s="55" t="s">
        <v>942</v>
      </c>
      <c r="D986" s="43" t="s">
        <v>943</v>
      </c>
      <c r="E986" s="44">
        <f>Source!AQ551</f>
        <v>97</v>
      </c>
      <c r="F986" s="45"/>
      <c r="G986" s="47" t="str">
        <f>Source!DI551</f>
        <v>)*1,15</v>
      </c>
      <c r="H986" s="45"/>
      <c r="I986" s="47"/>
      <c r="J986" s="47"/>
      <c r="K986" s="45"/>
      <c r="L986" s="51">
        <f>Source!U551</f>
        <v>15.951649999999999</v>
      </c>
    </row>
    <row r="987" spans="1:26" ht="15">
      <c r="G987" s="60">
        <f>H981+H982+H983+H984+H985</f>
        <v>1177.97</v>
      </c>
      <c r="H987" s="60"/>
      <c r="J987" s="60">
        <f>K981+K982+K983+K984+K985</f>
        <v>16182.78</v>
      </c>
      <c r="K987" s="60"/>
      <c r="L987" s="49">
        <f>Source!U551</f>
        <v>15.951649999999999</v>
      </c>
      <c r="O987" s="32">
        <f>G987</f>
        <v>1177.97</v>
      </c>
      <c r="P987" s="32">
        <f>J987</f>
        <v>16182.78</v>
      </c>
      <c r="Q987" s="32">
        <f>L987</f>
        <v>15.951649999999999</v>
      </c>
      <c r="W987">
        <f>IF(Source!BI551&lt;=1,H981+H982+H983+H984+H985, 0)</f>
        <v>1177.97</v>
      </c>
      <c r="X987">
        <f>IF(Source!BI551=2,H981+H982+H983+H984+H985, 0)</f>
        <v>0</v>
      </c>
      <c r="Y987">
        <f>IF(Source!BI551=3,H981+H982+H983+H984+H985, 0)</f>
        <v>0</v>
      </c>
      <c r="Z987">
        <f>IF(Source!BI551=4,H981+H982+H983+H984+H985, 0)</f>
        <v>0</v>
      </c>
    </row>
    <row r="988" spans="1:26" ht="71.25">
      <c r="A988" s="23" t="str">
        <f>Source!E552</f>
        <v>19</v>
      </c>
      <c r="B988" s="53" t="str">
        <f>Source!F552</f>
        <v>м08-03-593-6</v>
      </c>
      <c r="C988" s="53" t="str">
        <f>Source!G552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988" s="37" t="str">
        <f>Source!H552</f>
        <v>100 шт.</v>
      </c>
      <c r="E988" s="10">
        <f>Source!I552</f>
        <v>0.06</v>
      </c>
      <c r="F988" s="38">
        <f>Source!AL552+Source!AM552+Source!AO552</f>
        <v>1442.38</v>
      </c>
      <c r="G988" s="39"/>
      <c r="H988" s="38"/>
      <c r="I988" s="39" t="str">
        <f>Source!BO552</f>
        <v>м08-03-593-6</v>
      </c>
      <c r="J988" s="39"/>
      <c r="K988" s="38"/>
      <c r="L988" s="40"/>
      <c r="S988">
        <f>ROUND((Source!FX552/100)*((ROUND(Source!AF552*Source!I552, 2)+ROUND(Source!AE552*Source!I552, 2))), 2)</f>
        <v>40.619999999999997</v>
      </c>
      <c r="T988">
        <f>Source!X552</f>
        <v>1154</v>
      </c>
      <c r="U988">
        <f>ROUND((Source!FY552/100)*((ROUND(Source!AF552*Source!I552, 2)+ROUND(Source!AE552*Source!I552, 2))), 2)</f>
        <v>27.79</v>
      </c>
      <c r="V988">
        <f>Source!Y552</f>
        <v>740.84</v>
      </c>
    </row>
    <row r="989" spans="1:26">
      <c r="C989" s="31" t="str">
        <f>"Объем: "&amp;Source!I552&amp;"=6/"&amp;"100"</f>
        <v>Объем: 0,06=6/100</v>
      </c>
    </row>
    <row r="990" spans="1:26" ht="14.25">
      <c r="A990" s="23"/>
      <c r="B990" s="53"/>
      <c r="C990" s="53" t="s">
        <v>938</v>
      </c>
      <c r="D990" s="37"/>
      <c r="E990" s="10"/>
      <c r="F990" s="38">
        <f>Source!AO552</f>
        <v>700.75</v>
      </c>
      <c r="G990" s="39" t="str">
        <f>Source!DG552</f>
        <v/>
      </c>
      <c r="H990" s="38">
        <f>ROUND(Source!AF552*Source!I552, 2)</f>
        <v>42.05</v>
      </c>
      <c r="I990" s="39"/>
      <c r="J990" s="39">
        <f>IF(Source!BA552&lt;&gt; 0, Source!BA552, 1)</f>
        <v>33.32</v>
      </c>
      <c r="K990" s="38">
        <f>Source!S552</f>
        <v>1400.94</v>
      </c>
      <c r="L990" s="40"/>
      <c r="R990">
        <f>H990</f>
        <v>42.05</v>
      </c>
    </row>
    <row r="991" spans="1:26" ht="14.25">
      <c r="A991" s="23"/>
      <c r="B991" s="53"/>
      <c r="C991" s="53" t="s">
        <v>92</v>
      </c>
      <c r="D991" s="37"/>
      <c r="E991" s="10"/>
      <c r="F991" s="38">
        <f>Source!AM552</f>
        <v>226.27</v>
      </c>
      <c r="G991" s="39" t="str">
        <f>Source!DE552</f>
        <v/>
      </c>
      <c r="H991" s="38">
        <f>ROUND(Source!AD552*Source!I552, 2)</f>
        <v>13.58</v>
      </c>
      <c r="I991" s="39"/>
      <c r="J991" s="39">
        <f>IF(Source!BB552&lt;&gt; 0, Source!BB552, 1)</f>
        <v>8.4499999999999993</v>
      </c>
      <c r="K991" s="38">
        <f>Source!Q552</f>
        <v>114.72</v>
      </c>
      <c r="L991" s="40"/>
    </row>
    <row r="992" spans="1:26" ht="14.25">
      <c r="A992" s="23"/>
      <c r="B992" s="53"/>
      <c r="C992" s="53" t="s">
        <v>944</v>
      </c>
      <c r="D992" s="37"/>
      <c r="E992" s="10"/>
      <c r="F992" s="38">
        <f>Source!AN552</f>
        <v>11.88</v>
      </c>
      <c r="G992" s="39" t="str">
        <f>Source!DF552</f>
        <v/>
      </c>
      <c r="H992" s="50">
        <f>ROUND(Source!AE552*Source!I552, 2)</f>
        <v>0.71</v>
      </c>
      <c r="I992" s="39"/>
      <c r="J992" s="39">
        <f>IF(Source!BS552&lt;&gt; 0, Source!BS552, 1)</f>
        <v>33.32</v>
      </c>
      <c r="K992" s="50">
        <f>Source!R552</f>
        <v>23.75</v>
      </c>
      <c r="L992" s="40"/>
      <c r="R992">
        <f>H992</f>
        <v>0.71</v>
      </c>
    </row>
    <row r="993" spans="1:26" ht="14.25">
      <c r="A993" s="23"/>
      <c r="B993" s="53"/>
      <c r="C993" s="53" t="s">
        <v>946</v>
      </c>
      <c r="D993" s="37"/>
      <c r="E993" s="10"/>
      <c r="F993" s="38">
        <f>Source!AL552</f>
        <v>515.36</v>
      </c>
      <c r="G993" s="39" t="str">
        <f>Source!DD552</f>
        <v/>
      </c>
      <c r="H993" s="38">
        <f>ROUND(Source!AC552*Source!I552, 2)</f>
        <v>30.92</v>
      </c>
      <c r="I993" s="39"/>
      <c r="J993" s="39">
        <f>IF(Source!BC552&lt;&gt; 0, Source!BC552, 1)</f>
        <v>3.63</v>
      </c>
      <c r="K993" s="38">
        <f>Source!P552</f>
        <v>112.25</v>
      </c>
      <c r="L993" s="40"/>
    </row>
    <row r="994" spans="1:26" ht="14.25">
      <c r="A994" s="23"/>
      <c r="B994" s="53"/>
      <c r="C994" s="53" t="s">
        <v>939</v>
      </c>
      <c r="D994" s="37" t="s">
        <v>940</v>
      </c>
      <c r="E994" s="10">
        <f>Source!BZ552</f>
        <v>95</v>
      </c>
      <c r="F994" s="56"/>
      <c r="G994" s="39"/>
      <c r="H994" s="38">
        <f>SUM(S988:S997)</f>
        <v>40.619999999999997</v>
      </c>
      <c r="I994" s="41" t="str">
        <f>CONCATENATE(Source!FX552, Source!FV552, "=")</f>
        <v>95*0,85=</v>
      </c>
      <c r="J994" s="36">
        <f>Source!AT552</f>
        <v>81</v>
      </c>
      <c r="K994" s="38">
        <f>SUM(T988:T997)</f>
        <v>1154</v>
      </c>
      <c r="L994" s="40"/>
    </row>
    <row r="995" spans="1:26" ht="14.25">
      <c r="A995" s="23"/>
      <c r="B995" s="53"/>
      <c r="C995" s="53" t="s">
        <v>941</v>
      </c>
      <c r="D995" s="37" t="s">
        <v>940</v>
      </c>
      <c r="E995" s="10">
        <f>Source!CA552</f>
        <v>65</v>
      </c>
      <c r="F995" s="56"/>
      <c r="G995" s="39"/>
      <c r="H995" s="38">
        <f>SUM(U988:U997)</f>
        <v>27.79</v>
      </c>
      <c r="I995" s="41" t="str">
        <f>CONCATENATE(Source!FY552, Source!FW552, "=")</f>
        <v>65*0,8=</v>
      </c>
      <c r="J995" s="36">
        <f>Source!AU552</f>
        <v>52</v>
      </c>
      <c r="K995" s="38">
        <f>SUM(V988:V997)</f>
        <v>740.84</v>
      </c>
      <c r="L995" s="40"/>
    </row>
    <row r="996" spans="1:26" ht="14.25">
      <c r="A996" s="23"/>
      <c r="B996" s="53"/>
      <c r="C996" s="53" t="s">
        <v>942</v>
      </c>
      <c r="D996" s="37" t="s">
        <v>943</v>
      </c>
      <c r="E996" s="10">
        <f>Source!AQ552</f>
        <v>70.64</v>
      </c>
      <c r="F996" s="38"/>
      <c r="G996" s="39" t="str">
        <f>Source!DI552</f>
        <v/>
      </c>
      <c r="H996" s="38"/>
      <c r="I996" s="39"/>
      <c r="J996" s="39"/>
      <c r="K996" s="38"/>
      <c r="L996" s="42">
        <f>Source!U552</f>
        <v>4.2383999999999995</v>
      </c>
    </row>
    <row r="997" spans="1:26" ht="42.75">
      <c r="A997" s="54" t="str">
        <f>Source!E553</f>
        <v>19,1</v>
      </c>
      <c r="B997" s="55" t="str">
        <f>Source!F553</f>
        <v>509-1338</v>
      </c>
      <c r="C997" s="55" t="str">
        <f>Source!G553</f>
        <v>Светильник точечный марки AMBER 50 2 05 R50, неповоротный, с накладным стеклом, хром</v>
      </c>
      <c r="D997" s="43" t="str">
        <f>Source!H553</f>
        <v>шт.</v>
      </c>
      <c r="E997" s="44">
        <f>Source!I553</f>
        <v>6</v>
      </c>
      <c r="F997" s="45">
        <f>Source!AL553+Source!AM553+Source!AO553</f>
        <v>15.27</v>
      </c>
      <c r="G997" s="46" t="s">
        <v>3</v>
      </c>
      <c r="H997" s="45">
        <f>ROUND(Source!AC553*Source!I553, 2)+ROUND(Source!AD553*Source!I553, 2)+ROUND(Source!AF553*Source!I553, 2)</f>
        <v>91.62</v>
      </c>
      <c r="I997" s="47"/>
      <c r="J997" s="47">
        <f>IF(Source!BC553&lt;&gt; 0, Source!BC553, 1)</f>
        <v>3.56</v>
      </c>
      <c r="K997" s="45">
        <f>Source!O553</f>
        <v>326.17</v>
      </c>
      <c r="L997" s="48"/>
      <c r="S997">
        <f>ROUND((Source!FX553/100)*((ROUND(Source!AF553*Source!I553, 2)+ROUND(Source!AE553*Source!I553, 2))), 2)</f>
        <v>0</v>
      </c>
      <c r="T997">
        <f>Source!X553</f>
        <v>0</v>
      </c>
      <c r="U997">
        <f>ROUND((Source!FY553/100)*((ROUND(Source!AF553*Source!I553, 2)+ROUND(Source!AE553*Source!I553, 2))), 2)</f>
        <v>0</v>
      </c>
      <c r="V997">
        <f>Source!Y553</f>
        <v>0</v>
      </c>
      <c r="W997">
        <f>IF(Source!BI553&lt;=1,H997, 0)</f>
        <v>0</v>
      </c>
      <c r="X997">
        <f>IF(Source!BI553=2,H997, 0)</f>
        <v>91.62</v>
      </c>
      <c r="Y997">
        <f>IF(Source!BI553=3,H997, 0)</f>
        <v>0</v>
      </c>
      <c r="Z997">
        <f>IF(Source!BI553=4,H997, 0)</f>
        <v>0</v>
      </c>
    </row>
    <row r="998" spans="1:26" ht="15">
      <c r="G998" s="60">
        <f>H990+H991+H993+H994+H995+SUM(H997:H997)</f>
        <v>246.57999999999998</v>
      </c>
      <c r="H998" s="60"/>
      <c r="J998" s="60">
        <f>K990+K991+K993+K994+K995+SUM(K997:K997)</f>
        <v>3848.92</v>
      </c>
      <c r="K998" s="60"/>
      <c r="L998" s="49">
        <f>Source!U552</f>
        <v>4.2383999999999995</v>
      </c>
      <c r="O998" s="32">
        <f>G998</f>
        <v>246.57999999999998</v>
      </c>
      <c r="P998" s="32">
        <f>J998</f>
        <v>3848.92</v>
      </c>
      <c r="Q998" s="32">
        <f>L998</f>
        <v>4.2383999999999995</v>
      </c>
      <c r="W998">
        <f>IF(Source!BI552&lt;=1,H990+H991+H993+H994+H995, 0)</f>
        <v>0</v>
      </c>
      <c r="X998">
        <f>IF(Source!BI552=2,H990+H991+H993+H994+H995, 0)</f>
        <v>154.95999999999998</v>
      </c>
      <c r="Y998">
        <f>IF(Source!BI552=3,H990+H991+H993+H994+H995, 0)</f>
        <v>0</v>
      </c>
      <c r="Z998">
        <f>IF(Source!BI552=4,H990+H991+H993+H994+H995, 0)</f>
        <v>0</v>
      </c>
    </row>
    <row r="1000" spans="1:26" ht="15">
      <c r="A1000" s="62" t="str">
        <f>CONCATENATE("Итого по подразделу: ",IF(Source!G555&lt;&gt;"Новый подраздел", Source!G555, ""))</f>
        <v>Итого по подразделу: ремонт</v>
      </c>
      <c r="B1000" s="62"/>
      <c r="C1000" s="62"/>
      <c r="D1000" s="62"/>
      <c r="E1000" s="62"/>
      <c r="F1000" s="62"/>
      <c r="G1000" s="61">
        <f>SUM(O838:O999)</f>
        <v>33928.639999999999</v>
      </c>
      <c r="H1000" s="61"/>
      <c r="I1000" s="35"/>
      <c r="J1000" s="61">
        <f>SUM(P838:P999)</f>
        <v>196644.38</v>
      </c>
      <c r="K1000" s="61"/>
      <c r="L1000" s="49">
        <f>SUM(Q838:Q999)</f>
        <v>139.07722749999999</v>
      </c>
    </row>
    <row r="1003" spans="1:26" ht="14.25">
      <c r="C1003" s="64" t="str">
        <f>Source!H584</f>
        <v>Ндс</v>
      </c>
      <c r="D1003" s="64"/>
      <c r="E1003" s="64"/>
      <c r="F1003" s="64"/>
      <c r="G1003" s="64"/>
      <c r="H1003" s="64"/>
      <c r="I1003" s="64"/>
      <c r="J1003" s="65">
        <f>IF(Source!F584=0, "", Source!F584)</f>
        <v>35396</v>
      </c>
      <c r="K1003" s="65"/>
    </row>
    <row r="1004" spans="1:26" ht="14.25">
      <c r="C1004" s="64" t="str">
        <f>Source!H585</f>
        <v>всего с НДС</v>
      </c>
      <c r="D1004" s="64"/>
      <c r="E1004" s="64"/>
      <c r="F1004" s="64"/>
      <c r="G1004" s="64"/>
      <c r="H1004" s="64"/>
      <c r="I1004" s="64"/>
      <c r="J1004" s="65">
        <f>IF(Source!F585=0, "", Source!F585)</f>
        <v>232040.4</v>
      </c>
      <c r="K1004" s="65"/>
    </row>
    <row r="1006" spans="1:26" ht="15">
      <c r="A1006" s="62" t="str">
        <f>CONCATENATE("Итого по разделу: ",IF(Source!G587&lt;&gt;"Новый раздел", Source!G587, ""))</f>
        <v>Итого по разделу: комната 37 38</v>
      </c>
      <c r="B1006" s="62"/>
      <c r="C1006" s="62"/>
      <c r="D1006" s="62"/>
      <c r="E1006" s="62"/>
      <c r="F1006" s="62"/>
      <c r="G1006" s="61">
        <f>SUM(O767:O1005)</f>
        <v>34107.81</v>
      </c>
      <c r="H1006" s="61"/>
      <c r="I1006" s="35"/>
      <c r="J1006" s="61">
        <f>SUM(P767:P1005)</f>
        <v>201916.65</v>
      </c>
      <c r="K1006" s="61"/>
      <c r="L1006" s="49">
        <f>SUM(Q767:Q1005)</f>
        <v>147.95030750000001</v>
      </c>
    </row>
    <row r="1009" spans="1:26" ht="14.25">
      <c r="C1009" s="64" t="str">
        <f>Source!H616</f>
        <v>Ндс</v>
      </c>
      <c r="D1009" s="64"/>
      <c r="E1009" s="64"/>
      <c r="F1009" s="64"/>
      <c r="G1009" s="64"/>
      <c r="H1009" s="64"/>
      <c r="I1009" s="64"/>
      <c r="J1009" s="65">
        <f>IF(Source!F616=0, "", Source!F616)</f>
        <v>36345</v>
      </c>
      <c r="K1009" s="65"/>
    </row>
    <row r="1010" spans="1:26" ht="14.25">
      <c r="C1010" s="64" t="str">
        <f>Source!H617</f>
        <v>всего с НДС</v>
      </c>
      <c r="D1010" s="64"/>
      <c r="E1010" s="64"/>
      <c r="F1010" s="64"/>
      <c r="G1010" s="64"/>
      <c r="H1010" s="64"/>
      <c r="I1010" s="64"/>
      <c r="J1010" s="65">
        <f>IF(Source!F617=0, "", Source!F617)</f>
        <v>238261.6</v>
      </c>
      <c r="K1010" s="65"/>
    </row>
    <row r="1012" spans="1:26" ht="16.5">
      <c r="A1012" s="63" t="str">
        <f>CONCATENATE("Раздел: ",IF(Source!G2068&lt;&gt;"Новый раздел", Source!G2068, ""))</f>
        <v>Раздел: коридор 34</v>
      </c>
      <c r="B1012" s="63"/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</row>
    <row r="1014" spans="1:26" ht="16.5">
      <c r="A1014" s="63" t="str">
        <f>CONCATENATE("Подраздел: ",IF(Source!G2072&lt;&gt;"Новый подраздел", Source!G2072, ""))</f>
        <v>Подраздел: демонтаж</v>
      </c>
      <c r="B1014" s="63"/>
      <c r="C1014" s="63"/>
      <c r="D1014" s="63"/>
      <c r="E1014" s="63"/>
      <c r="F1014" s="63"/>
      <c r="G1014" s="63"/>
      <c r="H1014" s="63"/>
      <c r="I1014" s="63"/>
      <c r="J1014" s="63"/>
      <c r="K1014" s="63"/>
      <c r="L1014" s="63"/>
    </row>
    <row r="1015" spans="1:26" ht="42.75">
      <c r="A1015" s="23" t="str">
        <f>Source!E2076</f>
        <v>1</v>
      </c>
      <c r="B1015" s="53" t="str">
        <f>Source!F2076</f>
        <v>56-9-1</v>
      </c>
      <c r="C1015" s="53" t="str">
        <f>Source!G2076</f>
        <v>Демонтаж дверных коробок в каменных стенах с отбивкой штукатурки в откосах</v>
      </c>
      <c r="D1015" s="37" t="str">
        <f>Source!H2076</f>
        <v>100 коробок</v>
      </c>
      <c r="E1015" s="10">
        <f>Source!I2076</f>
        <v>0.02</v>
      </c>
      <c r="F1015" s="38">
        <f>Source!AL2076+Source!AM2076+Source!AO2076</f>
        <v>1634.97</v>
      </c>
      <c r="G1015" s="39"/>
      <c r="H1015" s="38"/>
      <c r="I1015" s="39" t="str">
        <f>Source!BO2076</f>
        <v>56-9-1</v>
      </c>
      <c r="J1015" s="39"/>
      <c r="K1015" s="38"/>
      <c r="L1015" s="40"/>
      <c r="S1015">
        <f>ROUND((Source!FX2076/100)*((ROUND(Source!AF2076*Source!I2076, 2)+ROUND(Source!AE2076*Source!I2076, 2))), 2)</f>
        <v>24.24</v>
      </c>
      <c r="T1015">
        <f>Source!X2076</f>
        <v>689.43</v>
      </c>
      <c r="U1015">
        <f>ROUND((Source!FY2076/100)*((ROUND(Source!AF2076*Source!I2076, 2)+ROUND(Source!AE2076*Source!I2076, 2))), 2)</f>
        <v>18.329999999999998</v>
      </c>
      <c r="V1015">
        <f>Source!Y2076</f>
        <v>492.45</v>
      </c>
    </row>
    <row r="1016" spans="1:26">
      <c r="C1016" s="31" t="str">
        <f>"Объем: "&amp;Source!I2076&amp;"=2/"&amp;"100"</f>
        <v>Объем: 0,02=2/100</v>
      </c>
    </row>
    <row r="1017" spans="1:26" ht="14.25">
      <c r="A1017" s="23"/>
      <c r="B1017" s="53"/>
      <c r="C1017" s="53" t="s">
        <v>938</v>
      </c>
      <c r="D1017" s="37"/>
      <c r="E1017" s="10"/>
      <c r="F1017" s="38">
        <f>Source!AO2076</f>
        <v>1437.99</v>
      </c>
      <c r="G1017" s="39" t="str">
        <f>Source!DG2076</f>
        <v/>
      </c>
      <c r="H1017" s="38">
        <f>ROUND(Source!AF2076*Source!I2076, 2)</f>
        <v>28.76</v>
      </c>
      <c r="I1017" s="39"/>
      <c r="J1017" s="39">
        <f>IF(Source!BA2076&lt;&gt; 0, Source!BA2076, 1)</f>
        <v>33.32</v>
      </c>
      <c r="K1017" s="38">
        <f>Source!S2076</f>
        <v>958.28</v>
      </c>
      <c r="L1017" s="40"/>
      <c r="R1017">
        <f>H1017</f>
        <v>28.76</v>
      </c>
    </row>
    <row r="1018" spans="1:26" ht="14.25">
      <c r="A1018" s="23"/>
      <c r="B1018" s="53"/>
      <c r="C1018" s="53" t="s">
        <v>92</v>
      </c>
      <c r="D1018" s="37"/>
      <c r="E1018" s="10"/>
      <c r="F1018" s="38">
        <f>Source!AM2076</f>
        <v>196.98</v>
      </c>
      <c r="G1018" s="39" t="str">
        <f>Source!DE2076</f>
        <v/>
      </c>
      <c r="H1018" s="38">
        <f>ROUND(Source!AD2076*Source!I2076, 2)</f>
        <v>3.94</v>
      </c>
      <c r="I1018" s="39"/>
      <c r="J1018" s="39">
        <f>IF(Source!BB2076&lt;&gt; 0, Source!BB2076, 1)</f>
        <v>11.07</v>
      </c>
      <c r="K1018" s="38">
        <f>Source!Q2076</f>
        <v>43.61</v>
      </c>
      <c r="L1018" s="40"/>
    </row>
    <row r="1019" spans="1:26" ht="14.25">
      <c r="A1019" s="23"/>
      <c r="B1019" s="53"/>
      <c r="C1019" s="53" t="s">
        <v>944</v>
      </c>
      <c r="D1019" s="37"/>
      <c r="E1019" s="10"/>
      <c r="F1019" s="38">
        <f>Source!AN2076</f>
        <v>39.94</v>
      </c>
      <c r="G1019" s="39" t="str">
        <f>Source!DF2076</f>
        <v/>
      </c>
      <c r="H1019" s="50">
        <f>ROUND(Source!AE2076*Source!I2076, 2)</f>
        <v>0.8</v>
      </c>
      <c r="I1019" s="39"/>
      <c r="J1019" s="39">
        <f>IF(Source!BS2076&lt;&gt; 0, Source!BS2076, 1)</f>
        <v>33.32</v>
      </c>
      <c r="K1019" s="50">
        <f>Source!R2076</f>
        <v>26.62</v>
      </c>
      <c r="L1019" s="40"/>
      <c r="R1019">
        <f>H1019</f>
        <v>0.8</v>
      </c>
    </row>
    <row r="1020" spans="1:26" ht="14.25">
      <c r="A1020" s="23"/>
      <c r="B1020" s="53"/>
      <c r="C1020" s="53" t="s">
        <v>939</v>
      </c>
      <c r="D1020" s="37" t="s">
        <v>940</v>
      </c>
      <c r="E1020" s="10">
        <f>Source!BZ2076</f>
        <v>82</v>
      </c>
      <c r="F1020" s="56"/>
      <c r="G1020" s="39"/>
      <c r="H1020" s="38">
        <f>SUM(S1015:S1023)</f>
        <v>24.24</v>
      </c>
      <c r="I1020" s="41" t="str">
        <f>CONCATENATE(Source!FX2076, Source!FV2076, "=")</f>
        <v>82*0,85=</v>
      </c>
      <c r="J1020" s="36">
        <f>Source!AT2076</f>
        <v>70</v>
      </c>
      <c r="K1020" s="38">
        <f>SUM(T1015:T1023)</f>
        <v>689.43</v>
      </c>
      <c r="L1020" s="40"/>
    </row>
    <row r="1021" spans="1:26" ht="14.25">
      <c r="A1021" s="23"/>
      <c r="B1021" s="53"/>
      <c r="C1021" s="53" t="s">
        <v>941</v>
      </c>
      <c r="D1021" s="37" t="s">
        <v>940</v>
      </c>
      <c r="E1021" s="10">
        <f>Source!CA2076</f>
        <v>62</v>
      </c>
      <c r="F1021" s="56"/>
      <c r="G1021" s="39"/>
      <c r="H1021" s="38">
        <f>SUM(U1015:U1023)</f>
        <v>18.329999999999998</v>
      </c>
      <c r="I1021" s="41" t="str">
        <f>CONCATENATE(Source!FY2076, Source!FW2076, "=")</f>
        <v>62*0,8=</v>
      </c>
      <c r="J1021" s="36">
        <f>Source!AU2076</f>
        <v>50</v>
      </c>
      <c r="K1021" s="38">
        <f>SUM(V1015:V1023)</f>
        <v>492.45</v>
      </c>
      <c r="L1021" s="40"/>
    </row>
    <row r="1022" spans="1:26" ht="14.25">
      <c r="A1022" s="23"/>
      <c r="B1022" s="53"/>
      <c r="C1022" s="53" t="s">
        <v>942</v>
      </c>
      <c r="D1022" s="37" t="s">
        <v>943</v>
      </c>
      <c r="E1022" s="10">
        <f>Source!AQ2076</f>
        <v>179.3</v>
      </c>
      <c r="F1022" s="38"/>
      <c r="G1022" s="39" t="str">
        <f>Source!DI2076</f>
        <v/>
      </c>
      <c r="H1022" s="38"/>
      <c r="I1022" s="39"/>
      <c r="J1022" s="39"/>
      <c r="K1022" s="38"/>
      <c r="L1022" s="42">
        <f>Source!U2076</f>
        <v>3.5860000000000003</v>
      </c>
    </row>
    <row r="1023" spans="1:26" ht="14.25">
      <c r="A1023" s="54" t="str">
        <f>Source!E2077</f>
        <v>1,1</v>
      </c>
      <c r="B1023" s="55" t="str">
        <f>Source!F2077</f>
        <v>509-9900</v>
      </c>
      <c r="C1023" s="55" t="str">
        <f>Source!G2077</f>
        <v>Строительный мусор</v>
      </c>
      <c r="D1023" s="43" t="str">
        <f>Source!H2077</f>
        <v>т</v>
      </c>
      <c r="E1023" s="44">
        <f>Source!I2077</f>
        <v>0.21</v>
      </c>
      <c r="F1023" s="45">
        <f>Source!AL2077+Source!AM2077+Source!AO2077</f>
        <v>0</v>
      </c>
      <c r="G1023" s="46" t="s">
        <v>3</v>
      </c>
      <c r="H1023" s="45">
        <f>ROUND(Source!AC2077*Source!I2077, 2)+ROUND(Source!AD2077*Source!I2077, 2)+ROUND(Source!AF2077*Source!I2077, 2)</f>
        <v>0</v>
      </c>
      <c r="I1023" s="47"/>
      <c r="J1023" s="47">
        <f>IF(Source!BC2077&lt;&gt; 0, Source!BC2077, 1)</f>
        <v>1</v>
      </c>
      <c r="K1023" s="45">
        <f>Source!O2077</f>
        <v>0</v>
      </c>
      <c r="L1023" s="48"/>
      <c r="S1023">
        <f>ROUND((Source!FX2077/100)*((ROUND(Source!AF2077*Source!I2077, 2)+ROUND(Source!AE2077*Source!I2077, 2))), 2)</f>
        <v>0</v>
      </c>
      <c r="T1023">
        <f>Source!X2077</f>
        <v>0</v>
      </c>
      <c r="U1023">
        <f>ROUND((Source!FY2077/100)*((ROUND(Source!AF2077*Source!I2077, 2)+ROUND(Source!AE2077*Source!I2077, 2))), 2)</f>
        <v>0</v>
      </c>
      <c r="V1023">
        <f>Source!Y2077</f>
        <v>0</v>
      </c>
      <c r="W1023">
        <f>IF(Source!BI2077&lt;=1,H1023, 0)</f>
        <v>0</v>
      </c>
      <c r="X1023">
        <f>IF(Source!BI2077=2,H1023, 0)</f>
        <v>0</v>
      </c>
      <c r="Y1023">
        <f>IF(Source!BI2077=3,H1023, 0)</f>
        <v>0</v>
      </c>
      <c r="Z1023">
        <f>IF(Source!BI2077=4,H1023, 0)</f>
        <v>0</v>
      </c>
    </row>
    <row r="1024" spans="1:26" ht="15">
      <c r="G1024" s="60">
        <f>H1017+H1018+H1020+H1021+SUM(H1023:H1023)</f>
        <v>75.27</v>
      </c>
      <c r="H1024" s="60"/>
      <c r="J1024" s="60">
        <f>K1017+K1018+K1020+K1021+SUM(K1023:K1023)</f>
        <v>2183.77</v>
      </c>
      <c r="K1024" s="60"/>
      <c r="L1024" s="49">
        <f>Source!U2076</f>
        <v>3.5860000000000003</v>
      </c>
      <c r="O1024" s="32">
        <f>G1024</f>
        <v>75.27</v>
      </c>
      <c r="P1024" s="32">
        <f>J1024</f>
        <v>2183.77</v>
      </c>
      <c r="Q1024" s="32">
        <f>L1024</f>
        <v>3.5860000000000003</v>
      </c>
      <c r="W1024">
        <f>IF(Source!BI2076&lt;=1,H1017+H1018+H1020+H1021, 0)</f>
        <v>75.27</v>
      </c>
      <c r="X1024">
        <f>IF(Source!BI2076=2,H1017+H1018+H1020+H1021, 0)</f>
        <v>0</v>
      </c>
      <c r="Y1024">
        <f>IF(Source!BI2076=3,H1017+H1018+H1020+H1021, 0)</f>
        <v>0</v>
      </c>
      <c r="Z1024">
        <f>IF(Source!BI2076=4,H1017+H1018+H1020+H1021, 0)</f>
        <v>0</v>
      </c>
    </row>
    <row r="1025" spans="1:26" ht="42.75">
      <c r="A1025" s="23" t="str">
        <f>Source!E2078</f>
        <v>2</v>
      </c>
      <c r="B1025" s="53" t="str">
        <f>Source!F2078</f>
        <v>57-1-2</v>
      </c>
      <c r="C1025" s="53" t="str">
        <f>Source!G2078</f>
        <v>Разборка оснований покрытия полов лаг из досок и брусков</v>
      </c>
      <c r="D1025" s="37" t="str">
        <f>Source!H2078</f>
        <v>100 м2 основания</v>
      </c>
      <c r="E1025" s="10">
        <f>Source!I2078</f>
        <v>0.14000000000000001</v>
      </c>
      <c r="F1025" s="38">
        <f>Source!AL2078+Source!AM2078+Source!AO2078</f>
        <v>59.83</v>
      </c>
      <c r="G1025" s="39"/>
      <c r="H1025" s="38"/>
      <c r="I1025" s="39" t="str">
        <f>Source!BO2078</f>
        <v>57-1-2</v>
      </c>
      <c r="J1025" s="39"/>
      <c r="K1025" s="38"/>
      <c r="L1025" s="40"/>
      <c r="S1025">
        <f>ROUND((Source!FX2078/100)*((ROUND(Source!AF2078*Source!I2078, 2)+ROUND(Source!AE2078*Source!I2078, 2))), 2)</f>
        <v>6.7</v>
      </c>
      <c r="T1025">
        <f>Source!X2078</f>
        <v>189.78</v>
      </c>
      <c r="U1025">
        <f>ROUND((Source!FY2078/100)*((ROUND(Source!AF2078*Source!I2078, 2)+ROUND(Source!AE2078*Source!I2078, 2))), 2)</f>
        <v>5.7</v>
      </c>
      <c r="V1025">
        <f>Source!Y2078</f>
        <v>150.71</v>
      </c>
    </row>
    <row r="1026" spans="1:26">
      <c r="C1026" s="31" t="str">
        <f>"Объем: "&amp;Source!I2078&amp;"=14/"&amp;"100"</f>
        <v>Объем: 0,14=14/100</v>
      </c>
    </row>
    <row r="1027" spans="1:26" ht="14.25">
      <c r="A1027" s="23"/>
      <c r="B1027" s="53"/>
      <c r="C1027" s="53" t="s">
        <v>938</v>
      </c>
      <c r="D1027" s="37"/>
      <c r="E1027" s="10"/>
      <c r="F1027" s="38">
        <f>Source!AO2078</f>
        <v>59.83</v>
      </c>
      <c r="G1027" s="39" t="str">
        <f>Source!DG2078</f>
        <v/>
      </c>
      <c r="H1027" s="38">
        <f>ROUND(Source!AF2078*Source!I2078, 2)</f>
        <v>8.3800000000000008</v>
      </c>
      <c r="I1027" s="39"/>
      <c r="J1027" s="39">
        <f>IF(Source!BA2078&lt;&gt; 0, Source!BA2078, 1)</f>
        <v>33.32</v>
      </c>
      <c r="K1027" s="38">
        <f>Source!S2078</f>
        <v>279.08999999999997</v>
      </c>
      <c r="L1027" s="40"/>
      <c r="R1027">
        <f>H1027</f>
        <v>8.3800000000000008</v>
      </c>
    </row>
    <row r="1028" spans="1:26" ht="14.25">
      <c r="A1028" s="23"/>
      <c r="B1028" s="53"/>
      <c r="C1028" s="53" t="s">
        <v>939</v>
      </c>
      <c r="D1028" s="37" t="s">
        <v>940</v>
      </c>
      <c r="E1028" s="10">
        <f>Source!BZ2078</f>
        <v>80</v>
      </c>
      <c r="F1028" s="56"/>
      <c r="G1028" s="39"/>
      <c r="H1028" s="38">
        <f>SUM(S1025:S1031)</f>
        <v>6.7</v>
      </c>
      <c r="I1028" s="41" t="str">
        <f>CONCATENATE(Source!FX2078, Source!FV2078, "=")</f>
        <v>80*0,85=</v>
      </c>
      <c r="J1028" s="36">
        <f>Source!AT2078</f>
        <v>68</v>
      </c>
      <c r="K1028" s="38">
        <f>SUM(T1025:T1031)</f>
        <v>189.78</v>
      </c>
      <c r="L1028" s="40"/>
    </row>
    <row r="1029" spans="1:26" ht="14.25">
      <c r="A1029" s="23"/>
      <c r="B1029" s="53"/>
      <c r="C1029" s="53" t="s">
        <v>941</v>
      </c>
      <c r="D1029" s="37" t="s">
        <v>940</v>
      </c>
      <c r="E1029" s="10">
        <f>Source!CA2078</f>
        <v>68</v>
      </c>
      <c r="F1029" s="56"/>
      <c r="G1029" s="39"/>
      <c r="H1029" s="38">
        <f>SUM(U1025:U1031)</f>
        <v>5.7</v>
      </c>
      <c r="I1029" s="41" t="str">
        <f>CONCATENATE(Source!FY2078, Source!FW2078, "=")</f>
        <v>68*0,8=</v>
      </c>
      <c r="J1029" s="36">
        <f>Source!AU2078</f>
        <v>54</v>
      </c>
      <c r="K1029" s="38">
        <f>SUM(V1025:V1031)</f>
        <v>150.71</v>
      </c>
      <c r="L1029" s="40"/>
    </row>
    <row r="1030" spans="1:26" ht="14.25">
      <c r="A1030" s="23"/>
      <c r="B1030" s="53"/>
      <c r="C1030" s="53" t="s">
        <v>942</v>
      </c>
      <c r="D1030" s="37" t="s">
        <v>943</v>
      </c>
      <c r="E1030" s="10">
        <f>Source!AQ2078</f>
        <v>7.67</v>
      </c>
      <c r="F1030" s="38"/>
      <c r="G1030" s="39" t="str">
        <f>Source!DI2078</f>
        <v/>
      </c>
      <c r="H1030" s="38"/>
      <c r="I1030" s="39"/>
      <c r="J1030" s="39"/>
      <c r="K1030" s="38"/>
      <c r="L1030" s="42">
        <f>Source!U2078</f>
        <v>1.0738000000000001</v>
      </c>
    </row>
    <row r="1031" spans="1:26" ht="14.25">
      <c r="A1031" s="54" t="str">
        <f>Source!E2079</f>
        <v>2,2</v>
      </c>
      <c r="B1031" s="55" t="str">
        <f>Source!F2079</f>
        <v>509-9900</v>
      </c>
      <c r="C1031" s="55" t="str">
        <f>Source!G2079</f>
        <v>Строительный мусор</v>
      </c>
      <c r="D1031" s="43" t="str">
        <f>Source!H2079</f>
        <v>т</v>
      </c>
      <c r="E1031" s="44">
        <f>Source!I2079</f>
        <v>9.8000000000000004E-2</v>
      </c>
      <c r="F1031" s="45">
        <f>Source!AL2079+Source!AM2079+Source!AO2079</f>
        <v>0</v>
      </c>
      <c r="G1031" s="46" t="s">
        <v>3</v>
      </c>
      <c r="H1031" s="45">
        <f>ROUND(Source!AC2079*Source!I2079, 2)+ROUND(Source!AD2079*Source!I2079, 2)+ROUND(Source!AF2079*Source!I2079, 2)</f>
        <v>0</v>
      </c>
      <c r="I1031" s="47"/>
      <c r="J1031" s="47">
        <f>IF(Source!BC2079&lt;&gt; 0, Source!BC2079, 1)</f>
        <v>1</v>
      </c>
      <c r="K1031" s="45">
        <f>Source!O2079</f>
        <v>0</v>
      </c>
      <c r="L1031" s="48"/>
      <c r="S1031">
        <f>ROUND((Source!FX2079/100)*((ROUND(Source!AF2079*Source!I2079, 2)+ROUND(Source!AE2079*Source!I2079, 2))), 2)</f>
        <v>0</v>
      </c>
      <c r="T1031">
        <f>Source!X2079</f>
        <v>0</v>
      </c>
      <c r="U1031">
        <f>ROUND((Source!FY2079/100)*((ROUND(Source!AF2079*Source!I2079, 2)+ROUND(Source!AE2079*Source!I2079, 2))), 2)</f>
        <v>0</v>
      </c>
      <c r="V1031">
        <f>Source!Y2079</f>
        <v>0</v>
      </c>
      <c r="W1031">
        <f>IF(Source!BI2079&lt;=1,H1031, 0)</f>
        <v>0</v>
      </c>
      <c r="X1031">
        <f>IF(Source!BI2079=2,H1031, 0)</f>
        <v>0</v>
      </c>
      <c r="Y1031">
        <f>IF(Source!BI2079=3,H1031, 0)</f>
        <v>0</v>
      </c>
      <c r="Z1031">
        <f>IF(Source!BI2079=4,H1031, 0)</f>
        <v>0</v>
      </c>
    </row>
    <row r="1032" spans="1:26" ht="15">
      <c r="G1032" s="60">
        <f>H1027+H1028+H1029+SUM(H1031:H1031)</f>
        <v>20.78</v>
      </c>
      <c r="H1032" s="60"/>
      <c r="J1032" s="60">
        <f>K1027+K1028+K1029+SUM(K1031:K1031)</f>
        <v>619.58000000000004</v>
      </c>
      <c r="K1032" s="60"/>
      <c r="L1032" s="49">
        <f>Source!U2078</f>
        <v>1.0738000000000001</v>
      </c>
      <c r="O1032" s="32">
        <f>G1032</f>
        <v>20.78</v>
      </c>
      <c r="P1032" s="32">
        <f>J1032</f>
        <v>619.58000000000004</v>
      </c>
      <c r="Q1032" s="32">
        <f>L1032</f>
        <v>1.0738000000000001</v>
      </c>
      <c r="W1032">
        <f>IF(Source!BI2078&lt;=1,H1027+H1028+H1029, 0)</f>
        <v>20.78</v>
      </c>
      <c r="X1032">
        <f>IF(Source!BI2078=2,H1027+H1028+H1029, 0)</f>
        <v>0</v>
      </c>
      <c r="Y1032">
        <f>IF(Source!BI2078=3,H1027+H1028+H1029, 0)</f>
        <v>0</v>
      </c>
      <c r="Z1032">
        <f>IF(Source!BI2078=4,H1027+H1028+H1029, 0)</f>
        <v>0</v>
      </c>
    </row>
    <row r="1033" spans="1:26" ht="42.75">
      <c r="A1033" s="23" t="str">
        <f>Source!E2080</f>
        <v>3</v>
      </c>
      <c r="B1033" s="53" t="str">
        <f>Source!F2080</f>
        <v>57-2-1</v>
      </c>
      <c r="C1033" s="53" t="str">
        <f>Source!G2080</f>
        <v>Разборка покрытий полов из линолеума и релина</v>
      </c>
      <c r="D1033" s="37" t="str">
        <f>Source!H2080</f>
        <v>100 м2 покрытия</v>
      </c>
      <c r="E1033" s="10">
        <f>Source!I2080</f>
        <v>0.14000000000000001</v>
      </c>
      <c r="F1033" s="38">
        <f>Source!AL2080+Source!AM2080+Source!AO2080</f>
        <v>92.9</v>
      </c>
      <c r="G1033" s="39"/>
      <c r="H1033" s="38"/>
      <c r="I1033" s="39" t="str">
        <f>Source!BO2080</f>
        <v>57-2-1</v>
      </c>
      <c r="J1033" s="39"/>
      <c r="K1033" s="38"/>
      <c r="L1033" s="40"/>
      <c r="S1033">
        <f>ROUND((Source!FX2080/100)*((ROUND(Source!AF2080*Source!I2080, 2)+ROUND(Source!AE2080*Source!I2080, 2))), 2)</f>
        <v>10.15</v>
      </c>
      <c r="T1033">
        <f>Source!X2080</f>
        <v>287.39</v>
      </c>
      <c r="U1033">
        <f>ROUND((Source!FY2080/100)*((ROUND(Source!AF2080*Source!I2080, 2)+ROUND(Source!AE2080*Source!I2080, 2))), 2)</f>
        <v>8.6300000000000008</v>
      </c>
      <c r="V1033">
        <f>Source!Y2080</f>
        <v>228.22</v>
      </c>
    </row>
    <row r="1034" spans="1:26">
      <c r="C1034" s="31" t="str">
        <f>"Объем: "&amp;Source!I2080&amp;"=14/"&amp;"100"</f>
        <v>Объем: 0,14=14/100</v>
      </c>
    </row>
    <row r="1035" spans="1:26" ht="14.25">
      <c r="A1035" s="23"/>
      <c r="B1035" s="53"/>
      <c r="C1035" s="53" t="s">
        <v>938</v>
      </c>
      <c r="D1035" s="37"/>
      <c r="E1035" s="10"/>
      <c r="F1035" s="38">
        <f>Source!AO2080</f>
        <v>88.84</v>
      </c>
      <c r="G1035" s="39" t="str">
        <f>Source!DG2080</f>
        <v/>
      </c>
      <c r="H1035" s="38">
        <f>ROUND(Source!AF2080*Source!I2080, 2)</f>
        <v>12.44</v>
      </c>
      <c r="I1035" s="39"/>
      <c r="J1035" s="39">
        <f>IF(Source!BA2080&lt;&gt; 0, Source!BA2080, 1)</f>
        <v>33.32</v>
      </c>
      <c r="K1035" s="38">
        <f>Source!S2080</f>
        <v>414.42</v>
      </c>
      <c r="L1035" s="40"/>
      <c r="R1035">
        <f>H1035</f>
        <v>12.44</v>
      </c>
    </row>
    <row r="1036" spans="1:26" ht="14.25">
      <c r="A1036" s="23"/>
      <c r="B1036" s="53"/>
      <c r="C1036" s="53" t="s">
        <v>92</v>
      </c>
      <c r="D1036" s="37"/>
      <c r="E1036" s="10"/>
      <c r="F1036" s="38">
        <f>Source!AM2080</f>
        <v>4.0599999999999996</v>
      </c>
      <c r="G1036" s="39" t="str">
        <f>Source!DE2080</f>
        <v/>
      </c>
      <c r="H1036" s="38">
        <f>ROUND(Source!AD2080*Source!I2080, 2)</f>
        <v>0.56999999999999995</v>
      </c>
      <c r="I1036" s="39"/>
      <c r="J1036" s="39">
        <f>IF(Source!BB2080&lt;&gt; 0, Source!BB2080, 1)</f>
        <v>14.94</v>
      </c>
      <c r="K1036" s="38">
        <f>Source!Q2080</f>
        <v>8.49</v>
      </c>
      <c r="L1036" s="40"/>
    </row>
    <row r="1037" spans="1:26" ht="14.25">
      <c r="A1037" s="23"/>
      <c r="B1037" s="53"/>
      <c r="C1037" s="53" t="s">
        <v>944</v>
      </c>
      <c r="D1037" s="37"/>
      <c r="E1037" s="10"/>
      <c r="F1037" s="38">
        <f>Source!AN2080</f>
        <v>1.76</v>
      </c>
      <c r="G1037" s="39" t="str">
        <f>Source!DF2080</f>
        <v/>
      </c>
      <c r="H1037" s="50">
        <f>ROUND(Source!AE2080*Source!I2080, 2)</f>
        <v>0.25</v>
      </c>
      <c r="I1037" s="39"/>
      <c r="J1037" s="39">
        <f>IF(Source!BS2080&lt;&gt; 0, Source!BS2080, 1)</f>
        <v>33.32</v>
      </c>
      <c r="K1037" s="50">
        <f>Source!R2080</f>
        <v>8.2100000000000009</v>
      </c>
      <c r="L1037" s="40"/>
      <c r="R1037">
        <f>H1037</f>
        <v>0.25</v>
      </c>
    </row>
    <row r="1038" spans="1:26" ht="14.25">
      <c r="A1038" s="23"/>
      <c r="B1038" s="53"/>
      <c r="C1038" s="53" t="s">
        <v>939</v>
      </c>
      <c r="D1038" s="37" t="s">
        <v>940</v>
      </c>
      <c r="E1038" s="10">
        <f>Source!BZ2080</f>
        <v>80</v>
      </c>
      <c r="F1038" s="56"/>
      <c r="G1038" s="39"/>
      <c r="H1038" s="38">
        <f>SUM(S1033:S1041)</f>
        <v>10.15</v>
      </c>
      <c r="I1038" s="41" t="str">
        <f>CONCATENATE(Source!FX2080, Source!FV2080, "=")</f>
        <v>80*0,85=</v>
      </c>
      <c r="J1038" s="36">
        <f>Source!AT2080</f>
        <v>68</v>
      </c>
      <c r="K1038" s="38">
        <f>SUM(T1033:T1041)</f>
        <v>287.39</v>
      </c>
      <c r="L1038" s="40"/>
    </row>
    <row r="1039" spans="1:26" ht="14.25">
      <c r="A1039" s="23"/>
      <c r="B1039" s="53"/>
      <c r="C1039" s="53" t="s">
        <v>941</v>
      </c>
      <c r="D1039" s="37" t="s">
        <v>940</v>
      </c>
      <c r="E1039" s="10">
        <f>Source!CA2080</f>
        <v>68</v>
      </c>
      <c r="F1039" s="56"/>
      <c r="G1039" s="39"/>
      <c r="H1039" s="38">
        <f>SUM(U1033:U1041)</f>
        <v>8.6300000000000008</v>
      </c>
      <c r="I1039" s="41" t="str">
        <f>CONCATENATE(Source!FY2080, Source!FW2080, "=")</f>
        <v>68*0,8=</v>
      </c>
      <c r="J1039" s="36">
        <f>Source!AU2080</f>
        <v>54</v>
      </c>
      <c r="K1039" s="38">
        <f>SUM(V1033:V1041)</f>
        <v>228.22</v>
      </c>
      <c r="L1039" s="40"/>
    </row>
    <row r="1040" spans="1:26" ht="14.25">
      <c r="A1040" s="23"/>
      <c r="B1040" s="53"/>
      <c r="C1040" s="53" t="s">
        <v>942</v>
      </c>
      <c r="D1040" s="37" t="s">
        <v>943</v>
      </c>
      <c r="E1040" s="10">
        <f>Source!AQ2080</f>
        <v>11.39</v>
      </c>
      <c r="F1040" s="38"/>
      <c r="G1040" s="39" t="str">
        <f>Source!DI2080</f>
        <v/>
      </c>
      <c r="H1040" s="38"/>
      <c r="I1040" s="39"/>
      <c r="J1040" s="39"/>
      <c r="K1040" s="38"/>
      <c r="L1040" s="42">
        <f>Source!U2080</f>
        <v>1.5946000000000002</v>
      </c>
    </row>
    <row r="1041" spans="1:26" ht="14.25">
      <c r="A1041" s="54" t="str">
        <f>Source!E2081</f>
        <v>3,1</v>
      </c>
      <c r="B1041" s="55" t="str">
        <f>Source!F2081</f>
        <v>509-9900</v>
      </c>
      <c r="C1041" s="55" t="str">
        <f>Source!G2081</f>
        <v>Строительный мусор</v>
      </c>
      <c r="D1041" s="43" t="str">
        <f>Source!H2081</f>
        <v>т</v>
      </c>
      <c r="E1041" s="44">
        <f>Source!I2081</f>
        <v>6.5799999999999997E-2</v>
      </c>
      <c r="F1041" s="45">
        <f>Source!AL2081+Source!AM2081+Source!AO2081</f>
        <v>0</v>
      </c>
      <c r="G1041" s="46" t="s">
        <v>3</v>
      </c>
      <c r="H1041" s="45">
        <f>ROUND(Source!AC2081*Source!I2081, 2)+ROUND(Source!AD2081*Source!I2081, 2)+ROUND(Source!AF2081*Source!I2081, 2)</f>
        <v>0</v>
      </c>
      <c r="I1041" s="47"/>
      <c r="J1041" s="47">
        <f>IF(Source!BC2081&lt;&gt; 0, Source!BC2081, 1)</f>
        <v>1</v>
      </c>
      <c r="K1041" s="45">
        <f>Source!O2081</f>
        <v>0</v>
      </c>
      <c r="L1041" s="48"/>
      <c r="S1041">
        <f>ROUND((Source!FX2081/100)*((ROUND(Source!AF2081*Source!I2081, 2)+ROUND(Source!AE2081*Source!I2081, 2))), 2)</f>
        <v>0</v>
      </c>
      <c r="T1041">
        <f>Source!X2081</f>
        <v>0</v>
      </c>
      <c r="U1041">
        <f>ROUND((Source!FY2081/100)*((ROUND(Source!AF2081*Source!I2081, 2)+ROUND(Source!AE2081*Source!I2081, 2))), 2)</f>
        <v>0</v>
      </c>
      <c r="V1041">
        <f>Source!Y2081</f>
        <v>0</v>
      </c>
      <c r="W1041">
        <f>IF(Source!BI2081&lt;=1,H1041, 0)</f>
        <v>0</v>
      </c>
      <c r="X1041">
        <f>IF(Source!BI2081=2,H1041, 0)</f>
        <v>0</v>
      </c>
      <c r="Y1041">
        <f>IF(Source!BI2081=3,H1041, 0)</f>
        <v>0</v>
      </c>
      <c r="Z1041">
        <f>IF(Source!BI2081=4,H1041, 0)</f>
        <v>0</v>
      </c>
    </row>
    <row r="1042" spans="1:26" ht="15">
      <c r="G1042" s="60">
        <f>H1035+H1036+H1038+H1039+SUM(H1041:H1041)</f>
        <v>31.79</v>
      </c>
      <c r="H1042" s="60"/>
      <c r="J1042" s="60">
        <f>K1035+K1036+K1038+K1039+SUM(K1041:K1041)</f>
        <v>938.52</v>
      </c>
      <c r="K1042" s="60"/>
      <c r="L1042" s="49">
        <f>Source!U2080</f>
        <v>1.5946000000000002</v>
      </c>
      <c r="O1042" s="32">
        <f>G1042</f>
        <v>31.79</v>
      </c>
      <c r="P1042" s="32">
        <f>J1042</f>
        <v>938.52</v>
      </c>
      <c r="Q1042" s="32">
        <f>L1042</f>
        <v>1.5946000000000002</v>
      </c>
      <c r="W1042">
        <f>IF(Source!BI2080&lt;=1,H1035+H1036+H1038+H1039, 0)</f>
        <v>31.79</v>
      </c>
      <c r="X1042">
        <f>IF(Source!BI2080=2,H1035+H1036+H1038+H1039, 0)</f>
        <v>0</v>
      </c>
      <c r="Y1042">
        <f>IF(Source!BI2080=3,H1035+H1036+H1038+H1039, 0)</f>
        <v>0</v>
      </c>
      <c r="Z1042">
        <f>IF(Source!BI2080=4,H1035+H1036+H1038+H1039, 0)</f>
        <v>0</v>
      </c>
    </row>
    <row r="1043" spans="1:26" ht="42.75">
      <c r="A1043" s="23" t="str">
        <f>Source!E2082</f>
        <v>4</v>
      </c>
      <c r="B1043" s="53" t="str">
        <f>Source!F2082</f>
        <v>57-3-1</v>
      </c>
      <c r="C1043" s="53" t="str">
        <f>Source!G2082</f>
        <v>Разборка плинтусов деревянных и из пластмассовых материалов</v>
      </c>
      <c r="D1043" s="37" t="str">
        <f>Source!H2082</f>
        <v>100 М ПЛИНТУСА</v>
      </c>
      <c r="E1043" s="10">
        <f>Source!I2082</f>
        <v>0.18</v>
      </c>
      <c r="F1043" s="38">
        <f>Source!AL2082+Source!AM2082+Source!AO2082</f>
        <v>29.41</v>
      </c>
      <c r="G1043" s="39"/>
      <c r="H1043" s="38"/>
      <c r="I1043" s="39" t="str">
        <f>Source!BO2082</f>
        <v>57-3-1</v>
      </c>
      <c r="J1043" s="39"/>
      <c r="K1043" s="38"/>
      <c r="L1043" s="40"/>
      <c r="S1043">
        <f>ROUND((Source!FX2082/100)*((ROUND(Source!AF2082*Source!I2082, 2)+ROUND(Source!AE2082*Source!I2082, 2))), 2)</f>
        <v>4.2300000000000004</v>
      </c>
      <c r="T1043">
        <f>Source!X2082</f>
        <v>119.95</v>
      </c>
      <c r="U1043">
        <f>ROUND((Source!FY2082/100)*((ROUND(Source!AF2082*Source!I2082, 2)+ROUND(Source!AE2082*Source!I2082, 2))), 2)</f>
        <v>3.6</v>
      </c>
      <c r="V1043">
        <f>Source!Y2082</f>
        <v>95.25</v>
      </c>
    </row>
    <row r="1044" spans="1:26">
      <c r="C1044" s="31" t="str">
        <f>"Объем: "&amp;Source!I2082&amp;"=18/"&amp;"100"</f>
        <v>Объем: 0,18=18/100</v>
      </c>
    </row>
    <row r="1045" spans="1:26" ht="14.25">
      <c r="A1045" s="23"/>
      <c r="B1045" s="53"/>
      <c r="C1045" s="53" t="s">
        <v>938</v>
      </c>
      <c r="D1045" s="37"/>
      <c r="E1045" s="10"/>
      <c r="F1045" s="38">
        <f>Source!AO2082</f>
        <v>29.41</v>
      </c>
      <c r="G1045" s="39" t="str">
        <f>Source!DG2082</f>
        <v/>
      </c>
      <c r="H1045" s="38">
        <f>ROUND(Source!AF2082*Source!I2082, 2)</f>
        <v>5.29</v>
      </c>
      <c r="I1045" s="39"/>
      <c r="J1045" s="39">
        <f>IF(Source!BA2082&lt;&gt; 0, Source!BA2082, 1)</f>
        <v>33.32</v>
      </c>
      <c r="K1045" s="38">
        <f>Source!S2082</f>
        <v>176.39</v>
      </c>
      <c r="L1045" s="40"/>
      <c r="R1045">
        <f>H1045</f>
        <v>5.29</v>
      </c>
    </row>
    <row r="1046" spans="1:26" ht="14.25">
      <c r="A1046" s="23"/>
      <c r="B1046" s="53"/>
      <c r="C1046" s="53" t="s">
        <v>939</v>
      </c>
      <c r="D1046" s="37" t="s">
        <v>940</v>
      </c>
      <c r="E1046" s="10">
        <f>Source!BZ2082</f>
        <v>80</v>
      </c>
      <c r="F1046" s="56"/>
      <c r="G1046" s="39"/>
      <c r="H1046" s="38">
        <f>SUM(S1043:S1049)</f>
        <v>4.2300000000000004</v>
      </c>
      <c r="I1046" s="41" t="str">
        <f>CONCATENATE(Source!FX2082, Source!FV2082, "=")</f>
        <v>80*0,85=</v>
      </c>
      <c r="J1046" s="36">
        <f>Source!AT2082</f>
        <v>68</v>
      </c>
      <c r="K1046" s="38">
        <f>SUM(T1043:T1049)</f>
        <v>119.95</v>
      </c>
      <c r="L1046" s="40"/>
    </row>
    <row r="1047" spans="1:26" ht="14.25">
      <c r="A1047" s="23"/>
      <c r="B1047" s="53"/>
      <c r="C1047" s="53" t="s">
        <v>941</v>
      </c>
      <c r="D1047" s="37" t="s">
        <v>940</v>
      </c>
      <c r="E1047" s="10">
        <f>Source!CA2082</f>
        <v>68</v>
      </c>
      <c r="F1047" s="56"/>
      <c r="G1047" s="39"/>
      <c r="H1047" s="38">
        <f>SUM(U1043:U1049)</f>
        <v>3.6</v>
      </c>
      <c r="I1047" s="41" t="str">
        <f>CONCATENATE(Source!FY2082, Source!FW2082, "=")</f>
        <v>68*0,8=</v>
      </c>
      <c r="J1047" s="36">
        <f>Source!AU2082</f>
        <v>54</v>
      </c>
      <c r="K1047" s="38">
        <f>SUM(V1043:V1049)</f>
        <v>95.25</v>
      </c>
      <c r="L1047" s="40"/>
    </row>
    <row r="1048" spans="1:26" ht="14.25">
      <c r="A1048" s="23"/>
      <c r="B1048" s="53"/>
      <c r="C1048" s="53" t="s">
        <v>942</v>
      </c>
      <c r="D1048" s="37" t="s">
        <v>943</v>
      </c>
      <c r="E1048" s="10">
        <f>Source!AQ2082</f>
        <v>3.77</v>
      </c>
      <c r="F1048" s="38"/>
      <c r="G1048" s="39" t="str">
        <f>Source!DI2082</f>
        <v/>
      </c>
      <c r="H1048" s="38"/>
      <c r="I1048" s="39"/>
      <c r="J1048" s="39"/>
      <c r="K1048" s="38"/>
      <c r="L1048" s="42">
        <f>Source!U2082</f>
        <v>0.67859999999999998</v>
      </c>
    </row>
    <row r="1049" spans="1:26" ht="14.25">
      <c r="A1049" s="54" t="str">
        <f>Source!E2083</f>
        <v>4,1</v>
      </c>
      <c r="B1049" s="55" t="str">
        <f>Source!F2083</f>
        <v>509-9900</v>
      </c>
      <c r="C1049" s="55" t="str">
        <f>Source!G2083</f>
        <v>Строительный мусор</v>
      </c>
      <c r="D1049" s="43" t="str">
        <f>Source!H2083</f>
        <v>т</v>
      </c>
      <c r="E1049" s="44">
        <f>Source!I2083</f>
        <v>1.9800000000000002E-2</v>
      </c>
      <c r="F1049" s="45">
        <f>Source!AL2083+Source!AM2083+Source!AO2083</f>
        <v>0</v>
      </c>
      <c r="G1049" s="46" t="s">
        <v>3</v>
      </c>
      <c r="H1049" s="45">
        <f>ROUND(Source!AC2083*Source!I2083, 2)+ROUND(Source!AD2083*Source!I2083, 2)+ROUND(Source!AF2083*Source!I2083, 2)</f>
        <v>0</v>
      </c>
      <c r="I1049" s="47"/>
      <c r="J1049" s="47">
        <f>IF(Source!BC2083&lt;&gt; 0, Source!BC2083, 1)</f>
        <v>1</v>
      </c>
      <c r="K1049" s="45">
        <f>Source!O2083</f>
        <v>0</v>
      </c>
      <c r="L1049" s="48"/>
      <c r="S1049">
        <f>ROUND((Source!FX2083/100)*((ROUND(Source!AF2083*Source!I2083, 2)+ROUND(Source!AE2083*Source!I2083, 2))), 2)</f>
        <v>0</v>
      </c>
      <c r="T1049">
        <f>Source!X2083</f>
        <v>0</v>
      </c>
      <c r="U1049">
        <f>ROUND((Source!FY2083/100)*((ROUND(Source!AF2083*Source!I2083, 2)+ROUND(Source!AE2083*Source!I2083, 2))), 2)</f>
        <v>0</v>
      </c>
      <c r="V1049">
        <f>Source!Y2083</f>
        <v>0</v>
      </c>
      <c r="W1049">
        <f>IF(Source!BI2083&lt;=1,H1049, 0)</f>
        <v>0</v>
      </c>
      <c r="X1049">
        <f>IF(Source!BI2083=2,H1049, 0)</f>
        <v>0</v>
      </c>
      <c r="Y1049">
        <f>IF(Source!BI2083=3,H1049, 0)</f>
        <v>0</v>
      </c>
      <c r="Z1049">
        <f>IF(Source!BI2083=4,H1049, 0)</f>
        <v>0</v>
      </c>
    </row>
    <row r="1050" spans="1:26" ht="15">
      <c r="G1050" s="60">
        <f>H1045+H1046+H1047+SUM(H1049:H1049)</f>
        <v>13.12</v>
      </c>
      <c r="H1050" s="60"/>
      <c r="J1050" s="60">
        <f>K1045+K1046+K1047+SUM(K1049:K1049)</f>
        <v>391.59</v>
      </c>
      <c r="K1050" s="60"/>
      <c r="L1050" s="49">
        <f>Source!U2082</f>
        <v>0.67859999999999998</v>
      </c>
      <c r="O1050" s="32">
        <f>G1050</f>
        <v>13.12</v>
      </c>
      <c r="P1050" s="32">
        <f>J1050</f>
        <v>391.59</v>
      </c>
      <c r="Q1050" s="32">
        <f>L1050</f>
        <v>0.67859999999999998</v>
      </c>
      <c r="W1050">
        <f>IF(Source!BI2082&lt;=1,H1045+H1046+H1047, 0)</f>
        <v>13.12</v>
      </c>
      <c r="X1050">
        <f>IF(Source!BI2082=2,H1045+H1046+H1047, 0)</f>
        <v>0</v>
      </c>
      <c r="Y1050">
        <f>IF(Source!BI2082=3,H1045+H1046+H1047, 0)</f>
        <v>0</v>
      </c>
      <c r="Z1050">
        <f>IF(Source!BI2082=4,H1045+H1046+H1047, 0)</f>
        <v>0</v>
      </c>
    </row>
    <row r="1051" spans="1:26" ht="14.25">
      <c r="A1051" s="23" t="str">
        <f>Source!E2084</f>
        <v>5</v>
      </c>
      <c r="B1051" s="53" t="str">
        <f>Source!F2084</f>
        <v>67-4-1</v>
      </c>
      <c r="C1051" s="53" t="str">
        <f>Source!G2084</f>
        <v>Демонтаж выключателей, розеток</v>
      </c>
      <c r="D1051" s="37" t="str">
        <f>Source!H2084</f>
        <v>100 шт.</v>
      </c>
      <c r="E1051" s="10">
        <f>Source!I2084</f>
        <v>0.02</v>
      </c>
      <c r="F1051" s="38">
        <f>Source!AL2084+Source!AM2084+Source!AO2084</f>
        <v>45.55</v>
      </c>
      <c r="G1051" s="39"/>
      <c r="H1051" s="38"/>
      <c r="I1051" s="39" t="str">
        <f>Source!BO2084</f>
        <v>67-4-1</v>
      </c>
      <c r="J1051" s="39"/>
      <c r="K1051" s="38"/>
      <c r="L1051" s="40"/>
      <c r="S1051">
        <f>ROUND((Source!FX2084/100)*((ROUND(Source!AF2084*Source!I2084, 2)+ROUND(Source!AE2084*Source!I2084, 2))), 2)</f>
        <v>0.77</v>
      </c>
      <c r="T1051">
        <f>Source!X2084</f>
        <v>21.85</v>
      </c>
      <c r="U1051">
        <f>ROUND((Source!FY2084/100)*((ROUND(Source!AF2084*Source!I2084, 2)+ROUND(Source!AE2084*Source!I2084, 2))), 2)</f>
        <v>0.59</v>
      </c>
      <c r="V1051">
        <f>Source!Y2084</f>
        <v>15.78</v>
      </c>
    </row>
    <row r="1052" spans="1:26">
      <c r="C1052" s="31" t="str">
        <f>"Объем: "&amp;Source!I2084&amp;"=2/"&amp;"100"</f>
        <v>Объем: 0,02=2/100</v>
      </c>
    </row>
    <row r="1053" spans="1:26" ht="14.25">
      <c r="A1053" s="23"/>
      <c r="B1053" s="53"/>
      <c r="C1053" s="53" t="s">
        <v>938</v>
      </c>
      <c r="D1053" s="37"/>
      <c r="E1053" s="10"/>
      <c r="F1053" s="38">
        <f>Source!AO2084</f>
        <v>45.55</v>
      </c>
      <c r="G1053" s="39" t="str">
        <f>Source!DG2084</f>
        <v/>
      </c>
      <c r="H1053" s="38">
        <f>ROUND(Source!AF2084*Source!I2084, 2)</f>
        <v>0.91</v>
      </c>
      <c r="I1053" s="39"/>
      <c r="J1053" s="39">
        <f>IF(Source!BA2084&lt;&gt; 0, Source!BA2084, 1)</f>
        <v>33.32</v>
      </c>
      <c r="K1053" s="38">
        <f>Source!S2084</f>
        <v>30.35</v>
      </c>
      <c r="L1053" s="40"/>
      <c r="R1053">
        <f>H1053</f>
        <v>0.91</v>
      </c>
    </row>
    <row r="1054" spans="1:26" ht="14.25">
      <c r="A1054" s="23"/>
      <c r="B1054" s="53"/>
      <c r="C1054" s="53" t="s">
        <v>939</v>
      </c>
      <c r="D1054" s="37" t="s">
        <v>940</v>
      </c>
      <c r="E1054" s="10">
        <f>Source!BZ2084</f>
        <v>85</v>
      </c>
      <c r="F1054" s="56"/>
      <c r="G1054" s="39"/>
      <c r="H1054" s="38">
        <f>SUM(S1051:S1056)</f>
        <v>0.77</v>
      </c>
      <c r="I1054" s="41" t="str">
        <f>CONCATENATE(Source!FX2084, Source!FV2084, "=")</f>
        <v>85*0,85=</v>
      </c>
      <c r="J1054" s="36">
        <f>Source!AT2084</f>
        <v>72</v>
      </c>
      <c r="K1054" s="38">
        <f>SUM(T1051:T1056)</f>
        <v>21.85</v>
      </c>
      <c r="L1054" s="40"/>
    </row>
    <row r="1055" spans="1:26" ht="14.25">
      <c r="A1055" s="23"/>
      <c r="B1055" s="53"/>
      <c r="C1055" s="53" t="s">
        <v>941</v>
      </c>
      <c r="D1055" s="37" t="s">
        <v>940</v>
      </c>
      <c r="E1055" s="10">
        <f>Source!CA2084</f>
        <v>65</v>
      </c>
      <c r="F1055" s="56"/>
      <c r="G1055" s="39"/>
      <c r="H1055" s="38">
        <f>SUM(U1051:U1056)</f>
        <v>0.59</v>
      </c>
      <c r="I1055" s="41" t="str">
        <f>CONCATENATE(Source!FY2084, Source!FW2084, "=")</f>
        <v>65*0,8=</v>
      </c>
      <c r="J1055" s="36">
        <f>Source!AU2084</f>
        <v>52</v>
      </c>
      <c r="K1055" s="38">
        <f>SUM(V1051:V1056)</f>
        <v>15.78</v>
      </c>
      <c r="L1055" s="40"/>
    </row>
    <row r="1056" spans="1:26" ht="14.25">
      <c r="A1056" s="54"/>
      <c r="B1056" s="55"/>
      <c r="C1056" s="55" t="s">
        <v>942</v>
      </c>
      <c r="D1056" s="43" t="s">
        <v>943</v>
      </c>
      <c r="E1056" s="44">
        <f>Source!AQ2084</f>
        <v>5.84</v>
      </c>
      <c r="F1056" s="45"/>
      <c r="G1056" s="47" t="str">
        <f>Source!DI2084</f>
        <v/>
      </c>
      <c r="H1056" s="45"/>
      <c r="I1056" s="47"/>
      <c r="J1056" s="47"/>
      <c r="K1056" s="45"/>
      <c r="L1056" s="51">
        <f>Source!U2084</f>
        <v>0.1168</v>
      </c>
    </row>
    <row r="1057" spans="1:26" ht="15">
      <c r="G1057" s="60">
        <f>H1053+H1054+H1055</f>
        <v>2.27</v>
      </c>
      <c r="H1057" s="60"/>
      <c r="J1057" s="60">
        <f>K1053+K1054+K1055</f>
        <v>67.98</v>
      </c>
      <c r="K1057" s="60"/>
      <c r="L1057" s="49">
        <f>Source!U2084</f>
        <v>0.1168</v>
      </c>
      <c r="O1057" s="32">
        <f>G1057</f>
        <v>2.27</v>
      </c>
      <c r="P1057" s="32">
        <f>J1057</f>
        <v>67.98</v>
      </c>
      <c r="Q1057" s="32">
        <f>L1057</f>
        <v>0.1168</v>
      </c>
      <c r="W1057">
        <f>IF(Source!BI2084&lt;=1,H1053+H1054+H1055, 0)</f>
        <v>2.27</v>
      </c>
      <c r="X1057">
        <f>IF(Source!BI2084=2,H1053+H1054+H1055, 0)</f>
        <v>0</v>
      </c>
      <c r="Y1057">
        <f>IF(Source!BI2084=3,H1053+H1054+H1055, 0)</f>
        <v>0</v>
      </c>
      <c r="Z1057">
        <f>IF(Source!BI2084=4,H1053+H1054+H1055, 0)</f>
        <v>0</v>
      </c>
    </row>
    <row r="1058" spans="1:26" ht="14.25">
      <c r="A1058" s="23" t="str">
        <f>Source!E2085</f>
        <v>6</v>
      </c>
      <c r="B1058" s="53" t="str">
        <f>Source!F2085</f>
        <v>67-3-1</v>
      </c>
      <c r="C1058" s="53" t="str">
        <f>Source!G2085</f>
        <v>Демонтаж кабеля</v>
      </c>
      <c r="D1058" s="37" t="str">
        <f>Source!H2085</f>
        <v>100 м</v>
      </c>
      <c r="E1058" s="10">
        <f>Source!I2085</f>
        <v>0.5</v>
      </c>
      <c r="F1058" s="38">
        <f>Source!AL2085+Source!AM2085+Source!AO2085</f>
        <v>75.5</v>
      </c>
      <c r="G1058" s="39"/>
      <c r="H1058" s="38"/>
      <c r="I1058" s="39" t="str">
        <f>Source!BO2085</f>
        <v>67-3-1</v>
      </c>
      <c r="J1058" s="39"/>
      <c r="K1058" s="38"/>
      <c r="L1058" s="40"/>
      <c r="S1058">
        <f>ROUND((Source!FX2085/100)*((ROUND(Source!AF2085*Source!I2085, 2)+ROUND(Source!AE2085*Source!I2085, 2))), 2)</f>
        <v>32.020000000000003</v>
      </c>
      <c r="T1058">
        <f>Source!X2085</f>
        <v>903.6</v>
      </c>
      <c r="U1058">
        <f>ROUND((Source!FY2085/100)*((ROUND(Source!AF2085*Source!I2085, 2)+ROUND(Source!AE2085*Source!I2085, 2))), 2)</f>
        <v>24.49</v>
      </c>
      <c r="V1058">
        <f>Source!Y2085</f>
        <v>652.6</v>
      </c>
    </row>
    <row r="1059" spans="1:26">
      <c r="C1059" s="31" t="str">
        <f>"Объем: "&amp;Source!I2085&amp;"=50/"&amp;"100"</f>
        <v>Объем: 0,5=50/100</v>
      </c>
    </row>
    <row r="1060" spans="1:26" ht="14.25">
      <c r="A1060" s="23"/>
      <c r="B1060" s="53"/>
      <c r="C1060" s="53" t="s">
        <v>938</v>
      </c>
      <c r="D1060" s="37"/>
      <c r="E1060" s="10"/>
      <c r="F1060" s="38">
        <f>Source!AO2085</f>
        <v>75.19</v>
      </c>
      <c r="G1060" s="39" t="str">
        <f>Source!DG2085</f>
        <v/>
      </c>
      <c r="H1060" s="38">
        <f>ROUND(Source!AF2085*Source!I2085, 2)</f>
        <v>37.6</v>
      </c>
      <c r="I1060" s="39"/>
      <c r="J1060" s="39">
        <f>IF(Source!BA2085&lt;&gt; 0, Source!BA2085, 1)</f>
        <v>33.32</v>
      </c>
      <c r="K1060" s="38">
        <f>Source!S2085</f>
        <v>1252.67</v>
      </c>
      <c r="L1060" s="40"/>
      <c r="R1060">
        <f>H1060</f>
        <v>37.6</v>
      </c>
    </row>
    <row r="1061" spans="1:26" ht="14.25">
      <c r="A1061" s="23"/>
      <c r="B1061" s="53"/>
      <c r="C1061" s="53" t="s">
        <v>92</v>
      </c>
      <c r="D1061" s="37"/>
      <c r="E1061" s="10"/>
      <c r="F1061" s="38">
        <f>Source!AM2085</f>
        <v>0.31</v>
      </c>
      <c r="G1061" s="39" t="str">
        <f>Source!DE2085</f>
        <v/>
      </c>
      <c r="H1061" s="38">
        <f>ROUND(Source!AD2085*Source!I2085, 2)</f>
        <v>0.16</v>
      </c>
      <c r="I1061" s="39"/>
      <c r="J1061" s="39">
        <f>IF(Source!BB2085&lt;&gt; 0, Source!BB2085, 1)</f>
        <v>15.06</v>
      </c>
      <c r="K1061" s="38">
        <f>Source!Q2085</f>
        <v>2.33</v>
      </c>
      <c r="L1061" s="40"/>
    </row>
    <row r="1062" spans="1:26" ht="14.25">
      <c r="A1062" s="23"/>
      <c r="B1062" s="53"/>
      <c r="C1062" s="53" t="s">
        <v>944</v>
      </c>
      <c r="D1062" s="37"/>
      <c r="E1062" s="10"/>
      <c r="F1062" s="38">
        <f>Source!AN2085</f>
        <v>0.14000000000000001</v>
      </c>
      <c r="G1062" s="39" t="str">
        <f>Source!DF2085</f>
        <v/>
      </c>
      <c r="H1062" s="50">
        <f>ROUND(Source!AE2085*Source!I2085, 2)</f>
        <v>7.0000000000000007E-2</v>
      </c>
      <c r="I1062" s="39"/>
      <c r="J1062" s="39">
        <f>IF(Source!BS2085&lt;&gt; 0, Source!BS2085, 1)</f>
        <v>33.32</v>
      </c>
      <c r="K1062" s="50">
        <f>Source!R2085</f>
        <v>2.33</v>
      </c>
      <c r="L1062" s="40"/>
      <c r="R1062">
        <f>H1062</f>
        <v>7.0000000000000007E-2</v>
      </c>
    </row>
    <row r="1063" spans="1:26" ht="14.25">
      <c r="A1063" s="23"/>
      <c r="B1063" s="53"/>
      <c r="C1063" s="53" t="s">
        <v>939</v>
      </c>
      <c r="D1063" s="37" t="s">
        <v>940</v>
      </c>
      <c r="E1063" s="10">
        <f>Source!BZ2085</f>
        <v>85</v>
      </c>
      <c r="F1063" s="56"/>
      <c r="G1063" s="39"/>
      <c r="H1063" s="38">
        <f>SUM(S1058:S1065)</f>
        <v>32.020000000000003</v>
      </c>
      <c r="I1063" s="41" t="str">
        <f>CONCATENATE(Source!FX2085, Source!FV2085, "=")</f>
        <v>85*0,85=</v>
      </c>
      <c r="J1063" s="36">
        <f>Source!AT2085</f>
        <v>72</v>
      </c>
      <c r="K1063" s="38">
        <f>SUM(T1058:T1065)</f>
        <v>903.6</v>
      </c>
      <c r="L1063" s="40"/>
    </row>
    <row r="1064" spans="1:26" ht="14.25">
      <c r="A1064" s="23"/>
      <c r="B1064" s="53"/>
      <c r="C1064" s="53" t="s">
        <v>941</v>
      </c>
      <c r="D1064" s="37" t="s">
        <v>940</v>
      </c>
      <c r="E1064" s="10">
        <f>Source!CA2085</f>
        <v>65</v>
      </c>
      <c r="F1064" s="56"/>
      <c r="G1064" s="39"/>
      <c r="H1064" s="38">
        <f>SUM(U1058:U1065)</f>
        <v>24.49</v>
      </c>
      <c r="I1064" s="41" t="str">
        <f>CONCATENATE(Source!FY2085, Source!FW2085, "=")</f>
        <v>65*0,8=</v>
      </c>
      <c r="J1064" s="36">
        <f>Source!AU2085</f>
        <v>52</v>
      </c>
      <c r="K1064" s="38">
        <f>SUM(V1058:V1065)</f>
        <v>652.6</v>
      </c>
      <c r="L1064" s="40"/>
    </row>
    <row r="1065" spans="1:26" ht="14.25">
      <c r="A1065" s="54"/>
      <c r="B1065" s="55"/>
      <c r="C1065" s="55" t="s">
        <v>942</v>
      </c>
      <c r="D1065" s="43" t="s">
        <v>943</v>
      </c>
      <c r="E1065" s="44">
        <f>Source!AQ2085</f>
        <v>9.64</v>
      </c>
      <c r="F1065" s="45"/>
      <c r="G1065" s="47" t="str">
        <f>Source!DI2085</f>
        <v/>
      </c>
      <c r="H1065" s="45"/>
      <c r="I1065" s="47"/>
      <c r="J1065" s="47"/>
      <c r="K1065" s="45"/>
      <c r="L1065" s="51">
        <f>Source!U2085</f>
        <v>4.82</v>
      </c>
    </row>
    <row r="1066" spans="1:26" ht="15">
      <c r="G1066" s="60">
        <f>H1060+H1061+H1063+H1064</f>
        <v>94.27</v>
      </c>
      <c r="H1066" s="60"/>
      <c r="J1066" s="60">
        <f>K1060+K1061+K1063+K1064</f>
        <v>2811.2</v>
      </c>
      <c r="K1066" s="60"/>
      <c r="L1066" s="49">
        <f>Source!U2085</f>
        <v>4.82</v>
      </c>
      <c r="O1066" s="32">
        <f>G1066</f>
        <v>94.27</v>
      </c>
      <c r="P1066" s="32">
        <f>J1066</f>
        <v>2811.2</v>
      </c>
      <c r="Q1066" s="32">
        <f>L1066</f>
        <v>4.82</v>
      </c>
      <c r="W1066">
        <f>IF(Source!BI2085&lt;=1,H1060+H1061+H1063+H1064, 0)</f>
        <v>94.27</v>
      </c>
      <c r="X1066">
        <f>IF(Source!BI2085=2,H1060+H1061+H1063+H1064, 0)</f>
        <v>0</v>
      </c>
      <c r="Y1066">
        <f>IF(Source!BI2085=3,H1060+H1061+H1063+H1064, 0)</f>
        <v>0</v>
      </c>
      <c r="Z1066">
        <f>IF(Source!BI2085=4,H1060+H1061+H1063+H1064, 0)</f>
        <v>0</v>
      </c>
    </row>
    <row r="1067" spans="1:26" ht="28.5">
      <c r="A1067" s="23" t="str">
        <f>Source!E2086</f>
        <v>7</v>
      </c>
      <c r="B1067" s="53" t="str">
        <f>Source!F2086</f>
        <v>67-4-5</v>
      </c>
      <c r="C1067" s="53" t="str">
        <f>Source!G2086</f>
        <v>Демонтаж светильников для люминесцентных ламп</v>
      </c>
      <c r="D1067" s="37" t="str">
        <f>Source!H2086</f>
        <v>100 шт.</v>
      </c>
      <c r="E1067" s="10">
        <f>Source!I2086</f>
        <v>0.08</v>
      </c>
      <c r="F1067" s="38">
        <f>Source!AL2086+Source!AM2086+Source!AO2086</f>
        <v>145.97999999999999</v>
      </c>
      <c r="G1067" s="39"/>
      <c r="H1067" s="38"/>
      <c r="I1067" s="39" t="str">
        <f>Source!BO2086</f>
        <v>67-4-5</v>
      </c>
      <c r="J1067" s="39"/>
      <c r="K1067" s="38"/>
      <c r="L1067" s="40"/>
      <c r="S1067">
        <f>ROUND((Source!FX2086/100)*((ROUND(Source!AF2086*Source!I2086, 2)+ROUND(Source!AE2086*Source!I2086, 2))), 2)</f>
        <v>9.83</v>
      </c>
      <c r="T1067">
        <f>Source!X2086</f>
        <v>277.44</v>
      </c>
      <c r="U1067">
        <f>ROUND((Source!FY2086/100)*((ROUND(Source!AF2086*Source!I2086, 2)+ROUND(Source!AE2086*Source!I2086, 2))), 2)</f>
        <v>7.52</v>
      </c>
      <c r="V1067">
        <f>Source!Y2086</f>
        <v>200.38</v>
      </c>
    </row>
    <row r="1068" spans="1:26">
      <c r="C1068" s="31" t="str">
        <f>"Объем: "&amp;Source!I2086&amp;"=8/"&amp;"100"</f>
        <v>Объем: 0,08=8/100</v>
      </c>
    </row>
    <row r="1069" spans="1:26" ht="14.25">
      <c r="A1069" s="23"/>
      <c r="B1069" s="53"/>
      <c r="C1069" s="53" t="s">
        <v>938</v>
      </c>
      <c r="D1069" s="37"/>
      <c r="E1069" s="10"/>
      <c r="F1069" s="38">
        <f>Source!AO2086</f>
        <v>143.47999999999999</v>
      </c>
      <c r="G1069" s="39" t="str">
        <f>Source!DG2086</f>
        <v/>
      </c>
      <c r="H1069" s="38">
        <f>ROUND(Source!AF2086*Source!I2086, 2)</f>
        <v>11.48</v>
      </c>
      <c r="I1069" s="39"/>
      <c r="J1069" s="39">
        <f>IF(Source!BA2086&lt;&gt; 0, Source!BA2086, 1)</f>
        <v>33.32</v>
      </c>
      <c r="K1069" s="38">
        <f>Source!S2086</f>
        <v>382.46</v>
      </c>
      <c r="L1069" s="40"/>
      <c r="R1069">
        <f>H1069</f>
        <v>11.48</v>
      </c>
    </row>
    <row r="1070" spans="1:26" ht="14.25">
      <c r="A1070" s="23"/>
      <c r="B1070" s="53"/>
      <c r="C1070" s="53" t="s">
        <v>92</v>
      </c>
      <c r="D1070" s="37"/>
      <c r="E1070" s="10"/>
      <c r="F1070" s="38">
        <f>Source!AM2086</f>
        <v>2.5</v>
      </c>
      <c r="G1070" s="39" t="str">
        <f>Source!DE2086</f>
        <v/>
      </c>
      <c r="H1070" s="38">
        <f>ROUND(Source!AD2086*Source!I2086, 2)</f>
        <v>0.2</v>
      </c>
      <c r="I1070" s="39"/>
      <c r="J1070" s="39">
        <f>IF(Source!BB2086&lt;&gt; 0, Source!BB2086, 1)</f>
        <v>14.94</v>
      </c>
      <c r="K1070" s="38">
        <f>Source!Q2086</f>
        <v>2.99</v>
      </c>
      <c r="L1070" s="40"/>
    </row>
    <row r="1071" spans="1:26" ht="14.25">
      <c r="A1071" s="23"/>
      <c r="B1071" s="53"/>
      <c r="C1071" s="53" t="s">
        <v>944</v>
      </c>
      <c r="D1071" s="37"/>
      <c r="E1071" s="10"/>
      <c r="F1071" s="38">
        <f>Source!AN2086</f>
        <v>1.08</v>
      </c>
      <c r="G1071" s="39" t="str">
        <f>Source!DF2086</f>
        <v/>
      </c>
      <c r="H1071" s="50">
        <f>ROUND(Source!AE2086*Source!I2086, 2)</f>
        <v>0.09</v>
      </c>
      <c r="I1071" s="39"/>
      <c r="J1071" s="39">
        <f>IF(Source!BS2086&lt;&gt; 0, Source!BS2086, 1)</f>
        <v>33.32</v>
      </c>
      <c r="K1071" s="50">
        <f>Source!R2086</f>
        <v>2.88</v>
      </c>
      <c r="L1071" s="40"/>
      <c r="R1071">
        <f>H1071</f>
        <v>0.09</v>
      </c>
    </row>
    <row r="1072" spans="1:26" ht="14.25">
      <c r="A1072" s="23"/>
      <c r="B1072" s="53"/>
      <c r="C1072" s="53" t="s">
        <v>939</v>
      </c>
      <c r="D1072" s="37" t="s">
        <v>940</v>
      </c>
      <c r="E1072" s="10">
        <f>Source!BZ2086</f>
        <v>85</v>
      </c>
      <c r="F1072" s="56"/>
      <c r="G1072" s="39"/>
      <c r="H1072" s="38">
        <f>SUM(S1067:S1074)</f>
        <v>9.83</v>
      </c>
      <c r="I1072" s="41" t="str">
        <f>CONCATENATE(Source!FX2086, Source!FV2086, "=")</f>
        <v>85*0,85=</v>
      </c>
      <c r="J1072" s="36">
        <f>Source!AT2086</f>
        <v>72</v>
      </c>
      <c r="K1072" s="38">
        <f>SUM(T1067:T1074)</f>
        <v>277.44</v>
      </c>
      <c r="L1072" s="40"/>
    </row>
    <row r="1073" spans="1:26" ht="14.25">
      <c r="A1073" s="23"/>
      <c r="B1073" s="53"/>
      <c r="C1073" s="53" t="s">
        <v>941</v>
      </c>
      <c r="D1073" s="37" t="s">
        <v>940</v>
      </c>
      <c r="E1073" s="10">
        <f>Source!CA2086</f>
        <v>65</v>
      </c>
      <c r="F1073" s="56"/>
      <c r="G1073" s="39"/>
      <c r="H1073" s="38">
        <f>SUM(U1067:U1074)</f>
        <v>7.52</v>
      </c>
      <c r="I1073" s="41" t="str">
        <f>CONCATENATE(Source!FY2086, Source!FW2086, "=")</f>
        <v>65*0,8=</v>
      </c>
      <c r="J1073" s="36">
        <f>Source!AU2086</f>
        <v>52</v>
      </c>
      <c r="K1073" s="38">
        <f>SUM(V1067:V1074)</f>
        <v>200.38</v>
      </c>
      <c r="L1073" s="40"/>
    </row>
    <row r="1074" spans="1:26" ht="14.25">
      <c r="A1074" s="54"/>
      <c r="B1074" s="55"/>
      <c r="C1074" s="55" t="s">
        <v>942</v>
      </c>
      <c r="D1074" s="43" t="s">
        <v>943</v>
      </c>
      <c r="E1074" s="44">
        <f>Source!AQ2086</f>
        <v>17.89</v>
      </c>
      <c r="F1074" s="45"/>
      <c r="G1074" s="47" t="str">
        <f>Source!DI2086</f>
        <v/>
      </c>
      <c r="H1074" s="45"/>
      <c r="I1074" s="47"/>
      <c r="J1074" s="47"/>
      <c r="K1074" s="45"/>
      <c r="L1074" s="51">
        <f>Source!U2086</f>
        <v>1.4312</v>
      </c>
    </row>
    <row r="1075" spans="1:26" ht="15">
      <c r="G1075" s="60">
        <f>H1069+H1070+H1072+H1073</f>
        <v>29.029999999999998</v>
      </c>
      <c r="H1075" s="60"/>
      <c r="J1075" s="60">
        <f>K1069+K1070+K1072+K1073</f>
        <v>863.27</v>
      </c>
      <c r="K1075" s="60"/>
      <c r="L1075" s="49">
        <f>Source!U2086</f>
        <v>1.4312</v>
      </c>
      <c r="O1075" s="32">
        <f>G1075</f>
        <v>29.029999999999998</v>
      </c>
      <c r="P1075" s="32">
        <f>J1075</f>
        <v>863.27</v>
      </c>
      <c r="Q1075" s="32">
        <f>L1075</f>
        <v>1.4312</v>
      </c>
      <c r="W1075">
        <f>IF(Source!BI2086&lt;=1,H1069+H1070+H1072+H1073, 0)</f>
        <v>29.029999999999998</v>
      </c>
      <c r="X1075">
        <f>IF(Source!BI2086=2,H1069+H1070+H1072+H1073, 0)</f>
        <v>0</v>
      </c>
      <c r="Y1075">
        <f>IF(Source!BI2086=3,H1069+H1070+H1072+H1073, 0)</f>
        <v>0</v>
      </c>
      <c r="Z1075">
        <f>IF(Source!BI2086=4,H1069+H1070+H1072+H1073, 0)</f>
        <v>0</v>
      </c>
    </row>
    <row r="1077" spans="1:26" ht="15">
      <c r="A1077" s="62" t="str">
        <f>CONCATENATE("Итого по подразделу: ",IF(Source!G2088&lt;&gt;"Новый подраздел", Source!G2088, ""))</f>
        <v>Итого по подразделу: демонтаж</v>
      </c>
      <c r="B1077" s="62"/>
      <c r="C1077" s="62"/>
      <c r="D1077" s="62"/>
      <c r="E1077" s="62"/>
      <c r="F1077" s="62"/>
      <c r="G1077" s="61">
        <f>SUM(O1014:O1076)</f>
        <v>266.52999999999997</v>
      </c>
      <c r="H1077" s="61"/>
      <c r="I1077" s="35"/>
      <c r="J1077" s="61">
        <f>SUM(P1014:P1076)</f>
        <v>7875.91</v>
      </c>
      <c r="K1077" s="61"/>
      <c r="L1077" s="49">
        <f>SUM(Q1014:Q1076)</f>
        <v>13.301000000000002</v>
      </c>
    </row>
    <row r="1080" spans="1:26" ht="14.25">
      <c r="C1080" s="64" t="str">
        <f>Source!H2117</f>
        <v>Ндс</v>
      </c>
      <c r="D1080" s="64"/>
      <c r="E1080" s="64"/>
      <c r="F1080" s="64"/>
      <c r="G1080" s="64"/>
      <c r="H1080" s="64"/>
      <c r="I1080" s="64"/>
      <c r="J1080" s="65">
        <f>IF(Source!F2117=0, "", Source!F2117)</f>
        <v>1417.7</v>
      </c>
      <c r="K1080" s="65"/>
    </row>
    <row r="1081" spans="1:26" ht="14.25">
      <c r="C1081" s="64" t="str">
        <f>Source!H2118</f>
        <v>всего с НДС</v>
      </c>
      <c r="D1081" s="64"/>
      <c r="E1081" s="64"/>
      <c r="F1081" s="64"/>
      <c r="G1081" s="64"/>
      <c r="H1081" s="64"/>
      <c r="I1081" s="64"/>
      <c r="J1081" s="65">
        <f>IF(Source!F2118=0, "", Source!F2118)</f>
        <v>9293.6</v>
      </c>
      <c r="K1081" s="65"/>
    </row>
    <row r="1083" spans="1:26" ht="16.5">
      <c r="A1083" s="63" t="str">
        <f>CONCATENATE("Подраздел: ",IF(Source!G2120&lt;&gt;"Новый подраздел", Source!G2120, ""))</f>
        <v>Подраздел: ремонт</v>
      </c>
      <c r="B1083" s="63"/>
      <c r="C1083" s="63"/>
      <c r="D1083" s="63"/>
      <c r="E1083" s="63"/>
      <c r="F1083" s="63"/>
      <c r="G1083" s="63"/>
      <c r="H1083" s="63"/>
      <c r="I1083" s="63"/>
      <c r="J1083" s="63"/>
      <c r="K1083" s="63"/>
      <c r="L1083" s="63"/>
    </row>
    <row r="1084" spans="1:26" ht="79.5">
      <c r="A1084" s="23" t="str">
        <f>Source!E2124</f>
        <v>1</v>
      </c>
      <c r="B1084" s="53" t="s">
        <v>953</v>
      </c>
      <c r="C1084" s="53" t="str">
        <f>Source!G2124</f>
        <v>Установка деревянных дверных блоков</v>
      </c>
      <c r="D1084" s="37" t="str">
        <f>Source!H2124</f>
        <v>100 м2 проемов</v>
      </c>
      <c r="E1084" s="10">
        <f>Source!I2124</f>
        <v>0.02</v>
      </c>
      <c r="F1084" s="38">
        <f>Source!AL2124+Source!AM2124+Source!AO2124</f>
        <v>21712.98</v>
      </c>
      <c r="G1084" s="39"/>
      <c r="H1084" s="38"/>
      <c r="I1084" s="39" t="str">
        <f>Source!BO2124</f>
        <v>10-04-013-1</v>
      </c>
      <c r="J1084" s="39"/>
      <c r="K1084" s="38"/>
      <c r="L1084" s="40"/>
      <c r="S1084">
        <f>ROUND((Source!FX2124/100)*((ROUND(Source!AF2124*Source!I2124, 2)+ROUND(Source!AE2124*Source!I2124, 2))), 2)</f>
        <v>16.100000000000001</v>
      </c>
      <c r="T1084">
        <f>Source!X2124</f>
        <v>454.77</v>
      </c>
      <c r="U1084">
        <f>ROUND((Source!FY2124/100)*((ROUND(Source!AF2124*Source!I2124, 2)+ROUND(Source!AE2124*Source!I2124, 2))), 2)</f>
        <v>8.1199999999999992</v>
      </c>
      <c r="V1084">
        <f>Source!Y2124</f>
        <v>217.28</v>
      </c>
    </row>
    <row r="1085" spans="1:26">
      <c r="C1085" s="31" t="str">
        <f>"Объем: "&amp;Source!I2124&amp;"=2/"&amp;"100"</f>
        <v>Объем: 0,02=2/100</v>
      </c>
    </row>
    <row r="1086" spans="1:26" ht="14.25">
      <c r="A1086" s="23"/>
      <c r="B1086" s="53"/>
      <c r="C1086" s="53" t="s">
        <v>938</v>
      </c>
      <c r="D1086" s="37"/>
      <c r="E1086" s="10"/>
      <c r="F1086" s="38">
        <f>Source!AO2124</f>
        <v>639.24</v>
      </c>
      <c r="G1086" s="39" t="str">
        <f>Source!DG2124</f>
        <v>)*1,15</v>
      </c>
      <c r="H1086" s="38">
        <f>ROUND(Source!AF2124*Source!I2124, 2)</f>
        <v>14.7</v>
      </c>
      <c r="I1086" s="39"/>
      <c r="J1086" s="39">
        <f>IF(Source!BA2124&lt;&gt; 0, Source!BA2124, 1)</f>
        <v>33.32</v>
      </c>
      <c r="K1086" s="38">
        <f>Source!S2124</f>
        <v>489.89</v>
      </c>
      <c r="L1086" s="40"/>
      <c r="R1086">
        <f>H1086</f>
        <v>14.7</v>
      </c>
    </row>
    <row r="1087" spans="1:26" ht="14.25">
      <c r="A1087" s="23"/>
      <c r="B1087" s="53"/>
      <c r="C1087" s="53" t="s">
        <v>92</v>
      </c>
      <c r="D1087" s="37"/>
      <c r="E1087" s="10"/>
      <c r="F1087" s="38">
        <f>Source!AM2124</f>
        <v>333.01</v>
      </c>
      <c r="G1087" s="39" t="str">
        <f>Source!DE2124</f>
        <v>)*1,25</v>
      </c>
      <c r="H1087" s="38">
        <f>ROUND(Source!AD2124*Source!I2124, 2)</f>
        <v>8.33</v>
      </c>
      <c r="I1087" s="39"/>
      <c r="J1087" s="39">
        <f>IF(Source!BB2124&lt;&gt; 0, Source!BB2124, 1)</f>
        <v>10.3</v>
      </c>
      <c r="K1087" s="38">
        <f>Source!Q2124</f>
        <v>85.75</v>
      </c>
      <c r="L1087" s="40"/>
    </row>
    <row r="1088" spans="1:26" ht="14.25">
      <c r="A1088" s="23"/>
      <c r="B1088" s="53"/>
      <c r="C1088" s="53" t="s">
        <v>944</v>
      </c>
      <c r="D1088" s="37"/>
      <c r="E1088" s="10"/>
      <c r="F1088" s="38">
        <f>Source!AN2124</f>
        <v>18.5</v>
      </c>
      <c r="G1088" s="39" t="str">
        <f>Source!DF2124</f>
        <v>)*1,25</v>
      </c>
      <c r="H1088" s="50">
        <f>ROUND(Source!AE2124*Source!I2124, 2)</f>
        <v>0.46</v>
      </c>
      <c r="I1088" s="39"/>
      <c r="J1088" s="39">
        <f>IF(Source!BS2124&lt;&gt; 0, Source!BS2124, 1)</f>
        <v>33.32</v>
      </c>
      <c r="K1088" s="50">
        <f>Source!R2124</f>
        <v>15.41</v>
      </c>
      <c r="L1088" s="40"/>
      <c r="R1088">
        <f>H1088</f>
        <v>0.46</v>
      </c>
    </row>
    <row r="1089" spans="1:26" ht="14.25">
      <c r="A1089" s="23"/>
      <c r="B1089" s="53"/>
      <c r="C1089" s="53" t="s">
        <v>946</v>
      </c>
      <c r="D1089" s="37"/>
      <c r="E1089" s="10"/>
      <c r="F1089" s="38">
        <f>Source!AL2124</f>
        <v>20740.73</v>
      </c>
      <c r="G1089" s="39" t="str">
        <f>Source!DD2124</f>
        <v/>
      </c>
      <c r="H1089" s="38">
        <f>ROUND(Source!AC2124*Source!I2124, 2)</f>
        <v>414.81</v>
      </c>
      <c r="I1089" s="39"/>
      <c r="J1089" s="39">
        <f>IF(Source!BC2124&lt;&gt; 0, Source!BC2124, 1)</f>
        <v>5.0199999999999996</v>
      </c>
      <c r="K1089" s="38">
        <f>Source!P2124</f>
        <v>2082.37</v>
      </c>
      <c r="L1089" s="40"/>
    </row>
    <row r="1090" spans="1:26" ht="14.25">
      <c r="A1090" s="23"/>
      <c r="B1090" s="53"/>
      <c r="C1090" s="53" t="s">
        <v>939</v>
      </c>
      <c r="D1090" s="37" t="s">
        <v>940</v>
      </c>
      <c r="E1090" s="10">
        <f>Source!BZ2124</f>
        <v>118</v>
      </c>
      <c r="F1090" s="58" t="str">
        <f>CONCATENATE(" )", Source!DL2124, Source!FT2124, "=", Source!FX2124)</f>
        <v xml:space="preserve"> )*0,9=106,2</v>
      </c>
      <c r="G1090" s="59"/>
      <c r="H1090" s="38">
        <f>SUM(S1084:S1095)</f>
        <v>16.100000000000001</v>
      </c>
      <c r="I1090" s="41" t="str">
        <f>CONCATENATE(Source!FX2124, Source!FV2124, "=")</f>
        <v>106,2*0,85=</v>
      </c>
      <c r="J1090" s="36">
        <f>Source!AT2124</f>
        <v>90</v>
      </c>
      <c r="K1090" s="38">
        <f>SUM(T1084:T1095)</f>
        <v>454.77</v>
      </c>
      <c r="L1090" s="40"/>
    </row>
    <row r="1091" spans="1:26" ht="14.25">
      <c r="A1091" s="23"/>
      <c r="B1091" s="53"/>
      <c r="C1091" s="53" t="s">
        <v>941</v>
      </c>
      <c r="D1091" s="37" t="s">
        <v>940</v>
      </c>
      <c r="E1091" s="10">
        <f>Source!CA2124</f>
        <v>63</v>
      </c>
      <c r="F1091" s="58" t="str">
        <f>CONCATENATE(" )", Source!DM2124, Source!FU2124, "=", Source!FY2124)</f>
        <v xml:space="preserve"> )*0,85=53,55</v>
      </c>
      <c r="G1091" s="59"/>
      <c r="H1091" s="38">
        <f>SUM(U1084:U1095)</f>
        <v>8.1199999999999992</v>
      </c>
      <c r="I1091" s="41" t="str">
        <f>CONCATENATE(Source!FY2124, Source!FW2124, "=")</f>
        <v>53,55*0,8=</v>
      </c>
      <c r="J1091" s="36">
        <f>Source!AU2124</f>
        <v>43</v>
      </c>
      <c r="K1091" s="38">
        <f>SUM(V1084:V1095)</f>
        <v>217.28</v>
      </c>
      <c r="L1091" s="40"/>
    </row>
    <row r="1092" spans="1:26" ht="14.25">
      <c r="A1092" s="23"/>
      <c r="B1092" s="53"/>
      <c r="C1092" s="53" t="s">
        <v>942</v>
      </c>
      <c r="D1092" s="37" t="s">
        <v>943</v>
      </c>
      <c r="E1092" s="10">
        <f>Source!AQ2124</f>
        <v>73.14</v>
      </c>
      <c r="F1092" s="38"/>
      <c r="G1092" s="39" t="str">
        <f>Source!DI2124</f>
        <v>)*1,15</v>
      </c>
      <c r="H1092" s="38"/>
      <c r="I1092" s="39"/>
      <c r="J1092" s="39"/>
      <c r="K1092" s="38"/>
      <c r="L1092" s="42">
        <f>Source!U2124</f>
        <v>1.6822199999999998</v>
      </c>
    </row>
    <row r="1093" spans="1:26" ht="57">
      <c r="A1093" s="23" t="str">
        <f>Source!E2125</f>
        <v>1,1</v>
      </c>
      <c r="B1093" s="53" t="str">
        <f>Source!F2125</f>
        <v>101-0882</v>
      </c>
      <c r="C1093" s="53" t="str">
        <f>Source!G2125</f>
        <v>Скобяные изделия для дверных балконных блоков со спаренными полотнами жилых и общественных зданий однопольных</v>
      </c>
      <c r="D1093" s="37" t="str">
        <f>Source!H2125</f>
        <v>компл.</v>
      </c>
      <c r="E1093" s="10">
        <f>Source!I2125</f>
        <v>1</v>
      </c>
      <c r="F1093" s="38">
        <f>Source!AL2125+Source!AM2125+Source!AO2125</f>
        <v>94.69</v>
      </c>
      <c r="G1093" s="52" t="s">
        <v>3</v>
      </c>
      <c r="H1093" s="38">
        <f>ROUND(Source!AC2125*Source!I2125, 2)+ROUND(Source!AD2125*Source!I2125, 2)+ROUND(Source!AF2125*Source!I2125, 2)</f>
        <v>94.69</v>
      </c>
      <c r="I1093" s="39"/>
      <c r="J1093" s="39">
        <f>IF(Source!BC2125&lt;&gt; 0, Source!BC2125, 1)</f>
        <v>2.0699999999999998</v>
      </c>
      <c r="K1093" s="38">
        <f>Source!O2125</f>
        <v>196.01</v>
      </c>
      <c r="L1093" s="40"/>
      <c r="S1093">
        <f>ROUND((Source!FX2125/100)*((ROUND(Source!AF2125*Source!I2125, 2)+ROUND(Source!AE2125*Source!I2125, 2))), 2)</f>
        <v>0</v>
      </c>
      <c r="T1093">
        <f>Source!X2125</f>
        <v>0</v>
      </c>
      <c r="U1093">
        <f>ROUND((Source!FY2125/100)*((ROUND(Source!AF2125*Source!I2125, 2)+ROUND(Source!AE2125*Source!I2125, 2))), 2)</f>
        <v>0</v>
      </c>
      <c r="V1093">
        <f>Source!Y2125</f>
        <v>0</v>
      </c>
      <c r="W1093">
        <f>IF(Source!BI2125&lt;=1,H1093, 0)</f>
        <v>94.69</v>
      </c>
      <c r="X1093">
        <f>IF(Source!BI2125=2,H1093, 0)</f>
        <v>0</v>
      </c>
      <c r="Y1093">
        <f>IF(Source!BI2125=3,H1093, 0)</f>
        <v>0</v>
      </c>
      <c r="Z1093">
        <f>IF(Source!BI2125=4,H1093, 0)</f>
        <v>0</v>
      </c>
    </row>
    <row r="1094" spans="1:26" ht="42.75">
      <c r="A1094" s="23" t="str">
        <f>Source!E2126</f>
        <v>1,2</v>
      </c>
      <c r="B1094" s="53" t="str">
        <f>Source!F2126</f>
        <v>203-8142</v>
      </c>
      <c r="C1094" s="53" t="str">
        <f>Source!G2126</f>
        <v>Блоки дверные из натурального массива дуба (коробка, полотно глухое, наличники, фурнитура)</v>
      </c>
      <c r="D1094" s="37" t="str">
        <f>Source!H2126</f>
        <v>м2</v>
      </c>
      <c r="E1094" s="10">
        <f>Source!I2126</f>
        <v>2</v>
      </c>
      <c r="F1094" s="38">
        <f>Source!AL2126+Source!AM2126+Source!AO2126</f>
        <v>4535.87</v>
      </c>
      <c r="G1094" s="52" t="s">
        <v>3</v>
      </c>
      <c r="H1094" s="38">
        <f>ROUND(Source!AC2126*Source!I2126, 2)+ROUND(Source!AD2126*Source!I2126, 2)+ROUND(Source!AF2126*Source!I2126, 2)</f>
        <v>9071.74</v>
      </c>
      <c r="I1094" s="39"/>
      <c r="J1094" s="39">
        <f>IF(Source!BC2126&lt;&gt; 0, Source!BC2126, 1)</f>
        <v>2.44</v>
      </c>
      <c r="K1094" s="38">
        <f>Source!O2126</f>
        <v>22135.05</v>
      </c>
      <c r="L1094" s="40"/>
      <c r="S1094">
        <f>ROUND((Source!FX2126/100)*((ROUND(Source!AF2126*Source!I2126, 2)+ROUND(Source!AE2126*Source!I2126, 2))), 2)</f>
        <v>0</v>
      </c>
      <c r="T1094">
        <f>Source!X2126</f>
        <v>0</v>
      </c>
      <c r="U1094">
        <f>ROUND((Source!FY2126/100)*((ROUND(Source!AF2126*Source!I2126, 2)+ROUND(Source!AE2126*Source!I2126, 2))), 2)</f>
        <v>0</v>
      </c>
      <c r="V1094">
        <f>Source!Y2126</f>
        <v>0</v>
      </c>
      <c r="W1094">
        <f>IF(Source!BI2126&lt;=1,H1094, 0)</f>
        <v>9071.74</v>
      </c>
      <c r="X1094">
        <f>IF(Source!BI2126=2,H1094, 0)</f>
        <v>0</v>
      </c>
      <c r="Y1094">
        <f>IF(Source!BI2126=3,H1094, 0)</f>
        <v>0</v>
      </c>
      <c r="Z1094">
        <f>IF(Source!BI2126=4,H1094, 0)</f>
        <v>0</v>
      </c>
    </row>
    <row r="1095" spans="1:26" ht="57">
      <c r="A1095" s="54" t="str">
        <f>Source!E2128</f>
        <v>1,4</v>
      </c>
      <c r="B1095" s="55" t="str">
        <f>Source!F2128</f>
        <v>203-0223</v>
      </c>
      <c r="C1095" s="55" t="str">
        <f>Source!G2128</f>
        <v>Блоки дверные с рамочными полотнами однопольные ДН 21-10, площадь 2,05 м2; ДН 24-10, площадь 2,35 м2</v>
      </c>
      <c r="D1095" s="43" t="str">
        <f>Source!H2128</f>
        <v>м2</v>
      </c>
      <c r="E1095" s="44">
        <f>Source!I2128</f>
        <v>-2</v>
      </c>
      <c r="F1095" s="45">
        <f>Source!AL2128+Source!AM2128+Source!AO2128</f>
        <v>207</v>
      </c>
      <c r="G1095" s="46" t="s">
        <v>3</v>
      </c>
      <c r="H1095" s="45">
        <f>ROUND(Source!AC2128*Source!I2128, 2)+ROUND(Source!AD2128*Source!I2128, 2)+ROUND(Source!AF2128*Source!I2128, 2)</f>
        <v>-414</v>
      </c>
      <c r="I1095" s="47"/>
      <c r="J1095" s="47">
        <f>IF(Source!BC2128&lt;&gt; 0, Source!BC2128, 1)</f>
        <v>5.0199999999999996</v>
      </c>
      <c r="K1095" s="45">
        <f>Source!O2128</f>
        <v>-2078.2800000000002</v>
      </c>
      <c r="L1095" s="48"/>
      <c r="S1095">
        <f>ROUND((Source!FX2128/100)*((ROUND(Source!AF2128*Source!I2128, 2)+ROUND(Source!AE2128*Source!I2128, 2))), 2)</f>
        <v>0</v>
      </c>
      <c r="T1095">
        <f>Source!X2128</f>
        <v>0</v>
      </c>
      <c r="U1095">
        <f>ROUND((Source!FY2128/100)*((ROUND(Source!AF2128*Source!I2128, 2)+ROUND(Source!AE2128*Source!I2128, 2))), 2)</f>
        <v>0</v>
      </c>
      <c r="V1095">
        <f>Source!Y2128</f>
        <v>0</v>
      </c>
      <c r="W1095">
        <f>IF(Source!BI2128&lt;=1,H1095, 0)</f>
        <v>-414</v>
      </c>
      <c r="X1095">
        <f>IF(Source!BI2128=2,H1095, 0)</f>
        <v>0</v>
      </c>
      <c r="Y1095">
        <f>IF(Source!BI2128=3,H1095, 0)</f>
        <v>0</v>
      </c>
      <c r="Z1095">
        <f>IF(Source!BI2128=4,H1095, 0)</f>
        <v>0</v>
      </c>
    </row>
    <row r="1096" spans="1:26" ht="15">
      <c r="G1096" s="60">
        <f>H1086+H1087+H1089+H1090+H1091+SUM(H1093:H1095)</f>
        <v>9214.49</v>
      </c>
      <c r="H1096" s="60"/>
      <c r="J1096" s="60">
        <f>K1086+K1087+K1089+K1090+K1091+SUM(K1093:K1095)</f>
        <v>23582.84</v>
      </c>
      <c r="K1096" s="60"/>
      <c r="L1096" s="49">
        <f>Source!U2124</f>
        <v>1.6822199999999998</v>
      </c>
      <c r="O1096" s="32">
        <f>G1096</f>
        <v>9214.49</v>
      </c>
      <c r="P1096" s="32">
        <f>J1096</f>
        <v>23582.84</v>
      </c>
      <c r="Q1096" s="32">
        <f>L1096</f>
        <v>1.6822199999999998</v>
      </c>
      <c r="W1096">
        <f>IF(Source!BI2124&lt;=1,H1086+H1087+H1089+H1090+H1091, 0)</f>
        <v>462.06000000000006</v>
      </c>
      <c r="X1096">
        <f>IF(Source!BI2124=2,H1086+H1087+H1089+H1090+H1091, 0)</f>
        <v>0</v>
      </c>
      <c r="Y1096">
        <f>IF(Source!BI2124=3,H1086+H1087+H1089+H1090+H1091, 0)</f>
        <v>0</v>
      </c>
      <c r="Z1096">
        <f>IF(Source!BI2124=4,H1086+H1087+H1089+H1090+H1091, 0)</f>
        <v>0</v>
      </c>
    </row>
    <row r="1097" spans="1:26" ht="79.5">
      <c r="A1097" s="23" t="str">
        <f>Source!E2129</f>
        <v>4</v>
      </c>
      <c r="B1097" s="53" t="s">
        <v>948</v>
      </c>
      <c r="C1097" s="53" t="str">
        <f>Source!G2129</f>
        <v>Укладка лаг по плитам перекрытий</v>
      </c>
      <c r="D1097" s="37" t="str">
        <f>Source!H2129</f>
        <v>100 м2 пола</v>
      </c>
      <c r="E1097" s="10">
        <f>Source!I2129</f>
        <v>0.14000000000000001</v>
      </c>
      <c r="F1097" s="38">
        <f>Source!AL2129+Source!AM2129+Source!AO2129</f>
        <v>2068.7799999999997</v>
      </c>
      <c r="G1097" s="39"/>
      <c r="H1097" s="38"/>
      <c r="I1097" s="39" t="str">
        <f>Source!BO2129</f>
        <v>11-01-012-3</v>
      </c>
      <c r="J1097" s="39"/>
      <c r="K1097" s="38"/>
      <c r="L1097" s="40"/>
      <c r="S1097">
        <f>ROUND((Source!FX2129/100)*((ROUND(Source!AF2129*Source!I2129, 2)+ROUND(Source!AE2129*Source!I2129, 2))), 2)</f>
        <v>54.81</v>
      </c>
      <c r="T1097">
        <f>Source!X2129</f>
        <v>1550.63</v>
      </c>
      <c r="U1097">
        <f>ROUND((Source!FY2129/100)*((ROUND(Source!AF2129*Source!I2129, 2)+ROUND(Source!AE2129*Source!I2129, 2))), 2)</f>
        <v>31.56</v>
      </c>
      <c r="V1097">
        <f>Source!Y2129</f>
        <v>841.3</v>
      </c>
    </row>
    <row r="1098" spans="1:26">
      <c r="C1098" s="31" t="str">
        <f>"Объем: "&amp;Source!I2129&amp;"=14/"&amp;"100"</f>
        <v>Объем: 0,14=14/100</v>
      </c>
    </row>
    <row r="1099" spans="1:26" ht="14.25">
      <c r="A1099" s="23"/>
      <c r="B1099" s="53"/>
      <c r="C1099" s="53" t="s">
        <v>938</v>
      </c>
      <c r="D1099" s="37"/>
      <c r="E1099" s="10"/>
      <c r="F1099" s="38">
        <f>Source!AO2129</f>
        <v>304.86</v>
      </c>
      <c r="G1099" s="39" t="str">
        <f>Source!DG2129</f>
        <v>)*1,15</v>
      </c>
      <c r="H1099" s="38">
        <f>ROUND(Source!AF2129*Source!I2129, 2)</f>
        <v>49.08</v>
      </c>
      <c r="I1099" s="39"/>
      <c r="J1099" s="39">
        <f>IF(Source!BA2129&lt;&gt; 0, Source!BA2129, 1)</f>
        <v>33.32</v>
      </c>
      <c r="K1099" s="38">
        <f>Source!S2129</f>
        <v>1635.43</v>
      </c>
      <c r="L1099" s="40"/>
      <c r="R1099">
        <f>H1099</f>
        <v>49.08</v>
      </c>
    </row>
    <row r="1100" spans="1:26" ht="14.25">
      <c r="A1100" s="23"/>
      <c r="B1100" s="53"/>
      <c r="C1100" s="53" t="s">
        <v>92</v>
      </c>
      <c r="D1100" s="37"/>
      <c r="E1100" s="10"/>
      <c r="F1100" s="38">
        <f>Source!AM2129</f>
        <v>28.6</v>
      </c>
      <c r="G1100" s="39" t="str">
        <f>Source!DE2129</f>
        <v>)*1,25</v>
      </c>
      <c r="H1100" s="38">
        <f>ROUND(Source!AD2129*Source!I2129, 2)</f>
        <v>5.01</v>
      </c>
      <c r="I1100" s="39"/>
      <c r="J1100" s="39">
        <f>IF(Source!BB2129&lt;&gt; 0, Source!BB2129, 1)</f>
        <v>11.52</v>
      </c>
      <c r="K1100" s="38">
        <f>Source!Q2129</f>
        <v>57.66</v>
      </c>
      <c r="L1100" s="40"/>
    </row>
    <row r="1101" spans="1:26" ht="14.25">
      <c r="A1101" s="23"/>
      <c r="B1101" s="53"/>
      <c r="C1101" s="53" t="s">
        <v>944</v>
      </c>
      <c r="D1101" s="37"/>
      <c r="E1101" s="10"/>
      <c r="F1101" s="38">
        <f>Source!AN2129</f>
        <v>2.4300000000000002</v>
      </c>
      <c r="G1101" s="39" t="str">
        <f>Source!DF2129</f>
        <v>)*1,25</v>
      </c>
      <c r="H1101" s="50">
        <f>ROUND(Source!AE2129*Source!I2129, 2)</f>
        <v>0.43</v>
      </c>
      <c r="I1101" s="39"/>
      <c r="J1101" s="39">
        <f>IF(Source!BS2129&lt;&gt; 0, Source!BS2129, 1)</f>
        <v>33.32</v>
      </c>
      <c r="K1101" s="50">
        <f>Source!R2129</f>
        <v>14.18</v>
      </c>
      <c r="L1101" s="40"/>
      <c r="R1101">
        <f>H1101</f>
        <v>0.43</v>
      </c>
    </row>
    <row r="1102" spans="1:26" ht="14.25">
      <c r="A1102" s="23"/>
      <c r="B1102" s="53"/>
      <c r="C1102" s="53" t="s">
        <v>946</v>
      </c>
      <c r="D1102" s="37"/>
      <c r="E1102" s="10"/>
      <c r="F1102" s="38">
        <f>Source!AL2129</f>
        <v>1735.32</v>
      </c>
      <c r="G1102" s="39" t="str">
        <f>Source!DD2129</f>
        <v/>
      </c>
      <c r="H1102" s="38">
        <f>ROUND(Source!AC2129*Source!I2129, 2)</f>
        <v>242.94</v>
      </c>
      <c r="I1102" s="39"/>
      <c r="J1102" s="39">
        <f>IF(Source!BC2129&lt;&gt; 0, Source!BC2129, 1)</f>
        <v>3.5</v>
      </c>
      <c r="K1102" s="38">
        <f>Source!P2129</f>
        <v>850.31</v>
      </c>
      <c r="L1102" s="40"/>
    </row>
    <row r="1103" spans="1:26" ht="14.25">
      <c r="A1103" s="23"/>
      <c r="B1103" s="53"/>
      <c r="C1103" s="53" t="s">
        <v>939</v>
      </c>
      <c r="D1103" s="37" t="s">
        <v>940</v>
      </c>
      <c r="E1103" s="10">
        <f>Source!BZ2129</f>
        <v>123</v>
      </c>
      <c r="F1103" s="58" t="str">
        <f>CONCATENATE(" )", Source!DL2129, Source!FT2129, "=", Source!FX2129)</f>
        <v xml:space="preserve"> )*0,9=110,7</v>
      </c>
      <c r="G1103" s="59"/>
      <c r="H1103" s="38">
        <f>SUM(S1097:S1105)</f>
        <v>54.81</v>
      </c>
      <c r="I1103" s="41" t="str">
        <f>CONCATENATE(Source!FX2129, Source!FV2129, "=")</f>
        <v>110,7*0,85=</v>
      </c>
      <c r="J1103" s="36">
        <f>Source!AT2129</f>
        <v>94</v>
      </c>
      <c r="K1103" s="38">
        <f>SUM(T1097:T1105)</f>
        <v>1550.63</v>
      </c>
      <c r="L1103" s="40"/>
    </row>
    <row r="1104" spans="1:26" ht="14.25">
      <c r="A1104" s="23"/>
      <c r="B1104" s="53"/>
      <c r="C1104" s="53" t="s">
        <v>941</v>
      </c>
      <c r="D1104" s="37" t="s">
        <v>940</v>
      </c>
      <c r="E1104" s="10">
        <f>Source!CA2129</f>
        <v>75</v>
      </c>
      <c r="F1104" s="58" t="str">
        <f>CONCATENATE(" )", Source!DM2129, Source!FU2129, "=", Source!FY2129)</f>
        <v xml:space="preserve"> )*0,85=63,75</v>
      </c>
      <c r="G1104" s="59"/>
      <c r="H1104" s="38">
        <f>SUM(U1097:U1105)</f>
        <v>31.56</v>
      </c>
      <c r="I1104" s="41" t="str">
        <f>CONCATENATE(Source!FY2129, Source!FW2129, "=")</f>
        <v>63,75*0,8=</v>
      </c>
      <c r="J1104" s="36">
        <f>Source!AU2129</f>
        <v>51</v>
      </c>
      <c r="K1104" s="38">
        <f>SUM(V1097:V1105)</f>
        <v>841.3</v>
      </c>
      <c r="L1104" s="40"/>
    </row>
    <row r="1105" spans="1:26" ht="14.25">
      <c r="A1105" s="54"/>
      <c r="B1105" s="55"/>
      <c r="C1105" s="55" t="s">
        <v>942</v>
      </c>
      <c r="D1105" s="43" t="s">
        <v>943</v>
      </c>
      <c r="E1105" s="44">
        <f>Source!AQ2129</f>
        <v>35.74</v>
      </c>
      <c r="F1105" s="45"/>
      <c r="G1105" s="47" t="str">
        <f>Source!DI2129</f>
        <v>)*1,15</v>
      </c>
      <c r="H1105" s="45"/>
      <c r="I1105" s="47"/>
      <c r="J1105" s="47"/>
      <c r="K1105" s="45"/>
      <c r="L1105" s="51">
        <f>Source!U2129</f>
        <v>5.7541400000000005</v>
      </c>
    </row>
    <row r="1106" spans="1:26" ht="15">
      <c r="G1106" s="60">
        <f>H1099+H1100+H1102+H1103+H1104</f>
        <v>383.4</v>
      </c>
      <c r="H1106" s="60"/>
      <c r="J1106" s="60">
        <f>K1099+K1100+K1102+K1103+K1104</f>
        <v>4935.33</v>
      </c>
      <c r="K1106" s="60"/>
      <c r="L1106" s="49">
        <f>Source!U2129</f>
        <v>5.7541400000000005</v>
      </c>
      <c r="O1106" s="32">
        <f>G1106</f>
        <v>383.4</v>
      </c>
      <c r="P1106" s="32">
        <f>J1106</f>
        <v>4935.33</v>
      </c>
      <c r="Q1106" s="32">
        <f>L1106</f>
        <v>5.7541400000000005</v>
      </c>
      <c r="W1106">
        <f>IF(Source!BI2129&lt;=1,H1099+H1100+H1102+H1103+H1104, 0)</f>
        <v>383.4</v>
      </c>
      <c r="X1106">
        <f>IF(Source!BI2129=2,H1099+H1100+H1102+H1103+H1104, 0)</f>
        <v>0</v>
      </c>
      <c r="Y1106">
        <f>IF(Source!BI2129=3,H1099+H1100+H1102+H1103+H1104, 0)</f>
        <v>0</v>
      </c>
      <c r="Z1106">
        <f>IF(Source!BI2129=4,H1099+H1100+H1102+H1103+H1104, 0)</f>
        <v>0</v>
      </c>
    </row>
    <row r="1107" spans="1:26" ht="79.5">
      <c r="A1107" s="23" t="str">
        <f>Source!E2130</f>
        <v>5</v>
      </c>
      <c r="B1107" s="53" t="s">
        <v>952</v>
      </c>
      <c r="C1107" s="53" t="str">
        <f>Source!G2130</f>
        <v>Устройство покрытий дощатых толщиной 28 мм</v>
      </c>
      <c r="D1107" s="37" t="str">
        <f>Source!H2130</f>
        <v>100 м2 покрытия</v>
      </c>
      <c r="E1107" s="10">
        <f>Source!I2130</f>
        <v>0.14000000000000001</v>
      </c>
      <c r="F1107" s="38">
        <f>Source!AL2130+Source!AM2130+Source!AO2130</f>
        <v>6972.3600000000006</v>
      </c>
      <c r="G1107" s="39"/>
      <c r="H1107" s="38"/>
      <c r="I1107" s="39" t="str">
        <f>Source!BO2130</f>
        <v>11-01-033-1</v>
      </c>
      <c r="J1107" s="39"/>
      <c r="K1107" s="38"/>
      <c r="L1107" s="40"/>
      <c r="S1107">
        <f>ROUND((Source!FX2130/100)*((ROUND(Source!AF2130*Source!I2130, 2)+ROUND(Source!AE2130*Source!I2130, 2))), 2)</f>
        <v>93.83</v>
      </c>
      <c r="T1107">
        <f>Source!X2130</f>
        <v>2654.71</v>
      </c>
      <c r="U1107">
        <f>ROUND((Source!FY2130/100)*((ROUND(Source!AF2130*Source!I2130, 2)+ROUND(Source!AE2130*Source!I2130, 2))), 2)</f>
        <v>54.03</v>
      </c>
      <c r="V1107">
        <f>Source!Y2130</f>
        <v>1440.32</v>
      </c>
    </row>
    <row r="1108" spans="1:26">
      <c r="C1108" s="31" t="str">
        <f>"Объем: "&amp;Source!I2130&amp;"=14/"&amp;"100"</f>
        <v>Объем: 0,14=14/100</v>
      </c>
    </row>
    <row r="1109" spans="1:26" ht="14.25">
      <c r="A1109" s="23"/>
      <c r="B1109" s="53"/>
      <c r="C1109" s="53" t="s">
        <v>938</v>
      </c>
      <c r="D1109" s="37"/>
      <c r="E1109" s="10"/>
      <c r="F1109" s="38">
        <f>Source!AO2130</f>
        <v>517.94000000000005</v>
      </c>
      <c r="G1109" s="39" t="str">
        <f>Source!DG2130</f>
        <v>)*1,15</v>
      </c>
      <c r="H1109" s="38">
        <f>ROUND(Source!AF2130*Source!I2130, 2)</f>
        <v>83.39</v>
      </c>
      <c r="I1109" s="39"/>
      <c r="J1109" s="39">
        <f>IF(Source!BA2130&lt;&gt; 0, Source!BA2130, 1)</f>
        <v>33.32</v>
      </c>
      <c r="K1109" s="38">
        <f>Source!S2130</f>
        <v>2778.49</v>
      </c>
      <c r="L1109" s="40"/>
      <c r="R1109">
        <f>H1109</f>
        <v>83.39</v>
      </c>
    </row>
    <row r="1110" spans="1:26" ht="14.25">
      <c r="A1110" s="23"/>
      <c r="B1110" s="53"/>
      <c r="C1110" s="53" t="s">
        <v>92</v>
      </c>
      <c r="D1110" s="37"/>
      <c r="E1110" s="10"/>
      <c r="F1110" s="38">
        <f>Source!AM2130</f>
        <v>97.78</v>
      </c>
      <c r="G1110" s="39" t="str">
        <f>Source!DE2130</f>
        <v>)*1,25</v>
      </c>
      <c r="H1110" s="38">
        <f>ROUND(Source!AD2130*Source!I2130, 2)</f>
        <v>17.11</v>
      </c>
      <c r="I1110" s="39"/>
      <c r="J1110" s="39">
        <f>IF(Source!BB2130&lt;&gt; 0, Source!BB2130, 1)</f>
        <v>11.56</v>
      </c>
      <c r="K1110" s="38">
        <f>Source!Q2130</f>
        <v>197.82</v>
      </c>
      <c r="L1110" s="40"/>
    </row>
    <row r="1111" spans="1:26" ht="14.25">
      <c r="A1111" s="23"/>
      <c r="B1111" s="53"/>
      <c r="C1111" s="53" t="s">
        <v>944</v>
      </c>
      <c r="D1111" s="37"/>
      <c r="E1111" s="10"/>
      <c r="F1111" s="38">
        <f>Source!AN2130</f>
        <v>7.83</v>
      </c>
      <c r="G1111" s="39" t="str">
        <f>Source!DF2130</f>
        <v>)*1,25</v>
      </c>
      <c r="H1111" s="50">
        <f>ROUND(Source!AE2130*Source!I2130, 2)</f>
        <v>1.37</v>
      </c>
      <c r="I1111" s="39"/>
      <c r="J1111" s="39">
        <f>IF(Source!BS2130&lt;&gt; 0, Source!BS2130, 1)</f>
        <v>33.32</v>
      </c>
      <c r="K1111" s="50">
        <f>Source!R2130</f>
        <v>45.67</v>
      </c>
      <c r="L1111" s="40"/>
      <c r="R1111">
        <f>H1111</f>
        <v>1.37</v>
      </c>
    </row>
    <row r="1112" spans="1:26" ht="14.25">
      <c r="A1112" s="23"/>
      <c r="B1112" s="53"/>
      <c r="C1112" s="53" t="s">
        <v>946</v>
      </c>
      <c r="D1112" s="37"/>
      <c r="E1112" s="10"/>
      <c r="F1112" s="38">
        <f>Source!AL2130</f>
        <v>6356.64</v>
      </c>
      <c r="G1112" s="39" t="str">
        <f>Source!DD2130</f>
        <v/>
      </c>
      <c r="H1112" s="38">
        <f>ROUND(Source!AC2130*Source!I2130, 2)</f>
        <v>889.93</v>
      </c>
      <c r="I1112" s="39"/>
      <c r="J1112" s="39">
        <f>IF(Source!BC2130&lt;&gt; 0, Source!BC2130, 1)</f>
        <v>6.54</v>
      </c>
      <c r="K1112" s="38">
        <f>Source!P2130</f>
        <v>5820.14</v>
      </c>
      <c r="L1112" s="40"/>
    </row>
    <row r="1113" spans="1:26" ht="14.25">
      <c r="A1113" s="23"/>
      <c r="B1113" s="53"/>
      <c r="C1113" s="53" t="s">
        <v>939</v>
      </c>
      <c r="D1113" s="37" t="s">
        <v>940</v>
      </c>
      <c r="E1113" s="10">
        <f>Source!BZ2130</f>
        <v>123</v>
      </c>
      <c r="F1113" s="58" t="str">
        <f>CONCATENATE(" )", Source!DL2130, Source!FT2130, "=", Source!FX2130)</f>
        <v xml:space="preserve"> )*0,9=110,7</v>
      </c>
      <c r="G1113" s="59"/>
      <c r="H1113" s="38">
        <f>SUM(S1107:S1115)</f>
        <v>93.83</v>
      </c>
      <c r="I1113" s="41" t="str">
        <f>CONCATENATE(Source!FX2130, Source!FV2130, "=")</f>
        <v>110,7*0,85=</v>
      </c>
      <c r="J1113" s="36">
        <f>Source!AT2130</f>
        <v>94</v>
      </c>
      <c r="K1113" s="38">
        <f>SUM(T1107:T1115)</f>
        <v>2654.71</v>
      </c>
      <c r="L1113" s="40"/>
    </row>
    <row r="1114" spans="1:26" ht="14.25">
      <c r="A1114" s="23"/>
      <c r="B1114" s="53"/>
      <c r="C1114" s="53" t="s">
        <v>941</v>
      </c>
      <c r="D1114" s="37" t="s">
        <v>940</v>
      </c>
      <c r="E1114" s="10">
        <f>Source!CA2130</f>
        <v>75</v>
      </c>
      <c r="F1114" s="58" t="str">
        <f>CONCATENATE(" )", Source!DM2130, Source!FU2130, "=", Source!FY2130)</f>
        <v xml:space="preserve"> )*0,85=63,75</v>
      </c>
      <c r="G1114" s="59"/>
      <c r="H1114" s="38">
        <f>SUM(U1107:U1115)</f>
        <v>54.03</v>
      </c>
      <c r="I1114" s="41" t="str">
        <f>CONCATENATE(Source!FY2130, Source!FW2130, "=")</f>
        <v>63,75*0,8=</v>
      </c>
      <c r="J1114" s="36">
        <f>Source!AU2130</f>
        <v>51</v>
      </c>
      <c r="K1114" s="38">
        <f>SUM(V1107:V1115)</f>
        <v>1440.32</v>
      </c>
      <c r="L1114" s="40"/>
    </row>
    <row r="1115" spans="1:26" ht="14.25">
      <c r="A1115" s="54"/>
      <c r="B1115" s="55"/>
      <c r="C1115" s="55" t="s">
        <v>942</v>
      </c>
      <c r="D1115" s="43" t="s">
        <v>943</v>
      </c>
      <c r="E1115" s="44">
        <f>Source!AQ2130</f>
        <v>60.72</v>
      </c>
      <c r="F1115" s="45"/>
      <c r="G1115" s="47" t="str">
        <f>Source!DI2130</f>
        <v>)*1,15</v>
      </c>
      <c r="H1115" s="45"/>
      <c r="I1115" s="47"/>
      <c r="J1115" s="47"/>
      <c r="K1115" s="45"/>
      <c r="L1115" s="51">
        <f>Source!U2130</f>
        <v>9.7759199999999993</v>
      </c>
    </row>
    <row r="1116" spans="1:26" ht="15">
      <c r="G1116" s="60">
        <f>H1109+H1110+H1112+H1113+H1114</f>
        <v>1138.29</v>
      </c>
      <c r="H1116" s="60"/>
      <c r="J1116" s="60">
        <f>K1109+K1110+K1112+K1113+K1114</f>
        <v>12891.48</v>
      </c>
      <c r="K1116" s="60"/>
      <c r="L1116" s="49">
        <f>Source!U2130</f>
        <v>9.7759199999999993</v>
      </c>
      <c r="O1116" s="32">
        <f>G1116</f>
        <v>1138.29</v>
      </c>
      <c r="P1116" s="32">
        <f>J1116</f>
        <v>12891.48</v>
      </c>
      <c r="Q1116" s="32">
        <f>L1116</f>
        <v>9.7759199999999993</v>
      </c>
      <c r="W1116">
        <f>IF(Source!BI2130&lt;=1,H1109+H1110+H1112+H1113+H1114, 0)</f>
        <v>1138.29</v>
      </c>
      <c r="X1116">
        <f>IF(Source!BI2130=2,H1109+H1110+H1112+H1113+H1114, 0)</f>
        <v>0</v>
      </c>
      <c r="Y1116">
        <f>IF(Source!BI2130=3,H1109+H1110+H1112+H1113+H1114, 0)</f>
        <v>0</v>
      </c>
      <c r="Z1116">
        <f>IF(Source!BI2130=4,H1109+H1110+H1112+H1113+H1114, 0)</f>
        <v>0</v>
      </c>
    </row>
    <row r="1117" spans="1:26" ht="42.75">
      <c r="A1117" s="23" t="str">
        <f>Source!E2131</f>
        <v>6</v>
      </c>
      <c r="B1117" s="53" t="str">
        <f>Source!F2131</f>
        <v>11-01-053-2</v>
      </c>
      <c r="C1117" s="53" t="str">
        <f>Source!G2131</f>
        <v>Устройство оснований полов из фанеры в один слой площадью свыше 20 м2</v>
      </c>
      <c r="D1117" s="37" t="str">
        <f>Source!H2131</f>
        <v>100 м2 пола</v>
      </c>
      <c r="E1117" s="10">
        <f>Source!I2131</f>
        <v>0.14000000000000001</v>
      </c>
      <c r="F1117" s="38">
        <f>Source!AL2131+Source!AM2131+Source!AO2131</f>
        <v>6214.5300000000007</v>
      </c>
      <c r="G1117" s="39"/>
      <c r="H1117" s="38"/>
      <c r="I1117" s="39" t="str">
        <f>Source!BO2131</f>
        <v>11-01-053-2</v>
      </c>
      <c r="J1117" s="39"/>
      <c r="K1117" s="38"/>
      <c r="L1117" s="40"/>
      <c r="S1117">
        <f>ROUND((Source!FX2131/100)*((ROUND(Source!AF2131*Source!I2131, 2)+ROUND(Source!AE2131*Source!I2131, 2))), 2)</f>
        <v>58.58</v>
      </c>
      <c r="T1117">
        <f>Source!X2131</f>
        <v>1657.28</v>
      </c>
      <c r="U1117">
        <f>ROUND((Source!FY2131/100)*((ROUND(Source!AF2131*Source!I2131, 2)+ROUND(Source!AE2131*Source!I2131, 2))), 2)</f>
        <v>33.74</v>
      </c>
      <c r="V1117">
        <f>Source!Y2131</f>
        <v>899.16</v>
      </c>
    </row>
    <row r="1118" spans="1:26">
      <c r="C1118" s="31" t="str">
        <f>"Объем: "&amp;Source!I2131&amp;"=14/"&amp;"100"</f>
        <v>Объем: 0,14=14/100</v>
      </c>
    </row>
    <row r="1119" spans="1:26" ht="14.25">
      <c r="A1119" s="23"/>
      <c r="B1119" s="53"/>
      <c r="C1119" s="53" t="s">
        <v>938</v>
      </c>
      <c r="D1119" s="37"/>
      <c r="E1119" s="10"/>
      <c r="F1119" s="38">
        <f>Source!AO2131</f>
        <v>255.39</v>
      </c>
      <c r="G1119" s="39" t="str">
        <f>Source!DG2131</f>
        <v>)*1,15</v>
      </c>
      <c r="H1119" s="38">
        <f>ROUND(Source!AF2131*Source!I2131, 2)</f>
        <v>41.12</v>
      </c>
      <c r="I1119" s="39"/>
      <c r="J1119" s="39">
        <f>IF(Source!BA2131&lt;&gt; 0, Source!BA2131, 1)</f>
        <v>33.32</v>
      </c>
      <c r="K1119" s="38">
        <f>Source!S2131</f>
        <v>1370.05</v>
      </c>
      <c r="L1119" s="40"/>
      <c r="R1119">
        <f>H1119</f>
        <v>41.12</v>
      </c>
    </row>
    <row r="1120" spans="1:26" ht="14.25">
      <c r="A1120" s="23"/>
      <c r="B1120" s="53"/>
      <c r="C1120" s="53" t="s">
        <v>92</v>
      </c>
      <c r="D1120" s="37"/>
      <c r="E1120" s="10"/>
      <c r="F1120" s="38">
        <f>Source!AM2131</f>
        <v>375.46</v>
      </c>
      <c r="G1120" s="39" t="str">
        <f>Source!DE2131</f>
        <v>)*1,25</v>
      </c>
      <c r="H1120" s="38">
        <f>ROUND(Source!AD2131*Source!I2131, 2)</f>
        <v>65.709999999999994</v>
      </c>
      <c r="I1120" s="39"/>
      <c r="J1120" s="39">
        <f>IF(Source!BB2131&lt;&gt; 0, Source!BB2131, 1)</f>
        <v>10.86</v>
      </c>
      <c r="K1120" s="38">
        <f>Source!Q2131</f>
        <v>713.57</v>
      </c>
      <c r="L1120" s="40"/>
    </row>
    <row r="1121" spans="1:26" ht="14.25">
      <c r="A1121" s="23"/>
      <c r="B1121" s="53"/>
      <c r="C1121" s="53" t="s">
        <v>944</v>
      </c>
      <c r="D1121" s="37"/>
      <c r="E1121" s="10"/>
      <c r="F1121" s="38">
        <f>Source!AN2131</f>
        <v>67.400000000000006</v>
      </c>
      <c r="G1121" s="39" t="str">
        <f>Source!DF2131</f>
        <v>)*1,25</v>
      </c>
      <c r="H1121" s="50">
        <f>ROUND(Source!AE2131*Source!I2131, 2)</f>
        <v>11.8</v>
      </c>
      <c r="I1121" s="39"/>
      <c r="J1121" s="39">
        <f>IF(Source!BS2131&lt;&gt; 0, Source!BS2131, 1)</f>
        <v>33.32</v>
      </c>
      <c r="K1121" s="50">
        <f>Source!R2131</f>
        <v>393.01</v>
      </c>
      <c r="L1121" s="40"/>
      <c r="R1121">
        <f>H1121</f>
        <v>11.8</v>
      </c>
    </row>
    <row r="1122" spans="1:26" ht="14.25">
      <c r="A1122" s="23"/>
      <c r="B1122" s="53"/>
      <c r="C1122" s="53" t="s">
        <v>946</v>
      </c>
      <c r="D1122" s="37"/>
      <c r="E1122" s="10"/>
      <c r="F1122" s="38">
        <f>Source!AL2131</f>
        <v>5583.68</v>
      </c>
      <c r="G1122" s="39" t="str">
        <f>Source!DD2131</f>
        <v/>
      </c>
      <c r="H1122" s="38">
        <f>ROUND(Source!AC2131*Source!I2131, 2)</f>
        <v>781.72</v>
      </c>
      <c r="I1122" s="39"/>
      <c r="J1122" s="39">
        <f>IF(Source!BC2131&lt;&gt; 0, Source!BC2131, 1)</f>
        <v>6.62</v>
      </c>
      <c r="K1122" s="38">
        <f>Source!P2131</f>
        <v>5174.95</v>
      </c>
      <c r="L1122" s="40"/>
    </row>
    <row r="1123" spans="1:26" ht="14.25">
      <c r="A1123" s="23"/>
      <c r="B1123" s="53"/>
      <c r="C1123" s="53" t="s">
        <v>939</v>
      </c>
      <c r="D1123" s="37" t="s">
        <v>940</v>
      </c>
      <c r="E1123" s="10">
        <f>Source!BZ2131</f>
        <v>123</v>
      </c>
      <c r="F1123" s="58" t="str">
        <f>CONCATENATE(" )", Source!DL2131, Source!FT2131, "=", Source!FX2131)</f>
        <v xml:space="preserve"> )*0,9=110,7</v>
      </c>
      <c r="G1123" s="59"/>
      <c r="H1123" s="38">
        <f>SUM(S1117:S1125)</f>
        <v>58.58</v>
      </c>
      <c r="I1123" s="41" t="str">
        <f>CONCATENATE(Source!FX2131, Source!FV2131, "=")</f>
        <v>110,7*0,85=</v>
      </c>
      <c r="J1123" s="36">
        <f>Source!AT2131</f>
        <v>94</v>
      </c>
      <c r="K1123" s="38">
        <f>SUM(T1117:T1125)</f>
        <v>1657.28</v>
      </c>
      <c r="L1123" s="40"/>
    </row>
    <row r="1124" spans="1:26" ht="14.25">
      <c r="A1124" s="23"/>
      <c r="B1124" s="53"/>
      <c r="C1124" s="53" t="s">
        <v>941</v>
      </c>
      <c r="D1124" s="37" t="s">
        <v>940</v>
      </c>
      <c r="E1124" s="10">
        <f>Source!CA2131</f>
        <v>75</v>
      </c>
      <c r="F1124" s="58" t="str">
        <f>CONCATENATE(" )", Source!DM2131, Source!FU2131, "=", Source!FY2131)</f>
        <v xml:space="preserve"> )*0,85=63,75</v>
      </c>
      <c r="G1124" s="59"/>
      <c r="H1124" s="38">
        <f>SUM(U1117:U1125)</f>
        <v>33.74</v>
      </c>
      <c r="I1124" s="41" t="str">
        <f>CONCATENATE(Source!FY2131, Source!FW2131, "=")</f>
        <v>63,75*0,8=</v>
      </c>
      <c r="J1124" s="36">
        <f>Source!AU2131</f>
        <v>51</v>
      </c>
      <c r="K1124" s="38">
        <f>SUM(V1117:V1125)</f>
        <v>899.16</v>
      </c>
      <c r="L1124" s="40"/>
    </row>
    <row r="1125" spans="1:26" ht="14.25">
      <c r="A1125" s="54"/>
      <c r="B1125" s="55"/>
      <c r="C1125" s="55" t="s">
        <v>942</v>
      </c>
      <c r="D1125" s="43" t="s">
        <v>943</v>
      </c>
      <c r="E1125" s="44">
        <f>Source!AQ2131</f>
        <v>31.26</v>
      </c>
      <c r="F1125" s="45"/>
      <c r="G1125" s="47" t="str">
        <f>Source!DI2131</f>
        <v>)*1,15</v>
      </c>
      <c r="H1125" s="45"/>
      <c r="I1125" s="47"/>
      <c r="J1125" s="47"/>
      <c r="K1125" s="45"/>
      <c r="L1125" s="51">
        <f>Source!U2131</f>
        <v>5.0328600000000003</v>
      </c>
    </row>
    <row r="1126" spans="1:26" ht="15">
      <c r="G1126" s="60">
        <f>H1119+H1120+H1122+H1123+H1124</f>
        <v>980.87</v>
      </c>
      <c r="H1126" s="60"/>
      <c r="J1126" s="60">
        <f>K1119+K1120+K1122+K1123+K1124</f>
        <v>9815.01</v>
      </c>
      <c r="K1126" s="60"/>
      <c r="L1126" s="49">
        <f>Source!U2131</f>
        <v>5.0328600000000003</v>
      </c>
      <c r="O1126" s="32">
        <f>G1126</f>
        <v>980.87</v>
      </c>
      <c r="P1126" s="32">
        <f>J1126</f>
        <v>9815.01</v>
      </c>
      <c r="Q1126" s="32">
        <f>L1126</f>
        <v>5.0328600000000003</v>
      </c>
      <c r="W1126">
        <f>IF(Source!BI2131&lt;=1,H1119+H1120+H1122+H1123+H1124, 0)</f>
        <v>980.87</v>
      </c>
      <c r="X1126">
        <f>IF(Source!BI2131=2,H1119+H1120+H1122+H1123+H1124, 0)</f>
        <v>0</v>
      </c>
      <c r="Y1126">
        <f>IF(Source!BI2131=3,H1119+H1120+H1122+H1123+H1124, 0)</f>
        <v>0</v>
      </c>
      <c r="Z1126">
        <f>IF(Source!BI2131=4,H1119+H1120+H1122+H1123+H1124, 0)</f>
        <v>0</v>
      </c>
    </row>
    <row r="1127" spans="1:26" ht="79.5">
      <c r="A1127" s="23" t="str">
        <f>Source!E2132</f>
        <v>7</v>
      </c>
      <c r="B1127" s="53" t="s">
        <v>949</v>
      </c>
      <c r="C1127" s="53" t="str">
        <f>Source!G2132</f>
        <v>Устройство гетерогенного и гомогенного покрытия на клее со свариванием полотнищ в стыках</v>
      </c>
      <c r="D1127" s="37" t="str">
        <f>Source!H2132</f>
        <v>100 м2</v>
      </c>
      <c r="E1127" s="10">
        <f>Source!I2132</f>
        <v>0.14000000000000001</v>
      </c>
      <c r="F1127" s="38">
        <f>Source!AL2132+Source!AM2132+Source!AO2132</f>
        <v>1180.5999999999999</v>
      </c>
      <c r="G1127" s="39"/>
      <c r="H1127" s="38"/>
      <c r="I1127" s="39" t="str">
        <f>Source!BO2132</f>
        <v>11-01-057-1</v>
      </c>
      <c r="J1127" s="39"/>
      <c r="K1127" s="38"/>
      <c r="L1127" s="40"/>
      <c r="S1127">
        <f>ROUND((Source!FX2132/100)*((ROUND(Source!AF2132*Source!I2132, 2)+ROUND(Source!AE2132*Source!I2132, 2))), 2)</f>
        <v>68.92</v>
      </c>
      <c r="T1127">
        <f>Source!X2132</f>
        <v>1949.8</v>
      </c>
      <c r="U1127">
        <f>ROUND((Source!FY2132/100)*((ROUND(Source!AF2132*Source!I2132, 2)+ROUND(Source!AE2132*Source!I2132, 2))), 2)</f>
        <v>39.69</v>
      </c>
      <c r="V1127">
        <f>Source!Y2132</f>
        <v>1057.8699999999999</v>
      </c>
    </row>
    <row r="1128" spans="1:26">
      <c r="C1128" s="31" t="str">
        <f>"Объем: "&amp;Source!I2132&amp;"=14/"&amp;"100"</f>
        <v>Объем: 0,14=14/100</v>
      </c>
    </row>
    <row r="1129" spans="1:26" ht="14.25">
      <c r="A1129" s="23"/>
      <c r="B1129" s="53"/>
      <c r="C1129" s="53" t="s">
        <v>938</v>
      </c>
      <c r="D1129" s="37"/>
      <c r="E1129" s="10"/>
      <c r="F1129" s="38">
        <f>Source!AO2132</f>
        <v>386.07</v>
      </c>
      <c r="G1129" s="39" t="str">
        <f>Source!DG2132</f>
        <v>)*1,15</v>
      </c>
      <c r="H1129" s="38">
        <f>ROUND(Source!AF2132*Source!I2132, 2)</f>
        <v>62.16</v>
      </c>
      <c r="I1129" s="39"/>
      <c r="J1129" s="39">
        <f>IF(Source!BA2132&lt;&gt; 0, Source!BA2132, 1)</f>
        <v>33.32</v>
      </c>
      <c r="K1129" s="38">
        <f>Source!S2132</f>
        <v>2071.08</v>
      </c>
      <c r="L1129" s="40"/>
      <c r="R1129">
        <f>H1129</f>
        <v>62.16</v>
      </c>
    </row>
    <row r="1130" spans="1:26" ht="14.25">
      <c r="A1130" s="23"/>
      <c r="B1130" s="53"/>
      <c r="C1130" s="53" t="s">
        <v>92</v>
      </c>
      <c r="D1130" s="37"/>
      <c r="E1130" s="10"/>
      <c r="F1130" s="38">
        <f>Source!AM2132</f>
        <v>5.77</v>
      </c>
      <c r="G1130" s="39" t="str">
        <f>Source!DE2132</f>
        <v>)*1,25</v>
      </c>
      <c r="H1130" s="38">
        <f>ROUND(Source!AD2132*Source!I2132, 2)</f>
        <v>1.01</v>
      </c>
      <c r="I1130" s="39"/>
      <c r="J1130" s="39">
        <f>IF(Source!BB2132&lt;&gt; 0, Source!BB2132, 1)</f>
        <v>9.84</v>
      </c>
      <c r="K1130" s="38">
        <f>Source!Q2132</f>
        <v>9.9499999999999993</v>
      </c>
      <c r="L1130" s="40"/>
    </row>
    <row r="1131" spans="1:26" ht="14.25">
      <c r="A1131" s="23"/>
      <c r="B1131" s="53"/>
      <c r="C1131" s="53" t="s">
        <v>944</v>
      </c>
      <c r="D1131" s="37"/>
      <c r="E1131" s="10"/>
      <c r="F1131" s="38">
        <f>Source!AN2132</f>
        <v>0.54</v>
      </c>
      <c r="G1131" s="39" t="str">
        <f>Source!DF2132</f>
        <v>)*1,25</v>
      </c>
      <c r="H1131" s="50">
        <f>ROUND(Source!AE2132*Source!I2132, 2)</f>
        <v>0.1</v>
      </c>
      <c r="I1131" s="39"/>
      <c r="J1131" s="39">
        <f>IF(Source!BS2132&lt;&gt; 0, Source!BS2132, 1)</f>
        <v>33.32</v>
      </c>
      <c r="K1131" s="50">
        <f>Source!R2132</f>
        <v>3.17</v>
      </c>
      <c r="L1131" s="40"/>
      <c r="R1131">
        <f>H1131</f>
        <v>0.1</v>
      </c>
    </row>
    <row r="1132" spans="1:26" ht="14.25">
      <c r="A1132" s="23"/>
      <c r="B1132" s="53"/>
      <c r="C1132" s="53" t="s">
        <v>946</v>
      </c>
      <c r="D1132" s="37"/>
      <c r="E1132" s="10"/>
      <c r="F1132" s="38">
        <f>Source!AL2132</f>
        <v>788.76</v>
      </c>
      <c r="G1132" s="39" t="str">
        <f>Source!DD2132</f>
        <v/>
      </c>
      <c r="H1132" s="38">
        <f>ROUND(Source!AC2132*Source!I2132, 2)</f>
        <v>110.43</v>
      </c>
      <c r="I1132" s="39"/>
      <c r="J1132" s="39">
        <f>IF(Source!BC2132&lt;&gt; 0, Source!BC2132, 1)</f>
        <v>7.57</v>
      </c>
      <c r="K1132" s="38">
        <f>Source!P2132</f>
        <v>835.93</v>
      </c>
      <c r="L1132" s="40"/>
    </row>
    <row r="1133" spans="1:26" ht="14.25">
      <c r="A1133" s="23"/>
      <c r="B1133" s="53"/>
      <c r="C1133" s="53" t="s">
        <v>939</v>
      </c>
      <c r="D1133" s="37" t="s">
        <v>940</v>
      </c>
      <c r="E1133" s="10">
        <f>Source!BZ2132</f>
        <v>123</v>
      </c>
      <c r="F1133" s="58" t="str">
        <f>CONCATENATE(" )", Source!DL2132, Source!FT2132, "=", Source!FX2132)</f>
        <v xml:space="preserve"> )*0,9=110,7</v>
      </c>
      <c r="G1133" s="59"/>
      <c r="H1133" s="38">
        <f>SUM(S1127:S1137)</f>
        <v>68.92</v>
      </c>
      <c r="I1133" s="41" t="str">
        <f>CONCATENATE(Source!FX2132, Source!FV2132, "=")</f>
        <v>110,7*0,85=</v>
      </c>
      <c r="J1133" s="36">
        <f>Source!AT2132</f>
        <v>94</v>
      </c>
      <c r="K1133" s="38">
        <f>SUM(T1127:T1137)</f>
        <v>1949.8</v>
      </c>
      <c r="L1133" s="40"/>
    </row>
    <row r="1134" spans="1:26" ht="14.25">
      <c r="A1134" s="23"/>
      <c r="B1134" s="53"/>
      <c r="C1134" s="53" t="s">
        <v>941</v>
      </c>
      <c r="D1134" s="37" t="s">
        <v>940</v>
      </c>
      <c r="E1134" s="10">
        <f>Source!CA2132</f>
        <v>75</v>
      </c>
      <c r="F1134" s="58" t="str">
        <f>CONCATENATE(" )", Source!DM2132, Source!FU2132, "=", Source!FY2132)</f>
        <v xml:space="preserve"> )*0,85=63,75</v>
      </c>
      <c r="G1134" s="59"/>
      <c r="H1134" s="38">
        <f>SUM(U1127:U1137)</f>
        <v>39.69</v>
      </c>
      <c r="I1134" s="41" t="str">
        <f>CONCATENATE(Source!FY2132, Source!FW2132, "=")</f>
        <v>63,75*0,8=</v>
      </c>
      <c r="J1134" s="36">
        <f>Source!AU2132</f>
        <v>51</v>
      </c>
      <c r="K1134" s="38">
        <f>SUM(V1127:V1137)</f>
        <v>1057.8699999999999</v>
      </c>
      <c r="L1134" s="40"/>
    </row>
    <row r="1135" spans="1:26" ht="14.25">
      <c r="A1135" s="23"/>
      <c r="B1135" s="53"/>
      <c r="C1135" s="53" t="s">
        <v>942</v>
      </c>
      <c r="D1135" s="37" t="s">
        <v>943</v>
      </c>
      <c r="E1135" s="10">
        <f>Source!AQ2132</f>
        <v>45.26</v>
      </c>
      <c r="F1135" s="38"/>
      <c r="G1135" s="39" t="str">
        <f>Source!DI2132</f>
        <v>)*1,15</v>
      </c>
      <c r="H1135" s="38"/>
      <c r="I1135" s="39"/>
      <c r="J1135" s="39"/>
      <c r="K1135" s="38"/>
      <c r="L1135" s="42">
        <f>Source!U2132</f>
        <v>7.2868599999999999</v>
      </c>
    </row>
    <row r="1136" spans="1:26" ht="57">
      <c r="A1136" s="23" t="str">
        <f>Source!E2133</f>
        <v>7,1</v>
      </c>
      <c r="B1136" s="53" t="str">
        <f>Source!F2133</f>
        <v>101-4216</v>
      </c>
      <c r="C1136" s="53" t="str">
        <f>Source!G2133</f>
        <v>Линолеум полукоммерческий гетерогенный "TARKETT ИДИЛЛИЯ" (толщина 3,2 мм, толщина защитного слоя 0,5 мм, класс 23/32)</v>
      </c>
      <c r="D1136" s="37" t="str">
        <f>Source!H2133</f>
        <v>м2</v>
      </c>
      <c r="E1136" s="10">
        <f>Source!I2133</f>
        <v>14.28</v>
      </c>
      <c r="F1136" s="38">
        <f>Source!AL2133+Source!AM2133+Source!AO2133</f>
        <v>82.19</v>
      </c>
      <c r="G1136" s="52" t="s">
        <v>3</v>
      </c>
      <c r="H1136" s="38">
        <f>ROUND(Source!AC2133*Source!I2133, 2)+ROUND(Source!AD2133*Source!I2133, 2)+ROUND(Source!AF2133*Source!I2133, 2)</f>
        <v>1173.67</v>
      </c>
      <c r="I1136" s="39"/>
      <c r="J1136" s="39">
        <f>IF(Source!BC2133&lt;&gt; 0, Source!BC2133, 1)</f>
        <v>6.28</v>
      </c>
      <c r="K1136" s="38">
        <f>Source!O2133</f>
        <v>7370.67</v>
      </c>
      <c r="L1136" s="40"/>
      <c r="S1136">
        <f>ROUND((Source!FX2133/100)*((ROUND(Source!AF2133*Source!I2133, 2)+ROUND(Source!AE2133*Source!I2133, 2))), 2)</f>
        <v>0</v>
      </c>
      <c r="T1136">
        <f>Source!X2133</f>
        <v>0</v>
      </c>
      <c r="U1136">
        <f>ROUND((Source!FY2133/100)*((ROUND(Source!AF2133*Source!I2133, 2)+ROUND(Source!AE2133*Source!I2133, 2))), 2)</f>
        <v>0</v>
      </c>
      <c r="V1136">
        <f>Source!Y2133</f>
        <v>0</v>
      </c>
      <c r="W1136">
        <f>IF(Source!BI2133&lt;=1,H1136, 0)</f>
        <v>1173.67</v>
      </c>
      <c r="X1136">
        <f>IF(Source!BI2133=2,H1136, 0)</f>
        <v>0</v>
      </c>
      <c r="Y1136">
        <f>IF(Source!BI2133=3,H1136, 0)</f>
        <v>0</v>
      </c>
      <c r="Z1136">
        <f>IF(Source!BI2133=4,H1136, 0)</f>
        <v>0</v>
      </c>
    </row>
    <row r="1137" spans="1:26" ht="14.25">
      <c r="A1137" s="54" t="str">
        <f>Source!E2134</f>
        <v>7,2</v>
      </c>
      <c r="B1137" s="55" t="str">
        <f>Source!F2134</f>
        <v>101-9877</v>
      </c>
      <c r="C1137" s="55" t="str">
        <f>Source!G2134</f>
        <v>Линолеум без подосновы</v>
      </c>
      <c r="D1137" s="43" t="str">
        <f>Source!H2134</f>
        <v>м2</v>
      </c>
      <c r="E1137" s="44">
        <f>Source!I2134</f>
        <v>14.28</v>
      </c>
      <c r="F1137" s="45">
        <f>Source!AL2134+Source!AM2134+Source!AO2134</f>
        <v>0</v>
      </c>
      <c r="G1137" s="46" t="s">
        <v>3</v>
      </c>
      <c r="H1137" s="45">
        <f>ROUND(Source!AC2134*Source!I2134, 2)+ROUND(Source!AD2134*Source!I2134, 2)+ROUND(Source!AF2134*Source!I2134, 2)</f>
        <v>0</v>
      </c>
      <c r="I1137" s="47"/>
      <c r="J1137" s="47">
        <f>IF(Source!BC2134&lt;&gt; 0, Source!BC2134, 1)</f>
        <v>1</v>
      </c>
      <c r="K1137" s="45">
        <f>Source!O2134</f>
        <v>0</v>
      </c>
      <c r="L1137" s="48"/>
      <c r="S1137">
        <f>ROUND((Source!FX2134/100)*((ROUND(Source!AF2134*Source!I2134, 2)+ROUND(Source!AE2134*Source!I2134, 2))), 2)</f>
        <v>0</v>
      </c>
      <c r="T1137">
        <f>Source!X2134</f>
        <v>0</v>
      </c>
      <c r="U1137">
        <f>ROUND((Source!FY2134/100)*((ROUND(Source!AF2134*Source!I2134, 2)+ROUND(Source!AE2134*Source!I2134, 2))), 2)</f>
        <v>0</v>
      </c>
      <c r="V1137">
        <f>Source!Y2134</f>
        <v>0</v>
      </c>
      <c r="W1137">
        <f>IF(Source!BI2134&lt;=1,H1137, 0)</f>
        <v>0</v>
      </c>
      <c r="X1137">
        <f>IF(Source!BI2134=2,H1137, 0)</f>
        <v>0</v>
      </c>
      <c r="Y1137">
        <f>IF(Source!BI2134=3,H1137, 0)</f>
        <v>0</v>
      </c>
      <c r="Z1137">
        <f>IF(Source!BI2134=4,H1137, 0)</f>
        <v>0</v>
      </c>
    </row>
    <row r="1138" spans="1:26" ht="15">
      <c r="G1138" s="60">
        <f>H1129+H1130+H1132+H1133+H1134+SUM(H1136:H1137)</f>
        <v>1455.88</v>
      </c>
      <c r="H1138" s="60"/>
      <c r="J1138" s="60">
        <f>K1129+K1130+K1132+K1133+K1134+SUM(K1136:K1137)</f>
        <v>13295.3</v>
      </c>
      <c r="K1138" s="60"/>
      <c r="L1138" s="49">
        <f>Source!U2132</f>
        <v>7.2868599999999999</v>
      </c>
      <c r="O1138" s="32">
        <f>G1138</f>
        <v>1455.88</v>
      </c>
      <c r="P1138" s="32">
        <f>J1138</f>
        <v>13295.3</v>
      </c>
      <c r="Q1138" s="32">
        <f>L1138</f>
        <v>7.2868599999999999</v>
      </c>
      <c r="W1138">
        <f>IF(Source!BI2132&lt;=1,H1129+H1130+H1132+H1133+H1134, 0)</f>
        <v>282.20999999999998</v>
      </c>
      <c r="X1138">
        <f>IF(Source!BI2132=2,H1129+H1130+H1132+H1133+H1134, 0)</f>
        <v>0</v>
      </c>
      <c r="Y1138">
        <f>IF(Source!BI2132=3,H1129+H1130+H1132+H1133+H1134, 0)</f>
        <v>0</v>
      </c>
      <c r="Z1138">
        <f>IF(Source!BI2132=4,H1129+H1130+H1132+H1133+H1134, 0)</f>
        <v>0</v>
      </c>
    </row>
    <row r="1139" spans="1:26" ht="42.75">
      <c r="A1139" s="23" t="str">
        <f>Source!E2135</f>
        <v>10</v>
      </c>
      <c r="B1139" s="53" t="str">
        <f>Source!F2135</f>
        <v>11-01-040-3</v>
      </c>
      <c r="C1139" s="53" t="str">
        <f>Source!G2135</f>
        <v>Устройство плинтусов поливинилхлоридных на винтах самонарезающих</v>
      </c>
      <c r="D1139" s="37" t="str">
        <f>Source!H2135</f>
        <v>100 М ПЛИНТУСА</v>
      </c>
      <c r="E1139" s="10">
        <f>Source!I2135</f>
        <v>0.18</v>
      </c>
      <c r="F1139" s="38">
        <f>Source!AL2135+Source!AM2135+Source!AO2135</f>
        <v>1468.0600000000002</v>
      </c>
      <c r="G1139" s="39"/>
      <c r="H1139" s="38"/>
      <c r="I1139" s="39" t="str">
        <f>Source!BO2135</f>
        <v>11-01-040-3</v>
      </c>
      <c r="J1139" s="39"/>
      <c r="K1139" s="38"/>
      <c r="L1139" s="40"/>
      <c r="S1139">
        <f>ROUND((Source!FX2135/100)*((ROUND(Source!AF2135*Source!I2135, 2)+ROUND(Source!AE2135*Source!I2135, 2))), 2)</f>
        <v>14.01</v>
      </c>
      <c r="T1139">
        <f>Source!X2135</f>
        <v>396.39</v>
      </c>
      <c r="U1139">
        <f>ROUND((Source!FY2135/100)*((ROUND(Source!AF2135*Source!I2135, 2)+ROUND(Source!AE2135*Source!I2135, 2))), 2)</f>
        <v>8.07</v>
      </c>
      <c r="V1139">
        <f>Source!Y2135</f>
        <v>215.06</v>
      </c>
    </row>
    <row r="1140" spans="1:26">
      <c r="C1140" s="31" t="str">
        <f>"Объем: "&amp;Source!I2135&amp;"=18/"&amp;"100"</f>
        <v>Объем: 0,18=18/100</v>
      </c>
    </row>
    <row r="1141" spans="1:26" ht="14.25">
      <c r="A1141" s="23"/>
      <c r="B1141" s="53"/>
      <c r="C1141" s="53" t="s">
        <v>938</v>
      </c>
      <c r="D1141" s="37"/>
      <c r="E1141" s="10"/>
      <c r="F1141" s="38">
        <f>Source!AO2135</f>
        <v>61.14</v>
      </c>
      <c r="G1141" s="39" t="str">
        <f>Source!DG2135</f>
        <v>)*1,15</v>
      </c>
      <c r="H1141" s="38">
        <f>ROUND(Source!AF2135*Source!I2135, 2)</f>
        <v>12.66</v>
      </c>
      <c r="I1141" s="39"/>
      <c r="J1141" s="39">
        <f>IF(Source!BA2135&lt;&gt; 0, Source!BA2135, 1)</f>
        <v>33.32</v>
      </c>
      <c r="K1141" s="38">
        <f>Source!S2135</f>
        <v>421.69</v>
      </c>
      <c r="L1141" s="40"/>
      <c r="R1141">
        <f>H1141</f>
        <v>12.66</v>
      </c>
    </row>
    <row r="1142" spans="1:26" ht="14.25">
      <c r="A1142" s="23"/>
      <c r="B1142" s="53"/>
      <c r="C1142" s="53" t="s">
        <v>92</v>
      </c>
      <c r="D1142" s="37"/>
      <c r="E1142" s="10"/>
      <c r="F1142" s="38">
        <f>Source!AM2135</f>
        <v>11.24</v>
      </c>
      <c r="G1142" s="39" t="str">
        <f>Source!DE2135</f>
        <v>)*1,25</v>
      </c>
      <c r="H1142" s="38">
        <f>ROUND(Source!AD2135*Source!I2135, 2)</f>
        <v>2.5299999999999998</v>
      </c>
      <c r="I1142" s="39"/>
      <c r="J1142" s="39">
        <f>IF(Source!BB2135&lt;&gt; 0, Source!BB2135, 1)</f>
        <v>5.63</v>
      </c>
      <c r="K1142" s="38">
        <f>Source!Q2135</f>
        <v>14.24</v>
      </c>
      <c r="L1142" s="40"/>
    </row>
    <row r="1143" spans="1:26" ht="14.25">
      <c r="A1143" s="23"/>
      <c r="B1143" s="53"/>
      <c r="C1143" s="53" t="s">
        <v>946</v>
      </c>
      <c r="D1143" s="37"/>
      <c r="E1143" s="10"/>
      <c r="F1143" s="38">
        <f>Source!AL2135</f>
        <v>1395.68</v>
      </c>
      <c r="G1143" s="39" t="str">
        <f>Source!DD2135</f>
        <v/>
      </c>
      <c r="H1143" s="38">
        <f>ROUND(Source!AC2135*Source!I2135, 2)</f>
        <v>251.22</v>
      </c>
      <c r="I1143" s="39"/>
      <c r="J1143" s="39">
        <f>IF(Source!BC2135&lt;&gt; 0, Source!BC2135, 1)</f>
        <v>2.68</v>
      </c>
      <c r="K1143" s="38">
        <f>Source!P2135</f>
        <v>673.28</v>
      </c>
      <c r="L1143" s="40"/>
    </row>
    <row r="1144" spans="1:26" ht="14.25">
      <c r="A1144" s="23"/>
      <c r="B1144" s="53"/>
      <c r="C1144" s="53" t="s">
        <v>939</v>
      </c>
      <c r="D1144" s="37" t="s">
        <v>940</v>
      </c>
      <c r="E1144" s="10">
        <f>Source!BZ2135</f>
        <v>123</v>
      </c>
      <c r="F1144" s="58" t="str">
        <f>CONCATENATE(" )", Source!DL2135, Source!FT2135, "=", Source!FX2135)</f>
        <v xml:space="preserve"> )*0,9=110,7</v>
      </c>
      <c r="G1144" s="59"/>
      <c r="H1144" s="38">
        <f>SUM(S1139:S1146)</f>
        <v>14.01</v>
      </c>
      <c r="I1144" s="41" t="str">
        <f>CONCATENATE(Source!FX2135, Source!FV2135, "=")</f>
        <v>110,7*0,85=</v>
      </c>
      <c r="J1144" s="36">
        <f>Source!AT2135</f>
        <v>94</v>
      </c>
      <c r="K1144" s="38">
        <f>SUM(T1139:T1146)</f>
        <v>396.39</v>
      </c>
      <c r="L1144" s="40"/>
    </row>
    <row r="1145" spans="1:26" ht="14.25">
      <c r="A1145" s="23"/>
      <c r="B1145" s="53"/>
      <c r="C1145" s="53" t="s">
        <v>941</v>
      </c>
      <c r="D1145" s="37" t="s">
        <v>940</v>
      </c>
      <c r="E1145" s="10">
        <f>Source!CA2135</f>
        <v>75</v>
      </c>
      <c r="F1145" s="58" t="str">
        <f>CONCATENATE(" )", Source!DM2135, Source!FU2135, "=", Source!FY2135)</f>
        <v xml:space="preserve"> )*0,85=63,75</v>
      </c>
      <c r="G1145" s="59"/>
      <c r="H1145" s="38">
        <f>SUM(U1139:U1146)</f>
        <v>8.07</v>
      </c>
      <c r="I1145" s="41" t="str">
        <f>CONCATENATE(Source!FY2135, Source!FW2135, "=")</f>
        <v>63,75*0,8=</v>
      </c>
      <c r="J1145" s="36">
        <f>Source!AU2135</f>
        <v>51</v>
      </c>
      <c r="K1145" s="38">
        <f>SUM(V1139:V1146)</f>
        <v>215.06</v>
      </c>
      <c r="L1145" s="40"/>
    </row>
    <row r="1146" spans="1:26" ht="14.25">
      <c r="A1146" s="54"/>
      <c r="B1146" s="55"/>
      <c r="C1146" s="55" t="s">
        <v>942</v>
      </c>
      <c r="D1146" s="43" t="s">
        <v>943</v>
      </c>
      <c r="E1146" s="44">
        <f>Source!AQ2135</f>
        <v>6.66</v>
      </c>
      <c r="F1146" s="45"/>
      <c r="G1146" s="47" t="str">
        <f>Source!DI2135</f>
        <v>)*1,15</v>
      </c>
      <c r="H1146" s="45"/>
      <c r="I1146" s="47"/>
      <c r="J1146" s="47"/>
      <c r="K1146" s="45"/>
      <c r="L1146" s="51">
        <f>Source!U2135</f>
        <v>1.37862</v>
      </c>
    </row>
    <row r="1147" spans="1:26" ht="15">
      <c r="G1147" s="60">
        <f>H1141+H1142+H1143+H1144+H1145</f>
        <v>288.49</v>
      </c>
      <c r="H1147" s="60"/>
      <c r="J1147" s="60">
        <f>K1141+K1142+K1143+K1144+K1145</f>
        <v>1720.6599999999999</v>
      </c>
      <c r="K1147" s="60"/>
      <c r="L1147" s="49">
        <f>Source!U2135</f>
        <v>1.37862</v>
      </c>
      <c r="O1147" s="32">
        <f>G1147</f>
        <v>288.49</v>
      </c>
      <c r="P1147" s="32">
        <f>J1147</f>
        <v>1720.6599999999999</v>
      </c>
      <c r="Q1147" s="32">
        <f>L1147</f>
        <v>1.37862</v>
      </c>
      <c r="W1147">
        <f>IF(Source!BI2135&lt;=1,H1141+H1142+H1143+H1144+H1145, 0)</f>
        <v>288.49</v>
      </c>
      <c r="X1147">
        <f>IF(Source!BI2135=2,H1141+H1142+H1143+H1144+H1145, 0)</f>
        <v>0</v>
      </c>
      <c r="Y1147">
        <f>IF(Source!BI2135=3,H1141+H1142+H1143+H1144+H1145, 0)</f>
        <v>0</v>
      </c>
      <c r="Z1147">
        <f>IF(Source!BI2135=4,H1141+H1142+H1143+H1144+H1145, 0)</f>
        <v>0</v>
      </c>
    </row>
    <row r="1148" spans="1:26" ht="71.25">
      <c r="A1148" s="23" t="str">
        <f>Source!E2136</f>
        <v>11</v>
      </c>
      <c r="B1148" s="53" t="str">
        <f>Source!F2136</f>
        <v>10-05-010-2</v>
      </c>
      <c r="C1148" s="53" t="str">
        <f>Source!G2136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D1148" s="37" t="str">
        <f>Source!H2136</f>
        <v>100 м2 стен (за вычетом проемов)</v>
      </c>
      <c r="E1148" s="10">
        <f>Source!I2136</f>
        <v>0.39500000000000002</v>
      </c>
      <c r="F1148" s="38">
        <f>Source!AL2136+Source!AM2136+Source!AO2136</f>
        <v>8430.5499999999993</v>
      </c>
      <c r="G1148" s="39"/>
      <c r="H1148" s="38"/>
      <c r="I1148" s="39" t="str">
        <f>Source!BO2136</f>
        <v>10-05-010-2</v>
      </c>
      <c r="J1148" s="39"/>
      <c r="K1148" s="38"/>
      <c r="L1148" s="40"/>
      <c r="S1148">
        <f>ROUND((Source!FX2136/100)*((ROUND(Source!AF2136*Source!I2136, 2)+ROUND(Source!AE2136*Source!I2136, 2))), 2)</f>
        <v>367.54</v>
      </c>
      <c r="T1148">
        <f>Source!X2136</f>
        <v>10378.34</v>
      </c>
      <c r="U1148">
        <f>ROUND((Source!FY2136/100)*((ROUND(Source!AF2136*Source!I2136, 2)+ROUND(Source!AE2136*Source!I2136, 2))), 2)</f>
        <v>185.33</v>
      </c>
      <c r="V1148">
        <f>Source!Y2136</f>
        <v>4958.54</v>
      </c>
    </row>
    <row r="1149" spans="1:26">
      <c r="C1149" s="31" t="str">
        <f>"Объем: "&amp;Source!I2136&amp;"=39,5/"&amp;"100"</f>
        <v>Объем: 0,395=39,5/100</v>
      </c>
    </row>
    <row r="1150" spans="1:26" ht="14.25">
      <c r="A1150" s="23"/>
      <c r="B1150" s="53"/>
      <c r="C1150" s="53" t="s">
        <v>938</v>
      </c>
      <c r="D1150" s="37"/>
      <c r="E1150" s="10"/>
      <c r="F1150" s="38">
        <f>Source!AO2136</f>
        <v>761.88</v>
      </c>
      <c r="G1150" s="39" t="str">
        <f>Source!DG2136</f>
        <v>)*1,15</v>
      </c>
      <c r="H1150" s="38">
        <f>ROUND(Source!AF2136*Source!I2136, 2)</f>
        <v>346.08</v>
      </c>
      <c r="I1150" s="39"/>
      <c r="J1150" s="39">
        <f>IF(Source!BA2136&lt;&gt; 0, Source!BA2136, 1)</f>
        <v>33.32</v>
      </c>
      <c r="K1150" s="38">
        <f>Source!S2136</f>
        <v>11531.49</v>
      </c>
      <c r="L1150" s="40"/>
      <c r="R1150">
        <f>H1150</f>
        <v>346.08</v>
      </c>
    </row>
    <row r="1151" spans="1:26" ht="14.25">
      <c r="A1151" s="23"/>
      <c r="B1151" s="53"/>
      <c r="C1151" s="53" t="s">
        <v>92</v>
      </c>
      <c r="D1151" s="37"/>
      <c r="E1151" s="10"/>
      <c r="F1151" s="38">
        <f>Source!AM2136</f>
        <v>14.12</v>
      </c>
      <c r="G1151" s="39" t="str">
        <f>Source!DE2136</f>
        <v>)*1,25</v>
      </c>
      <c r="H1151" s="38">
        <f>ROUND(Source!AD2136*Source!I2136, 2)</f>
        <v>6.97</v>
      </c>
      <c r="I1151" s="39"/>
      <c r="J1151" s="39">
        <f>IF(Source!BB2136&lt;&gt; 0, Source!BB2136, 1)</f>
        <v>6.2</v>
      </c>
      <c r="K1151" s="38">
        <f>Source!Q2136</f>
        <v>43.22</v>
      </c>
      <c r="L1151" s="40"/>
    </row>
    <row r="1152" spans="1:26" ht="14.25">
      <c r="A1152" s="23"/>
      <c r="B1152" s="53"/>
      <c r="C1152" s="53" t="s">
        <v>946</v>
      </c>
      <c r="D1152" s="37"/>
      <c r="E1152" s="10"/>
      <c r="F1152" s="38">
        <f>Source!AL2136</f>
        <v>7654.55</v>
      </c>
      <c r="G1152" s="39" t="str">
        <f>Source!DD2136</f>
        <v/>
      </c>
      <c r="H1152" s="38">
        <f>ROUND(Source!AC2136*Source!I2136, 2)</f>
        <v>3023.55</v>
      </c>
      <c r="I1152" s="39"/>
      <c r="J1152" s="39">
        <f>IF(Source!BC2136&lt;&gt; 0, Source!BC2136, 1)</f>
        <v>5.7</v>
      </c>
      <c r="K1152" s="38">
        <f>Source!P2136</f>
        <v>17234.22</v>
      </c>
      <c r="L1152" s="40"/>
    </row>
    <row r="1153" spans="1:26" ht="14.25">
      <c r="A1153" s="23"/>
      <c r="B1153" s="53"/>
      <c r="C1153" s="53" t="s">
        <v>939</v>
      </c>
      <c r="D1153" s="37" t="s">
        <v>940</v>
      </c>
      <c r="E1153" s="10">
        <f>Source!BZ2136</f>
        <v>118</v>
      </c>
      <c r="F1153" s="58" t="str">
        <f>CONCATENATE(" )", Source!DL2136, Source!FT2136, "=", Source!FX2136)</f>
        <v xml:space="preserve"> )*0,9=106,2</v>
      </c>
      <c r="G1153" s="59"/>
      <c r="H1153" s="38">
        <f>SUM(S1148:S1155)</f>
        <v>367.54</v>
      </c>
      <c r="I1153" s="41" t="str">
        <f>CONCATENATE(Source!FX2136, Source!FV2136, "=")</f>
        <v>106,2*0,85=</v>
      </c>
      <c r="J1153" s="36">
        <f>Source!AT2136</f>
        <v>90</v>
      </c>
      <c r="K1153" s="38">
        <f>SUM(T1148:T1155)</f>
        <v>10378.34</v>
      </c>
      <c r="L1153" s="40"/>
    </row>
    <row r="1154" spans="1:26" ht="14.25">
      <c r="A1154" s="23"/>
      <c r="B1154" s="53"/>
      <c r="C1154" s="53" t="s">
        <v>941</v>
      </c>
      <c r="D1154" s="37" t="s">
        <v>940</v>
      </c>
      <c r="E1154" s="10">
        <f>Source!CA2136</f>
        <v>63</v>
      </c>
      <c r="F1154" s="58" t="str">
        <f>CONCATENATE(" )", Source!DM2136, Source!FU2136, "=", Source!FY2136)</f>
        <v xml:space="preserve"> )*0,85=53,55</v>
      </c>
      <c r="G1154" s="59"/>
      <c r="H1154" s="38">
        <f>SUM(U1148:U1155)</f>
        <v>185.33</v>
      </c>
      <c r="I1154" s="41" t="str">
        <f>CONCATENATE(Source!FY2136, Source!FW2136, "=")</f>
        <v>53,55*0,8=</v>
      </c>
      <c r="J1154" s="36">
        <f>Source!AU2136</f>
        <v>43</v>
      </c>
      <c r="K1154" s="38">
        <f>SUM(V1148:V1155)</f>
        <v>4958.54</v>
      </c>
      <c r="L1154" s="40"/>
    </row>
    <row r="1155" spans="1:26" ht="14.25">
      <c r="A1155" s="54"/>
      <c r="B1155" s="55"/>
      <c r="C1155" s="55" t="s">
        <v>942</v>
      </c>
      <c r="D1155" s="43" t="s">
        <v>943</v>
      </c>
      <c r="E1155" s="44">
        <f>Source!AQ2136</f>
        <v>84</v>
      </c>
      <c r="F1155" s="45"/>
      <c r="G1155" s="47" t="str">
        <f>Source!DI2136</f>
        <v>)*1,15</v>
      </c>
      <c r="H1155" s="45"/>
      <c r="I1155" s="47"/>
      <c r="J1155" s="47"/>
      <c r="K1155" s="45"/>
      <c r="L1155" s="51">
        <f>Source!U2136</f>
        <v>38.156999999999996</v>
      </c>
    </row>
    <row r="1156" spans="1:26" ht="15">
      <c r="G1156" s="60">
        <f>H1150+H1151+H1152+H1153+H1154</f>
        <v>3929.4700000000003</v>
      </c>
      <c r="H1156" s="60"/>
      <c r="J1156" s="60">
        <f>K1150+K1151+K1152+K1153+K1154</f>
        <v>44145.810000000005</v>
      </c>
      <c r="K1156" s="60"/>
      <c r="L1156" s="49">
        <f>Source!U2136</f>
        <v>38.156999999999996</v>
      </c>
      <c r="O1156" s="32">
        <f>G1156</f>
        <v>3929.4700000000003</v>
      </c>
      <c r="P1156" s="32">
        <f>J1156</f>
        <v>44145.810000000005</v>
      </c>
      <c r="Q1156" s="32">
        <f>L1156</f>
        <v>38.156999999999996</v>
      </c>
      <c r="W1156">
        <f>IF(Source!BI2136&lt;=1,H1150+H1151+H1152+H1153+H1154, 0)</f>
        <v>3929.4700000000003</v>
      </c>
      <c r="X1156">
        <f>IF(Source!BI2136=2,H1150+H1151+H1152+H1153+H1154, 0)</f>
        <v>0</v>
      </c>
      <c r="Y1156">
        <f>IF(Source!BI2136=3,H1150+H1151+H1152+H1153+H1154, 0)</f>
        <v>0</v>
      </c>
      <c r="Z1156">
        <f>IF(Source!BI2136=4,H1150+H1151+H1152+H1153+H1154, 0)</f>
        <v>0</v>
      </c>
    </row>
    <row r="1157" spans="1:26" ht="71.25">
      <c r="A1157" s="23" t="str">
        <f>Source!E2137</f>
        <v>12</v>
      </c>
      <c r="B1157" s="53" t="str">
        <f>Source!F2137</f>
        <v>15-06-002-4</v>
      </c>
      <c r="C1157" s="53" t="str">
        <f>Source!G2137</f>
        <v>Оклейка стен моющимися обоями на тканевой основе по гипсобетонным и гипсолитовым поверхностям</v>
      </c>
      <c r="D1157" s="37" t="str">
        <f>Source!H2137</f>
        <v>100 м2 оклеиваемой поверхности</v>
      </c>
      <c r="E1157" s="10">
        <f>Source!I2137</f>
        <v>0.39500000000000002</v>
      </c>
      <c r="F1157" s="38">
        <f>Source!AL2137+Source!AM2137+Source!AO2137</f>
        <v>7235.7500000000009</v>
      </c>
      <c r="G1157" s="39"/>
      <c r="H1157" s="38"/>
      <c r="I1157" s="39" t="str">
        <f>Source!BO2137</f>
        <v>15-06-002-4</v>
      </c>
      <c r="J1157" s="39"/>
      <c r="K1157" s="38"/>
      <c r="L1157" s="40"/>
      <c r="S1157">
        <f>ROUND((Source!FX2137/100)*((ROUND(Source!AF2137*Source!I2137, 2)+ROUND(Source!AE2137*Source!I2137, 2))), 2)</f>
        <v>288.23</v>
      </c>
      <c r="T1157">
        <f>Source!X2137</f>
        <v>8130.38</v>
      </c>
      <c r="U1157">
        <f>ROUND((Source!FY2137/100)*((ROUND(Source!AF2137*Source!I2137, 2)+ROUND(Source!AE2137*Source!I2137, 2))), 2)</f>
        <v>142.59</v>
      </c>
      <c r="V1157">
        <f>Source!Y2137</f>
        <v>3760.3</v>
      </c>
    </row>
    <row r="1158" spans="1:26">
      <c r="C1158" s="31" t="str">
        <f>"Объем: "&amp;Source!I2137&amp;"=39,5/"&amp;"100"</f>
        <v>Объем: 0,395=39,5/100</v>
      </c>
    </row>
    <row r="1159" spans="1:26" ht="14.25">
      <c r="A1159" s="23"/>
      <c r="B1159" s="53"/>
      <c r="C1159" s="53" t="s">
        <v>938</v>
      </c>
      <c r="D1159" s="37"/>
      <c r="E1159" s="10"/>
      <c r="F1159" s="38">
        <f>Source!AO2137</f>
        <v>671.3</v>
      </c>
      <c r="G1159" s="39" t="str">
        <f>Source!DG2137</f>
        <v>)*1,15</v>
      </c>
      <c r="H1159" s="38">
        <f>ROUND(Source!AF2137*Source!I2137, 2)</f>
        <v>304.94</v>
      </c>
      <c r="I1159" s="39"/>
      <c r="J1159" s="39">
        <f>IF(Source!BA2137&lt;&gt; 0, Source!BA2137, 1)</f>
        <v>33.32</v>
      </c>
      <c r="K1159" s="38">
        <f>Source!S2137</f>
        <v>10160.6</v>
      </c>
      <c r="L1159" s="40"/>
      <c r="R1159">
        <f>H1159</f>
        <v>304.94</v>
      </c>
    </row>
    <row r="1160" spans="1:26" ht="14.25">
      <c r="A1160" s="23"/>
      <c r="B1160" s="53"/>
      <c r="C1160" s="53" t="s">
        <v>92</v>
      </c>
      <c r="D1160" s="37"/>
      <c r="E1160" s="10"/>
      <c r="F1160" s="38">
        <f>Source!AM2137</f>
        <v>1.18</v>
      </c>
      <c r="G1160" s="39" t="str">
        <f>Source!DE2137</f>
        <v>)*1,25</v>
      </c>
      <c r="H1160" s="38">
        <f>ROUND(Source!AD2137*Source!I2137, 2)</f>
        <v>0.57999999999999996</v>
      </c>
      <c r="I1160" s="39"/>
      <c r="J1160" s="39">
        <f>IF(Source!BB2137&lt;&gt; 0, Source!BB2137, 1)</f>
        <v>11.86</v>
      </c>
      <c r="K1160" s="38">
        <f>Source!Q2137</f>
        <v>6.93</v>
      </c>
      <c r="L1160" s="40"/>
    </row>
    <row r="1161" spans="1:26" ht="14.25">
      <c r="A1161" s="23"/>
      <c r="B1161" s="53"/>
      <c r="C1161" s="53" t="s">
        <v>944</v>
      </c>
      <c r="D1161" s="37"/>
      <c r="E1161" s="10"/>
      <c r="F1161" s="38">
        <f>Source!AN2137</f>
        <v>0.14000000000000001</v>
      </c>
      <c r="G1161" s="39" t="str">
        <f>Source!DF2137</f>
        <v>)*1,25</v>
      </c>
      <c r="H1161" s="50">
        <f>ROUND(Source!AE2137*Source!I2137, 2)</f>
        <v>7.0000000000000007E-2</v>
      </c>
      <c r="I1161" s="39"/>
      <c r="J1161" s="39">
        <f>IF(Source!BS2137&lt;&gt; 0, Source!BS2137, 1)</f>
        <v>33.32</v>
      </c>
      <c r="K1161" s="50">
        <f>Source!R2137</f>
        <v>2.37</v>
      </c>
      <c r="L1161" s="40"/>
      <c r="R1161">
        <f>H1161</f>
        <v>7.0000000000000007E-2</v>
      </c>
    </row>
    <row r="1162" spans="1:26" ht="14.25">
      <c r="A1162" s="23"/>
      <c r="B1162" s="53"/>
      <c r="C1162" s="53" t="s">
        <v>946</v>
      </c>
      <c r="D1162" s="37"/>
      <c r="E1162" s="10"/>
      <c r="F1162" s="38">
        <f>Source!AL2137</f>
        <v>6563.27</v>
      </c>
      <c r="G1162" s="39" t="str">
        <f>Source!DD2137</f>
        <v/>
      </c>
      <c r="H1162" s="38">
        <f>ROUND(Source!AC2137*Source!I2137, 2)</f>
        <v>2592.4899999999998</v>
      </c>
      <c r="I1162" s="39"/>
      <c r="J1162" s="39">
        <f>IF(Source!BC2137&lt;&gt; 0, Source!BC2137, 1)</f>
        <v>1.21</v>
      </c>
      <c r="K1162" s="38">
        <f>Source!P2137</f>
        <v>3136.91</v>
      </c>
      <c r="L1162" s="40"/>
    </row>
    <row r="1163" spans="1:26" ht="14.25">
      <c r="A1163" s="23"/>
      <c r="B1163" s="53"/>
      <c r="C1163" s="53" t="s">
        <v>939</v>
      </c>
      <c r="D1163" s="37" t="s">
        <v>940</v>
      </c>
      <c r="E1163" s="10">
        <f>Source!BZ2137</f>
        <v>105</v>
      </c>
      <c r="F1163" s="58" t="str">
        <f>CONCATENATE(" )", Source!DL2137, Source!FT2137, "=", Source!FX2137)</f>
        <v xml:space="preserve"> )*0,9=94,5</v>
      </c>
      <c r="G1163" s="59"/>
      <c r="H1163" s="38">
        <f>SUM(S1157:S1165)</f>
        <v>288.23</v>
      </c>
      <c r="I1163" s="41" t="str">
        <f>CONCATENATE(Source!FX2137, Source!FV2137, "=")</f>
        <v>94,5*0,85=</v>
      </c>
      <c r="J1163" s="36">
        <f>Source!AT2137</f>
        <v>80</v>
      </c>
      <c r="K1163" s="38">
        <f>SUM(T1157:T1165)</f>
        <v>8130.38</v>
      </c>
      <c r="L1163" s="40"/>
    </row>
    <row r="1164" spans="1:26" ht="14.25">
      <c r="A1164" s="23"/>
      <c r="B1164" s="53"/>
      <c r="C1164" s="53" t="s">
        <v>941</v>
      </c>
      <c r="D1164" s="37" t="s">
        <v>940</v>
      </c>
      <c r="E1164" s="10">
        <f>Source!CA2137</f>
        <v>55</v>
      </c>
      <c r="F1164" s="58" t="str">
        <f>CONCATENATE(" )", Source!DM2137, Source!FU2137, "=", Source!FY2137)</f>
        <v xml:space="preserve"> )*0,85=46,75</v>
      </c>
      <c r="G1164" s="59"/>
      <c r="H1164" s="38">
        <f>SUM(U1157:U1165)</f>
        <v>142.59</v>
      </c>
      <c r="I1164" s="41" t="str">
        <f>CONCATENATE(Source!FY2137, Source!FW2137, "=")</f>
        <v>46,75*0,8=</v>
      </c>
      <c r="J1164" s="36">
        <f>Source!AU2137</f>
        <v>37</v>
      </c>
      <c r="K1164" s="38">
        <f>SUM(V1157:V1165)</f>
        <v>3760.3</v>
      </c>
      <c r="L1164" s="40"/>
    </row>
    <row r="1165" spans="1:26" ht="14.25">
      <c r="A1165" s="54"/>
      <c r="B1165" s="55"/>
      <c r="C1165" s="55" t="s">
        <v>942</v>
      </c>
      <c r="D1165" s="43" t="s">
        <v>943</v>
      </c>
      <c r="E1165" s="44">
        <f>Source!AQ2137</f>
        <v>72.260000000000005</v>
      </c>
      <c r="F1165" s="45"/>
      <c r="G1165" s="47" t="str">
        <f>Source!DI2137</f>
        <v>)*1,15</v>
      </c>
      <c r="H1165" s="45"/>
      <c r="I1165" s="47"/>
      <c r="J1165" s="47"/>
      <c r="K1165" s="45"/>
      <c r="L1165" s="51">
        <f>Source!U2137</f>
        <v>32.824105000000003</v>
      </c>
    </row>
    <row r="1166" spans="1:26" ht="15">
      <c r="G1166" s="60">
        <f>H1159+H1160+H1162+H1163+H1164</f>
        <v>3328.83</v>
      </c>
      <c r="H1166" s="60"/>
      <c r="J1166" s="60">
        <f>K1159+K1160+K1162+K1163+K1164</f>
        <v>25195.119999999999</v>
      </c>
      <c r="K1166" s="60"/>
      <c r="L1166" s="49">
        <f>Source!U2137</f>
        <v>32.824105000000003</v>
      </c>
      <c r="O1166" s="32">
        <f>G1166</f>
        <v>3328.83</v>
      </c>
      <c r="P1166" s="32">
        <f>J1166</f>
        <v>25195.119999999999</v>
      </c>
      <c r="Q1166" s="32">
        <f>L1166</f>
        <v>32.824105000000003</v>
      </c>
      <c r="W1166">
        <f>IF(Source!BI2137&lt;=1,H1159+H1160+H1162+H1163+H1164, 0)</f>
        <v>3328.83</v>
      </c>
      <c r="X1166">
        <f>IF(Source!BI2137=2,H1159+H1160+H1162+H1163+H1164, 0)</f>
        <v>0</v>
      </c>
      <c r="Y1166">
        <f>IF(Source!BI2137=3,H1159+H1160+H1162+H1163+H1164, 0)</f>
        <v>0</v>
      </c>
      <c r="Z1166">
        <f>IF(Source!BI2137=4,H1159+H1160+H1162+H1163+H1164, 0)</f>
        <v>0</v>
      </c>
    </row>
    <row r="1167" spans="1:26" ht="42.75">
      <c r="A1167" s="23" t="str">
        <f>Source!E2138</f>
        <v>17</v>
      </c>
      <c r="B1167" s="53" t="str">
        <f>Source!F2138</f>
        <v>м08-03-591-5</v>
      </c>
      <c r="C1167" s="53" t="str">
        <f>Source!G2138</f>
        <v>Выключатель двухклавишный утопленного типа при скрытой проводке</v>
      </c>
      <c r="D1167" s="37" t="str">
        <f>Source!H2138</f>
        <v>100 шт.</v>
      </c>
      <c r="E1167" s="10">
        <f>Source!I2138</f>
        <v>0.01</v>
      </c>
      <c r="F1167" s="38">
        <f>Source!AL2138+Source!AM2138+Source!AO2138</f>
        <v>302.15000000000003</v>
      </c>
      <c r="G1167" s="39"/>
      <c r="H1167" s="38"/>
      <c r="I1167" s="39" t="str">
        <f>Source!BO2138</f>
        <v>м08-03-591-5</v>
      </c>
      <c r="J1167" s="39"/>
      <c r="K1167" s="38"/>
      <c r="L1167" s="40"/>
      <c r="S1167">
        <f>ROUND((Source!FX2138/100)*((ROUND(Source!AF2138*Source!I2138, 2)+ROUND(Source!AE2138*Source!I2138, 2))), 2)</f>
        <v>2.4700000000000002</v>
      </c>
      <c r="T1167">
        <f>Source!X2138</f>
        <v>70.36</v>
      </c>
      <c r="U1167">
        <f>ROUND((Source!FY2138/100)*((ROUND(Source!AF2138*Source!I2138, 2)+ROUND(Source!AE2138*Source!I2138, 2))), 2)</f>
        <v>1.69</v>
      </c>
      <c r="V1167">
        <f>Source!Y2138</f>
        <v>45.17</v>
      </c>
    </row>
    <row r="1168" spans="1:26">
      <c r="C1168" s="31" t="str">
        <f>"Объем: "&amp;Source!I2138&amp;"=1/"&amp;"100"</f>
        <v>Объем: 0,01=1/100</v>
      </c>
    </row>
    <row r="1169" spans="1:26" ht="14.25">
      <c r="A1169" s="23"/>
      <c r="B1169" s="53"/>
      <c r="C1169" s="53" t="s">
        <v>938</v>
      </c>
      <c r="D1169" s="37"/>
      <c r="E1169" s="10"/>
      <c r="F1169" s="38">
        <f>Source!AO2138</f>
        <v>260.3</v>
      </c>
      <c r="G1169" s="39" t="str">
        <f>Source!DG2138</f>
        <v/>
      </c>
      <c r="H1169" s="38">
        <f>ROUND(Source!AF2138*Source!I2138, 2)</f>
        <v>2.6</v>
      </c>
      <c r="I1169" s="39"/>
      <c r="J1169" s="39">
        <f>IF(Source!BA2138&lt;&gt; 0, Source!BA2138, 1)</f>
        <v>33.32</v>
      </c>
      <c r="K1169" s="38">
        <f>Source!S2138</f>
        <v>86.73</v>
      </c>
      <c r="L1169" s="40"/>
      <c r="R1169">
        <f>H1169</f>
        <v>2.6</v>
      </c>
    </row>
    <row r="1170" spans="1:26" ht="14.25">
      <c r="A1170" s="23"/>
      <c r="B1170" s="53"/>
      <c r="C1170" s="53" t="s">
        <v>92</v>
      </c>
      <c r="D1170" s="37"/>
      <c r="E1170" s="10"/>
      <c r="F1170" s="38">
        <f>Source!AM2138</f>
        <v>5.78</v>
      </c>
      <c r="G1170" s="39" t="str">
        <f>Source!DE2138</f>
        <v/>
      </c>
      <c r="H1170" s="38">
        <f>ROUND(Source!AD2138*Source!I2138, 2)</f>
        <v>0.06</v>
      </c>
      <c r="I1170" s="39"/>
      <c r="J1170" s="39">
        <f>IF(Source!BB2138&lt;&gt; 0, Source!BB2138, 1)</f>
        <v>9.01</v>
      </c>
      <c r="K1170" s="38">
        <f>Source!Q2138</f>
        <v>0.52</v>
      </c>
      <c r="L1170" s="40"/>
    </row>
    <row r="1171" spans="1:26" ht="14.25">
      <c r="A1171" s="23"/>
      <c r="B1171" s="53"/>
      <c r="C1171" s="53" t="s">
        <v>944</v>
      </c>
      <c r="D1171" s="37"/>
      <c r="E1171" s="10"/>
      <c r="F1171" s="38">
        <f>Source!AN2138</f>
        <v>0.41</v>
      </c>
      <c r="G1171" s="39" t="str">
        <f>Source!DF2138</f>
        <v/>
      </c>
      <c r="H1171" s="50">
        <f>ROUND(Source!AE2138*Source!I2138, 2)</f>
        <v>0</v>
      </c>
      <c r="I1171" s="39"/>
      <c r="J1171" s="39">
        <f>IF(Source!BS2138&lt;&gt; 0, Source!BS2138, 1)</f>
        <v>33.32</v>
      </c>
      <c r="K1171" s="50">
        <f>Source!R2138</f>
        <v>0.14000000000000001</v>
      </c>
      <c r="L1171" s="40"/>
      <c r="R1171">
        <f>H1171</f>
        <v>0</v>
      </c>
    </row>
    <row r="1172" spans="1:26" ht="14.25">
      <c r="A1172" s="23"/>
      <c r="B1172" s="53"/>
      <c r="C1172" s="53" t="s">
        <v>946</v>
      </c>
      <c r="D1172" s="37"/>
      <c r="E1172" s="10"/>
      <c r="F1172" s="38">
        <f>Source!AL2138</f>
        <v>36.07</v>
      </c>
      <c r="G1172" s="39" t="str">
        <f>Source!DD2138</f>
        <v/>
      </c>
      <c r="H1172" s="38">
        <f>ROUND(Source!AC2138*Source!I2138, 2)</f>
        <v>0.36</v>
      </c>
      <c r="I1172" s="39"/>
      <c r="J1172" s="39">
        <f>IF(Source!BC2138&lt;&gt; 0, Source!BC2138, 1)</f>
        <v>7.19</v>
      </c>
      <c r="K1172" s="38">
        <f>Source!P2138</f>
        <v>2.59</v>
      </c>
      <c r="L1172" s="40"/>
    </row>
    <row r="1173" spans="1:26" ht="14.25">
      <c r="A1173" s="23"/>
      <c r="B1173" s="53"/>
      <c r="C1173" s="53" t="s">
        <v>939</v>
      </c>
      <c r="D1173" s="37" t="s">
        <v>940</v>
      </c>
      <c r="E1173" s="10">
        <f>Source!BZ2138</f>
        <v>95</v>
      </c>
      <c r="F1173" s="56"/>
      <c r="G1173" s="39"/>
      <c r="H1173" s="38">
        <f>SUM(S1167:S1177)</f>
        <v>2.4700000000000002</v>
      </c>
      <c r="I1173" s="41" t="str">
        <f>CONCATENATE(Source!FX2138, Source!FV2138, "=")</f>
        <v>95*0,85=</v>
      </c>
      <c r="J1173" s="36">
        <f>Source!AT2138</f>
        <v>81</v>
      </c>
      <c r="K1173" s="38">
        <f>SUM(T1167:T1177)</f>
        <v>70.36</v>
      </c>
      <c r="L1173" s="40"/>
    </row>
    <row r="1174" spans="1:26" ht="14.25">
      <c r="A1174" s="23"/>
      <c r="B1174" s="53"/>
      <c r="C1174" s="53" t="s">
        <v>941</v>
      </c>
      <c r="D1174" s="37" t="s">
        <v>940</v>
      </c>
      <c r="E1174" s="10">
        <f>Source!CA2138</f>
        <v>65</v>
      </c>
      <c r="F1174" s="56"/>
      <c r="G1174" s="39"/>
      <c r="H1174" s="38">
        <f>SUM(U1167:U1177)</f>
        <v>1.69</v>
      </c>
      <c r="I1174" s="41" t="str">
        <f>CONCATENATE(Source!FY2138, Source!FW2138, "=")</f>
        <v>65*0,8=</v>
      </c>
      <c r="J1174" s="36">
        <f>Source!AU2138</f>
        <v>52</v>
      </c>
      <c r="K1174" s="38">
        <f>SUM(V1167:V1177)</f>
        <v>45.17</v>
      </c>
      <c r="L1174" s="40"/>
    </row>
    <row r="1175" spans="1:26" ht="14.25">
      <c r="A1175" s="23"/>
      <c r="B1175" s="53"/>
      <c r="C1175" s="53" t="s">
        <v>942</v>
      </c>
      <c r="D1175" s="37" t="s">
        <v>943</v>
      </c>
      <c r="E1175" s="10">
        <f>Source!AQ2138</f>
        <v>26.24</v>
      </c>
      <c r="F1175" s="38"/>
      <c r="G1175" s="39" t="str">
        <f>Source!DI2138</f>
        <v/>
      </c>
      <c r="H1175" s="38"/>
      <c r="I1175" s="39"/>
      <c r="J1175" s="39"/>
      <c r="K1175" s="38"/>
      <c r="L1175" s="42">
        <f>Source!U2138</f>
        <v>0.26239999999999997</v>
      </c>
    </row>
    <row r="1176" spans="1:26" ht="28.5">
      <c r="A1176" s="23" t="str">
        <f>Source!E2139</f>
        <v>17,1</v>
      </c>
      <c r="B1176" s="53" t="str">
        <f>Source!F2139</f>
        <v>503-0606</v>
      </c>
      <c r="C1176" s="53" t="str">
        <f>Source!G2139</f>
        <v>Коробка для установки розеток и выключателей скрытой проводки</v>
      </c>
      <c r="D1176" s="37" t="str">
        <f>Source!H2139</f>
        <v>1000 шт.</v>
      </c>
      <c r="E1176" s="10">
        <f>Source!I2139</f>
        <v>1E-3</v>
      </c>
      <c r="F1176" s="38">
        <f>Source!AL2139+Source!AM2139+Source!AO2139</f>
        <v>1998.42</v>
      </c>
      <c r="G1176" s="52" t="s">
        <v>3</v>
      </c>
      <c r="H1176" s="38">
        <f>ROUND(Source!AC2139*Source!I2139, 2)+ROUND(Source!AD2139*Source!I2139, 2)+ROUND(Source!AF2139*Source!I2139, 2)</f>
        <v>2</v>
      </c>
      <c r="I1176" s="39"/>
      <c r="J1176" s="39">
        <f>IF(Source!BC2139&lt;&gt; 0, Source!BC2139, 1)</f>
        <v>2.98</v>
      </c>
      <c r="K1176" s="38">
        <f>Source!O2139</f>
        <v>5.96</v>
      </c>
      <c r="L1176" s="40"/>
      <c r="S1176">
        <f>ROUND((Source!FX2139/100)*((ROUND(Source!AF2139*Source!I2139, 2)+ROUND(Source!AE2139*Source!I2139, 2))), 2)</f>
        <v>0</v>
      </c>
      <c r="T1176">
        <f>Source!X2139</f>
        <v>0</v>
      </c>
      <c r="U1176">
        <f>ROUND((Source!FY2139/100)*((ROUND(Source!AF2139*Source!I2139, 2)+ROUND(Source!AE2139*Source!I2139, 2))), 2)</f>
        <v>0</v>
      </c>
      <c r="V1176">
        <f>Source!Y2139</f>
        <v>0</v>
      </c>
      <c r="W1176">
        <f>IF(Source!BI2139&lt;=1,H1176, 0)</f>
        <v>0</v>
      </c>
      <c r="X1176">
        <f>IF(Source!BI2139=2,H1176, 0)</f>
        <v>2</v>
      </c>
      <c r="Y1176">
        <f>IF(Source!BI2139=3,H1176, 0)</f>
        <v>0</v>
      </c>
      <c r="Z1176">
        <f>IF(Source!BI2139=4,H1176, 0)</f>
        <v>0</v>
      </c>
    </row>
    <row r="1177" spans="1:26" ht="57">
      <c r="A1177" s="54" t="str">
        <f>Source!E2140</f>
        <v>17,2</v>
      </c>
      <c r="B1177" s="55" t="str">
        <f>Source!F2140</f>
        <v>509-4600</v>
      </c>
      <c r="C1177" s="55" t="str">
        <f>Source!G2140</f>
        <v>Выключатель двухклавишный для скрытой проводки серии "Прима", марка С56-039 с подсветкой, цвет бежевый</v>
      </c>
      <c r="D1177" s="43" t="str">
        <f>Source!H2140</f>
        <v>шт.</v>
      </c>
      <c r="E1177" s="44">
        <f>Source!I2140</f>
        <v>1</v>
      </c>
      <c r="F1177" s="45">
        <f>Source!AL2140+Source!AM2140+Source!AO2140</f>
        <v>8.81</v>
      </c>
      <c r="G1177" s="46" t="s">
        <v>3</v>
      </c>
      <c r="H1177" s="45">
        <f>ROUND(Source!AC2140*Source!I2140, 2)+ROUND(Source!AD2140*Source!I2140, 2)+ROUND(Source!AF2140*Source!I2140, 2)</f>
        <v>8.81</v>
      </c>
      <c r="I1177" s="47"/>
      <c r="J1177" s="47">
        <f>IF(Source!BC2140&lt;&gt; 0, Source!BC2140, 1)</f>
        <v>8.68</v>
      </c>
      <c r="K1177" s="45">
        <f>Source!O2140</f>
        <v>76.47</v>
      </c>
      <c r="L1177" s="48"/>
      <c r="S1177">
        <f>ROUND((Source!FX2140/100)*((ROUND(Source!AF2140*Source!I2140, 2)+ROUND(Source!AE2140*Source!I2140, 2))), 2)</f>
        <v>0</v>
      </c>
      <c r="T1177">
        <f>Source!X2140</f>
        <v>0</v>
      </c>
      <c r="U1177">
        <f>ROUND((Source!FY2140/100)*((ROUND(Source!AF2140*Source!I2140, 2)+ROUND(Source!AE2140*Source!I2140, 2))), 2)</f>
        <v>0</v>
      </c>
      <c r="V1177">
        <f>Source!Y2140</f>
        <v>0</v>
      </c>
      <c r="W1177">
        <f>IF(Source!BI2140&lt;=1,H1177, 0)</f>
        <v>0</v>
      </c>
      <c r="X1177">
        <f>IF(Source!BI2140=2,H1177, 0)</f>
        <v>8.81</v>
      </c>
      <c r="Y1177">
        <f>IF(Source!BI2140=3,H1177, 0)</f>
        <v>0</v>
      </c>
      <c r="Z1177">
        <f>IF(Source!BI2140=4,H1177, 0)</f>
        <v>0</v>
      </c>
    </row>
    <row r="1178" spans="1:26" ht="15">
      <c r="G1178" s="60">
        <f>H1169+H1170+H1172+H1173+H1174+SUM(H1176:H1177)</f>
        <v>17.990000000000002</v>
      </c>
      <c r="H1178" s="60"/>
      <c r="J1178" s="60">
        <f>K1169+K1170+K1172+K1173+K1174+SUM(K1176:K1177)</f>
        <v>287.8</v>
      </c>
      <c r="K1178" s="60"/>
      <c r="L1178" s="49">
        <f>Source!U2138</f>
        <v>0.26239999999999997</v>
      </c>
      <c r="O1178" s="32">
        <f>G1178</f>
        <v>17.990000000000002</v>
      </c>
      <c r="P1178" s="32">
        <f>J1178</f>
        <v>287.8</v>
      </c>
      <c r="Q1178" s="32">
        <f>L1178</f>
        <v>0.26239999999999997</v>
      </c>
      <c r="W1178">
        <f>IF(Source!BI2138&lt;=1,H1169+H1170+H1172+H1173+H1174, 0)</f>
        <v>0</v>
      </c>
      <c r="X1178">
        <f>IF(Source!BI2138=2,H1169+H1170+H1172+H1173+H1174, 0)</f>
        <v>7.18</v>
      </c>
      <c r="Y1178">
        <f>IF(Source!BI2138=3,H1169+H1170+H1172+H1173+H1174, 0)</f>
        <v>0</v>
      </c>
      <c r="Z1178">
        <f>IF(Source!BI2138=4,H1169+H1170+H1172+H1173+H1174, 0)</f>
        <v>0</v>
      </c>
    </row>
    <row r="1179" spans="1:26" ht="79.5">
      <c r="A1179" s="23" t="str">
        <f>Source!E2141</f>
        <v>19</v>
      </c>
      <c r="B1179" s="53" t="s">
        <v>954</v>
      </c>
      <c r="C1179" s="53" t="str">
        <f>Source!G2141</f>
        <v>Устройство подвесных потолков типа &lt;Армстронг&gt; по каркасу из оцинкованного профиля</v>
      </c>
      <c r="D1179" s="37" t="str">
        <f>Source!H2141</f>
        <v>100 м2 поверхности облицовки</v>
      </c>
      <c r="E1179" s="10">
        <f>Source!I2141</f>
        <v>0.14000000000000001</v>
      </c>
      <c r="F1179" s="38">
        <f>Source!AL2141+Source!AM2141+Source!AO2141</f>
        <v>6747.4000000000005</v>
      </c>
      <c r="G1179" s="39"/>
      <c r="H1179" s="38"/>
      <c r="I1179" s="39" t="str">
        <f>Source!BO2141</f>
        <v>15-01-047-15</v>
      </c>
      <c r="J1179" s="39"/>
      <c r="K1179" s="38"/>
      <c r="L1179" s="40"/>
      <c r="S1179">
        <f>ROUND((Source!FX2141/100)*((ROUND(Source!AF2141*Source!I2141, 2)+ROUND(Source!AE2141*Source!I2141, 2))), 2)</f>
        <v>148.22999999999999</v>
      </c>
      <c r="T1179">
        <f>Source!X2141</f>
        <v>4181.2299999999996</v>
      </c>
      <c r="U1179">
        <f>ROUND((Source!FY2141/100)*((ROUND(Source!AF2141*Source!I2141, 2)+ROUND(Source!AE2141*Source!I2141, 2))), 2)</f>
        <v>73.33</v>
      </c>
      <c r="V1179">
        <f>Source!Y2141</f>
        <v>1933.82</v>
      </c>
    </row>
    <row r="1180" spans="1:26">
      <c r="C1180" s="31" t="str">
        <f>"Объем: "&amp;Source!I2141&amp;"=14/"&amp;"100"</f>
        <v>Объем: 0,14=14/100</v>
      </c>
    </row>
    <row r="1181" spans="1:26" ht="14.25">
      <c r="A1181" s="23"/>
      <c r="B1181" s="53"/>
      <c r="C1181" s="53" t="s">
        <v>938</v>
      </c>
      <c r="D1181" s="37"/>
      <c r="E1181" s="10"/>
      <c r="F1181" s="38">
        <f>Source!AO2141</f>
        <v>963.12</v>
      </c>
      <c r="G1181" s="39" t="str">
        <f>Source!DG2141</f>
        <v>)*1,15</v>
      </c>
      <c r="H1181" s="38">
        <f>ROUND(Source!AF2141*Source!I2141, 2)</f>
        <v>155.06</v>
      </c>
      <c r="I1181" s="39"/>
      <c r="J1181" s="39">
        <f>IF(Source!BA2141&lt;&gt; 0, Source!BA2141, 1)</f>
        <v>33.32</v>
      </c>
      <c r="K1181" s="38">
        <f>Source!S2141</f>
        <v>5166.6899999999996</v>
      </c>
      <c r="L1181" s="40"/>
      <c r="R1181">
        <f>H1181</f>
        <v>155.06</v>
      </c>
    </row>
    <row r="1182" spans="1:26" ht="14.25">
      <c r="A1182" s="23"/>
      <c r="B1182" s="53"/>
      <c r="C1182" s="53" t="s">
        <v>92</v>
      </c>
      <c r="D1182" s="37"/>
      <c r="E1182" s="10"/>
      <c r="F1182" s="38">
        <f>Source!AM2141</f>
        <v>433.43</v>
      </c>
      <c r="G1182" s="39" t="str">
        <f>Source!DE2141</f>
        <v>)*1,25</v>
      </c>
      <c r="H1182" s="38">
        <f>ROUND(Source!AD2141*Source!I2141, 2)</f>
        <v>75.849999999999994</v>
      </c>
      <c r="I1182" s="39"/>
      <c r="J1182" s="39">
        <f>IF(Source!BB2141&lt;&gt; 0, Source!BB2141, 1)</f>
        <v>10.76</v>
      </c>
      <c r="K1182" s="38">
        <f>Source!Q2141</f>
        <v>816.15</v>
      </c>
      <c r="L1182" s="40"/>
    </row>
    <row r="1183" spans="1:26" ht="14.25">
      <c r="A1183" s="23"/>
      <c r="B1183" s="53"/>
      <c r="C1183" s="53" t="s">
        <v>944</v>
      </c>
      <c r="D1183" s="37"/>
      <c r="E1183" s="10"/>
      <c r="F1183" s="38">
        <f>Source!AN2141</f>
        <v>10.26</v>
      </c>
      <c r="G1183" s="39" t="str">
        <f>Source!DF2141</f>
        <v>)*1,25</v>
      </c>
      <c r="H1183" s="50">
        <f>ROUND(Source!AE2141*Source!I2141, 2)</f>
        <v>1.8</v>
      </c>
      <c r="I1183" s="39"/>
      <c r="J1183" s="39">
        <f>IF(Source!BS2141&lt;&gt; 0, Source!BS2141, 1)</f>
        <v>33.32</v>
      </c>
      <c r="K1183" s="50">
        <f>Source!R2141</f>
        <v>59.85</v>
      </c>
      <c r="L1183" s="40"/>
      <c r="R1183">
        <f>H1183</f>
        <v>1.8</v>
      </c>
    </row>
    <row r="1184" spans="1:26" ht="14.25">
      <c r="A1184" s="23"/>
      <c r="B1184" s="53"/>
      <c r="C1184" s="53" t="s">
        <v>946</v>
      </c>
      <c r="D1184" s="37"/>
      <c r="E1184" s="10"/>
      <c r="F1184" s="38">
        <f>Source!AL2141</f>
        <v>5350.85</v>
      </c>
      <c r="G1184" s="39" t="str">
        <f>Source!DD2141</f>
        <v/>
      </c>
      <c r="H1184" s="38">
        <f>ROUND(Source!AC2141*Source!I2141, 2)</f>
        <v>749.12</v>
      </c>
      <c r="I1184" s="39"/>
      <c r="J1184" s="39">
        <f>IF(Source!BC2141&lt;&gt; 0, Source!BC2141, 1)</f>
        <v>4.75</v>
      </c>
      <c r="K1184" s="38">
        <f>Source!P2141</f>
        <v>3558.32</v>
      </c>
      <c r="L1184" s="40"/>
    </row>
    <row r="1185" spans="1:26" ht="14.25">
      <c r="A1185" s="23"/>
      <c r="B1185" s="53"/>
      <c r="C1185" s="53" t="s">
        <v>939</v>
      </c>
      <c r="D1185" s="37" t="s">
        <v>940</v>
      </c>
      <c r="E1185" s="10">
        <f>Source!BZ2141</f>
        <v>105</v>
      </c>
      <c r="F1185" s="58" t="str">
        <f>CONCATENATE(" )", Source!DL2141, Source!FT2141, "=", Source!FX2141)</f>
        <v xml:space="preserve"> )*0,9=94,5</v>
      </c>
      <c r="G1185" s="59"/>
      <c r="H1185" s="38">
        <f>SUM(S1179:S1187)</f>
        <v>148.22999999999999</v>
      </c>
      <c r="I1185" s="41" t="str">
        <f>CONCATENATE(Source!FX2141, Source!FV2141, "=")</f>
        <v>94,5*0,85=</v>
      </c>
      <c r="J1185" s="36">
        <f>Source!AT2141</f>
        <v>80</v>
      </c>
      <c r="K1185" s="38">
        <f>SUM(T1179:T1187)</f>
        <v>4181.2299999999996</v>
      </c>
      <c r="L1185" s="40"/>
    </row>
    <row r="1186" spans="1:26" ht="14.25">
      <c r="A1186" s="23"/>
      <c r="B1186" s="53"/>
      <c r="C1186" s="53" t="s">
        <v>941</v>
      </c>
      <c r="D1186" s="37" t="s">
        <v>940</v>
      </c>
      <c r="E1186" s="10">
        <f>Source!CA2141</f>
        <v>55</v>
      </c>
      <c r="F1186" s="58" t="str">
        <f>CONCATENATE(" )", Source!DM2141, Source!FU2141, "=", Source!FY2141)</f>
        <v xml:space="preserve"> )*0,85=46,75</v>
      </c>
      <c r="G1186" s="59"/>
      <c r="H1186" s="38">
        <f>SUM(U1179:U1187)</f>
        <v>73.33</v>
      </c>
      <c r="I1186" s="41" t="str">
        <f>CONCATENATE(Source!FY2141, Source!FW2141, "=")</f>
        <v>46,75*0,8=</v>
      </c>
      <c r="J1186" s="36">
        <f>Source!AU2141</f>
        <v>37</v>
      </c>
      <c r="K1186" s="38">
        <f>SUM(V1179:V1187)</f>
        <v>1933.82</v>
      </c>
      <c r="L1186" s="40"/>
    </row>
    <row r="1187" spans="1:26" ht="14.25">
      <c r="A1187" s="54"/>
      <c r="B1187" s="55"/>
      <c r="C1187" s="55" t="s">
        <v>942</v>
      </c>
      <c r="D1187" s="43" t="s">
        <v>943</v>
      </c>
      <c r="E1187" s="44">
        <f>Source!AQ2141</f>
        <v>102.46</v>
      </c>
      <c r="F1187" s="45"/>
      <c r="G1187" s="47" t="str">
        <f>Source!DI2141</f>
        <v>)*1,15</v>
      </c>
      <c r="H1187" s="45"/>
      <c r="I1187" s="47"/>
      <c r="J1187" s="47"/>
      <c r="K1187" s="45"/>
      <c r="L1187" s="51">
        <f>Source!U2141</f>
        <v>16.49606</v>
      </c>
    </row>
    <row r="1188" spans="1:26" ht="15">
      <c r="G1188" s="60">
        <f>H1181+H1182+H1184+H1185+H1186</f>
        <v>1201.5899999999999</v>
      </c>
      <c r="H1188" s="60"/>
      <c r="J1188" s="60">
        <f>K1181+K1182+K1184+K1185+K1186</f>
        <v>15656.21</v>
      </c>
      <c r="K1188" s="60"/>
      <c r="L1188" s="49">
        <f>Source!U2141</f>
        <v>16.49606</v>
      </c>
      <c r="O1188" s="32">
        <f>G1188</f>
        <v>1201.5899999999999</v>
      </c>
      <c r="P1188" s="32">
        <f>J1188</f>
        <v>15656.21</v>
      </c>
      <c r="Q1188" s="32">
        <f>L1188</f>
        <v>16.49606</v>
      </c>
      <c r="W1188">
        <f>IF(Source!BI2141&lt;=1,H1181+H1182+H1184+H1185+H1186, 0)</f>
        <v>1201.5899999999999</v>
      </c>
      <c r="X1188">
        <f>IF(Source!BI2141=2,H1181+H1182+H1184+H1185+H1186, 0)</f>
        <v>0</v>
      </c>
      <c r="Y1188">
        <f>IF(Source!BI2141=3,H1181+H1182+H1184+H1185+H1186, 0)</f>
        <v>0</v>
      </c>
      <c r="Z1188">
        <f>IF(Source!BI2141=4,H1181+H1182+H1184+H1185+H1186, 0)</f>
        <v>0</v>
      </c>
    </row>
    <row r="1189" spans="1:26" ht="57">
      <c r="A1189" s="23" t="str">
        <f>Source!E2142</f>
        <v>20</v>
      </c>
      <c r="B1189" s="53" t="str">
        <f>Source!F2142</f>
        <v>м08-03-594-17</v>
      </c>
      <c r="C1189" s="53" t="str">
        <f>Source!G2142</f>
        <v>Светильник в подвесных потолках, устанавливаемый на закладных деталях, количество ламп в светильнике до 4</v>
      </c>
      <c r="D1189" s="37" t="str">
        <f>Source!H2142</f>
        <v>100 шт.</v>
      </c>
      <c r="E1189" s="10">
        <f>Source!I2142</f>
        <v>0.06</v>
      </c>
      <c r="F1189" s="38">
        <f>Source!AL2142+Source!AM2142+Source!AO2142</f>
        <v>1571.98</v>
      </c>
      <c r="G1189" s="39"/>
      <c r="H1189" s="38"/>
      <c r="I1189" s="39" t="str">
        <f>Source!BO2142</f>
        <v>м08-03-594-17</v>
      </c>
      <c r="J1189" s="39"/>
      <c r="K1189" s="38"/>
      <c r="L1189" s="40"/>
      <c r="S1189">
        <f>ROUND((Source!FX2142/100)*((ROUND(Source!AF2142*Source!I2142, 2)+ROUND(Source!AE2142*Source!I2142, 2))), 2)</f>
        <v>74.95</v>
      </c>
      <c r="T1189">
        <f>Source!X2142</f>
        <v>2129.2399999999998</v>
      </c>
      <c r="U1189">
        <f>ROUND((Source!FY2142/100)*((ROUND(Source!AF2142*Source!I2142, 2)+ROUND(Source!AE2142*Source!I2142, 2))), 2)</f>
        <v>51.28</v>
      </c>
      <c r="V1189">
        <f>Source!Y2142</f>
        <v>1366.92</v>
      </c>
    </row>
    <row r="1190" spans="1:26">
      <c r="C1190" s="31" t="str">
        <f>"Объем: "&amp;Source!I2142&amp;"=6/"&amp;"100"</f>
        <v>Объем: 0,06=6/100</v>
      </c>
    </row>
    <row r="1191" spans="1:26" ht="14.25">
      <c r="A1191" s="23"/>
      <c r="B1191" s="53"/>
      <c r="C1191" s="53" t="s">
        <v>938</v>
      </c>
      <c r="D1191" s="37"/>
      <c r="E1191" s="10"/>
      <c r="F1191" s="38">
        <f>Source!AO2142</f>
        <v>1301.5</v>
      </c>
      <c r="G1191" s="39" t="str">
        <f>Source!DG2142</f>
        <v/>
      </c>
      <c r="H1191" s="38">
        <f>ROUND(Source!AF2142*Source!I2142, 2)</f>
        <v>78.09</v>
      </c>
      <c r="I1191" s="39"/>
      <c r="J1191" s="39">
        <f>IF(Source!BA2142&lt;&gt; 0, Source!BA2142, 1)</f>
        <v>33.32</v>
      </c>
      <c r="K1191" s="38">
        <f>Source!S2142</f>
        <v>2601.96</v>
      </c>
      <c r="L1191" s="40"/>
      <c r="R1191">
        <f>H1191</f>
        <v>78.09</v>
      </c>
    </row>
    <row r="1192" spans="1:26" ht="14.25">
      <c r="A1192" s="23"/>
      <c r="B1192" s="53"/>
      <c r="C1192" s="53" t="s">
        <v>92</v>
      </c>
      <c r="D1192" s="37"/>
      <c r="E1192" s="10"/>
      <c r="F1192" s="38">
        <f>Source!AM2142</f>
        <v>219.6</v>
      </c>
      <c r="G1192" s="39" t="str">
        <f>Source!DE2142</f>
        <v/>
      </c>
      <c r="H1192" s="38">
        <f>ROUND(Source!AD2142*Source!I2142, 2)</f>
        <v>13.18</v>
      </c>
      <c r="I1192" s="39"/>
      <c r="J1192" s="39">
        <f>IF(Source!BB2142&lt;&gt; 0, Source!BB2142, 1)</f>
        <v>9.23</v>
      </c>
      <c r="K1192" s="38">
        <f>Source!Q2142</f>
        <v>121.61</v>
      </c>
      <c r="L1192" s="40"/>
    </row>
    <row r="1193" spans="1:26" ht="14.25">
      <c r="A1193" s="23"/>
      <c r="B1193" s="53"/>
      <c r="C1193" s="53" t="s">
        <v>944</v>
      </c>
      <c r="D1193" s="37"/>
      <c r="E1193" s="10"/>
      <c r="F1193" s="38">
        <f>Source!AN2142</f>
        <v>13.37</v>
      </c>
      <c r="G1193" s="39" t="str">
        <f>Source!DF2142</f>
        <v/>
      </c>
      <c r="H1193" s="50">
        <f>ROUND(Source!AE2142*Source!I2142, 2)</f>
        <v>0.8</v>
      </c>
      <c r="I1193" s="39"/>
      <c r="J1193" s="39">
        <f>IF(Source!BS2142&lt;&gt; 0, Source!BS2142, 1)</f>
        <v>33.32</v>
      </c>
      <c r="K1193" s="50">
        <f>Source!R2142</f>
        <v>26.73</v>
      </c>
      <c r="L1193" s="40"/>
      <c r="R1193">
        <f>H1193</f>
        <v>0.8</v>
      </c>
    </row>
    <row r="1194" spans="1:26" ht="14.25">
      <c r="A1194" s="23"/>
      <c r="B1194" s="53"/>
      <c r="C1194" s="53" t="s">
        <v>946</v>
      </c>
      <c r="D1194" s="37"/>
      <c r="E1194" s="10"/>
      <c r="F1194" s="38">
        <f>Source!AL2142</f>
        <v>50.88</v>
      </c>
      <c r="G1194" s="39" t="str">
        <f>Source!DD2142</f>
        <v/>
      </c>
      <c r="H1194" s="38">
        <f>ROUND(Source!AC2142*Source!I2142, 2)</f>
        <v>3.05</v>
      </c>
      <c r="I1194" s="39"/>
      <c r="J1194" s="39">
        <f>IF(Source!BC2142&lt;&gt; 0, Source!BC2142, 1)</f>
        <v>18.98</v>
      </c>
      <c r="K1194" s="38">
        <f>Source!P2142</f>
        <v>57.94</v>
      </c>
      <c r="L1194" s="40"/>
    </row>
    <row r="1195" spans="1:26" ht="14.25">
      <c r="A1195" s="23"/>
      <c r="B1195" s="53"/>
      <c r="C1195" s="53" t="s">
        <v>939</v>
      </c>
      <c r="D1195" s="37" t="s">
        <v>940</v>
      </c>
      <c r="E1195" s="10">
        <f>Source!BZ2142</f>
        <v>95</v>
      </c>
      <c r="F1195" s="56"/>
      <c r="G1195" s="39"/>
      <c r="H1195" s="38">
        <f>SUM(S1189:S1198)</f>
        <v>74.95</v>
      </c>
      <c r="I1195" s="41" t="str">
        <f>CONCATENATE(Source!FX2142, Source!FV2142, "=")</f>
        <v>95*0,85=</v>
      </c>
      <c r="J1195" s="36">
        <f>Source!AT2142</f>
        <v>81</v>
      </c>
      <c r="K1195" s="38">
        <f>SUM(T1189:T1198)</f>
        <v>2129.2399999999998</v>
      </c>
      <c r="L1195" s="40"/>
    </row>
    <row r="1196" spans="1:26" ht="14.25">
      <c r="A1196" s="23"/>
      <c r="B1196" s="53"/>
      <c r="C1196" s="53" t="s">
        <v>941</v>
      </c>
      <c r="D1196" s="37" t="s">
        <v>940</v>
      </c>
      <c r="E1196" s="10">
        <f>Source!CA2142</f>
        <v>65</v>
      </c>
      <c r="F1196" s="56"/>
      <c r="G1196" s="39"/>
      <c r="H1196" s="38">
        <f>SUM(U1189:U1198)</f>
        <v>51.28</v>
      </c>
      <c r="I1196" s="41" t="str">
        <f>CONCATENATE(Source!FY2142, Source!FW2142, "=")</f>
        <v>65*0,8=</v>
      </c>
      <c r="J1196" s="36">
        <f>Source!AU2142</f>
        <v>52</v>
      </c>
      <c r="K1196" s="38">
        <f>SUM(V1189:V1198)</f>
        <v>1366.92</v>
      </c>
      <c r="L1196" s="40"/>
    </row>
    <row r="1197" spans="1:26" ht="14.25">
      <c r="A1197" s="23"/>
      <c r="B1197" s="53"/>
      <c r="C1197" s="53" t="s">
        <v>942</v>
      </c>
      <c r="D1197" s="37" t="s">
        <v>943</v>
      </c>
      <c r="E1197" s="10">
        <f>Source!AQ2142</f>
        <v>131.19999999999999</v>
      </c>
      <c r="F1197" s="38"/>
      <c r="G1197" s="39" t="str">
        <f>Source!DI2142</f>
        <v/>
      </c>
      <c r="H1197" s="38"/>
      <c r="I1197" s="39"/>
      <c r="J1197" s="39"/>
      <c r="K1197" s="38"/>
      <c r="L1197" s="42">
        <f>Source!U2142</f>
        <v>7.871999999999999</v>
      </c>
    </row>
    <row r="1198" spans="1:26" ht="42.75">
      <c r="A1198" s="54" t="str">
        <f>Source!E2143</f>
        <v>20,1</v>
      </c>
      <c r="B1198" s="55" t="str">
        <f>Source!F2143</f>
        <v>509-5121</v>
      </c>
      <c r="C1198" s="55" t="str">
        <f>Source!G2143</f>
        <v>Светильник встраиваемый растровый с белым параболическим отражателем (5 перемычек) ЛВО 13-4х18-731/5</v>
      </c>
      <c r="D1198" s="43" t="str">
        <f>Source!H2143</f>
        <v>шт.</v>
      </c>
      <c r="E1198" s="44">
        <f>Source!I2143</f>
        <v>6</v>
      </c>
      <c r="F1198" s="45">
        <f>Source!AL2143+Source!AM2143+Source!AO2143</f>
        <v>162.18</v>
      </c>
      <c r="G1198" s="46" t="s">
        <v>3</v>
      </c>
      <c r="H1198" s="45">
        <f>ROUND(Source!AC2143*Source!I2143, 2)+ROUND(Source!AD2143*Source!I2143, 2)+ROUND(Source!AF2143*Source!I2143, 2)</f>
        <v>973.08</v>
      </c>
      <c r="I1198" s="47"/>
      <c r="J1198" s="47">
        <f>IF(Source!BC2143&lt;&gt; 0, Source!BC2143, 1)</f>
        <v>2.42</v>
      </c>
      <c r="K1198" s="45">
        <f>Source!O2143</f>
        <v>2354.85</v>
      </c>
      <c r="L1198" s="48"/>
      <c r="S1198">
        <f>ROUND((Source!FX2143/100)*((ROUND(Source!AF2143*Source!I2143, 2)+ROUND(Source!AE2143*Source!I2143, 2))), 2)</f>
        <v>0</v>
      </c>
      <c r="T1198">
        <f>Source!X2143</f>
        <v>0</v>
      </c>
      <c r="U1198">
        <f>ROUND((Source!FY2143/100)*((ROUND(Source!AF2143*Source!I2143, 2)+ROUND(Source!AE2143*Source!I2143, 2))), 2)</f>
        <v>0</v>
      </c>
      <c r="V1198">
        <f>Source!Y2143</f>
        <v>0</v>
      </c>
      <c r="W1198">
        <f>IF(Source!BI2143&lt;=1,H1198, 0)</f>
        <v>0</v>
      </c>
      <c r="X1198">
        <f>IF(Source!BI2143=2,H1198, 0)</f>
        <v>973.08</v>
      </c>
      <c r="Y1198">
        <f>IF(Source!BI2143=3,H1198, 0)</f>
        <v>0</v>
      </c>
      <c r="Z1198">
        <f>IF(Source!BI2143=4,H1198, 0)</f>
        <v>0</v>
      </c>
    </row>
    <row r="1199" spans="1:26" ht="15">
      <c r="G1199" s="60">
        <f>H1191+H1192+H1194+H1195+H1196+SUM(H1198:H1198)</f>
        <v>1193.6300000000001</v>
      </c>
      <c r="H1199" s="60"/>
      <c r="J1199" s="60">
        <f>K1191+K1192+K1194+K1195+K1196+SUM(K1198:K1198)</f>
        <v>8632.52</v>
      </c>
      <c r="K1199" s="60"/>
      <c r="L1199" s="49">
        <f>Source!U2142</f>
        <v>7.871999999999999</v>
      </c>
      <c r="O1199" s="32">
        <f>G1199</f>
        <v>1193.6300000000001</v>
      </c>
      <c r="P1199" s="32">
        <f>J1199</f>
        <v>8632.52</v>
      </c>
      <c r="Q1199" s="32">
        <f>L1199</f>
        <v>7.871999999999999</v>
      </c>
      <c r="W1199">
        <f>IF(Source!BI2142&lt;=1,H1191+H1192+H1194+H1195+H1196, 0)</f>
        <v>0</v>
      </c>
      <c r="X1199">
        <f>IF(Source!BI2142=2,H1191+H1192+H1194+H1195+H1196, 0)</f>
        <v>220.55</v>
      </c>
      <c r="Y1199">
        <f>IF(Source!BI2142=3,H1191+H1192+H1194+H1195+H1196, 0)</f>
        <v>0</v>
      </c>
      <c r="Z1199">
        <f>IF(Source!BI2142=4,H1191+H1192+H1194+H1195+H1196, 0)</f>
        <v>0</v>
      </c>
    </row>
    <row r="1200" spans="1:26" ht="42.75">
      <c r="A1200" s="23" t="str">
        <f>Source!E2144</f>
        <v>21</v>
      </c>
      <c r="B1200" s="53" t="str">
        <f>Source!F2144</f>
        <v>м08-02-413-1</v>
      </c>
      <c r="C1200" s="53" t="str">
        <f>Source!G2144</f>
        <v>Провод, количество проводов в резинобитумной трубке до 2, сечение провода до 6 мм2</v>
      </c>
      <c r="D1200" s="37" t="str">
        <f>Source!H2144</f>
        <v>100 М ТРУБОК</v>
      </c>
      <c r="E1200" s="10">
        <f>Source!I2144</f>
        <v>4</v>
      </c>
      <c r="F1200" s="38">
        <f>Source!AL2144+Source!AM2144+Source!AO2144</f>
        <v>256.45000000000005</v>
      </c>
      <c r="G1200" s="39"/>
      <c r="H1200" s="38"/>
      <c r="I1200" s="39" t="str">
        <f>Source!BO2144</f>
        <v>м08-02-413-1</v>
      </c>
      <c r="J1200" s="39"/>
      <c r="K1200" s="38"/>
      <c r="L1200" s="40"/>
      <c r="S1200">
        <f>ROUND((Source!FX2144/100)*((ROUND(Source!AF2144*Source!I2144, 2)+ROUND(Source!AE2144*Source!I2144, 2))), 2)</f>
        <v>586.45000000000005</v>
      </c>
      <c r="T1200">
        <f>Source!X2144</f>
        <v>16660.97</v>
      </c>
      <c r="U1200">
        <f>ROUND((Source!FY2144/100)*((ROUND(Source!AF2144*Source!I2144, 2)+ROUND(Source!AE2144*Source!I2144, 2))), 2)</f>
        <v>401.26</v>
      </c>
      <c r="V1200">
        <f>Source!Y2144</f>
        <v>10695.93</v>
      </c>
    </row>
    <row r="1201" spans="1:26">
      <c r="C1201" s="31" t="str">
        <f>"Объем: "&amp;Source!I2144&amp;"=400/"&amp;"100"</f>
        <v>Объем: 4=400/100</v>
      </c>
    </row>
    <row r="1202" spans="1:26" ht="14.25">
      <c r="A1202" s="23"/>
      <c r="B1202" s="53"/>
      <c r="C1202" s="53" t="s">
        <v>938</v>
      </c>
      <c r="D1202" s="37"/>
      <c r="E1202" s="10"/>
      <c r="F1202" s="38">
        <f>Source!AO2144</f>
        <v>151.9</v>
      </c>
      <c r="G1202" s="39" t="str">
        <f>Source!DG2144</f>
        <v/>
      </c>
      <c r="H1202" s="38">
        <f>ROUND(Source!AF2144*Source!I2144, 2)</f>
        <v>607.6</v>
      </c>
      <c r="I1202" s="39"/>
      <c r="J1202" s="39">
        <f>IF(Source!BA2144&lt;&gt; 0, Source!BA2144, 1)</f>
        <v>33.32</v>
      </c>
      <c r="K1202" s="38">
        <f>Source!S2144</f>
        <v>20245.23</v>
      </c>
      <c r="L1202" s="40"/>
      <c r="R1202">
        <f>H1202</f>
        <v>607.6</v>
      </c>
    </row>
    <row r="1203" spans="1:26" ht="14.25">
      <c r="A1203" s="23"/>
      <c r="B1203" s="53"/>
      <c r="C1203" s="53" t="s">
        <v>92</v>
      </c>
      <c r="D1203" s="37"/>
      <c r="E1203" s="10"/>
      <c r="F1203" s="38">
        <f>Source!AM2144</f>
        <v>39.93</v>
      </c>
      <c r="G1203" s="39" t="str">
        <f>Source!DE2144</f>
        <v/>
      </c>
      <c r="H1203" s="38">
        <f>ROUND(Source!AD2144*Source!I2144, 2)</f>
        <v>159.72</v>
      </c>
      <c r="I1203" s="39"/>
      <c r="J1203" s="39">
        <f>IF(Source!BB2144&lt;&gt; 0, Source!BB2144, 1)</f>
        <v>9.23</v>
      </c>
      <c r="K1203" s="38">
        <f>Source!Q2144</f>
        <v>1474.22</v>
      </c>
      <c r="L1203" s="40"/>
    </row>
    <row r="1204" spans="1:26" ht="14.25">
      <c r="A1204" s="23"/>
      <c r="B1204" s="53"/>
      <c r="C1204" s="53" t="s">
        <v>944</v>
      </c>
      <c r="D1204" s="37"/>
      <c r="E1204" s="10"/>
      <c r="F1204" s="38">
        <f>Source!AN2144</f>
        <v>2.4300000000000002</v>
      </c>
      <c r="G1204" s="39" t="str">
        <f>Source!DF2144</f>
        <v/>
      </c>
      <c r="H1204" s="50">
        <f>ROUND(Source!AE2144*Source!I2144, 2)</f>
        <v>9.7200000000000006</v>
      </c>
      <c r="I1204" s="39"/>
      <c r="J1204" s="39">
        <f>IF(Source!BS2144&lt;&gt; 0, Source!BS2144, 1)</f>
        <v>33.32</v>
      </c>
      <c r="K1204" s="50">
        <f>Source!R2144</f>
        <v>323.87</v>
      </c>
      <c r="L1204" s="40"/>
      <c r="R1204">
        <f>H1204</f>
        <v>9.7200000000000006</v>
      </c>
    </row>
    <row r="1205" spans="1:26" ht="14.25">
      <c r="A1205" s="23"/>
      <c r="B1205" s="53"/>
      <c r="C1205" s="53" t="s">
        <v>946</v>
      </c>
      <c r="D1205" s="37"/>
      <c r="E1205" s="10"/>
      <c r="F1205" s="38">
        <f>Source!AL2144</f>
        <v>64.62</v>
      </c>
      <c r="G1205" s="39" t="str">
        <f>Source!DD2144</f>
        <v/>
      </c>
      <c r="H1205" s="38">
        <f>ROUND(Source!AC2144*Source!I2144, 2)</f>
        <v>258.48</v>
      </c>
      <c r="I1205" s="39"/>
      <c r="J1205" s="39">
        <f>IF(Source!BC2144&lt;&gt; 0, Source!BC2144, 1)</f>
        <v>5.35</v>
      </c>
      <c r="K1205" s="38">
        <f>Source!P2144</f>
        <v>1382.87</v>
      </c>
      <c r="L1205" s="40"/>
    </row>
    <row r="1206" spans="1:26" ht="14.25">
      <c r="A1206" s="23"/>
      <c r="B1206" s="53"/>
      <c r="C1206" s="53" t="s">
        <v>939</v>
      </c>
      <c r="D1206" s="37" t="s">
        <v>940</v>
      </c>
      <c r="E1206" s="10">
        <f>Source!BZ2144</f>
        <v>95</v>
      </c>
      <c r="F1206" s="56"/>
      <c r="G1206" s="39"/>
      <c r="H1206" s="38">
        <f>SUM(S1200:S1210)</f>
        <v>586.45000000000005</v>
      </c>
      <c r="I1206" s="41" t="str">
        <f>CONCATENATE(Source!FX2144, Source!FV2144, "=")</f>
        <v>95*0,85=</v>
      </c>
      <c r="J1206" s="36">
        <f>Source!AT2144</f>
        <v>81</v>
      </c>
      <c r="K1206" s="38">
        <f>SUM(T1200:T1210)</f>
        <v>16660.97</v>
      </c>
      <c r="L1206" s="40"/>
    </row>
    <row r="1207" spans="1:26" ht="14.25">
      <c r="A1207" s="23"/>
      <c r="B1207" s="53"/>
      <c r="C1207" s="53" t="s">
        <v>941</v>
      </c>
      <c r="D1207" s="37" t="s">
        <v>940</v>
      </c>
      <c r="E1207" s="10">
        <f>Source!CA2144</f>
        <v>65</v>
      </c>
      <c r="F1207" s="56"/>
      <c r="G1207" s="39"/>
      <c r="H1207" s="38">
        <f>SUM(U1200:U1210)</f>
        <v>401.26</v>
      </c>
      <c r="I1207" s="41" t="str">
        <f>CONCATENATE(Source!FY2144, Source!FW2144, "=")</f>
        <v>65*0,8=</v>
      </c>
      <c r="J1207" s="36">
        <f>Source!AU2144</f>
        <v>52</v>
      </c>
      <c r="K1207" s="38">
        <f>SUM(V1200:V1210)</f>
        <v>10695.93</v>
      </c>
      <c r="L1207" s="40"/>
    </row>
    <row r="1208" spans="1:26" ht="14.25">
      <c r="A1208" s="23"/>
      <c r="B1208" s="53"/>
      <c r="C1208" s="53" t="s">
        <v>942</v>
      </c>
      <c r="D1208" s="37" t="s">
        <v>943</v>
      </c>
      <c r="E1208" s="10">
        <f>Source!AQ2144</f>
        <v>16.16</v>
      </c>
      <c r="F1208" s="38"/>
      <c r="G1208" s="39" t="str">
        <f>Source!DI2144</f>
        <v/>
      </c>
      <c r="H1208" s="38"/>
      <c r="I1208" s="39"/>
      <c r="J1208" s="39"/>
      <c r="K1208" s="38"/>
      <c r="L1208" s="42">
        <f>Source!U2144</f>
        <v>64.64</v>
      </c>
    </row>
    <row r="1209" spans="1:26" ht="42.75">
      <c r="A1209" s="23" t="str">
        <f>Source!E2145</f>
        <v>21,1</v>
      </c>
      <c r="B1209" s="53" t="str">
        <f>Source!F2145</f>
        <v>103-2412</v>
      </c>
      <c r="C1209" s="53" t="str">
        <f>Source!G2145</f>
        <v>Трубы гибкие гофрированные легкие из самозатухающего ПВХ (IP55) серии FL, с зондом, диаметром 16 мм</v>
      </c>
      <c r="D1209" s="37" t="str">
        <f>Source!H2145</f>
        <v>10 м</v>
      </c>
      <c r="E1209" s="10">
        <f>Source!I2145</f>
        <v>40</v>
      </c>
      <c r="F1209" s="38">
        <f>Source!AL2145+Source!AM2145+Source!AO2145</f>
        <v>16.82</v>
      </c>
      <c r="G1209" s="52" t="s">
        <v>3</v>
      </c>
      <c r="H1209" s="38">
        <f>ROUND(Source!AC2145*Source!I2145, 2)+ROUND(Source!AD2145*Source!I2145, 2)+ROUND(Source!AF2145*Source!I2145, 2)</f>
        <v>672.8</v>
      </c>
      <c r="I1209" s="39"/>
      <c r="J1209" s="39">
        <f>IF(Source!BC2145&lt;&gt; 0, Source!BC2145, 1)</f>
        <v>3.73</v>
      </c>
      <c r="K1209" s="38">
        <f>Source!O2145</f>
        <v>2509.54</v>
      </c>
      <c r="L1209" s="40"/>
      <c r="S1209">
        <f>ROUND((Source!FX2145/100)*((ROUND(Source!AF2145*Source!I2145, 2)+ROUND(Source!AE2145*Source!I2145, 2))), 2)</f>
        <v>0</v>
      </c>
      <c r="T1209">
        <f>Source!X2145</f>
        <v>0</v>
      </c>
      <c r="U1209">
        <f>ROUND((Source!FY2145/100)*((ROUND(Source!AF2145*Source!I2145, 2)+ROUND(Source!AE2145*Source!I2145, 2))), 2)</f>
        <v>0</v>
      </c>
      <c r="V1209">
        <f>Source!Y2145</f>
        <v>0</v>
      </c>
      <c r="W1209">
        <f>IF(Source!BI2145&lt;=1,H1209, 0)</f>
        <v>672.8</v>
      </c>
      <c r="X1209">
        <f>IF(Source!BI2145=2,H1209, 0)</f>
        <v>0</v>
      </c>
      <c r="Y1209">
        <f>IF(Source!BI2145=3,H1209, 0)</f>
        <v>0</v>
      </c>
      <c r="Z1209">
        <f>IF(Source!BI2145=4,H1209, 0)</f>
        <v>0</v>
      </c>
    </row>
    <row r="1210" spans="1:26" ht="85.5">
      <c r="A1210" s="54" t="str">
        <f>Source!E2146</f>
        <v>21,2</v>
      </c>
      <c r="B1210" s="55" t="str">
        <f>Source!F2146</f>
        <v>501-8442</v>
      </c>
      <c r="C1210" s="55" t="str">
        <f>Source!G2146</f>
        <v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v>
      </c>
      <c r="D1210" s="43" t="str">
        <f>Source!H2146</f>
        <v>1000 м</v>
      </c>
      <c r="E1210" s="44">
        <f>Source!I2146</f>
        <v>0.4</v>
      </c>
      <c r="F1210" s="45">
        <f>Source!AL2146+Source!AM2146+Source!AO2146</f>
        <v>3090.95</v>
      </c>
      <c r="G1210" s="46" t="s">
        <v>3</v>
      </c>
      <c r="H1210" s="45">
        <f>ROUND(Source!AC2146*Source!I2146, 2)+ROUND(Source!AD2146*Source!I2146, 2)+ROUND(Source!AF2146*Source!I2146, 2)</f>
        <v>1236.3800000000001</v>
      </c>
      <c r="I1210" s="47"/>
      <c r="J1210" s="47">
        <f>IF(Source!BC2146&lt;&gt; 0, Source!BC2146, 1)</f>
        <v>10.35</v>
      </c>
      <c r="K1210" s="45">
        <f>Source!O2146</f>
        <v>12796.53</v>
      </c>
      <c r="L1210" s="48"/>
      <c r="S1210">
        <f>ROUND((Source!FX2146/100)*((ROUND(Source!AF2146*Source!I2146, 2)+ROUND(Source!AE2146*Source!I2146, 2))), 2)</f>
        <v>0</v>
      </c>
      <c r="T1210">
        <f>Source!X2146</f>
        <v>0</v>
      </c>
      <c r="U1210">
        <f>ROUND((Source!FY2146/100)*((ROUND(Source!AF2146*Source!I2146, 2)+ROUND(Source!AE2146*Source!I2146, 2))), 2)</f>
        <v>0</v>
      </c>
      <c r="V1210">
        <f>Source!Y2146</f>
        <v>0</v>
      </c>
      <c r="W1210">
        <f>IF(Source!BI2146&lt;=1,H1210, 0)</f>
        <v>0</v>
      </c>
      <c r="X1210">
        <f>IF(Source!BI2146=2,H1210, 0)</f>
        <v>1236.3800000000001</v>
      </c>
      <c r="Y1210">
        <f>IF(Source!BI2146=3,H1210, 0)</f>
        <v>0</v>
      </c>
      <c r="Z1210">
        <f>IF(Source!BI2146=4,H1210, 0)</f>
        <v>0</v>
      </c>
    </row>
    <row r="1211" spans="1:26" ht="15">
      <c r="G1211" s="60">
        <f>H1202+H1203+H1205+H1206+H1207+SUM(H1209:H1210)</f>
        <v>3922.6900000000005</v>
      </c>
      <c r="H1211" s="60"/>
      <c r="J1211" s="60">
        <f>K1202+K1203+K1205+K1206+K1207+SUM(K1209:K1210)</f>
        <v>65765.290000000008</v>
      </c>
      <c r="K1211" s="60"/>
      <c r="L1211" s="49">
        <f>Source!U2144</f>
        <v>64.64</v>
      </c>
      <c r="O1211" s="32">
        <f>G1211</f>
        <v>3922.6900000000005</v>
      </c>
      <c r="P1211" s="32">
        <f>J1211</f>
        <v>65765.290000000008</v>
      </c>
      <c r="Q1211" s="32">
        <f>L1211</f>
        <v>64.64</v>
      </c>
      <c r="W1211">
        <f>IF(Source!BI2144&lt;=1,H1202+H1203+H1205+H1206+H1207, 0)</f>
        <v>0</v>
      </c>
      <c r="X1211">
        <f>IF(Source!BI2144=2,H1202+H1203+H1205+H1206+H1207, 0)</f>
        <v>2013.5100000000002</v>
      </c>
      <c r="Y1211">
        <f>IF(Source!BI2144=3,H1202+H1203+H1205+H1206+H1207, 0)</f>
        <v>0</v>
      </c>
      <c r="Z1211">
        <f>IF(Source!BI2144=4,H1202+H1203+H1205+H1206+H1207, 0)</f>
        <v>0</v>
      </c>
    </row>
    <row r="1213" spans="1:26" ht="15">
      <c r="A1213" s="62" t="str">
        <f>CONCATENATE("Итого по подразделу: ",IF(Source!G2148&lt;&gt;"Новый подраздел", Source!G2148, ""))</f>
        <v>Итого по подразделу: ремонт</v>
      </c>
      <c r="B1213" s="62"/>
      <c r="C1213" s="62"/>
      <c r="D1213" s="62"/>
      <c r="E1213" s="62"/>
      <c r="F1213" s="62"/>
      <c r="G1213" s="61">
        <f>SUM(O1083:O1212)</f>
        <v>27055.620000000003</v>
      </c>
      <c r="H1213" s="61"/>
      <c r="I1213" s="35"/>
      <c r="J1213" s="61">
        <f>SUM(P1083:P1212)</f>
        <v>225923.36999999997</v>
      </c>
      <c r="K1213" s="61"/>
      <c r="L1213" s="49">
        <f>SUM(Q1083:Q1212)</f>
        <v>191.16218500000002</v>
      </c>
    </row>
    <row r="1216" spans="1:26" ht="14.25">
      <c r="C1216" s="64" t="str">
        <f>Source!H2177</f>
        <v>Ндс</v>
      </c>
      <c r="D1216" s="64"/>
      <c r="E1216" s="64"/>
      <c r="F1216" s="64"/>
      <c r="G1216" s="64"/>
      <c r="H1216" s="64"/>
      <c r="I1216" s="64"/>
      <c r="J1216" s="65">
        <f>IF(Source!F2177=0, "", Source!F2177)</f>
        <v>40666.199999999997</v>
      </c>
      <c r="K1216" s="65"/>
    </row>
    <row r="1217" spans="1:22" ht="14.25">
      <c r="C1217" s="64" t="str">
        <f>Source!H2178</f>
        <v>всего с НДС</v>
      </c>
      <c r="D1217" s="64"/>
      <c r="E1217" s="64"/>
      <c r="F1217" s="64"/>
      <c r="G1217" s="64"/>
      <c r="H1217" s="64"/>
      <c r="I1217" s="64"/>
      <c r="J1217" s="65">
        <f>IF(Source!F2178=0, "", Source!F2178)</f>
        <v>266589.59999999998</v>
      </c>
      <c r="K1217" s="65"/>
    </row>
    <row r="1219" spans="1:22" ht="15">
      <c r="A1219" s="62" t="str">
        <f>CONCATENATE("Итого по разделу: ",IF(Source!G2180&lt;&gt;"Новый раздел", Source!G2180, ""))</f>
        <v>Итого по разделу: коридор 34</v>
      </c>
      <c r="B1219" s="62"/>
      <c r="C1219" s="62"/>
      <c r="D1219" s="62"/>
      <c r="E1219" s="62"/>
      <c r="F1219" s="62"/>
      <c r="G1219" s="61">
        <f>SUM(O1012:O1218)</f>
        <v>27322.15</v>
      </c>
      <c r="H1219" s="61"/>
      <c r="I1219" s="35"/>
      <c r="J1219" s="61">
        <f>SUM(P1012:P1218)</f>
        <v>233799.27999999997</v>
      </c>
      <c r="K1219" s="61"/>
      <c r="L1219" s="49">
        <f>SUM(Q1012:Q1218)</f>
        <v>204.46318500000001</v>
      </c>
    </row>
    <row r="1222" spans="1:22" ht="14.25">
      <c r="C1222" s="64" t="str">
        <f>Source!H2209</f>
        <v>Ндс</v>
      </c>
      <c r="D1222" s="64"/>
      <c r="E1222" s="64"/>
      <c r="F1222" s="64"/>
      <c r="G1222" s="64"/>
      <c r="H1222" s="64"/>
      <c r="I1222" s="64"/>
      <c r="J1222" s="65">
        <f>IF(Source!F2209=0, "", Source!F2209)</f>
        <v>42083.9</v>
      </c>
      <c r="K1222" s="65"/>
    </row>
    <row r="1223" spans="1:22" ht="14.25">
      <c r="C1223" s="64" t="str">
        <f>Source!H2210</f>
        <v>всего с НДС</v>
      </c>
      <c r="D1223" s="64"/>
      <c r="E1223" s="64"/>
      <c r="F1223" s="64"/>
      <c r="G1223" s="64"/>
      <c r="H1223" s="64"/>
      <c r="I1223" s="64"/>
      <c r="J1223" s="65">
        <f>IF(Source!F2210=0, "", Source!F2210)</f>
        <v>275883.2</v>
      </c>
      <c r="K1223" s="65"/>
    </row>
    <row r="1225" spans="1:22" ht="16.5">
      <c r="A1225" s="63" t="str">
        <f>CONCATENATE("Раздел: ",IF(Source!G2212&lt;&gt;"Новый раздел", Source!G2212, ""))</f>
        <v>Раздел: Туалет -тамбур 39 40</v>
      </c>
      <c r="B1225" s="63"/>
      <c r="C1225" s="63"/>
      <c r="D1225" s="63"/>
      <c r="E1225" s="63"/>
      <c r="F1225" s="63"/>
      <c r="G1225" s="63"/>
      <c r="H1225" s="63"/>
      <c r="I1225" s="63"/>
      <c r="J1225" s="63"/>
      <c r="K1225" s="63"/>
      <c r="L1225" s="63"/>
    </row>
    <row r="1227" spans="1:22" ht="16.5">
      <c r="A1227" s="63" t="str">
        <f>CONCATENATE("Подраздел: ",IF(Source!G2216&lt;&gt;"Новый подраздел", Source!G2216, ""))</f>
        <v>Подраздел: демонтаж</v>
      </c>
      <c r="B1227" s="63"/>
      <c r="C1227" s="63"/>
      <c r="D1227" s="63"/>
      <c r="E1227" s="63"/>
      <c r="F1227" s="63"/>
      <c r="G1227" s="63"/>
      <c r="H1227" s="63"/>
      <c r="I1227" s="63"/>
      <c r="J1227" s="63"/>
      <c r="K1227" s="63"/>
      <c r="L1227" s="63"/>
    </row>
    <row r="1228" spans="1:22" ht="14.25">
      <c r="A1228" s="23" t="str">
        <f>Source!E2220</f>
        <v>1</v>
      </c>
      <c r="B1228" s="53" t="str">
        <f>Source!F2220</f>
        <v>67-4-1</v>
      </c>
      <c r="C1228" s="53" t="str">
        <f>Source!G2220</f>
        <v>Демонтаж выключателей, розеток</v>
      </c>
      <c r="D1228" s="37" t="str">
        <f>Source!H2220</f>
        <v>100 шт.</v>
      </c>
      <c r="E1228" s="10">
        <f>Source!I2220</f>
        <v>0.02</v>
      </c>
      <c r="F1228" s="38">
        <f>Source!AL2220+Source!AM2220+Source!AO2220</f>
        <v>45.55</v>
      </c>
      <c r="G1228" s="39"/>
      <c r="H1228" s="38"/>
      <c r="I1228" s="39" t="str">
        <f>Source!BO2220</f>
        <v>67-4-1</v>
      </c>
      <c r="J1228" s="39"/>
      <c r="K1228" s="38"/>
      <c r="L1228" s="40"/>
      <c r="S1228">
        <f>ROUND((Source!FX2220/100)*((ROUND(Source!AF2220*Source!I2220, 2)+ROUND(Source!AE2220*Source!I2220, 2))), 2)</f>
        <v>0.77</v>
      </c>
      <c r="T1228">
        <f>Source!X2220</f>
        <v>21.85</v>
      </c>
      <c r="U1228">
        <f>ROUND((Source!FY2220/100)*((ROUND(Source!AF2220*Source!I2220, 2)+ROUND(Source!AE2220*Source!I2220, 2))), 2)</f>
        <v>0.59</v>
      </c>
      <c r="V1228">
        <f>Source!Y2220</f>
        <v>15.78</v>
      </c>
    </row>
    <row r="1229" spans="1:22">
      <c r="C1229" s="31" t="str">
        <f>"Объем: "&amp;Source!I2220&amp;"=2/"&amp;"100"</f>
        <v>Объем: 0,02=2/100</v>
      </c>
    </row>
    <row r="1230" spans="1:22" ht="14.25">
      <c r="A1230" s="23"/>
      <c r="B1230" s="53"/>
      <c r="C1230" s="53" t="s">
        <v>938</v>
      </c>
      <c r="D1230" s="37"/>
      <c r="E1230" s="10"/>
      <c r="F1230" s="38">
        <f>Source!AO2220</f>
        <v>45.55</v>
      </c>
      <c r="G1230" s="39" t="str">
        <f>Source!DG2220</f>
        <v/>
      </c>
      <c r="H1230" s="38">
        <f>ROUND(Source!AF2220*Source!I2220, 2)</f>
        <v>0.91</v>
      </c>
      <c r="I1230" s="39"/>
      <c r="J1230" s="39">
        <f>IF(Source!BA2220&lt;&gt; 0, Source!BA2220, 1)</f>
        <v>33.32</v>
      </c>
      <c r="K1230" s="38">
        <f>Source!S2220</f>
        <v>30.35</v>
      </c>
      <c r="L1230" s="40"/>
      <c r="R1230">
        <f>H1230</f>
        <v>0.91</v>
      </c>
    </row>
    <row r="1231" spans="1:22" ht="14.25">
      <c r="A1231" s="23"/>
      <c r="B1231" s="53"/>
      <c r="C1231" s="53" t="s">
        <v>939</v>
      </c>
      <c r="D1231" s="37" t="s">
        <v>940</v>
      </c>
      <c r="E1231" s="10">
        <f>Source!BZ2220</f>
        <v>85</v>
      </c>
      <c r="F1231" s="56"/>
      <c r="G1231" s="39"/>
      <c r="H1231" s="38">
        <f>SUM(S1228:S1233)</f>
        <v>0.77</v>
      </c>
      <c r="I1231" s="41" t="str">
        <f>CONCATENATE(Source!FX2220, Source!FV2220, "=")</f>
        <v>85*0,85=</v>
      </c>
      <c r="J1231" s="36">
        <f>Source!AT2220</f>
        <v>72</v>
      </c>
      <c r="K1231" s="38">
        <f>SUM(T1228:T1233)</f>
        <v>21.85</v>
      </c>
      <c r="L1231" s="40"/>
    </row>
    <row r="1232" spans="1:22" ht="14.25">
      <c r="A1232" s="23"/>
      <c r="B1232" s="53"/>
      <c r="C1232" s="53" t="s">
        <v>941</v>
      </c>
      <c r="D1232" s="37" t="s">
        <v>940</v>
      </c>
      <c r="E1232" s="10">
        <f>Source!CA2220</f>
        <v>65</v>
      </c>
      <c r="F1232" s="56"/>
      <c r="G1232" s="39"/>
      <c r="H1232" s="38">
        <f>SUM(U1228:U1233)</f>
        <v>0.59</v>
      </c>
      <c r="I1232" s="41" t="str">
        <f>CONCATENATE(Source!FY2220, Source!FW2220, "=")</f>
        <v>65*0,8=</v>
      </c>
      <c r="J1232" s="36">
        <f>Source!AU2220</f>
        <v>52</v>
      </c>
      <c r="K1232" s="38">
        <f>SUM(V1228:V1233)</f>
        <v>15.78</v>
      </c>
      <c r="L1232" s="40"/>
    </row>
    <row r="1233" spans="1:26" ht="14.25">
      <c r="A1233" s="54"/>
      <c r="B1233" s="55"/>
      <c r="C1233" s="55" t="s">
        <v>942</v>
      </c>
      <c r="D1233" s="43" t="s">
        <v>943</v>
      </c>
      <c r="E1233" s="44">
        <f>Source!AQ2220</f>
        <v>5.84</v>
      </c>
      <c r="F1233" s="45"/>
      <c r="G1233" s="47" t="str">
        <f>Source!DI2220</f>
        <v/>
      </c>
      <c r="H1233" s="45"/>
      <c r="I1233" s="47"/>
      <c r="J1233" s="47"/>
      <c r="K1233" s="45"/>
      <c r="L1233" s="51">
        <f>Source!U2220</f>
        <v>0.1168</v>
      </c>
    </row>
    <row r="1234" spans="1:26" ht="15">
      <c r="G1234" s="60">
        <f>H1230+H1231+H1232</f>
        <v>2.27</v>
      </c>
      <c r="H1234" s="60"/>
      <c r="J1234" s="60">
        <f>K1230+K1231+K1232</f>
        <v>67.98</v>
      </c>
      <c r="K1234" s="60"/>
      <c r="L1234" s="49">
        <f>Source!U2220</f>
        <v>0.1168</v>
      </c>
      <c r="O1234" s="32">
        <f>G1234</f>
        <v>2.27</v>
      </c>
      <c r="P1234" s="32">
        <f>J1234</f>
        <v>67.98</v>
      </c>
      <c r="Q1234" s="32">
        <f>L1234</f>
        <v>0.1168</v>
      </c>
      <c r="W1234">
        <f>IF(Source!BI2220&lt;=1,H1230+H1231+H1232, 0)</f>
        <v>2.27</v>
      </c>
      <c r="X1234">
        <f>IF(Source!BI2220=2,H1230+H1231+H1232, 0)</f>
        <v>0</v>
      </c>
      <c r="Y1234">
        <f>IF(Source!BI2220=3,H1230+H1231+H1232, 0)</f>
        <v>0</v>
      </c>
      <c r="Z1234">
        <f>IF(Source!BI2220=4,H1230+H1231+H1232, 0)</f>
        <v>0</v>
      </c>
    </row>
    <row r="1235" spans="1:26" ht="28.5">
      <c r="A1235" s="23" t="str">
        <f>Source!E2221</f>
        <v>2</v>
      </c>
      <c r="B1235" s="53" t="str">
        <f>Source!F2221</f>
        <v>67-4-3</v>
      </c>
      <c r="C1235" s="53" t="str">
        <f>Source!G2221</f>
        <v>Демонтаж светильников с лампами накаливания</v>
      </c>
      <c r="D1235" s="37" t="str">
        <f>Source!H2221</f>
        <v>100 шт.</v>
      </c>
      <c r="E1235" s="10">
        <f>Source!I2221</f>
        <v>0.02</v>
      </c>
      <c r="F1235" s="38">
        <f>Source!AL2221+Source!AM2221+Source!AO2221</f>
        <v>50.239999999999995</v>
      </c>
      <c r="G1235" s="39"/>
      <c r="H1235" s="38"/>
      <c r="I1235" s="39" t="str">
        <f>Source!BO2221</f>
        <v>67-4-3</v>
      </c>
      <c r="J1235" s="39"/>
      <c r="K1235" s="38"/>
      <c r="L1235" s="40"/>
      <c r="S1235">
        <f>ROUND((Source!FX2221/100)*((ROUND(Source!AF2221*Source!I2221, 2)+ROUND(Source!AE2221*Source!I2221, 2))), 2)</f>
        <v>0.85</v>
      </c>
      <c r="T1235">
        <f>Source!X2221</f>
        <v>23.85</v>
      </c>
      <c r="U1235">
        <f>ROUND((Source!FY2221/100)*((ROUND(Source!AF2221*Source!I2221, 2)+ROUND(Source!AE2221*Source!I2221, 2))), 2)</f>
        <v>0.65</v>
      </c>
      <c r="V1235">
        <f>Source!Y2221</f>
        <v>17.22</v>
      </c>
    </row>
    <row r="1236" spans="1:26">
      <c r="C1236" s="31" t="str">
        <f>"Объем: "&amp;Source!I2221&amp;"=2/"&amp;"100"</f>
        <v>Объем: 0,02=2/100</v>
      </c>
    </row>
    <row r="1237" spans="1:26" ht="14.25">
      <c r="A1237" s="23"/>
      <c r="B1237" s="53"/>
      <c r="C1237" s="53" t="s">
        <v>938</v>
      </c>
      <c r="D1237" s="37"/>
      <c r="E1237" s="10"/>
      <c r="F1237" s="38">
        <f>Source!AO2221</f>
        <v>49.3</v>
      </c>
      <c r="G1237" s="39" t="str">
        <f>Source!DG2221</f>
        <v/>
      </c>
      <c r="H1237" s="38">
        <f>ROUND(Source!AF2221*Source!I2221, 2)</f>
        <v>0.99</v>
      </c>
      <c r="I1237" s="39"/>
      <c r="J1237" s="39">
        <f>IF(Source!BA2221&lt;&gt; 0, Source!BA2221, 1)</f>
        <v>33.32</v>
      </c>
      <c r="K1237" s="38">
        <f>Source!S2221</f>
        <v>32.85</v>
      </c>
      <c r="L1237" s="40"/>
      <c r="R1237">
        <f>H1237</f>
        <v>0.99</v>
      </c>
    </row>
    <row r="1238" spans="1:26" ht="14.25">
      <c r="A1238" s="23"/>
      <c r="B1238" s="53"/>
      <c r="C1238" s="53" t="s">
        <v>92</v>
      </c>
      <c r="D1238" s="37"/>
      <c r="E1238" s="10"/>
      <c r="F1238" s="38">
        <f>Source!AM2221</f>
        <v>0.94</v>
      </c>
      <c r="G1238" s="39" t="str">
        <f>Source!DE2221</f>
        <v/>
      </c>
      <c r="H1238" s="38">
        <f>ROUND(Source!AD2221*Source!I2221, 2)</f>
        <v>0.02</v>
      </c>
      <c r="I1238" s="39"/>
      <c r="J1238" s="39">
        <f>IF(Source!BB2221&lt;&gt; 0, Source!BB2221, 1)</f>
        <v>14.89</v>
      </c>
      <c r="K1238" s="38">
        <f>Source!Q2221</f>
        <v>0.28000000000000003</v>
      </c>
      <c r="L1238" s="40"/>
    </row>
    <row r="1239" spans="1:26" ht="14.25">
      <c r="A1239" s="23"/>
      <c r="B1239" s="53"/>
      <c r="C1239" s="53" t="s">
        <v>944</v>
      </c>
      <c r="D1239" s="37"/>
      <c r="E1239" s="10"/>
      <c r="F1239" s="38">
        <f>Source!AN2221</f>
        <v>0.41</v>
      </c>
      <c r="G1239" s="39" t="str">
        <f>Source!DF2221</f>
        <v/>
      </c>
      <c r="H1239" s="50">
        <f>ROUND(Source!AE2221*Source!I2221, 2)</f>
        <v>0.01</v>
      </c>
      <c r="I1239" s="39"/>
      <c r="J1239" s="39">
        <f>IF(Source!BS2221&lt;&gt; 0, Source!BS2221, 1)</f>
        <v>33.32</v>
      </c>
      <c r="K1239" s="50">
        <f>Source!R2221</f>
        <v>0.27</v>
      </c>
      <c r="L1239" s="40"/>
      <c r="R1239">
        <f>H1239</f>
        <v>0.01</v>
      </c>
    </row>
    <row r="1240" spans="1:26" ht="14.25">
      <c r="A1240" s="23"/>
      <c r="B1240" s="53"/>
      <c r="C1240" s="53" t="s">
        <v>939</v>
      </c>
      <c r="D1240" s="37" t="s">
        <v>940</v>
      </c>
      <c r="E1240" s="10">
        <f>Source!BZ2221</f>
        <v>85</v>
      </c>
      <c r="F1240" s="56"/>
      <c r="G1240" s="39"/>
      <c r="H1240" s="38">
        <f>SUM(S1235:S1242)</f>
        <v>0.85</v>
      </c>
      <c r="I1240" s="41" t="str">
        <f>CONCATENATE(Source!FX2221, Source!FV2221, "=")</f>
        <v>85*0,85=</v>
      </c>
      <c r="J1240" s="36">
        <f>Source!AT2221</f>
        <v>72</v>
      </c>
      <c r="K1240" s="38">
        <f>SUM(T1235:T1242)</f>
        <v>23.85</v>
      </c>
      <c r="L1240" s="40"/>
    </row>
    <row r="1241" spans="1:26" ht="14.25">
      <c r="A1241" s="23"/>
      <c r="B1241" s="53"/>
      <c r="C1241" s="53" t="s">
        <v>941</v>
      </c>
      <c r="D1241" s="37" t="s">
        <v>940</v>
      </c>
      <c r="E1241" s="10">
        <f>Source!CA2221</f>
        <v>65</v>
      </c>
      <c r="F1241" s="56"/>
      <c r="G1241" s="39"/>
      <c r="H1241" s="38">
        <f>SUM(U1235:U1242)</f>
        <v>0.65</v>
      </c>
      <c r="I1241" s="41" t="str">
        <f>CONCATENATE(Source!FY2221, Source!FW2221, "=")</f>
        <v>65*0,8=</v>
      </c>
      <c r="J1241" s="36">
        <f>Source!AU2221</f>
        <v>52</v>
      </c>
      <c r="K1241" s="38">
        <f>SUM(V1235:V1242)</f>
        <v>17.22</v>
      </c>
      <c r="L1241" s="40"/>
    </row>
    <row r="1242" spans="1:26" ht="14.25">
      <c r="A1242" s="54"/>
      <c r="B1242" s="55"/>
      <c r="C1242" s="55" t="s">
        <v>942</v>
      </c>
      <c r="D1242" s="43" t="s">
        <v>943</v>
      </c>
      <c r="E1242" s="44">
        <f>Source!AQ2221</f>
        <v>6.32</v>
      </c>
      <c r="F1242" s="45"/>
      <c r="G1242" s="47" t="str">
        <f>Source!DI2221</f>
        <v/>
      </c>
      <c r="H1242" s="45"/>
      <c r="I1242" s="47"/>
      <c r="J1242" s="47"/>
      <c r="K1242" s="45"/>
      <c r="L1242" s="51">
        <f>Source!U2221</f>
        <v>0.12640000000000001</v>
      </c>
    </row>
    <row r="1243" spans="1:26" ht="15">
      <c r="G1243" s="60">
        <f>H1237+H1238+H1240+H1241</f>
        <v>2.5099999999999998</v>
      </c>
      <c r="H1243" s="60"/>
      <c r="J1243" s="60">
        <f>K1237+K1238+K1240+K1241</f>
        <v>74.2</v>
      </c>
      <c r="K1243" s="60"/>
      <c r="L1243" s="49">
        <f>Source!U2221</f>
        <v>0.12640000000000001</v>
      </c>
      <c r="O1243" s="32">
        <f>G1243</f>
        <v>2.5099999999999998</v>
      </c>
      <c r="P1243" s="32">
        <f>J1243</f>
        <v>74.2</v>
      </c>
      <c r="Q1243" s="32">
        <f>L1243</f>
        <v>0.12640000000000001</v>
      </c>
      <c r="W1243">
        <f>IF(Source!BI2221&lt;=1,H1237+H1238+H1240+H1241, 0)</f>
        <v>2.5099999999999998</v>
      </c>
      <c r="X1243">
        <f>IF(Source!BI2221=2,H1237+H1238+H1240+H1241, 0)</f>
        <v>0</v>
      </c>
      <c r="Y1243">
        <f>IF(Source!BI2221=3,H1237+H1238+H1240+H1241, 0)</f>
        <v>0</v>
      </c>
      <c r="Z1243">
        <f>IF(Source!BI2221=4,H1237+H1238+H1240+H1241, 0)</f>
        <v>0</v>
      </c>
    </row>
    <row r="1244" spans="1:26" ht="42.75">
      <c r="A1244" s="23" t="str">
        <f>Source!E2222</f>
        <v>3</v>
      </c>
      <c r="B1244" s="53" t="str">
        <f>Source!F2222</f>
        <v>56-9-1</v>
      </c>
      <c r="C1244" s="53" t="str">
        <f>Source!G2222</f>
        <v>Демонтаж дверных коробок в каменных стенах с отбивкой штукатурки в откосах</v>
      </c>
      <c r="D1244" s="37" t="str">
        <f>Source!H2222</f>
        <v>100 коробок</v>
      </c>
      <c r="E1244" s="10">
        <f>Source!I2222</f>
        <v>0.04</v>
      </c>
      <c r="F1244" s="38">
        <f>Source!AL2222+Source!AM2222+Source!AO2222</f>
        <v>1634.97</v>
      </c>
      <c r="G1244" s="39"/>
      <c r="H1244" s="38"/>
      <c r="I1244" s="39" t="str">
        <f>Source!BO2222</f>
        <v>56-9-1</v>
      </c>
      <c r="J1244" s="39"/>
      <c r="K1244" s="38"/>
      <c r="L1244" s="40"/>
      <c r="S1244">
        <f>ROUND((Source!FX2222/100)*((ROUND(Source!AF2222*Source!I2222, 2)+ROUND(Source!AE2222*Source!I2222, 2))), 2)</f>
        <v>48.48</v>
      </c>
      <c r="T1244">
        <f>Source!X2222</f>
        <v>1378.85</v>
      </c>
      <c r="U1244">
        <f>ROUND((Source!FY2222/100)*((ROUND(Source!AF2222*Source!I2222, 2)+ROUND(Source!AE2222*Source!I2222, 2))), 2)</f>
        <v>36.65</v>
      </c>
      <c r="V1244">
        <f>Source!Y2222</f>
        <v>984.89</v>
      </c>
    </row>
    <row r="1245" spans="1:26">
      <c r="C1245" s="31" t="str">
        <f>"Объем: "&amp;Source!I2222&amp;"=4/"&amp;"100"</f>
        <v>Объем: 0,04=4/100</v>
      </c>
    </row>
    <row r="1246" spans="1:26" ht="14.25">
      <c r="A1246" s="23"/>
      <c r="B1246" s="53"/>
      <c r="C1246" s="53" t="s">
        <v>938</v>
      </c>
      <c r="D1246" s="37"/>
      <c r="E1246" s="10"/>
      <c r="F1246" s="38">
        <f>Source!AO2222</f>
        <v>1437.99</v>
      </c>
      <c r="G1246" s="39" t="str">
        <f>Source!DG2222</f>
        <v/>
      </c>
      <c r="H1246" s="38">
        <f>ROUND(Source!AF2222*Source!I2222, 2)</f>
        <v>57.52</v>
      </c>
      <c r="I1246" s="39"/>
      <c r="J1246" s="39">
        <f>IF(Source!BA2222&lt;&gt; 0, Source!BA2222, 1)</f>
        <v>33.32</v>
      </c>
      <c r="K1246" s="38">
        <f>Source!S2222</f>
        <v>1916.55</v>
      </c>
      <c r="L1246" s="40"/>
      <c r="R1246">
        <f>H1246</f>
        <v>57.52</v>
      </c>
    </row>
    <row r="1247" spans="1:26" ht="14.25">
      <c r="A1247" s="23"/>
      <c r="B1247" s="53"/>
      <c r="C1247" s="53" t="s">
        <v>92</v>
      </c>
      <c r="D1247" s="37"/>
      <c r="E1247" s="10"/>
      <c r="F1247" s="38">
        <f>Source!AM2222</f>
        <v>196.98</v>
      </c>
      <c r="G1247" s="39" t="str">
        <f>Source!DE2222</f>
        <v/>
      </c>
      <c r="H1247" s="38">
        <f>ROUND(Source!AD2222*Source!I2222, 2)</f>
        <v>7.88</v>
      </c>
      <c r="I1247" s="39"/>
      <c r="J1247" s="39">
        <f>IF(Source!BB2222&lt;&gt; 0, Source!BB2222, 1)</f>
        <v>11.07</v>
      </c>
      <c r="K1247" s="38">
        <f>Source!Q2222</f>
        <v>87.22</v>
      </c>
      <c r="L1247" s="40"/>
    </row>
    <row r="1248" spans="1:26" ht="14.25">
      <c r="A1248" s="23"/>
      <c r="B1248" s="53"/>
      <c r="C1248" s="53" t="s">
        <v>944</v>
      </c>
      <c r="D1248" s="37"/>
      <c r="E1248" s="10"/>
      <c r="F1248" s="38">
        <f>Source!AN2222</f>
        <v>39.94</v>
      </c>
      <c r="G1248" s="39" t="str">
        <f>Source!DF2222</f>
        <v/>
      </c>
      <c r="H1248" s="50">
        <f>ROUND(Source!AE2222*Source!I2222, 2)</f>
        <v>1.6</v>
      </c>
      <c r="I1248" s="39"/>
      <c r="J1248" s="39">
        <f>IF(Source!BS2222&lt;&gt; 0, Source!BS2222, 1)</f>
        <v>33.32</v>
      </c>
      <c r="K1248" s="50">
        <f>Source!R2222</f>
        <v>53.23</v>
      </c>
      <c r="L1248" s="40"/>
      <c r="R1248">
        <f>H1248</f>
        <v>1.6</v>
      </c>
    </row>
    <row r="1249" spans="1:26" ht="14.25">
      <c r="A1249" s="23"/>
      <c r="B1249" s="53"/>
      <c r="C1249" s="53" t="s">
        <v>939</v>
      </c>
      <c r="D1249" s="37" t="s">
        <v>940</v>
      </c>
      <c r="E1249" s="10">
        <f>Source!BZ2222</f>
        <v>82</v>
      </c>
      <c r="F1249" s="56"/>
      <c r="G1249" s="39"/>
      <c r="H1249" s="38">
        <f>SUM(S1244:S1252)</f>
        <v>48.48</v>
      </c>
      <c r="I1249" s="41" t="str">
        <f>CONCATENATE(Source!FX2222, Source!FV2222, "=")</f>
        <v>82*0,85=</v>
      </c>
      <c r="J1249" s="36">
        <f>Source!AT2222</f>
        <v>70</v>
      </c>
      <c r="K1249" s="38">
        <f>SUM(T1244:T1252)</f>
        <v>1378.85</v>
      </c>
      <c r="L1249" s="40"/>
    </row>
    <row r="1250" spans="1:26" ht="14.25">
      <c r="A1250" s="23"/>
      <c r="B1250" s="53"/>
      <c r="C1250" s="53" t="s">
        <v>941</v>
      </c>
      <c r="D1250" s="37" t="s">
        <v>940</v>
      </c>
      <c r="E1250" s="10">
        <f>Source!CA2222</f>
        <v>62</v>
      </c>
      <c r="F1250" s="56"/>
      <c r="G1250" s="39"/>
      <c r="H1250" s="38">
        <f>SUM(U1244:U1252)</f>
        <v>36.65</v>
      </c>
      <c r="I1250" s="41" t="str">
        <f>CONCATENATE(Source!FY2222, Source!FW2222, "=")</f>
        <v>62*0,8=</v>
      </c>
      <c r="J1250" s="36">
        <f>Source!AU2222</f>
        <v>50</v>
      </c>
      <c r="K1250" s="38">
        <f>SUM(V1244:V1252)</f>
        <v>984.89</v>
      </c>
      <c r="L1250" s="40"/>
    </row>
    <row r="1251" spans="1:26" ht="14.25">
      <c r="A1251" s="23"/>
      <c r="B1251" s="53"/>
      <c r="C1251" s="53" t="s">
        <v>942</v>
      </c>
      <c r="D1251" s="37" t="s">
        <v>943</v>
      </c>
      <c r="E1251" s="10">
        <f>Source!AQ2222</f>
        <v>179.3</v>
      </c>
      <c r="F1251" s="38"/>
      <c r="G1251" s="39" t="str">
        <f>Source!DI2222</f>
        <v/>
      </c>
      <c r="H1251" s="38"/>
      <c r="I1251" s="39"/>
      <c r="J1251" s="39"/>
      <c r="K1251" s="38"/>
      <c r="L1251" s="42">
        <f>Source!U2222</f>
        <v>7.1720000000000006</v>
      </c>
    </row>
    <row r="1252" spans="1:26" ht="14.25">
      <c r="A1252" s="54" t="str">
        <f>Source!E2223</f>
        <v>3,1</v>
      </c>
      <c r="B1252" s="55" t="str">
        <f>Source!F2223</f>
        <v>509-9900</v>
      </c>
      <c r="C1252" s="55" t="str">
        <f>Source!G2223</f>
        <v>Строительный мусор</v>
      </c>
      <c r="D1252" s="43" t="str">
        <f>Source!H2223</f>
        <v>т</v>
      </c>
      <c r="E1252" s="44">
        <f>Source!I2223</f>
        <v>0.42</v>
      </c>
      <c r="F1252" s="45">
        <f>Source!AL2223+Source!AM2223+Source!AO2223</f>
        <v>0</v>
      </c>
      <c r="G1252" s="46" t="s">
        <v>3</v>
      </c>
      <c r="H1252" s="45">
        <f>ROUND(Source!AC2223*Source!I2223, 2)+ROUND(Source!AD2223*Source!I2223, 2)+ROUND(Source!AF2223*Source!I2223, 2)</f>
        <v>0</v>
      </c>
      <c r="I1252" s="47"/>
      <c r="J1252" s="47">
        <f>IF(Source!BC2223&lt;&gt; 0, Source!BC2223, 1)</f>
        <v>1</v>
      </c>
      <c r="K1252" s="45">
        <f>Source!O2223</f>
        <v>0</v>
      </c>
      <c r="L1252" s="48"/>
      <c r="S1252">
        <f>ROUND((Source!FX2223/100)*((ROUND(Source!AF2223*Source!I2223, 2)+ROUND(Source!AE2223*Source!I2223, 2))), 2)</f>
        <v>0</v>
      </c>
      <c r="T1252">
        <f>Source!X2223</f>
        <v>0</v>
      </c>
      <c r="U1252">
        <f>ROUND((Source!FY2223/100)*((ROUND(Source!AF2223*Source!I2223, 2)+ROUND(Source!AE2223*Source!I2223, 2))), 2)</f>
        <v>0</v>
      </c>
      <c r="V1252">
        <f>Source!Y2223</f>
        <v>0</v>
      </c>
      <c r="W1252">
        <f>IF(Source!BI2223&lt;=1,H1252, 0)</f>
        <v>0</v>
      </c>
      <c r="X1252">
        <f>IF(Source!BI2223=2,H1252, 0)</f>
        <v>0</v>
      </c>
      <c r="Y1252">
        <f>IF(Source!BI2223=3,H1252, 0)</f>
        <v>0</v>
      </c>
      <c r="Z1252">
        <f>IF(Source!BI2223=4,H1252, 0)</f>
        <v>0</v>
      </c>
    </row>
    <row r="1253" spans="1:26" ht="15">
      <c r="G1253" s="60">
        <f>H1246+H1247+H1249+H1250+SUM(H1252:H1252)</f>
        <v>150.53</v>
      </c>
      <c r="H1253" s="60"/>
      <c r="J1253" s="60">
        <f>K1246+K1247+K1249+K1250+SUM(K1252:K1252)</f>
        <v>4367.51</v>
      </c>
      <c r="K1253" s="60"/>
      <c r="L1253" s="49">
        <f>Source!U2222</f>
        <v>7.1720000000000006</v>
      </c>
      <c r="O1253" s="32">
        <f>G1253</f>
        <v>150.53</v>
      </c>
      <c r="P1253" s="32">
        <f>J1253</f>
        <v>4367.51</v>
      </c>
      <c r="Q1253" s="32">
        <f>L1253</f>
        <v>7.1720000000000006</v>
      </c>
      <c r="W1253">
        <f>IF(Source!BI2222&lt;=1,H1246+H1247+H1249+H1250, 0)</f>
        <v>150.53</v>
      </c>
      <c r="X1253">
        <f>IF(Source!BI2222=2,H1246+H1247+H1249+H1250, 0)</f>
        <v>0</v>
      </c>
      <c r="Y1253">
        <f>IF(Source!BI2222=3,H1246+H1247+H1249+H1250, 0)</f>
        <v>0</v>
      </c>
      <c r="Z1253">
        <f>IF(Source!BI2222=4,H1246+H1247+H1249+H1250, 0)</f>
        <v>0</v>
      </c>
    </row>
    <row r="1254" spans="1:26" ht="28.5">
      <c r="A1254" s="23" t="str">
        <f>Source!E2224</f>
        <v>4</v>
      </c>
      <c r="B1254" s="53" t="str">
        <f>Source!F2224</f>
        <v>65-4-2</v>
      </c>
      <c r="C1254" s="53" t="str">
        <f>Source!G2224</f>
        <v>Демонтаж унитазов и писсуаров</v>
      </c>
      <c r="D1254" s="37" t="str">
        <f>Source!H2224</f>
        <v>100 приборов</v>
      </c>
      <c r="E1254" s="10">
        <f>Source!I2224</f>
        <v>0.01</v>
      </c>
      <c r="F1254" s="38">
        <f>Source!AL2224+Source!AM2224+Source!AO2224</f>
        <v>553.63</v>
      </c>
      <c r="G1254" s="39"/>
      <c r="H1254" s="38"/>
      <c r="I1254" s="39" t="str">
        <f>Source!BO2224</f>
        <v>65-4-2</v>
      </c>
      <c r="J1254" s="39"/>
      <c r="K1254" s="38"/>
      <c r="L1254" s="40"/>
      <c r="S1254">
        <f>ROUND((Source!FX2224/100)*((ROUND(Source!AF2224*Source!I2224, 2)+ROUND(Source!AE2224*Source!I2224, 2))), 2)</f>
        <v>4.0599999999999996</v>
      </c>
      <c r="T1254">
        <f>Source!X2224</f>
        <v>115.14</v>
      </c>
      <c r="U1254">
        <f>ROUND((Source!FY2224/100)*((ROUND(Source!AF2224*Source!I2224, 2)+ROUND(Source!AE2224*Source!I2224, 2))), 2)</f>
        <v>2.75</v>
      </c>
      <c r="V1254">
        <f>Source!Y2224</f>
        <v>73.099999999999994</v>
      </c>
    </row>
    <row r="1255" spans="1:26">
      <c r="C1255" s="31" t="str">
        <f>"Объем: "&amp;Source!I2224&amp;"=1/"&amp;"100"</f>
        <v>Объем: 0,01=1/100</v>
      </c>
    </row>
    <row r="1256" spans="1:26" ht="14.25">
      <c r="A1256" s="23"/>
      <c r="B1256" s="53"/>
      <c r="C1256" s="53" t="s">
        <v>938</v>
      </c>
      <c r="D1256" s="37"/>
      <c r="E1256" s="10"/>
      <c r="F1256" s="38">
        <f>Source!AO2224</f>
        <v>544.55999999999995</v>
      </c>
      <c r="G1256" s="39" t="str">
        <f>Source!DG2224</f>
        <v/>
      </c>
      <c r="H1256" s="38">
        <f>ROUND(Source!AF2224*Source!I2224, 2)</f>
        <v>5.45</v>
      </c>
      <c r="I1256" s="39"/>
      <c r="J1256" s="39">
        <f>IF(Source!BA2224&lt;&gt; 0, Source!BA2224, 1)</f>
        <v>33.32</v>
      </c>
      <c r="K1256" s="38">
        <f>Source!S2224</f>
        <v>181.45</v>
      </c>
      <c r="L1256" s="40"/>
      <c r="R1256">
        <f>H1256</f>
        <v>5.45</v>
      </c>
    </row>
    <row r="1257" spans="1:26" ht="14.25">
      <c r="A1257" s="23"/>
      <c r="B1257" s="53"/>
      <c r="C1257" s="53" t="s">
        <v>92</v>
      </c>
      <c r="D1257" s="37"/>
      <c r="E1257" s="10"/>
      <c r="F1257" s="38">
        <f>Source!AM2224</f>
        <v>9.07</v>
      </c>
      <c r="G1257" s="39" t="str">
        <f>Source!DE2224</f>
        <v/>
      </c>
      <c r="H1257" s="38">
        <f>ROUND(Source!AD2224*Source!I2224, 2)</f>
        <v>0.09</v>
      </c>
      <c r="I1257" s="39"/>
      <c r="J1257" s="39">
        <f>IF(Source!BB2224&lt;&gt; 0, Source!BB2224, 1)</f>
        <v>14.92</v>
      </c>
      <c r="K1257" s="38">
        <f>Source!Q2224</f>
        <v>1.35</v>
      </c>
      <c r="L1257" s="40"/>
    </row>
    <row r="1258" spans="1:26" ht="14.25">
      <c r="A1258" s="23"/>
      <c r="B1258" s="53"/>
      <c r="C1258" s="53" t="s">
        <v>944</v>
      </c>
      <c r="D1258" s="37"/>
      <c r="E1258" s="10"/>
      <c r="F1258" s="38">
        <f>Source!AN2224</f>
        <v>3.92</v>
      </c>
      <c r="G1258" s="39" t="str">
        <f>Source!DF2224</f>
        <v/>
      </c>
      <c r="H1258" s="50">
        <f>ROUND(Source!AE2224*Source!I2224, 2)</f>
        <v>0.04</v>
      </c>
      <c r="I1258" s="39"/>
      <c r="J1258" s="39">
        <f>IF(Source!BS2224&lt;&gt; 0, Source!BS2224, 1)</f>
        <v>33.32</v>
      </c>
      <c r="K1258" s="50">
        <f>Source!R2224</f>
        <v>1.31</v>
      </c>
      <c r="L1258" s="40"/>
      <c r="R1258">
        <f>H1258</f>
        <v>0.04</v>
      </c>
    </row>
    <row r="1259" spans="1:26" ht="14.25">
      <c r="A1259" s="23"/>
      <c r="B1259" s="53"/>
      <c r="C1259" s="53" t="s">
        <v>939</v>
      </c>
      <c r="D1259" s="37" t="s">
        <v>940</v>
      </c>
      <c r="E1259" s="10">
        <f>Source!BZ2224</f>
        <v>74</v>
      </c>
      <c r="F1259" s="56"/>
      <c r="G1259" s="39"/>
      <c r="H1259" s="38">
        <f>SUM(S1254:S1262)</f>
        <v>4.0599999999999996</v>
      </c>
      <c r="I1259" s="41" t="str">
        <f>CONCATENATE(Source!FX2224, Source!FV2224, "=")</f>
        <v>74*0,85=</v>
      </c>
      <c r="J1259" s="36">
        <f>Source!AT2224</f>
        <v>63</v>
      </c>
      <c r="K1259" s="38">
        <f>SUM(T1254:T1262)</f>
        <v>115.14</v>
      </c>
      <c r="L1259" s="40"/>
    </row>
    <row r="1260" spans="1:26" ht="14.25">
      <c r="A1260" s="23"/>
      <c r="B1260" s="53"/>
      <c r="C1260" s="53" t="s">
        <v>941</v>
      </c>
      <c r="D1260" s="37" t="s">
        <v>940</v>
      </c>
      <c r="E1260" s="10">
        <f>Source!CA2224</f>
        <v>50</v>
      </c>
      <c r="F1260" s="56"/>
      <c r="G1260" s="39"/>
      <c r="H1260" s="38">
        <f>SUM(U1254:U1262)</f>
        <v>2.75</v>
      </c>
      <c r="I1260" s="41" t="str">
        <f>CONCATENATE(Source!FY2224, Source!FW2224, "=")</f>
        <v>50*0,8=</v>
      </c>
      <c r="J1260" s="36">
        <f>Source!AU2224</f>
        <v>40</v>
      </c>
      <c r="K1260" s="38">
        <f>SUM(V1254:V1262)</f>
        <v>73.099999999999994</v>
      </c>
      <c r="L1260" s="40"/>
    </row>
    <row r="1261" spans="1:26" ht="14.25">
      <c r="A1261" s="23"/>
      <c r="B1261" s="53"/>
      <c r="C1261" s="53" t="s">
        <v>942</v>
      </c>
      <c r="D1261" s="37" t="s">
        <v>943</v>
      </c>
      <c r="E1261" s="10">
        <f>Source!AQ2224</f>
        <v>63.84</v>
      </c>
      <c r="F1261" s="38"/>
      <c r="G1261" s="39" t="str">
        <f>Source!DI2224</f>
        <v/>
      </c>
      <c r="H1261" s="38"/>
      <c r="I1261" s="39"/>
      <c r="J1261" s="39"/>
      <c r="K1261" s="38"/>
      <c r="L1261" s="42">
        <f>Source!U2224</f>
        <v>0.63840000000000008</v>
      </c>
    </row>
    <row r="1262" spans="1:26" ht="28.5">
      <c r="A1262" s="54" t="str">
        <f>Source!E2225</f>
        <v>4,1</v>
      </c>
      <c r="B1262" s="55" t="str">
        <f>Source!F2225</f>
        <v>509-9899</v>
      </c>
      <c r="C1262" s="55" t="str">
        <f>Source!G2225</f>
        <v>Строительный мусор и масса возвратных материалов</v>
      </c>
      <c r="D1262" s="43" t="str">
        <f>Source!H2225</f>
        <v>т</v>
      </c>
      <c r="E1262" s="44">
        <f>Source!I2225</f>
        <v>2.6499999999999999E-2</v>
      </c>
      <c r="F1262" s="45">
        <f>Source!AL2225+Source!AM2225+Source!AO2225</f>
        <v>0</v>
      </c>
      <c r="G1262" s="46" t="s">
        <v>3</v>
      </c>
      <c r="H1262" s="45">
        <f>ROUND(Source!AC2225*Source!I2225, 2)+ROUND(Source!AD2225*Source!I2225, 2)+ROUND(Source!AF2225*Source!I2225, 2)</f>
        <v>0</v>
      </c>
      <c r="I1262" s="47"/>
      <c r="J1262" s="47">
        <f>IF(Source!BC2225&lt;&gt; 0, Source!BC2225, 1)</f>
        <v>1</v>
      </c>
      <c r="K1262" s="45">
        <f>Source!O2225</f>
        <v>0</v>
      </c>
      <c r="L1262" s="48"/>
      <c r="S1262">
        <f>ROUND((Source!FX2225/100)*((ROUND(Source!AF2225*Source!I2225, 2)+ROUND(Source!AE2225*Source!I2225, 2))), 2)</f>
        <v>0</v>
      </c>
      <c r="T1262">
        <f>Source!X2225</f>
        <v>0</v>
      </c>
      <c r="U1262">
        <f>ROUND((Source!FY2225/100)*((ROUND(Source!AF2225*Source!I2225, 2)+ROUND(Source!AE2225*Source!I2225, 2))), 2)</f>
        <v>0</v>
      </c>
      <c r="V1262">
        <f>Source!Y2225</f>
        <v>0</v>
      </c>
      <c r="W1262">
        <f>IF(Source!BI2225&lt;=1,H1262, 0)</f>
        <v>0</v>
      </c>
      <c r="X1262">
        <f>IF(Source!BI2225=2,H1262, 0)</f>
        <v>0</v>
      </c>
      <c r="Y1262">
        <f>IF(Source!BI2225=3,H1262, 0)</f>
        <v>0</v>
      </c>
      <c r="Z1262">
        <f>IF(Source!BI2225=4,H1262, 0)</f>
        <v>0</v>
      </c>
    </row>
    <row r="1263" spans="1:26" ht="15">
      <c r="G1263" s="60">
        <f>H1256+H1257+H1259+H1260+SUM(H1262:H1262)</f>
        <v>12.35</v>
      </c>
      <c r="H1263" s="60"/>
      <c r="J1263" s="60">
        <f>K1256+K1257+K1259+K1260+SUM(K1262:K1262)</f>
        <v>371.03999999999996</v>
      </c>
      <c r="K1263" s="60"/>
      <c r="L1263" s="49">
        <f>Source!U2224</f>
        <v>0.63840000000000008</v>
      </c>
      <c r="O1263" s="32">
        <f>G1263</f>
        <v>12.35</v>
      </c>
      <c r="P1263" s="32">
        <f>J1263</f>
        <v>371.03999999999996</v>
      </c>
      <c r="Q1263" s="32">
        <f>L1263</f>
        <v>0.63840000000000008</v>
      </c>
      <c r="W1263">
        <f>IF(Source!BI2224&lt;=1,H1256+H1257+H1259+H1260, 0)</f>
        <v>12.35</v>
      </c>
      <c r="X1263">
        <f>IF(Source!BI2224=2,H1256+H1257+H1259+H1260, 0)</f>
        <v>0</v>
      </c>
      <c r="Y1263">
        <f>IF(Source!BI2224=3,H1256+H1257+H1259+H1260, 0)</f>
        <v>0</v>
      </c>
      <c r="Z1263">
        <f>IF(Source!BI2224=4,H1256+H1257+H1259+H1260, 0)</f>
        <v>0</v>
      </c>
    </row>
    <row r="1264" spans="1:26" ht="28.5">
      <c r="A1264" s="23" t="str">
        <f>Source!E2226</f>
        <v>5</v>
      </c>
      <c r="B1264" s="53" t="str">
        <f>Source!F2226</f>
        <v>65-4-1</v>
      </c>
      <c r="C1264" s="53" t="str">
        <f>Source!G2226</f>
        <v>Демонтаж умывальников и раковин</v>
      </c>
      <c r="D1264" s="37" t="str">
        <f>Source!H2226</f>
        <v>100 приборов</v>
      </c>
      <c r="E1264" s="10">
        <f>Source!I2226</f>
        <v>0.01</v>
      </c>
      <c r="F1264" s="38">
        <f>Source!AL2226+Source!AM2226+Source!AO2226</f>
        <v>445.71999999999997</v>
      </c>
      <c r="G1264" s="39"/>
      <c r="H1264" s="38"/>
      <c r="I1264" s="39" t="str">
        <f>Source!BO2226</f>
        <v>65-4-1</v>
      </c>
      <c r="J1264" s="39"/>
      <c r="K1264" s="38"/>
      <c r="L1264" s="40"/>
      <c r="S1264">
        <f>ROUND((Source!FX2226/100)*((ROUND(Source!AF2226*Source!I2226, 2)+ROUND(Source!AE2226*Source!I2226, 2))), 2)</f>
        <v>3.27</v>
      </c>
      <c r="T1264">
        <f>Source!X2226</f>
        <v>92.59</v>
      </c>
      <c r="U1264">
        <f>ROUND((Source!FY2226/100)*((ROUND(Source!AF2226*Source!I2226, 2)+ROUND(Source!AE2226*Source!I2226, 2))), 2)</f>
        <v>2.21</v>
      </c>
      <c r="V1264">
        <f>Source!Y2226</f>
        <v>58.79</v>
      </c>
    </row>
    <row r="1265" spans="1:26">
      <c r="C1265" s="31" t="str">
        <f>"Объем: "&amp;Source!I2226&amp;"=1/"&amp;"100"</f>
        <v>Объем: 0,01=1/100</v>
      </c>
    </row>
    <row r="1266" spans="1:26" ht="14.25">
      <c r="A1266" s="23"/>
      <c r="B1266" s="53"/>
      <c r="C1266" s="53" t="s">
        <v>938</v>
      </c>
      <c r="D1266" s="37"/>
      <c r="E1266" s="10"/>
      <c r="F1266" s="38">
        <f>Source!AO2226</f>
        <v>437.59</v>
      </c>
      <c r="G1266" s="39" t="str">
        <f>Source!DG2226</f>
        <v/>
      </c>
      <c r="H1266" s="38">
        <f>ROUND(Source!AF2226*Source!I2226, 2)</f>
        <v>4.38</v>
      </c>
      <c r="I1266" s="39"/>
      <c r="J1266" s="39">
        <f>IF(Source!BA2226&lt;&gt; 0, Source!BA2226, 1)</f>
        <v>33.32</v>
      </c>
      <c r="K1266" s="38">
        <f>Source!S2226</f>
        <v>145.80000000000001</v>
      </c>
      <c r="L1266" s="40"/>
      <c r="R1266">
        <f>H1266</f>
        <v>4.38</v>
      </c>
    </row>
    <row r="1267" spans="1:26" ht="14.25">
      <c r="A1267" s="23"/>
      <c r="B1267" s="53"/>
      <c r="C1267" s="53" t="s">
        <v>92</v>
      </c>
      <c r="D1267" s="37"/>
      <c r="E1267" s="10"/>
      <c r="F1267" s="38">
        <f>Source!AM2226</f>
        <v>8.1300000000000008</v>
      </c>
      <c r="G1267" s="39" t="str">
        <f>Source!DE2226</f>
        <v/>
      </c>
      <c r="H1267" s="38">
        <f>ROUND(Source!AD2226*Source!I2226, 2)</f>
        <v>0.08</v>
      </c>
      <c r="I1267" s="39"/>
      <c r="J1267" s="39">
        <f>IF(Source!BB2226&lt;&gt; 0, Source!BB2226, 1)</f>
        <v>14.93</v>
      </c>
      <c r="K1267" s="38">
        <f>Source!Q2226</f>
        <v>1.21</v>
      </c>
      <c r="L1267" s="40"/>
    </row>
    <row r="1268" spans="1:26" ht="14.25">
      <c r="A1268" s="23"/>
      <c r="B1268" s="53"/>
      <c r="C1268" s="53" t="s">
        <v>944</v>
      </c>
      <c r="D1268" s="37"/>
      <c r="E1268" s="10"/>
      <c r="F1268" s="38">
        <f>Source!AN2226</f>
        <v>3.51</v>
      </c>
      <c r="G1268" s="39" t="str">
        <f>Source!DF2226</f>
        <v/>
      </c>
      <c r="H1268" s="50">
        <f>ROUND(Source!AE2226*Source!I2226, 2)</f>
        <v>0.04</v>
      </c>
      <c r="I1268" s="39"/>
      <c r="J1268" s="39">
        <f>IF(Source!BS2226&lt;&gt; 0, Source!BS2226, 1)</f>
        <v>33.32</v>
      </c>
      <c r="K1268" s="50">
        <f>Source!R2226</f>
        <v>1.17</v>
      </c>
      <c r="L1268" s="40"/>
      <c r="R1268">
        <f>H1268</f>
        <v>0.04</v>
      </c>
    </row>
    <row r="1269" spans="1:26" ht="14.25">
      <c r="A1269" s="23"/>
      <c r="B1269" s="53"/>
      <c r="C1269" s="53" t="s">
        <v>939</v>
      </c>
      <c r="D1269" s="37" t="s">
        <v>940</v>
      </c>
      <c r="E1269" s="10">
        <f>Source!BZ2226</f>
        <v>74</v>
      </c>
      <c r="F1269" s="56"/>
      <c r="G1269" s="39"/>
      <c r="H1269" s="38">
        <f>SUM(S1264:S1272)</f>
        <v>3.27</v>
      </c>
      <c r="I1269" s="41" t="str">
        <f>CONCATENATE(Source!FX2226, Source!FV2226, "=")</f>
        <v>74*0,85=</v>
      </c>
      <c r="J1269" s="36">
        <f>Source!AT2226</f>
        <v>63</v>
      </c>
      <c r="K1269" s="38">
        <f>SUM(T1264:T1272)</f>
        <v>92.59</v>
      </c>
      <c r="L1269" s="40"/>
    </row>
    <row r="1270" spans="1:26" ht="14.25">
      <c r="A1270" s="23"/>
      <c r="B1270" s="53"/>
      <c r="C1270" s="53" t="s">
        <v>941</v>
      </c>
      <c r="D1270" s="37" t="s">
        <v>940</v>
      </c>
      <c r="E1270" s="10">
        <f>Source!CA2226</f>
        <v>50</v>
      </c>
      <c r="F1270" s="56"/>
      <c r="G1270" s="39"/>
      <c r="H1270" s="38">
        <f>SUM(U1264:U1272)</f>
        <v>2.21</v>
      </c>
      <c r="I1270" s="41" t="str">
        <f>CONCATENATE(Source!FY2226, Source!FW2226, "=")</f>
        <v>50*0,8=</v>
      </c>
      <c r="J1270" s="36">
        <f>Source!AU2226</f>
        <v>40</v>
      </c>
      <c r="K1270" s="38">
        <f>SUM(V1264:V1272)</f>
        <v>58.79</v>
      </c>
      <c r="L1270" s="40"/>
    </row>
    <row r="1271" spans="1:26" ht="14.25">
      <c r="A1271" s="23"/>
      <c r="B1271" s="53"/>
      <c r="C1271" s="53" t="s">
        <v>942</v>
      </c>
      <c r="D1271" s="37" t="s">
        <v>943</v>
      </c>
      <c r="E1271" s="10">
        <f>Source!AQ2226</f>
        <v>51.3</v>
      </c>
      <c r="F1271" s="38"/>
      <c r="G1271" s="39" t="str">
        <f>Source!DI2226</f>
        <v/>
      </c>
      <c r="H1271" s="38"/>
      <c r="I1271" s="39"/>
      <c r="J1271" s="39"/>
      <c r="K1271" s="38"/>
      <c r="L1271" s="42">
        <f>Source!U2226</f>
        <v>0.51300000000000001</v>
      </c>
    </row>
    <row r="1272" spans="1:26" ht="28.5">
      <c r="A1272" s="54" t="str">
        <f>Source!E2227</f>
        <v>5,1</v>
      </c>
      <c r="B1272" s="55" t="str">
        <f>Source!F2227</f>
        <v>509-9899</v>
      </c>
      <c r="C1272" s="55" t="str">
        <f>Source!G2227</f>
        <v>Строительный мусор и масса возвратных материалов</v>
      </c>
      <c r="D1272" s="43" t="str">
        <f>Source!H2227</f>
        <v>т</v>
      </c>
      <c r="E1272" s="44">
        <f>Source!I2227</f>
        <v>1.8200000000000001E-2</v>
      </c>
      <c r="F1272" s="45">
        <f>Source!AL2227+Source!AM2227+Source!AO2227</f>
        <v>0</v>
      </c>
      <c r="G1272" s="46" t="s">
        <v>3</v>
      </c>
      <c r="H1272" s="45">
        <f>ROUND(Source!AC2227*Source!I2227, 2)+ROUND(Source!AD2227*Source!I2227, 2)+ROUND(Source!AF2227*Source!I2227, 2)</f>
        <v>0</v>
      </c>
      <c r="I1272" s="47"/>
      <c r="J1272" s="47">
        <f>IF(Source!BC2227&lt;&gt; 0, Source!BC2227, 1)</f>
        <v>1</v>
      </c>
      <c r="K1272" s="45">
        <f>Source!O2227</f>
        <v>0</v>
      </c>
      <c r="L1272" s="48"/>
      <c r="S1272">
        <f>ROUND((Source!FX2227/100)*((ROUND(Source!AF2227*Source!I2227, 2)+ROUND(Source!AE2227*Source!I2227, 2))), 2)</f>
        <v>0</v>
      </c>
      <c r="T1272">
        <f>Source!X2227</f>
        <v>0</v>
      </c>
      <c r="U1272">
        <f>ROUND((Source!FY2227/100)*((ROUND(Source!AF2227*Source!I2227, 2)+ROUND(Source!AE2227*Source!I2227, 2))), 2)</f>
        <v>0</v>
      </c>
      <c r="V1272">
        <f>Source!Y2227</f>
        <v>0</v>
      </c>
      <c r="W1272">
        <f>IF(Source!BI2227&lt;=1,H1272, 0)</f>
        <v>0</v>
      </c>
      <c r="X1272">
        <f>IF(Source!BI2227=2,H1272, 0)</f>
        <v>0</v>
      </c>
      <c r="Y1272">
        <f>IF(Source!BI2227=3,H1272, 0)</f>
        <v>0</v>
      </c>
      <c r="Z1272">
        <f>IF(Source!BI2227=4,H1272, 0)</f>
        <v>0</v>
      </c>
    </row>
    <row r="1273" spans="1:26" ht="15">
      <c r="G1273" s="60">
        <f>H1266+H1267+H1269+H1270+SUM(H1272:H1272)</f>
        <v>9.9400000000000013</v>
      </c>
      <c r="H1273" s="60"/>
      <c r="J1273" s="60">
        <f>K1266+K1267+K1269+K1270+SUM(K1272:K1272)</f>
        <v>298.39000000000004</v>
      </c>
      <c r="K1273" s="60"/>
      <c r="L1273" s="49">
        <f>Source!U2226</f>
        <v>0.51300000000000001</v>
      </c>
      <c r="O1273" s="32">
        <f>G1273</f>
        <v>9.9400000000000013</v>
      </c>
      <c r="P1273" s="32">
        <f>J1273</f>
        <v>298.39000000000004</v>
      </c>
      <c r="Q1273" s="32">
        <f>L1273</f>
        <v>0.51300000000000001</v>
      </c>
      <c r="W1273">
        <f>IF(Source!BI2226&lt;=1,H1266+H1267+H1269+H1270, 0)</f>
        <v>9.9400000000000013</v>
      </c>
      <c r="X1273">
        <f>IF(Source!BI2226=2,H1266+H1267+H1269+H1270, 0)</f>
        <v>0</v>
      </c>
      <c r="Y1273">
        <f>IF(Source!BI2226=3,H1266+H1267+H1269+H1270, 0)</f>
        <v>0</v>
      </c>
      <c r="Z1273">
        <f>IF(Source!BI2226=4,H1266+H1267+H1269+H1270, 0)</f>
        <v>0</v>
      </c>
    </row>
    <row r="1274" spans="1:26" ht="42.75">
      <c r="A1274" s="23" t="str">
        <f>Source!E2228</f>
        <v>6</v>
      </c>
      <c r="B1274" s="53" t="str">
        <f>Source!F2228</f>
        <v>57-2-3</v>
      </c>
      <c r="C1274" s="53" t="str">
        <f>Source!G2228</f>
        <v>Разборка покрытий полов из керамических плиток</v>
      </c>
      <c r="D1274" s="37" t="str">
        <f>Source!H2228</f>
        <v>100 м2 покрытия</v>
      </c>
      <c r="E1274" s="10">
        <f>Source!I2228</f>
        <v>2.8000000000000001E-2</v>
      </c>
      <c r="F1274" s="38">
        <f>Source!AL2228+Source!AM2228+Source!AO2228</f>
        <v>641</v>
      </c>
      <c r="G1274" s="39"/>
      <c r="H1274" s="38"/>
      <c r="I1274" s="39" t="str">
        <f>Source!BO2228</f>
        <v>57-2-3</v>
      </c>
      <c r="J1274" s="39"/>
      <c r="K1274" s="38"/>
      <c r="L1274" s="40"/>
      <c r="S1274">
        <f>ROUND((Source!FX2228/100)*((ROUND(Source!AF2228*Source!I2228, 2)+ROUND(Source!AE2228*Source!I2228, 2))), 2)</f>
        <v>13.78</v>
      </c>
      <c r="T1274">
        <f>Source!X2228</f>
        <v>390.44</v>
      </c>
      <c r="U1274">
        <f>ROUND((Source!FY2228/100)*((ROUND(Source!AF2228*Source!I2228, 2)+ROUND(Source!AE2228*Source!I2228, 2))), 2)</f>
        <v>11.72</v>
      </c>
      <c r="V1274">
        <f>Source!Y2228</f>
        <v>310.05</v>
      </c>
    </row>
    <row r="1275" spans="1:26">
      <c r="C1275" s="31" t="str">
        <f>"Объем: "&amp;Source!I2228&amp;"=2,8/"&amp;"100"</f>
        <v>Объем: 0,028=2,8/100</v>
      </c>
    </row>
    <row r="1276" spans="1:26" ht="14.25">
      <c r="A1276" s="23"/>
      <c r="B1276" s="53"/>
      <c r="C1276" s="53" t="s">
        <v>938</v>
      </c>
      <c r="D1276" s="37"/>
      <c r="E1276" s="10"/>
      <c r="F1276" s="38">
        <f>Source!AO2228</f>
        <v>595.99</v>
      </c>
      <c r="G1276" s="39" t="str">
        <f>Source!DG2228</f>
        <v/>
      </c>
      <c r="H1276" s="38">
        <f>ROUND(Source!AF2228*Source!I2228, 2)</f>
        <v>16.690000000000001</v>
      </c>
      <c r="I1276" s="39"/>
      <c r="J1276" s="39">
        <f>IF(Source!BA2228&lt;&gt; 0, Source!BA2228, 1)</f>
        <v>33.32</v>
      </c>
      <c r="K1276" s="38">
        <f>Source!S2228</f>
        <v>556.03</v>
      </c>
      <c r="L1276" s="40"/>
      <c r="R1276">
        <f>H1276</f>
        <v>16.690000000000001</v>
      </c>
    </row>
    <row r="1277" spans="1:26" ht="14.25">
      <c r="A1277" s="23"/>
      <c r="B1277" s="53"/>
      <c r="C1277" s="53" t="s">
        <v>92</v>
      </c>
      <c r="D1277" s="37"/>
      <c r="E1277" s="10"/>
      <c r="F1277" s="38">
        <f>Source!AM2228</f>
        <v>45.01</v>
      </c>
      <c r="G1277" s="39" t="str">
        <f>Source!DE2228</f>
        <v/>
      </c>
      <c r="H1277" s="38">
        <f>ROUND(Source!AD2228*Source!I2228, 2)</f>
        <v>1.26</v>
      </c>
      <c r="I1277" s="39"/>
      <c r="J1277" s="39">
        <f>IF(Source!BB2228&lt;&gt; 0, Source!BB2228, 1)</f>
        <v>14.93</v>
      </c>
      <c r="K1277" s="38">
        <f>Source!Q2228</f>
        <v>18.82</v>
      </c>
      <c r="L1277" s="40"/>
    </row>
    <row r="1278" spans="1:26" ht="14.25">
      <c r="A1278" s="23"/>
      <c r="B1278" s="53"/>
      <c r="C1278" s="53" t="s">
        <v>944</v>
      </c>
      <c r="D1278" s="37"/>
      <c r="E1278" s="10"/>
      <c r="F1278" s="38">
        <f>Source!AN2228</f>
        <v>19.440000000000001</v>
      </c>
      <c r="G1278" s="39" t="str">
        <f>Source!DF2228</f>
        <v/>
      </c>
      <c r="H1278" s="50">
        <f>ROUND(Source!AE2228*Source!I2228, 2)</f>
        <v>0.54</v>
      </c>
      <c r="I1278" s="39"/>
      <c r="J1278" s="39">
        <f>IF(Source!BS2228&lt;&gt; 0, Source!BS2228, 1)</f>
        <v>33.32</v>
      </c>
      <c r="K1278" s="50">
        <f>Source!R2228</f>
        <v>18.14</v>
      </c>
      <c r="L1278" s="40"/>
      <c r="R1278">
        <f>H1278</f>
        <v>0.54</v>
      </c>
    </row>
    <row r="1279" spans="1:26" ht="14.25">
      <c r="A1279" s="23"/>
      <c r="B1279" s="53"/>
      <c r="C1279" s="53" t="s">
        <v>939</v>
      </c>
      <c r="D1279" s="37" t="s">
        <v>940</v>
      </c>
      <c r="E1279" s="10">
        <f>Source!BZ2228</f>
        <v>80</v>
      </c>
      <c r="F1279" s="56"/>
      <c r="G1279" s="39"/>
      <c r="H1279" s="38">
        <f>SUM(S1274:S1282)</f>
        <v>13.78</v>
      </c>
      <c r="I1279" s="41" t="str">
        <f>CONCATENATE(Source!FX2228, Source!FV2228, "=")</f>
        <v>80*0,85=</v>
      </c>
      <c r="J1279" s="36">
        <f>Source!AT2228</f>
        <v>68</v>
      </c>
      <c r="K1279" s="38">
        <f>SUM(T1274:T1282)</f>
        <v>390.44</v>
      </c>
      <c r="L1279" s="40"/>
    </row>
    <row r="1280" spans="1:26" ht="14.25">
      <c r="A1280" s="23"/>
      <c r="B1280" s="53"/>
      <c r="C1280" s="53" t="s">
        <v>941</v>
      </c>
      <c r="D1280" s="37" t="s">
        <v>940</v>
      </c>
      <c r="E1280" s="10">
        <f>Source!CA2228</f>
        <v>68</v>
      </c>
      <c r="F1280" s="56"/>
      <c r="G1280" s="39"/>
      <c r="H1280" s="38">
        <f>SUM(U1274:U1282)</f>
        <v>11.72</v>
      </c>
      <c r="I1280" s="41" t="str">
        <f>CONCATENATE(Source!FY2228, Source!FW2228, "=")</f>
        <v>68*0,8=</v>
      </c>
      <c r="J1280" s="36">
        <f>Source!AU2228</f>
        <v>54</v>
      </c>
      <c r="K1280" s="38">
        <f>SUM(V1274:V1282)</f>
        <v>310.05</v>
      </c>
      <c r="L1280" s="40"/>
    </row>
    <row r="1281" spans="1:26" ht="14.25">
      <c r="A1281" s="23"/>
      <c r="B1281" s="53"/>
      <c r="C1281" s="53" t="s">
        <v>942</v>
      </c>
      <c r="D1281" s="37" t="s">
        <v>943</v>
      </c>
      <c r="E1281" s="10">
        <f>Source!AQ2228</f>
        <v>69.87</v>
      </c>
      <c r="F1281" s="38"/>
      <c r="G1281" s="39" t="str">
        <f>Source!DI2228</f>
        <v/>
      </c>
      <c r="H1281" s="38"/>
      <c r="I1281" s="39"/>
      <c r="J1281" s="39"/>
      <c r="K1281" s="38"/>
      <c r="L1281" s="42">
        <f>Source!U2228</f>
        <v>1.9563600000000001</v>
      </c>
    </row>
    <row r="1282" spans="1:26" ht="14.25">
      <c r="A1282" s="54" t="str">
        <f>Source!E2229</f>
        <v>6,1</v>
      </c>
      <c r="B1282" s="55" t="str">
        <f>Source!F2229</f>
        <v>509-9900</v>
      </c>
      <c r="C1282" s="55" t="str">
        <f>Source!G2229</f>
        <v>Строительный мусор</v>
      </c>
      <c r="D1282" s="43" t="str">
        <f>Source!H2229</f>
        <v>т</v>
      </c>
      <c r="E1282" s="44">
        <f>Source!I2229</f>
        <v>0.14560000000000001</v>
      </c>
      <c r="F1282" s="45">
        <f>Source!AL2229+Source!AM2229+Source!AO2229</f>
        <v>0</v>
      </c>
      <c r="G1282" s="46" t="s">
        <v>3</v>
      </c>
      <c r="H1282" s="45">
        <f>ROUND(Source!AC2229*Source!I2229, 2)+ROUND(Source!AD2229*Source!I2229, 2)+ROUND(Source!AF2229*Source!I2229, 2)</f>
        <v>0</v>
      </c>
      <c r="I1282" s="47"/>
      <c r="J1282" s="47">
        <f>IF(Source!BC2229&lt;&gt; 0, Source!BC2229, 1)</f>
        <v>1</v>
      </c>
      <c r="K1282" s="45">
        <f>Source!O2229</f>
        <v>0</v>
      </c>
      <c r="L1282" s="48"/>
      <c r="S1282">
        <f>ROUND((Source!FX2229/100)*((ROUND(Source!AF2229*Source!I2229, 2)+ROUND(Source!AE2229*Source!I2229, 2))), 2)</f>
        <v>0</v>
      </c>
      <c r="T1282">
        <f>Source!X2229</f>
        <v>0</v>
      </c>
      <c r="U1282">
        <f>ROUND((Source!FY2229/100)*((ROUND(Source!AF2229*Source!I2229, 2)+ROUND(Source!AE2229*Source!I2229, 2))), 2)</f>
        <v>0</v>
      </c>
      <c r="V1282">
        <f>Source!Y2229</f>
        <v>0</v>
      </c>
      <c r="W1282">
        <f>IF(Source!BI2229&lt;=1,H1282, 0)</f>
        <v>0</v>
      </c>
      <c r="X1282">
        <f>IF(Source!BI2229=2,H1282, 0)</f>
        <v>0</v>
      </c>
      <c r="Y1282">
        <f>IF(Source!BI2229=3,H1282, 0)</f>
        <v>0</v>
      </c>
      <c r="Z1282">
        <f>IF(Source!BI2229=4,H1282, 0)</f>
        <v>0</v>
      </c>
    </row>
    <row r="1283" spans="1:26" ht="15">
      <c r="G1283" s="60">
        <f>H1276+H1277+H1279+H1280+SUM(H1282:H1282)</f>
        <v>43.45</v>
      </c>
      <c r="H1283" s="60"/>
      <c r="J1283" s="60">
        <f>K1276+K1277+K1279+K1280+SUM(K1282:K1282)</f>
        <v>1275.3399999999999</v>
      </c>
      <c r="K1283" s="60"/>
      <c r="L1283" s="49">
        <f>Source!U2228</f>
        <v>1.9563600000000001</v>
      </c>
      <c r="O1283" s="32">
        <f>G1283</f>
        <v>43.45</v>
      </c>
      <c r="P1283" s="32">
        <f>J1283</f>
        <v>1275.3399999999999</v>
      </c>
      <c r="Q1283" s="32">
        <f>L1283</f>
        <v>1.9563600000000001</v>
      </c>
      <c r="W1283">
        <f>IF(Source!BI2228&lt;=1,H1276+H1277+H1279+H1280, 0)</f>
        <v>43.45</v>
      </c>
      <c r="X1283">
        <f>IF(Source!BI2228=2,H1276+H1277+H1279+H1280, 0)</f>
        <v>0</v>
      </c>
      <c r="Y1283">
        <f>IF(Source!BI2228=3,H1276+H1277+H1279+H1280, 0)</f>
        <v>0</v>
      </c>
      <c r="Z1283">
        <f>IF(Source!BI2228=4,H1276+H1277+H1279+H1280, 0)</f>
        <v>0</v>
      </c>
    </row>
    <row r="1285" spans="1:26" ht="15">
      <c r="A1285" s="62" t="str">
        <f>CONCATENATE("Итого по подразделу: ",IF(Source!G2231&lt;&gt;"Новый подраздел", Source!G2231, ""))</f>
        <v>Итого по подразделу: демонтаж</v>
      </c>
      <c r="B1285" s="62"/>
      <c r="C1285" s="62"/>
      <c r="D1285" s="62"/>
      <c r="E1285" s="62"/>
      <c r="F1285" s="62"/>
      <c r="G1285" s="61">
        <f>SUM(O1227:O1284)</f>
        <v>221.05</v>
      </c>
      <c r="H1285" s="61"/>
      <c r="I1285" s="35"/>
      <c r="J1285" s="61">
        <f>SUM(P1227:P1284)</f>
        <v>6454.4600000000009</v>
      </c>
      <c r="K1285" s="61"/>
      <c r="L1285" s="49">
        <f>SUM(Q1227:Q1284)</f>
        <v>10.522960000000001</v>
      </c>
    </row>
    <row r="1289" spans="1:26" ht="16.5">
      <c r="A1289" s="63" t="str">
        <f>CONCATENATE("Подраздел: ",IF(Source!G2261&lt;&gt;"Новый подраздел", Source!G2261, ""))</f>
        <v>Подраздел: ремонт</v>
      </c>
      <c r="B1289" s="63"/>
      <c r="C1289" s="63"/>
      <c r="D1289" s="63"/>
      <c r="E1289" s="63"/>
      <c r="F1289" s="63"/>
      <c r="G1289" s="63"/>
      <c r="H1289" s="63"/>
      <c r="I1289" s="63"/>
      <c r="J1289" s="63"/>
      <c r="K1289" s="63"/>
      <c r="L1289" s="63"/>
    </row>
    <row r="1290" spans="1:26" ht="79.5">
      <c r="A1290" s="23" t="str">
        <f>Source!E2265</f>
        <v>10</v>
      </c>
      <c r="B1290" s="53" t="s">
        <v>955</v>
      </c>
      <c r="C1290" s="53" t="str">
        <f>Source!G2265</f>
        <v>Облицовка стен на клее из сухих смесей с карнизными, плинтусными и угловыми плитками в общественных зданиях по кирпичу и бетону</v>
      </c>
      <c r="D1290" s="37" t="str">
        <f>Source!H2265</f>
        <v>100 м2 поверхности облицовки</v>
      </c>
      <c r="E1290" s="10">
        <f>Source!I2265</f>
        <v>0.254</v>
      </c>
      <c r="F1290" s="38">
        <f>Source!AL2265+Source!AM2265+Source!AO2265</f>
        <v>13752.14</v>
      </c>
      <c r="G1290" s="39"/>
      <c r="H1290" s="38"/>
      <c r="I1290" s="39" t="str">
        <f>Source!BO2265</f>
        <v>15-01-020-11</v>
      </c>
      <c r="J1290" s="39"/>
      <c r="K1290" s="38"/>
      <c r="L1290" s="40"/>
      <c r="S1290">
        <f>ROUND((Source!FX2265/100)*((ROUND(Source!AF2265*Source!I2265, 2)+ROUND(Source!AE2265*Source!I2265, 2))), 2)</f>
        <v>460.69</v>
      </c>
      <c r="T1290">
        <f>Source!X2265</f>
        <v>12994.93</v>
      </c>
      <c r="U1290">
        <f>ROUND((Source!FY2265/100)*((ROUND(Source!AF2265*Source!I2265, 2)+ROUND(Source!AE2265*Source!I2265, 2))), 2)</f>
        <v>227.91</v>
      </c>
      <c r="V1290">
        <f>Source!Y2265</f>
        <v>6010.15</v>
      </c>
    </row>
    <row r="1291" spans="1:26">
      <c r="C1291" s="31" t="str">
        <f>"Объем: "&amp;Source!I2265&amp;"=25,4/"&amp;"100"</f>
        <v>Объем: 0,254=25,4/100</v>
      </c>
    </row>
    <row r="1292" spans="1:26" ht="14.25">
      <c r="A1292" s="23"/>
      <c r="B1292" s="53"/>
      <c r="C1292" s="53" t="s">
        <v>938</v>
      </c>
      <c r="D1292" s="37"/>
      <c r="E1292" s="10"/>
      <c r="F1292" s="38">
        <f>Source!AO2265</f>
        <v>1649.92</v>
      </c>
      <c r="G1292" s="39" t="str">
        <f>Source!DG2265</f>
        <v>)*1,15</v>
      </c>
      <c r="H1292" s="38">
        <f>ROUND(Source!AF2265*Source!I2265, 2)</f>
        <v>481.94</v>
      </c>
      <c r="I1292" s="39"/>
      <c r="J1292" s="39">
        <f>IF(Source!BA2265&lt;&gt; 0, Source!BA2265, 1)</f>
        <v>33.32</v>
      </c>
      <c r="K1292" s="38">
        <f>Source!S2265</f>
        <v>16058.31</v>
      </c>
      <c r="L1292" s="40"/>
      <c r="R1292">
        <f>H1292</f>
        <v>481.94</v>
      </c>
    </row>
    <row r="1293" spans="1:26" ht="14.25">
      <c r="A1293" s="23"/>
      <c r="B1293" s="53"/>
      <c r="C1293" s="53" t="s">
        <v>92</v>
      </c>
      <c r="D1293" s="37"/>
      <c r="E1293" s="10"/>
      <c r="F1293" s="38">
        <f>Source!AM2265</f>
        <v>32.549999999999997</v>
      </c>
      <c r="G1293" s="39" t="str">
        <f>Source!DE2265</f>
        <v>)*1,25</v>
      </c>
      <c r="H1293" s="38">
        <f>ROUND(Source!AD2265*Source!I2265, 2)</f>
        <v>10.34</v>
      </c>
      <c r="I1293" s="39"/>
      <c r="J1293" s="39">
        <f>IF(Source!BB2265&lt;&gt; 0, Source!BB2265, 1)</f>
        <v>20.65</v>
      </c>
      <c r="K1293" s="38">
        <f>Source!Q2265</f>
        <v>213.42</v>
      </c>
      <c r="L1293" s="40"/>
    </row>
    <row r="1294" spans="1:26" ht="14.25">
      <c r="A1294" s="23"/>
      <c r="B1294" s="53"/>
      <c r="C1294" s="53" t="s">
        <v>944</v>
      </c>
      <c r="D1294" s="37"/>
      <c r="E1294" s="10"/>
      <c r="F1294" s="38">
        <f>Source!AN2265</f>
        <v>17.52</v>
      </c>
      <c r="G1294" s="39" t="str">
        <f>Source!DF2265</f>
        <v>)*1,25</v>
      </c>
      <c r="H1294" s="50">
        <f>ROUND(Source!AE2265*Source!I2265, 2)</f>
        <v>5.56</v>
      </c>
      <c r="I1294" s="39"/>
      <c r="J1294" s="39">
        <f>IF(Source!BS2265&lt;&gt; 0, Source!BS2265, 1)</f>
        <v>33.32</v>
      </c>
      <c r="K1294" s="50">
        <f>Source!R2265</f>
        <v>185.35</v>
      </c>
      <c r="L1294" s="40"/>
      <c r="R1294">
        <f>H1294</f>
        <v>5.56</v>
      </c>
    </row>
    <row r="1295" spans="1:26" ht="14.25">
      <c r="A1295" s="23"/>
      <c r="B1295" s="53"/>
      <c r="C1295" s="53" t="s">
        <v>946</v>
      </c>
      <c r="D1295" s="37"/>
      <c r="E1295" s="10"/>
      <c r="F1295" s="38">
        <f>Source!AL2265</f>
        <v>12069.67</v>
      </c>
      <c r="G1295" s="39" t="str">
        <f>Source!DD2265</f>
        <v/>
      </c>
      <c r="H1295" s="38">
        <f>ROUND(Source!AC2265*Source!I2265, 2)</f>
        <v>3065.7</v>
      </c>
      <c r="I1295" s="39"/>
      <c r="J1295" s="39">
        <f>IF(Source!BC2265&lt;&gt; 0, Source!BC2265, 1)</f>
        <v>5.47</v>
      </c>
      <c r="K1295" s="38">
        <f>Source!P2265</f>
        <v>16769.36</v>
      </c>
      <c r="L1295" s="40"/>
    </row>
    <row r="1296" spans="1:26" ht="14.25">
      <c r="A1296" s="23"/>
      <c r="B1296" s="53"/>
      <c r="C1296" s="53" t="s">
        <v>939</v>
      </c>
      <c r="D1296" s="37" t="s">
        <v>940</v>
      </c>
      <c r="E1296" s="10">
        <f>Source!BZ2265</f>
        <v>105</v>
      </c>
      <c r="F1296" s="58" t="str">
        <f>CONCATENATE(" )", Source!DL2265, Source!FT2265, "=", Source!FX2265)</f>
        <v xml:space="preserve"> )*0,9=94,5</v>
      </c>
      <c r="G1296" s="59"/>
      <c r="H1296" s="38">
        <f>SUM(S1290:S1298)</f>
        <v>460.69</v>
      </c>
      <c r="I1296" s="41" t="str">
        <f>CONCATENATE(Source!FX2265, Source!FV2265, "=")</f>
        <v>94,5*0,85=</v>
      </c>
      <c r="J1296" s="36">
        <f>Source!AT2265</f>
        <v>80</v>
      </c>
      <c r="K1296" s="38">
        <f>SUM(T1290:T1298)</f>
        <v>12994.93</v>
      </c>
      <c r="L1296" s="40"/>
    </row>
    <row r="1297" spans="1:26" ht="14.25">
      <c r="A1297" s="23"/>
      <c r="B1297" s="53"/>
      <c r="C1297" s="53" t="s">
        <v>941</v>
      </c>
      <c r="D1297" s="37" t="s">
        <v>940</v>
      </c>
      <c r="E1297" s="10">
        <f>Source!CA2265</f>
        <v>55</v>
      </c>
      <c r="F1297" s="58" t="str">
        <f>CONCATENATE(" )", Source!DM2265, Source!FU2265, "=", Source!FY2265)</f>
        <v xml:space="preserve"> )*0,85=46,75</v>
      </c>
      <c r="G1297" s="59"/>
      <c r="H1297" s="38">
        <f>SUM(U1290:U1298)</f>
        <v>227.91</v>
      </c>
      <c r="I1297" s="41" t="str">
        <f>CONCATENATE(Source!FY2265, Source!FW2265, "=")</f>
        <v>46,75*0,8=</v>
      </c>
      <c r="J1297" s="36">
        <f>Source!AU2265</f>
        <v>37</v>
      </c>
      <c r="K1297" s="38">
        <f>SUM(V1290:V1298)</f>
        <v>6010.15</v>
      </c>
      <c r="L1297" s="40"/>
    </row>
    <row r="1298" spans="1:26" ht="14.25">
      <c r="A1298" s="54"/>
      <c r="B1298" s="55"/>
      <c r="C1298" s="55" t="s">
        <v>942</v>
      </c>
      <c r="D1298" s="43" t="s">
        <v>943</v>
      </c>
      <c r="E1298" s="44">
        <f>Source!AQ2265</f>
        <v>179.73</v>
      </c>
      <c r="F1298" s="45"/>
      <c r="G1298" s="47" t="str">
        <f>Source!DI2265</f>
        <v>)*1,15</v>
      </c>
      <c r="H1298" s="45"/>
      <c r="I1298" s="47"/>
      <c r="J1298" s="47"/>
      <c r="K1298" s="45"/>
      <c r="L1298" s="51">
        <f>Source!U2265</f>
        <v>52.499132999999993</v>
      </c>
    </row>
    <row r="1299" spans="1:26" ht="15">
      <c r="G1299" s="60">
        <f>H1292+H1293+H1295+H1296+H1297</f>
        <v>4246.58</v>
      </c>
      <c r="H1299" s="60"/>
      <c r="J1299" s="60">
        <f>K1292+K1293+K1295+K1296+K1297</f>
        <v>52046.17</v>
      </c>
      <c r="K1299" s="60"/>
      <c r="L1299" s="49">
        <f>Source!U2265</f>
        <v>52.499132999999993</v>
      </c>
      <c r="O1299" s="32">
        <f>G1299</f>
        <v>4246.58</v>
      </c>
      <c r="P1299" s="32">
        <f>J1299</f>
        <v>52046.17</v>
      </c>
      <c r="Q1299" s="32">
        <f>L1299</f>
        <v>52.499132999999993</v>
      </c>
      <c r="W1299">
        <f>IF(Source!BI2265&lt;=1,H1292+H1293+H1295+H1296+H1297, 0)</f>
        <v>4246.58</v>
      </c>
      <c r="X1299">
        <f>IF(Source!BI2265=2,H1292+H1293+H1295+H1296+H1297, 0)</f>
        <v>0</v>
      </c>
      <c r="Y1299">
        <f>IF(Source!BI2265=3,H1292+H1293+H1295+H1296+H1297, 0)</f>
        <v>0</v>
      </c>
      <c r="Z1299">
        <f>IF(Source!BI2265=4,H1292+H1293+H1295+H1296+H1297, 0)</f>
        <v>0</v>
      </c>
    </row>
    <row r="1300" spans="1:26" ht="42.75">
      <c r="A1300" s="23" t="str">
        <f>Source!E2266</f>
        <v>11</v>
      </c>
      <c r="B1300" s="53" t="str">
        <f>Source!F2266</f>
        <v>м08-03-591-2</v>
      </c>
      <c r="C1300" s="53" t="str">
        <f>Source!G2266</f>
        <v>Выключатель одноклавишный утопленного типа при скрытой проводке</v>
      </c>
      <c r="D1300" s="37" t="str">
        <f>Source!H2266</f>
        <v>100 шт.</v>
      </c>
      <c r="E1300" s="10">
        <f>Source!I2266</f>
        <v>0.02</v>
      </c>
      <c r="F1300" s="38">
        <f>Source!AL2266+Source!AM2266+Source!AO2266</f>
        <v>297.28999999999996</v>
      </c>
      <c r="G1300" s="39"/>
      <c r="H1300" s="38"/>
      <c r="I1300" s="39" t="str">
        <f>Source!BO2266</f>
        <v>м08-03-591-2</v>
      </c>
      <c r="J1300" s="39"/>
      <c r="K1300" s="38"/>
      <c r="L1300" s="40"/>
      <c r="S1300">
        <f>ROUND((Source!FX2266/100)*((ROUND(Source!AF2266*Source!I2266, 2)+ROUND(Source!AE2266*Source!I2266, 2))), 2)</f>
        <v>4.8600000000000003</v>
      </c>
      <c r="T1300">
        <f>Source!X2266</f>
        <v>138.15</v>
      </c>
      <c r="U1300">
        <f>ROUND((Source!FY2266/100)*((ROUND(Source!AF2266*Source!I2266, 2)+ROUND(Source!AE2266*Source!I2266, 2))), 2)</f>
        <v>3.33</v>
      </c>
      <c r="V1300">
        <f>Source!Y2266</f>
        <v>88.69</v>
      </c>
    </row>
    <row r="1301" spans="1:26">
      <c r="C1301" s="31" t="str">
        <f>"Объем: "&amp;Source!I2266&amp;"=2/"&amp;"100"</f>
        <v>Объем: 0,02=2/100</v>
      </c>
    </row>
    <row r="1302" spans="1:26" ht="14.25">
      <c r="A1302" s="23"/>
      <c r="B1302" s="53"/>
      <c r="C1302" s="53" t="s">
        <v>938</v>
      </c>
      <c r="D1302" s="37"/>
      <c r="E1302" s="10"/>
      <c r="F1302" s="38">
        <f>Source!AO2266</f>
        <v>255.54</v>
      </c>
      <c r="G1302" s="39" t="str">
        <f>Source!DG2266</f>
        <v/>
      </c>
      <c r="H1302" s="38">
        <f>ROUND(Source!AF2266*Source!I2266, 2)</f>
        <v>5.1100000000000003</v>
      </c>
      <c r="I1302" s="39"/>
      <c r="J1302" s="39">
        <f>IF(Source!BA2266&lt;&gt; 0, Source!BA2266, 1)</f>
        <v>33.32</v>
      </c>
      <c r="K1302" s="38">
        <f>Source!S2266</f>
        <v>170.29</v>
      </c>
      <c r="L1302" s="40"/>
      <c r="R1302">
        <f>H1302</f>
        <v>5.1100000000000003</v>
      </c>
    </row>
    <row r="1303" spans="1:26" ht="14.25">
      <c r="A1303" s="23"/>
      <c r="B1303" s="53"/>
      <c r="C1303" s="53" t="s">
        <v>92</v>
      </c>
      <c r="D1303" s="37"/>
      <c r="E1303" s="10"/>
      <c r="F1303" s="38">
        <f>Source!AM2266</f>
        <v>5.78</v>
      </c>
      <c r="G1303" s="39" t="str">
        <f>Source!DE2266</f>
        <v/>
      </c>
      <c r="H1303" s="38">
        <f>ROUND(Source!AD2266*Source!I2266, 2)</f>
        <v>0.12</v>
      </c>
      <c r="I1303" s="39"/>
      <c r="J1303" s="39">
        <f>IF(Source!BB2266&lt;&gt; 0, Source!BB2266, 1)</f>
        <v>9.01</v>
      </c>
      <c r="K1303" s="38">
        <f>Source!Q2266</f>
        <v>1.04</v>
      </c>
      <c r="L1303" s="40"/>
    </row>
    <row r="1304" spans="1:26" ht="14.25">
      <c r="A1304" s="23"/>
      <c r="B1304" s="53"/>
      <c r="C1304" s="53" t="s">
        <v>944</v>
      </c>
      <c r="D1304" s="37"/>
      <c r="E1304" s="10"/>
      <c r="F1304" s="38">
        <f>Source!AN2266</f>
        <v>0.41</v>
      </c>
      <c r="G1304" s="39" t="str">
        <f>Source!DF2266</f>
        <v/>
      </c>
      <c r="H1304" s="50">
        <f>ROUND(Source!AE2266*Source!I2266, 2)</f>
        <v>0.01</v>
      </c>
      <c r="I1304" s="39"/>
      <c r="J1304" s="39">
        <f>IF(Source!BS2266&lt;&gt; 0, Source!BS2266, 1)</f>
        <v>33.32</v>
      </c>
      <c r="K1304" s="50">
        <f>Source!R2266</f>
        <v>0.27</v>
      </c>
      <c r="L1304" s="40"/>
      <c r="R1304">
        <f>H1304</f>
        <v>0.01</v>
      </c>
    </row>
    <row r="1305" spans="1:26" ht="14.25">
      <c r="A1305" s="23"/>
      <c r="B1305" s="53"/>
      <c r="C1305" s="53" t="s">
        <v>946</v>
      </c>
      <c r="D1305" s="37"/>
      <c r="E1305" s="10"/>
      <c r="F1305" s="38">
        <f>Source!AL2266</f>
        <v>35.97</v>
      </c>
      <c r="G1305" s="39" t="str">
        <f>Source!DD2266</f>
        <v/>
      </c>
      <c r="H1305" s="38">
        <f>ROUND(Source!AC2266*Source!I2266, 2)</f>
        <v>0.72</v>
      </c>
      <c r="I1305" s="39"/>
      <c r="J1305" s="39">
        <f>IF(Source!BC2266&lt;&gt; 0, Source!BC2266, 1)</f>
        <v>7.12</v>
      </c>
      <c r="K1305" s="38">
        <f>Source!P2266</f>
        <v>5.12</v>
      </c>
      <c r="L1305" s="40"/>
    </row>
    <row r="1306" spans="1:26" ht="14.25">
      <c r="A1306" s="23"/>
      <c r="B1306" s="53"/>
      <c r="C1306" s="53" t="s">
        <v>939</v>
      </c>
      <c r="D1306" s="37" t="s">
        <v>940</v>
      </c>
      <c r="E1306" s="10">
        <f>Source!BZ2266</f>
        <v>95</v>
      </c>
      <c r="F1306" s="56"/>
      <c r="G1306" s="39"/>
      <c r="H1306" s="38">
        <f>SUM(S1300:S1308)</f>
        <v>4.8600000000000003</v>
      </c>
      <c r="I1306" s="41" t="str">
        <f>CONCATENATE(Source!FX2266, Source!FV2266, "=")</f>
        <v>95*0,85=</v>
      </c>
      <c r="J1306" s="36">
        <f>Source!AT2266</f>
        <v>81</v>
      </c>
      <c r="K1306" s="38">
        <f>SUM(T1300:T1308)</f>
        <v>138.15</v>
      </c>
      <c r="L1306" s="40"/>
    </row>
    <row r="1307" spans="1:26" ht="14.25">
      <c r="A1307" s="23"/>
      <c r="B1307" s="53"/>
      <c r="C1307" s="53" t="s">
        <v>941</v>
      </c>
      <c r="D1307" s="37" t="s">
        <v>940</v>
      </c>
      <c r="E1307" s="10">
        <f>Source!CA2266</f>
        <v>65</v>
      </c>
      <c r="F1307" s="56"/>
      <c r="G1307" s="39"/>
      <c r="H1307" s="38">
        <f>SUM(U1300:U1308)</f>
        <v>3.33</v>
      </c>
      <c r="I1307" s="41" t="str">
        <f>CONCATENATE(Source!FY2266, Source!FW2266, "=")</f>
        <v>65*0,8=</v>
      </c>
      <c r="J1307" s="36">
        <f>Source!AU2266</f>
        <v>52</v>
      </c>
      <c r="K1307" s="38">
        <f>SUM(V1300:V1308)</f>
        <v>88.69</v>
      </c>
      <c r="L1307" s="40"/>
    </row>
    <row r="1308" spans="1:26" ht="14.25">
      <c r="A1308" s="54"/>
      <c r="B1308" s="55"/>
      <c r="C1308" s="55" t="s">
        <v>942</v>
      </c>
      <c r="D1308" s="43" t="s">
        <v>943</v>
      </c>
      <c r="E1308" s="44">
        <f>Source!AQ2266</f>
        <v>25.76</v>
      </c>
      <c r="F1308" s="45"/>
      <c r="G1308" s="47" t="str">
        <f>Source!DI2266</f>
        <v/>
      </c>
      <c r="H1308" s="45"/>
      <c r="I1308" s="47"/>
      <c r="J1308" s="47"/>
      <c r="K1308" s="45"/>
      <c r="L1308" s="51">
        <f>Source!U2266</f>
        <v>0.51519999999999999</v>
      </c>
    </row>
    <row r="1309" spans="1:26" ht="15">
      <c r="G1309" s="60">
        <f>H1302+H1303+H1305+H1306+H1307</f>
        <v>14.14</v>
      </c>
      <c r="H1309" s="60"/>
      <c r="J1309" s="60">
        <f>K1302+K1303+K1305+K1306+K1307</f>
        <v>403.29</v>
      </c>
      <c r="K1309" s="60"/>
      <c r="L1309" s="49">
        <f>Source!U2266</f>
        <v>0.51519999999999999</v>
      </c>
      <c r="O1309" s="32">
        <f>G1309</f>
        <v>14.14</v>
      </c>
      <c r="P1309" s="32">
        <f>J1309</f>
        <v>403.29</v>
      </c>
      <c r="Q1309" s="32">
        <f>L1309</f>
        <v>0.51519999999999999</v>
      </c>
      <c r="W1309">
        <f>IF(Source!BI2266&lt;=1,H1302+H1303+H1305+H1306+H1307, 0)</f>
        <v>0</v>
      </c>
      <c r="X1309">
        <f>IF(Source!BI2266=2,H1302+H1303+H1305+H1306+H1307, 0)</f>
        <v>14.14</v>
      </c>
      <c r="Y1309">
        <f>IF(Source!BI2266=3,H1302+H1303+H1305+H1306+H1307, 0)</f>
        <v>0</v>
      </c>
      <c r="Z1309">
        <f>IF(Source!BI2266=4,H1302+H1303+H1305+H1306+H1307, 0)</f>
        <v>0</v>
      </c>
    </row>
    <row r="1310" spans="1:26" ht="79.5">
      <c r="A1310" s="23" t="str">
        <f>Source!E2267</f>
        <v>14</v>
      </c>
      <c r="B1310" s="53" t="s">
        <v>956</v>
      </c>
      <c r="C1310" s="53" t="str">
        <f>Source!G2267</f>
        <v>Устройство покрытий из керамогранитных плиток размером 30х30 см</v>
      </c>
      <c r="D1310" s="37" t="str">
        <f>Source!H2267</f>
        <v>100 м2</v>
      </c>
      <c r="E1310" s="10">
        <f>Source!I2267</f>
        <v>2.8000000000000001E-2</v>
      </c>
      <c r="F1310" s="38">
        <f>Source!AL2267+Source!AM2267+Source!AO2267</f>
        <v>9873.0199999999986</v>
      </c>
      <c r="G1310" s="39"/>
      <c r="H1310" s="38"/>
      <c r="I1310" s="39" t="str">
        <f>Source!BO2267</f>
        <v>11-01-300-1</v>
      </c>
      <c r="J1310" s="39"/>
      <c r="K1310" s="38"/>
      <c r="L1310" s="40"/>
      <c r="S1310">
        <f>ROUND((Source!FX2267/100)*((ROUND(Source!AF2267*Source!I2267, 2)+ROUND(Source!AE2267*Source!I2267, 2))), 2)</f>
        <v>25.66</v>
      </c>
      <c r="T1310">
        <f>Source!X2267</f>
        <v>725.89</v>
      </c>
      <c r="U1310">
        <f>ROUND((Source!FY2267/100)*((ROUND(Source!AF2267*Source!I2267, 2)+ROUND(Source!AE2267*Source!I2267, 2))), 2)</f>
        <v>14.78</v>
      </c>
      <c r="V1310">
        <f>Source!Y2267</f>
        <v>393.83</v>
      </c>
    </row>
    <row r="1311" spans="1:26">
      <c r="C1311" s="31" t="str">
        <f>"Объем: "&amp;Source!I2267&amp;"=2,8/"&amp;"100"</f>
        <v>Объем: 0,028=2,8/100</v>
      </c>
    </row>
    <row r="1312" spans="1:26" ht="14.25">
      <c r="A1312" s="23"/>
      <c r="B1312" s="53"/>
      <c r="C1312" s="53" t="s">
        <v>938</v>
      </c>
      <c r="D1312" s="37"/>
      <c r="E1312" s="10"/>
      <c r="F1312" s="38">
        <f>Source!AO2267</f>
        <v>669.75</v>
      </c>
      <c r="G1312" s="39" t="str">
        <f>Source!DG2267</f>
        <v>)*1,15</v>
      </c>
      <c r="H1312" s="38">
        <f>ROUND(Source!AF2267*Source!I2267, 2)</f>
        <v>21.57</v>
      </c>
      <c r="I1312" s="39"/>
      <c r="J1312" s="39">
        <f>IF(Source!BA2267&lt;&gt; 0, Source!BA2267, 1)</f>
        <v>33.32</v>
      </c>
      <c r="K1312" s="38">
        <f>Source!S2267</f>
        <v>718.58</v>
      </c>
      <c r="L1312" s="40"/>
      <c r="R1312">
        <f>H1312</f>
        <v>21.57</v>
      </c>
    </row>
    <row r="1313" spans="1:26" ht="14.25">
      <c r="A1313" s="23"/>
      <c r="B1313" s="53"/>
      <c r="C1313" s="53" t="s">
        <v>92</v>
      </c>
      <c r="D1313" s="37"/>
      <c r="E1313" s="10"/>
      <c r="F1313" s="38">
        <f>Source!AM2267</f>
        <v>147.97</v>
      </c>
      <c r="G1313" s="39" t="str">
        <f>Source!DE2267</f>
        <v>)*1,25</v>
      </c>
      <c r="H1313" s="38">
        <f>ROUND(Source!AD2267*Source!I2267, 2)</f>
        <v>5.18</v>
      </c>
      <c r="I1313" s="39"/>
      <c r="J1313" s="39">
        <f>IF(Source!BB2267&lt;&gt; 0, Source!BB2267, 1)</f>
        <v>14.59</v>
      </c>
      <c r="K1313" s="38">
        <f>Source!Q2267</f>
        <v>75.56</v>
      </c>
      <c r="L1313" s="40"/>
    </row>
    <row r="1314" spans="1:26" ht="14.25">
      <c r="A1314" s="23"/>
      <c r="B1314" s="53"/>
      <c r="C1314" s="53" t="s">
        <v>944</v>
      </c>
      <c r="D1314" s="37"/>
      <c r="E1314" s="10"/>
      <c r="F1314" s="38">
        <f>Source!AN2267</f>
        <v>45.99</v>
      </c>
      <c r="G1314" s="39" t="str">
        <f>Source!DF2267</f>
        <v>)*1,25</v>
      </c>
      <c r="H1314" s="50">
        <f>ROUND(Source!AE2267*Source!I2267, 2)</f>
        <v>1.61</v>
      </c>
      <c r="I1314" s="39"/>
      <c r="J1314" s="39">
        <f>IF(Source!BS2267&lt;&gt; 0, Source!BS2267, 1)</f>
        <v>33.32</v>
      </c>
      <c r="K1314" s="50">
        <f>Source!R2267</f>
        <v>53.64</v>
      </c>
      <c r="L1314" s="40"/>
      <c r="R1314">
        <f>H1314</f>
        <v>1.61</v>
      </c>
    </row>
    <row r="1315" spans="1:26" ht="14.25">
      <c r="A1315" s="23"/>
      <c r="B1315" s="53"/>
      <c r="C1315" s="53" t="s">
        <v>946</v>
      </c>
      <c r="D1315" s="37"/>
      <c r="E1315" s="10"/>
      <c r="F1315" s="38">
        <f>Source!AL2267</f>
        <v>9055.2999999999993</v>
      </c>
      <c r="G1315" s="39" t="str">
        <f>Source!DD2267</f>
        <v/>
      </c>
      <c r="H1315" s="38">
        <f>ROUND(Source!AC2267*Source!I2267, 2)</f>
        <v>253.55</v>
      </c>
      <c r="I1315" s="39"/>
      <c r="J1315" s="39">
        <f>IF(Source!BC2267&lt;&gt; 0, Source!BC2267, 1)</f>
        <v>4.6100000000000003</v>
      </c>
      <c r="K1315" s="38">
        <f>Source!P2267</f>
        <v>1168.8599999999999</v>
      </c>
      <c r="L1315" s="40"/>
    </row>
    <row r="1316" spans="1:26" ht="14.25">
      <c r="A1316" s="23"/>
      <c r="B1316" s="53"/>
      <c r="C1316" s="53" t="s">
        <v>939</v>
      </c>
      <c r="D1316" s="37" t="s">
        <v>940</v>
      </c>
      <c r="E1316" s="10">
        <f>Source!BZ2267</f>
        <v>123</v>
      </c>
      <c r="F1316" s="58" t="str">
        <f>CONCATENATE(" )", Source!DL2267, Source!FT2267, "=", Source!FX2267)</f>
        <v xml:space="preserve"> )*0,9=110,7</v>
      </c>
      <c r="G1316" s="59"/>
      <c r="H1316" s="38">
        <f>SUM(S1310:S1319)</f>
        <v>25.66</v>
      </c>
      <c r="I1316" s="41" t="str">
        <f>CONCATENATE(Source!FX2267, Source!FV2267, "=")</f>
        <v>110,7*0,85=</v>
      </c>
      <c r="J1316" s="36">
        <f>Source!AT2267</f>
        <v>94</v>
      </c>
      <c r="K1316" s="38">
        <f>SUM(T1310:T1319)</f>
        <v>725.89</v>
      </c>
      <c r="L1316" s="40"/>
    </row>
    <row r="1317" spans="1:26" ht="14.25">
      <c r="A1317" s="23"/>
      <c r="B1317" s="53"/>
      <c r="C1317" s="53" t="s">
        <v>941</v>
      </c>
      <c r="D1317" s="37" t="s">
        <v>940</v>
      </c>
      <c r="E1317" s="10">
        <f>Source!CA2267</f>
        <v>75</v>
      </c>
      <c r="F1317" s="58" t="str">
        <f>CONCATENATE(" )", Source!DM2267, Source!FU2267, "=", Source!FY2267)</f>
        <v xml:space="preserve"> )*0,85=63,75</v>
      </c>
      <c r="G1317" s="59"/>
      <c r="H1317" s="38">
        <f>SUM(U1310:U1319)</f>
        <v>14.78</v>
      </c>
      <c r="I1317" s="41" t="str">
        <f>CONCATENATE(Source!FY2267, Source!FW2267, "=")</f>
        <v>63,75*0,8=</v>
      </c>
      <c r="J1317" s="36">
        <f>Source!AU2267</f>
        <v>51</v>
      </c>
      <c r="K1317" s="38">
        <f>SUM(V1310:V1319)</f>
        <v>393.83</v>
      </c>
      <c r="L1317" s="40"/>
    </row>
    <row r="1318" spans="1:26" ht="14.25">
      <c r="A1318" s="23"/>
      <c r="B1318" s="53"/>
      <c r="C1318" s="53" t="s">
        <v>942</v>
      </c>
      <c r="D1318" s="37" t="s">
        <v>943</v>
      </c>
      <c r="E1318" s="10">
        <f>Source!AQ2267</f>
        <v>76.63</v>
      </c>
      <c r="F1318" s="38"/>
      <c r="G1318" s="39" t="str">
        <f>Source!DI2267</f>
        <v>)*1,15</v>
      </c>
      <c r="H1318" s="38"/>
      <c r="I1318" s="39"/>
      <c r="J1318" s="39"/>
      <c r="K1318" s="38"/>
      <c r="L1318" s="42">
        <f>Source!U2267</f>
        <v>2.4674859999999996</v>
      </c>
    </row>
    <row r="1319" spans="1:26" ht="57">
      <c r="A1319" s="54" t="str">
        <f>Source!E2268</f>
        <v>14,1</v>
      </c>
      <c r="B1319" s="55" t="str">
        <f>Source!F2268</f>
        <v>101-1741</v>
      </c>
      <c r="C1319" s="55" t="str">
        <f>Source!G2268</f>
        <v>Плитки керамические для полов гладкие неглазурованные многоцветные квадратные и прямоугольные</v>
      </c>
      <c r="D1319" s="43" t="str">
        <f>Source!H2268</f>
        <v>м2</v>
      </c>
      <c r="E1319" s="44">
        <f>Source!I2268</f>
        <v>2.8</v>
      </c>
      <c r="F1319" s="45">
        <f>Source!AL2268+Source!AM2268+Source!AO2268</f>
        <v>67.8</v>
      </c>
      <c r="G1319" s="46" t="s">
        <v>3</v>
      </c>
      <c r="H1319" s="45">
        <f>ROUND(Source!AC2268*Source!I2268, 2)+ROUND(Source!AD2268*Source!I2268, 2)+ROUND(Source!AF2268*Source!I2268, 2)</f>
        <v>189.84</v>
      </c>
      <c r="I1319" s="47"/>
      <c r="J1319" s="47">
        <f>IF(Source!BC2268&lt;&gt; 0, Source!BC2268, 1)</f>
        <v>7.87</v>
      </c>
      <c r="K1319" s="45">
        <f>Source!O2268</f>
        <v>1494.04</v>
      </c>
      <c r="L1319" s="48"/>
      <c r="S1319">
        <f>ROUND((Source!FX2268/100)*((ROUND(Source!AF2268*Source!I2268, 2)+ROUND(Source!AE2268*Source!I2268, 2))), 2)</f>
        <v>0</v>
      </c>
      <c r="T1319">
        <f>Source!X2268</f>
        <v>0</v>
      </c>
      <c r="U1319">
        <f>ROUND((Source!FY2268/100)*((ROUND(Source!AF2268*Source!I2268, 2)+ROUND(Source!AE2268*Source!I2268, 2))), 2)</f>
        <v>0</v>
      </c>
      <c r="V1319">
        <f>Source!Y2268</f>
        <v>0</v>
      </c>
      <c r="W1319">
        <f>IF(Source!BI2268&lt;=1,H1319, 0)</f>
        <v>189.84</v>
      </c>
      <c r="X1319">
        <f>IF(Source!BI2268=2,H1319, 0)</f>
        <v>0</v>
      </c>
      <c r="Y1319">
        <f>IF(Source!BI2268=3,H1319, 0)</f>
        <v>0</v>
      </c>
      <c r="Z1319">
        <f>IF(Source!BI2268=4,H1319, 0)</f>
        <v>0</v>
      </c>
    </row>
    <row r="1320" spans="1:26" ht="15">
      <c r="G1320" s="60">
        <f>H1312+H1313+H1315+H1316+H1317+SUM(H1319:H1319)</f>
        <v>510.58000000000004</v>
      </c>
      <c r="H1320" s="60"/>
      <c r="J1320" s="60">
        <f>K1312+K1313+K1315+K1316+K1317+SUM(K1319:K1319)</f>
        <v>4576.76</v>
      </c>
      <c r="K1320" s="60"/>
      <c r="L1320" s="49">
        <f>Source!U2267</f>
        <v>2.4674859999999996</v>
      </c>
      <c r="O1320" s="32">
        <f>G1320</f>
        <v>510.58000000000004</v>
      </c>
      <c r="P1320" s="32">
        <f>J1320</f>
        <v>4576.76</v>
      </c>
      <c r="Q1320" s="32">
        <f>L1320</f>
        <v>2.4674859999999996</v>
      </c>
      <c r="W1320">
        <f>IF(Source!BI2267&lt;=1,H1312+H1313+H1315+H1316+H1317, 0)</f>
        <v>320.74</v>
      </c>
      <c r="X1320">
        <f>IF(Source!BI2267=2,H1312+H1313+H1315+H1316+H1317, 0)</f>
        <v>0</v>
      </c>
      <c r="Y1320">
        <f>IF(Source!BI2267=3,H1312+H1313+H1315+H1316+H1317, 0)</f>
        <v>0</v>
      </c>
      <c r="Z1320">
        <f>IF(Source!BI2267=4,H1312+H1313+H1315+H1316+H1317, 0)</f>
        <v>0</v>
      </c>
    </row>
    <row r="1321" spans="1:26" ht="79.5">
      <c r="A1321" s="23" t="str">
        <f>Source!E2269</f>
        <v>15</v>
      </c>
      <c r="B1321" s="53" t="s">
        <v>950</v>
      </c>
      <c r="C1321" s="53" t="str">
        <f>Source!G2269</f>
        <v>Устройство подвесных потолков из гипсокартонных листов (ГКЛ) по системе «КНАУФ» одноуровневых (П 113)</v>
      </c>
      <c r="D1321" s="37" t="str">
        <f>Source!H2269</f>
        <v>100 м2 потолка</v>
      </c>
      <c r="E1321" s="10">
        <f>Source!I2269</f>
        <v>2.8000000000000001E-2</v>
      </c>
      <c r="F1321" s="38">
        <f>Source!AL2269+Source!AM2269+Source!AO2269</f>
        <v>6484.31</v>
      </c>
      <c r="G1321" s="39"/>
      <c r="H1321" s="38"/>
      <c r="I1321" s="39" t="str">
        <f>Source!BO2269</f>
        <v>10-05-011-2</v>
      </c>
      <c r="J1321" s="39"/>
      <c r="K1321" s="38"/>
      <c r="L1321" s="40"/>
      <c r="S1321">
        <f>ROUND((Source!FX2269/100)*((ROUND(Source!AF2269*Source!I2269, 2)+ROUND(Source!AE2269*Source!I2269, 2))), 2)</f>
        <v>30.09</v>
      </c>
      <c r="T1321">
        <f>Source!X2269</f>
        <v>849.54</v>
      </c>
      <c r="U1321">
        <f>ROUND((Source!FY2269/100)*((ROUND(Source!AF2269*Source!I2269, 2)+ROUND(Source!AE2269*Source!I2269, 2))), 2)</f>
        <v>15.17</v>
      </c>
      <c r="V1321">
        <f>Source!Y2269</f>
        <v>405.89</v>
      </c>
    </row>
    <row r="1322" spans="1:26">
      <c r="C1322" s="31" t="str">
        <f>"Объем: "&amp;Source!I2269&amp;"=2,8/"&amp;"100"</f>
        <v>Объем: 0,028=2,8/100</v>
      </c>
    </row>
    <row r="1323" spans="1:26" ht="14.25">
      <c r="A1323" s="23"/>
      <c r="B1323" s="53"/>
      <c r="C1323" s="53" t="s">
        <v>938</v>
      </c>
      <c r="D1323" s="37"/>
      <c r="E1323" s="10"/>
      <c r="F1323" s="38">
        <f>Source!AO2269</f>
        <v>879.79</v>
      </c>
      <c r="G1323" s="39" t="str">
        <f>Source!DG2269</f>
        <v>)*1,15</v>
      </c>
      <c r="H1323" s="38">
        <f>ROUND(Source!AF2269*Source!I2269, 2)</f>
        <v>28.33</v>
      </c>
      <c r="I1323" s="39"/>
      <c r="J1323" s="39">
        <f>IF(Source!BA2269&lt;&gt; 0, Source!BA2269, 1)</f>
        <v>33.32</v>
      </c>
      <c r="K1323" s="38">
        <f>Source!S2269</f>
        <v>943.93</v>
      </c>
      <c r="L1323" s="40"/>
      <c r="R1323">
        <f>H1323</f>
        <v>28.33</v>
      </c>
    </row>
    <row r="1324" spans="1:26" ht="14.25">
      <c r="A1324" s="23"/>
      <c r="B1324" s="53"/>
      <c r="C1324" s="53" t="s">
        <v>92</v>
      </c>
      <c r="D1324" s="37"/>
      <c r="E1324" s="10"/>
      <c r="F1324" s="38">
        <f>Source!AM2269</f>
        <v>20.05</v>
      </c>
      <c r="G1324" s="39" t="str">
        <f>Source!DE2269</f>
        <v>)*1,25</v>
      </c>
      <c r="H1324" s="38">
        <f>ROUND(Source!AD2269*Source!I2269, 2)</f>
        <v>0.7</v>
      </c>
      <c r="I1324" s="39"/>
      <c r="J1324" s="39">
        <f>IF(Source!BB2269&lt;&gt; 0, Source!BB2269, 1)</f>
        <v>6.45</v>
      </c>
      <c r="K1324" s="38">
        <f>Source!Q2269</f>
        <v>4.53</v>
      </c>
      <c r="L1324" s="40"/>
    </row>
    <row r="1325" spans="1:26" ht="14.25">
      <c r="A1325" s="23"/>
      <c r="B1325" s="53"/>
      <c r="C1325" s="53" t="s">
        <v>946</v>
      </c>
      <c r="D1325" s="37"/>
      <c r="E1325" s="10"/>
      <c r="F1325" s="38">
        <f>Source!AL2269</f>
        <v>5584.47</v>
      </c>
      <c r="G1325" s="39" t="str">
        <f>Source!DD2269</f>
        <v/>
      </c>
      <c r="H1325" s="38">
        <f>ROUND(Source!AC2269*Source!I2269, 2)</f>
        <v>156.37</v>
      </c>
      <c r="I1325" s="39"/>
      <c r="J1325" s="39">
        <f>IF(Source!BC2269&lt;&gt; 0, Source!BC2269, 1)</f>
        <v>6.17</v>
      </c>
      <c r="K1325" s="38">
        <f>Source!P2269</f>
        <v>964.77</v>
      </c>
      <c r="L1325" s="40"/>
    </row>
    <row r="1326" spans="1:26" ht="14.25">
      <c r="A1326" s="23"/>
      <c r="B1326" s="53"/>
      <c r="C1326" s="53" t="s">
        <v>939</v>
      </c>
      <c r="D1326" s="37" t="s">
        <v>940</v>
      </c>
      <c r="E1326" s="10">
        <f>Source!BZ2269</f>
        <v>118</v>
      </c>
      <c r="F1326" s="58" t="str">
        <f>CONCATENATE(" )", Source!DL2269, Source!FT2269, "=", Source!FX2269)</f>
        <v xml:space="preserve"> )*0,9=106,2</v>
      </c>
      <c r="G1326" s="59"/>
      <c r="H1326" s="38">
        <f>SUM(S1321:S1328)</f>
        <v>30.09</v>
      </c>
      <c r="I1326" s="41" t="str">
        <f>CONCATENATE(Source!FX2269, Source!FV2269, "=")</f>
        <v>106,2*0,85=</v>
      </c>
      <c r="J1326" s="36">
        <f>Source!AT2269</f>
        <v>90</v>
      </c>
      <c r="K1326" s="38">
        <f>SUM(T1321:T1328)</f>
        <v>849.54</v>
      </c>
      <c r="L1326" s="40"/>
    </row>
    <row r="1327" spans="1:26" ht="14.25">
      <c r="A1327" s="23"/>
      <c r="B1327" s="53"/>
      <c r="C1327" s="53" t="s">
        <v>941</v>
      </c>
      <c r="D1327" s="37" t="s">
        <v>940</v>
      </c>
      <c r="E1327" s="10">
        <f>Source!CA2269</f>
        <v>63</v>
      </c>
      <c r="F1327" s="58" t="str">
        <f>CONCATENATE(" )", Source!DM2269, Source!FU2269, "=", Source!FY2269)</f>
        <v xml:space="preserve"> )*0,85=53,55</v>
      </c>
      <c r="G1327" s="59"/>
      <c r="H1327" s="38">
        <f>SUM(U1321:U1328)</f>
        <v>15.17</v>
      </c>
      <c r="I1327" s="41" t="str">
        <f>CONCATENATE(Source!FY2269, Source!FW2269, "=")</f>
        <v>53,55*0,8=</v>
      </c>
      <c r="J1327" s="36">
        <f>Source!AU2269</f>
        <v>43</v>
      </c>
      <c r="K1327" s="38">
        <f>SUM(V1321:V1328)</f>
        <v>405.89</v>
      </c>
      <c r="L1327" s="40"/>
    </row>
    <row r="1328" spans="1:26" ht="14.25">
      <c r="A1328" s="54"/>
      <c r="B1328" s="55"/>
      <c r="C1328" s="55" t="s">
        <v>942</v>
      </c>
      <c r="D1328" s="43" t="s">
        <v>943</v>
      </c>
      <c r="E1328" s="44">
        <f>Source!AQ2269</f>
        <v>97</v>
      </c>
      <c r="F1328" s="45"/>
      <c r="G1328" s="47" t="str">
        <f>Source!DI2269</f>
        <v>)*1,15</v>
      </c>
      <c r="H1328" s="45"/>
      <c r="I1328" s="47"/>
      <c r="J1328" s="47"/>
      <c r="K1328" s="45"/>
      <c r="L1328" s="51">
        <f>Source!U2269</f>
        <v>3.1234000000000002</v>
      </c>
    </row>
    <row r="1329" spans="1:26" ht="15">
      <c r="G1329" s="60">
        <f>H1323+H1324+H1325+H1326+H1327</f>
        <v>230.66</v>
      </c>
      <c r="H1329" s="60"/>
      <c r="J1329" s="60">
        <f>K1323+K1324+K1325+K1326+K1327</f>
        <v>3168.66</v>
      </c>
      <c r="K1329" s="60"/>
      <c r="L1329" s="49">
        <f>Source!U2269</f>
        <v>3.1234000000000002</v>
      </c>
      <c r="O1329" s="32">
        <f>G1329</f>
        <v>230.66</v>
      </c>
      <c r="P1329" s="32">
        <f>J1329</f>
        <v>3168.66</v>
      </c>
      <c r="Q1329" s="32">
        <f>L1329</f>
        <v>3.1234000000000002</v>
      </c>
      <c r="W1329">
        <f>IF(Source!BI2269&lt;=1,H1323+H1324+H1325+H1326+H1327, 0)</f>
        <v>230.66</v>
      </c>
      <c r="X1329">
        <f>IF(Source!BI2269=2,H1323+H1324+H1325+H1326+H1327, 0)</f>
        <v>0</v>
      </c>
      <c r="Y1329">
        <f>IF(Source!BI2269=3,H1323+H1324+H1325+H1326+H1327, 0)</f>
        <v>0</v>
      </c>
      <c r="Z1329">
        <f>IF(Source!BI2269=4,H1323+H1324+H1325+H1326+H1327, 0)</f>
        <v>0</v>
      </c>
    </row>
    <row r="1330" spans="1:26" ht="71.25">
      <c r="A1330" s="23" t="str">
        <f>Source!E2270</f>
        <v>16</v>
      </c>
      <c r="B1330" s="53" t="str">
        <f>Source!F2270</f>
        <v>м08-03-593-6</v>
      </c>
      <c r="C1330" s="53" t="str">
        <f>Source!G2270</f>
        <v>Светильник потолочный или настенный с креплением винтами или болтами для помещений с нормальными условиями среды, одноламповый</v>
      </c>
      <c r="D1330" s="37" t="str">
        <f>Source!H2270</f>
        <v>100 шт.</v>
      </c>
      <c r="E1330" s="10">
        <f>Source!I2270</f>
        <v>0.04</v>
      </c>
      <c r="F1330" s="38">
        <f>Source!AL2270+Source!AM2270+Source!AO2270</f>
        <v>1442.38</v>
      </c>
      <c r="G1330" s="39"/>
      <c r="H1330" s="38"/>
      <c r="I1330" s="39" t="str">
        <f>Source!BO2270</f>
        <v>м08-03-593-6</v>
      </c>
      <c r="J1330" s="39"/>
      <c r="K1330" s="38"/>
      <c r="L1330" s="40"/>
      <c r="S1330">
        <f>ROUND((Source!FX2270/100)*((ROUND(Source!AF2270*Source!I2270, 2)+ROUND(Source!AE2270*Source!I2270, 2))), 2)</f>
        <v>27.08</v>
      </c>
      <c r="T1330">
        <f>Source!X2270</f>
        <v>769.33</v>
      </c>
      <c r="U1330">
        <f>ROUND((Source!FY2270/100)*((ROUND(Source!AF2270*Source!I2270, 2)+ROUND(Source!AE2270*Source!I2270, 2))), 2)</f>
        <v>18.53</v>
      </c>
      <c r="V1330">
        <f>Source!Y2270</f>
        <v>493.89</v>
      </c>
    </row>
    <row r="1331" spans="1:26">
      <c r="C1331" s="31" t="str">
        <f>"Объем: "&amp;Source!I2270&amp;"=4/"&amp;"100"</f>
        <v>Объем: 0,04=4/100</v>
      </c>
    </row>
    <row r="1332" spans="1:26" ht="14.25">
      <c r="A1332" s="23"/>
      <c r="B1332" s="53"/>
      <c r="C1332" s="53" t="s">
        <v>938</v>
      </c>
      <c r="D1332" s="37"/>
      <c r="E1332" s="10"/>
      <c r="F1332" s="38">
        <f>Source!AO2270</f>
        <v>700.75</v>
      </c>
      <c r="G1332" s="39" t="str">
        <f>Source!DG2270</f>
        <v/>
      </c>
      <c r="H1332" s="38">
        <f>ROUND(Source!AF2270*Source!I2270, 2)</f>
        <v>28.03</v>
      </c>
      <c r="I1332" s="39"/>
      <c r="J1332" s="39">
        <f>IF(Source!BA2270&lt;&gt; 0, Source!BA2270, 1)</f>
        <v>33.32</v>
      </c>
      <c r="K1332" s="38">
        <f>Source!S2270</f>
        <v>933.96</v>
      </c>
      <c r="L1332" s="40"/>
      <c r="R1332">
        <f>H1332</f>
        <v>28.03</v>
      </c>
    </row>
    <row r="1333" spans="1:26" ht="14.25">
      <c r="A1333" s="23"/>
      <c r="B1333" s="53"/>
      <c r="C1333" s="53" t="s">
        <v>92</v>
      </c>
      <c r="D1333" s="37"/>
      <c r="E1333" s="10"/>
      <c r="F1333" s="38">
        <f>Source!AM2270</f>
        <v>226.27</v>
      </c>
      <c r="G1333" s="39" t="str">
        <f>Source!DE2270</f>
        <v/>
      </c>
      <c r="H1333" s="38">
        <f>ROUND(Source!AD2270*Source!I2270, 2)</f>
        <v>9.0500000000000007</v>
      </c>
      <c r="I1333" s="39"/>
      <c r="J1333" s="39">
        <f>IF(Source!BB2270&lt;&gt; 0, Source!BB2270, 1)</f>
        <v>8.4499999999999993</v>
      </c>
      <c r="K1333" s="38">
        <f>Source!Q2270</f>
        <v>76.48</v>
      </c>
      <c r="L1333" s="40"/>
    </row>
    <row r="1334" spans="1:26" ht="14.25">
      <c r="A1334" s="23"/>
      <c r="B1334" s="53"/>
      <c r="C1334" s="53" t="s">
        <v>944</v>
      </c>
      <c r="D1334" s="37"/>
      <c r="E1334" s="10"/>
      <c r="F1334" s="38">
        <f>Source!AN2270</f>
        <v>11.88</v>
      </c>
      <c r="G1334" s="39" t="str">
        <f>Source!DF2270</f>
        <v/>
      </c>
      <c r="H1334" s="50">
        <f>ROUND(Source!AE2270*Source!I2270, 2)</f>
        <v>0.48</v>
      </c>
      <c r="I1334" s="39"/>
      <c r="J1334" s="39">
        <f>IF(Source!BS2270&lt;&gt; 0, Source!BS2270, 1)</f>
        <v>33.32</v>
      </c>
      <c r="K1334" s="50">
        <f>Source!R2270</f>
        <v>15.83</v>
      </c>
      <c r="L1334" s="40"/>
      <c r="R1334">
        <f>H1334</f>
        <v>0.48</v>
      </c>
    </row>
    <row r="1335" spans="1:26" ht="14.25">
      <c r="A1335" s="23"/>
      <c r="B1335" s="53"/>
      <c r="C1335" s="53" t="s">
        <v>946</v>
      </c>
      <c r="D1335" s="37"/>
      <c r="E1335" s="10"/>
      <c r="F1335" s="38">
        <f>Source!AL2270</f>
        <v>515.36</v>
      </c>
      <c r="G1335" s="39" t="str">
        <f>Source!DD2270</f>
        <v/>
      </c>
      <c r="H1335" s="38">
        <f>ROUND(Source!AC2270*Source!I2270, 2)</f>
        <v>20.61</v>
      </c>
      <c r="I1335" s="39"/>
      <c r="J1335" s="39">
        <f>IF(Source!BC2270&lt;&gt; 0, Source!BC2270, 1)</f>
        <v>3.63</v>
      </c>
      <c r="K1335" s="38">
        <f>Source!P2270</f>
        <v>74.83</v>
      </c>
      <c r="L1335" s="40"/>
    </row>
    <row r="1336" spans="1:26" ht="14.25">
      <c r="A1336" s="23"/>
      <c r="B1336" s="53"/>
      <c r="C1336" s="53" t="s">
        <v>939</v>
      </c>
      <c r="D1336" s="37" t="s">
        <v>940</v>
      </c>
      <c r="E1336" s="10">
        <f>Source!BZ2270</f>
        <v>95</v>
      </c>
      <c r="F1336" s="56"/>
      <c r="G1336" s="39"/>
      <c r="H1336" s="38">
        <f>SUM(S1330:S1339)</f>
        <v>27.08</v>
      </c>
      <c r="I1336" s="41" t="str">
        <f>CONCATENATE(Source!FX2270, Source!FV2270, "=")</f>
        <v>95*0,85=</v>
      </c>
      <c r="J1336" s="36">
        <f>Source!AT2270</f>
        <v>81</v>
      </c>
      <c r="K1336" s="38">
        <f>SUM(T1330:T1339)</f>
        <v>769.33</v>
      </c>
      <c r="L1336" s="40"/>
    </row>
    <row r="1337" spans="1:26" ht="14.25">
      <c r="A1337" s="23"/>
      <c r="B1337" s="53"/>
      <c r="C1337" s="53" t="s">
        <v>941</v>
      </c>
      <c r="D1337" s="37" t="s">
        <v>940</v>
      </c>
      <c r="E1337" s="10">
        <f>Source!CA2270</f>
        <v>65</v>
      </c>
      <c r="F1337" s="56"/>
      <c r="G1337" s="39"/>
      <c r="H1337" s="38">
        <f>SUM(U1330:U1339)</f>
        <v>18.53</v>
      </c>
      <c r="I1337" s="41" t="str">
        <f>CONCATENATE(Source!FY2270, Source!FW2270, "=")</f>
        <v>65*0,8=</v>
      </c>
      <c r="J1337" s="36">
        <f>Source!AU2270</f>
        <v>52</v>
      </c>
      <c r="K1337" s="38">
        <f>SUM(V1330:V1339)</f>
        <v>493.89</v>
      </c>
      <c r="L1337" s="40"/>
    </row>
    <row r="1338" spans="1:26" ht="14.25">
      <c r="A1338" s="23"/>
      <c r="B1338" s="53"/>
      <c r="C1338" s="53" t="s">
        <v>942</v>
      </c>
      <c r="D1338" s="37" t="s">
        <v>943</v>
      </c>
      <c r="E1338" s="10">
        <f>Source!AQ2270</f>
        <v>70.64</v>
      </c>
      <c r="F1338" s="38"/>
      <c r="G1338" s="39" t="str">
        <f>Source!DI2270</f>
        <v/>
      </c>
      <c r="H1338" s="38"/>
      <c r="I1338" s="39"/>
      <c r="J1338" s="39"/>
      <c r="K1338" s="38"/>
      <c r="L1338" s="42">
        <f>Source!U2270</f>
        <v>2.8256000000000001</v>
      </c>
    </row>
    <row r="1339" spans="1:26" ht="42.75">
      <c r="A1339" s="54" t="str">
        <f>Source!E2271</f>
        <v>16,1</v>
      </c>
      <c r="B1339" s="55" t="str">
        <f>Source!F2271</f>
        <v>509-1338</v>
      </c>
      <c r="C1339" s="55" t="str">
        <f>Source!G2271</f>
        <v>Светильник точечный марки AMBER 50 2 05 R50, неповоротный, с накладным стеклом, хром</v>
      </c>
      <c r="D1339" s="43" t="str">
        <f>Source!H2271</f>
        <v>шт.</v>
      </c>
      <c r="E1339" s="44">
        <f>Source!I2271</f>
        <v>4</v>
      </c>
      <c r="F1339" s="45">
        <f>Source!AL2271+Source!AM2271+Source!AO2271</f>
        <v>15.27</v>
      </c>
      <c r="G1339" s="46" t="s">
        <v>3</v>
      </c>
      <c r="H1339" s="45">
        <f>ROUND(Source!AC2271*Source!I2271, 2)+ROUND(Source!AD2271*Source!I2271, 2)+ROUND(Source!AF2271*Source!I2271, 2)</f>
        <v>61.08</v>
      </c>
      <c r="I1339" s="47"/>
      <c r="J1339" s="47">
        <f>IF(Source!BC2271&lt;&gt; 0, Source!BC2271, 1)</f>
        <v>3.56</v>
      </c>
      <c r="K1339" s="45">
        <f>Source!O2271</f>
        <v>217.44</v>
      </c>
      <c r="L1339" s="48"/>
      <c r="S1339">
        <f>ROUND((Source!FX2271/100)*((ROUND(Source!AF2271*Source!I2271, 2)+ROUND(Source!AE2271*Source!I2271, 2))), 2)</f>
        <v>0</v>
      </c>
      <c r="T1339">
        <f>Source!X2271</f>
        <v>0</v>
      </c>
      <c r="U1339">
        <f>ROUND((Source!FY2271/100)*((ROUND(Source!AF2271*Source!I2271, 2)+ROUND(Source!AE2271*Source!I2271, 2))), 2)</f>
        <v>0</v>
      </c>
      <c r="V1339">
        <f>Source!Y2271</f>
        <v>0</v>
      </c>
      <c r="W1339">
        <f>IF(Source!BI2271&lt;=1,H1339, 0)</f>
        <v>0</v>
      </c>
      <c r="X1339">
        <f>IF(Source!BI2271=2,H1339, 0)</f>
        <v>61.08</v>
      </c>
      <c r="Y1339">
        <f>IF(Source!BI2271=3,H1339, 0)</f>
        <v>0</v>
      </c>
      <c r="Z1339">
        <f>IF(Source!BI2271=4,H1339, 0)</f>
        <v>0</v>
      </c>
    </row>
    <row r="1340" spans="1:26" ht="15">
      <c r="G1340" s="60">
        <f>H1332+H1333+H1335+H1336+H1337+SUM(H1339:H1339)</f>
        <v>164.38</v>
      </c>
      <c r="H1340" s="60"/>
      <c r="J1340" s="60">
        <f>K1332+K1333+K1335+K1336+K1337+SUM(K1339:K1339)</f>
        <v>2565.9299999999998</v>
      </c>
      <c r="K1340" s="60"/>
      <c r="L1340" s="49">
        <f>Source!U2270</f>
        <v>2.8256000000000001</v>
      </c>
      <c r="O1340" s="32">
        <f>G1340</f>
        <v>164.38</v>
      </c>
      <c r="P1340" s="32">
        <f>J1340</f>
        <v>2565.9299999999998</v>
      </c>
      <c r="Q1340" s="32">
        <f>L1340</f>
        <v>2.8256000000000001</v>
      </c>
      <c r="W1340">
        <f>IF(Source!BI2270&lt;=1,H1332+H1333+H1335+H1336+H1337, 0)</f>
        <v>0</v>
      </c>
      <c r="X1340">
        <f>IF(Source!BI2270=2,H1332+H1333+H1335+H1336+H1337, 0)</f>
        <v>103.3</v>
      </c>
      <c r="Y1340">
        <f>IF(Source!BI2270=3,H1332+H1333+H1335+H1336+H1337, 0)</f>
        <v>0</v>
      </c>
      <c r="Z1340">
        <f>IF(Source!BI2270=4,H1332+H1333+H1335+H1336+H1337, 0)</f>
        <v>0</v>
      </c>
    </row>
    <row r="1341" spans="1:26" ht="79.5">
      <c r="A1341" s="23" t="str">
        <f>Source!E2272</f>
        <v>20</v>
      </c>
      <c r="B1341" s="53" t="s">
        <v>957</v>
      </c>
      <c r="C1341" s="53" t="str">
        <f>Source!G2272</f>
        <v>Установка унитазов с бачком непосредственно присоединенным</v>
      </c>
      <c r="D1341" s="37" t="str">
        <f>Source!H2272</f>
        <v>10 компл.</v>
      </c>
      <c r="E1341" s="10">
        <f>Source!I2272</f>
        <v>0.1</v>
      </c>
      <c r="F1341" s="38">
        <f>Source!AL2272+Source!AM2272+Source!AO2272</f>
        <v>3708</v>
      </c>
      <c r="G1341" s="39"/>
      <c r="H1341" s="38"/>
      <c r="I1341" s="39" t="str">
        <f>Source!BO2272</f>
        <v>17-01-003-1</v>
      </c>
      <c r="J1341" s="39"/>
      <c r="K1341" s="38"/>
      <c r="L1341" s="40"/>
      <c r="S1341">
        <f>ROUND((Source!FX2272/100)*((ROUND(Source!AF2272*Source!I2272, 2)+ROUND(Source!AE2272*Source!I2272, 2))), 2)</f>
        <v>31.67</v>
      </c>
      <c r="T1341">
        <f>Source!X2272</f>
        <v>897.58</v>
      </c>
      <c r="U1341">
        <f>ROUND((Source!FY2272/100)*((ROUND(Source!AF2272*Source!I2272, 2)+ROUND(Source!AE2272*Source!I2272, 2))), 2)</f>
        <v>19.39</v>
      </c>
      <c r="V1341">
        <f>Source!Y2272</f>
        <v>512.9</v>
      </c>
    </row>
    <row r="1342" spans="1:26">
      <c r="C1342" s="31" t="str">
        <f>"Объем: "&amp;Source!I2272&amp;"=1/"&amp;"10"</f>
        <v>Объем: 0,1=1/10</v>
      </c>
    </row>
    <row r="1343" spans="1:26" ht="14.25">
      <c r="A1343" s="23"/>
      <c r="B1343" s="53"/>
      <c r="C1343" s="53" t="s">
        <v>938</v>
      </c>
      <c r="D1343" s="37"/>
      <c r="E1343" s="10"/>
      <c r="F1343" s="38">
        <f>Source!AO2272</f>
        <v>234.33</v>
      </c>
      <c r="G1343" s="39" t="str">
        <f>Source!DG2272</f>
        <v>)*1,15</v>
      </c>
      <c r="H1343" s="38">
        <f>ROUND(Source!AF2272*Source!I2272, 2)</f>
        <v>26.95</v>
      </c>
      <c r="I1343" s="39"/>
      <c r="J1343" s="39">
        <f>IF(Source!BA2272&lt;&gt; 0, Source!BA2272, 1)</f>
        <v>33.32</v>
      </c>
      <c r="K1343" s="38">
        <f>Source!S2272</f>
        <v>897.91</v>
      </c>
      <c r="L1343" s="40"/>
      <c r="R1343">
        <f>H1343</f>
        <v>26.95</v>
      </c>
    </row>
    <row r="1344" spans="1:26" ht="14.25">
      <c r="A1344" s="23"/>
      <c r="B1344" s="53"/>
      <c r="C1344" s="53" t="s">
        <v>92</v>
      </c>
      <c r="D1344" s="37"/>
      <c r="E1344" s="10"/>
      <c r="F1344" s="38">
        <f>Source!AM2272</f>
        <v>44.39</v>
      </c>
      <c r="G1344" s="39" t="str">
        <f>Source!DE2272</f>
        <v>)*1,25</v>
      </c>
      <c r="H1344" s="38">
        <f>ROUND(Source!AD2272*Source!I2272, 2)</f>
        <v>5.55</v>
      </c>
      <c r="I1344" s="39"/>
      <c r="J1344" s="39">
        <f>IF(Source!BB2272&lt;&gt; 0, Source!BB2272, 1)</f>
        <v>11.59</v>
      </c>
      <c r="K1344" s="38">
        <f>Source!Q2272</f>
        <v>64.31</v>
      </c>
      <c r="L1344" s="40"/>
    </row>
    <row r="1345" spans="1:26" ht="14.25">
      <c r="A1345" s="23"/>
      <c r="B1345" s="53"/>
      <c r="C1345" s="53" t="s">
        <v>944</v>
      </c>
      <c r="D1345" s="37"/>
      <c r="E1345" s="10"/>
      <c r="F1345" s="38">
        <f>Source!AN2272</f>
        <v>4.32</v>
      </c>
      <c r="G1345" s="39" t="str">
        <f>Source!DF2272</f>
        <v>)*1,25</v>
      </c>
      <c r="H1345" s="50">
        <f>ROUND(Source!AE2272*Source!I2272, 2)</f>
        <v>0.54</v>
      </c>
      <c r="I1345" s="39"/>
      <c r="J1345" s="39">
        <f>IF(Source!BS2272&lt;&gt; 0, Source!BS2272, 1)</f>
        <v>33.32</v>
      </c>
      <c r="K1345" s="50">
        <f>Source!R2272</f>
        <v>17.989999999999998</v>
      </c>
      <c r="L1345" s="40"/>
      <c r="R1345">
        <f>H1345</f>
        <v>0.54</v>
      </c>
    </row>
    <row r="1346" spans="1:26" ht="14.25">
      <c r="A1346" s="23"/>
      <c r="B1346" s="53"/>
      <c r="C1346" s="53" t="s">
        <v>946</v>
      </c>
      <c r="D1346" s="37"/>
      <c r="E1346" s="10"/>
      <c r="F1346" s="38">
        <f>Source!AL2272</f>
        <v>3429.28</v>
      </c>
      <c r="G1346" s="39" t="str">
        <f>Source!DD2272</f>
        <v/>
      </c>
      <c r="H1346" s="38">
        <f>ROUND(Source!AC2272*Source!I2272, 2)</f>
        <v>342.93</v>
      </c>
      <c r="I1346" s="39"/>
      <c r="J1346" s="39">
        <f>IF(Source!BC2272&lt;&gt; 0, Source!BC2272, 1)</f>
        <v>10.25</v>
      </c>
      <c r="K1346" s="38">
        <f>Source!P2272</f>
        <v>3515.01</v>
      </c>
      <c r="L1346" s="40"/>
    </row>
    <row r="1347" spans="1:26" ht="14.25">
      <c r="A1347" s="23"/>
      <c r="B1347" s="53"/>
      <c r="C1347" s="53" t="s">
        <v>939</v>
      </c>
      <c r="D1347" s="37" t="s">
        <v>940</v>
      </c>
      <c r="E1347" s="10">
        <f>Source!BZ2272</f>
        <v>128</v>
      </c>
      <c r="F1347" s="58" t="str">
        <f>CONCATENATE(" )", Source!DL2272, Source!FT2272, "=", Source!FX2272)</f>
        <v xml:space="preserve"> )*0,9=115,2</v>
      </c>
      <c r="G1347" s="59"/>
      <c r="H1347" s="38">
        <f>SUM(S1341:S1349)</f>
        <v>31.67</v>
      </c>
      <c r="I1347" s="41" t="str">
        <f>CONCATENATE(Source!FX2272, Source!FV2272, "=")</f>
        <v>115,2*0,85=</v>
      </c>
      <c r="J1347" s="36">
        <f>Source!AT2272</f>
        <v>98</v>
      </c>
      <c r="K1347" s="38">
        <f>SUM(T1341:T1349)</f>
        <v>897.58</v>
      </c>
      <c r="L1347" s="40"/>
    </row>
    <row r="1348" spans="1:26" ht="14.25">
      <c r="A1348" s="23"/>
      <c r="B1348" s="53"/>
      <c r="C1348" s="53" t="s">
        <v>941</v>
      </c>
      <c r="D1348" s="37" t="s">
        <v>940</v>
      </c>
      <c r="E1348" s="10">
        <f>Source!CA2272</f>
        <v>83</v>
      </c>
      <c r="F1348" s="58" t="str">
        <f>CONCATENATE(" )", Source!DM2272, Source!FU2272, "=", Source!FY2272)</f>
        <v xml:space="preserve"> )*0,85=70,55</v>
      </c>
      <c r="G1348" s="59"/>
      <c r="H1348" s="38">
        <f>SUM(U1341:U1349)</f>
        <v>19.39</v>
      </c>
      <c r="I1348" s="41" t="str">
        <f>CONCATENATE(Source!FY2272, Source!FW2272, "=")</f>
        <v>70,55*0,8=</v>
      </c>
      <c r="J1348" s="36">
        <f>Source!AU2272</f>
        <v>56</v>
      </c>
      <c r="K1348" s="38">
        <f>SUM(V1341:V1349)</f>
        <v>512.9</v>
      </c>
      <c r="L1348" s="40"/>
    </row>
    <row r="1349" spans="1:26" ht="14.25">
      <c r="A1349" s="54"/>
      <c r="B1349" s="55"/>
      <c r="C1349" s="55" t="s">
        <v>942</v>
      </c>
      <c r="D1349" s="43" t="s">
        <v>943</v>
      </c>
      <c r="E1349" s="44">
        <f>Source!AQ2272</f>
        <v>24.64</v>
      </c>
      <c r="F1349" s="45"/>
      <c r="G1349" s="47" t="str">
        <f>Source!DI2272</f>
        <v>)*1,15</v>
      </c>
      <c r="H1349" s="45"/>
      <c r="I1349" s="47"/>
      <c r="J1349" s="47"/>
      <c r="K1349" s="45"/>
      <c r="L1349" s="51">
        <f>Source!U2272</f>
        <v>2.8336000000000001</v>
      </c>
    </row>
    <row r="1350" spans="1:26" ht="15">
      <c r="G1350" s="60">
        <f>H1343+H1344+H1346+H1347+H1348</f>
        <v>426.49</v>
      </c>
      <c r="H1350" s="60"/>
      <c r="J1350" s="60">
        <f>K1343+K1344+K1346+K1347+K1348</f>
        <v>5887.71</v>
      </c>
      <c r="K1350" s="60"/>
      <c r="L1350" s="49">
        <f>Source!U2272</f>
        <v>2.8336000000000001</v>
      </c>
      <c r="O1350" s="32">
        <f>G1350</f>
        <v>426.49</v>
      </c>
      <c r="P1350" s="32">
        <f>J1350</f>
        <v>5887.71</v>
      </c>
      <c r="Q1350" s="32">
        <f>L1350</f>
        <v>2.8336000000000001</v>
      </c>
      <c r="W1350">
        <f>IF(Source!BI2272&lt;=1,H1343+H1344+H1346+H1347+H1348, 0)</f>
        <v>426.49</v>
      </c>
      <c r="X1350">
        <f>IF(Source!BI2272=2,H1343+H1344+H1346+H1347+H1348, 0)</f>
        <v>0</v>
      </c>
      <c r="Y1350">
        <f>IF(Source!BI2272=3,H1343+H1344+H1346+H1347+H1348, 0)</f>
        <v>0</v>
      </c>
      <c r="Z1350">
        <f>IF(Source!BI2272=4,H1343+H1344+H1346+H1347+H1348, 0)</f>
        <v>0</v>
      </c>
    </row>
    <row r="1351" spans="1:26" ht="79.5">
      <c r="A1351" s="23" t="str">
        <f>Source!E2273</f>
        <v>21</v>
      </c>
      <c r="B1351" s="53" t="s">
        <v>958</v>
      </c>
      <c r="C1351" s="53" t="str">
        <f>Source!G2273</f>
        <v>Установка умывальников одиночных с подводкой холодной и горячей воды</v>
      </c>
      <c r="D1351" s="37" t="str">
        <f>Source!H2273</f>
        <v>10 компл.</v>
      </c>
      <c r="E1351" s="10">
        <f>Source!I2273</f>
        <v>0.1</v>
      </c>
      <c r="F1351" s="38">
        <f>Source!AL2273+Source!AM2273+Source!AO2273</f>
        <v>1609.25</v>
      </c>
      <c r="G1351" s="39"/>
      <c r="H1351" s="38"/>
      <c r="I1351" s="39" t="str">
        <f>Source!BO2273</f>
        <v>17-01-001-14</v>
      </c>
      <c r="J1351" s="39"/>
      <c r="K1351" s="38"/>
      <c r="L1351" s="40"/>
      <c r="S1351">
        <f>ROUND((Source!FX2273/100)*((ROUND(Source!AF2273*Source!I2273, 2)+ROUND(Source!AE2273*Source!I2273, 2))), 2)</f>
        <v>27.84</v>
      </c>
      <c r="T1351">
        <f>Source!X2273</f>
        <v>789.27</v>
      </c>
      <c r="U1351">
        <f>ROUND((Source!FY2273/100)*((ROUND(Source!AF2273*Source!I2273, 2)+ROUND(Source!AE2273*Source!I2273, 2))), 2)</f>
        <v>17.05</v>
      </c>
      <c r="V1351">
        <f>Source!Y2273</f>
        <v>451.01</v>
      </c>
    </row>
    <row r="1352" spans="1:26">
      <c r="C1352" s="31" t="str">
        <f>"Объем: "&amp;Source!I2273&amp;"=1/"&amp;"10"</f>
        <v>Объем: 0,1=1/10</v>
      </c>
    </row>
    <row r="1353" spans="1:26" ht="14.25">
      <c r="A1353" s="23"/>
      <c r="B1353" s="53"/>
      <c r="C1353" s="53" t="s">
        <v>938</v>
      </c>
      <c r="D1353" s="37"/>
      <c r="E1353" s="10"/>
      <c r="F1353" s="38">
        <f>Source!AO2273</f>
        <v>208.27</v>
      </c>
      <c r="G1353" s="39" t="str">
        <f>Source!DG2273</f>
        <v>)*1,15</v>
      </c>
      <c r="H1353" s="38">
        <f>ROUND(Source!AF2273*Source!I2273, 2)</f>
        <v>23.95</v>
      </c>
      <c r="I1353" s="39"/>
      <c r="J1353" s="39">
        <f>IF(Source!BA2273&lt;&gt; 0, Source!BA2273, 1)</f>
        <v>33.32</v>
      </c>
      <c r="K1353" s="38">
        <f>Source!S2273</f>
        <v>798.05</v>
      </c>
      <c r="L1353" s="40"/>
      <c r="R1353">
        <f>H1353</f>
        <v>23.95</v>
      </c>
    </row>
    <row r="1354" spans="1:26" ht="14.25">
      <c r="A1354" s="23"/>
      <c r="B1354" s="53"/>
      <c r="C1354" s="53" t="s">
        <v>92</v>
      </c>
      <c r="D1354" s="37"/>
      <c r="E1354" s="10"/>
      <c r="F1354" s="38">
        <f>Source!AM2273</f>
        <v>23.63</v>
      </c>
      <c r="G1354" s="39" t="str">
        <f>Source!DE2273</f>
        <v>)*1,25</v>
      </c>
      <c r="H1354" s="38">
        <f>ROUND(Source!AD2273*Source!I2273, 2)</f>
        <v>2.95</v>
      </c>
      <c r="I1354" s="39"/>
      <c r="J1354" s="39">
        <f>IF(Source!BB2273&lt;&gt; 0, Source!BB2273, 1)</f>
        <v>11.31</v>
      </c>
      <c r="K1354" s="38">
        <f>Source!Q2273</f>
        <v>33.409999999999997</v>
      </c>
      <c r="L1354" s="40"/>
    </row>
    <row r="1355" spans="1:26" ht="14.25">
      <c r="A1355" s="23"/>
      <c r="B1355" s="53"/>
      <c r="C1355" s="53" t="s">
        <v>944</v>
      </c>
      <c r="D1355" s="37"/>
      <c r="E1355" s="10"/>
      <c r="F1355" s="38">
        <f>Source!AN2273</f>
        <v>1.76</v>
      </c>
      <c r="G1355" s="39" t="str">
        <f>Source!DF2273</f>
        <v>)*1,25</v>
      </c>
      <c r="H1355" s="50">
        <f>ROUND(Source!AE2273*Source!I2273, 2)</f>
        <v>0.22</v>
      </c>
      <c r="I1355" s="39"/>
      <c r="J1355" s="39">
        <f>IF(Source!BS2273&lt;&gt; 0, Source!BS2273, 1)</f>
        <v>33.32</v>
      </c>
      <c r="K1355" s="50">
        <f>Source!R2273</f>
        <v>7.33</v>
      </c>
      <c r="L1355" s="40"/>
      <c r="R1355">
        <f>H1355</f>
        <v>0.22</v>
      </c>
    </row>
    <row r="1356" spans="1:26" ht="14.25">
      <c r="A1356" s="23"/>
      <c r="B1356" s="53"/>
      <c r="C1356" s="53" t="s">
        <v>946</v>
      </c>
      <c r="D1356" s="37"/>
      <c r="E1356" s="10"/>
      <c r="F1356" s="38">
        <f>Source!AL2273</f>
        <v>1377.35</v>
      </c>
      <c r="G1356" s="39" t="str">
        <f>Source!DD2273</f>
        <v/>
      </c>
      <c r="H1356" s="38">
        <f>ROUND(Source!AC2273*Source!I2273, 2)</f>
        <v>137.74</v>
      </c>
      <c r="I1356" s="39"/>
      <c r="J1356" s="39">
        <f>IF(Source!BC2273&lt;&gt; 0, Source!BC2273, 1)</f>
        <v>11.05</v>
      </c>
      <c r="K1356" s="38">
        <f>Source!P2273</f>
        <v>1521.97</v>
      </c>
      <c r="L1356" s="40"/>
    </row>
    <row r="1357" spans="1:26" ht="14.25">
      <c r="A1357" s="23"/>
      <c r="B1357" s="53"/>
      <c r="C1357" s="53" t="s">
        <v>939</v>
      </c>
      <c r="D1357" s="37" t="s">
        <v>940</v>
      </c>
      <c r="E1357" s="10">
        <f>Source!BZ2273</f>
        <v>128</v>
      </c>
      <c r="F1357" s="58" t="str">
        <f>CONCATENATE(" )", Source!DL2273, Source!FT2273, "=", Source!FX2273)</f>
        <v xml:space="preserve"> )*0,9=115,2</v>
      </c>
      <c r="G1357" s="59"/>
      <c r="H1357" s="38">
        <f>SUM(S1351:S1359)</f>
        <v>27.84</v>
      </c>
      <c r="I1357" s="41" t="str">
        <f>CONCATENATE(Source!FX2273, Source!FV2273, "=")</f>
        <v>115,2*0,85=</v>
      </c>
      <c r="J1357" s="36">
        <f>Source!AT2273</f>
        <v>98</v>
      </c>
      <c r="K1357" s="38">
        <f>SUM(T1351:T1359)</f>
        <v>789.27</v>
      </c>
      <c r="L1357" s="40"/>
    </row>
    <row r="1358" spans="1:26" ht="14.25">
      <c r="A1358" s="23"/>
      <c r="B1358" s="53"/>
      <c r="C1358" s="53" t="s">
        <v>941</v>
      </c>
      <c r="D1358" s="37" t="s">
        <v>940</v>
      </c>
      <c r="E1358" s="10">
        <f>Source!CA2273</f>
        <v>83</v>
      </c>
      <c r="F1358" s="58" t="str">
        <f>CONCATENATE(" )", Source!DM2273, Source!FU2273, "=", Source!FY2273)</f>
        <v xml:space="preserve"> )*0,85=70,55</v>
      </c>
      <c r="G1358" s="59"/>
      <c r="H1358" s="38">
        <f>SUM(U1351:U1359)</f>
        <v>17.05</v>
      </c>
      <c r="I1358" s="41" t="str">
        <f>CONCATENATE(Source!FY2273, Source!FW2273, "=")</f>
        <v>70,55*0,8=</v>
      </c>
      <c r="J1358" s="36">
        <f>Source!AU2273</f>
        <v>56</v>
      </c>
      <c r="K1358" s="38">
        <f>SUM(V1351:V1359)</f>
        <v>451.01</v>
      </c>
      <c r="L1358" s="40"/>
    </row>
    <row r="1359" spans="1:26" ht="14.25">
      <c r="A1359" s="54"/>
      <c r="B1359" s="55"/>
      <c r="C1359" s="55" t="s">
        <v>942</v>
      </c>
      <c r="D1359" s="43" t="s">
        <v>943</v>
      </c>
      <c r="E1359" s="44">
        <f>Source!AQ2273</f>
        <v>21.65</v>
      </c>
      <c r="F1359" s="45"/>
      <c r="G1359" s="47" t="str">
        <f>Source!DI2273</f>
        <v>)*1,15</v>
      </c>
      <c r="H1359" s="45"/>
      <c r="I1359" s="47"/>
      <c r="J1359" s="47"/>
      <c r="K1359" s="45"/>
      <c r="L1359" s="51">
        <f>Source!U2273</f>
        <v>2.4897499999999999</v>
      </c>
    </row>
    <row r="1360" spans="1:26" ht="15">
      <c r="G1360" s="60">
        <f>H1353+H1354+H1356+H1357+H1358</f>
        <v>209.53000000000003</v>
      </c>
      <c r="H1360" s="60"/>
      <c r="J1360" s="60">
        <f>K1353+K1354+K1356+K1357+K1358</f>
        <v>3593.71</v>
      </c>
      <c r="K1360" s="60"/>
      <c r="L1360" s="49">
        <f>Source!U2273</f>
        <v>2.4897499999999999</v>
      </c>
      <c r="O1360" s="32">
        <f>G1360</f>
        <v>209.53000000000003</v>
      </c>
      <c r="P1360" s="32">
        <f>J1360</f>
        <v>3593.71</v>
      </c>
      <c r="Q1360" s="32">
        <f>L1360</f>
        <v>2.4897499999999999</v>
      </c>
      <c r="W1360">
        <f>IF(Source!BI2273&lt;=1,H1353+H1354+H1356+H1357+H1358, 0)</f>
        <v>209.53000000000003</v>
      </c>
      <c r="X1360">
        <f>IF(Source!BI2273=2,H1353+H1354+H1356+H1357+H1358, 0)</f>
        <v>0</v>
      </c>
      <c r="Y1360">
        <f>IF(Source!BI2273=3,H1353+H1354+H1356+H1357+H1358, 0)</f>
        <v>0</v>
      </c>
      <c r="Z1360">
        <f>IF(Source!BI2273=4,H1353+H1354+H1356+H1357+H1358, 0)</f>
        <v>0</v>
      </c>
    </row>
    <row r="1362" spans="1:32" ht="15">
      <c r="A1362" s="62" t="str">
        <f>CONCATENATE("Итого по подразделу: ",IF(Source!G2275&lt;&gt;"Новый подраздел", Source!G2275, ""))</f>
        <v>Итого по подразделу: ремонт</v>
      </c>
      <c r="B1362" s="62"/>
      <c r="C1362" s="62"/>
      <c r="D1362" s="62"/>
      <c r="E1362" s="62"/>
      <c r="F1362" s="62"/>
      <c r="G1362" s="61">
        <f>SUM(O1289:O1361)</f>
        <v>5802.36</v>
      </c>
      <c r="H1362" s="61"/>
      <c r="I1362" s="35"/>
      <c r="J1362" s="61">
        <f>SUM(P1289:P1361)</f>
        <v>72242.23000000001</v>
      </c>
      <c r="K1362" s="61"/>
      <c r="L1362" s="49">
        <f>SUM(Q1289:Q1361)</f>
        <v>66.75416899999999</v>
      </c>
    </row>
    <row r="1366" spans="1:32" ht="15">
      <c r="A1366" s="62" t="str">
        <f>CONCATENATE("Итого по разделу: ",IF(Source!G2305&lt;&gt;"Новый раздел", Source!G2305, ""))</f>
        <v>Итого по разделу: Туалет -тамбур 39 40</v>
      </c>
      <c r="B1366" s="62"/>
      <c r="C1366" s="62"/>
      <c r="D1366" s="62"/>
      <c r="E1366" s="62"/>
      <c r="F1366" s="62"/>
      <c r="G1366" s="61">
        <f>SUM(O1225:O1365)</f>
        <v>6023.41</v>
      </c>
      <c r="H1366" s="61"/>
      <c r="I1366" s="35"/>
      <c r="J1366" s="61">
        <f>SUM(P1225:P1365)</f>
        <v>78696.69</v>
      </c>
      <c r="K1366" s="61"/>
      <c r="L1366" s="49">
        <f>SUM(Q1225:Q1365)</f>
        <v>77.277129000000002</v>
      </c>
    </row>
    <row r="1370" spans="1:32" ht="15">
      <c r="A1370" s="62" t="str">
        <f>CONCATENATE("Итого по локальной смете: ",IF(Source!G2437&lt;&gt;"Новая локальная смета", Source!G2437, ""))</f>
        <v xml:space="preserve">Итого по локальной смете: </v>
      </c>
      <c r="B1370" s="62"/>
      <c r="C1370" s="62"/>
      <c r="D1370" s="62"/>
      <c r="E1370" s="62"/>
      <c r="F1370" s="62"/>
      <c r="G1370" s="61">
        <f>SUM(O42:O1369)</f>
        <v>130395.96000000004</v>
      </c>
      <c r="H1370" s="61"/>
      <c r="I1370" s="35"/>
      <c r="J1370" s="61">
        <f>SUM(P42:P1369)</f>
        <v>938310.84000000032</v>
      </c>
      <c r="K1370" s="61"/>
      <c r="L1370" s="49">
        <f>SUM(Q42:Q1369)</f>
        <v>758.88803950000045</v>
      </c>
    </row>
    <row r="1373" spans="1:32" ht="14.25">
      <c r="C1373" s="64" t="str">
        <f>Source!H2466</f>
        <v>Ндс</v>
      </c>
      <c r="D1373" s="64"/>
      <c r="E1373" s="64"/>
      <c r="F1373" s="64"/>
      <c r="G1373" s="64"/>
      <c r="H1373" s="64"/>
      <c r="I1373" s="64"/>
      <c r="J1373" s="65"/>
      <c r="K1373" s="65"/>
    </row>
    <row r="1374" spans="1:32" ht="14.25">
      <c r="C1374" s="64" t="str">
        <f>Source!H2467</f>
        <v>всего с НДС</v>
      </c>
      <c r="D1374" s="64"/>
      <c r="E1374" s="64"/>
      <c r="F1374" s="64"/>
      <c r="G1374" s="64"/>
      <c r="H1374" s="64"/>
      <c r="I1374" s="64"/>
      <c r="J1374" s="65"/>
      <c r="K1374" s="65"/>
    </row>
    <row r="1376" spans="1:32" ht="30">
      <c r="A1376" s="62" t="str">
        <f>CONCATENATE("Итого по смете: ",IF(Source!G2469&lt;&gt;"Новый объект", Source!G2469, ""))</f>
        <v>Итого по смете: Ильинский Погост 1 этаж кабинет заведующих, раздевалка, туалет.2021г</v>
      </c>
      <c r="B1376" s="62"/>
      <c r="C1376" s="62"/>
      <c r="D1376" s="62"/>
      <c r="E1376" s="62"/>
      <c r="F1376" s="62"/>
      <c r="G1376" s="61">
        <f>SUM(O1:O1375)</f>
        <v>130395.96000000004</v>
      </c>
      <c r="H1376" s="61"/>
      <c r="I1376" s="35"/>
      <c r="J1376" s="61">
        <f>SUM(P1:P1375)</f>
        <v>938310.84000000032</v>
      </c>
      <c r="K1376" s="61"/>
      <c r="L1376" s="49">
        <f>SUM(Q1:Q1375)</f>
        <v>758.88803950000045</v>
      </c>
      <c r="AF1376" s="57" t="str">
        <f>CONCATENATE("Итого по смете: ",IF(Source!G2469&lt;&gt;"Новый объект", Source!G2469, ""))</f>
        <v>Итого по смете: Ильинский Погост 1 этаж кабинет заведующих, раздевалка, туалет.2021г</v>
      </c>
    </row>
    <row r="1378" spans="1:12" ht="14.25">
      <c r="C1378" s="64" t="s">
        <v>964</v>
      </c>
      <c r="D1378" s="64"/>
      <c r="E1378" s="64"/>
      <c r="F1378" s="64"/>
      <c r="G1378" s="64"/>
      <c r="H1378" s="64"/>
      <c r="I1378" s="64"/>
      <c r="J1378" s="65">
        <v>187662.17</v>
      </c>
      <c r="K1378" s="65"/>
    </row>
    <row r="1379" spans="1:12" ht="14.25">
      <c r="C1379" s="64" t="str">
        <f>Source!H2499</f>
        <v>всего с НДС</v>
      </c>
      <c r="D1379" s="64"/>
      <c r="E1379" s="64"/>
      <c r="F1379" s="64"/>
      <c r="G1379" s="64"/>
      <c r="H1379" s="64"/>
      <c r="I1379" s="64"/>
      <c r="J1379" s="65">
        <v>1125973.01</v>
      </c>
      <c r="K1379" s="65"/>
    </row>
    <row r="1382" spans="1:12" ht="14.25">
      <c r="A1382" s="34" t="s">
        <v>959</v>
      </c>
      <c r="B1382" s="34"/>
      <c r="C1382" s="10" t="s">
        <v>960</v>
      </c>
      <c r="D1382" s="33" t="str">
        <f>IF(Source!CP12&lt;&gt;"", Source!CP12," ")</f>
        <v xml:space="preserve"> </v>
      </c>
      <c r="E1382" s="33"/>
      <c r="F1382" s="33"/>
      <c r="G1382" s="33"/>
      <c r="H1382" s="33"/>
      <c r="I1382" s="11" t="str">
        <f>IF(Source!CO12&lt;&gt;"", Source!CO12," ")</f>
        <v xml:space="preserve"> </v>
      </c>
      <c r="J1382" s="10"/>
      <c r="K1382" s="11"/>
      <c r="L1382" s="11"/>
    </row>
    <row r="1383" spans="1:12" ht="14.25">
      <c r="A1383" s="11"/>
      <c r="B1383" s="11"/>
      <c r="C1383" s="10"/>
      <c r="D1383" s="66" t="s">
        <v>961</v>
      </c>
      <c r="E1383" s="66"/>
      <c r="F1383" s="66"/>
      <c r="G1383" s="66"/>
      <c r="H1383" s="66"/>
      <c r="I1383" s="11"/>
      <c r="J1383" s="10"/>
      <c r="K1383" s="11"/>
      <c r="L1383" s="11"/>
    </row>
    <row r="1384" spans="1:12" ht="14.25">
      <c r="A1384" s="11"/>
      <c r="B1384" s="11"/>
      <c r="C1384" s="10"/>
      <c r="D1384" s="11"/>
      <c r="E1384" s="11"/>
      <c r="F1384" s="11"/>
      <c r="G1384" s="11"/>
      <c r="H1384" s="11"/>
      <c r="I1384" s="11"/>
      <c r="J1384" s="10"/>
      <c r="K1384" s="11"/>
      <c r="L1384" s="11"/>
    </row>
    <row r="1385" spans="1:12" ht="14.25">
      <c r="A1385" s="34" t="s">
        <v>959</v>
      </c>
      <c r="B1385" s="34"/>
      <c r="C1385" s="10" t="s">
        <v>962</v>
      </c>
      <c r="D1385" s="33" t="str">
        <f>IF(Source!AC12&lt;&gt;"", Source!AC12," ")</f>
        <v xml:space="preserve"> </v>
      </c>
      <c r="E1385" s="33"/>
      <c r="F1385" s="33"/>
      <c r="G1385" s="33"/>
      <c r="H1385" s="33"/>
      <c r="I1385" s="11" t="str">
        <f>IF(Source!AB12&lt;&gt;"", Source!AB12," ")</f>
        <v xml:space="preserve"> </v>
      </c>
      <c r="J1385" s="10"/>
      <c r="K1385" s="11"/>
      <c r="L1385" s="11"/>
    </row>
    <row r="1386" spans="1:12" ht="14.25">
      <c r="A1386" s="11"/>
      <c r="B1386" s="11"/>
      <c r="C1386" s="11"/>
      <c r="D1386" s="66" t="s">
        <v>961</v>
      </c>
      <c r="E1386" s="66"/>
      <c r="F1386" s="66"/>
      <c r="G1386" s="66"/>
      <c r="H1386" s="66"/>
      <c r="I1386" s="11"/>
      <c r="J1386" s="11"/>
      <c r="K1386" s="11"/>
      <c r="L1386" s="11"/>
    </row>
    <row r="1387" spans="1:12" ht="14.25">
      <c r="A1387" s="11"/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  <c r="L1387" s="11"/>
    </row>
    <row r="1388" spans="1:12" ht="14.25">
      <c r="A1388" s="11"/>
      <c r="B1388" s="11"/>
      <c r="C1388" s="10" t="s">
        <v>963</v>
      </c>
      <c r="D1388" s="33" t="str">
        <f>IF(Source!AE12&lt;&gt;"", Source!AE12," ")</f>
        <v xml:space="preserve"> </v>
      </c>
      <c r="E1388" s="33"/>
      <c r="F1388" s="33"/>
      <c r="G1388" s="33"/>
      <c r="H1388" s="33"/>
      <c r="I1388" s="11" t="str">
        <f>IF(Source!AD12&lt;&gt;"", Source!AD12," ")</f>
        <v xml:space="preserve"> </v>
      </c>
      <c r="J1388" s="10"/>
      <c r="K1388" s="11"/>
      <c r="L1388" s="11"/>
    </row>
    <row r="1389" spans="1:12" ht="14.25">
      <c r="A1389" s="11"/>
      <c r="B1389" s="11"/>
      <c r="C1389" s="11"/>
      <c r="D1389" s="66" t="s">
        <v>961</v>
      </c>
      <c r="E1389" s="66"/>
      <c r="F1389" s="66"/>
      <c r="G1389" s="66"/>
      <c r="H1389" s="66"/>
      <c r="I1389" s="11"/>
      <c r="J1389" s="11"/>
      <c r="K1389" s="11"/>
      <c r="L1389" s="11"/>
    </row>
  </sheetData>
  <mergeCells count="563">
    <mergeCell ref="B3:E3"/>
    <mergeCell ref="H3:L3"/>
    <mergeCell ref="B4:E4"/>
    <mergeCell ref="H4:L4"/>
    <mergeCell ref="B6:E6"/>
    <mergeCell ref="H6:L6"/>
    <mergeCell ref="B15:K15"/>
    <mergeCell ref="B17:K17"/>
    <mergeCell ref="B19:K19"/>
    <mergeCell ref="B20:K20"/>
    <mergeCell ref="A22:L22"/>
    <mergeCell ref="G25:H25"/>
    <mergeCell ref="I25:J25"/>
    <mergeCell ref="B7:E7"/>
    <mergeCell ref="H7:L7"/>
    <mergeCell ref="B10:K10"/>
    <mergeCell ref="B11:K11"/>
    <mergeCell ref="F13:G13"/>
    <mergeCell ref="H13:K13"/>
    <mergeCell ref="C28:F28"/>
    <mergeCell ref="G28:H28"/>
    <mergeCell ref="I28:J28"/>
    <mergeCell ref="K28:L28"/>
    <mergeCell ref="C29:F29"/>
    <mergeCell ref="G29:H29"/>
    <mergeCell ref="I29:J29"/>
    <mergeCell ref="K29:L29"/>
    <mergeCell ref="C26:F26"/>
    <mergeCell ref="G26:H26"/>
    <mergeCell ref="I26:J26"/>
    <mergeCell ref="K26:L26"/>
    <mergeCell ref="C27:F27"/>
    <mergeCell ref="G27:H27"/>
    <mergeCell ref="I27:J27"/>
    <mergeCell ref="K27:L27"/>
    <mergeCell ref="C32:F32"/>
    <mergeCell ref="G32:H32"/>
    <mergeCell ref="I32:J32"/>
    <mergeCell ref="K32:L32"/>
    <mergeCell ref="C33:F33"/>
    <mergeCell ref="G33:H33"/>
    <mergeCell ref="I33:J33"/>
    <mergeCell ref="C30:F30"/>
    <mergeCell ref="G30:H30"/>
    <mergeCell ref="I30:J30"/>
    <mergeCell ref="K30:L30"/>
    <mergeCell ref="C31:F31"/>
    <mergeCell ref="G31:H31"/>
    <mergeCell ref="I31:J31"/>
    <mergeCell ref="K31:L31"/>
    <mergeCell ref="A38:L38"/>
    <mergeCell ref="C112:I112"/>
    <mergeCell ref="J112:K112"/>
    <mergeCell ref="C113:I113"/>
    <mergeCell ref="J113:K113"/>
    <mergeCell ref="C279:I279"/>
    <mergeCell ref="J279:K279"/>
    <mergeCell ref="F123:G123"/>
    <mergeCell ref="F122:G122"/>
    <mergeCell ref="A115:L115"/>
    <mergeCell ref="A109:F109"/>
    <mergeCell ref="J107:K107"/>
    <mergeCell ref="G107:H107"/>
    <mergeCell ref="J98:K98"/>
    <mergeCell ref="G98:H98"/>
    <mergeCell ref="A42:L42"/>
    <mergeCell ref="J180:K180"/>
    <mergeCell ref="G180:H180"/>
    <mergeCell ref="F178:G178"/>
    <mergeCell ref="F177:G177"/>
    <mergeCell ref="J170:K170"/>
    <mergeCell ref="G170:H170"/>
    <mergeCell ref="F168:G168"/>
    <mergeCell ref="F167:G167"/>
    <mergeCell ref="C280:I280"/>
    <mergeCell ref="J280:K280"/>
    <mergeCell ref="C285:I285"/>
    <mergeCell ref="J285:K285"/>
    <mergeCell ref="C286:I286"/>
    <mergeCell ref="J286:K286"/>
    <mergeCell ref="G282:H282"/>
    <mergeCell ref="J282:K282"/>
    <mergeCell ref="A282:F282"/>
    <mergeCell ref="J356:K356"/>
    <mergeCell ref="C357:I357"/>
    <mergeCell ref="J357:K357"/>
    <mergeCell ref="C523:I523"/>
    <mergeCell ref="J523:K523"/>
    <mergeCell ref="F366:G366"/>
    <mergeCell ref="A359:L359"/>
    <mergeCell ref="G434:H434"/>
    <mergeCell ref="F432:G432"/>
    <mergeCell ref="J486:K486"/>
    <mergeCell ref="G486:H486"/>
    <mergeCell ref="J474:K474"/>
    <mergeCell ref="G474:H474"/>
    <mergeCell ref="J395:K395"/>
    <mergeCell ref="G395:H395"/>
    <mergeCell ref="F390:G390"/>
    <mergeCell ref="F389:G389"/>
    <mergeCell ref="J382:K382"/>
    <mergeCell ref="G382:H382"/>
    <mergeCell ref="F412:G412"/>
    <mergeCell ref="F411:G411"/>
    <mergeCell ref="J404:K404"/>
    <mergeCell ref="G404:H404"/>
    <mergeCell ref="F402:G402"/>
    <mergeCell ref="C601:I601"/>
    <mergeCell ref="J601:K601"/>
    <mergeCell ref="C758:I758"/>
    <mergeCell ref="J758:K758"/>
    <mergeCell ref="F634:G634"/>
    <mergeCell ref="F633:G633"/>
    <mergeCell ref="J626:K626"/>
    <mergeCell ref="G626:H626"/>
    <mergeCell ref="C524:I524"/>
    <mergeCell ref="J524:K524"/>
    <mergeCell ref="C529:I529"/>
    <mergeCell ref="J529:K529"/>
    <mergeCell ref="C530:I530"/>
    <mergeCell ref="J530:K530"/>
    <mergeCell ref="G567:H567"/>
    <mergeCell ref="J560:K560"/>
    <mergeCell ref="G560:H560"/>
    <mergeCell ref="J552:K552"/>
    <mergeCell ref="G552:H552"/>
    <mergeCell ref="J542:K542"/>
    <mergeCell ref="G542:H542"/>
    <mergeCell ref="J585:K585"/>
    <mergeCell ref="G585:H585"/>
    <mergeCell ref="J576:K576"/>
    <mergeCell ref="G820:H820"/>
    <mergeCell ref="J811:K811"/>
    <mergeCell ref="G811:H811"/>
    <mergeCell ref="J802:K802"/>
    <mergeCell ref="G802:H802"/>
    <mergeCell ref="J795:K795"/>
    <mergeCell ref="A767:L767"/>
    <mergeCell ref="G761:H761"/>
    <mergeCell ref="J761:K761"/>
    <mergeCell ref="A761:F761"/>
    <mergeCell ref="D1389:H1389"/>
    <mergeCell ref="G126:H126"/>
    <mergeCell ref="G160:H160"/>
    <mergeCell ref="F158:G158"/>
    <mergeCell ref="F157:G157"/>
    <mergeCell ref="J151:K151"/>
    <mergeCell ref="C1373:I1373"/>
    <mergeCell ref="J1373:K1373"/>
    <mergeCell ref="C1374:I1374"/>
    <mergeCell ref="J1374:K1374"/>
    <mergeCell ref="C1378:I1378"/>
    <mergeCell ref="J1378:K1378"/>
    <mergeCell ref="C1217:I1217"/>
    <mergeCell ref="J1217:K1217"/>
    <mergeCell ref="C1222:I1222"/>
    <mergeCell ref="J1222:K1222"/>
    <mergeCell ref="C1223:I1223"/>
    <mergeCell ref="J1223:K1223"/>
    <mergeCell ref="C1080:I1080"/>
    <mergeCell ref="J1080:K1080"/>
    <mergeCell ref="C1081:I1081"/>
    <mergeCell ref="J1081:K1081"/>
    <mergeCell ref="C1216:I1216"/>
    <mergeCell ref="J1216:K1216"/>
    <mergeCell ref="C1379:I1379"/>
    <mergeCell ref="J1379:K1379"/>
    <mergeCell ref="D1383:H1383"/>
    <mergeCell ref="D1386:H1386"/>
    <mergeCell ref="F1091:G1091"/>
    <mergeCell ref="F1090:G1090"/>
    <mergeCell ref="A1083:L1083"/>
    <mergeCell ref="J1156:K1156"/>
    <mergeCell ref="C1004:I1004"/>
    <mergeCell ref="J1004:K1004"/>
    <mergeCell ref="C1009:I1009"/>
    <mergeCell ref="J1009:K1009"/>
    <mergeCell ref="C1010:I1010"/>
    <mergeCell ref="J1010:K1010"/>
    <mergeCell ref="G1006:H1006"/>
    <mergeCell ref="J1006:K1006"/>
    <mergeCell ref="A1006:F1006"/>
    <mergeCell ref="G1077:H1077"/>
    <mergeCell ref="J1077:K1077"/>
    <mergeCell ref="A1077:F1077"/>
    <mergeCell ref="J1075:K1075"/>
    <mergeCell ref="G1075:H1075"/>
    <mergeCell ref="J1066:K1066"/>
    <mergeCell ref="G1116:H1116"/>
    <mergeCell ref="G109:H109"/>
    <mergeCell ref="J109:K109"/>
    <mergeCell ref="F133:G133"/>
    <mergeCell ref="J126:K126"/>
    <mergeCell ref="F146:G146"/>
    <mergeCell ref="F145:G145"/>
    <mergeCell ref="J138:K138"/>
    <mergeCell ref="G138:H138"/>
    <mergeCell ref="F134:G134"/>
    <mergeCell ref="J64:K64"/>
    <mergeCell ref="G64:H64"/>
    <mergeCell ref="J54:K54"/>
    <mergeCell ref="G54:H54"/>
    <mergeCell ref="A46:L46"/>
    <mergeCell ref="A44:L44"/>
    <mergeCell ref="J89:K89"/>
    <mergeCell ref="G89:H89"/>
    <mergeCell ref="J82:K82"/>
    <mergeCell ref="G82:H82"/>
    <mergeCell ref="J74:K74"/>
    <mergeCell ref="G74:H74"/>
    <mergeCell ref="G242:H242"/>
    <mergeCell ref="J230:K230"/>
    <mergeCell ref="G230:H230"/>
    <mergeCell ref="F228:G228"/>
    <mergeCell ref="F227:G227"/>
    <mergeCell ref="J220:K220"/>
    <mergeCell ref="G220:H220"/>
    <mergeCell ref="F218:G218"/>
    <mergeCell ref="G151:H151"/>
    <mergeCell ref="F198:G198"/>
    <mergeCell ref="F197:G197"/>
    <mergeCell ref="J190:K190"/>
    <mergeCell ref="G190:H190"/>
    <mergeCell ref="F188:G188"/>
    <mergeCell ref="F187:G187"/>
    <mergeCell ref="F217:G217"/>
    <mergeCell ref="J211:K211"/>
    <mergeCell ref="G211:H211"/>
    <mergeCell ref="F209:G209"/>
    <mergeCell ref="F208:G208"/>
    <mergeCell ref="J202:K202"/>
    <mergeCell ref="G202:H202"/>
    <mergeCell ref="J160:K160"/>
    <mergeCell ref="F261:G261"/>
    <mergeCell ref="F260:G260"/>
    <mergeCell ref="J254:K254"/>
    <mergeCell ref="G254:H254"/>
    <mergeCell ref="J242:K242"/>
    <mergeCell ref="F378:G378"/>
    <mergeCell ref="F377:G377"/>
    <mergeCell ref="J370:K370"/>
    <mergeCell ref="G370:H370"/>
    <mergeCell ref="F367:G367"/>
    <mergeCell ref="G276:H276"/>
    <mergeCell ref="J276:K276"/>
    <mergeCell ref="A276:F276"/>
    <mergeCell ref="J274:K274"/>
    <mergeCell ref="G274:H274"/>
    <mergeCell ref="J263:K263"/>
    <mergeCell ref="G263:H263"/>
    <mergeCell ref="J308:K308"/>
    <mergeCell ref="G308:H308"/>
    <mergeCell ref="J298:K298"/>
    <mergeCell ref="G298:H298"/>
    <mergeCell ref="A290:L290"/>
    <mergeCell ref="A288:L288"/>
    <mergeCell ref="C356:I356"/>
    <mergeCell ref="J332:K332"/>
    <mergeCell ref="G332:H332"/>
    <mergeCell ref="J323:K323"/>
    <mergeCell ref="G323:H323"/>
    <mergeCell ref="J316:K316"/>
    <mergeCell ref="G316:H316"/>
    <mergeCell ref="G353:H353"/>
    <mergeCell ref="J353:K353"/>
    <mergeCell ref="A353:F353"/>
    <mergeCell ref="J351:K351"/>
    <mergeCell ref="G351:H351"/>
    <mergeCell ref="J341:K341"/>
    <mergeCell ref="G341:H341"/>
    <mergeCell ref="F401:G401"/>
    <mergeCell ref="F431:G431"/>
    <mergeCell ref="J424:K424"/>
    <mergeCell ref="G424:H424"/>
    <mergeCell ref="F422:G422"/>
    <mergeCell ref="F421:G421"/>
    <mergeCell ref="J414:K414"/>
    <mergeCell ref="G414:H414"/>
    <mergeCell ref="F442:G442"/>
    <mergeCell ref="F441:G441"/>
    <mergeCell ref="J434:K434"/>
    <mergeCell ref="J455:K455"/>
    <mergeCell ref="G455:H455"/>
    <mergeCell ref="F453:G453"/>
    <mergeCell ref="F452:G452"/>
    <mergeCell ref="J446:K446"/>
    <mergeCell ref="G446:H446"/>
    <mergeCell ref="F472:G472"/>
    <mergeCell ref="F471:G471"/>
    <mergeCell ref="J464:K464"/>
    <mergeCell ref="G464:H464"/>
    <mergeCell ref="F462:G462"/>
    <mergeCell ref="F461:G461"/>
    <mergeCell ref="J498:K498"/>
    <mergeCell ref="G498:H498"/>
    <mergeCell ref="J518:K518"/>
    <mergeCell ref="G518:H518"/>
    <mergeCell ref="J507:K507"/>
    <mergeCell ref="G507:H507"/>
    <mergeCell ref="F505:G505"/>
    <mergeCell ref="F504:G504"/>
    <mergeCell ref="A534:L534"/>
    <mergeCell ref="A532:L532"/>
    <mergeCell ref="G526:H526"/>
    <mergeCell ref="J526:K526"/>
    <mergeCell ref="A526:F526"/>
    <mergeCell ref="G520:H520"/>
    <mergeCell ref="J520:K520"/>
    <mergeCell ref="A520:F520"/>
    <mergeCell ref="G576:H576"/>
    <mergeCell ref="J567:K567"/>
    <mergeCell ref="G690:H690"/>
    <mergeCell ref="F688:G688"/>
    <mergeCell ref="F687:G687"/>
    <mergeCell ref="J681:K681"/>
    <mergeCell ref="G681:H681"/>
    <mergeCell ref="A603:L603"/>
    <mergeCell ref="G597:H597"/>
    <mergeCell ref="J597:K597"/>
    <mergeCell ref="A597:F597"/>
    <mergeCell ref="J595:K595"/>
    <mergeCell ref="G595:H595"/>
    <mergeCell ref="F622:G622"/>
    <mergeCell ref="F621:G621"/>
    <mergeCell ref="J614:K614"/>
    <mergeCell ref="G614:H614"/>
    <mergeCell ref="F611:G611"/>
    <mergeCell ref="F610:G610"/>
    <mergeCell ref="C600:I600"/>
    <mergeCell ref="J600:K600"/>
    <mergeCell ref="F647:G647"/>
    <mergeCell ref="F646:G646"/>
    <mergeCell ref="J639:K639"/>
    <mergeCell ref="G639:H639"/>
    <mergeCell ref="A755:F755"/>
    <mergeCell ref="J753:K753"/>
    <mergeCell ref="G753:H753"/>
    <mergeCell ref="J742:K742"/>
    <mergeCell ref="G742:H742"/>
    <mergeCell ref="F740:G740"/>
    <mergeCell ref="J659:K659"/>
    <mergeCell ref="G659:H659"/>
    <mergeCell ref="F657:G657"/>
    <mergeCell ref="F656:G656"/>
    <mergeCell ref="J649:K649"/>
    <mergeCell ref="G649:H649"/>
    <mergeCell ref="F677:G677"/>
    <mergeCell ref="F676:G676"/>
    <mergeCell ref="J669:K669"/>
    <mergeCell ref="G669:H669"/>
    <mergeCell ref="F667:G667"/>
    <mergeCell ref="F666:G666"/>
    <mergeCell ref="J690:K690"/>
    <mergeCell ref="F707:G707"/>
    <mergeCell ref="F706:G706"/>
    <mergeCell ref="J699:K699"/>
    <mergeCell ref="G699:H699"/>
    <mergeCell ref="F697:G697"/>
    <mergeCell ref="F696:G696"/>
    <mergeCell ref="F739:G739"/>
    <mergeCell ref="J733:K733"/>
    <mergeCell ref="G733:H733"/>
    <mergeCell ref="J721:K721"/>
    <mergeCell ref="G721:H721"/>
    <mergeCell ref="J709:K709"/>
    <mergeCell ref="G709:H709"/>
    <mergeCell ref="G755:H755"/>
    <mergeCell ref="J755:K755"/>
    <mergeCell ref="G795:H795"/>
    <mergeCell ref="J787:K787"/>
    <mergeCell ref="G787:H787"/>
    <mergeCell ref="J777:K777"/>
    <mergeCell ref="G777:H777"/>
    <mergeCell ref="A769:L769"/>
    <mergeCell ref="F845:G845"/>
    <mergeCell ref="A838:L838"/>
    <mergeCell ref="G832:H832"/>
    <mergeCell ref="J832:K832"/>
    <mergeCell ref="A832:F832"/>
    <mergeCell ref="C759:I759"/>
    <mergeCell ref="J759:K759"/>
    <mergeCell ref="C764:I764"/>
    <mergeCell ref="J764:K764"/>
    <mergeCell ref="C765:I765"/>
    <mergeCell ref="J765:K765"/>
    <mergeCell ref="C835:I835"/>
    <mergeCell ref="J835:K835"/>
    <mergeCell ref="J830:K830"/>
    <mergeCell ref="G830:H830"/>
    <mergeCell ref="J820:K820"/>
    <mergeCell ref="C836:I836"/>
    <mergeCell ref="J836:K836"/>
    <mergeCell ref="J935:K935"/>
    <mergeCell ref="G935:H935"/>
    <mergeCell ref="F933:G933"/>
    <mergeCell ref="F932:G932"/>
    <mergeCell ref="J926:K926"/>
    <mergeCell ref="F857:G857"/>
    <mergeCell ref="J850:K850"/>
    <mergeCell ref="G850:H850"/>
    <mergeCell ref="J848:K848"/>
    <mergeCell ref="G848:H848"/>
    <mergeCell ref="F892:G892"/>
    <mergeCell ref="F891:G891"/>
    <mergeCell ref="J884:K884"/>
    <mergeCell ref="F902:G902"/>
    <mergeCell ref="F901:G901"/>
    <mergeCell ref="J894:K894"/>
    <mergeCell ref="G894:H894"/>
    <mergeCell ref="G884:H884"/>
    <mergeCell ref="F882:G882"/>
    <mergeCell ref="F881:G881"/>
    <mergeCell ref="J875:K875"/>
    <mergeCell ref="F942:G942"/>
    <mergeCell ref="F941:G941"/>
    <mergeCell ref="F984:G984"/>
    <mergeCell ref="J978:K978"/>
    <mergeCell ref="G978:H978"/>
    <mergeCell ref="J966:K966"/>
    <mergeCell ref="G966:H966"/>
    <mergeCell ref="J954:K954"/>
    <mergeCell ref="F846:G846"/>
    <mergeCell ref="G875:H875"/>
    <mergeCell ref="F870:G870"/>
    <mergeCell ref="F869:G869"/>
    <mergeCell ref="J862:K862"/>
    <mergeCell ref="G862:H862"/>
    <mergeCell ref="F858:G858"/>
    <mergeCell ref="F911:G911"/>
    <mergeCell ref="J904:K904"/>
    <mergeCell ref="G904:H904"/>
    <mergeCell ref="G926:H926"/>
    <mergeCell ref="F922:G922"/>
    <mergeCell ref="F921:G921"/>
    <mergeCell ref="J914:K914"/>
    <mergeCell ref="G914:H914"/>
    <mergeCell ref="F912:G912"/>
    <mergeCell ref="G954:H954"/>
    <mergeCell ref="G1057:H1057"/>
    <mergeCell ref="J1050:K1050"/>
    <mergeCell ref="G1050:H1050"/>
    <mergeCell ref="J1042:K1042"/>
    <mergeCell ref="G1042:H1042"/>
    <mergeCell ref="F952:G952"/>
    <mergeCell ref="F951:G951"/>
    <mergeCell ref="J944:K944"/>
    <mergeCell ref="G944:H944"/>
    <mergeCell ref="C1003:I1003"/>
    <mergeCell ref="J1003:K1003"/>
    <mergeCell ref="G1000:H1000"/>
    <mergeCell ref="J1024:K1024"/>
    <mergeCell ref="G1024:H1024"/>
    <mergeCell ref="A1014:L1014"/>
    <mergeCell ref="A1012:L1012"/>
    <mergeCell ref="J1000:K1000"/>
    <mergeCell ref="A1000:F1000"/>
    <mergeCell ref="J998:K998"/>
    <mergeCell ref="G998:H998"/>
    <mergeCell ref="J987:K987"/>
    <mergeCell ref="G987:H987"/>
    <mergeCell ref="F985:G985"/>
    <mergeCell ref="F1114:G1114"/>
    <mergeCell ref="F1113:G1113"/>
    <mergeCell ref="J1106:K1106"/>
    <mergeCell ref="G1106:H1106"/>
    <mergeCell ref="F1104:G1104"/>
    <mergeCell ref="F1103:G1103"/>
    <mergeCell ref="J1096:K1096"/>
    <mergeCell ref="G1096:H1096"/>
    <mergeCell ref="J1032:K1032"/>
    <mergeCell ref="G1032:H1032"/>
    <mergeCell ref="G1066:H1066"/>
    <mergeCell ref="J1057:K1057"/>
    <mergeCell ref="F1124:G1124"/>
    <mergeCell ref="F1123:G1123"/>
    <mergeCell ref="J1116:K1116"/>
    <mergeCell ref="G1213:H1213"/>
    <mergeCell ref="J1213:K1213"/>
    <mergeCell ref="A1213:F1213"/>
    <mergeCell ref="J1211:K1211"/>
    <mergeCell ref="G1211:H1211"/>
    <mergeCell ref="J1199:K1199"/>
    <mergeCell ref="G1199:H1199"/>
    <mergeCell ref="F1144:G1144"/>
    <mergeCell ref="J1138:K1138"/>
    <mergeCell ref="G1138:H1138"/>
    <mergeCell ref="F1134:G1134"/>
    <mergeCell ref="F1133:G1133"/>
    <mergeCell ref="J1126:K1126"/>
    <mergeCell ref="G1126:H1126"/>
    <mergeCell ref="G1156:H1156"/>
    <mergeCell ref="F1154:G1154"/>
    <mergeCell ref="F1153:G1153"/>
    <mergeCell ref="J1147:K1147"/>
    <mergeCell ref="G1147:H1147"/>
    <mergeCell ref="F1145:G1145"/>
    <mergeCell ref="J1166:K1166"/>
    <mergeCell ref="G1166:H1166"/>
    <mergeCell ref="F1164:G1164"/>
    <mergeCell ref="F1163:G1163"/>
    <mergeCell ref="J1283:K1283"/>
    <mergeCell ref="G1283:H1283"/>
    <mergeCell ref="J1273:K1273"/>
    <mergeCell ref="G1273:H1273"/>
    <mergeCell ref="J1263:K1263"/>
    <mergeCell ref="G1263:H1263"/>
    <mergeCell ref="J1188:K1188"/>
    <mergeCell ref="G1188:H1188"/>
    <mergeCell ref="F1186:G1186"/>
    <mergeCell ref="F1185:G1185"/>
    <mergeCell ref="J1178:K1178"/>
    <mergeCell ref="G1178:H1178"/>
    <mergeCell ref="A1227:L1227"/>
    <mergeCell ref="A1225:L1225"/>
    <mergeCell ref="G1219:H1219"/>
    <mergeCell ref="J1219:K1219"/>
    <mergeCell ref="A1219:F1219"/>
    <mergeCell ref="J1234:K1234"/>
    <mergeCell ref="G1234:H1234"/>
    <mergeCell ref="J1329:K1329"/>
    <mergeCell ref="G1329:H1329"/>
    <mergeCell ref="F1327:G1327"/>
    <mergeCell ref="F1326:G1326"/>
    <mergeCell ref="J1320:K1320"/>
    <mergeCell ref="J1253:K1253"/>
    <mergeCell ref="G1253:H1253"/>
    <mergeCell ref="J1243:K1243"/>
    <mergeCell ref="G1243:H1243"/>
    <mergeCell ref="F1297:G1297"/>
    <mergeCell ref="F1296:G1296"/>
    <mergeCell ref="A1289:L1289"/>
    <mergeCell ref="G1285:H1285"/>
    <mergeCell ref="J1285:K1285"/>
    <mergeCell ref="A1285:F1285"/>
    <mergeCell ref="G1320:H1320"/>
    <mergeCell ref="F1317:G1317"/>
    <mergeCell ref="F1316:G1316"/>
    <mergeCell ref="J1309:K1309"/>
    <mergeCell ref="G1309:H1309"/>
    <mergeCell ref="J1299:K1299"/>
    <mergeCell ref="G1299:H1299"/>
    <mergeCell ref="F1348:G1348"/>
    <mergeCell ref="F1347:G1347"/>
    <mergeCell ref="J1340:K1340"/>
    <mergeCell ref="G1340:H1340"/>
    <mergeCell ref="G1376:H1376"/>
    <mergeCell ref="J1376:K1376"/>
    <mergeCell ref="A1376:F1376"/>
    <mergeCell ref="G1370:H1370"/>
    <mergeCell ref="J1360:K1360"/>
    <mergeCell ref="G1360:H1360"/>
    <mergeCell ref="F1358:G1358"/>
    <mergeCell ref="F1357:G1357"/>
    <mergeCell ref="J1350:K1350"/>
    <mergeCell ref="G1350:H1350"/>
    <mergeCell ref="J1370:K1370"/>
    <mergeCell ref="A1370:F1370"/>
    <mergeCell ref="G1366:H1366"/>
    <mergeCell ref="J1366:K1366"/>
    <mergeCell ref="A1366:F1366"/>
    <mergeCell ref="G1362:H1362"/>
    <mergeCell ref="J1362:K1362"/>
    <mergeCell ref="A1362:F1362"/>
  </mergeCells>
  <pageMargins left="0.4" right="0.2" top="0.2" bottom="0.4" header="0.2" footer="0.2"/>
  <pageSetup paperSize="9" scale="58" fitToHeight="0" orientation="portrait" horizontalDpi="360" verticalDpi="36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IK2535"/>
  <sheetViews>
    <sheetView workbookViewId="0">
      <selection activeCell="A2531" sqref="A2531:AN2531"/>
    </sheetView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0</v>
      </c>
      <c r="Q1">
        <v>0</v>
      </c>
    </row>
    <row r="12" spans="1:133">
      <c r="A12" s="1">
        <v>1</v>
      </c>
      <c r="B12" s="1">
        <v>2529</v>
      </c>
      <c r="C12" s="1">
        <v>0</v>
      </c>
      <c r="D12" s="1">
        <f>ROW(A2469)</f>
        <v>2469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8192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>
      <c r="A18" s="2">
        <v>52</v>
      </c>
      <c r="B18" s="2">
        <f t="shared" ref="B18:G18" si="0">B2469</f>
        <v>2529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Ильинский Погост 1этаж карантин ОВП 2021</v>
      </c>
      <c r="G18" s="2" t="str">
        <f t="shared" si="0"/>
        <v>Ильинский Погост 1 этаж кабинет заведующих, раздевалка, туалет.2021г</v>
      </c>
      <c r="H18" s="2"/>
      <c r="I18" s="2"/>
      <c r="J18" s="2"/>
      <c r="K18" s="2"/>
      <c r="L18" s="2"/>
      <c r="M18" s="2"/>
      <c r="N18" s="2"/>
      <c r="O18" s="2">
        <f t="shared" ref="O18:AT18" si="1">O2469</f>
        <v>1854482.69</v>
      </c>
      <c r="P18" s="2">
        <f t="shared" si="1"/>
        <v>1187964.2</v>
      </c>
      <c r="Q18" s="2">
        <f t="shared" si="1"/>
        <v>31026.03</v>
      </c>
      <c r="R18" s="2">
        <f t="shared" si="1"/>
        <v>11434.7</v>
      </c>
      <c r="S18" s="2">
        <f t="shared" si="1"/>
        <v>635492.46</v>
      </c>
      <c r="T18" s="2">
        <f t="shared" si="1"/>
        <v>0</v>
      </c>
      <c r="U18" s="2">
        <f t="shared" si="1"/>
        <v>2120.2802765000001</v>
      </c>
      <c r="V18" s="2">
        <f t="shared" si="1"/>
        <v>32.184292499999998</v>
      </c>
      <c r="W18" s="2">
        <f t="shared" si="1"/>
        <v>8037.7</v>
      </c>
      <c r="X18" s="2">
        <f t="shared" si="1"/>
        <v>558317.59</v>
      </c>
      <c r="Y18" s="2">
        <f t="shared" si="1"/>
        <v>288967.09000000003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2701767.37</v>
      </c>
      <c r="AS18" s="2">
        <f t="shared" si="1"/>
        <v>2558266.9500000002</v>
      </c>
      <c r="AT18" s="2">
        <f t="shared" si="1"/>
        <v>143500.42000000001</v>
      </c>
      <c r="AU18" s="2">
        <f t="shared" ref="AU18:BZ18" si="2">AU2469</f>
        <v>0</v>
      </c>
      <c r="AV18" s="2">
        <f t="shared" si="2"/>
        <v>1187964.2</v>
      </c>
      <c r="AW18" s="2">
        <f t="shared" si="2"/>
        <v>1187964.2</v>
      </c>
      <c r="AX18" s="2">
        <f t="shared" si="2"/>
        <v>0</v>
      </c>
      <c r="AY18" s="2">
        <f t="shared" si="2"/>
        <v>1187964.2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CA2469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DG2469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EM2469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FS2469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>
      <c r="A20" s="1">
        <v>3</v>
      </c>
      <c r="B20" s="1">
        <v>1</v>
      </c>
      <c r="C20" s="1"/>
      <c r="D20" s="1">
        <f>ROW(A2437)</f>
        <v>2437</v>
      </c>
      <c r="E20" s="1"/>
      <c r="F20" s="1" t="s">
        <v>12</v>
      </c>
      <c r="G20" s="1" t="s">
        <v>12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>
      <c r="A22" s="2">
        <v>52</v>
      </c>
      <c r="B22" s="2">
        <f t="shared" ref="B22:G22" si="7">B2437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O2437</f>
        <v>1854482.69</v>
      </c>
      <c r="P22" s="2">
        <f t="shared" si="8"/>
        <v>1187964.2</v>
      </c>
      <c r="Q22" s="2">
        <f t="shared" si="8"/>
        <v>31026.03</v>
      </c>
      <c r="R22" s="2">
        <f t="shared" si="8"/>
        <v>11434.7</v>
      </c>
      <c r="S22" s="2">
        <f t="shared" si="8"/>
        <v>635492.46</v>
      </c>
      <c r="T22" s="2">
        <f t="shared" si="8"/>
        <v>0</v>
      </c>
      <c r="U22" s="2">
        <f t="shared" si="8"/>
        <v>2120.2802765000001</v>
      </c>
      <c r="V22" s="2">
        <f t="shared" si="8"/>
        <v>32.184292499999998</v>
      </c>
      <c r="W22" s="2">
        <f t="shared" si="8"/>
        <v>8037.7</v>
      </c>
      <c r="X22" s="2">
        <f t="shared" si="8"/>
        <v>558317.59</v>
      </c>
      <c r="Y22" s="2">
        <f t="shared" si="8"/>
        <v>288967.09000000003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2701767.37</v>
      </c>
      <c r="AS22" s="2">
        <f t="shared" si="8"/>
        <v>2558266.9500000002</v>
      </c>
      <c r="AT22" s="2">
        <f t="shared" si="8"/>
        <v>143500.42000000001</v>
      </c>
      <c r="AU22" s="2">
        <f t="shared" ref="AU22:BZ22" si="9">AU2437</f>
        <v>0</v>
      </c>
      <c r="AV22" s="2">
        <f t="shared" si="9"/>
        <v>1187964.2</v>
      </c>
      <c r="AW22" s="2">
        <f t="shared" si="9"/>
        <v>1187964.2</v>
      </c>
      <c r="AX22" s="2">
        <f t="shared" si="9"/>
        <v>0</v>
      </c>
      <c r="AY22" s="2">
        <f t="shared" si="9"/>
        <v>1187964.2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CA2437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DG2437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EM2437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FS2437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>
      <c r="A24" s="1">
        <v>4</v>
      </c>
      <c r="B24" s="1">
        <v>1</v>
      </c>
      <c r="C24" s="1"/>
      <c r="D24" s="1">
        <f>ROW(A141)</f>
        <v>141</v>
      </c>
      <c r="E24" s="1"/>
      <c r="F24" s="1" t="s">
        <v>13</v>
      </c>
      <c r="G24" s="1" t="s">
        <v>14</v>
      </c>
      <c r="H24" s="1" t="s">
        <v>3</v>
      </c>
      <c r="I24" s="1">
        <v>0</v>
      </c>
      <c r="J24" s="1"/>
      <c r="K24" s="1">
        <v>-1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>
      <c r="A26" s="2">
        <v>52</v>
      </c>
      <c r="B26" s="2">
        <f t="shared" ref="B26:G26" si="14">B141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комната 22</v>
      </c>
      <c r="H26" s="2"/>
      <c r="I26" s="2"/>
      <c r="J26" s="2"/>
      <c r="K26" s="2"/>
      <c r="L26" s="2"/>
      <c r="M26" s="2"/>
      <c r="N26" s="2"/>
      <c r="O26" s="2">
        <f t="shared" ref="O26:AT26" si="15">O141</f>
        <v>96391.1</v>
      </c>
      <c r="P26" s="2">
        <f t="shared" si="15"/>
        <v>63292.45</v>
      </c>
      <c r="Q26" s="2">
        <f t="shared" si="15"/>
        <v>1267.67</v>
      </c>
      <c r="R26" s="2">
        <f t="shared" si="15"/>
        <v>513.33000000000004</v>
      </c>
      <c r="S26" s="2">
        <f t="shared" si="15"/>
        <v>31830.98</v>
      </c>
      <c r="T26" s="2">
        <f t="shared" si="15"/>
        <v>0</v>
      </c>
      <c r="U26" s="2">
        <f t="shared" si="15"/>
        <v>107.4812245</v>
      </c>
      <c r="V26" s="2">
        <f t="shared" si="15"/>
        <v>1.4511924999999997</v>
      </c>
      <c r="W26" s="2">
        <f t="shared" si="15"/>
        <v>509.28</v>
      </c>
      <c r="X26" s="2">
        <f t="shared" si="15"/>
        <v>28241.4</v>
      </c>
      <c r="Y26" s="2">
        <f t="shared" si="15"/>
        <v>14522.47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139154.97</v>
      </c>
      <c r="AS26" s="2">
        <f t="shared" si="15"/>
        <v>135379.18</v>
      </c>
      <c r="AT26" s="2">
        <f t="shared" si="15"/>
        <v>3775.79</v>
      </c>
      <c r="AU26" s="2">
        <f t="shared" ref="AU26:BZ26" si="16">AU141</f>
        <v>0</v>
      </c>
      <c r="AV26" s="2">
        <f t="shared" si="16"/>
        <v>63292.45</v>
      </c>
      <c r="AW26" s="2">
        <f t="shared" si="16"/>
        <v>63292.45</v>
      </c>
      <c r="AX26" s="2">
        <f t="shared" si="16"/>
        <v>0</v>
      </c>
      <c r="AY26" s="2">
        <f t="shared" si="16"/>
        <v>63292.45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CA141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DG141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EM141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FS141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>
      <c r="A28" s="1">
        <v>5</v>
      </c>
      <c r="B28" s="1">
        <v>1</v>
      </c>
      <c r="C28" s="1"/>
      <c r="D28" s="1">
        <f>ROW(A44)</f>
        <v>44</v>
      </c>
      <c r="E28" s="1"/>
      <c r="F28" s="1" t="s">
        <v>15</v>
      </c>
      <c r="G28" s="1" t="s">
        <v>16</v>
      </c>
      <c r="H28" s="1" t="s">
        <v>3</v>
      </c>
      <c r="I28" s="1">
        <v>0</v>
      </c>
      <c r="J28" s="1"/>
      <c r="K28" s="1">
        <v>0</v>
      </c>
      <c r="L28" s="1"/>
      <c r="M28" s="1" t="s">
        <v>3</v>
      </c>
      <c r="N28" s="1"/>
      <c r="O28" s="1"/>
      <c r="P28" s="1"/>
      <c r="Q28" s="1"/>
      <c r="R28" s="1"/>
      <c r="S28" s="1">
        <v>0</v>
      </c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>
      <c r="A30" s="2">
        <v>52</v>
      </c>
      <c r="B30" s="2">
        <f t="shared" ref="B30:G30" si="21">B44</f>
        <v>1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демонтаж</v>
      </c>
      <c r="H30" s="2"/>
      <c r="I30" s="2"/>
      <c r="J30" s="2"/>
      <c r="K30" s="2"/>
      <c r="L30" s="2"/>
      <c r="M30" s="2"/>
      <c r="N30" s="2"/>
      <c r="O30" s="2">
        <f t="shared" ref="O30:AT30" si="22">O44</f>
        <v>2248.71</v>
      </c>
      <c r="P30" s="2">
        <f t="shared" si="22"/>
        <v>0</v>
      </c>
      <c r="Q30" s="2">
        <f t="shared" si="22"/>
        <v>53.08</v>
      </c>
      <c r="R30" s="2">
        <f t="shared" si="22"/>
        <v>35.79</v>
      </c>
      <c r="S30" s="2">
        <f t="shared" si="22"/>
        <v>2195.63</v>
      </c>
      <c r="T30" s="2">
        <f t="shared" si="22"/>
        <v>0</v>
      </c>
      <c r="U30" s="2">
        <f t="shared" si="22"/>
        <v>8.3367599999999999</v>
      </c>
      <c r="V30" s="2">
        <f t="shared" si="22"/>
        <v>9.9680000000000019E-2</v>
      </c>
      <c r="W30" s="2">
        <f t="shared" si="22"/>
        <v>0</v>
      </c>
      <c r="X30" s="2">
        <f t="shared" si="22"/>
        <v>1553.38</v>
      </c>
      <c r="Y30" s="2">
        <f t="shared" si="22"/>
        <v>1157.4100000000001</v>
      </c>
      <c r="Z30" s="2">
        <f t="shared" si="22"/>
        <v>0</v>
      </c>
      <c r="AA30" s="2">
        <f t="shared" si="22"/>
        <v>0</v>
      </c>
      <c r="AB30" s="2">
        <f t="shared" si="22"/>
        <v>2248.71</v>
      </c>
      <c r="AC30" s="2">
        <f t="shared" si="22"/>
        <v>0</v>
      </c>
      <c r="AD30" s="2">
        <f t="shared" si="22"/>
        <v>53.08</v>
      </c>
      <c r="AE30" s="2">
        <f t="shared" si="22"/>
        <v>35.79</v>
      </c>
      <c r="AF30" s="2">
        <f t="shared" si="22"/>
        <v>2195.63</v>
      </c>
      <c r="AG30" s="2">
        <f t="shared" si="22"/>
        <v>0</v>
      </c>
      <c r="AH30" s="2">
        <f t="shared" si="22"/>
        <v>8.3367599999999999</v>
      </c>
      <c r="AI30" s="2">
        <f t="shared" si="22"/>
        <v>9.9680000000000019E-2</v>
      </c>
      <c r="AJ30" s="2">
        <f t="shared" si="22"/>
        <v>0</v>
      </c>
      <c r="AK30" s="2">
        <f t="shared" si="22"/>
        <v>1553.38</v>
      </c>
      <c r="AL30" s="2">
        <f t="shared" si="22"/>
        <v>1157.4100000000001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4959.5</v>
      </c>
      <c r="AS30" s="2">
        <f t="shared" si="22"/>
        <v>4959.5</v>
      </c>
      <c r="AT30" s="2">
        <f t="shared" si="22"/>
        <v>0</v>
      </c>
      <c r="AU30" s="2">
        <f t="shared" ref="AU30:BZ30" si="23">AU44</f>
        <v>0</v>
      </c>
      <c r="AV30" s="2">
        <f t="shared" si="23"/>
        <v>0</v>
      </c>
      <c r="AW30" s="2">
        <f t="shared" si="23"/>
        <v>0</v>
      </c>
      <c r="AX30" s="2">
        <f t="shared" si="23"/>
        <v>0</v>
      </c>
      <c r="AY30" s="2">
        <f t="shared" si="23"/>
        <v>0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0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CA44</f>
        <v>4959.5</v>
      </c>
      <c r="CB30" s="2">
        <f t="shared" si="24"/>
        <v>4959.5</v>
      </c>
      <c r="CC30" s="2">
        <f t="shared" si="24"/>
        <v>0</v>
      </c>
      <c r="CD30" s="2">
        <f t="shared" si="24"/>
        <v>0</v>
      </c>
      <c r="CE30" s="2">
        <f t="shared" si="24"/>
        <v>0</v>
      </c>
      <c r="CF30" s="2">
        <f t="shared" si="24"/>
        <v>0</v>
      </c>
      <c r="CG30" s="2">
        <f t="shared" si="24"/>
        <v>0</v>
      </c>
      <c r="CH30" s="2">
        <f t="shared" si="24"/>
        <v>0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0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DG44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EM44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FS44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>
      <c r="A32">
        <v>17</v>
      </c>
      <c r="B32">
        <v>1</v>
      </c>
      <c r="C32">
        <f>ROW(SmtRes!A2)</f>
        <v>2</v>
      </c>
      <c r="D32">
        <f>ROW(EtalonRes!A2)</f>
        <v>2</v>
      </c>
      <c r="E32" t="s">
        <v>17</v>
      </c>
      <c r="F32" t="s">
        <v>18</v>
      </c>
      <c r="G32" t="s">
        <v>19</v>
      </c>
      <c r="H32" t="s">
        <v>20</v>
      </c>
      <c r="I32">
        <f>ROUND(13.6/100,9)</f>
        <v>0.13600000000000001</v>
      </c>
      <c r="J32">
        <v>0</v>
      </c>
      <c r="O32">
        <f t="shared" ref="O32:O42" si="28">ROUND(CP32,2)</f>
        <v>271.12</v>
      </c>
      <c r="P32">
        <f t="shared" ref="P32:P42" si="29">ROUND(CQ32*I32,2)</f>
        <v>0</v>
      </c>
      <c r="Q32">
        <f t="shared" ref="Q32:Q42" si="30">ROUND(CR32*I32,2)</f>
        <v>0</v>
      </c>
      <c r="R32">
        <f t="shared" ref="R32:R42" si="31">ROUND(CS32*I32,2)</f>
        <v>0</v>
      </c>
      <c r="S32">
        <f t="shared" ref="S32:S42" si="32">ROUND(CT32*I32,2)</f>
        <v>271.12</v>
      </c>
      <c r="T32">
        <f t="shared" ref="T32:T42" si="33">ROUND(CU32*I32,2)</f>
        <v>0</v>
      </c>
      <c r="U32">
        <f t="shared" ref="U32:U42" si="34">CV32*I32</f>
        <v>1.04312</v>
      </c>
      <c r="V32">
        <f t="shared" ref="V32:V42" si="35">CW32*I32</f>
        <v>0</v>
      </c>
      <c r="W32">
        <f t="shared" ref="W32:W42" si="36">ROUND(CX32*I32,2)</f>
        <v>0</v>
      </c>
      <c r="X32">
        <f t="shared" ref="X32:X42" si="37">ROUND(CY32,2)</f>
        <v>184.36</v>
      </c>
      <c r="Y32">
        <f t="shared" ref="Y32:Y42" si="38">ROUND(CZ32,2)</f>
        <v>146.4</v>
      </c>
      <c r="AA32">
        <v>36401907</v>
      </c>
      <c r="AB32">
        <f t="shared" ref="AB32:AB42" si="39">ROUND((AC32+AD32+AF32),2)</f>
        <v>59.83</v>
      </c>
      <c r="AC32">
        <f t="shared" ref="AC32:AC42" si="40">ROUND((ES32),2)</f>
        <v>0</v>
      </c>
      <c r="AD32">
        <f t="shared" ref="AD32:AD42" si="41">ROUND((((ET32)-(EU32))+AE32),2)</f>
        <v>0</v>
      </c>
      <c r="AE32">
        <f t="shared" ref="AE32:AE42" si="42">ROUND((EU32),2)</f>
        <v>0</v>
      </c>
      <c r="AF32">
        <f t="shared" ref="AF32:AF42" si="43">ROUND((EV32),2)</f>
        <v>59.83</v>
      </c>
      <c r="AG32">
        <f t="shared" ref="AG32:AG42" si="44">ROUND((AP32),2)</f>
        <v>0</v>
      </c>
      <c r="AH32">
        <f t="shared" ref="AH32:AH42" si="45">(EW32)</f>
        <v>7.67</v>
      </c>
      <c r="AI32">
        <f t="shared" ref="AI32:AI42" si="46">(EX32)</f>
        <v>0</v>
      </c>
      <c r="AJ32">
        <f t="shared" ref="AJ32:AJ42" si="47">(AS32)</f>
        <v>0</v>
      </c>
      <c r="AK32">
        <v>59.83</v>
      </c>
      <c r="AL32">
        <v>0</v>
      </c>
      <c r="AM32">
        <v>0</v>
      </c>
      <c r="AN32">
        <v>0</v>
      </c>
      <c r="AO32">
        <v>59.83</v>
      </c>
      <c r="AP32">
        <v>0</v>
      </c>
      <c r="AQ32">
        <v>7.67</v>
      </c>
      <c r="AR32">
        <v>0</v>
      </c>
      <c r="AS32">
        <v>0</v>
      </c>
      <c r="AT32">
        <v>68</v>
      </c>
      <c r="AU32">
        <v>54</v>
      </c>
      <c r="AV32">
        <v>1</v>
      </c>
      <c r="AW32">
        <v>1</v>
      </c>
      <c r="AZ32">
        <v>1</v>
      </c>
      <c r="BA32">
        <v>33.32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21</v>
      </c>
      <c r="BM32">
        <v>57001</v>
      </c>
      <c r="BN32">
        <v>0</v>
      </c>
      <c r="BO32" t="s">
        <v>18</v>
      </c>
      <c r="BP32">
        <v>1</v>
      </c>
      <c r="BQ32">
        <v>6</v>
      </c>
      <c r="BR32">
        <v>0</v>
      </c>
      <c r="BS32">
        <v>33.32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80</v>
      </c>
      <c r="CA32">
        <v>68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ref="CP32:CP42" si="48">(P32+Q32+S32)</f>
        <v>271.12</v>
      </c>
      <c r="CQ32">
        <f t="shared" ref="CQ32:CQ42" si="49">AC32*BC32</f>
        <v>0</v>
      </c>
      <c r="CR32">
        <f t="shared" ref="CR32:CR42" si="50">AD32*BB32</f>
        <v>0</v>
      </c>
      <c r="CS32">
        <f t="shared" ref="CS32:CS42" si="51">AE32*BS32</f>
        <v>0</v>
      </c>
      <c r="CT32">
        <f t="shared" ref="CT32:CT42" si="52">AF32*BA32</f>
        <v>1993.5355999999999</v>
      </c>
      <c r="CU32">
        <f t="shared" ref="CU32:CU42" si="53">AG32</f>
        <v>0</v>
      </c>
      <c r="CV32">
        <f t="shared" ref="CV32:CV42" si="54">AH32</f>
        <v>7.67</v>
      </c>
      <c r="CW32">
        <f t="shared" ref="CW32:CW42" si="55">AI32</f>
        <v>0</v>
      </c>
      <c r="CX32">
        <f t="shared" ref="CX32:CX42" si="56">AJ32</f>
        <v>0</v>
      </c>
      <c r="CY32">
        <f t="shared" ref="CY32:CY42" si="57">(((S32+R32)*AT32)/100)</f>
        <v>184.36160000000001</v>
      </c>
      <c r="CZ32">
        <f t="shared" ref="CZ32:CZ42" si="58">(((S32+R32)*AU32)/100)</f>
        <v>146.40479999999999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1013</v>
      </c>
      <c r="DV32" t="s">
        <v>20</v>
      </c>
      <c r="DW32" t="s">
        <v>20</v>
      </c>
      <c r="DX32">
        <v>1</v>
      </c>
      <c r="DZ32" t="s">
        <v>3</v>
      </c>
      <c r="EA32" t="s">
        <v>3</v>
      </c>
      <c r="EB32" t="s">
        <v>3</v>
      </c>
      <c r="EC32" t="s">
        <v>3</v>
      </c>
      <c r="EE32">
        <v>29085590</v>
      </c>
      <c r="EF32">
        <v>6</v>
      </c>
      <c r="EG32" t="s">
        <v>22</v>
      </c>
      <c r="EH32">
        <v>0</v>
      </c>
      <c r="EI32" t="s">
        <v>3</v>
      </c>
      <c r="EJ32">
        <v>1</v>
      </c>
      <c r="EK32">
        <v>57001</v>
      </c>
      <c r="EL32" t="s">
        <v>23</v>
      </c>
      <c r="EM32" t="s">
        <v>24</v>
      </c>
      <c r="EO32" t="s">
        <v>3</v>
      </c>
      <c r="EQ32">
        <v>0</v>
      </c>
      <c r="ER32">
        <v>59.83</v>
      </c>
      <c r="ES32">
        <v>0</v>
      </c>
      <c r="ET32">
        <v>0</v>
      </c>
      <c r="EU32">
        <v>0</v>
      </c>
      <c r="EV32">
        <v>59.83</v>
      </c>
      <c r="EW32">
        <v>7.67</v>
      </c>
      <c r="EX32">
        <v>0</v>
      </c>
      <c r="EY32">
        <v>0</v>
      </c>
      <c r="FQ32">
        <v>0</v>
      </c>
      <c r="FR32">
        <f t="shared" ref="FR32:FR42" si="59">ROUND(IF(AND(BH32=3,BI32=3),P32,0),2)</f>
        <v>0</v>
      </c>
      <c r="FS32">
        <v>0</v>
      </c>
      <c r="FV32" t="s">
        <v>25</v>
      </c>
      <c r="FW32" t="s">
        <v>26</v>
      </c>
      <c r="FX32">
        <v>80</v>
      </c>
      <c r="FY32">
        <v>68</v>
      </c>
      <c r="GA32" t="s">
        <v>3</v>
      </c>
      <c r="GD32">
        <v>1</v>
      </c>
      <c r="GF32">
        <v>1095792533</v>
      </c>
      <c r="GG32">
        <v>2</v>
      </c>
      <c r="GH32">
        <v>1</v>
      </c>
      <c r="GI32">
        <v>2</v>
      </c>
      <c r="GJ32">
        <v>0</v>
      </c>
      <c r="GK32">
        <v>0</v>
      </c>
      <c r="GL32">
        <f t="shared" ref="GL32:GL42" si="60">ROUND(IF(AND(BH32=3,BI32=3,FS32&lt;&gt;0),P32,0),2)</f>
        <v>0</v>
      </c>
      <c r="GM32">
        <f t="shared" ref="GM32:GM42" si="61">ROUND(O32+X32+Y32,2)+GX32</f>
        <v>601.88</v>
      </c>
      <c r="GN32">
        <f t="shared" ref="GN32:GN42" si="62">IF(OR(BI32=0,BI32=1),ROUND(O32+X32+Y32,2),0)</f>
        <v>601.88</v>
      </c>
      <c r="GO32">
        <f t="shared" ref="GO32:GO42" si="63">IF(BI32=2,ROUND(O32+X32+Y32,2),0)</f>
        <v>0</v>
      </c>
      <c r="GP32">
        <f t="shared" ref="GP32:GP42" si="64">IF(BI32=4,ROUND(O32+X32+Y32,2)+GX32,0)</f>
        <v>0</v>
      </c>
      <c r="GR32">
        <v>0</v>
      </c>
      <c r="GS32">
        <v>3</v>
      </c>
      <c r="GT32">
        <v>0</v>
      </c>
      <c r="GU32" t="s">
        <v>3</v>
      </c>
      <c r="GV32">
        <f t="shared" ref="GV32:GV42" si="65">ROUND((GT32),2)</f>
        <v>0</v>
      </c>
      <c r="GW32">
        <v>1</v>
      </c>
      <c r="GX32">
        <f t="shared" ref="GX32:GX42" si="66">ROUND(HC32*I32,2)</f>
        <v>0</v>
      </c>
      <c r="HA32">
        <v>0</v>
      </c>
      <c r="HB32">
        <v>0</v>
      </c>
      <c r="HC32">
        <f t="shared" ref="HC32:HC42" si="67">GV32*GW32</f>
        <v>0</v>
      </c>
      <c r="HE32" t="s">
        <v>3</v>
      </c>
      <c r="HF32" t="s">
        <v>3</v>
      </c>
      <c r="IK32">
        <v>0</v>
      </c>
    </row>
    <row r="33" spans="1:245">
      <c r="A33">
        <v>18</v>
      </c>
      <c r="B33">
        <v>1</v>
      </c>
      <c r="C33">
        <v>2</v>
      </c>
      <c r="E33" t="s">
        <v>27</v>
      </c>
      <c r="F33" t="s">
        <v>28</v>
      </c>
      <c r="G33" t="s">
        <v>29</v>
      </c>
      <c r="H33" t="s">
        <v>30</v>
      </c>
      <c r="I33">
        <f>I32*J33</f>
        <v>9.5200000000000007E-2</v>
      </c>
      <c r="J33">
        <v>0.7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8"/>
        <v>0</v>
      </c>
      <c r="AA33">
        <v>36401907</v>
      </c>
      <c r="AB33">
        <f t="shared" si="39"/>
        <v>0</v>
      </c>
      <c r="AC33">
        <f t="shared" si="40"/>
        <v>0</v>
      </c>
      <c r="AD33">
        <f t="shared" si="41"/>
        <v>0</v>
      </c>
      <c r="AE33">
        <f t="shared" si="42"/>
        <v>0</v>
      </c>
      <c r="AF33">
        <f t="shared" si="43"/>
        <v>0</v>
      </c>
      <c r="AG33">
        <f t="shared" si="44"/>
        <v>0</v>
      </c>
      <c r="AH33">
        <f t="shared" si="45"/>
        <v>0</v>
      </c>
      <c r="AI33">
        <f t="shared" si="46"/>
        <v>0</v>
      </c>
      <c r="AJ33">
        <f t="shared" si="47"/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2</v>
      </c>
      <c r="BJ33" t="s">
        <v>31</v>
      </c>
      <c r="BM33">
        <v>500002</v>
      </c>
      <c r="BN33">
        <v>0</v>
      </c>
      <c r="BO33" t="s">
        <v>3</v>
      </c>
      <c r="BP33">
        <v>0</v>
      </c>
      <c r="BQ33">
        <v>12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8"/>
        <v>0</v>
      </c>
      <c r="CQ33">
        <f t="shared" si="49"/>
        <v>0</v>
      </c>
      <c r="CR33">
        <f t="shared" si="50"/>
        <v>0</v>
      </c>
      <c r="CS33">
        <f t="shared" si="51"/>
        <v>0</v>
      </c>
      <c r="CT33">
        <f t="shared" si="52"/>
        <v>0</v>
      </c>
      <c r="CU33">
        <f t="shared" si="53"/>
        <v>0</v>
      </c>
      <c r="CV33">
        <f t="shared" si="54"/>
        <v>0</v>
      </c>
      <c r="CW33">
        <f t="shared" si="55"/>
        <v>0</v>
      </c>
      <c r="CX33">
        <f t="shared" si="56"/>
        <v>0</v>
      </c>
      <c r="CY33">
        <f t="shared" si="57"/>
        <v>0</v>
      </c>
      <c r="CZ33">
        <f t="shared" si="58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30</v>
      </c>
      <c r="DW33" t="s">
        <v>30</v>
      </c>
      <c r="DX33">
        <v>1000</v>
      </c>
      <c r="DZ33" t="s">
        <v>3</v>
      </c>
      <c r="EA33" t="s">
        <v>3</v>
      </c>
      <c r="EB33" t="s">
        <v>3</v>
      </c>
      <c r="EC33" t="s">
        <v>3</v>
      </c>
      <c r="EE33">
        <v>29085444</v>
      </c>
      <c r="EF33">
        <v>12</v>
      </c>
      <c r="EG33" t="s">
        <v>32</v>
      </c>
      <c r="EH33">
        <v>0</v>
      </c>
      <c r="EI33" t="s">
        <v>3</v>
      </c>
      <c r="EJ33">
        <v>2</v>
      </c>
      <c r="EK33">
        <v>500002</v>
      </c>
      <c r="EL33" t="s">
        <v>33</v>
      </c>
      <c r="EM33" t="s">
        <v>34</v>
      </c>
      <c r="EO33" t="s">
        <v>3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FQ33">
        <v>0</v>
      </c>
      <c r="FR33">
        <f t="shared" si="59"/>
        <v>0</v>
      </c>
      <c r="FS33">
        <v>0</v>
      </c>
      <c r="FX33">
        <v>0</v>
      </c>
      <c r="FY33">
        <v>0</v>
      </c>
      <c r="GA33" t="s">
        <v>3</v>
      </c>
      <c r="GD33">
        <v>1</v>
      </c>
      <c r="GF33">
        <v>-304821490</v>
      </c>
      <c r="GG33">
        <v>2</v>
      </c>
      <c r="GH33">
        <v>1</v>
      </c>
      <c r="GI33">
        <v>-2</v>
      </c>
      <c r="GJ33">
        <v>0</v>
      </c>
      <c r="GK33">
        <v>0</v>
      </c>
      <c r="GL33">
        <f t="shared" si="60"/>
        <v>0</v>
      </c>
      <c r="GM33">
        <f t="shared" si="61"/>
        <v>0</v>
      </c>
      <c r="GN33">
        <f t="shared" si="62"/>
        <v>0</v>
      </c>
      <c r="GO33">
        <f t="shared" si="63"/>
        <v>0</v>
      </c>
      <c r="GP33">
        <f t="shared" si="64"/>
        <v>0</v>
      </c>
      <c r="GR33">
        <v>0</v>
      </c>
      <c r="GS33">
        <v>3</v>
      </c>
      <c r="GT33">
        <v>0</v>
      </c>
      <c r="GU33" t="s">
        <v>3</v>
      </c>
      <c r="GV33">
        <f t="shared" si="65"/>
        <v>0</v>
      </c>
      <c r="GW33">
        <v>1</v>
      </c>
      <c r="GX33">
        <f t="shared" si="66"/>
        <v>0</v>
      </c>
      <c r="HA33">
        <v>0</v>
      </c>
      <c r="HB33">
        <v>0</v>
      </c>
      <c r="HC33">
        <f t="shared" si="67"/>
        <v>0</v>
      </c>
      <c r="HE33" t="s">
        <v>3</v>
      </c>
      <c r="HF33" t="s">
        <v>3</v>
      </c>
      <c r="IK33">
        <v>0</v>
      </c>
    </row>
    <row r="34" spans="1:245">
      <c r="A34">
        <v>17</v>
      </c>
      <c r="B34">
        <v>1</v>
      </c>
      <c r="C34">
        <f>ROW(SmtRes!A6)</f>
        <v>6</v>
      </c>
      <c r="D34">
        <f>ROW(EtalonRes!A6)</f>
        <v>6</v>
      </c>
      <c r="E34" t="s">
        <v>35</v>
      </c>
      <c r="F34" t="s">
        <v>36</v>
      </c>
      <c r="G34" t="s">
        <v>37</v>
      </c>
      <c r="H34" t="s">
        <v>38</v>
      </c>
      <c r="I34">
        <f>ROUND(13.6/100,9)</f>
        <v>0.13600000000000001</v>
      </c>
      <c r="J34">
        <v>0</v>
      </c>
      <c r="O34">
        <f t="shared" si="28"/>
        <v>410.83</v>
      </c>
      <c r="P34">
        <f t="shared" si="29"/>
        <v>0</v>
      </c>
      <c r="Q34">
        <f t="shared" si="30"/>
        <v>8.25</v>
      </c>
      <c r="R34">
        <f t="shared" si="31"/>
        <v>7.98</v>
      </c>
      <c r="S34">
        <f t="shared" si="32"/>
        <v>402.58</v>
      </c>
      <c r="T34">
        <f t="shared" si="33"/>
        <v>0</v>
      </c>
      <c r="U34">
        <f t="shared" si="34"/>
        <v>1.5490400000000002</v>
      </c>
      <c r="V34">
        <f t="shared" si="35"/>
        <v>1.7680000000000001E-2</v>
      </c>
      <c r="W34">
        <f t="shared" si="36"/>
        <v>0</v>
      </c>
      <c r="X34">
        <f t="shared" si="37"/>
        <v>279.18</v>
      </c>
      <c r="Y34">
        <f t="shared" si="38"/>
        <v>221.7</v>
      </c>
      <c r="AA34">
        <v>36401907</v>
      </c>
      <c r="AB34">
        <f t="shared" si="39"/>
        <v>92.9</v>
      </c>
      <c r="AC34">
        <f t="shared" si="40"/>
        <v>0</v>
      </c>
      <c r="AD34">
        <f t="shared" si="41"/>
        <v>4.0599999999999996</v>
      </c>
      <c r="AE34">
        <f t="shared" si="42"/>
        <v>1.76</v>
      </c>
      <c r="AF34">
        <f t="shared" si="43"/>
        <v>88.84</v>
      </c>
      <c r="AG34">
        <f t="shared" si="44"/>
        <v>0</v>
      </c>
      <c r="AH34">
        <f t="shared" si="45"/>
        <v>11.39</v>
      </c>
      <c r="AI34">
        <f t="shared" si="46"/>
        <v>0.13</v>
      </c>
      <c r="AJ34">
        <f t="shared" si="47"/>
        <v>0</v>
      </c>
      <c r="AK34">
        <v>92.9</v>
      </c>
      <c r="AL34">
        <v>0</v>
      </c>
      <c r="AM34">
        <v>4.0599999999999996</v>
      </c>
      <c r="AN34">
        <v>1.76</v>
      </c>
      <c r="AO34">
        <v>88.84</v>
      </c>
      <c r="AP34">
        <v>0</v>
      </c>
      <c r="AQ34">
        <v>11.39</v>
      </c>
      <c r="AR34">
        <v>0.13</v>
      </c>
      <c r="AS34">
        <v>0</v>
      </c>
      <c r="AT34">
        <v>68</v>
      </c>
      <c r="AU34">
        <v>54</v>
      </c>
      <c r="AV34">
        <v>1</v>
      </c>
      <c r="AW34">
        <v>1</v>
      </c>
      <c r="AZ34">
        <v>1</v>
      </c>
      <c r="BA34">
        <v>33.32</v>
      </c>
      <c r="BB34">
        <v>14.94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39</v>
      </c>
      <c r="BM34">
        <v>57001</v>
      </c>
      <c r="BN34">
        <v>0</v>
      </c>
      <c r="BO34" t="s">
        <v>36</v>
      </c>
      <c r="BP34">
        <v>1</v>
      </c>
      <c r="BQ34">
        <v>6</v>
      </c>
      <c r="BR34">
        <v>0</v>
      </c>
      <c r="BS34">
        <v>33.32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80</v>
      </c>
      <c r="CA34">
        <v>68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8"/>
        <v>410.83</v>
      </c>
      <c r="CQ34">
        <f t="shared" si="49"/>
        <v>0</v>
      </c>
      <c r="CR34">
        <f t="shared" si="50"/>
        <v>60.656399999999991</v>
      </c>
      <c r="CS34">
        <f t="shared" si="51"/>
        <v>58.6432</v>
      </c>
      <c r="CT34">
        <f t="shared" si="52"/>
        <v>2960.1487999999999</v>
      </c>
      <c r="CU34">
        <f t="shared" si="53"/>
        <v>0</v>
      </c>
      <c r="CV34">
        <f t="shared" si="54"/>
        <v>11.39</v>
      </c>
      <c r="CW34">
        <f t="shared" si="55"/>
        <v>0.13</v>
      </c>
      <c r="CX34">
        <f t="shared" si="56"/>
        <v>0</v>
      </c>
      <c r="CY34">
        <f t="shared" si="57"/>
        <v>279.18080000000003</v>
      </c>
      <c r="CZ34">
        <f t="shared" si="58"/>
        <v>221.70240000000001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38</v>
      </c>
      <c r="DW34" t="s">
        <v>38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29085590</v>
      </c>
      <c r="EF34">
        <v>6</v>
      </c>
      <c r="EG34" t="s">
        <v>22</v>
      </c>
      <c r="EH34">
        <v>0</v>
      </c>
      <c r="EI34" t="s">
        <v>3</v>
      </c>
      <c r="EJ34">
        <v>1</v>
      </c>
      <c r="EK34">
        <v>57001</v>
      </c>
      <c r="EL34" t="s">
        <v>23</v>
      </c>
      <c r="EM34" t="s">
        <v>24</v>
      </c>
      <c r="EO34" t="s">
        <v>3</v>
      </c>
      <c r="EQ34">
        <v>0</v>
      </c>
      <c r="ER34">
        <v>92.9</v>
      </c>
      <c r="ES34">
        <v>0</v>
      </c>
      <c r="ET34">
        <v>4.0599999999999996</v>
      </c>
      <c r="EU34">
        <v>1.76</v>
      </c>
      <c r="EV34">
        <v>88.84</v>
      </c>
      <c r="EW34">
        <v>11.39</v>
      </c>
      <c r="EX34">
        <v>0.13</v>
      </c>
      <c r="EY34">
        <v>0</v>
      </c>
      <c r="FQ34">
        <v>0</v>
      </c>
      <c r="FR34">
        <f t="shared" si="59"/>
        <v>0</v>
      </c>
      <c r="FS34">
        <v>0</v>
      </c>
      <c r="FV34" t="s">
        <v>25</v>
      </c>
      <c r="FW34" t="s">
        <v>26</v>
      </c>
      <c r="FX34">
        <v>80</v>
      </c>
      <c r="FY34">
        <v>68</v>
      </c>
      <c r="GA34" t="s">
        <v>3</v>
      </c>
      <c r="GD34">
        <v>1</v>
      </c>
      <c r="GF34">
        <v>-1629810845</v>
      </c>
      <c r="GG34">
        <v>2</v>
      </c>
      <c r="GH34">
        <v>1</v>
      </c>
      <c r="GI34">
        <v>2</v>
      </c>
      <c r="GJ34">
        <v>0</v>
      </c>
      <c r="GK34">
        <v>0</v>
      </c>
      <c r="GL34">
        <f t="shared" si="60"/>
        <v>0</v>
      </c>
      <c r="GM34">
        <f t="shared" si="61"/>
        <v>911.71</v>
      </c>
      <c r="GN34">
        <f t="shared" si="62"/>
        <v>911.71</v>
      </c>
      <c r="GO34">
        <f t="shared" si="63"/>
        <v>0</v>
      </c>
      <c r="GP34">
        <f t="shared" si="64"/>
        <v>0</v>
      </c>
      <c r="GR34">
        <v>0</v>
      </c>
      <c r="GS34">
        <v>3</v>
      </c>
      <c r="GT34">
        <v>0</v>
      </c>
      <c r="GU34" t="s">
        <v>3</v>
      </c>
      <c r="GV34">
        <f t="shared" si="65"/>
        <v>0</v>
      </c>
      <c r="GW34">
        <v>1</v>
      </c>
      <c r="GX34">
        <f t="shared" si="66"/>
        <v>0</v>
      </c>
      <c r="HA34">
        <v>0</v>
      </c>
      <c r="HB34">
        <v>0</v>
      </c>
      <c r="HC34">
        <f t="shared" si="67"/>
        <v>0</v>
      </c>
      <c r="HE34" t="s">
        <v>3</v>
      </c>
      <c r="HF34" t="s">
        <v>3</v>
      </c>
      <c r="IK34">
        <v>0</v>
      </c>
    </row>
    <row r="35" spans="1:245">
      <c r="A35">
        <v>18</v>
      </c>
      <c r="B35">
        <v>1</v>
      </c>
      <c r="C35">
        <v>6</v>
      </c>
      <c r="E35" t="s">
        <v>40</v>
      </c>
      <c r="F35" t="s">
        <v>28</v>
      </c>
      <c r="G35" t="s">
        <v>29</v>
      </c>
      <c r="H35" t="s">
        <v>30</v>
      </c>
      <c r="I35">
        <f>I34*J35</f>
        <v>6.3920000000000005E-2</v>
      </c>
      <c r="J35">
        <v>0.47</v>
      </c>
      <c r="O35">
        <f t="shared" si="28"/>
        <v>0</v>
      </c>
      <c r="P35">
        <f t="shared" si="29"/>
        <v>0</v>
      </c>
      <c r="Q35">
        <f t="shared" si="30"/>
        <v>0</v>
      </c>
      <c r="R35">
        <f t="shared" si="31"/>
        <v>0</v>
      </c>
      <c r="S35">
        <f t="shared" si="32"/>
        <v>0</v>
      </c>
      <c r="T35">
        <f t="shared" si="33"/>
        <v>0</v>
      </c>
      <c r="U35">
        <f t="shared" si="34"/>
        <v>0</v>
      </c>
      <c r="V35">
        <f t="shared" si="35"/>
        <v>0</v>
      </c>
      <c r="W35">
        <f t="shared" si="36"/>
        <v>0</v>
      </c>
      <c r="X35">
        <f t="shared" si="37"/>
        <v>0</v>
      </c>
      <c r="Y35">
        <f t="shared" si="38"/>
        <v>0</v>
      </c>
      <c r="AA35">
        <v>36401907</v>
      </c>
      <c r="AB35">
        <f t="shared" si="39"/>
        <v>0</v>
      </c>
      <c r="AC35">
        <f t="shared" si="40"/>
        <v>0</v>
      </c>
      <c r="AD35">
        <f t="shared" si="41"/>
        <v>0</v>
      </c>
      <c r="AE35">
        <f t="shared" si="42"/>
        <v>0</v>
      </c>
      <c r="AF35">
        <f t="shared" si="43"/>
        <v>0</v>
      </c>
      <c r="AG35">
        <f t="shared" si="44"/>
        <v>0</v>
      </c>
      <c r="AH35">
        <f t="shared" si="45"/>
        <v>0</v>
      </c>
      <c r="AI35">
        <f t="shared" si="46"/>
        <v>0</v>
      </c>
      <c r="AJ35">
        <f t="shared" si="47"/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2</v>
      </c>
      <c r="BJ35" t="s">
        <v>31</v>
      </c>
      <c r="BM35">
        <v>500002</v>
      </c>
      <c r="BN35">
        <v>0</v>
      </c>
      <c r="BO35" t="s">
        <v>3</v>
      </c>
      <c r="BP35">
        <v>0</v>
      </c>
      <c r="BQ35">
        <v>12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0</v>
      </c>
      <c r="CA35">
        <v>0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8"/>
        <v>0</v>
      </c>
      <c r="CQ35">
        <f t="shared" si="49"/>
        <v>0</v>
      </c>
      <c r="CR35">
        <f t="shared" si="50"/>
        <v>0</v>
      </c>
      <c r="CS35">
        <f t="shared" si="51"/>
        <v>0</v>
      </c>
      <c r="CT35">
        <f t="shared" si="52"/>
        <v>0</v>
      </c>
      <c r="CU35">
        <f t="shared" si="53"/>
        <v>0</v>
      </c>
      <c r="CV35">
        <f t="shared" si="54"/>
        <v>0</v>
      </c>
      <c r="CW35">
        <f t="shared" si="55"/>
        <v>0</v>
      </c>
      <c r="CX35">
        <f t="shared" si="56"/>
        <v>0</v>
      </c>
      <c r="CY35">
        <f t="shared" si="57"/>
        <v>0</v>
      </c>
      <c r="CZ35">
        <f t="shared" si="58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30</v>
      </c>
      <c r="DW35" t="s">
        <v>30</v>
      </c>
      <c r="DX35">
        <v>1000</v>
      </c>
      <c r="DZ35" t="s">
        <v>3</v>
      </c>
      <c r="EA35" t="s">
        <v>3</v>
      </c>
      <c r="EB35" t="s">
        <v>3</v>
      </c>
      <c r="EC35" t="s">
        <v>3</v>
      </c>
      <c r="EE35">
        <v>29085444</v>
      </c>
      <c r="EF35">
        <v>12</v>
      </c>
      <c r="EG35" t="s">
        <v>32</v>
      </c>
      <c r="EH35">
        <v>0</v>
      </c>
      <c r="EI35" t="s">
        <v>3</v>
      </c>
      <c r="EJ35">
        <v>2</v>
      </c>
      <c r="EK35">
        <v>500002</v>
      </c>
      <c r="EL35" t="s">
        <v>33</v>
      </c>
      <c r="EM35" t="s">
        <v>34</v>
      </c>
      <c r="EO35" t="s">
        <v>3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FQ35">
        <v>0</v>
      </c>
      <c r="FR35">
        <f t="shared" si="59"/>
        <v>0</v>
      </c>
      <c r="FS35">
        <v>0</v>
      </c>
      <c r="FX35">
        <v>0</v>
      </c>
      <c r="FY35">
        <v>0</v>
      </c>
      <c r="GA35" t="s">
        <v>3</v>
      </c>
      <c r="GD35">
        <v>1</v>
      </c>
      <c r="GF35">
        <v>-304821490</v>
      </c>
      <c r="GG35">
        <v>2</v>
      </c>
      <c r="GH35">
        <v>1</v>
      </c>
      <c r="GI35">
        <v>-2</v>
      </c>
      <c r="GJ35">
        <v>0</v>
      </c>
      <c r="GK35">
        <v>0</v>
      </c>
      <c r="GL35">
        <f t="shared" si="60"/>
        <v>0</v>
      </c>
      <c r="GM35">
        <f t="shared" si="61"/>
        <v>0</v>
      </c>
      <c r="GN35">
        <f t="shared" si="62"/>
        <v>0</v>
      </c>
      <c r="GO35">
        <f t="shared" si="63"/>
        <v>0</v>
      </c>
      <c r="GP35">
        <f t="shared" si="64"/>
        <v>0</v>
      </c>
      <c r="GR35">
        <v>0</v>
      </c>
      <c r="GS35">
        <v>3</v>
      </c>
      <c r="GT35">
        <v>0</v>
      </c>
      <c r="GU35" t="s">
        <v>3</v>
      </c>
      <c r="GV35">
        <f t="shared" si="65"/>
        <v>0</v>
      </c>
      <c r="GW35">
        <v>1</v>
      </c>
      <c r="GX35">
        <f t="shared" si="66"/>
        <v>0</v>
      </c>
      <c r="HA35">
        <v>0</v>
      </c>
      <c r="HB35">
        <v>0</v>
      </c>
      <c r="HC35">
        <f t="shared" si="67"/>
        <v>0</v>
      </c>
      <c r="HE35" t="s">
        <v>3</v>
      </c>
      <c r="HF35" t="s">
        <v>3</v>
      </c>
      <c r="IK35">
        <v>0</v>
      </c>
    </row>
    <row r="36" spans="1:245">
      <c r="A36">
        <v>17</v>
      </c>
      <c r="B36">
        <v>1</v>
      </c>
      <c r="C36">
        <f>ROW(SmtRes!A11)</f>
        <v>11</v>
      </c>
      <c r="D36">
        <f>ROW(EtalonRes!A11)</f>
        <v>11</v>
      </c>
      <c r="E36" t="s">
        <v>41</v>
      </c>
      <c r="F36" t="s">
        <v>42</v>
      </c>
      <c r="G36" t="s">
        <v>43</v>
      </c>
      <c r="H36" t="s">
        <v>44</v>
      </c>
      <c r="I36">
        <f>ROUND(2/100,9)</f>
        <v>0.02</v>
      </c>
      <c r="J36">
        <v>0</v>
      </c>
      <c r="O36">
        <f t="shared" si="28"/>
        <v>1001.89</v>
      </c>
      <c r="P36">
        <f t="shared" si="29"/>
        <v>0</v>
      </c>
      <c r="Q36">
        <f t="shared" si="30"/>
        <v>43.61</v>
      </c>
      <c r="R36">
        <f t="shared" si="31"/>
        <v>26.62</v>
      </c>
      <c r="S36">
        <f t="shared" si="32"/>
        <v>958.28</v>
      </c>
      <c r="T36">
        <f t="shared" si="33"/>
        <v>0</v>
      </c>
      <c r="U36">
        <f t="shared" si="34"/>
        <v>3.5860000000000003</v>
      </c>
      <c r="V36">
        <f t="shared" si="35"/>
        <v>7.9400000000000012E-2</v>
      </c>
      <c r="W36">
        <f t="shared" si="36"/>
        <v>0</v>
      </c>
      <c r="X36">
        <f t="shared" si="37"/>
        <v>689.43</v>
      </c>
      <c r="Y36">
        <f t="shared" si="38"/>
        <v>492.45</v>
      </c>
      <c r="AA36">
        <v>36401907</v>
      </c>
      <c r="AB36">
        <f t="shared" si="39"/>
        <v>1634.97</v>
      </c>
      <c r="AC36">
        <f t="shared" si="40"/>
        <v>0</v>
      </c>
      <c r="AD36">
        <f t="shared" si="41"/>
        <v>196.98</v>
      </c>
      <c r="AE36">
        <f t="shared" si="42"/>
        <v>39.94</v>
      </c>
      <c r="AF36">
        <f t="shared" si="43"/>
        <v>1437.99</v>
      </c>
      <c r="AG36">
        <f t="shared" si="44"/>
        <v>0</v>
      </c>
      <c r="AH36">
        <f t="shared" si="45"/>
        <v>179.3</v>
      </c>
      <c r="AI36">
        <f t="shared" si="46"/>
        <v>3.97</v>
      </c>
      <c r="AJ36">
        <f t="shared" si="47"/>
        <v>0</v>
      </c>
      <c r="AK36">
        <v>1634.97</v>
      </c>
      <c r="AL36">
        <v>0</v>
      </c>
      <c r="AM36">
        <v>196.98</v>
      </c>
      <c r="AN36">
        <v>39.94</v>
      </c>
      <c r="AO36">
        <v>1437.99</v>
      </c>
      <c r="AP36">
        <v>0</v>
      </c>
      <c r="AQ36">
        <v>179.3</v>
      </c>
      <c r="AR36">
        <v>3.97</v>
      </c>
      <c r="AS36">
        <v>0</v>
      </c>
      <c r="AT36">
        <v>70</v>
      </c>
      <c r="AU36">
        <v>50</v>
      </c>
      <c r="AV36">
        <v>1</v>
      </c>
      <c r="AW36">
        <v>1</v>
      </c>
      <c r="AZ36">
        <v>1</v>
      </c>
      <c r="BA36">
        <v>33.32</v>
      </c>
      <c r="BB36">
        <v>11.07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0</v>
      </c>
      <c r="BI36">
        <v>1</v>
      </c>
      <c r="BJ36" t="s">
        <v>45</v>
      </c>
      <c r="BM36">
        <v>56001</v>
      </c>
      <c r="BN36">
        <v>0</v>
      </c>
      <c r="BO36" t="s">
        <v>42</v>
      </c>
      <c r="BP36">
        <v>1</v>
      </c>
      <c r="BQ36">
        <v>6</v>
      </c>
      <c r="BR36">
        <v>0</v>
      </c>
      <c r="BS36">
        <v>33.32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82</v>
      </c>
      <c r="CA36">
        <v>62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8"/>
        <v>1001.89</v>
      </c>
      <c r="CQ36">
        <f t="shared" si="49"/>
        <v>0</v>
      </c>
      <c r="CR36">
        <f t="shared" si="50"/>
        <v>2180.5686000000001</v>
      </c>
      <c r="CS36">
        <f t="shared" si="51"/>
        <v>1330.8008</v>
      </c>
      <c r="CT36">
        <f t="shared" si="52"/>
        <v>47913.826800000003</v>
      </c>
      <c r="CU36">
        <f t="shared" si="53"/>
        <v>0</v>
      </c>
      <c r="CV36">
        <f t="shared" si="54"/>
        <v>179.3</v>
      </c>
      <c r="CW36">
        <f t="shared" si="55"/>
        <v>3.97</v>
      </c>
      <c r="CX36">
        <f t="shared" si="56"/>
        <v>0</v>
      </c>
      <c r="CY36">
        <f t="shared" si="57"/>
        <v>689.43</v>
      </c>
      <c r="CZ36">
        <f t="shared" si="58"/>
        <v>492.45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1013</v>
      </c>
      <c r="DV36" t="s">
        <v>44</v>
      </c>
      <c r="DW36" t="s">
        <v>44</v>
      </c>
      <c r="DX36">
        <v>1</v>
      </c>
      <c r="DZ36" t="s">
        <v>3</v>
      </c>
      <c r="EA36" t="s">
        <v>3</v>
      </c>
      <c r="EB36" t="s">
        <v>3</v>
      </c>
      <c r="EC36" t="s">
        <v>3</v>
      </c>
      <c r="EE36">
        <v>29085589</v>
      </c>
      <c r="EF36">
        <v>6</v>
      </c>
      <c r="EG36" t="s">
        <v>22</v>
      </c>
      <c r="EH36">
        <v>0</v>
      </c>
      <c r="EI36" t="s">
        <v>3</v>
      </c>
      <c r="EJ36">
        <v>1</v>
      </c>
      <c r="EK36">
        <v>56001</v>
      </c>
      <c r="EL36" t="s">
        <v>46</v>
      </c>
      <c r="EM36" t="s">
        <v>47</v>
      </c>
      <c r="EO36" t="s">
        <v>3</v>
      </c>
      <c r="EQ36">
        <v>0</v>
      </c>
      <c r="ER36">
        <v>1634.97</v>
      </c>
      <c r="ES36">
        <v>0</v>
      </c>
      <c r="ET36">
        <v>196.98</v>
      </c>
      <c r="EU36">
        <v>39.94</v>
      </c>
      <c r="EV36">
        <v>1437.99</v>
      </c>
      <c r="EW36">
        <v>179.3</v>
      </c>
      <c r="EX36">
        <v>3.97</v>
      </c>
      <c r="EY36">
        <v>0</v>
      </c>
      <c r="FQ36">
        <v>0</v>
      </c>
      <c r="FR36">
        <f t="shared" si="59"/>
        <v>0</v>
      </c>
      <c r="FS36">
        <v>0</v>
      </c>
      <c r="FV36" t="s">
        <v>25</v>
      </c>
      <c r="FW36" t="s">
        <v>26</v>
      </c>
      <c r="FX36">
        <v>82</v>
      </c>
      <c r="FY36">
        <v>62</v>
      </c>
      <c r="GA36" t="s">
        <v>3</v>
      </c>
      <c r="GD36">
        <v>1</v>
      </c>
      <c r="GF36">
        <v>395004222</v>
      </c>
      <c r="GG36">
        <v>2</v>
      </c>
      <c r="GH36">
        <v>1</v>
      </c>
      <c r="GI36">
        <v>2</v>
      </c>
      <c r="GJ36">
        <v>0</v>
      </c>
      <c r="GK36">
        <v>0</v>
      </c>
      <c r="GL36">
        <f t="shared" si="60"/>
        <v>0</v>
      </c>
      <c r="GM36">
        <f t="shared" si="61"/>
        <v>2183.77</v>
      </c>
      <c r="GN36">
        <f t="shared" si="62"/>
        <v>2183.77</v>
      </c>
      <c r="GO36">
        <f t="shared" si="63"/>
        <v>0</v>
      </c>
      <c r="GP36">
        <f t="shared" si="64"/>
        <v>0</v>
      </c>
      <c r="GR36">
        <v>0</v>
      </c>
      <c r="GS36">
        <v>3</v>
      </c>
      <c r="GT36">
        <v>0</v>
      </c>
      <c r="GU36" t="s">
        <v>3</v>
      </c>
      <c r="GV36">
        <f t="shared" si="65"/>
        <v>0</v>
      </c>
      <c r="GW36">
        <v>1</v>
      </c>
      <c r="GX36">
        <f t="shared" si="66"/>
        <v>0</v>
      </c>
      <c r="HA36">
        <v>0</v>
      </c>
      <c r="HB36">
        <v>0</v>
      </c>
      <c r="HC36">
        <f t="shared" si="67"/>
        <v>0</v>
      </c>
      <c r="HE36" t="s">
        <v>3</v>
      </c>
      <c r="HF36" t="s">
        <v>3</v>
      </c>
      <c r="IK36">
        <v>0</v>
      </c>
    </row>
    <row r="37" spans="1:245">
      <c r="A37">
        <v>18</v>
      </c>
      <c r="B37">
        <v>1</v>
      </c>
      <c r="C37">
        <v>11</v>
      </c>
      <c r="E37" t="s">
        <v>48</v>
      </c>
      <c r="F37" t="s">
        <v>28</v>
      </c>
      <c r="G37" t="s">
        <v>29</v>
      </c>
      <c r="H37" t="s">
        <v>30</v>
      </c>
      <c r="I37">
        <f>I36*J37</f>
        <v>0.21</v>
      </c>
      <c r="J37">
        <v>10.5</v>
      </c>
      <c r="O37">
        <f t="shared" si="28"/>
        <v>0</v>
      </c>
      <c r="P37">
        <f t="shared" si="29"/>
        <v>0</v>
      </c>
      <c r="Q37">
        <f t="shared" si="30"/>
        <v>0</v>
      </c>
      <c r="R37">
        <f t="shared" si="31"/>
        <v>0</v>
      </c>
      <c r="S37">
        <f t="shared" si="32"/>
        <v>0</v>
      </c>
      <c r="T37">
        <f t="shared" si="33"/>
        <v>0</v>
      </c>
      <c r="U37">
        <f t="shared" si="34"/>
        <v>0</v>
      </c>
      <c r="V37">
        <f t="shared" si="35"/>
        <v>0</v>
      </c>
      <c r="W37">
        <f t="shared" si="36"/>
        <v>0</v>
      </c>
      <c r="X37">
        <f t="shared" si="37"/>
        <v>0</v>
      </c>
      <c r="Y37">
        <f t="shared" si="38"/>
        <v>0</v>
      </c>
      <c r="AA37">
        <v>36401907</v>
      </c>
      <c r="AB37">
        <f t="shared" si="39"/>
        <v>0</v>
      </c>
      <c r="AC37">
        <f t="shared" si="40"/>
        <v>0</v>
      </c>
      <c r="AD37">
        <f t="shared" si="41"/>
        <v>0</v>
      </c>
      <c r="AE37">
        <f t="shared" si="42"/>
        <v>0</v>
      </c>
      <c r="AF37">
        <f t="shared" si="43"/>
        <v>0</v>
      </c>
      <c r="AG37">
        <f t="shared" si="44"/>
        <v>0</v>
      </c>
      <c r="AH37">
        <f t="shared" si="45"/>
        <v>0</v>
      </c>
      <c r="AI37">
        <f t="shared" si="46"/>
        <v>0</v>
      </c>
      <c r="AJ37">
        <f t="shared" si="47"/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2</v>
      </c>
      <c r="BJ37" t="s">
        <v>31</v>
      </c>
      <c r="BM37">
        <v>500002</v>
      </c>
      <c r="BN37">
        <v>0</v>
      </c>
      <c r="BO37" t="s">
        <v>3</v>
      </c>
      <c r="BP37">
        <v>0</v>
      </c>
      <c r="BQ37">
        <v>12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8"/>
        <v>0</v>
      </c>
      <c r="CQ37">
        <f t="shared" si="49"/>
        <v>0</v>
      </c>
      <c r="CR37">
        <f t="shared" si="50"/>
        <v>0</v>
      </c>
      <c r="CS37">
        <f t="shared" si="51"/>
        <v>0</v>
      </c>
      <c r="CT37">
        <f t="shared" si="52"/>
        <v>0</v>
      </c>
      <c r="CU37">
        <f t="shared" si="53"/>
        <v>0</v>
      </c>
      <c r="CV37">
        <f t="shared" si="54"/>
        <v>0</v>
      </c>
      <c r="CW37">
        <f t="shared" si="55"/>
        <v>0</v>
      </c>
      <c r="CX37">
        <f t="shared" si="56"/>
        <v>0</v>
      </c>
      <c r="CY37">
        <f t="shared" si="57"/>
        <v>0</v>
      </c>
      <c r="CZ37">
        <f t="shared" si="58"/>
        <v>0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1009</v>
      </c>
      <c r="DV37" t="s">
        <v>30</v>
      </c>
      <c r="DW37" t="s">
        <v>30</v>
      </c>
      <c r="DX37">
        <v>1000</v>
      </c>
      <c r="DZ37" t="s">
        <v>3</v>
      </c>
      <c r="EA37" t="s">
        <v>3</v>
      </c>
      <c r="EB37" t="s">
        <v>3</v>
      </c>
      <c r="EC37" t="s">
        <v>3</v>
      </c>
      <c r="EE37">
        <v>29085444</v>
      </c>
      <c r="EF37">
        <v>12</v>
      </c>
      <c r="EG37" t="s">
        <v>32</v>
      </c>
      <c r="EH37">
        <v>0</v>
      </c>
      <c r="EI37" t="s">
        <v>3</v>
      </c>
      <c r="EJ37">
        <v>2</v>
      </c>
      <c r="EK37">
        <v>500002</v>
      </c>
      <c r="EL37" t="s">
        <v>33</v>
      </c>
      <c r="EM37" t="s">
        <v>34</v>
      </c>
      <c r="EO37" t="s">
        <v>3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FQ37">
        <v>0</v>
      </c>
      <c r="FR37">
        <f t="shared" si="59"/>
        <v>0</v>
      </c>
      <c r="FS37">
        <v>0</v>
      </c>
      <c r="FX37">
        <v>0</v>
      </c>
      <c r="FY37">
        <v>0</v>
      </c>
      <c r="GA37" t="s">
        <v>3</v>
      </c>
      <c r="GD37">
        <v>1</v>
      </c>
      <c r="GF37">
        <v>-304821490</v>
      </c>
      <c r="GG37">
        <v>2</v>
      </c>
      <c r="GH37">
        <v>1</v>
      </c>
      <c r="GI37">
        <v>-2</v>
      </c>
      <c r="GJ37">
        <v>0</v>
      </c>
      <c r="GK37">
        <v>0</v>
      </c>
      <c r="GL37">
        <f t="shared" si="60"/>
        <v>0</v>
      </c>
      <c r="GM37">
        <f t="shared" si="61"/>
        <v>0</v>
      </c>
      <c r="GN37">
        <f t="shared" si="62"/>
        <v>0</v>
      </c>
      <c r="GO37">
        <f t="shared" si="63"/>
        <v>0</v>
      </c>
      <c r="GP37">
        <f t="shared" si="64"/>
        <v>0</v>
      </c>
      <c r="GR37">
        <v>0</v>
      </c>
      <c r="GS37">
        <v>3</v>
      </c>
      <c r="GT37">
        <v>0</v>
      </c>
      <c r="GU37" t="s">
        <v>3</v>
      </c>
      <c r="GV37">
        <f t="shared" si="65"/>
        <v>0</v>
      </c>
      <c r="GW37">
        <v>1</v>
      </c>
      <c r="GX37">
        <f t="shared" si="66"/>
        <v>0</v>
      </c>
      <c r="HA37">
        <v>0</v>
      </c>
      <c r="HB37">
        <v>0</v>
      </c>
      <c r="HC37">
        <f t="shared" si="67"/>
        <v>0</v>
      </c>
      <c r="HE37" t="s">
        <v>3</v>
      </c>
      <c r="HF37" t="s">
        <v>3</v>
      </c>
      <c r="IK37">
        <v>0</v>
      </c>
    </row>
    <row r="38" spans="1:245">
      <c r="A38">
        <v>17</v>
      </c>
      <c r="B38">
        <v>1</v>
      </c>
      <c r="C38">
        <f>ROW(SmtRes!A13)</f>
        <v>13</v>
      </c>
      <c r="D38">
        <f>ROW(EtalonRes!A13)</f>
        <v>13</v>
      </c>
      <c r="E38" t="s">
        <v>49</v>
      </c>
      <c r="F38" t="s">
        <v>50</v>
      </c>
      <c r="G38" t="s">
        <v>51</v>
      </c>
      <c r="H38" t="s">
        <v>52</v>
      </c>
      <c r="I38">
        <f>ROUND(16/100,9)</f>
        <v>0.16</v>
      </c>
      <c r="J38">
        <v>0</v>
      </c>
      <c r="O38">
        <f t="shared" si="28"/>
        <v>156.79</v>
      </c>
      <c r="P38">
        <f t="shared" si="29"/>
        <v>0</v>
      </c>
      <c r="Q38">
        <f t="shared" si="30"/>
        <v>0</v>
      </c>
      <c r="R38">
        <f t="shared" si="31"/>
        <v>0</v>
      </c>
      <c r="S38">
        <f t="shared" si="32"/>
        <v>156.79</v>
      </c>
      <c r="T38">
        <f t="shared" si="33"/>
        <v>0</v>
      </c>
      <c r="U38">
        <f t="shared" si="34"/>
        <v>0.60320000000000007</v>
      </c>
      <c r="V38">
        <f t="shared" si="35"/>
        <v>0</v>
      </c>
      <c r="W38">
        <f t="shared" si="36"/>
        <v>0</v>
      </c>
      <c r="X38">
        <f t="shared" si="37"/>
        <v>106.62</v>
      </c>
      <c r="Y38">
        <f t="shared" si="38"/>
        <v>84.67</v>
      </c>
      <c r="AA38">
        <v>36401907</v>
      </c>
      <c r="AB38">
        <f t="shared" si="39"/>
        <v>29.41</v>
      </c>
      <c r="AC38">
        <f t="shared" si="40"/>
        <v>0</v>
      </c>
      <c r="AD38">
        <f t="shared" si="41"/>
        <v>0</v>
      </c>
      <c r="AE38">
        <f t="shared" si="42"/>
        <v>0</v>
      </c>
      <c r="AF38">
        <f t="shared" si="43"/>
        <v>29.41</v>
      </c>
      <c r="AG38">
        <f t="shared" si="44"/>
        <v>0</v>
      </c>
      <c r="AH38">
        <f t="shared" si="45"/>
        <v>3.77</v>
      </c>
      <c r="AI38">
        <f t="shared" si="46"/>
        <v>0</v>
      </c>
      <c r="AJ38">
        <f t="shared" si="47"/>
        <v>0</v>
      </c>
      <c r="AK38">
        <v>29.41</v>
      </c>
      <c r="AL38">
        <v>0</v>
      </c>
      <c r="AM38">
        <v>0</v>
      </c>
      <c r="AN38">
        <v>0</v>
      </c>
      <c r="AO38">
        <v>29.41</v>
      </c>
      <c r="AP38">
        <v>0</v>
      </c>
      <c r="AQ38">
        <v>3.77</v>
      </c>
      <c r="AR38">
        <v>0</v>
      </c>
      <c r="AS38">
        <v>0</v>
      </c>
      <c r="AT38">
        <v>68</v>
      </c>
      <c r="AU38">
        <v>54</v>
      </c>
      <c r="AV38">
        <v>1</v>
      </c>
      <c r="AW38">
        <v>1</v>
      </c>
      <c r="AZ38">
        <v>1</v>
      </c>
      <c r="BA38">
        <v>33.32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53</v>
      </c>
      <c r="BM38">
        <v>57001</v>
      </c>
      <c r="BN38">
        <v>0</v>
      </c>
      <c r="BO38" t="s">
        <v>50</v>
      </c>
      <c r="BP38">
        <v>1</v>
      </c>
      <c r="BQ38">
        <v>6</v>
      </c>
      <c r="BR38">
        <v>0</v>
      </c>
      <c r="BS38">
        <v>33.32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80</v>
      </c>
      <c r="CA38">
        <v>68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8"/>
        <v>156.79</v>
      </c>
      <c r="CQ38">
        <f t="shared" si="49"/>
        <v>0</v>
      </c>
      <c r="CR38">
        <f t="shared" si="50"/>
        <v>0</v>
      </c>
      <c r="CS38">
        <f t="shared" si="51"/>
        <v>0</v>
      </c>
      <c r="CT38">
        <f t="shared" si="52"/>
        <v>979.94119999999998</v>
      </c>
      <c r="CU38">
        <f t="shared" si="53"/>
        <v>0</v>
      </c>
      <c r="CV38">
        <f t="shared" si="54"/>
        <v>3.77</v>
      </c>
      <c r="CW38">
        <f t="shared" si="55"/>
        <v>0</v>
      </c>
      <c r="CX38">
        <f t="shared" si="56"/>
        <v>0</v>
      </c>
      <c r="CY38">
        <f t="shared" si="57"/>
        <v>106.6172</v>
      </c>
      <c r="CZ38">
        <f t="shared" si="58"/>
        <v>84.666600000000003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1013</v>
      </c>
      <c r="DV38" t="s">
        <v>52</v>
      </c>
      <c r="DW38" t="s">
        <v>52</v>
      </c>
      <c r="DX38">
        <v>1</v>
      </c>
      <c r="DZ38" t="s">
        <v>3</v>
      </c>
      <c r="EA38" t="s">
        <v>3</v>
      </c>
      <c r="EB38" t="s">
        <v>3</v>
      </c>
      <c r="EC38" t="s">
        <v>3</v>
      </c>
      <c r="EE38">
        <v>29085590</v>
      </c>
      <c r="EF38">
        <v>6</v>
      </c>
      <c r="EG38" t="s">
        <v>22</v>
      </c>
      <c r="EH38">
        <v>0</v>
      </c>
      <c r="EI38" t="s">
        <v>3</v>
      </c>
      <c r="EJ38">
        <v>1</v>
      </c>
      <c r="EK38">
        <v>57001</v>
      </c>
      <c r="EL38" t="s">
        <v>23</v>
      </c>
      <c r="EM38" t="s">
        <v>24</v>
      </c>
      <c r="EO38" t="s">
        <v>3</v>
      </c>
      <c r="EQ38">
        <v>0</v>
      </c>
      <c r="ER38">
        <v>29.41</v>
      </c>
      <c r="ES38">
        <v>0</v>
      </c>
      <c r="ET38">
        <v>0</v>
      </c>
      <c r="EU38">
        <v>0</v>
      </c>
      <c r="EV38">
        <v>29.41</v>
      </c>
      <c r="EW38">
        <v>3.77</v>
      </c>
      <c r="EX38">
        <v>0</v>
      </c>
      <c r="EY38">
        <v>0</v>
      </c>
      <c r="FQ38">
        <v>0</v>
      </c>
      <c r="FR38">
        <f t="shared" si="59"/>
        <v>0</v>
      </c>
      <c r="FS38">
        <v>0</v>
      </c>
      <c r="FV38" t="s">
        <v>25</v>
      </c>
      <c r="FW38" t="s">
        <v>26</v>
      </c>
      <c r="FX38">
        <v>80</v>
      </c>
      <c r="FY38">
        <v>68</v>
      </c>
      <c r="GA38" t="s">
        <v>3</v>
      </c>
      <c r="GD38">
        <v>1</v>
      </c>
      <c r="GF38">
        <v>1266291680</v>
      </c>
      <c r="GG38">
        <v>2</v>
      </c>
      <c r="GH38">
        <v>1</v>
      </c>
      <c r="GI38">
        <v>2</v>
      </c>
      <c r="GJ38">
        <v>0</v>
      </c>
      <c r="GK38">
        <v>0</v>
      </c>
      <c r="GL38">
        <f t="shared" si="60"/>
        <v>0</v>
      </c>
      <c r="GM38">
        <f t="shared" si="61"/>
        <v>348.08</v>
      </c>
      <c r="GN38">
        <f t="shared" si="62"/>
        <v>348.08</v>
      </c>
      <c r="GO38">
        <f t="shared" si="63"/>
        <v>0</v>
      </c>
      <c r="GP38">
        <f t="shared" si="64"/>
        <v>0</v>
      </c>
      <c r="GR38">
        <v>0</v>
      </c>
      <c r="GS38">
        <v>3</v>
      </c>
      <c r="GT38">
        <v>0</v>
      </c>
      <c r="GU38" t="s">
        <v>3</v>
      </c>
      <c r="GV38">
        <f t="shared" si="65"/>
        <v>0</v>
      </c>
      <c r="GW38">
        <v>1</v>
      </c>
      <c r="GX38">
        <f t="shared" si="66"/>
        <v>0</v>
      </c>
      <c r="HA38">
        <v>0</v>
      </c>
      <c r="HB38">
        <v>0</v>
      </c>
      <c r="HC38">
        <f t="shared" si="67"/>
        <v>0</v>
      </c>
      <c r="HE38" t="s">
        <v>3</v>
      </c>
      <c r="HF38" t="s">
        <v>3</v>
      </c>
      <c r="IK38">
        <v>0</v>
      </c>
    </row>
    <row r="39" spans="1:245">
      <c r="A39">
        <v>18</v>
      </c>
      <c r="B39">
        <v>1</v>
      </c>
      <c r="C39">
        <v>13</v>
      </c>
      <c r="E39" t="s">
        <v>54</v>
      </c>
      <c r="F39" t="s">
        <v>28</v>
      </c>
      <c r="G39" t="s">
        <v>29</v>
      </c>
      <c r="H39" t="s">
        <v>30</v>
      </c>
      <c r="I39">
        <f>I38*J39</f>
        <v>11.225444</v>
      </c>
      <c r="J39">
        <v>70.159025</v>
      </c>
      <c r="O39">
        <f t="shared" si="28"/>
        <v>0</v>
      </c>
      <c r="P39">
        <f t="shared" si="29"/>
        <v>0</v>
      </c>
      <c r="Q39">
        <f t="shared" si="30"/>
        <v>0</v>
      </c>
      <c r="R39">
        <f t="shared" si="31"/>
        <v>0</v>
      </c>
      <c r="S39">
        <f t="shared" si="32"/>
        <v>0</v>
      </c>
      <c r="T39">
        <f t="shared" si="33"/>
        <v>0</v>
      </c>
      <c r="U39">
        <f t="shared" si="34"/>
        <v>0</v>
      </c>
      <c r="V39">
        <f t="shared" si="35"/>
        <v>0</v>
      </c>
      <c r="W39">
        <f t="shared" si="36"/>
        <v>0</v>
      </c>
      <c r="X39">
        <f t="shared" si="37"/>
        <v>0</v>
      </c>
      <c r="Y39">
        <f t="shared" si="38"/>
        <v>0</v>
      </c>
      <c r="AA39">
        <v>36401907</v>
      </c>
      <c r="AB39">
        <f t="shared" si="39"/>
        <v>0</v>
      </c>
      <c r="AC39">
        <f t="shared" si="40"/>
        <v>0</v>
      </c>
      <c r="AD39">
        <f t="shared" si="41"/>
        <v>0</v>
      </c>
      <c r="AE39">
        <f t="shared" si="42"/>
        <v>0</v>
      </c>
      <c r="AF39">
        <f t="shared" si="43"/>
        <v>0</v>
      </c>
      <c r="AG39">
        <f t="shared" si="44"/>
        <v>0</v>
      </c>
      <c r="AH39">
        <f t="shared" si="45"/>
        <v>0</v>
      </c>
      <c r="AI39">
        <f t="shared" si="46"/>
        <v>0</v>
      </c>
      <c r="AJ39">
        <f t="shared" si="47"/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2</v>
      </c>
      <c r="BJ39" t="s">
        <v>31</v>
      </c>
      <c r="BM39">
        <v>500002</v>
      </c>
      <c r="BN39">
        <v>0</v>
      </c>
      <c r="BO39" t="s">
        <v>3</v>
      </c>
      <c r="BP39">
        <v>0</v>
      </c>
      <c r="BQ39">
        <v>12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8"/>
        <v>0</v>
      </c>
      <c r="CQ39">
        <f t="shared" si="49"/>
        <v>0</v>
      </c>
      <c r="CR39">
        <f t="shared" si="50"/>
        <v>0</v>
      </c>
      <c r="CS39">
        <f t="shared" si="51"/>
        <v>0</v>
      </c>
      <c r="CT39">
        <f t="shared" si="52"/>
        <v>0</v>
      </c>
      <c r="CU39">
        <f t="shared" si="53"/>
        <v>0</v>
      </c>
      <c r="CV39">
        <f t="shared" si="54"/>
        <v>0</v>
      </c>
      <c r="CW39">
        <f t="shared" si="55"/>
        <v>0</v>
      </c>
      <c r="CX39">
        <f t="shared" si="56"/>
        <v>0</v>
      </c>
      <c r="CY39">
        <f t="shared" si="57"/>
        <v>0</v>
      </c>
      <c r="CZ39">
        <f t="shared" si="58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30</v>
      </c>
      <c r="DW39" t="s">
        <v>30</v>
      </c>
      <c r="DX39">
        <v>1000</v>
      </c>
      <c r="DZ39" t="s">
        <v>3</v>
      </c>
      <c r="EA39" t="s">
        <v>3</v>
      </c>
      <c r="EB39" t="s">
        <v>3</v>
      </c>
      <c r="EC39" t="s">
        <v>3</v>
      </c>
      <c r="EE39">
        <v>29085444</v>
      </c>
      <c r="EF39">
        <v>12</v>
      </c>
      <c r="EG39" t="s">
        <v>32</v>
      </c>
      <c r="EH39">
        <v>0</v>
      </c>
      <c r="EI39" t="s">
        <v>3</v>
      </c>
      <c r="EJ39">
        <v>2</v>
      </c>
      <c r="EK39">
        <v>500002</v>
      </c>
      <c r="EL39" t="s">
        <v>33</v>
      </c>
      <c r="EM39" t="s">
        <v>34</v>
      </c>
      <c r="EO39" t="s">
        <v>3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FQ39">
        <v>0</v>
      </c>
      <c r="FR39">
        <f t="shared" si="59"/>
        <v>0</v>
      </c>
      <c r="FS39">
        <v>0</v>
      </c>
      <c r="FX39">
        <v>0</v>
      </c>
      <c r="FY39">
        <v>0</v>
      </c>
      <c r="GA39" t="s">
        <v>3</v>
      </c>
      <c r="GD39">
        <v>1</v>
      </c>
      <c r="GF39">
        <v>-304821490</v>
      </c>
      <c r="GG39">
        <v>2</v>
      </c>
      <c r="GH39">
        <v>1</v>
      </c>
      <c r="GI39">
        <v>-2</v>
      </c>
      <c r="GJ39">
        <v>0</v>
      </c>
      <c r="GK39">
        <v>0</v>
      </c>
      <c r="GL39">
        <f t="shared" si="60"/>
        <v>0</v>
      </c>
      <c r="GM39">
        <f t="shared" si="61"/>
        <v>0</v>
      </c>
      <c r="GN39">
        <f t="shared" si="62"/>
        <v>0</v>
      </c>
      <c r="GO39">
        <f t="shared" si="63"/>
        <v>0</v>
      </c>
      <c r="GP39">
        <f t="shared" si="64"/>
        <v>0</v>
      </c>
      <c r="GR39">
        <v>0</v>
      </c>
      <c r="GS39">
        <v>0</v>
      </c>
      <c r="GT39">
        <v>0</v>
      </c>
      <c r="GU39" t="s">
        <v>3</v>
      </c>
      <c r="GV39">
        <f t="shared" si="65"/>
        <v>0</v>
      </c>
      <c r="GW39">
        <v>1</v>
      </c>
      <c r="GX39">
        <f t="shared" si="66"/>
        <v>0</v>
      </c>
      <c r="HA39">
        <v>0</v>
      </c>
      <c r="HB39">
        <v>0</v>
      </c>
      <c r="HC39">
        <f t="shared" si="67"/>
        <v>0</v>
      </c>
      <c r="HE39" t="s">
        <v>3</v>
      </c>
      <c r="HF39" t="s">
        <v>3</v>
      </c>
      <c r="IK39">
        <v>0</v>
      </c>
    </row>
    <row r="40" spans="1:245">
      <c r="A40">
        <v>17</v>
      </c>
      <c r="B40">
        <v>1</v>
      </c>
      <c r="C40">
        <f>ROW(SmtRes!A14)</f>
        <v>14</v>
      </c>
      <c r="D40">
        <f>ROW(EtalonRes!A14)</f>
        <v>14</v>
      </c>
      <c r="E40" t="s">
        <v>55</v>
      </c>
      <c r="F40" t="s">
        <v>56</v>
      </c>
      <c r="G40" t="s">
        <v>57</v>
      </c>
      <c r="H40" t="s">
        <v>58</v>
      </c>
      <c r="I40">
        <f>ROUND(4/100,9)</f>
        <v>0.04</v>
      </c>
      <c r="J40">
        <v>0</v>
      </c>
      <c r="O40">
        <f t="shared" si="28"/>
        <v>60.71</v>
      </c>
      <c r="P40">
        <f t="shared" si="29"/>
        <v>0</v>
      </c>
      <c r="Q40">
        <f t="shared" si="30"/>
        <v>0</v>
      </c>
      <c r="R40">
        <f t="shared" si="31"/>
        <v>0</v>
      </c>
      <c r="S40">
        <f t="shared" si="32"/>
        <v>60.71</v>
      </c>
      <c r="T40">
        <f t="shared" si="33"/>
        <v>0</v>
      </c>
      <c r="U40">
        <f t="shared" si="34"/>
        <v>0.2336</v>
      </c>
      <c r="V40">
        <f t="shared" si="35"/>
        <v>0</v>
      </c>
      <c r="W40">
        <f t="shared" si="36"/>
        <v>0</v>
      </c>
      <c r="X40">
        <f t="shared" si="37"/>
        <v>43.71</v>
      </c>
      <c r="Y40">
        <f t="shared" si="38"/>
        <v>31.57</v>
      </c>
      <c r="AA40">
        <v>36401907</v>
      </c>
      <c r="AB40">
        <f t="shared" si="39"/>
        <v>45.55</v>
      </c>
      <c r="AC40">
        <f t="shared" si="40"/>
        <v>0</v>
      </c>
      <c r="AD40">
        <f t="shared" si="41"/>
        <v>0</v>
      </c>
      <c r="AE40">
        <f t="shared" si="42"/>
        <v>0</v>
      </c>
      <c r="AF40">
        <f t="shared" si="43"/>
        <v>45.55</v>
      </c>
      <c r="AG40">
        <f t="shared" si="44"/>
        <v>0</v>
      </c>
      <c r="AH40">
        <f t="shared" si="45"/>
        <v>5.84</v>
      </c>
      <c r="AI40">
        <f t="shared" si="46"/>
        <v>0</v>
      </c>
      <c r="AJ40">
        <f t="shared" si="47"/>
        <v>0</v>
      </c>
      <c r="AK40">
        <v>45.55</v>
      </c>
      <c r="AL40">
        <v>0</v>
      </c>
      <c r="AM40">
        <v>0</v>
      </c>
      <c r="AN40">
        <v>0</v>
      </c>
      <c r="AO40">
        <v>45.55</v>
      </c>
      <c r="AP40">
        <v>0</v>
      </c>
      <c r="AQ40">
        <v>5.84</v>
      </c>
      <c r="AR40">
        <v>0</v>
      </c>
      <c r="AS40">
        <v>0</v>
      </c>
      <c r="AT40">
        <v>72</v>
      </c>
      <c r="AU40">
        <v>52</v>
      </c>
      <c r="AV40">
        <v>1</v>
      </c>
      <c r="AW40">
        <v>1</v>
      </c>
      <c r="AZ40">
        <v>1</v>
      </c>
      <c r="BA40">
        <v>33.32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0</v>
      </c>
      <c r="BI40">
        <v>1</v>
      </c>
      <c r="BJ40" t="s">
        <v>59</v>
      </c>
      <c r="BM40">
        <v>67001</v>
      </c>
      <c r="BN40">
        <v>0</v>
      </c>
      <c r="BO40" t="s">
        <v>56</v>
      </c>
      <c r="BP40">
        <v>1</v>
      </c>
      <c r="BQ40">
        <v>6</v>
      </c>
      <c r="BR40">
        <v>0</v>
      </c>
      <c r="BS40">
        <v>33.32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85</v>
      </c>
      <c r="CA40">
        <v>65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48"/>
        <v>60.71</v>
      </c>
      <c r="CQ40">
        <f t="shared" si="49"/>
        <v>0</v>
      </c>
      <c r="CR40">
        <f t="shared" si="50"/>
        <v>0</v>
      </c>
      <c r="CS40">
        <f t="shared" si="51"/>
        <v>0</v>
      </c>
      <c r="CT40">
        <f t="shared" si="52"/>
        <v>1517.7259999999999</v>
      </c>
      <c r="CU40">
        <f t="shared" si="53"/>
        <v>0</v>
      </c>
      <c r="CV40">
        <f t="shared" si="54"/>
        <v>5.84</v>
      </c>
      <c r="CW40">
        <f t="shared" si="55"/>
        <v>0</v>
      </c>
      <c r="CX40">
        <f t="shared" si="56"/>
        <v>0</v>
      </c>
      <c r="CY40">
        <f t="shared" si="57"/>
        <v>43.711199999999998</v>
      </c>
      <c r="CZ40">
        <f t="shared" si="58"/>
        <v>31.569200000000002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1010</v>
      </c>
      <c r="DV40" t="s">
        <v>58</v>
      </c>
      <c r="DW40" t="s">
        <v>58</v>
      </c>
      <c r="DX40">
        <v>100</v>
      </c>
      <c r="DZ40" t="s">
        <v>3</v>
      </c>
      <c r="EA40" t="s">
        <v>3</v>
      </c>
      <c r="EB40" t="s">
        <v>3</v>
      </c>
      <c r="EC40" t="s">
        <v>3</v>
      </c>
      <c r="EE40">
        <v>29085636</v>
      </c>
      <c r="EF40">
        <v>6</v>
      </c>
      <c r="EG40" t="s">
        <v>22</v>
      </c>
      <c r="EH40">
        <v>0</v>
      </c>
      <c r="EI40" t="s">
        <v>3</v>
      </c>
      <c r="EJ40">
        <v>1</v>
      </c>
      <c r="EK40">
        <v>67001</v>
      </c>
      <c r="EL40" t="s">
        <v>60</v>
      </c>
      <c r="EM40" t="s">
        <v>61</v>
      </c>
      <c r="EO40" t="s">
        <v>3</v>
      </c>
      <c r="EQ40">
        <v>0</v>
      </c>
      <c r="ER40">
        <v>45.55</v>
      </c>
      <c r="ES40">
        <v>0</v>
      </c>
      <c r="ET40">
        <v>0</v>
      </c>
      <c r="EU40">
        <v>0</v>
      </c>
      <c r="EV40">
        <v>45.55</v>
      </c>
      <c r="EW40">
        <v>5.84</v>
      </c>
      <c r="EX40">
        <v>0</v>
      </c>
      <c r="EY40">
        <v>0</v>
      </c>
      <c r="FQ40">
        <v>0</v>
      </c>
      <c r="FR40">
        <f t="shared" si="59"/>
        <v>0</v>
      </c>
      <c r="FS40">
        <v>0</v>
      </c>
      <c r="FV40" t="s">
        <v>25</v>
      </c>
      <c r="FW40" t="s">
        <v>26</v>
      </c>
      <c r="FX40">
        <v>85</v>
      </c>
      <c r="FY40">
        <v>65</v>
      </c>
      <c r="GA40" t="s">
        <v>3</v>
      </c>
      <c r="GD40">
        <v>1</v>
      </c>
      <c r="GF40">
        <v>-1255865036</v>
      </c>
      <c r="GG40">
        <v>2</v>
      </c>
      <c r="GH40">
        <v>1</v>
      </c>
      <c r="GI40">
        <v>2</v>
      </c>
      <c r="GJ40">
        <v>0</v>
      </c>
      <c r="GK40">
        <v>0</v>
      </c>
      <c r="GL40">
        <f t="shared" si="60"/>
        <v>0</v>
      </c>
      <c r="GM40">
        <f t="shared" si="61"/>
        <v>135.99</v>
      </c>
      <c r="GN40">
        <f t="shared" si="62"/>
        <v>135.99</v>
      </c>
      <c r="GO40">
        <f t="shared" si="63"/>
        <v>0</v>
      </c>
      <c r="GP40">
        <f t="shared" si="64"/>
        <v>0</v>
      </c>
      <c r="GR40">
        <v>0</v>
      </c>
      <c r="GS40">
        <v>3</v>
      </c>
      <c r="GT40">
        <v>0</v>
      </c>
      <c r="GU40" t="s">
        <v>3</v>
      </c>
      <c r="GV40">
        <f t="shared" si="65"/>
        <v>0</v>
      </c>
      <c r="GW40">
        <v>1</v>
      </c>
      <c r="GX40">
        <f t="shared" si="66"/>
        <v>0</v>
      </c>
      <c r="HA40">
        <v>0</v>
      </c>
      <c r="HB40">
        <v>0</v>
      </c>
      <c r="HC40">
        <f t="shared" si="67"/>
        <v>0</v>
      </c>
      <c r="HE40" t="s">
        <v>3</v>
      </c>
      <c r="HF40" t="s">
        <v>3</v>
      </c>
      <c r="IK40">
        <v>0</v>
      </c>
    </row>
    <row r="41" spans="1:245">
      <c r="A41">
        <v>17</v>
      </c>
      <c r="B41">
        <v>1</v>
      </c>
      <c r="C41">
        <f>ROW(SmtRes!A17)</f>
        <v>17</v>
      </c>
      <c r="D41">
        <f>ROW(EtalonRes!A17)</f>
        <v>17</v>
      </c>
      <c r="E41" t="s">
        <v>62</v>
      </c>
      <c r="F41" t="s">
        <v>63</v>
      </c>
      <c r="G41" t="s">
        <v>64</v>
      </c>
      <c r="H41" t="s">
        <v>65</v>
      </c>
      <c r="I41">
        <f>ROUND(10/100,9)</f>
        <v>0.1</v>
      </c>
      <c r="J41">
        <v>0</v>
      </c>
      <c r="O41">
        <f t="shared" si="28"/>
        <v>251</v>
      </c>
      <c r="P41">
        <f t="shared" si="29"/>
        <v>0</v>
      </c>
      <c r="Q41">
        <f t="shared" si="30"/>
        <v>0.47</v>
      </c>
      <c r="R41">
        <f t="shared" si="31"/>
        <v>0.47</v>
      </c>
      <c r="S41">
        <f t="shared" si="32"/>
        <v>250.53</v>
      </c>
      <c r="T41">
        <f t="shared" si="33"/>
        <v>0</v>
      </c>
      <c r="U41">
        <f t="shared" si="34"/>
        <v>0.96400000000000008</v>
      </c>
      <c r="V41">
        <f t="shared" si="35"/>
        <v>1E-3</v>
      </c>
      <c r="W41">
        <f t="shared" si="36"/>
        <v>0</v>
      </c>
      <c r="X41">
        <f t="shared" si="37"/>
        <v>180.72</v>
      </c>
      <c r="Y41">
        <f t="shared" si="38"/>
        <v>130.52000000000001</v>
      </c>
      <c r="AA41">
        <v>36401907</v>
      </c>
      <c r="AB41">
        <f t="shared" si="39"/>
        <v>75.5</v>
      </c>
      <c r="AC41">
        <f t="shared" si="40"/>
        <v>0</v>
      </c>
      <c r="AD41">
        <f t="shared" si="41"/>
        <v>0.31</v>
      </c>
      <c r="AE41">
        <f t="shared" si="42"/>
        <v>0.14000000000000001</v>
      </c>
      <c r="AF41">
        <f t="shared" si="43"/>
        <v>75.19</v>
      </c>
      <c r="AG41">
        <f t="shared" si="44"/>
        <v>0</v>
      </c>
      <c r="AH41">
        <f t="shared" si="45"/>
        <v>9.64</v>
      </c>
      <c r="AI41">
        <f t="shared" si="46"/>
        <v>0.01</v>
      </c>
      <c r="AJ41">
        <f t="shared" si="47"/>
        <v>0</v>
      </c>
      <c r="AK41">
        <v>75.5</v>
      </c>
      <c r="AL41">
        <v>0</v>
      </c>
      <c r="AM41">
        <v>0.31</v>
      </c>
      <c r="AN41">
        <v>0.14000000000000001</v>
      </c>
      <c r="AO41">
        <v>75.19</v>
      </c>
      <c r="AP41">
        <v>0</v>
      </c>
      <c r="AQ41">
        <v>9.64</v>
      </c>
      <c r="AR41">
        <v>0.01</v>
      </c>
      <c r="AS41">
        <v>0</v>
      </c>
      <c r="AT41">
        <v>72</v>
      </c>
      <c r="AU41">
        <v>52</v>
      </c>
      <c r="AV41">
        <v>1</v>
      </c>
      <c r="AW41">
        <v>1</v>
      </c>
      <c r="AZ41">
        <v>1</v>
      </c>
      <c r="BA41">
        <v>33.32</v>
      </c>
      <c r="BB41">
        <v>15.06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66</v>
      </c>
      <c r="BM41">
        <v>67001</v>
      </c>
      <c r="BN41">
        <v>0</v>
      </c>
      <c r="BO41" t="s">
        <v>63</v>
      </c>
      <c r="BP41">
        <v>1</v>
      </c>
      <c r="BQ41">
        <v>6</v>
      </c>
      <c r="BR41">
        <v>0</v>
      </c>
      <c r="BS41">
        <v>33.32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85</v>
      </c>
      <c r="CA41">
        <v>65</v>
      </c>
      <c r="CE41">
        <v>0</v>
      </c>
      <c r="CF41">
        <v>0</v>
      </c>
      <c r="CG41">
        <v>0</v>
      </c>
      <c r="CM41">
        <v>0</v>
      </c>
      <c r="CN41" t="s">
        <v>3</v>
      </c>
      <c r="CO41">
        <v>0</v>
      </c>
      <c r="CP41">
        <f t="shared" si="48"/>
        <v>251</v>
      </c>
      <c r="CQ41">
        <f t="shared" si="49"/>
        <v>0</v>
      </c>
      <c r="CR41">
        <f t="shared" si="50"/>
        <v>4.6686000000000005</v>
      </c>
      <c r="CS41">
        <f t="shared" si="51"/>
        <v>4.6648000000000005</v>
      </c>
      <c r="CT41">
        <f t="shared" si="52"/>
        <v>2505.3307999999997</v>
      </c>
      <c r="CU41">
        <f t="shared" si="53"/>
        <v>0</v>
      </c>
      <c r="CV41">
        <f t="shared" si="54"/>
        <v>9.64</v>
      </c>
      <c r="CW41">
        <f t="shared" si="55"/>
        <v>0.01</v>
      </c>
      <c r="CX41">
        <f t="shared" si="56"/>
        <v>0</v>
      </c>
      <c r="CY41">
        <f t="shared" si="57"/>
        <v>180.72</v>
      </c>
      <c r="CZ41">
        <f t="shared" si="58"/>
        <v>130.52000000000001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1003</v>
      </c>
      <c r="DV41" t="s">
        <v>65</v>
      </c>
      <c r="DW41" t="s">
        <v>65</v>
      </c>
      <c r="DX41">
        <v>100</v>
      </c>
      <c r="DZ41" t="s">
        <v>3</v>
      </c>
      <c r="EA41" t="s">
        <v>3</v>
      </c>
      <c r="EB41" t="s">
        <v>3</v>
      </c>
      <c r="EC41" t="s">
        <v>3</v>
      </c>
      <c r="EE41">
        <v>29085636</v>
      </c>
      <c r="EF41">
        <v>6</v>
      </c>
      <c r="EG41" t="s">
        <v>22</v>
      </c>
      <c r="EH41">
        <v>0</v>
      </c>
      <c r="EI41" t="s">
        <v>3</v>
      </c>
      <c r="EJ41">
        <v>1</v>
      </c>
      <c r="EK41">
        <v>67001</v>
      </c>
      <c r="EL41" t="s">
        <v>60</v>
      </c>
      <c r="EM41" t="s">
        <v>61</v>
      </c>
      <c r="EO41" t="s">
        <v>3</v>
      </c>
      <c r="EQ41">
        <v>0</v>
      </c>
      <c r="ER41">
        <v>75.5</v>
      </c>
      <c r="ES41">
        <v>0</v>
      </c>
      <c r="ET41">
        <v>0.31</v>
      </c>
      <c r="EU41">
        <v>0.14000000000000001</v>
      </c>
      <c r="EV41">
        <v>75.19</v>
      </c>
      <c r="EW41">
        <v>9.64</v>
      </c>
      <c r="EX41">
        <v>0.01</v>
      </c>
      <c r="EY41">
        <v>0</v>
      </c>
      <c r="FQ41">
        <v>0</v>
      </c>
      <c r="FR41">
        <f t="shared" si="59"/>
        <v>0</v>
      </c>
      <c r="FS41">
        <v>0</v>
      </c>
      <c r="FV41" t="s">
        <v>25</v>
      </c>
      <c r="FW41" t="s">
        <v>26</v>
      </c>
      <c r="FX41">
        <v>85</v>
      </c>
      <c r="FY41">
        <v>65</v>
      </c>
      <c r="GA41" t="s">
        <v>3</v>
      </c>
      <c r="GD41">
        <v>1</v>
      </c>
      <c r="GF41">
        <v>-1480086875</v>
      </c>
      <c r="GG41">
        <v>2</v>
      </c>
      <c r="GH41">
        <v>1</v>
      </c>
      <c r="GI41">
        <v>2</v>
      </c>
      <c r="GJ41">
        <v>0</v>
      </c>
      <c r="GK41">
        <v>0</v>
      </c>
      <c r="GL41">
        <f t="shared" si="60"/>
        <v>0</v>
      </c>
      <c r="GM41">
        <f t="shared" si="61"/>
        <v>562.24</v>
      </c>
      <c r="GN41">
        <f t="shared" si="62"/>
        <v>562.24</v>
      </c>
      <c r="GO41">
        <f t="shared" si="63"/>
        <v>0</v>
      </c>
      <c r="GP41">
        <f t="shared" si="64"/>
        <v>0</v>
      </c>
      <c r="GR41">
        <v>0</v>
      </c>
      <c r="GS41">
        <v>3</v>
      </c>
      <c r="GT41">
        <v>0</v>
      </c>
      <c r="GU41" t="s">
        <v>3</v>
      </c>
      <c r="GV41">
        <f t="shared" si="65"/>
        <v>0</v>
      </c>
      <c r="GW41">
        <v>1</v>
      </c>
      <c r="GX41">
        <f t="shared" si="66"/>
        <v>0</v>
      </c>
      <c r="HA41">
        <v>0</v>
      </c>
      <c r="HB41">
        <v>0</v>
      </c>
      <c r="HC41">
        <f t="shared" si="67"/>
        <v>0</v>
      </c>
      <c r="HE41" t="s">
        <v>3</v>
      </c>
      <c r="HF41" t="s">
        <v>3</v>
      </c>
      <c r="IK41">
        <v>0</v>
      </c>
    </row>
    <row r="42" spans="1:245">
      <c r="A42">
        <v>17</v>
      </c>
      <c r="B42">
        <v>1</v>
      </c>
      <c r="C42">
        <f>ROW(SmtRes!A20)</f>
        <v>20</v>
      </c>
      <c r="D42">
        <f>ROW(EtalonRes!A20)</f>
        <v>20</v>
      </c>
      <c r="E42" t="s">
        <v>67</v>
      </c>
      <c r="F42" t="s">
        <v>68</v>
      </c>
      <c r="G42" t="s">
        <v>69</v>
      </c>
      <c r="H42" t="s">
        <v>58</v>
      </c>
      <c r="I42">
        <f>ROUND(2/100,9)</f>
        <v>0.02</v>
      </c>
      <c r="J42">
        <v>0</v>
      </c>
      <c r="O42">
        <f t="shared" si="28"/>
        <v>96.37</v>
      </c>
      <c r="P42">
        <f t="shared" si="29"/>
        <v>0</v>
      </c>
      <c r="Q42">
        <f t="shared" si="30"/>
        <v>0.75</v>
      </c>
      <c r="R42">
        <f t="shared" si="31"/>
        <v>0.72</v>
      </c>
      <c r="S42">
        <f t="shared" si="32"/>
        <v>95.62</v>
      </c>
      <c r="T42">
        <f t="shared" si="33"/>
        <v>0</v>
      </c>
      <c r="U42">
        <f t="shared" si="34"/>
        <v>0.35780000000000001</v>
      </c>
      <c r="V42">
        <f t="shared" si="35"/>
        <v>1.6000000000000001E-3</v>
      </c>
      <c r="W42">
        <f t="shared" si="36"/>
        <v>0</v>
      </c>
      <c r="X42">
        <f t="shared" si="37"/>
        <v>69.36</v>
      </c>
      <c r="Y42">
        <f t="shared" si="38"/>
        <v>50.1</v>
      </c>
      <c r="AA42">
        <v>36401907</v>
      </c>
      <c r="AB42">
        <f t="shared" si="39"/>
        <v>145.97999999999999</v>
      </c>
      <c r="AC42">
        <f t="shared" si="40"/>
        <v>0</v>
      </c>
      <c r="AD42">
        <f t="shared" si="41"/>
        <v>2.5</v>
      </c>
      <c r="AE42">
        <f t="shared" si="42"/>
        <v>1.08</v>
      </c>
      <c r="AF42">
        <f t="shared" si="43"/>
        <v>143.47999999999999</v>
      </c>
      <c r="AG42">
        <f t="shared" si="44"/>
        <v>0</v>
      </c>
      <c r="AH42">
        <f t="shared" si="45"/>
        <v>17.89</v>
      </c>
      <c r="AI42">
        <f t="shared" si="46"/>
        <v>0.08</v>
      </c>
      <c r="AJ42">
        <f t="shared" si="47"/>
        <v>0</v>
      </c>
      <c r="AK42">
        <v>145.97999999999999</v>
      </c>
      <c r="AL42">
        <v>0</v>
      </c>
      <c r="AM42">
        <v>2.5</v>
      </c>
      <c r="AN42">
        <v>1.08</v>
      </c>
      <c r="AO42">
        <v>143.47999999999999</v>
      </c>
      <c r="AP42">
        <v>0</v>
      </c>
      <c r="AQ42">
        <v>17.89</v>
      </c>
      <c r="AR42">
        <v>0.08</v>
      </c>
      <c r="AS42">
        <v>0</v>
      </c>
      <c r="AT42">
        <v>72</v>
      </c>
      <c r="AU42">
        <v>52</v>
      </c>
      <c r="AV42">
        <v>1</v>
      </c>
      <c r="AW42">
        <v>1</v>
      </c>
      <c r="AZ42">
        <v>1</v>
      </c>
      <c r="BA42">
        <v>33.32</v>
      </c>
      <c r="BB42">
        <v>14.94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1</v>
      </c>
      <c r="BJ42" t="s">
        <v>70</v>
      </c>
      <c r="BM42">
        <v>67001</v>
      </c>
      <c r="BN42">
        <v>0</v>
      </c>
      <c r="BO42" t="s">
        <v>68</v>
      </c>
      <c r="BP42">
        <v>1</v>
      </c>
      <c r="BQ42">
        <v>6</v>
      </c>
      <c r="BR42">
        <v>0</v>
      </c>
      <c r="BS42">
        <v>33.32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85</v>
      </c>
      <c r="CA42">
        <v>65</v>
      </c>
      <c r="CE42">
        <v>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48"/>
        <v>96.37</v>
      </c>
      <c r="CQ42">
        <f t="shared" si="49"/>
        <v>0</v>
      </c>
      <c r="CR42">
        <f t="shared" si="50"/>
        <v>37.35</v>
      </c>
      <c r="CS42">
        <f t="shared" si="51"/>
        <v>35.985600000000005</v>
      </c>
      <c r="CT42">
        <f t="shared" si="52"/>
        <v>4780.7536</v>
      </c>
      <c r="CU42">
        <f t="shared" si="53"/>
        <v>0</v>
      </c>
      <c r="CV42">
        <f t="shared" si="54"/>
        <v>17.89</v>
      </c>
      <c r="CW42">
        <f t="shared" si="55"/>
        <v>0.08</v>
      </c>
      <c r="CX42">
        <f t="shared" si="56"/>
        <v>0</v>
      </c>
      <c r="CY42">
        <f t="shared" si="57"/>
        <v>69.364800000000002</v>
      </c>
      <c r="CZ42">
        <f t="shared" si="58"/>
        <v>50.096800000000002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1010</v>
      </c>
      <c r="DV42" t="s">
        <v>58</v>
      </c>
      <c r="DW42" t="s">
        <v>58</v>
      </c>
      <c r="DX42">
        <v>100</v>
      </c>
      <c r="DZ42" t="s">
        <v>3</v>
      </c>
      <c r="EA42" t="s">
        <v>3</v>
      </c>
      <c r="EB42" t="s">
        <v>3</v>
      </c>
      <c r="EC42" t="s">
        <v>3</v>
      </c>
      <c r="EE42">
        <v>29085636</v>
      </c>
      <c r="EF42">
        <v>6</v>
      </c>
      <c r="EG42" t="s">
        <v>22</v>
      </c>
      <c r="EH42">
        <v>0</v>
      </c>
      <c r="EI42" t="s">
        <v>3</v>
      </c>
      <c r="EJ42">
        <v>1</v>
      </c>
      <c r="EK42">
        <v>67001</v>
      </c>
      <c r="EL42" t="s">
        <v>60</v>
      </c>
      <c r="EM42" t="s">
        <v>61</v>
      </c>
      <c r="EO42" t="s">
        <v>3</v>
      </c>
      <c r="EQ42">
        <v>0</v>
      </c>
      <c r="ER42">
        <v>145.97999999999999</v>
      </c>
      <c r="ES42">
        <v>0</v>
      </c>
      <c r="ET42">
        <v>2.5</v>
      </c>
      <c r="EU42">
        <v>1.08</v>
      </c>
      <c r="EV42">
        <v>143.47999999999999</v>
      </c>
      <c r="EW42">
        <v>17.89</v>
      </c>
      <c r="EX42">
        <v>0.08</v>
      </c>
      <c r="EY42">
        <v>0</v>
      </c>
      <c r="FQ42">
        <v>0</v>
      </c>
      <c r="FR42">
        <f t="shared" si="59"/>
        <v>0</v>
      </c>
      <c r="FS42">
        <v>0</v>
      </c>
      <c r="FV42" t="s">
        <v>25</v>
      </c>
      <c r="FW42" t="s">
        <v>26</v>
      </c>
      <c r="FX42">
        <v>85</v>
      </c>
      <c r="FY42">
        <v>65</v>
      </c>
      <c r="GA42" t="s">
        <v>3</v>
      </c>
      <c r="GD42">
        <v>1</v>
      </c>
      <c r="GF42">
        <v>1945260508</v>
      </c>
      <c r="GG42">
        <v>2</v>
      </c>
      <c r="GH42">
        <v>1</v>
      </c>
      <c r="GI42">
        <v>2</v>
      </c>
      <c r="GJ42">
        <v>0</v>
      </c>
      <c r="GK42">
        <v>0</v>
      </c>
      <c r="GL42">
        <f t="shared" si="60"/>
        <v>0</v>
      </c>
      <c r="GM42">
        <f t="shared" si="61"/>
        <v>215.83</v>
      </c>
      <c r="GN42">
        <f t="shared" si="62"/>
        <v>215.83</v>
      </c>
      <c r="GO42">
        <f t="shared" si="63"/>
        <v>0</v>
      </c>
      <c r="GP42">
        <f t="shared" si="64"/>
        <v>0</v>
      </c>
      <c r="GR42">
        <v>0</v>
      </c>
      <c r="GS42">
        <v>3</v>
      </c>
      <c r="GT42">
        <v>0</v>
      </c>
      <c r="GU42" t="s">
        <v>3</v>
      </c>
      <c r="GV42">
        <f t="shared" si="65"/>
        <v>0</v>
      </c>
      <c r="GW42">
        <v>1</v>
      </c>
      <c r="GX42">
        <f t="shared" si="66"/>
        <v>0</v>
      </c>
      <c r="HA42">
        <v>0</v>
      </c>
      <c r="HB42">
        <v>0</v>
      </c>
      <c r="HC42">
        <f t="shared" si="67"/>
        <v>0</v>
      </c>
      <c r="HE42" t="s">
        <v>3</v>
      </c>
      <c r="HF42" t="s">
        <v>3</v>
      </c>
      <c r="IK42">
        <v>0</v>
      </c>
    </row>
    <row r="44" spans="1:245">
      <c r="A44" s="2">
        <v>51</v>
      </c>
      <c r="B44" s="2">
        <f>B28</f>
        <v>1</v>
      </c>
      <c r="C44" s="2">
        <f>A28</f>
        <v>5</v>
      </c>
      <c r="D44" s="2">
        <f>ROW(A28)</f>
        <v>28</v>
      </c>
      <c r="E44" s="2"/>
      <c r="F44" s="2" t="str">
        <f>IF(F28&lt;&gt;"",F28,"")</f>
        <v>Новый подраздел</v>
      </c>
      <c r="G44" s="2" t="str">
        <f>IF(G28&lt;&gt;"",G28,"")</f>
        <v>демонтаж</v>
      </c>
      <c r="H44" s="2">
        <v>0</v>
      </c>
      <c r="I44" s="2"/>
      <c r="J44" s="2"/>
      <c r="K44" s="2"/>
      <c r="L44" s="2"/>
      <c r="M44" s="2"/>
      <c r="N44" s="2"/>
      <c r="O44" s="2">
        <f t="shared" ref="O44:T44" si="68">ROUND(AB44,2)</f>
        <v>2248.71</v>
      </c>
      <c r="P44" s="2">
        <f t="shared" si="68"/>
        <v>0</v>
      </c>
      <c r="Q44" s="2">
        <f t="shared" si="68"/>
        <v>53.08</v>
      </c>
      <c r="R44" s="2">
        <f t="shared" si="68"/>
        <v>35.79</v>
      </c>
      <c r="S44" s="2">
        <f t="shared" si="68"/>
        <v>2195.63</v>
      </c>
      <c r="T44" s="2">
        <f t="shared" si="68"/>
        <v>0</v>
      </c>
      <c r="U44" s="2">
        <f>AH44</f>
        <v>8.3367599999999999</v>
      </c>
      <c r="V44" s="2">
        <f>AI44</f>
        <v>9.9680000000000019E-2</v>
      </c>
      <c r="W44" s="2">
        <f>ROUND(AJ44,2)</f>
        <v>0</v>
      </c>
      <c r="X44" s="2">
        <f>ROUND(AK44,2)</f>
        <v>1553.38</v>
      </c>
      <c r="Y44" s="2">
        <f>ROUND(AL44,2)</f>
        <v>1157.4100000000001</v>
      </c>
      <c r="Z44" s="2"/>
      <c r="AA44" s="2"/>
      <c r="AB44" s="2">
        <f>ROUND(SUMIF(AA32:AA42,"=36401907",O32:O42),2)</f>
        <v>2248.71</v>
      </c>
      <c r="AC44" s="2">
        <f>ROUND(SUMIF(AA32:AA42,"=36401907",P32:P42),2)</f>
        <v>0</v>
      </c>
      <c r="AD44" s="2">
        <f>ROUND(SUMIF(AA32:AA42,"=36401907",Q32:Q42),2)</f>
        <v>53.08</v>
      </c>
      <c r="AE44" s="2">
        <f>ROUND(SUMIF(AA32:AA42,"=36401907",R32:R42),2)</f>
        <v>35.79</v>
      </c>
      <c r="AF44" s="2">
        <f>ROUND(SUMIF(AA32:AA42,"=36401907",S32:S42),2)</f>
        <v>2195.63</v>
      </c>
      <c r="AG44" s="2">
        <f>ROUND(SUMIF(AA32:AA42,"=36401907",T32:T42),2)</f>
        <v>0</v>
      </c>
      <c r="AH44" s="2">
        <f>SUMIF(AA32:AA42,"=36401907",U32:U42)</f>
        <v>8.3367599999999999</v>
      </c>
      <c r="AI44" s="2">
        <f>SUMIF(AA32:AA42,"=36401907",V32:V42)</f>
        <v>9.9680000000000019E-2</v>
      </c>
      <c r="AJ44" s="2">
        <f>ROUND(SUMIF(AA32:AA42,"=36401907",W32:W42),2)</f>
        <v>0</v>
      </c>
      <c r="AK44" s="2">
        <f>ROUND(SUMIF(AA32:AA42,"=36401907",X32:X42),2)</f>
        <v>1553.38</v>
      </c>
      <c r="AL44" s="2">
        <f>ROUND(SUMIF(AA32:AA42,"=36401907",Y32:Y42),2)</f>
        <v>1157.4100000000001</v>
      </c>
      <c r="AM44" s="2"/>
      <c r="AN44" s="2"/>
      <c r="AO44" s="2">
        <f t="shared" ref="AO44:BD44" si="69">ROUND(BX44,2)</f>
        <v>0</v>
      </c>
      <c r="AP44" s="2">
        <f t="shared" si="69"/>
        <v>0</v>
      </c>
      <c r="AQ44" s="2">
        <f t="shared" si="69"/>
        <v>0</v>
      </c>
      <c r="AR44" s="2">
        <f t="shared" si="69"/>
        <v>4959.5</v>
      </c>
      <c r="AS44" s="2">
        <f t="shared" si="69"/>
        <v>4959.5</v>
      </c>
      <c r="AT44" s="2">
        <f t="shared" si="69"/>
        <v>0</v>
      </c>
      <c r="AU44" s="2">
        <f t="shared" si="69"/>
        <v>0</v>
      </c>
      <c r="AV44" s="2">
        <f t="shared" si="69"/>
        <v>0</v>
      </c>
      <c r="AW44" s="2">
        <f t="shared" si="69"/>
        <v>0</v>
      </c>
      <c r="AX44" s="2">
        <f t="shared" si="69"/>
        <v>0</v>
      </c>
      <c r="AY44" s="2">
        <f t="shared" si="69"/>
        <v>0</v>
      </c>
      <c r="AZ44" s="2">
        <f t="shared" si="69"/>
        <v>0</v>
      </c>
      <c r="BA44" s="2">
        <f t="shared" si="69"/>
        <v>0</v>
      </c>
      <c r="BB44" s="2">
        <f t="shared" si="69"/>
        <v>0</v>
      </c>
      <c r="BC44" s="2">
        <f t="shared" si="69"/>
        <v>0</v>
      </c>
      <c r="BD44" s="2">
        <f t="shared" si="69"/>
        <v>0</v>
      </c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>
        <f>ROUND(SUMIF(AA32:AA42,"=36401907",FQ32:FQ42),2)</f>
        <v>0</v>
      </c>
      <c r="BY44" s="2">
        <f>ROUND(SUMIF(AA32:AA42,"=36401907",FR32:FR42),2)</f>
        <v>0</v>
      </c>
      <c r="BZ44" s="2">
        <f>ROUND(SUMIF(AA32:AA42,"=36401907",GL32:GL42),2)</f>
        <v>0</v>
      </c>
      <c r="CA44" s="2">
        <f>ROUND(SUMIF(AA32:AA42,"=36401907",GM32:GM42),2)</f>
        <v>4959.5</v>
      </c>
      <c r="CB44" s="2">
        <f>ROUND(SUMIF(AA32:AA42,"=36401907",GN32:GN42),2)</f>
        <v>4959.5</v>
      </c>
      <c r="CC44" s="2">
        <f>ROUND(SUMIF(AA32:AA42,"=36401907",GO32:GO42),2)</f>
        <v>0</v>
      </c>
      <c r="CD44" s="2">
        <f>ROUND(SUMIF(AA32:AA42,"=36401907",GP32:GP42),2)</f>
        <v>0</v>
      </c>
      <c r="CE44" s="2">
        <f>AC44-BX44</f>
        <v>0</v>
      </c>
      <c r="CF44" s="2">
        <f>AC44-BY44</f>
        <v>0</v>
      </c>
      <c r="CG44" s="2">
        <f>BX44-BZ44</f>
        <v>0</v>
      </c>
      <c r="CH44" s="2">
        <f>AC44-BX44-BY44+BZ44</f>
        <v>0</v>
      </c>
      <c r="CI44" s="2">
        <f>BY44-BZ44</f>
        <v>0</v>
      </c>
      <c r="CJ44" s="2">
        <f>ROUND(SUMIF(AA32:AA42,"=36401907",GX32:GX42),2)</f>
        <v>0</v>
      </c>
      <c r="CK44" s="2">
        <f>ROUND(SUMIF(AA32:AA42,"=36401907",GY32:GY42),2)</f>
        <v>0</v>
      </c>
      <c r="CL44" s="2">
        <f>ROUND(SUMIF(AA32:AA42,"=36401907",GZ32:GZ42),2)</f>
        <v>0</v>
      </c>
      <c r="CM44" s="2">
        <f>ROUND(SUMIF(AA32:AA42,"=36401907",HD32:HD42),2)</f>
        <v>0</v>
      </c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>
        <v>0</v>
      </c>
    </row>
    <row r="46" spans="1:245">
      <c r="A46" s="4">
        <v>50</v>
      </c>
      <c r="B46" s="4">
        <v>0</v>
      </c>
      <c r="C46" s="4">
        <v>0</v>
      </c>
      <c r="D46" s="4">
        <v>1</v>
      </c>
      <c r="E46" s="4">
        <v>201</v>
      </c>
      <c r="F46" s="4">
        <f>ROUND(Source!O44,O46)</f>
        <v>2248.71</v>
      </c>
      <c r="G46" s="4" t="s">
        <v>71</v>
      </c>
      <c r="H46" s="4" t="s">
        <v>72</v>
      </c>
      <c r="I46" s="4"/>
      <c r="J46" s="4"/>
      <c r="K46" s="4">
        <v>201</v>
      </c>
      <c r="L46" s="4">
        <v>1</v>
      </c>
      <c r="M46" s="4">
        <v>3</v>
      </c>
      <c r="N46" s="4" t="s">
        <v>3</v>
      </c>
      <c r="O46" s="4">
        <v>2</v>
      </c>
      <c r="P46" s="4"/>
      <c r="Q46" s="4"/>
      <c r="R46" s="4"/>
      <c r="S46" s="4"/>
      <c r="T46" s="4"/>
      <c r="U46" s="4"/>
      <c r="V46" s="4"/>
      <c r="W46" s="4"/>
    </row>
    <row r="47" spans="1:245">
      <c r="A47" s="4">
        <v>50</v>
      </c>
      <c r="B47" s="4">
        <v>0</v>
      </c>
      <c r="C47" s="4">
        <v>0</v>
      </c>
      <c r="D47" s="4">
        <v>1</v>
      </c>
      <c r="E47" s="4">
        <v>202</v>
      </c>
      <c r="F47" s="4">
        <f>ROUND(Source!P44,O47)</f>
        <v>0</v>
      </c>
      <c r="G47" s="4" t="s">
        <v>73</v>
      </c>
      <c r="H47" s="4" t="s">
        <v>74</v>
      </c>
      <c r="I47" s="4"/>
      <c r="J47" s="4"/>
      <c r="K47" s="4">
        <v>202</v>
      </c>
      <c r="L47" s="4">
        <v>2</v>
      </c>
      <c r="M47" s="4">
        <v>3</v>
      </c>
      <c r="N47" s="4" t="s">
        <v>3</v>
      </c>
      <c r="O47" s="4">
        <v>2</v>
      </c>
      <c r="P47" s="4"/>
      <c r="Q47" s="4"/>
      <c r="R47" s="4"/>
      <c r="S47" s="4"/>
      <c r="T47" s="4"/>
      <c r="U47" s="4"/>
      <c r="V47" s="4"/>
      <c r="W47" s="4"/>
    </row>
    <row r="48" spans="1:245">
      <c r="A48" s="4">
        <v>50</v>
      </c>
      <c r="B48" s="4">
        <v>0</v>
      </c>
      <c r="C48" s="4">
        <v>0</v>
      </c>
      <c r="D48" s="4">
        <v>1</v>
      </c>
      <c r="E48" s="4">
        <v>222</v>
      </c>
      <c r="F48" s="4">
        <f>ROUND(Source!AO44,O48)</f>
        <v>0</v>
      </c>
      <c r="G48" s="4" t="s">
        <v>75</v>
      </c>
      <c r="H48" s="4" t="s">
        <v>76</v>
      </c>
      <c r="I48" s="4"/>
      <c r="J48" s="4"/>
      <c r="K48" s="4">
        <v>222</v>
      </c>
      <c r="L48" s="4">
        <v>3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>
      <c r="A49" s="4">
        <v>50</v>
      </c>
      <c r="B49" s="4">
        <v>0</v>
      </c>
      <c r="C49" s="4">
        <v>0</v>
      </c>
      <c r="D49" s="4">
        <v>1</v>
      </c>
      <c r="E49" s="4">
        <v>225</v>
      </c>
      <c r="F49" s="4">
        <f>ROUND(Source!AV44,O49)</f>
        <v>0</v>
      </c>
      <c r="G49" s="4" t="s">
        <v>77</v>
      </c>
      <c r="H49" s="4" t="s">
        <v>78</v>
      </c>
      <c r="I49" s="4"/>
      <c r="J49" s="4"/>
      <c r="K49" s="4">
        <v>225</v>
      </c>
      <c r="L49" s="4">
        <v>4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>
      <c r="A50" s="4">
        <v>50</v>
      </c>
      <c r="B50" s="4">
        <v>0</v>
      </c>
      <c r="C50" s="4">
        <v>0</v>
      </c>
      <c r="D50" s="4">
        <v>1</v>
      </c>
      <c r="E50" s="4">
        <v>226</v>
      </c>
      <c r="F50" s="4">
        <f>ROUND(Source!AW44,O50)</f>
        <v>0</v>
      </c>
      <c r="G50" s="4" t="s">
        <v>79</v>
      </c>
      <c r="H50" s="4" t="s">
        <v>80</v>
      </c>
      <c r="I50" s="4"/>
      <c r="J50" s="4"/>
      <c r="K50" s="4">
        <v>226</v>
      </c>
      <c r="L50" s="4">
        <v>5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>
      <c r="A51" s="4">
        <v>50</v>
      </c>
      <c r="B51" s="4">
        <v>0</v>
      </c>
      <c r="C51" s="4">
        <v>0</v>
      </c>
      <c r="D51" s="4">
        <v>1</v>
      </c>
      <c r="E51" s="4">
        <v>227</v>
      </c>
      <c r="F51" s="4">
        <f>ROUND(Source!AX44,O51)</f>
        <v>0</v>
      </c>
      <c r="G51" s="4" t="s">
        <v>81</v>
      </c>
      <c r="H51" s="4" t="s">
        <v>82</v>
      </c>
      <c r="I51" s="4"/>
      <c r="J51" s="4"/>
      <c r="K51" s="4">
        <v>227</v>
      </c>
      <c r="L51" s="4">
        <v>6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>
      <c r="A52" s="4">
        <v>50</v>
      </c>
      <c r="B52" s="4">
        <v>0</v>
      </c>
      <c r="C52" s="4">
        <v>0</v>
      </c>
      <c r="D52" s="4">
        <v>1</v>
      </c>
      <c r="E52" s="4">
        <v>228</v>
      </c>
      <c r="F52" s="4">
        <f>ROUND(Source!AY44,O52)</f>
        <v>0</v>
      </c>
      <c r="G52" s="4" t="s">
        <v>83</v>
      </c>
      <c r="H52" s="4" t="s">
        <v>84</v>
      </c>
      <c r="I52" s="4"/>
      <c r="J52" s="4"/>
      <c r="K52" s="4">
        <v>228</v>
      </c>
      <c r="L52" s="4">
        <v>7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>
      <c r="A53" s="4">
        <v>50</v>
      </c>
      <c r="B53" s="4">
        <v>0</v>
      </c>
      <c r="C53" s="4">
        <v>0</v>
      </c>
      <c r="D53" s="4">
        <v>1</v>
      </c>
      <c r="E53" s="4">
        <v>216</v>
      </c>
      <c r="F53" s="4">
        <f>ROUND(Source!AP44,O53)</f>
        <v>0</v>
      </c>
      <c r="G53" s="4" t="s">
        <v>85</v>
      </c>
      <c r="H53" s="4" t="s">
        <v>86</v>
      </c>
      <c r="I53" s="4"/>
      <c r="J53" s="4"/>
      <c r="K53" s="4">
        <v>216</v>
      </c>
      <c r="L53" s="4">
        <v>8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>
      <c r="A54" s="4">
        <v>50</v>
      </c>
      <c r="B54" s="4">
        <v>0</v>
      </c>
      <c r="C54" s="4">
        <v>0</v>
      </c>
      <c r="D54" s="4">
        <v>1</v>
      </c>
      <c r="E54" s="4">
        <v>223</v>
      </c>
      <c r="F54" s="4">
        <f>ROUND(Source!AQ44,O54)</f>
        <v>0</v>
      </c>
      <c r="G54" s="4" t="s">
        <v>87</v>
      </c>
      <c r="H54" s="4" t="s">
        <v>88</v>
      </c>
      <c r="I54" s="4"/>
      <c r="J54" s="4"/>
      <c r="K54" s="4">
        <v>223</v>
      </c>
      <c r="L54" s="4">
        <v>9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>
      <c r="A55" s="4">
        <v>50</v>
      </c>
      <c r="B55" s="4">
        <v>0</v>
      </c>
      <c r="C55" s="4">
        <v>0</v>
      </c>
      <c r="D55" s="4">
        <v>1</v>
      </c>
      <c r="E55" s="4">
        <v>229</v>
      </c>
      <c r="F55" s="4">
        <f>ROUND(Source!AZ44,O55)</f>
        <v>0</v>
      </c>
      <c r="G55" s="4" t="s">
        <v>89</v>
      </c>
      <c r="H55" s="4" t="s">
        <v>90</v>
      </c>
      <c r="I55" s="4"/>
      <c r="J55" s="4"/>
      <c r="K55" s="4">
        <v>229</v>
      </c>
      <c r="L55" s="4">
        <v>10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>
      <c r="A56" s="4">
        <v>50</v>
      </c>
      <c r="B56" s="4">
        <v>0</v>
      </c>
      <c r="C56" s="4">
        <v>0</v>
      </c>
      <c r="D56" s="4">
        <v>1</v>
      </c>
      <c r="E56" s="4">
        <v>203</v>
      </c>
      <c r="F56" s="4">
        <f>ROUND(Source!Q44,O56)</f>
        <v>53.08</v>
      </c>
      <c r="G56" s="4" t="s">
        <v>91</v>
      </c>
      <c r="H56" s="4" t="s">
        <v>92</v>
      </c>
      <c r="I56" s="4"/>
      <c r="J56" s="4"/>
      <c r="K56" s="4">
        <v>203</v>
      </c>
      <c r="L56" s="4">
        <v>11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>
      <c r="A57" s="4">
        <v>50</v>
      </c>
      <c r="B57" s="4">
        <v>0</v>
      </c>
      <c r="C57" s="4">
        <v>0</v>
      </c>
      <c r="D57" s="4">
        <v>1</v>
      </c>
      <c r="E57" s="4">
        <v>231</v>
      </c>
      <c r="F57" s="4">
        <f>ROUND(Source!BB44,O57)</f>
        <v>0</v>
      </c>
      <c r="G57" s="4" t="s">
        <v>93</v>
      </c>
      <c r="H57" s="4" t="s">
        <v>94</v>
      </c>
      <c r="I57" s="4"/>
      <c r="J57" s="4"/>
      <c r="K57" s="4">
        <v>231</v>
      </c>
      <c r="L57" s="4">
        <v>12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>
      <c r="A58" s="4">
        <v>50</v>
      </c>
      <c r="B58" s="4">
        <v>0</v>
      </c>
      <c r="C58" s="4">
        <v>0</v>
      </c>
      <c r="D58" s="4">
        <v>1</v>
      </c>
      <c r="E58" s="4">
        <v>204</v>
      </c>
      <c r="F58" s="4">
        <f>ROUND(Source!R44,O58)</f>
        <v>35.79</v>
      </c>
      <c r="G58" s="4" t="s">
        <v>95</v>
      </c>
      <c r="H58" s="4" t="s">
        <v>96</v>
      </c>
      <c r="I58" s="4"/>
      <c r="J58" s="4"/>
      <c r="K58" s="4">
        <v>204</v>
      </c>
      <c r="L58" s="4">
        <v>13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>
      <c r="A59" s="4">
        <v>50</v>
      </c>
      <c r="B59" s="4">
        <v>0</v>
      </c>
      <c r="C59" s="4">
        <v>0</v>
      </c>
      <c r="D59" s="4">
        <v>1</v>
      </c>
      <c r="E59" s="4">
        <v>205</v>
      </c>
      <c r="F59" s="4">
        <f>ROUND(Source!S44,O59)</f>
        <v>2195.63</v>
      </c>
      <c r="G59" s="4" t="s">
        <v>97</v>
      </c>
      <c r="H59" s="4" t="s">
        <v>98</v>
      </c>
      <c r="I59" s="4"/>
      <c r="J59" s="4"/>
      <c r="K59" s="4">
        <v>205</v>
      </c>
      <c r="L59" s="4">
        <v>14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>
      <c r="A60" s="4">
        <v>50</v>
      </c>
      <c r="B60" s="4">
        <v>0</v>
      </c>
      <c r="C60" s="4">
        <v>0</v>
      </c>
      <c r="D60" s="4">
        <v>1</v>
      </c>
      <c r="E60" s="4">
        <v>232</v>
      </c>
      <c r="F60" s="4">
        <f>ROUND(Source!BC44,O60)</f>
        <v>0</v>
      </c>
      <c r="G60" s="4" t="s">
        <v>99</v>
      </c>
      <c r="H60" s="4" t="s">
        <v>100</v>
      </c>
      <c r="I60" s="4"/>
      <c r="J60" s="4"/>
      <c r="K60" s="4">
        <v>232</v>
      </c>
      <c r="L60" s="4">
        <v>15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>
      <c r="A61" s="4">
        <v>50</v>
      </c>
      <c r="B61" s="4">
        <v>0</v>
      </c>
      <c r="C61" s="4">
        <v>0</v>
      </c>
      <c r="D61" s="4">
        <v>1</v>
      </c>
      <c r="E61" s="4">
        <v>214</v>
      </c>
      <c r="F61" s="4">
        <f>ROUND(Source!AS44,O61)</f>
        <v>4959.5</v>
      </c>
      <c r="G61" s="4" t="s">
        <v>101</v>
      </c>
      <c r="H61" s="4" t="s">
        <v>102</v>
      </c>
      <c r="I61" s="4"/>
      <c r="J61" s="4"/>
      <c r="K61" s="4">
        <v>214</v>
      </c>
      <c r="L61" s="4">
        <v>16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>
      <c r="A62" s="4">
        <v>50</v>
      </c>
      <c r="B62" s="4">
        <v>0</v>
      </c>
      <c r="C62" s="4">
        <v>0</v>
      </c>
      <c r="D62" s="4">
        <v>1</v>
      </c>
      <c r="E62" s="4">
        <v>215</v>
      </c>
      <c r="F62" s="4">
        <f>ROUND(Source!AT44,O62)</f>
        <v>0</v>
      </c>
      <c r="G62" s="4" t="s">
        <v>103</v>
      </c>
      <c r="H62" s="4" t="s">
        <v>104</v>
      </c>
      <c r="I62" s="4"/>
      <c r="J62" s="4"/>
      <c r="K62" s="4">
        <v>215</v>
      </c>
      <c r="L62" s="4">
        <v>17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>
      <c r="A63" s="4">
        <v>50</v>
      </c>
      <c r="B63" s="4">
        <v>0</v>
      </c>
      <c r="C63" s="4">
        <v>0</v>
      </c>
      <c r="D63" s="4">
        <v>1</v>
      </c>
      <c r="E63" s="4">
        <v>217</v>
      </c>
      <c r="F63" s="4">
        <f>ROUND(Source!AU44,O63)</f>
        <v>0</v>
      </c>
      <c r="G63" s="4" t="s">
        <v>105</v>
      </c>
      <c r="H63" s="4" t="s">
        <v>106</v>
      </c>
      <c r="I63" s="4"/>
      <c r="J63" s="4"/>
      <c r="K63" s="4">
        <v>217</v>
      </c>
      <c r="L63" s="4">
        <v>18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>
      <c r="A64" s="4">
        <v>50</v>
      </c>
      <c r="B64" s="4">
        <v>0</v>
      </c>
      <c r="C64" s="4">
        <v>0</v>
      </c>
      <c r="D64" s="4">
        <v>1</v>
      </c>
      <c r="E64" s="4">
        <v>230</v>
      </c>
      <c r="F64" s="4">
        <f>ROUND(Source!BA44,O64)</f>
        <v>0</v>
      </c>
      <c r="G64" s="4" t="s">
        <v>107</v>
      </c>
      <c r="H64" s="4" t="s">
        <v>108</v>
      </c>
      <c r="I64" s="4"/>
      <c r="J64" s="4"/>
      <c r="K64" s="4">
        <v>230</v>
      </c>
      <c r="L64" s="4">
        <v>19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245">
      <c r="A65" s="4">
        <v>50</v>
      </c>
      <c r="B65" s="4">
        <v>0</v>
      </c>
      <c r="C65" s="4">
        <v>0</v>
      </c>
      <c r="D65" s="4">
        <v>1</v>
      </c>
      <c r="E65" s="4">
        <v>206</v>
      </c>
      <c r="F65" s="4">
        <f>ROUND(Source!T44,O65)</f>
        <v>0</v>
      </c>
      <c r="G65" s="4" t="s">
        <v>109</v>
      </c>
      <c r="H65" s="4" t="s">
        <v>110</v>
      </c>
      <c r="I65" s="4"/>
      <c r="J65" s="4"/>
      <c r="K65" s="4">
        <v>206</v>
      </c>
      <c r="L65" s="4">
        <v>20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245">
      <c r="A66" s="4">
        <v>50</v>
      </c>
      <c r="B66" s="4">
        <v>0</v>
      </c>
      <c r="C66" s="4">
        <v>0</v>
      </c>
      <c r="D66" s="4">
        <v>1</v>
      </c>
      <c r="E66" s="4">
        <v>207</v>
      </c>
      <c r="F66" s="4">
        <f>Source!U44</f>
        <v>8.3367599999999999</v>
      </c>
      <c r="G66" s="4" t="s">
        <v>111</v>
      </c>
      <c r="H66" s="4" t="s">
        <v>112</v>
      </c>
      <c r="I66" s="4"/>
      <c r="J66" s="4"/>
      <c r="K66" s="4">
        <v>207</v>
      </c>
      <c r="L66" s="4">
        <v>21</v>
      </c>
      <c r="M66" s="4">
        <v>3</v>
      </c>
      <c r="N66" s="4" t="s">
        <v>3</v>
      </c>
      <c r="O66" s="4">
        <v>-1</v>
      </c>
      <c r="P66" s="4"/>
      <c r="Q66" s="4"/>
      <c r="R66" s="4"/>
      <c r="S66" s="4"/>
      <c r="T66" s="4"/>
      <c r="U66" s="4"/>
      <c r="V66" s="4"/>
      <c r="W66" s="4"/>
    </row>
    <row r="67" spans="1:245">
      <c r="A67" s="4">
        <v>50</v>
      </c>
      <c r="B67" s="4">
        <v>0</v>
      </c>
      <c r="C67" s="4">
        <v>0</v>
      </c>
      <c r="D67" s="4">
        <v>1</v>
      </c>
      <c r="E67" s="4">
        <v>208</v>
      </c>
      <c r="F67" s="4">
        <f>Source!V44</f>
        <v>9.9680000000000019E-2</v>
      </c>
      <c r="G67" s="4" t="s">
        <v>113</v>
      </c>
      <c r="H67" s="4" t="s">
        <v>114</v>
      </c>
      <c r="I67" s="4"/>
      <c r="J67" s="4"/>
      <c r="K67" s="4">
        <v>208</v>
      </c>
      <c r="L67" s="4">
        <v>22</v>
      </c>
      <c r="M67" s="4">
        <v>3</v>
      </c>
      <c r="N67" s="4" t="s">
        <v>3</v>
      </c>
      <c r="O67" s="4">
        <v>-1</v>
      </c>
      <c r="P67" s="4"/>
      <c r="Q67" s="4"/>
      <c r="R67" s="4"/>
      <c r="S67" s="4"/>
      <c r="T67" s="4"/>
      <c r="U67" s="4"/>
      <c r="V67" s="4"/>
      <c r="W67" s="4"/>
    </row>
    <row r="68" spans="1:245">
      <c r="A68" s="4">
        <v>50</v>
      </c>
      <c r="B68" s="4">
        <v>0</v>
      </c>
      <c r="C68" s="4">
        <v>0</v>
      </c>
      <c r="D68" s="4">
        <v>1</v>
      </c>
      <c r="E68" s="4">
        <v>209</v>
      </c>
      <c r="F68" s="4">
        <f>ROUND(Source!W44,O68)</f>
        <v>0</v>
      </c>
      <c r="G68" s="4" t="s">
        <v>115</v>
      </c>
      <c r="H68" s="4" t="s">
        <v>116</v>
      </c>
      <c r="I68" s="4"/>
      <c r="J68" s="4"/>
      <c r="K68" s="4">
        <v>209</v>
      </c>
      <c r="L68" s="4">
        <v>23</v>
      </c>
      <c r="M68" s="4">
        <v>3</v>
      </c>
      <c r="N68" s="4" t="s">
        <v>3</v>
      </c>
      <c r="O68" s="4">
        <v>2</v>
      </c>
      <c r="P68" s="4"/>
      <c r="Q68" s="4"/>
      <c r="R68" s="4"/>
      <c r="S68" s="4"/>
      <c r="T68" s="4"/>
      <c r="U68" s="4"/>
      <c r="V68" s="4"/>
      <c r="W68" s="4"/>
    </row>
    <row r="69" spans="1:245">
      <c r="A69" s="4">
        <v>50</v>
      </c>
      <c r="B69" s="4">
        <v>0</v>
      </c>
      <c r="C69" s="4">
        <v>0</v>
      </c>
      <c r="D69" s="4">
        <v>1</v>
      </c>
      <c r="E69" s="4">
        <v>233</v>
      </c>
      <c r="F69" s="4">
        <f>ROUND(Source!BD44,O69)</f>
        <v>0</v>
      </c>
      <c r="G69" s="4" t="s">
        <v>117</v>
      </c>
      <c r="H69" s="4" t="s">
        <v>118</v>
      </c>
      <c r="I69" s="4"/>
      <c r="J69" s="4"/>
      <c r="K69" s="4">
        <v>233</v>
      </c>
      <c r="L69" s="4">
        <v>24</v>
      </c>
      <c r="M69" s="4">
        <v>3</v>
      </c>
      <c r="N69" s="4" t="s">
        <v>3</v>
      </c>
      <c r="O69" s="4">
        <v>2</v>
      </c>
      <c r="P69" s="4"/>
      <c r="Q69" s="4"/>
      <c r="R69" s="4"/>
      <c r="S69" s="4"/>
      <c r="T69" s="4"/>
      <c r="U69" s="4"/>
      <c r="V69" s="4"/>
      <c r="W69" s="4"/>
    </row>
    <row r="70" spans="1:245">
      <c r="A70" s="4">
        <v>50</v>
      </c>
      <c r="B70" s="4">
        <v>0</v>
      </c>
      <c r="C70" s="4">
        <v>0</v>
      </c>
      <c r="D70" s="4">
        <v>1</v>
      </c>
      <c r="E70" s="4">
        <v>210</v>
      </c>
      <c r="F70" s="4">
        <f>ROUND(Source!X44,O70)</f>
        <v>1553.38</v>
      </c>
      <c r="G70" s="4" t="s">
        <v>119</v>
      </c>
      <c r="H70" s="4" t="s">
        <v>120</v>
      </c>
      <c r="I70" s="4"/>
      <c r="J70" s="4"/>
      <c r="K70" s="4">
        <v>210</v>
      </c>
      <c r="L70" s="4">
        <v>25</v>
      </c>
      <c r="M70" s="4">
        <v>3</v>
      </c>
      <c r="N70" s="4" t="s">
        <v>3</v>
      </c>
      <c r="O70" s="4">
        <v>2</v>
      </c>
      <c r="P70" s="4"/>
      <c r="Q70" s="4"/>
      <c r="R70" s="4"/>
      <c r="S70" s="4"/>
      <c r="T70" s="4"/>
      <c r="U70" s="4"/>
      <c r="V70" s="4"/>
      <c r="W70" s="4"/>
    </row>
    <row r="71" spans="1:245">
      <c r="A71" s="4">
        <v>50</v>
      </c>
      <c r="B71" s="4">
        <v>0</v>
      </c>
      <c r="C71" s="4">
        <v>0</v>
      </c>
      <c r="D71" s="4">
        <v>1</v>
      </c>
      <c r="E71" s="4">
        <v>211</v>
      </c>
      <c r="F71" s="4">
        <f>ROUND(Source!Y44,O71)</f>
        <v>1157.4100000000001</v>
      </c>
      <c r="G71" s="4" t="s">
        <v>121</v>
      </c>
      <c r="H71" s="4" t="s">
        <v>122</v>
      </c>
      <c r="I71" s="4"/>
      <c r="J71" s="4"/>
      <c r="K71" s="4">
        <v>211</v>
      </c>
      <c r="L71" s="4">
        <v>26</v>
      </c>
      <c r="M71" s="4">
        <v>3</v>
      </c>
      <c r="N71" s="4" t="s">
        <v>3</v>
      </c>
      <c r="O71" s="4">
        <v>2</v>
      </c>
      <c r="P71" s="4"/>
      <c r="Q71" s="4"/>
      <c r="R71" s="4"/>
      <c r="S71" s="4"/>
      <c r="T71" s="4"/>
      <c r="U71" s="4"/>
      <c r="V71" s="4"/>
      <c r="W71" s="4"/>
    </row>
    <row r="72" spans="1:245">
      <c r="A72" s="4">
        <v>50</v>
      </c>
      <c r="B72" s="4">
        <v>0</v>
      </c>
      <c r="C72" s="4">
        <v>0</v>
      </c>
      <c r="D72" s="4">
        <v>1</v>
      </c>
      <c r="E72" s="4">
        <v>0</v>
      </c>
      <c r="F72" s="4">
        <f>ROUND(Source!AR44,O72)</f>
        <v>4959.5</v>
      </c>
      <c r="G72" s="4" t="s">
        <v>123</v>
      </c>
      <c r="H72" s="4" t="s">
        <v>124</v>
      </c>
      <c r="I72" s="4"/>
      <c r="J72" s="4"/>
      <c r="K72" s="4">
        <v>224</v>
      </c>
      <c r="L72" s="4">
        <v>27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/>
    </row>
    <row r="73" spans="1:245">
      <c r="A73" s="4">
        <v>50</v>
      </c>
      <c r="B73" s="4">
        <v>1</v>
      </c>
      <c r="C73" s="4">
        <v>0</v>
      </c>
      <c r="D73" s="4">
        <v>2</v>
      </c>
      <c r="E73" s="4">
        <v>0</v>
      </c>
      <c r="F73" s="4">
        <f>ROUND(F72*0.18,O73)</f>
        <v>892.7</v>
      </c>
      <c r="G73" s="4" t="s">
        <v>125</v>
      </c>
      <c r="H73" s="4" t="s">
        <v>125</v>
      </c>
      <c r="I73" s="4"/>
      <c r="J73" s="4"/>
      <c r="K73" s="4">
        <v>212</v>
      </c>
      <c r="L73" s="4">
        <v>28</v>
      </c>
      <c r="M73" s="4">
        <v>0</v>
      </c>
      <c r="N73" s="4" t="s">
        <v>3</v>
      </c>
      <c r="O73" s="4">
        <v>1</v>
      </c>
      <c r="P73" s="4"/>
      <c r="Q73" s="4"/>
      <c r="R73" s="4"/>
      <c r="S73" s="4"/>
      <c r="T73" s="4"/>
      <c r="U73" s="4"/>
      <c r="V73" s="4"/>
      <c r="W73" s="4"/>
    </row>
    <row r="74" spans="1:245">
      <c r="A74" s="4">
        <v>50</v>
      </c>
      <c r="B74" s="4">
        <v>1</v>
      </c>
      <c r="C74" s="4">
        <v>0</v>
      </c>
      <c r="D74" s="4">
        <v>2</v>
      </c>
      <c r="E74" s="4">
        <v>224</v>
      </c>
      <c r="F74" s="4">
        <f>ROUND(F72*1.18,O74)</f>
        <v>5852.2</v>
      </c>
      <c r="G74" s="4" t="s">
        <v>126</v>
      </c>
      <c r="H74" s="4" t="s">
        <v>127</v>
      </c>
      <c r="I74" s="4"/>
      <c r="J74" s="4"/>
      <c r="K74" s="4">
        <v>212</v>
      </c>
      <c r="L74" s="4">
        <v>29</v>
      </c>
      <c r="M74" s="4">
        <v>0</v>
      </c>
      <c r="N74" s="4" t="s">
        <v>3</v>
      </c>
      <c r="O74" s="4">
        <v>1</v>
      </c>
      <c r="P74" s="4"/>
      <c r="Q74" s="4"/>
      <c r="R74" s="4"/>
      <c r="S74" s="4"/>
      <c r="T74" s="4"/>
      <c r="U74" s="4"/>
      <c r="V74" s="4"/>
      <c r="W74" s="4"/>
    </row>
    <row r="76" spans="1:245">
      <c r="A76" s="1">
        <v>5</v>
      </c>
      <c r="B76" s="1">
        <v>1</v>
      </c>
      <c r="C76" s="1"/>
      <c r="D76" s="1">
        <f>ROW(A109)</f>
        <v>109</v>
      </c>
      <c r="E76" s="1"/>
      <c r="F76" s="1" t="s">
        <v>15</v>
      </c>
      <c r="G76" s="1" t="s">
        <v>128</v>
      </c>
      <c r="H76" s="1" t="s">
        <v>3</v>
      </c>
      <c r="I76" s="1">
        <v>0</v>
      </c>
      <c r="J76" s="1"/>
      <c r="K76" s="1">
        <v>0</v>
      </c>
      <c r="L76" s="1"/>
      <c r="M76" s="1" t="s">
        <v>3</v>
      </c>
      <c r="N76" s="1"/>
      <c r="O76" s="1"/>
      <c r="P76" s="1"/>
      <c r="Q76" s="1"/>
      <c r="R76" s="1"/>
      <c r="S76" s="1">
        <v>0</v>
      </c>
      <c r="T76" s="1"/>
      <c r="U76" s="1" t="s">
        <v>3</v>
      </c>
      <c r="V76" s="1">
        <v>0</v>
      </c>
      <c r="W76" s="1"/>
      <c r="X76" s="1"/>
      <c r="Y76" s="1"/>
      <c r="Z76" s="1"/>
      <c r="AA76" s="1"/>
      <c r="AB76" s="1" t="s">
        <v>3</v>
      </c>
      <c r="AC76" s="1" t="s">
        <v>3</v>
      </c>
      <c r="AD76" s="1" t="s">
        <v>3</v>
      </c>
      <c r="AE76" s="1" t="s">
        <v>3</v>
      </c>
      <c r="AF76" s="1" t="s">
        <v>3</v>
      </c>
      <c r="AG76" s="1" t="s">
        <v>3</v>
      </c>
      <c r="AH76" s="1"/>
      <c r="AI76" s="1"/>
      <c r="AJ76" s="1"/>
      <c r="AK76" s="1"/>
      <c r="AL76" s="1"/>
      <c r="AM76" s="1"/>
      <c r="AN76" s="1"/>
      <c r="AO76" s="1"/>
      <c r="AP76" s="1" t="s">
        <v>3</v>
      </c>
      <c r="AQ76" s="1" t="s">
        <v>3</v>
      </c>
      <c r="AR76" s="1" t="s">
        <v>3</v>
      </c>
      <c r="AS76" s="1"/>
      <c r="AT76" s="1"/>
      <c r="AU76" s="1"/>
      <c r="AV76" s="1"/>
      <c r="AW76" s="1"/>
      <c r="AX76" s="1"/>
      <c r="AY76" s="1"/>
      <c r="AZ76" s="1" t="s">
        <v>3</v>
      </c>
      <c r="BA76" s="1"/>
      <c r="BB76" s="1" t="s">
        <v>3</v>
      </c>
      <c r="BC76" s="1" t="s">
        <v>3</v>
      </c>
      <c r="BD76" s="1" t="s">
        <v>3</v>
      </c>
      <c r="BE76" s="1" t="s">
        <v>3</v>
      </c>
      <c r="BF76" s="1" t="s">
        <v>3</v>
      </c>
      <c r="BG76" s="1" t="s">
        <v>3</v>
      </c>
      <c r="BH76" s="1" t="s">
        <v>3</v>
      </c>
      <c r="BI76" s="1" t="s">
        <v>3</v>
      </c>
      <c r="BJ76" s="1" t="s">
        <v>3</v>
      </c>
      <c r="BK76" s="1" t="s">
        <v>3</v>
      </c>
      <c r="BL76" s="1" t="s">
        <v>3</v>
      </c>
      <c r="BM76" s="1" t="s">
        <v>3</v>
      </c>
      <c r="BN76" s="1" t="s">
        <v>3</v>
      </c>
      <c r="BO76" s="1" t="s">
        <v>3</v>
      </c>
      <c r="BP76" s="1" t="s">
        <v>3</v>
      </c>
      <c r="BQ76" s="1"/>
      <c r="BR76" s="1"/>
      <c r="BS76" s="1"/>
      <c r="BT76" s="1"/>
      <c r="BU76" s="1"/>
      <c r="BV76" s="1"/>
      <c r="BW76" s="1"/>
      <c r="BX76" s="1">
        <v>0</v>
      </c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>
        <v>0</v>
      </c>
    </row>
    <row r="78" spans="1:245">
      <c r="A78" s="2">
        <v>52</v>
      </c>
      <c r="B78" s="2">
        <f t="shared" ref="B78:G78" si="70">B109</f>
        <v>1</v>
      </c>
      <c r="C78" s="2">
        <f t="shared" si="70"/>
        <v>5</v>
      </c>
      <c r="D78" s="2">
        <f t="shared" si="70"/>
        <v>76</v>
      </c>
      <c r="E78" s="2">
        <f t="shared" si="70"/>
        <v>0</v>
      </c>
      <c r="F78" s="2" t="str">
        <f t="shared" si="70"/>
        <v>Новый подраздел</v>
      </c>
      <c r="G78" s="2" t="str">
        <f t="shared" si="70"/>
        <v>ремонт</v>
      </c>
      <c r="H78" s="2"/>
      <c r="I78" s="2"/>
      <c r="J78" s="2"/>
      <c r="K78" s="2"/>
      <c r="L78" s="2"/>
      <c r="M78" s="2"/>
      <c r="N78" s="2"/>
      <c r="O78" s="2">
        <f t="shared" ref="O78:AT78" si="71">O109</f>
        <v>94142.39</v>
      </c>
      <c r="P78" s="2">
        <f t="shared" si="71"/>
        <v>63292.45</v>
      </c>
      <c r="Q78" s="2">
        <f t="shared" si="71"/>
        <v>1214.5899999999999</v>
      </c>
      <c r="R78" s="2">
        <f t="shared" si="71"/>
        <v>477.54</v>
      </c>
      <c r="S78" s="2">
        <f t="shared" si="71"/>
        <v>29635.35</v>
      </c>
      <c r="T78" s="2">
        <f t="shared" si="71"/>
        <v>0</v>
      </c>
      <c r="U78" s="2">
        <f t="shared" si="71"/>
        <v>99.144464499999998</v>
      </c>
      <c r="V78" s="2">
        <f t="shared" si="71"/>
        <v>1.3515124999999997</v>
      </c>
      <c r="W78" s="2">
        <f t="shared" si="71"/>
        <v>509.28</v>
      </c>
      <c r="X78" s="2">
        <f t="shared" si="71"/>
        <v>26688.02</v>
      </c>
      <c r="Y78" s="2">
        <f t="shared" si="71"/>
        <v>13365.06</v>
      </c>
      <c r="Z78" s="2">
        <f t="shared" si="71"/>
        <v>0</v>
      </c>
      <c r="AA78" s="2">
        <f t="shared" si="71"/>
        <v>0</v>
      </c>
      <c r="AB78" s="2">
        <f t="shared" si="71"/>
        <v>94142.39</v>
      </c>
      <c r="AC78" s="2">
        <f t="shared" si="71"/>
        <v>63292.45</v>
      </c>
      <c r="AD78" s="2">
        <f t="shared" si="71"/>
        <v>1214.5899999999999</v>
      </c>
      <c r="AE78" s="2">
        <f t="shared" si="71"/>
        <v>477.54</v>
      </c>
      <c r="AF78" s="2">
        <f t="shared" si="71"/>
        <v>29635.35</v>
      </c>
      <c r="AG78" s="2">
        <f t="shared" si="71"/>
        <v>0</v>
      </c>
      <c r="AH78" s="2">
        <f t="shared" si="71"/>
        <v>99.144464499999998</v>
      </c>
      <c r="AI78" s="2">
        <f t="shared" si="71"/>
        <v>1.3515124999999997</v>
      </c>
      <c r="AJ78" s="2">
        <f t="shared" si="71"/>
        <v>509.28</v>
      </c>
      <c r="AK78" s="2">
        <f t="shared" si="71"/>
        <v>26688.02</v>
      </c>
      <c r="AL78" s="2">
        <f t="shared" si="71"/>
        <v>13365.06</v>
      </c>
      <c r="AM78" s="2">
        <f t="shared" si="71"/>
        <v>0</v>
      </c>
      <c r="AN78" s="2">
        <f t="shared" si="71"/>
        <v>0</v>
      </c>
      <c r="AO78" s="2">
        <f t="shared" si="71"/>
        <v>0</v>
      </c>
      <c r="AP78" s="2">
        <f t="shared" si="71"/>
        <v>0</v>
      </c>
      <c r="AQ78" s="2">
        <f t="shared" si="71"/>
        <v>0</v>
      </c>
      <c r="AR78" s="2">
        <f t="shared" si="71"/>
        <v>134195.47</v>
      </c>
      <c r="AS78" s="2">
        <f t="shared" si="71"/>
        <v>130419.68</v>
      </c>
      <c r="AT78" s="2">
        <f t="shared" si="71"/>
        <v>3775.79</v>
      </c>
      <c r="AU78" s="2">
        <f t="shared" ref="AU78:BZ78" si="72">AU109</f>
        <v>0</v>
      </c>
      <c r="AV78" s="2">
        <f t="shared" si="72"/>
        <v>63292.45</v>
      </c>
      <c r="AW78" s="2">
        <f t="shared" si="72"/>
        <v>63292.45</v>
      </c>
      <c r="AX78" s="2">
        <f t="shared" si="72"/>
        <v>0</v>
      </c>
      <c r="AY78" s="2">
        <f t="shared" si="72"/>
        <v>63292.45</v>
      </c>
      <c r="AZ78" s="2">
        <f t="shared" si="72"/>
        <v>0</v>
      </c>
      <c r="BA78" s="2">
        <f t="shared" si="72"/>
        <v>0</v>
      </c>
      <c r="BB78" s="2">
        <f t="shared" si="72"/>
        <v>0</v>
      </c>
      <c r="BC78" s="2">
        <f t="shared" si="72"/>
        <v>0</v>
      </c>
      <c r="BD78" s="2">
        <f t="shared" si="72"/>
        <v>0</v>
      </c>
      <c r="BE78" s="2">
        <f t="shared" si="72"/>
        <v>0</v>
      </c>
      <c r="BF78" s="2">
        <f t="shared" si="72"/>
        <v>0</v>
      </c>
      <c r="BG78" s="2">
        <f t="shared" si="72"/>
        <v>0</v>
      </c>
      <c r="BH78" s="2">
        <f t="shared" si="72"/>
        <v>0</v>
      </c>
      <c r="BI78" s="2">
        <f t="shared" si="72"/>
        <v>0</v>
      </c>
      <c r="BJ78" s="2">
        <f t="shared" si="72"/>
        <v>0</v>
      </c>
      <c r="BK78" s="2">
        <f t="shared" si="72"/>
        <v>0</v>
      </c>
      <c r="BL78" s="2">
        <f t="shared" si="72"/>
        <v>0</v>
      </c>
      <c r="BM78" s="2">
        <f t="shared" si="72"/>
        <v>0</v>
      </c>
      <c r="BN78" s="2">
        <f t="shared" si="72"/>
        <v>0</v>
      </c>
      <c r="BO78" s="2">
        <f t="shared" si="72"/>
        <v>0</v>
      </c>
      <c r="BP78" s="2">
        <f t="shared" si="72"/>
        <v>0</v>
      </c>
      <c r="BQ78" s="2">
        <f t="shared" si="72"/>
        <v>0</v>
      </c>
      <c r="BR78" s="2">
        <f t="shared" si="72"/>
        <v>0</v>
      </c>
      <c r="BS78" s="2">
        <f t="shared" si="72"/>
        <v>0</v>
      </c>
      <c r="BT78" s="2">
        <f t="shared" si="72"/>
        <v>0</v>
      </c>
      <c r="BU78" s="2">
        <f t="shared" si="72"/>
        <v>0</v>
      </c>
      <c r="BV78" s="2">
        <f t="shared" si="72"/>
        <v>0</v>
      </c>
      <c r="BW78" s="2">
        <f t="shared" si="72"/>
        <v>0</v>
      </c>
      <c r="BX78" s="2">
        <f t="shared" si="72"/>
        <v>0</v>
      </c>
      <c r="BY78" s="2">
        <f t="shared" si="72"/>
        <v>0</v>
      </c>
      <c r="BZ78" s="2">
        <f t="shared" si="72"/>
        <v>0</v>
      </c>
      <c r="CA78" s="2">
        <f t="shared" ref="CA78:DF78" si="73">CA109</f>
        <v>134195.47</v>
      </c>
      <c r="CB78" s="2">
        <f t="shared" si="73"/>
        <v>130419.68</v>
      </c>
      <c r="CC78" s="2">
        <f t="shared" si="73"/>
        <v>3775.79</v>
      </c>
      <c r="CD78" s="2">
        <f t="shared" si="73"/>
        <v>0</v>
      </c>
      <c r="CE78" s="2">
        <f t="shared" si="73"/>
        <v>63292.45</v>
      </c>
      <c r="CF78" s="2">
        <f t="shared" si="73"/>
        <v>63292.45</v>
      </c>
      <c r="CG78" s="2">
        <f t="shared" si="73"/>
        <v>0</v>
      </c>
      <c r="CH78" s="2">
        <f t="shared" si="73"/>
        <v>63292.45</v>
      </c>
      <c r="CI78" s="2">
        <f t="shared" si="73"/>
        <v>0</v>
      </c>
      <c r="CJ78" s="2">
        <f t="shared" si="73"/>
        <v>0</v>
      </c>
      <c r="CK78" s="2">
        <f t="shared" si="73"/>
        <v>0</v>
      </c>
      <c r="CL78" s="2">
        <f t="shared" si="73"/>
        <v>0</v>
      </c>
      <c r="CM78" s="2">
        <f t="shared" si="73"/>
        <v>0</v>
      </c>
      <c r="CN78" s="2">
        <f t="shared" si="73"/>
        <v>0</v>
      </c>
      <c r="CO78" s="2">
        <f t="shared" si="73"/>
        <v>0</v>
      </c>
      <c r="CP78" s="2">
        <f t="shared" si="73"/>
        <v>0</v>
      </c>
      <c r="CQ78" s="2">
        <f t="shared" si="73"/>
        <v>0</v>
      </c>
      <c r="CR78" s="2">
        <f t="shared" si="73"/>
        <v>0</v>
      </c>
      <c r="CS78" s="2">
        <f t="shared" si="73"/>
        <v>0</v>
      </c>
      <c r="CT78" s="2">
        <f t="shared" si="73"/>
        <v>0</v>
      </c>
      <c r="CU78" s="2">
        <f t="shared" si="73"/>
        <v>0</v>
      </c>
      <c r="CV78" s="2">
        <f t="shared" si="73"/>
        <v>0</v>
      </c>
      <c r="CW78" s="2">
        <f t="shared" si="73"/>
        <v>0</v>
      </c>
      <c r="CX78" s="2">
        <f t="shared" si="73"/>
        <v>0</v>
      </c>
      <c r="CY78" s="2">
        <f t="shared" si="73"/>
        <v>0</v>
      </c>
      <c r="CZ78" s="2">
        <f t="shared" si="73"/>
        <v>0</v>
      </c>
      <c r="DA78" s="2">
        <f t="shared" si="73"/>
        <v>0</v>
      </c>
      <c r="DB78" s="2">
        <f t="shared" si="73"/>
        <v>0</v>
      </c>
      <c r="DC78" s="2">
        <f t="shared" si="73"/>
        <v>0</v>
      </c>
      <c r="DD78" s="2">
        <f t="shared" si="73"/>
        <v>0</v>
      </c>
      <c r="DE78" s="2">
        <f t="shared" si="73"/>
        <v>0</v>
      </c>
      <c r="DF78" s="2">
        <f t="shared" si="73"/>
        <v>0</v>
      </c>
      <c r="DG78" s="3">
        <f t="shared" ref="DG78:EL78" si="74">DG109</f>
        <v>0</v>
      </c>
      <c r="DH78" s="3">
        <f t="shared" si="74"/>
        <v>0</v>
      </c>
      <c r="DI78" s="3">
        <f t="shared" si="74"/>
        <v>0</v>
      </c>
      <c r="DJ78" s="3">
        <f t="shared" si="74"/>
        <v>0</v>
      </c>
      <c r="DK78" s="3">
        <f t="shared" si="74"/>
        <v>0</v>
      </c>
      <c r="DL78" s="3">
        <f t="shared" si="74"/>
        <v>0</v>
      </c>
      <c r="DM78" s="3">
        <f t="shared" si="74"/>
        <v>0</v>
      </c>
      <c r="DN78" s="3">
        <f t="shared" si="74"/>
        <v>0</v>
      </c>
      <c r="DO78" s="3">
        <f t="shared" si="74"/>
        <v>0</v>
      </c>
      <c r="DP78" s="3">
        <f t="shared" si="74"/>
        <v>0</v>
      </c>
      <c r="DQ78" s="3">
        <f t="shared" si="74"/>
        <v>0</v>
      </c>
      <c r="DR78" s="3">
        <f t="shared" si="74"/>
        <v>0</v>
      </c>
      <c r="DS78" s="3">
        <f t="shared" si="74"/>
        <v>0</v>
      </c>
      <c r="DT78" s="3">
        <f t="shared" si="74"/>
        <v>0</v>
      </c>
      <c r="DU78" s="3">
        <f t="shared" si="74"/>
        <v>0</v>
      </c>
      <c r="DV78" s="3">
        <f t="shared" si="74"/>
        <v>0</v>
      </c>
      <c r="DW78" s="3">
        <f t="shared" si="74"/>
        <v>0</v>
      </c>
      <c r="DX78" s="3">
        <f t="shared" si="74"/>
        <v>0</v>
      </c>
      <c r="DY78" s="3">
        <f t="shared" si="74"/>
        <v>0</v>
      </c>
      <c r="DZ78" s="3">
        <f t="shared" si="74"/>
        <v>0</v>
      </c>
      <c r="EA78" s="3">
        <f t="shared" si="74"/>
        <v>0</v>
      </c>
      <c r="EB78" s="3">
        <f t="shared" si="74"/>
        <v>0</v>
      </c>
      <c r="EC78" s="3">
        <f t="shared" si="74"/>
        <v>0</v>
      </c>
      <c r="ED78" s="3">
        <f t="shared" si="74"/>
        <v>0</v>
      </c>
      <c r="EE78" s="3">
        <f t="shared" si="74"/>
        <v>0</v>
      </c>
      <c r="EF78" s="3">
        <f t="shared" si="74"/>
        <v>0</v>
      </c>
      <c r="EG78" s="3">
        <f t="shared" si="74"/>
        <v>0</v>
      </c>
      <c r="EH78" s="3">
        <f t="shared" si="74"/>
        <v>0</v>
      </c>
      <c r="EI78" s="3">
        <f t="shared" si="74"/>
        <v>0</v>
      </c>
      <c r="EJ78" s="3">
        <f t="shared" si="74"/>
        <v>0</v>
      </c>
      <c r="EK78" s="3">
        <f t="shared" si="74"/>
        <v>0</v>
      </c>
      <c r="EL78" s="3">
        <f t="shared" si="74"/>
        <v>0</v>
      </c>
      <c r="EM78" s="3">
        <f t="shared" ref="EM78:FR78" si="75">EM109</f>
        <v>0</v>
      </c>
      <c r="EN78" s="3">
        <f t="shared" si="75"/>
        <v>0</v>
      </c>
      <c r="EO78" s="3">
        <f t="shared" si="75"/>
        <v>0</v>
      </c>
      <c r="EP78" s="3">
        <f t="shared" si="75"/>
        <v>0</v>
      </c>
      <c r="EQ78" s="3">
        <f t="shared" si="75"/>
        <v>0</v>
      </c>
      <c r="ER78" s="3">
        <f t="shared" si="75"/>
        <v>0</v>
      </c>
      <c r="ES78" s="3">
        <f t="shared" si="75"/>
        <v>0</v>
      </c>
      <c r="ET78" s="3">
        <f t="shared" si="75"/>
        <v>0</v>
      </c>
      <c r="EU78" s="3">
        <f t="shared" si="75"/>
        <v>0</v>
      </c>
      <c r="EV78" s="3">
        <f t="shared" si="75"/>
        <v>0</v>
      </c>
      <c r="EW78" s="3">
        <f t="shared" si="75"/>
        <v>0</v>
      </c>
      <c r="EX78" s="3">
        <f t="shared" si="75"/>
        <v>0</v>
      </c>
      <c r="EY78" s="3">
        <f t="shared" si="75"/>
        <v>0</v>
      </c>
      <c r="EZ78" s="3">
        <f t="shared" si="75"/>
        <v>0</v>
      </c>
      <c r="FA78" s="3">
        <f t="shared" si="75"/>
        <v>0</v>
      </c>
      <c r="FB78" s="3">
        <f t="shared" si="75"/>
        <v>0</v>
      </c>
      <c r="FC78" s="3">
        <f t="shared" si="75"/>
        <v>0</v>
      </c>
      <c r="FD78" s="3">
        <f t="shared" si="75"/>
        <v>0</v>
      </c>
      <c r="FE78" s="3">
        <f t="shared" si="75"/>
        <v>0</v>
      </c>
      <c r="FF78" s="3">
        <f t="shared" si="75"/>
        <v>0</v>
      </c>
      <c r="FG78" s="3">
        <f t="shared" si="75"/>
        <v>0</v>
      </c>
      <c r="FH78" s="3">
        <f t="shared" si="75"/>
        <v>0</v>
      </c>
      <c r="FI78" s="3">
        <f t="shared" si="75"/>
        <v>0</v>
      </c>
      <c r="FJ78" s="3">
        <f t="shared" si="75"/>
        <v>0</v>
      </c>
      <c r="FK78" s="3">
        <f t="shared" si="75"/>
        <v>0</v>
      </c>
      <c r="FL78" s="3">
        <f t="shared" si="75"/>
        <v>0</v>
      </c>
      <c r="FM78" s="3">
        <f t="shared" si="75"/>
        <v>0</v>
      </c>
      <c r="FN78" s="3">
        <f t="shared" si="75"/>
        <v>0</v>
      </c>
      <c r="FO78" s="3">
        <f t="shared" si="75"/>
        <v>0</v>
      </c>
      <c r="FP78" s="3">
        <f t="shared" si="75"/>
        <v>0</v>
      </c>
      <c r="FQ78" s="3">
        <f t="shared" si="75"/>
        <v>0</v>
      </c>
      <c r="FR78" s="3">
        <f t="shared" si="75"/>
        <v>0</v>
      </c>
      <c r="FS78" s="3">
        <f t="shared" ref="FS78:GX78" si="76">FS109</f>
        <v>0</v>
      </c>
      <c r="FT78" s="3">
        <f t="shared" si="76"/>
        <v>0</v>
      </c>
      <c r="FU78" s="3">
        <f t="shared" si="76"/>
        <v>0</v>
      </c>
      <c r="FV78" s="3">
        <f t="shared" si="76"/>
        <v>0</v>
      </c>
      <c r="FW78" s="3">
        <f t="shared" si="76"/>
        <v>0</v>
      </c>
      <c r="FX78" s="3">
        <f t="shared" si="76"/>
        <v>0</v>
      </c>
      <c r="FY78" s="3">
        <f t="shared" si="76"/>
        <v>0</v>
      </c>
      <c r="FZ78" s="3">
        <f t="shared" si="76"/>
        <v>0</v>
      </c>
      <c r="GA78" s="3">
        <f t="shared" si="76"/>
        <v>0</v>
      </c>
      <c r="GB78" s="3">
        <f t="shared" si="76"/>
        <v>0</v>
      </c>
      <c r="GC78" s="3">
        <f t="shared" si="76"/>
        <v>0</v>
      </c>
      <c r="GD78" s="3">
        <f t="shared" si="76"/>
        <v>0</v>
      </c>
      <c r="GE78" s="3">
        <f t="shared" si="76"/>
        <v>0</v>
      </c>
      <c r="GF78" s="3">
        <f t="shared" si="76"/>
        <v>0</v>
      </c>
      <c r="GG78" s="3">
        <f t="shared" si="76"/>
        <v>0</v>
      </c>
      <c r="GH78" s="3">
        <f t="shared" si="76"/>
        <v>0</v>
      </c>
      <c r="GI78" s="3">
        <f t="shared" si="76"/>
        <v>0</v>
      </c>
      <c r="GJ78" s="3">
        <f t="shared" si="76"/>
        <v>0</v>
      </c>
      <c r="GK78" s="3">
        <f t="shared" si="76"/>
        <v>0</v>
      </c>
      <c r="GL78" s="3">
        <f t="shared" si="76"/>
        <v>0</v>
      </c>
      <c r="GM78" s="3">
        <f t="shared" si="76"/>
        <v>0</v>
      </c>
      <c r="GN78" s="3">
        <f t="shared" si="76"/>
        <v>0</v>
      </c>
      <c r="GO78" s="3">
        <f t="shared" si="76"/>
        <v>0</v>
      </c>
      <c r="GP78" s="3">
        <f t="shared" si="76"/>
        <v>0</v>
      </c>
      <c r="GQ78" s="3">
        <f t="shared" si="76"/>
        <v>0</v>
      </c>
      <c r="GR78" s="3">
        <f t="shared" si="76"/>
        <v>0</v>
      </c>
      <c r="GS78" s="3">
        <f t="shared" si="76"/>
        <v>0</v>
      </c>
      <c r="GT78" s="3">
        <f t="shared" si="76"/>
        <v>0</v>
      </c>
      <c r="GU78" s="3">
        <f t="shared" si="76"/>
        <v>0</v>
      </c>
      <c r="GV78" s="3">
        <f t="shared" si="76"/>
        <v>0</v>
      </c>
      <c r="GW78" s="3">
        <f t="shared" si="76"/>
        <v>0</v>
      </c>
      <c r="GX78" s="3">
        <f t="shared" si="76"/>
        <v>0</v>
      </c>
    </row>
    <row r="80" spans="1:245">
      <c r="A80">
        <v>17</v>
      </c>
      <c r="B80">
        <v>1</v>
      </c>
      <c r="C80">
        <f>ROW(SmtRes!A27)</f>
        <v>27</v>
      </c>
      <c r="D80">
        <f>ROW(EtalonRes!A27)</f>
        <v>27</v>
      </c>
      <c r="E80" t="s">
        <v>17</v>
      </c>
      <c r="F80" t="s">
        <v>129</v>
      </c>
      <c r="G80" t="s">
        <v>130</v>
      </c>
      <c r="H80" t="s">
        <v>131</v>
      </c>
      <c r="I80">
        <f>ROUND(2.3/100,9)</f>
        <v>2.3E-2</v>
      </c>
      <c r="J80">
        <v>0</v>
      </c>
      <c r="O80">
        <f t="shared" ref="O80:O107" si="77">ROUND(CP80,2)</f>
        <v>602.23</v>
      </c>
      <c r="P80">
        <f t="shared" ref="P80:P107" si="78">ROUND(CQ80*I80,2)</f>
        <v>438.37</v>
      </c>
      <c r="Q80">
        <f t="shared" ref="Q80:Q107" si="79">ROUND(CR80*I80,2)</f>
        <v>4.5599999999999996</v>
      </c>
      <c r="R80">
        <f t="shared" ref="R80:R107" si="80">ROUND(CS80*I80,2)</f>
        <v>0.52</v>
      </c>
      <c r="S80">
        <f t="shared" ref="S80:S107" si="81">ROUND(CT80*I80,2)</f>
        <v>159.30000000000001</v>
      </c>
      <c r="T80">
        <f t="shared" ref="T80:T107" si="82">ROUND(CU80*I80,2)</f>
        <v>0</v>
      </c>
      <c r="U80">
        <f t="shared" ref="U80:U107" si="83">CV80*I80</f>
        <v>0.56047550000000002</v>
      </c>
      <c r="V80">
        <f t="shared" ref="V80:V107" si="84">CW80*I80</f>
        <v>1.15E-3</v>
      </c>
      <c r="W80">
        <f t="shared" ref="W80:W107" si="85">ROUND(CX80*I80,2)</f>
        <v>0</v>
      </c>
      <c r="X80">
        <f t="shared" ref="X80:X107" si="86">ROUND(CY80,2)</f>
        <v>143.84</v>
      </c>
      <c r="Y80">
        <f t="shared" ref="Y80:Y107" si="87">ROUND(CZ80,2)</f>
        <v>68.72</v>
      </c>
      <c r="AA80">
        <v>36401907</v>
      </c>
      <c r="AB80">
        <f t="shared" ref="AB80:AB107" si="88">ROUND((AC80+AD80+AF80),2)</f>
        <v>4229.87</v>
      </c>
      <c r="AC80">
        <f t="shared" ref="AC80:AC107" si="89">ROUND((ES80),2)</f>
        <v>4004.09</v>
      </c>
      <c r="AD80">
        <f>ROUND(((((ET80*1.25))-((EU80*1.25)))+AE80),2)</f>
        <v>17.920000000000002</v>
      </c>
      <c r="AE80">
        <f>ROUND(((EU80*1.25)),2)</f>
        <v>0.68</v>
      </c>
      <c r="AF80">
        <f>ROUND(((EV80*1.15)),2)</f>
        <v>207.86</v>
      </c>
      <c r="AG80">
        <f t="shared" ref="AG80:AG107" si="90">ROUND((AP80),2)</f>
        <v>0</v>
      </c>
      <c r="AH80">
        <f>((EW80*1.15))</f>
        <v>24.368500000000001</v>
      </c>
      <c r="AI80">
        <f>((EX80*1.25))</f>
        <v>0.05</v>
      </c>
      <c r="AJ80">
        <f t="shared" ref="AJ80:AJ107" si="91">(AS80)</f>
        <v>0</v>
      </c>
      <c r="AK80">
        <v>4199.17</v>
      </c>
      <c r="AL80">
        <v>4004.09</v>
      </c>
      <c r="AM80">
        <v>14.33</v>
      </c>
      <c r="AN80">
        <v>0.54</v>
      </c>
      <c r="AO80">
        <v>180.75</v>
      </c>
      <c r="AP80">
        <v>0</v>
      </c>
      <c r="AQ80">
        <v>21.19</v>
      </c>
      <c r="AR80">
        <v>0.04</v>
      </c>
      <c r="AS80">
        <v>0</v>
      </c>
      <c r="AT80">
        <v>90</v>
      </c>
      <c r="AU80">
        <v>43</v>
      </c>
      <c r="AV80">
        <v>1</v>
      </c>
      <c r="AW80">
        <v>1</v>
      </c>
      <c r="AZ80">
        <v>1</v>
      </c>
      <c r="BA80">
        <v>33.32</v>
      </c>
      <c r="BB80">
        <v>11.06</v>
      </c>
      <c r="BC80">
        <v>4.76</v>
      </c>
      <c r="BD80" t="s">
        <v>3</v>
      </c>
      <c r="BE80" t="s">
        <v>3</v>
      </c>
      <c r="BF80" t="s">
        <v>3</v>
      </c>
      <c r="BG80" t="s">
        <v>3</v>
      </c>
      <c r="BH80">
        <v>0</v>
      </c>
      <c r="BI80">
        <v>1</v>
      </c>
      <c r="BJ80" t="s">
        <v>132</v>
      </c>
      <c r="BM80">
        <v>10001</v>
      </c>
      <c r="BN80">
        <v>0</v>
      </c>
      <c r="BO80" t="s">
        <v>129</v>
      </c>
      <c r="BP80">
        <v>1</v>
      </c>
      <c r="BQ80">
        <v>2</v>
      </c>
      <c r="BR80">
        <v>0</v>
      </c>
      <c r="BS80">
        <v>33.32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118</v>
      </c>
      <c r="CA80">
        <v>63</v>
      </c>
      <c r="CE80">
        <v>0</v>
      </c>
      <c r="CF80">
        <v>0</v>
      </c>
      <c r="CG80">
        <v>0</v>
      </c>
      <c r="CM80">
        <v>0</v>
      </c>
      <c r="CN80" t="s">
        <v>904</v>
      </c>
      <c r="CO80">
        <v>0</v>
      </c>
      <c r="CP80">
        <f t="shared" ref="CP80:CP107" si="92">(P80+Q80+S80)</f>
        <v>602.23</v>
      </c>
      <c r="CQ80">
        <f t="shared" ref="CQ80:CQ107" si="93">AC80*BC80</f>
        <v>19059.468400000002</v>
      </c>
      <c r="CR80">
        <f t="shared" ref="CR80:CR107" si="94">AD80*BB80</f>
        <v>198.19520000000003</v>
      </c>
      <c r="CS80">
        <f t="shared" ref="CS80:CS107" si="95">AE80*BS80</f>
        <v>22.657600000000002</v>
      </c>
      <c r="CT80">
        <f t="shared" ref="CT80:CT107" si="96">AF80*BA80</f>
        <v>6925.8952000000008</v>
      </c>
      <c r="CU80">
        <f t="shared" ref="CU80:CU107" si="97">AG80</f>
        <v>0</v>
      </c>
      <c r="CV80">
        <f t="shared" ref="CV80:CV107" si="98">AH80</f>
        <v>24.368500000000001</v>
      </c>
      <c r="CW80">
        <f t="shared" ref="CW80:CW107" si="99">AI80</f>
        <v>0.05</v>
      </c>
      <c r="CX80">
        <f t="shared" ref="CX80:CX107" si="100">AJ80</f>
        <v>0</v>
      </c>
      <c r="CY80">
        <f t="shared" ref="CY80:CY107" si="101">(((S80+R80)*AT80)/100)</f>
        <v>143.83800000000002</v>
      </c>
      <c r="CZ80">
        <f t="shared" ref="CZ80:CZ107" si="102">(((S80+R80)*AU80)/100)</f>
        <v>68.722600000000014</v>
      </c>
      <c r="DC80" t="s">
        <v>3</v>
      </c>
      <c r="DD80" t="s">
        <v>3</v>
      </c>
      <c r="DE80" t="s">
        <v>133</v>
      </c>
      <c r="DF80" t="s">
        <v>133</v>
      </c>
      <c r="DG80" t="s">
        <v>134</v>
      </c>
      <c r="DH80" t="s">
        <v>3</v>
      </c>
      <c r="DI80" t="s">
        <v>134</v>
      </c>
      <c r="DJ80" t="s">
        <v>133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DU80">
        <v>1013</v>
      </c>
      <c r="DV80" t="s">
        <v>131</v>
      </c>
      <c r="DW80" t="s">
        <v>131</v>
      </c>
      <c r="DX80">
        <v>1</v>
      </c>
      <c r="DZ80" t="s">
        <v>3</v>
      </c>
      <c r="EA80" t="s">
        <v>3</v>
      </c>
      <c r="EB80" t="s">
        <v>3</v>
      </c>
      <c r="EC80" t="s">
        <v>3</v>
      </c>
      <c r="EE80">
        <v>29085510</v>
      </c>
      <c r="EF80">
        <v>2</v>
      </c>
      <c r="EG80" t="s">
        <v>135</v>
      </c>
      <c r="EH80">
        <v>0</v>
      </c>
      <c r="EI80" t="s">
        <v>3</v>
      </c>
      <c r="EJ80">
        <v>1</v>
      </c>
      <c r="EK80">
        <v>10001</v>
      </c>
      <c r="EL80" t="s">
        <v>136</v>
      </c>
      <c r="EM80" t="s">
        <v>137</v>
      </c>
      <c r="EO80" t="s">
        <v>138</v>
      </c>
      <c r="EQ80">
        <v>0</v>
      </c>
      <c r="ER80">
        <v>4199.17</v>
      </c>
      <c r="ES80">
        <v>4004.09</v>
      </c>
      <c r="ET80">
        <v>14.33</v>
      </c>
      <c r="EU80">
        <v>0.54</v>
      </c>
      <c r="EV80">
        <v>180.75</v>
      </c>
      <c r="EW80">
        <v>21.19</v>
      </c>
      <c r="EX80">
        <v>0.04</v>
      </c>
      <c r="EY80">
        <v>0</v>
      </c>
      <c r="FQ80">
        <v>0</v>
      </c>
      <c r="FR80">
        <f t="shared" ref="FR80:FR107" si="103">ROUND(IF(AND(BH80=3,BI80=3),P80,0),2)</f>
        <v>0</v>
      </c>
      <c r="FS80">
        <v>0</v>
      </c>
      <c r="FT80" t="s">
        <v>139</v>
      </c>
      <c r="FU80" t="s">
        <v>25</v>
      </c>
      <c r="FV80" t="s">
        <v>25</v>
      </c>
      <c r="FW80" t="s">
        <v>26</v>
      </c>
      <c r="FX80">
        <v>106.2</v>
      </c>
      <c r="FY80">
        <v>53.55</v>
      </c>
      <c r="GA80" t="s">
        <v>3</v>
      </c>
      <c r="GD80">
        <v>1</v>
      </c>
      <c r="GF80">
        <v>-1773683300</v>
      </c>
      <c r="GG80">
        <v>2</v>
      </c>
      <c r="GH80">
        <v>1</v>
      </c>
      <c r="GI80">
        <v>2</v>
      </c>
      <c r="GJ80">
        <v>0</v>
      </c>
      <c r="GK80">
        <v>0</v>
      </c>
      <c r="GL80">
        <f t="shared" ref="GL80:GL107" si="104">ROUND(IF(AND(BH80=3,BI80=3,FS80&lt;&gt;0),P80,0),2)</f>
        <v>0</v>
      </c>
      <c r="GM80">
        <f t="shared" ref="GM80:GM107" si="105">ROUND(O80+X80+Y80,2)+GX80</f>
        <v>814.79</v>
      </c>
      <c r="GN80">
        <f t="shared" ref="GN80:GN107" si="106">IF(OR(BI80=0,BI80=1),ROUND(O80+X80+Y80,2),0)</f>
        <v>814.79</v>
      </c>
      <c r="GO80">
        <f t="shared" ref="GO80:GO107" si="107">IF(BI80=2,ROUND(O80+X80+Y80,2),0)</f>
        <v>0</v>
      </c>
      <c r="GP80">
        <f t="shared" ref="GP80:GP107" si="108">IF(BI80=4,ROUND(O80+X80+Y80,2)+GX80,0)</f>
        <v>0</v>
      </c>
      <c r="GR80">
        <v>0</v>
      </c>
      <c r="GS80">
        <v>3</v>
      </c>
      <c r="GT80">
        <v>0</v>
      </c>
      <c r="GU80" t="s">
        <v>3</v>
      </c>
      <c r="GV80">
        <f t="shared" ref="GV80:GV107" si="109">ROUND((GT80),2)</f>
        <v>0</v>
      </c>
      <c r="GW80">
        <v>1</v>
      </c>
      <c r="GX80">
        <f t="shared" ref="GX80:GX107" si="110">ROUND(HC80*I80,2)</f>
        <v>0</v>
      </c>
      <c r="HA80">
        <v>0</v>
      </c>
      <c r="HB80">
        <v>0</v>
      </c>
      <c r="HC80">
        <f t="shared" ref="HC80:HC107" si="111">GV80*GW80</f>
        <v>0</v>
      </c>
      <c r="HE80" t="s">
        <v>3</v>
      </c>
      <c r="HF80" t="s">
        <v>3</v>
      </c>
      <c r="IK80">
        <v>0</v>
      </c>
    </row>
    <row r="81" spans="1:245">
      <c r="A81">
        <v>18</v>
      </c>
      <c r="B81">
        <v>1</v>
      </c>
      <c r="C81">
        <v>26</v>
      </c>
      <c r="E81" t="s">
        <v>27</v>
      </c>
      <c r="F81" t="s">
        <v>140</v>
      </c>
      <c r="G81" t="s">
        <v>141</v>
      </c>
      <c r="H81" t="s">
        <v>142</v>
      </c>
      <c r="I81">
        <f>I80*J81</f>
        <v>2.2999999999999998</v>
      </c>
      <c r="J81">
        <v>100</v>
      </c>
      <c r="O81">
        <f t="shared" si="77"/>
        <v>248.93</v>
      </c>
      <c r="P81">
        <f t="shared" si="78"/>
        <v>248.93</v>
      </c>
      <c r="Q81">
        <f t="shared" si="79"/>
        <v>0</v>
      </c>
      <c r="R81">
        <f t="shared" si="80"/>
        <v>0</v>
      </c>
      <c r="S81">
        <f t="shared" si="81"/>
        <v>0</v>
      </c>
      <c r="T81">
        <f t="shared" si="82"/>
        <v>0</v>
      </c>
      <c r="U81">
        <f t="shared" si="83"/>
        <v>0</v>
      </c>
      <c r="V81">
        <f t="shared" si="84"/>
        <v>0</v>
      </c>
      <c r="W81">
        <f t="shared" si="85"/>
        <v>13.89</v>
      </c>
      <c r="X81">
        <f t="shared" si="86"/>
        <v>0</v>
      </c>
      <c r="Y81">
        <f t="shared" si="87"/>
        <v>0</v>
      </c>
      <c r="AA81">
        <v>36401907</v>
      </c>
      <c r="AB81">
        <f t="shared" si="88"/>
        <v>131.99</v>
      </c>
      <c r="AC81">
        <f t="shared" si="89"/>
        <v>131.99</v>
      </c>
      <c r="AD81">
        <f>ROUND((((ET81)-(EU81))+AE81),2)</f>
        <v>0</v>
      </c>
      <c r="AE81">
        <f>ROUND((EU81),2)</f>
        <v>0</v>
      </c>
      <c r="AF81">
        <f>ROUND((EV81),2)</f>
        <v>0</v>
      </c>
      <c r="AG81">
        <f t="shared" si="90"/>
        <v>0</v>
      </c>
      <c r="AH81">
        <f>(EW81)</f>
        <v>0</v>
      </c>
      <c r="AI81">
        <f>(EX81)</f>
        <v>0</v>
      </c>
      <c r="AJ81">
        <f t="shared" si="91"/>
        <v>6.04</v>
      </c>
      <c r="AK81">
        <v>131.99</v>
      </c>
      <c r="AL81">
        <v>131.99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6.04</v>
      </c>
      <c r="AT81">
        <v>0</v>
      </c>
      <c r="AU81">
        <v>0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0.82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1</v>
      </c>
      <c r="BJ81" t="s">
        <v>143</v>
      </c>
      <c r="BM81">
        <v>500001</v>
      </c>
      <c r="BN81">
        <v>0</v>
      </c>
      <c r="BO81" t="s">
        <v>140</v>
      </c>
      <c r="BP81">
        <v>1</v>
      </c>
      <c r="BQ81">
        <v>8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0</v>
      </c>
      <c r="CA81">
        <v>0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 t="shared" si="92"/>
        <v>248.93</v>
      </c>
      <c r="CQ81">
        <f t="shared" si="93"/>
        <v>108.23180000000001</v>
      </c>
      <c r="CR81">
        <f t="shared" si="94"/>
        <v>0</v>
      </c>
      <c r="CS81">
        <f t="shared" si="95"/>
        <v>0</v>
      </c>
      <c r="CT81">
        <f t="shared" si="96"/>
        <v>0</v>
      </c>
      <c r="CU81">
        <f t="shared" si="97"/>
        <v>0</v>
      </c>
      <c r="CV81">
        <f t="shared" si="98"/>
        <v>0</v>
      </c>
      <c r="CW81">
        <f t="shared" si="99"/>
        <v>0</v>
      </c>
      <c r="CX81">
        <f t="shared" si="100"/>
        <v>6.04</v>
      </c>
      <c r="CY81">
        <f t="shared" si="101"/>
        <v>0</v>
      </c>
      <c r="CZ81">
        <f t="shared" si="102"/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1003</v>
      </c>
      <c r="DV81" t="s">
        <v>142</v>
      </c>
      <c r="DW81" t="s">
        <v>142</v>
      </c>
      <c r="DX81">
        <v>1</v>
      </c>
      <c r="DZ81" t="s">
        <v>3</v>
      </c>
      <c r="EA81" t="s">
        <v>3</v>
      </c>
      <c r="EB81" t="s">
        <v>3</v>
      </c>
      <c r="EC81" t="s">
        <v>3</v>
      </c>
      <c r="EE81">
        <v>29085443</v>
      </c>
      <c r="EF81">
        <v>8</v>
      </c>
      <c r="EG81" t="s">
        <v>144</v>
      </c>
      <c r="EH81">
        <v>0</v>
      </c>
      <c r="EI81" t="s">
        <v>3</v>
      </c>
      <c r="EJ81">
        <v>1</v>
      </c>
      <c r="EK81">
        <v>500001</v>
      </c>
      <c r="EL81" t="s">
        <v>145</v>
      </c>
      <c r="EM81" t="s">
        <v>146</v>
      </c>
      <c r="EO81" t="s">
        <v>3</v>
      </c>
      <c r="EQ81">
        <v>0</v>
      </c>
      <c r="ER81">
        <v>131.99</v>
      </c>
      <c r="ES81">
        <v>131.99</v>
      </c>
      <c r="ET81">
        <v>0</v>
      </c>
      <c r="EU81">
        <v>0</v>
      </c>
      <c r="EV81">
        <v>0</v>
      </c>
      <c r="EW81">
        <v>0</v>
      </c>
      <c r="EX81">
        <v>0</v>
      </c>
      <c r="FQ81">
        <v>0</v>
      </c>
      <c r="FR81">
        <f t="shared" si="103"/>
        <v>0</v>
      </c>
      <c r="FS81">
        <v>0</v>
      </c>
      <c r="FX81">
        <v>0</v>
      </c>
      <c r="FY81">
        <v>0</v>
      </c>
      <c r="GA81" t="s">
        <v>3</v>
      </c>
      <c r="GD81">
        <v>1</v>
      </c>
      <c r="GF81">
        <v>-716496253</v>
      </c>
      <c r="GG81">
        <v>2</v>
      </c>
      <c r="GH81">
        <v>1</v>
      </c>
      <c r="GI81">
        <v>2</v>
      </c>
      <c r="GJ81">
        <v>0</v>
      </c>
      <c r="GK81">
        <v>0</v>
      </c>
      <c r="GL81">
        <f t="shared" si="104"/>
        <v>0</v>
      </c>
      <c r="GM81">
        <f t="shared" si="105"/>
        <v>248.93</v>
      </c>
      <c r="GN81">
        <f t="shared" si="106"/>
        <v>248.93</v>
      </c>
      <c r="GO81">
        <f t="shared" si="107"/>
        <v>0</v>
      </c>
      <c r="GP81">
        <f t="shared" si="108"/>
        <v>0</v>
      </c>
      <c r="GR81">
        <v>0</v>
      </c>
      <c r="GS81">
        <v>3</v>
      </c>
      <c r="GT81">
        <v>0</v>
      </c>
      <c r="GU81" t="s">
        <v>3</v>
      </c>
      <c r="GV81">
        <f t="shared" si="109"/>
        <v>0</v>
      </c>
      <c r="GW81">
        <v>1</v>
      </c>
      <c r="GX81">
        <f t="shared" si="110"/>
        <v>0</v>
      </c>
      <c r="HA81">
        <v>0</v>
      </c>
      <c r="HB81">
        <v>0</v>
      </c>
      <c r="HC81">
        <f t="shared" si="111"/>
        <v>0</v>
      </c>
      <c r="HE81" t="s">
        <v>3</v>
      </c>
      <c r="HF81" t="s">
        <v>3</v>
      </c>
      <c r="IK81">
        <v>0</v>
      </c>
    </row>
    <row r="82" spans="1:245">
      <c r="A82">
        <v>17</v>
      </c>
      <c r="B82">
        <v>1</v>
      </c>
      <c r="C82">
        <f>ROW(SmtRes!A36)</f>
        <v>36</v>
      </c>
      <c r="D82">
        <f>ROW(EtalonRes!A36)</f>
        <v>36</v>
      </c>
      <c r="E82" t="s">
        <v>35</v>
      </c>
      <c r="F82" t="s">
        <v>147</v>
      </c>
      <c r="G82" t="s">
        <v>148</v>
      </c>
      <c r="H82" t="s">
        <v>149</v>
      </c>
      <c r="I82">
        <f>ROUND(1.2/100,9)</f>
        <v>1.2E-2</v>
      </c>
      <c r="J82">
        <v>0</v>
      </c>
      <c r="O82">
        <f t="shared" si="77"/>
        <v>729.82</v>
      </c>
      <c r="P82">
        <f t="shared" si="78"/>
        <v>19.54</v>
      </c>
      <c r="Q82">
        <f t="shared" si="79"/>
        <v>7.59</v>
      </c>
      <c r="R82">
        <f t="shared" si="80"/>
        <v>0.54</v>
      </c>
      <c r="S82">
        <f t="shared" si="81"/>
        <v>702.69</v>
      </c>
      <c r="T82">
        <f t="shared" si="82"/>
        <v>0</v>
      </c>
      <c r="U82">
        <f t="shared" si="83"/>
        <v>2.2972859999999997</v>
      </c>
      <c r="V82">
        <f t="shared" si="84"/>
        <v>1.2000000000000001E-3</v>
      </c>
      <c r="W82">
        <f t="shared" si="85"/>
        <v>0</v>
      </c>
      <c r="X82">
        <f t="shared" si="86"/>
        <v>562.58000000000004</v>
      </c>
      <c r="Y82">
        <f t="shared" si="87"/>
        <v>260.2</v>
      </c>
      <c r="AA82">
        <v>36401907</v>
      </c>
      <c r="AB82">
        <f t="shared" si="88"/>
        <v>2294.19</v>
      </c>
      <c r="AC82">
        <f t="shared" si="89"/>
        <v>478.86</v>
      </c>
      <c r="AD82">
        <f>ROUND(((((ET82*1.25))-((EU82*1.25)))+AE82),2)</f>
        <v>57.91</v>
      </c>
      <c r="AE82">
        <f>ROUND(((EU82*1.25)),2)</f>
        <v>1.35</v>
      </c>
      <c r="AF82">
        <f>ROUND(((EV82*1.15)),2)</f>
        <v>1757.42</v>
      </c>
      <c r="AG82">
        <f t="shared" si="90"/>
        <v>0</v>
      </c>
      <c r="AH82">
        <f>((EW82*1.15))</f>
        <v>191.44049999999999</v>
      </c>
      <c r="AI82">
        <f>((EX82*1.25))</f>
        <v>0.1</v>
      </c>
      <c r="AJ82">
        <f t="shared" si="91"/>
        <v>0</v>
      </c>
      <c r="AK82">
        <v>2053.38</v>
      </c>
      <c r="AL82">
        <v>478.86</v>
      </c>
      <c r="AM82">
        <v>46.33</v>
      </c>
      <c r="AN82">
        <v>1.08</v>
      </c>
      <c r="AO82">
        <v>1528.19</v>
      </c>
      <c r="AP82">
        <v>0</v>
      </c>
      <c r="AQ82">
        <v>166.47</v>
      </c>
      <c r="AR82">
        <v>0.08</v>
      </c>
      <c r="AS82">
        <v>0</v>
      </c>
      <c r="AT82">
        <v>80</v>
      </c>
      <c r="AU82">
        <v>37</v>
      </c>
      <c r="AV82">
        <v>1</v>
      </c>
      <c r="AW82">
        <v>1</v>
      </c>
      <c r="AZ82">
        <v>1</v>
      </c>
      <c r="BA82">
        <v>33.32</v>
      </c>
      <c r="BB82">
        <v>10.92</v>
      </c>
      <c r="BC82">
        <v>3.4</v>
      </c>
      <c r="BD82" t="s">
        <v>3</v>
      </c>
      <c r="BE82" t="s">
        <v>3</v>
      </c>
      <c r="BF82" t="s">
        <v>3</v>
      </c>
      <c r="BG82" t="s">
        <v>3</v>
      </c>
      <c r="BH82">
        <v>0</v>
      </c>
      <c r="BI82">
        <v>1</v>
      </c>
      <c r="BJ82" t="s">
        <v>150</v>
      </c>
      <c r="BM82">
        <v>15001</v>
      </c>
      <c r="BN82">
        <v>0</v>
      </c>
      <c r="BO82" t="s">
        <v>147</v>
      </c>
      <c r="BP82">
        <v>1</v>
      </c>
      <c r="BQ82">
        <v>2</v>
      </c>
      <c r="BR82">
        <v>0</v>
      </c>
      <c r="BS82">
        <v>33.32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105</v>
      </c>
      <c r="CA82">
        <v>55</v>
      </c>
      <c r="CE82">
        <v>0</v>
      </c>
      <c r="CF82">
        <v>0</v>
      </c>
      <c r="CG82">
        <v>0</v>
      </c>
      <c r="CM82">
        <v>0</v>
      </c>
      <c r="CN82" t="s">
        <v>904</v>
      </c>
      <c r="CO82">
        <v>0</v>
      </c>
      <c r="CP82">
        <f t="shared" si="92"/>
        <v>729.82</v>
      </c>
      <c r="CQ82">
        <f t="shared" si="93"/>
        <v>1628.124</v>
      </c>
      <c r="CR82">
        <f t="shared" si="94"/>
        <v>632.3771999999999</v>
      </c>
      <c r="CS82">
        <f t="shared" si="95"/>
        <v>44.982000000000006</v>
      </c>
      <c r="CT82">
        <f t="shared" si="96"/>
        <v>58557.234400000001</v>
      </c>
      <c r="CU82">
        <f t="shared" si="97"/>
        <v>0</v>
      </c>
      <c r="CV82">
        <f t="shared" si="98"/>
        <v>191.44049999999999</v>
      </c>
      <c r="CW82">
        <f t="shared" si="99"/>
        <v>0.1</v>
      </c>
      <c r="CX82">
        <f t="shared" si="100"/>
        <v>0</v>
      </c>
      <c r="CY82">
        <f t="shared" si="101"/>
        <v>562.58400000000006</v>
      </c>
      <c r="CZ82">
        <f t="shared" si="102"/>
        <v>260.19510000000002</v>
      </c>
      <c r="DC82" t="s">
        <v>3</v>
      </c>
      <c r="DD82" t="s">
        <v>3</v>
      </c>
      <c r="DE82" t="s">
        <v>133</v>
      </c>
      <c r="DF82" t="s">
        <v>133</v>
      </c>
      <c r="DG82" t="s">
        <v>134</v>
      </c>
      <c r="DH82" t="s">
        <v>3</v>
      </c>
      <c r="DI82" t="s">
        <v>134</v>
      </c>
      <c r="DJ82" t="s">
        <v>133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1013</v>
      </c>
      <c r="DV82" t="s">
        <v>149</v>
      </c>
      <c r="DW82" t="s">
        <v>149</v>
      </c>
      <c r="DX82">
        <v>1</v>
      </c>
      <c r="DZ82" t="s">
        <v>3</v>
      </c>
      <c r="EA82" t="s">
        <v>3</v>
      </c>
      <c r="EB82" t="s">
        <v>3</v>
      </c>
      <c r="EC82" t="s">
        <v>3</v>
      </c>
      <c r="EE82">
        <v>29085536</v>
      </c>
      <c r="EF82">
        <v>2</v>
      </c>
      <c r="EG82" t="s">
        <v>135</v>
      </c>
      <c r="EH82">
        <v>0</v>
      </c>
      <c r="EI82" t="s">
        <v>3</v>
      </c>
      <c r="EJ82">
        <v>1</v>
      </c>
      <c r="EK82">
        <v>15001</v>
      </c>
      <c r="EL82" t="s">
        <v>151</v>
      </c>
      <c r="EM82" t="s">
        <v>152</v>
      </c>
      <c r="EO82" t="s">
        <v>138</v>
      </c>
      <c r="EQ82">
        <v>0</v>
      </c>
      <c r="ER82">
        <v>2053.38</v>
      </c>
      <c r="ES82">
        <v>478.86</v>
      </c>
      <c r="ET82">
        <v>46.33</v>
      </c>
      <c r="EU82">
        <v>1.08</v>
      </c>
      <c r="EV82">
        <v>1528.19</v>
      </c>
      <c r="EW82">
        <v>166.47</v>
      </c>
      <c r="EX82">
        <v>0.08</v>
      </c>
      <c r="EY82">
        <v>0</v>
      </c>
      <c r="FQ82">
        <v>0</v>
      </c>
      <c r="FR82">
        <f t="shared" si="103"/>
        <v>0</v>
      </c>
      <c r="FS82">
        <v>0</v>
      </c>
      <c r="FT82" t="s">
        <v>139</v>
      </c>
      <c r="FU82" t="s">
        <v>25</v>
      </c>
      <c r="FV82" t="s">
        <v>25</v>
      </c>
      <c r="FW82" t="s">
        <v>26</v>
      </c>
      <c r="FX82">
        <v>94.5</v>
      </c>
      <c r="FY82">
        <v>46.75</v>
      </c>
      <c r="GA82" t="s">
        <v>3</v>
      </c>
      <c r="GD82">
        <v>1</v>
      </c>
      <c r="GF82">
        <v>-1841865788</v>
      </c>
      <c r="GG82">
        <v>2</v>
      </c>
      <c r="GH82">
        <v>1</v>
      </c>
      <c r="GI82">
        <v>2</v>
      </c>
      <c r="GJ82">
        <v>0</v>
      </c>
      <c r="GK82">
        <v>0</v>
      </c>
      <c r="GL82">
        <f t="shared" si="104"/>
        <v>0</v>
      </c>
      <c r="GM82">
        <f t="shared" si="105"/>
        <v>1552.6</v>
      </c>
      <c r="GN82">
        <f t="shared" si="106"/>
        <v>1552.6</v>
      </c>
      <c r="GO82">
        <f t="shared" si="107"/>
        <v>0</v>
      </c>
      <c r="GP82">
        <f t="shared" si="108"/>
        <v>0</v>
      </c>
      <c r="GR82">
        <v>0</v>
      </c>
      <c r="GS82">
        <v>3</v>
      </c>
      <c r="GT82">
        <v>0</v>
      </c>
      <c r="GU82" t="s">
        <v>3</v>
      </c>
      <c r="GV82">
        <f t="shared" si="109"/>
        <v>0</v>
      </c>
      <c r="GW82">
        <v>1</v>
      </c>
      <c r="GX82">
        <f t="shared" si="110"/>
        <v>0</v>
      </c>
      <c r="HA82">
        <v>0</v>
      </c>
      <c r="HB82">
        <v>0</v>
      </c>
      <c r="HC82">
        <f t="shared" si="111"/>
        <v>0</v>
      </c>
      <c r="HE82" t="s">
        <v>3</v>
      </c>
      <c r="HF82" t="s">
        <v>3</v>
      </c>
      <c r="IK82">
        <v>0</v>
      </c>
    </row>
    <row r="83" spans="1:245">
      <c r="A83">
        <v>18</v>
      </c>
      <c r="B83">
        <v>1</v>
      </c>
      <c r="C83">
        <v>36</v>
      </c>
      <c r="E83" t="s">
        <v>40</v>
      </c>
      <c r="F83" t="s">
        <v>153</v>
      </c>
      <c r="G83" t="s">
        <v>154</v>
      </c>
      <c r="H83" t="s">
        <v>155</v>
      </c>
      <c r="I83">
        <f>I82*J83</f>
        <v>1.26</v>
      </c>
      <c r="J83">
        <v>105</v>
      </c>
      <c r="O83">
        <f t="shared" si="77"/>
        <v>285.67</v>
      </c>
      <c r="P83">
        <f t="shared" si="78"/>
        <v>285.67</v>
      </c>
      <c r="Q83">
        <f t="shared" si="79"/>
        <v>0</v>
      </c>
      <c r="R83">
        <f t="shared" si="80"/>
        <v>0</v>
      </c>
      <c r="S83">
        <f t="shared" si="81"/>
        <v>0</v>
      </c>
      <c r="T83">
        <f t="shared" si="82"/>
        <v>0</v>
      </c>
      <c r="U83">
        <f t="shared" si="83"/>
        <v>0</v>
      </c>
      <c r="V83">
        <f t="shared" si="84"/>
        <v>0</v>
      </c>
      <c r="W83">
        <f t="shared" si="85"/>
        <v>21.8</v>
      </c>
      <c r="X83">
        <f t="shared" si="86"/>
        <v>0</v>
      </c>
      <c r="Y83">
        <f t="shared" si="87"/>
        <v>0</v>
      </c>
      <c r="AA83">
        <v>36401907</v>
      </c>
      <c r="AB83">
        <f t="shared" si="88"/>
        <v>377.87</v>
      </c>
      <c r="AC83">
        <f t="shared" si="89"/>
        <v>377.87</v>
      </c>
      <c r="AD83">
        <f>ROUND((((ET83)-(EU83))+AE83),2)</f>
        <v>0</v>
      </c>
      <c r="AE83">
        <f>ROUND((EU83),2)</f>
        <v>0</v>
      </c>
      <c r="AF83">
        <f>ROUND((EV83),2)</f>
        <v>0</v>
      </c>
      <c r="AG83">
        <f t="shared" si="90"/>
        <v>0</v>
      </c>
      <c r="AH83">
        <f>(EW83)</f>
        <v>0</v>
      </c>
      <c r="AI83">
        <f>(EX83)</f>
        <v>0</v>
      </c>
      <c r="AJ83">
        <f t="shared" si="91"/>
        <v>17.3</v>
      </c>
      <c r="AK83">
        <v>377.87</v>
      </c>
      <c r="AL83">
        <v>377.87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17.3</v>
      </c>
      <c r="AT83">
        <v>0</v>
      </c>
      <c r="AU83">
        <v>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0.6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1</v>
      </c>
      <c r="BJ83" t="s">
        <v>156</v>
      </c>
      <c r="BM83">
        <v>500001</v>
      </c>
      <c r="BN83">
        <v>0</v>
      </c>
      <c r="BO83" t="s">
        <v>153</v>
      </c>
      <c r="BP83">
        <v>1</v>
      </c>
      <c r="BQ83">
        <v>8</v>
      </c>
      <c r="BR83">
        <v>0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0</v>
      </c>
      <c r="CA83">
        <v>0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si="92"/>
        <v>285.67</v>
      </c>
      <c r="CQ83">
        <f t="shared" si="93"/>
        <v>226.72200000000001</v>
      </c>
      <c r="CR83">
        <f t="shared" si="94"/>
        <v>0</v>
      </c>
      <c r="CS83">
        <f t="shared" si="95"/>
        <v>0</v>
      </c>
      <c r="CT83">
        <f t="shared" si="96"/>
        <v>0</v>
      </c>
      <c r="CU83">
        <f t="shared" si="97"/>
        <v>0</v>
      </c>
      <c r="CV83">
        <f t="shared" si="98"/>
        <v>0</v>
      </c>
      <c r="CW83">
        <f t="shared" si="99"/>
        <v>0</v>
      </c>
      <c r="CX83">
        <f t="shared" si="100"/>
        <v>17.3</v>
      </c>
      <c r="CY83">
        <f t="shared" si="101"/>
        <v>0</v>
      </c>
      <c r="CZ83">
        <f t="shared" si="102"/>
        <v>0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1005</v>
      </c>
      <c r="DV83" t="s">
        <v>155</v>
      </c>
      <c r="DW83" t="s">
        <v>155</v>
      </c>
      <c r="DX83">
        <v>1</v>
      </c>
      <c r="DZ83" t="s">
        <v>3</v>
      </c>
      <c r="EA83" t="s">
        <v>3</v>
      </c>
      <c r="EB83" t="s">
        <v>3</v>
      </c>
      <c r="EC83" t="s">
        <v>3</v>
      </c>
      <c r="EE83">
        <v>29085443</v>
      </c>
      <c r="EF83">
        <v>8</v>
      </c>
      <c r="EG83" t="s">
        <v>144</v>
      </c>
      <c r="EH83">
        <v>0</v>
      </c>
      <c r="EI83" t="s">
        <v>3</v>
      </c>
      <c r="EJ83">
        <v>1</v>
      </c>
      <c r="EK83">
        <v>500001</v>
      </c>
      <c r="EL83" t="s">
        <v>145</v>
      </c>
      <c r="EM83" t="s">
        <v>146</v>
      </c>
      <c r="EO83" t="s">
        <v>3</v>
      </c>
      <c r="EQ83">
        <v>0</v>
      </c>
      <c r="ER83">
        <v>377.87</v>
      </c>
      <c r="ES83">
        <v>377.87</v>
      </c>
      <c r="ET83">
        <v>0</v>
      </c>
      <c r="EU83">
        <v>0</v>
      </c>
      <c r="EV83">
        <v>0</v>
      </c>
      <c r="EW83">
        <v>0</v>
      </c>
      <c r="EX83">
        <v>0</v>
      </c>
      <c r="FQ83">
        <v>0</v>
      </c>
      <c r="FR83">
        <f t="shared" si="103"/>
        <v>0</v>
      </c>
      <c r="FS83">
        <v>0</v>
      </c>
      <c r="FX83">
        <v>0</v>
      </c>
      <c r="FY83">
        <v>0</v>
      </c>
      <c r="GA83" t="s">
        <v>3</v>
      </c>
      <c r="GD83">
        <v>1</v>
      </c>
      <c r="GF83">
        <v>-1326923709</v>
      </c>
      <c r="GG83">
        <v>2</v>
      </c>
      <c r="GH83">
        <v>1</v>
      </c>
      <c r="GI83">
        <v>2</v>
      </c>
      <c r="GJ83">
        <v>0</v>
      </c>
      <c r="GK83">
        <v>0</v>
      </c>
      <c r="GL83">
        <f t="shared" si="104"/>
        <v>0</v>
      </c>
      <c r="GM83">
        <f t="shared" si="105"/>
        <v>285.67</v>
      </c>
      <c r="GN83">
        <f t="shared" si="106"/>
        <v>285.67</v>
      </c>
      <c r="GO83">
        <f t="shared" si="107"/>
        <v>0</v>
      </c>
      <c r="GP83">
        <f t="shared" si="108"/>
        <v>0</v>
      </c>
      <c r="GR83">
        <v>0</v>
      </c>
      <c r="GS83">
        <v>3</v>
      </c>
      <c r="GT83">
        <v>0</v>
      </c>
      <c r="GU83" t="s">
        <v>3</v>
      </c>
      <c r="GV83">
        <f t="shared" si="109"/>
        <v>0</v>
      </c>
      <c r="GW83">
        <v>1</v>
      </c>
      <c r="GX83">
        <f t="shared" si="110"/>
        <v>0</v>
      </c>
      <c r="HA83">
        <v>0</v>
      </c>
      <c r="HB83">
        <v>0</v>
      </c>
      <c r="HC83">
        <f t="shared" si="111"/>
        <v>0</v>
      </c>
      <c r="HE83" t="s">
        <v>3</v>
      </c>
      <c r="HF83" t="s">
        <v>3</v>
      </c>
      <c r="IK83">
        <v>0</v>
      </c>
    </row>
    <row r="84" spans="1:245">
      <c r="A84">
        <v>18</v>
      </c>
      <c r="B84">
        <v>1</v>
      </c>
      <c r="C84">
        <v>34</v>
      </c>
      <c r="E84" t="s">
        <v>157</v>
      </c>
      <c r="F84" t="s">
        <v>158</v>
      </c>
      <c r="G84" t="s">
        <v>159</v>
      </c>
      <c r="H84" t="s">
        <v>160</v>
      </c>
      <c r="I84">
        <f>I82*J84</f>
        <v>0.107</v>
      </c>
      <c r="J84">
        <v>8.9166666666666661</v>
      </c>
      <c r="O84">
        <f t="shared" si="77"/>
        <v>14.34</v>
      </c>
      <c r="P84">
        <f t="shared" si="78"/>
        <v>14.34</v>
      </c>
      <c r="Q84">
        <f t="shared" si="79"/>
        <v>0</v>
      </c>
      <c r="R84">
        <f t="shared" si="80"/>
        <v>0</v>
      </c>
      <c r="S84">
        <f t="shared" si="81"/>
        <v>0</v>
      </c>
      <c r="T84">
        <f t="shared" si="82"/>
        <v>0</v>
      </c>
      <c r="U84">
        <f t="shared" si="83"/>
        <v>0</v>
      </c>
      <c r="V84">
        <f t="shared" si="84"/>
        <v>0</v>
      </c>
      <c r="W84">
        <f t="shared" si="85"/>
        <v>0.11</v>
      </c>
      <c r="X84">
        <f t="shared" si="86"/>
        <v>0</v>
      </c>
      <c r="Y84">
        <f t="shared" si="87"/>
        <v>0</v>
      </c>
      <c r="AA84">
        <v>36401907</v>
      </c>
      <c r="AB84">
        <f t="shared" si="88"/>
        <v>22.91</v>
      </c>
      <c r="AC84">
        <f t="shared" si="89"/>
        <v>22.91</v>
      </c>
      <c r="AD84">
        <f>ROUND((((ET84)-(EU84))+AE84),2)</f>
        <v>0</v>
      </c>
      <c r="AE84">
        <f>ROUND((EU84),2)</f>
        <v>0</v>
      </c>
      <c r="AF84">
        <f>ROUND((EV84),2)</f>
        <v>0</v>
      </c>
      <c r="AG84">
        <f t="shared" si="90"/>
        <v>0</v>
      </c>
      <c r="AH84">
        <f>(EW84)</f>
        <v>0</v>
      </c>
      <c r="AI84">
        <f>(EX84)</f>
        <v>0</v>
      </c>
      <c r="AJ84">
        <f t="shared" si="91"/>
        <v>1.05</v>
      </c>
      <c r="AK84">
        <v>22.91</v>
      </c>
      <c r="AL84">
        <v>22.91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1.05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5.85</v>
      </c>
      <c r="BD84" t="s">
        <v>3</v>
      </c>
      <c r="BE84" t="s">
        <v>3</v>
      </c>
      <c r="BF84" t="s">
        <v>3</v>
      </c>
      <c r="BG84" t="s">
        <v>3</v>
      </c>
      <c r="BH84">
        <v>3</v>
      </c>
      <c r="BI84">
        <v>1</v>
      </c>
      <c r="BJ84" t="s">
        <v>161</v>
      </c>
      <c r="BM84">
        <v>500001</v>
      </c>
      <c r="BN84">
        <v>0</v>
      </c>
      <c r="BO84" t="s">
        <v>158</v>
      </c>
      <c r="BP84">
        <v>1</v>
      </c>
      <c r="BQ84">
        <v>8</v>
      </c>
      <c r="BR84">
        <v>0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E84">
        <v>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92"/>
        <v>14.34</v>
      </c>
      <c r="CQ84">
        <f t="shared" si="93"/>
        <v>134.02349999999998</v>
      </c>
      <c r="CR84">
        <f t="shared" si="94"/>
        <v>0</v>
      </c>
      <c r="CS84">
        <f t="shared" si="95"/>
        <v>0</v>
      </c>
      <c r="CT84">
        <f t="shared" si="96"/>
        <v>0</v>
      </c>
      <c r="CU84">
        <f t="shared" si="97"/>
        <v>0</v>
      </c>
      <c r="CV84">
        <f t="shared" si="98"/>
        <v>0</v>
      </c>
      <c r="CW84">
        <f t="shared" si="99"/>
        <v>0</v>
      </c>
      <c r="CX84">
        <f t="shared" si="100"/>
        <v>1.05</v>
      </c>
      <c r="CY84">
        <f t="shared" si="101"/>
        <v>0</v>
      </c>
      <c r="CZ84">
        <f t="shared" si="102"/>
        <v>0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1009</v>
      </c>
      <c r="DV84" t="s">
        <v>160</v>
      </c>
      <c r="DW84" t="s">
        <v>160</v>
      </c>
      <c r="DX84">
        <v>1</v>
      </c>
      <c r="DZ84" t="s">
        <v>3</v>
      </c>
      <c r="EA84" t="s">
        <v>3</v>
      </c>
      <c r="EB84" t="s">
        <v>3</v>
      </c>
      <c r="EC84" t="s">
        <v>3</v>
      </c>
      <c r="EE84">
        <v>29085443</v>
      </c>
      <c r="EF84">
        <v>8</v>
      </c>
      <c r="EG84" t="s">
        <v>144</v>
      </c>
      <c r="EH84">
        <v>0</v>
      </c>
      <c r="EI84" t="s">
        <v>3</v>
      </c>
      <c r="EJ84">
        <v>1</v>
      </c>
      <c r="EK84">
        <v>500001</v>
      </c>
      <c r="EL84" t="s">
        <v>145</v>
      </c>
      <c r="EM84" t="s">
        <v>146</v>
      </c>
      <c r="EO84" t="s">
        <v>3</v>
      </c>
      <c r="EQ84">
        <v>0</v>
      </c>
      <c r="ER84">
        <v>22.91</v>
      </c>
      <c r="ES84">
        <v>22.91</v>
      </c>
      <c r="ET84">
        <v>0</v>
      </c>
      <c r="EU84">
        <v>0</v>
      </c>
      <c r="EV84">
        <v>0</v>
      </c>
      <c r="EW84">
        <v>0</v>
      </c>
      <c r="EX84">
        <v>0</v>
      </c>
      <c r="FQ84">
        <v>0</v>
      </c>
      <c r="FR84">
        <f t="shared" si="103"/>
        <v>0</v>
      </c>
      <c r="FS84">
        <v>0</v>
      </c>
      <c r="FX84">
        <v>0</v>
      </c>
      <c r="FY84">
        <v>0</v>
      </c>
      <c r="GA84" t="s">
        <v>3</v>
      </c>
      <c r="GD84">
        <v>1</v>
      </c>
      <c r="GF84">
        <v>-1686930993</v>
      </c>
      <c r="GG84">
        <v>2</v>
      </c>
      <c r="GH84">
        <v>1</v>
      </c>
      <c r="GI84">
        <v>2</v>
      </c>
      <c r="GJ84">
        <v>0</v>
      </c>
      <c r="GK84">
        <v>0</v>
      </c>
      <c r="GL84">
        <f t="shared" si="104"/>
        <v>0</v>
      </c>
      <c r="GM84">
        <f t="shared" si="105"/>
        <v>14.34</v>
      </c>
      <c r="GN84">
        <f t="shared" si="106"/>
        <v>14.34</v>
      </c>
      <c r="GO84">
        <f t="shared" si="107"/>
        <v>0</v>
      </c>
      <c r="GP84">
        <f t="shared" si="108"/>
        <v>0</v>
      </c>
      <c r="GR84">
        <v>0</v>
      </c>
      <c r="GS84">
        <v>3</v>
      </c>
      <c r="GT84">
        <v>0</v>
      </c>
      <c r="GU84" t="s">
        <v>3</v>
      </c>
      <c r="GV84">
        <f t="shared" si="109"/>
        <v>0</v>
      </c>
      <c r="GW84">
        <v>1</v>
      </c>
      <c r="GX84">
        <f t="shared" si="110"/>
        <v>0</v>
      </c>
      <c r="HA84">
        <v>0</v>
      </c>
      <c r="HB84">
        <v>0</v>
      </c>
      <c r="HC84">
        <f t="shared" si="111"/>
        <v>0</v>
      </c>
      <c r="HE84" t="s">
        <v>3</v>
      </c>
      <c r="HF84" t="s">
        <v>3</v>
      </c>
      <c r="IK84">
        <v>0</v>
      </c>
    </row>
    <row r="85" spans="1:245">
      <c r="A85">
        <v>17</v>
      </c>
      <c r="B85">
        <v>1</v>
      </c>
      <c r="C85">
        <f>ROW(SmtRes!A44)</f>
        <v>44</v>
      </c>
      <c r="D85">
        <f>ROW(EtalonRes!A43)</f>
        <v>43</v>
      </c>
      <c r="E85" t="s">
        <v>41</v>
      </c>
      <c r="F85" t="s">
        <v>162</v>
      </c>
      <c r="G85" t="s">
        <v>163</v>
      </c>
      <c r="H85" t="s">
        <v>164</v>
      </c>
      <c r="I85">
        <f>ROUND(2/100,9)</f>
        <v>0.02</v>
      </c>
      <c r="J85">
        <v>0</v>
      </c>
      <c r="O85">
        <f t="shared" si="77"/>
        <v>2658.01</v>
      </c>
      <c r="P85">
        <f t="shared" si="78"/>
        <v>2082.37</v>
      </c>
      <c r="Q85">
        <f t="shared" si="79"/>
        <v>85.75</v>
      </c>
      <c r="R85">
        <f t="shared" si="80"/>
        <v>15.41</v>
      </c>
      <c r="S85">
        <f t="shared" si="81"/>
        <v>489.89</v>
      </c>
      <c r="T85">
        <f t="shared" si="82"/>
        <v>0</v>
      </c>
      <c r="U85">
        <f t="shared" si="83"/>
        <v>1.6822199999999998</v>
      </c>
      <c r="V85">
        <f t="shared" si="84"/>
        <v>3.4250000000000003E-2</v>
      </c>
      <c r="W85">
        <f t="shared" si="85"/>
        <v>0</v>
      </c>
      <c r="X85">
        <f t="shared" si="86"/>
        <v>454.77</v>
      </c>
      <c r="Y85">
        <f t="shared" si="87"/>
        <v>217.28</v>
      </c>
      <c r="AA85">
        <v>36401907</v>
      </c>
      <c r="AB85">
        <f t="shared" si="88"/>
        <v>21892.13</v>
      </c>
      <c r="AC85">
        <f t="shared" si="89"/>
        <v>20740.73</v>
      </c>
      <c r="AD85">
        <f>ROUND(((((ET85*1.25))-((EU85*1.25)))+AE85),2)</f>
        <v>416.27</v>
      </c>
      <c r="AE85">
        <f>ROUND(((EU85*1.25)),2)</f>
        <v>23.13</v>
      </c>
      <c r="AF85">
        <f>ROUND(((EV85*1.15)),2)</f>
        <v>735.13</v>
      </c>
      <c r="AG85">
        <f t="shared" si="90"/>
        <v>0</v>
      </c>
      <c r="AH85">
        <f>((EW85*1.15))</f>
        <v>84.11099999999999</v>
      </c>
      <c r="AI85">
        <f>((EX85*1.25))</f>
        <v>1.7125000000000001</v>
      </c>
      <c r="AJ85">
        <f t="shared" si="91"/>
        <v>0</v>
      </c>
      <c r="AK85">
        <v>21712.98</v>
      </c>
      <c r="AL85">
        <v>20740.73</v>
      </c>
      <c r="AM85">
        <v>333.01</v>
      </c>
      <c r="AN85">
        <v>18.5</v>
      </c>
      <c r="AO85">
        <v>639.24</v>
      </c>
      <c r="AP85">
        <v>0</v>
      </c>
      <c r="AQ85">
        <v>73.14</v>
      </c>
      <c r="AR85">
        <v>1.37</v>
      </c>
      <c r="AS85">
        <v>0</v>
      </c>
      <c r="AT85">
        <v>90</v>
      </c>
      <c r="AU85">
        <v>43</v>
      </c>
      <c r="AV85">
        <v>1</v>
      </c>
      <c r="AW85">
        <v>1</v>
      </c>
      <c r="AZ85">
        <v>1</v>
      </c>
      <c r="BA85">
        <v>33.32</v>
      </c>
      <c r="BB85">
        <v>10.3</v>
      </c>
      <c r="BC85">
        <v>5.0199999999999996</v>
      </c>
      <c r="BD85" t="s">
        <v>3</v>
      </c>
      <c r="BE85" t="s">
        <v>3</v>
      </c>
      <c r="BF85" t="s">
        <v>3</v>
      </c>
      <c r="BG85" t="s">
        <v>3</v>
      </c>
      <c r="BH85">
        <v>0</v>
      </c>
      <c r="BI85">
        <v>1</v>
      </c>
      <c r="BJ85" t="s">
        <v>165</v>
      </c>
      <c r="BM85">
        <v>10001</v>
      </c>
      <c r="BN85">
        <v>0</v>
      </c>
      <c r="BO85" t="s">
        <v>162</v>
      </c>
      <c r="BP85">
        <v>1</v>
      </c>
      <c r="BQ85">
        <v>2</v>
      </c>
      <c r="BR85">
        <v>0</v>
      </c>
      <c r="BS85">
        <v>33.32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118</v>
      </c>
      <c r="CA85">
        <v>63</v>
      </c>
      <c r="CE85">
        <v>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92"/>
        <v>2658.0099999999998</v>
      </c>
      <c r="CQ85">
        <f t="shared" si="93"/>
        <v>104118.46459999999</v>
      </c>
      <c r="CR85">
        <f t="shared" si="94"/>
        <v>4287.5810000000001</v>
      </c>
      <c r="CS85">
        <f t="shared" si="95"/>
        <v>770.69159999999999</v>
      </c>
      <c r="CT85">
        <f t="shared" si="96"/>
        <v>24494.531599999998</v>
      </c>
      <c r="CU85">
        <f t="shared" si="97"/>
        <v>0</v>
      </c>
      <c r="CV85">
        <f t="shared" si="98"/>
        <v>84.11099999999999</v>
      </c>
      <c r="CW85">
        <f t="shared" si="99"/>
        <v>1.7125000000000001</v>
      </c>
      <c r="CX85">
        <f t="shared" si="100"/>
        <v>0</v>
      </c>
      <c r="CY85">
        <f t="shared" si="101"/>
        <v>454.77</v>
      </c>
      <c r="CZ85">
        <f t="shared" si="102"/>
        <v>217.27900000000002</v>
      </c>
      <c r="DC85" t="s">
        <v>3</v>
      </c>
      <c r="DD85" t="s">
        <v>3</v>
      </c>
      <c r="DE85" t="s">
        <v>166</v>
      </c>
      <c r="DF85" t="s">
        <v>166</v>
      </c>
      <c r="DG85" t="s">
        <v>167</v>
      </c>
      <c r="DH85" t="s">
        <v>3</v>
      </c>
      <c r="DI85" t="s">
        <v>167</v>
      </c>
      <c r="DJ85" t="s">
        <v>166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1013</v>
      </c>
      <c r="DV85" t="s">
        <v>164</v>
      </c>
      <c r="DW85" t="s">
        <v>164</v>
      </c>
      <c r="DX85">
        <v>1</v>
      </c>
      <c r="DZ85" t="s">
        <v>3</v>
      </c>
      <c r="EA85" t="s">
        <v>3</v>
      </c>
      <c r="EB85" t="s">
        <v>3</v>
      </c>
      <c r="EC85" t="s">
        <v>3</v>
      </c>
      <c r="EE85">
        <v>29085510</v>
      </c>
      <c r="EF85">
        <v>2</v>
      </c>
      <c r="EG85" t="s">
        <v>135</v>
      </c>
      <c r="EH85">
        <v>0</v>
      </c>
      <c r="EI85" t="s">
        <v>3</v>
      </c>
      <c r="EJ85">
        <v>1</v>
      </c>
      <c r="EK85">
        <v>10001</v>
      </c>
      <c r="EL85" t="s">
        <v>136</v>
      </c>
      <c r="EM85" t="s">
        <v>137</v>
      </c>
      <c r="EO85" t="s">
        <v>3</v>
      </c>
      <c r="EQ85">
        <v>0</v>
      </c>
      <c r="ER85">
        <v>21712.98</v>
      </c>
      <c r="ES85">
        <v>20740.73</v>
      </c>
      <c r="ET85">
        <v>333.01</v>
      </c>
      <c r="EU85">
        <v>18.5</v>
      </c>
      <c r="EV85">
        <v>639.24</v>
      </c>
      <c r="EW85">
        <v>73.14</v>
      </c>
      <c r="EX85">
        <v>1.37</v>
      </c>
      <c r="EY85">
        <v>0</v>
      </c>
      <c r="FQ85">
        <v>0</v>
      </c>
      <c r="FR85">
        <f t="shared" si="103"/>
        <v>0</v>
      </c>
      <c r="FS85">
        <v>0</v>
      </c>
      <c r="FT85" t="s">
        <v>139</v>
      </c>
      <c r="FU85" t="s">
        <v>25</v>
      </c>
      <c r="FV85" t="s">
        <v>25</v>
      </c>
      <c r="FW85" t="s">
        <v>26</v>
      </c>
      <c r="FX85">
        <v>106.2</v>
      </c>
      <c r="FY85">
        <v>53.55</v>
      </c>
      <c r="GA85" t="s">
        <v>3</v>
      </c>
      <c r="GD85">
        <v>1</v>
      </c>
      <c r="GF85">
        <v>463398419</v>
      </c>
      <c r="GG85">
        <v>2</v>
      </c>
      <c r="GH85">
        <v>1</v>
      </c>
      <c r="GI85">
        <v>2</v>
      </c>
      <c r="GJ85">
        <v>0</v>
      </c>
      <c r="GK85">
        <v>0</v>
      </c>
      <c r="GL85">
        <f t="shared" si="104"/>
        <v>0</v>
      </c>
      <c r="GM85">
        <f t="shared" si="105"/>
        <v>3330.06</v>
      </c>
      <c r="GN85">
        <f t="shared" si="106"/>
        <v>3330.06</v>
      </c>
      <c r="GO85">
        <f t="shared" si="107"/>
        <v>0</v>
      </c>
      <c r="GP85">
        <f t="shared" si="108"/>
        <v>0</v>
      </c>
      <c r="GR85">
        <v>0</v>
      </c>
      <c r="GS85">
        <v>3</v>
      </c>
      <c r="GT85">
        <v>0</v>
      </c>
      <c r="GU85" t="s">
        <v>3</v>
      </c>
      <c r="GV85">
        <f t="shared" si="109"/>
        <v>0</v>
      </c>
      <c r="GW85">
        <v>1</v>
      </c>
      <c r="GX85">
        <f t="shared" si="110"/>
        <v>0</v>
      </c>
      <c r="HA85">
        <v>0</v>
      </c>
      <c r="HB85">
        <v>0</v>
      </c>
      <c r="HC85">
        <f t="shared" si="111"/>
        <v>0</v>
      </c>
      <c r="HE85" t="s">
        <v>3</v>
      </c>
      <c r="HF85" t="s">
        <v>3</v>
      </c>
      <c r="IK85">
        <v>0</v>
      </c>
    </row>
    <row r="86" spans="1:245">
      <c r="A86">
        <v>18</v>
      </c>
      <c r="B86">
        <v>1</v>
      </c>
      <c r="C86">
        <v>41</v>
      </c>
      <c r="E86" t="s">
        <v>48</v>
      </c>
      <c r="F86" t="s">
        <v>168</v>
      </c>
      <c r="G86" t="s">
        <v>169</v>
      </c>
      <c r="H86" t="s">
        <v>170</v>
      </c>
      <c r="I86">
        <f>I85*J86</f>
        <v>1</v>
      </c>
      <c r="J86">
        <v>50</v>
      </c>
      <c r="O86">
        <f t="shared" si="77"/>
        <v>196.01</v>
      </c>
      <c r="P86">
        <f t="shared" si="78"/>
        <v>196.01</v>
      </c>
      <c r="Q86">
        <f t="shared" si="79"/>
        <v>0</v>
      </c>
      <c r="R86">
        <f t="shared" si="80"/>
        <v>0</v>
      </c>
      <c r="S86">
        <f t="shared" si="81"/>
        <v>0</v>
      </c>
      <c r="T86">
        <f t="shared" si="82"/>
        <v>0</v>
      </c>
      <c r="U86">
        <f t="shared" si="83"/>
        <v>0</v>
      </c>
      <c r="V86">
        <f t="shared" si="84"/>
        <v>0</v>
      </c>
      <c r="W86">
        <f t="shared" si="85"/>
        <v>4.34</v>
      </c>
      <c r="X86">
        <f t="shared" si="86"/>
        <v>0</v>
      </c>
      <c r="Y86">
        <f t="shared" si="87"/>
        <v>0</v>
      </c>
      <c r="AA86">
        <v>36401907</v>
      </c>
      <c r="AB86">
        <f t="shared" si="88"/>
        <v>94.69</v>
      </c>
      <c r="AC86">
        <f t="shared" si="89"/>
        <v>94.69</v>
      </c>
      <c r="AD86">
        <f>ROUND((((ET86)-(EU86))+AE86),2)</f>
        <v>0</v>
      </c>
      <c r="AE86">
        <f t="shared" ref="AE86:AF89" si="112">ROUND((EU86),2)</f>
        <v>0</v>
      </c>
      <c r="AF86">
        <f t="shared" si="112"/>
        <v>0</v>
      </c>
      <c r="AG86">
        <f t="shared" si="90"/>
        <v>0</v>
      </c>
      <c r="AH86">
        <f t="shared" ref="AH86:AI89" si="113">(EW86)</f>
        <v>0</v>
      </c>
      <c r="AI86">
        <f t="shared" si="113"/>
        <v>0</v>
      </c>
      <c r="AJ86">
        <f t="shared" si="91"/>
        <v>4.34</v>
      </c>
      <c r="AK86">
        <v>94.69</v>
      </c>
      <c r="AL86">
        <v>94.69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4.34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2.0699999999999998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1</v>
      </c>
      <c r="BJ86" t="s">
        <v>171</v>
      </c>
      <c r="BM86">
        <v>500001</v>
      </c>
      <c r="BN86">
        <v>0</v>
      </c>
      <c r="BO86" t="s">
        <v>168</v>
      </c>
      <c r="BP86">
        <v>1</v>
      </c>
      <c r="BQ86">
        <v>8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E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 t="shared" si="92"/>
        <v>196.01</v>
      </c>
      <c r="CQ86">
        <f t="shared" si="93"/>
        <v>196.00829999999999</v>
      </c>
      <c r="CR86">
        <f t="shared" si="94"/>
        <v>0</v>
      </c>
      <c r="CS86">
        <f t="shared" si="95"/>
        <v>0</v>
      </c>
      <c r="CT86">
        <f t="shared" si="96"/>
        <v>0</v>
      </c>
      <c r="CU86">
        <f t="shared" si="97"/>
        <v>0</v>
      </c>
      <c r="CV86">
        <f t="shared" si="98"/>
        <v>0</v>
      </c>
      <c r="CW86">
        <f t="shared" si="99"/>
        <v>0</v>
      </c>
      <c r="CX86">
        <f t="shared" si="100"/>
        <v>4.34</v>
      </c>
      <c r="CY86">
        <f t="shared" si="101"/>
        <v>0</v>
      </c>
      <c r="CZ86">
        <f t="shared" si="102"/>
        <v>0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1013</v>
      </c>
      <c r="DV86" t="s">
        <v>170</v>
      </c>
      <c r="DW86" t="s">
        <v>170</v>
      </c>
      <c r="DX86">
        <v>1</v>
      </c>
      <c r="DZ86" t="s">
        <v>3</v>
      </c>
      <c r="EA86" t="s">
        <v>3</v>
      </c>
      <c r="EB86" t="s">
        <v>3</v>
      </c>
      <c r="EC86" t="s">
        <v>3</v>
      </c>
      <c r="EE86">
        <v>29085443</v>
      </c>
      <c r="EF86">
        <v>8</v>
      </c>
      <c r="EG86" t="s">
        <v>144</v>
      </c>
      <c r="EH86">
        <v>0</v>
      </c>
      <c r="EI86" t="s">
        <v>3</v>
      </c>
      <c r="EJ86">
        <v>1</v>
      </c>
      <c r="EK86">
        <v>500001</v>
      </c>
      <c r="EL86" t="s">
        <v>145</v>
      </c>
      <c r="EM86" t="s">
        <v>146</v>
      </c>
      <c r="EO86" t="s">
        <v>3</v>
      </c>
      <c r="EQ86">
        <v>0</v>
      </c>
      <c r="ER86">
        <v>94.69</v>
      </c>
      <c r="ES86">
        <v>94.69</v>
      </c>
      <c r="ET86">
        <v>0</v>
      </c>
      <c r="EU86">
        <v>0</v>
      </c>
      <c r="EV86">
        <v>0</v>
      </c>
      <c r="EW86">
        <v>0</v>
      </c>
      <c r="EX86">
        <v>0</v>
      </c>
      <c r="FQ86">
        <v>0</v>
      </c>
      <c r="FR86">
        <f t="shared" si="103"/>
        <v>0</v>
      </c>
      <c r="FS86">
        <v>0</v>
      </c>
      <c r="FX86">
        <v>0</v>
      </c>
      <c r="FY86">
        <v>0</v>
      </c>
      <c r="GA86" t="s">
        <v>3</v>
      </c>
      <c r="GD86">
        <v>1</v>
      </c>
      <c r="GF86">
        <v>-1252999712</v>
      </c>
      <c r="GG86">
        <v>2</v>
      </c>
      <c r="GH86">
        <v>1</v>
      </c>
      <c r="GI86">
        <v>2</v>
      </c>
      <c r="GJ86">
        <v>0</v>
      </c>
      <c r="GK86">
        <v>0</v>
      </c>
      <c r="GL86">
        <f t="shared" si="104"/>
        <v>0</v>
      </c>
      <c r="GM86">
        <f t="shared" si="105"/>
        <v>196.01</v>
      </c>
      <c r="GN86">
        <f t="shared" si="106"/>
        <v>196.01</v>
      </c>
      <c r="GO86">
        <f t="shared" si="107"/>
        <v>0</v>
      </c>
      <c r="GP86">
        <f t="shared" si="108"/>
        <v>0</v>
      </c>
      <c r="GR86">
        <v>0</v>
      </c>
      <c r="GS86">
        <v>3</v>
      </c>
      <c r="GT86">
        <v>0</v>
      </c>
      <c r="GU86" t="s">
        <v>3</v>
      </c>
      <c r="GV86">
        <f t="shared" si="109"/>
        <v>0</v>
      </c>
      <c r="GW86">
        <v>1</v>
      </c>
      <c r="GX86">
        <f t="shared" si="110"/>
        <v>0</v>
      </c>
      <c r="HA86">
        <v>0</v>
      </c>
      <c r="HB86">
        <v>0</v>
      </c>
      <c r="HC86">
        <f t="shared" si="111"/>
        <v>0</v>
      </c>
      <c r="HE86" t="s">
        <v>3</v>
      </c>
      <c r="HF86" t="s">
        <v>3</v>
      </c>
      <c r="IK86">
        <v>0</v>
      </c>
    </row>
    <row r="87" spans="1:245">
      <c r="A87">
        <v>18</v>
      </c>
      <c r="B87">
        <v>1</v>
      </c>
      <c r="C87">
        <v>44</v>
      </c>
      <c r="E87" t="s">
        <v>172</v>
      </c>
      <c r="F87" t="s">
        <v>173</v>
      </c>
      <c r="G87" t="s">
        <v>174</v>
      </c>
      <c r="H87" t="s">
        <v>155</v>
      </c>
      <c r="I87">
        <f>I85*J87</f>
        <v>2</v>
      </c>
      <c r="J87">
        <v>100</v>
      </c>
      <c r="O87">
        <f t="shared" si="77"/>
        <v>22135.05</v>
      </c>
      <c r="P87">
        <f t="shared" si="78"/>
        <v>22135.05</v>
      </c>
      <c r="Q87">
        <f t="shared" si="79"/>
        <v>0</v>
      </c>
      <c r="R87">
        <f t="shared" si="80"/>
        <v>0</v>
      </c>
      <c r="S87">
        <f t="shared" si="81"/>
        <v>0</v>
      </c>
      <c r="T87">
        <f t="shared" si="82"/>
        <v>0</v>
      </c>
      <c r="U87">
        <f t="shared" si="83"/>
        <v>0</v>
      </c>
      <c r="V87">
        <f t="shared" si="84"/>
        <v>0</v>
      </c>
      <c r="W87">
        <f t="shared" si="85"/>
        <v>415.44</v>
      </c>
      <c r="X87">
        <f t="shared" si="86"/>
        <v>0</v>
      </c>
      <c r="Y87">
        <f t="shared" si="87"/>
        <v>0</v>
      </c>
      <c r="AA87">
        <v>36401907</v>
      </c>
      <c r="AB87">
        <f t="shared" si="88"/>
        <v>4535.87</v>
      </c>
      <c r="AC87">
        <f t="shared" si="89"/>
        <v>4535.87</v>
      </c>
      <c r="AD87">
        <f>ROUND((((ET87)-(EU87))+AE87),2)</f>
        <v>0</v>
      </c>
      <c r="AE87">
        <f t="shared" si="112"/>
        <v>0</v>
      </c>
      <c r="AF87">
        <f t="shared" si="112"/>
        <v>0</v>
      </c>
      <c r="AG87">
        <f t="shared" si="90"/>
        <v>0</v>
      </c>
      <c r="AH87">
        <f t="shared" si="113"/>
        <v>0</v>
      </c>
      <c r="AI87">
        <f t="shared" si="113"/>
        <v>0</v>
      </c>
      <c r="AJ87">
        <f t="shared" si="91"/>
        <v>207.72</v>
      </c>
      <c r="AK87">
        <v>4535.87</v>
      </c>
      <c r="AL87">
        <v>4535.87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207.72</v>
      </c>
      <c r="AT87">
        <v>0</v>
      </c>
      <c r="AU87">
        <v>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2.44</v>
      </c>
      <c r="BD87" t="s">
        <v>3</v>
      </c>
      <c r="BE87" t="s">
        <v>3</v>
      </c>
      <c r="BF87" t="s">
        <v>3</v>
      </c>
      <c r="BG87" t="s">
        <v>3</v>
      </c>
      <c r="BH87">
        <v>3</v>
      </c>
      <c r="BI87">
        <v>1</v>
      </c>
      <c r="BJ87" t="s">
        <v>175</v>
      </c>
      <c r="BM87">
        <v>500001</v>
      </c>
      <c r="BN87">
        <v>0</v>
      </c>
      <c r="BO87" t="s">
        <v>173</v>
      </c>
      <c r="BP87">
        <v>1</v>
      </c>
      <c r="BQ87">
        <v>8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0</v>
      </c>
      <c r="CA87">
        <v>0</v>
      </c>
      <c r="CE87">
        <v>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 t="shared" si="92"/>
        <v>22135.05</v>
      </c>
      <c r="CQ87">
        <f t="shared" si="93"/>
        <v>11067.522799999999</v>
      </c>
      <c r="CR87">
        <f t="shared" si="94"/>
        <v>0</v>
      </c>
      <c r="CS87">
        <f t="shared" si="95"/>
        <v>0</v>
      </c>
      <c r="CT87">
        <f t="shared" si="96"/>
        <v>0</v>
      </c>
      <c r="CU87">
        <f t="shared" si="97"/>
        <v>0</v>
      </c>
      <c r="CV87">
        <f t="shared" si="98"/>
        <v>0</v>
      </c>
      <c r="CW87">
        <f t="shared" si="99"/>
        <v>0</v>
      </c>
      <c r="CX87">
        <f t="shared" si="100"/>
        <v>207.72</v>
      </c>
      <c r="CY87">
        <f t="shared" si="101"/>
        <v>0</v>
      </c>
      <c r="CZ87">
        <f t="shared" si="102"/>
        <v>0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1005</v>
      </c>
      <c r="DV87" t="s">
        <v>155</v>
      </c>
      <c r="DW87" t="s">
        <v>155</v>
      </c>
      <c r="DX87">
        <v>1</v>
      </c>
      <c r="DZ87" t="s">
        <v>3</v>
      </c>
      <c r="EA87" t="s">
        <v>3</v>
      </c>
      <c r="EB87" t="s">
        <v>3</v>
      </c>
      <c r="EC87" t="s">
        <v>3</v>
      </c>
      <c r="EE87">
        <v>29085443</v>
      </c>
      <c r="EF87">
        <v>8</v>
      </c>
      <c r="EG87" t="s">
        <v>144</v>
      </c>
      <c r="EH87">
        <v>0</v>
      </c>
      <c r="EI87" t="s">
        <v>3</v>
      </c>
      <c r="EJ87">
        <v>1</v>
      </c>
      <c r="EK87">
        <v>500001</v>
      </c>
      <c r="EL87" t="s">
        <v>145</v>
      </c>
      <c r="EM87" t="s">
        <v>146</v>
      </c>
      <c r="EO87" t="s">
        <v>3</v>
      </c>
      <c r="EQ87">
        <v>0</v>
      </c>
      <c r="ER87">
        <v>4535.87</v>
      </c>
      <c r="ES87">
        <v>4535.87</v>
      </c>
      <c r="ET87">
        <v>0</v>
      </c>
      <c r="EU87">
        <v>0</v>
      </c>
      <c r="EV87">
        <v>0</v>
      </c>
      <c r="EW87">
        <v>0</v>
      </c>
      <c r="EX87">
        <v>0</v>
      </c>
      <c r="FQ87">
        <v>0</v>
      </c>
      <c r="FR87">
        <f t="shared" si="103"/>
        <v>0</v>
      </c>
      <c r="FS87">
        <v>0</v>
      </c>
      <c r="FX87">
        <v>0</v>
      </c>
      <c r="FY87">
        <v>0</v>
      </c>
      <c r="GA87" t="s">
        <v>3</v>
      </c>
      <c r="GD87">
        <v>1</v>
      </c>
      <c r="GF87">
        <v>-1775669208</v>
      </c>
      <c r="GG87">
        <v>2</v>
      </c>
      <c r="GH87">
        <v>1</v>
      </c>
      <c r="GI87">
        <v>2</v>
      </c>
      <c r="GJ87">
        <v>0</v>
      </c>
      <c r="GK87">
        <v>0</v>
      </c>
      <c r="GL87">
        <f t="shared" si="104"/>
        <v>0</v>
      </c>
      <c r="GM87">
        <f t="shared" si="105"/>
        <v>22135.05</v>
      </c>
      <c r="GN87">
        <f t="shared" si="106"/>
        <v>22135.05</v>
      </c>
      <c r="GO87">
        <f t="shared" si="107"/>
        <v>0</v>
      </c>
      <c r="GP87">
        <f t="shared" si="108"/>
        <v>0</v>
      </c>
      <c r="GR87">
        <v>0</v>
      </c>
      <c r="GS87">
        <v>3</v>
      </c>
      <c r="GT87">
        <v>0</v>
      </c>
      <c r="GU87" t="s">
        <v>3</v>
      </c>
      <c r="GV87">
        <f t="shared" si="109"/>
        <v>0</v>
      </c>
      <c r="GW87">
        <v>1</v>
      </c>
      <c r="GX87">
        <f t="shared" si="110"/>
        <v>0</v>
      </c>
      <c r="HA87">
        <v>0</v>
      </c>
      <c r="HB87">
        <v>0</v>
      </c>
      <c r="HC87">
        <f t="shared" si="111"/>
        <v>0</v>
      </c>
      <c r="HE87" t="s">
        <v>3</v>
      </c>
      <c r="HF87" t="s">
        <v>3</v>
      </c>
      <c r="IK87">
        <v>0</v>
      </c>
    </row>
    <row r="88" spans="1:245">
      <c r="A88">
        <v>18</v>
      </c>
      <c r="B88">
        <v>1</v>
      </c>
      <c r="C88">
        <v>43</v>
      </c>
      <c r="E88" t="s">
        <v>176</v>
      </c>
      <c r="F88" t="s">
        <v>177</v>
      </c>
      <c r="G88" t="s">
        <v>178</v>
      </c>
      <c r="H88" t="s">
        <v>155</v>
      </c>
      <c r="I88">
        <f>I85*J88</f>
        <v>-2</v>
      </c>
      <c r="J88">
        <v>-100</v>
      </c>
      <c r="O88">
        <f t="shared" si="77"/>
        <v>-2078.2800000000002</v>
      </c>
      <c r="P88">
        <f t="shared" si="78"/>
        <v>-2078.2800000000002</v>
      </c>
      <c r="Q88">
        <f t="shared" si="79"/>
        <v>0</v>
      </c>
      <c r="R88">
        <f t="shared" si="80"/>
        <v>0</v>
      </c>
      <c r="S88">
        <f t="shared" si="81"/>
        <v>0</v>
      </c>
      <c r="T88">
        <f t="shared" si="82"/>
        <v>0</v>
      </c>
      <c r="U88">
        <f t="shared" si="83"/>
        <v>0</v>
      </c>
      <c r="V88">
        <f t="shared" si="84"/>
        <v>0</v>
      </c>
      <c r="W88">
        <f t="shared" si="85"/>
        <v>0</v>
      </c>
      <c r="X88">
        <f t="shared" si="86"/>
        <v>0</v>
      </c>
      <c r="Y88">
        <f t="shared" si="87"/>
        <v>0</v>
      </c>
      <c r="AA88">
        <v>36401907</v>
      </c>
      <c r="AB88">
        <f t="shared" si="88"/>
        <v>207</v>
      </c>
      <c r="AC88">
        <f t="shared" si="89"/>
        <v>207</v>
      </c>
      <c r="AD88">
        <f>ROUND((((ET88)-(EU88))+AE88),2)</f>
        <v>0</v>
      </c>
      <c r="AE88">
        <f t="shared" si="112"/>
        <v>0</v>
      </c>
      <c r="AF88">
        <f t="shared" si="112"/>
        <v>0</v>
      </c>
      <c r="AG88">
        <f t="shared" si="90"/>
        <v>0</v>
      </c>
      <c r="AH88">
        <f t="shared" si="113"/>
        <v>0</v>
      </c>
      <c r="AI88">
        <f t="shared" si="113"/>
        <v>0</v>
      </c>
      <c r="AJ88">
        <f t="shared" si="91"/>
        <v>0</v>
      </c>
      <c r="AK88">
        <v>207</v>
      </c>
      <c r="AL88">
        <v>207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</v>
      </c>
      <c r="AW88">
        <v>1</v>
      </c>
      <c r="AZ88">
        <v>1</v>
      </c>
      <c r="BA88">
        <v>1</v>
      </c>
      <c r="BB88">
        <v>1</v>
      </c>
      <c r="BC88">
        <v>5.0199999999999996</v>
      </c>
      <c r="BD88" t="s">
        <v>3</v>
      </c>
      <c r="BE88" t="s">
        <v>3</v>
      </c>
      <c r="BF88" t="s">
        <v>3</v>
      </c>
      <c r="BG88" t="s">
        <v>3</v>
      </c>
      <c r="BH88">
        <v>3</v>
      </c>
      <c r="BI88">
        <v>1</v>
      </c>
      <c r="BJ88" t="s">
        <v>179</v>
      </c>
      <c r="BM88">
        <v>500001</v>
      </c>
      <c r="BN88">
        <v>0</v>
      </c>
      <c r="BO88" t="s">
        <v>177</v>
      </c>
      <c r="BP88">
        <v>1</v>
      </c>
      <c r="BQ88">
        <v>8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0</v>
      </c>
      <c r="CA88">
        <v>0</v>
      </c>
      <c r="CE88">
        <v>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 t="shared" si="92"/>
        <v>-2078.2800000000002</v>
      </c>
      <c r="CQ88">
        <f t="shared" si="93"/>
        <v>1039.1399999999999</v>
      </c>
      <c r="CR88">
        <f t="shared" si="94"/>
        <v>0</v>
      </c>
      <c r="CS88">
        <f t="shared" si="95"/>
        <v>0</v>
      </c>
      <c r="CT88">
        <f t="shared" si="96"/>
        <v>0</v>
      </c>
      <c r="CU88">
        <f t="shared" si="97"/>
        <v>0</v>
      </c>
      <c r="CV88">
        <f t="shared" si="98"/>
        <v>0</v>
      </c>
      <c r="CW88">
        <f t="shared" si="99"/>
        <v>0</v>
      </c>
      <c r="CX88">
        <f t="shared" si="100"/>
        <v>0</v>
      </c>
      <c r="CY88">
        <f t="shared" si="101"/>
        <v>0</v>
      </c>
      <c r="CZ88">
        <f t="shared" si="102"/>
        <v>0</v>
      </c>
      <c r="DC88" t="s">
        <v>3</v>
      </c>
      <c r="DD88" t="s">
        <v>3</v>
      </c>
      <c r="DE88" t="s">
        <v>3</v>
      </c>
      <c r="DF88" t="s">
        <v>3</v>
      </c>
      <c r="DG88" t="s">
        <v>3</v>
      </c>
      <c r="DH88" t="s">
        <v>3</v>
      </c>
      <c r="DI88" t="s">
        <v>3</v>
      </c>
      <c r="DJ88" t="s">
        <v>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1005</v>
      </c>
      <c r="DV88" t="s">
        <v>155</v>
      </c>
      <c r="DW88" t="s">
        <v>155</v>
      </c>
      <c r="DX88">
        <v>1</v>
      </c>
      <c r="DZ88" t="s">
        <v>3</v>
      </c>
      <c r="EA88" t="s">
        <v>3</v>
      </c>
      <c r="EB88" t="s">
        <v>3</v>
      </c>
      <c r="EC88" t="s">
        <v>3</v>
      </c>
      <c r="EE88">
        <v>29085443</v>
      </c>
      <c r="EF88">
        <v>8</v>
      </c>
      <c r="EG88" t="s">
        <v>144</v>
      </c>
      <c r="EH88">
        <v>0</v>
      </c>
      <c r="EI88" t="s">
        <v>3</v>
      </c>
      <c r="EJ88">
        <v>1</v>
      </c>
      <c r="EK88">
        <v>500001</v>
      </c>
      <c r="EL88" t="s">
        <v>145</v>
      </c>
      <c r="EM88" t="s">
        <v>146</v>
      </c>
      <c r="EO88" t="s">
        <v>3</v>
      </c>
      <c r="EQ88">
        <v>32768</v>
      </c>
      <c r="ER88">
        <v>207</v>
      </c>
      <c r="ES88">
        <v>207</v>
      </c>
      <c r="ET88">
        <v>0</v>
      </c>
      <c r="EU88">
        <v>0</v>
      </c>
      <c r="EV88">
        <v>0</v>
      </c>
      <c r="EW88">
        <v>0</v>
      </c>
      <c r="EX88">
        <v>0</v>
      </c>
      <c r="FQ88">
        <v>0</v>
      </c>
      <c r="FR88">
        <f t="shared" si="103"/>
        <v>0</v>
      </c>
      <c r="FS88">
        <v>0</v>
      </c>
      <c r="FX88">
        <v>0</v>
      </c>
      <c r="FY88">
        <v>0</v>
      </c>
      <c r="GA88" t="s">
        <v>3</v>
      </c>
      <c r="GD88">
        <v>1</v>
      </c>
      <c r="GF88">
        <v>-172969429</v>
      </c>
      <c r="GG88">
        <v>2</v>
      </c>
      <c r="GH88">
        <v>1</v>
      </c>
      <c r="GI88">
        <v>2</v>
      </c>
      <c r="GJ88">
        <v>0</v>
      </c>
      <c r="GK88">
        <v>0</v>
      </c>
      <c r="GL88">
        <f t="shared" si="104"/>
        <v>0</v>
      </c>
      <c r="GM88">
        <f t="shared" si="105"/>
        <v>-2078.2800000000002</v>
      </c>
      <c r="GN88">
        <f t="shared" si="106"/>
        <v>-2078.2800000000002</v>
      </c>
      <c r="GO88">
        <f t="shared" si="107"/>
        <v>0</v>
      </c>
      <c r="GP88">
        <f t="shared" si="108"/>
        <v>0</v>
      </c>
      <c r="GR88">
        <v>0</v>
      </c>
      <c r="GS88">
        <v>0</v>
      </c>
      <c r="GT88">
        <v>0</v>
      </c>
      <c r="GU88" t="s">
        <v>3</v>
      </c>
      <c r="GV88">
        <f t="shared" si="109"/>
        <v>0</v>
      </c>
      <c r="GW88">
        <v>1</v>
      </c>
      <c r="GX88">
        <f t="shared" si="110"/>
        <v>0</v>
      </c>
      <c r="HA88">
        <v>0</v>
      </c>
      <c r="HB88">
        <v>0</v>
      </c>
      <c r="HC88">
        <f t="shared" si="111"/>
        <v>0</v>
      </c>
      <c r="HE88" t="s">
        <v>3</v>
      </c>
      <c r="HF88" t="s">
        <v>3</v>
      </c>
      <c r="IK88">
        <v>0</v>
      </c>
    </row>
    <row r="89" spans="1:245">
      <c r="A89">
        <v>17</v>
      </c>
      <c r="B89">
        <v>1</v>
      </c>
      <c r="C89">
        <f>ROW(SmtRes!A48)</f>
        <v>48</v>
      </c>
      <c r="D89">
        <f>ROW(EtalonRes!A47)</f>
        <v>47</v>
      </c>
      <c r="E89" t="s">
        <v>49</v>
      </c>
      <c r="F89" t="s">
        <v>180</v>
      </c>
      <c r="G89" t="s">
        <v>181</v>
      </c>
      <c r="H89" t="s">
        <v>182</v>
      </c>
      <c r="I89">
        <f>ROUND(5/100,9)</f>
        <v>0.05</v>
      </c>
      <c r="J89">
        <v>0</v>
      </c>
      <c r="O89">
        <f t="shared" si="77"/>
        <v>289.57</v>
      </c>
      <c r="P89">
        <f t="shared" si="78"/>
        <v>181.26</v>
      </c>
      <c r="Q89">
        <f t="shared" si="79"/>
        <v>1.87</v>
      </c>
      <c r="R89">
        <f t="shared" si="80"/>
        <v>0</v>
      </c>
      <c r="S89">
        <f t="shared" si="81"/>
        <v>106.44</v>
      </c>
      <c r="T89">
        <f t="shared" si="82"/>
        <v>0</v>
      </c>
      <c r="U89">
        <f t="shared" si="83"/>
        <v>0.39100000000000001</v>
      </c>
      <c r="V89">
        <f t="shared" si="84"/>
        <v>0</v>
      </c>
      <c r="W89">
        <f t="shared" si="85"/>
        <v>0</v>
      </c>
      <c r="X89">
        <f t="shared" si="86"/>
        <v>95.8</v>
      </c>
      <c r="Y89">
        <f t="shared" si="87"/>
        <v>45.77</v>
      </c>
      <c r="AA89">
        <v>36401907</v>
      </c>
      <c r="AB89">
        <f t="shared" si="88"/>
        <v>516.04</v>
      </c>
      <c r="AC89">
        <f t="shared" si="89"/>
        <v>448.66</v>
      </c>
      <c r="AD89">
        <f>ROUND((((ET89)-(EU89))+AE89),2)</f>
        <v>3.49</v>
      </c>
      <c r="AE89">
        <f t="shared" si="112"/>
        <v>0</v>
      </c>
      <c r="AF89">
        <f t="shared" si="112"/>
        <v>63.89</v>
      </c>
      <c r="AG89">
        <f t="shared" si="90"/>
        <v>0</v>
      </c>
      <c r="AH89">
        <f t="shared" si="113"/>
        <v>7.82</v>
      </c>
      <c r="AI89">
        <f t="shared" si="113"/>
        <v>0</v>
      </c>
      <c r="AJ89">
        <f t="shared" si="91"/>
        <v>0</v>
      </c>
      <c r="AK89">
        <v>516.04</v>
      </c>
      <c r="AL89">
        <v>448.66</v>
      </c>
      <c r="AM89">
        <v>3.49</v>
      </c>
      <c r="AN89">
        <v>0</v>
      </c>
      <c r="AO89">
        <v>63.89</v>
      </c>
      <c r="AP89">
        <v>0</v>
      </c>
      <c r="AQ89">
        <v>7.82</v>
      </c>
      <c r="AR89">
        <v>0</v>
      </c>
      <c r="AS89">
        <v>0</v>
      </c>
      <c r="AT89">
        <v>90</v>
      </c>
      <c r="AU89">
        <v>43</v>
      </c>
      <c r="AV89">
        <v>1</v>
      </c>
      <c r="AW89">
        <v>1</v>
      </c>
      <c r="AZ89">
        <v>1</v>
      </c>
      <c r="BA89">
        <v>33.32</v>
      </c>
      <c r="BB89">
        <v>10.69</v>
      </c>
      <c r="BC89">
        <v>8.08</v>
      </c>
      <c r="BD89" t="s">
        <v>3</v>
      </c>
      <c r="BE89" t="s">
        <v>3</v>
      </c>
      <c r="BF89" t="s">
        <v>3</v>
      </c>
      <c r="BG89" t="s">
        <v>3</v>
      </c>
      <c r="BH89">
        <v>0</v>
      </c>
      <c r="BI89">
        <v>1</v>
      </c>
      <c r="BJ89" t="s">
        <v>183</v>
      </c>
      <c r="BM89">
        <v>10001</v>
      </c>
      <c r="BN89">
        <v>0</v>
      </c>
      <c r="BO89" t="s">
        <v>180</v>
      </c>
      <c r="BP89">
        <v>1</v>
      </c>
      <c r="BQ89">
        <v>2</v>
      </c>
      <c r="BR89">
        <v>0</v>
      </c>
      <c r="BS89">
        <v>33.32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118</v>
      </c>
      <c r="CA89">
        <v>63</v>
      </c>
      <c r="CE89">
        <v>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92"/>
        <v>289.57</v>
      </c>
      <c r="CQ89">
        <f t="shared" si="93"/>
        <v>3625.1728000000003</v>
      </c>
      <c r="CR89">
        <f t="shared" si="94"/>
        <v>37.308100000000003</v>
      </c>
      <c r="CS89">
        <f t="shared" si="95"/>
        <v>0</v>
      </c>
      <c r="CT89">
        <f t="shared" si="96"/>
        <v>2128.8148000000001</v>
      </c>
      <c r="CU89">
        <f t="shared" si="97"/>
        <v>0</v>
      </c>
      <c r="CV89">
        <f t="shared" si="98"/>
        <v>7.82</v>
      </c>
      <c r="CW89">
        <f t="shared" si="99"/>
        <v>0</v>
      </c>
      <c r="CX89">
        <f t="shared" si="100"/>
        <v>0</v>
      </c>
      <c r="CY89">
        <f t="shared" si="101"/>
        <v>95.796000000000006</v>
      </c>
      <c r="CZ89">
        <f t="shared" si="102"/>
        <v>45.769199999999998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1013</v>
      </c>
      <c r="DV89" t="s">
        <v>182</v>
      </c>
      <c r="DW89" t="s">
        <v>182</v>
      </c>
      <c r="DX89">
        <v>1</v>
      </c>
      <c r="DZ89" t="s">
        <v>3</v>
      </c>
      <c r="EA89" t="s">
        <v>3</v>
      </c>
      <c r="EB89" t="s">
        <v>3</v>
      </c>
      <c r="EC89" t="s">
        <v>3</v>
      </c>
      <c r="EE89">
        <v>29085510</v>
      </c>
      <c r="EF89">
        <v>2</v>
      </c>
      <c r="EG89" t="s">
        <v>135</v>
      </c>
      <c r="EH89">
        <v>0</v>
      </c>
      <c r="EI89" t="s">
        <v>3</v>
      </c>
      <c r="EJ89">
        <v>1</v>
      </c>
      <c r="EK89">
        <v>10001</v>
      </c>
      <c r="EL89" t="s">
        <v>136</v>
      </c>
      <c r="EM89" t="s">
        <v>137</v>
      </c>
      <c r="EO89" t="s">
        <v>3</v>
      </c>
      <c r="EQ89">
        <v>0</v>
      </c>
      <c r="ER89">
        <v>516.04</v>
      </c>
      <c r="ES89">
        <v>448.66</v>
      </c>
      <c r="ET89">
        <v>3.49</v>
      </c>
      <c r="EU89">
        <v>0</v>
      </c>
      <c r="EV89">
        <v>63.89</v>
      </c>
      <c r="EW89">
        <v>7.82</v>
      </c>
      <c r="EX89">
        <v>0</v>
      </c>
      <c r="EY89">
        <v>0</v>
      </c>
      <c r="FQ89">
        <v>0</v>
      </c>
      <c r="FR89">
        <f t="shared" si="103"/>
        <v>0</v>
      </c>
      <c r="FS89">
        <v>0</v>
      </c>
      <c r="FT89" t="s">
        <v>139</v>
      </c>
      <c r="FU89" t="s">
        <v>25</v>
      </c>
      <c r="FV89" t="s">
        <v>25</v>
      </c>
      <c r="FW89" t="s">
        <v>26</v>
      </c>
      <c r="FX89">
        <v>106.2</v>
      </c>
      <c r="FY89">
        <v>53.55</v>
      </c>
      <c r="GA89" t="s">
        <v>3</v>
      </c>
      <c r="GD89">
        <v>1</v>
      </c>
      <c r="GF89">
        <v>-1011738298</v>
      </c>
      <c r="GG89">
        <v>2</v>
      </c>
      <c r="GH89">
        <v>1</v>
      </c>
      <c r="GI89">
        <v>2</v>
      </c>
      <c r="GJ89">
        <v>0</v>
      </c>
      <c r="GK89">
        <v>0</v>
      </c>
      <c r="GL89">
        <f t="shared" si="104"/>
        <v>0</v>
      </c>
      <c r="GM89">
        <f t="shared" si="105"/>
        <v>431.14</v>
      </c>
      <c r="GN89">
        <f t="shared" si="106"/>
        <v>431.14</v>
      </c>
      <c r="GO89">
        <f t="shared" si="107"/>
        <v>0</v>
      </c>
      <c r="GP89">
        <f t="shared" si="108"/>
        <v>0</v>
      </c>
      <c r="GR89">
        <v>0</v>
      </c>
      <c r="GS89">
        <v>3</v>
      </c>
      <c r="GT89">
        <v>0</v>
      </c>
      <c r="GU89" t="s">
        <v>3</v>
      </c>
      <c r="GV89">
        <f t="shared" si="109"/>
        <v>0</v>
      </c>
      <c r="GW89">
        <v>1</v>
      </c>
      <c r="GX89">
        <f t="shared" si="110"/>
        <v>0</v>
      </c>
      <c r="HA89">
        <v>0</v>
      </c>
      <c r="HB89">
        <v>0</v>
      </c>
      <c r="HC89">
        <f t="shared" si="111"/>
        <v>0</v>
      </c>
      <c r="HE89" t="s">
        <v>3</v>
      </c>
      <c r="HF89" t="s">
        <v>3</v>
      </c>
      <c r="IK89">
        <v>0</v>
      </c>
    </row>
    <row r="90" spans="1:245">
      <c r="A90">
        <v>17</v>
      </c>
      <c r="B90">
        <v>1</v>
      </c>
      <c r="C90">
        <f>ROW(SmtRes!A55)</f>
        <v>55</v>
      </c>
      <c r="D90">
        <f>ROW(EtalonRes!A54)</f>
        <v>54</v>
      </c>
      <c r="E90" t="s">
        <v>55</v>
      </c>
      <c r="F90" t="s">
        <v>184</v>
      </c>
      <c r="G90" t="s">
        <v>185</v>
      </c>
      <c r="H90" t="s">
        <v>186</v>
      </c>
      <c r="I90">
        <f>ROUND(13.6/100,9)</f>
        <v>0.13600000000000001</v>
      </c>
      <c r="J90">
        <v>0</v>
      </c>
      <c r="O90">
        <f t="shared" si="77"/>
        <v>2470.73</v>
      </c>
      <c r="P90">
        <f t="shared" si="78"/>
        <v>826.01</v>
      </c>
      <c r="Q90">
        <f t="shared" si="79"/>
        <v>56.01</v>
      </c>
      <c r="R90">
        <f t="shared" si="80"/>
        <v>13.78</v>
      </c>
      <c r="S90">
        <f t="shared" si="81"/>
        <v>1588.71</v>
      </c>
      <c r="T90">
        <f t="shared" si="82"/>
        <v>0</v>
      </c>
      <c r="U90">
        <f t="shared" si="83"/>
        <v>5.5897360000000003</v>
      </c>
      <c r="V90">
        <f t="shared" si="84"/>
        <v>3.0599999999999999E-2</v>
      </c>
      <c r="W90">
        <f t="shared" si="85"/>
        <v>0</v>
      </c>
      <c r="X90">
        <f t="shared" si="86"/>
        <v>1506.34</v>
      </c>
      <c r="Y90">
        <f t="shared" si="87"/>
        <v>817.27</v>
      </c>
      <c r="AA90">
        <v>36401907</v>
      </c>
      <c r="AB90">
        <f t="shared" si="88"/>
        <v>2121.66</v>
      </c>
      <c r="AC90">
        <f t="shared" si="89"/>
        <v>1735.32</v>
      </c>
      <c r="AD90">
        <f>ROUND(((((ET90*1.25))-((EU90*1.25)))+AE90),2)</f>
        <v>35.75</v>
      </c>
      <c r="AE90">
        <f>ROUND(((EU90*1.25)),2)</f>
        <v>3.04</v>
      </c>
      <c r="AF90">
        <f>ROUND(((EV90*1.15)),2)</f>
        <v>350.59</v>
      </c>
      <c r="AG90">
        <f t="shared" si="90"/>
        <v>0</v>
      </c>
      <c r="AH90">
        <f>((EW90*1.15))</f>
        <v>41.100999999999999</v>
      </c>
      <c r="AI90">
        <f>((EX90*1.25))</f>
        <v>0.22499999999999998</v>
      </c>
      <c r="AJ90">
        <f t="shared" si="91"/>
        <v>0</v>
      </c>
      <c r="AK90">
        <v>2068.7800000000002</v>
      </c>
      <c r="AL90">
        <v>1735.32</v>
      </c>
      <c r="AM90">
        <v>28.6</v>
      </c>
      <c r="AN90">
        <v>2.4300000000000002</v>
      </c>
      <c r="AO90">
        <v>304.86</v>
      </c>
      <c r="AP90">
        <v>0</v>
      </c>
      <c r="AQ90">
        <v>35.74</v>
      </c>
      <c r="AR90">
        <v>0.18</v>
      </c>
      <c r="AS90">
        <v>0</v>
      </c>
      <c r="AT90">
        <v>94</v>
      </c>
      <c r="AU90">
        <v>51</v>
      </c>
      <c r="AV90">
        <v>1</v>
      </c>
      <c r="AW90">
        <v>1</v>
      </c>
      <c r="AZ90">
        <v>1</v>
      </c>
      <c r="BA90">
        <v>33.32</v>
      </c>
      <c r="BB90">
        <v>11.52</v>
      </c>
      <c r="BC90">
        <v>3.5</v>
      </c>
      <c r="BD90" t="s">
        <v>3</v>
      </c>
      <c r="BE90" t="s">
        <v>3</v>
      </c>
      <c r="BF90" t="s">
        <v>3</v>
      </c>
      <c r="BG90" t="s">
        <v>3</v>
      </c>
      <c r="BH90">
        <v>0</v>
      </c>
      <c r="BI90">
        <v>1</v>
      </c>
      <c r="BJ90" t="s">
        <v>187</v>
      </c>
      <c r="BM90">
        <v>11001</v>
      </c>
      <c r="BN90">
        <v>0</v>
      </c>
      <c r="BO90" t="s">
        <v>184</v>
      </c>
      <c r="BP90">
        <v>1</v>
      </c>
      <c r="BQ90">
        <v>2</v>
      </c>
      <c r="BR90">
        <v>0</v>
      </c>
      <c r="BS90">
        <v>33.32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123</v>
      </c>
      <c r="CA90">
        <v>75</v>
      </c>
      <c r="CE90">
        <v>0</v>
      </c>
      <c r="CF90">
        <v>0</v>
      </c>
      <c r="CG90">
        <v>0</v>
      </c>
      <c r="CM90">
        <v>0</v>
      </c>
      <c r="CN90" t="s">
        <v>904</v>
      </c>
      <c r="CO90">
        <v>0</v>
      </c>
      <c r="CP90">
        <f t="shared" si="92"/>
        <v>2470.73</v>
      </c>
      <c r="CQ90">
        <f t="shared" si="93"/>
        <v>6073.62</v>
      </c>
      <c r="CR90">
        <f t="shared" si="94"/>
        <v>411.84</v>
      </c>
      <c r="CS90">
        <f t="shared" si="95"/>
        <v>101.2928</v>
      </c>
      <c r="CT90">
        <f t="shared" si="96"/>
        <v>11681.658799999999</v>
      </c>
      <c r="CU90">
        <f t="shared" si="97"/>
        <v>0</v>
      </c>
      <c r="CV90">
        <f t="shared" si="98"/>
        <v>41.100999999999999</v>
      </c>
      <c r="CW90">
        <f t="shared" si="99"/>
        <v>0.22499999999999998</v>
      </c>
      <c r="CX90">
        <f t="shared" si="100"/>
        <v>0</v>
      </c>
      <c r="CY90">
        <f t="shared" si="101"/>
        <v>1506.3406</v>
      </c>
      <c r="CZ90">
        <f t="shared" si="102"/>
        <v>817.26990000000001</v>
      </c>
      <c r="DC90" t="s">
        <v>3</v>
      </c>
      <c r="DD90" t="s">
        <v>3</v>
      </c>
      <c r="DE90" t="s">
        <v>133</v>
      </c>
      <c r="DF90" t="s">
        <v>133</v>
      </c>
      <c r="DG90" t="s">
        <v>134</v>
      </c>
      <c r="DH90" t="s">
        <v>3</v>
      </c>
      <c r="DI90" t="s">
        <v>134</v>
      </c>
      <c r="DJ90" t="s">
        <v>133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1013</v>
      </c>
      <c r="DV90" t="s">
        <v>186</v>
      </c>
      <c r="DW90" t="s">
        <v>186</v>
      </c>
      <c r="DX90">
        <v>1</v>
      </c>
      <c r="DZ90" t="s">
        <v>3</v>
      </c>
      <c r="EA90" t="s">
        <v>3</v>
      </c>
      <c r="EB90" t="s">
        <v>3</v>
      </c>
      <c r="EC90" t="s">
        <v>3</v>
      </c>
      <c r="EE90">
        <v>29085511</v>
      </c>
      <c r="EF90">
        <v>2</v>
      </c>
      <c r="EG90" t="s">
        <v>135</v>
      </c>
      <c r="EH90">
        <v>0</v>
      </c>
      <c r="EI90" t="s">
        <v>3</v>
      </c>
      <c r="EJ90">
        <v>1</v>
      </c>
      <c r="EK90">
        <v>11001</v>
      </c>
      <c r="EL90" t="s">
        <v>23</v>
      </c>
      <c r="EM90" t="s">
        <v>188</v>
      </c>
      <c r="EO90" t="s">
        <v>138</v>
      </c>
      <c r="EQ90">
        <v>0</v>
      </c>
      <c r="ER90">
        <v>2068.7800000000002</v>
      </c>
      <c r="ES90">
        <v>1735.32</v>
      </c>
      <c r="ET90">
        <v>28.6</v>
      </c>
      <c r="EU90">
        <v>2.4300000000000002</v>
      </c>
      <c r="EV90">
        <v>304.86</v>
      </c>
      <c r="EW90">
        <v>35.74</v>
      </c>
      <c r="EX90">
        <v>0.18</v>
      </c>
      <c r="EY90">
        <v>0</v>
      </c>
      <c r="FQ90">
        <v>0</v>
      </c>
      <c r="FR90">
        <f t="shared" si="103"/>
        <v>0</v>
      </c>
      <c r="FS90">
        <v>0</v>
      </c>
      <c r="FT90" t="s">
        <v>139</v>
      </c>
      <c r="FU90" t="s">
        <v>25</v>
      </c>
      <c r="FV90" t="s">
        <v>25</v>
      </c>
      <c r="FW90" t="s">
        <v>26</v>
      </c>
      <c r="FX90">
        <v>110.7</v>
      </c>
      <c r="FY90">
        <v>63.75</v>
      </c>
      <c r="GA90" t="s">
        <v>3</v>
      </c>
      <c r="GD90">
        <v>1</v>
      </c>
      <c r="GF90">
        <v>-1478680915</v>
      </c>
      <c r="GG90">
        <v>2</v>
      </c>
      <c r="GH90">
        <v>1</v>
      </c>
      <c r="GI90">
        <v>2</v>
      </c>
      <c r="GJ90">
        <v>0</v>
      </c>
      <c r="GK90">
        <v>0</v>
      </c>
      <c r="GL90">
        <f t="shared" si="104"/>
        <v>0</v>
      </c>
      <c r="GM90">
        <f t="shared" si="105"/>
        <v>4794.34</v>
      </c>
      <c r="GN90">
        <f t="shared" si="106"/>
        <v>4794.34</v>
      </c>
      <c r="GO90">
        <f t="shared" si="107"/>
        <v>0</v>
      </c>
      <c r="GP90">
        <f t="shared" si="108"/>
        <v>0</v>
      </c>
      <c r="GR90">
        <v>0</v>
      </c>
      <c r="GS90">
        <v>3</v>
      </c>
      <c r="GT90">
        <v>0</v>
      </c>
      <c r="GU90" t="s">
        <v>3</v>
      </c>
      <c r="GV90">
        <f t="shared" si="109"/>
        <v>0</v>
      </c>
      <c r="GW90">
        <v>1</v>
      </c>
      <c r="GX90">
        <f t="shared" si="110"/>
        <v>0</v>
      </c>
      <c r="HA90">
        <v>0</v>
      </c>
      <c r="HB90">
        <v>0</v>
      </c>
      <c r="HC90">
        <f t="shared" si="111"/>
        <v>0</v>
      </c>
      <c r="HE90" t="s">
        <v>3</v>
      </c>
      <c r="HF90" t="s">
        <v>3</v>
      </c>
      <c r="IK90">
        <v>0</v>
      </c>
    </row>
    <row r="91" spans="1:245">
      <c r="A91">
        <v>17</v>
      </c>
      <c r="B91">
        <v>1</v>
      </c>
      <c r="C91">
        <f>ROW(SmtRes!A63)</f>
        <v>63</v>
      </c>
      <c r="D91">
        <f>ROW(EtalonRes!A62)</f>
        <v>62</v>
      </c>
      <c r="E91" t="s">
        <v>62</v>
      </c>
      <c r="F91" t="s">
        <v>189</v>
      </c>
      <c r="G91" t="s">
        <v>190</v>
      </c>
      <c r="H91" t="s">
        <v>38</v>
      </c>
      <c r="I91">
        <f>ROUND(13.6/100,9)</f>
        <v>0.13600000000000001</v>
      </c>
      <c r="J91">
        <v>0</v>
      </c>
      <c r="O91">
        <f t="shared" si="77"/>
        <v>8545.1299999999992</v>
      </c>
      <c r="P91">
        <f t="shared" si="78"/>
        <v>5653.85</v>
      </c>
      <c r="Q91">
        <f t="shared" si="79"/>
        <v>192.17</v>
      </c>
      <c r="R91">
        <f t="shared" si="80"/>
        <v>44.36</v>
      </c>
      <c r="S91">
        <f t="shared" si="81"/>
        <v>2699.11</v>
      </c>
      <c r="T91">
        <f t="shared" si="82"/>
        <v>0</v>
      </c>
      <c r="U91">
        <f t="shared" si="83"/>
        <v>9.4966079999999984</v>
      </c>
      <c r="V91">
        <f t="shared" si="84"/>
        <v>9.8600000000000007E-2</v>
      </c>
      <c r="W91">
        <f t="shared" si="85"/>
        <v>0</v>
      </c>
      <c r="X91">
        <f t="shared" si="86"/>
        <v>2578.86</v>
      </c>
      <c r="Y91">
        <f t="shared" si="87"/>
        <v>1399.17</v>
      </c>
      <c r="AA91">
        <v>36401907</v>
      </c>
      <c r="AB91">
        <f t="shared" si="88"/>
        <v>7074.5</v>
      </c>
      <c r="AC91">
        <f t="shared" si="89"/>
        <v>6356.64</v>
      </c>
      <c r="AD91">
        <f>ROUND(((((ET91*1.25))-((EU91*1.25)))+AE91),2)</f>
        <v>122.23</v>
      </c>
      <c r="AE91">
        <f>ROUND(((EU91*1.25)),2)</f>
        <v>9.7899999999999991</v>
      </c>
      <c r="AF91">
        <f>ROUND(((EV91*1.15)),2)</f>
        <v>595.63</v>
      </c>
      <c r="AG91">
        <f t="shared" si="90"/>
        <v>0</v>
      </c>
      <c r="AH91">
        <f>((EW91*1.15))</f>
        <v>69.827999999999989</v>
      </c>
      <c r="AI91">
        <f>((EX91*1.25))</f>
        <v>0.72499999999999998</v>
      </c>
      <c r="AJ91">
        <f t="shared" si="91"/>
        <v>0</v>
      </c>
      <c r="AK91">
        <v>6972.36</v>
      </c>
      <c r="AL91">
        <v>6356.64</v>
      </c>
      <c r="AM91">
        <v>97.78</v>
      </c>
      <c r="AN91">
        <v>7.83</v>
      </c>
      <c r="AO91">
        <v>517.94000000000005</v>
      </c>
      <c r="AP91">
        <v>0</v>
      </c>
      <c r="AQ91">
        <v>60.72</v>
      </c>
      <c r="AR91">
        <v>0.57999999999999996</v>
      </c>
      <c r="AS91">
        <v>0</v>
      </c>
      <c r="AT91">
        <v>94</v>
      </c>
      <c r="AU91">
        <v>51</v>
      </c>
      <c r="AV91">
        <v>1</v>
      </c>
      <c r="AW91">
        <v>1</v>
      </c>
      <c r="AZ91">
        <v>1</v>
      </c>
      <c r="BA91">
        <v>33.32</v>
      </c>
      <c r="BB91">
        <v>11.56</v>
      </c>
      <c r="BC91">
        <v>6.54</v>
      </c>
      <c r="BD91" t="s">
        <v>3</v>
      </c>
      <c r="BE91" t="s">
        <v>3</v>
      </c>
      <c r="BF91" t="s">
        <v>3</v>
      </c>
      <c r="BG91" t="s">
        <v>3</v>
      </c>
      <c r="BH91">
        <v>0</v>
      </c>
      <c r="BI91">
        <v>1</v>
      </c>
      <c r="BJ91" t="s">
        <v>191</v>
      </c>
      <c r="BM91">
        <v>11001</v>
      </c>
      <c r="BN91">
        <v>0</v>
      </c>
      <c r="BO91" t="s">
        <v>189</v>
      </c>
      <c r="BP91">
        <v>1</v>
      </c>
      <c r="BQ91">
        <v>2</v>
      </c>
      <c r="BR91">
        <v>0</v>
      </c>
      <c r="BS91">
        <v>33.32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123</v>
      </c>
      <c r="CA91">
        <v>75</v>
      </c>
      <c r="CE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 t="shared" si="92"/>
        <v>8545.130000000001</v>
      </c>
      <c r="CQ91">
        <f t="shared" si="93"/>
        <v>41572.425600000002</v>
      </c>
      <c r="CR91">
        <f t="shared" si="94"/>
        <v>1412.9788000000001</v>
      </c>
      <c r="CS91">
        <f t="shared" si="95"/>
        <v>326.20279999999997</v>
      </c>
      <c r="CT91">
        <f t="shared" si="96"/>
        <v>19846.391599999999</v>
      </c>
      <c r="CU91">
        <f t="shared" si="97"/>
        <v>0</v>
      </c>
      <c r="CV91">
        <f t="shared" si="98"/>
        <v>69.827999999999989</v>
      </c>
      <c r="CW91">
        <f t="shared" si="99"/>
        <v>0.72499999999999998</v>
      </c>
      <c r="CX91">
        <f t="shared" si="100"/>
        <v>0</v>
      </c>
      <c r="CY91">
        <f t="shared" si="101"/>
        <v>2578.8618000000001</v>
      </c>
      <c r="CZ91">
        <f t="shared" si="102"/>
        <v>1399.1696999999999</v>
      </c>
      <c r="DC91" t="s">
        <v>3</v>
      </c>
      <c r="DD91" t="s">
        <v>3</v>
      </c>
      <c r="DE91" t="s">
        <v>133</v>
      </c>
      <c r="DF91" t="s">
        <v>133</v>
      </c>
      <c r="DG91" t="s">
        <v>134</v>
      </c>
      <c r="DH91" t="s">
        <v>3</v>
      </c>
      <c r="DI91" t="s">
        <v>134</v>
      </c>
      <c r="DJ91" t="s">
        <v>133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1013</v>
      </c>
      <c r="DV91" t="s">
        <v>38</v>
      </c>
      <c r="DW91" t="s">
        <v>38</v>
      </c>
      <c r="DX91">
        <v>1</v>
      </c>
      <c r="DZ91" t="s">
        <v>3</v>
      </c>
      <c r="EA91" t="s">
        <v>3</v>
      </c>
      <c r="EB91" t="s">
        <v>3</v>
      </c>
      <c r="EC91" t="s">
        <v>3</v>
      </c>
      <c r="EE91">
        <v>29085511</v>
      </c>
      <c r="EF91">
        <v>2</v>
      </c>
      <c r="EG91" t="s">
        <v>135</v>
      </c>
      <c r="EH91">
        <v>0</v>
      </c>
      <c r="EI91" t="s">
        <v>3</v>
      </c>
      <c r="EJ91">
        <v>1</v>
      </c>
      <c r="EK91">
        <v>11001</v>
      </c>
      <c r="EL91" t="s">
        <v>23</v>
      </c>
      <c r="EM91" t="s">
        <v>188</v>
      </c>
      <c r="EO91" t="s">
        <v>3</v>
      </c>
      <c r="EQ91">
        <v>0</v>
      </c>
      <c r="ER91">
        <v>6972.36</v>
      </c>
      <c r="ES91">
        <v>6356.64</v>
      </c>
      <c r="ET91">
        <v>97.78</v>
      </c>
      <c r="EU91">
        <v>7.83</v>
      </c>
      <c r="EV91">
        <v>517.94000000000005</v>
      </c>
      <c r="EW91">
        <v>60.72</v>
      </c>
      <c r="EX91">
        <v>0.57999999999999996</v>
      </c>
      <c r="EY91">
        <v>0</v>
      </c>
      <c r="FQ91">
        <v>0</v>
      </c>
      <c r="FR91">
        <f t="shared" si="103"/>
        <v>0</v>
      </c>
      <c r="FS91">
        <v>0</v>
      </c>
      <c r="FT91" t="s">
        <v>139</v>
      </c>
      <c r="FU91" t="s">
        <v>25</v>
      </c>
      <c r="FV91" t="s">
        <v>25</v>
      </c>
      <c r="FW91" t="s">
        <v>26</v>
      </c>
      <c r="FX91">
        <v>110.7</v>
      </c>
      <c r="FY91">
        <v>63.75</v>
      </c>
      <c r="GA91" t="s">
        <v>3</v>
      </c>
      <c r="GD91">
        <v>1</v>
      </c>
      <c r="GF91">
        <v>1837524583</v>
      </c>
      <c r="GG91">
        <v>2</v>
      </c>
      <c r="GH91">
        <v>1</v>
      </c>
      <c r="GI91">
        <v>2</v>
      </c>
      <c r="GJ91">
        <v>0</v>
      </c>
      <c r="GK91">
        <v>0</v>
      </c>
      <c r="GL91">
        <f t="shared" si="104"/>
        <v>0</v>
      </c>
      <c r="GM91">
        <f t="shared" si="105"/>
        <v>12523.16</v>
      </c>
      <c r="GN91">
        <f t="shared" si="106"/>
        <v>12523.16</v>
      </c>
      <c r="GO91">
        <f t="shared" si="107"/>
        <v>0</v>
      </c>
      <c r="GP91">
        <f t="shared" si="108"/>
        <v>0</v>
      </c>
      <c r="GR91">
        <v>0</v>
      </c>
      <c r="GS91">
        <v>3</v>
      </c>
      <c r="GT91">
        <v>0</v>
      </c>
      <c r="GU91" t="s">
        <v>3</v>
      </c>
      <c r="GV91">
        <f t="shared" si="109"/>
        <v>0</v>
      </c>
      <c r="GW91">
        <v>1</v>
      </c>
      <c r="GX91">
        <f t="shared" si="110"/>
        <v>0</v>
      </c>
      <c r="HA91">
        <v>0</v>
      </c>
      <c r="HB91">
        <v>0</v>
      </c>
      <c r="HC91">
        <f t="shared" si="111"/>
        <v>0</v>
      </c>
      <c r="HE91" t="s">
        <v>3</v>
      </c>
      <c r="HF91" t="s">
        <v>3</v>
      </c>
      <c r="IK91">
        <v>0</v>
      </c>
    </row>
    <row r="92" spans="1:245">
      <c r="A92">
        <v>17</v>
      </c>
      <c r="B92">
        <v>1</v>
      </c>
      <c r="C92">
        <f>ROW(SmtRes!A70)</f>
        <v>70</v>
      </c>
      <c r="D92">
        <f>ROW(EtalonRes!A69)</f>
        <v>69</v>
      </c>
      <c r="E92" t="s">
        <v>67</v>
      </c>
      <c r="F92" t="s">
        <v>192</v>
      </c>
      <c r="G92" t="s">
        <v>193</v>
      </c>
      <c r="H92" t="s">
        <v>186</v>
      </c>
      <c r="I92">
        <f>ROUND(13.6/100,9)</f>
        <v>0.13600000000000001</v>
      </c>
      <c r="J92">
        <v>0</v>
      </c>
      <c r="O92">
        <f t="shared" si="77"/>
        <v>7051.19</v>
      </c>
      <c r="P92">
        <f t="shared" si="78"/>
        <v>5027.1000000000004</v>
      </c>
      <c r="Q92">
        <f t="shared" si="79"/>
        <v>693.18</v>
      </c>
      <c r="R92">
        <f t="shared" si="80"/>
        <v>381.78</v>
      </c>
      <c r="S92">
        <f t="shared" si="81"/>
        <v>1330.91</v>
      </c>
      <c r="T92">
        <f t="shared" si="82"/>
        <v>0</v>
      </c>
      <c r="U92">
        <f t="shared" si="83"/>
        <v>4.8890640000000003</v>
      </c>
      <c r="V92">
        <f t="shared" si="84"/>
        <v>1.139</v>
      </c>
      <c r="W92">
        <f t="shared" si="85"/>
        <v>0</v>
      </c>
      <c r="X92">
        <f t="shared" si="86"/>
        <v>1609.93</v>
      </c>
      <c r="Y92">
        <f t="shared" si="87"/>
        <v>873.47</v>
      </c>
      <c r="AA92">
        <v>36401907</v>
      </c>
      <c r="AB92">
        <f t="shared" si="88"/>
        <v>6346.71</v>
      </c>
      <c r="AC92">
        <f t="shared" si="89"/>
        <v>5583.68</v>
      </c>
      <c r="AD92">
        <f>ROUND(((((ET92*1.25))-((EU92*1.25)))+AE92),2)</f>
        <v>469.33</v>
      </c>
      <c r="AE92">
        <f>ROUND(((EU92*1.25)),2)</f>
        <v>84.25</v>
      </c>
      <c r="AF92">
        <f>ROUND(((EV92*1.15)),2)</f>
        <v>293.7</v>
      </c>
      <c r="AG92">
        <f t="shared" si="90"/>
        <v>0</v>
      </c>
      <c r="AH92">
        <f>((EW92*1.15))</f>
        <v>35.948999999999998</v>
      </c>
      <c r="AI92">
        <f>((EX92*1.25))</f>
        <v>8.375</v>
      </c>
      <c r="AJ92">
        <f t="shared" si="91"/>
        <v>0</v>
      </c>
      <c r="AK92">
        <v>6214.53</v>
      </c>
      <c r="AL92">
        <v>5583.68</v>
      </c>
      <c r="AM92">
        <v>375.46</v>
      </c>
      <c r="AN92">
        <v>67.400000000000006</v>
      </c>
      <c r="AO92">
        <v>255.39</v>
      </c>
      <c r="AP92">
        <v>0</v>
      </c>
      <c r="AQ92">
        <v>31.26</v>
      </c>
      <c r="AR92">
        <v>6.7</v>
      </c>
      <c r="AS92">
        <v>0</v>
      </c>
      <c r="AT92">
        <v>94</v>
      </c>
      <c r="AU92">
        <v>51</v>
      </c>
      <c r="AV92">
        <v>1</v>
      </c>
      <c r="AW92">
        <v>1</v>
      </c>
      <c r="AZ92">
        <v>1</v>
      </c>
      <c r="BA92">
        <v>33.32</v>
      </c>
      <c r="BB92">
        <v>10.86</v>
      </c>
      <c r="BC92">
        <v>6.62</v>
      </c>
      <c r="BD92" t="s">
        <v>3</v>
      </c>
      <c r="BE92" t="s">
        <v>3</v>
      </c>
      <c r="BF92" t="s">
        <v>3</v>
      </c>
      <c r="BG92" t="s">
        <v>3</v>
      </c>
      <c r="BH92">
        <v>0</v>
      </c>
      <c r="BI92">
        <v>1</v>
      </c>
      <c r="BJ92" t="s">
        <v>194</v>
      </c>
      <c r="BM92">
        <v>11001</v>
      </c>
      <c r="BN92">
        <v>0</v>
      </c>
      <c r="BO92" t="s">
        <v>192</v>
      </c>
      <c r="BP92">
        <v>1</v>
      </c>
      <c r="BQ92">
        <v>2</v>
      </c>
      <c r="BR92">
        <v>0</v>
      </c>
      <c r="BS92">
        <v>33.32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123</v>
      </c>
      <c r="CA92">
        <v>75</v>
      </c>
      <c r="CE92">
        <v>0</v>
      </c>
      <c r="CF92">
        <v>0</v>
      </c>
      <c r="CG92">
        <v>0</v>
      </c>
      <c r="CM92">
        <v>0</v>
      </c>
      <c r="CN92" t="s">
        <v>3</v>
      </c>
      <c r="CO92">
        <v>0</v>
      </c>
      <c r="CP92">
        <f t="shared" si="92"/>
        <v>7051.1900000000005</v>
      </c>
      <c r="CQ92">
        <f t="shared" si="93"/>
        <v>36963.961600000002</v>
      </c>
      <c r="CR92">
        <f t="shared" si="94"/>
        <v>5096.9237999999996</v>
      </c>
      <c r="CS92">
        <f t="shared" si="95"/>
        <v>2807.21</v>
      </c>
      <c r="CT92">
        <f t="shared" si="96"/>
        <v>9786.0839999999989</v>
      </c>
      <c r="CU92">
        <f t="shared" si="97"/>
        <v>0</v>
      </c>
      <c r="CV92">
        <f t="shared" si="98"/>
        <v>35.948999999999998</v>
      </c>
      <c r="CW92">
        <f t="shared" si="99"/>
        <v>8.375</v>
      </c>
      <c r="CX92">
        <f t="shared" si="100"/>
        <v>0</v>
      </c>
      <c r="CY92">
        <f t="shared" si="101"/>
        <v>1609.9286000000002</v>
      </c>
      <c r="CZ92">
        <f t="shared" si="102"/>
        <v>873.47190000000001</v>
      </c>
      <c r="DC92" t="s">
        <v>3</v>
      </c>
      <c r="DD92" t="s">
        <v>3</v>
      </c>
      <c r="DE92" t="s">
        <v>133</v>
      </c>
      <c r="DF92" t="s">
        <v>133</v>
      </c>
      <c r="DG92" t="s">
        <v>134</v>
      </c>
      <c r="DH92" t="s">
        <v>3</v>
      </c>
      <c r="DI92" t="s">
        <v>134</v>
      </c>
      <c r="DJ92" t="s">
        <v>133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1013</v>
      </c>
      <c r="DV92" t="s">
        <v>186</v>
      </c>
      <c r="DW92" t="s">
        <v>186</v>
      </c>
      <c r="DX92">
        <v>1</v>
      </c>
      <c r="DZ92" t="s">
        <v>3</v>
      </c>
      <c r="EA92" t="s">
        <v>3</v>
      </c>
      <c r="EB92" t="s">
        <v>3</v>
      </c>
      <c r="EC92" t="s">
        <v>3</v>
      </c>
      <c r="EE92">
        <v>29085511</v>
      </c>
      <c r="EF92">
        <v>2</v>
      </c>
      <c r="EG92" t="s">
        <v>135</v>
      </c>
      <c r="EH92">
        <v>0</v>
      </c>
      <c r="EI92" t="s">
        <v>3</v>
      </c>
      <c r="EJ92">
        <v>1</v>
      </c>
      <c r="EK92">
        <v>11001</v>
      </c>
      <c r="EL92" t="s">
        <v>23</v>
      </c>
      <c r="EM92" t="s">
        <v>188</v>
      </c>
      <c r="EO92" t="s">
        <v>3</v>
      </c>
      <c r="EQ92">
        <v>0</v>
      </c>
      <c r="ER92">
        <v>6214.53</v>
      </c>
      <c r="ES92">
        <v>5583.68</v>
      </c>
      <c r="ET92">
        <v>375.46</v>
      </c>
      <c r="EU92">
        <v>67.400000000000006</v>
      </c>
      <c r="EV92">
        <v>255.39</v>
      </c>
      <c r="EW92">
        <v>31.26</v>
      </c>
      <c r="EX92">
        <v>6.7</v>
      </c>
      <c r="EY92">
        <v>0</v>
      </c>
      <c r="FQ92">
        <v>0</v>
      </c>
      <c r="FR92">
        <f t="shared" si="103"/>
        <v>0</v>
      </c>
      <c r="FS92">
        <v>0</v>
      </c>
      <c r="FT92" t="s">
        <v>139</v>
      </c>
      <c r="FU92" t="s">
        <v>25</v>
      </c>
      <c r="FV92" t="s">
        <v>25</v>
      </c>
      <c r="FW92" t="s">
        <v>26</v>
      </c>
      <c r="FX92">
        <v>110.7</v>
      </c>
      <c r="FY92">
        <v>63.75</v>
      </c>
      <c r="GA92" t="s">
        <v>3</v>
      </c>
      <c r="GD92">
        <v>1</v>
      </c>
      <c r="GF92">
        <v>1220877284</v>
      </c>
      <c r="GG92">
        <v>2</v>
      </c>
      <c r="GH92">
        <v>1</v>
      </c>
      <c r="GI92">
        <v>2</v>
      </c>
      <c r="GJ92">
        <v>0</v>
      </c>
      <c r="GK92">
        <v>0</v>
      </c>
      <c r="GL92">
        <f t="shared" si="104"/>
        <v>0</v>
      </c>
      <c r="GM92">
        <f t="shared" si="105"/>
        <v>9534.59</v>
      </c>
      <c r="GN92">
        <f t="shared" si="106"/>
        <v>9534.59</v>
      </c>
      <c r="GO92">
        <f t="shared" si="107"/>
        <v>0</v>
      </c>
      <c r="GP92">
        <f t="shared" si="108"/>
        <v>0</v>
      </c>
      <c r="GR92">
        <v>0</v>
      </c>
      <c r="GS92">
        <v>3</v>
      </c>
      <c r="GT92">
        <v>0</v>
      </c>
      <c r="GU92" t="s">
        <v>3</v>
      </c>
      <c r="GV92">
        <f t="shared" si="109"/>
        <v>0</v>
      </c>
      <c r="GW92">
        <v>1</v>
      </c>
      <c r="GX92">
        <f t="shared" si="110"/>
        <v>0</v>
      </c>
      <c r="HA92">
        <v>0</v>
      </c>
      <c r="HB92">
        <v>0</v>
      </c>
      <c r="HC92">
        <f t="shared" si="111"/>
        <v>0</v>
      </c>
      <c r="HE92" t="s">
        <v>3</v>
      </c>
      <c r="HF92" t="s">
        <v>3</v>
      </c>
      <c r="IK92">
        <v>0</v>
      </c>
    </row>
    <row r="93" spans="1:245">
      <c r="A93">
        <v>17</v>
      </c>
      <c r="B93">
        <v>1</v>
      </c>
      <c r="C93">
        <f>ROW(SmtRes!A79)</f>
        <v>79</v>
      </c>
      <c r="D93">
        <f>ROW(EtalonRes!A77)</f>
        <v>77</v>
      </c>
      <c r="E93" t="s">
        <v>195</v>
      </c>
      <c r="F93" t="s">
        <v>196</v>
      </c>
      <c r="G93" t="s">
        <v>197</v>
      </c>
      <c r="H93" t="s">
        <v>198</v>
      </c>
      <c r="I93">
        <f>ROUND(13.6/100,9)</f>
        <v>0.13600000000000001</v>
      </c>
      <c r="J93">
        <v>0</v>
      </c>
      <c r="O93">
        <f t="shared" si="77"/>
        <v>2833.6</v>
      </c>
      <c r="P93">
        <f t="shared" si="78"/>
        <v>812.04</v>
      </c>
      <c r="Q93">
        <f t="shared" si="79"/>
        <v>9.66</v>
      </c>
      <c r="R93">
        <f t="shared" si="80"/>
        <v>3.08</v>
      </c>
      <c r="S93">
        <f t="shared" si="81"/>
        <v>2011.9</v>
      </c>
      <c r="T93">
        <f t="shared" si="82"/>
        <v>0</v>
      </c>
      <c r="U93">
        <f t="shared" si="83"/>
        <v>7.0786639999999998</v>
      </c>
      <c r="V93">
        <f t="shared" si="84"/>
        <v>6.8000000000000005E-3</v>
      </c>
      <c r="W93">
        <f t="shared" si="85"/>
        <v>0</v>
      </c>
      <c r="X93">
        <f t="shared" si="86"/>
        <v>1894.08</v>
      </c>
      <c r="Y93">
        <f t="shared" si="87"/>
        <v>1027.6400000000001</v>
      </c>
      <c r="AA93">
        <v>36401907</v>
      </c>
      <c r="AB93">
        <f t="shared" si="88"/>
        <v>1239.96</v>
      </c>
      <c r="AC93">
        <f t="shared" si="89"/>
        <v>788.76</v>
      </c>
      <c r="AD93">
        <f>ROUND(((((ET93*1.25))-((EU93*1.25)))+AE93),2)</f>
        <v>7.22</v>
      </c>
      <c r="AE93">
        <f>ROUND(((EU93*1.25)),2)</f>
        <v>0.68</v>
      </c>
      <c r="AF93">
        <f>ROUND(((EV93*1.15)),2)</f>
        <v>443.98</v>
      </c>
      <c r="AG93">
        <f t="shared" si="90"/>
        <v>0</v>
      </c>
      <c r="AH93">
        <f>((EW93*1.15))</f>
        <v>52.048999999999992</v>
      </c>
      <c r="AI93">
        <f>((EX93*1.25))</f>
        <v>0.05</v>
      </c>
      <c r="AJ93">
        <f t="shared" si="91"/>
        <v>0</v>
      </c>
      <c r="AK93">
        <v>1180.5999999999999</v>
      </c>
      <c r="AL93">
        <v>788.76</v>
      </c>
      <c r="AM93">
        <v>5.77</v>
      </c>
      <c r="AN93">
        <v>0.54</v>
      </c>
      <c r="AO93">
        <v>386.07</v>
      </c>
      <c r="AP93">
        <v>0</v>
      </c>
      <c r="AQ93">
        <v>45.26</v>
      </c>
      <c r="AR93">
        <v>0.04</v>
      </c>
      <c r="AS93">
        <v>0</v>
      </c>
      <c r="AT93">
        <v>94</v>
      </c>
      <c r="AU93">
        <v>51</v>
      </c>
      <c r="AV93">
        <v>1</v>
      </c>
      <c r="AW93">
        <v>1</v>
      </c>
      <c r="AZ93">
        <v>1</v>
      </c>
      <c r="BA93">
        <v>33.32</v>
      </c>
      <c r="BB93">
        <v>9.84</v>
      </c>
      <c r="BC93">
        <v>7.57</v>
      </c>
      <c r="BD93" t="s">
        <v>3</v>
      </c>
      <c r="BE93" t="s">
        <v>3</v>
      </c>
      <c r="BF93" t="s">
        <v>3</v>
      </c>
      <c r="BG93" t="s">
        <v>3</v>
      </c>
      <c r="BH93">
        <v>0</v>
      </c>
      <c r="BI93">
        <v>1</v>
      </c>
      <c r="BJ93" t="s">
        <v>199</v>
      </c>
      <c r="BM93">
        <v>11001</v>
      </c>
      <c r="BN93">
        <v>0</v>
      </c>
      <c r="BO93" t="s">
        <v>196</v>
      </c>
      <c r="BP93">
        <v>1</v>
      </c>
      <c r="BQ93">
        <v>2</v>
      </c>
      <c r="BR93">
        <v>0</v>
      </c>
      <c r="BS93">
        <v>33.32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123</v>
      </c>
      <c r="CA93">
        <v>75</v>
      </c>
      <c r="CE93">
        <v>0</v>
      </c>
      <c r="CF93">
        <v>0</v>
      </c>
      <c r="CG93">
        <v>0</v>
      </c>
      <c r="CM93">
        <v>0</v>
      </c>
      <c r="CN93" t="s">
        <v>904</v>
      </c>
      <c r="CO93">
        <v>0</v>
      </c>
      <c r="CP93">
        <f t="shared" si="92"/>
        <v>2833.6</v>
      </c>
      <c r="CQ93">
        <f t="shared" si="93"/>
        <v>5970.9132</v>
      </c>
      <c r="CR93">
        <f t="shared" si="94"/>
        <v>71.044799999999995</v>
      </c>
      <c r="CS93">
        <f t="shared" si="95"/>
        <v>22.657600000000002</v>
      </c>
      <c r="CT93">
        <f t="shared" si="96"/>
        <v>14793.4136</v>
      </c>
      <c r="CU93">
        <f t="shared" si="97"/>
        <v>0</v>
      </c>
      <c r="CV93">
        <f t="shared" si="98"/>
        <v>52.048999999999992</v>
      </c>
      <c r="CW93">
        <f t="shared" si="99"/>
        <v>0.05</v>
      </c>
      <c r="CX93">
        <f t="shared" si="100"/>
        <v>0</v>
      </c>
      <c r="CY93">
        <f t="shared" si="101"/>
        <v>1894.0811999999999</v>
      </c>
      <c r="CZ93">
        <f t="shared" si="102"/>
        <v>1027.6397999999999</v>
      </c>
      <c r="DC93" t="s">
        <v>3</v>
      </c>
      <c r="DD93" t="s">
        <v>3</v>
      </c>
      <c r="DE93" t="s">
        <v>133</v>
      </c>
      <c r="DF93" t="s">
        <v>133</v>
      </c>
      <c r="DG93" t="s">
        <v>134</v>
      </c>
      <c r="DH93" t="s">
        <v>3</v>
      </c>
      <c r="DI93" t="s">
        <v>134</v>
      </c>
      <c r="DJ93" t="s">
        <v>133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1005</v>
      </c>
      <c r="DV93" t="s">
        <v>198</v>
      </c>
      <c r="DW93" t="s">
        <v>198</v>
      </c>
      <c r="DX93">
        <v>100</v>
      </c>
      <c r="DZ93" t="s">
        <v>3</v>
      </c>
      <c r="EA93" t="s">
        <v>3</v>
      </c>
      <c r="EB93" t="s">
        <v>3</v>
      </c>
      <c r="EC93" t="s">
        <v>3</v>
      </c>
      <c r="EE93">
        <v>29085511</v>
      </c>
      <c r="EF93">
        <v>2</v>
      </c>
      <c r="EG93" t="s">
        <v>135</v>
      </c>
      <c r="EH93">
        <v>0</v>
      </c>
      <c r="EI93" t="s">
        <v>3</v>
      </c>
      <c r="EJ93">
        <v>1</v>
      </c>
      <c r="EK93">
        <v>11001</v>
      </c>
      <c r="EL93" t="s">
        <v>23</v>
      </c>
      <c r="EM93" t="s">
        <v>188</v>
      </c>
      <c r="EO93" t="s">
        <v>138</v>
      </c>
      <c r="EQ93">
        <v>0</v>
      </c>
      <c r="ER93">
        <v>1180.5999999999999</v>
      </c>
      <c r="ES93">
        <v>788.76</v>
      </c>
      <c r="ET93">
        <v>5.77</v>
      </c>
      <c r="EU93">
        <v>0.54</v>
      </c>
      <c r="EV93">
        <v>386.07</v>
      </c>
      <c r="EW93">
        <v>45.26</v>
      </c>
      <c r="EX93">
        <v>0.04</v>
      </c>
      <c r="EY93">
        <v>0</v>
      </c>
      <c r="FQ93">
        <v>0</v>
      </c>
      <c r="FR93">
        <f t="shared" si="103"/>
        <v>0</v>
      </c>
      <c r="FS93">
        <v>0</v>
      </c>
      <c r="FT93" t="s">
        <v>139</v>
      </c>
      <c r="FU93" t="s">
        <v>25</v>
      </c>
      <c r="FV93" t="s">
        <v>25</v>
      </c>
      <c r="FW93" t="s">
        <v>26</v>
      </c>
      <c r="FX93">
        <v>110.7</v>
      </c>
      <c r="FY93">
        <v>63.75</v>
      </c>
      <c r="GA93" t="s">
        <v>3</v>
      </c>
      <c r="GD93">
        <v>1</v>
      </c>
      <c r="GF93">
        <v>-295419027</v>
      </c>
      <c r="GG93">
        <v>2</v>
      </c>
      <c r="GH93">
        <v>1</v>
      </c>
      <c r="GI93">
        <v>2</v>
      </c>
      <c r="GJ93">
        <v>0</v>
      </c>
      <c r="GK93">
        <v>0</v>
      </c>
      <c r="GL93">
        <f t="shared" si="104"/>
        <v>0</v>
      </c>
      <c r="GM93">
        <f t="shared" si="105"/>
        <v>5755.32</v>
      </c>
      <c r="GN93">
        <f t="shared" si="106"/>
        <v>5755.32</v>
      </c>
      <c r="GO93">
        <f t="shared" si="107"/>
        <v>0</v>
      </c>
      <c r="GP93">
        <f t="shared" si="108"/>
        <v>0</v>
      </c>
      <c r="GR93">
        <v>0</v>
      </c>
      <c r="GS93">
        <v>3</v>
      </c>
      <c r="GT93">
        <v>0</v>
      </c>
      <c r="GU93" t="s">
        <v>3</v>
      </c>
      <c r="GV93">
        <f t="shared" si="109"/>
        <v>0</v>
      </c>
      <c r="GW93">
        <v>1</v>
      </c>
      <c r="GX93">
        <f t="shared" si="110"/>
        <v>0</v>
      </c>
      <c r="HA93">
        <v>0</v>
      </c>
      <c r="HB93">
        <v>0</v>
      </c>
      <c r="HC93">
        <f t="shared" si="111"/>
        <v>0</v>
      </c>
      <c r="HE93" t="s">
        <v>3</v>
      </c>
      <c r="HF93" t="s">
        <v>3</v>
      </c>
      <c r="IK93">
        <v>0</v>
      </c>
    </row>
    <row r="94" spans="1:245">
      <c r="A94">
        <v>18</v>
      </c>
      <c r="B94">
        <v>1</v>
      </c>
      <c r="C94">
        <v>77</v>
      </c>
      <c r="E94" t="s">
        <v>200</v>
      </c>
      <c r="F94" t="s">
        <v>201</v>
      </c>
      <c r="G94" t="s">
        <v>202</v>
      </c>
      <c r="H94" t="s">
        <v>155</v>
      </c>
      <c r="I94">
        <f>I93*J94</f>
        <v>13.872</v>
      </c>
      <c r="J94">
        <v>101.99999999999999</v>
      </c>
      <c r="O94">
        <f t="shared" si="77"/>
        <v>7160.08</v>
      </c>
      <c r="P94">
        <f t="shared" si="78"/>
        <v>7160.08</v>
      </c>
      <c r="Q94">
        <f t="shared" si="79"/>
        <v>0</v>
      </c>
      <c r="R94">
        <f t="shared" si="80"/>
        <v>0</v>
      </c>
      <c r="S94">
        <f t="shared" si="81"/>
        <v>0</v>
      </c>
      <c r="T94">
        <f t="shared" si="82"/>
        <v>0</v>
      </c>
      <c r="U94">
        <f t="shared" si="83"/>
        <v>0</v>
      </c>
      <c r="V94">
        <f t="shared" si="84"/>
        <v>0</v>
      </c>
      <c r="W94">
        <f t="shared" si="85"/>
        <v>52.16</v>
      </c>
      <c r="X94">
        <f t="shared" si="86"/>
        <v>0</v>
      </c>
      <c r="Y94">
        <f t="shared" si="87"/>
        <v>0</v>
      </c>
      <c r="AA94">
        <v>36401907</v>
      </c>
      <c r="AB94">
        <f t="shared" si="88"/>
        <v>82.19</v>
      </c>
      <c r="AC94">
        <f t="shared" si="89"/>
        <v>82.19</v>
      </c>
      <c r="AD94">
        <f>ROUND((((ET94)-(EU94))+AE94),2)</f>
        <v>0</v>
      </c>
      <c r="AE94">
        <f>ROUND((EU94),2)</f>
        <v>0</v>
      </c>
      <c r="AF94">
        <f>ROUND((EV94),2)</f>
        <v>0</v>
      </c>
      <c r="AG94">
        <f t="shared" si="90"/>
        <v>0</v>
      </c>
      <c r="AH94">
        <f>(EW94)</f>
        <v>0</v>
      </c>
      <c r="AI94">
        <f>(EX94)</f>
        <v>0</v>
      </c>
      <c r="AJ94">
        <f t="shared" si="91"/>
        <v>3.76</v>
      </c>
      <c r="AK94">
        <v>82.19</v>
      </c>
      <c r="AL94">
        <v>82.19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3.76</v>
      </c>
      <c r="AT94">
        <v>0</v>
      </c>
      <c r="AU94">
        <v>0</v>
      </c>
      <c r="AV94">
        <v>1</v>
      </c>
      <c r="AW94">
        <v>1</v>
      </c>
      <c r="AZ94">
        <v>1</v>
      </c>
      <c r="BA94">
        <v>1</v>
      </c>
      <c r="BB94">
        <v>1</v>
      </c>
      <c r="BC94">
        <v>6.28</v>
      </c>
      <c r="BD94" t="s">
        <v>3</v>
      </c>
      <c r="BE94" t="s">
        <v>3</v>
      </c>
      <c r="BF94" t="s">
        <v>3</v>
      </c>
      <c r="BG94" t="s">
        <v>3</v>
      </c>
      <c r="BH94">
        <v>3</v>
      </c>
      <c r="BI94">
        <v>1</v>
      </c>
      <c r="BJ94" t="s">
        <v>203</v>
      </c>
      <c r="BM94">
        <v>500001</v>
      </c>
      <c r="BN94">
        <v>0</v>
      </c>
      <c r="BO94" t="s">
        <v>201</v>
      </c>
      <c r="BP94">
        <v>1</v>
      </c>
      <c r="BQ94">
        <v>8</v>
      </c>
      <c r="BR94">
        <v>0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0</v>
      </c>
      <c r="CA94">
        <v>0</v>
      </c>
      <c r="CE94">
        <v>0</v>
      </c>
      <c r="CF94">
        <v>0</v>
      </c>
      <c r="CG94">
        <v>0</v>
      </c>
      <c r="CM94">
        <v>0</v>
      </c>
      <c r="CN94" t="s">
        <v>3</v>
      </c>
      <c r="CO94">
        <v>0</v>
      </c>
      <c r="CP94">
        <f t="shared" si="92"/>
        <v>7160.08</v>
      </c>
      <c r="CQ94">
        <f t="shared" si="93"/>
        <v>516.15319999999997</v>
      </c>
      <c r="CR94">
        <f t="shared" si="94"/>
        <v>0</v>
      </c>
      <c r="CS94">
        <f t="shared" si="95"/>
        <v>0</v>
      </c>
      <c r="CT94">
        <f t="shared" si="96"/>
        <v>0</v>
      </c>
      <c r="CU94">
        <f t="shared" si="97"/>
        <v>0</v>
      </c>
      <c r="CV94">
        <f t="shared" si="98"/>
        <v>0</v>
      </c>
      <c r="CW94">
        <f t="shared" si="99"/>
        <v>0</v>
      </c>
      <c r="CX94">
        <f t="shared" si="100"/>
        <v>3.76</v>
      </c>
      <c r="CY94">
        <f t="shared" si="101"/>
        <v>0</v>
      </c>
      <c r="CZ94">
        <f t="shared" si="102"/>
        <v>0</v>
      </c>
      <c r="DC94" t="s">
        <v>3</v>
      </c>
      <c r="DD94" t="s">
        <v>3</v>
      </c>
      <c r="DE94" t="s">
        <v>3</v>
      </c>
      <c r="DF94" t="s">
        <v>3</v>
      </c>
      <c r="DG94" t="s">
        <v>3</v>
      </c>
      <c r="DH94" t="s">
        <v>3</v>
      </c>
      <c r="DI94" t="s">
        <v>3</v>
      </c>
      <c r="DJ94" t="s">
        <v>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1005</v>
      </c>
      <c r="DV94" t="s">
        <v>155</v>
      </c>
      <c r="DW94" t="s">
        <v>155</v>
      </c>
      <c r="DX94">
        <v>1</v>
      </c>
      <c r="DZ94" t="s">
        <v>3</v>
      </c>
      <c r="EA94" t="s">
        <v>3</v>
      </c>
      <c r="EB94" t="s">
        <v>3</v>
      </c>
      <c r="EC94" t="s">
        <v>3</v>
      </c>
      <c r="EE94">
        <v>29085443</v>
      </c>
      <c r="EF94">
        <v>8</v>
      </c>
      <c r="EG94" t="s">
        <v>144</v>
      </c>
      <c r="EH94">
        <v>0</v>
      </c>
      <c r="EI94" t="s">
        <v>3</v>
      </c>
      <c r="EJ94">
        <v>1</v>
      </c>
      <c r="EK94">
        <v>500001</v>
      </c>
      <c r="EL94" t="s">
        <v>145</v>
      </c>
      <c r="EM94" t="s">
        <v>146</v>
      </c>
      <c r="EO94" t="s">
        <v>3</v>
      </c>
      <c r="EQ94">
        <v>0</v>
      </c>
      <c r="ER94">
        <v>82.19</v>
      </c>
      <c r="ES94">
        <v>82.19</v>
      </c>
      <c r="ET94">
        <v>0</v>
      </c>
      <c r="EU94">
        <v>0</v>
      </c>
      <c r="EV94">
        <v>0</v>
      </c>
      <c r="EW94">
        <v>0</v>
      </c>
      <c r="EX94">
        <v>0</v>
      </c>
      <c r="FQ94">
        <v>0</v>
      </c>
      <c r="FR94">
        <f t="shared" si="103"/>
        <v>0</v>
      </c>
      <c r="FS94">
        <v>0</v>
      </c>
      <c r="FX94">
        <v>0</v>
      </c>
      <c r="FY94">
        <v>0</v>
      </c>
      <c r="GA94" t="s">
        <v>3</v>
      </c>
      <c r="GD94">
        <v>1</v>
      </c>
      <c r="GF94">
        <v>-100917442</v>
      </c>
      <c r="GG94">
        <v>2</v>
      </c>
      <c r="GH94">
        <v>1</v>
      </c>
      <c r="GI94">
        <v>2</v>
      </c>
      <c r="GJ94">
        <v>0</v>
      </c>
      <c r="GK94">
        <v>0</v>
      </c>
      <c r="GL94">
        <f t="shared" si="104"/>
        <v>0</v>
      </c>
      <c r="GM94">
        <f t="shared" si="105"/>
        <v>7160.08</v>
      </c>
      <c r="GN94">
        <f t="shared" si="106"/>
        <v>7160.08</v>
      </c>
      <c r="GO94">
        <f t="shared" si="107"/>
        <v>0</v>
      </c>
      <c r="GP94">
        <f t="shared" si="108"/>
        <v>0</v>
      </c>
      <c r="GR94">
        <v>0</v>
      </c>
      <c r="GS94">
        <v>3</v>
      </c>
      <c r="GT94">
        <v>0</v>
      </c>
      <c r="GU94" t="s">
        <v>3</v>
      </c>
      <c r="GV94">
        <f t="shared" si="109"/>
        <v>0</v>
      </c>
      <c r="GW94">
        <v>1</v>
      </c>
      <c r="GX94">
        <f t="shared" si="110"/>
        <v>0</v>
      </c>
      <c r="HA94">
        <v>0</v>
      </c>
      <c r="HB94">
        <v>0</v>
      </c>
      <c r="HC94">
        <f t="shared" si="111"/>
        <v>0</v>
      </c>
      <c r="HE94" t="s">
        <v>3</v>
      </c>
      <c r="HF94" t="s">
        <v>3</v>
      </c>
      <c r="IK94">
        <v>0</v>
      </c>
    </row>
    <row r="95" spans="1:245">
      <c r="A95">
        <v>18</v>
      </c>
      <c r="B95">
        <v>1</v>
      </c>
      <c r="C95">
        <v>78</v>
      </c>
      <c r="E95" t="s">
        <v>204</v>
      </c>
      <c r="F95" t="s">
        <v>205</v>
      </c>
      <c r="G95" t="s">
        <v>206</v>
      </c>
      <c r="H95" t="s">
        <v>155</v>
      </c>
      <c r="I95">
        <f>I93*J95</f>
        <v>13.872</v>
      </c>
      <c r="J95">
        <v>101.99999999999999</v>
      </c>
      <c r="O95">
        <f t="shared" si="77"/>
        <v>0</v>
      </c>
      <c r="P95">
        <f t="shared" si="78"/>
        <v>0</v>
      </c>
      <c r="Q95">
        <f t="shared" si="79"/>
        <v>0</v>
      </c>
      <c r="R95">
        <f t="shared" si="80"/>
        <v>0</v>
      </c>
      <c r="S95">
        <f t="shared" si="81"/>
        <v>0</v>
      </c>
      <c r="T95">
        <f t="shared" si="82"/>
        <v>0</v>
      </c>
      <c r="U95">
        <f t="shared" si="83"/>
        <v>0</v>
      </c>
      <c r="V95">
        <f t="shared" si="84"/>
        <v>0</v>
      </c>
      <c r="W95">
        <f t="shared" si="85"/>
        <v>0</v>
      </c>
      <c r="X95">
        <f t="shared" si="86"/>
        <v>0</v>
      </c>
      <c r="Y95">
        <f t="shared" si="87"/>
        <v>0</v>
      </c>
      <c r="AA95">
        <v>36401907</v>
      </c>
      <c r="AB95">
        <f t="shared" si="88"/>
        <v>0</v>
      </c>
      <c r="AC95">
        <f t="shared" si="89"/>
        <v>0</v>
      </c>
      <c r="AD95">
        <f>ROUND((((ET95)-(EU95))+AE95),2)</f>
        <v>0</v>
      </c>
      <c r="AE95">
        <f>ROUND((EU95),2)</f>
        <v>0</v>
      </c>
      <c r="AF95">
        <f>ROUND((EV95),2)</f>
        <v>0</v>
      </c>
      <c r="AG95">
        <f t="shared" si="90"/>
        <v>0</v>
      </c>
      <c r="AH95">
        <f>(EW95)</f>
        <v>0</v>
      </c>
      <c r="AI95">
        <f>(EX95)</f>
        <v>0</v>
      </c>
      <c r="AJ95">
        <f t="shared" si="91"/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1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2</v>
      </c>
      <c r="BJ95" t="s">
        <v>207</v>
      </c>
      <c r="BM95">
        <v>500002</v>
      </c>
      <c r="BN95">
        <v>0</v>
      </c>
      <c r="BO95" t="s">
        <v>3</v>
      </c>
      <c r="BP95">
        <v>0</v>
      </c>
      <c r="BQ95">
        <v>12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0</v>
      </c>
      <c r="CA95">
        <v>0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92"/>
        <v>0</v>
      </c>
      <c r="CQ95">
        <f t="shared" si="93"/>
        <v>0</v>
      </c>
      <c r="CR95">
        <f t="shared" si="94"/>
        <v>0</v>
      </c>
      <c r="CS95">
        <f t="shared" si="95"/>
        <v>0</v>
      </c>
      <c r="CT95">
        <f t="shared" si="96"/>
        <v>0</v>
      </c>
      <c r="CU95">
        <f t="shared" si="97"/>
        <v>0</v>
      </c>
      <c r="CV95">
        <f t="shared" si="98"/>
        <v>0</v>
      </c>
      <c r="CW95">
        <f t="shared" si="99"/>
        <v>0</v>
      </c>
      <c r="CX95">
        <f t="shared" si="100"/>
        <v>0</v>
      </c>
      <c r="CY95">
        <f t="shared" si="101"/>
        <v>0</v>
      </c>
      <c r="CZ95">
        <f t="shared" si="102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1005</v>
      </c>
      <c r="DV95" t="s">
        <v>155</v>
      </c>
      <c r="DW95" t="s">
        <v>155</v>
      </c>
      <c r="DX95">
        <v>1</v>
      </c>
      <c r="DZ95" t="s">
        <v>3</v>
      </c>
      <c r="EA95" t="s">
        <v>3</v>
      </c>
      <c r="EB95" t="s">
        <v>3</v>
      </c>
      <c r="EC95" t="s">
        <v>3</v>
      </c>
      <c r="EE95">
        <v>29085444</v>
      </c>
      <c r="EF95">
        <v>12</v>
      </c>
      <c r="EG95" t="s">
        <v>32</v>
      </c>
      <c r="EH95">
        <v>0</v>
      </c>
      <c r="EI95" t="s">
        <v>3</v>
      </c>
      <c r="EJ95">
        <v>2</v>
      </c>
      <c r="EK95">
        <v>500002</v>
      </c>
      <c r="EL95" t="s">
        <v>33</v>
      </c>
      <c r="EM95" t="s">
        <v>34</v>
      </c>
      <c r="EO95" t="s">
        <v>3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FQ95">
        <v>0</v>
      </c>
      <c r="FR95">
        <f t="shared" si="103"/>
        <v>0</v>
      </c>
      <c r="FS95">
        <v>0</v>
      </c>
      <c r="FX95">
        <v>0</v>
      </c>
      <c r="FY95">
        <v>0</v>
      </c>
      <c r="GA95" t="s">
        <v>3</v>
      </c>
      <c r="GD95">
        <v>1</v>
      </c>
      <c r="GF95">
        <v>722712840</v>
      </c>
      <c r="GG95">
        <v>2</v>
      </c>
      <c r="GH95">
        <v>1</v>
      </c>
      <c r="GI95">
        <v>-2</v>
      </c>
      <c r="GJ95">
        <v>0</v>
      </c>
      <c r="GK95">
        <v>0</v>
      </c>
      <c r="GL95">
        <f t="shared" si="104"/>
        <v>0</v>
      </c>
      <c r="GM95">
        <f t="shared" si="105"/>
        <v>0</v>
      </c>
      <c r="GN95">
        <f t="shared" si="106"/>
        <v>0</v>
      </c>
      <c r="GO95">
        <f t="shared" si="107"/>
        <v>0</v>
      </c>
      <c r="GP95">
        <f t="shared" si="108"/>
        <v>0</v>
      </c>
      <c r="GR95">
        <v>0</v>
      </c>
      <c r="GS95">
        <v>3</v>
      </c>
      <c r="GT95">
        <v>0</v>
      </c>
      <c r="GU95" t="s">
        <v>3</v>
      </c>
      <c r="GV95">
        <f t="shared" si="109"/>
        <v>0</v>
      </c>
      <c r="GW95">
        <v>1</v>
      </c>
      <c r="GX95">
        <f t="shared" si="110"/>
        <v>0</v>
      </c>
      <c r="HA95">
        <v>0</v>
      </c>
      <c r="HB95">
        <v>0</v>
      </c>
      <c r="HC95">
        <f t="shared" si="111"/>
        <v>0</v>
      </c>
      <c r="HE95" t="s">
        <v>3</v>
      </c>
      <c r="HF95" t="s">
        <v>3</v>
      </c>
      <c r="IK95">
        <v>0</v>
      </c>
    </row>
    <row r="96" spans="1:245">
      <c r="A96">
        <v>17</v>
      </c>
      <c r="B96">
        <v>1</v>
      </c>
      <c r="C96">
        <f>ROW(SmtRes!A91)</f>
        <v>91</v>
      </c>
      <c r="D96">
        <f>ROW(EtalonRes!A89)</f>
        <v>89</v>
      </c>
      <c r="E96" t="s">
        <v>208</v>
      </c>
      <c r="F96" t="s">
        <v>209</v>
      </c>
      <c r="G96" t="s">
        <v>210</v>
      </c>
      <c r="H96" t="s">
        <v>52</v>
      </c>
      <c r="I96">
        <f>ROUND(15/100,9)</f>
        <v>0.15</v>
      </c>
      <c r="J96">
        <v>0</v>
      </c>
      <c r="O96">
        <f t="shared" si="77"/>
        <v>924.34</v>
      </c>
      <c r="P96">
        <f t="shared" si="78"/>
        <v>561.05999999999995</v>
      </c>
      <c r="Q96">
        <f t="shared" si="79"/>
        <v>11.87</v>
      </c>
      <c r="R96">
        <f t="shared" si="80"/>
        <v>0</v>
      </c>
      <c r="S96">
        <f t="shared" si="81"/>
        <v>351.41</v>
      </c>
      <c r="T96">
        <f t="shared" si="82"/>
        <v>0</v>
      </c>
      <c r="U96">
        <f t="shared" si="83"/>
        <v>1.1488499999999999</v>
      </c>
      <c r="V96">
        <f t="shared" si="84"/>
        <v>0</v>
      </c>
      <c r="W96">
        <f t="shared" si="85"/>
        <v>0</v>
      </c>
      <c r="X96">
        <f t="shared" si="86"/>
        <v>330.33</v>
      </c>
      <c r="Y96">
        <f t="shared" si="87"/>
        <v>179.22</v>
      </c>
      <c r="AA96">
        <v>36401907</v>
      </c>
      <c r="AB96">
        <f t="shared" si="88"/>
        <v>1480.04</v>
      </c>
      <c r="AC96">
        <f t="shared" si="89"/>
        <v>1395.68</v>
      </c>
      <c r="AD96">
        <f>ROUND(((((ET96*1.25))-((EU96*1.25)))+AE96),2)</f>
        <v>14.05</v>
      </c>
      <c r="AE96">
        <f>ROUND(((EU96*1.25)),2)</f>
        <v>0</v>
      </c>
      <c r="AF96">
        <f>ROUND(((EV96*1.15)),2)</f>
        <v>70.31</v>
      </c>
      <c r="AG96">
        <f t="shared" si="90"/>
        <v>0</v>
      </c>
      <c r="AH96">
        <f>((EW96*1.15))</f>
        <v>7.6589999999999998</v>
      </c>
      <c r="AI96">
        <f>((EX96*1.25))</f>
        <v>0</v>
      </c>
      <c r="AJ96">
        <f t="shared" si="91"/>
        <v>0</v>
      </c>
      <c r="AK96">
        <v>1468.06</v>
      </c>
      <c r="AL96">
        <v>1395.68</v>
      </c>
      <c r="AM96">
        <v>11.24</v>
      </c>
      <c r="AN96">
        <v>0</v>
      </c>
      <c r="AO96">
        <v>61.14</v>
      </c>
      <c r="AP96">
        <v>0</v>
      </c>
      <c r="AQ96">
        <v>6.66</v>
      </c>
      <c r="AR96">
        <v>0</v>
      </c>
      <c r="AS96">
        <v>0</v>
      </c>
      <c r="AT96">
        <v>94</v>
      </c>
      <c r="AU96">
        <v>51</v>
      </c>
      <c r="AV96">
        <v>1</v>
      </c>
      <c r="AW96">
        <v>1</v>
      </c>
      <c r="AZ96">
        <v>1</v>
      </c>
      <c r="BA96">
        <v>33.32</v>
      </c>
      <c r="BB96">
        <v>5.63</v>
      </c>
      <c r="BC96">
        <v>2.68</v>
      </c>
      <c r="BD96" t="s">
        <v>3</v>
      </c>
      <c r="BE96" t="s">
        <v>3</v>
      </c>
      <c r="BF96" t="s">
        <v>3</v>
      </c>
      <c r="BG96" t="s">
        <v>3</v>
      </c>
      <c r="BH96">
        <v>0</v>
      </c>
      <c r="BI96">
        <v>1</v>
      </c>
      <c r="BJ96" t="s">
        <v>211</v>
      </c>
      <c r="BM96">
        <v>11001</v>
      </c>
      <c r="BN96">
        <v>0</v>
      </c>
      <c r="BO96" t="s">
        <v>209</v>
      </c>
      <c r="BP96">
        <v>1</v>
      </c>
      <c r="BQ96">
        <v>2</v>
      </c>
      <c r="BR96">
        <v>0</v>
      </c>
      <c r="BS96">
        <v>33.32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123</v>
      </c>
      <c r="CA96">
        <v>75</v>
      </c>
      <c r="CE96">
        <v>0</v>
      </c>
      <c r="CF96">
        <v>0</v>
      </c>
      <c r="CG96">
        <v>0</v>
      </c>
      <c r="CM96">
        <v>0</v>
      </c>
      <c r="CN96" t="s">
        <v>3</v>
      </c>
      <c r="CO96">
        <v>0</v>
      </c>
      <c r="CP96">
        <f t="shared" si="92"/>
        <v>924.33999999999992</v>
      </c>
      <c r="CQ96">
        <f t="shared" si="93"/>
        <v>3740.4224000000004</v>
      </c>
      <c r="CR96">
        <f t="shared" si="94"/>
        <v>79.101500000000001</v>
      </c>
      <c r="CS96">
        <f t="shared" si="95"/>
        <v>0</v>
      </c>
      <c r="CT96">
        <f t="shared" si="96"/>
        <v>2342.7292000000002</v>
      </c>
      <c r="CU96">
        <f t="shared" si="97"/>
        <v>0</v>
      </c>
      <c r="CV96">
        <f t="shared" si="98"/>
        <v>7.6589999999999998</v>
      </c>
      <c r="CW96">
        <f t="shared" si="99"/>
        <v>0</v>
      </c>
      <c r="CX96">
        <f t="shared" si="100"/>
        <v>0</v>
      </c>
      <c r="CY96">
        <f t="shared" si="101"/>
        <v>330.3254</v>
      </c>
      <c r="CZ96">
        <f t="shared" si="102"/>
        <v>179.2191</v>
      </c>
      <c r="DC96" t="s">
        <v>3</v>
      </c>
      <c r="DD96" t="s">
        <v>3</v>
      </c>
      <c r="DE96" t="s">
        <v>133</v>
      </c>
      <c r="DF96" t="s">
        <v>133</v>
      </c>
      <c r="DG96" t="s">
        <v>134</v>
      </c>
      <c r="DH96" t="s">
        <v>3</v>
      </c>
      <c r="DI96" t="s">
        <v>134</v>
      </c>
      <c r="DJ96" t="s">
        <v>133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1013</v>
      </c>
      <c r="DV96" t="s">
        <v>52</v>
      </c>
      <c r="DW96" t="s">
        <v>52</v>
      </c>
      <c r="DX96">
        <v>1</v>
      </c>
      <c r="DZ96" t="s">
        <v>3</v>
      </c>
      <c r="EA96" t="s">
        <v>3</v>
      </c>
      <c r="EB96" t="s">
        <v>3</v>
      </c>
      <c r="EC96" t="s">
        <v>3</v>
      </c>
      <c r="EE96">
        <v>29085511</v>
      </c>
      <c r="EF96">
        <v>2</v>
      </c>
      <c r="EG96" t="s">
        <v>135</v>
      </c>
      <c r="EH96">
        <v>0</v>
      </c>
      <c r="EI96" t="s">
        <v>3</v>
      </c>
      <c r="EJ96">
        <v>1</v>
      </c>
      <c r="EK96">
        <v>11001</v>
      </c>
      <c r="EL96" t="s">
        <v>23</v>
      </c>
      <c r="EM96" t="s">
        <v>188</v>
      </c>
      <c r="EO96" t="s">
        <v>3</v>
      </c>
      <c r="EQ96">
        <v>0</v>
      </c>
      <c r="ER96">
        <v>1468.06</v>
      </c>
      <c r="ES96">
        <v>1395.68</v>
      </c>
      <c r="ET96">
        <v>11.24</v>
      </c>
      <c r="EU96">
        <v>0</v>
      </c>
      <c r="EV96">
        <v>61.14</v>
      </c>
      <c r="EW96">
        <v>6.66</v>
      </c>
      <c r="EX96">
        <v>0</v>
      </c>
      <c r="EY96">
        <v>0</v>
      </c>
      <c r="FQ96">
        <v>0</v>
      </c>
      <c r="FR96">
        <f t="shared" si="103"/>
        <v>0</v>
      </c>
      <c r="FS96">
        <v>0</v>
      </c>
      <c r="FT96" t="s">
        <v>139</v>
      </c>
      <c r="FU96" t="s">
        <v>25</v>
      </c>
      <c r="FV96" t="s">
        <v>25</v>
      </c>
      <c r="FW96" t="s">
        <v>26</v>
      </c>
      <c r="FX96">
        <v>110.7</v>
      </c>
      <c r="FY96">
        <v>63.75</v>
      </c>
      <c r="GA96" t="s">
        <v>3</v>
      </c>
      <c r="GD96">
        <v>1</v>
      </c>
      <c r="GF96">
        <v>-1131838271</v>
      </c>
      <c r="GG96">
        <v>2</v>
      </c>
      <c r="GH96">
        <v>1</v>
      </c>
      <c r="GI96">
        <v>2</v>
      </c>
      <c r="GJ96">
        <v>0</v>
      </c>
      <c r="GK96">
        <v>0</v>
      </c>
      <c r="GL96">
        <f t="shared" si="104"/>
        <v>0</v>
      </c>
      <c r="GM96">
        <f t="shared" si="105"/>
        <v>1433.89</v>
      </c>
      <c r="GN96">
        <f t="shared" si="106"/>
        <v>1433.89</v>
      </c>
      <c r="GO96">
        <f t="shared" si="107"/>
        <v>0</v>
      </c>
      <c r="GP96">
        <f t="shared" si="108"/>
        <v>0</v>
      </c>
      <c r="GR96">
        <v>0</v>
      </c>
      <c r="GS96">
        <v>3</v>
      </c>
      <c r="GT96">
        <v>0</v>
      </c>
      <c r="GU96" t="s">
        <v>3</v>
      </c>
      <c r="GV96">
        <f t="shared" si="109"/>
        <v>0</v>
      </c>
      <c r="GW96">
        <v>1</v>
      </c>
      <c r="GX96">
        <f t="shared" si="110"/>
        <v>0</v>
      </c>
      <c r="HA96">
        <v>0</v>
      </c>
      <c r="HB96">
        <v>0</v>
      </c>
      <c r="HC96">
        <f t="shared" si="111"/>
        <v>0</v>
      </c>
      <c r="HE96" t="s">
        <v>3</v>
      </c>
      <c r="HF96" t="s">
        <v>3</v>
      </c>
      <c r="IK96">
        <v>0</v>
      </c>
    </row>
    <row r="97" spans="1:245">
      <c r="A97">
        <v>17</v>
      </c>
      <c r="B97">
        <v>1</v>
      </c>
      <c r="C97">
        <f>ROW(SmtRes!A110)</f>
        <v>110</v>
      </c>
      <c r="D97">
        <f>ROW(EtalonRes!A108)</f>
        <v>108</v>
      </c>
      <c r="E97" t="s">
        <v>212</v>
      </c>
      <c r="F97" t="s">
        <v>213</v>
      </c>
      <c r="G97" t="s">
        <v>214</v>
      </c>
      <c r="H97" t="s">
        <v>215</v>
      </c>
      <c r="I97">
        <f>ROUND(28.1/100,9)</f>
        <v>0.28100000000000003</v>
      </c>
      <c r="J97">
        <v>0</v>
      </c>
      <c r="O97">
        <f t="shared" si="77"/>
        <v>20956.560000000001</v>
      </c>
      <c r="P97">
        <f t="shared" si="78"/>
        <v>12218.41</v>
      </c>
      <c r="Q97">
        <f t="shared" si="79"/>
        <v>46.46</v>
      </c>
      <c r="R97">
        <f t="shared" si="80"/>
        <v>0</v>
      </c>
      <c r="S97">
        <f t="shared" si="81"/>
        <v>8691.69</v>
      </c>
      <c r="T97">
        <f t="shared" si="82"/>
        <v>0</v>
      </c>
      <c r="U97">
        <f t="shared" si="83"/>
        <v>28.760350000000003</v>
      </c>
      <c r="V97">
        <f t="shared" si="84"/>
        <v>0</v>
      </c>
      <c r="W97">
        <f t="shared" si="85"/>
        <v>0</v>
      </c>
      <c r="X97">
        <f t="shared" si="86"/>
        <v>7822.52</v>
      </c>
      <c r="Y97">
        <f t="shared" si="87"/>
        <v>3737.43</v>
      </c>
      <c r="AA97">
        <v>36401907</v>
      </c>
      <c r="AB97">
        <f t="shared" si="88"/>
        <v>8403.0499999999993</v>
      </c>
      <c r="AC97">
        <f t="shared" si="89"/>
        <v>7445.53</v>
      </c>
      <c r="AD97">
        <f>ROUND(((((ET97*1.25))-((EU97*1.25)))+AE97),2)</f>
        <v>29.21</v>
      </c>
      <c r="AE97">
        <f>ROUND(((EU97*1.25)),2)</f>
        <v>0</v>
      </c>
      <c r="AF97">
        <f>ROUND(((EV97*1.15)),2)</f>
        <v>928.31</v>
      </c>
      <c r="AG97">
        <f t="shared" si="90"/>
        <v>0</v>
      </c>
      <c r="AH97">
        <f>((EW97*1.15))</f>
        <v>102.35</v>
      </c>
      <c r="AI97">
        <f>((EX97*1.25))</f>
        <v>0</v>
      </c>
      <c r="AJ97">
        <f t="shared" si="91"/>
        <v>0</v>
      </c>
      <c r="AK97">
        <v>8276.1299999999992</v>
      </c>
      <c r="AL97">
        <v>7445.53</v>
      </c>
      <c r="AM97">
        <v>23.37</v>
      </c>
      <c r="AN97">
        <v>0</v>
      </c>
      <c r="AO97">
        <v>807.23</v>
      </c>
      <c r="AP97">
        <v>0</v>
      </c>
      <c r="AQ97">
        <v>89</v>
      </c>
      <c r="AR97">
        <v>0</v>
      </c>
      <c r="AS97">
        <v>0</v>
      </c>
      <c r="AT97">
        <v>90</v>
      </c>
      <c r="AU97">
        <v>43</v>
      </c>
      <c r="AV97">
        <v>1</v>
      </c>
      <c r="AW97">
        <v>1</v>
      </c>
      <c r="AZ97">
        <v>1</v>
      </c>
      <c r="BA97">
        <v>33.32</v>
      </c>
      <c r="BB97">
        <v>5.66</v>
      </c>
      <c r="BC97">
        <v>5.84</v>
      </c>
      <c r="BD97" t="s">
        <v>3</v>
      </c>
      <c r="BE97" t="s">
        <v>3</v>
      </c>
      <c r="BF97" t="s">
        <v>3</v>
      </c>
      <c r="BG97" t="s">
        <v>3</v>
      </c>
      <c r="BH97">
        <v>0</v>
      </c>
      <c r="BI97">
        <v>1</v>
      </c>
      <c r="BJ97" t="s">
        <v>216</v>
      </c>
      <c r="BM97">
        <v>10001</v>
      </c>
      <c r="BN97">
        <v>0</v>
      </c>
      <c r="BO97" t="s">
        <v>213</v>
      </c>
      <c r="BP97">
        <v>1</v>
      </c>
      <c r="BQ97">
        <v>2</v>
      </c>
      <c r="BR97">
        <v>0</v>
      </c>
      <c r="BS97">
        <v>33.32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118</v>
      </c>
      <c r="CA97">
        <v>63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92"/>
        <v>20956.559999999998</v>
      </c>
      <c r="CQ97">
        <f t="shared" si="93"/>
        <v>43481.895199999999</v>
      </c>
      <c r="CR97">
        <f t="shared" si="94"/>
        <v>165.32860000000002</v>
      </c>
      <c r="CS97">
        <f t="shared" si="95"/>
        <v>0</v>
      </c>
      <c r="CT97">
        <f t="shared" si="96"/>
        <v>30931.289199999999</v>
      </c>
      <c r="CU97">
        <f t="shared" si="97"/>
        <v>0</v>
      </c>
      <c r="CV97">
        <f t="shared" si="98"/>
        <v>102.35</v>
      </c>
      <c r="CW97">
        <f t="shared" si="99"/>
        <v>0</v>
      </c>
      <c r="CX97">
        <f t="shared" si="100"/>
        <v>0</v>
      </c>
      <c r="CY97">
        <f t="shared" si="101"/>
        <v>7822.5210000000006</v>
      </c>
      <c r="CZ97">
        <f t="shared" si="102"/>
        <v>3737.4267000000004</v>
      </c>
      <c r="DC97" t="s">
        <v>3</v>
      </c>
      <c r="DD97" t="s">
        <v>3</v>
      </c>
      <c r="DE97" t="s">
        <v>133</v>
      </c>
      <c r="DF97" t="s">
        <v>133</v>
      </c>
      <c r="DG97" t="s">
        <v>134</v>
      </c>
      <c r="DH97" t="s">
        <v>3</v>
      </c>
      <c r="DI97" t="s">
        <v>134</v>
      </c>
      <c r="DJ97" t="s">
        <v>133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1005</v>
      </c>
      <c r="DV97" t="s">
        <v>215</v>
      </c>
      <c r="DW97" t="s">
        <v>215</v>
      </c>
      <c r="DX97">
        <v>100</v>
      </c>
      <c r="DZ97" t="s">
        <v>3</v>
      </c>
      <c r="EA97" t="s">
        <v>3</v>
      </c>
      <c r="EB97" t="s">
        <v>3</v>
      </c>
      <c r="EC97" t="s">
        <v>3</v>
      </c>
      <c r="EE97">
        <v>29085510</v>
      </c>
      <c r="EF97">
        <v>2</v>
      </c>
      <c r="EG97" t="s">
        <v>135</v>
      </c>
      <c r="EH97">
        <v>0</v>
      </c>
      <c r="EI97" t="s">
        <v>3</v>
      </c>
      <c r="EJ97">
        <v>1</v>
      </c>
      <c r="EK97">
        <v>10001</v>
      </c>
      <c r="EL97" t="s">
        <v>136</v>
      </c>
      <c r="EM97" t="s">
        <v>137</v>
      </c>
      <c r="EO97" t="s">
        <v>3</v>
      </c>
      <c r="EQ97">
        <v>0</v>
      </c>
      <c r="ER97">
        <v>8276.1299999999992</v>
      </c>
      <c r="ES97">
        <v>7445.53</v>
      </c>
      <c r="ET97">
        <v>23.37</v>
      </c>
      <c r="EU97">
        <v>0</v>
      </c>
      <c r="EV97">
        <v>807.23</v>
      </c>
      <c r="EW97">
        <v>89</v>
      </c>
      <c r="EX97">
        <v>0</v>
      </c>
      <c r="EY97">
        <v>0</v>
      </c>
      <c r="FQ97">
        <v>0</v>
      </c>
      <c r="FR97">
        <f t="shared" si="103"/>
        <v>0</v>
      </c>
      <c r="FS97">
        <v>0</v>
      </c>
      <c r="FT97" t="s">
        <v>139</v>
      </c>
      <c r="FU97" t="s">
        <v>25</v>
      </c>
      <c r="FV97" t="s">
        <v>25</v>
      </c>
      <c r="FW97" t="s">
        <v>26</v>
      </c>
      <c r="FX97">
        <v>106.2</v>
      </c>
      <c r="FY97">
        <v>53.55</v>
      </c>
      <c r="GA97" t="s">
        <v>3</v>
      </c>
      <c r="GD97">
        <v>1</v>
      </c>
      <c r="GF97">
        <v>-978692579</v>
      </c>
      <c r="GG97">
        <v>2</v>
      </c>
      <c r="GH97">
        <v>1</v>
      </c>
      <c r="GI97">
        <v>2</v>
      </c>
      <c r="GJ97">
        <v>0</v>
      </c>
      <c r="GK97">
        <v>0</v>
      </c>
      <c r="GL97">
        <f t="shared" si="104"/>
        <v>0</v>
      </c>
      <c r="GM97">
        <f t="shared" si="105"/>
        <v>32516.51</v>
      </c>
      <c r="GN97">
        <f t="shared" si="106"/>
        <v>32516.51</v>
      </c>
      <c r="GO97">
        <f t="shared" si="107"/>
        <v>0</v>
      </c>
      <c r="GP97">
        <f t="shared" si="108"/>
        <v>0</v>
      </c>
      <c r="GR97">
        <v>0</v>
      </c>
      <c r="GS97">
        <v>3</v>
      </c>
      <c r="GT97">
        <v>0</v>
      </c>
      <c r="GU97" t="s">
        <v>3</v>
      </c>
      <c r="GV97">
        <f t="shared" si="109"/>
        <v>0</v>
      </c>
      <c r="GW97">
        <v>1</v>
      </c>
      <c r="GX97">
        <f t="shared" si="110"/>
        <v>0</v>
      </c>
      <c r="HA97">
        <v>0</v>
      </c>
      <c r="HB97">
        <v>0</v>
      </c>
      <c r="HC97">
        <f t="shared" si="111"/>
        <v>0</v>
      </c>
      <c r="HE97" t="s">
        <v>3</v>
      </c>
      <c r="HF97" t="s">
        <v>3</v>
      </c>
      <c r="IK97">
        <v>0</v>
      </c>
    </row>
    <row r="98" spans="1:245">
      <c r="A98">
        <v>17</v>
      </c>
      <c r="B98">
        <v>1</v>
      </c>
      <c r="C98">
        <f>ROW(SmtRes!A117)</f>
        <v>117</v>
      </c>
      <c r="D98">
        <f>ROW(EtalonRes!A115)</f>
        <v>115</v>
      </c>
      <c r="E98" t="s">
        <v>217</v>
      </c>
      <c r="F98" t="s">
        <v>218</v>
      </c>
      <c r="G98" t="s">
        <v>219</v>
      </c>
      <c r="H98" t="s">
        <v>220</v>
      </c>
      <c r="I98">
        <f>ROUND(28.1/100,9)</f>
        <v>0.28100000000000003</v>
      </c>
      <c r="J98">
        <v>0</v>
      </c>
      <c r="O98">
        <f t="shared" si="77"/>
        <v>7832.07</v>
      </c>
      <c r="P98">
        <f t="shared" si="78"/>
        <v>2231.58</v>
      </c>
      <c r="Q98">
        <f t="shared" si="79"/>
        <v>4.93</v>
      </c>
      <c r="R98">
        <f t="shared" si="80"/>
        <v>1.69</v>
      </c>
      <c r="S98">
        <f t="shared" si="81"/>
        <v>5595.56</v>
      </c>
      <c r="T98">
        <f t="shared" si="82"/>
        <v>0</v>
      </c>
      <c r="U98">
        <f t="shared" si="83"/>
        <v>18.077010999999999</v>
      </c>
      <c r="V98">
        <f t="shared" si="84"/>
        <v>3.5125000000000004E-3</v>
      </c>
      <c r="W98">
        <f t="shared" si="85"/>
        <v>0</v>
      </c>
      <c r="X98">
        <f t="shared" si="86"/>
        <v>4477.8</v>
      </c>
      <c r="Y98">
        <f t="shared" si="87"/>
        <v>2070.98</v>
      </c>
      <c r="AA98">
        <v>36401907</v>
      </c>
      <c r="AB98">
        <f t="shared" si="88"/>
        <v>7162.38</v>
      </c>
      <c r="AC98">
        <f t="shared" si="89"/>
        <v>6563.27</v>
      </c>
      <c r="AD98">
        <f>ROUND(((((ET98*1.25))-((EU98*1.25)))+AE98),2)</f>
        <v>1.48</v>
      </c>
      <c r="AE98">
        <f>ROUND(((EU98*1.25)),2)</f>
        <v>0.18</v>
      </c>
      <c r="AF98">
        <f>ROUND(((EV98*1.15)),2)</f>
        <v>597.63</v>
      </c>
      <c r="AG98">
        <f t="shared" si="90"/>
        <v>0</v>
      </c>
      <c r="AH98">
        <f>((EW98*1.15))</f>
        <v>64.330999999999989</v>
      </c>
      <c r="AI98">
        <f>((EX98*1.25))</f>
        <v>1.2500000000000001E-2</v>
      </c>
      <c r="AJ98">
        <f t="shared" si="91"/>
        <v>0</v>
      </c>
      <c r="AK98">
        <v>7084.13</v>
      </c>
      <c r="AL98">
        <v>6563.27</v>
      </c>
      <c r="AM98">
        <v>1.18</v>
      </c>
      <c r="AN98">
        <v>0.14000000000000001</v>
      </c>
      <c r="AO98">
        <v>519.67999999999995</v>
      </c>
      <c r="AP98">
        <v>0</v>
      </c>
      <c r="AQ98">
        <v>55.94</v>
      </c>
      <c r="AR98">
        <v>0.01</v>
      </c>
      <c r="AS98">
        <v>0</v>
      </c>
      <c r="AT98">
        <v>80</v>
      </c>
      <c r="AU98">
        <v>37</v>
      </c>
      <c r="AV98">
        <v>1</v>
      </c>
      <c r="AW98">
        <v>1</v>
      </c>
      <c r="AZ98">
        <v>1</v>
      </c>
      <c r="BA98">
        <v>33.32</v>
      </c>
      <c r="BB98">
        <v>11.86</v>
      </c>
      <c r="BC98">
        <v>1.21</v>
      </c>
      <c r="BD98" t="s">
        <v>3</v>
      </c>
      <c r="BE98" t="s">
        <v>3</v>
      </c>
      <c r="BF98" t="s">
        <v>3</v>
      </c>
      <c r="BG98" t="s">
        <v>3</v>
      </c>
      <c r="BH98">
        <v>0</v>
      </c>
      <c r="BI98">
        <v>1</v>
      </c>
      <c r="BJ98" t="s">
        <v>221</v>
      </c>
      <c r="BM98">
        <v>15001</v>
      </c>
      <c r="BN98">
        <v>0</v>
      </c>
      <c r="BO98" t="s">
        <v>218</v>
      </c>
      <c r="BP98">
        <v>1</v>
      </c>
      <c r="BQ98">
        <v>2</v>
      </c>
      <c r="BR98">
        <v>0</v>
      </c>
      <c r="BS98">
        <v>33.32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105</v>
      </c>
      <c r="CA98">
        <v>55</v>
      </c>
      <c r="CE98">
        <v>0</v>
      </c>
      <c r="CF98">
        <v>0</v>
      </c>
      <c r="CG98">
        <v>0</v>
      </c>
      <c r="CM98">
        <v>0</v>
      </c>
      <c r="CN98" t="s">
        <v>3</v>
      </c>
      <c r="CO98">
        <v>0</v>
      </c>
      <c r="CP98">
        <f t="shared" si="92"/>
        <v>7832.07</v>
      </c>
      <c r="CQ98">
        <f t="shared" si="93"/>
        <v>7941.5567000000001</v>
      </c>
      <c r="CR98">
        <f t="shared" si="94"/>
        <v>17.552799999999998</v>
      </c>
      <c r="CS98">
        <f t="shared" si="95"/>
        <v>5.9976000000000003</v>
      </c>
      <c r="CT98">
        <f t="shared" si="96"/>
        <v>19913.031599999998</v>
      </c>
      <c r="CU98">
        <f t="shared" si="97"/>
        <v>0</v>
      </c>
      <c r="CV98">
        <f t="shared" si="98"/>
        <v>64.330999999999989</v>
      </c>
      <c r="CW98">
        <f t="shared" si="99"/>
        <v>1.2500000000000001E-2</v>
      </c>
      <c r="CX98">
        <f t="shared" si="100"/>
        <v>0</v>
      </c>
      <c r="CY98">
        <f t="shared" si="101"/>
        <v>4477.8</v>
      </c>
      <c r="CZ98">
        <f t="shared" si="102"/>
        <v>2070.9825000000001</v>
      </c>
      <c r="DC98" t="s">
        <v>3</v>
      </c>
      <c r="DD98" t="s">
        <v>3</v>
      </c>
      <c r="DE98" t="s">
        <v>133</v>
      </c>
      <c r="DF98" t="s">
        <v>133</v>
      </c>
      <c r="DG98" t="s">
        <v>134</v>
      </c>
      <c r="DH98" t="s">
        <v>3</v>
      </c>
      <c r="DI98" t="s">
        <v>134</v>
      </c>
      <c r="DJ98" t="s">
        <v>133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1013</v>
      </c>
      <c r="DV98" t="s">
        <v>220</v>
      </c>
      <c r="DW98" t="s">
        <v>220</v>
      </c>
      <c r="DX98">
        <v>1</v>
      </c>
      <c r="DZ98" t="s">
        <v>3</v>
      </c>
      <c r="EA98" t="s">
        <v>3</v>
      </c>
      <c r="EB98" t="s">
        <v>3</v>
      </c>
      <c r="EC98" t="s">
        <v>3</v>
      </c>
      <c r="EE98">
        <v>29085536</v>
      </c>
      <c r="EF98">
        <v>2</v>
      </c>
      <c r="EG98" t="s">
        <v>135</v>
      </c>
      <c r="EH98">
        <v>0</v>
      </c>
      <c r="EI98" t="s">
        <v>3</v>
      </c>
      <c r="EJ98">
        <v>1</v>
      </c>
      <c r="EK98">
        <v>15001</v>
      </c>
      <c r="EL98" t="s">
        <v>151</v>
      </c>
      <c r="EM98" t="s">
        <v>152</v>
      </c>
      <c r="EO98" t="s">
        <v>3</v>
      </c>
      <c r="EQ98">
        <v>0</v>
      </c>
      <c r="ER98">
        <v>7084.13</v>
      </c>
      <c r="ES98">
        <v>6563.27</v>
      </c>
      <c r="ET98">
        <v>1.18</v>
      </c>
      <c r="EU98">
        <v>0.14000000000000001</v>
      </c>
      <c r="EV98">
        <v>519.67999999999995</v>
      </c>
      <c r="EW98">
        <v>55.94</v>
      </c>
      <c r="EX98">
        <v>0.01</v>
      </c>
      <c r="EY98">
        <v>0</v>
      </c>
      <c r="FQ98">
        <v>0</v>
      </c>
      <c r="FR98">
        <f t="shared" si="103"/>
        <v>0</v>
      </c>
      <c r="FS98">
        <v>0</v>
      </c>
      <c r="FT98" t="s">
        <v>139</v>
      </c>
      <c r="FU98" t="s">
        <v>25</v>
      </c>
      <c r="FV98" t="s">
        <v>25</v>
      </c>
      <c r="FW98" t="s">
        <v>26</v>
      </c>
      <c r="FX98">
        <v>94.5</v>
      </c>
      <c r="FY98">
        <v>46.75</v>
      </c>
      <c r="GA98" t="s">
        <v>3</v>
      </c>
      <c r="GD98">
        <v>1</v>
      </c>
      <c r="GF98">
        <v>797186164</v>
      </c>
      <c r="GG98">
        <v>2</v>
      </c>
      <c r="GH98">
        <v>1</v>
      </c>
      <c r="GI98">
        <v>2</v>
      </c>
      <c r="GJ98">
        <v>0</v>
      </c>
      <c r="GK98">
        <v>0</v>
      </c>
      <c r="GL98">
        <f t="shared" si="104"/>
        <v>0</v>
      </c>
      <c r="GM98">
        <f t="shared" si="105"/>
        <v>14380.85</v>
      </c>
      <c r="GN98">
        <f t="shared" si="106"/>
        <v>14380.85</v>
      </c>
      <c r="GO98">
        <f t="shared" si="107"/>
        <v>0</v>
      </c>
      <c r="GP98">
        <f t="shared" si="108"/>
        <v>0</v>
      </c>
      <c r="GR98">
        <v>0</v>
      </c>
      <c r="GS98">
        <v>3</v>
      </c>
      <c r="GT98">
        <v>0</v>
      </c>
      <c r="GU98" t="s">
        <v>3</v>
      </c>
      <c r="GV98">
        <f t="shared" si="109"/>
        <v>0</v>
      </c>
      <c r="GW98">
        <v>1</v>
      </c>
      <c r="GX98">
        <f t="shared" si="110"/>
        <v>0</v>
      </c>
      <c r="HA98">
        <v>0</v>
      </c>
      <c r="HB98">
        <v>0</v>
      </c>
      <c r="HC98">
        <f t="shared" si="111"/>
        <v>0</v>
      </c>
      <c r="HE98" t="s">
        <v>3</v>
      </c>
      <c r="HF98" t="s">
        <v>3</v>
      </c>
      <c r="IK98">
        <v>0</v>
      </c>
    </row>
    <row r="99" spans="1:245">
      <c r="A99">
        <v>17</v>
      </c>
      <c r="B99">
        <v>1</v>
      </c>
      <c r="C99">
        <f>ROW(SmtRes!A128)</f>
        <v>128</v>
      </c>
      <c r="D99">
        <f>ROW(EtalonRes!A124)</f>
        <v>124</v>
      </c>
      <c r="E99" t="s">
        <v>222</v>
      </c>
      <c r="F99" t="s">
        <v>223</v>
      </c>
      <c r="G99" t="s">
        <v>224</v>
      </c>
      <c r="H99" t="s">
        <v>58</v>
      </c>
      <c r="I99">
        <f>ROUND(3/100,9)</f>
        <v>0.03</v>
      </c>
      <c r="J99">
        <v>0</v>
      </c>
      <c r="O99">
        <f t="shared" si="77"/>
        <v>317.41000000000003</v>
      </c>
      <c r="P99">
        <f t="shared" si="78"/>
        <v>13.61</v>
      </c>
      <c r="Q99">
        <f t="shared" si="79"/>
        <v>1.56</v>
      </c>
      <c r="R99">
        <f t="shared" si="80"/>
        <v>0.41</v>
      </c>
      <c r="S99">
        <f t="shared" si="81"/>
        <v>302.24</v>
      </c>
      <c r="T99">
        <f t="shared" si="82"/>
        <v>0</v>
      </c>
      <c r="U99">
        <f t="shared" si="83"/>
        <v>0.91439999999999999</v>
      </c>
      <c r="V99">
        <f t="shared" si="84"/>
        <v>8.9999999999999998E-4</v>
      </c>
      <c r="W99">
        <f t="shared" si="85"/>
        <v>0</v>
      </c>
      <c r="X99">
        <f t="shared" si="86"/>
        <v>245.15</v>
      </c>
      <c r="Y99">
        <f t="shared" si="87"/>
        <v>157.38</v>
      </c>
      <c r="AA99">
        <v>36401907</v>
      </c>
      <c r="AB99">
        <f t="shared" si="88"/>
        <v>371.42</v>
      </c>
      <c r="AC99">
        <f t="shared" si="89"/>
        <v>63.28</v>
      </c>
      <c r="AD99">
        <f t="shared" ref="AD99:AD104" si="114">ROUND((((ET99)-(EU99))+AE99),2)</f>
        <v>5.78</v>
      </c>
      <c r="AE99">
        <f t="shared" ref="AE99:AF104" si="115">ROUND((EU99),2)</f>
        <v>0.41</v>
      </c>
      <c r="AF99">
        <f t="shared" si="115"/>
        <v>302.36</v>
      </c>
      <c r="AG99">
        <f t="shared" si="90"/>
        <v>0</v>
      </c>
      <c r="AH99">
        <f t="shared" ref="AH99:AI104" si="116">(EW99)</f>
        <v>30.48</v>
      </c>
      <c r="AI99">
        <f t="shared" si="116"/>
        <v>0.03</v>
      </c>
      <c r="AJ99">
        <f t="shared" si="91"/>
        <v>0</v>
      </c>
      <c r="AK99">
        <v>371.42</v>
      </c>
      <c r="AL99">
        <v>63.28</v>
      </c>
      <c r="AM99">
        <v>5.78</v>
      </c>
      <c r="AN99">
        <v>0.41</v>
      </c>
      <c r="AO99">
        <v>302.36</v>
      </c>
      <c r="AP99">
        <v>0</v>
      </c>
      <c r="AQ99">
        <v>30.48</v>
      </c>
      <c r="AR99">
        <v>0.03</v>
      </c>
      <c r="AS99">
        <v>0</v>
      </c>
      <c r="AT99">
        <v>81</v>
      </c>
      <c r="AU99">
        <v>52</v>
      </c>
      <c r="AV99">
        <v>1</v>
      </c>
      <c r="AW99">
        <v>1</v>
      </c>
      <c r="AZ99">
        <v>1</v>
      </c>
      <c r="BA99">
        <v>33.32</v>
      </c>
      <c r="BB99">
        <v>9.01</v>
      </c>
      <c r="BC99">
        <v>7.17</v>
      </c>
      <c r="BD99" t="s">
        <v>3</v>
      </c>
      <c r="BE99" t="s">
        <v>3</v>
      </c>
      <c r="BF99" t="s">
        <v>3</v>
      </c>
      <c r="BG99" t="s">
        <v>3</v>
      </c>
      <c r="BH99">
        <v>0</v>
      </c>
      <c r="BI99">
        <v>2</v>
      </c>
      <c r="BJ99" t="s">
        <v>225</v>
      </c>
      <c r="BM99">
        <v>108001</v>
      </c>
      <c r="BN99">
        <v>0</v>
      </c>
      <c r="BO99" t="s">
        <v>223</v>
      </c>
      <c r="BP99">
        <v>1</v>
      </c>
      <c r="BQ99">
        <v>3</v>
      </c>
      <c r="BR99">
        <v>0</v>
      </c>
      <c r="BS99">
        <v>33.32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95</v>
      </c>
      <c r="CA99">
        <v>65</v>
      </c>
      <c r="CE99">
        <v>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92"/>
        <v>317.41000000000003</v>
      </c>
      <c r="CQ99">
        <f t="shared" si="93"/>
        <v>453.7176</v>
      </c>
      <c r="CR99">
        <f t="shared" si="94"/>
        <v>52.077800000000003</v>
      </c>
      <c r="CS99">
        <f t="shared" si="95"/>
        <v>13.661199999999999</v>
      </c>
      <c r="CT99">
        <f t="shared" si="96"/>
        <v>10074.635200000001</v>
      </c>
      <c r="CU99">
        <f t="shared" si="97"/>
        <v>0</v>
      </c>
      <c r="CV99">
        <f t="shared" si="98"/>
        <v>30.48</v>
      </c>
      <c r="CW99">
        <f t="shared" si="99"/>
        <v>0.03</v>
      </c>
      <c r="CX99">
        <f t="shared" si="100"/>
        <v>0</v>
      </c>
      <c r="CY99">
        <f t="shared" si="101"/>
        <v>245.1465</v>
      </c>
      <c r="CZ99">
        <f t="shared" si="102"/>
        <v>157.37800000000001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1010</v>
      </c>
      <c r="DV99" t="s">
        <v>58</v>
      </c>
      <c r="DW99" t="s">
        <v>58</v>
      </c>
      <c r="DX99">
        <v>100</v>
      </c>
      <c r="DZ99" t="s">
        <v>3</v>
      </c>
      <c r="EA99" t="s">
        <v>3</v>
      </c>
      <c r="EB99" t="s">
        <v>3</v>
      </c>
      <c r="EC99" t="s">
        <v>3</v>
      </c>
      <c r="EE99">
        <v>29085386</v>
      </c>
      <c r="EF99">
        <v>3</v>
      </c>
      <c r="EG99" t="s">
        <v>226</v>
      </c>
      <c r="EH99">
        <v>0</v>
      </c>
      <c r="EI99" t="s">
        <v>3</v>
      </c>
      <c r="EJ99">
        <v>2</v>
      </c>
      <c r="EK99">
        <v>108001</v>
      </c>
      <c r="EL99" t="s">
        <v>227</v>
      </c>
      <c r="EM99" t="s">
        <v>228</v>
      </c>
      <c r="EO99" t="s">
        <v>3</v>
      </c>
      <c r="EQ99">
        <v>0</v>
      </c>
      <c r="ER99">
        <v>371.42</v>
      </c>
      <c r="ES99">
        <v>63.28</v>
      </c>
      <c r="ET99">
        <v>5.78</v>
      </c>
      <c r="EU99">
        <v>0.41</v>
      </c>
      <c r="EV99">
        <v>302.36</v>
      </c>
      <c r="EW99">
        <v>30.48</v>
      </c>
      <c r="EX99">
        <v>0.03</v>
      </c>
      <c r="EY99">
        <v>0</v>
      </c>
      <c r="FQ99">
        <v>0</v>
      </c>
      <c r="FR99">
        <f t="shared" si="103"/>
        <v>0</v>
      </c>
      <c r="FS99">
        <v>0</v>
      </c>
      <c r="FV99" t="s">
        <v>25</v>
      </c>
      <c r="FW99" t="s">
        <v>26</v>
      </c>
      <c r="FX99">
        <v>95</v>
      </c>
      <c r="FY99">
        <v>65</v>
      </c>
      <c r="GA99" t="s">
        <v>3</v>
      </c>
      <c r="GD99">
        <v>1</v>
      </c>
      <c r="GF99">
        <v>-1627028948</v>
      </c>
      <c r="GG99">
        <v>2</v>
      </c>
      <c r="GH99">
        <v>1</v>
      </c>
      <c r="GI99">
        <v>2</v>
      </c>
      <c r="GJ99">
        <v>0</v>
      </c>
      <c r="GK99">
        <v>0</v>
      </c>
      <c r="GL99">
        <f t="shared" si="104"/>
        <v>0</v>
      </c>
      <c r="GM99">
        <f t="shared" si="105"/>
        <v>719.94</v>
      </c>
      <c r="GN99">
        <f t="shared" si="106"/>
        <v>0</v>
      </c>
      <c r="GO99">
        <f t="shared" si="107"/>
        <v>719.94</v>
      </c>
      <c r="GP99">
        <f t="shared" si="108"/>
        <v>0</v>
      </c>
      <c r="GR99">
        <v>0</v>
      </c>
      <c r="GS99">
        <v>3</v>
      </c>
      <c r="GT99">
        <v>0</v>
      </c>
      <c r="GU99" t="s">
        <v>3</v>
      </c>
      <c r="GV99">
        <f t="shared" si="109"/>
        <v>0</v>
      </c>
      <c r="GW99">
        <v>1</v>
      </c>
      <c r="GX99">
        <f t="shared" si="110"/>
        <v>0</v>
      </c>
      <c r="HA99">
        <v>0</v>
      </c>
      <c r="HB99">
        <v>0</v>
      </c>
      <c r="HC99">
        <f t="shared" si="111"/>
        <v>0</v>
      </c>
      <c r="HE99" t="s">
        <v>3</v>
      </c>
      <c r="HF99" t="s">
        <v>3</v>
      </c>
      <c r="IK99">
        <v>0</v>
      </c>
    </row>
    <row r="100" spans="1:245">
      <c r="A100">
        <v>18</v>
      </c>
      <c r="B100">
        <v>1</v>
      </c>
      <c r="C100">
        <v>126</v>
      </c>
      <c r="E100" t="s">
        <v>229</v>
      </c>
      <c r="F100" t="s">
        <v>230</v>
      </c>
      <c r="G100" t="s">
        <v>231</v>
      </c>
      <c r="H100" t="s">
        <v>232</v>
      </c>
      <c r="I100">
        <f>I99*J100</f>
        <v>3.0000000000000001E-3</v>
      </c>
      <c r="J100">
        <v>0.1</v>
      </c>
      <c r="O100">
        <f t="shared" si="77"/>
        <v>17.87</v>
      </c>
      <c r="P100">
        <f t="shared" si="78"/>
        <v>17.87</v>
      </c>
      <c r="Q100">
        <f t="shared" si="79"/>
        <v>0</v>
      </c>
      <c r="R100">
        <f t="shared" si="80"/>
        <v>0</v>
      </c>
      <c r="S100">
        <f t="shared" si="81"/>
        <v>0</v>
      </c>
      <c r="T100">
        <f t="shared" si="82"/>
        <v>0</v>
      </c>
      <c r="U100">
        <f t="shared" si="83"/>
        <v>0</v>
      </c>
      <c r="V100">
        <f t="shared" si="84"/>
        <v>0</v>
      </c>
      <c r="W100">
        <f t="shared" si="85"/>
        <v>0.06</v>
      </c>
      <c r="X100">
        <f t="shared" si="86"/>
        <v>0</v>
      </c>
      <c r="Y100">
        <f t="shared" si="87"/>
        <v>0</v>
      </c>
      <c r="AA100">
        <v>36401907</v>
      </c>
      <c r="AB100">
        <f t="shared" si="88"/>
        <v>1998.42</v>
      </c>
      <c r="AC100">
        <f t="shared" si="89"/>
        <v>1998.42</v>
      </c>
      <c r="AD100">
        <f t="shared" si="114"/>
        <v>0</v>
      </c>
      <c r="AE100">
        <f t="shared" si="115"/>
        <v>0</v>
      </c>
      <c r="AF100">
        <f t="shared" si="115"/>
        <v>0</v>
      </c>
      <c r="AG100">
        <f t="shared" si="90"/>
        <v>0</v>
      </c>
      <c r="AH100">
        <f t="shared" si="116"/>
        <v>0</v>
      </c>
      <c r="AI100">
        <f t="shared" si="116"/>
        <v>0</v>
      </c>
      <c r="AJ100">
        <f t="shared" si="91"/>
        <v>19.399999999999999</v>
      </c>
      <c r="AK100">
        <v>1998.42</v>
      </c>
      <c r="AL100">
        <v>1998.42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19.399999999999999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2.98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2</v>
      </c>
      <c r="BJ100" t="s">
        <v>233</v>
      </c>
      <c r="BM100">
        <v>500002</v>
      </c>
      <c r="BN100">
        <v>0</v>
      </c>
      <c r="BO100" t="s">
        <v>230</v>
      </c>
      <c r="BP100">
        <v>1</v>
      </c>
      <c r="BQ100">
        <v>12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0</v>
      </c>
      <c r="CA100">
        <v>0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92"/>
        <v>17.87</v>
      </c>
      <c r="CQ100">
        <f t="shared" si="93"/>
        <v>5955.2916000000005</v>
      </c>
      <c r="CR100">
        <f t="shared" si="94"/>
        <v>0</v>
      </c>
      <c r="CS100">
        <f t="shared" si="95"/>
        <v>0</v>
      </c>
      <c r="CT100">
        <f t="shared" si="96"/>
        <v>0</v>
      </c>
      <c r="CU100">
        <f t="shared" si="97"/>
        <v>0</v>
      </c>
      <c r="CV100">
        <f t="shared" si="98"/>
        <v>0</v>
      </c>
      <c r="CW100">
        <f t="shared" si="99"/>
        <v>0</v>
      </c>
      <c r="CX100">
        <f t="shared" si="100"/>
        <v>19.399999999999999</v>
      </c>
      <c r="CY100">
        <f t="shared" si="101"/>
        <v>0</v>
      </c>
      <c r="CZ100">
        <f t="shared" si="102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1010</v>
      </c>
      <c r="DV100" t="s">
        <v>232</v>
      </c>
      <c r="DW100" t="s">
        <v>232</v>
      </c>
      <c r="DX100">
        <v>1000</v>
      </c>
      <c r="DZ100" t="s">
        <v>3</v>
      </c>
      <c r="EA100" t="s">
        <v>3</v>
      </c>
      <c r="EB100" t="s">
        <v>3</v>
      </c>
      <c r="EC100" t="s">
        <v>3</v>
      </c>
      <c r="EE100">
        <v>29085444</v>
      </c>
      <c r="EF100">
        <v>12</v>
      </c>
      <c r="EG100" t="s">
        <v>32</v>
      </c>
      <c r="EH100">
        <v>0</v>
      </c>
      <c r="EI100" t="s">
        <v>3</v>
      </c>
      <c r="EJ100">
        <v>2</v>
      </c>
      <c r="EK100">
        <v>500002</v>
      </c>
      <c r="EL100" t="s">
        <v>33</v>
      </c>
      <c r="EM100" t="s">
        <v>34</v>
      </c>
      <c r="EO100" t="s">
        <v>3</v>
      </c>
      <c r="EQ100">
        <v>0</v>
      </c>
      <c r="ER100">
        <v>1998.42</v>
      </c>
      <c r="ES100">
        <v>1998.42</v>
      </c>
      <c r="ET100">
        <v>0</v>
      </c>
      <c r="EU100">
        <v>0</v>
      </c>
      <c r="EV100">
        <v>0</v>
      </c>
      <c r="EW100">
        <v>0</v>
      </c>
      <c r="EX100">
        <v>0</v>
      </c>
      <c r="FQ100">
        <v>0</v>
      </c>
      <c r="FR100">
        <f t="shared" si="103"/>
        <v>0</v>
      </c>
      <c r="FS100">
        <v>0</v>
      </c>
      <c r="FX100">
        <v>0</v>
      </c>
      <c r="FY100">
        <v>0</v>
      </c>
      <c r="GA100" t="s">
        <v>3</v>
      </c>
      <c r="GD100">
        <v>1</v>
      </c>
      <c r="GF100">
        <v>-1152774928</v>
      </c>
      <c r="GG100">
        <v>2</v>
      </c>
      <c r="GH100">
        <v>1</v>
      </c>
      <c r="GI100">
        <v>2</v>
      </c>
      <c r="GJ100">
        <v>0</v>
      </c>
      <c r="GK100">
        <v>0</v>
      </c>
      <c r="GL100">
        <f t="shared" si="104"/>
        <v>0</v>
      </c>
      <c r="GM100">
        <f t="shared" si="105"/>
        <v>17.87</v>
      </c>
      <c r="GN100">
        <f t="shared" si="106"/>
        <v>0</v>
      </c>
      <c r="GO100">
        <f t="shared" si="107"/>
        <v>17.87</v>
      </c>
      <c r="GP100">
        <f t="shared" si="108"/>
        <v>0</v>
      </c>
      <c r="GR100">
        <v>0</v>
      </c>
      <c r="GS100">
        <v>3</v>
      </c>
      <c r="GT100">
        <v>0</v>
      </c>
      <c r="GU100" t="s">
        <v>3</v>
      </c>
      <c r="GV100">
        <f t="shared" si="109"/>
        <v>0</v>
      </c>
      <c r="GW100">
        <v>1</v>
      </c>
      <c r="GX100">
        <f t="shared" si="110"/>
        <v>0</v>
      </c>
      <c r="HA100">
        <v>0</v>
      </c>
      <c r="HB100">
        <v>0</v>
      </c>
      <c r="HC100">
        <f t="shared" si="111"/>
        <v>0</v>
      </c>
      <c r="HE100" t="s">
        <v>3</v>
      </c>
      <c r="HF100" t="s">
        <v>3</v>
      </c>
      <c r="IK100">
        <v>0</v>
      </c>
    </row>
    <row r="101" spans="1:245">
      <c r="A101">
        <v>18</v>
      </c>
      <c r="B101">
        <v>1</v>
      </c>
      <c r="C101">
        <v>125</v>
      </c>
      <c r="E101" t="s">
        <v>234</v>
      </c>
      <c r="F101" t="s">
        <v>235</v>
      </c>
      <c r="G101" t="s">
        <v>236</v>
      </c>
      <c r="H101" t="s">
        <v>237</v>
      </c>
      <c r="I101">
        <f>I99*J101</f>
        <v>3</v>
      </c>
      <c r="J101">
        <v>100</v>
      </c>
      <c r="O101">
        <f t="shared" si="77"/>
        <v>184.25</v>
      </c>
      <c r="P101">
        <f t="shared" si="78"/>
        <v>184.25</v>
      </c>
      <c r="Q101">
        <f t="shared" si="79"/>
        <v>0</v>
      </c>
      <c r="R101">
        <f t="shared" si="80"/>
        <v>0</v>
      </c>
      <c r="S101">
        <f t="shared" si="81"/>
        <v>0</v>
      </c>
      <c r="T101">
        <f t="shared" si="82"/>
        <v>0</v>
      </c>
      <c r="U101">
        <f t="shared" si="83"/>
        <v>0</v>
      </c>
      <c r="V101">
        <f t="shared" si="84"/>
        <v>0</v>
      </c>
      <c r="W101">
        <f t="shared" si="85"/>
        <v>0.21</v>
      </c>
      <c r="X101">
        <f t="shared" si="86"/>
        <v>0</v>
      </c>
      <c r="Y101">
        <f t="shared" si="87"/>
        <v>0</v>
      </c>
      <c r="AA101">
        <v>36401907</v>
      </c>
      <c r="AB101">
        <f t="shared" si="88"/>
        <v>7.62</v>
      </c>
      <c r="AC101">
        <f t="shared" si="89"/>
        <v>7.62</v>
      </c>
      <c r="AD101">
        <f t="shared" si="114"/>
        <v>0</v>
      </c>
      <c r="AE101">
        <f t="shared" si="115"/>
        <v>0</v>
      </c>
      <c r="AF101">
        <f t="shared" si="115"/>
        <v>0</v>
      </c>
      <c r="AG101">
        <f t="shared" si="90"/>
        <v>0</v>
      </c>
      <c r="AH101">
        <f t="shared" si="116"/>
        <v>0</v>
      </c>
      <c r="AI101">
        <f t="shared" si="116"/>
        <v>0</v>
      </c>
      <c r="AJ101">
        <f t="shared" si="91"/>
        <v>7.0000000000000007E-2</v>
      </c>
      <c r="AK101">
        <v>7.62</v>
      </c>
      <c r="AL101">
        <v>7.62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7.0000000000000007E-2</v>
      </c>
      <c r="AT101">
        <v>0</v>
      </c>
      <c r="AU101">
        <v>0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v>8.06</v>
      </c>
      <c r="BD101" t="s">
        <v>3</v>
      </c>
      <c r="BE101" t="s">
        <v>3</v>
      </c>
      <c r="BF101" t="s">
        <v>3</v>
      </c>
      <c r="BG101" t="s">
        <v>3</v>
      </c>
      <c r="BH101">
        <v>3</v>
      </c>
      <c r="BI101">
        <v>2</v>
      </c>
      <c r="BJ101" t="s">
        <v>238</v>
      </c>
      <c r="BM101">
        <v>500002</v>
      </c>
      <c r="BN101">
        <v>0</v>
      </c>
      <c r="BO101" t="s">
        <v>235</v>
      </c>
      <c r="BP101">
        <v>1</v>
      </c>
      <c r="BQ101">
        <v>12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0</v>
      </c>
      <c r="CA101">
        <v>0</v>
      </c>
      <c r="CE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92"/>
        <v>184.25</v>
      </c>
      <c r="CQ101">
        <f t="shared" si="93"/>
        <v>61.417200000000001</v>
      </c>
      <c r="CR101">
        <f t="shared" si="94"/>
        <v>0</v>
      </c>
      <c r="CS101">
        <f t="shared" si="95"/>
        <v>0</v>
      </c>
      <c r="CT101">
        <f t="shared" si="96"/>
        <v>0</v>
      </c>
      <c r="CU101">
        <f t="shared" si="97"/>
        <v>0</v>
      </c>
      <c r="CV101">
        <f t="shared" si="98"/>
        <v>0</v>
      </c>
      <c r="CW101">
        <f t="shared" si="99"/>
        <v>0</v>
      </c>
      <c r="CX101">
        <f t="shared" si="100"/>
        <v>7.0000000000000007E-2</v>
      </c>
      <c r="CY101">
        <f t="shared" si="101"/>
        <v>0</v>
      </c>
      <c r="CZ101">
        <f t="shared" si="102"/>
        <v>0</v>
      </c>
      <c r="DC101" t="s">
        <v>3</v>
      </c>
      <c r="DD101" t="s">
        <v>3</v>
      </c>
      <c r="DE101" t="s">
        <v>3</v>
      </c>
      <c r="DF101" t="s">
        <v>3</v>
      </c>
      <c r="DG101" t="s">
        <v>3</v>
      </c>
      <c r="DH101" t="s">
        <v>3</v>
      </c>
      <c r="DI101" t="s">
        <v>3</v>
      </c>
      <c r="DJ101" t="s">
        <v>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1010</v>
      </c>
      <c r="DV101" t="s">
        <v>237</v>
      </c>
      <c r="DW101" t="s">
        <v>237</v>
      </c>
      <c r="DX101">
        <v>1</v>
      </c>
      <c r="DZ101" t="s">
        <v>3</v>
      </c>
      <c r="EA101" t="s">
        <v>3</v>
      </c>
      <c r="EB101" t="s">
        <v>3</v>
      </c>
      <c r="EC101" t="s">
        <v>3</v>
      </c>
      <c r="EE101">
        <v>29085444</v>
      </c>
      <c r="EF101">
        <v>12</v>
      </c>
      <c r="EG101" t="s">
        <v>32</v>
      </c>
      <c r="EH101">
        <v>0</v>
      </c>
      <c r="EI101" t="s">
        <v>3</v>
      </c>
      <c r="EJ101">
        <v>2</v>
      </c>
      <c r="EK101">
        <v>500002</v>
      </c>
      <c r="EL101" t="s">
        <v>33</v>
      </c>
      <c r="EM101" t="s">
        <v>34</v>
      </c>
      <c r="EO101" t="s">
        <v>3</v>
      </c>
      <c r="EQ101">
        <v>0</v>
      </c>
      <c r="ER101">
        <v>7.62</v>
      </c>
      <c r="ES101">
        <v>7.62</v>
      </c>
      <c r="ET101">
        <v>0</v>
      </c>
      <c r="EU101">
        <v>0</v>
      </c>
      <c r="EV101">
        <v>0</v>
      </c>
      <c r="EW101">
        <v>0</v>
      </c>
      <c r="EX101">
        <v>0</v>
      </c>
      <c r="FQ101">
        <v>0</v>
      </c>
      <c r="FR101">
        <f t="shared" si="103"/>
        <v>0</v>
      </c>
      <c r="FS101">
        <v>0</v>
      </c>
      <c r="FX101">
        <v>0</v>
      </c>
      <c r="FY101">
        <v>0</v>
      </c>
      <c r="GA101" t="s">
        <v>3</v>
      </c>
      <c r="GD101">
        <v>1</v>
      </c>
      <c r="GF101">
        <v>-652224790</v>
      </c>
      <c r="GG101">
        <v>2</v>
      </c>
      <c r="GH101">
        <v>1</v>
      </c>
      <c r="GI101">
        <v>2</v>
      </c>
      <c r="GJ101">
        <v>0</v>
      </c>
      <c r="GK101">
        <v>0</v>
      </c>
      <c r="GL101">
        <f t="shared" si="104"/>
        <v>0</v>
      </c>
      <c r="GM101">
        <f t="shared" si="105"/>
        <v>184.25</v>
      </c>
      <c r="GN101">
        <f t="shared" si="106"/>
        <v>0</v>
      </c>
      <c r="GO101">
        <f t="shared" si="107"/>
        <v>184.25</v>
      </c>
      <c r="GP101">
        <f t="shared" si="108"/>
        <v>0</v>
      </c>
      <c r="GR101">
        <v>0</v>
      </c>
      <c r="GS101">
        <v>3</v>
      </c>
      <c r="GT101">
        <v>0</v>
      </c>
      <c r="GU101" t="s">
        <v>3</v>
      </c>
      <c r="GV101">
        <f t="shared" si="109"/>
        <v>0</v>
      </c>
      <c r="GW101">
        <v>1</v>
      </c>
      <c r="GX101">
        <f t="shared" si="110"/>
        <v>0</v>
      </c>
      <c r="HA101">
        <v>0</v>
      </c>
      <c r="HB101">
        <v>0</v>
      </c>
      <c r="HC101">
        <f t="shared" si="111"/>
        <v>0</v>
      </c>
      <c r="HE101" t="s">
        <v>3</v>
      </c>
      <c r="HF101" t="s">
        <v>3</v>
      </c>
      <c r="IK101">
        <v>0</v>
      </c>
    </row>
    <row r="102" spans="1:245">
      <c r="A102">
        <v>17</v>
      </c>
      <c r="B102">
        <v>1</v>
      </c>
      <c r="C102">
        <f>ROW(SmtRes!A137)</f>
        <v>137</v>
      </c>
      <c r="D102">
        <f>ROW(EtalonRes!A131)</f>
        <v>131</v>
      </c>
      <c r="E102" t="s">
        <v>239</v>
      </c>
      <c r="F102" t="s">
        <v>240</v>
      </c>
      <c r="G102" t="s">
        <v>241</v>
      </c>
      <c r="H102" t="s">
        <v>58</v>
      </c>
      <c r="I102">
        <f>ROUND(1/100,9)</f>
        <v>0.01</v>
      </c>
      <c r="J102">
        <v>0</v>
      </c>
      <c r="O102">
        <f t="shared" si="77"/>
        <v>89.84</v>
      </c>
      <c r="P102">
        <f t="shared" si="78"/>
        <v>2.59</v>
      </c>
      <c r="Q102">
        <f t="shared" si="79"/>
        <v>0.52</v>
      </c>
      <c r="R102">
        <f t="shared" si="80"/>
        <v>0.14000000000000001</v>
      </c>
      <c r="S102">
        <f t="shared" si="81"/>
        <v>86.73</v>
      </c>
      <c r="T102">
        <f t="shared" si="82"/>
        <v>0</v>
      </c>
      <c r="U102">
        <f t="shared" si="83"/>
        <v>0.26239999999999997</v>
      </c>
      <c r="V102">
        <f t="shared" si="84"/>
        <v>2.9999999999999997E-4</v>
      </c>
      <c r="W102">
        <f t="shared" si="85"/>
        <v>0</v>
      </c>
      <c r="X102">
        <f t="shared" si="86"/>
        <v>70.36</v>
      </c>
      <c r="Y102">
        <f t="shared" si="87"/>
        <v>45.17</v>
      </c>
      <c r="AA102">
        <v>36401907</v>
      </c>
      <c r="AB102">
        <f t="shared" si="88"/>
        <v>302.14999999999998</v>
      </c>
      <c r="AC102">
        <f t="shared" si="89"/>
        <v>36.07</v>
      </c>
      <c r="AD102">
        <f t="shared" si="114"/>
        <v>5.78</v>
      </c>
      <c r="AE102">
        <f t="shared" si="115"/>
        <v>0.41</v>
      </c>
      <c r="AF102">
        <f t="shared" si="115"/>
        <v>260.3</v>
      </c>
      <c r="AG102">
        <f t="shared" si="90"/>
        <v>0</v>
      </c>
      <c r="AH102">
        <f t="shared" si="116"/>
        <v>26.24</v>
      </c>
      <c r="AI102">
        <f t="shared" si="116"/>
        <v>0.03</v>
      </c>
      <c r="AJ102">
        <f t="shared" si="91"/>
        <v>0</v>
      </c>
      <c r="AK102">
        <v>302.14999999999998</v>
      </c>
      <c r="AL102">
        <v>36.07</v>
      </c>
      <c r="AM102">
        <v>5.78</v>
      </c>
      <c r="AN102">
        <v>0.41</v>
      </c>
      <c r="AO102">
        <v>260.3</v>
      </c>
      <c r="AP102">
        <v>0</v>
      </c>
      <c r="AQ102">
        <v>26.24</v>
      </c>
      <c r="AR102">
        <v>0.03</v>
      </c>
      <c r="AS102">
        <v>0</v>
      </c>
      <c r="AT102">
        <v>81</v>
      </c>
      <c r="AU102">
        <v>52</v>
      </c>
      <c r="AV102">
        <v>1</v>
      </c>
      <c r="AW102">
        <v>1</v>
      </c>
      <c r="AZ102">
        <v>1</v>
      </c>
      <c r="BA102">
        <v>33.32</v>
      </c>
      <c r="BB102">
        <v>9.01</v>
      </c>
      <c r="BC102">
        <v>7.19</v>
      </c>
      <c r="BD102" t="s">
        <v>3</v>
      </c>
      <c r="BE102" t="s">
        <v>3</v>
      </c>
      <c r="BF102" t="s">
        <v>3</v>
      </c>
      <c r="BG102" t="s">
        <v>3</v>
      </c>
      <c r="BH102">
        <v>0</v>
      </c>
      <c r="BI102">
        <v>2</v>
      </c>
      <c r="BJ102" t="s">
        <v>242</v>
      </c>
      <c r="BM102">
        <v>108001</v>
      </c>
      <c r="BN102">
        <v>0</v>
      </c>
      <c r="BO102" t="s">
        <v>240</v>
      </c>
      <c r="BP102">
        <v>1</v>
      </c>
      <c r="BQ102">
        <v>3</v>
      </c>
      <c r="BR102">
        <v>0</v>
      </c>
      <c r="BS102">
        <v>33.32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95</v>
      </c>
      <c r="CA102">
        <v>65</v>
      </c>
      <c r="CE102">
        <v>0</v>
      </c>
      <c r="CF102">
        <v>0</v>
      </c>
      <c r="CG102">
        <v>0</v>
      </c>
      <c r="CM102">
        <v>0</v>
      </c>
      <c r="CN102" t="s">
        <v>3</v>
      </c>
      <c r="CO102">
        <v>0</v>
      </c>
      <c r="CP102">
        <f t="shared" si="92"/>
        <v>89.84</v>
      </c>
      <c r="CQ102">
        <f t="shared" si="93"/>
        <v>259.3433</v>
      </c>
      <c r="CR102">
        <f t="shared" si="94"/>
        <v>52.077800000000003</v>
      </c>
      <c r="CS102">
        <f t="shared" si="95"/>
        <v>13.661199999999999</v>
      </c>
      <c r="CT102">
        <f t="shared" si="96"/>
        <v>8673.1959999999999</v>
      </c>
      <c r="CU102">
        <f t="shared" si="97"/>
        <v>0</v>
      </c>
      <c r="CV102">
        <f t="shared" si="98"/>
        <v>26.24</v>
      </c>
      <c r="CW102">
        <f t="shared" si="99"/>
        <v>0.03</v>
      </c>
      <c r="CX102">
        <f t="shared" si="100"/>
        <v>0</v>
      </c>
      <c r="CY102">
        <f t="shared" si="101"/>
        <v>70.364699999999999</v>
      </c>
      <c r="CZ102">
        <f t="shared" si="102"/>
        <v>45.172399999999996</v>
      </c>
      <c r="DC102" t="s">
        <v>3</v>
      </c>
      <c r="DD102" t="s">
        <v>3</v>
      </c>
      <c r="DE102" t="s">
        <v>3</v>
      </c>
      <c r="DF102" t="s">
        <v>3</v>
      </c>
      <c r="DG102" t="s">
        <v>3</v>
      </c>
      <c r="DH102" t="s">
        <v>3</v>
      </c>
      <c r="DI102" t="s">
        <v>3</v>
      </c>
      <c r="DJ102" t="s">
        <v>3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1010</v>
      </c>
      <c r="DV102" t="s">
        <v>58</v>
      </c>
      <c r="DW102" t="s">
        <v>58</v>
      </c>
      <c r="DX102">
        <v>100</v>
      </c>
      <c r="DZ102" t="s">
        <v>3</v>
      </c>
      <c r="EA102" t="s">
        <v>3</v>
      </c>
      <c r="EB102" t="s">
        <v>3</v>
      </c>
      <c r="EC102" t="s">
        <v>3</v>
      </c>
      <c r="EE102">
        <v>29085386</v>
      </c>
      <c r="EF102">
        <v>3</v>
      </c>
      <c r="EG102" t="s">
        <v>226</v>
      </c>
      <c r="EH102">
        <v>0</v>
      </c>
      <c r="EI102" t="s">
        <v>3</v>
      </c>
      <c r="EJ102">
        <v>2</v>
      </c>
      <c r="EK102">
        <v>108001</v>
      </c>
      <c r="EL102" t="s">
        <v>227</v>
      </c>
      <c r="EM102" t="s">
        <v>228</v>
      </c>
      <c r="EO102" t="s">
        <v>3</v>
      </c>
      <c r="EQ102">
        <v>0</v>
      </c>
      <c r="ER102">
        <v>302.14999999999998</v>
      </c>
      <c r="ES102">
        <v>36.07</v>
      </c>
      <c r="ET102">
        <v>5.78</v>
      </c>
      <c r="EU102">
        <v>0.41</v>
      </c>
      <c r="EV102">
        <v>260.3</v>
      </c>
      <c r="EW102">
        <v>26.24</v>
      </c>
      <c r="EX102">
        <v>0.03</v>
      </c>
      <c r="EY102">
        <v>0</v>
      </c>
      <c r="FQ102">
        <v>0</v>
      </c>
      <c r="FR102">
        <f t="shared" si="103"/>
        <v>0</v>
      </c>
      <c r="FS102">
        <v>0</v>
      </c>
      <c r="FV102" t="s">
        <v>25</v>
      </c>
      <c r="FW102" t="s">
        <v>26</v>
      </c>
      <c r="FX102">
        <v>95</v>
      </c>
      <c r="FY102">
        <v>65</v>
      </c>
      <c r="GA102" t="s">
        <v>3</v>
      </c>
      <c r="GD102">
        <v>1</v>
      </c>
      <c r="GF102">
        <v>1949515482</v>
      </c>
      <c r="GG102">
        <v>2</v>
      </c>
      <c r="GH102">
        <v>1</v>
      </c>
      <c r="GI102">
        <v>2</v>
      </c>
      <c r="GJ102">
        <v>0</v>
      </c>
      <c r="GK102">
        <v>0</v>
      </c>
      <c r="GL102">
        <f t="shared" si="104"/>
        <v>0</v>
      </c>
      <c r="GM102">
        <f t="shared" si="105"/>
        <v>205.37</v>
      </c>
      <c r="GN102">
        <f t="shared" si="106"/>
        <v>0</v>
      </c>
      <c r="GO102">
        <f t="shared" si="107"/>
        <v>205.37</v>
      </c>
      <c r="GP102">
        <f t="shared" si="108"/>
        <v>0</v>
      </c>
      <c r="GR102">
        <v>0</v>
      </c>
      <c r="GS102">
        <v>3</v>
      </c>
      <c r="GT102">
        <v>0</v>
      </c>
      <c r="GU102" t="s">
        <v>3</v>
      </c>
      <c r="GV102">
        <f t="shared" si="109"/>
        <v>0</v>
      </c>
      <c r="GW102">
        <v>1</v>
      </c>
      <c r="GX102">
        <f t="shared" si="110"/>
        <v>0</v>
      </c>
      <c r="HA102">
        <v>0</v>
      </c>
      <c r="HB102">
        <v>0</v>
      </c>
      <c r="HC102">
        <f t="shared" si="111"/>
        <v>0</v>
      </c>
      <c r="HE102" t="s">
        <v>3</v>
      </c>
      <c r="HF102" t="s">
        <v>3</v>
      </c>
      <c r="IK102">
        <v>0</v>
      </c>
    </row>
    <row r="103" spans="1:245">
      <c r="A103">
        <v>18</v>
      </c>
      <c r="B103">
        <v>1</v>
      </c>
      <c r="C103">
        <v>134</v>
      </c>
      <c r="E103" t="s">
        <v>243</v>
      </c>
      <c r="F103" t="s">
        <v>230</v>
      </c>
      <c r="G103" t="s">
        <v>231</v>
      </c>
      <c r="H103" t="s">
        <v>232</v>
      </c>
      <c r="I103">
        <f>I102*J103</f>
        <v>1E-3</v>
      </c>
      <c r="J103">
        <v>0.1</v>
      </c>
      <c r="O103">
        <f t="shared" si="77"/>
        <v>5.96</v>
      </c>
      <c r="P103">
        <f t="shared" si="78"/>
        <v>5.96</v>
      </c>
      <c r="Q103">
        <f t="shared" si="79"/>
        <v>0</v>
      </c>
      <c r="R103">
        <f t="shared" si="80"/>
        <v>0</v>
      </c>
      <c r="S103">
        <f t="shared" si="81"/>
        <v>0</v>
      </c>
      <c r="T103">
        <f t="shared" si="82"/>
        <v>0</v>
      </c>
      <c r="U103">
        <f t="shared" si="83"/>
        <v>0</v>
      </c>
      <c r="V103">
        <f t="shared" si="84"/>
        <v>0</v>
      </c>
      <c r="W103">
        <f t="shared" si="85"/>
        <v>0.02</v>
      </c>
      <c r="X103">
        <f t="shared" si="86"/>
        <v>0</v>
      </c>
      <c r="Y103">
        <f t="shared" si="87"/>
        <v>0</v>
      </c>
      <c r="AA103">
        <v>36401907</v>
      </c>
      <c r="AB103">
        <f t="shared" si="88"/>
        <v>1998.42</v>
      </c>
      <c r="AC103">
        <f t="shared" si="89"/>
        <v>1998.42</v>
      </c>
      <c r="AD103">
        <f t="shared" si="114"/>
        <v>0</v>
      </c>
      <c r="AE103">
        <f t="shared" si="115"/>
        <v>0</v>
      </c>
      <c r="AF103">
        <f t="shared" si="115"/>
        <v>0</v>
      </c>
      <c r="AG103">
        <f t="shared" si="90"/>
        <v>0</v>
      </c>
      <c r="AH103">
        <f t="shared" si="116"/>
        <v>0</v>
      </c>
      <c r="AI103">
        <f t="shared" si="116"/>
        <v>0</v>
      </c>
      <c r="AJ103">
        <f t="shared" si="91"/>
        <v>19.399999999999999</v>
      </c>
      <c r="AK103">
        <v>1998.42</v>
      </c>
      <c r="AL103">
        <v>1998.42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19.399999999999999</v>
      </c>
      <c r="AT103">
        <v>0</v>
      </c>
      <c r="AU103">
        <v>0</v>
      </c>
      <c r="AV103">
        <v>1</v>
      </c>
      <c r="AW103">
        <v>1</v>
      </c>
      <c r="AZ103">
        <v>1</v>
      </c>
      <c r="BA103">
        <v>1</v>
      </c>
      <c r="BB103">
        <v>1</v>
      </c>
      <c r="BC103">
        <v>2.98</v>
      </c>
      <c r="BD103" t="s">
        <v>3</v>
      </c>
      <c r="BE103" t="s">
        <v>3</v>
      </c>
      <c r="BF103" t="s">
        <v>3</v>
      </c>
      <c r="BG103" t="s">
        <v>3</v>
      </c>
      <c r="BH103">
        <v>3</v>
      </c>
      <c r="BI103">
        <v>2</v>
      </c>
      <c r="BJ103" t="s">
        <v>233</v>
      </c>
      <c r="BM103">
        <v>500002</v>
      </c>
      <c r="BN103">
        <v>0</v>
      </c>
      <c r="BO103" t="s">
        <v>230</v>
      </c>
      <c r="BP103">
        <v>1</v>
      </c>
      <c r="BQ103">
        <v>12</v>
      </c>
      <c r="BR103">
        <v>0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0</v>
      </c>
      <c r="CA103">
        <v>0</v>
      </c>
      <c r="CE103">
        <v>0</v>
      </c>
      <c r="CF103">
        <v>0</v>
      </c>
      <c r="CG103">
        <v>0</v>
      </c>
      <c r="CM103">
        <v>0</v>
      </c>
      <c r="CN103" t="s">
        <v>3</v>
      </c>
      <c r="CO103">
        <v>0</v>
      </c>
      <c r="CP103">
        <f t="shared" si="92"/>
        <v>5.96</v>
      </c>
      <c r="CQ103">
        <f t="shared" si="93"/>
        <v>5955.2916000000005</v>
      </c>
      <c r="CR103">
        <f t="shared" si="94"/>
        <v>0</v>
      </c>
      <c r="CS103">
        <f t="shared" si="95"/>
        <v>0</v>
      </c>
      <c r="CT103">
        <f t="shared" si="96"/>
        <v>0</v>
      </c>
      <c r="CU103">
        <f t="shared" si="97"/>
        <v>0</v>
      </c>
      <c r="CV103">
        <f t="shared" si="98"/>
        <v>0</v>
      </c>
      <c r="CW103">
        <f t="shared" si="99"/>
        <v>0</v>
      </c>
      <c r="CX103">
        <f t="shared" si="100"/>
        <v>19.399999999999999</v>
      </c>
      <c r="CY103">
        <f t="shared" si="101"/>
        <v>0</v>
      </c>
      <c r="CZ103">
        <f t="shared" si="102"/>
        <v>0</v>
      </c>
      <c r="DC103" t="s">
        <v>3</v>
      </c>
      <c r="DD103" t="s">
        <v>3</v>
      </c>
      <c r="DE103" t="s">
        <v>3</v>
      </c>
      <c r="DF103" t="s">
        <v>3</v>
      </c>
      <c r="DG103" t="s">
        <v>3</v>
      </c>
      <c r="DH103" t="s">
        <v>3</v>
      </c>
      <c r="DI103" t="s">
        <v>3</v>
      </c>
      <c r="DJ103" t="s">
        <v>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1010</v>
      </c>
      <c r="DV103" t="s">
        <v>232</v>
      </c>
      <c r="DW103" t="s">
        <v>232</v>
      </c>
      <c r="DX103">
        <v>1000</v>
      </c>
      <c r="DZ103" t="s">
        <v>3</v>
      </c>
      <c r="EA103" t="s">
        <v>3</v>
      </c>
      <c r="EB103" t="s">
        <v>3</v>
      </c>
      <c r="EC103" t="s">
        <v>3</v>
      </c>
      <c r="EE103">
        <v>29085444</v>
      </c>
      <c r="EF103">
        <v>12</v>
      </c>
      <c r="EG103" t="s">
        <v>32</v>
      </c>
      <c r="EH103">
        <v>0</v>
      </c>
      <c r="EI103" t="s">
        <v>3</v>
      </c>
      <c r="EJ103">
        <v>2</v>
      </c>
      <c r="EK103">
        <v>500002</v>
      </c>
      <c r="EL103" t="s">
        <v>33</v>
      </c>
      <c r="EM103" t="s">
        <v>34</v>
      </c>
      <c r="EO103" t="s">
        <v>3</v>
      </c>
      <c r="EQ103">
        <v>0</v>
      </c>
      <c r="ER103">
        <v>1998.42</v>
      </c>
      <c r="ES103">
        <v>1998.42</v>
      </c>
      <c r="ET103">
        <v>0</v>
      </c>
      <c r="EU103">
        <v>0</v>
      </c>
      <c r="EV103">
        <v>0</v>
      </c>
      <c r="EW103">
        <v>0</v>
      </c>
      <c r="EX103">
        <v>0</v>
      </c>
      <c r="FQ103">
        <v>0</v>
      </c>
      <c r="FR103">
        <f t="shared" si="103"/>
        <v>0</v>
      </c>
      <c r="FS103">
        <v>0</v>
      </c>
      <c r="FX103">
        <v>0</v>
      </c>
      <c r="FY103">
        <v>0</v>
      </c>
      <c r="GA103" t="s">
        <v>3</v>
      </c>
      <c r="GD103">
        <v>1</v>
      </c>
      <c r="GF103">
        <v>-1152774928</v>
      </c>
      <c r="GG103">
        <v>2</v>
      </c>
      <c r="GH103">
        <v>1</v>
      </c>
      <c r="GI103">
        <v>2</v>
      </c>
      <c r="GJ103">
        <v>0</v>
      </c>
      <c r="GK103">
        <v>0</v>
      </c>
      <c r="GL103">
        <f t="shared" si="104"/>
        <v>0</v>
      </c>
      <c r="GM103">
        <f t="shared" si="105"/>
        <v>5.96</v>
      </c>
      <c r="GN103">
        <f t="shared" si="106"/>
        <v>0</v>
      </c>
      <c r="GO103">
        <f t="shared" si="107"/>
        <v>5.96</v>
      </c>
      <c r="GP103">
        <f t="shared" si="108"/>
        <v>0</v>
      </c>
      <c r="GR103">
        <v>0</v>
      </c>
      <c r="GS103">
        <v>3</v>
      </c>
      <c r="GT103">
        <v>0</v>
      </c>
      <c r="GU103" t="s">
        <v>3</v>
      </c>
      <c r="GV103">
        <f t="shared" si="109"/>
        <v>0</v>
      </c>
      <c r="GW103">
        <v>1</v>
      </c>
      <c r="GX103">
        <f t="shared" si="110"/>
        <v>0</v>
      </c>
      <c r="HA103">
        <v>0</v>
      </c>
      <c r="HB103">
        <v>0</v>
      </c>
      <c r="HC103">
        <f t="shared" si="111"/>
        <v>0</v>
      </c>
      <c r="HE103" t="s">
        <v>3</v>
      </c>
      <c r="HF103" t="s">
        <v>3</v>
      </c>
      <c r="IK103">
        <v>0</v>
      </c>
    </row>
    <row r="104" spans="1:245">
      <c r="A104">
        <v>18</v>
      </c>
      <c r="B104">
        <v>1</v>
      </c>
      <c r="C104">
        <v>136</v>
      </c>
      <c r="E104" t="s">
        <v>244</v>
      </c>
      <c r="F104" t="s">
        <v>245</v>
      </c>
      <c r="G104" t="s">
        <v>246</v>
      </c>
      <c r="H104" t="s">
        <v>237</v>
      </c>
      <c r="I104">
        <f>I102*J104</f>
        <v>1</v>
      </c>
      <c r="J104">
        <v>100</v>
      </c>
      <c r="O104">
        <f t="shared" si="77"/>
        <v>76.47</v>
      </c>
      <c r="P104">
        <f t="shared" si="78"/>
        <v>76.47</v>
      </c>
      <c r="Q104">
        <f t="shared" si="79"/>
        <v>0</v>
      </c>
      <c r="R104">
        <f t="shared" si="80"/>
        <v>0</v>
      </c>
      <c r="S104">
        <f t="shared" si="81"/>
        <v>0</v>
      </c>
      <c r="T104">
        <f t="shared" si="82"/>
        <v>0</v>
      </c>
      <c r="U104">
        <f t="shared" si="83"/>
        <v>0</v>
      </c>
      <c r="V104">
        <f t="shared" si="84"/>
        <v>0</v>
      </c>
      <c r="W104">
        <f t="shared" si="85"/>
        <v>0.09</v>
      </c>
      <c r="X104">
        <f t="shared" si="86"/>
        <v>0</v>
      </c>
      <c r="Y104">
        <f t="shared" si="87"/>
        <v>0</v>
      </c>
      <c r="AA104">
        <v>36401907</v>
      </c>
      <c r="AB104">
        <f t="shared" si="88"/>
        <v>8.81</v>
      </c>
      <c r="AC104">
        <f t="shared" si="89"/>
        <v>8.81</v>
      </c>
      <c r="AD104">
        <f t="shared" si="114"/>
        <v>0</v>
      </c>
      <c r="AE104">
        <f t="shared" si="115"/>
        <v>0</v>
      </c>
      <c r="AF104">
        <f t="shared" si="115"/>
        <v>0</v>
      </c>
      <c r="AG104">
        <f t="shared" si="90"/>
        <v>0</v>
      </c>
      <c r="AH104">
        <f t="shared" si="116"/>
        <v>0</v>
      </c>
      <c r="AI104">
        <f t="shared" si="116"/>
        <v>0</v>
      </c>
      <c r="AJ104">
        <f t="shared" si="91"/>
        <v>0.09</v>
      </c>
      <c r="AK104">
        <v>8.81</v>
      </c>
      <c r="AL104">
        <v>8.81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0.09</v>
      </c>
      <c r="AT104">
        <v>0</v>
      </c>
      <c r="AU104">
        <v>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8.68</v>
      </c>
      <c r="BD104" t="s">
        <v>3</v>
      </c>
      <c r="BE104" t="s">
        <v>3</v>
      </c>
      <c r="BF104" t="s">
        <v>3</v>
      </c>
      <c r="BG104" t="s">
        <v>3</v>
      </c>
      <c r="BH104">
        <v>3</v>
      </c>
      <c r="BI104">
        <v>2</v>
      </c>
      <c r="BJ104" t="s">
        <v>247</v>
      </c>
      <c r="BM104">
        <v>500002</v>
      </c>
      <c r="BN104">
        <v>0</v>
      </c>
      <c r="BO104" t="s">
        <v>245</v>
      </c>
      <c r="BP104">
        <v>1</v>
      </c>
      <c r="BQ104">
        <v>12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0</v>
      </c>
      <c r="CA104">
        <v>0</v>
      </c>
      <c r="CE104">
        <v>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si="92"/>
        <v>76.47</v>
      </c>
      <c r="CQ104">
        <f t="shared" si="93"/>
        <v>76.470799999999997</v>
      </c>
      <c r="CR104">
        <f t="shared" si="94"/>
        <v>0</v>
      </c>
      <c r="CS104">
        <f t="shared" si="95"/>
        <v>0</v>
      </c>
      <c r="CT104">
        <f t="shared" si="96"/>
        <v>0</v>
      </c>
      <c r="CU104">
        <f t="shared" si="97"/>
        <v>0</v>
      </c>
      <c r="CV104">
        <f t="shared" si="98"/>
        <v>0</v>
      </c>
      <c r="CW104">
        <f t="shared" si="99"/>
        <v>0</v>
      </c>
      <c r="CX104">
        <f t="shared" si="100"/>
        <v>0.09</v>
      </c>
      <c r="CY104">
        <f t="shared" si="101"/>
        <v>0</v>
      </c>
      <c r="CZ104">
        <f t="shared" si="102"/>
        <v>0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1010</v>
      </c>
      <c r="DV104" t="s">
        <v>237</v>
      </c>
      <c r="DW104" t="s">
        <v>237</v>
      </c>
      <c r="DX104">
        <v>1</v>
      </c>
      <c r="DZ104" t="s">
        <v>3</v>
      </c>
      <c r="EA104" t="s">
        <v>3</v>
      </c>
      <c r="EB104" t="s">
        <v>3</v>
      </c>
      <c r="EC104" t="s">
        <v>3</v>
      </c>
      <c r="EE104">
        <v>29085444</v>
      </c>
      <c r="EF104">
        <v>12</v>
      </c>
      <c r="EG104" t="s">
        <v>32</v>
      </c>
      <c r="EH104">
        <v>0</v>
      </c>
      <c r="EI104" t="s">
        <v>3</v>
      </c>
      <c r="EJ104">
        <v>2</v>
      </c>
      <c r="EK104">
        <v>500002</v>
      </c>
      <c r="EL104" t="s">
        <v>33</v>
      </c>
      <c r="EM104" t="s">
        <v>34</v>
      </c>
      <c r="EO104" t="s">
        <v>3</v>
      </c>
      <c r="EQ104">
        <v>0</v>
      </c>
      <c r="ER104">
        <v>8.81</v>
      </c>
      <c r="ES104">
        <v>8.81</v>
      </c>
      <c r="ET104">
        <v>0</v>
      </c>
      <c r="EU104">
        <v>0</v>
      </c>
      <c r="EV104">
        <v>0</v>
      </c>
      <c r="EW104">
        <v>0</v>
      </c>
      <c r="EX104">
        <v>0</v>
      </c>
      <c r="FQ104">
        <v>0</v>
      </c>
      <c r="FR104">
        <f t="shared" si="103"/>
        <v>0</v>
      </c>
      <c r="FS104">
        <v>0</v>
      </c>
      <c r="FX104">
        <v>0</v>
      </c>
      <c r="FY104">
        <v>0</v>
      </c>
      <c r="GA104" t="s">
        <v>3</v>
      </c>
      <c r="GD104">
        <v>1</v>
      </c>
      <c r="GF104">
        <v>-1190793685</v>
      </c>
      <c r="GG104">
        <v>2</v>
      </c>
      <c r="GH104">
        <v>1</v>
      </c>
      <c r="GI104">
        <v>2</v>
      </c>
      <c r="GJ104">
        <v>0</v>
      </c>
      <c r="GK104">
        <v>0</v>
      </c>
      <c r="GL104">
        <f t="shared" si="104"/>
        <v>0</v>
      </c>
      <c r="GM104">
        <f t="shared" si="105"/>
        <v>76.47</v>
      </c>
      <c r="GN104">
        <f t="shared" si="106"/>
        <v>0</v>
      </c>
      <c r="GO104">
        <f t="shared" si="107"/>
        <v>76.47</v>
      </c>
      <c r="GP104">
        <f t="shared" si="108"/>
        <v>0</v>
      </c>
      <c r="GR104">
        <v>0</v>
      </c>
      <c r="GS104">
        <v>3</v>
      </c>
      <c r="GT104">
        <v>0</v>
      </c>
      <c r="GU104" t="s">
        <v>3</v>
      </c>
      <c r="GV104">
        <f t="shared" si="109"/>
        <v>0</v>
      </c>
      <c r="GW104">
        <v>1</v>
      </c>
      <c r="GX104">
        <f t="shared" si="110"/>
        <v>0</v>
      </c>
      <c r="HA104">
        <v>0</v>
      </c>
      <c r="HB104">
        <v>0</v>
      </c>
      <c r="HC104">
        <f t="shared" si="111"/>
        <v>0</v>
      </c>
      <c r="HE104" t="s">
        <v>3</v>
      </c>
      <c r="HF104" t="s">
        <v>3</v>
      </c>
      <c r="IK104">
        <v>0</v>
      </c>
    </row>
    <row r="105" spans="1:245">
      <c r="A105">
        <v>17</v>
      </c>
      <c r="B105">
        <v>1</v>
      </c>
      <c r="C105">
        <f>ROW(SmtRes!A157)</f>
        <v>157</v>
      </c>
      <c r="D105">
        <f>ROW(EtalonRes!A152)</f>
        <v>152</v>
      </c>
      <c r="E105" t="s">
        <v>248</v>
      </c>
      <c r="F105" t="s">
        <v>249</v>
      </c>
      <c r="G105" t="s">
        <v>250</v>
      </c>
      <c r="H105" t="s">
        <v>251</v>
      </c>
      <c r="I105">
        <f>ROUND(13.6/100,9)</f>
        <v>0.13600000000000001</v>
      </c>
      <c r="J105">
        <v>0</v>
      </c>
      <c r="O105">
        <f t="shared" si="77"/>
        <v>9292.83</v>
      </c>
      <c r="P105">
        <f t="shared" si="78"/>
        <v>4686.04</v>
      </c>
      <c r="Q105">
        <f t="shared" si="79"/>
        <v>21.98</v>
      </c>
      <c r="R105">
        <f t="shared" si="80"/>
        <v>0</v>
      </c>
      <c r="S105">
        <f t="shared" si="81"/>
        <v>4584.8100000000004</v>
      </c>
      <c r="T105">
        <f t="shared" si="82"/>
        <v>0</v>
      </c>
      <c r="U105">
        <f t="shared" si="83"/>
        <v>15.1708</v>
      </c>
      <c r="V105">
        <f t="shared" si="84"/>
        <v>0</v>
      </c>
      <c r="W105">
        <f t="shared" si="85"/>
        <v>0</v>
      </c>
      <c r="X105">
        <f t="shared" si="86"/>
        <v>4126.33</v>
      </c>
      <c r="Y105">
        <f t="shared" si="87"/>
        <v>1971.47</v>
      </c>
      <c r="AA105">
        <v>36401907</v>
      </c>
      <c r="AB105">
        <f t="shared" si="88"/>
        <v>6621.29</v>
      </c>
      <c r="AC105">
        <f t="shared" si="89"/>
        <v>5584.47</v>
      </c>
      <c r="AD105">
        <f>ROUND(((((ET105*1.25))-((EU105*1.25)))+AE105),2)</f>
        <v>25.06</v>
      </c>
      <c r="AE105">
        <f>ROUND(((EU105*1.25)),2)</f>
        <v>0</v>
      </c>
      <c r="AF105">
        <f>ROUND(((EV105*1.15)),2)</f>
        <v>1011.76</v>
      </c>
      <c r="AG105">
        <f t="shared" si="90"/>
        <v>0</v>
      </c>
      <c r="AH105">
        <f>((EW105*1.15))</f>
        <v>111.55</v>
      </c>
      <c r="AI105">
        <f>((EX105*1.25))</f>
        <v>0</v>
      </c>
      <c r="AJ105">
        <f t="shared" si="91"/>
        <v>0</v>
      </c>
      <c r="AK105">
        <v>6484.31</v>
      </c>
      <c r="AL105">
        <v>5584.47</v>
      </c>
      <c r="AM105">
        <v>20.05</v>
      </c>
      <c r="AN105">
        <v>0</v>
      </c>
      <c r="AO105">
        <v>879.79</v>
      </c>
      <c r="AP105">
        <v>0</v>
      </c>
      <c r="AQ105">
        <v>97</v>
      </c>
      <c r="AR105">
        <v>0</v>
      </c>
      <c r="AS105">
        <v>0</v>
      </c>
      <c r="AT105">
        <v>90</v>
      </c>
      <c r="AU105">
        <v>43</v>
      </c>
      <c r="AV105">
        <v>1</v>
      </c>
      <c r="AW105">
        <v>1</v>
      </c>
      <c r="AZ105">
        <v>1</v>
      </c>
      <c r="BA105">
        <v>33.32</v>
      </c>
      <c r="BB105">
        <v>6.45</v>
      </c>
      <c r="BC105">
        <v>6.17</v>
      </c>
      <c r="BD105" t="s">
        <v>3</v>
      </c>
      <c r="BE105" t="s">
        <v>3</v>
      </c>
      <c r="BF105" t="s">
        <v>3</v>
      </c>
      <c r="BG105" t="s">
        <v>3</v>
      </c>
      <c r="BH105">
        <v>0</v>
      </c>
      <c r="BI105">
        <v>1</v>
      </c>
      <c r="BJ105" t="s">
        <v>252</v>
      </c>
      <c r="BM105">
        <v>10001</v>
      </c>
      <c r="BN105">
        <v>0</v>
      </c>
      <c r="BO105" t="s">
        <v>249</v>
      </c>
      <c r="BP105">
        <v>1</v>
      </c>
      <c r="BQ105">
        <v>2</v>
      </c>
      <c r="BR105">
        <v>0</v>
      </c>
      <c r="BS105">
        <v>33.32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118</v>
      </c>
      <c r="CA105">
        <v>63</v>
      </c>
      <c r="CE105">
        <v>0</v>
      </c>
      <c r="CF105">
        <v>0</v>
      </c>
      <c r="CG105">
        <v>0</v>
      </c>
      <c r="CM105">
        <v>0</v>
      </c>
      <c r="CN105" t="s">
        <v>904</v>
      </c>
      <c r="CO105">
        <v>0</v>
      </c>
      <c r="CP105">
        <f t="shared" si="92"/>
        <v>9292.83</v>
      </c>
      <c r="CQ105">
        <f t="shared" si="93"/>
        <v>34456.179900000003</v>
      </c>
      <c r="CR105">
        <f t="shared" si="94"/>
        <v>161.637</v>
      </c>
      <c r="CS105">
        <f t="shared" si="95"/>
        <v>0</v>
      </c>
      <c r="CT105">
        <f t="shared" si="96"/>
        <v>33711.843200000003</v>
      </c>
      <c r="CU105">
        <f t="shared" si="97"/>
        <v>0</v>
      </c>
      <c r="CV105">
        <f t="shared" si="98"/>
        <v>111.55</v>
      </c>
      <c r="CW105">
        <f t="shared" si="99"/>
        <v>0</v>
      </c>
      <c r="CX105">
        <f t="shared" si="100"/>
        <v>0</v>
      </c>
      <c r="CY105">
        <f t="shared" si="101"/>
        <v>4126.3290000000006</v>
      </c>
      <c r="CZ105">
        <f t="shared" si="102"/>
        <v>1971.4683000000002</v>
      </c>
      <c r="DC105" t="s">
        <v>3</v>
      </c>
      <c r="DD105" t="s">
        <v>3</v>
      </c>
      <c r="DE105" t="s">
        <v>133</v>
      </c>
      <c r="DF105" t="s">
        <v>133</v>
      </c>
      <c r="DG105" t="s">
        <v>134</v>
      </c>
      <c r="DH105" t="s">
        <v>3</v>
      </c>
      <c r="DI105" t="s">
        <v>134</v>
      </c>
      <c r="DJ105" t="s">
        <v>133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1005</v>
      </c>
      <c r="DV105" t="s">
        <v>251</v>
      </c>
      <c r="DW105" t="s">
        <v>251</v>
      </c>
      <c r="DX105">
        <v>100</v>
      </c>
      <c r="DZ105" t="s">
        <v>3</v>
      </c>
      <c r="EA105" t="s">
        <v>3</v>
      </c>
      <c r="EB105" t="s">
        <v>3</v>
      </c>
      <c r="EC105" t="s">
        <v>3</v>
      </c>
      <c r="EE105">
        <v>29085510</v>
      </c>
      <c r="EF105">
        <v>2</v>
      </c>
      <c r="EG105" t="s">
        <v>135</v>
      </c>
      <c r="EH105">
        <v>0</v>
      </c>
      <c r="EI105" t="s">
        <v>3</v>
      </c>
      <c r="EJ105">
        <v>1</v>
      </c>
      <c r="EK105">
        <v>10001</v>
      </c>
      <c r="EL105" t="s">
        <v>136</v>
      </c>
      <c r="EM105" t="s">
        <v>137</v>
      </c>
      <c r="EO105" t="s">
        <v>138</v>
      </c>
      <c r="EQ105">
        <v>0</v>
      </c>
      <c r="ER105">
        <v>6484.31</v>
      </c>
      <c r="ES105">
        <v>5584.47</v>
      </c>
      <c r="ET105">
        <v>20.05</v>
      </c>
      <c r="EU105">
        <v>0</v>
      </c>
      <c r="EV105">
        <v>879.79</v>
      </c>
      <c r="EW105">
        <v>97</v>
      </c>
      <c r="EX105">
        <v>0</v>
      </c>
      <c r="EY105">
        <v>0</v>
      </c>
      <c r="FQ105">
        <v>0</v>
      </c>
      <c r="FR105">
        <f t="shared" si="103"/>
        <v>0</v>
      </c>
      <c r="FS105">
        <v>0</v>
      </c>
      <c r="FT105" t="s">
        <v>139</v>
      </c>
      <c r="FU105" t="s">
        <v>25</v>
      </c>
      <c r="FV105" t="s">
        <v>25</v>
      </c>
      <c r="FW105" t="s">
        <v>26</v>
      </c>
      <c r="FX105">
        <v>106.2</v>
      </c>
      <c r="FY105">
        <v>53.55</v>
      </c>
      <c r="GA105" t="s">
        <v>3</v>
      </c>
      <c r="GD105">
        <v>1</v>
      </c>
      <c r="GF105">
        <v>1466030338</v>
      </c>
      <c r="GG105">
        <v>2</v>
      </c>
      <c r="GH105">
        <v>1</v>
      </c>
      <c r="GI105">
        <v>2</v>
      </c>
      <c r="GJ105">
        <v>0</v>
      </c>
      <c r="GK105">
        <v>0</v>
      </c>
      <c r="GL105">
        <f t="shared" si="104"/>
        <v>0</v>
      </c>
      <c r="GM105">
        <f t="shared" si="105"/>
        <v>15390.63</v>
      </c>
      <c r="GN105">
        <f t="shared" si="106"/>
        <v>15390.63</v>
      </c>
      <c r="GO105">
        <f t="shared" si="107"/>
        <v>0</v>
      </c>
      <c r="GP105">
        <f t="shared" si="108"/>
        <v>0</v>
      </c>
      <c r="GR105">
        <v>0</v>
      </c>
      <c r="GS105">
        <v>3</v>
      </c>
      <c r="GT105">
        <v>0</v>
      </c>
      <c r="GU105" t="s">
        <v>3</v>
      </c>
      <c r="GV105">
        <f t="shared" si="109"/>
        <v>0</v>
      </c>
      <c r="GW105">
        <v>1</v>
      </c>
      <c r="GX105">
        <f t="shared" si="110"/>
        <v>0</v>
      </c>
      <c r="HA105">
        <v>0</v>
      </c>
      <c r="HB105">
        <v>0</v>
      </c>
      <c r="HC105">
        <f t="shared" si="111"/>
        <v>0</v>
      </c>
      <c r="HE105" t="s">
        <v>3</v>
      </c>
      <c r="HF105" t="s">
        <v>3</v>
      </c>
      <c r="IK105">
        <v>0</v>
      </c>
    </row>
    <row r="106" spans="1:245">
      <c r="A106">
        <v>17</v>
      </c>
      <c r="B106">
        <v>1</v>
      </c>
      <c r="C106">
        <f>ROW(SmtRes!A168)</f>
        <v>168</v>
      </c>
      <c r="D106">
        <f>ROW(EtalonRes!A162)</f>
        <v>162</v>
      </c>
      <c r="E106" t="s">
        <v>253</v>
      </c>
      <c r="F106" t="s">
        <v>254</v>
      </c>
      <c r="G106" t="s">
        <v>255</v>
      </c>
      <c r="H106" t="s">
        <v>58</v>
      </c>
      <c r="I106">
        <f>ROUND(4/100,9)</f>
        <v>0.04</v>
      </c>
      <c r="J106">
        <v>0</v>
      </c>
      <c r="O106">
        <f t="shared" si="77"/>
        <v>1085.27</v>
      </c>
      <c r="P106">
        <f t="shared" si="78"/>
        <v>74.83</v>
      </c>
      <c r="Q106">
        <f t="shared" si="79"/>
        <v>76.48</v>
      </c>
      <c r="R106">
        <f t="shared" si="80"/>
        <v>15.83</v>
      </c>
      <c r="S106">
        <f t="shared" si="81"/>
        <v>933.96</v>
      </c>
      <c r="T106">
        <f t="shared" si="82"/>
        <v>0</v>
      </c>
      <c r="U106">
        <f t="shared" si="83"/>
        <v>2.8256000000000001</v>
      </c>
      <c r="V106">
        <f t="shared" si="84"/>
        <v>3.5200000000000002E-2</v>
      </c>
      <c r="W106">
        <f t="shared" si="85"/>
        <v>0</v>
      </c>
      <c r="X106">
        <f t="shared" si="86"/>
        <v>769.33</v>
      </c>
      <c r="Y106">
        <f t="shared" si="87"/>
        <v>493.89</v>
      </c>
      <c r="AA106">
        <v>36401907</v>
      </c>
      <c r="AB106">
        <f t="shared" si="88"/>
        <v>1442.38</v>
      </c>
      <c r="AC106">
        <f t="shared" si="89"/>
        <v>515.36</v>
      </c>
      <c r="AD106">
        <f>ROUND((((ET106)-(EU106))+AE106),2)</f>
        <v>226.27</v>
      </c>
      <c r="AE106">
        <f>ROUND((EU106),2)</f>
        <v>11.88</v>
      </c>
      <c r="AF106">
        <f>ROUND((EV106),2)</f>
        <v>700.75</v>
      </c>
      <c r="AG106">
        <f t="shared" si="90"/>
        <v>0</v>
      </c>
      <c r="AH106">
        <f>(EW106)</f>
        <v>70.64</v>
      </c>
      <c r="AI106">
        <f>(EX106)</f>
        <v>0.88</v>
      </c>
      <c r="AJ106">
        <f t="shared" si="91"/>
        <v>0</v>
      </c>
      <c r="AK106">
        <v>1442.38</v>
      </c>
      <c r="AL106">
        <v>515.36</v>
      </c>
      <c r="AM106">
        <v>226.27</v>
      </c>
      <c r="AN106">
        <v>11.88</v>
      </c>
      <c r="AO106">
        <v>700.75</v>
      </c>
      <c r="AP106">
        <v>0</v>
      </c>
      <c r="AQ106">
        <v>70.64</v>
      </c>
      <c r="AR106">
        <v>0.88</v>
      </c>
      <c r="AS106">
        <v>0</v>
      </c>
      <c r="AT106">
        <v>81</v>
      </c>
      <c r="AU106">
        <v>52</v>
      </c>
      <c r="AV106">
        <v>1</v>
      </c>
      <c r="AW106">
        <v>1</v>
      </c>
      <c r="AZ106">
        <v>1</v>
      </c>
      <c r="BA106">
        <v>33.32</v>
      </c>
      <c r="BB106">
        <v>8.4499999999999993</v>
      </c>
      <c r="BC106">
        <v>3.63</v>
      </c>
      <c r="BD106" t="s">
        <v>3</v>
      </c>
      <c r="BE106" t="s">
        <v>3</v>
      </c>
      <c r="BF106" t="s">
        <v>3</v>
      </c>
      <c r="BG106" t="s">
        <v>3</v>
      </c>
      <c r="BH106">
        <v>0</v>
      </c>
      <c r="BI106">
        <v>2</v>
      </c>
      <c r="BJ106" t="s">
        <v>256</v>
      </c>
      <c r="BM106">
        <v>108001</v>
      </c>
      <c r="BN106">
        <v>0</v>
      </c>
      <c r="BO106" t="s">
        <v>254</v>
      </c>
      <c r="BP106">
        <v>1</v>
      </c>
      <c r="BQ106">
        <v>3</v>
      </c>
      <c r="BR106">
        <v>0</v>
      </c>
      <c r="BS106">
        <v>33.32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95</v>
      </c>
      <c r="CA106">
        <v>65</v>
      </c>
      <c r="CE106">
        <v>0</v>
      </c>
      <c r="CF106">
        <v>0</v>
      </c>
      <c r="CG106">
        <v>0</v>
      </c>
      <c r="CM106">
        <v>0</v>
      </c>
      <c r="CN106" t="s">
        <v>3</v>
      </c>
      <c r="CO106">
        <v>0</v>
      </c>
      <c r="CP106">
        <f t="shared" si="92"/>
        <v>1085.27</v>
      </c>
      <c r="CQ106">
        <f t="shared" si="93"/>
        <v>1870.7567999999999</v>
      </c>
      <c r="CR106">
        <f t="shared" si="94"/>
        <v>1911.9814999999999</v>
      </c>
      <c r="CS106">
        <f t="shared" si="95"/>
        <v>395.84160000000003</v>
      </c>
      <c r="CT106">
        <f t="shared" si="96"/>
        <v>23348.99</v>
      </c>
      <c r="CU106">
        <f t="shared" si="97"/>
        <v>0</v>
      </c>
      <c r="CV106">
        <f t="shared" si="98"/>
        <v>70.64</v>
      </c>
      <c r="CW106">
        <f t="shared" si="99"/>
        <v>0.88</v>
      </c>
      <c r="CX106">
        <f t="shared" si="100"/>
        <v>0</v>
      </c>
      <c r="CY106">
        <f t="shared" si="101"/>
        <v>769.32990000000007</v>
      </c>
      <c r="CZ106">
        <f t="shared" si="102"/>
        <v>493.89080000000001</v>
      </c>
      <c r="DC106" t="s">
        <v>3</v>
      </c>
      <c r="DD106" t="s">
        <v>3</v>
      </c>
      <c r="DE106" t="s">
        <v>3</v>
      </c>
      <c r="DF106" t="s">
        <v>3</v>
      </c>
      <c r="DG106" t="s">
        <v>3</v>
      </c>
      <c r="DH106" t="s">
        <v>3</v>
      </c>
      <c r="DI106" t="s">
        <v>3</v>
      </c>
      <c r="DJ106" t="s">
        <v>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1010</v>
      </c>
      <c r="DV106" t="s">
        <v>58</v>
      </c>
      <c r="DW106" t="s">
        <v>58</v>
      </c>
      <c r="DX106">
        <v>100</v>
      </c>
      <c r="DZ106" t="s">
        <v>3</v>
      </c>
      <c r="EA106" t="s">
        <v>3</v>
      </c>
      <c r="EB106" t="s">
        <v>3</v>
      </c>
      <c r="EC106" t="s">
        <v>3</v>
      </c>
      <c r="EE106">
        <v>29085386</v>
      </c>
      <c r="EF106">
        <v>3</v>
      </c>
      <c r="EG106" t="s">
        <v>226</v>
      </c>
      <c r="EH106">
        <v>0</v>
      </c>
      <c r="EI106" t="s">
        <v>3</v>
      </c>
      <c r="EJ106">
        <v>2</v>
      </c>
      <c r="EK106">
        <v>108001</v>
      </c>
      <c r="EL106" t="s">
        <v>227</v>
      </c>
      <c r="EM106" t="s">
        <v>228</v>
      </c>
      <c r="EO106" t="s">
        <v>3</v>
      </c>
      <c r="EQ106">
        <v>0</v>
      </c>
      <c r="ER106">
        <v>1442.38</v>
      </c>
      <c r="ES106">
        <v>515.36</v>
      </c>
      <c r="ET106">
        <v>226.27</v>
      </c>
      <c r="EU106">
        <v>11.88</v>
      </c>
      <c r="EV106">
        <v>700.75</v>
      </c>
      <c r="EW106">
        <v>70.64</v>
      </c>
      <c r="EX106">
        <v>0.88</v>
      </c>
      <c r="EY106">
        <v>0</v>
      </c>
      <c r="FQ106">
        <v>0</v>
      </c>
      <c r="FR106">
        <f t="shared" si="103"/>
        <v>0</v>
      </c>
      <c r="FS106">
        <v>0</v>
      </c>
      <c r="FV106" t="s">
        <v>25</v>
      </c>
      <c r="FW106" t="s">
        <v>26</v>
      </c>
      <c r="FX106">
        <v>95</v>
      </c>
      <c r="FY106">
        <v>65</v>
      </c>
      <c r="GA106" t="s">
        <v>3</v>
      </c>
      <c r="GD106">
        <v>1</v>
      </c>
      <c r="GF106">
        <v>232893932</v>
      </c>
      <c r="GG106">
        <v>2</v>
      </c>
      <c r="GH106">
        <v>1</v>
      </c>
      <c r="GI106">
        <v>2</v>
      </c>
      <c r="GJ106">
        <v>0</v>
      </c>
      <c r="GK106">
        <v>0</v>
      </c>
      <c r="GL106">
        <f t="shared" si="104"/>
        <v>0</v>
      </c>
      <c r="GM106">
        <f t="shared" si="105"/>
        <v>2348.4899999999998</v>
      </c>
      <c r="GN106">
        <f t="shared" si="106"/>
        <v>0</v>
      </c>
      <c r="GO106">
        <f t="shared" si="107"/>
        <v>2348.4899999999998</v>
      </c>
      <c r="GP106">
        <f t="shared" si="108"/>
        <v>0</v>
      </c>
      <c r="GR106">
        <v>0</v>
      </c>
      <c r="GS106">
        <v>3</v>
      </c>
      <c r="GT106">
        <v>0</v>
      </c>
      <c r="GU106" t="s">
        <v>3</v>
      </c>
      <c r="GV106">
        <f t="shared" si="109"/>
        <v>0</v>
      </c>
      <c r="GW106">
        <v>1</v>
      </c>
      <c r="GX106">
        <f t="shared" si="110"/>
        <v>0</v>
      </c>
      <c r="HA106">
        <v>0</v>
      </c>
      <c r="HB106">
        <v>0</v>
      </c>
      <c r="HC106">
        <f t="shared" si="111"/>
        <v>0</v>
      </c>
      <c r="HE106" t="s">
        <v>3</v>
      </c>
      <c r="HF106" t="s">
        <v>3</v>
      </c>
      <c r="IK106">
        <v>0</v>
      </c>
    </row>
    <row r="107" spans="1:245">
      <c r="A107">
        <v>18</v>
      </c>
      <c r="B107">
        <v>1</v>
      </c>
      <c r="C107">
        <v>167</v>
      </c>
      <c r="E107" t="s">
        <v>257</v>
      </c>
      <c r="F107" t="s">
        <v>258</v>
      </c>
      <c r="G107" t="s">
        <v>259</v>
      </c>
      <c r="H107" t="s">
        <v>237</v>
      </c>
      <c r="I107">
        <f>I106*J107</f>
        <v>4</v>
      </c>
      <c r="J107">
        <v>100</v>
      </c>
      <c r="O107">
        <f t="shared" si="77"/>
        <v>217.44</v>
      </c>
      <c r="P107">
        <f t="shared" si="78"/>
        <v>217.44</v>
      </c>
      <c r="Q107">
        <f t="shared" si="79"/>
        <v>0</v>
      </c>
      <c r="R107">
        <f t="shared" si="80"/>
        <v>0</v>
      </c>
      <c r="S107">
        <f t="shared" si="81"/>
        <v>0</v>
      </c>
      <c r="T107">
        <f t="shared" si="82"/>
        <v>0</v>
      </c>
      <c r="U107">
        <f t="shared" si="83"/>
        <v>0</v>
      </c>
      <c r="V107">
        <f t="shared" si="84"/>
        <v>0</v>
      </c>
      <c r="W107">
        <f t="shared" si="85"/>
        <v>1.1599999999999999</v>
      </c>
      <c r="X107">
        <f t="shared" si="86"/>
        <v>0</v>
      </c>
      <c r="Y107">
        <f t="shared" si="87"/>
        <v>0</v>
      </c>
      <c r="AA107">
        <v>36401907</v>
      </c>
      <c r="AB107">
        <f t="shared" si="88"/>
        <v>15.27</v>
      </c>
      <c r="AC107">
        <f t="shared" si="89"/>
        <v>15.27</v>
      </c>
      <c r="AD107">
        <f>ROUND((((ET107)-(EU107))+AE107),2)</f>
        <v>0</v>
      </c>
      <c r="AE107">
        <f>ROUND((EU107),2)</f>
        <v>0</v>
      </c>
      <c r="AF107">
        <f>ROUND((EV107),2)</f>
        <v>0</v>
      </c>
      <c r="AG107">
        <f t="shared" si="90"/>
        <v>0</v>
      </c>
      <c r="AH107">
        <f>(EW107)</f>
        <v>0</v>
      </c>
      <c r="AI107">
        <f>(EX107)</f>
        <v>0</v>
      </c>
      <c r="AJ107">
        <f t="shared" si="91"/>
        <v>0.28999999999999998</v>
      </c>
      <c r="AK107">
        <v>15.27</v>
      </c>
      <c r="AL107">
        <v>15.27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0.28999999999999998</v>
      </c>
      <c r="AT107">
        <v>0</v>
      </c>
      <c r="AU107">
        <v>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3.56</v>
      </c>
      <c r="BD107" t="s">
        <v>3</v>
      </c>
      <c r="BE107" t="s">
        <v>3</v>
      </c>
      <c r="BF107" t="s">
        <v>3</v>
      </c>
      <c r="BG107" t="s">
        <v>3</v>
      </c>
      <c r="BH107">
        <v>3</v>
      </c>
      <c r="BI107">
        <v>2</v>
      </c>
      <c r="BJ107" t="s">
        <v>260</v>
      </c>
      <c r="BM107">
        <v>500002</v>
      </c>
      <c r="BN107">
        <v>0</v>
      </c>
      <c r="BO107" t="s">
        <v>258</v>
      </c>
      <c r="BP107">
        <v>1</v>
      </c>
      <c r="BQ107">
        <v>12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0</v>
      </c>
      <c r="CA107">
        <v>0</v>
      </c>
      <c r="CE107">
        <v>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92"/>
        <v>217.44</v>
      </c>
      <c r="CQ107">
        <f t="shared" si="93"/>
        <v>54.361199999999997</v>
      </c>
      <c r="CR107">
        <f t="shared" si="94"/>
        <v>0</v>
      </c>
      <c r="CS107">
        <f t="shared" si="95"/>
        <v>0</v>
      </c>
      <c r="CT107">
        <f t="shared" si="96"/>
        <v>0</v>
      </c>
      <c r="CU107">
        <f t="shared" si="97"/>
        <v>0</v>
      </c>
      <c r="CV107">
        <f t="shared" si="98"/>
        <v>0</v>
      </c>
      <c r="CW107">
        <f t="shared" si="99"/>
        <v>0</v>
      </c>
      <c r="CX107">
        <f t="shared" si="100"/>
        <v>0.28999999999999998</v>
      </c>
      <c r="CY107">
        <f t="shared" si="101"/>
        <v>0</v>
      </c>
      <c r="CZ107">
        <f t="shared" si="102"/>
        <v>0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1010</v>
      </c>
      <c r="DV107" t="s">
        <v>237</v>
      </c>
      <c r="DW107" t="s">
        <v>237</v>
      </c>
      <c r="DX107">
        <v>1</v>
      </c>
      <c r="DZ107" t="s">
        <v>3</v>
      </c>
      <c r="EA107" t="s">
        <v>3</v>
      </c>
      <c r="EB107" t="s">
        <v>3</v>
      </c>
      <c r="EC107" t="s">
        <v>3</v>
      </c>
      <c r="EE107">
        <v>29085444</v>
      </c>
      <c r="EF107">
        <v>12</v>
      </c>
      <c r="EG107" t="s">
        <v>32</v>
      </c>
      <c r="EH107">
        <v>0</v>
      </c>
      <c r="EI107" t="s">
        <v>3</v>
      </c>
      <c r="EJ107">
        <v>2</v>
      </c>
      <c r="EK107">
        <v>500002</v>
      </c>
      <c r="EL107" t="s">
        <v>33</v>
      </c>
      <c r="EM107" t="s">
        <v>34</v>
      </c>
      <c r="EO107" t="s">
        <v>3</v>
      </c>
      <c r="EQ107">
        <v>0</v>
      </c>
      <c r="ER107">
        <v>15.27</v>
      </c>
      <c r="ES107">
        <v>15.27</v>
      </c>
      <c r="ET107">
        <v>0</v>
      </c>
      <c r="EU107">
        <v>0</v>
      </c>
      <c r="EV107">
        <v>0</v>
      </c>
      <c r="EW107">
        <v>0</v>
      </c>
      <c r="EX107">
        <v>0</v>
      </c>
      <c r="FQ107">
        <v>0</v>
      </c>
      <c r="FR107">
        <f t="shared" si="103"/>
        <v>0</v>
      </c>
      <c r="FS107">
        <v>0</v>
      </c>
      <c r="FX107">
        <v>0</v>
      </c>
      <c r="FY107">
        <v>0</v>
      </c>
      <c r="GA107" t="s">
        <v>3</v>
      </c>
      <c r="GD107">
        <v>1</v>
      </c>
      <c r="GF107">
        <v>-1432988646</v>
      </c>
      <c r="GG107">
        <v>2</v>
      </c>
      <c r="GH107">
        <v>1</v>
      </c>
      <c r="GI107">
        <v>2</v>
      </c>
      <c r="GJ107">
        <v>0</v>
      </c>
      <c r="GK107">
        <v>0</v>
      </c>
      <c r="GL107">
        <f t="shared" si="104"/>
        <v>0</v>
      </c>
      <c r="GM107">
        <f t="shared" si="105"/>
        <v>217.44</v>
      </c>
      <c r="GN107">
        <f t="shared" si="106"/>
        <v>0</v>
      </c>
      <c r="GO107">
        <f t="shared" si="107"/>
        <v>217.44</v>
      </c>
      <c r="GP107">
        <f t="shared" si="108"/>
        <v>0</v>
      </c>
      <c r="GR107">
        <v>0</v>
      </c>
      <c r="GS107">
        <v>3</v>
      </c>
      <c r="GT107">
        <v>0</v>
      </c>
      <c r="GU107" t="s">
        <v>3</v>
      </c>
      <c r="GV107">
        <f t="shared" si="109"/>
        <v>0</v>
      </c>
      <c r="GW107">
        <v>1</v>
      </c>
      <c r="GX107">
        <f t="shared" si="110"/>
        <v>0</v>
      </c>
      <c r="HA107">
        <v>0</v>
      </c>
      <c r="HB107">
        <v>0</v>
      </c>
      <c r="HC107">
        <f t="shared" si="111"/>
        <v>0</v>
      </c>
      <c r="HE107" t="s">
        <v>3</v>
      </c>
      <c r="HF107" t="s">
        <v>3</v>
      </c>
      <c r="IK107">
        <v>0</v>
      </c>
    </row>
    <row r="109" spans="1:245">
      <c r="A109" s="2">
        <v>51</v>
      </c>
      <c r="B109" s="2">
        <f>B76</f>
        <v>1</v>
      </c>
      <c r="C109" s="2">
        <f>A76</f>
        <v>5</v>
      </c>
      <c r="D109" s="2">
        <f>ROW(A76)</f>
        <v>76</v>
      </c>
      <c r="E109" s="2"/>
      <c r="F109" s="2" t="str">
        <f>IF(F76&lt;&gt;"",F76,"")</f>
        <v>Новый подраздел</v>
      </c>
      <c r="G109" s="2" t="str">
        <f>IF(G76&lt;&gt;"",G76,"")</f>
        <v>ремонт</v>
      </c>
      <c r="H109" s="2">
        <v>0</v>
      </c>
      <c r="I109" s="2"/>
      <c r="J109" s="2"/>
      <c r="K109" s="2"/>
      <c r="L109" s="2"/>
      <c r="M109" s="2"/>
      <c r="N109" s="2"/>
      <c r="O109" s="2">
        <f t="shared" ref="O109:T109" si="117">ROUND(AB109,2)</f>
        <v>94142.39</v>
      </c>
      <c r="P109" s="2">
        <f t="shared" si="117"/>
        <v>63292.45</v>
      </c>
      <c r="Q109" s="2">
        <f t="shared" si="117"/>
        <v>1214.5899999999999</v>
      </c>
      <c r="R109" s="2">
        <f t="shared" si="117"/>
        <v>477.54</v>
      </c>
      <c r="S109" s="2">
        <f t="shared" si="117"/>
        <v>29635.35</v>
      </c>
      <c r="T109" s="2">
        <f t="shared" si="117"/>
        <v>0</v>
      </c>
      <c r="U109" s="2">
        <f>AH109</f>
        <v>99.144464499999998</v>
      </c>
      <c r="V109" s="2">
        <f>AI109</f>
        <v>1.3515124999999997</v>
      </c>
      <c r="W109" s="2">
        <f>ROUND(AJ109,2)</f>
        <v>509.28</v>
      </c>
      <c r="X109" s="2">
        <f>ROUND(AK109,2)</f>
        <v>26688.02</v>
      </c>
      <c r="Y109" s="2">
        <f>ROUND(AL109,2)</f>
        <v>13365.06</v>
      </c>
      <c r="Z109" s="2"/>
      <c r="AA109" s="2"/>
      <c r="AB109" s="2">
        <f>ROUND(SUMIF(AA80:AA107,"=36401907",O80:O107),2)</f>
        <v>94142.39</v>
      </c>
      <c r="AC109" s="2">
        <f>ROUND(SUMIF(AA80:AA107,"=36401907",P80:P107),2)</f>
        <v>63292.45</v>
      </c>
      <c r="AD109" s="2">
        <f>ROUND(SUMIF(AA80:AA107,"=36401907",Q80:Q107),2)</f>
        <v>1214.5899999999999</v>
      </c>
      <c r="AE109" s="2">
        <f>ROUND(SUMIF(AA80:AA107,"=36401907",R80:R107),2)</f>
        <v>477.54</v>
      </c>
      <c r="AF109" s="2">
        <f>ROUND(SUMIF(AA80:AA107,"=36401907",S80:S107),2)</f>
        <v>29635.35</v>
      </c>
      <c r="AG109" s="2">
        <f>ROUND(SUMIF(AA80:AA107,"=36401907",T80:T107),2)</f>
        <v>0</v>
      </c>
      <c r="AH109" s="2">
        <f>SUMIF(AA80:AA107,"=36401907",U80:U107)</f>
        <v>99.144464499999998</v>
      </c>
      <c r="AI109" s="2">
        <f>SUMIF(AA80:AA107,"=36401907",V80:V107)</f>
        <v>1.3515124999999997</v>
      </c>
      <c r="AJ109" s="2">
        <f>ROUND(SUMIF(AA80:AA107,"=36401907",W80:W107),2)</f>
        <v>509.28</v>
      </c>
      <c r="AK109" s="2">
        <f>ROUND(SUMIF(AA80:AA107,"=36401907",X80:X107),2)</f>
        <v>26688.02</v>
      </c>
      <c r="AL109" s="2">
        <f>ROUND(SUMIF(AA80:AA107,"=36401907",Y80:Y107),2)</f>
        <v>13365.06</v>
      </c>
      <c r="AM109" s="2"/>
      <c r="AN109" s="2"/>
      <c r="AO109" s="2">
        <f t="shared" ref="AO109:BD109" si="118">ROUND(BX109,2)</f>
        <v>0</v>
      </c>
      <c r="AP109" s="2">
        <f t="shared" si="118"/>
        <v>0</v>
      </c>
      <c r="AQ109" s="2">
        <f t="shared" si="118"/>
        <v>0</v>
      </c>
      <c r="AR109" s="2">
        <f t="shared" si="118"/>
        <v>134195.47</v>
      </c>
      <c r="AS109" s="2">
        <f t="shared" si="118"/>
        <v>130419.68</v>
      </c>
      <c r="AT109" s="2">
        <f t="shared" si="118"/>
        <v>3775.79</v>
      </c>
      <c r="AU109" s="2">
        <f t="shared" si="118"/>
        <v>0</v>
      </c>
      <c r="AV109" s="2">
        <f t="shared" si="118"/>
        <v>63292.45</v>
      </c>
      <c r="AW109" s="2">
        <f t="shared" si="118"/>
        <v>63292.45</v>
      </c>
      <c r="AX109" s="2">
        <f t="shared" si="118"/>
        <v>0</v>
      </c>
      <c r="AY109" s="2">
        <f t="shared" si="118"/>
        <v>63292.45</v>
      </c>
      <c r="AZ109" s="2">
        <f t="shared" si="118"/>
        <v>0</v>
      </c>
      <c r="BA109" s="2">
        <f t="shared" si="118"/>
        <v>0</v>
      </c>
      <c r="BB109" s="2">
        <f t="shared" si="118"/>
        <v>0</v>
      </c>
      <c r="BC109" s="2">
        <f t="shared" si="118"/>
        <v>0</v>
      </c>
      <c r="BD109" s="2">
        <f t="shared" si="118"/>
        <v>0</v>
      </c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>
        <f>ROUND(SUMIF(AA80:AA107,"=36401907",FQ80:FQ107),2)</f>
        <v>0</v>
      </c>
      <c r="BY109" s="2">
        <f>ROUND(SUMIF(AA80:AA107,"=36401907",FR80:FR107),2)</f>
        <v>0</v>
      </c>
      <c r="BZ109" s="2">
        <f>ROUND(SUMIF(AA80:AA107,"=36401907",GL80:GL107),2)</f>
        <v>0</v>
      </c>
      <c r="CA109" s="2">
        <f>ROUND(SUMIF(AA80:AA107,"=36401907",GM80:GM107),2)</f>
        <v>134195.47</v>
      </c>
      <c r="CB109" s="2">
        <f>ROUND(SUMIF(AA80:AA107,"=36401907",GN80:GN107),2)</f>
        <v>130419.68</v>
      </c>
      <c r="CC109" s="2">
        <f>ROUND(SUMIF(AA80:AA107,"=36401907",GO80:GO107),2)</f>
        <v>3775.79</v>
      </c>
      <c r="CD109" s="2">
        <f>ROUND(SUMIF(AA80:AA107,"=36401907",GP80:GP107),2)</f>
        <v>0</v>
      </c>
      <c r="CE109" s="2">
        <f>AC109-BX109</f>
        <v>63292.45</v>
      </c>
      <c r="CF109" s="2">
        <f>AC109-BY109</f>
        <v>63292.45</v>
      </c>
      <c r="CG109" s="2">
        <f>BX109-BZ109</f>
        <v>0</v>
      </c>
      <c r="CH109" s="2">
        <f>AC109-BX109-BY109+BZ109</f>
        <v>63292.45</v>
      </c>
      <c r="CI109" s="2">
        <f>BY109-BZ109</f>
        <v>0</v>
      </c>
      <c r="CJ109" s="2">
        <f>ROUND(SUMIF(AA80:AA107,"=36401907",GX80:GX107),2)</f>
        <v>0</v>
      </c>
      <c r="CK109" s="2">
        <f>ROUND(SUMIF(AA80:AA107,"=36401907",GY80:GY107),2)</f>
        <v>0</v>
      </c>
      <c r="CL109" s="2">
        <f>ROUND(SUMIF(AA80:AA107,"=36401907",GZ80:GZ107),2)</f>
        <v>0</v>
      </c>
      <c r="CM109" s="2">
        <f>ROUND(SUMIF(AA80:AA107,"=36401907",HD80:HD107),2)</f>
        <v>0</v>
      </c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>
        <v>0</v>
      </c>
    </row>
    <row r="111" spans="1:245">
      <c r="A111" s="4">
        <v>50</v>
      </c>
      <c r="B111" s="4">
        <v>0</v>
      </c>
      <c r="C111" s="4">
        <v>0</v>
      </c>
      <c r="D111" s="4">
        <v>1</v>
      </c>
      <c r="E111" s="4">
        <v>201</v>
      </c>
      <c r="F111" s="4">
        <f>ROUND(Source!O109,O111)</f>
        <v>94142.39</v>
      </c>
      <c r="G111" s="4" t="s">
        <v>71</v>
      </c>
      <c r="H111" s="4" t="s">
        <v>72</v>
      </c>
      <c r="I111" s="4"/>
      <c r="J111" s="4"/>
      <c r="K111" s="4">
        <v>201</v>
      </c>
      <c r="L111" s="4">
        <v>1</v>
      </c>
      <c r="M111" s="4">
        <v>3</v>
      </c>
      <c r="N111" s="4" t="s">
        <v>3</v>
      </c>
      <c r="O111" s="4">
        <v>2</v>
      </c>
      <c r="P111" s="4"/>
      <c r="Q111" s="4"/>
      <c r="R111" s="4"/>
      <c r="S111" s="4"/>
      <c r="T111" s="4"/>
      <c r="U111" s="4"/>
      <c r="V111" s="4"/>
      <c r="W111" s="4"/>
    </row>
    <row r="112" spans="1:245">
      <c r="A112" s="4">
        <v>50</v>
      </c>
      <c r="B112" s="4">
        <v>0</v>
      </c>
      <c r="C112" s="4">
        <v>0</v>
      </c>
      <c r="D112" s="4">
        <v>1</v>
      </c>
      <c r="E112" s="4">
        <v>202</v>
      </c>
      <c r="F112" s="4">
        <f>ROUND(Source!P109,O112)</f>
        <v>63292.45</v>
      </c>
      <c r="G112" s="4" t="s">
        <v>73</v>
      </c>
      <c r="H112" s="4" t="s">
        <v>74</v>
      </c>
      <c r="I112" s="4"/>
      <c r="J112" s="4"/>
      <c r="K112" s="4">
        <v>202</v>
      </c>
      <c r="L112" s="4">
        <v>2</v>
      </c>
      <c r="M112" s="4">
        <v>3</v>
      </c>
      <c r="N112" s="4" t="s">
        <v>3</v>
      </c>
      <c r="O112" s="4">
        <v>2</v>
      </c>
      <c r="P112" s="4"/>
      <c r="Q112" s="4"/>
      <c r="R112" s="4"/>
      <c r="S112" s="4"/>
      <c r="T112" s="4"/>
      <c r="U112" s="4"/>
      <c r="V112" s="4"/>
      <c r="W112" s="4"/>
    </row>
    <row r="113" spans="1:23">
      <c r="A113" s="4">
        <v>50</v>
      </c>
      <c r="B113" s="4">
        <v>0</v>
      </c>
      <c r="C113" s="4">
        <v>0</v>
      </c>
      <c r="D113" s="4">
        <v>1</v>
      </c>
      <c r="E113" s="4">
        <v>222</v>
      </c>
      <c r="F113" s="4">
        <f>ROUND(Source!AO109,O113)</f>
        <v>0</v>
      </c>
      <c r="G113" s="4" t="s">
        <v>75</v>
      </c>
      <c r="H113" s="4" t="s">
        <v>76</v>
      </c>
      <c r="I113" s="4"/>
      <c r="J113" s="4"/>
      <c r="K113" s="4">
        <v>222</v>
      </c>
      <c r="L113" s="4">
        <v>3</v>
      </c>
      <c r="M113" s="4">
        <v>3</v>
      </c>
      <c r="N113" s="4" t="s">
        <v>3</v>
      </c>
      <c r="O113" s="4">
        <v>2</v>
      </c>
      <c r="P113" s="4"/>
      <c r="Q113" s="4"/>
      <c r="R113" s="4"/>
      <c r="S113" s="4"/>
      <c r="T113" s="4"/>
      <c r="U113" s="4"/>
      <c r="V113" s="4"/>
      <c r="W113" s="4"/>
    </row>
    <row r="114" spans="1:23">
      <c r="A114" s="4">
        <v>50</v>
      </c>
      <c r="B114" s="4">
        <v>0</v>
      </c>
      <c r="C114" s="4">
        <v>0</v>
      </c>
      <c r="D114" s="4">
        <v>1</v>
      </c>
      <c r="E114" s="4">
        <v>225</v>
      </c>
      <c r="F114" s="4">
        <f>ROUND(Source!AV109,O114)</f>
        <v>63292.45</v>
      </c>
      <c r="G114" s="4" t="s">
        <v>77</v>
      </c>
      <c r="H114" s="4" t="s">
        <v>78</v>
      </c>
      <c r="I114" s="4"/>
      <c r="J114" s="4"/>
      <c r="K114" s="4">
        <v>225</v>
      </c>
      <c r="L114" s="4">
        <v>4</v>
      </c>
      <c r="M114" s="4">
        <v>3</v>
      </c>
      <c r="N114" s="4" t="s">
        <v>3</v>
      </c>
      <c r="O114" s="4">
        <v>2</v>
      </c>
      <c r="P114" s="4"/>
      <c r="Q114" s="4"/>
      <c r="R114" s="4"/>
      <c r="S114" s="4"/>
      <c r="T114" s="4"/>
      <c r="U114" s="4"/>
      <c r="V114" s="4"/>
      <c r="W114" s="4"/>
    </row>
    <row r="115" spans="1:23">
      <c r="A115" s="4">
        <v>50</v>
      </c>
      <c r="B115" s="4">
        <v>0</v>
      </c>
      <c r="C115" s="4">
        <v>0</v>
      </c>
      <c r="D115" s="4">
        <v>1</v>
      </c>
      <c r="E115" s="4">
        <v>226</v>
      </c>
      <c r="F115" s="4">
        <f>ROUND(Source!AW109,O115)</f>
        <v>63292.45</v>
      </c>
      <c r="G115" s="4" t="s">
        <v>79</v>
      </c>
      <c r="H115" s="4" t="s">
        <v>80</v>
      </c>
      <c r="I115" s="4"/>
      <c r="J115" s="4"/>
      <c r="K115" s="4">
        <v>226</v>
      </c>
      <c r="L115" s="4">
        <v>5</v>
      </c>
      <c r="M115" s="4">
        <v>3</v>
      </c>
      <c r="N115" s="4" t="s">
        <v>3</v>
      </c>
      <c r="O115" s="4">
        <v>2</v>
      </c>
      <c r="P115" s="4"/>
      <c r="Q115" s="4"/>
      <c r="R115" s="4"/>
      <c r="S115" s="4"/>
      <c r="T115" s="4"/>
      <c r="U115" s="4"/>
      <c r="V115" s="4"/>
      <c r="W115" s="4"/>
    </row>
    <row r="116" spans="1:23">
      <c r="A116" s="4">
        <v>50</v>
      </c>
      <c r="B116" s="4">
        <v>0</v>
      </c>
      <c r="C116" s="4">
        <v>0</v>
      </c>
      <c r="D116" s="4">
        <v>1</v>
      </c>
      <c r="E116" s="4">
        <v>227</v>
      </c>
      <c r="F116" s="4">
        <f>ROUND(Source!AX109,O116)</f>
        <v>0</v>
      </c>
      <c r="G116" s="4" t="s">
        <v>81</v>
      </c>
      <c r="H116" s="4" t="s">
        <v>82</v>
      </c>
      <c r="I116" s="4"/>
      <c r="J116" s="4"/>
      <c r="K116" s="4">
        <v>227</v>
      </c>
      <c r="L116" s="4">
        <v>6</v>
      </c>
      <c r="M116" s="4">
        <v>3</v>
      </c>
      <c r="N116" s="4" t="s">
        <v>3</v>
      </c>
      <c r="O116" s="4">
        <v>2</v>
      </c>
      <c r="P116" s="4"/>
      <c r="Q116" s="4"/>
      <c r="R116" s="4"/>
      <c r="S116" s="4"/>
      <c r="T116" s="4"/>
      <c r="U116" s="4"/>
      <c r="V116" s="4"/>
      <c r="W116" s="4"/>
    </row>
    <row r="117" spans="1:23">
      <c r="A117" s="4">
        <v>50</v>
      </c>
      <c r="B117" s="4">
        <v>0</v>
      </c>
      <c r="C117" s="4">
        <v>0</v>
      </c>
      <c r="D117" s="4">
        <v>1</v>
      </c>
      <c r="E117" s="4">
        <v>228</v>
      </c>
      <c r="F117" s="4">
        <f>ROUND(Source!AY109,O117)</f>
        <v>63292.45</v>
      </c>
      <c r="G117" s="4" t="s">
        <v>83</v>
      </c>
      <c r="H117" s="4" t="s">
        <v>84</v>
      </c>
      <c r="I117" s="4"/>
      <c r="J117" s="4"/>
      <c r="K117" s="4">
        <v>228</v>
      </c>
      <c r="L117" s="4">
        <v>7</v>
      </c>
      <c r="M117" s="4">
        <v>3</v>
      </c>
      <c r="N117" s="4" t="s">
        <v>3</v>
      </c>
      <c r="O117" s="4">
        <v>2</v>
      </c>
      <c r="P117" s="4"/>
      <c r="Q117" s="4"/>
      <c r="R117" s="4"/>
      <c r="S117" s="4"/>
      <c r="T117" s="4"/>
      <c r="U117" s="4"/>
      <c r="V117" s="4"/>
      <c r="W117" s="4"/>
    </row>
    <row r="118" spans="1:23">
      <c r="A118" s="4">
        <v>50</v>
      </c>
      <c r="B118" s="4">
        <v>0</v>
      </c>
      <c r="C118" s="4">
        <v>0</v>
      </c>
      <c r="D118" s="4">
        <v>1</v>
      </c>
      <c r="E118" s="4">
        <v>216</v>
      </c>
      <c r="F118" s="4">
        <f>ROUND(Source!AP109,O118)</f>
        <v>0</v>
      </c>
      <c r="G118" s="4" t="s">
        <v>85</v>
      </c>
      <c r="H118" s="4" t="s">
        <v>86</v>
      </c>
      <c r="I118" s="4"/>
      <c r="J118" s="4"/>
      <c r="K118" s="4">
        <v>216</v>
      </c>
      <c r="L118" s="4">
        <v>8</v>
      </c>
      <c r="M118" s="4">
        <v>3</v>
      </c>
      <c r="N118" s="4" t="s">
        <v>3</v>
      </c>
      <c r="O118" s="4">
        <v>2</v>
      </c>
      <c r="P118" s="4"/>
      <c r="Q118" s="4"/>
      <c r="R118" s="4"/>
      <c r="S118" s="4"/>
      <c r="T118" s="4"/>
      <c r="U118" s="4"/>
      <c r="V118" s="4"/>
      <c r="W118" s="4"/>
    </row>
    <row r="119" spans="1:23">
      <c r="A119" s="4">
        <v>50</v>
      </c>
      <c r="B119" s="4">
        <v>0</v>
      </c>
      <c r="C119" s="4">
        <v>0</v>
      </c>
      <c r="D119" s="4">
        <v>1</v>
      </c>
      <c r="E119" s="4">
        <v>223</v>
      </c>
      <c r="F119" s="4">
        <f>ROUND(Source!AQ109,O119)</f>
        <v>0</v>
      </c>
      <c r="G119" s="4" t="s">
        <v>87</v>
      </c>
      <c r="H119" s="4" t="s">
        <v>88</v>
      </c>
      <c r="I119" s="4"/>
      <c r="J119" s="4"/>
      <c r="K119" s="4">
        <v>223</v>
      </c>
      <c r="L119" s="4">
        <v>9</v>
      </c>
      <c r="M119" s="4">
        <v>3</v>
      </c>
      <c r="N119" s="4" t="s">
        <v>3</v>
      </c>
      <c r="O119" s="4">
        <v>2</v>
      </c>
      <c r="P119" s="4"/>
      <c r="Q119" s="4"/>
      <c r="R119" s="4"/>
      <c r="S119" s="4"/>
      <c r="T119" s="4"/>
      <c r="U119" s="4"/>
      <c r="V119" s="4"/>
      <c r="W119" s="4"/>
    </row>
    <row r="120" spans="1:23">
      <c r="A120" s="4">
        <v>50</v>
      </c>
      <c r="B120" s="4">
        <v>0</v>
      </c>
      <c r="C120" s="4">
        <v>0</v>
      </c>
      <c r="D120" s="4">
        <v>1</v>
      </c>
      <c r="E120" s="4">
        <v>229</v>
      </c>
      <c r="F120" s="4">
        <f>ROUND(Source!AZ109,O120)</f>
        <v>0</v>
      </c>
      <c r="G120" s="4" t="s">
        <v>89</v>
      </c>
      <c r="H120" s="4" t="s">
        <v>90</v>
      </c>
      <c r="I120" s="4"/>
      <c r="J120" s="4"/>
      <c r="K120" s="4">
        <v>229</v>
      </c>
      <c r="L120" s="4">
        <v>10</v>
      </c>
      <c r="M120" s="4">
        <v>3</v>
      </c>
      <c r="N120" s="4" t="s">
        <v>3</v>
      </c>
      <c r="O120" s="4">
        <v>2</v>
      </c>
      <c r="P120" s="4"/>
      <c r="Q120" s="4"/>
      <c r="R120" s="4"/>
      <c r="S120" s="4"/>
      <c r="T120" s="4"/>
      <c r="U120" s="4"/>
      <c r="V120" s="4"/>
      <c r="W120" s="4"/>
    </row>
    <row r="121" spans="1:23">
      <c r="A121" s="4">
        <v>50</v>
      </c>
      <c r="B121" s="4">
        <v>0</v>
      </c>
      <c r="C121" s="4">
        <v>0</v>
      </c>
      <c r="D121" s="4">
        <v>1</v>
      </c>
      <c r="E121" s="4">
        <v>203</v>
      </c>
      <c r="F121" s="4">
        <f>ROUND(Source!Q109,O121)</f>
        <v>1214.5899999999999</v>
      </c>
      <c r="G121" s="4" t="s">
        <v>91</v>
      </c>
      <c r="H121" s="4" t="s">
        <v>92</v>
      </c>
      <c r="I121" s="4"/>
      <c r="J121" s="4"/>
      <c r="K121" s="4">
        <v>203</v>
      </c>
      <c r="L121" s="4">
        <v>11</v>
      </c>
      <c r="M121" s="4">
        <v>3</v>
      </c>
      <c r="N121" s="4" t="s">
        <v>3</v>
      </c>
      <c r="O121" s="4">
        <v>2</v>
      </c>
      <c r="P121" s="4"/>
      <c r="Q121" s="4"/>
      <c r="R121" s="4"/>
      <c r="S121" s="4"/>
      <c r="T121" s="4"/>
      <c r="U121" s="4"/>
      <c r="V121" s="4"/>
      <c r="W121" s="4"/>
    </row>
    <row r="122" spans="1:23">
      <c r="A122" s="4">
        <v>50</v>
      </c>
      <c r="B122" s="4">
        <v>0</v>
      </c>
      <c r="C122" s="4">
        <v>0</v>
      </c>
      <c r="D122" s="4">
        <v>1</v>
      </c>
      <c r="E122" s="4">
        <v>231</v>
      </c>
      <c r="F122" s="4">
        <f>ROUND(Source!BB109,O122)</f>
        <v>0</v>
      </c>
      <c r="G122" s="4" t="s">
        <v>93</v>
      </c>
      <c r="H122" s="4" t="s">
        <v>94</v>
      </c>
      <c r="I122" s="4"/>
      <c r="J122" s="4"/>
      <c r="K122" s="4">
        <v>231</v>
      </c>
      <c r="L122" s="4">
        <v>12</v>
      </c>
      <c r="M122" s="4">
        <v>3</v>
      </c>
      <c r="N122" s="4" t="s">
        <v>3</v>
      </c>
      <c r="O122" s="4">
        <v>2</v>
      </c>
      <c r="P122" s="4"/>
      <c r="Q122" s="4"/>
      <c r="R122" s="4"/>
      <c r="S122" s="4"/>
      <c r="T122" s="4"/>
      <c r="U122" s="4"/>
      <c r="V122" s="4"/>
      <c r="W122" s="4"/>
    </row>
    <row r="123" spans="1:23">
      <c r="A123" s="4">
        <v>50</v>
      </c>
      <c r="B123" s="4">
        <v>0</v>
      </c>
      <c r="C123" s="4">
        <v>0</v>
      </c>
      <c r="D123" s="4">
        <v>1</v>
      </c>
      <c r="E123" s="4">
        <v>204</v>
      </c>
      <c r="F123" s="4">
        <f>ROUND(Source!R109,O123)</f>
        <v>477.54</v>
      </c>
      <c r="G123" s="4" t="s">
        <v>95</v>
      </c>
      <c r="H123" s="4" t="s">
        <v>96</v>
      </c>
      <c r="I123" s="4"/>
      <c r="J123" s="4"/>
      <c r="K123" s="4">
        <v>204</v>
      </c>
      <c r="L123" s="4">
        <v>13</v>
      </c>
      <c r="M123" s="4">
        <v>3</v>
      </c>
      <c r="N123" s="4" t="s">
        <v>3</v>
      </c>
      <c r="O123" s="4">
        <v>2</v>
      </c>
      <c r="P123" s="4"/>
      <c r="Q123" s="4"/>
      <c r="R123" s="4"/>
      <c r="S123" s="4"/>
      <c r="T123" s="4"/>
      <c r="U123" s="4"/>
      <c r="V123" s="4"/>
      <c r="W123" s="4"/>
    </row>
    <row r="124" spans="1:23">
      <c r="A124" s="4">
        <v>50</v>
      </c>
      <c r="B124" s="4">
        <v>0</v>
      </c>
      <c r="C124" s="4">
        <v>0</v>
      </c>
      <c r="D124" s="4">
        <v>1</v>
      </c>
      <c r="E124" s="4">
        <v>205</v>
      </c>
      <c r="F124" s="4">
        <f>ROUND(Source!S109,O124)</f>
        <v>29635.35</v>
      </c>
      <c r="G124" s="4" t="s">
        <v>97</v>
      </c>
      <c r="H124" s="4" t="s">
        <v>98</v>
      </c>
      <c r="I124" s="4"/>
      <c r="J124" s="4"/>
      <c r="K124" s="4">
        <v>205</v>
      </c>
      <c r="L124" s="4">
        <v>14</v>
      </c>
      <c r="M124" s="4">
        <v>3</v>
      </c>
      <c r="N124" s="4" t="s">
        <v>3</v>
      </c>
      <c r="O124" s="4">
        <v>2</v>
      </c>
      <c r="P124" s="4"/>
      <c r="Q124" s="4"/>
      <c r="R124" s="4"/>
      <c r="S124" s="4"/>
      <c r="T124" s="4"/>
      <c r="U124" s="4"/>
      <c r="V124" s="4"/>
      <c r="W124" s="4"/>
    </row>
    <row r="125" spans="1:23">
      <c r="A125" s="4">
        <v>50</v>
      </c>
      <c r="B125" s="4">
        <v>0</v>
      </c>
      <c r="C125" s="4">
        <v>0</v>
      </c>
      <c r="D125" s="4">
        <v>1</v>
      </c>
      <c r="E125" s="4">
        <v>232</v>
      </c>
      <c r="F125" s="4">
        <f>ROUND(Source!BC109,O125)</f>
        <v>0</v>
      </c>
      <c r="G125" s="4" t="s">
        <v>99</v>
      </c>
      <c r="H125" s="4" t="s">
        <v>100</v>
      </c>
      <c r="I125" s="4"/>
      <c r="J125" s="4"/>
      <c r="K125" s="4">
        <v>232</v>
      </c>
      <c r="L125" s="4">
        <v>15</v>
      </c>
      <c r="M125" s="4">
        <v>3</v>
      </c>
      <c r="N125" s="4" t="s">
        <v>3</v>
      </c>
      <c r="O125" s="4">
        <v>2</v>
      </c>
      <c r="P125" s="4"/>
      <c r="Q125" s="4"/>
      <c r="R125" s="4"/>
      <c r="S125" s="4"/>
      <c r="T125" s="4"/>
      <c r="U125" s="4"/>
      <c r="V125" s="4"/>
      <c r="W125" s="4"/>
    </row>
    <row r="126" spans="1:23">
      <c r="A126" s="4">
        <v>50</v>
      </c>
      <c r="B126" s="4">
        <v>0</v>
      </c>
      <c r="C126" s="4">
        <v>0</v>
      </c>
      <c r="D126" s="4">
        <v>1</v>
      </c>
      <c r="E126" s="4">
        <v>214</v>
      </c>
      <c r="F126" s="4">
        <f>ROUND(Source!AS109,O126)</f>
        <v>130419.68</v>
      </c>
      <c r="G126" s="4" t="s">
        <v>101</v>
      </c>
      <c r="H126" s="4" t="s">
        <v>102</v>
      </c>
      <c r="I126" s="4"/>
      <c r="J126" s="4"/>
      <c r="K126" s="4">
        <v>214</v>
      </c>
      <c r="L126" s="4">
        <v>16</v>
      </c>
      <c r="M126" s="4">
        <v>3</v>
      </c>
      <c r="N126" s="4" t="s">
        <v>3</v>
      </c>
      <c r="O126" s="4">
        <v>2</v>
      </c>
      <c r="P126" s="4"/>
      <c r="Q126" s="4"/>
      <c r="R126" s="4"/>
      <c r="S126" s="4"/>
      <c r="T126" s="4"/>
      <c r="U126" s="4"/>
      <c r="V126" s="4"/>
      <c r="W126" s="4"/>
    </row>
    <row r="127" spans="1:23">
      <c r="A127" s="4">
        <v>50</v>
      </c>
      <c r="B127" s="4">
        <v>0</v>
      </c>
      <c r="C127" s="4">
        <v>0</v>
      </c>
      <c r="D127" s="4">
        <v>1</v>
      </c>
      <c r="E127" s="4">
        <v>215</v>
      </c>
      <c r="F127" s="4">
        <f>ROUND(Source!AT109,O127)</f>
        <v>3775.79</v>
      </c>
      <c r="G127" s="4" t="s">
        <v>103</v>
      </c>
      <c r="H127" s="4" t="s">
        <v>104</v>
      </c>
      <c r="I127" s="4"/>
      <c r="J127" s="4"/>
      <c r="K127" s="4">
        <v>215</v>
      </c>
      <c r="L127" s="4">
        <v>17</v>
      </c>
      <c r="M127" s="4">
        <v>3</v>
      </c>
      <c r="N127" s="4" t="s">
        <v>3</v>
      </c>
      <c r="O127" s="4">
        <v>2</v>
      </c>
      <c r="P127" s="4"/>
      <c r="Q127" s="4"/>
      <c r="R127" s="4"/>
      <c r="S127" s="4"/>
      <c r="T127" s="4"/>
      <c r="U127" s="4"/>
      <c r="V127" s="4"/>
      <c r="W127" s="4"/>
    </row>
    <row r="128" spans="1:23">
      <c r="A128" s="4">
        <v>50</v>
      </c>
      <c r="B128" s="4">
        <v>0</v>
      </c>
      <c r="C128" s="4">
        <v>0</v>
      </c>
      <c r="D128" s="4">
        <v>1</v>
      </c>
      <c r="E128" s="4">
        <v>217</v>
      </c>
      <c r="F128" s="4">
        <f>ROUND(Source!AU109,O128)</f>
        <v>0</v>
      </c>
      <c r="G128" s="4" t="s">
        <v>105</v>
      </c>
      <c r="H128" s="4" t="s">
        <v>106</v>
      </c>
      <c r="I128" s="4"/>
      <c r="J128" s="4"/>
      <c r="K128" s="4">
        <v>217</v>
      </c>
      <c r="L128" s="4">
        <v>18</v>
      </c>
      <c r="M128" s="4">
        <v>3</v>
      </c>
      <c r="N128" s="4" t="s">
        <v>3</v>
      </c>
      <c r="O128" s="4">
        <v>2</v>
      </c>
      <c r="P128" s="4"/>
      <c r="Q128" s="4"/>
      <c r="R128" s="4"/>
      <c r="S128" s="4"/>
      <c r="T128" s="4"/>
      <c r="U128" s="4"/>
      <c r="V128" s="4"/>
      <c r="W128" s="4"/>
    </row>
    <row r="129" spans="1:206">
      <c r="A129" s="4">
        <v>50</v>
      </c>
      <c r="B129" s="4">
        <v>0</v>
      </c>
      <c r="C129" s="4">
        <v>0</v>
      </c>
      <c r="D129" s="4">
        <v>1</v>
      </c>
      <c r="E129" s="4">
        <v>230</v>
      </c>
      <c r="F129" s="4">
        <f>ROUND(Source!BA109,O129)</f>
        <v>0</v>
      </c>
      <c r="G129" s="4" t="s">
        <v>107</v>
      </c>
      <c r="H129" s="4" t="s">
        <v>108</v>
      </c>
      <c r="I129" s="4"/>
      <c r="J129" s="4"/>
      <c r="K129" s="4">
        <v>230</v>
      </c>
      <c r="L129" s="4">
        <v>19</v>
      </c>
      <c r="M129" s="4">
        <v>3</v>
      </c>
      <c r="N129" s="4" t="s">
        <v>3</v>
      </c>
      <c r="O129" s="4">
        <v>2</v>
      </c>
      <c r="P129" s="4"/>
      <c r="Q129" s="4"/>
      <c r="R129" s="4"/>
      <c r="S129" s="4"/>
      <c r="T129" s="4"/>
      <c r="U129" s="4"/>
      <c r="V129" s="4"/>
      <c r="W129" s="4"/>
    </row>
    <row r="130" spans="1:206">
      <c r="A130" s="4">
        <v>50</v>
      </c>
      <c r="B130" s="4">
        <v>0</v>
      </c>
      <c r="C130" s="4">
        <v>0</v>
      </c>
      <c r="D130" s="4">
        <v>1</v>
      </c>
      <c r="E130" s="4">
        <v>206</v>
      </c>
      <c r="F130" s="4">
        <f>ROUND(Source!T109,O130)</f>
        <v>0</v>
      </c>
      <c r="G130" s="4" t="s">
        <v>109</v>
      </c>
      <c r="H130" s="4" t="s">
        <v>110</v>
      </c>
      <c r="I130" s="4"/>
      <c r="J130" s="4"/>
      <c r="K130" s="4">
        <v>206</v>
      </c>
      <c r="L130" s="4">
        <v>20</v>
      </c>
      <c r="M130" s="4">
        <v>3</v>
      </c>
      <c r="N130" s="4" t="s">
        <v>3</v>
      </c>
      <c r="O130" s="4">
        <v>2</v>
      </c>
      <c r="P130" s="4"/>
      <c r="Q130" s="4"/>
      <c r="R130" s="4"/>
      <c r="S130" s="4"/>
      <c r="T130" s="4"/>
      <c r="U130" s="4"/>
      <c r="V130" s="4"/>
      <c r="W130" s="4"/>
    </row>
    <row r="131" spans="1:206">
      <c r="A131" s="4">
        <v>50</v>
      </c>
      <c r="B131" s="4">
        <v>0</v>
      </c>
      <c r="C131" s="4">
        <v>0</v>
      </c>
      <c r="D131" s="4">
        <v>1</v>
      </c>
      <c r="E131" s="4">
        <v>207</v>
      </c>
      <c r="F131" s="4">
        <f>Source!U109</f>
        <v>99.144464499999998</v>
      </c>
      <c r="G131" s="4" t="s">
        <v>111</v>
      </c>
      <c r="H131" s="4" t="s">
        <v>112</v>
      </c>
      <c r="I131" s="4"/>
      <c r="J131" s="4"/>
      <c r="K131" s="4">
        <v>207</v>
      </c>
      <c r="L131" s="4">
        <v>21</v>
      </c>
      <c r="M131" s="4">
        <v>3</v>
      </c>
      <c r="N131" s="4" t="s">
        <v>3</v>
      </c>
      <c r="O131" s="4">
        <v>-1</v>
      </c>
      <c r="P131" s="4"/>
      <c r="Q131" s="4"/>
      <c r="R131" s="4"/>
      <c r="S131" s="4"/>
      <c r="T131" s="4"/>
      <c r="U131" s="4"/>
      <c r="V131" s="4"/>
      <c r="W131" s="4"/>
    </row>
    <row r="132" spans="1:206">
      <c r="A132" s="4">
        <v>50</v>
      </c>
      <c r="B132" s="4">
        <v>0</v>
      </c>
      <c r="C132" s="4">
        <v>0</v>
      </c>
      <c r="D132" s="4">
        <v>1</v>
      </c>
      <c r="E132" s="4">
        <v>208</v>
      </c>
      <c r="F132" s="4">
        <f>Source!V109</f>
        <v>1.3515124999999997</v>
      </c>
      <c r="G132" s="4" t="s">
        <v>113</v>
      </c>
      <c r="H132" s="4" t="s">
        <v>114</v>
      </c>
      <c r="I132" s="4"/>
      <c r="J132" s="4"/>
      <c r="K132" s="4">
        <v>208</v>
      </c>
      <c r="L132" s="4">
        <v>22</v>
      </c>
      <c r="M132" s="4">
        <v>3</v>
      </c>
      <c r="N132" s="4" t="s">
        <v>3</v>
      </c>
      <c r="O132" s="4">
        <v>-1</v>
      </c>
      <c r="P132" s="4"/>
      <c r="Q132" s="4"/>
      <c r="R132" s="4"/>
      <c r="S132" s="4"/>
      <c r="T132" s="4"/>
      <c r="U132" s="4"/>
      <c r="V132" s="4"/>
      <c r="W132" s="4"/>
    </row>
    <row r="133" spans="1:206">
      <c r="A133" s="4">
        <v>50</v>
      </c>
      <c r="B133" s="4">
        <v>0</v>
      </c>
      <c r="C133" s="4">
        <v>0</v>
      </c>
      <c r="D133" s="4">
        <v>1</v>
      </c>
      <c r="E133" s="4">
        <v>209</v>
      </c>
      <c r="F133" s="4">
        <f>ROUND(Source!W109,O133)</f>
        <v>509.28</v>
      </c>
      <c r="G133" s="4" t="s">
        <v>115</v>
      </c>
      <c r="H133" s="4" t="s">
        <v>116</v>
      </c>
      <c r="I133" s="4"/>
      <c r="J133" s="4"/>
      <c r="K133" s="4">
        <v>209</v>
      </c>
      <c r="L133" s="4">
        <v>23</v>
      </c>
      <c r="M133" s="4">
        <v>3</v>
      </c>
      <c r="N133" s="4" t="s">
        <v>3</v>
      </c>
      <c r="O133" s="4">
        <v>2</v>
      </c>
      <c r="P133" s="4"/>
      <c r="Q133" s="4"/>
      <c r="R133" s="4"/>
      <c r="S133" s="4"/>
      <c r="T133" s="4"/>
      <c r="U133" s="4"/>
      <c r="V133" s="4"/>
      <c r="W133" s="4"/>
    </row>
    <row r="134" spans="1:206">
      <c r="A134" s="4">
        <v>50</v>
      </c>
      <c r="B134" s="4">
        <v>0</v>
      </c>
      <c r="C134" s="4">
        <v>0</v>
      </c>
      <c r="D134" s="4">
        <v>1</v>
      </c>
      <c r="E134" s="4">
        <v>233</v>
      </c>
      <c r="F134" s="4">
        <f>ROUND(Source!BD109,O134)</f>
        <v>0</v>
      </c>
      <c r="G134" s="4" t="s">
        <v>117</v>
      </c>
      <c r="H134" s="4" t="s">
        <v>118</v>
      </c>
      <c r="I134" s="4"/>
      <c r="J134" s="4"/>
      <c r="K134" s="4">
        <v>233</v>
      </c>
      <c r="L134" s="4">
        <v>24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/>
    </row>
    <row r="135" spans="1:206">
      <c r="A135" s="4">
        <v>50</v>
      </c>
      <c r="B135" s="4">
        <v>0</v>
      </c>
      <c r="C135" s="4">
        <v>0</v>
      </c>
      <c r="D135" s="4">
        <v>1</v>
      </c>
      <c r="E135" s="4">
        <v>210</v>
      </c>
      <c r="F135" s="4">
        <f>ROUND(Source!X109,O135)</f>
        <v>26688.02</v>
      </c>
      <c r="G135" s="4" t="s">
        <v>119</v>
      </c>
      <c r="H135" s="4" t="s">
        <v>120</v>
      </c>
      <c r="I135" s="4"/>
      <c r="J135" s="4"/>
      <c r="K135" s="4">
        <v>210</v>
      </c>
      <c r="L135" s="4">
        <v>25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06">
      <c r="A136" s="4">
        <v>50</v>
      </c>
      <c r="B136" s="4">
        <v>0</v>
      </c>
      <c r="C136" s="4">
        <v>0</v>
      </c>
      <c r="D136" s="4">
        <v>1</v>
      </c>
      <c r="E136" s="4">
        <v>211</v>
      </c>
      <c r="F136" s="4">
        <f>ROUND(Source!Y109,O136)</f>
        <v>13365.06</v>
      </c>
      <c r="G136" s="4" t="s">
        <v>121</v>
      </c>
      <c r="H136" s="4" t="s">
        <v>122</v>
      </c>
      <c r="I136" s="4"/>
      <c r="J136" s="4"/>
      <c r="K136" s="4">
        <v>211</v>
      </c>
      <c r="L136" s="4">
        <v>26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06">
      <c r="A137" s="4">
        <v>50</v>
      </c>
      <c r="B137" s="4">
        <v>0</v>
      </c>
      <c r="C137" s="4">
        <v>0</v>
      </c>
      <c r="D137" s="4">
        <v>1</v>
      </c>
      <c r="E137" s="4">
        <v>0</v>
      </c>
      <c r="F137" s="4">
        <f>ROUND(Source!AR109,O137)</f>
        <v>134195.47</v>
      </c>
      <c r="G137" s="4" t="s">
        <v>123</v>
      </c>
      <c r="H137" s="4" t="s">
        <v>124</v>
      </c>
      <c r="I137" s="4"/>
      <c r="J137" s="4"/>
      <c r="K137" s="4">
        <v>224</v>
      </c>
      <c r="L137" s="4">
        <v>27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06">
      <c r="A138" s="4">
        <v>50</v>
      </c>
      <c r="B138" s="4">
        <v>1</v>
      </c>
      <c r="C138" s="4">
        <v>0</v>
      </c>
      <c r="D138" s="4">
        <v>2</v>
      </c>
      <c r="E138" s="4">
        <v>0</v>
      </c>
      <c r="F138" s="4">
        <f>ROUND(F137*0.18,O138)</f>
        <v>24155.200000000001</v>
      </c>
      <c r="G138" s="4" t="s">
        <v>125</v>
      </c>
      <c r="H138" s="4" t="s">
        <v>125</v>
      </c>
      <c r="I138" s="4"/>
      <c r="J138" s="4"/>
      <c r="K138" s="4">
        <v>212</v>
      </c>
      <c r="L138" s="4">
        <v>28</v>
      </c>
      <c r="M138" s="4">
        <v>0</v>
      </c>
      <c r="N138" s="4" t="s">
        <v>3</v>
      </c>
      <c r="O138" s="4">
        <v>1</v>
      </c>
      <c r="P138" s="4"/>
      <c r="Q138" s="4"/>
      <c r="R138" s="4"/>
      <c r="S138" s="4"/>
      <c r="T138" s="4"/>
      <c r="U138" s="4"/>
      <c r="V138" s="4"/>
      <c r="W138" s="4"/>
    </row>
    <row r="139" spans="1:206">
      <c r="A139" s="4">
        <v>50</v>
      </c>
      <c r="B139" s="4">
        <v>1</v>
      </c>
      <c r="C139" s="4">
        <v>0</v>
      </c>
      <c r="D139" s="4">
        <v>2</v>
      </c>
      <c r="E139" s="4">
        <v>224</v>
      </c>
      <c r="F139" s="4">
        <f>ROUND(F137*1.18,O139)</f>
        <v>158350.70000000001</v>
      </c>
      <c r="G139" s="4" t="s">
        <v>126</v>
      </c>
      <c r="H139" s="4" t="s">
        <v>127</v>
      </c>
      <c r="I139" s="4"/>
      <c r="J139" s="4"/>
      <c r="K139" s="4">
        <v>212</v>
      </c>
      <c r="L139" s="4">
        <v>29</v>
      </c>
      <c r="M139" s="4">
        <v>0</v>
      </c>
      <c r="N139" s="4" t="s">
        <v>3</v>
      </c>
      <c r="O139" s="4">
        <v>1</v>
      </c>
      <c r="P139" s="4"/>
      <c r="Q139" s="4"/>
      <c r="R139" s="4"/>
      <c r="S139" s="4"/>
      <c r="T139" s="4"/>
      <c r="U139" s="4"/>
      <c r="V139" s="4"/>
      <c r="W139" s="4"/>
    </row>
    <row r="141" spans="1:206">
      <c r="A141" s="2">
        <v>51</v>
      </c>
      <c r="B141" s="2">
        <f>B24</f>
        <v>1</v>
      </c>
      <c r="C141" s="2">
        <f>A24</f>
        <v>4</v>
      </c>
      <c r="D141" s="2">
        <f>ROW(A24)</f>
        <v>24</v>
      </c>
      <c r="E141" s="2"/>
      <c r="F141" s="2" t="str">
        <f>IF(F24&lt;&gt;"",F24,"")</f>
        <v>Новый раздел</v>
      </c>
      <c r="G141" s="2" t="str">
        <f>IF(G24&lt;&gt;"",G24,"")</f>
        <v>комната 22</v>
      </c>
      <c r="H141" s="2">
        <v>0</v>
      </c>
      <c r="I141" s="2"/>
      <c r="J141" s="2"/>
      <c r="K141" s="2"/>
      <c r="L141" s="2"/>
      <c r="M141" s="2"/>
      <c r="N141" s="2"/>
      <c r="O141" s="2">
        <f t="shared" ref="O141:T141" si="119">ROUND(O44+O109+AB141,2)</f>
        <v>96391.1</v>
      </c>
      <c r="P141" s="2">
        <f t="shared" si="119"/>
        <v>63292.45</v>
      </c>
      <c r="Q141" s="2">
        <f t="shared" si="119"/>
        <v>1267.67</v>
      </c>
      <c r="R141" s="2">
        <f t="shared" si="119"/>
        <v>513.33000000000004</v>
      </c>
      <c r="S141" s="2">
        <f t="shared" si="119"/>
        <v>31830.98</v>
      </c>
      <c r="T141" s="2">
        <f t="shared" si="119"/>
        <v>0</v>
      </c>
      <c r="U141" s="2">
        <f>U44+U109+AH141</f>
        <v>107.4812245</v>
      </c>
      <c r="V141" s="2">
        <f>V44+V109+AI141</f>
        <v>1.4511924999999997</v>
      </c>
      <c r="W141" s="2">
        <f>ROUND(W44+W109+AJ141,2)</f>
        <v>509.28</v>
      </c>
      <c r="X141" s="2">
        <f>ROUND(X44+X109+AK141,2)</f>
        <v>28241.4</v>
      </c>
      <c r="Y141" s="2">
        <f>ROUND(Y44+Y109+AL141,2)</f>
        <v>14522.47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>
        <f t="shared" ref="AO141:BD141" si="120">ROUND(AO44+AO109+BX141,2)</f>
        <v>0</v>
      </c>
      <c r="AP141" s="2">
        <f t="shared" si="120"/>
        <v>0</v>
      </c>
      <c r="AQ141" s="2">
        <f t="shared" si="120"/>
        <v>0</v>
      </c>
      <c r="AR141" s="2">
        <f t="shared" si="120"/>
        <v>139154.97</v>
      </c>
      <c r="AS141" s="2">
        <f t="shared" si="120"/>
        <v>135379.18</v>
      </c>
      <c r="AT141" s="2">
        <f t="shared" si="120"/>
        <v>3775.79</v>
      </c>
      <c r="AU141" s="2">
        <f t="shared" si="120"/>
        <v>0</v>
      </c>
      <c r="AV141" s="2">
        <f t="shared" si="120"/>
        <v>63292.45</v>
      </c>
      <c r="AW141" s="2">
        <f t="shared" si="120"/>
        <v>63292.45</v>
      </c>
      <c r="AX141" s="2">
        <f t="shared" si="120"/>
        <v>0</v>
      </c>
      <c r="AY141" s="2">
        <f t="shared" si="120"/>
        <v>63292.45</v>
      </c>
      <c r="AZ141" s="2">
        <f t="shared" si="120"/>
        <v>0</v>
      </c>
      <c r="BA141" s="2">
        <f t="shared" si="120"/>
        <v>0</v>
      </c>
      <c r="BB141" s="2">
        <f t="shared" si="120"/>
        <v>0</v>
      </c>
      <c r="BC141" s="2">
        <f t="shared" si="120"/>
        <v>0</v>
      </c>
      <c r="BD141" s="2">
        <f t="shared" si="120"/>
        <v>0</v>
      </c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>
        <v>0</v>
      </c>
    </row>
    <row r="143" spans="1:206">
      <c r="A143" s="4">
        <v>50</v>
      </c>
      <c r="B143" s="4">
        <v>0</v>
      </c>
      <c r="C143" s="4">
        <v>0</v>
      </c>
      <c r="D143" s="4">
        <v>1</v>
      </c>
      <c r="E143" s="4">
        <v>201</v>
      </c>
      <c r="F143" s="4">
        <f>ROUND(Source!O141,O143)</f>
        <v>96391.1</v>
      </c>
      <c r="G143" s="4" t="s">
        <v>71</v>
      </c>
      <c r="H143" s="4" t="s">
        <v>72</v>
      </c>
      <c r="I143" s="4"/>
      <c r="J143" s="4"/>
      <c r="K143" s="4">
        <v>201</v>
      </c>
      <c r="L143" s="4">
        <v>1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06">
      <c r="A144" s="4">
        <v>50</v>
      </c>
      <c r="B144" s="4">
        <v>0</v>
      </c>
      <c r="C144" s="4">
        <v>0</v>
      </c>
      <c r="D144" s="4">
        <v>1</v>
      </c>
      <c r="E144" s="4">
        <v>202</v>
      </c>
      <c r="F144" s="4">
        <f>ROUND(Source!P141,O144)</f>
        <v>63292.45</v>
      </c>
      <c r="G144" s="4" t="s">
        <v>73</v>
      </c>
      <c r="H144" s="4" t="s">
        <v>74</v>
      </c>
      <c r="I144" s="4"/>
      <c r="J144" s="4"/>
      <c r="K144" s="4">
        <v>202</v>
      </c>
      <c r="L144" s="4">
        <v>2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23">
      <c r="A145" s="4">
        <v>50</v>
      </c>
      <c r="B145" s="4">
        <v>0</v>
      </c>
      <c r="C145" s="4">
        <v>0</v>
      </c>
      <c r="D145" s="4">
        <v>1</v>
      </c>
      <c r="E145" s="4">
        <v>222</v>
      </c>
      <c r="F145" s="4">
        <f>ROUND(Source!AO141,O145)</f>
        <v>0</v>
      </c>
      <c r="G145" s="4" t="s">
        <v>75</v>
      </c>
      <c r="H145" s="4" t="s">
        <v>76</v>
      </c>
      <c r="I145" s="4"/>
      <c r="J145" s="4"/>
      <c r="K145" s="4">
        <v>222</v>
      </c>
      <c r="L145" s="4">
        <v>3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23">
      <c r="A146" s="4">
        <v>50</v>
      </c>
      <c r="B146" s="4">
        <v>0</v>
      </c>
      <c r="C146" s="4">
        <v>0</v>
      </c>
      <c r="D146" s="4">
        <v>1</v>
      </c>
      <c r="E146" s="4">
        <v>225</v>
      </c>
      <c r="F146" s="4">
        <f>ROUND(Source!AV141,O146)</f>
        <v>63292.45</v>
      </c>
      <c r="G146" s="4" t="s">
        <v>77</v>
      </c>
      <c r="H146" s="4" t="s">
        <v>78</v>
      </c>
      <c r="I146" s="4"/>
      <c r="J146" s="4"/>
      <c r="K146" s="4">
        <v>225</v>
      </c>
      <c r="L146" s="4">
        <v>4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23">
      <c r="A147" s="4">
        <v>50</v>
      </c>
      <c r="B147" s="4">
        <v>0</v>
      </c>
      <c r="C147" s="4">
        <v>0</v>
      </c>
      <c r="D147" s="4">
        <v>1</v>
      </c>
      <c r="E147" s="4">
        <v>226</v>
      </c>
      <c r="F147" s="4">
        <f>ROUND(Source!AW141,O147)</f>
        <v>63292.45</v>
      </c>
      <c r="G147" s="4" t="s">
        <v>79</v>
      </c>
      <c r="H147" s="4" t="s">
        <v>80</v>
      </c>
      <c r="I147" s="4"/>
      <c r="J147" s="4"/>
      <c r="K147" s="4">
        <v>226</v>
      </c>
      <c r="L147" s="4">
        <v>5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23">
      <c r="A148" s="4">
        <v>50</v>
      </c>
      <c r="B148" s="4">
        <v>0</v>
      </c>
      <c r="C148" s="4">
        <v>0</v>
      </c>
      <c r="D148" s="4">
        <v>1</v>
      </c>
      <c r="E148" s="4">
        <v>227</v>
      </c>
      <c r="F148" s="4">
        <f>ROUND(Source!AX141,O148)</f>
        <v>0</v>
      </c>
      <c r="G148" s="4" t="s">
        <v>81</v>
      </c>
      <c r="H148" s="4" t="s">
        <v>82</v>
      </c>
      <c r="I148" s="4"/>
      <c r="J148" s="4"/>
      <c r="K148" s="4">
        <v>227</v>
      </c>
      <c r="L148" s="4">
        <v>6</v>
      </c>
      <c r="M148" s="4">
        <v>3</v>
      </c>
      <c r="N148" s="4" t="s">
        <v>3</v>
      </c>
      <c r="O148" s="4">
        <v>2</v>
      </c>
      <c r="P148" s="4"/>
      <c r="Q148" s="4"/>
      <c r="R148" s="4"/>
      <c r="S148" s="4"/>
      <c r="T148" s="4"/>
      <c r="U148" s="4"/>
      <c r="V148" s="4"/>
      <c r="W148" s="4"/>
    </row>
    <row r="149" spans="1:23">
      <c r="A149" s="4">
        <v>50</v>
      </c>
      <c r="B149" s="4">
        <v>0</v>
      </c>
      <c r="C149" s="4">
        <v>0</v>
      </c>
      <c r="D149" s="4">
        <v>1</v>
      </c>
      <c r="E149" s="4">
        <v>228</v>
      </c>
      <c r="F149" s="4">
        <f>ROUND(Source!AY141,O149)</f>
        <v>63292.45</v>
      </c>
      <c r="G149" s="4" t="s">
        <v>83</v>
      </c>
      <c r="H149" s="4" t="s">
        <v>84</v>
      </c>
      <c r="I149" s="4"/>
      <c r="J149" s="4"/>
      <c r="K149" s="4">
        <v>228</v>
      </c>
      <c r="L149" s="4">
        <v>7</v>
      </c>
      <c r="M149" s="4">
        <v>3</v>
      </c>
      <c r="N149" s="4" t="s">
        <v>3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</row>
    <row r="150" spans="1:23">
      <c r="A150" s="4">
        <v>50</v>
      </c>
      <c r="B150" s="4">
        <v>0</v>
      </c>
      <c r="C150" s="4">
        <v>0</v>
      </c>
      <c r="D150" s="4">
        <v>1</v>
      </c>
      <c r="E150" s="4">
        <v>216</v>
      </c>
      <c r="F150" s="4">
        <f>ROUND(Source!AP141,O150)</f>
        <v>0</v>
      </c>
      <c r="G150" s="4" t="s">
        <v>85</v>
      </c>
      <c r="H150" s="4" t="s">
        <v>86</v>
      </c>
      <c r="I150" s="4"/>
      <c r="J150" s="4"/>
      <c r="K150" s="4">
        <v>216</v>
      </c>
      <c r="L150" s="4">
        <v>8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23">
      <c r="A151" s="4">
        <v>50</v>
      </c>
      <c r="B151" s="4">
        <v>0</v>
      </c>
      <c r="C151" s="4">
        <v>0</v>
      </c>
      <c r="D151" s="4">
        <v>1</v>
      </c>
      <c r="E151" s="4">
        <v>223</v>
      </c>
      <c r="F151" s="4">
        <f>ROUND(Source!AQ141,O151)</f>
        <v>0</v>
      </c>
      <c r="G151" s="4" t="s">
        <v>87</v>
      </c>
      <c r="H151" s="4" t="s">
        <v>88</v>
      </c>
      <c r="I151" s="4"/>
      <c r="J151" s="4"/>
      <c r="K151" s="4">
        <v>223</v>
      </c>
      <c r="L151" s="4">
        <v>9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23">
      <c r="A152" s="4">
        <v>50</v>
      </c>
      <c r="B152" s="4">
        <v>0</v>
      </c>
      <c r="C152" s="4">
        <v>0</v>
      </c>
      <c r="D152" s="4">
        <v>1</v>
      </c>
      <c r="E152" s="4">
        <v>229</v>
      </c>
      <c r="F152" s="4">
        <f>ROUND(Source!AZ141,O152)</f>
        <v>0</v>
      </c>
      <c r="G152" s="4" t="s">
        <v>89</v>
      </c>
      <c r="H152" s="4" t="s">
        <v>90</v>
      </c>
      <c r="I152" s="4"/>
      <c r="J152" s="4"/>
      <c r="K152" s="4">
        <v>229</v>
      </c>
      <c r="L152" s="4">
        <v>10</v>
      </c>
      <c r="M152" s="4">
        <v>3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/>
    </row>
    <row r="153" spans="1:23">
      <c r="A153" s="4">
        <v>50</v>
      </c>
      <c r="B153" s="4">
        <v>0</v>
      </c>
      <c r="C153" s="4">
        <v>0</v>
      </c>
      <c r="D153" s="4">
        <v>1</v>
      </c>
      <c r="E153" s="4">
        <v>203</v>
      </c>
      <c r="F153" s="4">
        <f>ROUND(Source!Q141,O153)</f>
        <v>1267.67</v>
      </c>
      <c r="G153" s="4" t="s">
        <v>91</v>
      </c>
      <c r="H153" s="4" t="s">
        <v>92</v>
      </c>
      <c r="I153" s="4"/>
      <c r="J153" s="4"/>
      <c r="K153" s="4">
        <v>203</v>
      </c>
      <c r="L153" s="4">
        <v>11</v>
      </c>
      <c r="M153" s="4">
        <v>3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3">
      <c r="A154" s="4">
        <v>50</v>
      </c>
      <c r="B154" s="4">
        <v>0</v>
      </c>
      <c r="C154" s="4">
        <v>0</v>
      </c>
      <c r="D154" s="4">
        <v>1</v>
      </c>
      <c r="E154" s="4">
        <v>231</v>
      </c>
      <c r="F154" s="4">
        <f>ROUND(Source!BB141,O154)</f>
        <v>0</v>
      </c>
      <c r="G154" s="4" t="s">
        <v>93</v>
      </c>
      <c r="H154" s="4" t="s">
        <v>94</v>
      </c>
      <c r="I154" s="4"/>
      <c r="J154" s="4"/>
      <c r="K154" s="4">
        <v>231</v>
      </c>
      <c r="L154" s="4">
        <v>12</v>
      </c>
      <c r="M154" s="4">
        <v>3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23">
      <c r="A155" s="4">
        <v>50</v>
      </c>
      <c r="B155" s="4">
        <v>0</v>
      </c>
      <c r="C155" s="4">
        <v>0</v>
      </c>
      <c r="D155" s="4">
        <v>1</v>
      </c>
      <c r="E155" s="4">
        <v>204</v>
      </c>
      <c r="F155" s="4">
        <f>ROUND(Source!R141,O155)</f>
        <v>513.33000000000004</v>
      </c>
      <c r="G155" s="4" t="s">
        <v>95</v>
      </c>
      <c r="H155" s="4" t="s">
        <v>96</v>
      </c>
      <c r="I155" s="4"/>
      <c r="J155" s="4"/>
      <c r="K155" s="4">
        <v>204</v>
      </c>
      <c r="L155" s="4">
        <v>13</v>
      </c>
      <c r="M155" s="4">
        <v>3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23">
      <c r="A156" s="4">
        <v>50</v>
      </c>
      <c r="B156" s="4">
        <v>0</v>
      </c>
      <c r="C156" s="4">
        <v>0</v>
      </c>
      <c r="D156" s="4">
        <v>1</v>
      </c>
      <c r="E156" s="4">
        <v>205</v>
      </c>
      <c r="F156" s="4">
        <f>ROUND(Source!S141,O156)</f>
        <v>31830.98</v>
      </c>
      <c r="G156" s="4" t="s">
        <v>97</v>
      </c>
      <c r="H156" s="4" t="s">
        <v>98</v>
      </c>
      <c r="I156" s="4"/>
      <c r="J156" s="4"/>
      <c r="K156" s="4">
        <v>205</v>
      </c>
      <c r="L156" s="4">
        <v>14</v>
      </c>
      <c r="M156" s="4">
        <v>3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7" spans="1:23">
      <c r="A157" s="4">
        <v>50</v>
      </c>
      <c r="B157" s="4">
        <v>0</v>
      </c>
      <c r="C157" s="4">
        <v>0</v>
      </c>
      <c r="D157" s="4">
        <v>1</v>
      </c>
      <c r="E157" s="4">
        <v>232</v>
      </c>
      <c r="F157" s="4">
        <f>ROUND(Source!BC141,O157)</f>
        <v>0</v>
      </c>
      <c r="G157" s="4" t="s">
        <v>99</v>
      </c>
      <c r="H157" s="4" t="s">
        <v>100</v>
      </c>
      <c r="I157" s="4"/>
      <c r="J157" s="4"/>
      <c r="K157" s="4">
        <v>232</v>
      </c>
      <c r="L157" s="4">
        <v>15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8" spans="1:23">
      <c r="A158" s="4">
        <v>50</v>
      </c>
      <c r="B158" s="4">
        <v>0</v>
      </c>
      <c r="C158" s="4">
        <v>0</v>
      </c>
      <c r="D158" s="4">
        <v>1</v>
      </c>
      <c r="E158" s="4">
        <v>214</v>
      </c>
      <c r="F158" s="4">
        <f>ROUND(Source!AS141,O158)</f>
        <v>135379.18</v>
      </c>
      <c r="G158" s="4" t="s">
        <v>101</v>
      </c>
      <c r="H158" s="4" t="s">
        <v>102</v>
      </c>
      <c r="I158" s="4"/>
      <c r="J158" s="4"/>
      <c r="K158" s="4">
        <v>214</v>
      </c>
      <c r="L158" s="4">
        <v>16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/>
    </row>
    <row r="159" spans="1:23">
      <c r="A159" s="4">
        <v>50</v>
      </c>
      <c r="B159" s="4">
        <v>0</v>
      </c>
      <c r="C159" s="4">
        <v>0</v>
      </c>
      <c r="D159" s="4">
        <v>1</v>
      </c>
      <c r="E159" s="4">
        <v>215</v>
      </c>
      <c r="F159" s="4">
        <f>ROUND(Source!AT141,O159)</f>
        <v>3775.79</v>
      </c>
      <c r="G159" s="4" t="s">
        <v>103</v>
      </c>
      <c r="H159" s="4" t="s">
        <v>104</v>
      </c>
      <c r="I159" s="4"/>
      <c r="J159" s="4"/>
      <c r="K159" s="4">
        <v>215</v>
      </c>
      <c r="L159" s="4">
        <v>17</v>
      </c>
      <c r="M159" s="4">
        <v>3</v>
      </c>
      <c r="N159" s="4" t="s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/>
    </row>
    <row r="160" spans="1:23">
      <c r="A160" s="4">
        <v>50</v>
      </c>
      <c r="B160" s="4">
        <v>0</v>
      </c>
      <c r="C160" s="4">
        <v>0</v>
      </c>
      <c r="D160" s="4">
        <v>1</v>
      </c>
      <c r="E160" s="4">
        <v>217</v>
      </c>
      <c r="F160" s="4">
        <f>ROUND(Source!AU141,O160)</f>
        <v>0</v>
      </c>
      <c r="G160" s="4" t="s">
        <v>105</v>
      </c>
      <c r="H160" s="4" t="s">
        <v>106</v>
      </c>
      <c r="I160" s="4"/>
      <c r="J160" s="4"/>
      <c r="K160" s="4">
        <v>217</v>
      </c>
      <c r="L160" s="4">
        <v>18</v>
      </c>
      <c r="M160" s="4">
        <v>3</v>
      </c>
      <c r="N160" s="4" t="s">
        <v>3</v>
      </c>
      <c r="O160" s="4">
        <v>2</v>
      </c>
      <c r="P160" s="4"/>
      <c r="Q160" s="4"/>
      <c r="R160" s="4"/>
      <c r="S160" s="4"/>
      <c r="T160" s="4"/>
      <c r="U160" s="4"/>
      <c r="V160" s="4"/>
      <c r="W160" s="4"/>
    </row>
    <row r="161" spans="1:206">
      <c r="A161" s="4">
        <v>50</v>
      </c>
      <c r="B161" s="4">
        <v>0</v>
      </c>
      <c r="C161" s="4">
        <v>0</v>
      </c>
      <c r="D161" s="4">
        <v>1</v>
      </c>
      <c r="E161" s="4">
        <v>230</v>
      </c>
      <c r="F161" s="4">
        <f>ROUND(Source!BA141,O161)</f>
        <v>0</v>
      </c>
      <c r="G161" s="4" t="s">
        <v>107</v>
      </c>
      <c r="H161" s="4" t="s">
        <v>108</v>
      </c>
      <c r="I161" s="4"/>
      <c r="J161" s="4"/>
      <c r="K161" s="4">
        <v>230</v>
      </c>
      <c r="L161" s="4">
        <v>19</v>
      </c>
      <c r="M161" s="4">
        <v>3</v>
      </c>
      <c r="N161" s="4" t="s">
        <v>3</v>
      </c>
      <c r="O161" s="4">
        <v>2</v>
      </c>
      <c r="P161" s="4"/>
      <c r="Q161" s="4"/>
      <c r="R161" s="4"/>
      <c r="S161" s="4"/>
      <c r="T161" s="4"/>
      <c r="U161" s="4"/>
      <c r="V161" s="4"/>
      <c r="W161" s="4"/>
    </row>
    <row r="162" spans="1:206">
      <c r="A162" s="4">
        <v>50</v>
      </c>
      <c r="B162" s="4">
        <v>0</v>
      </c>
      <c r="C162" s="4">
        <v>0</v>
      </c>
      <c r="D162" s="4">
        <v>1</v>
      </c>
      <c r="E162" s="4">
        <v>206</v>
      </c>
      <c r="F162" s="4">
        <f>ROUND(Source!T141,O162)</f>
        <v>0</v>
      </c>
      <c r="G162" s="4" t="s">
        <v>109</v>
      </c>
      <c r="H162" s="4" t="s">
        <v>110</v>
      </c>
      <c r="I162" s="4"/>
      <c r="J162" s="4"/>
      <c r="K162" s="4">
        <v>206</v>
      </c>
      <c r="L162" s="4">
        <v>20</v>
      </c>
      <c r="M162" s="4">
        <v>3</v>
      </c>
      <c r="N162" s="4" t="s">
        <v>3</v>
      </c>
      <c r="O162" s="4">
        <v>2</v>
      </c>
      <c r="P162" s="4"/>
      <c r="Q162" s="4"/>
      <c r="R162" s="4"/>
      <c r="S162" s="4"/>
      <c r="T162" s="4"/>
      <c r="U162" s="4"/>
      <c r="V162" s="4"/>
      <c r="W162" s="4"/>
    </row>
    <row r="163" spans="1:206">
      <c r="A163" s="4">
        <v>50</v>
      </c>
      <c r="B163" s="4">
        <v>0</v>
      </c>
      <c r="C163" s="4">
        <v>0</v>
      </c>
      <c r="D163" s="4">
        <v>1</v>
      </c>
      <c r="E163" s="4">
        <v>207</v>
      </c>
      <c r="F163" s="4">
        <f>Source!U141</f>
        <v>107.4812245</v>
      </c>
      <c r="G163" s="4" t="s">
        <v>111</v>
      </c>
      <c r="H163" s="4" t="s">
        <v>112</v>
      </c>
      <c r="I163" s="4"/>
      <c r="J163" s="4"/>
      <c r="K163" s="4">
        <v>207</v>
      </c>
      <c r="L163" s="4">
        <v>21</v>
      </c>
      <c r="M163" s="4">
        <v>3</v>
      </c>
      <c r="N163" s="4" t="s">
        <v>3</v>
      </c>
      <c r="O163" s="4">
        <v>-1</v>
      </c>
      <c r="P163" s="4"/>
      <c r="Q163" s="4"/>
      <c r="R163" s="4"/>
      <c r="S163" s="4"/>
      <c r="T163" s="4"/>
      <c r="U163" s="4"/>
      <c r="V163" s="4"/>
      <c r="W163" s="4"/>
    </row>
    <row r="164" spans="1:206">
      <c r="A164" s="4">
        <v>50</v>
      </c>
      <c r="B164" s="4">
        <v>0</v>
      </c>
      <c r="C164" s="4">
        <v>0</v>
      </c>
      <c r="D164" s="4">
        <v>1</v>
      </c>
      <c r="E164" s="4">
        <v>208</v>
      </c>
      <c r="F164" s="4">
        <f>Source!V141</f>
        <v>1.4511924999999997</v>
      </c>
      <c r="G164" s="4" t="s">
        <v>113</v>
      </c>
      <c r="H164" s="4" t="s">
        <v>114</v>
      </c>
      <c r="I164" s="4"/>
      <c r="J164" s="4"/>
      <c r="K164" s="4">
        <v>208</v>
      </c>
      <c r="L164" s="4">
        <v>22</v>
      </c>
      <c r="M164" s="4">
        <v>3</v>
      </c>
      <c r="N164" s="4" t="s">
        <v>3</v>
      </c>
      <c r="O164" s="4">
        <v>-1</v>
      </c>
      <c r="P164" s="4"/>
      <c r="Q164" s="4"/>
      <c r="R164" s="4"/>
      <c r="S164" s="4"/>
      <c r="T164" s="4"/>
      <c r="U164" s="4"/>
      <c r="V164" s="4"/>
      <c r="W164" s="4"/>
    </row>
    <row r="165" spans="1:206">
      <c r="A165" s="4">
        <v>50</v>
      </c>
      <c r="B165" s="4">
        <v>0</v>
      </c>
      <c r="C165" s="4">
        <v>0</v>
      </c>
      <c r="D165" s="4">
        <v>1</v>
      </c>
      <c r="E165" s="4">
        <v>209</v>
      </c>
      <c r="F165" s="4">
        <f>ROUND(Source!W141,O165)</f>
        <v>509.28</v>
      </c>
      <c r="G165" s="4" t="s">
        <v>115</v>
      </c>
      <c r="H165" s="4" t="s">
        <v>116</v>
      </c>
      <c r="I165" s="4"/>
      <c r="J165" s="4"/>
      <c r="K165" s="4">
        <v>209</v>
      </c>
      <c r="L165" s="4">
        <v>23</v>
      </c>
      <c r="M165" s="4">
        <v>3</v>
      </c>
      <c r="N165" s="4" t="s">
        <v>3</v>
      </c>
      <c r="O165" s="4">
        <v>2</v>
      </c>
      <c r="P165" s="4"/>
      <c r="Q165" s="4"/>
      <c r="R165" s="4"/>
      <c r="S165" s="4"/>
      <c r="T165" s="4"/>
      <c r="U165" s="4"/>
      <c r="V165" s="4"/>
      <c r="W165" s="4"/>
    </row>
    <row r="166" spans="1:206">
      <c r="A166" s="4">
        <v>50</v>
      </c>
      <c r="B166" s="4">
        <v>0</v>
      </c>
      <c r="C166" s="4">
        <v>0</v>
      </c>
      <c r="D166" s="4">
        <v>1</v>
      </c>
      <c r="E166" s="4">
        <v>233</v>
      </c>
      <c r="F166" s="4">
        <f>ROUND(Source!BD141,O166)</f>
        <v>0</v>
      </c>
      <c r="G166" s="4" t="s">
        <v>117</v>
      </c>
      <c r="H166" s="4" t="s">
        <v>118</v>
      </c>
      <c r="I166" s="4"/>
      <c r="J166" s="4"/>
      <c r="K166" s="4">
        <v>233</v>
      </c>
      <c r="L166" s="4">
        <v>24</v>
      </c>
      <c r="M166" s="4">
        <v>3</v>
      </c>
      <c r="N166" s="4" t="s">
        <v>3</v>
      </c>
      <c r="O166" s="4">
        <v>2</v>
      </c>
      <c r="P166" s="4"/>
      <c r="Q166" s="4"/>
      <c r="R166" s="4"/>
      <c r="S166" s="4"/>
      <c r="T166" s="4"/>
      <c r="U166" s="4"/>
      <c r="V166" s="4"/>
      <c r="W166" s="4"/>
    </row>
    <row r="167" spans="1:206">
      <c r="A167" s="4">
        <v>50</v>
      </c>
      <c r="B167" s="4">
        <v>0</v>
      </c>
      <c r="C167" s="4">
        <v>0</v>
      </c>
      <c r="D167" s="4">
        <v>1</v>
      </c>
      <c r="E167" s="4">
        <v>210</v>
      </c>
      <c r="F167" s="4">
        <f>ROUND(Source!X141,O167)</f>
        <v>28241.4</v>
      </c>
      <c r="G167" s="4" t="s">
        <v>119</v>
      </c>
      <c r="H167" s="4" t="s">
        <v>120</v>
      </c>
      <c r="I167" s="4"/>
      <c r="J167" s="4"/>
      <c r="K167" s="4">
        <v>210</v>
      </c>
      <c r="L167" s="4">
        <v>25</v>
      </c>
      <c r="M167" s="4">
        <v>3</v>
      </c>
      <c r="N167" s="4" t="s">
        <v>3</v>
      </c>
      <c r="O167" s="4">
        <v>2</v>
      </c>
      <c r="P167" s="4"/>
      <c r="Q167" s="4"/>
      <c r="R167" s="4"/>
      <c r="S167" s="4"/>
      <c r="T167" s="4"/>
      <c r="U167" s="4"/>
      <c r="V167" s="4"/>
      <c r="W167" s="4"/>
    </row>
    <row r="168" spans="1:206">
      <c r="A168" s="4">
        <v>50</v>
      </c>
      <c r="B168" s="4">
        <v>0</v>
      </c>
      <c r="C168" s="4">
        <v>0</v>
      </c>
      <c r="D168" s="4">
        <v>1</v>
      </c>
      <c r="E168" s="4">
        <v>211</v>
      </c>
      <c r="F168" s="4">
        <f>ROUND(Source!Y141,O168)</f>
        <v>14522.47</v>
      </c>
      <c r="G168" s="4" t="s">
        <v>121</v>
      </c>
      <c r="H168" s="4" t="s">
        <v>122</v>
      </c>
      <c r="I168" s="4"/>
      <c r="J168" s="4"/>
      <c r="K168" s="4">
        <v>211</v>
      </c>
      <c r="L168" s="4">
        <v>26</v>
      </c>
      <c r="M168" s="4">
        <v>3</v>
      </c>
      <c r="N168" s="4" t="s">
        <v>3</v>
      </c>
      <c r="O168" s="4">
        <v>2</v>
      </c>
      <c r="P168" s="4"/>
      <c r="Q168" s="4"/>
      <c r="R168" s="4"/>
      <c r="S168" s="4"/>
      <c r="T168" s="4"/>
      <c r="U168" s="4"/>
      <c r="V168" s="4"/>
      <c r="W168" s="4"/>
    </row>
    <row r="169" spans="1:206">
      <c r="A169" s="4">
        <v>50</v>
      </c>
      <c r="B169" s="4">
        <v>0</v>
      </c>
      <c r="C169" s="4">
        <v>0</v>
      </c>
      <c r="D169" s="4">
        <v>1</v>
      </c>
      <c r="E169" s="4">
        <v>0</v>
      </c>
      <c r="F169" s="4">
        <f>ROUND(Source!AR141,O169)</f>
        <v>139154.97</v>
      </c>
      <c r="G169" s="4" t="s">
        <v>123</v>
      </c>
      <c r="H169" s="4" t="s">
        <v>124</v>
      </c>
      <c r="I169" s="4"/>
      <c r="J169" s="4"/>
      <c r="K169" s="4">
        <v>224</v>
      </c>
      <c r="L169" s="4">
        <v>27</v>
      </c>
      <c r="M169" s="4">
        <v>3</v>
      </c>
      <c r="N169" s="4" t="s">
        <v>3</v>
      </c>
      <c r="O169" s="4">
        <v>2</v>
      </c>
      <c r="P169" s="4"/>
      <c r="Q169" s="4"/>
      <c r="R169" s="4"/>
      <c r="S169" s="4"/>
      <c r="T169" s="4"/>
      <c r="U169" s="4"/>
      <c r="V169" s="4"/>
      <c r="W169" s="4"/>
    </row>
    <row r="170" spans="1:206">
      <c r="A170" s="4">
        <v>50</v>
      </c>
      <c r="B170" s="4">
        <v>1</v>
      </c>
      <c r="C170" s="4">
        <v>0</v>
      </c>
      <c r="D170" s="4">
        <v>2</v>
      </c>
      <c r="E170" s="4">
        <v>0</v>
      </c>
      <c r="F170" s="4">
        <f>ROUND(F169*0.18,O170)</f>
        <v>25047.9</v>
      </c>
      <c r="G170" s="4" t="s">
        <v>125</v>
      </c>
      <c r="H170" s="4" t="s">
        <v>125</v>
      </c>
      <c r="I170" s="4"/>
      <c r="J170" s="4"/>
      <c r="K170" s="4">
        <v>212</v>
      </c>
      <c r="L170" s="4">
        <v>28</v>
      </c>
      <c r="M170" s="4">
        <v>0</v>
      </c>
      <c r="N170" s="4" t="s">
        <v>3</v>
      </c>
      <c r="O170" s="4">
        <v>1</v>
      </c>
      <c r="P170" s="4"/>
      <c r="Q170" s="4"/>
      <c r="R170" s="4"/>
      <c r="S170" s="4"/>
      <c r="T170" s="4"/>
      <c r="U170" s="4"/>
      <c r="V170" s="4"/>
      <c r="W170" s="4"/>
    </row>
    <row r="171" spans="1:206">
      <c r="A171" s="4">
        <v>50</v>
      </c>
      <c r="B171" s="4">
        <v>1</v>
      </c>
      <c r="C171" s="4">
        <v>0</v>
      </c>
      <c r="D171" s="4">
        <v>2</v>
      </c>
      <c r="E171" s="4">
        <v>224</v>
      </c>
      <c r="F171" s="4">
        <f>ROUND(F169*1.18,O171)</f>
        <v>164202.9</v>
      </c>
      <c r="G171" s="4" t="s">
        <v>126</v>
      </c>
      <c r="H171" s="4" t="s">
        <v>127</v>
      </c>
      <c r="I171" s="4"/>
      <c r="J171" s="4"/>
      <c r="K171" s="4">
        <v>212</v>
      </c>
      <c r="L171" s="4">
        <v>29</v>
      </c>
      <c r="M171" s="4">
        <v>0</v>
      </c>
      <c r="N171" s="4" t="s">
        <v>3</v>
      </c>
      <c r="O171" s="4">
        <v>1</v>
      </c>
      <c r="P171" s="4"/>
      <c r="Q171" s="4"/>
      <c r="R171" s="4"/>
      <c r="S171" s="4"/>
      <c r="T171" s="4"/>
      <c r="U171" s="4"/>
      <c r="V171" s="4"/>
      <c r="W171" s="4"/>
    </row>
    <row r="173" spans="1:206">
      <c r="A173" s="1">
        <v>4</v>
      </c>
      <c r="B173" s="1">
        <v>1</v>
      </c>
      <c r="C173" s="1"/>
      <c r="D173" s="1">
        <f>ROW(A290)</f>
        <v>290</v>
      </c>
      <c r="E173" s="1"/>
      <c r="F173" s="1" t="s">
        <v>13</v>
      </c>
      <c r="G173" s="1" t="s">
        <v>261</v>
      </c>
      <c r="H173" s="1" t="s">
        <v>3</v>
      </c>
      <c r="I173" s="1">
        <v>0</v>
      </c>
      <c r="J173" s="1"/>
      <c r="K173" s="1">
        <v>-1</v>
      </c>
      <c r="L173" s="1"/>
      <c r="M173" s="1" t="s">
        <v>3</v>
      </c>
      <c r="N173" s="1"/>
      <c r="O173" s="1"/>
      <c r="P173" s="1"/>
      <c r="Q173" s="1"/>
      <c r="R173" s="1"/>
      <c r="S173" s="1">
        <v>0</v>
      </c>
      <c r="T173" s="1"/>
      <c r="U173" s="1" t="s">
        <v>3</v>
      </c>
      <c r="V173" s="1">
        <v>0</v>
      </c>
      <c r="W173" s="1"/>
      <c r="X173" s="1"/>
      <c r="Y173" s="1"/>
      <c r="Z173" s="1"/>
      <c r="AA173" s="1"/>
      <c r="AB173" s="1" t="s">
        <v>3</v>
      </c>
      <c r="AC173" s="1" t="s">
        <v>3</v>
      </c>
      <c r="AD173" s="1" t="s">
        <v>3</v>
      </c>
      <c r="AE173" s="1" t="s">
        <v>3</v>
      </c>
      <c r="AF173" s="1" t="s">
        <v>3</v>
      </c>
      <c r="AG173" s="1" t="s">
        <v>3</v>
      </c>
      <c r="AH173" s="1"/>
      <c r="AI173" s="1"/>
      <c r="AJ173" s="1"/>
      <c r="AK173" s="1"/>
      <c r="AL173" s="1"/>
      <c r="AM173" s="1"/>
      <c r="AN173" s="1"/>
      <c r="AO173" s="1"/>
      <c r="AP173" s="1" t="s">
        <v>3</v>
      </c>
      <c r="AQ173" s="1" t="s">
        <v>3</v>
      </c>
      <c r="AR173" s="1" t="s">
        <v>3</v>
      </c>
      <c r="AS173" s="1"/>
      <c r="AT173" s="1"/>
      <c r="AU173" s="1"/>
      <c r="AV173" s="1"/>
      <c r="AW173" s="1"/>
      <c r="AX173" s="1"/>
      <c r="AY173" s="1"/>
      <c r="AZ173" s="1" t="s">
        <v>3</v>
      </c>
      <c r="BA173" s="1"/>
      <c r="BB173" s="1" t="s">
        <v>3</v>
      </c>
      <c r="BC173" s="1" t="s">
        <v>3</v>
      </c>
      <c r="BD173" s="1" t="s">
        <v>3</v>
      </c>
      <c r="BE173" s="1" t="s">
        <v>3</v>
      </c>
      <c r="BF173" s="1" t="s">
        <v>3</v>
      </c>
      <c r="BG173" s="1" t="s">
        <v>3</v>
      </c>
      <c r="BH173" s="1" t="s">
        <v>3</v>
      </c>
      <c r="BI173" s="1" t="s">
        <v>3</v>
      </c>
      <c r="BJ173" s="1" t="s">
        <v>3</v>
      </c>
      <c r="BK173" s="1" t="s">
        <v>3</v>
      </c>
      <c r="BL173" s="1" t="s">
        <v>3</v>
      </c>
      <c r="BM173" s="1" t="s">
        <v>3</v>
      </c>
      <c r="BN173" s="1" t="s">
        <v>3</v>
      </c>
      <c r="BO173" s="1" t="s">
        <v>3</v>
      </c>
      <c r="BP173" s="1" t="s">
        <v>3</v>
      </c>
      <c r="BQ173" s="1"/>
      <c r="BR173" s="1"/>
      <c r="BS173" s="1"/>
      <c r="BT173" s="1"/>
      <c r="BU173" s="1"/>
      <c r="BV173" s="1"/>
      <c r="BW173" s="1"/>
      <c r="BX173" s="1">
        <v>0</v>
      </c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>
        <v>0</v>
      </c>
    </row>
    <row r="175" spans="1:206">
      <c r="A175" s="2">
        <v>52</v>
      </c>
      <c r="B175" s="2">
        <f t="shared" ref="B175:G175" si="121">B290</f>
        <v>1</v>
      </c>
      <c r="C175" s="2">
        <f t="shared" si="121"/>
        <v>4</v>
      </c>
      <c r="D175" s="2">
        <f t="shared" si="121"/>
        <v>173</v>
      </c>
      <c r="E175" s="2">
        <f t="shared" si="121"/>
        <v>0</v>
      </c>
      <c r="F175" s="2" t="str">
        <f t="shared" si="121"/>
        <v>Новый раздел</v>
      </c>
      <c r="G175" s="2" t="str">
        <f t="shared" si="121"/>
        <v>комната 23</v>
      </c>
      <c r="H175" s="2"/>
      <c r="I175" s="2"/>
      <c r="J175" s="2"/>
      <c r="K175" s="2"/>
      <c r="L175" s="2"/>
      <c r="M175" s="2"/>
      <c r="N175" s="2"/>
      <c r="O175" s="2">
        <f t="shared" ref="O175:AT175" si="122">O290</f>
        <v>98459.85</v>
      </c>
      <c r="P175" s="2">
        <f t="shared" si="122"/>
        <v>64221.26</v>
      </c>
      <c r="Q175" s="2">
        <f t="shared" si="122"/>
        <v>1335.53</v>
      </c>
      <c r="R175" s="2">
        <f t="shared" si="122"/>
        <v>534.88</v>
      </c>
      <c r="S175" s="2">
        <f t="shared" si="122"/>
        <v>32903.06</v>
      </c>
      <c r="T175" s="2">
        <f t="shared" si="122"/>
        <v>0</v>
      </c>
      <c r="U175" s="2">
        <f t="shared" si="122"/>
        <v>110.99897250000001</v>
      </c>
      <c r="V175" s="2">
        <f t="shared" si="122"/>
        <v>1.5076125</v>
      </c>
      <c r="W175" s="2">
        <f t="shared" si="122"/>
        <v>511.48</v>
      </c>
      <c r="X175" s="2">
        <f t="shared" si="122"/>
        <v>29156.35</v>
      </c>
      <c r="Y175" s="2">
        <f t="shared" si="122"/>
        <v>15077.05</v>
      </c>
      <c r="Z175" s="2">
        <f t="shared" si="122"/>
        <v>0</v>
      </c>
      <c r="AA175" s="2">
        <f t="shared" si="122"/>
        <v>0</v>
      </c>
      <c r="AB175" s="2">
        <f t="shared" si="122"/>
        <v>0</v>
      </c>
      <c r="AC175" s="2">
        <f t="shared" si="122"/>
        <v>0</v>
      </c>
      <c r="AD175" s="2">
        <f t="shared" si="122"/>
        <v>0</v>
      </c>
      <c r="AE175" s="2">
        <f t="shared" si="122"/>
        <v>0</v>
      </c>
      <c r="AF175" s="2">
        <f t="shared" si="122"/>
        <v>0</v>
      </c>
      <c r="AG175" s="2">
        <f t="shared" si="122"/>
        <v>0</v>
      </c>
      <c r="AH175" s="2">
        <f t="shared" si="122"/>
        <v>0</v>
      </c>
      <c r="AI175" s="2">
        <f t="shared" si="122"/>
        <v>0</v>
      </c>
      <c r="AJ175" s="2">
        <f t="shared" si="122"/>
        <v>0</v>
      </c>
      <c r="AK175" s="2">
        <f t="shared" si="122"/>
        <v>0</v>
      </c>
      <c r="AL175" s="2">
        <f t="shared" si="122"/>
        <v>0</v>
      </c>
      <c r="AM175" s="2">
        <f t="shared" si="122"/>
        <v>0</v>
      </c>
      <c r="AN175" s="2">
        <f t="shared" si="122"/>
        <v>0</v>
      </c>
      <c r="AO175" s="2">
        <f t="shared" si="122"/>
        <v>0</v>
      </c>
      <c r="AP175" s="2">
        <f t="shared" si="122"/>
        <v>0</v>
      </c>
      <c r="AQ175" s="2">
        <f t="shared" si="122"/>
        <v>0</v>
      </c>
      <c r="AR175" s="2">
        <f t="shared" si="122"/>
        <v>142693.25</v>
      </c>
      <c r="AS175" s="2">
        <f t="shared" si="122"/>
        <v>137327.10999999999</v>
      </c>
      <c r="AT175" s="2">
        <f t="shared" si="122"/>
        <v>5366.14</v>
      </c>
      <c r="AU175" s="2">
        <f t="shared" ref="AU175:BZ175" si="123">AU290</f>
        <v>0</v>
      </c>
      <c r="AV175" s="2">
        <f t="shared" si="123"/>
        <v>64221.26</v>
      </c>
      <c r="AW175" s="2">
        <f t="shared" si="123"/>
        <v>64221.26</v>
      </c>
      <c r="AX175" s="2">
        <f t="shared" si="123"/>
        <v>0</v>
      </c>
      <c r="AY175" s="2">
        <f t="shared" si="123"/>
        <v>64221.26</v>
      </c>
      <c r="AZ175" s="2">
        <f t="shared" si="123"/>
        <v>0</v>
      </c>
      <c r="BA175" s="2">
        <f t="shared" si="123"/>
        <v>0</v>
      </c>
      <c r="BB175" s="2">
        <f t="shared" si="123"/>
        <v>0</v>
      </c>
      <c r="BC175" s="2">
        <f t="shared" si="123"/>
        <v>0</v>
      </c>
      <c r="BD175" s="2">
        <f t="shared" si="123"/>
        <v>0</v>
      </c>
      <c r="BE175" s="2">
        <f t="shared" si="123"/>
        <v>0</v>
      </c>
      <c r="BF175" s="2">
        <f t="shared" si="123"/>
        <v>0</v>
      </c>
      <c r="BG175" s="2">
        <f t="shared" si="123"/>
        <v>0</v>
      </c>
      <c r="BH175" s="2">
        <f t="shared" si="123"/>
        <v>0</v>
      </c>
      <c r="BI175" s="2">
        <f t="shared" si="123"/>
        <v>0</v>
      </c>
      <c r="BJ175" s="2">
        <f t="shared" si="123"/>
        <v>0</v>
      </c>
      <c r="BK175" s="2">
        <f t="shared" si="123"/>
        <v>0</v>
      </c>
      <c r="BL175" s="2">
        <f t="shared" si="123"/>
        <v>0</v>
      </c>
      <c r="BM175" s="2">
        <f t="shared" si="123"/>
        <v>0</v>
      </c>
      <c r="BN175" s="2">
        <f t="shared" si="123"/>
        <v>0</v>
      </c>
      <c r="BO175" s="2">
        <f t="shared" si="123"/>
        <v>0</v>
      </c>
      <c r="BP175" s="2">
        <f t="shared" si="123"/>
        <v>0</v>
      </c>
      <c r="BQ175" s="2">
        <f t="shared" si="123"/>
        <v>0</v>
      </c>
      <c r="BR175" s="2">
        <f t="shared" si="123"/>
        <v>0</v>
      </c>
      <c r="BS175" s="2">
        <f t="shared" si="123"/>
        <v>0</v>
      </c>
      <c r="BT175" s="2">
        <f t="shared" si="123"/>
        <v>0</v>
      </c>
      <c r="BU175" s="2">
        <f t="shared" si="123"/>
        <v>0</v>
      </c>
      <c r="BV175" s="2">
        <f t="shared" si="123"/>
        <v>0</v>
      </c>
      <c r="BW175" s="2">
        <f t="shared" si="123"/>
        <v>0</v>
      </c>
      <c r="BX175" s="2">
        <f t="shared" si="123"/>
        <v>0</v>
      </c>
      <c r="BY175" s="2">
        <f t="shared" si="123"/>
        <v>0</v>
      </c>
      <c r="BZ175" s="2">
        <f t="shared" si="123"/>
        <v>0</v>
      </c>
      <c r="CA175" s="2">
        <f t="shared" ref="CA175:DF175" si="124">CA290</f>
        <v>0</v>
      </c>
      <c r="CB175" s="2">
        <f t="shared" si="124"/>
        <v>0</v>
      </c>
      <c r="CC175" s="2">
        <f t="shared" si="124"/>
        <v>0</v>
      </c>
      <c r="CD175" s="2">
        <f t="shared" si="124"/>
        <v>0</v>
      </c>
      <c r="CE175" s="2">
        <f t="shared" si="124"/>
        <v>0</v>
      </c>
      <c r="CF175" s="2">
        <f t="shared" si="124"/>
        <v>0</v>
      </c>
      <c r="CG175" s="2">
        <f t="shared" si="124"/>
        <v>0</v>
      </c>
      <c r="CH175" s="2">
        <f t="shared" si="124"/>
        <v>0</v>
      </c>
      <c r="CI175" s="2">
        <f t="shared" si="124"/>
        <v>0</v>
      </c>
      <c r="CJ175" s="2">
        <f t="shared" si="124"/>
        <v>0</v>
      </c>
      <c r="CK175" s="2">
        <f t="shared" si="124"/>
        <v>0</v>
      </c>
      <c r="CL175" s="2">
        <f t="shared" si="124"/>
        <v>0</v>
      </c>
      <c r="CM175" s="2">
        <f t="shared" si="124"/>
        <v>0</v>
      </c>
      <c r="CN175" s="2">
        <f t="shared" si="124"/>
        <v>0</v>
      </c>
      <c r="CO175" s="2">
        <f t="shared" si="124"/>
        <v>0</v>
      </c>
      <c r="CP175" s="2">
        <f t="shared" si="124"/>
        <v>0</v>
      </c>
      <c r="CQ175" s="2">
        <f t="shared" si="124"/>
        <v>0</v>
      </c>
      <c r="CR175" s="2">
        <f t="shared" si="124"/>
        <v>0</v>
      </c>
      <c r="CS175" s="2">
        <f t="shared" si="124"/>
        <v>0</v>
      </c>
      <c r="CT175" s="2">
        <f t="shared" si="124"/>
        <v>0</v>
      </c>
      <c r="CU175" s="2">
        <f t="shared" si="124"/>
        <v>0</v>
      </c>
      <c r="CV175" s="2">
        <f t="shared" si="124"/>
        <v>0</v>
      </c>
      <c r="CW175" s="2">
        <f t="shared" si="124"/>
        <v>0</v>
      </c>
      <c r="CX175" s="2">
        <f t="shared" si="124"/>
        <v>0</v>
      </c>
      <c r="CY175" s="2">
        <f t="shared" si="124"/>
        <v>0</v>
      </c>
      <c r="CZ175" s="2">
        <f t="shared" si="124"/>
        <v>0</v>
      </c>
      <c r="DA175" s="2">
        <f t="shared" si="124"/>
        <v>0</v>
      </c>
      <c r="DB175" s="2">
        <f t="shared" si="124"/>
        <v>0</v>
      </c>
      <c r="DC175" s="2">
        <f t="shared" si="124"/>
        <v>0</v>
      </c>
      <c r="DD175" s="2">
        <f t="shared" si="124"/>
        <v>0</v>
      </c>
      <c r="DE175" s="2">
        <f t="shared" si="124"/>
        <v>0</v>
      </c>
      <c r="DF175" s="2">
        <f t="shared" si="124"/>
        <v>0</v>
      </c>
      <c r="DG175" s="3">
        <f t="shared" ref="DG175:EL175" si="125">DG290</f>
        <v>0</v>
      </c>
      <c r="DH175" s="3">
        <f t="shared" si="125"/>
        <v>0</v>
      </c>
      <c r="DI175" s="3">
        <f t="shared" si="125"/>
        <v>0</v>
      </c>
      <c r="DJ175" s="3">
        <f t="shared" si="125"/>
        <v>0</v>
      </c>
      <c r="DK175" s="3">
        <f t="shared" si="125"/>
        <v>0</v>
      </c>
      <c r="DL175" s="3">
        <f t="shared" si="125"/>
        <v>0</v>
      </c>
      <c r="DM175" s="3">
        <f t="shared" si="125"/>
        <v>0</v>
      </c>
      <c r="DN175" s="3">
        <f t="shared" si="125"/>
        <v>0</v>
      </c>
      <c r="DO175" s="3">
        <f t="shared" si="125"/>
        <v>0</v>
      </c>
      <c r="DP175" s="3">
        <f t="shared" si="125"/>
        <v>0</v>
      </c>
      <c r="DQ175" s="3">
        <f t="shared" si="125"/>
        <v>0</v>
      </c>
      <c r="DR175" s="3">
        <f t="shared" si="125"/>
        <v>0</v>
      </c>
      <c r="DS175" s="3">
        <f t="shared" si="125"/>
        <v>0</v>
      </c>
      <c r="DT175" s="3">
        <f t="shared" si="125"/>
        <v>0</v>
      </c>
      <c r="DU175" s="3">
        <f t="shared" si="125"/>
        <v>0</v>
      </c>
      <c r="DV175" s="3">
        <f t="shared" si="125"/>
        <v>0</v>
      </c>
      <c r="DW175" s="3">
        <f t="shared" si="125"/>
        <v>0</v>
      </c>
      <c r="DX175" s="3">
        <f t="shared" si="125"/>
        <v>0</v>
      </c>
      <c r="DY175" s="3">
        <f t="shared" si="125"/>
        <v>0</v>
      </c>
      <c r="DZ175" s="3">
        <f t="shared" si="125"/>
        <v>0</v>
      </c>
      <c r="EA175" s="3">
        <f t="shared" si="125"/>
        <v>0</v>
      </c>
      <c r="EB175" s="3">
        <f t="shared" si="125"/>
        <v>0</v>
      </c>
      <c r="EC175" s="3">
        <f t="shared" si="125"/>
        <v>0</v>
      </c>
      <c r="ED175" s="3">
        <f t="shared" si="125"/>
        <v>0</v>
      </c>
      <c r="EE175" s="3">
        <f t="shared" si="125"/>
        <v>0</v>
      </c>
      <c r="EF175" s="3">
        <f t="shared" si="125"/>
        <v>0</v>
      </c>
      <c r="EG175" s="3">
        <f t="shared" si="125"/>
        <v>0</v>
      </c>
      <c r="EH175" s="3">
        <f t="shared" si="125"/>
        <v>0</v>
      </c>
      <c r="EI175" s="3">
        <f t="shared" si="125"/>
        <v>0</v>
      </c>
      <c r="EJ175" s="3">
        <f t="shared" si="125"/>
        <v>0</v>
      </c>
      <c r="EK175" s="3">
        <f t="shared" si="125"/>
        <v>0</v>
      </c>
      <c r="EL175" s="3">
        <f t="shared" si="125"/>
        <v>0</v>
      </c>
      <c r="EM175" s="3">
        <f t="shared" ref="EM175:FR175" si="126">EM290</f>
        <v>0</v>
      </c>
      <c r="EN175" s="3">
        <f t="shared" si="126"/>
        <v>0</v>
      </c>
      <c r="EO175" s="3">
        <f t="shared" si="126"/>
        <v>0</v>
      </c>
      <c r="EP175" s="3">
        <f t="shared" si="126"/>
        <v>0</v>
      </c>
      <c r="EQ175" s="3">
        <f t="shared" si="126"/>
        <v>0</v>
      </c>
      <c r="ER175" s="3">
        <f t="shared" si="126"/>
        <v>0</v>
      </c>
      <c r="ES175" s="3">
        <f t="shared" si="126"/>
        <v>0</v>
      </c>
      <c r="ET175" s="3">
        <f t="shared" si="126"/>
        <v>0</v>
      </c>
      <c r="EU175" s="3">
        <f t="shared" si="126"/>
        <v>0</v>
      </c>
      <c r="EV175" s="3">
        <f t="shared" si="126"/>
        <v>0</v>
      </c>
      <c r="EW175" s="3">
        <f t="shared" si="126"/>
        <v>0</v>
      </c>
      <c r="EX175" s="3">
        <f t="shared" si="126"/>
        <v>0</v>
      </c>
      <c r="EY175" s="3">
        <f t="shared" si="126"/>
        <v>0</v>
      </c>
      <c r="EZ175" s="3">
        <f t="shared" si="126"/>
        <v>0</v>
      </c>
      <c r="FA175" s="3">
        <f t="shared" si="126"/>
        <v>0</v>
      </c>
      <c r="FB175" s="3">
        <f t="shared" si="126"/>
        <v>0</v>
      </c>
      <c r="FC175" s="3">
        <f t="shared" si="126"/>
        <v>0</v>
      </c>
      <c r="FD175" s="3">
        <f t="shared" si="126"/>
        <v>0</v>
      </c>
      <c r="FE175" s="3">
        <f t="shared" si="126"/>
        <v>0</v>
      </c>
      <c r="FF175" s="3">
        <f t="shared" si="126"/>
        <v>0</v>
      </c>
      <c r="FG175" s="3">
        <f t="shared" si="126"/>
        <v>0</v>
      </c>
      <c r="FH175" s="3">
        <f t="shared" si="126"/>
        <v>0</v>
      </c>
      <c r="FI175" s="3">
        <f t="shared" si="126"/>
        <v>0</v>
      </c>
      <c r="FJ175" s="3">
        <f t="shared" si="126"/>
        <v>0</v>
      </c>
      <c r="FK175" s="3">
        <f t="shared" si="126"/>
        <v>0</v>
      </c>
      <c r="FL175" s="3">
        <f t="shared" si="126"/>
        <v>0</v>
      </c>
      <c r="FM175" s="3">
        <f t="shared" si="126"/>
        <v>0</v>
      </c>
      <c r="FN175" s="3">
        <f t="shared" si="126"/>
        <v>0</v>
      </c>
      <c r="FO175" s="3">
        <f t="shared" si="126"/>
        <v>0</v>
      </c>
      <c r="FP175" s="3">
        <f t="shared" si="126"/>
        <v>0</v>
      </c>
      <c r="FQ175" s="3">
        <f t="shared" si="126"/>
        <v>0</v>
      </c>
      <c r="FR175" s="3">
        <f t="shared" si="126"/>
        <v>0</v>
      </c>
      <c r="FS175" s="3">
        <f t="shared" ref="FS175:GX175" si="127">FS290</f>
        <v>0</v>
      </c>
      <c r="FT175" s="3">
        <f t="shared" si="127"/>
        <v>0</v>
      </c>
      <c r="FU175" s="3">
        <f t="shared" si="127"/>
        <v>0</v>
      </c>
      <c r="FV175" s="3">
        <f t="shared" si="127"/>
        <v>0</v>
      </c>
      <c r="FW175" s="3">
        <f t="shared" si="127"/>
        <v>0</v>
      </c>
      <c r="FX175" s="3">
        <f t="shared" si="127"/>
        <v>0</v>
      </c>
      <c r="FY175" s="3">
        <f t="shared" si="127"/>
        <v>0</v>
      </c>
      <c r="FZ175" s="3">
        <f t="shared" si="127"/>
        <v>0</v>
      </c>
      <c r="GA175" s="3">
        <f t="shared" si="127"/>
        <v>0</v>
      </c>
      <c r="GB175" s="3">
        <f t="shared" si="127"/>
        <v>0</v>
      </c>
      <c r="GC175" s="3">
        <f t="shared" si="127"/>
        <v>0</v>
      </c>
      <c r="GD175" s="3">
        <f t="shared" si="127"/>
        <v>0</v>
      </c>
      <c r="GE175" s="3">
        <f t="shared" si="127"/>
        <v>0</v>
      </c>
      <c r="GF175" s="3">
        <f t="shared" si="127"/>
        <v>0</v>
      </c>
      <c r="GG175" s="3">
        <f t="shared" si="127"/>
        <v>0</v>
      </c>
      <c r="GH175" s="3">
        <f t="shared" si="127"/>
        <v>0</v>
      </c>
      <c r="GI175" s="3">
        <f t="shared" si="127"/>
        <v>0</v>
      </c>
      <c r="GJ175" s="3">
        <f t="shared" si="127"/>
        <v>0</v>
      </c>
      <c r="GK175" s="3">
        <f t="shared" si="127"/>
        <v>0</v>
      </c>
      <c r="GL175" s="3">
        <f t="shared" si="127"/>
        <v>0</v>
      </c>
      <c r="GM175" s="3">
        <f t="shared" si="127"/>
        <v>0</v>
      </c>
      <c r="GN175" s="3">
        <f t="shared" si="127"/>
        <v>0</v>
      </c>
      <c r="GO175" s="3">
        <f t="shared" si="127"/>
        <v>0</v>
      </c>
      <c r="GP175" s="3">
        <f t="shared" si="127"/>
        <v>0</v>
      </c>
      <c r="GQ175" s="3">
        <f t="shared" si="127"/>
        <v>0</v>
      </c>
      <c r="GR175" s="3">
        <f t="shared" si="127"/>
        <v>0</v>
      </c>
      <c r="GS175" s="3">
        <f t="shared" si="127"/>
        <v>0</v>
      </c>
      <c r="GT175" s="3">
        <f t="shared" si="127"/>
        <v>0</v>
      </c>
      <c r="GU175" s="3">
        <f t="shared" si="127"/>
        <v>0</v>
      </c>
      <c r="GV175" s="3">
        <f t="shared" si="127"/>
        <v>0</v>
      </c>
      <c r="GW175" s="3">
        <f t="shared" si="127"/>
        <v>0</v>
      </c>
      <c r="GX175" s="3">
        <f t="shared" si="127"/>
        <v>0</v>
      </c>
    </row>
    <row r="177" spans="1:245">
      <c r="A177" s="1">
        <v>5</v>
      </c>
      <c r="B177" s="1">
        <v>1</v>
      </c>
      <c r="C177" s="1"/>
      <c r="D177" s="1">
        <f>ROW(A193)</f>
        <v>193</v>
      </c>
      <c r="E177" s="1"/>
      <c r="F177" s="1" t="s">
        <v>15</v>
      </c>
      <c r="G177" s="1" t="s">
        <v>16</v>
      </c>
      <c r="H177" s="1" t="s">
        <v>3</v>
      </c>
      <c r="I177" s="1">
        <v>0</v>
      </c>
      <c r="J177" s="1"/>
      <c r="K177" s="1">
        <v>0</v>
      </c>
      <c r="L177" s="1"/>
      <c r="M177" s="1" t="s">
        <v>3</v>
      </c>
      <c r="N177" s="1"/>
      <c r="O177" s="1"/>
      <c r="P177" s="1"/>
      <c r="Q177" s="1"/>
      <c r="R177" s="1"/>
      <c r="S177" s="1">
        <v>0</v>
      </c>
      <c r="T177" s="1"/>
      <c r="U177" s="1" t="s">
        <v>3</v>
      </c>
      <c r="V177" s="1">
        <v>0</v>
      </c>
      <c r="W177" s="1"/>
      <c r="X177" s="1"/>
      <c r="Y177" s="1"/>
      <c r="Z177" s="1"/>
      <c r="AA177" s="1"/>
      <c r="AB177" s="1" t="s">
        <v>3</v>
      </c>
      <c r="AC177" s="1" t="s">
        <v>3</v>
      </c>
      <c r="AD177" s="1" t="s">
        <v>3</v>
      </c>
      <c r="AE177" s="1" t="s">
        <v>3</v>
      </c>
      <c r="AF177" s="1" t="s">
        <v>3</v>
      </c>
      <c r="AG177" s="1" t="s">
        <v>3</v>
      </c>
      <c r="AH177" s="1"/>
      <c r="AI177" s="1"/>
      <c r="AJ177" s="1"/>
      <c r="AK177" s="1"/>
      <c r="AL177" s="1"/>
      <c r="AM177" s="1"/>
      <c r="AN177" s="1"/>
      <c r="AO177" s="1"/>
      <c r="AP177" s="1" t="s">
        <v>3</v>
      </c>
      <c r="AQ177" s="1" t="s">
        <v>3</v>
      </c>
      <c r="AR177" s="1" t="s">
        <v>3</v>
      </c>
      <c r="AS177" s="1"/>
      <c r="AT177" s="1"/>
      <c r="AU177" s="1"/>
      <c r="AV177" s="1"/>
      <c r="AW177" s="1"/>
      <c r="AX177" s="1"/>
      <c r="AY177" s="1"/>
      <c r="AZ177" s="1" t="s">
        <v>3</v>
      </c>
      <c r="BA177" s="1"/>
      <c r="BB177" s="1" t="s">
        <v>3</v>
      </c>
      <c r="BC177" s="1" t="s">
        <v>3</v>
      </c>
      <c r="BD177" s="1" t="s">
        <v>3</v>
      </c>
      <c r="BE177" s="1" t="s">
        <v>3</v>
      </c>
      <c r="BF177" s="1" t="s">
        <v>3</v>
      </c>
      <c r="BG177" s="1" t="s">
        <v>3</v>
      </c>
      <c r="BH177" s="1" t="s">
        <v>3</v>
      </c>
      <c r="BI177" s="1" t="s">
        <v>3</v>
      </c>
      <c r="BJ177" s="1" t="s">
        <v>3</v>
      </c>
      <c r="BK177" s="1" t="s">
        <v>3</v>
      </c>
      <c r="BL177" s="1" t="s">
        <v>3</v>
      </c>
      <c r="BM177" s="1" t="s">
        <v>3</v>
      </c>
      <c r="BN177" s="1" t="s">
        <v>3</v>
      </c>
      <c r="BO177" s="1" t="s">
        <v>3</v>
      </c>
      <c r="BP177" s="1" t="s">
        <v>3</v>
      </c>
      <c r="BQ177" s="1"/>
      <c r="BR177" s="1"/>
      <c r="BS177" s="1"/>
      <c r="BT177" s="1"/>
      <c r="BU177" s="1"/>
      <c r="BV177" s="1"/>
      <c r="BW177" s="1"/>
      <c r="BX177" s="1">
        <v>0</v>
      </c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>
        <v>0</v>
      </c>
    </row>
    <row r="179" spans="1:245">
      <c r="A179" s="2">
        <v>52</v>
      </c>
      <c r="B179" s="2">
        <f t="shared" ref="B179:G179" si="128">B193</f>
        <v>1</v>
      </c>
      <c r="C179" s="2">
        <f t="shared" si="128"/>
        <v>5</v>
      </c>
      <c r="D179" s="2">
        <f t="shared" si="128"/>
        <v>177</v>
      </c>
      <c r="E179" s="2">
        <f t="shared" si="128"/>
        <v>0</v>
      </c>
      <c r="F179" s="2" t="str">
        <f t="shared" si="128"/>
        <v>Новый подраздел</v>
      </c>
      <c r="G179" s="2" t="str">
        <f t="shared" si="128"/>
        <v>демонтаж</v>
      </c>
      <c r="H179" s="2"/>
      <c r="I179" s="2"/>
      <c r="J179" s="2"/>
      <c r="K179" s="2"/>
      <c r="L179" s="2"/>
      <c r="M179" s="2"/>
      <c r="N179" s="2"/>
      <c r="O179" s="2">
        <f t="shared" ref="O179:AT179" si="129">O193</f>
        <v>2394.2600000000002</v>
      </c>
      <c r="P179" s="2">
        <f t="shared" si="129"/>
        <v>0</v>
      </c>
      <c r="Q179" s="2">
        <f t="shared" si="129"/>
        <v>53.55</v>
      </c>
      <c r="R179" s="2">
        <f t="shared" si="129"/>
        <v>36.25</v>
      </c>
      <c r="S179" s="2">
        <f t="shared" si="129"/>
        <v>2340.71</v>
      </c>
      <c r="T179" s="2">
        <f t="shared" si="129"/>
        <v>0</v>
      </c>
      <c r="U179" s="2">
        <f t="shared" si="129"/>
        <v>8.8949999999999996</v>
      </c>
      <c r="V179" s="2">
        <f t="shared" si="129"/>
        <v>0.10070000000000001</v>
      </c>
      <c r="W179" s="2">
        <f t="shared" si="129"/>
        <v>0</v>
      </c>
      <c r="X179" s="2">
        <f t="shared" si="129"/>
        <v>1657.37</v>
      </c>
      <c r="Y179" s="2">
        <f t="shared" si="129"/>
        <v>1233.5</v>
      </c>
      <c r="Z179" s="2">
        <f t="shared" si="129"/>
        <v>0</v>
      </c>
      <c r="AA179" s="2">
        <f t="shared" si="129"/>
        <v>0</v>
      </c>
      <c r="AB179" s="2">
        <f t="shared" si="129"/>
        <v>2394.2600000000002</v>
      </c>
      <c r="AC179" s="2">
        <f t="shared" si="129"/>
        <v>0</v>
      </c>
      <c r="AD179" s="2">
        <f t="shared" si="129"/>
        <v>53.55</v>
      </c>
      <c r="AE179" s="2">
        <f t="shared" si="129"/>
        <v>36.25</v>
      </c>
      <c r="AF179" s="2">
        <f t="shared" si="129"/>
        <v>2340.71</v>
      </c>
      <c r="AG179" s="2">
        <f t="shared" si="129"/>
        <v>0</v>
      </c>
      <c r="AH179" s="2">
        <f t="shared" si="129"/>
        <v>8.8949999999999996</v>
      </c>
      <c r="AI179" s="2">
        <f t="shared" si="129"/>
        <v>0.10070000000000001</v>
      </c>
      <c r="AJ179" s="2">
        <f t="shared" si="129"/>
        <v>0</v>
      </c>
      <c r="AK179" s="2">
        <f t="shared" si="129"/>
        <v>1657.37</v>
      </c>
      <c r="AL179" s="2">
        <f t="shared" si="129"/>
        <v>1233.5</v>
      </c>
      <c r="AM179" s="2">
        <f t="shared" si="129"/>
        <v>0</v>
      </c>
      <c r="AN179" s="2">
        <f t="shared" si="129"/>
        <v>0</v>
      </c>
      <c r="AO179" s="2">
        <f t="shared" si="129"/>
        <v>0</v>
      </c>
      <c r="AP179" s="2">
        <f t="shared" si="129"/>
        <v>0</v>
      </c>
      <c r="AQ179" s="2">
        <f t="shared" si="129"/>
        <v>0</v>
      </c>
      <c r="AR179" s="2">
        <f t="shared" si="129"/>
        <v>5285.13</v>
      </c>
      <c r="AS179" s="2">
        <f t="shared" si="129"/>
        <v>5285.13</v>
      </c>
      <c r="AT179" s="2">
        <f t="shared" si="129"/>
        <v>0</v>
      </c>
      <c r="AU179" s="2">
        <f t="shared" ref="AU179:BZ179" si="130">AU193</f>
        <v>0</v>
      </c>
      <c r="AV179" s="2">
        <f t="shared" si="130"/>
        <v>0</v>
      </c>
      <c r="AW179" s="2">
        <f t="shared" si="130"/>
        <v>0</v>
      </c>
      <c r="AX179" s="2">
        <f t="shared" si="130"/>
        <v>0</v>
      </c>
      <c r="AY179" s="2">
        <f t="shared" si="130"/>
        <v>0</v>
      </c>
      <c r="AZ179" s="2">
        <f t="shared" si="130"/>
        <v>0</v>
      </c>
      <c r="BA179" s="2">
        <f t="shared" si="130"/>
        <v>0</v>
      </c>
      <c r="BB179" s="2">
        <f t="shared" si="130"/>
        <v>0</v>
      </c>
      <c r="BC179" s="2">
        <f t="shared" si="130"/>
        <v>0</v>
      </c>
      <c r="BD179" s="2">
        <f t="shared" si="130"/>
        <v>0</v>
      </c>
      <c r="BE179" s="2">
        <f t="shared" si="130"/>
        <v>0</v>
      </c>
      <c r="BF179" s="2">
        <f t="shared" si="130"/>
        <v>0</v>
      </c>
      <c r="BG179" s="2">
        <f t="shared" si="130"/>
        <v>0</v>
      </c>
      <c r="BH179" s="2">
        <f t="shared" si="130"/>
        <v>0</v>
      </c>
      <c r="BI179" s="2">
        <f t="shared" si="130"/>
        <v>0</v>
      </c>
      <c r="BJ179" s="2">
        <f t="shared" si="130"/>
        <v>0</v>
      </c>
      <c r="BK179" s="2">
        <f t="shared" si="130"/>
        <v>0</v>
      </c>
      <c r="BL179" s="2">
        <f t="shared" si="130"/>
        <v>0</v>
      </c>
      <c r="BM179" s="2">
        <f t="shared" si="130"/>
        <v>0</v>
      </c>
      <c r="BN179" s="2">
        <f t="shared" si="130"/>
        <v>0</v>
      </c>
      <c r="BO179" s="2">
        <f t="shared" si="130"/>
        <v>0</v>
      </c>
      <c r="BP179" s="2">
        <f t="shared" si="130"/>
        <v>0</v>
      </c>
      <c r="BQ179" s="2">
        <f t="shared" si="130"/>
        <v>0</v>
      </c>
      <c r="BR179" s="2">
        <f t="shared" si="130"/>
        <v>0</v>
      </c>
      <c r="BS179" s="2">
        <f t="shared" si="130"/>
        <v>0</v>
      </c>
      <c r="BT179" s="2">
        <f t="shared" si="130"/>
        <v>0</v>
      </c>
      <c r="BU179" s="2">
        <f t="shared" si="130"/>
        <v>0</v>
      </c>
      <c r="BV179" s="2">
        <f t="shared" si="130"/>
        <v>0</v>
      </c>
      <c r="BW179" s="2">
        <f t="shared" si="130"/>
        <v>0</v>
      </c>
      <c r="BX179" s="2">
        <f t="shared" si="130"/>
        <v>0</v>
      </c>
      <c r="BY179" s="2">
        <f t="shared" si="130"/>
        <v>0</v>
      </c>
      <c r="BZ179" s="2">
        <f t="shared" si="130"/>
        <v>0</v>
      </c>
      <c r="CA179" s="2">
        <f t="shared" ref="CA179:DF179" si="131">CA193</f>
        <v>5285.13</v>
      </c>
      <c r="CB179" s="2">
        <f t="shared" si="131"/>
        <v>5285.13</v>
      </c>
      <c r="CC179" s="2">
        <f t="shared" si="131"/>
        <v>0</v>
      </c>
      <c r="CD179" s="2">
        <f t="shared" si="131"/>
        <v>0</v>
      </c>
      <c r="CE179" s="2">
        <f t="shared" si="131"/>
        <v>0</v>
      </c>
      <c r="CF179" s="2">
        <f t="shared" si="131"/>
        <v>0</v>
      </c>
      <c r="CG179" s="2">
        <f t="shared" si="131"/>
        <v>0</v>
      </c>
      <c r="CH179" s="2">
        <f t="shared" si="131"/>
        <v>0</v>
      </c>
      <c r="CI179" s="2">
        <f t="shared" si="131"/>
        <v>0</v>
      </c>
      <c r="CJ179" s="2">
        <f t="shared" si="131"/>
        <v>0</v>
      </c>
      <c r="CK179" s="2">
        <f t="shared" si="131"/>
        <v>0</v>
      </c>
      <c r="CL179" s="2">
        <f t="shared" si="131"/>
        <v>0</v>
      </c>
      <c r="CM179" s="2">
        <f t="shared" si="131"/>
        <v>0</v>
      </c>
      <c r="CN179" s="2">
        <f t="shared" si="131"/>
        <v>0</v>
      </c>
      <c r="CO179" s="2">
        <f t="shared" si="131"/>
        <v>0</v>
      </c>
      <c r="CP179" s="2">
        <f t="shared" si="131"/>
        <v>0</v>
      </c>
      <c r="CQ179" s="2">
        <f t="shared" si="131"/>
        <v>0</v>
      </c>
      <c r="CR179" s="2">
        <f t="shared" si="131"/>
        <v>0</v>
      </c>
      <c r="CS179" s="2">
        <f t="shared" si="131"/>
        <v>0</v>
      </c>
      <c r="CT179" s="2">
        <f t="shared" si="131"/>
        <v>0</v>
      </c>
      <c r="CU179" s="2">
        <f t="shared" si="131"/>
        <v>0</v>
      </c>
      <c r="CV179" s="2">
        <f t="shared" si="131"/>
        <v>0</v>
      </c>
      <c r="CW179" s="2">
        <f t="shared" si="131"/>
        <v>0</v>
      </c>
      <c r="CX179" s="2">
        <f t="shared" si="131"/>
        <v>0</v>
      </c>
      <c r="CY179" s="2">
        <f t="shared" si="131"/>
        <v>0</v>
      </c>
      <c r="CZ179" s="2">
        <f t="shared" si="131"/>
        <v>0</v>
      </c>
      <c r="DA179" s="2">
        <f t="shared" si="131"/>
        <v>0</v>
      </c>
      <c r="DB179" s="2">
        <f t="shared" si="131"/>
        <v>0</v>
      </c>
      <c r="DC179" s="2">
        <f t="shared" si="131"/>
        <v>0</v>
      </c>
      <c r="DD179" s="2">
        <f t="shared" si="131"/>
        <v>0</v>
      </c>
      <c r="DE179" s="2">
        <f t="shared" si="131"/>
        <v>0</v>
      </c>
      <c r="DF179" s="2">
        <f t="shared" si="131"/>
        <v>0</v>
      </c>
      <c r="DG179" s="3">
        <f t="shared" ref="DG179:EL179" si="132">DG193</f>
        <v>0</v>
      </c>
      <c r="DH179" s="3">
        <f t="shared" si="132"/>
        <v>0</v>
      </c>
      <c r="DI179" s="3">
        <f t="shared" si="132"/>
        <v>0</v>
      </c>
      <c r="DJ179" s="3">
        <f t="shared" si="132"/>
        <v>0</v>
      </c>
      <c r="DK179" s="3">
        <f t="shared" si="132"/>
        <v>0</v>
      </c>
      <c r="DL179" s="3">
        <f t="shared" si="132"/>
        <v>0</v>
      </c>
      <c r="DM179" s="3">
        <f t="shared" si="132"/>
        <v>0</v>
      </c>
      <c r="DN179" s="3">
        <f t="shared" si="132"/>
        <v>0</v>
      </c>
      <c r="DO179" s="3">
        <f t="shared" si="132"/>
        <v>0</v>
      </c>
      <c r="DP179" s="3">
        <f t="shared" si="132"/>
        <v>0</v>
      </c>
      <c r="DQ179" s="3">
        <f t="shared" si="132"/>
        <v>0</v>
      </c>
      <c r="DR179" s="3">
        <f t="shared" si="132"/>
        <v>0</v>
      </c>
      <c r="DS179" s="3">
        <f t="shared" si="132"/>
        <v>0</v>
      </c>
      <c r="DT179" s="3">
        <f t="shared" si="132"/>
        <v>0</v>
      </c>
      <c r="DU179" s="3">
        <f t="shared" si="132"/>
        <v>0</v>
      </c>
      <c r="DV179" s="3">
        <f t="shared" si="132"/>
        <v>0</v>
      </c>
      <c r="DW179" s="3">
        <f t="shared" si="132"/>
        <v>0</v>
      </c>
      <c r="DX179" s="3">
        <f t="shared" si="132"/>
        <v>0</v>
      </c>
      <c r="DY179" s="3">
        <f t="shared" si="132"/>
        <v>0</v>
      </c>
      <c r="DZ179" s="3">
        <f t="shared" si="132"/>
        <v>0</v>
      </c>
      <c r="EA179" s="3">
        <f t="shared" si="132"/>
        <v>0</v>
      </c>
      <c r="EB179" s="3">
        <f t="shared" si="132"/>
        <v>0</v>
      </c>
      <c r="EC179" s="3">
        <f t="shared" si="132"/>
        <v>0</v>
      </c>
      <c r="ED179" s="3">
        <f t="shared" si="132"/>
        <v>0</v>
      </c>
      <c r="EE179" s="3">
        <f t="shared" si="132"/>
        <v>0</v>
      </c>
      <c r="EF179" s="3">
        <f t="shared" si="132"/>
        <v>0</v>
      </c>
      <c r="EG179" s="3">
        <f t="shared" si="132"/>
        <v>0</v>
      </c>
      <c r="EH179" s="3">
        <f t="shared" si="132"/>
        <v>0</v>
      </c>
      <c r="EI179" s="3">
        <f t="shared" si="132"/>
        <v>0</v>
      </c>
      <c r="EJ179" s="3">
        <f t="shared" si="132"/>
        <v>0</v>
      </c>
      <c r="EK179" s="3">
        <f t="shared" si="132"/>
        <v>0</v>
      </c>
      <c r="EL179" s="3">
        <f t="shared" si="132"/>
        <v>0</v>
      </c>
      <c r="EM179" s="3">
        <f t="shared" ref="EM179:FR179" si="133">EM193</f>
        <v>0</v>
      </c>
      <c r="EN179" s="3">
        <f t="shared" si="133"/>
        <v>0</v>
      </c>
      <c r="EO179" s="3">
        <f t="shared" si="133"/>
        <v>0</v>
      </c>
      <c r="EP179" s="3">
        <f t="shared" si="133"/>
        <v>0</v>
      </c>
      <c r="EQ179" s="3">
        <f t="shared" si="133"/>
        <v>0</v>
      </c>
      <c r="ER179" s="3">
        <f t="shared" si="133"/>
        <v>0</v>
      </c>
      <c r="ES179" s="3">
        <f t="shared" si="133"/>
        <v>0</v>
      </c>
      <c r="ET179" s="3">
        <f t="shared" si="133"/>
        <v>0</v>
      </c>
      <c r="EU179" s="3">
        <f t="shared" si="133"/>
        <v>0</v>
      </c>
      <c r="EV179" s="3">
        <f t="shared" si="133"/>
        <v>0</v>
      </c>
      <c r="EW179" s="3">
        <f t="shared" si="133"/>
        <v>0</v>
      </c>
      <c r="EX179" s="3">
        <f t="shared" si="133"/>
        <v>0</v>
      </c>
      <c r="EY179" s="3">
        <f t="shared" si="133"/>
        <v>0</v>
      </c>
      <c r="EZ179" s="3">
        <f t="shared" si="133"/>
        <v>0</v>
      </c>
      <c r="FA179" s="3">
        <f t="shared" si="133"/>
        <v>0</v>
      </c>
      <c r="FB179" s="3">
        <f t="shared" si="133"/>
        <v>0</v>
      </c>
      <c r="FC179" s="3">
        <f t="shared" si="133"/>
        <v>0</v>
      </c>
      <c r="FD179" s="3">
        <f t="shared" si="133"/>
        <v>0</v>
      </c>
      <c r="FE179" s="3">
        <f t="shared" si="133"/>
        <v>0</v>
      </c>
      <c r="FF179" s="3">
        <f t="shared" si="133"/>
        <v>0</v>
      </c>
      <c r="FG179" s="3">
        <f t="shared" si="133"/>
        <v>0</v>
      </c>
      <c r="FH179" s="3">
        <f t="shared" si="133"/>
        <v>0</v>
      </c>
      <c r="FI179" s="3">
        <f t="shared" si="133"/>
        <v>0</v>
      </c>
      <c r="FJ179" s="3">
        <f t="shared" si="133"/>
        <v>0</v>
      </c>
      <c r="FK179" s="3">
        <f t="shared" si="133"/>
        <v>0</v>
      </c>
      <c r="FL179" s="3">
        <f t="shared" si="133"/>
        <v>0</v>
      </c>
      <c r="FM179" s="3">
        <f t="shared" si="133"/>
        <v>0</v>
      </c>
      <c r="FN179" s="3">
        <f t="shared" si="133"/>
        <v>0</v>
      </c>
      <c r="FO179" s="3">
        <f t="shared" si="133"/>
        <v>0</v>
      </c>
      <c r="FP179" s="3">
        <f t="shared" si="133"/>
        <v>0</v>
      </c>
      <c r="FQ179" s="3">
        <f t="shared" si="133"/>
        <v>0</v>
      </c>
      <c r="FR179" s="3">
        <f t="shared" si="133"/>
        <v>0</v>
      </c>
      <c r="FS179" s="3">
        <f t="shared" ref="FS179:GX179" si="134">FS193</f>
        <v>0</v>
      </c>
      <c r="FT179" s="3">
        <f t="shared" si="134"/>
        <v>0</v>
      </c>
      <c r="FU179" s="3">
        <f t="shared" si="134"/>
        <v>0</v>
      </c>
      <c r="FV179" s="3">
        <f t="shared" si="134"/>
        <v>0</v>
      </c>
      <c r="FW179" s="3">
        <f t="shared" si="134"/>
        <v>0</v>
      </c>
      <c r="FX179" s="3">
        <f t="shared" si="134"/>
        <v>0</v>
      </c>
      <c r="FY179" s="3">
        <f t="shared" si="134"/>
        <v>0</v>
      </c>
      <c r="FZ179" s="3">
        <f t="shared" si="134"/>
        <v>0</v>
      </c>
      <c r="GA179" s="3">
        <f t="shared" si="134"/>
        <v>0</v>
      </c>
      <c r="GB179" s="3">
        <f t="shared" si="134"/>
        <v>0</v>
      </c>
      <c r="GC179" s="3">
        <f t="shared" si="134"/>
        <v>0</v>
      </c>
      <c r="GD179" s="3">
        <f t="shared" si="134"/>
        <v>0</v>
      </c>
      <c r="GE179" s="3">
        <f t="shared" si="134"/>
        <v>0</v>
      </c>
      <c r="GF179" s="3">
        <f t="shared" si="134"/>
        <v>0</v>
      </c>
      <c r="GG179" s="3">
        <f t="shared" si="134"/>
        <v>0</v>
      </c>
      <c r="GH179" s="3">
        <f t="shared" si="134"/>
        <v>0</v>
      </c>
      <c r="GI179" s="3">
        <f t="shared" si="134"/>
        <v>0</v>
      </c>
      <c r="GJ179" s="3">
        <f t="shared" si="134"/>
        <v>0</v>
      </c>
      <c r="GK179" s="3">
        <f t="shared" si="134"/>
        <v>0</v>
      </c>
      <c r="GL179" s="3">
        <f t="shared" si="134"/>
        <v>0</v>
      </c>
      <c r="GM179" s="3">
        <f t="shared" si="134"/>
        <v>0</v>
      </c>
      <c r="GN179" s="3">
        <f t="shared" si="134"/>
        <v>0</v>
      </c>
      <c r="GO179" s="3">
        <f t="shared" si="134"/>
        <v>0</v>
      </c>
      <c r="GP179" s="3">
        <f t="shared" si="134"/>
        <v>0</v>
      </c>
      <c r="GQ179" s="3">
        <f t="shared" si="134"/>
        <v>0</v>
      </c>
      <c r="GR179" s="3">
        <f t="shared" si="134"/>
        <v>0</v>
      </c>
      <c r="GS179" s="3">
        <f t="shared" si="134"/>
        <v>0</v>
      </c>
      <c r="GT179" s="3">
        <f t="shared" si="134"/>
        <v>0</v>
      </c>
      <c r="GU179" s="3">
        <f t="shared" si="134"/>
        <v>0</v>
      </c>
      <c r="GV179" s="3">
        <f t="shared" si="134"/>
        <v>0</v>
      </c>
      <c r="GW179" s="3">
        <f t="shared" si="134"/>
        <v>0</v>
      </c>
      <c r="GX179" s="3">
        <f t="shared" si="134"/>
        <v>0</v>
      </c>
    </row>
    <row r="181" spans="1:245">
      <c r="A181">
        <v>17</v>
      </c>
      <c r="B181">
        <v>1</v>
      </c>
      <c r="C181">
        <f>ROW(SmtRes!A170)</f>
        <v>170</v>
      </c>
      <c r="D181">
        <f>ROW(EtalonRes!A164)</f>
        <v>164</v>
      </c>
      <c r="E181" t="s">
        <v>17</v>
      </c>
      <c r="F181" t="s">
        <v>18</v>
      </c>
      <c r="G181" t="s">
        <v>19</v>
      </c>
      <c r="H181" t="s">
        <v>20</v>
      </c>
      <c r="I181">
        <f>ROUND(14/100,9)</f>
        <v>0.14000000000000001</v>
      </c>
      <c r="J181">
        <v>0</v>
      </c>
      <c r="O181">
        <f t="shared" ref="O181:O191" si="135">ROUND(CP181,2)</f>
        <v>279.08999999999997</v>
      </c>
      <c r="P181">
        <f t="shared" ref="P181:P191" si="136">ROUND(CQ181*I181,2)</f>
        <v>0</v>
      </c>
      <c r="Q181">
        <f t="shared" ref="Q181:Q191" si="137">ROUND(CR181*I181,2)</f>
        <v>0</v>
      </c>
      <c r="R181">
        <f t="shared" ref="R181:R191" si="138">ROUND(CS181*I181,2)</f>
        <v>0</v>
      </c>
      <c r="S181">
        <f t="shared" ref="S181:S191" si="139">ROUND(CT181*I181,2)</f>
        <v>279.08999999999997</v>
      </c>
      <c r="T181">
        <f t="shared" ref="T181:T191" si="140">ROUND(CU181*I181,2)</f>
        <v>0</v>
      </c>
      <c r="U181">
        <f t="shared" ref="U181:U191" si="141">CV181*I181</f>
        <v>1.0738000000000001</v>
      </c>
      <c r="V181">
        <f t="shared" ref="V181:V191" si="142">CW181*I181</f>
        <v>0</v>
      </c>
      <c r="W181">
        <f t="shared" ref="W181:W191" si="143">ROUND(CX181*I181,2)</f>
        <v>0</v>
      </c>
      <c r="X181">
        <f t="shared" ref="X181:X191" si="144">ROUND(CY181,2)</f>
        <v>189.78</v>
      </c>
      <c r="Y181">
        <f t="shared" ref="Y181:Y191" si="145">ROUND(CZ181,2)</f>
        <v>150.71</v>
      </c>
      <c r="AA181">
        <v>36401907</v>
      </c>
      <c r="AB181">
        <f t="shared" ref="AB181:AB191" si="146">ROUND((AC181+AD181+AF181),2)</f>
        <v>59.83</v>
      </c>
      <c r="AC181">
        <f t="shared" ref="AC181:AC191" si="147">ROUND((ES181),2)</f>
        <v>0</v>
      </c>
      <c r="AD181">
        <f t="shared" ref="AD181:AD191" si="148">ROUND((((ET181)-(EU181))+AE181),2)</f>
        <v>0</v>
      </c>
      <c r="AE181">
        <f t="shared" ref="AE181:AE191" si="149">ROUND((EU181),2)</f>
        <v>0</v>
      </c>
      <c r="AF181">
        <f t="shared" ref="AF181:AF191" si="150">ROUND((EV181),2)</f>
        <v>59.83</v>
      </c>
      <c r="AG181">
        <f t="shared" ref="AG181:AG191" si="151">ROUND((AP181),2)</f>
        <v>0</v>
      </c>
      <c r="AH181">
        <f t="shared" ref="AH181:AH191" si="152">(EW181)</f>
        <v>7.67</v>
      </c>
      <c r="AI181">
        <f t="shared" ref="AI181:AI191" si="153">(EX181)</f>
        <v>0</v>
      </c>
      <c r="AJ181">
        <f t="shared" ref="AJ181:AJ191" si="154">(AS181)</f>
        <v>0</v>
      </c>
      <c r="AK181">
        <v>59.83</v>
      </c>
      <c r="AL181">
        <v>0</v>
      </c>
      <c r="AM181">
        <v>0</v>
      </c>
      <c r="AN181">
        <v>0</v>
      </c>
      <c r="AO181">
        <v>59.83</v>
      </c>
      <c r="AP181">
        <v>0</v>
      </c>
      <c r="AQ181">
        <v>7.67</v>
      </c>
      <c r="AR181">
        <v>0</v>
      </c>
      <c r="AS181">
        <v>0</v>
      </c>
      <c r="AT181">
        <v>68</v>
      </c>
      <c r="AU181">
        <v>54</v>
      </c>
      <c r="AV181">
        <v>1</v>
      </c>
      <c r="AW181">
        <v>1</v>
      </c>
      <c r="AZ181">
        <v>1</v>
      </c>
      <c r="BA181">
        <v>33.32</v>
      </c>
      <c r="BB181">
        <v>1</v>
      </c>
      <c r="BC181">
        <v>1</v>
      </c>
      <c r="BD181" t="s">
        <v>3</v>
      </c>
      <c r="BE181" t="s">
        <v>3</v>
      </c>
      <c r="BF181" t="s">
        <v>3</v>
      </c>
      <c r="BG181" t="s">
        <v>3</v>
      </c>
      <c r="BH181">
        <v>0</v>
      </c>
      <c r="BI181">
        <v>1</v>
      </c>
      <c r="BJ181" t="s">
        <v>21</v>
      </c>
      <c r="BM181">
        <v>57001</v>
      </c>
      <c r="BN181">
        <v>0</v>
      </c>
      <c r="BO181" t="s">
        <v>18</v>
      </c>
      <c r="BP181">
        <v>1</v>
      </c>
      <c r="BQ181">
        <v>6</v>
      </c>
      <c r="BR181">
        <v>0</v>
      </c>
      <c r="BS181">
        <v>33.32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80</v>
      </c>
      <c r="CA181">
        <v>68</v>
      </c>
      <c r="CE181">
        <v>0</v>
      </c>
      <c r="CF181">
        <v>0</v>
      </c>
      <c r="CG181">
        <v>0</v>
      </c>
      <c r="CM181">
        <v>0</v>
      </c>
      <c r="CN181" t="s">
        <v>3</v>
      </c>
      <c r="CO181">
        <v>0</v>
      </c>
      <c r="CP181">
        <f t="shared" ref="CP181:CP191" si="155">(P181+Q181+S181)</f>
        <v>279.08999999999997</v>
      </c>
      <c r="CQ181">
        <f t="shared" ref="CQ181:CQ191" si="156">AC181*BC181</f>
        <v>0</v>
      </c>
      <c r="CR181">
        <f t="shared" ref="CR181:CR191" si="157">AD181*BB181</f>
        <v>0</v>
      </c>
      <c r="CS181">
        <f t="shared" ref="CS181:CS191" si="158">AE181*BS181</f>
        <v>0</v>
      </c>
      <c r="CT181">
        <f t="shared" ref="CT181:CT191" si="159">AF181*BA181</f>
        <v>1993.5355999999999</v>
      </c>
      <c r="CU181">
        <f t="shared" ref="CU181:CU191" si="160">AG181</f>
        <v>0</v>
      </c>
      <c r="CV181">
        <f t="shared" ref="CV181:CV191" si="161">AH181</f>
        <v>7.67</v>
      </c>
      <c r="CW181">
        <f t="shared" ref="CW181:CW191" si="162">AI181</f>
        <v>0</v>
      </c>
      <c r="CX181">
        <f t="shared" ref="CX181:CX191" si="163">AJ181</f>
        <v>0</v>
      </c>
      <c r="CY181">
        <f t="shared" ref="CY181:CY191" si="164">(((S181+R181)*AT181)/100)</f>
        <v>189.78119999999998</v>
      </c>
      <c r="CZ181">
        <f t="shared" ref="CZ181:CZ191" si="165">(((S181+R181)*AU181)/100)</f>
        <v>150.70859999999999</v>
      </c>
      <c r="DC181" t="s">
        <v>3</v>
      </c>
      <c r="DD181" t="s">
        <v>3</v>
      </c>
      <c r="DE181" t="s">
        <v>3</v>
      </c>
      <c r="DF181" t="s">
        <v>3</v>
      </c>
      <c r="DG181" t="s">
        <v>3</v>
      </c>
      <c r="DH181" t="s">
        <v>3</v>
      </c>
      <c r="DI181" t="s">
        <v>3</v>
      </c>
      <c r="DJ181" t="s">
        <v>3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1013</v>
      </c>
      <c r="DV181" t="s">
        <v>20</v>
      </c>
      <c r="DW181" t="s">
        <v>20</v>
      </c>
      <c r="DX181">
        <v>1</v>
      </c>
      <c r="DZ181" t="s">
        <v>3</v>
      </c>
      <c r="EA181" t="s">
        <v>3</v>
      </c>
      <c r="EB181" t="s">
        <v>3</v>
      </c>
      <c r="EC181" t="s">
        <v>3</v>
      </c>
      <c r="EE181">
        <v>29085590</v>
      </c>
      <c r="EF181">
        <v>6</v>
      </c>
      <c r="EG181" t="s">
        <v>22</v>
      </c>
      <c r="EH181">
        <v>0</v>
      </c>
      <c r="EI181" t="s">
        <v>3</v>
      </c>
      <c r="EJ181">
        <v>1</v>
      </c>
      <c r="EK181">
        <v>57001</v>
      </c>
      <c r="EL181" t="s">
        <v>23</v>
      </c>
      <c r="EM181" t="s">
        <v>24</v>
      </c>
      <c r="EO181" t="s">
        <v>3</v>
      </c>
      <c r="EQ181">
        <v>0</v>
      </c>
      <c r="ER181">
        <v>59.83</v>
      </c>
      <c r="ES181">
        <v>0</v>
      </c>
      <c r="ET181">
        <v>0</v>
      </c>
      <c r="EU181">
        <v>0</v>
      </c>
      <c r="EV181">
        <v>59.83</v>
      </c>
      <c r="EW181">
        <v>7.67</v>
      </c>
      <c r="EX181">
        <v>0</v>
      </c>
      <c r="EY181">
        <v>0</v>
      </c>
      <c r="FQ181">
        <v>0</v>
      </c>
      <c r="FR181">
        <f t="shared" ref="FR181:FR191" si="166">ROUND(IF(AND(BH181=3,BI181=3),P181,0),2)</f>
        <v>0</v>
      </c>
      <c r="FS181">
        <v>0</v>
      </c>
      <c r="FV181" t="s">
        <v>25</v>
      </c>
      <c r="FW181" t="s">
        <v>26</v>
      </c>
      <c r="FX181">
        <v>80</v>
      </c>
      <c r="FY181">
        <v>68</v>
      </c>
      <c r="GA181" t="s">
        <v>3</v>
      </c>
      <c r="GD181">
        <v>1</v>
      </c>
      <c r="GF181">
        <v>1095792533</v>
      </c>
      <c r="GG181">
        <v>2</v>
      </c>
      <c r="GH181">
        <v>1</v>
      </c>
      <c r="GI181">
        <v>2</v>
      </c>
      <c r="GJ181">
        <v>0</v>
      </c>
      <c r="GK181">
        <v>0</v>
      </c>
      <c r="GL181">
        <f t="shared" ref="GL181:GL191" si="167">ROUND(IF(AND(BH181=3,BI181=3,FS181&lt;&gt;0),P181,0),2)</f>
        <v>0</v>
      </c>
      <c r="GM181">
        <f t="shared" ref="GM181:GM191" si="168">ROUND(O181+X181+Y181,2)+GX181</f>
        <v>619.58000000000004</v>
      </c>
      <c r="GN181">
        <f t="shared" ref="GN181:GN191" si="169">IF(OR(BI181=0,BI181=1),ROUND(O181+X181+Y181,2),0)</f>
        <v>619.58000000000004</v>
      </c>
      <c r="GO181">
        <f t="shared" ref="GO181:GO191" si="170">IF(BI181=2,ROUND(O181+X181+Y181,2),0)</f>
        <v>0</v>
      </c>
      <c r="GP181">
        <f t="shared" ref="GP181:GP191" si="171">IF(BI181=4,ROUND(O181+X181+Y181,2)+GX181,0)</f>
        <v>0</v>
      </c>
      <c r="GR181">
        <v>0</v>
      </c>
      <c r="GS181">
        <v>3</v>
      </c>
      <c r="GT181">
        <v>0</v>
      </c>
      <c r="GU181" t="s">
        <v>3</v>
      </c>
      <c r="GV181">
        <f t="shared" ref="GV181:GV191" si="172">ROUND((GT181),2)</f>
        <v>0</v>
      </c>
      <c r="GW181">
        <v>1</v>
      </c>
      <c r="GX181">
        <f t="shared" ref="GX181:GX191" si="173">ROUND(HC181*I181,2)</f>
        <v>0</v>
      </c>
      <c r="HA181">
        <v>0</v>
      </c>
      <c r="HB181">
        <v>0</v>
      </c>
      <c r="HC181">
        <f t="shared" ref="HC181:HC191" si="174">GV181*GW181</f>
        <v>0</v>
      </c>
      <c r="HE181" t="s">
        <v>3</v>
      </c>
      <c r="HF181" t="s">
        <v>3</v>
      </c>
      <c r="IK181">
        <v>0</v>
      </c>
    </row>
    <row r="182" spans="1:245">
      <c r="A182">
        <v>18</v>
      </c>
      <c r="B182">
        <v>1</v>
      </c>
      <c r="C182">
        <v>170</v>
      </c>
      <c r="E182" t="s">
        <v>27</v>
      </c>
      <c r="F182" t="s">
        <v>28</v>
      </c>
      <c r="G182" t="s">
        <v>29</v>
      </c>
      <c r="H182" t="s">
        <v>30</v>
      </c>
      <c r="I182">
        <f>I181*J182</f>
        <v>9.8000000000000004E-2</v>
      </c>
      <c r="J182">
        <v>0.7</v>
      </c>
      <c r="O182">
        <f t="shared" si="135"/>
        <v>0</v>
      </c>
      <c r="P182">
        <f t="shared" si="136"/>
        <v>0</v>
      </c>
      <c r="Q182">
        <f t="shared" si="137"/>
        <v>0</v>
      </c>
      <c r="R182">
        <f t="shared" si="138"/>
        <v>0</v>
      </c>
      <c r="S182">
        <f t="shared" si="139"/>
        <v>0</v>
      </c>
      <c r="T182">
        <f t="shared" si="140"/>
        <v>0</v>
      </c>
      <c r="U182">
        <f t="shared" si="141"/>
        <v>0</v>
      </c>
      <c r="V182">
        <f t="shared" si="142"/>
        <v>0</v>
      </c>
      <c r="W182">
        <f t="shared" si="143"/>
        <v>0</v>
      </c>
      <c r="X182">
        <f t="shared" si="144"/>
        <v>0</v>
      </c>
      <c r="Y182">
        <f t="shared" si="145"/>
        <v>0</v>
      </c>
      <c r="AA182">
        <v>36401907</v>
      </c>
      <c r="AB182">
        <f t="shared" si="146"/>
        <v>0</v>
      </c>
      <c r="AC182">
        <f t="shared" si="147"/>
        <v>0</v>
      </c>
      <c r="AD182">
        <f t="shared" si="148"/>
        <v>0</v>
      </c>
      <c r="AE182">
        <f t="shared" si="149"/>
        <v>0</v>
      </c>
      <c r="AF182">
        <f t="shared" si="150"/>
        <v>0</v>
      </c>
      <c r="AG182">
        <f t="shared" si="151"/>
        <v>0</v>
      </c>
      <c r="AH182">
        <f t="shared" si="152"/>
        <v>0</v>
      </c>
      <c r="AI182">
        <f t="shared" si="153"/>
        <v>0</v>
      </c>
      <c r="AJ182">
        <f t="shared" si="154"/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1</v>
      </c>
      <c r="BD182" t="s">
        <v>3</v>
      </c>
      <c r="BE182" t="s">
        <v>3</v>
      </c>
      <c r="BF182" t="s">
        <v>3</v>
      </c>
      <c r="BG182" t="s">
        <v>3</v>
      </c>
      <c r="BH182">
        <v>3</v>
      </c>
      <c r="BI182">
        <v>2</v>
      </c>
      <c r="BJ182" t="s">
        <v>31</v>
      </c>
      <c r="BM182">
        <v>500002</v>
      </c>
      <c r="BN182">
        <v>0</v>
      </c>
      <c r="BO182" t="s">
        <v>3</v>
      </c>
      <c r="BP182">
        <v>0</v>
      </c>
      <c r="BQ182">
        <v>12</v>
      </c>
      <c r="BR182">
        <v>0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0</v>
      </c>
      <c r="CA182">
        <v>0</v>
      </c>
      <c r="CE182">
        <v>0</v>
      </c>
      <c r="CF182">
        <v>0</v>
      </c>
      <c r="CG182">
        <v>0</v>
      </c>
      <c r="CM182">
        <v>0</v>
      </c>
      <c r="CN182" t="s">
        <v>3</v>
      </c>
      <c r="CO182">
        <v>0</v>
      </c>
      <c r="CP182">
        <f t="shared" si="155"/>
        <v>0</v>
      </c>
      <c r="CQ182">
        <f t="shared" si="156"/>
        <v>0</v>
      </c>
      <c r="CR182">
        <f t="shared" si="157"/>
        <v>0</v>
      </c>
      <c r="CS182">
        <f t="shared" si="158"/>
        <v>0</v>
      </c>
      <c r="CT182">
        <f t="shared" si="159"/>
        <v>0</v>
      </c>
      <c r="CU182">
        <f t="shared" si="160"/>
        <v>0</v>
      </c>
      <c r="CV182">
        <f t="shared" si="161"/>
        <v>0</v>
      </c>
      <c r="CW182">
        <f t="shared" si="162"/>
        <v>0</v>
      </c>
      <c r="CX182">
        <f t="shared" si="163"/>
        <v>0</v>
      </c>
      <c r="CY182">
        <f t="shared" si="164"/>
        <v>0</v>
      </c>
      <c r="CZ182">
        <f t="shared" si="165"/>
        <v>0</v>
      </c>
      <c r="DC182" t="s">
        <v>3</v>
      </c>
      <c r="DD182" t="s">
        <v>3</v>
      </c>
      <c r="DE182" t="s">
        <v>3</v>
      </c>
      <c r="DF182" t="s">
        <v>3</v>
      </c>
      <c r="DG182" t="s">
        <v>3</v>
      </c>
      <c r="DH182" t="s">
        <v>3</v>
      </c>
      <c r="DI182" t="s">
        <v>3</v>
      </c>
      <c r="DJ182" t="s">
        <v>3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1009</v>
      </c>
      <c r="DV182" t="s">
        <v>30</v>
      </c>
      <c r="DW182" t="s">
        <v>30</v>
      </c>
      <c r="DX182">
        <v>1000</v>
      </c>
      <c r="DZ182" t="s">
        <v>3</v>
      </c>
      <c r="EA182" t="s">
        <v>3</v>
      </c>
      <c r="EB182" t="s">
        <v>3</v>
      </c>
      <c r="EC182" t="s">
        <v>3</v>
      </c>
      <c r="EE182">
        <v>29085444</v>
      </c>
      <c r="EF182">
        <v>12</v>
      </c>
      <c r="EG182" t="s">
        <v>32</v>
      </c>
      <c r="EH182">
        <v>0</v>
      </c>
      <c r="EI182" t="s">
        <v>3</v>
      </c>
      <c r="EJ182">
        <v>2</v>
      </c>
      <c r="EK182">
        <v>500002</v>
      </c>
      <c r="EL182" t="s">
        <v>33</v>
      </c>
      <c r="EM182" t="s">
        <v>34</v>
      </c>
      <c r="EO182" t="s">
        <v>3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FQ182">
        <v>0</v>
      </c>
      <c r="FR182">
        <f t="shared" si="166"/>
        <v>0</v>
      </c>
      <c r="FS182">
        <v>0</v>
      </c>
      <c r="FX182">
        <v>0</v>
      </c>
      <c r="FY182">
        <v>0</v>
      </c>
      <c r="GA182" t="s">
        <v>3</v>
      </c>
      <c r="GD182">
        <v>1</v>
      </c>
      <c r="GF182">
        <v>-304821490</v>
      </c>
      <c r="GG182">
        <v>2</v>
      </c>
      <c r="GH182">
        <v>1</v>
      </c>
      <c r="GI182">
        <v>-2</v>
      </c>
      <c r="GJ182">
        <v>0</v>
      </c>
      <c r="GK182">
        <v>0</v>
      </c>
      <c r="GL182">
        <f t="shared" si="167"/>
        <v>0</v>
      </c>
      <c r="GM182">
        <f t="shared" si="168"/>
        <v>0</v>
      </c>
      <c r="GN182">
        <f t="shared" si="169"/>
        <v>0</v>
      </c>
      <c r="GO182">
        <f t="shared" si="170"/>
        <v>0</v>
      </c>
      <c r="GP182">
        <f t="shared" si="171"/>
        <v>0</v>
      </c>
      <c r="GR182">
        <v>0</v>
      </c>
      <c r="GS182">
        <v>3</v>
      </c>
      <c r="GT182">
        <v>0</v>
      </c>
      <c r="GU182" t="s">
        <v>3</v>
      </c>
      <c r="GV182">
        <f t="shared" si="172"/>
        <v>0</v>
      </c>
      <c r="GW182">
        <v>1</v>
      </c>
      <c r="GX182">
        <f t="shared" si="173"/>
        <v>0</v>
      </c>
      <c r="HA182">
        <v>0</v>
      </c>
      <c r="HB182">
        <v>0</v>
      </c>
      <c r="HC182">
        <f t="shared" si="174"/>
        <v>0</v>
      </c>
      <c r="HE182" t="s">
        <v>3</v>
      </c>
      <c r="HF182" t="s">
        <v>3</v>
      </c>
      <c r="IK182">
        <v>0</v>
      </c>
    </row>
    <row r="183" spans="1:245">
      <c r="A183">
        <v>17</v>
      </c>
      <c r="B183">
        <v>1</v>
      </c>
      <c r="C183">
        <f>ROW(SmtRes!A174)</f>
        <v>174</v>
      </c>
      <c r="D183">
        <f>ROW(EtalonRes!A168)</f>
        <v>168</v>
      </c>
      <c r="E183" t="s">
        <v>35</v>
      </c>
      <c r="F183" t="s">
        <v>36</v>
      </c>
      <c r="G183" t="s">
        <v>37</v>
      </c>
      <c r="H183" t="s">
        <v>38</v>
      </c>
      <c r="I183">
        <f>ROUND(14/100,9)</f>
        <v>0.14000000000000001</v>
      </c>
      <c r="J183">
        <v>0</v>
      </c>
      <c r="O183">
        <f t="shared" si="135"/>
        <v>422.91</v>
      </c>
      <c r="P183">
        <f t="shared" si="136"/>
        <v>0</v>
      </c>
      <c r="Q183">
        <f t="shared" si="137"/>
        <v>8.49</v>
      </c>
      <c r="R183">
        <f t="shared" si="138"/>
        <v>8.2100000000000009</v>
      </c>
      <c r="S183">
        <f t="shared" si="139"/>
        <v>414.42</v>
      </c>
      <c r="T183">
        <f t="shared" si="140"/>
        <v>0</v>
      </c>
      <c r="U183">
        <f t="shared" si="141"/>
        <v>1.5946000000000002</v>
      </c>
      <c r="V183">
        <f t="shared" si="142"/>
        <v>1.8200000000000001E-2</v>
      </c>
      <c r="W183">
        <f t="shared" si="143"/>
        <v>0</v>
      </c>
      <c r="X183">
        <f t="shared" si="144"/>
        <v>287.39</v>
      </c>
      <c r="Y183">
        <f t="shared" si="145"/>
        <v>228.22</v>
      </c>
      <c r="AA183">
        <v>36401907</v>
      </c>
      <c r="AB183">
        <f t="shared" si="146"/>
        <v>92.9</v>
      </c>
      <c r="AC183">
        <f t="shared" si="147"/>
        <v>0</v>
      </c>
      <c r="AD183">
        <f t="shared" si="148"/>
        <v>4.0599999999999996</v>
      </c>
      <c r="AE183">
        <f t="shared" si="149"/>
        <v>1.76</v>
      </c>
      <c r="AF183">
        <f t="shared" si="150"/>
        <v>88.84</v>
      </c>
      <c r="AG183">
        <f t="shared" si="151"/>
        <v>0</v>
      </c>
      <c r="AH183">
        <f t="shared" si="152"/>
        <v>11.39</v>
      </c>
      <c r="AI183">
        <f t="shared" si="153"/>
        <v>0.13</v>
      </c>
      <c r="AJ183">
        <f t="shared" si="154"/>
        <v>0</v>
      </c>
      <c r="AK183">
        <v>92.9</v>
      </c>
      <c r="AL183">
        <v>0</v>
      </c>
      <c r="AM183">
        <v>4.0599999999999996</v>
      </c>
      <c r="AN183">
        <v>1.76</v>
      </c>
      <c r="AO183">
        <v>88.84</v>
      </c>
      <c r="AP183">
        <v>0</v>
      </c>
      <c r="AQ183">
        <v>11.39</v>
      </c>
      <c r="AR183">
        <v>0.13</v>
      </c>
      <c r="AS183">
        <v>0</v>
      </c>
      <c r="AT183">
        <v>68</v>
      </c>
      <c r="AU183">
        <v>54</v>
      </c>
      <c r="AV183">
        <v>1</v>
      </c>
      <c r="AW183">
        <v>1</v>
      </c>
      <c r="AZ183">
        <v>1</v>
      </c>
      <c r="BA183">
        <v>33.32</v>
      </c>
      <c r="BB183">
        <v>14.94</v>
      </c>
      <c r="BC183">
        <v>1</v>
      </c>
      <c r="BD183" t="s">
        <v>3</v>
      </c>
      <c r="BE183" t="s">
        <v>3</v>
      </c>
      <c r="BF183" t="s">
        <v>3</v>
      </c>
      <c r="BG183" t="s">
        <v>3</v>
      </c>
      <c r="BH183">
        <v>0</v>
      </c>
      <c r="BI183">
        <v>1</v>
      </c>
      <c r="BJ183" t="s">
        <v>39</v>
      </c>
      <c r="BM183">
        <v>57001</v>
      </c>
      <c r="BN183">
        <v>0</v>
      </c>
      <c r="BO183" t="s">
        <v>36</v>
      </c>
      <c r="BP183">
        <v>1</v>
      </c>
      <c r="BQ183">
        <v>6</v>
      </c>
      <c r="BR183">
        <v>0</v>
      </c>
      <c r="BS183">
        <v>33.32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80</v>
      </c>
      <c r="CA183">
        <v>68</v>
      </c>
      <c r="CE183">
        <v>0</v>
      </c>
      <c r="CF183">
        <v>0</v>
      </c>
      <c r="CG183">
        <v>0</v>
      </c>
      <c r="CM183">
        <v>0</v>
      </c>
      <c r="CN183" t="s">
        <v>3</v>
      </c>
      <c r="CO183">
        <v>0</v>
      </c>
      <c r="CP183">
        <f t="shared" si="155"/>
        <v>422.91</v>
      </c>
      <c r="CQ183">
        <f t="shared" si="156"/>
        <v>0</v>
      </c>
      <c r="CR183">
        <f t="shared" si="157"/>
        <v>60.656399999999991</v>
      </c>
      <c r="CS183">
        <f t="shared" si="158"/>
        <v>58.6432</v>
      </c>
      <c r="CT183">
        <f t="shared" si="159"/>
        <v>2960.1487999999999</v>
      </c>
      <c r="CU183">
        <f t="shared" si="160"/>
        <v>0</v>
      </c>
      <c r="CV183">
        <f t="shared" si="161"/>
        <v>11.39</v>
      </c>
      <c r="CW183">
        <f t="shared" si="162"/>
        <v>0.13</v>
      </c>
      <c r="CX183">
        <f t="shared" si="163"/>
        <v>0</v>
      </c>
      <c r="CY183">
        <f t="shared" si="164"/>
        <v>287.38839999999999</v>
      </c>
      <c r="CZ183">
        <f t="shared" si="165"/>
        <v>228.22020000000001</v>
      </c>
      <c r="DC183" t="s">
        <v>3</v>
      </c>
      <c r="DD183" t="s">
        <v>3</v>
      </c>
      <c r="DE183" t="s">
        <v>3</v>
      </c>
      <c r="DF183" t="s">
        <v>3</v>
      </c>
      <c r="DG183" t="s">
        <v>3</v>
      </c>
      <c r="DH183" t="s">
        <v>3</v>
      </c>
      <c r="DI183" t="s">
        <v>3</v>
      </c>
      <c r="DJ183" t="s">
        <v>3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1013</v>
      </c>
      <c r="DV183" t="s">
        <v>38</v>
      </c>
      <c r="DW183" t="s">
        <v>38</v>
      </c>
      <c r="DX183">
        <v>1</v>
      </c>
      <c r="DZ183" t="s">
        <v>3</v>
      </c>
      <c r="EA183" t="s">
        <v>3</v>
      </c>
      <c r="EB183" t="s">
        <v>3</v>
      </c>
      <c r="EC183" t="s">
        <v>3</v>
      </c>
      <c r="EE183">
        <v>29085590</v>
      </c>
      <c r="EF183">
        <v>6</v>
      </c>
      <c r="EG183" t="s">
        <v>22</v>
      </c>
      <c r="EH183">
        <v>0</v>
      </c>
      <c r="EI183" t="s">
        <v>3</v>
      </c>
      <c r="EJ183">
        <v>1</v>
      </c>
      <c r="EK183">
        <v>57001</v>
      </c>
      <c r="EL183" t="s">
        <v>23</v>
      </c>
      <c r="EM183" t="s">
        <v>24</v>
      </c>
      <c r="EO183" t="s">
        <v>3</v>
      </c>
      <c r="EQ183">
        <v>0</v>
      </c>
      <c r="ER183">
        <v>92.9</v>
      </c>
      <c r="ES183">
        <v>0</v>
      </c>
      <c r="ET183">
        <v>4.0599999999999996</v>
      </c>
      <c r="EU183">
        <v>1.76</v>
      </c>
      <c r="EV183">
        <v>88.84</v>
      </c>
      <c r="EW183">
        <v>11.39</v>
      </c>
      <c r="EX183">
        <v>0.13</v>
      </c>
      <c r="EY183">
        <v>0</v>
      </c>
      <c r="FQ183">
        <v>0</v>
      </c>
      <c r="FR183">
        <f t="shared" si="166"/>
        <v>0</v>
      </c>
      <c r="FS183">
        <v>0</v>
      </c>
      <c r="FV183" t="s">
        <v>25</v>
      </c>
      <c r="FW183" t="s">
        <v>26</v>
      </c>
      <c r="FX183">
        <v>80</v>
      </c>
      <c r="FY183">
        <v>68</v>
      </c>
      <c r="GA183" t="s">
        <v>3</v>
      </c>
      <c r="GD183">
        <v>1</v>
      </c>
      <c r="GF183">
        <v>-1629810845</v>
      </c>
      <c r="GG183">
        <v>2</v>
      </c>
      <c r="GH183">
        <v>1</v>
      </c>
      <c r="GI183">
        <v>2</v>
      </c>
      <c r="GJ183">
        <v>0</v>
      </c>
      <c r="GK183">
        <v>0</v>
      </c>
      <c r="GL183">
        <f t="shared" si="167"/>
        <v>0</v>
      </c>
      <c r="GM183">
        <f t="shared" si="168"/>
        <v>938.52</v>
      </c>
      <c r="GN183">
        <f t="shared" si="169"/>
        <v>938.52</v>
      </c>
      <c r="GO183">
        <f t="shared" si="170"/>
        <v>0</v>
      </c>
      <c r="GP183">
        <f t="shared" si="171"/>
        <v>0</v>
      </c>
      <c r="GR183">
        <v>0</v>
      </c>
      <c r="GS183">
        <v>3</v>
      </c>
      <c r="GT183">
        <v>0</v>
      </c>
      <c r="GU183" t="s">
        <v>3</v>
      </c>
      <c r="GV183">
        <f t="shared" si="172"/>
        <v>0</v>
      </c>
      <c r="GW183">
        <v>1</v>
      </c>
      <c r="GX183">
        <f t="shared" si="173"/>
        <v>0</v>
      </c>
      <c r="HA183">
        <v>0</v>
      </c>
      <c r="HB183">
        <v>0</v>
      </c>
      <c r="HC183">
        <f t="shared" si="174"/>
        <v>0</v>
      </c>
      <c r="HE183" t="s">
        <v>3</v>
      </c>
      <c r="HF183" t="s">
        <v>3</v>
      </c>
      <c r="IK183">
        <v>0</v>
      </c>
    </row>
    <row r="184" spans="1:245">
      <c r="A184">
        <v>18</v>
      </c>
      <c r="B184">
        <v>1</v>
      </c>
      <c r="C184">
        <v>174</v>
      </c>
      <c r="E184" t="s">
        <v>40</v>
      </c>
      <c r="F184" t="s">
        <v>28</v>
      </c>
      <c r="G184" t="s">
        <v>29</v>
      </c>
      <c r="H184" t="s">
        <v>30</v>
      </c>
      <c r="I184">
        <f>I183*J184</f>
        <v>6.5799999999999997E-2</v>
      </c>
      <c r="J184">
        <v>0.46999999999999992</v>
      </c>
      <c r="O184">
        <f t="shared" si="135"/>
        <v>0</v>
      </c>
      <c r="P184">
        <f t="shared" si="136"/>
        <v>0</v>
      </c>
      <c r="Q184">
        <f t="shared" si="137"/>
        <v>0</v>
      </c>
      <c r="R184">
        <f t="shared" si="138"/>
        <v>0</v>
      </c>
      <c r="S184">
        <f t="shared" si="139"/>
        <v>0</v>
      </c>
      <c r="T184">
        <f t="shared" si="140"/>
        <v>0</v>
      </c>
      <c r="U184">
        <f t="shared" si="141"/>
        <v>0</v>
      </c>
      <c r="V184">
        <f t="shared" si="142"/>
        <v>0</v>
      </c>
      <c r="W184">
        <f t="shared" si="143"/>
        <v>0</v>
      </c>
      <c r="X184">
        <f t="shared" si="144"/>
        <v>0</v>
      </c>
      <c r="Y184">
        <f t="shared" si="145"/>
        <v>0</v>
      </c>
      <c r="AA184">
        <v>36401907</v>
      </c>
      <c r="AB184">
        <f t="shared" si="146"/>
        <v>0</v>
      </c>
      <c r="AC184">
        <f t="shared" si="147"/>
        <v>0</v>
      </c>
      <c r="AD184">
        <f t="shared" si="148"/>
        <v>0</v>
      </c>
      <c r="AE184">
        <f t="shared" si="149"/>
        <v>0</v>
      </c>
      <c r="AF184">
        <f t="shared" si="150"/>
        <v>0</v>
      </c>
      <c r="AG184">
        <f t="shared" si="151"/>
        <v>0</v>
      </c>
      <c r="AH184">
        <f t="shared" si="152"/>
        <v>0</v>
      </c>
      <c r="AI184">
        <f t="shared" si="153"/>
        <v>0</v>
      </c>
      <c r="AJ184">
        <f t="shared" si="154"/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1</v>
      </c>
      <c r="BD184" t="s">
        <v>3</v>
      </c>
      <c r="BE184" t="s">
        <v>3</v>
      </c>
      <c r="BF184" t="s">
        <v>3</v>
      </c>
      <c r="BG184" t="s">
        <v>3</v>
      </c>
      <c r="BH184">
        <v>3</v>
      </c>
      <c r="BI184">
        <v>2</v>
      </c>
      <c r="BJ184" t="s">
        <v>31</v>
      </c>
      <c r="BM184">
        <v>500002</v>
      </c>
      <c r="BN184">
        <v>0</v>
      </c>
      <c r="BO184" t="s">
        <v>3</v>
      </c>
      <c r="BP184">
        <v>0</v>
      </c>
      <c r="BQ184">
        <v>12</v>
      </c>
      <c r="BR184">
        <v>0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0</v>
      </c>
      <c r="CA184">
        <v>0</v>
      </c>
      <c r="CE184">
        <v>0</v>
      </c>
      <c r="CF184">
        <v>0</v>
      </c>
      <c r="CG184">
        <v>0</v>
      </c>
      <c r="CM184">
        <v>0</v>
      </c>
      <c r="CN184" t="s">
        <v>3</v>
      </c>
      <c r="CO184">
        <v>0</v>
      </c>
      <c r="CP184">
        <f t="shared" si="155"/>
        <v>0</v>
      </c>
      <c r="CQ184">
        <f t="shared" si="156"/>
        <v>0</v>
      </c>
      <c r="CR184">
        <f t="shared" si="157"/>
        <v>0</v>
      </c>
      <c r="CS184">
        <f t="shared" si="158"/>
        <v>0</v>
      </c>
      <c r="CT184">
        <f t="shared" si="159"/>
        <v>0</v>
      </c>
      <c r="CU184">
        <f t="shared" si="160"/>
        <v>0</v>
      </c>
      <c r="CV184">
        <f t="shared" si="161"/>
        <v>0</v>
      </c>
      <c r="CW184">
        <f t="shared" si="162"/>
        <v>0</v>
      </c>
      <c r="CX184">
        <f t="shared" si="163"/>
        <v>0</v>
      </c>
      <c r="CY184">
        <f t="shared" si="164"/>
        <v>0</v>
      </c>
      <c r="CZ184">
        <f t="shared" si="165"/>
        <v>0</v>
      </c>
      <c r="DC184" t="s">
        <v>3</v>
      </c>
      <c r="DD184" t="s">
        <v>3</v>
      </c>
      <c r="DE184" t="s">
        <v>3</v>
      </c>
      <c r="DF184" t="s">
        <v>3</v>
      </c>
      <c r="DG184" t="s">
        <v>3</v>
      </c>
      <c r="DH184" t="s">
        <v>3</v>
      </c>
      <c r="DI184" t="s">
        <v>3</v>
      </c>
      <c r="DJ184" t="s">
        <v>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1009</v>
      </c>
      <c r="DV184" t="s">
        <v>30</v>
      </c>
      <c r="DW184" t="s">
        <v>30</v>
      </c>
      <c r="DX184">
        <v>1000</v>
      </c>
      <c r="DZ184" t="s">
        <v>3</v>
      </c>
      <c r="EA184" t="s">
        <v>3</v>
      </c>
      <c r="EB184" t="s">
        <v>3</v>
      </c>
      <c r="EC184" t="s">
        <v>3</v>
      </c>
      <c r="EE184">
        <v>29085444</v>
      </c>
      <c r="EF184">
        <v>12</v>
      </c>
      <c r="EG184" t="s">
        <v>32</v>
      </c>
      <c r="EH184">
        <v>0</v>
      </c>
      <c r="EI184" t="s">
        <v>3</v>
      </c>
      <c r="EJ184">
        <v>2</v>
      </c>
      <c r="EK184">
        <v>500002</v>
      </c>
      <c r="EL184" t="s">
        <v>33</v>
      </c>
      <c r="EM184" t="s">
        <v>34</v>
      </c>
      <c r="EO184" t="s">
        <v>3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FQ184">
        <v>0</v>
      </c>
      <c r="FR184">
        <f t="shared" si="166"/>
        <v>0</v>
      </c>
      <c r="FS184">
        <v>0</v>
      </c>
      <c r="FX184">
        <v>0</v>
      </c>
      <c r="FY184">
        <v>0</v>
      </c>
      <c r="GA184" t="s">
        <v>3</v>
      </c>
      <c r="GD184">
        <v>1</v>
      </c>
      <c r="GF184">
        <v>-304821490</v>
      </c>
      <c r="GG184">
        <v>2</v>
      </c>
      <c r="GH184">
        <v>1</v>
      </c>
      <c r="GI184">
        <v>-2</v>
      </c>
      <c r="GJ184">
        <v>0</v>
      </c>
      <c r="GK184">
        <v>0</v>
      </c>
      <c r="GL184">
        <f t="shared" si="167"/>
        <v>0</v>
      </c>
      <c r="GM184">
        <f t="shared" si="168"/>
        <v>0</v>
      </c>
      <c r="GN184">
        <f t="shared" si="169"/>
        <v>0</v>
      </c>
      <c r="GO184">
        <f t="shared" si="170"/>
        <v>0</v>
      </c>
      <c r="GP184">
        <f t="shared" si="171"/>
        <v>0</v>
      </c>
      <c r="GR184">
        <v>0</v>
      </c>
      <c r="GS184">
        <v>0</v>
      </c>
      <c r="GT184">
        <v>0</v>
      </c>
      <c r="GU184" t="s">
        <v>3</v>
      </c>
      <c r="GV184">
        <f t="shared" si="172"/>
        <v>0</v>
      </c>
      <c r="GW184">
        <v>1</v>
      </c>
      <c r="GX184">
        <f t="shared" si="173"/>
        <v>0</v>
      </c>
      <c r="HA184">
        <v>0</v>
      </c>
      <c r="HB184">
        <v>0</v>
      </c>
      <c r="HC184">
        <f t="shared" si="174"/>
        <v>0</v>
      </c>
      <c r="HE184" t="s">
        <v>3</v>
      </c>
      <c r="HF184" t="s">
        <v>3</v>
      </c>
      <c r="IK184">
        <v>0</v>
      </c>
    </row>
    <row r="185" spans="1:245">
      <c r="A185">
        <v>17</v>
      </c>
      <c r="B185">
        <v>1</v>
      </c>
      <c r="C185">
        <f>ROW(SmtRes!A176)</f>
        <v>176</v>
      </c>
      <c r="D185">
        <f>ROW(EtalonRes!A170)</f>
        <v>170</v>
      </c>
      <c r="E185" t="s">
        <v>41</v>
      </c>
      <c r="F185" t="s">
        <v>50</v>
      </c>
      <c r="G185" t="s">
        <v>51</v>
      </c>
      <c r="H185" t="s">
        <v>52</v>
      </c>
      <c r="I185">
        <f>ROUND(16/100,9)</f>
        <v>0.16</v>
      </c>
      <c r="J185">
        <v>0</v>
      </c>
      <c r="O185">
        <f t="shared" si="135"/>
        <v>156.79</v>
      </c>
      <c r="P185">
        <f t="shared" si="136"/>
        <v>0</v>
      </c>
      <c r="Q185">
        <f t="shared" si="137"/>
        <v>0</v>
      </c>
      <c r="R185">
        <f t="shared" si="138"/>
        <v>0</v>
      </c>
      <c r="S185">
        <f t="shared" si="139"/>
        <v>156.79</v>
      </c>
      <c r="T185">
        <f t="shared" si="140"/>
        <v>0</v>
      </c>
      <c r="U185">
        <f t="shared" si="141"/>
        <v>0.60320000000000007</v>
      </c>
      <c r="V185">
        <f t="shared" si="142"/>
        <v>0</v>
      </c>
      <c r="W185">
        <f t="shared" si="143"/>
        <v>0</v>
      </c>
      <c r="X185">
        <f t="shared" si="144"/>
        <v>106.62</v>
      </c>
      <c r="Y185">
        <f t="shared" si="145"/>
        <v>84.67</v>
      </c>
      <c r="AA185">
        <v>36401907</v>
      </c>
      <c r="AB185">
        <f t="shared" si="146"/>
        <v>29.41</v>
      </c>
      <c r="AC185">
        <f t="shared" si="147"/>
        <v>0</v>
      </c>
      <c r="AD185">
        <f t="shared" si="148"/>
        <v>0</v>
      </c>
      <c r="AE185">
        <f t="shared" si="149"/>
        <v>0</v>
      </c>
      <c r="AF185">
        <f t="shared" si="150"/>
        <v>29.41</v>
      </c>
      <c r="AG185">
        <f t="shared" si="151"/>
        <v>0</v>
      </c>
      <c r="AH185">
        <f t="shared" si="152"/>
        <v>3.77</v>
      </c>
      <c r="AI185">
        <f t="shared" si="153"/>
        <v>0</v>
      </c>
      <c r="AJ185">
        <f t="shared" si="154"/>
        <v>0</v>
      </c>
      <c r="AK185">
        <v>29.41</v>
      </c>
      <c r="AL185">
        <v>0</v>
      </c>
      <c r="AM185">
        <v>0</v>
      </c>
      <c r="AN185">
        <v>0</v>
      </c>
      <c r="AO185">
        <v>29.41</v>
      </c>
      <c r="AP185">
        <v>0</v>
      </c>
      <c r="AQ185">
        <v>3.77</v>
      </c>
      <c r="AR185">
        <v>0</v>
      </c>
      <c r="AS185">
        <v>0</v>
      </c>
      <c r="AT185">
        <v>68</v>
      </c>
      <c r="AU185">
        <v>54</v>
      </c>
      <c r="AV185">
        <v>1</v>
      </c>
      <c r="AW185">
        <v>1</v>
      </c>
      <c r="AZ185">
        <v>1</v>
      </c>
      <c r="BA185">
        <v>33.32</v>
      </c>
      <c r="BB185">
        <v>1</v>
      </c>
      <c r="BC185">
        <v>1</v>
      </c>
      <c r="BD185" t="s">
        <v>3</v>
      </c>
      <c r="BE185" t="s">
        <v>3</v>
      </c>
      <c r="BF185" t="s">
        <v>3</v>
      </c>
      <c r="BG185" t="s">
        <v>3</v>
      </c>
      <c r="BH185">
        <v>0</v>
      </c>
      <c r="BI185">
        <v>1</v>
      </c>
      <c r="BJ185" t="s">
        <v>53</v>
      </c>
      <c r="BM185">
        <v>57001</v>
      </c>
      <c r="BN185">
        <v>0</v>
      </c>
      <c r="BO185" t="s">
        <v>50</v>
      </c>
      <c r="BP185">
        <v>1</v>
      </c>
      <c r="BQ185">
        <v>6</v>
      </c>
      <c r="BR185">
        <v>0</v>
      </c>
      <c r="BS185">
        <v>33.32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80</v>
      </c>
      <c r="CA185">
        <v>68</v>
      </c>
      <c r="CE185">
        <v>0</v>
      </c>
      <c r="CF185">
        <v>0</v>
      </c>
      <c r="CG185">
        <v>0</v>
      </c>
      <c r="CM185">
        <v>0</v>
      </c>
      <c r="CN185" t="s">
        <v>3</v>
      </c>
      <c r="CO185">
        <v>0</v>
      </c>
      <c r="CP185">
        <f t="shared" si="155"/>
        <v>156.79</v>
      </c>
      <c r="CQ185">
        <f t="shared" si="156"/>
        <v>0</v>
      </c>
      <c r="CR185">
        <f t="shared" si="157"/>
        <v>0</v>
      </c>
      <c r="CS185">
        <f t="shared" si="158"/>
        <v>0</v>
      </c>
      <c r="CT185">
        <f t="shared" si="159"/>
        <v>979.94119999999998</v>
      </c>
      <c r="CU185">
        <f t="shared" si="160"/>
        <v>0</v>
      </c>
      <c r="CV185">
        <f t="shared" si="161"/>
        <v>3.77</v>
      </c>
      <c r="CW185">
        <f t="shared" si="162"/>
        <v>0</v>
      </c>
      <c r="CX185">
        <f t="shared" si="163"/>
        <v>0</v>
      </c>
      <c r="CY185">
        <f t="shared" si="164"/>
        <v>106.6172</v>
      </c>
      <c r="CZ185">
        <f t="shared" si="165"/>
        <v>84.666600000000003</v>
      </c>
      <c r="DC185" t="s">
        <v>3</v>
      </c>
      <c r="DD185" t="s">
        <v>3</v>
      </c>
      <c r="DE185" t="s">
        <v>3</v>
      </c>
      <c r="DF185" t="s">
        <v>3</v>
      </c>
      <c r="DG185" t="s">
        <v>3</v>
      </c>
      <c r="DH185" t="s">
        <v>3</v>
      </c>
      <c r="DI185" t="s">
        <v>3</v>
      </c>
      <c r="DJ185" t="s">
        <v>3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1013</v>
      </c>
      <c r="DV185" t="s">
        <v>52</v>
      </c>
      <c r="DW185" t="s">
        <v>52</v>
      </c>
      <c r="DX185">
        <v>1</v>
      </c>
      <c r="DZ185" t="s">
        <v>3</v>
      </c>
      <c r="EA185" t="s">
        <v>3</v>
      </c>
      <c r="EB185" t="s">
        <v>3</v>
      </c>
      <c r="EC185" t="s">
        <v>3</v>
      </c>
      <c r="EE185">
        <v>29085590</v>
      </c>
      <c r="EF185">
        <v>6</v>
      </c>
      <c r="EG185" t="s">
        <v>22</v>
      </c>
      <c r="EH185">
        <v>0</v>
      </c>
      <c r="EI185" t="s">
        <v>3</v>
      </c>
      <c r="EJ185">
        <v>1</v>
      </c>
      <c r="EK185">
        <v>57001</v>
      </c>
      <c r="EL185" t="s">
        <v>23</v>
      </c>
      <c r="EM185" t="s">
        <v>24</v>
      </c>
      <c r="EO185" t="s">
        <v>3</v>
      </c>
      <c r="EQ185">
        <v>0</v>
      </c>
      <c r="ER185">
        <v>29.41</v>
      </c>
      <c r="ES185">
        <v>0</v>
      </c>
      <c r="ET185">
        <v>0</v>
      </c>
      <c r="EU185">
        <v>0</v>
      </c>
      <c r="EV185">
        <v>29.41</v>
      </c>
      <c r="EW185">
        <v>3.77</v>
      </c>
      <c r="EX185">
        <v>0</v>
      </c>
      <c r="EY185">
        <v>0</v>
      </c>
      <c r="FQ185">
        <v>0</v>
      </c>
      <c r="FR185">
        <f t="shared" si="166"/>
        <v>0</v>
      </c>
      <c r="FS185">
        <v>0</v>
      </c>
      <c r="FV185" t="s">
        <v>25</v>
      </c>
      <c r="FW185" t="s">
        <v>26</v>
      </c>
      <c r="FX185">
        <v>80</v>
      </c>
      <c r="FY185">
        <v>68</v>
      </c>
      <c r="GA185" t="s">
        <v>3</v>
      </c>
      <c r="GD185">
        <v>1</v>
      </c>
      <c r="GF185">
        <v>1266291680</v>
      </c>
      <c r="GG185">
        <v>2</v>
      </c>
      <c r="GH185">
        <v>1</v>
      </c>
      <c r="GI185">
        <v>2</v>
      </c>
      <c r="GJ185">
        <v>0</v>
      </c>
      <c r="GK185">
        <v>0</v>
      </c>
      <c r="GL185">
        <f t="shared" si="167"/>
        <v>0</v>
      </c>
      <c r="GM185">
        <f t="shared" si="168"/>
        <v>348.08</v>
      </c>
      <c r="GN185">
        <f t="shared" si="169"/>
        <v>348.08</v>
      </c>
      <c r="GO185">
        <f t="shared" si="170"/>
        <v>0</v>
      </c>
      <c r="GP185">
        <f t="shared" si="171"/>
        <v>0</v>
      </c>
      <c r="GR185">
        <v>0</v>
      </c>
      <c r="GS185">
        <v>3</v>
      </c>
      <c r="GT185">
        <v>0</v>
      </c>
      <c r="GU185" t="s">
        <v>3</v>
      </c>
      <c r="GV185">
        <f t="shared" si="172"/>
        <v>0</v>
      </c>
      <c r="GW185">
        <v>1</v>
      </c>
      <c r="GX185">
        <f t="shared" si="173"/>
        <v>0</v>
      </c>
      <c r="HA185">
        <v>0</v>
      </c>
      <c r="HB185">
        <v>0</v>
      </c>
      <c r="HC185">
        <f t="shared" si="174"/>
        <v>0</v>
      </c>
      <c r="HE185" t="s">
        <v>3</v>
      </c>
      <c r="HF185" t="s">
        <v>3</v>
      </c>
      <c r="IK185">
        <v>0</v>
      </c>
    </row>
    <row r="186" spans="1:245">
      <c r="A186">
        <v>18</v>
      </c>
      <c r="B186">
        <v>1</v>
      </c>
      <c r="C186">
        <v>176</v>
      </c>
      <c r="E186" t="s">
        <v>48</v>
      </c>
      <c r="F186" t="s">
        <v>28</v>
      </c>
      <c r="G186" t="s">
        <v>29</v>
      </c>
      <c r="H186" t="s">
        <v>30</v>
      </c>
      <c r="I186">
        <f>I185*J186</f>
        <v>1.7600000000000001E-2</v>
      </c>
      <c r="J186">
        <v>0.11</v>
      </c>
      <c r="O186">
        <f t="shared" si="135"/>
        <v>0</v>
      </c>
      <c r="P186">
        <f t="shared" si="136"/>
        <v>0</v>
      </c>
      <c r="Q186">
        <f t="shared" si="137"/>
        <v>0</v>
      </c>
      <c r="R186">
        <f t="shared" si="138"/>
        <v>0</v>
      </c>
      <c r="S186">
        <f t="shared" si="139"/>
        <v>0</v>
      </c>
      <c r="T186">
        <f t="shared" si="140"/>
        <v>0</v>
      </c>
      <c r="U186">
        <f t="shared" si="141"/>
        <v>0</v>
      </c>
      <c r="V186">
        <f t="shared" si="142"/>
        <v>0</v>
      </c>
      <c r="W186">
        <f t="shared" si="143"/>
        <v>0</v>
      </c>
      <c r="X186">
        <f t="shared" si="144"/>
        <v>0</v>
      </c>
      <c r="Y186">
        <f t="shared" si="145"/>
        <v>0</v>
      </c>
      <c r="AA186">
        <v>36401907</v>
      </c>
      <c r="AB186">
        <f t="shared" si="146"/>
        <v>0</v>
      </c>
      <c r="AC186">
        <f t="shared" si="147"/>
        <v>0</v>
      </c>
      <c r="AD186">
        <f t="shared" si="148"/>
        <v>0</v>
      </c>
      <c r="AE186">
        <f t="shared" si="149"/>
        <v>0</v>
      </c>
      <c r="AF186">
        <f t="shared" si="150"/>
        <v>0</v>
      </c>
      <c r="AG186">
        <f t="shared" si="151"/>
        <v>0</v>
      </c>
      <c r="AH186">
        <f t="shared" si="152"/>
        <v>0</v>
      </c>
      <c r="AI186">
        <f t="shared" si="153"/>
        <v>0</v>
      </c>
      <c r="AJ186">
        <f t="shared" si="154"/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</v>
      </c>
      <c r="BD186" t="s">
        <v>3</v>
      </c>
      <c r="BE186" t="s">
        <v>3</v>
      </c>
      <c r="BF186" t="s">
        <v>3</v>
      </c>
      <c r="BG186" t="s">
        <v>3</v>
      </c>
      <c r="BH186">
        <v>3</v>
      </c>
      <c r="BI186">
        <v>2</v>
      </c>
      <c r="BJ186" t="s">
        <v>31</v>
      </c>
      <c r="BM186">
        <v>500002</v>
      </c>
      <c r="BN186">
        <v>0</v>
      </c>
      <c r="BO186" t="s">
        <v>3</v>
      </c>
      <c r="BP186">
        <v>0</v>
      </c>
      <c r="BQ186">
        <v>12</v>
      </c>
      <c r="BR186">
        <v>0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0</v>
      </c>
      <c r="CA186">
        <v>0</v>
      </c>
      <c r="CE186">
        <v>0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155"/>
        <v>0</v>
      </c>
      <c r="CQ186">
        <f t="shared" si="156"/>
        <v>0</v>
      </c>
      <c r="CR186">
        <f t="shared" si="157"/>
        <v>0</v>
      </c>
      <c r="CS186">
        <f t="shared" si="158"/>
        <v>0</v>
      </c>
      <c r="CT186">
        <f t="shared" si="159"/>
        <v>0</v>
      </c>
      <c r="CU186">
        <f t="shared" si="160"/>
        <v>0</v>
      </c>
      <c r="CV186">
        <f t="shared" si="161"/>
        <v>0</v>
      </c>
      <c r="CW186">
        <f t="shared" si="162"/>
        <v>0</v>
      </c>
      <c r="CX186">
        <f t="shared" si="163"/>
        <v>0</v>
      </c>
      <c r="CY186">
        <f t="shared" si="164"/>
        <v>0</v>
      </c>
      <c r="CZ186">
        <f t="shared" si="165"/>
        <v>0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1009</v>
      </c>
      <c r="DV186" t="s">
        <v>30</v>
      </c>
      <c r="DW186" t="s">
        <v>30</v>
      </c>
      <c r="DX186">
        <v>1000</v>
      </c>
      <c r="DZ186" t="s">
        <v>3</v>
      </c>
      <c r="EA186" t="s">
        <v>3</v>
      </c>
      <c r="EB186" t="s">
        <v>3</v>
      </c>
      <c r="EC186" t="s">
        <v>3</v>
      </c>
      <c r="EE186">
        <v>29085444</v>
      </c>
      <c r="EF186">
        <v>12</v>
      </c>
      <c r="EG186" t="s">
        <v>32</v>
      </c>
      <c r="EH186">
        <v>0</v>
      </c>
      <c r="EI186" t="s">
        <v>3</v>
      </c>
      <c r="EJ186">
        <v>2</v>
      </c>
      <c r="EK186">
        <v>500002</v>
      </c>
      <c r="EL186" t="s">
        <v>33</v>
      </c>
      <c r="EM186" t="s">
        <v>34</v>
      </c>
      <c r="EO186" t="s">
        <v>3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FQ186">
        <v>0</v>
      </c>
      <c r="FR186">
        <f t="shared" si="166"/>
        <v>0</v>
      </c>
      <c r="FS186">
        <v>0</v>
      </c>
      <c r="FX186">
        <v>0</v>
      </c>
      <c r="FY186">
        <v>0</v>
      </c>
      <c r="GA186" t="s">
        <v>3</v>
      </c>
      <c r="GD186">
        <v>1</v>
      </c>
      <c r="GF186">
        <v>-304821490</v>
      </c>
      <c r="GG186">
        <v>2</v>
      </c>
      <c r="GH186">
        <v>1</v>
      </c>
      <c r="GI186">
        <v>-2</v>
      </c>
      <c r="GJ186">
        <v>0</v>
      </c>
      <c r="GK186">
        <v>0</v>
      </c>
      <c r="GL186">
        <f t="shared" si="167"/>
        <v>0</v>
      </c>
      <c r="GM186">
        <f t="shared" si="168"/>
        <v>0</v>
      </c>
      <c r="GN186">
        <f t="shared" si="169"/>
        <v>0</v>
      </c>
      <c r="GO186">
        <f t="shared" si="170"/>
        <v>0</v>
      </c>
      <c r="GP186">
        <f t="shared" si="171"/>
        <v>0</v>
      </c>
      <c r="GR186">
        <v>0</v>
      </c>
      <c r="GS186">
        <v>0</v>
      </c>
      <c r="GT186">
        <v>0</v>
      </c>
      <c r="GU186" t="s">
        <v>3</v>
      </c>
      <c r="GV186">
        <f t="shared" si="172"/>
        <v>0</v>
      </c>
      <c r="GW186">
        <v>1</v>
      </c>
      <c r="GX186">
        <f t="shared" si="173"/>
        <v>0</v>
      </c>
      <c r="HA186">
        <v>0</v>
      </c>
      <c r="HB186">
        <v>0</v>
      </c>
      <c r="HC186">
        <f t="shared" si="174"/>
        <v>0</v>
      </c>
      <c r="HE186" t="s">
        <v>3</v>
      </c>
      <c r="HF186" t="s">
        <v>3</v>
      </c>
      <c r="IK186">
        <v>0</v>
      </c>
    </row>
    <row r="187" spans="1:245">
      <c r="A187">
        <v>17</v>
      </c>
      <c r="B187">
        <v>1</v>
      </c>
      <c r="C187">
        <f>ROW(SmtRes!A177)</f>
        <v>177</v>
      </c>
      <c r="D187">
        <f>ROW(EtalonRes!A171)</f>
        <v>171</v>
      </c>
      <c r="E187" t="s">
        <v>49</v>
      </c>
      <c r="F187" t="s">
        <v>56</v>
      </c>
      <c r="G187" t="s">
        <v>57</v>
      </c>
      <c r="H187" t="s">
        <v>58</v>
      </c>
      <c r="I187">
        <f>ROUND(4/100,9)</f>
        <v>0.04</v>
      </c>
      <c r="J187">
        <v>0</v>
      </c>
      <c r="O187">
        <f t="shared" si="135"/>
        <v>60.71</v>
      </c>
      <c r="P187">
        <f t="shared" si="136"/>
        <v>0</v>
      </c>
      <c r="Q187">
        <f t="shared" si="137"/>
        <v>0</v>
      </c>
      <c r="R187">
        <f t="shared" si="138"/>
        <v>0</v>
      </c>
      <c r="S187">
        <f t="shared" si="139"/>
        <v>60.71</v>
      </c>
      <c r="T187">
        <f t="shared" si="140"/>
        <v>0</v>
      </c>
      <c r="U187">
        <f t="shared" si="141"/>
        <v>0.2336</v>
      </c>
      <c r="V187">
        <f t="shared" si="142"/>
        <v>0</v>
      </c>
      <c r="W187">
        <f t="shared" si="143"/>
        <v>0</v>
      </c>
      <c r="X187">
        <f t="shared" si="144"/>
        <v>43.71</v>
      </c>
      <c r="Y187">
        <f t="shared" si="145"/>
        <v>31.57</v>
      </c>
      <c r="AA187">
        <v>36401907</v>
      </c>
      <c r="AB187">
        <f t="shared" si="146"/>
        <v>45.55</v>
      </c>
      <c r="AC187">
        <f t="shared" si="147"/>
        <v>0</v>
      </c>
      <c r="AD187">
        <f t="shared" si="148"/>
        <v>0</v>
      </c>
      <c r="AE187">
        <f t="shared" si="149"/>
        <v>0</v>
      </c>
      <c r="AF187">
        <f t="shared" si="150"/>
        <v>45.55</v>
      </c>
      <c r="AG187">
        <f t="shared" si="151"/>
        <v>0</v>
      </c>
      <c r="AH187">
        <f t="shared" si="152"/>
        <v>5.84</v>
      </c>
      <c r="AI187">
        <f t="shared" si="153"/>
        <v>0</v>
      </c>
      <c r="AJ187">
        <f t="shared" si="154"/>
        <v>0</v>
      </c>
      <c r="AK187">
        <v>45.55</v>
      </c>
      <c r="AL187">
        <v>0</v>
      </c>
      <c r="AM187">
        <v>0</v>
      </c>
      <c r="AN187">
        <v>0</v>
      </c>
      <c r="AO187">
        <v>45.55</v>
      </c>
      <c r="AP187">
        <v>0</v>
      </c>
      <c r="AQ187">
        <v>5.84</v>
      </c>
      <c r="AR187">
        <v>0</v>
      </c>
      <c r="AS187">
        <v>0</v>
      </c>
      <c r="AT187">
        <v>72</v>
      </c>
      <c r="AU187">
        <v>52</v>
      </c>
      <c r="AV187">
        <v>1</v>
      </c>
      <c r="AW187">
        <v>1</v>
      </c>
      <c r="AZ187">
        <v>1</v>
      </c>
      <c r="BA187">
        <v>33.32</v>
      </c>
      <c r="BB187">
        <v>1</v>
      </c>
      <c r="BC187">
        <v>1</v>
      </c>
      <c r="BD187" t="s">
        <v>3</v>
      </c>
      <c r="BE187" t="s">
        <v>3</v>
      </c>
      <c r="BF187" t="s">
        <v>3</v>
      </c>
      <c r="BG187" t="s">
        <v>3</v>
      </c>
      <c r="BH187">
        <v>0</v>
      </c>
      <c r="BI187">
        <v>1</v>
      </c>
      <c r="BJ187" t="s">
        <v>59</v>
      </c>
      <c r="BM187">
        <v>67001</v>
      </c>
      <c r="BN187">
        <v>0</v>
      </c>
      <c r="BO187" t="s">
        <v>56</v>
      </c>
      <c r="BP187">
        <v>1</v>
      </c>
      <c r="BQ187">
        <v>6</v>
      </c>
      <c r="BR187">
        <v>0</v>
      </c>
      <c r="BS187">
        <v>33.32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85</v>
      </c>
      <c r="CA187">
        <v>65</v>
      </c>
      <c r="CE187">
        <v>0</v>
      </c>
      <c r="CF187">
        <v>0</v>
      </c>
      <c r="CG187">
        <v>0</v>
      </c>
      <c r="CM187">
        <v>0</v>
      </c>
      <c r="CN187" t="s">
        <v>3</v>
      </c>
      <c r="CO187">
        <v>0</v>
      </c>
      <c r="CP187">
        <f t="shared" si="155"/>
        <v>60.71</v>
      </c>
      <c r="CQ187">
        <f t="shared" si="156"/>
        <v>0</v>
      </c>
      <c r="CR187">
        <f t="shared" si="157"/>
        <v>0</v>
      </c>
      <c r="CS187">
        <f t="shared" si="158"/>
        <v>0</v>
      </c>
      <c r="CT187">
        <f t="shared" si="159"/>
        <v>1517.7259999999999</v>
      </c>
      <c r="CU187">
        <f t="shared" si="160"/>
        <v>0</v>
      </c>
      <c r="CV187">
        <f t="shared" si="161"/>
        <v>5.84</v>
      </c>
      <c r="CW187">
        <f t="shared" si="162"/>
        <v>0</v>
      </c>
      <c r="CX187">
        <f t="shared" si="163"/>
        <v>0</v>
      </c>
      <c r="CY187">
        <f t="shared" si="164"/>
        <v>43.711199999999998</v>
      </c>
      <c r="CZ187">
        <f t="shared" si="165"/>
        <v>31.569200000000002</v>
      </c>
      <c r="DC187" t="s">
        <v>3</v>
      </c>
      <c r="DD187" t="s">
        <v>3</v>
      </c>
      <c r="DE187" t="s">
        <v>3</v>
      </c>
      <c r="DF187" t="s">
        <v>3</v>
      </c>
      <c r="DG187" t="s">
        <v>3</v>
      </c>
      <c r="DH187" t="s">
        <v>3</v>
      </c>
      <c r="DI187" t="s">
        <v>3</v>
      </c>
      <c r="DJ187" t="s">
        <v>3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1010</v>
      </c>
      <c r="DV187" t="s">
        <v>58</v>
      </c>
      <c r="DW187" t="s">
        <v>58</v>
      </c>
      <c r="DX187">
        <v>100</v>
      </c>
      <c r="DZ187" t="s">
        <v>3</v>
      </c>
      <c r="EA187" t="s">
        <v>3</v>
      </c>
      <c r="EB187" t="s">
        <v>3</v>
      </c>
      <c r="EC187" t="s">
        <v>3</v>
      </c>
      <c r="EE187">
        <v>29085636</v>
      </c>
      <c r="EF187">
        <v>6</v>
      </c>
      <c r="EG187" t="s">
        <v>22</v>
      </c>
      <c r="EH187">
        <v>0</v>
      </c>
      <c r="EI187" t="s">
        <v>3</v>
      </c>
      <c r="EJ187">
        <v>1</v>
      </c>
      <c r="EK187">
        <v>67001</v>
      </c>
      <c r="EL187" t="s">
        <v>60</v>
      </c>
      <c r="EM187" t="s">
        <v>61</v>
      </c>
      <c r="EO187" t="s">
        <v>3</v>
      </c>
      <c r="EQ187">
        <v>0</v>
      </c>
      <c r="ER187">
        <v>45.55</v>
      </c>
      <c r="ES187">
        <v>0</v>
      </c>
      <c r="ET187">
        <v>0</v>
      </c>
      <c r="EU187">
        <v>0</v>
      </c>
      <c r="EV187">
        <v>45.55</v>
      </c>
      <c r="EW187">
        <v>5.84</v>
      </c>
      <c r="EX187">
        <v>0</v>
      </c>
      <c r="EY187">
        <v>0</v>
      </c>
      <c r="FQ187">
        <v>0</v>
      </c>
      <c r="FR187">
        <f t="shared" si="166"/>
        <v>0</v>
      </c>
      <c r="FS187">
        <v>0</v>
      </c>
      <c r="FV187" t="s">
        <v>25</v>
      </c>
      <c r="FW187" t="s">
        <v>26</v>
      </c>
      <c r="FX187">
        <v>85</v>
      </c>
      <c r="FY187">
        <v>65</v>
      </c>
      <c r="GA187" t="s">
        <v>3</v>
      </c>
      <c r="GD187">
        <v>1</v>
      </c>
      <c r="GF187">
        <v>-1255865036</v>
      </c>
      <c r="GG187">
        <v>2</v>
      </c>
      <c r="GH187">
        <v>1</v>
      </c>
      <c r="GI187">
        <v>2</v>
      </c>
      <c r="GJ187">
        <v>0</v>
      </c>
      <c r="GK187">
        <v>0</v>
      </c>
      <c r="GL187">
        <f t="shared" si="167"/>
        <v>0</v>
      </c>
      <c r="GM187">
        <f t="shared" si="168"/>
        <v>135.99</v>
      </c>
      <c r="GN187">
        <f t="shared" si="169"/>
        <v>135.99</v>
      </c>
      <c r="GO187">
        <f t="shared" si="170"/>
        <v>0</v>
      </c>
      <c r="GP187">
        <f t="shared" si="171"/>
        <v>0</v>
      </c>
      <c r="GR187">
        <v>0</v>
      </c>
      <c r="GS187">
        <v>3</v>
      </c>
      <c r="GT187">
        <v>0</v>
      </c>
      <c r="GU187" t="s">
        <v>3</v>
      </c>
      <c r="GV187">
        <f t="shared" si="172"/>
        <v>0</v>
      </c>
      <c r="GW187">
        <v>1</v>
      </c>
      <c r="GX187">
        <f t="shared" si="173"/>
        <v>0</v>
      </c>
      <c r="HA187">
        <v>0</v>
      </c>
      <c r="HB187">
        <v>0</v>
      </c>
      <c r="HC187">
        <f t="shared" si="174"/>
        <v>0</v>
      </c>
      <c r="HE187" t="s">
        <v>3</v>
      </c>
      <c r="HF187" t="s">
        <v>3</v>
      </c>
      <c r="IK187">
        <v>0</v>
      </c>
    </row>
    <row r="188" spans="1:245">
      <c r="A188">
        <v>17</v>
      </c>
      <c r="B188">
        <v>1</v>
      </c>
      <c r="C188">
        <f>ROW(SmtRes!A180)</f>
        <v>180</v>
      </c>
      <c r="D188">
        <f>ROW(EtalonRes!A174)</f>
        <v>174</v>
      </c>
      <c r="E188" t="s">
        <v>55</v>
      </c>
      <c r="F188" t="s">
        <v>63</v>
      </c>
      <c r="G188" t="s">
        <v>64</v>
      </c>
      <c r="H188" t="s">
        <v>65</v>
      </c>
      <c r="I188">
        <f>ROUND(15/100,9)</f>
        <v>0.15</v>
      </c>
      <c r="J188">
        <v>0</v>
      </c>
      <c r="O188">
        <f t="shared" si="135"/>
        <v>376.5</v>
      </c>
      <c r="P188">
        <f t="shared" si="136"/>
        <v>0</v>
      </c>
      <c r="Q188">
        <f t="shared" si="137"/>
        <v>0.7</v>
      </c>
      <c r="R188">
        <f t="shared" si="138"/>
        <v>0.7</v>
      </c>
      <c r="S188">
        <f t="shared" si="139"/>
        <v>375.8</v>
      </c>
      <c r="T188">
        <f t="shared" si="140"/>
        <v>0</v>
      </c>
      <c r="U188">
        <f t="shared" si="141"/>
        <v>1.446</v>
      </c>
      <c r="V188">
        <f t="shared" si="142"/>
        <v>1.5E-3</v>
      </c>
      <c r="W188">
        <f t="shared" si="143"/>
        <v>0</v>
      </c>
      <c r="X188">
        <f t="shared" si="144"/>
        <v>271.08</v>
      </c>
      <c r="Y188">
        <f t="shared" si="145"/>
        <v>195.78</v>
      </c>
      <c r="AA188">
        <v>36401907</v>
      </c>
      <c r="AB188">
        <f t="shared" si="146"/>
        <v>75.5</v>
      </c>
      <c r="AC188">
        <f t="shared" si="147"/>
        <v>0</v>
      </c>
      <c r="AD188">
        <f t="shared" si="148"/>
        <v>0.31</v>
      </c>
      <c r="AE188">
        <f t="shared" si="149"/>
        <v>0.14000000000000001</v>
      </c>
      <c r="AF188">
        <f t="shared" si="150"/>
        <v>75.19</v>
      </c>
      <c r="AG188">
        <f t="shared" si="151"/>
        <v>0</v>
      </c>
      <c r="AH188">
        <f t="shared" si="152"/>
        <v>9.64</v>
      </c>
      <c r="AI188">
        <f t="shared" si="153"/>
        <v>0.01</v>
      </c>
      <c r="AJ188">
        <f t="shared" si="154"/>
        <v>0</v>
      </c>
      <c r="AK188">
        <v>75.5</v>
      </c>
      <c r="AL188">
        <v>0</v>
      </c>
      <c r="AM188">
        <v>0.31</v>
      </c>
      <c r="AN188">
        <v>0.14000000000000001</v>
      </c>
      <c r="AO188">
        <v>75.19</v>
      </c>
      <c r="AP188">
        <v>0</v>
      </c>
      <c r="AQ188">
        <v>9.64</v>
      </c>
      <c r="AR188">
        <v>0.01</v>
      </c>
      <c r="AS188">
        <v>0</v>
      </c>
      <c r="AT188">
        <v>72</v>
      </c>
      <c r="AU188">
        <v>52</v>
      </c>
      <c r="AV188">
        <v>1</v>
      </c>
      <c r="AW188">
        <v>1</v>
      </c>
      <c r="AZ188">
        <v>1</v>
      </c>
      <c r="BA188">
        <v>33.32</v>
      </c>
      <c r="BB188">
        <v>15.06</v>
      </c>
      <c r="BC188">
        <v>1</v>
      </c>
      <c r="BD188" t="s">
        <v>3</v>
      </c>
      <c r="BE188" t="s">
        <v>3</v>
      </c>
      <c r="BF188" t="s">
        <v>3</v>
      </c>
      <c r="BG188" t="s">
        <v>3</v>
      </c>
      <c r="BH188">
        <v>0</v>
      </c>
      <c r="BI188">
        <v>1</v>
      </c>
      <c r="BJ188" t="s">
        <v>66</v>
      </c>
      <c r="BM188">
        <v>67001</v>
      </c>
      <c r="BN188">
        <v>0</v>
      </c>
      <c r="BO188" t="s">
        <v>63</v>
      </c>
      <c r="BP188">
        <v>1</v>
      </c>
      <c r="BQ188">
        <v>6</v>
      </c>
      <c r="BR188">
        <v>0</v>
      </c>
      <c r="BS188">
        <v>33.32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85</v>
      </c>
      <c r="CA188">
        <v>65</v>
      </c>
      <c r="CE188">
        <v>0</v>
      </c>
      <c r="CF188">
        <v>0</v>
      </c>
      <c r="CG188">
        <v>0</v>
      </c>
      <c r="CM188">
        <v>0</v>
      </c>
      <c r="CN188" t="s">
        <v>3</v>
      </c>
      <c r="CO188">
        <v>0</v>
      </c>
      <c r="CP188">
        <f t="shared" si="155"/>
        <v>376.5</v>
      </c>
      <c r="CQ188">
        <f t="shared" si="156"/>
        <v>0</v>
      </c>
      <c r="CR188">
        <f t="shared" si="157"/>
        <v>4.6686000000000005</v>
      </c>
      <c r="CS188">
        <f t="shared" si="158"/>
        <v>4.6648000000000005</v>
      </c>
      <c r="CT188">
        <f t="shared" si="159"/>
        <v>2505.3307999999997</v>
      </c>
      <c r="CU188">
        <f t="shared" si="160"/>
        <v>0</v>
      </c>
      <c r="CV188">
        <f t="shared" si="161"/>
        <v>9.64</v>
      </c>
      <c r="CW188">
        <f t="shared" si="162"/>
        <v>0.01</v>
      </c>
      <c r="CX188">
        <f t="shared" si="163"/>
        <v>0</v>
      </c>
      <c r="CY188">
        <f t="shared" si="164"/>
        <v>271.08</v>
      </c>
      <c r="CZ188">
        <f t="shared" si="165"/>
        <v>195.78</v>
      </c>
      <c r="DC188" t="s">
        <v>3</v>
      </c>
      <c r="DD188" t="s">
        <v>3</v>
      </c>
      <c r="DE188" t="s">
        <v>3</v>
      </c>
      <c r="DF188" t="s">
        <v>3</v>
      </c>
      <c r="DG188" t="s">
        <v>3</v>
      </c>
      <c r="DH188" t="s">
        <v>3</v>
      </c>
      <c r="DI188" t="s">
        <v>3</v>
      </c>
      <c r="DJ188" t="s">
        <v>3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1003</v>
      </c>
      <c r="DV188" t="s">
        <v>65</v>
      </c>
      <c r="DW188" t="s">
        <v>65</v>
      </c>
      <c r="DX188">
        <v>100</v>
      </c>
      <c r="DZ188" t="s">
        <v>3</v>
      </c>
      <c r="EA188" t="s">
        <v>3</v>
      </c>
      <c r="EB188" t="s">
        <v>3</v>
      </c>
      <c r="EC188" t="s">
        <v>3</v>
      </c>
      <c r="EE188">
        <v>29085636</v>
      </c>
      <c r="EF188">
        <v>6</v>
      </c>
      <c r="EG188" t="s">
        <v>22</v>
      </c>
      <c r="EH188">
        <v>0</v>
      </c>
      <c r="EI188" t="s">
        <v>3</v>
      </c>
      <c r="EJ188">
        <v>1</v>
      </c>
      <c r="EK188">
        <v>67001</v>
      </c>
      <c r="EL188" t="s">
        <v>60</v>
      </c>
      <c r="EM188" t="s">
        <v>61</v>
      </c>
      <c r="EO188" t="s">
        <v>3</v>
      </c>
      <c r="EQ188">
        <v>0</v>
      </c>
      <c r="ER188">
        <v>75.5</v>
      </c>
      <c r="ES188">
        <v>0</v>
      </c>
      <c r="ET188">
        <v>0.31</v>
      </c>
      <c r="EU188">
        <v>0.14000000000000001</v>
      </c>
      <c r="EV188">
        <v>75.19</v>
      </c>
      <c r="EW188">
        <v>9.64</v>
      </c>
      <c r="EX188">
        <v>0.01</v>
      </c>
      <c r="EY188">
        <v>0</v>
      </c>
      <c r="FQ188">
        <v>0</v>
      </c>
      <c r="FR188">
        <f t="shared" si="166"/>
        <v>0</v>
      </c>
      <c r="FS188">
        <v>0</v>
      </c>
      <c r="FV188" t="s">
        <v>25</v>
      </c>
      <c r="FW188" t="s">
        <v>26</v>
      </c>
      <c r="FX188">
        <v>85</v>
      </c>
      <c r="FY188">
        <v>65</v>
      </c>
      <c r="GA188" t="s">
        <v>3</v>
      </c>
      <c r="GD188">
        <v>1</v>
      </c>
      <c r="GF188">
        <v>-1480086875</v>
      </c>
      <c r="GG188">
        <v>2</v>
      </c>
      <c r="GH188">
        <v>1</v>
      </c>
      <c r="GI188">
        <v>2</v>
      </c>
      <c r="GJ188">
        <v>0</v>
      </c>
      <c r="GK188">
        <v>0</v>
      </c>
      <c r="GL188">
        <f t="shared" si="167"/>
        <v>0</v>
      </c>
      <c r="GM188">
        <f t="shared" si="168"/>
        <v>843.36</v>
      </c>
      <c r="GN188">
        <f t="shared" si="169"/>
        <v>843.36</v>
      </c>
      <c r="GO188">
        <f t="shared" si="170"/>
        <v>0</v>
      </c>
      <c r="GP188">
        <f t="shared" si="171"/>
        <v>0</v>
      </c>
      <c r="GR188">
        <v>0</v>
      </c>
      <c r="GS188">
        <v>3</v>
      </c>
      <c r="GT188">
        <v>0</v>
      </c>
      <c r="GU188" t="s">
        <v>3</v>
      </c>
      <c r="GV188">
        <f t="shared" si="172"/>
        <v>0</v>
      </c>
      <c r="GW188">
        <v>1</v>
      </c>
      <c r="GX188">
        <f t="shared" si="173"/>
        <v>0</v>
      </c>
      <c r="HA188">
        <v>0</v>
      </c>
      <c r="HB188">
        <v>0</v>
      </c>
      <c r="HC188">
        <f t="shared" si="174"/>
        <v>0</v>
      </c>
      <c r="HE188" t="s">
        <v>3</v>
      </c>
      <c r="HF188" t="s">
        <v>3</v>
      </c>
      <c r="IK188">
        <v>0</v>
      </c>
    </row>
    <row r="189" spans="1:245">
      <c r="A189">
        <v>17</v>
      </c>
      <c r="B189">
        <v>1</v>
      </c>
      <c r="C189">
        <f>ROW(SmtRes!A183)</f>
        <v>183</v>
      </c>
      <c r="D189">
        <f>ROW(EtalonRes!A177)</f>
        <v>177</v>
      </c>
      <c r="E189" t="s">
        <v>62</v>
      </c>
      <c r="F189" t="s">
        <v>68</v>
      </c>
      <c r="G189" t="s">
        <v>69</v>
      </c>
      <c r="H189" t="s">
        <v>58</v>
      </c>
      <c r="I189">
        <f>ROUND(2/100,9)</f>
        <v>0.02</v>
      </c>
      <c r="J189">
        <v>0</v>
      </c>
      <c r="O189">
        <f t="shared" si="135"/>
        <v>96.37</v>
      </c>
      <c r="P189">
        <f t="shared" si="136"/>
        <v>0</v>
      </c>
      <c r="Q189">
        <f t="shared" si="137"/>
        <v>0.75</v>
      </c>
      <c r="R189">
        <f t="shared" si="138"/>
        <v>0.72</v>
      </c>
      <c r="S189">
        <f t="shared" si="139"/>
        <v>95.62</v>
      </c>
      <c r="T189">
        <f t="shared" si="140"/>
        <v>0</v>
      </c>
      <c r="U189">
        <f t="shared" si="141"/>
        <v>0.35780000000000001</v>
      </c>
      <c r="V189">
        <f t="shared" si="142"/>
        <v>1.6000000000000001E-3</v>
      </c>
      <c r="W189">
        <f t="shared" si="143"/>
        <v>0</v>
      </c>
      <c r="X189">
        <f t="shared" si="144"/>
        <v>69.36</v>
      </c>
      <c r="Y189">
        <f t="shared" si="145"/>
        <v>50.1</v>
      </c>
      <c r="AA189">
        <v>36401907</v>
      </c>
      <c r="AB189">
        <f t="shared" si="146"/>
        <v>145.97999999999999</v>
      </c>
      <c r="AC189">
        <f t="shared" si="147"/>
        <v>0</v>
      </c>
      <c r="AD189">
        <f t="shared" si="148"/>
        <v>2.5</v>
      </c>
      <c r="AE189">
        <f t="shared" si="149"/>
        <v>1.08</v>
      </c>
      <c r="AF189">
        <f t="shared" si="150"/>
        <v>143.47999999999999</v>
      </c>
      <c r="AG189">
        <f t="shared" si="151"/>
        <v>0</v>
      </c>
      <c r="AH189">
        <f t="shared" si="152"/>
        <v>17.89</v>
      </c>
      <c r="AI189">
        <f t="shared" si="153"/>
        <v>0.08</v>
      </c>
      <c r="AJ189">
        <f t="shared" si="154"/>
        <v>0</v>
      </c>
      <c r="AK189">
        <v>145.97999999999999</v>
      </c>
      <c r="AL189">
        <v>0</v>
      </c>
      <c r="AM189">
        <v>2.5</v>
      </c>
      <c r="AN189">
        <v>1.08</v>
      </c>
      <c r="AO189">
        <v>143.47999999999999</v>
      </c>
      <c r="AP189">
        <v>0</v>
      </c>
      <c r="AQ189">
        <v>17.89</v>
      </c>
      <c r="AR189">
        <v>0.08</v>
      </c>
      <c r="AS189">
        <v>0</v>
      </c>
      <c r="AT189">
        <v>72</v>
      </c>
      <c r="AU189">
        <v>52</v>
      </c>
      <c r="AV189">
        <v>1</v>
      </c>
      <c r="AW189">
        <v>1</v>
      </c>
      <c r="AZ189">
        <v>1</v>
      </c>
      <c r="BA189">
        <v>33.32</v>
      </c>
      <c r="BB189">
        <v>14.94</v>
      </c>
      <c r="BC189">
        <v>1</v>
      </c>
      <c r="BD189" t="s">
        <v>3</v>
      </c>
      <c r="BE189" t="s">
        <v>3</v>
      </c>
      <c r="BF189" t="s">
        <v>3</v>
      </c>
      <c r="BG189" t="s">
        <v>3</v>
      </c>
      <c r="BH189">
        <v>0</v>
      </c>
      <c r="BI189">
        <v>1</v>
      </c>
      <c r="BJ189" t="s">
        <v>70</v>
      </c>
      <c r="BM189">
        <v>67001</v>
      </c>
      <c r="BN189">
        <v>0</v>
      </c>
      <c r="BO189" t="s">
        <v>68</v>
      </c>
      <c r="BP189">
        <v>1</v>
      </c>
      <c r="BQ189">
        <v>6</v>
      </c>
      <c r="BR189">
        <v>0</v>
      </c>
      <c r="BS189">
        <v>33.32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85</v>
      </c>
      <c r="CA189">
        <v>65</v>
      </c>
      <c r="CE189">
        <v>0</v>
      </c>
      <c r="CF189">
        <v>0</v>
      </c>
      <c r="CG189">
        <v>0</v>
      </c>
      <c r="CM189">
        <v>0</v>
      </c>
      <c r="CN189" t="s">
        <v>3</v>
      </c>
      <c r="CO189">
        <v>0</v>
      </c>
      <c r="CP189">
        <f t="shared" si="155"/>
        <v>96.37</v>
      </c>
      <c r="CQ189">
        <f t="shared" si="156"/>
        <v>0</v>
      </c>
      <c r="CR189">
        <f t="shared" si="157"/>
        <v>37.35</v>
      </c>
      <c r="CS189">
        <f t="shared" si="158"/>
        <v>35.985600000000005</v>
      </c>
      <c r="CT189">
        <f t="shared" si="159"/>
        <v>4780.7536</v>
      </c>
      <c r="CU189">
        <f t="shared" si="160"/>
        <v>0</v>
      </c>
      <c r="CV189">
        <f t="shared" si="161"/>
        <v>17.89</v>
      </c>
      <c r="CW189">
        <f t="shared" si="162"/>
        <v>0.08</v>
      </c>
      <c r="CX189">
        <f t="shared" si="163"/>
        <v>0</v>
      </c>
      <c r="CY189">
        <f t="shared" si="164"/>
        <v>69.364800000000002</v>
      </c>
      <c r="CZ189">
        <f t="shared" si="165"/>
        <v>50.096800000000002</v>
      </c>
      <c r="DC189" t="s">
        <v>3</v>
      </c>
      <c r="DD189" t="s">
        <v>3</v>
      </c>
      <c r="DE189" t="s">
        <v>3</v>
      </c>
      <c r="DF189" t="s">
        <v>3</v>
      </c>
      <c r="DG189" t="s">
        <v>3</v>
      </c>
      <c r="DH189" t="s">
        <v>3</v>
      </c>
      <c r="DI189" t="s">
        <v>3</v>
      </c>
      <c r="DJ189" t="s">
        <v>3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1010</v>
      </c>
      <c r="DV189" t="s">
        <v>58</v>
      </c>
      <c r="DW189" t="s">
        <v>58</v>
      </c>
      <c r="DX189">
        <v>100</v>
      </c>
      <c r="DZ189" t="s">
        <v>3</v>
      </c>
      <c r="EA189" t="s">
        <v>3</v>
      </c>
      <c r="EB189" t="s">
        <v>3</v>
      </c>
      <c r="EC189" t="s">
        <v>3</v>
      </c>
      <c r="EE189">
        <v>29085636</v>
      </c>
      <c r="EF189">
        <v>6</v>
      </c>
      <c r="EG189" t="s">
        <v>22</v>
      </c>
      <c r="EH189">
        <v>0</v>
      </c>
      <c r="EI189" t="s">
        <v>3</v>
      </c>
      <c r="EJ189">
        <v>1</v>
      </c>
      <c r="EK189">
        <v>67001</v>
      </c>
      <c r="EL189" t="s">
        <v>60</v>
      </c>
      <c r="EM189" t="s">
        <v>61</v>
      </c>
      <c r="EO189" t="s">
        <v>3</v>
      </c>
      <c r="EQ189">
        <v>0</v>
      </c>
      <c r="ER189">
        <v>145.97999999999999</v>
      </c>
      <c r="ES189">
        <v>0</v>
      </c>
      <c r="ET189">
        <v>2.5</v>
      </c>
      <c r="EU189">
        <v>1.08</v>
      </c>
      <c r="EV189">
        <v>143.47999999999999</v>
      </c>
      <c r="EW189">
        <v>17.89</v>
      </c>
      <c r="EX189">
        <v>0.08</v>
      </c>
      <c r="EY189">
        <v>0</v>
      </c>
      <c r="FQ189">
        <v>0</v>
      </c>
      <c r="FR189">
        <f t="shared" si="166"/>
        <v>0</v>
      </c>
      <c r="FS189">
        <v>0</v>
      </c>
      <c r="FV189" t="s">
        <v>25</v>
      </c>
      <c r="FW189" t="s">
        <v>26</v>
      </c>
      <c r="FX189">
        <v>85</v>
      </c>
      <c r="FY189">
        <v>65</v>
      </c>
      <c r="GA189" t="s">
        <v>3</v>
      </c>
      <c r="GD189">
        <v>1</v>
      </c>
      <c r="GF189">
        <v>1945260508</v>
      </c>
      <c r="GG189">
        <v>2</v>
      </c>
      <c r="GH189">
        <v>1</v>
      </c>
      <c r="GI189">
        <v>2</v>
      </c>
      <c r="GJ189">
        <v>0</v>
      </c>
      <c r="GK189">
        <v>0</v>
      </c>
      <c r="GL189">
        <f t="shared" si="167"/>
        <v>0</v>
      </c>
      <c r="GM189">
        <f t="shared" si="168"/>
        <v>215.83</v>
      </c>
      <c r="GN189">
        <f t="shared" si="169"/>
        <v>215.83</v>
      </c>
      <c r="GO189">
        <f t="shared" si="170"/>
        <v>0</v>
      </c>
      <c r="GP189">
        <f t="shared" si="171"/>
        <v>0</v>
      </c>
      <c r="GR189">
        <v>0</v>
      </c>
      <c r="GS189">
        <v>3</v>
      </c>
      <c r="GT189">
        <v>0</v>
      </c>
      <c r="GU189" t="s">
        <v>3</v>
      </c>
      <c r="GV189">
        <f t="shared" si="172"/>
        <v>0</v>
      </c>
      <c r="GW189">
        <v>1</v>
      </c>
      <c r="GX189">
        <f t="shared" si="173"/>
        <v>0</v>
      </c>
      <c r="HA189">
        <v>0</v>
      </c>
      <c r="HB189">
        <v>0</v>
      </c>
      <c r="HC189">
        <f t="shared" si="174"/>
        <v>0</v>
      </c>
      <c r="HE189" t="s">
        <v>3</v>
      </c>
      <c r="HF189" t="s">
        <v>3</v>
      </c>
      <c r="IK189">
        <v>0</v>
      </c>
    </row>
    <row r="190" spans="1:245">
      <c r="A190">
        <v>17</v>
      </c>
      <c r="B190">
        <v>1</v>
      </c>
      <c r="C190">
        <f>ROW(SmtRes!A188)</f>
        <v>188</v>
      </c>
      <c r="D190">
        <f>ROW(EtalonRes!A182)</f>
        <v>182</v>
      </c>
      <c r="E190" t="s">
        <v>67</v>
      </c>
      <c r="F190" t="s">
        <v>42</v>
      </c>
      <c r="G190" t="s">
        <v>43</v>
      </c>
      <c r="H190" t="s">
        <v>44</v>
      </c>
      <c r="I190">
        <f>ROUND(2/100,9)</f>
        <v>0.02</v>
      </c>
      <c r="J190">
        <v>0</v>
      </c>
      <c r="O190">
        <f t="shared" si="135"/>
        <v>1001.89</v>
      </c>
      <c r="P190">
        <f t="shared" si="136"/>
        <v>0</v>
      </c>
      <c r="Q190">
        <f t="shared" si="137"/>
        <v>43.61</v>
      </c>
      <c r="R190">
        <f t="shared" si="138"/>
        <v>26.62</v>
      </c>
      <c r="S190">
        <f t="shared" si="139"/>
        <v>958.28</v>
      </c>
      <c r="T190">
        <f t="shared" si="140"/>
        <v>0</v>
      </c>
      <c r="U190">
        <f t="shared" si="141"/>
        <v>3.5860000000000003</v>
      </c>
      <c r="V190">
        <f t="shared" si="142"/>
        <v>7.9400000000000012E-2</v>
      </c>
      <c r="W190">
        <f t="shared" si="143"/>
        <v>0</v>
      </c>
      <c r="X190">
        <f t="shared" si="144"/>
        <v>689.43</v>
      </c>
      <c r="Y190">
        <f t="shared" si="145"/>
        <v>492.45</v>
      </c>
      <c r="AA190">
        <v>36401907</v>
      </c>
      <c r="AB190">
        <f t="shared" si="146"/>
        <v>1634.97</v>
      </c>
      <c r="AC190">
        <f t="shared" si="147"/>
        <v>0</v>
      </c>
      <c r="AD190">
        <f t="shared" si="148"/>
        <v>196.98</v>
      </c>
      <c r="AE190">
        <f t="shared" si="149"/>
        <v>39.94</v>
      </c>
      <c r="AF190">
        <f t="shared" si="150"/>
        <v>1437.99</v>
      </c>
      <c r="AG190">
        <f t="shared" si="151"/>
        <v>0</v>
      </c>
      <c r="AH190">
        <f t="shared" si="152"/>
        <v>179.3</v>
      </c>
      <c r="AI190">
        <f t="shared" si="153"/>
        <v>3.97</v>
      </c>
      <c r="AJ190">
        <f t="shared" si="154"/>
        <v>0</v>
      </c>
      <c r="AK190">
        <v>1634.97</v>
      </c>
      <c r="AL190">
        <v>0</v>
      </c>
      <c r="AM190">
        <v>196.98</v>
      </c>
      <c r="AN190">
        <v>39.94</v>
      </c>
      <c r="AO190">
        <v>1437.99</v>
      </c>
      <c r="AP190">
        <v>0</v>
      </c>
      <c r="AQ190">
        <v>179.3</v>
      </c>
      <c r="AR190">
        <v>3.97</v>
      </c>
      <c r="AS190">
        <v>0</v>
      </c>
      <c r="AT190">
        <v>70</v>
      </c>
      <c r="AU190">
        <v>50</v>
      </c>
      <c r="AV190">
        <v>1</v>
      </c>
      <c r="AW190">
        <v>1</v>
      </c>
      <c r="AZ190">
        <v>1</v>
      </c>
      <c r="BA190">
        <v>33.32</v>
      </c>
      <c r="BB190">
        <v>11.07</v>
      </c>
      <c r="BC190">
        <v>1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1</v>
      </c>
      <c r="BJ190" t="s">
        <v>45</v>
      </c>
      <c r="BM190">
        <v>56001</v>
      </c>
      <c r="BN190">
        <v>0</v>
      </c>
      <c r="BO190" t="s">
        <v>42</v>
      </c>
      <c r="BP190">
        <v>1</v>
      </c>
      <c r="BQ190">
        <v>6</v>
      </c>
      <c r="BR190">
        <v>0</v>
      </c>
      <c r="BS190">
        <v>33.32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82</v>
      </c>
      <c r="CA190">
        <v>62</v>
      </c>
      <c r="CE190">
        <v>0</v>
      </c>
      <c r="CF190">
        <v>0</v>
      </c>
      <c r="CG190">
        <v>0</v>
      </c>
      <c r="CM190">
        <v>0</v>
      </c>
      <c r="CN190" t="s">
        <v>3</v>
      </c>
      <c r="CO190">
        <v>0</v>
      </c>
      <c r="CP190">
        <f t="shared" si="155"/>
        <v>1001.89</v>
      </c>
      <c r="CQ190">
        <f t="shared" si="156"/>
        <v>0</v>
      </c>
      <c r="CR190">
        <f t="shared" si="157"/>
        <v>2180.5686000000001</v>
      </c>
      <c r="CS190">
        <f t="shared" si="158"/>
        <v>1330.8008</v>
      </c>
      <c r="CT190">
        <f t="shared" si="159"/>
        <v>47913.826800000003</v>
      </c>
      <c r="CU190">
        <f t="shared" si="160"/>
        <v>0</v>
      </c>
      <c r="CV190">
        <f t="shared" si="161"/>
        <v>179.3</v>
      </c>
      <c r="CW190">
        <f t="shared" si="162"/>
        <v>3.97</v>
      </c>
      <c r="CX190">
        <f t="shared" si="163"/>
        <v>0</v>
      </c>
      <c r="CY190">
        <f t="shared" si="164"/>
        <v>689.43</v>
      </c>
      <c r="CZ190">
        <f t="shared" si="165"/>
        <v>492.45</v>
      </c>
      <c r="DC190" t="s">
        <v>3</v>
      </c>
      <c r="DD190" t="s">
        <v>3</v>
      </c>
      <c r="DE190" t="s">
        <v>3</v>
      </c>
      <c r="DF190" t="s">
        <v>3</v>
      </c>
      <c r="DG190" t="s">
        <v>3</v>
      </c>
      <c r="DH190" t="s">
        <v>3</v>
      </c>
      <c r="DI190" t="s">
        <v>3</v>
      </c>
      <c r="DJ190" t="s">
        <v>3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1013</v>
      </c>
      <c r="DV190" t="s">
        <v>44</v>
      </c>
      <c r="DW190" t="s">
        <v>44</v>
      </c>
      <c r="DX190">
        <v>1</v>
      </c>
      <c r="DZ190" t="s">
        <v>3</v>
      </c>
      <c r="EA190" t="s">
        <v>3</v>
      </c>
      <c r="EB190" t="s">
        <v>3</v>
      </c>
      <c r="EC190" t="s">
        <v>3</v>
      </c>
      <c r="EE190">
        <v>29085589</v>
      </c>
      <c r="EF190">
        <v>6</v>
      </c>
      <c r="EG190" t="s">
        <v>22</v>
      </c>
      <c r="EH190">
        <v>0</v>
      </c>
      <c r="EI190" t="s">
        <v>3</v>
      </c>
      <c r="EJ190">
        <v>1</v>
      </c>
      <c r="EK190">
        <v>56001</v>
      </c>
      <c r="EL190" t="s">
        <v>46</v>
      </c>
      <c r="EM190" t="s">
        <v>47</v>
      </c>
      <c r="EO190" t="s">
        <v>3</v>
      </c>
      <c r="EQ190">
        <v>0</v>
      </c>
      <c r="ER190">
        <v>1634.97</v>
      </c>
      <c r="ES190">
        <v>0</v>
      </c>
      <c r="ET190">
        <v>196.98</v>
      </c>
      <c r="EU190">
        <v>39.94</v>
      </c>
      <c r="EV190">
        <v>1437.99</v>
      </c>
      <c r="EW190">
        <v>179.3</v>
      </c>
      <c r="EX190">
        <v>3.97</v>
      </c>
      <c r="EY190">
        <v>0</v>
      </c>
      <c r="FQ190">
        <v>0</v>
      </c>
      <c r="FR190">
        <f t="shared" si="166"/>
        <v>0</v>
      </c>
      <c r="FS190">
        <v>0</v>
      </c>
      <c r="FV190" t="s">
        <v>25</v>
      </c>
      <c r="FW190" t="s">
        <v>26</v>
      </c>
      <c r="FX190">
        <v>82</v>
      </c>
      <c r="FY190">
        <v>62</v>
      </c>
      <c r="GA190" t="s">
        <v>3</v>
      </c>
      <c r="GD190">
        <v>1</v>
      </c>
      <c r="GF190">
        <v>395004222</v>
      </c>
      <c r="GG190">
        <v>2</v>
      </c>
      <c r="GH190">
        <v>1</v>
      </c>
      <c r="GI190">
        <v>2</v>
      </c>
      <c r="GJ190">
        <v>0</v>
      </c>
      <c r="GK190">
        <v>0</v>
      </c>
      <c r="GL190">
        <f t="shared" si="167"/>
        <v>0</v>
      </c>
      <c r="GM190">
        <f t="shared" si="168"/>
        <v>2183.77</v>
      </c>
      <c r="GN190">
        <f t="shared" si="169"/>
        <v>2183.77</v>
      </c>
      <c r="GO190">
        <f t="shared" si="170"/>
        <v>0</v>
      </c>
      <c r="GP190">
        <f t="shared" si="171"/>
        <v>0</v>
      </c>
      <c r="GR190">
        <v>0</v>
      </c>
      <c r="GS190">
        <v>3</v>
      </c>
      <c r="GT190">
        <v>0</v>
      </c>
      <c r="GU190" t="s">
        <v>3</v>
      </c>
      <c r="GV190">
        <f t="shared" si="172"/>
        <v>0</v>
      </c>
      <c r="GW190">
        <v>1</v>
      </c>
      <c r="GX190">
        <f t="shared" si="173"/>
        <v>0</v>
      </c>
      <c r="HA190">
        <v>0</v>
      </c>
      <c r="HB190">
        <v>0</v>
      </c>
      <c r="HC190">
        <f t="shared" si="174"/>
        <v>0</v>
      </c>
      <c r="HE190" t="s">
        <v>3</v>
      </c>
      <c r="HF190" t="s">
        <v>3</v>
      </c>
      <c r="IK190">
        <v>0</v>
      </c>
    </row>
    <row r="191" spans="1:245">
      <c r="A191">
        <v>18</v>
      </c>
      <c r="B191">
        <v>1</v>
      </c>
      <c r="C191">
        <v>188</v>
      </c>
      <c r="E191" t="s">
        <v>262</v>
      </c>
      <c r="F191" t="s">
        <v>28</v>
      </c>
      <c r="G191" t="s">
        <v>29</v>
      </c>
      <c r="H191" t="s">
        <v>30</v>
      </c>
      <c r="I191">
        <f>I190*J191</f>
        <v>0.21</v>
      </c>
      <c r="J191">
        <v>10.5</v>
      </c>
      <c r="O191">
        <f t="shared" si="135"/>
        <v>0</v>
      </c>
      <c r="P191">
        <f t="shared" si="136"/>
        <v>0</v>
      </c>
      <c r="Q191">
        <f t="shared" si="137"/>
        <v>0</v>
      </c>
      <c r="R191">
        <f t="shared" si="138"/>
        <v>0</v>
      </c>
      <c r="S191">
        <f t="shared" si="139"/>
        <v>0</v>
      </c>
      <c r="T191">
        <f t="shared" si="140"/>
        <v>0</v>
      </c>
      <c r="U191">
        <f t="shared" si="141"/>
        <v>0</v>
      </c>
      <c r="V191">
        <f t="shared" si="142"/>
        <v>0</v>
      </c>
      <c r="W191">
        <f t="shared" si="143"/>
        <v>0</v>
      </c>
      <c r="X191">
        <f t="shared" si="144"/>
        <v>0</v>
      </c>
      <c r="Y191">
        <f t="shared" si="145"/>
        <v>0</v>
      </c>
      <c r="AA191">
        <v>36401907</v>
      </c>
      <c r="AB191">
        <f t="shared" si="146"/>
        <v>0</v>
      </c>
      <c r="AC191">
        <f t="shared" si="147"/>
        <v>0</v>
      </c>
      <c r="AD191">
        <f t="shared" si="148"/>
        <v>0</v>
      </c>
      <c r="AE191">
        <f t="shared" si="149"/>
        <v>0</v>
      </c>
      <c r="AF191">
        <f t="shared" si="150"/>
        <v>0</v>
      </c>
      <c r="AG191">
        <f t="shared" si="151"/>
        <v>0</v>
      </c>
      <c r="AH191">
        <f t="shared" si="152"/>
        <v>0</v>
      </c>
      <c r="AI191">
        <f t="shared" si="153"/>
        <v>0</v>
      </c>
      <c r="AJ191">
        <f t="shared" si="154"/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1</v>
      </c>
      <c r="BD191" t="s">
        <v>3</v>
      </c>
      <c r="BE191" t="s">
        <v>3</v>
      </c>
      <c r="BF191" t="s">
        <v>3</v>
      </c>
      <c r="BG191" t="s">
        <v>3</v>
      </c>
      <c r="BH191">
        <v>3</v>
      </c>
      <c r="BI191">
        <v>2</v>
      </c>
      <c r="BJ191" t="s">
        <v>31</v>
      </c>
      <c r="BM191">
        <v>500002</v>
      </c>
      <c r="BN191">
        <v>0</v>
      </c>
      <c r="BO191" t="s">
        <v>3</v>
      </c>
      <c r="BP191">
        <v>0</v>
      </c>
      <c r="BQ191">
        <v>12</v>
      </c>
      <c r="BR191">
        <v>0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0</v>
      </c>
      <c r="CA191">
        <v>0</v>
      </c>
      <c r="CE191">
        <v>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si="155"/>
        <v>0</v>
      </c>
      <c r="CQ191">
        <f t="shared" si="156"/>
        <v>0</v>
      </c>
      <c r="CR191">
        <f t="shared" si="157"/>
        <v>0</v>
      </c>
      <c r="CS191">
        <f t="shared" si="158"/>
        <v>0</v>
      </c>
      <c r="CT191">
        <f t="shared" si="159"/>
        <v>0</v>
      </c>
      <c r="CU191">
        <f t="shared" si="160"/>
        <v>0</v>
      </c>
      <c r="CV191">
        <f t="shared" si="161"/>
        <v>0</v>
      </c>
      <c r="CW191">
        <f t="shared" si="162"/>
        <v>0</v>
      </c>
      <c r="CX191">
        <f t="shared" si="163"/>
        <v>0</v>
      </c>
      <c r="CY191">
        <f t="shared" si="164"/>
        <v>0</v>
      </c>
      <c r="CZ191">
        <f t="shared" si="165"/>
        <v>0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1009</v>
      </c>
      <c r="DV191" t="s">
        <v>30</v>
      </c>
      <c r="DW191" t="s">
        <v>30</v>
      </c>
      <c r="DX191">
        <v>1000</v>
      </c>
      <c r="DZ191" t="s">
        <v>3</v>
      </c>
      <c r="EA191" t="s">
        <v>3</v>
      </c>
      <c r="EB191" t="s">
        <v>3</v>
      </c>
      <c r="EC191" t="s">
        <v>3</v>
      </c>
      <c r="EE191">
        <v>29085444</v>
      </c>
      <c r="EF191">
        <v>12</v>
      </c>
      <c r="EG191" t="s">
        <v>32</v>
      </c>
      <c r="EH191">
        <v>0</v>
      </c>
      <c r="EI191" t="s">
        <v>3</v>
      </c>
      <c r="EJ191">
        <v>2</v>
      </c>
      <c r="EK191">
        <v>500002</v>
      </c>
      <c r="EL191" t="s">
        <v>33</v>
      </c>
      <c r="EM191" t="s">
        <v>34</v>
      </c>
      <c r="EO191" t="s">
        <v>3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FQ191">
        <v>0</v>
      </c>
      <c r="FR191">
        <f t="shared" si="166"/>
        <v>0</v>
      </c>
      <c r="FS191">
        <v>0</v>
      </c>
      <c r="FX191">
        <v>0</v>
      </c>
      <c r="FY191">
        <v>0</v>
      </c>
      <c r="GA191" t="s">
        <v>3</v>
      </c>
      <c r="GD191">
        <v>1</v>
      </c>
      <c r="GF191">
        <v>-304821490</v>
      </c>
      <c r="GG191">
        <v>2</v>
      </c>
      <c r="GH191">
        <v>1</v>
      </c>
      <c r="GI191">
        <v>-2</v>
      </c>
      <c r="GJ191">
        <v>0</v>
      </c>
      <c r="GK191">
        <v>0</v>
      </c>
      <c r="GL191">
        <f t="shared" si="167"/>
        <v>0</v>
      </c>
      <c r="GM191">
        <f t="shared" si="168"/>
        <v>0</v>
      </c>
      <c r="GN191">
        <f t="shared" si="169"/>
        <v>0</v>
      </c>
      <c r="GO191">
        <f t="shared" si="170"/>
        <v>0</v>
      </c>
      <c r="GP191">
        <f t="shared" si="171"/>
        <v>0</v>
      </c>
      <c r="GR191">
        <v>0</v>
      </c>
      <c r="GS191">
        <v>3</v>
      </c>
      <c r="GT191">
        <v>0</v>
      </c>
      <c r="GU191" t="s">
        <v>3</v>
      </c>
      <c r="GV191">
        <f t="shared" si="172"/>
        <v>0</v>
      </c>
      <c r="GW191">
        <v>1</v>
      </c>
      <c r="GX191">
        <f t="shared" si="173"/>
        <v>0</v>
      </c>
      <c r="HA191">
        <v>0</v>
      </c>
      <c r="HB191">
        <v>0</v>
      </c>
      <c r="HC191">
        <f t="shared" si="174"/>
        <v>0</v>
      </c>
      <c r="HE191" t="s">
        <v>3</v>
      </c>
      <c r="HF191" t="s">
        <v>3</v>
      </c>
      <c r="IK191">
        <v>0</v>
      </c>
    </row>
    <row r="193" spans="1:206">
      <c r="A193" s="2">
        <v>51</v>
      </c>
      <c r="B193" s="2">
        <f>B177</f>
        <v>1</v>
      </c>
      <c r="C193" s="2">
        <f>A177</f>
        <v>5</v>
      </c>
      <c r="D193" s="2">
        <f>ROW(A177)</f>
        <v>177</v>
      </c>
      <c r="E193" s="2"/>
      <c r="F193" s="2" t="str">
        <f>IF(F177&lt;&gt;"",F177,"")</f>
        <v>Новый подраздел</v>
      </c>
      <c r="G193" s="2" t="str">
        <f>IF(G177&lt;&gt;"",G177,"")</f>
        <v>демонтаж</v>
      </c>
      <c r="H193" s="2">
        <v>0</v>
      </c>
      <c r="I193" s="2"/>
      <c r="J193" s="2"/>
      <c r="K193" s="2"/>
      <c r="L193" s="2"/>
      <c r="M193" s="2"/>
      <c r="N193" s="2"/>
      <c r="O193" s="2">
        <f t="shared" ref="O193:T193" si="175">ROUND(AB193,2)</f>
        <v>2394.2600000000002</v>
      </c>
      <c r="P193" s="2">
        <f t="shared" si="175"/>
        <v>0</v>
      </c>
      <c r="Q193" s="2">
        <f t="shared" si="175"/>
        <v>53.55</v>
      </c>
      <c r="R193" s="2">
        <f t="shared" si="175"/>
        <v>36.25</v>
      </c>
      <c r="S193" s="2">
        <f t="shared" si="175"/>
        <v>2340.71</v>
      </c>
      <c r="T193" s="2">
        <f t="shared" si="175"/>
        <v>0</v>
      </c>
      <c r="U193" s="2">
        <f>AH193</f>
        <v>8.8949999999999996</v>
      </c>
      <c r="V193" s="2">
        <f>AI193</f>
        <v>0.10070000000000001</v>
      </c>
      <c r="W193" s="2">
        <f>ROUND(AJ193,2)</f>
        <v>0</v>
      </c>
      <c r="X193" s="2">
        <f>ROUND(AK193,2)</f>
        <v>1657.37</v>
      </c>
      <c r="Y193" s="2">
        <f>ROUND(AL193,2)</f>
        <v>1233.5</v>
      </c>
      <c r="Z193" s="2"/>
      <c r="AA193" s="2"/>
      <c r="AB193" s="2">
        <f>ROUND(SUMIF(AA181:AA191,"=36401907",O181:O191),2)</f>
        <v>2394.2600000000002</v>
      </c>
      <c r="AC193" s="2">
        <f>ROUND(SUMIF(AA181:AA191,"=36401907",P181:P191),2)</f>
        <v>0</v>
      </c>
      <c r="AD193" s="2">
        <f>ROUND(SUMIF(AA181:AA191,"=36401907",Q181:Q191),2)</f>
        <v>53.55</v>
      </c>
      <c r="AE193" s="2">
        <f>ROUND(SUMIF(AA181:AA191,"=36401907",R181:R191),2)</f>
        <v>36.25</v>
      </c>
      <c r="AF193" s="2">
        <f>ROUND(SUMIF(AA181:AA191,"=36401907",S181:S191),2)</f>
        <v>2340.71</v>
      </c>
      <c r="AG193" s="2">
        <f>ROUND(SUMIF(AA181:AA191,"=36401907",T181:T191),2)</f>
        <v>0</v>
      </c>
      <c r="AH193" s="2">
        <f>SUMIF(AA181:AA191,"=36401907",U181:U191)</f>
        <v>8.8949999999999996</v>
      </c>
      <c r="AI193" s="2">
        <f>SUMIF(AA181:AA191,"=36401907",V181:V191)</f>
        <v>0.10070000000000001</v>
      </c>
      <c r="AJ193" s="2">
        <f>ROUND(SUMIF(AA181:AA191,"=36401907",W181:W191),2)</f>
        <v>0</v>
      </c>
      <c r="AK193" s="2">
        <f>ROUND(SUMIF(AA181:AA191,"=36401907",X181:X191),2)</f>
        <v>1657.37</v>
      </c>
      <c r="AL193" s="2">
        <f>ROUND(SUMIF(AA181:AA191,"=36401907",Y181:Y191),2)</f>
        <v>1233.5</v>
      </c>
      <c r="AM193" s="2"/>
      <c r="AN193" s="2"/>
      <c r="AO193" s="2">
        <f t="shared" ref="AO193:BD193" si="176">ROUND(BX193,2)</f>
        <v>0</v>
      </c>
      <c r="AP193" s="2">
        <f t="shared" si="176"/>
        <v>0</v>
      </c>
      <c r="AQ193" s="2">
        <f t="shared" si="176"/>
        <v>0</v>
      </c>
      <c r="AR193" s="2">
        <f t="shared" si="176"/>
        <v>5285.13</v>
      </c>
      <c r="AS193" s="2">
        <f t="shared" si="176"/>
        <v>5285.13</v>
      </c>
      <c r="AT193" s="2">
        <f t="shared" si="176"/>
        <v>0</v>
      </c>
      <c r="AU193" s="2">
        <f t="shared" si="176"/>
        <v>0</v>
      </c>
      <c r="AV193" s="2">
        <f t="shared" si="176"/>
        <v>0</v>
      </c>
      <c r="AW193" s="2">
        <f t="shared" si="176"/>
        <v>0</v>
      </c>
      <c r="AX193" s="2">
        <f t="shared" si="176"/>
        <v>0</v>
      </c>
      <c r="AY193" s="2">
        <f t="shared" si="176"/>
        <v>0</v>
      </c>
      <c r="AZ193" s="2">
        <f t="shared" si="176"/>
        <v>0</v>
      </c>
      <c r="BA193" s="2">
        <f t="shared" si="176"/>
        <v>0</v>
      </c>
      <c r="BB193" s="2">
        <f t="shared" si="176"/>
        <v>0</v>
      </c>
      <c r="BC193" s="2">
        <f t="shared" si="176"/>
        <v>0</v>
      </c>
      <c r="BD193" s="2">
        <f t="shared" si="176"/>
        <v>0</v>
      </c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>
        <f>ROUND(SUMIF(AA181:AA191,"=36401907",FQ181:FQ191),2)</f>
        <v>0</v>
      </c>
      <c r="BY193" s="2">
        <f>ROUND(SUMIF(AA181:AA191,"=36401907",FR181:FR191),2)</f>
        <v>0</v>
      </c>
      <c r="BZ193" s="2">
        <f>ROUND(SUMIF(AA181:AA191,"=36401907",GL181:GL191),2)</f>
        <v>0</v>
      </c>
      <c r="CA193" s="2">
        <f>ROUND(SUMIF(AA181:AA191,"=36401907",GM181:GM191),2)</f>
        <v>5285.13</v>
      </c>
      <c r="CB193" s="2">
        <f>ROUND(SUMIF(AA181:AA191,"=36401907",GN181:GN191),2)</f>
        <v>5285.13</v>
      </c>
      <c r="CC193" s="2">
        <f>ROUND(SUMIF(AA181:AA191,"=36401907",GO181:GO191),2)</f>
        <v>0</v>
      </c>
      <c r="CD193" s="2">
        <f>ROUND(SUMIF(AA181:AA191,"=36401907",GP181:GP191),2)</f>
        <v>0</v>
      </c>
      <c r="CE193" s="2">
        <f>AC193-BX193</f>
        <v>0</v>
      </c>
      <c r="CF193" s="2">
        <f>AC193-BY193</f>
        <v>0</v>
      </c>
      <c r="CG193" s="2">
        <f>BX193-BZ193</f>
        <v>0</v>
      </c>
      <c r="CH193" s="2">
        <f>AC193-BX193-BY193+BZ193</f>
        <v>0</v>
      </c>
      <c r="CI193" s="2">
        <f>BY193-BZ193</f>
        <v>0</v>
      </c>
      <c r="CJ193" s="2">
        <f>ROUND(SUMIF(AA181:AA191,"=36401907",GX181:GX191),2)</f>
        <v>0</v>
      </c>
      <c r="CK193" s="2">
        <f>ROUND(SUMIF(AA181:AA191,"=36401907",GY181:GY191),2)</f>
        <v>0</v>
      </c>
      <c r="CL193" s="2">
        <f>ROUND(SUMIF(AA181:AA191,"=36401907",GZ181:GZ191),2)</f>
        <v>0</v>
      </c>
      <c r="CM193" s="2">
        <f>ROUND(SUMIF(AA181:AA191,"=36401907",HD181:HD191),2)</f>
        <v>0</v>
      </c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>
        <v>0</v>
      </c>
    </row>
    <row r="195" spans="1:206">
      <c r="A195" s="4">
        <v>50</v>
      </c>
      <c r="B195" s="4">
        <v>0</v>
      </c>
      <c r="C195" s="4">
        <v>0</v>
      </c>
      <c r="D195" s="4">
        <v>1</v>
      </c>
      <c r="E195" s="4">
        <v>201</v>
      </c>
      <c r="F195" s="4">
        <f>ROUND(Source!O193,O195)</f>
        <v>2394.2600000000002</v>
      </c>
      <c r="G195" s="4" t="s">
        <v>71</v>
      </c>
      <c r="H195" s="4" t="s">
        <v>72</v>
      </c>
      <c r="I195" s="4"/>
      <c r="J195" s="4"/>
      <c r="K195" s="4">
        <v>201</v>
      </c>
      <c r="L195" s="4">
        <v>1</v>
      </c>
      <c r="M195" s="4">
        <v>3</v>
      </c>
      <c r="N195" s="4" t="s">
        <v>3</v>
      </c>
      <c r="O195" s="4">
        <v>2</v>
      </c>
      <c r="P195" s="4"/>
      <c r="Q195" s="4"/>
      <c r="R195" s="4"/>
      <c r="S195" s="4"/>
      <c r="T195" s="4"/>
      <c r="U195" s="4"/>
      <c r="V195" s="4"/>
      <c r="W195" s="4"/>
    </row>
    <row r="196" spans="1:206">
      <c r="A196" s="4">
        <v>50</v>
      </c>
      <c r="B196" s="4">
        <v>0</v>
      </c>
      <c r="C196" s="4">
        <v>0</v>
      </c>
      <c r="D196" s="4">
        <v>1</v>
      </c>
      <c r="E196" s="4">
        <v>202</v>
      </c>
      <c r="F196" s="4">
        <f>ROUND(Source!P193,O196)</f>
        <v>0</v>
      </c>
      <c r="G196" s="4" t="s">
        <v>73</v>
      </c>
      <c r="H196" s="4" t="s">
        <v>74</v>
      </c>
      <c r="I196" s="4"/>
      <c r="J196" s="4"/>
      <c r="K196" s="4">
        <v>202</v>
      </c>
      <c r="L196" s="4">
        <v>2</v>
      </c>
      <c r="M196" s="4">
        <v>3</v>
      </c>
      <c r="N196" s="4" t="s">
        <v>3</v>
      </c>
      <c r="O196" s="4">
        <v>2</v>
      </c>
      <c r="P196" s="4"/>
      <c r="Q196" s="4"/>
      <c r="R196" s="4"/>
      <c r="S196" s="4"/>
      <c r="T196" s="4"/>
      <c r="U196" s="4"/>
      <c r="V196" s="4"/>
      <c r="W196" s="4"/>
    </row>
    <row r="197" spans="1:206">
      <c r="A197" s="4">
        <v>50</v>
      </c>
      <c r="B197" s="4">
        <v>0</v>
      </c>
      <c r="C197" s="4">
        <v>0</v>
      </c>
      <c r="D197" s="4">
        <v>1</v>
      </c>
      <c r="E197" s="4">
        <v>222</v>
      </c>
      <c r="F197" s="4">
        <f>ROUND(Source!AO193,O197)</f>
        <v>0</v>
      </c>
      <c r="G197" s="4" t="s">
        <v>75</v>
      </c>
      <c r="H197" s="4" t="s">
        <v>76</v>
      </c>
      <c r="I197" s="4"/>
      <c r="J197" s="4"/>
      <c r="K197" s="4">
        <v>222</v>
      </c>
      <c r="L197" s="4">
        <v>3</v>
      </c>
      <c r="M197" s="4">
        <v>3</v>
      </c>
      <c r="N197" s="4" t="s">
        <v>3</v>
      </c>
      <c r="O197" s="4">
        <v>2</v>
      </c>
      <c r="P197" s="4"/>
      <c r="Q197" s="4"/>
      <c r="R197" s="4"/>
      <c r="S197" s="4"/>
      <c r="T197" s="4"/>
      <c r="U197" s="4"/>
      <c r="V197" s="4"/>
      <c r="W197" s="4"/>
    </row>
    <row r="198" spans="1:206">
      <c r="A198" s="4">
        <v>50</v>
      </c>
      <c r="B198" s="4">
        <v>0</v>
      </c>
      <c r="C198" s="4">
        <v>0</v>
      </c>
      <c r="D198" s="4">
        <v>1</v>
      </c>
      <c r="E198" s="4">
        <v>225</v>
      </c>
      <c r="F198" s="4">
        <f>ROUND(Source!AV193,O198)</f>
        <v>0</v>
      </c>
      <c r="G198" s="4" t="s">
        <v>77</v>
      </c>
      <c r="H198" s="4" t="s">
        <v>78</v>
      </c>
      <c r="I198" s="4"/>
      <c r="J198" s="4"/>
      <c r="K198" s="4">
        <v>225</v>
      </c>
      <c r="L198" s="4">
        <v>4</v>
      </c>
      <c r="M198" s="4">
        <v>3</v>
      </c>
      <c r="N198" s="4" t="s">
        <v>3</v>
      </c>
      <c r="O198" s="4">
        <v>2</v>
      </c>
      <c r="P198" s="4"/>
      <c r="Q198" s="4"/>
      <c r="R198" s="4"/>
      <c r="S198" s="4"/>
      <c r="T198" s="4"/>
      <c r="U198" s="4"/>
      <c r="V198" s="4"/>
      <c r="W198" s="4"/>
    </row>
    <row r="199" spans="1:206">
      <c r="A199" s="4">
        <v>50</v>
      </c>
      <c r="B199" s="4">
        <v>0</v>
      </c>
      <c r="C199" s="4">
        <v>0</v>
      </c>
      <c r="D199" s="4">
        <v>1</v>
      </c>
      <c r="E199" s="4">
        <v>226</v>
      </c>
      <c r="F199" s="4">
        <f>ROUND(Source!AW193,O199)</f>
        <v>0</v>
      </c>
      <c r="G199" s="4" t="s">
        <v>79</v>
      </c>
      <c r="H199" s="4" t="s">
        <v>80</v>
      </c>
      <c r="I199" s="4"/>
      <c r="J199" s="4"/>
      <c r="K199" s="4">
        <v>226</v>
      </c>
      <c r="L199" s="4">
        <v>5</v>
      </c>
      <c r="M199" s="4">
        <v>3</v>
      </c>
      <c r="N199" s="4" t="s">
        <v>3</v>
      </c>
      <c r="O199" s="4">
        <v>2</v>
      </c>
      <c r="P199" s="4"/>
      <c r="Q199" s="4"/>
      <c r="R199" s="4"/>
      <c r="S199" s="4"/>
      <c r="T199" s="4"/>
      <c r="U199" s="4"/>
      <c r="V199" s="4"/>
      <c r="W199" s="4"/>
    </row>
    <row r="200" spans="1:206">
      <c r="A200" s="4">
        <v>50</v>
      </c>
      <c r="B200" s="4">
        <v>0</v>
      </c>
      <c r="C200" s="4">
        <v>0</v>
      </c>
      <c r="D200" s="4">
        <v>1</v>
      </c>
      <c r="E200" s="4">
        <v>227</v>
      </c>
      <c r="F200" s="4">
        <f>ROUND(Source!AX193,O200)</f>
        <v>0</v>
      </c>
      <c r="G200" s="4" t="s">
        <v>81</v>
      </c>
      <c r="H200" s="4" t="s">
        <v>82</v>
      </c>
      <c r="I200" s="4"/>
      <c r="J200" s="4"/>
      <c r="K200" s="4">
        <v>227</v>
      </c>
      <c r="L200" s="4">
        <v>6</v>
      </c>
      <c r="M200" s="4">
        <v>3</v>
      </c>
      <c r="N200" s="4" t="s">
        <v>3</v>
      </c>
      <c r="O200" s="4">
        <v>2</v>
      </c>
      <c r="P200" s="4"/>
      <c r="Q200" s="4"/>
      <c r="R200" s="4"/>
      <c r="S200" s="4"/>
      <c r="T200" s="4"/>
      <c r="U200" s="4"/>
      <c r="V200" s="4"/>
      <c r="W200" s="4"/>
    </row>
    <row r="201" spans="1:206">
      <c r="A201" s="4">
        <v>50</v>
      </c>
      <c r="B201" s="4">
        <v>0</v>
      </c>
      <c r="C201" s="4">
        <v>0</v>
      </c>
      <c r="D201" s="4">
        <v>1</v>
      </c>
      <c r="E201" s="4">
        <v>228</v>
      </c>
      <c r="F201" s="4">
        <f>ROUND(Source!AY193,O201)</f>
        <v>0</v>
      </c>
      <c r="G201" s="4" t="s">
        <v>83</v>
      </c>
      <c r="H201" s="4" t="s">
        <v>84</v>
      </c>
      <c r="I201" s="4"/>
      <c r="J201" s="4"/>
      <c r="K201" s="4">
        <v>228</v>
      </c>
      <c r="L201" s="4">
        <v>7</v>
      </c>
      <c r="M201" s="4">
        <v>3</v>
      </c>
      <c r="N201" s="4" t="s">
        <v>3</v>
      </c>
      <c r="O201" s="4">
        <v>2</v>
      </c>
      <c r="P201" s="4"/>
      <c r="Q201" s="4"/>
      <c r="R201" s="4"/>
      <c r="S201" s="4"/>
      <c r="T201" s="4"/>
      <c r="U201" s="4"/>
      <c r="V201" s="4"/>
      <c r="W201" s="4"/>
    </row>
    <row r="202" spans="1:206">
      <c r="A202" s="4">
        <v>50</v>
      </c>
      <c r="B202" s="4">
        <v>0</v>
      </c>
      <c r="C202" s="4">
        <v>0</v>
      </c>
      <c r="D202" s="4">
        <v>1</v>
      </c>
      <c r="E202" s="4">
        <v>216</v>
      </c>
      <c r="F202" s="4">
        <f>ROUND(Source!AP193,O202)</f>
        <v>0</v>
      </c>
      <c r="G202" s="4" t="s">
        <v>85</v>
      </c>
      <c r="H202" s="4" t="s">
        <v>86</v>
      </c>
      <c r="I202" s="4"/>
      <c r="J202" s="4"/>
      <c r="K202" s="4">
        <v>216</v>
      </c>
      <c r="L202" s="4">
        <v>8</v>
      </c>
      <c r="M202" s="4">
        <v>3</v>
      </c>
      <c r="N202" s="4" t="s">
        <v>3</v>
      </c>
      <c r="O202" s="4">
        <v>2</v>
      </c>
      <c r="P202" s="4"/>
      <c r="Q202" s="4"/>
      <c r="R202" s="4"/>
      <c r="S202" s="4"/>
      <c r="T202" s="4"/>
      <c r="U202" s="4"/>
      <c r="V202" s="4"/>
      <c r="W202" s="4"/>
    </row>
    <row r="203" spans="1:206">
      <c r="A203" s="4">
        <v>50</v>
      </c>
      <c r="B203" s="4">
        <v>0</v>
      </c>
      <c r="C203" s="4">
        <v>0</v>
      </c>
      <c r="D203" s="4">
        <v>1</v>
      </c>
      <c r="E203" s="4">
        <v>223</v>
      </c>
      <c r="F203" s="4">
        <f>ROUND(Source!AQ193,O203)</f>
        <v>0</v>
      </c>
      <c r="G203" s="4" t="s">
        <v>87</v>
      </c>
      <c r="H203" s="4" t="s">
        <v>88</v>
      </c>
      <c r="I203" s="4"/>
      <c r="J203" s="4"/>
      <c r="K203" s="4">
        <v>223</v>
      </c>
      <c r="L203" s="4">
        <v>9</v>
      </c>
      <c r="M203" s="4">
        <v>3</v>
      </c>
      <c r="N203" s="4" t="s">
        <v>3</v>
      </c>
      <c r="O203" s="4">
        <v>2</v>
      </c>
      <c r="P203" s="4"/>
      <c r="Q203" s="4"/>
      <c r="R203" s="4"/>
      <c r="S203" s="4"/>
      <c r="T203" s="4"/>
      <c r="U203" s="4"/>
      <c r="V203" s="4"/>
      <c r="W203" s="4"/>
    </row>
    <row r="204" spans="1:206">
      <c r="A204" s="4">
        <v>50</v>
      </c>
      <c r="B204" s="4">
        <v>0</v>
      </c>
      <c r="C204" s="4">
        <v>0</v>
      </c>
      <c r="D204" s="4">
        <v>1</v>
      </c>
      <c r="E204" s="4">
        <v>229</v>
      </c>
      <c r="F204" s="4">
        <f>ROUND(Source!AZ193,O204)</f>
        <v>0</v>
      </c>
      <c r="G204" s="4" t="s">
        <v>89</v>
      </c>
      <c r="H204" s="4" t="s">
        <v>90</v>
      </c>
      <c r="I204" s="4"/>
      <c r="J204" s="4"/>
      <c r="K204" s="4">
        <v>229</v>
      </c>
      <c r="L204" s="4">
        <v>10</v>
      </c>
      <c r="M204" s="4">
        <v>3</v>
      </c>
      <c r="N204" s="4" t="s">
        <v>3</v>
      </c>
      <c r="O204" s="4">
        <v>2</v>
      </c>
      <c r="P204" s="4"/>
      <c r="Q204" s="4"/>
      <c r="R204" s="4"/>
      <c r="S204" s="4"/>
      <c r="T204" s="4"/>
      <c r="U204" s="4"/>
      <c r="V204" s="4"/>
      <c r="W204" s="4"/>
    </row>
    <row r="205" spans="1:206">
      <c r="A205" s="4">
        <v>50</v>
      </c>
      <c r="B205" s="4">
        <v>0</v>
      </c>
      <c r="C205" s="4">
        <v>0</v>
      </c>
      <c r="D205" s="4">
        <v>1</v>
      </c>
      <c r="E205" s="4">
        <v>203</v>
      </c>
      <c r="F205" s="4">
        <f>ROUND(Source!Q193,O205)</f>
        <v>53.55</v>
      </c>
      <c r="G205" s="4" t="s">
        <v>91</v>
      </c>
      <c r="H205" s="4" t="s">
        <v>92</v>
      </c>
      <c r="I205" s="4"/>
      <c r="J205" s="4"/>
      <c r="K205" s="4">
        <v>203</v>
      </c>
      <c r="L205" s="4">
        <v>11</v>
      </c>
      <c r="M205" s="4">
        <v>3</v>
      </c>
      <c r="N205" s="4" t="s">
        <v>3</v>
      </c>
      <c r="O205" s="4">
        <v>2</v>
      </c>
      <c r="P205" s="4"/>
      <c r="Q205" s="4"/>
      <c r="R205" s="4"/>
      <c r="S205" s="4"/>
      <c r="T205" s="4"/>
      <c r="U205" s="4"/>
      <c r="V205" s="4"/>
      <c r="W205" s="4"/>
    </row>
    <row r="206" spans="1:206">
      <c r="A206" s="4">
        <v>50</v>
      </c>
      <c r="B206" s="4">
        <v>0</v>
      </c>
      <c r="C206" s="4">
        <v>0</v>
      </c>
      <c r="D206" s="4">
        <v>1</v>
      </c>
      <c r="E206" s="4">
        <v>231</v>
      </c>
      <c r="F206" s="4">
        <f>ROUND(Source!BB193,O206)</f>
        <v>0</v>
      </c>
      <c r="G206" s="4" t="s">
        <v>93</v>
      </c>
      <c r="H206" s="4" t="s">
        <v>94</v>
      </c>
      <c r="I206" s="4"/>
      <c r="J206" s="4"/>
      <c r="K206" s="4">
        <v>231</v>
      </c>
      <c r="L206" s="4">
        <v>12</v>
      </c>
      <c r="M206" s="4">
        <v>3</v>
      </c>
      <c r="N206" s="4" t="s">
        <v>3</v>
      </c>
      <c r="O206" s="4">
        <v>2</v>
      </c>
      <c r="P206" s="4"/>
      <c r="Q206" s="4"/>
      <c r="R206" s="4"/>
      <c r="S206" s="4"/>
      <c r="T206" s="4"/>
      <c r="U206" s="4"/>
      <c r="V206" s="4"/>
      <c r="W206" s="4"/>
    </row>
    <row r="207" spans="1:206">
      <c r="A207" s="4">
        <v>50</v>
      </c>
      <c r="B207" s="4">
        <v>0</v>
      </c>
      <c r="C207" s="4">
        <v>0</v>
      </c>
      <c r="D207" s="4">
        <v>1</v>
      </c>
      <c r="E207" s="4">
        <v>204</v>
      </c>
      <c r="F207" s="4">
        <f>ROUND(Source!R193,O207)</f>
        <v>36.25</v>
      </c>
      <c r="G207" s="4" t="s">
        <v>95</v>
      </c>
      <c r="H207" s="4" t="s">
        <v>96</v>
      </c>
      <c r="I207" s="4"/>
      <c r="J207" s="4"/>
      <c r="K207" s="4">
        <v>204</v>
      </c>
      <c r="L207" s="4">
        <v>13</v>
      </c>
      <c r="M207" s="4">
        <v>3</v>
      </c>
      <c r="N207" s="4" t="s">
        <v>3</v>
      </c>
      <c r="O207" s="4">
        <v>2</v>
      </c>
      <c r="P207" s="4"/>
      <c r="Q207" s="4"/>
      <c r="R207" s="4"/>
      <c r="S207" s="4"/>
      <c r="T207" s="4"/>
      <c r="U207" s="4"/>
      <c r="V207" s="4"/>
      <c r="W207" s="4"/>
    </row>
    <row r="208" spans="1:206">
      <c r="A208" s="4">
        <v>50</v>
      </c>
      <c r="B208" s="4">
        <v>0</v>
      </c>
      <c r="C208" s="4">
        <v>0</v>
      </c>
      <c r="D208" s="4">
        <v>1</v>
      </c>
      <c r="E208" s="4">
        <v>205</v>
      </c>
      <c r="F208" s="4">
        <f>ROUND(Source!S193,O208)</f>
        <v>2340.71</v>
      </c>
      <c r="G208" s="4" t="s">
        <v>97</v>
      </c>
      <c r="H208" s="4" t="s">
        <v>98</v>
      </c>
      <c r="I208" s="4"/>
      <c r="J208" s="4"/>
      <c r="K208" s="4">
        <v>205</v>
      </c>
      <c r="L208" s="4">
        <v>14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/>
    </row>
    <row r="209" spans="1:23">
      <c r="A209" s="4">
        <v>50</v>
      </c>
      <c r="B209" s="4">
        <v>0</v>
      </c>
      <c r="C209" s="4">
        <v>0</v>
      </c>
      <c r="D209" s="4">
        <v>1</v>
      </c>
      <c r="E209" s="4">
        <v>232</v>
      </c>
      <c r="F209" s="4">
        <f>ROUND(Source!BC193,O209)</f>
        <v>0</v>
      </c>
      <c r="G209" s="4" t="s">
        <v>99</v>
      </c>
      <c r="H209" s="4" t="s">
        <v>100</v>
      </c>
      <c r="I209" s="4"/>
      <c r="J209" s="4"/>
      <c r="K209" s="4">
        <v>232</v>
      </c>
      <c r="L209" s="4">
        <v>15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/>
    </row>
    <row r="210" spans="1:23">
      <c r="A210" s="4">
        <v>50</v>
      </c>
      <c r="B210" s="4">
        <v>0</v>
      </c>
      <c r="C210" s="4">
        <v>0</v>
      </c>
      <c r="D210" s="4">
        <v>1</v>
      </c>
      <c r="E210" s="4">
        <v>214</v>
      </c>
      <c r="F210" s="4">
        <f>ROUND(Source!AS193,O210)</f>
        <v>5285.13</v>
      </c>
      <c r="G210" s="4" t="s">
        <v>101</v>
      </c>
      <c r="H210" s="4" t="s">
        <v>102</v>
      </c>
      <c r="I210" s="4"/>
      <c r="J210" s="4"/>
      <c r="K210" s="4">
        <v>214</v>
      </c>
      <c r="L210" s="4">
        <v>16</v>
      </c>
      <c r="M210" s="4">
        <v>3</v>
      </c>
      <c r="N210" s="4" t="s">
        <v>3</v>
      </c>
      <c r="O210" s="4">
        <v>2</v>
      </c>
      <c r="P210" s="4"/>
      <c r="Q210" s="4"/>
      <c r="R210" s="4"/>
      <c r="S210" s="4"/>
      <c r="T210" s="4"/>
      <c r="U210" s="4"/>
      <c r="V210" s="4"/>
      <c r="W210" s="4"/>
    </row>
    <row r="211" spans="1:23">
      <c r="A211" s="4">
        <v>50</v>
      </c>
      <c r="B211" s="4">
        <v>0</v>
      </c>
      <c r="C211" s="4">
        <v>0</v>
      </c>
      <c r="D211" s="4">
        <v>1</v>
      </c>
      <c r="E211" s="4">
        <v>215</v>
      </c>
      <c r="F211" s="4">
        <f>ROUND(Source!AT193,O211)</f>
        <v>0</v>
      </c>
      <c r="G211" s="4" t="s">
        <v>103</v>
      </c>
      <c r="H211" s="4" t="s">
        <v>104</v>
      </c>
      <c r="I211" s="4"/>
      <c r="J211" s="4"/>
      <c r="K211" s="4">
        <v>215</v>
      </c>
      <c r="L211" s="4">
        <v>17</v>
      </c>
      <c r="M211" s="4">
        <v>3</v>
      </c>
      <c r="N211" s="4" t="s">
        <v>3</v>
      </c>
      <c r="O211" s="4">
        <v>2</v>
      </c>
      <c r="P211" s="4"/>
      <c r="Q211" s="4"/>
      <c r="R211" s="4"/>
      <c r="S211" s="4"/>
      <c r="T211" s="4"/>
      <c r="U211" s="4"/>
      <c r="V211" s="4"/>
      <c r="W211" s="4"/>
    </row>
    <row r="212" spans="1:23">
      <c r="A212" s="4">
        <v>50</v>
      </c>
      <c r="B212" s="4">
        <v>0</v>
      </c>
      <c r="C212" s="4">
        <v>0</v>
      </c>
      <c r="D212" s="4">
        <v>1</v>
      </c>
      <c r="E212" s="4">
        <v>217</v>
      </c>
      <c r="F212" s="4">
        <f>ROUND(Source!AU193,O212)</f>
        <v>0</v>
      </c>
      <c r="G212" s="4" t="s">
        <v>105</v>
      </c>
      <c r="H212" s="4" t="s">
        <v>106</v>
      </c>
      <c r="I212" s="4"/>
      <c r="J212" s="4"/>
      <c r="K212" s="4">
        <v>217</v>
      </c>
      <c r="L212" s="4">
        <v>18</v>
      </c>
      <c r="M212" s="4">
        <v>3</v>
      </c>
      <c r="N212" s="4" t="s">
        <v>3</v>
      </c>
      <c r="O212" s="4">
        <v>2</v>
      </c>
      <c r="P212" s="4"/>
      <c r="Q212" s="4"/>
      <c r="R212" s="4"/>
      <c r="S212" s="4"/>
      <c r="T212" s="4"/>
      <c r="U212" s="4"/>
      <c r="V212" s="4"/>
      <c r="W212" s="4"/>
    </row>
    <row r="213" spans="1:23">
      <c r="A213" s="4">
        <v>50</v>
      </c>
      <c r="B213" s="4">
        <v>0</v>
      </c>
      <c r="C213" s="4">
        <v>0</v>
      </c>
      <c r="D213" s="4">
        <v>1</v>
      </c>
      <c r="E213" s="4">
        <v>230</v>
      </c>
      <c r="F213" s="4">
        <f>ROUND(Source!BA193,O213)</f>
        <v>0</v>
      </c>
      <c r="G213" s="4" t="s">
        <v>107</v>
      </c>
      <c r="H213" s="4" t="s">
        <v>108</v>
      </c>
      <c r="I213" s="4"/>
      <c r="J213" s="4"/>
      <c r="K213" s="4">
        <v>230</v>
      </c>
      <c r="L213" s="4">
        <v>19</v>
      </c>
      <c r="M213" s="4">
        <v>3</v>
      </c>
      <c r="N213" s="4" t="s">
        <v>3</v>
      </c>
      <c r="O213" s="4">
        <v>2</v>
      </c>
      <c r="P213" s="4"/>
      <c r="Q213" s="4"/>
      <c r="R213" s="4"/>
      <c r="S213" s="4"/>
      <c r="T213" s="4"/>
      <c r="U213" s="4"/>
      <c r="V213" s="4"/>
      <c r="W213" s="4"/>
    </row>
    <row r="214" spans="1:23">
      <c r="A214" s="4">
        <v>50</v>
      </c>
      <c r="B214" s="4">
        <v>0</v>
      </c>
      <c r="C214" s="4">
        <v>0</v>
      </c>
      <c r="D214" s="4">
        <v>1</v>
      </c>
      <c r="E214" s="4">
        <v>206</v>
      </c>
      <c r="F214" s="4">
        <f>ROUND(Source!T193,O214)</f>
        <v>0</v>
      </c>
      <c r="G214" s="4" t="s">
        <v>109</v>
      </c>
      <c r="H214" s="4" t="s">
        <v>110</v>
      </c>
      <c r="I214" s="4"/>
      <c r="J214" s="4"/>
      <c r="K214" s="4">
        <v>206</v>
      </c>
      <c r="L214" s="4">
        <v>20</v>
      </c>
      <c r="M214" s="4">
        <v>3</v>
      </c>
      <c r="N214" s="4" t="s">
        <v>3</v>
      </c>
      <c r="O214" s="4">
        <v>2</v>
      </c>
      <c r="P214" s="4"/>
      <c r="Q214" s="4"/>
      <c r="R214" s="4"/>
      <c r="S214" s="4"/>
      <c r="T214" s="4"/>
      <c r="U214" s="4"/>
      <c r="V214" s="4"/>
      <c r="W214" s="4"/>
    </row>
    <row r="215" spans="1:23">
      <c r="A215" s="4">
        <v>50</v>
      </c>
      <c r="B215" s="4">
        <v>0</v>
      </c>
      <c r="C215" s="4">
        <v>0</v>
      </c>
      <c r="D215" s="4">
        <v>1</v>
      </c>
      <c r="E215" s="4">
        <v>207</v>
      </c>
      <c r="F215" s="4">
        <f>Source!U193</f>
        <v>8.8949999999999996</v>
      </c>
      <c r="G215" s="4" t="s">
        <v>111</v>
      </c>
      <c r="H215" s="4" t="s">
        <v>112</v>
      </c>
      <c r="I215" s="4"/>
      <c r="J215" s="4"/>
      <c r="K215" s="4">
        <v>207</v>
      </c>
      <c r="L215" s="4">
        <v>21</v>
      </c>
      <c r="M215" s="4">
        <v>3</v>
      </c>
      <c r="N215" s="4" t="s">
        <v>3</v>
      </c>
      <c r="O215" s="4">
        <v>-1</v>
      </c>
      <c r="P215" s="4"/>
      <c r="Q215" s="4"/>
      <c r="R215" s="4"/>
      <c r="S215" s="4"/>
      <c r="T215" s="4"/>
      <c r="U215" s="4"/>
      <c r="V215" s="4"/>
      <c r="W215" s="4"/>
    </row>
    <row r="216" spans="1:23">
      <c r="A216" s="4">
        <v>50</v>
      </c>
      <c r="B216" s="4">
        <v>0</v>
      </c>
      <c r="C216" s="4">
        <v>0</v>
      </c>
      <c r="D216" s="4">
        <v>1</v>
      </c>
      <c r="E216" s="4">
        <v>208</v>
      </c>
      <c r="F216" s="4">
        <f>Source!V193</f>
        <v>0.10070000000000001</v>
      </c>
      <c r="G216" s="4" t="s">
        <v>113</v>
      </c>
      <c r="H216" s="4" t="s">
        <v>114</v>
      </c>
      <c r="I216" s="4"/>
      <c r="J216" s="4"/>
      <c r="K216" s="4">
        <v>208</v>
      </c>
      <c r="L216" s="4">
        <v>22</v>
      </c>
      <c r="M216" s="4">
        <v>3</v>
      </c>
      <c r="N216" s="4" t="s">
        <v>3</v>
      </c>
      <c r="O216" s="4">
        <v>-1</v>
      </c>
      <c r="P216" s="4"/>
      <c r="Q216" s="4"/>
      <c r="R216" s="4"/>
      <c r="S216" s="4"/>
      <c r="T216" s="4"/>
      <c r="U216" s="4"/>
      <c r="V216" s="4"/>
      <c r="W216" s="4"/>
    </row>
    <row r="217" spans="1:23">
      <c r="A217" s="4">
        <v>50</v>
      </c>
      <c r="B217" s="4">
        <v>0</v>
      </c>
      <c r="C217" s="4">
        <v>0</v>
      </c>
      <c r="D217" s="4">
        <v>1</v>
      </c>
      <c r="E217" s="4">
        <v>209</v>
      </c>
      <c r="F217" s="4">
        <f>ROUND(Source!W193,O217)</f>
        <v>0</v>
      </c>
      <c r="G217" s="4" t="s">
        <v>115</v>
      </c>
      <c r="H217" s="4" t="s">
        <v>116</v>
      </c>
      <c r="I217" s="4"/>
      <c r="J217" s="4"/>
      <c r="K217" s="4">
        <v>209</v>
      </c>
      <c r="L217" s="4">
        <v>23</v>
      </c>
      <c r="M217" s="4">
        <v>3</v>
      </c>
      <c r="N217" s="4" t="s">
        <v>3</v>
      </c>
      <c r="O217" s="4">
        <v>2</v>
      </c>
      <c r="P217" s="4"/>
      <c r="Q217" s="4"/>
      <c r="R217" s="4"/>
      <c r="S217" s="4"/>
      <c r="T217" s="4"/>
      <c r="U217" s="4"/>
      <c r="V217" s="4"/>
      <c r="W217" s="4"/>
    </row>
    <row r="218" spans="1:23">
      <c r="A218" s="4">
        <v>50</v>
      </c>
      <c r="B218" s="4">
        <v>0</v>
      </c>
      <c r="C218" s="4">
        <v>0</v>
      </c>
      <c r="D218" s="4">
        <v>1</v>
      </c>
      <c r="E218" s="4">
        <v>233</v>
      </c>
      <c r="F218" s="4">
        <f>ROUND(Source!BD193,O218)</f>
        <v>0</v>
      </c>
      <c r="G218" s="4" t="s">
        <v>117</v>
      </c>
      <c r="H218" s="4" t="s">
        <v>118</v>
      </c>
      <c r="I218" s="4"/>
      <c r="J218" s="4"/>
      <c r="K218" s="4">
        <v>233</v>
      </c>
      <c r="L218" s="4">
        <v>24</v>
      </c>
      <c r="M218" s="4">
        <v>3</v>
      </c>
      <c r="N218" s="4" t="s">
        <v>3</v>
      </c>
      <c r="O218" s="4">
        <v>2</v>
      </c>
      <c r="P218" s="4"/>
      <c r="Q218" s="4"/>
      <c r="R218" s="4"/>
      <c r="S218" s="4"/>
      <c r="T218" s="4"/>
      <c r="U218" s="4"/>
      <c r="V218" s="4"/>
      <c r="W218" s="4"/>
    </row>
    <row r="219" spans="1:23">
      <c r="A219" s="4">
        <v>50</v>
      </c>
      <c r="B219" s="4">
        <v>0</v>
      </c>
      <c r="C219" s="4">
        <v>0</v>
      </c>
      <c r="D219" s="4">
        <v>1</v>
      </c>
      <c r="E219" s="4">
        <v>210</v>
      </c>
      <c r="F219" s="4">
        <f>ROUND(Source!X193,O219)</f>
        <v>1657.37</v>
      </c>
      <c r="G219" s="4" t="s">
        <v>119</v>
      </c>
      <c r="H219" s="4" t="s">
        <v>120</v>
      </c>
      <c r="I219" s="4"/>
      <c r="J219" s="4"/>
      <c r="K219" s="4">
        <v>210</v>
      </c>
      <c r="L219" s="4">
        <v>25</v>
      </c>
      <c r="M219" s="4">
        <v>3</v>
      </c>
      <c r="N219" s="4" t="s">
        <v>3</v>
      </c>
      <c r="O219" s="4">
        <v>2</v>
      </c>
      <c r="P219" s="4"/>
      <c r="Q219" s="4"/>
      <c r="R219" s="4"/>
      <c r="S219" s="4"/>
      <c r="T219" s="4"/>
      <c r="U219" s="4"/>
      <c r="V219" s="4"/>
      <c r="W219" s="4"/>
    </row>
    <row r="220" spans="1:23">
      <c r="A220" s="4">
        <v>50</v>
      </c>
      <c r="B220" s="4">
        <v>0</v>
      </c>
      <c r="C220" s="4">
        <v>0</v>
      </c>
      <c r="D220" s="4">
        <v>1</v>
      </c>
      <c r="E220" s="4">
        <v>211</v>
      </c>
      <c r="F220" s="4">
        <f>ROUND(Source!Y193,O220)</f>
        <v>1233.5</v>
      </c>
      <c r="G220" s="4" t="s">
        <v>121</v>
      </c>
      <c r="H220" s="4" t="s">
        <v>122</v>
      </c>
      <c r="I220" s="4"/>
      <c r="J220" s="4"/>
      <c r="K220" s="4">
        <v>211</v>
      </c>
      <c r="L220" s="4">
        <v>26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/>
    </row>
    <row r="221" spans="1:23">
      <c r="A221" s="4">
        <v>50</v>
      </c>
      <c r="B221" s="4">
        <v>0</v>
      </c>
      <c r="C221" s="4">
        <v>0</v>
      </c>
      <c r="D221" s="4">
        <v>1</v>
      </c>
      <c r="E221" s="4">
        <v>0</v>
      </c>
      <c r="F221" s="4">
        <f>ROUND(Source!AR193,O221)</f>
        <v>5285.13</v>
      </c>
      <c r="G221" s="4" t="s">
        <v>123</v>
      </c>
      <c r="H221" s="4" t="s">
        <v>124</v>
      </c>
      <c r="I221" s="4"/>
      <c r="J221" s="4"/>
      <c r="K221" s="4">
        <v>224</v>
      </c>
      <c r="L221" s="4">
        <v>27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/>
    </row>
    <row r="222" spans="1:23">
      <c r="A222" s="4">
        <v>50</v>
      </c>
      <c r="B222" s="4">
        <v>1</v>
      </c>
      <c r="C222" s="4">
        <v>0</v>
      </c>
      <c r="D222" s="4">
        <v>2</v>
      </c>
      <c r="E222" s="4">
        <v>0</v>
      </c>
      <c r="F222" s="4">
        <f>ROUND(F221*0.18,O222)</f>
        <v>951.3</v>
      </c>
      <c r="G222" s="4" t="s">
        <v>125</v>
      </c>
      <c r="H222" s="4" t="s">
        <v>125</v>
      </c>
      <c r="I222" s="4"/>
      <c r="J222" s="4"/>
      <c r="K222" s="4">
        <v>212</v>
      </c>
      <c r="L222" s="4">
        <v>28</v>
      </c>
      <c r="M222" s="4">
        <v>0</v>
      </c>
      <c r="N222" s="4" t="s">
        <v>3</v>
      </c>
      <c r="O222" s="4">
        <v>1</v>
      </c>
      <c r="P222" s="4"/>
      <c r="Q222" s="4"/>
      <c r="R222" s="4"/>
      <c r="S222" s="4"/>
      <c r="T222" s="4"/>
      <c r="U222" s="4"/>
      <c r="V222" s="4"/>
      <c r="W222" s="4"/>
    </row>
    <row r="223" spans="1:23">
      <c r="A223" s="4">
        <v>50</v>
      </c>
      <c r="B223" s="4">
        <v>1</v>
      </c>
      <c r="C223" s="4">
        <v>0</v>
      </c>
      <c r="D223" s="4">
        <v>2</v>
      </c>
      <c r="E223" s="4">
        <v>224</v>
      </c>
      <c r="F223" s="4">
        <f>ROUND(F221*1.18,O223)</f>
        <v>6236.5</v>
      </c>
      <c r="G223" s="4" t="s">
        <v>126</v>
      </c>
      <c r="H223" s="4" t="s">
        <v>127</v>
      </c>
      <c r="I223" s="4"/>
      <c r="J223" s="4"/>
      <c r="K223" s="4">
        <v>212</v>
      </c>
      <c r="L223" s="4">
        <v>29</v>
      </c>
      <c r="M223" s="4">
        <v>0</v>
      </c>
      <c r="N223" s="4" t="s">
        <v>3</v>
      </c>
      <c r="O223" s="4">
        <v>1</v>
      </c>
      <c r="P223" s="4"/>
      <c r="Q223" s="4"/>
      <c r="R223" s="4"/>
      <c r="S223" s="4"/>
      <c r="T223" s="4"/>
      <c r="U223" s="4"/>
      <c r="V223" s="4"/>
      <c r="W223" s="4"/>
    </row>
    <row r="225" spans="1:245">
      <c r="A225" s="1">
        <v>5</v>
      </c>
      <c r="B225" s="1">
        <v>1</v>
      </c>
      <c r="C225" s="1"/>
      <c r="D225" s="1">
        <f>ROW(A258)</f>
        <v>258</v>
      </c>
      <c r="E225" s="1"/>
      <c r="F225" s="1" t="s">
        <v>15</v>
      </c>
      <c r="G225" s="1" t="s">
        <v>128</v>
      </c>
      <c r="H225" s="1" t="s">
        <v>3</v>
      </c>
      <c r="I225" s="1">
        <v>0</v>
      </c>
      <c r="J225" s="1"/>
      <c r="K225" s="1">
        <v>0</v>
      </c>
      <c r="L225" s="1"/>
      <c r="M225" s="1" t="s">
        <v>3</v>
      </c>
      <c r="N225" s="1"/>
      <c r="O225" s="1"/>
      <c r="P225" s="1"/>
      <c r="Q225" s="1"/>
      <c r="R225" s="1"/>
      <c r="S225" s="1">
        <v>0</v>
      </c>
      <c r="T225" s="1"/>
      <c r="U225" s="1" t="s">
        <v>3</v>
      </c>
      <c r="V225" s="1">
        <v>0</v>
      </c>
      <c r="W225" s="1"/>
      <c r="X225" s="1"/>
      <c r="Y225" s="1"/>
      <c r="Z225" s="1"/>
      <c r="AA225" s="1"/>
      <c r="AB225" s="1" t="s">
        <v>3</v>
      </c>
      <c r="AC225" s="1" t="s">
        <v>3</v>
      </c>
      <c r="AD225" s="1" t="s">
        <v>3</v>
      </c>
      <c r="AE225" s="1" t="s">
        <v>3</v>
      </c>
      <c r="AF225" s="1" t="s">
        <v>3</v>
      </c>
      <c r="AG225" s="1" t="s">
        <v>3</v>
      </c>
      <c r="AH225" s="1"/>
      <c r="AI225" s="1"/>
      <c r="AJ225" s="1"/>
      <c r="AK225" s="1"/>
      <c r="AL225" s="1"/>
      <c r="AM225" s="1"/>
      <c r="AN225" s="1"/>
      <c r="AO225" s="1"/>
      <c r="AP225" s="1" t="s">
        <v>3</v>
      </c>
      <c r="AQ225" s="1" t="s">
        <v>3</v>
      </c>
      <c r="AR225" s="1" t="s">
        <v>3</v>
      </c>
      <c r="AS225" s="1"/>
      <c r="AT225" s="1"/>
      <c r="AU225" s="1"/>
      <c r="AV225" s="1"/>
      <c r="AW225" s="1"/>
      <c r="AX225" s="1"/>
      <c r="AY225" s="1"/>
      <c r="AZ225" s="1" t="s">
        <v>3</v>
      </c>
      <c r="BA225" s="1"/>
      <c r="BB225" s="1" t="s">
        <v>3</v>
      </c>
      <c r="BC225" s="1" t="s">
        <v>3</v>
      </c>
      <c r="BD225" s="1" t="s">
        <v>3</v>
      </c>
      <c r="BE225" s="1" t="s">
        <v>3</v>
      </c>
      <c r="BF225" s="1" t="s">
        <v>3</v>
      </c>
      <c r="BG225" s="1" t="s">
        <v>3</v>
      </c>
      <c r="BH225" s="1" t="s">
        <v>3</v>
      </c>
      <c r="BI225" s="1" t="s">
        <v>3</v>
      </c>
      <c r="BJ225" s="1" t="s">
        <v>3</v>
      </c>
      <c r="BK225" s="1" t="s">
        <v>3</v>
      </c>
      <c r="BL225" s="1" t="s">
        <v>3</v>
      </c>
      <c r="BM225" s="1" t="s">
        <v>3</v>
      </c>
      <c r="BN225" s="1" t="s">
        <v>3</v>
      </c>
      <c r="BO225" s="1" t="s">
        <v>3</v>
      </c>
      <c r="BP225" s="1" t="s">
        <v>3</v>
      </c>
      <c r="BQ225" s="1"/>
      <c r="BR225" s="1"/>
      <c r="BS225" s="1"/>
      <c r="BT225" s="1"/>
      <c r="BU225" s="1"/>
      <c r="BV225" s="1"/>
      <c r="BW225" s="1"/>
      <c r="BX225" s="1">
        <v>0</v>
      </c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>
        <v>0</v>
      </c>
    </row>
    <row r="227" spans="1:245">
      <c r="A227" s="2">
        <v>52</v>
      </c>
      <c r="B227" s="2">
        <f t="shared" ref="B227:G227" si="177">B258</f>
        <v>1</v>
      </c>
      <c r="C227" s="2">
        <f t="shared" si="177"/>
        <v>5</v>
      </c>
      <c r="D227" s="2">
        <f t="shared" si="177"/>
        <v>225</v>
      </c>
      <c r="E227" s="2">
        <f t="shared" si="177"/>
        <v>0</v>
      </c>
      <c r="F227" s="2" t="str">
        <f t="shared" si="177"/>
        <v>Новый подраздел</v>
      </c>
      <c r="G227" s="2" t="str">
        <f t="shared" si="177"/>
        <v>ремонт</v>
      </c>
      <c r="H227" s="2"/>
      <c r="I227" s="2"/>
      <c r="J227" s="2"/>
      <c r="K227" s="2"/>
      <c r="L227" s="2"/>
      <c r="M227" s="2"/>
      <c r="N227" s="2"/>
      <c r="O227" s="2">
        <f t="shared" ref="O227:AT227" si="178">O258</f>
        <v>96065.59</v>
      </c>
      <c r="P227" s="2">
        <f t="shared" si="178"/>
        <v>64221.26</v>
      </c>
      <c r="Q227" s="2">
        <f t="shared" si="178"/>
        <v>1281.98</v>
      </c>
      <c r="R227" s="2">
        <f t="shared" si="178"/>
        <v>498.63</v>
      </c>
      <c r="S227" s="2">
        <f t="shared" si="178"/>
        <v>30562.35</v>
      </c>
      <c r="T227" s="2">
        <f t="shared" si="178"/>
        <v>0</v>
      </c>
      <c r="U227" s="2">
        <f t="shared" si="178"/>
        <v>102.10397250000001</v>
      </c>
      <c r="V227" s="2">
        <f t="shared" si="178"/>
        <v>1.4069125</v>
      </c>
      <c r="W227" s="2">
        <f t="shared" si="178"/>
        <v>511.48</v>
      </c>
      <c r="X227" s="2">
        <f t="shared" si="178"/>
        <v>27498.98</v>
      </c>
      <c r="Y227" s="2">
        <f t="shared" si="178"/>
        <v>13843.55</v>
      </c>
      <c r="Z227" s="2">
        <f t="shared" si="178"/>
        <v>0</v>
      </c>
      <c r="AA227" s="2">
        <f t="shared" si="178"/>
        <v>0</v>
      </c>
      <c r="AB227" s="2">
        <f t="shared" si="178"/>
        <v>96065.59</v>
      </c>
      <c r="AC227" s="2">
        <f t="shared" si="178"/>
        <v>64221.26</v>
      </c>
      <c r="AD227" s="2">
        <f t="shared" si="178"/>
        <v>1281.98</v>
      </c>
      <c r="AE227" s="2">
        <f t="shared" si="178"/>
        <v>498.63</v>
      </c>
      <c r="AF227" s="2">
        <f t="shared" si="178"/>
        <v>30562.35</v>
      </c>
      <c r="AG227" s="2">
        <f t="shared" si="178"/>
        <v>0</v>
      </c>
      <c r="AH227" s="2">
        <f t="shared" si="178"/>
        <v>102.10397250000001</v>
      </c>
      <c r="AI227" s="2">
        <f t="shared" si="178"/>
        <v>1.4069125</v>
      </c>
      <c r="AJ227" s="2">
        <f t="shared" si="178"/>
        <v>511.48</v>
      </c>
      <c r="AK227" s="2">
        <f t="shared" si="178"/>
        <v>27498.98</v>
      </c>
      <c r="AL227" s="2">
        <f t="shared" si="178"/>
        <v>13843.55</v>
      </c>
      <c r="AM227" s="2">
        <f t="shared" si="178"/>
        <v>0</v>
      </c>
      <c r="AN227" s="2">
        <f t="shared" si="178"/>
        <v>0</v>
      </c>
      <c r="AO227" s="2">
        <f t="shared" si="178"/>
        <v>0</v>
      </c>
      <c r="AP227" s="2">
        <f t="shared" si="178"/>
        <v>0</v>
      </c>
      <c r="AQ227" s="2">
        <f t="shared" si="178"/>
        <v>0</v>
      </c>
      <c r="AR227" s="2">
        <f t="shared" si="178"/>
        <v>137408.12</v>
      </c>
      <c r="AS227" s="2">
        <f t="shared" si="178"/>
        <v>132041.98000000001</v>
      </c>
      <c r="AT227" s="2">
        <f t="shared" si="178"/>
        <v>5366.14</v>
      </c>
      <c r="AU227" s="2">
        <f t="shared" ref="AU227:BZ227" si="179">AU258</f>
        <v>0</v>
      </c>
      <c r="AV227" s="2">
        <f t="shared" si="179"/>
        <v>64221.26</v>
      </c>
      <c r="AW227" s="2">
        <f t="shared" si="179"/>
        <v>64221.26</v>
      </c>
      <c r="AX227" s="2">
        <f t="shared" si="179"/>
        <v>0</v>
      </c>
      <c r="AY227" s="2">
        <f t="shared" si="179"/>
        <v>64221.26</v>
      </c>
      <c r="AZ227" s="2">
        <f t="shared" si="179"/>
        <v>0</v>
      </c>
      <c r="BA227" s="2">
        <f t="shared" si="179"/>
        <v>0</v>
      </c>
      <c r="BB227" s="2">
        <f t="shared" si="179"/>
        <v>0</v>
      </c>
      <c r="BC227" s="2">
        <f t="shared" si="179"/>
        <v>0</v>
      </c>
      <c r="BD227" s="2">
        <f t="shared" si="179"/>
        <v>0</v>
      </c>
      <c r="BE227" s="2">
        <f t="shared" si="179"/>
        <v>0</v>
      </c>
      <c r="BF227" s="2">
        <f t="shared" si="179"/>
        <v>0</v>
      </c>
      <c r="BG227" s="2">
        <f t="shared" si="179"/>
        <v>0</v>
      </c>
      <c r="BH227" s="2">
        <f t="shared" si="179"/>
        <v>0</v>
      </c>
      <c r="BI227" s="2">
        <f t="shared" si="179"/>
        <v>0</v>
      </c>
      <c r="BJ227" s="2">
        <f t="shared" si="179"/>
        <v>0</v>
      </c>
      <c r="BK227" s="2">
        <f t="shared" si="179"/>
        <v>0</v>
      </c>
      <c r="BL227" s="2">
        <f t="shared" si="179"/>
        <v>0</v>
      </c>
      <c r="BM227" s="2">
        <f t="shared" si="179"/>
        <v>0</v>
      </c>
      <c r="BN227" s="2">
        <f t="shared" si="179"/>
        <v>0</v>
      </c>
      <c r="BO227" s="2">
        <f t="shared" si="179"/>
        <v>0</v>
      </c>
      <c r="BP227" s="2">
        <f t="shared" si="179"/>
        <v>0</v>
      </c>
      <c r="BQ227" s="2">
        <f t="shared" si="179"/>
        <v>0</v>
      </c>
      <c r="BR227" s="2">
        <f t="shared" si="179"/>
        <v>0</v>
      </c>
      <c r="BS227" s="2">
        <f t="shared" si="179"/>
        <v>0</v>
      </c>
      <c r="BT227" s="2">
        <f t="shared" si="179"/>
        <v>0</v>
      </c>
      <c r="BU227" s="2">
        <f t="shared" si="179"/>
        <v>0</v>
      </c>
      <c r="BV227" s="2">
        <f t="shared" si="179"/>
        <v>0</v>
      </c>
      <c r="BW227" s="2">
        <f t="shared" si="179"/>
        <v>0</v>
      </c>
      <c r="BX227" s="2">
        <f t="shared" si="179"/>
        <v>0</v>
      </c>
      <c r="BY227" s="2">
        <f t="shared" si="179"/>
        <v>0</v>
      </c>
      <c r="BZ227" s="2">
        <f t="shared" si="179"/>
        <v>0</v>
      </c>
      <c r="CA227" s="2">
        <f t="shared" ref="CA227:DF227" si="180">CA258</f>
        <v>137408.12</v>
      </c>
      <c r="CB227" s="2">
        <f t="shared" si="180"/>
        <v>132041.98000000001</v>
      </c>
      <c r="CC227" s="2">
        <f t="shared" si="180"/>
        <v>5366.14</v>
      </c>
      <c r="CD227" s="2">
        <f t="shared" si="180"/>
        <v>0</v>
      </c>
      <c r="CE227" s="2">
        <f t="shared" si="180"/>
        <v>64221.26</v>
      </c>
      <c r="CF227" s="2">
        <f t="shared" si="180"/>
        <v>64221.26</v>
      </c>
      <c r="CG227" s="2">
        <f t="shared" si="180"/>
        <v>0</v>
      </c>
      <c r="CH227" s="2">
        <f t="shared" si="180"/>
        <v>64221.26</v>
      </c>
      <c r="CI227" s="2">
        <f t="shared" si="180"/>
        <v>0</v>
      </c>
      <c r="CJ227" s="2">
        <f t="shared" si="180"/>
        <v>0</v>
      </c>
      <c r="CK227" s="2">
        <f t="shared" si="180"/>
        <v>0</v>
      </c>
      <c r="CL227" s="2">
        <f t="shared" si="180"/>
        <v>0</v>
      </c>
      <c r="CM227" s="2">
        <f t="shared" si="180"/>
        <v>0</v>
      </c>
      <c r="CN227" s="2">
        <f t="shared" si="180"/>
        <v>0</v>
      </c>
      <c r="CO227" s="2">
        <f t="shared" si="180"/>
        <v>0</v>
      </c>
      <c r="CP227" s="2">
        <f t="shared" si="180"/>
        <v>0</v>
      </c>
      <c r="CQ227" s="2">
        <f t="shared" si="180"/>
        <v>0</v>
      </c>
      <c r="CR227" s="2">
        <f t="shared" si="180"/>
        <v>0</v>
      </c>
      <c r="CS227" s="2">
        <f t="shared" si="180"/>
        <v>0</v>
      </c>
      <c r="CT227" s="2">
        <f t="shared" si="180"/>
        <v>0</v>
      </c>
      <c r="CU227" s="2">
        <f t="shared" si="180"/>
        <v>0</v>
      </c>
      <c r="CV227" s="2">
        <f t="shared" si="180"/>
        <v>0</v>
      </c>
      <c r="CW227" s="2">
        <f t="shared" si="180"/>
        <v>0</v>
      </c>
      <c r="CX227" s="2">
        <f t="shared" si="180"/>
        <v>0</v>
      </c>
      <c r="CY227" s="2">
        <f t="shared" si="180"/>
        <v>0</v>
      </c>
      <c r="CZ227" s="2">
        <f t="shared" si="180"/>
        <v>0</v>
      </c>
      <c r="DA227" s="2">
        <f t="shared" si="180"/>
        <v>0</v>
      </c>
      <c r="DB227" s="2">
        <f t="shared" si="180"/>
        <v>0</v>
      </c>
      <c r="DC227" s="2">
        <f t="shared" si="180"/>
        <v>0</v>
      </c>
      <c r="DD227" s="2">
        <f t="shared" si="180"/>
        <v>0</v>
      </c>
      <c r="DE227" s="2">
        <f t="shared" si="180"/>
        <v>0</v>
      </c>
      <c r="DF227" s="2">
        <f t="shared" si="180"/>
        <v>0</v>
      </c>
      <c r="DG227" s="3">
        <f t="shared" ref="DG227:EL227" si="181">DG258</f>
        <v>0</v>
      </c>
      <c r="DH227" s="3">
        <f t="shared" si="181"/>
        <v>0</v>
      </c>
      <c r="DI227" s="3">
        <f t="shared" si="181"/>
        <v>0</v>
      </c>
      <c r="DJ227" s="3">
        <f t="shared" si="181"/>
        <v>0</v>
      </c>
      <c r="DK227" s="3">
        <f t="shared" si="181"/>
        <v>0</v>
      </c>
      <c r="DL227" s="3">
        <f t="shared" si="181"/>
        <v>0</v>
      </c>
      <c r="DM227" s="3">
        <f t="shared" si="181"/>
        <v>0</v>
      </c>
      <c r="DN227" s="3">
        <f t="shared" si="181"/>
        <v>0</v>
      </c>
      <c r="DO227" s="3">
        <f t="shared" si="181"/>
        <v>0</v>
      </c>
      <c r="DP227" s="3">
        <f t="shared" si="181"/>
        <v>0</v>
      </c>
      <c r="DQ227" s="3">
        <f t="shared" si="181"/>
        <v>0</v>
      </c>
      <c r="DR227" s="3">
        <f t="shared" si="181"/>
        <v>0</v>
      </c>
      <c r="DS227" s="3">
        <f t="shared" si="181"/>
        <v>0</v>
      </c>
      <c r="DT227" s="3">
        <f t="shared" si="181"/>
        <v>0</v>
      </c>
      <c r="DU227" s="3">
        <f t="shared" si="181"/>
        <v>0</v>
      </c>
      <c r="DV227" s="3">
        <f t="shared" si="181"/>
        <v>0</v>
      </c>
      <c r="DW227" s="3">
        <f t="shared" si="181"/>
        <v>0</v>
      </c>
      <c r="DX227" s="3">
        <f t="shared" si="181"/>
        <v>0</v>
      </c>
      <c r="DY227" s="3">
        <f t="shared" si="181"/>
        <v>0</v>
      </c>
      <c r="DZ227" s="3">
        <f t="shared" si="181"/>
        <v>0</v>
      </c>
      <c r="EA227" s="3">
        <f t="shared" si="181"/>
        <v>0</v>
      </c>
      <c r="EB227" s="3">
        <f t="shared" si="181"/>
        <v>0</v>
      </c>
      <c r="EC227" s="3">
        <f t="shared" si="181"/>
        <v>0</v>
      </c>
      <c r="ED227" s="3">
        <f t="shared" si="181"/>
        <v>0</v>
      </c>
      <c r="EE227" s="3">
        <f t="shared" si="181"/>
        <v>0</v>
      </c>
      <c r="EF227" s="3">
        <f t="shared" si="181"/>
        <v>0</v>
      </c>
      <c r="EG227" s="3">
        <f t="shared" si="181"/>
        <v>0</v>
      </c>
      <c r="EH227" s="3">
        <f t="shared" si="181"/>
        <v>0</v>
      </c>
      <c r="EI227" s="3">
        <f t="shared" si="181"/>
        <v>0</v>
      </c>
      <c r="EJ227" s="3">
        <f t="shared" si="181"/>
        <v>0</v>
      </c>
      <c r="EK227" s="3">
        <f t="shared" si="181"/>
        <v>0</v>
      </c>
      <c r="EL227" s="3">
        <f t="shared" si="181"/>
        <v>0</v>
      </c>
      <c r="EM227" s="3">
        <f t="shared" ref="EM227:FR227" si="182">EM258</f>
        <v>0</v>
      </c>
      <c r="EN227" s="3">
        <f t="shared" si="182"/>
        <v>0</v>
      </c>
      <c r="EO227" s="3">
        <f t="shared" si="182"/>
        <v>0</v>
      </c>
      <c r="EP227" s="3">
        <f t="shared" si="182"/>
        <v>0</v>
      </c>
      <c r="EQ227" s="3">
        <f t="shared" si="182"/>
        <v>0</v>
      </c>
      <c r="ER227" s="3">
        <f t="shared" si="182"/>
        <v>0</v>
      </c>
      <c r="ES227" s="3">
        <f t="shared" si="182"/>
        <v>0</v>
      </c>
      <c r="ET227" s="3">
        <f t="shared" si="182"/>
        <v>0</v>
      </c>
      <c r="EU227" s="3">
        <f t="shared" si="182"/>
        <v>0</v>
      </c>
      <c r="EV227" s="3">
        <f t="shared" si="182"/>
        <v>0</v>
      </c>
      <c r="EW227" s="3">
        <f t="shared" si="182"/>
        <v>0</v>
      </c>
      <c r="EX227" s="3">
        <f t="shared" si="182"/>
        <v>0</v>
      </c>
      <c r="EY227" s="3">
        <f t="shared" si="182"/>
        <v>0</v>
      </c>
      <c r="EZ227" s="3">
        <f t="shared" si="182"/>
        <v>0</v>
      </c>
      <c r="FA227" s="3">
        <f t="shared" si="182"/>
        <v>0</v>
      </c>
      <c r="FB227" s="3">
        <f t="shared" si="182"/>
        <v>0</v>
      </c>
      <c r="FC227" s="3">
        <f t="shared" si="182"/>
        <v>0</v>
      </c>
      <c r="FD227" s="3">
        <f t="shared" si="182"/>
        <v>0</v>
      </c>
      <c r="FE227" s="3">
        <f t="shared" si="182"/>
        <v>0</v>
      </c>
      <c r="FF227" s="3">
        <f t="shared" si="182"/>
        <v>0</v>
      </c>
      <c r="FG227" s="3">
        <f t="shared" si="182"/>
        <v>0</v>
      </c>
      <c r="FH227" s="3">
        <f t="shared" si="182"/>
        <v>0</v>
      </c>
      <c r="FI227" s="3">
        <f t="shared" si="182"/>
        <v>0</v>
      </c>
      <c r="FJ227" s="3">
        <f t="shared" si="182"/>
        <v>0</v>
      </c>
      <c r="FK227" s="3">
        <f t="shared" si="182"/>
        <v>0</v>
      </c>
      <c r="FL227" s="3">
        <f t="shared" si="182"/>
        <v>0</v>
      </c>
      <c r="FM227" s="3">
        <f t="shared" si="182"/>
        <v>0</v>
      </c>
      <c r="FN227" s="3">
        <f t="shared" si="182"/>
        <v>0</v>
      </c>
      <c r="FO227" s="3">
        <f t="shared" si="182"/>
        <v>0</v>
      </c>
      <c r="FP227" s="3">
        <f t="shared" si="182"/>
        <v>0</v>
      </c>
      <c r="FQ227" s="3">
        <f t="shared" si="182"/>
        <v>0</v>
      </c>
      <c r="FR227" s="3">
        <f t="shared" si="182"/>
        <v>0</v>
      </c>
      <c r="FS227" s="3">
        <f t="shared" ref="FS227:GX227" si="183">FS258</f>
        <v>0</v>
      </c>
      <c r="FT227" s="3">
        <f t="shared" si="183"/>
        <v>0</v>
      </c>
      <c r="FU227" s="3">
        <f t="shared" si="183"/>
        <v>0</v>
      </c>
      <c r="FV227" s="3">
        <f t="shared" si="183"/>
        <v>0</v>
      </c>
      <c r="FW227" s="3">
        <f t="shared" si="183"/>
        <v>0</v>
      </c>
      <c r="FX227" s="3">
        <f t="shared" si="183"/>
        <v>0</v>
      </c>
      <c r="FY227" s="3">
        <f t="shared" si="183"/>
        <v>0</v>
      </c>
      <c r="FZ227" s="3">
        <f t="shared" si="183"/>
        <v>0</v>
      </c>
      <c r="GA227" s="3">
        <f t="shared" si="183"/>
        <v>0</v>
      </c>
      <c r="GB227" s="3">
        <f t="shared" si="183"/>
        <v>0</v>
      </c>
      <c r="GC227" s="3">
        <f t="shared" si="183"/>
        <v>0</v>
      </c>
      <c r="GD227" s="3">
        <f t="shared" si="183"/>
        <v>0</v>
      </c>
      <c r="GE227" s="3">
        <f t="shared" si="183"/>
        <v>0</v>
      </c>
      <c r="GF227" s="3">
        <f t="shared" si="183"/>
        <v>0</v>
      </c>
      <c r="GG227" s="3">
        <f t="shared" si="183"/>
        <v>0</v>
      </c>
      <c r="GH227" s="3">
        <f t="shared" si="183"/>
        <v>0</v>
      </c>
      <c r="GI227" s="3">
        <f t="shared" si="183"/>
        <v>0</v>
      </c>
      <c r="GJ227" s="3">
        <f t="shared" si="183"/>
        <v>0</v>
      </c>
      <c r="GK227" s="3">
        <f t="shared" si="183"/>
        <v>0</v>
      </c>
      <c r="GL227" s="3">
        <f t="shared" si="183"/>
        <v>0</v>
      </c>
      <c r="GM227" s="3">
        <f t="shared" si="183"/>
        <v>0</v>
      </c>
      <c r="GN227" s="3">
        <f t="shared" si="183"/>
        <v>0</v>
      </c>
      <c r="GO227" s="3">
        <f t="shared" si="183"/>
        <v>0</v>
      </c>
      <c r="GP227" s="3">
        <f t="shared" si="183"/>
        <v>0</v>
      </c>
      <c r="GQ227" s="3">
        <f t="shared" si="183"/>
        <v>0</v>
      </c>
      <c r="GR227" s="3">
        <f t="shared" si="183"/>
        <v>0</v>
      </c>
      <c r="GS227" s="3">
        <f t="shared" si="183"/>
        <v>0</v>
      </c>
      <c r="GT227" s="3">
        <f t="shared" si="183"/>
        <v>0</v>
      </c>
      <c r="GU227" s="3">
        <f t="shared" si="183"/>
        <v>0</v>
      </c>
      <c r="GV227" s="3">
        <f t="shared" si="183"/>
        <v>0</v>
      </c>
      <c r="GW227" s="3">
        <f t="shared" si="183"/>
        <v>0</v>
      </c>
      <c r="GX227" s="3">
        <f t="shared" si="183"/>
        <v>0</v>
      </c>
    </row>
    <row r="229" spans="1:245">
      <c r="A229">
        <v>17</v>
      </c>
      <c r="B229">
        <v>1</v>
      </c>
      <c r="C229">
        <f>ROW(SmtRes!A195)</f>
        <v>195</v>
      </c>
      <c r="D229">
        <f>ROW(EtalonRes!A189)</f>
        <v>189</v>
      </c>
      <c r="E229" t="s">
        <v>17</v>
      </c>
      <c r="F229" t="s">
        <v>129</v>
      </c>
      <c r="G229" t="s">
        <v>130</v>
      </c>
      <c r="H229" t="s">
        <v>131</v>
      </c>
      <c r="I229">
        <f>ROUND(2.3/100,9)</f>
        <v>2.3E-2</v>
      </c>
      <c r="J229">
        <v>0</v>
      </c>
      <c r="O229">
        <f t="shared" ref="O229:O256" si="184">ROUND(CP229,2)</f>
        <v>602.23</v>
      </c>
      <c r="P229">
        <f t="shared" ref="P229:P256" si="185">ROUND(CQ229*I229,2)</f>
        <v>438.37</v>
      </c>
      <c r="Q229">
        <f t="shared" ref="Q229:Q256" si="186">ROUND(CR229*I229,2)</f>
        <v>4.5599999999999996</v>
      </c>
      <c r="R229">
        <f t="shared" ref="R229:R256" si="187">ROUND(CS229*I229,2)</f>
        <v>0.52</v>
      </c>
      <c r="S229">
        <f t="shared" ref="S229:S256" si="188">ROUND(CT229*I229,2)</f>
        <v>159.30000000000001</v>
      </c>
      <c r="T229">
        <f t="shared" ref="T229:T256" si="189">ROUND(CU229*I229,2)</f>
        <v>0</v>
      </c>
      <c r="U229">
        <f t="shared" ref="U229:U256" si="190">CV229*I229</f>
        <v>0.56047550000000002</v>
      </c>
      <c r="V229">
        <f t="shared" ref="V229:V256" si="191">CW229*I229</f>
        <v>1.15E-3</v>
      </c>
      <c r="W229">
        <f t="shared" ref="W229:W256" si="192">ROUND(CX229*I229,2)</f>
        <v>0</v>
      </c>
      <c r="X229">
        <f t="shared" ref="X229:X256" si="193">ROUND(CY229,2)</f>
        <v>143.84</v>
      </c>
      <c r="Y229">
        <f t="shared" ref="Y229:Y256" si="194">ROUND(CZ229,2)</f>
        <v>68.72</v>
      </c>
      <c r="AA229">
        <v>36401907</v>
      </c>
      <c r="AB229">
        <f t="shared" ref="AB229:AB256" si="195">ROUND((AC229+AD229+AF229),2)</f>
        <v>4229.87</v>
      </c>
      <c r="AC229">
        <f t="shared" ref="AC229:AC256" si="196">ROUND((ES229),2)</f>
        <v>4004.09</v>
      </c>
      <c r="AD229">
        <f>ROUND(((((ET229*1.25))-((EU229*1.25)))+AE229),2)</f>
        <v>17.920000000000002</v>
      </c>
      <c r="AE229">
        <f>ROUND(((EU229*1.25)),2)</f>
        <v>0.68</v>
      </c>
      <c r="AF229">
        <f>ROUND(((EV229*1.15)),2)</f>
        <v>207.86</v>
      </c>
      <c r="AG229">
        <f t="shared" ref="AG229:AG256" si="197">ROUND((AP229),2)</f>
        <v>0</v>
      </c>
      <c r="AH229">
        <f>((EW229*1.15))</f>
        <v>24.368500000000001</v>
      </c>
      <c r="AI229">
        <f>((EX229*1.25))</f>
        <v>0.05</v>
      </c>
      <c r="AJ229">
        <f t="shared" ref="AJ229:AJ256" si="198">(AS229)</f>
        <v>0</v>
      </c>
      <c r="AK229">
        <v>4199.17</v>
      </c>
      <c r="AL229">
        <v>4004.09</v>
      </c>
      <c r="AM229">
        <v>14.33</v>
      </c>
      <c r="AN229">
        <v>0.54</v>
      </c>
      <c r="AO229">
        <v>180.75</v>
      </c>
      <c r="AP229">
        <v>0</v>
      </c>
      <c r="AQ229">
        <v>21.19</v>
      </c>
      <c r="AR229">
        <v>0.04</v>
      </c>
      <c r="AS229">
        <v>0</v>
      </c>
      <c r="AT229">
        <v>90</v>
      </c>
      <c r="AU229">
        <v>43</v>
      </c>
      <c r="AV229">
        <v>1</v>
      </c>
      <c r="AW229">
        <v>1</v>
      </c>
      <c r="AZ229">
        <v>1</v>
      </c>
      <c r="BA229">
        <v>33.32</v>
      </c>
      <c r="BB229">
        <v>11.06</v>
      </c>
      <c r="BC229">
        <v>4.76</v>
      </c>
      <c r="BD229" t="s">
        <v>3</v>
      </c>
      <c r="BE229" t="s">
        <v>3</v>
      </c>
      <c r="BF229" t="s">
        <v>3</v>
      </c>
      <c r="BG229" t="s">
        <v>3</v>
      </c>
      <c r="BH229">
        <v>0</v>
      </c>
      <c r="BI229">
        <v>1</v>
      </c>
      <c r="BJ229" t="s">
        <v>132</v>
      </c>
      <c r="BM229">
        <v>10001</v>
      </c>
      <c r="BN229">
        <v>0</v>
      </c>
      <c r="BO229" t="s">
        <v>129</v>
      </c>
      <c r="BP229">
        <v>1</v>
      </c>
      <c r="BQ229">
        <v>2</v>
      </c>
      <c r="BR229">
        <v>0</v>
      </c>
      <c r="BS229">
        <v>33.32</v>
      </c>
      <c r="BT229">
        <v>1</v>
      </c>
      <c r="BU229">
        <v>1</v>
      </c>
      <c r="BV229">
        <v>1</v>
      </c>
      <c r="BW229">
        <v>1</v>
      </c>
      <c r="BX229">
        <v>1</v>
      </c>
      <c r="BY229" t="s">
        <v>3</v>
      </c>
      <c r="BZ229">
        <v>118</v>
      </c>
      <c r="CA229">
        <v>63</v>
      </c>
      <c r="CE229">
        <v>0</v>
      </c>
      <c r="CF229">
        <v>0</v>
      </c>
      <c r="CG229">
        <v>0</v>
      </c>
      <c r="CM229">
        <v>0</v>
      </c>
      <c r="CN229" t="s">
        <v>904</v>
      </c>
      <c r="CO229">
        <v>0</v>
      </c>
      <c r="CP229">
        <f t="shared" ref="CP229:CP256" si="199">(P229+Q229+S229)</f>
        <v>602.23</v>
      </c>
      <c r="CQ229">
        <f t="shared" ref="CQ229:CQ256" si="200">AC229*BC229</f>
        <v>19059.468400000002</v>
      </c>
      <c r="CR229">
        <f t="shared" ref="CR229:CR256" si="201">AD229*BB229</f>
        <v>198.19520000000003</v>
      </c>
      <c r="CS229">
        <f t="shared" ref="CS229:CS256" si="202">AE229*BS229</f>
        <v>22.657600000000002</v>
      </c>
      <c r="CT229">
        <f t="shared" ref="CT229:CT256" si="203">AF229*BA229</f>
        <v>6925.8952000000008</v>
      </c>
      <c r="CU229">
        <f t="shared" ref="CU229:CU256" si="204">AG229</f>
        <v>0</v>
      </c>
      <c r="CV229">
        <f t="shared" ref="CV229:CV256" si="205">AH229</f>
        <v>24.368500000000001</v>
      </c>
      <c r="CW229">
        <f t="shared" ref="CW229:CW256" si="206">AI229</f>
        <v>0.05</v>
      </c>
      <c r="CX229">
        <f t="shared" ref="CX229:CX256" si="207">AJ229</f>
        <v>0</v>
      </c>
      <c r="CY229">
        <f t="shared" ref="CY229:CY256" si="208">(((S229+R229)*AT229)/100)</f>
        <v>143.83800000000002</v>
      </c>
      <c r="CZ229">
        <f t="shared" ref="CZ229:CZ256" si="209">(((S229+R229)*AU229)/100)</f>
        <v>68.722600000000014</v>
      </c>
      <c r="DC229" t="s">
        <v>3</v>
      </c>
      <c r="DD229" t="s">
        <v>3</v>
      </c>
      <c r="DE229" t="s">
        <v>133</v>
      </c>
      <c r="DF229" t="s">
        <v>133</v>
      </c>
      <c r="DG229" t="s">
        <v>134</v>
      </c>
      <c r="DH229" t="s">
        <v>3</v>
      </c>
      <c r="DI229" t="s">
        <v>134</v>
      </c>
      <c r="DJ229" t="s">
        <v>133</v>
      </c>
      <c r="DK229" t="s">
        <v>3</v>
      </c>
      <c r="DL229" t="s">
        <v>3</v>
      </c>
      <c r="DM229" t="s">
        <v>3</v>
      </c>
      <c r="DN229">
        <v>0</v>
      </c>
      <c r="DO229">
        <v>0</v>
      </c>
      <c r="DP229">
        <v>1</v>
      </c>
      <c r="DQ229">
        <v>1</v>
      </c>
      <c r="DU229">
        <v>1013</v>
      </c>
      <c r="DV229" t="s">
        <v>131</v>
      </c>
      <c r="DW229" t="s">
        <v>131</v>
      </c>
      <c r="DX229">
        <v>1</v>
      </c>
      <c r="DZ229" t="s">
        <v>3</v>
      </c>
      <c r="EA229" t="s">
        <v>3</v>
      </c>
      <c r="EB229" t="s">
        <v>3</v>
      </c>
      <c r="EC229" t="s">
        <v>3</v>
      </c>
      <c r="EE229">
        <v>29085510</v>
      </c>
      <c r="EF229">
        <v>2</v>
      </c>
      <c r="EG229" t="s">
        <v>135</v>
      </c>
      <c r="EH229">
        <v>0</v>
      </c>
      <c r="EI229" t="s">
        <v>3</v>
      </c>
      <c r="EJ229">
        <v>1</v>
      </c>
      <c r="EK229">
        <v>10001</v>
      </c>
      <c r="EL229" t="s">
        <v>136</v>
      </c>
      <c r="EM229" t="s">
        <v>137</v>
      </c>
      <c r="EO229" t="s">
        <v>138</v>
      </c>
      <c r="EQ229">
        <v>0</v>
      </c>
      <c r="ER229">
        <v>4199.17</v>
      </c>
      <c r="ES229">
        <v>4004.09</v>
      </c>
      <c r="ET229">
        <v>14.33</v>
      </c>
      <c r="EU229">
        <v>0.54</v>
      </c>
      <c r="EV229">
        <v>180.75</v>
      </c>
      <c r="EW229">
        <v>21.19</v>
      </c>
      <c r="EX229">
        <v>0.04</v>
      </c>
      <c r="EY229">
        <v>0</v>
      </c>
      <c r="FQ229">
        <v>0</v>
      </c>
      <c r="FR229">
        <f t="shared" ref="FR229:FR256" si="210">ROUND(IF(AND(BH229=3,BI229=3),P229,0),2)</f>
        <v>0</v>
      </c>
      <c r="FS229">
        <v>0</v>
      </c>
      <c r="FT229" t="s">
        <v>139</v>
      </c>
      <c r="FU229" t="s">
        <v>25</v>
      </c>
      <c r="FV229" t="s">
        <v>25</v>
      </c>
      <c r="FW229" t="s">
        <v>26</v>
      </c>
      <c r="FX229">
        <v>106.2</v>
      </c>
      <c r="FY229">
        <v>53.55</v>
      </c>
      <c r="GA229" t="s">
        <v>3</v>
      </c>
      <c r="GD229">
        <v>1</v>
      </c>
      <c r="GF229">
        <v>-1773683300</v>
      </c>
      <c r="GG229">
        <v>2</v>
      </c>
      <c r="GH229">
        <v>1</v>
      </c>
      <c r="GI229">
        <v>2</v>
      </c>
      <c r="GJ229">
        <v>0</v>
      </c>
      <c r="GK229">
        <v>0</v>
      </c>
      <c r="GL229">
        <f t="shared" ref="GL229:GL256" si="211">ROUND(IF(AND(BH229=3,BI229=3,FS229&lt;&gt;0),P229,0),2)</f>
        <v>0</v>
      </c>
      <c r="GM229">
        <f t="shared" ref="GM229:GM256" si="212">ROUND(O229+X229+Y229,2)+GX229</f>
        <v>814.79</v>
      </c>
      <c r="GN229">
        <f t="shared" ref="GN229:GN256" si="213">IF(OR(BI229=0,BI229=1),ROUND(O229+X229+Y229,2),0)</f>
        <v>814.79</v>
      </c>
      <c r="GO229">
        <f t="shared" ref="GO229:GO256" si="214">IF(BI229=2,ROUND(O229+X229+Y229,2),0)</f>
        <v>0</v>
      </c>
      <c r="GP229">
        <f t="shared" ref="GP229:GP256" si="215">IF(BI229=4,ROUND(O229+X229+Y229,2)+GX229,0)</f>
        <v>0</v>
      </c>
      <c r="GR229">
        <v>0</v>
      </c>
      <c r="GS229">
        <v>3</v>
      </c>
      <c r="GT229">
        <v>0</v>
      </c>
      <c r="GU229" t="s">
        <v>3</v>
      </c>
      <c r="GV229">
        <f t="shared" ref="GV229:GV256" si="216">ROUND((GT229),2)</f>
        <v>0</v>
      </c>
      <c r="GW229">
        <v>1</v>
      </c>
      <c r="GX229">
        <f t="shared" ref="GX229:GX256" si="217">ROUND(HC229*I229,2)</f>
        <v>0</v>
      </c>
      <c r="HA229">
        <v>0</v>
      </c>
      <c r="HB229">
        <v>0</v>
      </c>
      <c r="HC229">
        <f t="shared" ref="HC229:HC256" si="218">GV229*GW229</f>
        <v>0</v>
      </c>
      <c r="HE229" t="s">
        <v>3</v>
      </c>
      <c r="HF229" t="s">
        <v>3</v>
      </c>
      <c r="IK229">
        <v>0</v>
      </c>
    </row>
    <row r="230" spans="1:245">
      <c r="A230">
        <v>18</v>
      </c>
      <c r="B230">
        <v>1</v>
      </c>
      <c r="C230">
        <v>194</v>
      </c>
      <c r="E230" t="s">
        <v>27</v>
      </c>
      <c r="F230" t="s">
        <v>140</v>
      </c>
      <c r="G230" t="s">
        <v>141</v>
      </c>
      <c r="H230" t="s">
        <v>142</v>
      </c>
      <c r="I230">
        <f>I229*J230</f>
        <v>2.2999999999999998</v>
      </c>
      <c r="J230">
        <v>100</v>
      </c>
      <c r="O230">
        <f t="shared" si="184"/>
        <v>248.93</v>
      </c>
      <c r="P230">
        <f t="shared" si="185"/>
        <v>248.93</v>
      </c>
      <c r="Q230">
        <f t="shared" si="186"/>
        <v>0</v>
      </c>
      <c r="R230">
        <f t="shared" si="187"/>
        <v>0</v>
      </c>
      <c r="S230">
        <f t="shared" si="188"/>
        <v>0</v>
      </c>
      <c r="T230">
        <f t="shared" si="189"/>
        <v>0</v>
      </c>
      <c r="U230">
        <f t="shared" si="190"/>
        <v>0</v>
      </c>
      <c r="V230">
        <f t="shared" si="191"/>
        <v>0</v>
      </c>
      <c r="W230">
        <f t="shared" si="192"/>
        <v>13.89</v>
      </c>
      <c r="X230">
        <f t="shared" si="193"/>
        <v>0</v>
      </c>
      <c r="Y230">
        <f t="shared" si="194"/>
        <v>0</v>
      </c>
      <c r="AA230">
        <v>36401907</v>
      </c>
      <c r="AB230">
        <f t="shared" si="195"/>
        <v>131.99</v>
      </c>
      <c r="AC230">
        <f t="shared" si="196"/>
        <v>131.99</v>
      </c>
      <c r="AD230">
        <f>ROUND((((ET230)-(EU230))+AE230),2)</f>
        <v>0</v>
      </c>
      <c r="AE230">
        <f>ROUND((EU230),2)</f>
        <v>0</v>
      </c>
      <c r="AF230">
        <f>ROUND((EV230),2)</f>
        <v>0</v>
      </c>
      <c r="AG230">
        <f t="shared" si="197"/>
        <v>0</v>
      </c>
      <c r="AH230">
        <f>(EW230)</f>
        <v>0</v>
      </c>
      <c r="AI230">
        <f>(EX230)</f>
        <v>0</v>
      </c>
      <c r="AJ230">
        <f t="shared" si="198"/>
        <v>6.04</v>
      </c>
      <c r="AK230">
        <v>131.99</v>
      </c>
      <c r="AL230">
        <v>131.99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6.04</v>
      </c>
      <c r="AT230">
        <v>0</v>
      </c>
      <c r="AU230">
        <v>0</v>
      </c>
      <c r="AV230">
        <v>1</v>
      </c>
      <c r="AW230">
        <v>1</v>
      </c>
      <c r="AZ230">
        <v>1</v>
      </c>
      <c r="BA230">
        <v>1</v>
      </c>
      <c r="BB230">
        <v>1</v>
      </c>
      <c r="BC230">
        <v>0.82</v>
      </c>
      <c r="BD230" t="s">
        <v>3</v>
      </c>
      <c r="BE230" t="s">
        <v>3</v>
      </c>
      <c r="BF230" t="s">
        <v>3</v>
      </c>
      <c r="BG230" t="s">
        <v>3</v>
      </c>
      <c r="BH230">
        <v>3</v>
      </c>
      <c r="BI230">
        <v>1</v>
      </c>
      <c r="BJ230" t="s">
        <v>143</v>
      </c>
      <c r="BM230">
        <v>500001</v>
      </c>
      <c r="BN230">
        <v>0</v>
      </c>
      <c r="BO230" t="s">
        <v>140</v>
      </c>
      <c r="BP230">
        <v>1</v>
      </c>
      <c r="BQ230">
        <v>8</v>
      </c>
      <c r="BR230">
        <v>0</v>
      </c>
      <c r="BS230">
        <v>1</v>
      </c>
      <c r="BT230">
        <v>1</v>
      </c>
      <c r="BU230">
        <v>1</v>
      </c>
      <c r="BV230">
        <v>1</v>
      </c>
      <c r="BW230">
        <v>1</v>
      </c>
      <c r="BX230">
        <v>1</v>
      </c>
      <c r="BY230" t="s">
        <v>3</v>
      </c>
      <c r="BZ230">
        <v>0</v>
      </c>
      <c r="CA230">
        <v>0</v>
      </c>
      <c r="CE230">
        <v>0</v>
      </c>
      <c r="CF230">
        <v>0</v>
      </c>
      <c r="CG230">
        <v>0</v>
      </c>
      <c r="CM230">
        <v>0</v>
      </c>
      <c r="CN230" t="s">
        <v>3</v>
      </c>
      <c r="CO230">
        <v>0</v>
      </c>
      <c r="CP230">
        <f t="shared" si="199"/>
        <v>248.93</v>
      </c>
      <c r="CQ230">
        <f t="shared" si="200"/>
        <v>108.23180000000001</v>
      </c>
      <c r="CR230">
        <f t="shared" si="201"/>
        <v>0</v>
      </c>
      <c r="CS230">
        <f t="shared" si="202"/>
        <v>0</v>
      </c>
      <c r="CT230">
        <f t="shared" si="203"/>
        <v>0</v>
      </c>
      <c r="CU230">
        <f t="shared" si="204"/>
        <v>0</v>
      </c>
      <c r="CV230">
        <f t="shared" si="205"/>
        <v>0</v>
      </c>
      <c r="CW230">
        <f t="shared" si="206"/>
        <v>0</v>
      </c>
      <c r="CX230">
        <f t="shared" si="207"/>
        <v>6.04</v>
      </c>
      <c r="CY230">
        <f t="shared" si="208"/>
        <v>0</v>
      </c>
      <c r="CZ230">
        <f t="shared" si="209"/>
        <v>0</v>
      </c>
      <c r="DC230" t="s">
        <v>3</v>
      </c>
      <c r="DD230" t="s">
        <v>3</v>
      </c>
      <c r="DE230" t="s">
        <v>3</v>
      </c>
      <c r="DF230" t="s">
        <v>3</v>
      </c>
      <c r="DG230" t="s">
        <v>3</v>
      </c>
      <c r="DH230" t="s">
        <v>3</v>
      </c>
      <c r="DI230" t="s">
        <v>3</v>
      </c>
      <c r="DJ230" t="s">
        <v>3</v>
      </c>
      <c r="DK230" t="s">
        <v>3</v>
      </c>
      <c r="DL230" t="s">
        <v>3</v>
      </c>
      <c r="DM230" t="s">
        <v>3</v>
      </c>
      <c r="DN230">
        <v>0</v>
      </c>
      <c r="DO230">
        <v>0</v>
      </c>
      <c r="DP230">
        <v>1</v>
      </c>
      <c r="DQ230">
        <v>1</v>
      </c>
      <c r="DU230">
        <v>1003</v>
      </c>
      <c r="DV230" t="s">
        <v>142</v>
      </c>
      <c r="DW230" t="s">
        <v>142</v>
      </c>
      <c r="DX230">
        <v>1</v>
      </c>
      <c r="DZ230" t="s">
        <v>3</v>
      </c>
      <c r="EA230" t="s">
        <v>3</v>
      </c>
      <c r="EB230" t="s">
        <v>3</v>
      </c>
      <c r="EC230" t="s">
        <v>3</v>
      </c>
      <c r="EE230">
        <v>29085443</v>
      </c>
      <c r="EF230">
        <v>8</v>
      </c>
      <c r="EG230" t="s">
        <v>144</v>
      </c>
      <c r="EH230">
        <v>0</v>
      </c>
      <c r="EI230" t="s">
        <v>3</v>
      </c>
      <c r="EJ230">
        <v>1</v>
      </c>
      <c r="EK230">
        <v>500001</v>
      </c>
      <c r="EL230" t="s">
        <v>145</v>
      </c>
      <c r="EM230" t="s">
        <v>146</v>
      </c>
      <c r="EO230" t="s">
        <v>3</v>
      </c>
      <c r="EQ230">
        <v>0</v>
      </c>
      <c r="ER230">
        <v>131.99</v>
      </c>
      <c r="ES230">
        <v>131.99</v>
      </c>
      <c r="ET230">
        <v>0</v>
      </c>
      <c r="EU230">
        <v>0</v>
      </c>
      <c r="EV230">
        <v>0</v>
      </c>
      <c r="EW230">
        <v>0</v>
      </c>
      <c r="EX230">
        <v>0</v>
      </c>
      <c r="FQ230">
        <v>0</v>
      </c>
      <c r="FR230">
        <f t="shared" si="210"/>
        <v>0</v>
      </c>
      <c r="FS230">
        <v>0</v>
      </c>
      <c r="FX230">
        <v>0</v>
      </c>
      <c r="FY230">
        <v>0</v>
      </c>
      <c r="GA230" t="s">
        <v>3</v>
      </c>
      <c r="GD230">
        <v>1</v>
      </c>
      <c r="GF230">
        <v>-716496253</v>
      </c>
      <c r="GG230">
        <v>2</v>
      </c>
      <c r="GH230">
        <v>1</v>
      </c>
      <c r="GI230">
        <v>2</v>
      </c>
      <c r="GJ230">
        <v>0</v>
      </c>
      <c r="GK230">
        <v>0</v>
      </c>
      <c r="GL230">
        <f t="shared" si="211"/>
        <v>0</v>
      </c>
      <c r="GM230">
        <f t="shared" si="212"/>
        <v>248.93</v>
      </c>
      <c r="GN230">
        <f t="shared" si="213"/>
        <v>248.93</v>
      </c>
      <c r="GO230">
        <f t="shared" si="214"/>
        <v>0</v>
      </c>
      <c r="GP230">
        <f t="shared" si="215"/>
        <v>0</v>
      </c>
      <c r="GR230">
        <v>0</v>
      </c>
      <c r="GS230">
        <v>3</v>
      </c>
      <c r="GT230">
        <v>0</v>
      </c>
      <c r="GU230" t="s">
        <v>3</v>
      </c>
      <c r="GV230">
        <f t="shared" si="216"/>
        <v>0</v>
      </c>
      <c r="GW230">
        <v>1</v>
      </c>
      <c r="GX230">
        <f t="shared" si="217"/>
        <v>0</v>
      </c>
      <c r="HA230">
        <v>0</v>
      </c>
      <c r="HB230">
        <v>0</v>
      </c>
      <c r="HC230">
        <f t="shared" si="218"/>
        <v>0</v>
      </c>
      <c r="HE230" t="s">
        <v>3</v>
      </c>
      <c r="HF230" t="s">
        <v>3</v>
      </c>
      <c r="IK230">
        <v>0</v>
      </c>
    </row>
    <row r="231" spans="1:245">
      <c r="A231">
        <v>17</v>
      </c>
      <c r="B231">
        <v>1</v>
      </c>
      <c r="C231">
        <f>ROW(SmtRes!A204)</f>
        <v>204</v>
      </c>
      <c r="D231">
        <f>ROW(EtalonRes!A198)</f>
        <v>198</v>
      </c>
      <c r="E231" t="s">
        <v>35</v>
      </c>
      <c r="F231" t="s">
        <v>147</v>
      </c>
      <c r="G231" t="s">
        <v>148</v>
      </c>
      <c r="H231" t="s">
        <v>149</v>
      </c>
      <c r="I231">
        <f>ROUND(1.2/100,9)</f>
        <v>1.2E-2</v>
      </c>
      <c r="J231">
        <v>0</v>
      </c>
      <c r="O231">
        <f t="shared" si="184"/>
        <v>729.82</v>
      </c>
      <c r="P231">
        <f t="shared" si="185"/>
        <v>19.54</v>
      </c>
      <c r="Q231">
        <f t="shared" si="186"/>
        <v>7.59</v>
      </c>
      <c r="R231">
        <f t="shared" si="187"/>
        <v>0.54</v>
      </c>
      <c r="S231">
        <f t="shared" si="188"/>
        <v>702.69</v>
      </c>
      <c r="T231">
        <f t="shared" si="189"/>
        <v>0</v>
      </c>
      <c r="U231">
        <f t="shared" si="190"/>
        <v>2.2972859999999997</v>
      </c>
      <c r="V231">
        <f t="shared" si="191"/>
        <v>1.2000000000000001E-3</v>
      </c>
      <c r="W231">
        <f t="shared" si="192"/>
        <v>0</v>
      </c>
      <c r="X231">
        <f t="shared" si="193"/>
        <v>562.58000000000004</v>
      </c>
      <c r="Y231">
        <f t="shared" si="194"/>
        <v>260.2</v>
      </c>
      <c r="AA231">
        <v>36401907</v>
      </c>
      <c r="AB231">
        <f t="shared" si="195"/>
        <v>2294.19</v>
      </c>
      <c r="AC231">
        <f t="shared" si="196"/>
        <v>478.86</v>
      </c>
      <c r="AD231">
        <f>ROUND(((((ET231*1.25))-((EU231*1.25)))+AE231),2)</f>
        <v>57.91</v>
      </c>
      <c r="AE231">
        <f>ROUND(((EU231*1.25)),2)</f>
        <v>1.35</v>
      </c>
      <c r="AF231">
        <f>ROUND(((EV231*1.15)),2)</f>
        <v>1757.42</v>
      </c>
      <c r="AG231">
        <f t="shared" si="197"/>
        <v>0</v>
      </c>
      <c r="AH231">
        <f>((EW231*1.15))</f>
        <v>191.44049999999999</v>
      </c>
      <c r="AI231">
        <f>((EX231*1.25))</f>
        <v>0.1</v>
      </c>
      <c r="AJ231">
        <f t="shared" si="198"/>
        <v>0</v>
      </c>
      <c r="AK231">
        <v>2053.38</v>
      </c>
      <c r="AL231">
        <v>478.86</v>
      </c>
      <c r="AM231">
        <v>46.33</v>
      </c>
      <c r="AN231">
        <v>1.08</v>
      </c>
      <c r="AO231">
        <v>1528.19</v>
      </c>
      <c r="AP231">
        <v>0</v>
      </c>
      <c r="AQ231">
        <v>166.47</v>
      </c>
      <c r="AR231">
        <v>0.08</v>
      </c>
      <c r="AS231">
        <v>0</v>
      </c>
      <c r="AT231">
        <v>80</v>
      </c>
      <c r="AU231">
        <v>37</v>
      </c>
      <c r="AV231">
        <v>1</v>
      </c>
      <c r="AW231">
        <v>1</v>
      </c>
      <c r="AZ231">
        <v>1</v>
      </c>
      <c r="BA231">
        <v>33.32</v>
      </c>
      <c r="BB231">
        <v>10.92</v>
      </c>
      <c r="BC231">
        <v>3.4</v>
      </c>
      <c r="BD231" t="s">
        <v>3</v>
      </c>
      <c r="BE231" t="s">
        <v>3</v>
      </c>
      <c r="BF231" t="s">
        <v>3</v>
      </c>
      <c r="BG231" t="s">
        <v>3</v>
      </c>
      <c r="BH231">
        <v>0</v>
      </c>
      <c r="BI231">
        <v>1</v>
      </c>
      <c r="BJ231" t="s">
        <v>150</v>
      </c>
      <c r="BM231">
        <v>15001</v>
      </c>
      <c r="BN231">
        <v>0</v>
      </c>
      <c r="BO231" t="s">
        <v>147</v>
      </c>
      <c r="BP231">
        <v>1</v>
      </c>
      <c r="BQ231">
        <v>2</v>
      </c>
      <c r="BR231">
        <v>0</v>
      </c>
      <c r="BS231">
        <v>33.32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3</v>
      </c>
      <c r="BZ231">
        <v>105</v>
      </c>
      <c r="CA231">
        <v>55</v>
      </c>
      <c r="CE231">
        <v>0</v>
      </c>
      <c r="CF231">
        <v>0</v>
      </c>
      <c r="CG231">
        <v>0</v>
      </c>
      <c r="CM231">
        <v>0</v>
      </c>
      <c r="CN231" t="s">
        <v>904</v>
      </c>
      <c r="CO231">
        <v>0</v>
      </c>
      <c r="CP231">
        <f t="shared" si="199"/>
        <v>729.82</v>
      </c>
      <c r="CQ231">
        <f t="shared" si="200"/>
        <v>1628.124</v>
      </c>
      <c r="CR231">
        <f t="shared" si="201"/>
        <v>632.3771999999999</v>
      </c>
      <c r="CS231">
        <f t="shared" si="202"/>
        <v>44.982000000000006</v>
      </c>
      <c r="CT231">
        <f t="shared" si="203"/>
        <v>58557.234400000001</v>
      </c>
      <c r="CU231">
        <f t="shared" si="204"/>
        <v>0</v>
      </c>
      <c r="CV231">
        <f t="shared" si="205"/>
        <v>191.44049999999999</v>
      </c>
      <c r="CW231">
        <f t="shared" si="206"/>
        <v>0.1</v>
      </c>
      <c r="CX231">
        <f t="shared" si="207"/>
        <v>0</v>
      </c>
      <c r="CY231">
        <f t="shared" si="208"/>
        <v>562.58400000000006</v>
      </c>
      <c r="CZ231">
        <f t="shared" si="209"/>
        <v>260.19510000000002</v>
      </c>
      <c r="DC231" t="s">
        <v>3</v>
      </c>
      <c r="DD231" t="s">
        <v>3</v>
      </c>
      <c r="DE231" t="s">
        <v>133</v>
      </c>
      <c r="DF231" t="s">
        <v>133</v>
      </c>
      <c r="DG231" t="s">
        <v>134</v>
      </c>
      <c r="DH231" t="s">
        <v>3</v>
      </c>
      <c r="DI231" t="s">
        <v>134</v>
      </c>
      <c r="DJ231" t="s">
        <v>133</v>
      </c>
      <c r="DK231" t="s">
        <v>3</v>
      </c>
      <c r="DL231" t="s">
        <v>3</v>
      </c>
      <c r="DM231" t="s">
        <v>3</v>
      </c>
      <c r="DN231">
        <v>0</v>
      </c>
      <c r="DO231">
        <v>0</v>
      </c>
      <c r="DP231">
        <v>1</v>
      </c>
      <c r="DQ231">
        <v>1</v>
      </c>
      <c r="DU231">
        <v>1013</v>
      </c>
      <c r="DV231" t="s">
        <v>149</v>
      </c>
      <c r="DW231" t="s">
        <v>149</v>
      </c>
      <c r="DX231">
        <v>1</v>
      </c>
      <c r="DZ231" t="s">
        <v>3</v>
      </c>
      <c r="EA231" t="s">
        <v>3</v>
      </c>
      <c r="EB231" t="s">
        <v>3</v>
      </c>
      <c r="EC231" t="s">
        <v>3</v>
      </c>
      <c r="EE231">
        <v>29085536</v>
      </c>
      <c r="EF231">
        <v>2</v>
      </c>
      <c r="EG231" t="s">
        <v>135</v>
      </c>
      <c r="EH231">
        <v>0</v>
      </c>
      <c r="EI231" t="s">
        <v>3</v>
      </c>
      <c r="EJ231">
        <v>1</v>
      </c>
      <c r="EK231">
        <v>15001</v>
      </c>
      <c r="EL231" t="s">
        <v>151</v>
      </c>
      <c r="EM231" t="s">
        <v>152</v>
      </c>
      <c r="EO231" t="s">
        <v>138</v>
      </c>
      <c r="EQ231">
        <v>0</v>
      </c>
      <c r="ER231">
        <v>2053.38</v>
      </c>
      <c r="ES231">
        <v>478.86</v>
      </c>
      <c r="ET231">
        <v>46.33</v>
      </c>
      <c r="EU231">
        <v>1.08</v>
      </c>
      <c r="EV231">
        <v>1528.19</v>
      </c>
      <c r="EW231">
        <v>166.47</v>
      </c>
      <c r="EX231">
        <v>0.08</v>
      </c>
      <c r="EY231">
        <v>0</v>
      </c>
      <c r="FQ231">
        <v>0</v>
      </c>
      <c r="FR231">
        <f t="shared" si="210"/>
        <v>0</v>
      </c>
      <c r="FS231">
        <v>0</v>
      </c>
      <c r="FT231" t="s">
        <v>139</v>
      </c>
      <c r="FU231" t="s">
        <v>25</v>
      </c>
      <c r="FV231" t="s">
        <v>25</v>
      </c>
      <c r="FW231" t="s">
        <v>26</v>
      </c>
      <c r="FX231">
        <v>94.5</v>
      </c>
      <c r="FY231">
        <v>46.75</v>
      </c>
      <c r="GA231" t="s">
        <v>3</v>
      </c>
      <c r="GD231">
        <v>1</v>
      </c>
      <c r="GF231">
        <v>-1841865788</v>
      </c>
      <c r="GG231">
        <v>2</v>
      </c>
      <c r="GH231">
        <v>1</v>
      </c>
      <c r="GI231">
        <v>2</v>
      </c>
      <c r="GJ231">
        <v>0</v>
      </c>
      <c r="GK231">
        <v>0</v>
      </c>
      <c r="GL231">
        <f t="shared" si="211"/>
        <v>0</v>
      </c>
      <c r="GM231">
        <f t="shared" si="212"/>
        <v>1552.6</v>
      </c>
      <c r="GN231">
        <f t="shared" si="213"/>
        <v>1552.6</v>
      </c>
      <c r="GO231">
        <f t="shared" si="214"/>
        <v>0</v>
      </c>
      <c r="GP231">
        <f t="shared" si="215"/>
        <v>0</v>
      </c>
      <c r="GR231">
        <v>0</v>
      </c>
      <c r="GS231">
        <v>3</v>
      </c>
      <c r="GT231">
        <v>0</v>
      </c>
      <c r="GU231" t="s">
        <v>3</v>
      </c>
      <c r="GV231">
        <f t="shared" si="216"/>
        <v>0</v>
      </c>
      <c r="GW231">
        <v>1</v>
      </c>
      <c r="GX231">
        <f t="shared" si="217"/>
        <v>0</v>
      </c>
      <c r="HA231">
        <v>0</v>
      </c>
      <c r="HB231">
        <v>0</v>
      </c>
      <c r="HC231">
        <f t="shared" si="218"/>
        <v>0</v>
      </c>
      <c r="HE231" t="s">
        <v>3</v>
      </c>
      <c r="HF231" t="s">
        <v>3</v>
      </c>
      <c r="IK231">
        <v>0</v>
      </c>
    </row>
    <row r="232" spans="1:245">
      <c r="A232">
        <v>18</v>
      </c>
      <c r="B232">
        <v>1</v>
      </c>
      <c r="C232">
        <v>204</v>
      </c>
      <c r="E232" t="s">
        <v>40</v>
      </c>
      <c r="F232" t="s">
        <v>153</v>
      </c>
      <c r="G232" t="s">
        <v>154</v>
      </c>
      <c r="H232" t="s">
        <v>155</v>
      </c>
      <c r="I232">
        <f>I231*J232</f>
        <v>1.26</v>
      </c>
      <c r="J232">
        <v>105</v>
      </c>
      <c r="O232">
        <f t="shared" si="184"/>
        <v>285.67</v>
      </c>
      <c r="P232">
        <f t="shared" si="185"/>
        <v>285.67</v>
      </c>
      <c r="Q232">
        <f t="shared" si="186"/>
        <v>0</v>
      </c>
      <c r="R232">
        <f t="shared" si="187"/>
        <v>0</v>
      </c>
      <c r="S232">
        <f t="shared" si="188"/>
        <v>0</v>
      </c>
      <c r="T232">
        <f t="shared" si="189"/>
        <v>0</v>
      </c>
      <c r="U232">
        <f t="shared" si="190"/>
        <v>0</v>
      </c>
      <c r="V232">
        <f t="shared" si="191"/>
        <v>0</v>
      </c>
      <c r="W232">
        <f t="shared" si="192"/>
        <v>21.8</v>
      </c>
      <c r="X232">
        <f t="shared" si="193"/>
        <v>0</v>
      </c>
      <c r="Y232">
        <f t="shared" si="194"/>
        <v>0</v>
      </c>
      <c r="AA232">
        <v>36401907</v>
      </c>
      <c r="AB232">
        <f t="shared" si="195"/>
        <v>377.87</v>
      </c>
      <c r="AC232">
        <f t="shared" si="196"/>
        <v>377.87</v>
      </c>
      <c r="AD232">
        <f>ROUND((((ET232)-(EU232))+AE232),2)</f>
        <v>0</v>
      </c>
      <c r="AE232">
        <f>ROUND((EU232),2)</f>
        <v>0</v>
      </c>
      <c r="AF232">
        <f>ROUND((EV232),2)</f>
        <v>0</v>
      </c>
      <c r="AG232">
        <f t="shared" si="197"/>
        <v>0</v>
      </c>
      <c r="AH232">
        <f>(EW232)</f>
        <v>0</v>
      </c>
      <c r="AI232">
        <f>(EX232)</f>
        <v>0</v>
      </c>
      <c r="AJ232">
        <f t="shared" si="198"/>
        <v>17.3</v>
      </c>
      <c r="AK232">
        <v>377.87</v>
      </c>
      <c r="AL232">
        <v>377.87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17.3</v>
      </c>
      <c r="AT232">
        <v>0</v>
      </c>
      <c r="AU232">
        <v>0</v>
      </c>
      <c r="AV232">
        <v>1</v>
      </c>
      <c r="AW232">
        <v>1</v>
      </c>
      <c r="AZ232">
        <v>1</v>
      </c>
      <c r="BA232">
        <v>1</v>
      </c>
      <c r="BB232">
        <v>1</v>
      </c>
      <c r="BC232">
        <v>0.6</v>
      </c>
      <c r="BD232" t="s">
        <v>3</v>
      </c>
      <c r="BE232" t="s">
        <v>3</v>
      </c>
      <c r="BF232" t="s">
        <v>3</v>
      </c>
      <c r="BG232" t="s">
        <v>3</v>
      </c>
      <c r="BH232">
        <v>3</v>
      </c>
      <c r="BI232">
        <v>1</v>
      </c>
      <c r="BJ232" t="s">
        <v>156</v>
      </c>
      <c r="BM232">
        <v>500001</v>
      </c>
      <c r="BN232">
        <v>0</v>
      </c>
      <c r="BO232" t="s">
        <v>153</v>
      </c>
      <c r="BP232">
        <v>1</v>
      </c>
      <c r="BQ232">
        <v>8</v>
      </c>
      <c r="BR232">
        <v>0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 t="s">
        <v>3</v>
      </c>
      <c r="BZ232">
        <v>0</v>
      </c>
      <c r="CA232">
        <v>0</v>
      </c>
      <c r="CE232">
        <v>0</v>
      </c>
      <c r="CF232">
        <v>0</v>
      </c>
      <c r="CG232">
        <v>0</v>
      </c>
      <c r="CM232">
        <v>0</v>
      </c>
      <c r="CN232" t="s">
        <v>3</v>
      </c>
      <c r="CO232">
        <v>0</v>
      </c>
      <c r="CP232">
        <f t="shared" si="199"/>
        <v>285.67</v>
      </c>
      <c r="CQ232">
        <f t="shared" si="200"/>
        <v>226.72200000000001</v>
      </c>
      <c r="CR232">
        <f t="shared" si="201"/>
        <v>0</v>
      </c>
      <c r="CS232">
        <f t="shared" si="202"/>
        <v>0</v>
      </c>
      <c r="CT232">
        <f t="shared" si="203"/>
        <v>0</v>
      </c>
      <c r="CU232">
        <f t="shared" si="204"/>
        <v>0</v>
      </c>
      <c r="CV232">
        <f t="shared" si="205"/>
        <v>0</v>
      </c>
      <c r="CW232">
        <f t="shared" si="206"/>
        <v>0</v>
      </c>
      <c r="CX232">
        <f t="shared" si="207"/>
        <v>17.3</v>
      </c>
      <c r="CY232">
        <f t="shared" si="208"/>
        <v>0</v>
      </c>
      <c r="CZ232">
        <f t="shared" si="209"/>
        <v>0</v>
      </c>
      <c r="DC232" t="s">
        <v>3</v>
      </c>
      <c r="DD232" t="s">
        <v>3</v>
      </c>
      <c r="DE232" t="s">
        <v>3</v>
      </c>
      <c r="DF232" t="s">
        <v>3</v>
      </c>
      <c r="DG232" t="s">
        <v>3</v>
      </c>
      <c r="DH232" t="s">
        <v>3</v>
      </c>
      <c r="DI232" t="s">
        <v>3</v>
      </c>
      <c r="DJ232" t="s">
        <v>3</v>
      </c>
      <c r="DK232" t="s">
        <v>3</v>
      </c>
      <c r="DL232" t="s">
        <v>3</v>
      </c>
      <c r="DM232" t="s">
        <v>3</v>
      </c>
      <c r="DN232">
        <v>0</v>
      </c>
      <c r="DO232">
        <v>0</v>
      </c>
      <c r="DP232">
        <v>1</v>
      </c>
      <c r="DQ232">
        <v>1</v>
      </c>
      <c r="DU232">
        <v>1005</v>
      </c>
      <c r="DV232" t="s">
        <v>155</v>
      </c>
      <c r="DW232" t="s">
        <v>155</v>
      </c>
      <c r="DX232">
        <v>1</v>
      </c>
      <c r="DZ232" t="s">
        <v>3</v>
      </c>
      <c r="EA232" t="s">
        <v>3</v>
      </c>
      <c r="EB232" t="s">
        <v>3</v>
      </c>
      <c r="EC232" t="s">
        <v>3</v>
      </c>
      <c r="EE232">
        <v>29085443</v>
      </c>
      <c r="EF232">
        <v>8</v>
      </c>
      <c r="EG232" t="s">
        <v>144</v>
      </c>
      <c r="EH232">
        <v>0</v>
      </c>
      <c r="EI232" t="s">
        <v>3</v>
      </c>
      <c r="EJ232">
        <v>1</v>
      </c>
      <c r="EK232">
        <v>500001</v>
      </c>
      <c r="EL232" t="s">
        <v>145</v>
      </c>
      <c r="EM232" t="s">
        <v>146</v>
      </c>
      <c r="EO232" t="s">
        <v>3</v>
      </c>
      <c r="EQ232">
        <v>0</v>
      </c>
      <c r="ER232">
        <v>377.87</v>
      </c>
      <c r="ES232">
        <v>377.87</v>
      </c>
      <c r="ET232">
        <v>0</v>
      </c>
      <c r="EU232">
        <v>0</v>
      </c>
      <c r="EV232">
        <v>0</v>
      </c>
      <c r="EW232">
        <v>0</v>
      </c>
      <c r="EX232">
        <v>0</v>
      </c>
      <c r="FQ232">
        <v>0</v>
      </c>
      <c r="FR232">
        <f t="shared" si="210"/>
        <v>0</v>
      </c>
      <c r="FS232">
        <v>0</v>
      </c>
      <c r="FX232">
        <v>0</v>
      </c>
      <c r="FY232">
        <v>0</v>
      </c>
      <c r="GA232" t="s">
        <v>3</v>
      </c>
      <c r="GD232">
        <v>1</v>
      </c>
      <c r="GF232">
        <v>-1326923709</v>
      </c>
      <c r="GG232">
        <v>2</v>
      </c>
      <c r="GH232">
        <v>1</v>
      </c>
      <c r="GI232">
        <v>2</v>
      </c>
      <c r="GJ232">
        <v>0</v>
      </c>
      <c r="GK232">
        <v>0</v>
      </c>
      <c r="GL232">
        <f t="shared" si="211"/>
        <v>0</v>
      </c>
      <c r="GM232">
        <f t="shared" si="212"/>
        <v>285.67</v>
      </c>
      <c r="GN232">
        <f t="shared" si="213"/>
        <v>285.67</v>
      </c>
      <c r="GO232">
        <f t="shared" si="214"/>
        <v>0</v>
      </c>
      <c r="GP232">
        <f t="shared" si="215"/>
        <v>0</v>
      </c>
      <c r="GR232">
        <v>0</v>
      </c>
      <c r="GS232">
        <v>3</v>
      </c>
      <c r="GT232">
        <v>0</v>
      </c>
      <c r="GU232" t="s">
        <v>3</v>
      </c>
      <c r="GV232">
        <f t="shared" si="216"/>
        <v>0</v>
      </c>
      <c r="GW232">
        <v>1</v>
      </c>
      <c r="GX232">
        <f t="shared" si="217"/>
        <v>0</v>
      </c>
      <c r="HA232">
        <v>0</v>
      </c>
      <c r="HB232">
        <v>0</v>
      </c>
      <c r="HC232">
        <f t="shared" si="218"/>
        <v>0</v>
      </c>
      <c r="HE232" t="s">
        <v>3</v>
      </c>
      <c r="HF232" t="s">
        <v>3</v>
      </c>
      <c r="IK232">
        <v>0</v>
      </c>
    </row>
    <row r="233" spans="1:245">
      <c r="A233">
        <v>18</v>
      </c>
      <c r="B233">
        <v>1</v>
      </c>
      <c r="C233">
        <v>202</v>
      </c>
      <c r="E233" t="s">
        <v>157</v>
      </c>
      <c r="F233" t="s">
        <v>158</v>
      </c>
      <c r="G233" t="s">
        <v>159</v>
      </c>
      <c r="H233" t="s">
        <v>160</v>
      </c>
      <c r="I233">
        <f>I231*J233</f>
        <v>0.107</v>
      </c>
      <c r="J233">
        <v>8.9166666666666661</v>
      </c>
      <c r="O233">
        <f t="shared" si="184"/>
        <v>14.34</v>
      </c>
      <c r="P233">
        <f t="shared" si="185"/>
        <v>14.34</v>
      </c>
      <c r="Q233">
        <f t="shared" si="186"/>
        <v>0</v>
      </c>
      <c r="R233">
        <f t="shared" si="187"/>
        <v>0</v>
      </c>
      <c r="S233">
        <f t="shared" si="188"/>
        <v>0</v>
      </c>
      <c r="T233">
        <f t="shared" si="189"/>
        <v>0</v>
      </c>
      <c r="U233">
        <f t="shared" si="190"/>
        <v>0</v>
      </c>
      <c r="V233">
        <f t="shared" si="191"/>
        <v>0</v>
      </c>
      <c r="W233">
        <f t="shared" si="192"/>
        <v>0.11</v>
      </c>
      <c r="X233">
        <f t="shared" si="193"/>
        <v>0</v>
      </c>
      <c r="Y233">
        <f t="shared" si="194"/>
        <v>0</v>
      </c>
      <c r="AA233">
        <v>36401907</v>
      </c>
      <c r="AB233">
        <f t="shared" si="195"/>
        <v>22.91</v>
      </c>
      <c r="AC233">
        <f t="shared" si="196"/>
        <v>22.91</v>
      </c>
      <c r="AD233">
        <f>ROUND((((ET233)-(EU233))+AE233),2)</f>
        <v>0</v>
      </c>
      <c r="AE233">
        <f>ROUND((EU233),2)</f>
        <v>0</v>
      </c>
      <c r="AF233">
        <f>ROUND((EV233),2)</f>
        <v>0</v>
      </c>
      <c r="AG233">
        <f t="shared" si="197"/>
        <v>0</v>
      </c>
      <c r="AH233">
        <f>(EW233)</f>
        <v>0</v>
      </c>
      <c r="AI233">
        <f>(EX233)</f>
        <v>0</v>
      </c>
      <c r="AJ233">
        <f t="shared" si="198"/>
        <v>1.05</v>
      </c>
      <c r="AK233">
        <v>22.91</v>
      </c>
      <c r="AL233">
        <v>22.91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1.05</v>
      </c>
      <c r="AT233">
        <v>0</v>
      </c>
      <c r="AU233">
        <v>0</v>
      </c>
      <c r="AV233">
        <v>1</v>
      </c>
      <c r="AW233">
        <v>1</v>
      </c>
      <c r="AZ233">
        <v>1</v>
      </c>
      <c r="BA233">
        <v>1</v>
      </c>
      <c r="BB233">
        <v>1</v>
      </c>
      <c r="BC233">
        <v>5.85</v>
      </c>
      <c r="BD233" t="s">
        <v>3</v>
      </c>
      <c r="BE233" t="s">
        <v>3</v>
      </c>
      <c r="BF233" t="s">
        <v>3</v>
      </c>
      <c r="BG233" t="s">
        <v>3</v>
      </c>
      <c r="BH233">
        <v>3</v>
      </c>
      <c r="BI233">
        <v>1</v>
      </c>
      <c r="BJ233" t="s">
        <v>161</v>
      </c>
      <c r="BM233">
        <v>500001</v>
      </c>
      <c r="BN233">
        <v>0</v>
      </c>
      <c r="BO233" t="s">
        <v>158</v>
      </c>
      <c r="BP233">
        <v>1</v>
      </c>
      <c r="BQ233">
        <v>8</v>
      </c>
      <c r="BR233">
        <v>0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3</v>
      </c>
      <c r="BZ233">
        <v>0</v>
      </c>
      <c r="CA233">
        <v>0</v>
      </c>
      <c r="CE233">
        <v>0</v>
      </c>
      <c r="CF233">
        <v>0</v>
      </c>
      <c r="CG233">
        <v>0</v>
      </c>
      <c r="CM233">
        <v>0</v>
      </c>
      <c r="CN233" t="s">
        <v>3</v>
      </c>
      <c r="CO233">
        <v>0</v>
      </c>
      <c r="CP233">
        <f t="shared" si="199"/>
        <v>14.34</v>
      </c>
      <c r="CQ233">
        <f t="shared" si="200"/>
        <v>134.02349999999998</v>
      </c>
      <c r="CR233">
        <f t="shared" si="201"/>
        <v>0</v>
      </c>
      <c r="CS233">
        <f t="shared" si="202"/>
        <v>0</v>
      </c>
      <c r="CT233">
        <f t="shared" si="203"/>
        <v>0</v>
      </c>
      <c r="CU233">
        <f t="shared" si="204"/>
        <v>0</v>
      </c>
      <c r="CV233">
        <f t="shared" si="205"/>
        <v>0</v>
      </c>
      <c r="CW233">
        <f t="shared" si="206"/>
        <v>0</v>
      </c>
      <c r="CX233">
        <f t="shared" si="207"/>
        <v>1.05</v>
      </c>
      <c r="CY233">
        <f t="shared" si="208"/>
        <v>0</v>
      </c>
      <c r="CZ233">
        <f t="shared" si="209"/>
        <v>0</v>
      </c>
      <c r="DC233" t="s">
        <v>3</v>
      </c>
      <c r="DD233" t="s">
        <v>3</v>
      </c>
      <c r="DE233" t="s">
        <v>3</v>
      </c>
      <c r="DF233" t="s">
        <v>3</v>
      </c>
      <c r="DG233" t="s">
        <v>3</v>
      </c>
      <c r="DH233" t="s">
        <v>3</v>
      </c>
      <c r="DI233" t="s">
        <v>3</v>
      </c>
      <c r="DJ233" t="s">
        <v>3</v>
      </c>
      <c r="DK233" t="s">
        <v>3</v>
      </c>
      <c r="DL233" t="s">
        <v>3</v>
      </c>
      <c r="DM233" t="s">
        <v>3</v>
      </c>
      <c r="DN233">
        <v>0</v>
      </c>
      <c r="DO233">
        <v>0</v>
      </c>
      <c r="DP233">
        <v>1</v>
      </c>
      <c r="DQ233">
        <v>1</v>
      </c>
      <c r="DU233">
        <v>1009</v>
      </c>
      <c r="DV233" t="s">
        <v>160</v>
      </c>
      <c r="DW233" t="s">
        <v>160</v>
      </c>
      <c r="DX233">
        <v>1</v>
      </c>
      <c r="DZ233" t="s">
        <v>3</v>
      </c>
      <c r="EA233" t="s">
        <v>3</v>
      </c>
      <c r="EB233" t="s">
        <v>3</v>
      </c>
      <c r="EC233" t="s">
        <v>3</v>
      </c>
      <c r="EE233">
        <v>29085443</v>
      </c>
      <c r="EF233">
        <v>8</v>
      </c>
      <c r="EG233" t="s">
        <v>144</v>
      </c>
      <c r="EH233">
        <v>0</v>
      </c>
      <c r="EI233" t="s">
        <v>3</v>
      </c>
      <c r="EJ233">
        <v>1</v>
      </c>
      <c r="EK233">
        <v>500001</v>
      </c>
      <c r="EL233" t="s">
        <v>145</v>
      </c>
      <c r="EM233" t="s">
        <v>146</v>
      </c>
      <c r="EO233" t="s">
        <v>3</v>
      </c>
      <c r="EQ233">
        <v>0</v>
      </c>
      <c r="ER233">
        <v>22.91</v>
      </c>
      <c r="ES233">
        <v>22.91</v>
      </c>
      <c r="ET233">
        <v>0</v>
      </c>
      <c r="EU233">
        <v>0</v>
      </c>
      <c r="EV233">
        <v>0</v>
      </c>
      <c r="EW233">
        <v>0</v>
      </c>
      <c r="EX233">
        <v>0</v>
      </c>
      <c r="FQ233">
        <v>0</v>
      </c>
      <c r="FR233">
        <f t="shared" si="210"/>
        <v>0</v>
      </c>
      <c r="FS233">
        <v>0</v>
      </c>
      <c r="FX233">
        <v>0</v>
      </c>
      <c r="FY233">
        <v>0</v>
      </c>
      <c r="GA233" t="s">
        <v>3</v>
      </c>
      <c r="GD233">
        <v>1</v>
      </c>
      <c r="GF233">
        <v>-1686930993</v>
      </c>
      <c r="GG233">
        <v>2</v>
      </c>
      <c r="GH233">
        <v>1</v>
      </c>
      <c r="GI233">
        <v>2</v>
      </c>
      <c r="GJ233">
        <v>0</v>
      </c>
      <c r="GK233">
        <v>0</v>
      </c>
      <c r="GL233">
        <f t="shared" si="211"/>
        <v>0</v>
      </c>
      <c r="GM233">
        <f t="shared" si="212"/>
        <v>14.34</v>
      </c>
      <c r="GN233">
        <f t="shared" si="213"/>
        <v>14.34</v>
      </c>
      <c r="GO233">
        <f t="shared" si="214"/>
        <v>0</v>
      </c>
      <c r="GP233">
        <f t="shared" si="215"/>
        <v>0</v>
      </c>
      <c r="GR233">
        <v>0</v>
      </c>
      <c r="GS233">
        <v>3</v>
      </c>
      <c r="GT233">
        <v>0</v>
      </c>
      <c r="GU233" t="s">
        <v>3</v>
      </c>
      <c r="GV233">
        <f t="shared" si="216"/>
        <v>0</v>
      </c>
      <c r="GW233">
        <v>1</v>
      </c>
      <c r="GX233">
        <f t="shared" si="217"/>
        <v>0</v>
      </c>
      <c r="HA233">
        <v>0</v>
      </c>
      <c r="HB233">
        <v>0</v>
      </c>
      <c r="HC233">
        <f t="shared" si="218"/>
        <v>0</v>
      </c>
      <c r="HE233" t="s">
        <v>3</v>
      </c>
      <c r="HF233" t="s">
        <v>3</v>
      </c>
      <c r="IK233">
        <v>0</v>
      </c>
    </row>
    <row r="234" spans="1:245">
      <c r="A234">
        <v>17</v>
      </c>
      <c r="B234">
        <v>1</v>
      </c>
      <c r="C234">
        <f>ROW(SmtRes!A212)</f>
        <v>212</v>
      </c>
      <c r="D234">
        <f>ROW(EtalonRes!A205)</f>
        <v>205</v>
      </c>
      <c r="E234" t="s">
        <v>41</v>
      </c>
      <c r="F234" t="s">
        <v>162</v>
      </c>
      <c r="G234" t="s">
        <v>163</v>
      </c>
      <c r="H234" t="s">
        <v>164</v>
      </c>
      <c r="I234">
        <f>ROUND(2/100,9)</f>
        <v>0.02</v>
      </c>
      <c r="J234">
        <v>0</v>
      </c>
      <c r="O234">
        <f t="shared" si="184"/>
        <v>2658.01</v>
      </c>
      <c r="P234">
        <f t="shared" si="185"/>
        <v>2082.37</v>
      </c>
      <c r="Q234">
        <f t="shared" si="186"/>
        <v>85.75</v>
      </c>
      <c r="R234">
        <f t="shared" si="187"/>
        <v>15.41</v>
      </c>
      <c r="S234">
        <f t="shared" si="188"/>
        <v>489.89</v>
      </c>
      <c r="T234">
        <f t="shared" si="189"/>
        <v>0</v>
      </c>
      <c r="U234">
        <f t="shared" si="190"/>
        <v>1.6822199999999998</v>
      </c>
      <c r="V234">
        <f t="shared" si="191"/>
        <v>3.4250000000000003E-2</v>
      </c>
      <c r="W234">
        <f t="shared" si="192"/>
        <v>0</v>
      </c>
      <c r="X234">
        <f t="shared" si="193"/>
        <v>454.77</v>
      </c>
      <c r="Y234">
        <f t="shared" si="194"/>
        <v>217.28</v>
      </c>
      <c r="AA234">
        <v>36401907</v>
      </c>
      <c r="AB234">
        <f t="shared" si="195"/>
        <v>21892.13</v>
      </c>
      <c r="AC234">
        <f t="shared" si="196"/>
        <v>20740.73</v>
      </c>
      <c r="AD234">
        <f>ROUND(((((ET234*1.25))-((EU234*1.25)))+AE234),2)</f>
        <v>416.27</v>
      </c>
      <c r="AE234">
        <f>ROUND(((EU234*1.25)),2)</f>
        <v>23.13</v>
      </c>
      <c r="AF234">
        <f>ROUND(((EV234*1.15)),2)</f>
        <v>735.13</v>
      </c>
      <c r="AG234">
        <f t="shared" si="197"/>
        <v>0</v>
      </c>
      <c r="AH234">
        <f>((EW234*1.15))</f>
        <v>84.11099999999999</v>
      </c>
      <c r="AI234">
        <f>((EX234*1.25))</f>
        <v>1.7125000000000001</v>
      </c>
      <c r="AJ234">
        <f t="shared" si="198"/>
        <v>0</v>
      </c>
      <c r="AK234">
        <v>21712.98</v>
      </c>
      <c r="AL234">
        <v>20740.73</v>
      </c>
      <c r="AM234">
        <v>333.01</v>
      </c>
      <c r="AN234">
        <v>18.5</v>
      </c>
      <c r="AO234">
        <v>639.24</v>
      </c>
      <c r="AP234">
        <v>0</v>
      </c>
      <c r="AQ234">
        <v>73.14</v>
      </c>
      <c r="AR234">
        <v>1.37</v>
      </c>
      <c r="AS234">
        <v>0</v>
      </c>
      <c r="AT234">
        <v>90</v>
      </c>
      <c r="AU234">
        <v>43</v>
      </c>
      <c r="AV234">
        <v>1</v>
      </c>
      <c r="AW234">
        <v>1</v>
      </c>
      <c r="AZ234">
        <v>1</v>
      </c>
      <c r="BA234">
        <v>33.32</v>
      </c>
      <c r="BB234">
        <v>10.3</v>
      </c>
      <c r="BC234">
        <v>5.0199999999999996</v>
      </c>
      <c r="BD234" t="s">
        <v>3</v>
      </c>
      <c r="BE234" t="s">
        <v>3</v>
      </c>
      <c r="BF234" t="s">
        <v>3</v>
      </c>
      <c r="BG234" t="s">
        <v>3</v>
      </c>
      <c r="BH234">
        <v>0</v>
      </c>
      <c r="BI234">
        <v>1</v>
      </c>
      <c r="BJ234" t="s">
        <v>165</v>
      </c>
      <c r="BM234">
        <v>10001</v>
      </c>
      <c r="BN234">
        <v>0</v>
      </c>
      <c r="BO234" t="s">
        <v>162</v>
      </c>
      <c r="BP234">
        <v>1</v>
      </c>
      <c r="BQ234">
        <v>2</v>
      </c>
      <c r="BR234">
        <v>0</v>
      </c>
      <c r="BS234">
        <v>33.32</v>
      </c>
      <c r="BT234">
        <v>1</v>
      </c>
      <c r="BU234">
        <v>1</v>
      </c>
      <c r="BV234">
        <v>1</v>
      </c>
      <c r="BW234">
        <v>1</v>
      </c>
      <c r="BX234">
        <v>1</v>
      </c>
      <c r="BY234" t="s">
        <v>3</v>
      </c>
      <c r="BZ234">
        <v>118</v>
      </c>
      <c r="CA234">
        <v>63</v>
      </c>
      <c r="CE234">
        <v>0</v>
      </c>
      <c r="CF234">
        <v>0</v>
      </c>
      <c r="CG234">
        <v>0</v>
      </c>
      <c r="CM234">
        <v>0</v>
      </c>
      <c r="CN234" t="s">
        <v>3</v>
      </c>
      <c r="CO234">
        <v>0</v>
      </c>
      <c r="CP234">
        <f t="shared" si="199"/>
        <v>2658.0099999999998</v>
      </c>
      <c r="CQ234">
        <f t="shared" si="200"/>
        <v>104118.46459999999</v>
      </c>
      <c r="CR234">
        <f t="shared" si="201"/>
        <v>4287.5810000000001</v>
      </c>
      <c r="CS234">
        <f t="shared" si="202"/>
        <v>770.69159999999999</v>
      </c>
      <c r="CT234">
        <f t="shared" si="203"/>
        <v>24494.531599999998</v>
      </c>
      <c r="CU234">
        <f t="shared" si="204"/>
        <v>0</v>
      </c>
      <c r="CV234">
        <f t="shared" si="205"/>
        <v>84.11099999999999</v>
      </c>
      <c r="CW234">
        <f t="shared" si="206"/>
        <v>1.7125000000000001</v>
      </c>
      <c r="CX234">
        <f t="shared" si="207"/>
        <v>0</v>
      </c>
      <c r="CY234">
        <f t="shared" si="208"/>
        <v>454.77</v>
      </c>
      <c r="CZ234">
        <f t="shared" si="209"/>
        <v>217.27900000000002</v>
      </c>
      <c r="DC234" t="s">
        <v>3</v>
      </c>
      <c r="DD234" t="s">
        <v>3</v>
      </c>
      <c r="DE234" t="s">
        <v>133</v>
      </c>
      <c r="DF234" t="s">
        <v>133</v>
      </c>
      <c r="DG234" t="s">
        <v>167</v>
      </c>
      <c r="DH234" t="s">
        <v>3</v>
      </c>
      <c r="DI234" t="s">
        <v>167</v>
      </c>
      <c r="DJ234" t="s">
        <v>133</v>
      </c>
      <c r="DK234" t="s">
        <v>3</v>
      </c>
      <c r="DL234" t="s">
        <v>3</v>
      </c>
      <c r="DM234" t="s">
        <v>3</v>
      </c>
      <c r="DN234">
        <v>0</v>
      </c>
      <c r="DO234">
        <v>0</v>
      </c>
      <c r="DP234">
        <v>1</v>
      </c>
      <c r="DQ234">
        <v>1</v>
      </c>
      <c r="DU234">
        <v>1013</v>
      </c>
      <c r="DV234" t="s">
        <v>164</v>
      </c>
      <c r="DW234" t="s">
        <v>164</v>
      </c>
      <c r="DX234">
        <v>1</v>
      </c>
      <c r="DZ234" t="s">
        <v>3</v>
      </c>
      <c r="EA234" t="s">
        <v>3</v>
      </c>
      <c r="EB234" t="s">
        <v>3</v>
      </c>
      <c r="EC234" t="s">
        <v>3</v>
      </c>
      <c r="EE234">
        <v>29085510</v>
      </c>
      <c r="EF234">
        <v>2</v>
      </c>
      <c r="EG234" t="s">
        <v>135</v>
      </c>
      <c r="EH234">
        <v>0</v>
      </c>
      <c r="EI234" t="s">
        <v>3</v>
      </c>
      <c r="EJ234">
        <v>1</v>
      </c>
      <c r="EK234">
        <v>10001</v>
      </c>
      <c r="EL234" t="s">
        <v>136</v>
      </c>
      <c r="EM234" t="s">
        <v>137</v>
      </c>
      <c r="EO234" t="s">
        <v>3</v>
      </c>
      <c r="EQ234">
        <v>0</v>
      </c>
      <c r="ER234">
        <v>21712.98</v>
      </c>
      <c r="ES234">
        <v>20740.73</v>
      </c>
      <c r="ET234">
        <v>333.01</v>
      </c>
      <c r="EU234">
        <v>18.5</v>
      </c>
      <c r="EV234">
        <v>639.24</v>
      </c>
      <c r="EW234">
        <v>73.14</v>
      </c>
      <c r="EX234">
        <v>1.37</v>
      </c>
      <c r="EY234">
        <v>0</v>
      </c>
      <c r="FQ234">
        <v>0</v>
      </c>
      <c r="FR234">
        <f t="shared" si="210"/>
        <v>0</v>
      </c>
      <c r="FS234">
        <v>0</v>
      </c>
      <c r="FT234" t="s">
        <v>139</v>
      </c>
      <c r="FU234" t="s">
        <v>25</v>
      </c>
      <c r="FV234" t="s">
        <v>25</v>
      </c>
      <c r="FW234" t="s">
        <v>26</v>
      </c>
      <c r="FX234">
        <v>106.2</v>
      </c>
      <c r="FY234">
        <v>53.55</v>
      </c>
      <c r="GA234" t="s">
        <v>3</v>
      </c>
      <c r="GD234">
        <v>1</v>
      </c>
      <c r="GF234">
        <v>463398419</v>
      </c>
      <c r="GG234">
        <v>2</v>
      </c>
      <c r="GH234">
        <v>1</v>
      </c>
      <c r="GI234">
        <v>2</v>
      </c>
      <c r="GJ234">
        <v>0</v>
      </c>
      <c r="GK234">
        <v>0</v>
      </c>
      <c r="GL234">
        <f t="shared" si="211"/>
        <v>0</v>
      </c>
      <c r="GM234">
        <f t="shared" si="212"/>
        <v>3330.06</v>
      </c>
      <c r="GN234">
        <f t="shared" si="213"/>
        <v>3330.06</v>
      </c>
      <c r="GO234">
        <f t="shared" si="214"/>
        <v>0</v>
      </c>
      <c r="GP234">
        <f t="shared" si="215"/>
        <v>0</v>
      </c>
      <c r="GR234">
        <v>0</v>
      </c>
      <c r="GS234">
        <v>3</v>
      </c>
      <c r="GT234">
        <v>0</v>
      </c>
      <c r="GU234" t="s">
        <v>3</v>
      </c>
      <c r="GV234">
        <f t="shared" si="216"/>
        <v>0</v>
      </c>
      <c r="GW234">
        <v>1</v>
      </c>
      <c r="GX234">
        <f t="shared" si="217"/>
        <v>0</v>
      </c>
      <c r="HA234">
        <v>0</v>
      </c>
      <c r="HB234">
        <v>0</v>
      </c>
      <c r="HC234">
        <f t="shared" si="218"/>
        <v>0</v>
      </c>
      <c r="HE234" t="s">
        <v>3</v>
      </c>
      <c r="HF234" t="s">
        <v>3</v>
      </c>
      <c r="IK234">
        <v>0</v>
      </c>
    </row>
    <row r="235" spans="1:245">
      <c r="A235">
        <v>18</v>
      </c>
      <c r="B235">
        <v>1</v>
      </c>
      <c r="C235">
        <v>209</v>
      </c>
      <c r="E235" t="s">
        <v>48</v>
      </c>
      <c r="F235" t="s">
        <v>168</v>
      </c>
      <c r="G235" t="s">
        <v>169</v>
      </c>
      <c r="H235" t="s">
        <v>170</v>
      </c>
      <c r="I235">
        <f>I234*J235</f>
        <v>1</v>
      </c>
      <c r="J235">
        <v>50</v>
      </c>
      <c r="O235">
        <f t="shared" si="184"/>
        <v>196.01</v>
      </c>
      <c r="P235">
        <f t="shared" si="185"/>
        <v>196.01</v>
      </c>
      <c r="Q235">
        <f t="shared" si="186"/>
        <v>0</v>
      </c>
      <c r="R235">
        <f t="shared" si="187"/>
        <v>0</v>
      </c>
      <c r="S235">
        <f t="shared" si="188"/>
        <v>0</v>
      </c>
      <c r="T235">
        <f t="shared" si="189"/>
        <v>0</v>
      </c>
      <c r="U235">
        <f t="shared" si="190"/>
        <v>0</v>
      </c>
      <c r="V235">
        <f t="shared" si="191"/>
        <v>0</v>
      </c>
      <c r="W235">
        <f t="shared" si="192"/>
        <v>4.34</v>
      </c>
      <c r="X235">
        <f t="shared" si="193"/>
        <v>0</v>
      </c>
      <c r="Y235">
        <f t="shared" si="194"/>
        <v>0</v>
      </c>
      <c r="AA235">
        <v>36401907</v>
      </c>
      <c r="AB235">
        <f t="shared" si="195"/>
        <v>94.69</v>
      </c>
      <c r="AC235">
        <f t="shared" si="196"/>
        <v>94.69</v>
      </c>
      <c r="AD235">
        <f>ROUND((((ET235)-(EU235))+AE235),2)</f>
        <v>0</v>
      </c>
      <c r="AE235">
        <f t="shared" ref="AE235:AF238" si="219">ROUND((EU235),2)</f>
        <v>0</v>
      </c>
      <c r="AF235">
        <f t="shared" si="219"/>
        <v>0</v>
      </c>
      <c r="AG235">
        <f t="shared" si="197"/>
        <v>0</v>
      </c>
      <c r="AH235">
        <f t="shared" ref="AH235:AI238" si="220">(EW235)</f>
        <v>0</v>
      </c>
      <c r="AI235">
        <f t="shared" si="220"/>
        <v>0</v>
      </c>
      <c r="AJ235">
        <f t="shared" si="198"/>
        <v>4.34</v>
      </c>
      <c r="AK235">
        <v>94.69</v>
      </c>
      <c r="AL235">
        <v>94.69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4.34</v>
      </c>
      <c r="AT235">
        <v>0</v>
      </c>
      <c r="AU235">
        <v>0</v>
      </c>
      <c r="AV235">
        <v>1</v>
      </c>
      <c r="AW235">
        <v>1</v>
      </c>
      <c r="AZ235">
        <v>1</v>
      </c>
      <c r="BA235">
        <v>1</v>
      </c>
      <c r="BB235">
        <v>1</v>
      </c>
      <c r="BC235">
        <v>2.0699999999999998</v>
      </c>
      <c r="BD235" t="s">
        <v>3</v>
      </c>
      <c r="BE235" t="s">
        <v>3</v>
      </c>
      <c r="BF235" t="s">
        <v>3</v>
      </c>
      <c r="BG235" t="s">
        <v>3</v>
      </c>
      <c r="BH235">
        <v>3</v>
      </c>
      <c r="BI235">
        <v>1</v>
      </c>
      <c r="BJ235" t="s">
        <v>171</v>
      </c>
      <c r="BM235">
        <v>500001</v>
      </c>
      <c r="BN235">
        <v>0</v>
      </c>
      <c r="BO235" t="s">
        <v>168</v>
      </c>
      <c r="BP235">
        <v>1</v>
      </c>
      <c r="BQ235">
        <v>8</v>
      </c>
      <c r="BR235">
        <v>0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3</v>
      </c>
      <c r="BZ235">
        <v>0</v>
      </c>
      <c r="CA235">
        <v>0</v>
      </c>
      <c r="CE235">
        <v>0</v>
      </c>
      <c r="CF235">
        <v>0</v>
      </c>
      <c r="CG235">
        <v>0</v>
      </c>
      <c r="CM235">
        <v>0</v>
      </c>
      <c r="CN235" t="s">
        <v>3</v>
      </c>
      <c r="CO235">
        <v>0</v>
      </c>
      <c r="CP235">
        <f t="shared" si="199"/>
        <v>196.01</v>
      </c>
      <c r="CQ235">
        <f t="shared" si="200"/>
        <v>196.00829999999999</v>
      </c>
      <c r="CR235">
        <f t="shared" si="201"/>
        <v>0</v>
      </c>
      <c r="CS235">
        <f t="shared" si="202"/>
        <v>0</v>
      </c>
      <c r="CT235">
        <f t="shared" si="203"/>
        <v>0</v>
      </c>
      <c r="CU235">
        <f t="shared" si="204"/>
        <v>0</v>
      </c>
      <c r="CV235">
        <f t="shared" si="205"/>
        <v>0</v>
      </c>
      <c r="CW235">
        <f t="shared" si="206"/>
        <v>0</v>
      </c>
      <c r="CX235">
        <f t="shared" si="207"/>
        <v>4.34</v>
      </c>
      <c r="CY235">
        <f t="shared" si="208"/>
        <v>0</v>
      </c>
      <c r="CZ235">
        <f t="shared" si="209"/>
        <v>0</v>
      </c>
      <c r="DC235" t="s">
        <v>3</v>
      </c>
      <c r="DD235" t="s">
        <v>3</v>
      </c>
      <c r="DE235" t="s">
        <v>3</v>
      </c>
      <c r="DF235" t="s">
        <v>3</v>
      </c>
      <c r="DG235" t="s">
        <v>3</v>
      </c>
      <c r="DH235" t="s">
        <v>3</v>
      </c>
      <c r="DI235" t="s">
        <v>3</v>
      </c>
      <c r="DJ235" t="s">
        <v>3</v>
      </c>
      <c r="DK235" t="s">
        <v>3</v>
      </c>
      <c r="DL235" t="s">
        <v>3</v>
      </c>
      <c r="DM235" t="s">
        <v>3</v>
      </c>
      <c r="DN235">
        <v>0</v>
      </c>
      <c r="DO235">
        <v>0</v>
      </c>
      <c r="DP235">
        <v>1</v>
      </c>
      <c r="DQ235">
        <v>1</v>
      </c>
      <c r="DU235">
        <v>1013</v>
      </c>
      <c r="DV235" t="s">
        <v>170</v>
      </c>
      <c r="DW235" t="s">
        <v>170</v>
      </c>
      <c r="DX235">
        <v>1</v>
      </c>
      <c r="DZ235" t="s">
        <v>3</v>
      </c>
      <c r="EA235" t="s">
        <v>3</v>
      </c>
      <c r="EB235" t="s">
        <v>3</v>
      </c>
      <c r="EC235" t="s">
        <v>3</v>
      </c>
      <c r="EE235">
        <v>29085443</v>
      </c>
      <c r="EF235">
        <v>8</v>
      </c>
      <c r="EG235" t="s">
        <v>144</v>
      </c>
      <c r="EH235">
        <v>0</v>
      </c>
      <c r="EI235" t="s">
        <v>3</v>
      </c>
      <c r="EJ235">
        <v>1</v>
      </c>
      <c r="EK235">
        <v>500001</v>
      </c>
      <c r="EL235" t="s">
        <v>145</v>
      </c>
      <c r="EM235" t="s">
        <v>146</v>
      </c>
      <c r="EO235" t="s">
        <v>3</v>
      </c>
      <c r="EQ235">
        <v>0</v>
      </c>
      <c r="ER235">
        <v>94.69</v>
      </c>
      <c r="ES235">
        <v>94.69</v>
      </c>
      <c r="ET235">
        <v>0</v>
      </c>
      <c r="EU235">
        <v>0</v>
      </c>
      <c r="EV235">
        <v>0</v>
      </c>
      <c r="EW235">
        <v>0</v>
      </c>
      <c r="EX235">
        <v>0</v>
      </c>
      <c r="FQ235">
        <v>0</v>
      </c>
      <c r="FR235">
        <f t="shared" si="210"/>
        <v>0</v>
      </c>
      <c r="FS235">
        <v>0</v>
      </c>
      <c r="FX235">
        <v>0</v>
      </c>
      <c r="FY235">
        <v>0</v>
      </c>
      <c r="GA235" t="s">
        <v>3</v>
      </c>
      <c r="GD235">
        <v>1</v>
      </c>
      <c r="GF235">
        <v>-1252999712</v>
      </c>
      <c r="GG235">
        <v>2</v>
      </c>
      <c r="GH235">
        <v>1</v>
      </c>
      <c r="GI235">
        <v>2</v>
      </c>
      <c r="GJ235">
        <v>0</v>
      </c>
      <c r="GK235">
        <v>0</v>
      </c>
      <c r="GL235">
        <f t="shared" si="211"/>
        <v>0</v>
      </c>
      <c r="GM235">
        <f t="shared" si="212"/>
        <v>196.01</v>
      </c>
      <c r="GN235">
        <f t="shared" si="213"/>
        <v>196.01</v>
      </c>
      <c r="GO235">
        <f t="shared" si="214"/>
        <v>0</v>
      </c>
      <c r="GP235">
        <f t="shared" si="215"/>
        <v>0</v>
      </c>
      <c r="GR235">
        <v>0</v>
      </c>
      <c r="GS235">
        <v>3</v>
      </c>
      <c r="GT235">
        <v>0</v>
      </c>
      <c r="GU235" t="s">
        <v>3</v>
      </c>
      <c r="GV235">
        <f t="shared" si="216"/>
        <v>0</v>
      </c>
      <c r="GW235">
        <v>1</v>
      </c>
      <c r="GX235">
        <f t="shared" si="217"/>
        <v>0</v>
      </c>
      <c r="HA235">
        <v>0</v>
      </c>
      <c r="HB235">
        <v>0</v>
      </c>
      <c r="HC235">
        <f t="shared" si="218"/>
        <v>0</v>
      </c>
      <c r="HE235" t="s">
        <v>3</v>
      </c>
      <c r="HF235" t="s">
        <v>3</v>
      </c>
      <c r="IK235">
        <v>0</v>
      </c>
    </row>
    <row r="236" spans="1:245">
      <c r="A236">
        <v>18</v>
      </c>
      <c r="B236">
        <v>1</v>
      </c>
      <c r="C236">
        <v>212</v>
      </c>
      <c r="E236" t="s">
        <v>172</v>
      </c>
      <c r="F236" t="s">
        <v>173</v>
      </c>
      <c r="G236" t="s">
        <v>174</v>
      </c>
      <c r="H236" t="s">
        <v>155</v>
      </c>
      <c r="I236">
        <f>I234*J236</f>
        <v>2</v>
      </c>
      <c r="J236">
        <v>100</v>
      </c>
      <c r="O236">
        <f t="shared" si="184"/>
        <v>22135.05</v>
      </c>
      <c r="P236">
        <f t="shared" si="185"/>
        <v>22135.05</v>
      </c>
      <c r="Q236">
        <f t="shared" si="186"/>
        <v>0</v>
      </c>
      <c r="R236">
        <f t="shared" si="187"/>
        <v>0</v>
      </c>
      <c r="S236">
        <f t="shared" si="188"/>
        <v>0</v>
      </c>
      <c r="T236">
        <f t="shared" si="189"/>
        <v>0</v>
      </c>
      <c r="U236">
        <f t="shared" si="190"/>
        <v>0</v>
      </c>
      <c r="V236">
        <f t="shared" si="191"/>
        <v>0</v>
      </c>
      <c r="W236">
        <f t="shared" si="192"/>
        <v>415.44</v>
      </c>
      <c r="X236">
        <f t="shared" si="193"/>
        <v>0</v>
      </c>
      <c r="Y236">
        <f t="shared" si="194"/>
        <v>0</v>
      </c>
      <c r="AA236">
        <v>36401907</v>
      </c>
      <c r="AB236">
        <f t="shared" si="195"/>
        <v>4535.87</v>
      </c>
      <c r="AC236">
        <f t="shared" si="196"/>
        <v>4535.87</v>
      </c>
      <c r="AD236">
        <f>ROUND((((ET236)-(EU236))+AE236),2)</f>
        <v>0</v>
      </c>
      <c r="AE236">
        <f t="shared" si="219"/>
        <v>0</v>
      </c>
      <c r="AF236">
        <f t="shared" si="219"/>
        <v>0</v>
      </c>
      <c r="AG236">
        <f t="shared" si="197"/>
        <v>0</v>
      </c>
      <c r="AH236">
        <f t="shared" si="220"/>
        <v>0</v>
      </c>
      <c r="AI236">
        <f t="shared" si="220"/>
        <v>0</v>
      </c>
      <c r="AJ236">
        <f t="shared" si="198"/>
        <v>207.72</v>
      </c>
      <c r="AK236">
        <v>4535.87</v>
      </c>
      <c r="AL236">
        <v>4535.87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207.72</v>
      </c>
      <c r="AT236">
        <v>0</v>
      </c>
      <c r="AU236">
        <v>0</v>
      </c>
      <c r="AV236">
        <v>1</v>
      </c>
      <c r="AW236">
        <v>1</v>
      </c>
      <c r="AZ236">
        <v>1</v>
      </c>
      <c r="BA236">
        <v>1</v>
      </c>
      <c r="BB236">
        <v>1</v>
      </c>
      <c r="BC236">
        <v>2.44</v>
      </c>
      <c r="BD236" t="s">
        <v>3</v>
      </c>
      <c r="BE236" t="s">
        <v>3</v>
      </c>
      <c r="BF236" t="s">
        <v>3</v>
      </c>
      <c r="BG236" t="s">
        <v>3</v>
      </c>
      <c r="BH236">
        <v>3</v>
      </c>
      <c r="BI236">
        <v>1</v>
      </c>
      <c r="BJ236" t="s">
        <v>175</v>
      </c>
      <c r="BM236">
        <v>500001</v>
      </c>
      <c r="BN236">
        <v>0</v>
      </c>
      <c r="BO236" t="s">
        <v>173</v>
      </c>
      <c r="BP236">
        <v>1</v>
      </c>
      <c r="BQ236">
        <v>8</v>
      </c>
      <c r="BR236">
        <v>0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 t="s">
        <v>3</v>
      </c>
      <c r="BZ236">
        <v>0</v>
      </c>
      <c r="CA236">
        <v>0</v>
      </c>
      <c r="CE236">
        <v>0</v>
      </c>
      <c r="CF236">
        <v>0</v>
      </c>
      <c r="CG236">
        <v>0</v>
      </c>
      <c r="CM236">
        <v>0</v>
      </c>
      <c r="CN236" t="s">
        <v>3</v>
      </c>
      <c r="CO236">
        <v>0</v>
      </c>
      <c r="CP236">
        <f t="shared" si="199"/>
        <v>22135.05</v>
      </c>
      <c r="CQ236">
        <f t="shared" si="200"/>
        <v>11067.522799999999</v>
      </c>
      <c r="CR236">
        <f t="shared" si="201"/>
        <v>0</v>
      </c>
      <c r="CS236">
        <f t="shared" si="202"/>
        <v>0</v>
      </c>
      <c r="CT236">
        <f t="shared" si="203"/>
        <v>0</v>
      </c>
      <c r="CU236">
        <f t="shared" si="204"/>
        <v>0</v>
      </c>
      <c r="CV236">
        <f t="shared" si="205"/>
        <v>0</v>
      </c>
      <c r="CW236">
        <f t="shared" si="206"/>
        <v>0</v>
      </c>
      <c r="CX236">
        <f t="shared" si="207"/>
        <v>207.72</v>
      </c>
      <c r="CY236">
        <f t="shared" si="208"/>
        <v>0</v>
      </c>
      <c r="CZ236">
        <f t="shared" si="209"/>
        <v>0</v>
      </c>
      <c r="DC236" t="s">
        <v>3</v>
      </c>
      <c r="DD236" t="s">
        <v>3</v>
      </c>
      <c r="DE236" t="s">
        <v>3</v>
      </c>
      <c r="DF236" t="s">
        <v>3</v>
      </c>
      <c r="DG236" t="s">
        <v>3</v>
      </c>
      <c r="DH236" t="s">
        <v>3</v>
      </c>
      <c r="DI236" t="s">
        <v>3</v>
      </c>
      <c r="DJ236" t="s">
        <v>3</v>
      </c>
      <c r="DK236" t="s">
        <v>3</v>
      </c>
      <c r="DL236" t="s">
        <v>3</v>
      </c>
      <c r="DM236" t="s">
        <v>3</v>
      </c>
      <c r="DN236">
        <v>0</v>
      </c>
      <c r="DO236">
        <v>0</v>
      </c>
      <c r="DP236">
        <v>1</v>
      </c>
      <c r="DQ236">
        <v>1</v>
      </c>
      <c r="DU236">
        <v>1005</v>
      </c>
      <c r="DV236" t="s">
        <v>155</v>
      </c>
      <c r="DW236" t="s">
        <v>155</v>
      </c>
      <c r="DX236">
        <v>1</v>
      </c>
      <c r="DZ236" t="s">
        <v>3</v>
      </c>
      <c r="EA236" t="s">
        <v>3</v>
      </c>
      <c r="EB236" t="s">
        <v>3</v>
      </c>
      <c r="EC236" t="s">
        <v>3</v>
      </c>
      <c r="EE236">
        <v>29085443</v>
      </c>
      <c r="EF236">
        <v>8</v>
      </c>
      <c r="EG236" t="s">
        <v>144</v>
      </c>
      <c r="EH236">
        <v>0</v>
      </c>
      <c r="EI236" t="s">
        <v>3</v>
      </c>
      <c r="EJ236">
        <v>1</v>
      </c>
      <c r="EK236">
        <v>500001</v>
      </c>
      <c r="EL236" t="s">
        <v>145</v>
      </c>
      <c r="EM236" t="s">
        <v>146</v>
      </c>
      <c r="EO236" t="s">
        <v>3</v>
      </c>
      <c r="EQ236">
        <v>0</v>
      </c>
      <c r="ER236">
        <v>4535.87</v>
      </c>
      <c r="ES236">
        <v>4535.87</v>
      </c>
      <c r="ET236">
        <v>0</v>
      </c>
      <c r="EU236">
        <v>0</v>
      </c>
      <c r="EV236">
        <v>0</v>
      </c>
      <c r="EW236">
        <v>0</v>
      </c>
      <c r="EX236">
        <v>0</v>
      </c>
      <c r="FQ236">
        <v>0</v>
      </c>
      <c r="FR236">
        <f t="shared" si="210"/>
        <v>0</v>
      </c>
      <c r="FS236">
        <v>0</v>
      </c>
      <c r="FX236">
        <v>0</v>
      </c>
      <c r="FY236">
        <v>0</v>
      </c>
      <c r="GA236" t="s">
        <v>3</v>
      </c>
      <c r="GD236">
        <v>1</v>
      </c>
      <c r="GF236">
        <v>-1775669208</v>
      </c>
      <c r="GG236">
        <v>2</v>
      </c>
      <c r="GH236">
        <v>1</v>
      </c>
      <c r="GI236">
        <v>2</v>
      </c>
      <c r="GJ236">
        <v>0</v>
      </c>
      <c r="GK236">
        <v>0</v>
      </c>
      <c r="GL236">
        <f t="shared" si="211"/>
        <v>0</v>
      </c>
      <c r="GM236">
        <f t="shared" si="212"/>
        <v>22135.05</v>
      </c>
      <c r="GN236">
        <f t="shared" si="213"/>
        <v>22135.05</v>
      </c>
      <c r="GO236">
        <f t="shared" si="214"/>
        <v>0</v>
      </c>
      <c r="GP236">
        <f t="shared" si="215"/>
        <v>0</v>
      </c>
      <c r="GR236">
        <v>0</v>
      </c>
      <c r="GS236">
        <v>3</v>
      </c>
      <c r="GT236">
        <v>0</v>
      </c>
      <c r="GU236" t="s">
        <v>3</v>
      </c>
      <c r="GV236">
        <f t="shared" si="216"/>
        <v>0</v>
      </c>
      <c r="GW236">
        <v>1</v>
      </c>
      <c r="GX236">
        <f t="shared" si="217"/>
        <v>0</v>
      </c>
      <c r="HA236">
        <v>0</v>
      </c>
      <c r="HB236">
        <v>0</v>
      </c>
      <c r="HC236">
        <f t="shared" si="218"/>
        <v>0</v>
      </c>
      <c r="HE236" t="s">
        <v>3</v>
      </c>
      <c r="HF236" t="s">
        <v>3</v>
      </c>
      <c r="IK236">
        <v>0</v>
      </c>
    </row>
    <row r="237" spans="1:245">
      <c r="A237">
        <v>18</v>
      </c>
      <c r="B237">
        <v>1</v>
      </c>
      <c r="C237">
        <v>211</v>
      </c>
      <c r="E237" t="s">
        <v>176</v>
      </c>
      <c r="F237" t="s">
        <v>177</v>
      </c>
      <c r="G237" t="s">
        <v>178</v>
      </c>
      <c r="H237" t="s">
        <v>155</v>
      </c>
      <c r="I237">
        <f>I234*J237</f>
        <v>-2</v>
      </c>
      <c r="J237">
        <v>-100</v>
      </c>
      <c r="O237">
        <f t="shared" si="184"/>
        <v>-2078.2800000000002</v>
      </c>
      <c r="P237">
        <f t="shared" si="185"/>
        <v>-2078.2800000000002</v>
      </c>
      <c r="Q237">
        <f t="shared" si="186"/>
        <v>0</v>
      </c>
      <c r="R237">
        <f t="shared" si="187"/>
        <v>0</v>
      </c>
      <c r="S237">
        <f t="shared" si="188"/>
        <v>0</v>
      </c>
      <c r="T237">
        <f t="shared" si="189"/>
        <v>0</v>
      </c>
      <c r="U237">
        <f t="shared" si="190"/>
        <v>0</v>
      </c>
      <c r="V237">
        <f t="shared" si="191"/>
        <v>0</v>
      </c>
      <c r="W237">
        <f t="shared" si="192"/>
        <v>0</v>
      </c>
      <c r="X237">
        <f t="shared" si="193"/>
        <v>0</v>
      </c>
      <c r="Y237">
        <f t="shared" si="194"/>
        <v>0</v>
      </c>
      <c r="AA237">
        <v>36401907</v>
      </c>
      <c r="AB237">
        <f t="shared" si="195"/>
        <v>207</v>
      </c>
      <c r="AC237">
        <f t="shared" si="196"/>
        <v>207</v>
      </c>
      <c r="AD237">
        <f>ROUND((((ET237)-(EU237))+AE237),2)</f>
        <v>0</v>
      </c>
      <c r="AE237">
        <f t="shared" si="219"/>
        <v>0</v>
      </c>
      <c r="AF237">
        <f t="shared" si="219"/>
        <v>0</v>
      </c>
      <c r="AG237">
        <f t="shared" si="197"/>
        <v>0</v>
      </c>
      <c r="AH237">
        <f t="shared" si="220"/>
        <v>0</v>
      </c>
      <c r="AI237">
        <f t="shared" si="220"/>
        <v>0</v>
      </c>
      <c r="AJ237">
        <f t="shared" si="198"/>
        <v>0</v>
      </c>
      <c r="AK237">
        <v>207</v>
      </c>
      <c r="AL237">
        <v>207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</v>
      </c>
      <c r="AW237">
        <v>1</v>
      </c>
      <c r="AZ237">
        <v>1</v>
      </c>
      <c r="BA237">
        <v>1</v>
      </c>
      <c r="BB237">
        <v>1</v>
      </c>
      <c r="BC237">
        <v>5.0199999999999996</v>
      </c>
      <c r="BD237" t="s">
        <v>3</v>
      </c>
      <c r="BE237" t="s">
        <v>3</v>
      </c>
      <c r="BF237" t="s">
        <v>3</v>
      </c>
      <c r="BG237" t="s">
        <v>3</v>
      </c>
      <c r="BH237">
        <v>3</v>
      </c>
      <c r="BI237">
        <v>1</v>
      </c>
      <c r="BJ237" t="s">
        <v>179</v>
      </c>
      <c r="BM237">
        <v>500001</v>
      </c>
      <c r="BN237">
        <v>0</v>
      </c>
      <c r="BO237" t="s">
        <v>177</v>
      </c>
      <c r="BP237">
        <v>1</v>
      </c>
      <c r="BQ237">
        <v>8</v>
      </c>
      <c r="BR237">
        <v>1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3</v>
      </c>
      <c r="BZ237">
        <v>0</v>
      </c>
      <c r="CA237">
        <v>0</v>
      </c>
      <c r="CE237">
        <v>0</v>
      </c>
      <c r="CF237">
        <v>0</v>
      </c>
      <c r="CG237">
        <v>0</v>
      </c>
      <c r="CM237">
        <v>0</v>
      </c>
      <c r="CN237" t="s">
        <v>3</v>
      </c>
      <c r="CO237">
        <v>0</v>
      </c>
      <c r="CP237">
        <f t="shared" si="199"/>
        <v>-2078.2800000000002</v>
      </c>
      <c r="CQ237">
        <f t="shared" si="200"/>
        <v>1039.1399999999999</v>
      </c>
      <c r="CR237">
        <f t="shared" si="201"/>
        <v>0</v>
      </c>
      <c r="CS237">
        <f t="shared" si="202"/>
        <v>0</v>
      </c>
      <c r="CT237">
        <f t="shared" si="203"/>
        <v>0</v>
      </c>
      <c r="CU237">
        <f t="shared" si="204"/>
        <v>0</v>
      </c>
      <c r="CV237">
        <f t="shared" si="205"/>
        <v>0</v>
      </c>
      <c r="CW237">
        <f t="shared" si="206"/>
        <v>0</v>
      </c>
      <c r="CX237">
        <f t="shared" si="207"/>
        <v>0</v>
      </c>
      <c r="CY237">
        <f t="shared" si="208"/>
        <v>0</v>
      </c>
      <c r="CZ237">
        <f t="shared" si="209"/>
        <v>0</v>
      </c>
      <c r="DC237" t="s">
        <v>3</v>
      </c>
      <c r="DD237" t="s">
        <v>3</v>
      </c>
      <c r="DE237" t="s">
        <v>3</v>
      </c>
      <c r="DF237" t="s">
        <v>3</v>
      </c>
      <c r="DG237" t="s">
        <v>3</v>
      </c>
      <c r="DH237" t="s">
        <v>3</v>
      </c>
      <c r="DI237" t="s">
        <v>3</v>
      </c>
      <c r="DJ237" t="s">
        <v>3</v>
      </c>
      <c r="DK237" t="s">
        <v>3</v>
      </c>
      <c r="DL237" t="s">
        <v>3</v>
      </c>
      <c r="DM237" t="s">
        <v>3</v>
      </c>
      <c r="DN237">
        <v>0</v>
      </c>
      <c r="DO237">
        <v>0</v>
      </c>
      <c r="DP237">
        <v>1</v>
      </c>
      <c r="DQ237">
        <v>1</v>
      </c>
      <c r="DU237">
        <v>1005</v>
      </c>
      <c r="DV237" t="s">
        <v>155</v>
      </c>
      <c r="DW237" t="s">
        <v>155</v>
      </c>
      <c r="DX237">
        <v>1</v>
      </c>
      <c r="DZ237" t="s">
        <v>3</v>
      </c>
      <c r="EA237" t="s">
        <v>3</v>
      </c>
      <c r="EB237" t="s">
        <v>3</v>
      </c>
      <c r="EC237" t="s">
        <v>3</v>
      </c>
      <c r="EE237">
        <v>29085443</v>
      </c>
      <c r="EF237">
        <v>8</v>
      </c>
      <c r="EG237" t="s">
        <v>144</v>
      </c>
      <c r="EH237">
        <v>0</v>
      </c>
      <c r="EI237" t="s">
        <v>3</v>
      </c>
      <c r="EJ237">
        <v>1</v>
      </c>
      <c r="EK237">
        <v>500001</v>
      </c>
      <c r="EL237" t="s">
        <v>145</v>
      </c>
      <c r="EM237" t="s">
        <v>146</v>
      </c>
      <c r="EO237" t="s">
        <v>3</v>
      </c>
      <c r="EQ237">
        <v>32768</v>
      </c>
      <c r="ER237">
        <v>207</v>
      </c>
      <c r="ES237">
        <v>207</v>
      </c>
      <c r="ET237">
        <v>0</v>
      </c>
      <c r="EU237">
        <v>0</v>
      </c>
      <c r="EV237">
        <v>0</v>
      </c>
      <c r="EW237">
        <v>0</v>
      </c>
      <c r="EX237">
        <v>0</v>
      </c>
      <c r="FQ237">
        <v>0</v>
      </c>
      <c r="FR237">
        <f t="shared" si="210"/>
        <v>0</v>
      </c>
      <c r="FS237">
        <v>0</v>
      </c>
      <c r="FX237">
        <v>0</v>
      </c>
      <c r="FY237">
        <v>0</v>
      </c>
      <c r="GA237" t="s">
        <v>3</v>
      </c>
      <c r="GD237">
        <v>1</v>
      </c>
      <c r="GF237">
        <v>-172969429</v>
      </c>
      <c r="GG237">
        <v>2</v>
      </c>
      <c r="GH237">
        <v>1</v>
      </c>
      <c r="GI237">
        <v>2</v>
      </c>
      <c r="GJ237">
        <v>0</v>
      </c>
      <c r="GK237">
        <v>0</v>
      </c>
      <c r="GL237">
        <f t="shared" si="211"/>
        <v>0</v>
      </c>
      <c r="GM237">
        <f t="shared" si="212"/>
        <v>-2078.2800000000002</v>
      </c>
      <c r="GN237">
        <f t="shared" si="213"/>
        <v>-2078.2800000000002</v>
      </c>
      <c r="GO237">
        <f t="shared" si="214"/>
        <v>0</v>
      </c>
      <c r="GP237">
        <f t="shared" si="215"/>
        <v>0</v>
      </c>
      <c r="GR237">
        <v>0</v>
      </c>
      <c r="GS237">
        <v>0</v>
      </c>
      <c r="GT237">
        <v>0</v>
      </c>
      <c r="GU237" t="s">
        <v>3</v>
      </c>
      <c r="GV237">
        <f t="shared" si="216"/>
        <v>0</v>
      </c>
      <c r="GW237">
        <v>1</v>
      </c>
      <c r="GX237">
        <f t="shared" si="217"/>
        <v>0</v>
      </c>
      <c r="HA237">
        <v>0</v>
      </c>
      <c r="HB237">
        <v>0</v>
      </c>
      <c r="HC237">
        <f t="shared" si="218"/>
        <v>0</v>
      </c>
      <c r="HE237" t="s">
        <v>3</v>
      </c>
      <c r="HF237" t="s">
        <v>3</v>
      </c>
      <c r="IK237">
        <v>0</v>
      </c>
    </row>
    <row r="238" spans="1:245">
      <c r="A238">
        <v>17</v>
      </c>
      <c r="B238">
        <v>1</v>
      </c>
      <c r="C238">
        <f>ROW(SmtRes!A216)</f>
        <v>216</v>
      </c>
      <c r="D238">
        <f>ROW(EtalonRes!A209)</f>
        <v>209</v>
      </c>
      <c r="E238" t="s">
        <v>49</v>
      </c>
      <c r="F238" t="s">
        <v>180</v>
      </c>
      <c r="G238" t="s">
        <v>181</v>
      </c>
      <c r="H238" t="s">
        <v>182</v>
      </c>
      <c r="I238">
        <f>ROUND(5/100,9)</f>
        <v>0.05</v>
      </c>
      <c r="J238">
        <v>0</v>
      </c>
      <c r="O238">
        <f t="shared" si="184"/>
        <v>289.57</v>
      </c>
      <c r="P238">
        <f t="shared" si="185"/>
        <v>181.26</v>
      </c>
      <c r="Q238">
        <f t="shared" si="186"/>
        <v>1.87</v>
      </c>
      <c r="R238">
        <f t="shared" si="187"/>
        <v>0</v>
      </c>
      <c r="S238">
        <f t="shared" si="188"/>
        <v>106.44</v>
      </c>
      <c r="T238">
        <f t="shared" si="189"/>
        <v>0</v>
      </c>
      <c r="U238">
        <f t="shared" si="190"/>
        <v>0.39100000000000001</v>
      </c>
      <c r="V238">
        <f t="shared" si="191"/>
        <v>0</v>
      </c>
      <c r="W238">
        <f t="shared" si="192"/>
        <v>0</v>
      </c>
      <c r="X238">
        <f t="shared" si="193"/>
        <v>95.8</v>
      </c>
      <c r="Y238">
        <f t="shared" si="194"/>
        <v>45.77</v>
      </c>
      <c r="AA238">
        <v>36401907</v>
      </c>
      <c r="AB238">
        <f t="shared" si="195"/>
        <v>516.04</v>
      </c>
      <c r="AC238">
        <f t="shared" si="196"/>
        <v>448.66</v>
      </c>
      <c r="AD238">
        <f>ROUND((((ET238)-(EU238))+AE238),2)</f>
        <v>3.49</v>
      </c>
      <c r="AE238">
        <f t="shared" si="219"/>
        <v>0</v>
      </c>
      <c r="AF238">
        <f t="shared" si="219"/>
        <v>63.89</v>
      </c>
      <c r="AG238">
        <f t="shared" si="197"/>
        <v>0</v>
      </c>
      <c r="AH238">
        <f t="shared" si="220"/>
        <v>7.82</v>
      </c>
      <c r="AI238">
        <f t="shared" si="220"/>
        <v>0</v>
      </c>
      <c r="AJ238">
        <f t="shared" si="198"/>
        <v>0</v>
      </c>
      <c r="AK238">
        <v>516.04</v>
      </c>
      <c r="AL238">
        <v>448.66</v>
      </c>
      <c r="AM238">
        <v>3.49</v>
      </c>
      <c r="AN238">
        <v>0</v>
      </c>
      <c r="AO238">
        <v>63.89</v>
      </c>
      <c r="AP238">
        <v>0</v>
      </c>
      <c r="AQ238">
        <v>7.82</v>
      </c>
      <c r="AR238">
        <v>0</v>
      </c>
      <c r="AS238">
        <v>0</v>
      </c>
      <c r="AT238">
        <v>90</v>
      </c>
      <c r="AU238">
        <v>43</v>
      </c>
      <c r="AV238">
        <v>1</v>
      </c>
      <c r="AW238">
        <v>1</v>
      </c>
      <c r="AZ238">
        <v>1</v>
      </c>
      <c r="BA238">
        <v>33.32</v>
      </c>
      <c r="BB238">
        <v>10.69</v>
      </c>
      <c r="BC238">
        <v>8.08</v>
      </c>
      <c r="BD238" t="s">
        <v>3</v>
      </c>
      <c r="BE238" t="s">
        <v>3</v>
      </c>
      <c r="BF238" t="s">
        <v>3</v>
      </c>
      <c r="BG238" t="s">
        <v>3</v>
      </c>
      <c r="BH238">
        <v>0</v>
      </c>
      <c r="BI238">
        <v>1</v>
      </c>
      <c r="BJ238" t="s">
        <v>183</v>
      </c>
      <c r="BM238">
        <v>10001</v>
      </c>
      <c r="BN238">
        <v>0</v>
      </c>
      <c r="BO238" t="s">
        <v>180</v>
      </c>
      <c r="BP238">
        <v>1</v>
      </c>
      <c r="BQ238">
        <v>2</v>
      </c>
      <c r="BR238">
        <v>0</v>
      </c>
      <c r="BS238">
        <v>33.32</v>
      </c>
      <c r="BT238">
        <v>1</v>
      </c>
      <c r="BU238">
        <v>1</v>
      </c>
      <c r="BV238">
        <v>1</v>
      </c>
      <c r="BW238">
        <v>1</v>
      </c>
      <c r="BX238">
        <v>1</v>
      </c>
      <c r="BY238" t="s">
        <v>3</v>
      </c>
      <c r="BZ238">
        <v>118</v>
      </c>
      <c r="CA238">
        <v>63</v>
      </c>
      <c r="CE238">
        <v>0</v>
      </c>
      <c r="CF238">
        <v>0</v>
      </c>
      <c r="CG238">
        <v>0</v>
      </c>
      <c r="CM238">
        <v>0</v>
      </c>
      <c r="CN238" t="s">
        <v>3</v>
      </c>
      <c r="CO238">
        <v>0</v>
      </c>
      <c r="CP238">
        <f t="shared" si="199"/>
        <v>289.57</v>
      </c>
      <c r="CQ238">
        <f t="shared" si="200"/>
        <v>3625.1728000000003</v>
      </c>
      <c r="CR238">
        <f t="shared" si="201"/>
        <v>37.308100000000003</v>
      </c>
      <c r="CS238">
        <f t="shared" si="202"/>
        <v>0</v>
      </c>
      <c r="CT238">
        <f t="shared" si="203"/>
        <v>2128.8148000000001</v>
      </c>
      <c r="CU238">
        <f t="shared" si="204"/>
        <v>0</v>
      </c>
      <c r="CV238">
        <f t="shared" si="205"/>
        <v>7.82</v>
      </c>
      <c r="CW238">
        <f t="shared" si="206"/>
        <v>0</v>
      </c>
      <c r="CX238">
        <f t="shared" si="207"/>
        <v>0</v>
      </c>
      <c r="CY238">
        <f t="shared" si="208"/>
        <v>95.796000000000006</v>
      </c>
      <c r="CZ238">
        <f t="shared" si="209"/>
        <v>45.769199999999998</v>
      </c>
      <c r="DC238" t="s">
        <v>3</v>
      </c>
      <c r="DD238" t="s">
        <v>3</v>
      </c>
      <c r="DE238" t="s">
        <v>3</v>
      </c>
      <c r="DF238" t="s">
        <v>3</v>
      </c>
      <c r="DG238" t="s">
        <v>3</v>
      </c>
      <c r="DH238" t="s">
        <v>3</v>
      </c>
      <c r="DI238" t="s">
        <v>3</v>
      </c>
      <c r="DJ238" t="s">
        <v>3</v>
      </c>
      <c r="DK238" t="s">
        <v>3</v>
      </c>
      <c r="DL238" t="s">
        <v>3</v>
      </c>
      <c r="DM238" t="s">
        <v>3</v>
      </c>
      <c r="DN238">
        <v>0</v>
      </c>
      <c r="DO238">
        <v>0</v>
      </c>
      <c r="DP238">
        <v>1</v>
      </c>
      <c r="DQ238">
        <v>1</v>
      </c>
      <c r="DU238">
        <v>1013</v>
      </c>
      <c r="DV238" t="s">
        <v>182</v>
      </c>
      <c r="DW238" t="s">
        <v>182</v>
      </c>
      <c r="DX238">
        <v>1</v>
      </c>
      <c r="DZ238" t="s">
        <v>3</v>
      </c>
      <c r="EA238" t="s">
        <v>3</v>
      </c>
      <c r="EB238" t="s">
        <v>3</v>
      </c>
      <c r="EC238" t="s">
        <v>3</v>
      </c>
      <c r="EE238">
        <v>29085510</v>
      </c>
      <c r="EF238">
        <v>2</v>
      </c>
      <c r="EG238" t="s">
        <v>135</v>
      </c>
      <c r="EH238">
        <v>0</v>
      </c>
      <c r="EI238" t="s">
        <v>3</v>
      </c>
      <c r="EJ238">
        <v>1</v>
      </c>
      <c r="EK238">
        <v>10001</v>
      </c>
      <c r="EL238" t="s">
        <v>136</v>
      </c>
      <c r="EM238" t="s">
        <v>137</v>
      </c>
      <c r="EO238" t="s">
        <v>3</v>
      </c>
      <c r="EQ238">
        <v>0</v>
      </c>
      <c r="ER238">
        <v>516.04</v>
      </c>
      <c r="ES238">
        <v>448.66</v>
      </c>
      <c r="ET238">
        <v>3.49</v>
      </c>
      <c r="EU238">
        <v>0</v>
      </c>
      <c r="EV238">
        <v>63.89</v>
      </c>
      <c r="EW238">
        <v>7.82</v>
      </c>
      <c r="EX238">
        <v>0</v>
      </c>
      <c r="EY238">
        <v>0</v>
      </c>
      <c r="FQ238">
        <v>0</v>
      </c>
      <c r="FR238">
        <f t="shared" si="210"/>
        <v>0</v>
      </c>
      <c r="FS238">
        <v>0</v>
      </c>
      <c r="FT238" t="s">
        <v>139</v>
      </c>
      <c r="FU238" t="s">
        <v>25</v>
      </c>
      <c r="FV238" t="s">
        <v>25</v>
      </c>
      <c r="FW238" t="s">
        <v>26</v>
      </c>
      <c r="FX238">
        <v>106.2</v>
      </c>
      <c r="FY238">
        <v>53.55</v>
      </c>
      <c r="GA238" t="s">
        <v>3</v>
      </c>
      <c r="GD238">
        <v>1</v>
      </c>
      <c r="GF238">
        <v>-1011738298</v>
      </c>
      <c r="GG238">
        <v>2</v>
      </c>
      <c r="GH238">
        <v>1</v>
      </c>
      <c r="GI238">
        <v>2</v>
      </c>
      <c r="GJ238">
        <v>0</v>
      </c>
      <c r="GK238">
        <v>0</v>
      </c>
      <c r="GL238">
        <f t="shared" si="211"/>
        <v>0</v>
      </c>
      <c r="GM238">
        <f t="shared" si="212"/>
        <v>431.14</v>
      </c>
      <c r="GN238">
        <f t="shared" si="213"/>
        <v>431.14</v>
      </c>
      <c r="GO238">
        <f t="shared" si="214"/>
        <v>0</v>
      </c>
      <c r="GP238">
        <f t="shared" si="215"/>
        <v>0</v>
      </c>
      <c r="GR238">
        <v>0</v>
      </c>
      <c r="GS238">
        <v>3</v>
      </c>
      <c r="GT238">
        <v>0</v>
      </c>
      <c r="GU238" t="s">
        <v>3</v>
      </c>
      <c r="GV238">
        <f t="shared" si="216"/>
        <v>0</v>
      </c>
      <c r="GW238">
        <v>1</v>
      </c>
      <c r="GX238">
        <f t="shared" si="217"/>
        <v>0</v>
      </c>
      <c r="HA238">
        <v>0</v>
      </c>
      <c r="HB238">
        <v>0</v>
      </c>
      <c r="HC238">
        <f t="shared" si="218"/>
        <v>0</v>
      </c>
      <c r="HE238" t="s">
        <v>3</v>
      </c>
      <c r="HF238" t="s">
        <v>3</v>
      </c>
      <c r="IK238">
        <v>0</v>
      </c>
    </row>
    <row r="239" spans="1:245">
      <c r="A239">
        <v>17</v>
      </c>
      <c r="B239">
        <v>1</v>
      </c>
      <c r="C239">
        <f>ROW(SmtRes!A223)</f>
        <v>223</v>
      </c>
      <c r="D239">
        <f>ROW(EtalonRes!A216)</f>
        <v>216</v>
      </c>
      <c r="E239" t="s">
        <v>62</v>
      </c>
      <c r="F239" t="s">
        <v>184</v>
      </c>
      <c r="G239" t="s">
        <v>185</v>
      </c>
      <c r="H239" t="s">
        <v>186</v>
      </c>
      <c r="I239">
        <f>ROUND(14/100,9)</f>
        <v>0.14000000000000001</v>
      </c>
      <c r="J239">
        <v>0</v>
      </c>
      <c r="O239">
        <f t="shared" si="184"/>
        <v>2543.4</v>
      </c>
      <c r="P239">
        <f t="shared" si="185"/>
        <v>850.31</v>
      </c>
      <c r="Q239">
        <f t="shared" si="186"/>
        <v>57.66</v>
      </c>
      <c r="R239">
        <f t="shared" si="187"/>
        <v>14.18</v>
      </c>
      <c r="S239">
        <f t="shared" si="188"/>
        <v>1635.43</v>
      </c>
      <c r="T239">
        <f t="shared" si="189"/>
        <v>0</v>
      </c>
      <c r="U239">
        <f t="shared" si="190"/>
        <v>5.7541400000000005</v>
      </c>
      <c r="V239">
        <f t="shared" si="191"/>
        <v>3.15E-2</v>
      </c>
      <c r="W239">
        <f t="shared" si="192"/>
        <v>0</v>
      </c>
      <c r="X239">
        <f t="shared" si="193"/>
        <v>1550.63</v>
      </c>
      <c r="Y239">
        <f t="shared" si="194"/>
        <v>841.3</v>
      </c>
      <c r="AA239">
        <v>36401907</v>
      </c>
      <c r="AB239">
        <f t="shared" si="195"/>
        <v>2121.66</v>
      </c>
      <c r="AC239">
        <f t="shared" si="196"/>
        <v>1735.32</v>
      </c>
      <c r="AD239">
        <f>ROUND(((((ET239*1.25))-((EU239*1.25)))+AE239),2)</f>
        <v>35.75</v>
      </c>
      <c r="AE239">
        <f>ROUND(((EU239*1.25)),2)</f>
        <v>3.04</v>
      </c>
      <c r="AF239">
        <f>ROUND(((EV239*1.15)),2)</f>
        <v>350.59</v>
      </c>
      <c r="AG239">
        <f t="shared" si="197"/>
        <v>0</v>
      </c>
      <c r="AH239">
        <f>((EW239*1.15))</f>
        <v>41.100999999999999</v>
      </c>
      <c r="AI239">
        <f>((EX239*1.25))</f>
        <v>0.22499999999999998</v>
      </c>
      <c r="AJ239">
        <f t="shared" si="198"/>
        <v>0</v>
      </c>
      <c r="AK239">
        <v>2068.7800000000002</v>
      </c>
      <c r="AL239">
        <v>1735.32</v>
      </c>
      <c r="AM239">
        <v>28.6</v>
      </c>
      <c r="AN239">
        <v>2.4300000000000002</v>
      </c>
      <c r="AO239">
        <v>304.86</v>
      </c>
      <c r="AP239">
        <v>0</v>
      </c>
      <c r="AQ239">
        <v>35.74</v>
      </c>
      <c r="AR239">
        <v>0.18</v>
      </c>
      <c r="AS239">
        <v>0</v>
      </c>
      <c r="AT239">
        <v>94</v>
      </c>
      <c r="AU239">
        <v>51</v>
      </c>
      <c r="AV239">
        <v>1</v>
      </c>
      <c r="AW239">
        <v>1</v>
      </c>
      <c r="AZ239">
        <v>1</v>
      </c>
      <c r="BA239">
        <v>33.32</v>
      </c>
      <c r="BB239">
        <v>11.52</v>
      </c>
      <c r="BC239">
        <v>3.5</v>
      </c>
      <c r="BD239" t="s">
        <v>3</v>
      </c>
      <c r="BE239" t="s">
        <v>3</v>
      </c>
      <c r="BF239" t="s">
        <v>3</v>
      </c>
      <c r="BG239" t="s">
        <v>3</v>
      </c>
      <c r="BH239">
        <v>0</v>
      </c>
      <c r="BI239">
        <v>1</v>
      </c>
      <c r="BJ239" t="s">
        <v>187</v>
      </c>
      <c r="BM239">
        <v>11001</v>
      </c>
      <c r="BN239">
        <v>0</v>
      </c>
      <c r="BO239" t="s">
        <v>184</v>
      </c>
      <c r="BP239">
        <v>1</v>
      </c>
      <c r="BQ239">
        <v>2</v>
      </c>
      <c r="BR239">
        <v>0</v>
      </c>
      <c r="BS239">
        <v>33.32</v>
      </c>
      <c r="BT239">
        <v>1</v>
      </c>
      <c r="BU239">
        <v>1</v>
      </c>
      <c r="BV239">
        <v>1</v>
      </c>
      <c r="BW239">
        <v>1</v>
      </c>
      <c r="BX239">
        <v>1</v>
      </c>
      <c r="BY239" t="s">
        <v>3</v>
      </c>
      <c r="BZ239">
        <v>123</v>
      </c>
      <c r="CA239">
        <v>75</v>
      </c>
      <c r="CE239">
        <v>0</v>
      </c>
      <c r="CF239">
        <v>0</v>
      </c>
      <c r="CG239">
        <v>0</v>
      </c>
      <c r="CM239">
        <v>0</v>
      </c>
      <c r="CN239" t="s">
        <v>904</v>
      </c>
      <c r="CO239">
        <v>0</v>
      </c>
      <c r="CP239">
        <f t="shared" si="199"/>
        <v>2543.4</v>
      </c>
      <c r="CQ239">
        <f t="shared" si="200"/>
        <v>6073.62</v>
      </c>
      <c r="CR239">
        <f t="shared" si="201"/>
        <v>411.84</v>
      </c>
      <c r="CS239">
        <f t="shared" si="202"/>
        <v>101.2928</v>
      </c>
      <c r="CT239">
        <f t="shared" si="203"/>
        <v>11681.658799999999</v>
      </c>
      <c r="CU239">
        <f t="shared" si="204"/>
        <v>0</v>
      </c>
      <c r="CV239">
        <f t="shared" si="205"/>
        <v>41.100999999999999</v>
      </c>
      <c r="CW239">
        <f t="shared" si="206"/>
        <v>0.22499999999999998</v>
      </c>
      <c r="CX239">
        <f t="shared" si="207"/>
        <v>0</v>
      </c>
      <c r="CY239">
        <f t="shared" si="208"/>
        <v>1550.6334000000002</v>
      </c>
      <c r="CZ239">
        <f t="shared" si="209"/>
        <v>841.30110000000002</v>
      </c>
      <c r="DC239" t="s">
        <v>3</v>
      </c>
      <c r="DD239" t="s">
        <v>3</v>
      </c>
      <c r="DE239" t="s">
        <v>133</v>
      </c>
      <c r="DF239" t="s">
        <v>133</v>
      </c>
      <c r="DG239" t="s">
        <v>134</v>
      </c>
      <c r="DH239" t="s">
        <v>3</v>
      </c>
      <c r="DI239" t="s">
        <v>134</v>
      </c>
      <c r="DJ239" t="s">
        <v>133</v>
      </c>
      <c r="DK239" t="s">
        <v>3</v>
      </c>
      <c r="DL239" t="s">
        <v>3</v>
      </c>
      <c r="DM239" t="s">
        <v>3</v>
      </c>
      <c r="DN239">
        <v>0</v>
      </c>
      <c r="DO239">
        <v>0</v>
      </c>
      <c r="DP239">
        <v>1</v>
      </c>
      <c r="DQ239">
        <v>1</v>
      </c>
      <c r="DU239">
        <v>1013</v>
      </c>
      <c r="DV239" t="s">
        <v>186</v>
      </c>
      <c r="DW239" t="s">
        <v>186</v>
      </c>
      <c r="DX239">
        <v>1</v>
      </c>
      <c r="DZ239" t="s">
        <v>3</v>
      </c>
      <c r="EA239" t="s">
        <v>3</v>
      </c>
      <c r="EB239" t="s">
        <v>3</v>
      </c>
      <c r="EC239" t="s">
        <v>3</v>
      </c>
      <c r="EE239">
        <v>29085511</v>
      </c>
      <c r="EF239">
        <v>2</v>
      </c>
      <c r="EG239" t="s">
        <v>135</v>
      </c>
      <c r="EH239">
        <v>0</v>
      </c>
      <c r="EI239" t="s">
        <v>3</v>
      </c>
      <c r="EJ239">
        <v>1</v>
      </c>
      <c r="EK239">
        <v>11001</v>
      </c>
      <c r="EL239" t="s">
        <v>23</v>
      </c>
      <c r="EM239" t="s">
        <v>188</v>
      </c>
      <c r="EO239" t="s">
        <v>138</v>
      </c>
      <c r="EQ239">
        <v>0</v>
      </c>
      <c r="ER239">
        <v>2068.7800000000002</v>
      </c>
      <c r="ES239">
        <v>1735.32</v>
      </c>
      <c r="ET239">
        <v>28.6</v>
      </c>
      <c r="EU239">
        <v>2.4300000000000002</v>
      </c>
      <c r="EV239">
        <v>304.86</v>
      </c>
      <c r="EW239">
        <v>35.74</v>
      </c>
      <c r="EX239">
        <v>0.18</v>
      </c>
      <c r="EY239">
        <v>0</v>
      </c>
      <c r="FQ239">
        <v>0</v>
      </c>
      <c r="FR239">
        <f t="shared" si="210"/>
        <v>0</v>
      </c>
      <c r="FS239">
        <v>0</v>
      </c>
      <c r="FT239" t="s">
        <v>139</v>
      </c>
      <c r="FU239" t="s">
        <v>25</v>
      </c>
      <c r="FV239" t="s">
        <v>25</v>
      </c>
      <c r="FW239" t="s">
        <v>26</v>
      </c>
      <c r="FX239">
        <v>110.7</v>
      </c>
      <c r="FY239">
        <v>63.75</v>
      </c>
      <c r="GA239" t="s">
        <v>3</v>
      </c>
      <c r="GD239">
        <v>1</v>
      </c>
      <c r="GF239">
        <v>-1478680915</v>
      </c>
      <c r="GG239">
        <v>2</v>
      </c>
      <c r="GH239">
        <v>1</v>
      </c>
      <c r="GI239">
        <v>2</v>
      </c>
      <c r="GJ239">
        <v>0</v>
      </c>
      <c r="GK239">
        <v>0</v>
      </c>
      <c r="GL239">
        <f t="shared" si="211"/>
        <v>0</v>
      </c>
      <c r="GM239">
        <f t="shared" si="212"/>
        <v>4935.33</v>
      </c>
      <c r="GN239">
        <f t="shared" si="213"/>
        <v>4935.33</v>
      </c>
      <c r="GO239">
        <f t="shared" si="214"/>
        <v>0</v>
      </c>
      <c r="GP239">
        <f t="shared" si="215"/>
        <v>0</v>
      </c>
      <c r="GR239">
        <v>0</v>
      </c>
      <c r="GS239">
        <v>3</v>
      </c>
      <c r="GT239">
        <v>0</v>
      </c>
      <c r="GU239" t="s">
        <v>3</v>
      </c>
      <c r="GV239">
        <f t="shared" si="216"/>
        <v>0</v>
      </c>
      <c r="GW239">
        <v>1</v>
      </c>
      <c r="GX239">
        <f t="shared" si="217"/>
        <v>0</v>
      </c>
      <c r="HA239">
        <v>0</v>
      </c>
      <c r="HB239">
        <v>0</v>
      </c>
      <c r="HC239">
        <f t="shared" si="218"/>
        <v>0</v>
      </c>
      <c r="HE239" t="s">
        <v>3</v>
      </c>
      <c r="HF239" t="s">
        <v>3</v>
      </c>
      <c r="IK239">
        <v>0</v>
      </c>
    </row>
    <row r="240" spans="1:245">
      <c r="A240">
        <v>17</v>
      </c>
      <c r="B240">
        <v>1</v>
      </c>
      <c r="C240">
        <f>ROW(SmtRes!A231)</f>
        <v>231</v>
      </c>
      <c r="D240">
        <f>ROW(EtalonRes!A224)</f>
        <v>224</v>
      </c>
      <c r="E240" t="s">
        <v>67</v>
      </c>
      <c r="F240" t="s">
        <v>189</v>
      </c>
      <c r="G240" t="s">
        <v>190</v>
      </c>
      <c r="H240" t="s">
        <v>38</v>
      </c>
      <c r="I240">
        <f>ROUND(14/100,9)</f>
        <v>0.14000000000000001</v>
      </c>
      <c r="J240">
        <v>0</v>
      </c>
      <c r="O240">
        <f t="shared" si="184"/>
        <v>8796.4500000000007</v>
      </c>
      <c r="P240">
        <f t="shared" si="185"/>
        <v>5820.14</v>
      </c>
      <c r="Q240">
        <f t="shared" si="186"/>
        <v>197.82</v>
      </c>
      <c r="R240">
        <f t="shared" si="187"/>
        <v>45.67</v>
      </c>
      <c r="S240">
        <f t="shared" si="188"/>
        <v>2778.49</v>
      </c>
      <c r="T240">
        <f t="shared" si="189"/>
        <v>0</v>
      </c>
      <c r="U240">
        <f t="shared" si="190"/>
        <v>9.7759199999999993</v>
      </c>
      <c r="V240">
        <f t="shared" si="191"/>
        <v>0.10150000000000001</v>
      </c>
      <c r="W240">
        <f t="shared" si="192"/>
        <v>0</v>
      </c>
      <c r="X240">
        <f t="shared" si="193"/>
        <v>2654.71</v>
      </c>
      <c r="Y240">
        <f t="shared" si="194"/>
        <v>1440.32</v>
      </c>
      <c r="AA240">
        <v>36401907</v>
      </c>
      <c r="AB240">
        <f t="shared" si="195"/>
        <v>7074.5</v>
      </c>
      <c r="AC240">
        <f t="shared" si="196"/>
        <v>6356.64</v>
      </c>
      <c r="AD240">
        <f>ROUND(((((ET240*1.25))-((EU240*1.25)))+AE240),2)</f>
        <v>122.23</v>
      </c>
      <c r="AE240">
        <f>ROUND(((EU240*1.25)),2)</f>
        <v>9.7899999999999991</v>
      </c>
      <c r="AF240">
        <f>ROUND(((EV240*1.15)),2)</f>
        <v>595.63</v>
      </c>
      <c r="AG240">
        <f t="shared" si="197"/>
        <v>0</v>
      </c>
      <c r="AH240">
        <f>((EW240*1.15))</f>
        <v>69.827999999999989</v>
      </c>
      <c r="AI240">
        <f>((EX240*1.25))</f>
        <v>0.72499999999999998</v>
      </c>
      <c r="AJ240">
        <f t="shared" si="198"/>
        <v>0</v>
      </c>
      <c r="AK240">
        <v>6972.36</v>
      </c>
      <c r="AL240">
        <v>6356.64</v>
      </c>
      <c r="AM240">
        <v>97.78</v>
      </c>
      <c r="AN240">
        <v>7.83</v>
      </c>
      <c r="AO240">
        <v>517.94000000000005</v>
      </c>
      <c r="AP240">
        <v>0</v>
      </c>
      <c r="AQ240">
        <v>60.72</v>
      </c>
      <c r="AR240">
        <v>0.57999999999999996</v>
      </c>
      <c r="AS240">
        <v>0</v>
      </c>
      <c r="AT240">
        <v>94</v>
      </c>
      <c r="AU240">
        <v>51</v>
      </c>
      <c r="AV240">
        <v>1</v>
      </c>
      <c r="AW240">
        <v>1</v>
      </c>
      <c r="AZ240">
        <v>1</v>
      </c>
      <c r="BA240">
        <v>33.32</v>
      </c>
      <c r="BB240">
        <v>11.56</v>
      </c>
      <c r="BC240">
        <v>6.54</v>
      </c>
      <c r="BD240" t="s">
        <v>3</v>
      </c>
      <c r="BE240" t="s">
        <v>3</v>
      </c>
      <c r="BF240" t="s">
        <v>3</v>
      </c>
      <c r="BG240" t="s">
        <v>3</v>
      </c>
      <c r="BH240">
        <v>0</v>
      </c>
      <c r="BI240">
        <v>1</v>
      </c>
      <c r="BJ240" t="s">
        <v>191</v>
      </c>
      <c r="BM240">
        <v>11001</v>
      </c>
      <c r="BN240">
        <v>0</v>
      </c>
      <c r="BO240" t="s">
        <v>189</v>
      </c>
      <c r="BP240">
        <v>1</v>
      </c>
      <c r="BQ240">
        <v>2</v>
      </c>
      <c r="BR240">
        <v>0</v>
      </c>
      <c r="BS240">
        <v>33.32</v>
      </c>
      <c r="BT240">
        <v>1</v>
      </c>
      <c r="BU240">
        <v>1</v>
      </c>
      <c r="BV240">
        <v>1</v>
      </c>
      <c r="BW240">
        <v>1</v>
      </c>
      <c r="BX240">
        <v>1</v>
      </c>
      <c r="BY240" t="s">
        <v>3</v>
      </c>
      <c r="BZ240">
        <v>123</v>
      </c>
      <c r="CA240">
        <v>75</v>
      </c>
      <c r="CE240">
        <v>0</v>
      </c>
      <c r="CF240">
        <v>0</v>
      </c>
      <c r="CG240">
        <v>0</v>
      </c>
      <c r="CM240">
        <v>0</v>
      </c>
      <c r="CN240" t="s">
        <v>3</v>
      </c>
      <c r="CO240">
        <v>0</v>
      </c>
      <c r="CP240">
        <f t="shared" si="199"/>
        <v>8796.4500000000007</v>
      </c>
      <c r="CQ240">
        <f t="shared" si="200"/>
        <v>41572.425600000002</v>
      </c>
      <c r="CR240">
        <f t="shared" si="201"/>
        <v>1412.9788000000001</v>
      </c>
      <c r="CS240">
        <f t="shared" si="202"/>
        <v>326.20279999999997</v>
      </c>
      <c r="CT240">
        <f t="shared" si="203"/>
        <v>19846.391599999999</v>
      </c>
      <c r="CU240">
        <f t="shared" si="204"/>
        <v>0</v>
      </c>
      <c r="CV240">
        <f t="shared" si="205"/>
        <v>69.827999999999989</v>
      </c>
      <c r="CW240">
        <f t="shared" si="206"/>
        <v>0.72499999999999998</v>
      </c>
      <c r="CX240">
        <f t="shared" si="207"/>
        <v>0</v>
      </c>
      <c r="CY240">
        <f t="shared" si="208"/>
        <v>2654.7103999999999</v>
      </c>
      <c r="CZ240">
        <f t="shared" si="209"/>
        <v>1440.3216</v>
      </c>
      <c r="DC240" t="s">
        <v>3</v>
      </c>
      <c r="DD240" t="s">
        <v>3</v>
      </c>
      <c r="DE240" t="s">
        <v>133</v>
      </c>
      <c r="DF240" t="s">
        <v>133</v>
      </c>
      <c r="DG240" t="s">
        <v>134</v>
      </c>
      <c r="DH240" t="s">
        <v>3</v>
      </c>
      <c r="DI240" t="s">
        <v>134</v>
      </c>
      <c r="DJ240" t="s">
        <v>133</v>
      </c>
      <c r="DK240" t="s">
        <v>3</v>
      </c>
      <c r="DL240" t="s">
        <v>3</v>
      </c>
      <c r="DM240" t="s">
        <v>3</v>
      </c>
      <c r="DN240">
        <v>0</v>
      </c>
      <c r="DO240">
        <v>0</v>
      </c>
      <c r="DP240">
        <v>1</v>
      </c>
      <c r="DQ240">
        <v>1</v>
      </c>
      <c r="DU240">
        <v>1013</v>
      </c>
      <c r="DV240" t="s">
        <v>38</v>
      </c>
      <c r="DW240" t="s">
        <v>38</v>
      </c>
      <c r="DX240">
        <v>1</v>
      </c>
      <c r="DZ240" t="s">
        <v>3</v>
      </c>
      <c r="EA240" t="s">
        <v>3</v>
      </c>
      <c r="EB240" t="s">
        <v>3</v>
      </c>
      <c r="EC240" t="s">
        <v>3</v>
      </c>
      <c r="EE240">
        <v>29085511</v>
      </c>
      <c r="EF240">
        <v>2</v>
      </c>
      <c r="EG240" t="s">
        <v>135</v>
      </c>
      <c r="EH240">
        <v>0</v>
      </c>
      <c r="EI240" t="s">
        <v>3</v>
      </c>
      <c r="EJ240">
        <v>1</v>
      </c>
      <c r="EK240">
        <v>11001</v>
      </c>
      <c r="EL240" t="s">
        <v>23</v>
      </c>
      <c r="EM240" t="s">
        <v>188</v>
      </c>
      <c r="EO240" t="s">
        <v>3</v>
      </c>
      <c r="EQ240">
        <v>0</v>
      </c>
      <c r="ER240">
        <v>6972.36</v>
      </c>
      <c r="ES240">
        <v>6356.64</v>
      </c>
      <c r="ET240">
        <v>97.78</v>
      </c>
      <c r="EU240">
        <v>7.83</v>
      </c>
      <c r="EV240">
        <v>517.94000000000005</v>
      </c>
      <c r="EW240">
        <v>60.72</v>
      </c>
      <c r="EX240">
        <v>0.57999999999999996</v>
      </c>
      <c r="EY240">
        <v>0</v>
      </c>
      <c r="FQ240">
        <v>0</v>
      </c>
      <c r="FR240">
        <f t="shared" si="210"/>
        <v>0</v>
      </c>
      <c r="FS240">
        <v>0</v>
      </c>
      <c r="FT240" t="s">
        <v>139</v>
      </c>
      <c r="FU240" t="s">
        <v>25</v>
      </c>
      <c r="FV240" t="s">
        <v>25</v>
      </c>
      <c r="FW240" t="s">
        <v>26</v>
      </c>
      <c r="FX240">
        <v>110.7</v>
      </c>
      <c r="FY240">
        <v>63.75</v>
      </c>
      <c r="GA240" t="s">
        <v>3</v>
      </c>
      <c r="GD240">
        <v>1</v>
      </c>
      <c r="GF240">
        <v>1837524583</v>
      </c>
      <c r="GG240">
        <v>2</v>
      </c>
      <c r="GH240">
        <v>1</v>
      </c>
      <c r="GI240">
        <v>2</v>
      </c>
      <c r="GJ240">
        <v>0</v>
      </c>
      <c r="GK240">
        <v>0</v>
      </c>
      <c r="GL240">
        <f t="shared" si="211"/>
        <v>0</v>
      </c>
      <c r="GM240">
        <f t="shared" si="212"/>
        <v>12891.48</v>
      </c>
      <c r="GN240">
        <f t="shared" si="213"/>
        <v>12891.48</v>
      </c>
      <c r="GO240">
        <f t="shared" si="214"/>
        <v>0</v>
      </c>
      <c r="GP240">
        <f t="shared" si="215"/>
        <v>0</v>
      </c>
      <c r="GR240">
        <v>0</v>
      </c>
      <c r="GS240">
        <v>3</v>
      </c>
      <c r="GT240">
        <v>0</v>
      </c>
      <c r="GU240" t="s">
        <v>3</v>
      </c>
      <c r="GV240">
        <f t="shared" si="216"/>
        <v>0</v>
      </c>
      <c r="GW240">
        <v>1</v>
      </c>
      <c r="GX240">
        <f t="shared" si="217"/>
        <v>0</v>
      </c>
      <c r="HA240">
        <v>0</v>
      </c>
      <c r="HB240">
        <v>0</v>
      </c>
      <c r="HC240">
        <f t="shared" si="218"/>
        <v>0</v>
      </c>
      <c r="HE240" t="s">
        <v>3</v>
      </c>
      <c r="HF240" t="s">
        <v>3</v>
      </c>
      <c r="IK240">
        <v>0</v>
      </c>
    </row>
    <row r="241" spans="1:245">
      <c r="A241">
        <v>17</v>
      </c>
      <c r="B241">
        <v>1</v>
      </c>
      <c r="C241">
        <f>ROW(SmtRes!A238)</f>
        <v>238</v>
      </c>
      <c r="D241">
        <f>ROW(EtalonRes!A231)</f>
        <v>231</v>
      </c>
      <c r="E241" t="s">
        <v>195</v>
      </c>
      <c r="F241" t="s">
        <v>192</v>
      </c>
      <c r="G241" t="s">
        <v>193</v>
      </c>
      <c r="H241" t="s">
        <v>186</v>
      </c>
      <c r="I241">
        <f>ROUND(14/100,9)</f>
        <v>0.14000000000000001</v>
      </c>
      <c r="J241">
        <v>0</v>
      </c>
      <c r="O241">
        <f t="shared" si="184"/>
        <v>7258.57</v>
      </c>
      <c r="P241">
        <f t="shared" si="185"/>
        <v>5174.95</v>
      </c>
      <c r="Q241">
        <f t="shared" si="186"/>
        <v>713.57</v>
      </c>
      <c r="R241">
        <f t="shared" si="187"/>
        <v>393.01</v>
      </c>
      <c r="S241">
        <f t="shared" si="188"/>
        <v>1370.05</v>
      </c>
      <c r="T241">
        <f t="shared" si="189"/>
        <v>0</v>
      </c>
      <c r="U241">
        <f t="shared" si="190"/>
        <v>5.0328600000000003</v>
      </c>
      <c r="V241">
        <f t="shared" si="191"/>
        <v>1.1725000000000001</v>
      </c>
      <c r="W241">
        <f t="shared" si="192"/>
        <v>0</v>
      </c>
      <c r="X241">
        <f t="shared" si="193"/>
        <v>1657.28</v>
      </c>
      <c r="Y241">
        <f t="shared" si="194"/>
        <v>899.16</v>
      </c>
      <c r="AA241">
        <v>36401907</v>
      </c>
      <c r="AB241">
        <f t="shared" si="195"/>
        <v>6346.71</v>
      </c>
      <c r="AC241">
        <f t="shared" si="196"/>
        <v>5583.68</v>
      </c>
      <c r="AD241">
        <f>ROUND(((((ET241*1.25))-((EU241*1.25)))+AE241),2)</f>
        <v>469.33</v>
      </c>
      <c r="AE241">
        <f>ROUND(((EU241*1.25)),2)</f>
        <v>84.25</v>
      </c>
      <c r="AF241">
        <f>ROUND(((EV241*1.15)),2)</f>
        <v>293.7</v>
      </c>
      <c r="AG241">
        <f t="shared" si="197"/>
        <v>0</v>
      </c>
      <c r="AH241">
        <f>((EW241*1.15))</f>
        <v>35.948999999999998</v>
      </c>
      <c r="AI241">
        <f>((EX241*1.25))</f>
        <v>8.375</v>
      </c>
      <c r="AJ241">
        <f t="shared" si="198"/>
        <v>0</v>
      </c>
      <c r="AK241">
        <v>6214.53</v>
      </c>
      <c r="AL241">
        <v>5583.68</v>
      </c>
      <c r="AM241">
        <v>375.46</v>
      </c>
      <c r="AN241">
        <v>67.400000000000006</v>
      </c>
      <c r="AO241">
        <v>255.39</v>
      </c>
      <c r="AP241">
        <v>0</v>
      </c>
      <c r="AQ241">
        <v>31.26</v>
      </c>
      <c r="AR241">
        <v>6.7</v>
      </c>
      <c r="AS241">
        <v>0</v>
      </c>
      <c r="AT241">
        <v>94</v>
      </c>
      <c r="AU241">
        <v>51</v>
      </c>
      <c r="AV241">
        <v>1</v>
      </c>
      <c r="AW241">
        <v>1</v>
      </c>
      <c r="AZ241">
        <v>1</v>
      </c>
      <c r="BA241">
        <v>33.32</v>
      </c>
      <c r="BB241">
        <v>10.86</v>
      </c>
      <c r="BC241">
        <v>6.62</v>
      </c>
      <c r="BD241" t="s">
        <v>3</v>
      </c>
      <c r="BE241" t="s">
        <v>3</v>
      </c>
      <c r="BF241" t="s">
        <v>3</v>
      </c>
      <c r="BG241" t="s">
        <v>3</v>
      </c>
      <c r="BH241">
        <v>0</v>
      </c>
      <c r="BI241">
        <v>1</v>
      </c>
      <c r="BJ241" t="s">
        <v>194</v>
      </c>
      <c r="BM241">
        <v>11001</v>
      </c>
      <c r="BN241">
        <v>0</v>
      </c>
      <c r="BO241" t="s">
        <v>192</v>
      </c>
      <c r="BP241">
        <v>1</v>
      </c>
      <c r="BQ241">
        <v>2</v>
      </c>
      <c r="BR241">
        <v>0</v>
      </c>
      <c r="BS241">
        <v>33.32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3</v>
      </c>
      <c r="BZ241">
        <v>123</v>
      </c>
      <c r="CA241">
        <v>75</v>
      </c>
      <c r="CE241">
        <v>0</v>
      </c>
      <c r="CF241">
        <v>0</v>
      </c>
      <c r="CG241">
        <v>0</v>
      </c>
      <c r="CM241">
        <v>0</v>
      </c>
      <c r="CN241" t="s">
        <v>3</v>
      </c>
      <c r="CO241">
        <v>0</v>
      </c>
      <c r="CP241">
        <f t="shared" si="199"/>
        <v>7258.57</v>
      </c>
      <c r="CQ241">
        <f t="shared" si="200"/>
        <v>36963.961600000002</v>
      </c>
      <c r="CR241">
        <f t="shared" si="201"/>
        <v>5096.9237999999996</v>
      </c>
      <c r="CS241">
        <f t="shared" si="202"/>
        <v>2807.21</v>
      </c>
      <c r="CT241">
        <f t="shared" si="203"/>
        <v>9786.0839999999989</v>
      </c>
      <c r="CU241">
        <f t="shared" si="204"/>
        <v>0</v>
      </c>
      <c r="CV241">
        <f t="shared" si="205"/>
        <v>35.948999999999998</v>
      </c>
      <c r="CW241">
        <f t="shared" si="206"/>
        <v>8.375</v>
      </c>
      <c r="CX241">
        <f t="shared" si="207"/>
        <v>0</v>
      </c>
      <c r="CY241">
        <f t="shared" si="208"/>
        <v>1657.2763999999997</v>
      </c>
      <c r="CZ241">
        <f t="shared" si="209"/>
        <v>899.16059999999993</v>
      </c>
      <c r="DC241" t="s">
        <v>3</v>
      </c>
      <c r="DD241" t="s">
        <v>3</v>
      </c>
      <c r="DE241" t="s">
        <v>133</v>
      </c>
      <c r="DF241" t="s">
        <v>133</v>
      </c>
      <c r="DG241" t="s">
        <v>134</v>
      </c>
      <c r="DH241" t="s">
        <v>3</v>
      </c>
      <c r="DI241" t="s">
        <v>134</v>
      </c>
      <c r="DJ241" t="s">
        <v>133</v>
      </c>
      <c r="DK241" t="s">
        <v>3</v>
      </c>
      <c r="DL241" t="s">
        <v>3</v>
      </c>
      <c r="DM241" t="s">
        <v>3</v>
      </c>
      <c r="DN241">
        <v>0</v>
      </c>
      <c r="DO241">
        <v>0</v>
      </c>
      <c r="DP241">
        <v>1</v>
      </c>
      <c r="DQ241">
        <v>1</v>
      </c>
      <c r="DU241">
        <v>1013</v>
      </c>
      <c r="DV241" t="s">
        <v>186</v>
      </c>
      <c r="DW241" t="s">
        <v>186</v>
      </c>
      <c r="DX241">
        <v>1</v>
      </c>
      <c r="DZ241" t="s">
        <v>3</v>
      </c>
      <c r="EA241" t="s">
        <v>3</v>
      </c>
      <c r="EB241" t="s">
        <v>3</v>
      </c>
      <c r="EC241" t="s">
        <v>3</v>
      </c>
      <c r="EE241">
        <v>29085511</v>
      </c>
      <c r="EF241">
        <v>2</v>
      </c>
      <c r="EG241" t="s">
        <v>135</v>
      </c>
      <c r="EH241">
        <v>0</v>
      </c>
      <c r="EI241" t="s">
        <v>3</v>
      </c>
      <c r="EJ241">
        <v>1</v>
      </c>
      <c r="EK241">
        <v>11001</v>
      </c>
      <c r="EL241" t="s">
        <v>23</v>
      </c>
      <c r="EM241" t="s">
        <v>188</v>
      </c>
      <c r="EO241" t="s">
        <v>3</v>
      </c>
      <c r="EQ241">
        <v>0</v>
      </c>
      <c r="ER241">
        <v>6214.53</v>
      </c>
      <c r="ES241">
        <v>5583.68</v>
      </c>
      <c r="ET241">
        <v>375.46</v>
      </c>
      <c r="EU241">
        <v>67.400000000000006</v>
      </c>
      <c r="EV241">
        <v>255.39</v>
      </c>
      <c r="EW241">
        <v>31.26</v>
      </c>
      <c r="EX241">
        <v>6.7</v>
      </c>
      <c r="EY241">
        <v>0</v>
      </c>
      <c r="FQ241">
        <v>0</v>
      </c>
      <c r="FR241">
        <f t="shared" si="210"/>
        <v>0</v>
      </c>
      <c r="FS241">
        <v>0</v>
      </c>
      <c r="FT241" t="s">
        <v>139</v>
      </c>
      <c r="FU241" t="s">
        <v>25</v>
      </c>
      <c r="FV241" t="s">
        <v>25</v>
      </c>
      <c r="FW241" t="s">
        <v>26</v>
      </c>
      <c r="FX241">
        <v>110.7</v>
      </c>
      <c r="FY241">
        <v>63.75</v>
      </c>
      <c r="GA241" t="s">
        <v>3</v>
      </c>
      <c r="GD241">
        <v>1</v>
      </c>
      <c r="GF241">
        <v>1220877284</v>
      </c>
      <c r="GG241">
        <v>2</v>
      </c>
      <c r="GH241">
        <v>1</v>
      </c>
      <c r="GI241">
        <v>2</v>
      </c>
      <c r="GJ241">
        <v>0</v>
      </c>
      <c r="GK241">
        <v>0</v>
      </c>
      <c r="GL241">
        <f t="shared" si="211"/>
        <v>0</v>
      </c>
      <c r="GM241">
        <f t="shared" si="212"/>
        <v>9815.01</v>
      </c>
      <c r="GN241">
        <f t="shared" si="213"/>
        <v>9815.01</v>
      </c>
      <c r="GO241">
        <f t="shared" si="214"/>
        <v>0</v>
      </c>
      <c r="GP241">
        <f t="shared" si="215"/>
        <v>0</v>
      </c>
      <c r="GR241">
        <v>0</v>
      </c>
      <c r="GS241">
        <v>3</v>
      </c>
      <c r="GT241">
        <v>0</v>
      </c>
      <c r="GU241" t="s">
        <v>3</v>
      </c>
      <c r="GV241">
        <f t="shared" si="216"/>
        <v>0</v>
      </c>
      <c r="GW241">
        <v>1</v>
      </c>
      <c r="GX241">
        <f t="shared" si="217"/>
        <v>0</v>
      </c>
      <c r="HA241">
        <v>0</v>
      </c>
      <c r="HB241">
        <v>0</v>
      </c>
      <c r="HC241">
        <f t="shared" si="218"/>
        <v>0</v>
      </c>
      <c r="HE241" t="s">
        <v>3</v>
      </c>
      <c r="HF241" t="s">
        <v>3</v>
      </c>
      <c r="IK241">
        <v>0</v>
      </c>
    </row>
    <row r="242" spans="1:245">
      <c r="A242">
        <v>17</v>
      </c>
      <c r="B242">
        <v>1</v>
      </c>
      <c r="C242">
        <f>ROW(SmtRes!A247)</f>
        <v>247</v>
      </c>
      <c r="D242">
        <f>ROW(EtalonRes!A239)</f>
        <v>239</v>
      </c>
      <c r="E242" t="s">
        <v>263</v>
      </c>
      <c r="F242" t="s">
        <v>196</v>
      </c>
      <c r="G242" t="s">
        <v>197</v>
      </c>
      <c r="H242" t="s">
        <v>198</v>
      </c>
      <c r="I242">
        <f>ROUND(14/100,9)</f>
        <v>0.14000000000000001</v>
      </c>
      <c r="J242">
        <v>0</v>
      </c>
      <c r="O242">
        <f t="shared" si="184"/>
        <v>2916.96</v>
      </c>
      <c r="P242">
        <f t="shared" si="185"/>
        <v>835.93</v>
      </c>
      <c r="Q242">
        <f t="shared" si="186"/>
        <v>9.9499999999999993</v>
      </c>
      <c r="R242">
        <f t="shared" si="187"/>
        <v>3.17</v>
      </c>
      <c r="S242">
        <f t="shared" si="188"/>
        <v>2071.08</v>
      </c>
      <c r="T242">
        <f t="shared" si="189"/>
        <v>0</v>
      </c>
      <c r="U242">
        <f t="shared" si="190"/>
        <v>7.2868599999999999</v>
      </c>
      <c r="V242">
        <f t="shared" si="191"/>
        <v>7.000000000000001E-3</v>
      </c>
      <c r="W242">
        <f t="shared" si="192"/>
        <v>0</v>
      </c>
      <c r="X242">
        <f t="shared" si="193"/>
        <v>1949.8</v>
      </c>
      <c r="Y242">
        <f t="shared" si="194"/>
        <v>1057.8699999999999</v>
      </c>
      <c r="AA242">
        <v>36401907</v>
      </c>
      <c r="AB242">
        <f t="shared" si="195"/>
        <v>1239.96</v>
      </c>
      <c r="AC242">
        <f t="shared" si="196"/>
        <v>788.76</v>
      </c>
      <c r="AD242">
        <f>ROUND(((((ET242*1.25))-((EU242*1.25)))+AE242),2)</f>
        <v>7.22</v>
      </c>
      <c r="AE242">
        <f>ROUND(((EU242*1.25)),2)</f>
        <v>0.68</v>
      </c>
      <c r="AF242">
        <f>ROUND(((EV242*1.15)),2)</f>
        <v>443.98</v>
      </c>
      <c r="AG242">
        <f t="shared" si="197"/>
        <v>0</v>
      </c>
      <c r="AH242">
        <f>((EW242*1.15))</f>
        <v>52.048999999999992</v>
      </c>
      <c r="AI242">
        <f>((EX242*1.25))</f>
        <v>0.05</v>
      </c>
      <c r="AJ242">
        <f t="shared" si="198"/>
        <v>0</v>
      </c>
      <c r="AK242">
        <v>1180.5999999999999</v>
      </c>
      <c r="AL242">
        <v>788.76</v>
      </c>
      <c r="AM242">
        <v>5.77</v>
      </c>
      <c r="AN242">
        <v>0.54</v>
      </c>
      <c r="AO242">
        <v>386.07</v>
      </c>
      <c r="AP242">
        <v>0</v>
      </c>
      <c r="AQ242">
        <v>45.26</v>
      </c>
      <c r="AR242">
        <v>0.04</v>
      </c>
      <c r="AS242">
        <v>0</v>
      </c>
      <c r="AT242">
        <v>94</v>
      </c>
      <c r="AU242">
        <v>51</v>
      </c>
      <c r="AV242">
        <v>1</v>
      </c>
      <c r="AW242">
        <v>1</v>
      </c>
      <c r="AZ242">
        <v>1</v>
      </c>
      <c r="BA242">
        <v>33.32</v>
      </c>
      <c r="BB242">
        <v>9.84</v>
      </c>
      <c r="BC242">
        <v>7.57</v>
      </c>
      <c r="BD242" t="s">
        <v>3</v>
      </c>
      <c r="BE242" t="s">
        <v>3</v>
      </c>
      <c r="BF242" t="s">
        <v>3</v>
      </c>
      <c r="BG242" t="s">
        <v>3</v>
      </c>
      <c r="BH242">
        <v>0</v>
      </c>
      <c r="BI242">
        <v>1</v>
      </c>
      <c r="BJ242" t="s">
        <v>199</v>
      </c>
      <c r="BM242">
        <v>11001</v>
      </c>
      <c r="BN242">
        <v>0</v>
      </c>
      <c r="BO242" t="s">
        <v>196</v>
      </c>
      <c r="BP242">
        <v>1</v>
      </c>
      <c r="BQ242">
        <v>2</v>
      </c>
      <c r="BR242">
        <v>0</v>
      </c>
      <c r="BS242">
        <v>33.32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3</v>
      </c>
      <c r="BZ242">
        <v>123</v>
      </c>
      <c r="CA242">
        <v>75</v>
      </c>
      <c r="CE242">
        <v>0</v>
      </c>
      <c r="CF242">
        <v>0</v>
      </c>
      <c r="CG242">
        <v>0</v>
      </c>
      <c r="CM242">
        <v>0</v>
      </c>
      <c r="CN242" t="s">
        <v>904</v>
      </c>
      <c r="CO242">
        <v>0</v>
      </c>
      <c r="CP242">
        <f t="shared" si="199"/>
        <v>2916.96</v>
      </c>
      <c r="CQ242">
        <f t="shared" si="200"/>
        <v>5970.9132</v>
      </c>
      <c r="CR242">
        <f t="shared" si="201"/>
        <v>71.044799999999995</v>
      </c>
      <c r="CS242">
        <f t="shared" si="202"/>
        <v>22.657600000000002</v>
      </c>
      <c r="CT242">
        <f t="shared" si="203"/>
        <v>14793.4136</v>
      </c>
      <c r="CU242">
        <f t="shared" si="204"/>
        <v>0</v>
      </c>
      <c r="CV242">
        <f t="shared" si="205"/>
        <v>52.048999999999992</v>
      </c>
      <c r="CW242">
        <f t="shared" si="206"/>
        <v>0.05</v>
      </c>
      <c r="CX242">
        <f t="shared" si="207"/>
        <v>0</v>
      </c>
      <c r="CY242">
        <f t="shared" si="208"/>
        <v>1949.7950000000001</v>
      </c>
      <c r="CZ242">
        <f t="shared" si="209"/>
        <v>1057.8675000000001</v>
      </c>
      <c r="DC242" t="s">
        <v>3</v>
      </c>
      <c r="DD242" t="s">
        <v>3</v>
      </c>
      <c r="DE242" t="s">
        <v>133</v>
      </c>
      <c r="DF242" t="s">
        <v>133</v>
      </c>
      <c r="DG242" t="s">
        <v>134</v>
      </c>
      <c r="DH242" t="s">
        <v>3</v>
      </c>
      <c r="DI242" t="s">
        <v>134</v>
      </c>
      <c r="DJ242" t="s">
        <v>133</v>
      </c>
      <c r="DK242" t="s">
        <v>3</v>
      </c>
      <c r="DL242" t="s">
        <v>3</v>
      </c>
      <c r="DM242" t="s">
        <v>3</v>
      </c>
      <c r="DN242">
        <v>0</v>
      </c>
      <c r="DO242">
        <v>0</v>
      </c>
      <c r="DP242">
        <v>1</v>
      </c>
      <c r="DQ242">
        <v>1</v>
      </c>
      <c r="DU242">
        <v>1005</v>
      </c>
      <c r="DV242" t="s">
        <v>198</v>
      </c>
      <c r="DW242" t="s">
        <v>198</v>
      </c>
      <c r="DX242">
        <v>100</v>
      </c>
      <c r="DZ242" t="s">
        <v>3</v>
      </c>
      <c r="EA242" t="s">
        <v>3</v>
      </c>
      <c r="EB242" t="s">
        <v>3</v>
      </c>
      <c r="EC242" t="s">
        <v>3</v>
      </c>
      <c r="EE242">
        <v>29085511</v>
      </c>
      <c r="EF242">
        <v>2</v>
      </c>
      <c r="EG242" t="s">
        <v>135</v>
      </c>
      <c r="EH242">
        <v>0</v>
      </c>
      <c r="EI242" t="s">
        <v>3</v>
      </c>
      <c r="EJ242">
        <v>1</v>
      </c>
      <c r="EK242">
        <v>11001</v>
      </c>
      <c r="EL242" t="s">
        <v>23</v>
      </c>
      <c r="EM242" t="s">
        <v>188</v>
      </c>
      <c r="EO242" t="s">
        <v>138</v>
      </c>
      <c r="EQ242">
        <v>0</v>
      </c>
      <c r="ER242">
        <v>1180.5999999999999</v>
      </c>
      <c r="ES242">
        <v>788.76</v>
      </c>
      <c r="ET242">
        <v>5.77</v>
      </c>
      <c r="EU242">
        <v>0.54</v>
      </c>
      <c r="EV242">
        <v>386.07</v>
      </c>
      <c r="EW242">
        <v>45.26</v>
      </c>
      <c r="EX242">
        <v>0.04</v>
      </c>
      <c r="EY242">
        <v>0</v>
      </c>
      <c r="FQ242">
        <v>0</v>
      </c>
      <c r="FR242">
        <f t="shared" si="210"/>
        <v>0</v>
      </c>
      <c r="FS242">
        <v>0</v>
      </c>
      <c r="FT242" t="s">
        <v>139</v>
      </c>
      <c r="FU242" t="s">
        <v>25</v>
      </c>
      <c r="FV242" t="s">
        <v>25</v>
      </c>
      <c r="FW242" t="s">
        <v>26</v>
      </c>
      <c r="FX242">
        <v>110.7</v>
      </c>
      <c r="FY242">
        <v>63.75</v>
      </c>
      <c r="GA242" t="s">
        <v>3</v>
      </c>
      <c r="GD242">
        <v>1</v>
      </c>
      <c r="GF242">
        <v>-295419027</v>
      </c>
      <c r="GG242">
        <v>2</v>
      </c>
      <c r="GH242">
        <v>1</v>
      </c>
      <c r="GI242">
        <v>2</v>
      </c>
      <c r="GJ242">
        <v>0</v>
      </c>
      <c r="GK242">
        <v>0</v>
      </c>
      <c r="GL242">
        <f t="shared" si="211"/>
        <v>0</v>
      </c>
      <c r="GM242">
        <f t="shared" si="212"/>
        <v>5924.63</v>
      </c>
      <c r="GN242">
        <f t="shared" si="213"/>
        <v>5924.63</v>
      </c>
      <c r="GO242">
        <f t="shared" si="214"/>
        <v>0</v>
      </c>
      <c r="GP242">
        <f t="shared" si="215"/>
        <v>0</v>
      </c>
      <c r="GR242">
        <v>0</v>
      </c>
      <c r="GS242">
        <v>3</v>
      </c>
      <c r="GT242">
        <v>0</v>
      </c>
      <c r="GU242" t="s">
        <v>3</v>
      </c>
      <c r="GV242">
        <f t="shared" si="216"/>
        <v>0</v>
      </c>
      <c r="GW242">
        <v>1</v>
      </c>
      <c r="GX242">
        <f t="shared" si="217"/>
        <v>0</v>
      </c>
      <c r="HA242">
        <v>0</v>
      </c>
      <c r="HB242">
        <v>0</v>
      </c>
      <c r="HC242">
        <f t="shared" si="218"/>
        <v>0</v>
      </c>
      <c r="HE242" t="s">
        <v>3</v>
      </c>
      <c r="HF242" t="s">
        <v>3</v>
      </c>
      <c r="IK242">
        <v>0</v>
      </c>
    </row>
    <row r="243" spans="1:245">
      <c r="A243">
        <v>18</v>
      </c>
      <c r="B243">
        <v>1</v>
      </c>
      <c r="C243">
        <v>245</v>
      </c>
      <c r="E243" t="s">
        <v>264</v>
      </c>
      <c r="F243" t="s">
        <v>201</v>
      </c>
      <c r="G243" t="s">
        <v>202</v>
      </c>
      <c r="H243" t="s">
        <v>155</v>
      </c>
      <c r="I243">
        <f>I242*J243</f>
        <v>14.28</v>
      </c>
      <c r="J243">
        <v>101.99999999999999</v>
      </c>
      <c r="O243">
        <f t="shared" si="184"/>
        <v>7370.67</v>
      </c>
      <c r="P243">
        <f t="shared" si="185"/>
        <v>7370.67</v>
      </c>
      <c r="Q243">
        <f t="shared" si="186"/>
        <v>0</v>
      </c>
      <c r="R243">
        <f t="shared" si="187"/>
        <v>0</v>
      </c>
      <c r="S243">
        <f t="shared" si="188"/>
        <v>0</v>
      </c>
      <c r="T243">
        <f t="shared" si="189"/>
        <v>0</v>
      </c>
      <c r="U243">
        <f t="shared" si="190"/>
        <v>0</v>
      </c>
      <c r="V243">
        <f t="shared" si="191"/>
        <v>0</v>
      </c>
      <c r="W243">
        <f t="shared" si="192"/>
        <v>53.69</v>
      </c>
      <c r="X243">
        <f t="shared" si="193"/>
        <v>0</v>
      </c>
      <c r="Y243">
        <f t="shared" si="194"/>
        <v>0</v>
      </c>
      <c r="AA243">
        <v>36401907</v>
      </c>
      <c r="AB243">
        <f t="shared" si="195"/>
        <v>82.19</v>
      </c>
      <c r="AC243">
        <f t="shared" si="196"/>
        <v>82.19</v>
      </c>
      <c r="AD243">
        <f>ROUND((((ET243)-(EU243))+AE243),2)</f>
        <v>0</v>
      </c>
      <c r="AE243">
        <f>ROUND((EU243),2)</f>
        <v>0</v>
      </c>
      <c r="AF243">
        <f>ROUND((EV243),2)</f>
        <v>0</v>
      </c>
      <c r="AG243">
        <f t="shared" si="197"/>
        <v>0</v>
      </c>
      <c r="AH243">
        <f>(EW243)</f>
        <v>0</v>
      </c>
      <c r="AI243">
        <f>(EX243)</f>
        <v>0</v>
      </c>
      <c r="AJ243">
        <f t="shared" si="198"/>
        <v>3.76</v>
      </c>
      <c r="AK243">
        <v>82.19</v>
      </c>
      <c r="AL243">
        <v>82.19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3.76</v>
      </c>
      <c r="AT243">
        <v>0</v>
      </c>
      <c r="AU243">
        <v>0</v>
      </c>
      <c r="AV243">
        <v>1</v>
      </c>
      <c r="AW243">
        <v>1</v>
      </c>
      <c r="AZ243">
        <v>1</v>
      </c>
      <c r="BA243">
        <v>1</v>
      </c>
      <c r="BB243">
        <v>1</v>
      </c>
      <c r="BC243">
        <v>6.28</v>
      </c>
      <c r="BD243" t="s">
        <v>3</v>
      </c>
      <c r="BE243" t="s">
        <v>3</v>
      </c>
      <c r="BF243" t="s">
        <v>3</v>
      </c>
      <c r="BG243" t="s">
        <v>3</v>
      </c>
      <c r="BH243">
        <v>3</v>
      </c>
      <c r="BI243">
        <v>1</v>
      </c>
      <c r="BJ243" t="s">
        <v>203</v>
      </c>
      <c r="BM243">
        <v>500001</v>
      </c>
      <c r="BN243">
        <v>0</v>
      </c>
      <c r="BO243" t="s">
        <v>201</v>
      </c>
      <c r="BP243">
        <v>1</v>
      </c>
      <c r="BQ243">
        <v>8</v>
      </c>
      <c r="BR243">
        <v>0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3</v>
      </c>
      <c r="BZ243">
        <v>0</v>
      </c>
      <c r="CA243">
        <v>0</v>
      </c>
      <c r="CE243">
        <v>0</v>
      </c>
      <c r="CF243">
        <v>0</v>
      </c>
      <c r="CG243">
        <v>0</v>
      </c>
      <c r="CM243">
        <v>0</v>
      </c>
      <c r="CN243" t="s">
        <v>3</v>
      </c>
      <c r="CO243">
        <v>0</v>
      </c>
      <c r="CP243">
        <f t="shared" si="199"/>
        <v>7370.67</v>
      </c>
      <c r="CQ243">
        <f t="shared" si="200"/>
        <v>516.15319999999997</v>
      </c>
      <c r="CR243">
        <f t="shared" si="201"/>
        <v>0</v>
      </c>
      <c r="CS243">
        <f t="shared" si="202"/>
        <v>0</v>
      </c>
      <c r="CT243">
        <f t="shared" si="203"/>
        <v>0</v>
      </c>
      <c r="CU243">
        <f t="shared" si="204"/>
        <v>0</v>
      </c>
      <c r="CV243">
        <f t="shared" si="205"/>
        <v>0</v>
      </c>
      <c r="CW243">
        <f t="shared" si="206"/>
        <v>0</v>
      </c>
      <c r="CX243">
        <f t="shared" si="207"/>
        <v>3.76</v>
      </c>
      <c r="CY243">
        <f t="shared" si="208"/>
        <v>0</v>
      </c>
      <c r="CZ243">
        <f t="shared" si="209"/>
        <v>0</v>
      </c>
      <c r="DC243" t="s">
        <v>3</v>
      </c>
      <c r="DD243" t="s">
        <v>3</v>
      </c>
      <c r="DE243" t="s">
        <v>3</v>
      </c>
      <c r="DF243" t="s">
        <v>3</v>
      </c>
      <c r="DG243" t="s">
        <v>3</v>
      </c>
      <c r="DH243" t="s">
        <v>3</v>
      </c>
      <c r="DI243" t="s">
        <v>3</v>
      </c>
      <c r="DJ243" t="s">
        <v>3</v>
      </c>
      <c r="DK243" t="s">
        <v>3</v>
      </c>
      <c r="DL243" t="s">
        <v>3</v>
      </c>
      <c r="DM243" t="s">
        <v>3</v>
      </c>
      <c r="DN243">
        <v>0</v>
      </c>
      <c r="DO243">
        <v>0</v>
      </c>
      <c r="DP243">
        <v>1</v>
      </c>
      <c r="DQ243">
        <v>1</v>
      </c>
      <c r="DU243">
        <v>1005</v>
      </c>
      <c r="DV243" t="s">
        <v>155</v>
      </c>
      <c r="DW243" t="s">
        <v>155</v>
      </c>
      <c r="DX243">
        <v>1</v>
      </c>
      <c r="DZ243" t="s">
        <v>3</v>
      </c>
      <c r="EA243" t="s">
        <v>3</v>
      </c>
      <c r="EB243" t="s">
        <v>3</v>
      </c>
      <c r="EC243" t="s">
        <v>3</v>
      </c>
      <c r="EE243">
        <v>29085443</v>
      </c>
      <c r="EF243">
        <v>8</v>
      </c>
      <c r="EG243" t="s">
        <v>144</v>
      </c>
      <c r="EH243">
        <v>0</v>
      </c>
      <c r="EI243" t="s">
        <v>3</v>
      </c>
      <c r="EJ243">
        <v>1</v>
      </c>
      <c r="EK243">
        <v>500001</v>
      </c>
      <c r="EL243" t="s">
        <v>145</v>
      </c>
      <c r="EM243" t="s">
        <v>146</v>
      </c>
      <c r="EO243" t="s">
        <v>3</v>
      </c>
      <c r="EQ243">
        <v>0</v>
      </c>
      <c r="ER243">
        <v>82.19</v>
      </c>
      <c r="ES243">
        <v>82.19</v>
      </c>
      <c r="ET243">
        <v>0</v>
      </c>
      <c r="EU243">
        <v>0</v>
      </c>
      <c r="EV243">
        <v>0</v>
      </c>
      <c r="EW243">
        <v>0</v>
      </c>
      <c r="EX243">
        <v>0</v>
      </c>
      <c r="FQ243">
        <v>0</v>
      </c>
      <c r="FR243">
        <f t="shared" si="210"/>
        <v>0</v>
      </c>
      <c r="FS243">
        <v>0</v>
      </c>
      <c r="FX243">
        <v>0</v>
      </c>
      <c r="FY243">
        <v>0</v>
      </c>
      <c r="GA243" t="s">
        <v>3</v>
      </c>
      <c r="GD243">
        <v>1</v>
      </c>
      <c r="GF243">
        <v>-100917442</v>
      </c>
      <c r="GG243">
        <v>2</v>
      </c>
      <c r="GH243">
        <v>1</v>
      </c>
      <c r="GI243">
        <v>2</v>
      </c>
      <c r="GJ243">
        <v>0</v>
      </c>
      <c r="GK243">
        <v>0</v>
      </c>
      <c r="GL243">
        <f t="shared" si="211"/>
        <v>0</v>
      </c>
      <c r="GM243">
        <f t="shared" si="212"/>
        <v>7370.67</v>
      </c>
      <c r="GN243">
        <f t="shared" si="213"/>
        <v>7370.67</v>
      </c>
      <c r="GO243">
        <f t="shared" si="214"/>
        <v>0</v>
      </c>
      <c r="GP243">
        <f t="shared" si="215"/>
        <v>0</v>
      </c>
      <c r="GR243">
        <v>0</v>
      </c>
      <c r="GS243">
        <v>3</v>
      </c>
      <c r="GT243">
        <v>0</v>
      </c>
      <c r="GU243" t="s">
        <v>3</v>
      </c>
      <c r="GV243">
        <f t="shared" si="216"/>
        <v>0</v>
      </c>
      <c r="GW243">
        <v>1</v>
      </c>
      <c r="GX243">
        <f t="shared" si="217"/>
        <v>0</v>
      </c>
      <c r="HA243">
        <v>0</v>
      </c>
      <c r="HB243">
        <v>0</v>
      </c>
      <c r="HC243">
        <f t="shared" si="218"/>
        <v>0</v>
      </c>
      <c r="HE243" t="s">
        <v>3</v>
      </c>
      <c r="HF243" t="s">
        <v>3</v>
      </c>
      <c r="IK243">
        <v>0</v>
      </c>
    </row>
    <row r="244" spans="1:245">
      <c r="A244">
        <v>18</v>
      </c>
      <c r="B244">
        <v>1</v>
      </c>
      <c r="C244">
        <v>246</v>
      </c>
      <c r="E244" t="s">
        <v>265</v>
      </c>
      <c r="F244" t="s">
        <v>205</v>
      </c>
      <c r="G244" t="s">
        <v>206</v>
      </c>
      <c r="H244" t="s">
        <v>155</v>
      </c>
      <c r="I244">
        <f>I242*J244</f>
        <v>14.28</v>
      </c>
      <c r="J244">
        <v>101.99999999999999</v>
      </c>
      <c r="O244">
        <f t="shared" si="184"/>
        <v>0</v>
      </c>
      <c r="P244">
        <f t="shared" si="185"/>
        <v>0</v>
      </c>
      <c r="Q244">
        <f t="shared" si="186"/>
        <v>0</v>
      </c>
      <c r="R244">
        <f t="shared" si="187"/>
        <v>0</v>
      </c>
      <c r="S244">
        <f t="shared" si="188"/>
        <v>0</v>
      </c>
      <c r="T244">
        <f t="shared" si="189"/>
        <v>0</v>
      </c>
      <c r="U244">
        <f t="shared" si="190"/>
        <v>0</v>
      </c>
      <c r="V244">
        <f t="shared" si="191"/>
        <v>0</v>
      </c>
      <c r="W244">
        <f t="shared" si="192"/>
        <v>0</v>
      </c>
      <c r="X244">
        <f t="shared" si="193"/>
        <v>0</v>
      </c>
      <c r="Y244">
        <f t="shared" si="194"/>
        <v>0</v>
      </c>
      <c r="AA244">
        <v>36401907</v>
      </c>
      <c r="AB244">
        <f t="shared" si="195"/>
        <v>0</v>
      </c>
      <c r="AC244">
        <f t="shared" si="196"/>
        <v>0</v>
      </c>
      <c r="AD244">
        <f>ROUND((((ET244)-(EU244))+AE244),2)</f>
        <v>0</v>
      </c>
      <c r="AE244">
        <f>ROUND((EU244),2)</f>
        <v>0</v>
      </c>
      <c r="AF244">
        <f>ROUND((EV244),2)</f>
        <v>0</v>
      </c>
      <c r="AG244">
        <f t="shared" si="197"/>
        <v>0</v>
      </c>
      <c r="AH244">
        <f>(EW244)</f>
        <v>0</v>
      </c>
      <c r="AI244">
        <f>(EX244)</f>
        <v>0</v>
      </c>
      <c r="AJ244">
        <f t="shared" si="198"/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1</v>
      </c>
      <c r="AW244">
        <v>1</v>
      </c>
      <c r="AZ244">
        <v>1</v>
      </c>
      <c r="BA244">
        <v>1</v>
      </c>
      <c r="BB244">
        <v>1</v>
      </c>
      <c r="BC244">
        <v>1</v>
      </c>
      <c r="BD244" t="s">
        <v>3</v>
      </c>
      <c r="BE244" t="s">
        <v>3</v>
      </c>
      <c r="BF244" t="s">
        <v>3</v>
      </c>
      <c r="BG244" t="s">
        <v>3</v>
      </c>
      <c r="BH244">
        <v>3</v>
      </c>
      <c r="BI244">
        <v>2</v>
      </c>
      <c r="BJ244" t="s">
        <v>207</v>
      </c>
      <c r="BM244">
        <v>500002</v>
      </c>
      <c r="BN244">
        <v>0</v>
      </c>
      <c r="BO244" t="s">
        <v>3</v>
      </c>
      <c r="BP244">
        <v>0</v>
      </c>
      <c r="BQ244">
        <v>12</v>
      </c>
      <c r="BR244">
        <v>1</v>
      </c>
      <c r="BS244">
        <v>1</v>
      </c>
      <c r="BT244">
        <v>1</v>
      </c>
      <c r="BU244">
        <v>1</v>
      </c>
      <c r="BV244">
        <v>1</v>
      </c>
      <c r="BW244">
        <v>1</v>
      </c>
      <c r="BX244">
        <v>1</v>
      </c>
      <c r="BY244" t="s">
        <v>3</v>
      </c>
      <c r="BZ244">
        <v>0</v>
      </c>
      <c r="CA244">
        <v>0</v>
      </c>
      <c r="CE244">
        <v>0</v>
      </c>
      <c r="CF244">
        <v>0</v>
      </c>
      <c r="CG244">
        <v>0</v>
      </c>
      <c r="CM244">
        <v>0</v>
      </c>
      <c r="CN244" t="s">
        <v>3</v>
      </c>
      <c r="CO244">
        <v>0</v>
      </c>
      <c r="CP244">
        <f t="shared" si="199"/>
        <v>0</v>
      </c>
      <c r="CQ244">
        <f t="shared" si="200"/>
        <v>0</v>
      </c>
      <c r="CR244">
        <f t="shared" si="201"/>
        <v>0</v>
      </c>
      <c r="CS244">
        <f t="shared" si="202"/>
        <v>0</v>
      </c>
      <c r="CT244">
        <f t="shared" si="203"/>
        <v>0</v>
      </c>
      <c r="CU244">
        <f t="shared" si="204"/>
        <v>0</v>
      </c>
      <c r="CV244">
        <f t="shared" si="205"/>
        <v>0</v>
      </c>
      <c r="CW244">
        <f t="shared" si="206"/>
        <v>0</v>
      </c>
      <c r="CX244">
        <f t="shared" si="207"/>
        <v>0</v>
      </c>
      <c r="CY244">
        <f t="shared" si="208"/>
        <v>0</v>
      </c>
      <c r="CZ244">
        <f t="shared" si="209"/>
        <v>0</v>
      </c>
      <c r="DC244" t="s">
        <v>3</v>
      </c>
      <c r="DD244" t="s">
        <v>3</v>
      </c>
      <c r="DE244" t="s">
        <v>3</v>
      </c>
      <c r="DF244" t="s">
        <v>3</v>
      </c>
      <c r="DG244" t="s">
        <v>3</v>
      </c>
      <c r="DH244" t="s">
        <v>3</v>
      </c>
      <c r="DI244" t="s">
        <v>3</v>
      </c>
      <c r="DJ244" t="s">
        <v>3</v>
      </c>
      <c r="DK244" t="s">
        <v>3</v>
      </c>
      <c r="DL244" t="s">
        <v>3</v>
      </c>
      <c r="DM244" t="s">
        <v>3</v>
      </c>
      <c r="DN244">
        <v>0</v>
      </c>
      <c r="DO244">
        <v>0</v>
      </c>
      <c r="DP244">
        <v>1</v>
      </c>
      <c r="DQ244">
        <v>1</v>
      </c>
      <c r="DU244">
        <v>1005</v>
      </c>
      <c r="DV244" t="s">
        <v>155</v>
      </c>
      <c r="DW244" t="s">
        <v>155</v>
      </c>
      <c r="DX244">
        <v>1</v>
      </c>
      <c r="DZ244" t="s">
        <v>3</v>
      </c>
      <c r="EA244" t="s">
        <v>3</v>
      </c>
      <c r="EB244" t="s">
        <v>3</v>
      </c>
      <c r="EC244" t="s">
        <v>3</v>
      </c>
      <c r="EE244">
        <v>29085444</v>
      </c>
      <c r="EF244">
        <v>12</v>
      </c>
      <c r="EG244" t="s">
        <v>32</v>
      </c>
      <c r="EH244">
        <v>0</v>
      </c>
      <c r="EI244" t="s">
        <v>3</v>
      </c>
      <c r="EJ244">
        <v>2</v>
      </c>
      <c r="EK244">
        <v>500002</v>
      </c>
      <c r="EL244" t="s">
        <v>33</v>
      </c>
      <c r="EM244" t="s">
        <v>34</v>
      </c>
      <c r="EO244" t="s">
        <v>3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FQ244">
        <v>0</v>
      </c>
      <c r="FR244">
        <f t="shared" si="210"/>
        <v>0</v>
      </c>
      <c r="FS244">
        <v>0</v>
      </c>
      <c r="FX244">
        <v>0</v>
      </c>
      <c r="FY244">
        <v>0</v>
      </c>
      <c r="GA244" t="s">
        <v>3</v>
      </c>
      <c r="GD244">
        <v>1</v>
      </c>
      <c r="GF244">
        <v>722712840</v>
      </c>
      <c r="GG244">
        <v>2</v>
      </c>
      <c r="GH244">
        <v>1</v>
      </c>
      <c r="GI244">
        <v>-2</v>
      </c>
      <c r="GJ244">
        <v>0</v>
      </c>
      <c r="GK244">
        <v>0</v>
      </c>
      <c r="GL244">
        <f t="shared" si="211"/>
        <v>0</v>
      </c>
      <c r="GM244">
        <f t="shared" si="212"/>
        <v>0</v>
      </c>
      <c r="GN244">
        <f t="shared" si="213"/>
        <v>0</v>
      </c>
      <c r="GO244">
        <f t="shared" si="214"/>
        <v>0</v>
      </c>
      <c r="GP244">
        <f t="shared" si="215"/>
        <v>0</v>
      </c>
      <c r="GR244">
        <v>0</v>
      </c>
      <c r="GS244">
        <v>3</v>
      </c>
      <c r="GT244">
        <v>0</v>
      </c>
      <c r="GU244" t="s">
        <v>3</v>
      </c>
      <c r="GV244">
        <f t="shared" si="216"/>
        <v>0</v>
      </c>
      <c r="GW244">
        <v>1</v>
      </c>
      <c r="GX244">
        <f t="shared" si="217"/>
        <v>0</v>
      </c>
      <c r="HA244">
        <v>0</v>
      </c>
      <c r="HB244">
        <v>0</v>
      </c>
      <c r="HC244">
        <f t="shared" si="218"/>
        <v>0</v>
      </c>
      <c r="HE244" t="s">
        <v>3</v>
      </c>
      <c r="HF244" t="s">
        <v>3</v>
      </c>
      <c r="IK244">
        <v>0</v>
      </c>
    </row>
    <row r="245" spans="1:245">
      <c r="A245">
        <v>17</v>
      </c>
      <c r="B245">
        <v>1</v>
      </c>
      <c r="C245">
        <f>ROW(SmtRes!A259)</f>
        <v>259</v>
      </c>
      <c r="D245">
        <f>ROW(EtalonRes!A251)</f>
        <v>251</v>
      </c>
      <c r="E245" t="s">
        <v>212</v>
      </c>
      <c r="F245" t="s">
        <v>209</v>
      </c>
      <c r="G245" t="s">
        <v>210</v>
      </c>
      <c r="H245" t="s">
        <v>52</v>
      </c>
      <c r="I245">
        <f>ROUND(15/100,9)</f>
        <v>0.15</v>
      </c>
      <c r="J245">
        <v>0</v>
      </c>
      <c r="O245">
        <f t="shared" si="184"/>
        <v>924.34</v>
      </c>
      <c r="P245">
        <f t="shared" si="185"/>
        <v>561.05999999999995</v>
      </c>
      <c r="Q245">
        <f t="shared" si="186"/>
        <v>11.87</v>
      </c>
      <c r="R245">
        <f t="shared" si="187"/>
        <v>0</v>
      </c>
      <c r="S245">
        <f t="shared" si="188"/>
        <v>351.41</v>
      </c>
      <c r="T245">
        <f t="shared" si="189"/>
        <v>0</v>
      </c>
      <c r="U245">
        <f t="shared" si="190"/>
        <v>1.1488499999999999</v>
      </c>
      <c r="V245">
        <f t="shared" si="191"/>
        <v>0</v>
      </c>
      <c r="W245">
        <f t="shared" si="192"/>
        <v>0</v>
      </c>
      <c r="X245">
        <f t="shared" si="193"/>
        <v>330.33</v>
      </c>
      <c r="Y245">
        <f t="shared" si="194"/>
        <v>179.22</v>
      </c>
      <c r="AA245">
        <v>36401907</v>
      </c>
      <c r="AB245">
        <f t="shared" si="195"/>
        <v>1480.04</v>
      </c>
      <c r="AC245">
        <f t="shared" si="196"/>
        <v>1395.68</v>
      </c>
      <c r="AD245">
        <f>ROUND(((((ET245*1.25))-((EU245*1.25)))+AE245),2)</f>
        <v>14.05</v>
      </c>
      <c r="AE245">
        <f>ROUND(((EU245*1.25)),2)</f>
        <v>0</v>
      </c>
      <c r="AF245">
        <f>ROUND(((EV245*1.15)),2)</f>
        <v>70.31</v>
      </c>
      <c r="AG245">
        <f t="shared" si="197"/>
        <v>0</v>
      </c>
      <c r="AH245">
        <f>((EW245*1.15))</f>
        <v>7.6589999999999998</v>
      </c>
      <c r="AI245">
        <f>((EX245*1.25))</f>
        <v>0</v>
      </c>
      <c r="AJ245">
        <f t="shared" si="198"/>
        <v>0</v>
      </c>
      <c r="AK245">
        <v>1468.06</v>
      </c>
      <c r="AL245">
        <v>1395.68</v>
      </c>
      <c r="AM245">
        <v>11.24</v>
      </c>
      <c r="AN245">
        <v>0</v>
      </c>
      <c r="AO245">
        <v>61.14</v>
      </c>
      <c r="AP245">
        <v>0</v>
      </c>
      <c r="AQ245">
        <v>6.66</v>
      </c>
      <c r="AR245">
        <v>0</v>
      </c>
      <c r="AS245">
        <v>0</v>
      </c>
      <c r="AT245">
        <v>94</v>
      </c>
      <c r="AU245">
        <v>51</v>
      </c>
      <c r="AV245">
        <v>1</v>
      </c>
      <c r="AW245">
        <v>1</v>
      </c>
      <c r="AZ245">
        <v>1</v>
      </c>
      <c r="BA245">
        <v>33.32</v>
      </c>
      <c r="BB245">
        <v>5.63</v>
      </c>
      <c r="BC245">
        <v>2.68</v>
      </c>
      <c r="BD245" t="s">
        <v>3</v>
      </c>
      <c r="BE245" t="s">
        <v>3</v>
      </c>
      <c r="BF245" t="s">
        <v>3</v>
      </c>
      <c r="BG245" t="s">
        <v>3</v>
      </c>
      <c r="BH245">
        <v>0</v>
      </c>
      <c r="BI245">
        <v>1</v>
      </c>
      <c r="BJ245" t="s">
        <v>211</v>
      </c>
      <c r="BM245">
        <v>11001</v>
      </c>
      <c r="BN245">
        <v>0</v>
      </c>
      <c r="BO245" t="s">
        <v>209</v>
      </c>
      <c r="BP245">
        <v>1</v>
      </c>
      <c r="BQ245">
        <v>2</v>
      </c>
      <c r="BR245">
        <v>0</v>
      </c>
      <c r="BS245">
        <v>33.32</v>
      </c>
      <c r="BT245">
        <v>1</v>
      </c>
      <c r="BU245">
        <v>1</v>
      </c>
      <c r="BV245">
        <v>1</v>
      </c>
      <c r="BW245">
        <v>1</v>
      </c>
      <c r="BX245">
        <v>1</v>
      </c>
      <c r="BY245" t="s">
        <v>3</v>
      </c>
      <c r="BZ245">
        <v>123</v>
      </c>
      <c r="CA245">
        <v>75</v>
      </c>
      <c r="CE245">
        <v>0</v>
      </c>
      <c r="CF245">
        <v>0</v>
      </c>
      <c r="CG245">
        <v>0</v>
      </c>
      <c r="CM245">
        <v>0</v>
      </c>
      <c r="CN245" t="s">
        <v>3</v>
      </c>
      <c r="CO245">
        <v>0</v>
      </c>
      <c r="CP245">
        <f t="shared" si="199"/>
        <v>924.33999999999992</v>
      </c>
      <c r="CQ245">
        <f t="shared" si="200"/>
        <v>3740.4224000000004</v>
      </c>
      <c r="CR245">
        <f t="shared" si="201"/>
        <v>79.101500000000001</v>
      </c>
      <c r="CS245">
        <f t="shared" si="202"/>
        <v>0</v>
      </c>
      <c r="CT245">
        <f t="shared" si="203"/>
        <v>2342.7292000000002</v>
      </c>
      <c r="CU245">
        <f t="shared" si="204"/>
        <v>0</v>
      </c>
      <c r="CV245">
        <f t="shared" si="205"/>
        <v>7.6589999999999998</v>
      </c>
      <c r="CW245">
        <f t="shared" si="206"/>
        <v>0</v>
      </c>
      <c r="CX245">
        <f t="shared" si="207"/>
        <v>0</v>
      </c>
      <c r="CY245">
        <f t="shared" si="208"/>
        <v>330.3254</v>
      </c>
      <c r="CZ245">
        <f t="shared" si="209"/>
        <v>179.2191</v>
      </c>
      <c r="DC245" t="s">
        <v>3</v>
      </c>
      <c r="DD245" t="s">
        <v>3</v>
      </c>
      <c r="DE245" t="s">
        <v>133</v>
      </c>
      <c r="DF245" t="s">
        <v>133</v>
      </c>
      <c r="DG245" t="s">
        <v>134</v>
      </c>
      <c r="DH245" t="s">
        <v>3</v>
      </c>
      <c r="DI245" t="s">
        <v>134</v>
      </c>
      <c r="DJ245" t="s">
        <v>133</v>
      </c>
      <c r="DK245" t="s">
        <v>3</v>
      </c>
      <c r="DL245" t="s">
        <v>3</v>
      </c>
      <c r="DM245" t="s">
        <v>3</v>
      </c>
      <c r="DN245">
        <v>0</v>
      </c>
      <c r="DO245">
        <v>0</v>
      </c>
      <c r="DP245">
        <v>1</v>
      </c>
      <c r="DQ245">
        <v>1</v>
      </c>
      <c r="DU245">
        <v>1013</v>
      </c>
      <c r="DV245" t="s">
        <v>52</v>
      </c>
      <c r="DW245" t="s">
        <v>52</v>
      </c>
      <c r="DX245">
        <v>1</v>
      </c>
      <c r="DZ245" t="s">
        <v>3</v>
      </c>
      <c r="EA245" t="s">
        <v>3</v>
      </c>
      <c r="EB245" t="s">
        <v>3</v>
      </c>
      <c r="EC245" t="s">
        <v>3</v>
      </c>
      <c r="EE245">
        <v>29085511</v>
      </c>
      <c r="EF245">
        <v>2</v>
      </c>
      <c r="EG245" t="s">
        <v>135</v>
      </c>
      <c r="EH245">
        <v>0</v>
      </c>
      <c r="EI245" t="s">
        <v>3</v>
      </c>
      <c r="EJ245">
        <v>1</v>
      </c>
      <c r="EK245">
        <v>11001</v>
      </c>
      <c r="EL245" t="s">
        <v>23</v>
      </c>
      <c r="EM245" t="s">
        <v>188</v>
      </c>
      <c r="EO245" t="s">
        <v>3</v>
      </c>
      <c r="EQ245">
        <v>0</v>
      </c>
      <c r="ER245">
        <v>1468.06</v>
      </c>
      <c r="ES245">
        <v>1395.68</v>
      </c>
      <c r="ET245">
        <v>11.24</v>
      </c>
      <c r="EU245">
        <v>0</v>
      </c>
      <c r="EV245">
        <v>61.14</v>
      </c>
      <c r="EW245">
        <v>6.66</v>
      </c>
      <c r="EX245">
        <v>0</v>
      </c>
      <c r="EY245">
        <v>0</v>
      </c>
      <c r="FQ245">
        <v>0</v>
      </c>
      <c r="FR245">
        <f t="shared" si="210"/>
        <v>0</v>
      </c>
      <c r="FS245">
        <v>0</v>
      </c>
      <c r="FT245" t="s">
        <v>139</v>
      </c>
      <c r="FU245" t="s">
        <v>25</v>
      </c>
      <c r="FV245" t="s">
        <v>25</v>
      </c>
      <c r="FW245" t="s">
        <v>26</v>
      </c>
      <c r="FX245">
        <v>110.7</v>
      </c>
      <c r="FY245">
        <v>63.75</v>
      </c>
      <c r="GA245" t="s">
        <v>3</v>
      </c>
      <c r="GD245">
        <v>1</v>
      </c>
      <c r="GF245">
        <v>-1131838271</v>
      </c>
      <c r="GG245">
        <v>2</v>
      </c>
      <c r="GH245">
        <v>1</v>
      </c>
      <c r="GI245">
        <v>2</v>
      </c>
      <c r="GJ245">
        <v>0</v>
      </c>
      <c r="GK245">
        <v>0</v>
      </c>
      <c r="GL245">
        <f t="shared" si="211"/>
        <v>0</v>
      </c>
      <c r="GM245">
        <f t="shared" si="212"/>
        <v>1433.89</v>
      </c>
      <c r="GN245">
        <f t="shared" si="213"/>
        <v>1433.89</v>
      </c>
      <c r="GO245">
        <f t="shared" si="214"/>
        <v>0</v>
      </c>
      <c r="GP245">
        <f t="shared" si="215"/>
        <v>0</v>
      </c>
      <c r="GR245">
        <v>0</v>
      </c>
      <c r="GS245">
        <v>3</v>
      </c>
      <c r="GT245">
        <v>0</v>
      </c>
      <c r="GU245" t="s">
        <v>3</v>
      </c>
      <c r="GV245">
        <f t="shared" si="216"/>
        <v>0</v>
      </c>
      <c r="GW245">
        <v>1</v>
      </c>
      <c r="GX245">
        <f t="shared" si="217"/>
        <v>0</v>
      </c>
      <c r="HA245">
        <v>0</v>
      </c>
      <c r="HB245">
        <v>0</v>
      </c>
      <c r="HC245">
        <f t="shared" si="218"/>
        <v>0</v>
      </c>
      <c r="HE245" t="s">
        <v>3</v>
      </c>
      <c r="HF245" t="s">
        <v>3</v>
      </c>
      <c r="IK245">
        <v>0</v>
      </c>
    </row>
    <row r="246" spans="1:245">
      <c r="A246">
        <v>17</v>
      </c>
      <c r="B246">
        <v>1</v>
      </c>
      <c r="C246">
        <f>ROW(SmtRes!A278)</f>
        <v>278</v>
      </c>
      <c r="D246">
        <f>ROW(EtalonRes!A270)</f>
        <v>270</v>
      </c>
      <c r="E246" t="s">
        <v>266</v>
      </c>
      <c r="F246" t="s">
        <v>213</v>
      </c>
      <c r="G246" t="s">
        <v>214</v>
      </c>
      <c r="H246" t="s">
        <v>215</v>
      </c>
      <c r="I246">
        <f>ROUND(28.1/100,9)</f>
        <v>0.28100000000000003</v>
      </c>
      <c r="J246">
        <v>0</v>
      </c>
      <c r="O246">
        <f t="shared" si="184"/>
        <v>20956.560000000001</v>
      </c>
      <c r="P246">
        <f t="shared" si="185"/>
        <v>12218.41</v>
      </c>
      <c r="Q246">
        <f t="shared" si="186"/>
        <v>46.46</v>
      </c>
      <c r="R246">
        <f t="shared" si="187"/>
        <v>0</v>
      </c>
      <c r="S246">
        <f t="shared" si="188"/>
        <v>8691.69</v>
      </c>
      <c r="T246">
        <f t="shared" si="189"/>
        <v>0</v>
      </c>
      <c r="U246">
        <f t="shared" si="190"/>
        <v>28.760350000000003</v>
      </c>
      <c r="V246">
        <f t="shared" si="191"/>
        <v>0</v>
      </c>
      <c r="W246">
        <f t="shared" si="192"/>
        <v>0</v>
      </c>
      <c r="X246">
        <f t="shared" si="193"/>
        <v>7822.52</v>
      </c>
      <c r="Y246">
        <f t="shared" si="194"/>
        <v>3737.43</v>
      </c>
      <c r="AA246">
        <v>36401907</v>
      </c>
      <c r="AB246">
        <f t="shared" si="195"/>
        <v>8403.0499999999993</v>
      </c>
      <c r="AC246">
        <f t="shared" si="196"/>
        <v>7445.53</v>
      </c>
      <c r="AD246">
        <f>ROUND(((((ET246*1.25))-((EU246*1.25)))+AE246),2)</f>
        <v>29.21</v>
      </c>
      <c r="AE246">
        <f>ROUND(((EU246*1.25)),2)</f>
        <v>0</v>
      </c>
      <c r="AF246">
        <f>ROUND(((EV246*1.15)),2)</f>
        <v>928.31</v>
      </c>
      <c r="AG246">
        <f t="shared" si="197"/>
        <v>0</v>
      </c>
      <c r="AH246">
        <f>((EW246*1.15))</f>
        <v>102.35</v>
      </c>
      <c r="AI246">
        <f>((EX246*1.25))</f>
        <v>0</v>
      </c>
      <c r="AJ246">
        <f t="shared" si="198"/>
        <v>0</v>
      </c>
      <c r="AK246">
        <v>8276.1299999999992</v>
      </c>
      <c r="AL246">
        <v>7445.53</v>
      </c>
      <c r="AM246">
        <v>23.37</v>
      </c>
      <c r="AN246">
        <v>0</v>
      </c>
      <c r="AO246">
        <v>807.23</v>
      </c>
      <c r="AP246">
        <v>0</v>
      </c>
      <c r="AQ246">
        <v>89</v>
      </c>
      <c r="AR246">
        <v>0</v>
      </c>
      <c r="AS246">
        <v>0</v>
      </c>
      <c r="AT246">
        <v>90</v>
      </c>
      <c r="AU246">
        <v>43</v>
      </c>
      <c r="AV246">
        <v>1</v>
      </c>
      <c r="AW246">
        <v>1</v>
      </c>
      <c r="AZ246">
        <v>1</v>
      </c>
      <c r="BA246">
        <v>33.32</v>
      </c>
      <c r="BB246">
        <v>5.66</v>
      </c>
      <c r="BC246">
        <v>5.84</v>
      </c>
      <c r="BD246" t="s">
        <v>3</v>
      </c>
      <c r="BE246" t="s">
        <v>3</v>
      </c>
      <c r="BF246" t="s">
        <v>3</v>
      </c>
      <c r="BG246" t="s">
        <v>3</v>
      </c>
      <c r="BH246">
        <v>0</v>
      </c>
      <c r="BI246">
        <v>1</v>
      </c>
      <c r="BJ246" t="s">
        <v>216</v>
      </c>
      <c r="BM246">
        <v>10001</v>
      </c>
      <c r="BN246">
        <v>0</v>
      </c>
      <c r="BO246" t="s">
        <v>213</v>
      </c>
      <c r="BP246">
        <v>1</v>
      </c>
      <c r="BQ246">
        <v>2</v>
      </c>
      <c r="BR246">
        <v>0</v>
      </c>
      <c r="BS246">
        <v>33.32</v>
      </c>
      <c r="BT246">
        <v>1</v>
      </c>
      <c r="BU246">
        <v>1</v>
      </c>
      <c r="BV246">
        <v>1</v>
      </c>
      <c r="BW246">
        <v>1</v>
      </c>
      <c r="BX246">
        <v>1</v>
      </c>
      <c r="BY246" t="s">
        <v>3</v>
      </c>
      <c r="BZ246">
        <v>118</v>
      </c>
      <c r="CA246">
        <v>63</v>
      </c>
      <c r="CE246">
        <v>0</v>
      </c>
      <c r="CF246">
        <v>0</v>
      </c>
      <c r="CG246">
        <v>0</v>
      </c>
      <c r="CM246">
        <v>0</v>
      </c>
      <c r="CN246" t="s">
        <v>3</v>
      </c>
      <c r="CO246">
        <v>0</v>
      </c>
      <c r="CP246">
        <f t="shared" si="199"/>
        <v>20956.559999999998</v>
      </c>
      <c r="CQ246">
        <f t="shared" si="200"/>
        <v>43481.895199999999</v>
      </c>
      <c r="CR246">
        <f t="shared" si="201"/>
        <v>165.32860000000002</v>
      </c>
      <c r="CS246">
        <f t="shared" si="202"/>
        <v>0</v>
      </c>
      <c r="CT246">
        <f t="shared" si="203"/>
        <v>30931.289199999999</v>
      </c>
      <c r="CU246">
        <f t="shared" si="204"/>
        <v>0</v>
      </c>
      <c r="CV246">
        <f t="shared" si="205"/>
        <v>102.35</v>
      </c>
      <c r="CW246">
        <f t="shared" si="206"/>
        <v>0</v>
      </c>
      <c r="CX246">
        <f t="shared" si="207"/>
        <v>0</v>
      </c>
      <c r="CY246">
        <f t="shared" si="208"/>
        <v>7822.5210000000006</v>
      </c>
      <c r="CZ246">
        <f t="shared" si="209"/>
        <v>3737.4267000000004</v>
      </c>
      <c r="DC246" t="s">
        <v>3</v>
      </c>
      <c r="DD246" t="s">
        <v>3</v>
      </c>
      <c r="DE246" t="s">
        <v>133</v>
      </c>
      <c r="DF246" t="s">
        <v>133</v>
      </c>
      <c r="DG246" t="s">
        <v>134</v>
      </c>
      <c r="DH246" t="s">
        <v>3</v>
      </c>
      <c r="DI246" t="s">
        <v>134</v>
      </c>
      <c r="DJ246" t="s">
        <v>133</v>
      </c>
      <c r="DK246" t="s">
        <v>3</v>
      </c>
      <c r="DL246" t="s">
        <v>3</v>
      </c>
      <c r="DM246" t="s">
        <v>3</v>
      </c>
      <c r="DN246">
        <v>0</v>
      </c>
      <c r="DO246">
        <v>0</v>
      </c>
      <c r="DP246">
        <v>1</v>
      </c>
      <c r="DQ246">
        <v>1</v>
      </c>
      <c r="DU246">
        <v>1005</v>
      </c>
      <c r="DV246" t="s">
        <v>215</v>
      </c>
      <c r="DW246" t="s">
        <v>215</v>
      </c>
      <c r="DX246">
        <v>100</v>
      </c>
      <c r="DZ246" t="s">
        <v>3</v>
      </c>
      <c r="EA246" t="s">
        <v>3</v>
      </c>
      <c r="EB246" t="s">
        <v>3</v>
      </c>
      <c r="EC246" t="s">
        <v>3</v>
      </c>
      <c r="EE246">
        <v>29085510</v>
      </c>
      <c r="EF246">
        <v>2</v>
      </c>
      <c r="EG246" t="s">
        <v>135</v>
      </c>
      <c r="EH246">
        <v>0</v>
      </c>
      <c r="EI246" t="s">
        <v>3</v>
      </c>
      <c r="EJ246">
        <v>1</v>
      </c>
      <c r="EK246">
        <v>10001</v>
      </c>
      <c r="EL246" t="s">
        <v>136</v>
      </c>
      <c r="EM246" t="s">
        <v>137</v>
      </c>
      <c r="EO246" t="s">
        <v>3</v>
      </c>
      <c r="EQ246">
        <v>0</v>
      </c>
      <c r="ER246">
        <v>8276.1299999999992</v>
      </c>
      <c r="ES246">
        <v>7445.53</v>
      </c>
      <c r="ET246">
        <v>23.37</v>
      </c>
      <c r="EU246">
        <v>0</v>
      </c>
      <c r="EV246">
        <v>807.23</v>
      </c>
      <c r="EW246">
        <v>89</v>
      </c>
      <c r="EX246">
        <v>0</v>
      </c>
      <c r="EY246">
        <v>0</v>
      </c>
      <c r="FQ246">
        <v>0</v>
      </c>
      <c r="FR246">
        <f t="shared" si="210"/>
        <v>0</v>
      </c>
      <c r="FS246">
        <v>0</v>
      </c>
      <c r="FT246" t="s">
        <v>139</v>
      </c>
      <c r="FU246" t="s">
        <v>25</v>
      </c>
      <c r="FV246" t="s">
        <v>25</v>
      </c>
      <c r="FW246" t="s">
        <v>26</v>
      </c>
      <c r="FX246">
        <v>106.2</v>
      </c>
      <c r="FY246">
        <v>53.55</v>
      </c>
      <c r="GA246" t="s">
        <v>3</v>
      </c>
      <c r="GD246">
        <v>1</v>
      </c>
      <c r="GF246">
        <v>-978692579</v>
      </c>
      <c r="GG246">
        <v>2</v>
      </c>
      <c r="GH246">
        <v>1</v>
      </c>
      <c r="GI246">
        <v>2</v>
      </c>
      <c r="GJ246">
        <v>0</v>
      </c>
      <c r="GK246">
        <v>0</v>
      </c>
      <c r="GL246">
        <f t="shared" si="211"/>
        <v>0</v>
      </c>
      <c r="GM246">
        <f t="shared" si="212"/>
        <v>32516.51</v>
      </c>
      <c r="GN246">
        <f t="shared" si="213"/>
        <v>32516.51</v>
      </c>
      <c r="GO246">
        <f t="shared" si="214"/>
        <v>0</v>
      </c>
      <c r="GP246">
        <f t="shared" si="215"/>
        <v>0</v>
      </c>
      <c r="GR246">
        <v>0</v>
      </c>
      <c r="GS246">
        <v>3</v>
      </c>
      <c r="GT246">
        <v>0</v>
      </c>
      <c r="GU246" t="s">
        <v>3</v>
      </c>
      <c r="GV246">
        <f t="shared" si="216"/>
        <v>0</v>
      </c>
      <c r="GW246">
        <v>1</v>
      </c>
      <c r="GX246">
        <f t="shared" si="217"/>
        <v>0</v>
      </c>
      <c r="HA246">
        <v>0</v>
      </c>
      <c r="HB246">
        <v>0</v>
      </c>
      <c r="HC246">
        <f t="shared" si="218"/>
        <v>0</v>
      </c>
      <c r="HE246" t="s">
        <v>3</v>
      </c>
      <c r="HF246" t="s">
        <v>3</v>
      </c>
      <c r="IK246">
        <v>0</v>
      </c>
    </row>
    <row r="247" spans="1:245">
      <c r="A247">
        <v>17</v>
      </c>
      <c r="B247">
        <v>1</v>
      </c>
      <c r="C247">
        <f>ROW(SmtRes!A285)</f>
        <v>285</v>
      </c>
      <c r="D247">
        <f>ROW(EtalonRes!A277)</f>
        <v>277</v>
      </c>
      <c r="E247" t="s">
        <v>222</v>
      </c>
      <c r="F247" t="s">
        <v>218</v>
      </c>
      <c r="G247" t="s">
        <v>219</v>
      </c>
      <c r="H247" t="s">
        <v>220</v>
      </c>
      <c r="I247">
        <f>ROUND(28.1/100,9)</f>
        <v>0.28100000000000003</v>
      </c>
      <c r="J247">
        <v>0</v>
      </c>
      <c r="O247">
        <f t="shared" si="184"/>
        <v>7832.07</v>
      </c>
      <c r="P247">
        <f t="shared" si="185"/>
        <v>2231.58</v>
      </c>
      <c r="Q247">
        <f t="shared" si="186"/>
        <v>4.93</v>
      </c>
      <c r="R247">
        <f t="shared" si="187"/>
        <v>1.69</v>
      </c>
      <c r="S247">
        <f t="shared" si="188"/>
        <v>5595.56</v>
      </c>
      <c r="T247">
        <f t="shared" si="189"/>
        <v>0</v>
      </c>
      <c r="U247">
        <f t="shared" si="190"/>
        <v>18.077010999999999</v>
      </c>
      <c r="V247">
        <f t="shared" si="191"/>
        <v>3.5125000000000004E-3</v>
      </c>
      <c r="W247">
        <f t="shared" si="192"/>
        <v>0</v>
      </c>
      <c r="X247">
        <f t="shared" si="193"/>
        <v>4477.8</v>
      </c>
      <c r="Y247">
        <f t="shared" si="194"/>
        <v>2070.98</v>
      </c>
      <c r="AA247">
        <v>36401907</v>
      </c>
      <c r="AB247">
        <f t="shared" si="195"/>
        <v>7162.38</v>
      </c>
      <c r="AC247">
        <f t="shared" si="196"/>
        <v>6563.27</v>
      </c>
      <c r="AD247">
        <f>ROUND(((((ET247*1.25))-((EU247*1.25)))+AE247),2)</f>
        <v>1.48</v>
      </c>
      <c r="AE247">
        <f>ROUND(((EU247*1.25)),2)</f>
        <v>0.18</v>
      </c>
      <c r="AF247">
        <f>ROUND(((EV247*1.15)),2)</f>
        <v>597.63</v>
      </c>
      <c r="AG247">
        <f t="shared" si="197"/>
        <v>0</v>
      </c>
      <c r="AH247">
        <f>((EW247*1.15))</f>
        <v>64.330999999999989</v>
      </c>
      <c r="AI247">
        <f>((EX247*1.25))</f>
        <v>1.2500000000000001E-2</v>
      </c>
      <c r="AJ247">
        <f t="shared" si="198"/>
        <v>0</v>
      </c>
      <c r="AK247">
        <v>7084.13</v>
      </c>
      <c r="AL247">
        <v>6563.27</v>
      </c>
      <c r="AM247">
        <v>1.18</v>
      </c>
      <c r="AN247">
        <v>0.14000000000000001</v>
      </c>
      <c r="AO247">
        <v>519.67999999999995</v>
      </c>
      <c r="AP247">
        <v>0</v>
      </c>
      <c r="AQ247">
        <v>55.94</v>
      </c>
      <c r="AR247">
        <v>0.01</v>
      </c>
      <c r="AS247">
        <v>0</v>
      </c>
      <c r="AT247">
        <v>80</v>
      </c>
      <c r="AU247">
        <v>37</v>
      </c>
      <c r="AV247">
        <v>1</v>
      </c>
      <c r="AW247">
        <v>1</v>
      </c>
      <c r="AZ247">
        <v>1</v>
      </c>
      <c r="BA247">
        <v>33.32</v>
      </c>
      <c r="BB247">
        <v>11.86</v>
      </c>
      <c r="BC247">
        <v>1.21</v>
      </c>
      <c r="BD247" t="s">
        <v>3</v>
      </c>
      <c r="BE247" t="s">
        <v>3</v>
      </c>
      <c r="BF247" t="s">
        <v>3</v>
      </c>
      <c r="BG247" t="s">
        <v>3</v>
      </c>
      <c r="BH247">
        <v>0</v>
      </c>
      <c r="BI247">
        <v>1</v>
      </c>
      <c r="BJ247" t="s">
        <v>221</v>
      </c>
      <c r="BM247">
        <v>15001</v>
      </c>
      <c r="BN247">
        <v>0</v>
      </c>
      <c r="BO247" t="s">
        <v>218</v>
      </c>
      <c r="BP247">
        <v>1</v>
      </c>
      <c r="BQ247">
        <v>2</v>
      </c>
      <c r="BR247">
        <v>0</v>
      </c>
      <c r="BS247">
        <v>33.32</v>
      </c>
      <c r="BT247">
        <v>1</v>
      </c>
      <c r="BU247">
        <v>1</v>
      </c>
      <c r="BV247">
        <v>1</v>
      </c>
      <c r="BW247">
        <v>1</v>
      </c>
      <c r="BX247">
        <v>1</v>
      </c>
      <c r="BY247" t="s">
        <v>3</v>
      </c>
      <c r="BZ247">
        <v>105</v>
      </c>
      <c r="CA247">
        <v>55</v>
      </c>
      <c r="CE247">
        <v>0</v>
      </c>
      <c r="CF247">
        <v>0</v>
      </c>
      <c r="CG247">
        <v>0</v>
      </c>
      <c r="CM247">
        <v>0</v>
      </c>
      <c r="CN247" t="s">
        <v>3</v>
      </c>
      <c r="CO247">
        <v>0</v>
      </c>
      <c r="CP247">
        <f t="shared" si="199"/>
        <v>7832.07</v>
      </c>
      <c r="CQ247">
        <f t="shared" si="200"/>
        <v>7941.5567000000001</v>
      </c>
      <c r="CR247">
        <f t="shared" si="201"/>
        <v>17.552799999999998</v>
      </c>
      <c r="CS247">
        <f t="shared" si="202"/>
        <v>5.9976000000000003</v>
      </c>
      <c r="CT247">
        <f t="shared" si="203"/>
        <v>19913.031599999998</v>
      </c>
      <c r="CU247">
        <f t="shared" si="204"/>
        <v>0</v>
      </c>
      <c r="CV247">
        <f t="shared" si="205"/>
        <v>64.330999999999989</v>
      </c>
      <c r="CW247">
        <f t="shared" si="206"/>
        <v>1.2500000000000001E-2</v>
      </c>
      <c r="CX247">
        <f t="shared" si="207"/>
        <v>0</v>
      </c>
      <c r="CY247">
        <f t="shared" si="208"/>
        <v>4477.8</v>
      </c>
      <c r="CZ247">
        <f t="shared" si="209"/>
        <v>2070.9825000000001</v>
      </c>
      <c r="DC247" t="s">
        <v>3</v>
      </c>
      <c r="DD247" t="s">
        <v>3</v>
      </c>
      <c r="DE247" t="s">
        <v>133</v>
      </c>
      <c r="DF247" t="s">
        <v>133</v>
      </c>
      <c r="DG247" t="s">
        <v>134</v>
      </c>
      <c r="DH247" t="s">
        <v>3</v>
      </c>
      <c r="DI247" t="s">
        <v>134</v>
      </c>
      <c r="DJ247" t="s">
        <v>133</v>
      </c>
      <c r="DK247" t="s">
        <v>3</v>
      </c>
      <c r="DL247" t="s">
        <v>3</v>
      </c>
      <c r="DM247" t="s">
        <v>3</v>
      </c>
      <c r="DN247">
        <v>0</v>
      </c>
      <c r="DO247">
        <v>0</v>
      </c>
      <c r="DP247">
        <v>1</v>
      </c>
      <c r="DQ247">
        <v>1</v>
      </c>
      <c r="DU247">
        <v>1013</v>
      </c>
      <c r="DV247" t="s">
        <v>220</v>
      </c>
      <c r="DW247" t="s">
        <v>220</v>
      </c>
      <c r="DX247">
        <v>1</v>
      </c>
      <c r="DZ247" t="s">
        <v>3</v>
      </c>
      <c r="EA247" t="s">
        <v>3</v>
      </c>
      <c r="EB247" t="s">
        <v>3</v>
      </c>
      <c r="EC247" t="s">
        <v>3</v>
      </c>
      <c r="EE247">
        <v>29085536</v>
      </c>
      <c r="EF247">
        <v>2</v>
      </c>
      <c r="EG247" t="s">
        <v>135</v>
      </c>
      <c r="EH247">
        <v>0</v>
      </c>
      <c r="EI247" t="s">
        <v>3</v>
      </c>
      <c r="EJ247">
        <v>1</v>
      </c>
      <c r="EK247">
        <v>15001</v>
      </c>
      <c r="EL247" t="s">
        <v>151</v>
      </c>
      <c r="EM247" t="s">
        <v>152</v>
      </c>
      <c r="EO247" t="s">
        <v>3</v>
      </c>
      <c r="EQ247">
        <v>0</v>
      </c>
      <c r="ER247">
        <v>7084.13</v>
      </c>
      <c r="ES247">
        <v>6563.27</v>
      </c>
      <c r="ET247">
        <v>1.18</v>
      </c>
      <c r="EU247">
        <v>0.14000000000000001</v>
      </c>
      <c r="EV247">
        <v>519.67999999999995</v>
      </c>
      <c r="EW247">
        <v>55.94</v>
      </c>
      <c r="EX247">
        <v>0.01</v>
      </c>
      <c r="EY247">
        <v>0</v>
      </c>
      <c r="FQ247">
        <v>0</v>
      </c>
      <c r="FR247">
        <f t="shared" si="210"/>
        <v>0</v>
      </c>
      <c r="FS247">
        <v>0</v>
      </c>
      <c r="FT247" t="s">
        <v>139</v>
      </c>
      <c r="FU247" t="s">
        <v>25</v>
      </c>
      <c r="FV247" t="s">
        <v>25</v>
      </c>
      <c r="FW247" t="s">
        <v>26</v>
      </c>
      <c r="FX247">
        <v>94.5</v>
      </c>
      <c r="FY247">
        <v>46.75</v>
      </c>
      <c r="GA247" t="s">
        <v>3</v>
      </c>
      <c r="GD247">
        <v>1</v>
      </c>
      <c r="GF247">
        <v>797186164</v>
      </c>
      <c r="GG247">
        <v>2</v>
      </c>
      <c r="GH247">
        <v>1</v>
      </c>
      <c r="GI247">
        <v>2</v>
      </c>
      <c r="GJ247">
        <v>0</v>
      </c>
      <c r="GK247">
        <v>0</v>
      </c>
      <c r="GL247">
        <f t="shared" si="211"/>
        <v>0</v>
      </c>
      <c r="GM247">
        <f t="shared" si="212"/>
        <v>14380.85</v>
      </c>
      <c r="GN247">
        <f t="shared" si="213"/>
        <v>14380.85</v>
      </c>
      <c r="GO247">
        <f t="shared" si="214"/>
        <v>0</v>
      </c>
      <c r="GP247">
        <f t="shared" si="215"/>
        <v>0</v>
      </c>
      <c r="GR247">
        <v>0</v>
      </c>
      <c r="GS247">
        <v>3</v>
      </c>
      <c r="GT247">
        <v>0</v>
      </c>
      <c r="GU247" t="s">
        <v>3</v>
      </c>
      <c r="GV247">
        <f t="shared" si="216"/>
        <v>0</v>
      </c>
      <c r="GW247">
        <v>1</v>
      </c>
      <c r="GX247">
        <f t="shared" si="217"/>
        <v>0</v>
      </c>
      <c r="HA247">
        <v>0</v>
      </c>
      <c r="HB247">
        <v>0</v>
      </c>
      <c r="HC247">
        <f t="shared" si="218"/>
        <v>0</v>
      </c>
      <c r="HE247" t="s">
        <v>3</v>
      </c>
      <c r="HF247" t="s">
        <v>3</v>
      </c>
      <c r="IK247">
        <v>0</v>
      </c>
    </row>
    <row r="248" spans="1:245">
      <c r="A248">
        <v>17</v>
      </c>
      <c r="B248">
        <v>1</v>
      </c>
      <c r="C248">
        <f>ROW(SmtRes!A296)</f>
        <v>296</v>
      </c>
      <c r="D248">
        <f>ROW(EtalonRes!A286)</f>
        <v>286</v>
      </c>
      <c r="E248" t="s">
        <v>239</v>
      </c>
      <c r="F248" t="s">
        <v>223</v>
      </c>
      <c r="G248" t="s">
        <v>224</v>
      </c>
      <c r="H248" t="s">
        <v>58</v>
      </c>
      <c r="I248">
        <f>ROUND(4/100,9)</f>
        <v>0.04</v>
      </c>
      <c r="J248">
        <v>0</v>
      </c>
      <c r="O248">
        <f t="shared" si="184"/>
        <v>423.22</v>
      </c>
      <c r="P248">
        <f t="shared" si="185"/>
        <v>18.149999999999999</v>
      </c>
      <c r="Q248">
        <f t="shared" si="186"/>
        <v>2.08</v>
      </c>
      <c r="R248">
        <f t="shared" si="187"/>
        <v>0.55000000000000004</v>
      </c>
      <c r="S248">
        <f t="shared" si="188"/>
        <v>402.99</v>
      </c>
      <c r="T248">
        <f t="shared" si="189"/>
        <v>0</v>
      </c>
      <c r="U248">
        <f t="shared" si="190"/>
        <v>1.2192000000000001</v>
      </c>
      <c r="V248">
        <f t="shared" si="191"/>
        <v>1.1999999999999999E-3</v>
      </c>
      <c r="W248">
        <f t="shared" si="192"/>
        <v>0</v>
      </c>
      <c r="X248">
        <f t="shared" si="193"/>
        <v>326.87</v>
      </c>
      <c r="Y248">
        <f t="shared" si="194"/>
        <v>209.84</v>
      </c>
      <c r="AA248">
        <v>36401907</v>
      </c>
      <c r="AB248">
        <f t="shared" si="195"/>
        <v>371.42</v>
      </c>
      <c r="AC248">
        <f t="shared" si="196"/>
        <v>63.28</v>
      </c>
      <c r="AD248">
        <f t="shared" ref="AD248:AD253" si="221">ROUND((((ET248)-(EU248))+AE248),2)</f>
        <v>5.78</v>
      </c>
      <c r="AE248">
        <f t="shared" ref="AE248:AF253" si="222">ROUND((EU248),2)</f>
        <v>0.41</v>
      </c>
      <c r="AF248">
        <f t="shared" si="222"/>
        <v>302.36</v>
      </c>
      <c r="AG248">
        <f t="shared" si="197"/>
        <v>0</v>
      </c>
      <c r="AH248">
        <f t="shared" ref="AH248:AI253" si="223">(EW248)</f>
        <v>30.48</v>
      </c>
      <c r="AI248">
        <f t="shared" si="223"/>
        <v>0.03</v>
      </c>
      <c r="AJ248">
        <f t="shared" si="198"/>
        <v>0</v>
      </c>
      <c r="AK248">
        <v>371.42</v>
      </c>
      <c r="AL248">
        <v>63.28</v>
      </c>
      <c r="AM248">
        <v>5.78</v>
      </c>
      <c r="AN248">
        <v>0.41</v>
      </c>
      <c r="AO248">
        <v>302.36</v>
      </c>
      <c r="AP248">
        <v>0</v>
      </c>
      <c r="AQ248">
        <v>30.48</v>
      </c>
      <c r="AR248">
        <v>0.03</v>
      </c>
      <c r="AS248">
        <v>0</v>
      </c>
      <c r="AT248">
        <v>81</v>
      </c>
      <c r="AU248">
        <v>52</v>
      </c>
      <c r="AV248">
        <v>1</v>
      </c>
      <c r="AW248">
        <v>1</v>
      </c>
      <c r="AZ248">
        <v>1</v>
      </c>
      <c r="BA248">
        <v>33.32</v>
      </c>
      <c r="BB248">
        <v>9.01</v>
      </c>
      <c r="BC248">
        <v>7.17</v>
      </c>
      <c r="BD248" t="s">
        <v>3</v>
      </c>
      <c r="BE248" t="s">
        <v>3</v>
      </c>
      <c r="BF248" t="s">
        <v>3</v>
      </c>
      <c r="BG248" t="s">
        <v>3</v>
      </c>
      <c r="BH248">
        <v>0</v>
      </c>
      <c r="BI248">
        <v>2</v>
      </c>
      <c r="BJ248" t="s">
        <v>225</v>
      </c>
      <c r="BM248">
        <v>108001</v>
      </c>
      <c r="BN248">
        <v>0</v>
      </c>
      <c r="BO248" t="s">
        <v>223</v>
      </c>
      <c r="BP248">
        <v>1</v>
      </c>
      <c r="BQ248">
        <v>3</v>
      </c>
      <c r="BR248">
        <v>0</v>
      </c>
      <c r="BS248">
        <v>33.32</v>
      </c>
      <c r="BT248">
        <v>1</v>
      </c>
      <c r="BU248">
        <v>1</v>
      </c>
      <c r="BV248">
        <v>1</v>
      </c>
      <c r="BW248">
        <v>1</v>
      </c>
      <c r="BX248">
        <v>1</v>
      </c>
      <c r="BY248" t="s">
        <v>3</v>
      </c>
      <c r="BZ248">
        <v>95</v>
      </c>
      <c r="CA248">
        <v>65</v>
      </c>
      <c r="CE248">
        <v>0</v>
      </c>
      <c r="CF248">
        <v>0</v>
      </c>
      <c r="CG248">
        <v>0</v>
      </c>
      <c r="CM248">
        <v>0</v>
      </c>
      <c r="CN248" t="s">
        <v>3</v>
      </c>
      <c r="CO248">
        <v>0</v>
      </c>
      <c r="CP248">
        <f t="shared" si="199"/>
        <v>423.22</v>
      </c>
      <c r="CQ248">
        <f t="shared" si="200"/>
        <v>453.7176</v>
      </c>
      <c r="CR248">
        <f t="shared" si="201"/>
        <v>52.077800000000003</v>
      </c>
      <c r="CS248">
        <f t="shared" si="202"/>
        <v>13.661199999999999</v>
      </c>
      <c r="CT248">
        <f t="shared" si="203"/>
        <v>10074.635200000001</v>
      </c>
      <c r="CU248">
        <f t="shared" si="204"/>
        <v>0</v>
      </c>
      <c r="CV248">
        <f t="shared" si="205"/>
        <v>30.48</v>
      </c>
      <c r="CW248">
        <f t="shared" si="206"/>
        <v>0.03</v>
      </c>
      <c r="CX248">
        <f t="shared" si="207"/>
        <v>0</v>
      </c>
      <c r="CY248">
        <f t="shared" si="208"/>
        <v>326.86740000000003</v>
      </c>
      <c r="CZ248">
        <f t="shared" si="209"/>
        <v>209.84080000000003</v>
      </c>
      <c r="DC248" t="s">
        <v>3</v>
      </c>
      <c r="DD248" t="s">
        <v>3</v>
      </c>
      <c r="DE248" t="s">
        <v>3</v>
      </c>
      <c r="DF248" t="s">
        <v>3</v>
      </c>
      <c r="DG248" t="s">
        <v>3</v>
      </c>
      <c r="DH248" t="s">
        <v>3</v>
      </c>
      <c r="DI248" t="s">
        <v>3</v>
      </c>
      <c r="DJ248" t="s">
        <v>3</v>
      </c>
      <c r="DK248" t="s">
        <v>3</v>
      </c>
      <c r="DL248" t="s">
        <v>3</v>
      </c>
      <c r="DM248" t="s">
        <v>3</v>
      </c>
      <c r="DN248">
        <v>0</v>
      </c>
      <c r="DO248">
        <v>0</v>
      </c>
      <c r="DP248">
        <v>1</v>
      </c>
      <c r="DQ248">
        <v>1</v>
      </c>
      <c r="DU248">
        <v>1010</v>
      </c>
      <c r="DV248" t="s">
        <v>58</v>
      </c>
      <c r="DW248" t="s">
        <v>58</v>
      </c>
      <c r="DX248">
        <v>100</v>
      </c>
      <c r="DZ248" t="s">
        <v>3</v>
      </c>
      <c r="EA248" t="s">
        <v>3</v>
      </c>
      <c r="EB248" t="s">
        <v>3</v>
      </c>
      <c r="EC248" t="s">
        <v>3</v>
      </c>
      <c r="EE248">
        <v>29085386</v>
      </c>
      <c r="EF248">
        <v>3</v>
      </c>
      <c r="EG248" t="s">
        <v>226</v>
      </c>
      <c r="EH248">
        <v>0</v>
      </c>
      <c r="EI248" t="s">
        <v>3</v>
      </c>
      <c r="EJ248">
        <v>2</v>
      </c>
      <c r="EK248">
        <v>108001</v>
      </c>
      <c r="EL248" t="s">
        <v>227</v>
      </c>
      <c r="EM248" t="s">
        <v>228</v>
      </c>
      <c r="EO248" t="s">
        <v>3</v>
      </c>
      <c r="EQ248">
        <v>0</v>
      </c>
      <c r="ER248">
        <v>371.42</v>
      </c>
      <c r="ES248">
        <v>63.28</v>
      </c>
      <c r="ET248">
        <v>5.78</v>
      </c>
      <c r="EU248">
        <v>0.41</v>
      </c>
      <c r="EV248">
        <v>302.36</v>
      </c>
      <c r="EW248">
        <v>30.48</v>
      </c>
      <c r="EX248">
        <v>0.03</v>
      </c>
      <c r="EY248">
        <v>0</v>
      </c>
      <c r="FQ248">
        <v>0</v>
      </c>
      <c r="FR248">
        <f t="shared" si="210"/>
        <v>0</v>
      </c>
      <c r="FS248">
        <v>0</v>
      </c>
      <c r="FV248" t="s">
        <v>25</v>
      </c>
      <c r="FW248" t="s">
        <v>26</v>
      </c>
      <c r="FX248">
        <v>95</v>
      </c>
      <c r="FY248">
        <v>65</v>
      </c>
      <c r="GA248" t="s">
        <v>3</v>
      </c>
      <c r="GD248">
        <v>1</v>
      </c>
      <c r="GF248">
        <v>-1627028948</v>
      </c>
      <c r="GG248">
        <v>2</v>
      </c>
      <c r="GH248">
        <v>1</v>
      </c>
      <c r="GI248">
        <v>2</v>
      </c>
      <c r="GJ248">
        <v>0</v>
      </c>
      <c r="GK248">
        <v>0</v>
      </c>
      <c r="GL248">
        <f t="shared" si="211"/>
        <v>0</v>
      </c>
      <c r="GM248">
        <f t="shared" si="212"/>
        <v>959.93</v>
      </c>
      <c r="GN248">
        <f t="shared" si="213"/>
        <v>0</v>
      </c>
      <c r="GO248">
        <f t="shared" si="214"/>
        <v>959.93</v>
      </c>
      <c r="GP248">
        <f t="shared" si="215"/>
        <v>0</v>
      </c>
      <c r="GR248">
        <v>0</v>
      </c>
      <c r="GS248">
        <v>3</v>
      </c>
      <c r="GT248">
        <v>0</v>
      </c>
      <c r="GU248" t="s">
        <v>3</v>
      </c>
      <c r="GV248">
        <f t="shared" si="216"/>
        <v>0</v>
      </c>
      <c r="GW248">
        <v>1</v>
      </c>
      <c r="GX248">
        <f t="shared" si="217"/>
        <v>0</v>
      </c>
      <c r="HA248">
        <v>0</v>
      </c>
      <c r="HB248">
        <v>0</v>
      </c>
      <c r="HC248">
        <f t="shared" si="218"/>
        <v>0</v>
      </c>
      <c r="HE248" t="s">
        <v>3</v>
      </c>
      <c r="HF248" t="s">
        <v>3</v>
      </c>
      <c r="IK248">
        <v>0</v>
      </c>
    </row>
    <row r="249" spans="1:245">
      <c r="A249">
        <v>18</v>
      </c>
      <c r="B249">
        <v>1</v>
      </c>
      <c r="C249">
        <v>294</v>
      </c>
      <c r="E249" t="s">
        <v>243</v>
      </c>
      <c r="F249" t="s">
        <v>230</v>
      </c>
      <c r="G249" t="s">
        <v>231</v>
      </c>
      <c r="H249" t="s">
        <v>232</v>
      </c>
      <c r="I249">
        <f>I248*J249</f>
        <v>4.0000000000000001E-3</v>
      </c>
      <c r="J249">
        <v>0.1</v>
      </c>
      <c r="O249">
        <f t="shared" si="184"/>
        <v>23.82</v>
      </c>
      <c r="P249">
        <f t="shared" si="185"/>
        <v>23.82</v>
      </c>
      <c r="Q249">
        <f t="shared" si="186"/>
        <v>0</v>
      </c>
      <c r="R249">
        <f t="shared" si="187"/>
        <v>0</v>
      </c>
      <c r="S249">
        <f t="shared" si="188"/>
        <v>0</v>
      </c>
      <c r="T249">
        <f t="shared" si="189"/>
        <v>0</v>
      </c>
      <c r="U249">
        <f t="shared" si="190"/>
        <v>0</v>
      </c>
      <c r="V249">
        <f t="shared" si="191"/>
        <v>0</v>
      </c>
      <c r="W249">
        <f t="shared" si="192"/>
        <v>0.08</v>
      </c>
      <c r="X249">
        <f t="shared" si="193"/>
        <v>0</v>
      </c>
      <c r="Y249">
        <f t="shared" si="194"/>
        <v>0</v>
      </c>
      <c r="AA249">
        <v>36401907</v>
      </c>
      <c r="AB249">
        <f t="shared" si="195"/>
        <v>1998.42</v>
      </c>
      <c r="AC249">
        <f t="shared" si="196"/>
        <v>1998.42</v>
      </c>
      <c r="AD249">
        <f t="shared" si="221"/>
        <v>0</v>
      </c>
      <c r="AE249">
        <f t="shared" si="222"/>
        <v>0</v>
      </c>
      <c r="AF249">
        <f t="shared" si="222"/>
        <v>0</v>
      </c>
      <c r="AG249">
        <f t="shared" si="197"/>
        <v>0</v>
      </c>
      <c r="AH249">
        <f t="shared" si="223"/>
        <v>0</v>
      </c>
      <c r="AI249">
        <f t="shared" si="223"/>
        <v>0</v>
      </c>
      <c r="AJ249">
        <f t="shared" si="198"/>
        <v>19.399999999999999</v>
      </c>
      <c r="AK249">
        <v>1998.42</v>
      </c>
      <c r="AL249">
        <v>1998.42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19.399999999999999</v>
      </c>
      <c r="AT249">
        <v>0</v>
      </c>
      <c r="AU249">
        <v>0</v>
      </c>
      <c r="AV249">
        <v>1</v>
      </c>
      <c r="AW249">
        <v>1</v>
      </c>
      <c r="AZ249">
        <v>1</v>
      </c>
      <c r="BA249">
        <v>1</v>
      </c>
      <c r="BB249">
        <v>1</v>
      </c>
      <c r="BC249">
        <v>2.98</v>
      </c>
      <c r="BD249" t="s">
        <v>3</v>
      </c>
      <c r="BE249" t="s">
        <v>3</v>
      </c>
      <c r="BF249" t="s">
        <v>3</v>
      </c>
      <c r="BG249" t="s">
        <v>3</v>
      </c>
      <c r="BH249">
        <v>3</v>
      </c>
      <c r="BI249">
        <v>2</v>
      </c>
      <c r="BJ249" t="s">
        <v>233</v>
      </c>
      <c r="BM249">
        <v>500002</v>
      </c>
      <c r="BN249">
        <v>0</v>
      </c>
      <c r="BO249" t="s">
        <v>230</v>
      </c>
      <c r="BP249">
        <v>1</v>
      </c>
      <c r="BQ249">
        <v>12</v>
      </c>
      <c r="BR249">
        <v>0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 t="s">
        <v>3</v>
      </c>
      <c r="BZ249">
        <v>0</v>
      </c>
      <c r="CA249">
        <v>0</v>
      </c>
      <c r="CE249">
        <v>0</v>
      </c>
      <c r="CF249">
        <v>0</v>
      </c>
      <c r="CG249">
        <v>0</v>
      </c>
      <c r="CM249">
        <v>0</v>
      </c>
      <c r="CN249" t="s">
        <v>3</v>
      </c>
      <c r="CO249">
        <v>0</v>
      </c>
      <c r="CP249">
        <f t="shared" si="199"/>
        <v>23.82</v>
      </c>
      <c r="CQ249">
        <f t="shared" si="200"/>
        <v>5955.2916000000005</v>
      </c>
      <c r="CR249">
        <f t="shared" si="201"/>
        <v>0</v>
      </c>
      <c r="CS249">
        <f t="shared" si="202"/>
        <v>0</v>
      </c>
      <c r="CT249">
        <f t="shared" si="203"/>
        <v>0</v>
      </c>
      <c r="CU249">
        <f t="shared" si="204"/>
        <v>0</v>
      </c>
      <c r="CV249">
        <f t="shared" si="205"/>
        <v>0</v>
      </c>
      <c r="CW249">
        <f t="shared" si="206"/>
        <v>0</v>
      </c>
      <c r="CX249">
        <f t="shared" si="207"/>
        <v>19.399999999999999</v>
      </c>
      <c r="CY249">
        <f t="shared" si="208"/>
        <v>0</v>
      </c>
      <c r="CZ249">
        <f t="shared" si="209"/>
        <v>0</v>
      </c>
      <c r="DC249" t="s">
        <v>3</v>
      </c>
      <c r="DD249" t="s">
        <v>3</v>
      </c>
      <c r="DE249" t="s">
        <v>3</v>
      </c>
      <c r="DF249" t="s">
        <v>3</v>
      </c>
      <c r="DG249" t="s">
        <v>3</v>
      </c>
      <c r="DH249" t="s">
        <v>3</v>
      </c>
      <c r="DI249" t="s">
        <v>3</v>
      </c>
      <c r="DJ249" t="s">
        <v>3</v>
      </c>
      <c r="DK249" t="s">
        <v>3</v>
      </c>
      <c r="DL249" t="s">
        <v>3</v>
      </c>
      <c r="DM249" t="s">
        <v>3</v>
      </c>
      <c r="DN249">
        <v>0</v>
      </c>
      <c r="DO249">
        <v>0</v>
      </c>
      <c r="DP249">
        <v>1</v>
      </c>
      <c r="DQ249">
        <v>1</v>
      </c>
      <c r="DU249">
        <v>1010</v>
      </c>
      <c r="DV249" t="s">
        <v>232</v>
      </c>
      <c r="DW249" t="s">
        <v>232</v>
      </c>
      <c r="DX249">
        <v>1000</v>
      </c>
      <c r="DZ249" t="s">
        <v>3</v>
      </c>
      <c r="EA249" t="s">
        <v>3</v>
      </c>
      <c r="EB249" t="s">
        <v>3</v>
      </c>
      <c r="EC249" t="s">
        <v>3</v>
      </c>
      <c r="EE249">
        <v>29085444</v>
      </c>
      <c r="EF249">
        <v>12</v>
      </c>
      <c r="EG249" t="s">
        <v>32</v>
      </c>
      <c r="EH249">
        <v>0</v>
      </c>
      <c r="EI249" t="s">
        <v>3</v>
      </c>
      <c r="EJ249">
        <v>2</v>
      </c>
      <c r="EK249">
        <v>500002</v>
      </c>
      <c r="EL249" t="s">
        <v>33</v>
      </c>
      <c r="EM249" t="s">
        <v>34</v>
      </c>
      <c r="EO249" t="s">
        <v>3</v>
      </c>
      <c r="EQ249">
        <v>0</v>
      </c>
      <c r="ER249">
        <v>1998.42</v>
      </c>
      <c r="ES249">
        <v>1998.42</v>
      </c>
      <c r="ET249">
        <v>0</v>
      </c>
      <c r="EU249">
        <v>0</v>
      </c>
      <c r="EV249">
        <v>0</v>
      </c>
      <c r="EW249">
        <v>0</v>
      </c>
      <c r="EX249">
        <v>0</v>
      </c>
      <c r="FQ249">
        <v>0</v>
      </c>
      <c r="FR249">
        <f t="shared" si="210"/>
        <v>0</v>
      </c>
      <c r="FS249">
        <v>0</v>
      </c>
      <c r="FX249">
        <v>0</v>
      </c>
      <c r="FY249">
        <v>0</v>
      </c>
      <c r="GA249" t="s">
        <v>3</v>
      </c>
      <c r="GD249">
        <v>1</v>
      </c>
      <c r="GF249">
        <v>-1152774928</v>
      </c>
      <c r="GG249">
        <v>2</v>
      </c>
      <c r="GH249">
        <v>1</v>
      </c>
      <c r="GI249">
        <v>2</v>
      </c>
      <c r="GJ249">
        <v>0</v>
      </c>
      <c r="GK249">
        <v>0</v>
      </c>
      <c r="GL249">
        <f t="shared" si="211"/>
        <v>0</v>
      </c>
      <c r="GM249">
        <f t="shared" si="212"/>
        <v>23.82</v>
      </c>
      <c r="GN249">
        <f t="shared" si="213"/>
        <v>0</v>
      </c>
      <c r="GO249">
        <f t="shared" si="214"/>
        <v>23.82</v>
      </c>
      <c r="GP249">
        <f t="shared" si="215"/>
        <v>0</v>
      </c>
      <c r="GR249">
        <v>0</v>
      </c>
      <c r="GS249">
        <v>3</v>
      </c>
      <c r="GT249">
        <v>0</v>
      </c>
      <c r="GU249" t="s">
        <v>3</v>
      </c>
      <c r="GV249">
        <f t="shared" si="216"/>
        <v>0</v>
      </c>
      <c r="GW249">
        <v>1</v>
      </c>
      <c r="GX249">
        <f t="shared" si="217"/>
        <v>0</v>
      </c>
      <c r="HA249">
        <v>0</v>
      </c>
      <c r="HB249">
        <v>0</v>
      </c>
      <c r="HC249">
        <f t="shared" si="218"/>
        <v>0</v>
      </c>
      <c r="HE249" t="s">
        <v>3</v>
      </c>
      <c r="HF249" t="s">
        <v>3</v>
      </c>
      <c r="IK249">
        <v>0</v>
      </c>
    </row>
    <row r="250" spans="1:245">
      <c r="A250">
        <v>18</v>
      </c>
      <c r="B250">
        <v>1</v>
      </c>
      <c r="C250">
        <v>293</v>
      </c>
      <c r="E250" t="s">
        <v>244</v>
      </c>
      <c r="F250" t="s">
        <v>235</v>
      </c>
      <c r="G250" t="s">
        <v>236</v>
      </c>
      <c r="H250" t="s">
        <v>237</v>
      </c>
      <c r="I250">
        <f>I248*J250</f>
        <v>4</v>
      </c>
      <c r="J250">
        <v>100</v>
      </c>
      <c r="O250">
        <f t="shared" si="184"/>
        <v>245.67</v>
      </c>
      <c r="P250">
        <f t="shared" si="185"/>
        <v>245.67</v>
      </c>
      <c r="Q250">
        <f t="shared" si="186"/>
        <v>0</v>
      </c>
      <c r="R250">
        <f t="shared" si="187"/>
        <v>0</v>
      </c>
      <c r="S250">
        <f t="shared" si="188"/>
        <v>0</v>
      </c>
      <c r="T250">
        <f t="shared" si="189"/>
        <v>0</v>
      </c>
      <c r="U250">
        <f t="shared" si="190"/>
        <v>0</v>
      </c>
      <c r="V250">
        <f t="shared" si="191"/>
        <v>0</v>
      </c>
      <c r="W250">
        <f t="shared" si="192"/>
        <v>0.28000000000000003</v>
      </c>
      <c r="X250">
        <f t="shared" si="193"/>
        <v>0</v>
      </c>
      <c r="Y250">
        <f t="shared" si="194"/>
        <v>0</v>
      </c>
      <c r="AA250">
        <v>36401907</v>
      </c>
      <c r="AB250">
        <f t="shared" si="195"/>
        <v>7.62</v>
      </c>
      <c r="AC250">
        <f t="shared" si="196"/>
        <v>7.62</v>
      </c>
      <c r="AD250">
        <f t="shared" si="221"/>
        <v>0</v>
      </c>
      <c r="AE250">
        <f t="shared" si="222"/>
        <v>0</v>
      </c>
      <c r="AF250">
        <f t="shared" si="222"/>
        <v>0</v>
      </c>
      <c r="AG250">
        <f t="shared" si="197"/>
        <v>0</v>
      </c>
      <c r="AH250">
        <f t="shared" si="223"/>
        <v>0</v>
      </c>
      <c r="AI250">
        <f t="shared" si="223"/>
        <v>0</v>
      </c>
      <c r="AJ250">
        <f t="shared" si="198"/>
        <v>7.0000000000000007E-2</v>
      </c>
      <c r="AK250">
        <v>7.62</v>
      </c>
      <c r="AL250">
        <v>7.62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7.0000000000000007E-2</v>
      </c>
      <c r="AT250">
        <v>0</v>
      </c>
      <c r="AU250">
        <v>0</v>
      </c>
      <c r="AV250">
        <v>1</v>
      </c>
      <c r="AW250">
        <v>1</v>
      </c>
      <c r="AZ250">
        <v>1</v>
      </c>
      <c r="BA250">
        <v>1</v>
      </c>
      <c r="BB250">
        <v>1</v>
      </c>
      <c r="BC250">
        <v>8.06</v>
      </c>
      <c r="BD250" t="s">
        <v>3</v>
      </c>
      <c r="BE250" t="s">
        <v>3</v>
      </c>
      <c r="BF250" t="s">
        <v>3</v>
      </c>
      <c r="BG250" t="s">
        <v>3</v>
      </c>
      <c r="BH250">
        <v>3</v>
      </c>
      <c r="BI250">
        <v>2</v>
      </c>
      <c r="BJ250" t="s">
        <v>238</v>
      </c>
      <c r="BM250">
        <v>500002</v>
      </c>
      <c r="BN250">
        <v>0</v>
      </c>
      <c r="BO250" t="s">
        <v>235</v>
      </c>
      <c r="BP250">
        <v>1</v>
      </c>
      <c r="BQ250">
        <v>12</v>
      </c>
      <c r="BR250">
        <v>0</v>
      </c>
      <c r="BS250">
        <v>1</v>
      </c>
      <c r="BT250">
        <v>1</v>
      </c>
      <c r="BU250">
        <v>1</v>
      </c>
      <c r="BV250">
        <v>1</v>
      </c>
      <c r="BW250">
        <v>1</v>
      </c>
      <c r="BX250">
        <v>1</v>
      </c>
      <c r="BY250" t="s">
        <v>3</v>
      </c>
      <c r="BZ250">
        <v>0</v>
      </c>
      <c r="CA250">
        <v>0</v>
      </c>
      <c r="CE250">
        <v>0</v>
      </c>
      <c r="CF250">
        <v>0</v>
      </c>
      <c r="CG250">
        <v>0</v>
      </c>
      <c r="CM250">
        <v>0</v>
      </c>
      <c r="CN250" t="s">
        <v>3</v>
      </c>
      <c r="CO250">
        <v>0</v>
      </c>
      <c r="CP250">
        <f t="shared" si="199"/>
        <v>245.67</v>
      </c>
      <c r="CQ250">
        <f t="shared" si="200"/>
        <v>61.417200000000001</v>
      </c>
      <c r="CR250">
        <f t="shared" si="201"/>
        <v>0</v>
      </c>
      <c r="CS250">
        <f t="shared" si="202"/>
        <v>0</v>
      </c>
      <c r="CT250">
        <f t="shared" si="203"/>
        <v>0</v>
      </c>
      <c r="CU250">
        <f t="shared" si="204"/>
        <v>0</v>
      </c>
      <c r="CV250">
        <f t="shared" si="205"/>
        <v>0</v>
      </c>
      <c r="CW250">
        <f t="shared" si="206"/>
        <v>0</v>
      </c>
      <c r="CX250">
        <f t="shared" si="207"/>
        <v>7.0000000000000007E-2</v>
      </c>
      <c r="CY250">
        <f t="shared" si="208"/>
        <v>0</v>
      </c>
      <c r="CZ250">
        <f t="shared" si="209"/>
        <v>0</v>
      </c>
      <c r="DC250" t="s">
        <v>3</v>
      </c>
      <c r="DD250" t="s">
        <v>3</v>
      </c>
      <c r="DE250" t="s">
        <v>3</v>
      </c>
      <c r="DF250" t="s">
        <v>3</v>
      </c>
      <c r="DG250" t="s">
        <v>3</v>
      </c>
      <c r="DH250" t="s">
        <v>3</v>
      </c>
      <c r="DI250" t="s">
        <v>3</v>
      </c>
      <c r="DJ250" t="s">
        <v>3</v>
      </c>
      <c r="DK250" t="s">
        <v>3</v>
      </c>
      <c r="DL250" t="s">
        <v>3</v>
      </c>
      <c r="DM250" t="s">
        <v>3</v>
      </c>
      <c r="DN250">
        <v>0</v>
      </c>
      <c r="DO250">
        <v>0</v>
      </c>
      <c r="DP250">
        <v>1</v>
      </c>
      <c r="DQ250">
        <v>1</v>
      </c>
      <c r="DU250">
        <v>1010</v>
      </c>
      <c r="DV250" t="s">
        <v>237</v>
      </c>
      <c r="DW250" t="s">
        <v>237</v>
      </c>
      <c r="DX250">
        <v>1</v>
      </c>
      <c r="DZ250" t="s">
        <v>3</v>
      </c>
      <c r="EA250" t="s">
        <v>3</v>
      </c>
      <c r="EB250" t="s">
        <v>3</v>
      </c>
      <c r="EC250" t="s">
        <v>3</v>
      </c>
      <c r="EE250">
        <v>29085444</v>
      </c>
      <c r="EF250">
        <v>12</v>
      </c>
      <c r="EG250" t="s">
        <v>32</v>
      </c>
      <c r="EH250">
        <v>0</v>
      </c>
      <c r="EI250" t="s">
        <v>3</v>
      </c>
      <c r="EJ250">
        <v>2</v>
      </c>
      <c r="EK250">
        <v>500002</v>
      </c>
      <c r="EL250" t="s">
        <v>33</v>
      </c>
      <c r="EM250" t="s">
        <v>34</v>
      </c>
      <c r="EO250" t="s">
        <v>3</v>
      </c>
      <c r="EQ250">
        <v>0</v>
      </c>
      <c r="ER250">
        <v>7.62</v>
      </c>
      <c r="ES250">
        <v>7.62</v>
      </c>
      <c r="ET250">
        <v>0</v>
      </c>
      <c r="EU250">
        <v>0</v>
      </c>
      <c r="EV250">
        <v>0</v>
      </c>
      <c r="EW250">
        <v>0</v>
      </c>
      <c r="EX250">
        <v>0</v>
      </c>
      <c r="FQ250">
        <v>0</v>
      </c>
      <c r="FR250">
        <f t="shared" si="210"/>
        <v>0</v>
      </c>
      <c r="FS250">
        <v>0</v>
      </c>
      <c r="FX250">
        <v>0</v>
      </c>
      <c r="FY250">
        <v>0</v>
      </c>
      <c r="GA250" t="s">
        <v>3</v>
      </c>
      <c r="GD250">
        <v>1</v>
      </c>
      <c r="GF250">
        <v>-652224790</v>
      </c>
      <c r="GG250">
        <v>2</v>
      </c>
      <c r="GH250">
        <v>1</v>
      </c>
      <c r="GI250">
        <v>2</v>
      </c>
      <c r="GJ250">
        <v>0</v>
      </c>
      <c r="GK250">
        <v>0</v>
      </c>
      <c r="GL250">
        <f t="shared" si="211"/>
        <v>0</v>
      </c>
      <c r="GM250">
        <f t="shared" si="212"/>
        <v>245.67</v>
      </c>
      <c r="GN250">
        <f t="shared" si="213"/>
        <v>0</v>
      </c>
      <c r="GO250">
        <f t="shared" si="214"/>
        <v>245.67</v>
      </c>
      <c r="GP250">
        <f t="shared" si="215"/>
        <v>0</v>
      </c>
      <c r="GR250">
        <v>0</v>
      </c>
      <c r="GS250">
        <v>3</v>
      </c>
      <c r="GT250">
        <v>0</v>
      </c>
      <c r="GU250" t="s">
        <v>3</v>
      </c>
      <c r="GV250">
        <f t="shared" si="216"/>
        <v>0</v>
      </c>
      <c r="GW250">
        <v>1</v>
      </c>
      <c r="GX250">
        <f t="shared" si="217"/>
        <v>0</v>
      </c>
      <c r="HA250">
        <v>0</v>
      </c>
      <c r="HB250">
        <v>0</v>
      </c>
      <c r="HC250">
        <f t="shared" si="218"/>
        <v>0</v>
      </c>
      <c r="HE250" t="s">
        <v>3</v>
      </c>
      <c r="HF250" t="s">
        <v>3</v>
      </c>
      <c r="IK250">
        <v>0</v>
      </c>
    </row>
    <row r="251" spans="1:245">
      <c r="A251">
        <v>17</v>
      </c>
      <c r="B251">
        <v>1</v>
      </c>
      <c r="C251">
        <f>ROW(SmtRes!A305)</f>
        <v>305</v>
      </c>
      <c r="D251">
        <f>ROW(EtalonRes!A293)</f>
        <v>293</v>
      </c>
      <c r="E251" t="s">
        <v>248</v>
      </c>
      <c r="F251" t="s">
        <v>240</v>
      </c>
      <c r="G251" t="s">
        <v>241</v>
      </c>
      <c r="H251" t="s">
        <v>58</v>
      </c>
      <c r="I251">
        <f>ROUND(1/100,9)</f>
        <v>0.01</v>
      </c>
      <c r="J251">
        <v>0</v>
      </c>
      <c r="O251">
        <f t="shared" si="184"/>
        <v>89.84</v>
      </c>
      <c r="P251">
        <f t="shared" si="185"/>
        <v>2.59</v>
      </c>
      <c r="Q251">
        <f t="shared" si="186"/>
        <v>0.52</v>
      </c>
      <c r="R251">
        <f t="shared" si="187"/>
        <v>0.14000000000000001</v>
      </c>
      <c r="S251">
        <f t="shared" si="188"/>
        <v>86.73</v>
      </c>
      <c r="T251">
        <f t="shared" si="189"/>
        <v>0</v>
      </c>
      <c r="U251">
        <f t="shared" si="190"/>
        <v>0.26239999999999997</v>
      </c>
      <c r="V251">
        <f t="shared" si="191"/>
        <v>2.9999999999999997E-4</v>
      </c>
      <c r="W251">
        <f t="shared" si="192"/>
        <v>0</v>
      </c>
      <c r="X251">
        <f t="shared" si="193"/>
        <v>70.36</v>
      </c>
      <c r="Y251">
        <f t="shared" si="194"/>
        <v>45.17</v>
      </c>
      <c r="AA251">
        <v>36401907</v>
      </c>
      <c r="AB251">
        <f t="shared" si="195"/>
        <v>302.14999999999998</v>
      </c>
      <c r="AC251">
        <f t="shared" si="196"/>
        <v>36.07</v>
      </c>
      <c r="AD251">
        <f t="shared" si="221"/>
        <v>5.78</v>
      </c>
      <c r="AE251">
        <f t="shared" si="222"/>
        <v>0.41</v>
      </c>
      <c r="AF251">
        <f t="shared" si="222"/>
        <v>260.3</v>
      </c>
      <c r="AG251">
        <f t="shared" si="197"/>
        <v>0</v>
      </c>
      <c r="AH251">
        <f t="shared" si="223"/>
        <v>26.24</v>
      </c>
      <c r="AI251">
        <f t="shared" si="223"/>
        <v>0.03</v>
      </c>
      <c r="AJ251">
        <f t="shared" si="198"/>
        <v>0</v>
      </c>
      <c r="AK251">
        <v>302.14999999999998</v>
      </c>
      <c r="AL251">
        <v>36.07</v>
      </c>
      <c r="AM251">
        <v>5.78</v>
      </c>
      <c r="AN251">
        <v>0.41</v>
      </c>
      <c r="AO251">
        <v>260.3</v>
      </c>
      <c r="AP251">
        <v>0</v>
      </c>
      <c r="AQ251">
        <v>26.24</v>
      </c>
      <c r="AR251">
        <v>0.03</v>
      </c>
      <c r="AS251">
        <v>0</v>
      </c>
      <c r="AT251">
        <v>81</v>
      </c>
      <c r="AU251">
        <v>52</v>
      </c>
      <c r="AV251">
        <v>1</v>
      </c>
      <c r="AW251">
        <v>1</v>
      </c>
      <c r="AZ251">
        <v>1</v>
      </c>
      <c r="BA251">
        <v>33.32</v>
      </c>
      <c r="BB251">
        <v>9.01</v>
      </c>
      <c r="BC251">
        <v>7.19</v>
      </c>
      <c r="BD251" t="s">
        <v>3</v>
      </c>
      <c r="BE251" t="s">
        <v>3</v>
      </c>
      <c r="BF251" t="s">
        <v>3</v>
      </c>
      <c r="BG251" t="s">
        <v>3</v>
      </c>
      <c r="BH251">
        <v>0</v>
      </c>
      <c r="BI251">
        <v>2</v>
      </c>
      <c r="BJ251" t="s">
        <v>242</v>
      </c>
      <c r="BM251">
        <v>108001</v>
      </c>
      <c r="BN251">
        <v>0</v>
      </c>
      <c r="BO251" t="s">
        <v>240</v>
      </c>
      <c r="BP251">
        <v>1</v>
      </c>
      <c r="BQ251">
        <v>3</v>
      </c>
      <c r="BR251">
        <v>0</v>
      </c>
      <c r="BS251">
        <v>33.32</v>
      </c>
      <c r="BT251">
        <v>1</v>
      </c>
      <c r="BU251">
        <v>1</v>
      </c>
      <c r="BV251">
        <v>1</v>
      </c>
      <c r="BW251">
        <v>1</v>
      </c>
      <c r="BX251">
        <v>1</v>
      </c>
      <c r="BY251" t="s">
        <v>3</v>
      </c>
      <c r="BZ251">
        <v>95</v>
      </c>
      <c r="CA251">
        <v>65</v>
      </c>
      <c r="CE251">
        <v>0</v>
      </c>
      <c r="CF251">
        <v>0</v>
      </c>
      <c r="CG251">
        <v>0</v>
      </c>
      <c r="CM251">
        <v>0</v>
      </c>
      <c r="CN251" t="s">
        <v>3</v>
      </c>
      <c r="CO251">
        <v>0</v>
      </c>
      <c r="CP251">
        <f t="shared" si="199"/>
        <v>89.84</v>
      </c>
      <c r="CQ251">
        <f t="shared" si="200"/>
        <v>259.3433</v>
      </c>
      <c r="CR251">
        <f t="shared" si="201"/>
        <v>52.077800000000003</v>
      </c>
      <c r="CS251">
        <f t="shared" si="202"/>
        <v>13.661199999999999</v>
      </c>
      <c r="CT251">
        <f t="shared" si="203"/>
        <v>8673.1959999999999</v>
      </c>
      <c r="CU251">
        <f t="shared" si="204"/>
        <v>0</v>
      </c>
      <c r="CV251">
        <f t="shared" si="205"/>
        <v>26.24</v>
      </c>
      <c r="CW251">
        <f t="shared" si="206"/>
        <v>0.03</v>
      </c>
      <c r="CX251">
        <f t="shared" si="207"/>
        <v>0</v>
      </c>
      <c r="CY251">
        <f t="shared" si="208"/>
        <v>70.364699999999999</v>
      </c>
      <c r="CZ251">
        <f t="shared" si="209"/>
        <v>45.172399999999996</v>
      </c>
      <c r="DC251" t="s">
        <v>3</v>
      </c>
      <c r="DD251" t="s">
        <v>3</v>
      </c>
      <c r="DE251" t="s">
        <v>3</v>
      </c>
      <c r="DF251" t="s">
        <v>3</v>
      </c>
      <c r="DG251" t="s">
        <v>3</v>
      </c>
      <c r="DH251" t="s">
        <v>3</v>
      </c>
      <c r="DI251" t="s">
        <v>3</v>
      </c>
      <c r="DJ251" t="s">
        <v>3</v>
      </c>
      <c r="DK251" t="s">
        <v>3</v>
      </c>
      <c r="DL251" t="s">
        <v>3</v>
      </c>
      <c r="DM251" t="s">
        <v>3</v>
      </c>
      <c r="DN251">
        <v>0</v>
      </c>
      <c r="DO251">
        <v>0</v>
      </c>
      <c r="DP251">
        <v>1</v>
      </c>
      <c r="DQ251">
        <v>1</v>
      </c>
      <c r="DU251">
        <v>1010</v>
      </c>
      <c r="DV251" t="s">
        <v>58</v>
      </c>
      <c r="DW251" t="s">
        <v>58</v>
      </c>
      <c r="DX251">
        <v>100</v>
      </c>
      <c r="DZ251" t="s">
        <v>3</v>
      </c>
      <c r="EA251" t="s">
        <v>3</v>
      </c>
      <c r="EB251" t="s">
        <v>3</v>
      </c>
      <c r="EC251" t="s">
        <v>3</v>
      </c>
      <c r="EE251">
        <v>29085386</v>
      </c>
      <c r="EF251">
        <v>3</v>
      </c>
      <c r="EG251" t="s">
        <v>226</v>
      </c>
      <c r="EH251">
        <v>0</v>
      </c>
      <c r="EI251" t="s">
        <v>3</v>
      </c>
      <c r="EJ251">
        <v>2</v>
      </c>
      <c r="EK251">
        <v>108001</v>
      </c>
      <c r="EL251" t="s">
        <v>227</v>
      </c>
      <c r="EM251" t="s">
        <v>228</v>
      </c>
      <c r="EO251" t="s">
        <v>3</v>
      </c>
      <c r="EQ251">
        <v>0</v>
      </c>
      <c r="ER251">
        <v>302.14999999999998</v>
      </c>
      <c r="ES251">
        <v>36.07</v>
      </c>
      <c r="ET251">
        <v>5.78</v>
      </c>
      <c r="EU251">
        <v>0.41</v>
      </c>
      <c r="EV251">
        <v>260.3</v>
      </c>
      <c r="EW251">
        <v>26.24</v>
      </c>
      <c r="EX251">
        <v>0.03</v>
      </c>
      <c r="EY251">
        <v>0</v>
      </c>
      <c r="FQ251">
        <v>0</v>
      </c>
      <c r="FR251">
        <f t="shared" si="210"/>
        <v>0</v>
      </c>
      <c r="FS251">
        <v>0</v>
      </c>
      <c r="FV251" t="s">
        <v>25</v>
      </c>
      <c r="FW251" t="s">
        <v>26</v>
      </c>
      <c r="FX251">
        <v>95</v>
      </c>
      <c r="FY251">
        <v>65</v>
      </c>
      <c r="GA251" t="s">
        <v>3</v>
      </c>
      <c r="GD251">
        <v>1</v>
      </c>
      <c r="GF251">
        <v>1949515482</v>
      </c>
      <c r="GG251">
        <v>2</v>
      </c>
      <c r="GH251">
        <v>1</v>
      </c>
      <c r="GI251">
        <v>2</v>
      </c>
      <c r="GJ251">
        <v>0</v>
      </c>
      <c r="GK251">
        <v>0</v>
      </c>
      <c r="GL251">
        <f t="shared" si="211"/>
        <v>0</v>
      </c>
      <c r="GM251">
        <f t="shared" si="212"/>
        <v>205.37</v>
      </c>
      <c r="GN251">
        <f t="shared" si="213"/>
        <v>0</v>
      </c>
      <c r="GO251">
        <f t="shared" si="214"/>
        <v>205.37</v>
      </c>
      <c r="GP251">
        <f t="shared" si="215"/>
        <v>0</v>
      </c>
      <c r="GR251">
        <v>0</v>
      </c>
      <c r="GS251">
        <v>3</v>
      </c>
      <c r="GT251">
        <v>0</v>
      </c>
      <c r="GU251" t="s">
        <v>3</v>
      </c>
      <c r="GV251">
        <f t="shared" si="216"/>
        <v>0</v>
      </c>
      <c r="GW251">
        <v>1</v>
      </c>
      <c r="GX251">
        <f t="shared" si="217"/>
        <v>0</v>
      </c>
      <c r="HA251">
        <v>0</v>
      </c>
      <c r="HB251">
        <v>0</v>
      </c>
      <c r="HC251">
        <f t="shared" si="218"/>
        <v>0</v>
      </c>
      <c r="HE251" t="s">
        <v>3</v>
      </c>
      <c r="HF251" t="s">
        <v>3</v>
      </c>
      <c r="IK251">
        <v>0</v>
      </c>
    </row>
    <row r="252" spans="1:245">
      <c r="A252">
        <v>18</v>
      </c>
      <c r="B252">
        <v>1</v>
      </c>
      <c r="C252">
        <v>302</v>
      </c>
      <c r="E252" t="s">
        <v>267</v>
      </c>
      <c r="F252" t="s">
        <v>230</v>
      </c>
      <c r="G252" t="s">
        <v>231</v>
      </c>
      <c r="H252" t="s">
        <v>232</v>
      </c>
      <c r="I252">
        <f>I251*J252</f>
        <v>1E-3</v>
      </c>
      <c r="J252">
        <v>0.1</v>
      </c>
      <c r="O252">
        <f t="shared" si="184"/>
        <v>5.96</v>
      </c>
      <c r="P252">
        <f t="shared" si="185"/>
        <v>5.96</v>
      </c>
      <c r="Q252">
        <f t="shared" si="186"/>
        <v>0</v>
      </c>
      <c r="R252">
        <f t="shared" si="187"/>
        <v>0</v>
      </c>
      <c r="S252">
        <f t="shared" si="188"/>
        <v>0</v>
      </c>
      <c r="T252">
        <f t="shared" si="189"/>
        <v>0</v>
      </c>
      <c r="U252">
        <f t="shared" si="190"/>
        <v>0</v>
      </c>
      <c r="V252">
        <f t="shared" si="191"/>
        <v>0</v>
      </c>
      <c r="W252">
        <f t="shared" si="192"/>
        <v>0.02</v>
      </c>
      <c r="X252">
        <f t="shared" si="193"/>
        <v>0</v>
      </c>
      <c r="Y252">
        <f t="shared" si="194"/>
        <v>0</v>
      </c>
      <c r="AA252">
        <v>36401907</v>
      </c>
      <c r="AB252">
        <f t="shared" si="195"/>
        <v>1998.42</v>
      </c>
      <c r="AC252">
        <f t="shared" si="196"/>
        <v>1998.42</v>
      </c>
      <c r="AD252">
        <f t="shared" si="221"/>
        <v>0</v>
      </c>
      <c r="AE252">
        <f t="shared" si="222"/>
        <v>0</v>
      </c>
      <c r="AF252">
        <f t="shared" si="222"/>
        <v>0</v>
      </c>
      <c r="AG252">
        <f t="shared" si="197"/>
        <v>0</v>
      </c>
      <c r="AH252">
        <f t="shared" si="223"/>
        <v>0</v>
      </c>
      <c r="AI252">
        <f t="shared" si="223"/>
        <v>0</v>
      </c>
      <c r="AJ252">
        <f t="shared" si="198"/>
        <v>19.399999999999999</v>
      </c>
      <c r="AK252">
        <v>1998.42</v>
      </c>
      <c r="AL252">
        <v>1998.42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19.399999999999999</v>
      </c>
      <c r="AT252">
        <v>0</v>
      </c>
      <c r="AU252">
        <v>0</v>
      </c>
      <c r="AV252">
        <v>1</v>
      </c>
      <c r="AW252">
        <v>1</v>
      </c>
      <c r="AZ252">
        <v>1</v>
      </c>
      <c r="BA252">
        <v>1</v>
      </c>
      <c r="BB252">
        <v>1</v>
      </c>
      <c r="BC252">
        <v>2.98</v>
      </c>
      <c r="BD252" t="s">
        <v>3</v>
      </c>
      <c r="BE252" t="s">
        <v>3</v>
      </c>
      <c r="BF252" t="s">
        <v>3</v>
      </c>
      <c r="BG252" t="s">
        <v>3</v>
      </c>
      <c r="BH252">
        <v>3</v>
      </c>
      <c r="BI252">
        <v>2</v>
      </c>
      <c r="BJ252" t="s">
        <v>233</v>
      </c>
      <c r="BM252">
        <v>500002</v>
      </c>
      <c r="BN252">
        <v>0</v>
      </c>
      <c r="BO252" t="s">
        <v>230</v>
      </c>
      <c r="BP252">
        <v>1</v>
      </c>
      <c r="BQ252">
        <v>12</v>
      </c>
      <c r="BR252">
        <v>0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 t="s">
        <v>3</v>
      </c>
      <c r="BZ252">
        <v>0</v>
      </c>
      <c r="CA252">
        <v>0</v>
      </c>
      <c r="CE252">
        <v>0</v>
      </c>
      <c r="CF252">
        <v>0</v>
      </c>
      <c r="CG252">
        <v>0</v>
      </c>
      <c r="CM252">
        <v>0</v>
      </c>
      <c r="CN252" t="s">
        <v>3</v>
      </c>
      <c r="CO252">
        <v>0</v>
      </c>
      <c r="CP252">
        <f t="shared" si="199"/>
        <v>5.96</v>
      </c>
      <c r="CQ252">
        <f t="shared" si="200"/>
        <v>5955.2916000000005</v>
      </c>
      <c r="CR252">
        <f t="shared" si="201"/>
        <v>0</v>
      </c>
      <c r="CS252">
        <f t="shared" si="202"/>
        <v>0</v>
      </c>
      <c r="CT252">
        <f t="shared" si="203"/>
        <v>0</v>
      </c>
      <c r="CU252">
        <f t="shared" si="204"/>
        <v>0</v>
      </c>
      <c r="CV252">
        <f t="shared" si="205"/>
        <v>0</v>
      </c>
      <c r="CW252">
        <f t="shared" si="206"/>
        <v>0</v>
      </c>
      <c r="CX252">
        <f t="shared" si="207"/>
        <v>19.399999999999999</v>
      </c>
      <c r="CY252">
        <f t="shared" si="208"/>
        <v>0</v>
      </c>
      <c r="CZ252">
        <f t="shared" si="209"/>
        <v>0</v>
      </c>
      <c r="DC252" t="s">
        <v>3</v>
      </c>
      <c r="DD252" t="s">
        <v>3</v>
      </c>
      <c r="DE252" t="s">
        <v>3</v>
      </c>
      <c r="DF252" t="s">
        <v>3</v>
      </c>
      <c r="DG252" t="s">
        <v>3</v>
      </c>
      <c r="DH252" t="s">
        <v>3</v>
      </c>
      <c r="DI252" t="s">
        <v>3</v>
      </c>
      <c r="DJ252" t="s">
        <v>3</v>
      </c>
      <c r="DK252" t="s">
        <v>3</v>
      </c>
      <c r="DL252" t="s">
        <v>3</v>
      </c>
      <c r="DM252" t="s">
        <v>3</v>
      </c>
      <c r="DN252">
        <v>0</v>
      </c>
      <c r="DO252">
        <v>0</v>
      </c>
      <c r="DP252">
        <v>1</v>
      </c>
      <c r="DQ252">
        <v>1</v>
      </c>
      <c r="DU252">
        <v>1010</v>
      </c>
      <c r="DV252" t="s">
        <v>232</v>
      </c>
      <c r="DW252" t="s">
        <v>232</v>
      </c>
      <c r="DX252">
        <v>1000</v>
      </c>
      <c r="DZ252" t="s">
        <v>3</v>
      </c>
      <c r="EA252" t="s">
        <v>3</v>
      </c>
      <c r="EB252" t="s">
        <v>3</v>
      </c>
      <c r="EC252" t="s">
        <v>3</v>
      </c>
      <c r="EE252">
        <v>29085444</v>
      </c>
      <c r="EF252">
        <v>12</v>
      </c>
      <c r="EG252" t="s">
        <v>32</v>
      </c>
      <c r="EH252">
        <v>0</v>
      </c>
      <c r="EI252" t="s">
        <v>3</v>
      </c>
      <c r="EJ252">
        <v>2</v>
      </c>
      <c r="EK252">
        <v>500002</v>
      </c>
      <c r="EL252" t="s">
        <v>33</v>
      </c>
      <c r="EM252" t="s">
        <v>34</v>
      </c>
      <c r="EO252" t="s">
        <v>3</v>
      </c>
      <c r="EQ252">
        <v>0</v>
      </c>
      <c r="ER252">
        <v>1998.42</v>
      </c>
      <c r="ES252">
        <v>1998.42</v>
      </c>
      <c r="ET252">
        <v>0</v>
      </c>
      <c r="EU252">
        <v>0</v>
      </c>
      <c r="EV252">
        <v>0</v>
      </c>
      <c r="EW252">
        <v>0</v>
      </c>
      <c r="EX252">
        <v>0</v>
      </c>
      <c r="FQ252">
        <v>0</v>
      </c>
      <c r="FR252">
        <f t="shared" si="210"/>
        <v>0</v>
      </c>
      <c r="FS252">
        <v>0</v>
      </c>
      <c r="FX252">
        <v>0</v>
      </c>
      <c r="FY252">
        <v>0</v>
      </c>
      <c r="GA252" t="s">
        <v>3</v>
      </c>
      <c r="GD252">
        <v>1</v>
      </c>
      <c r="GF252">
        <v>-1152774928</v>
      </c>
      <c r="GG252">
        <v>2</v>
      </c>
      <c r="GH252">
        <v>1</v>
      </c>
      <c r="GI252">
        <v>2</v>
      </c>
      <c r="GJ252">
        <v>0</v>
      </c>
      <c r="GK252">
        <v>0</v>
      </c>
      <c r="GL252">
        <f t="shared" si="211"/>
        <v>0</v>
      </c>
      <c r="GM252">
        <f t="shared" si="212"/>
        <v>5.96</v>
      </c>
      <c r="GN252">
        <f t="shared" si="213"/>
        <v>0</v>
      </c>
      <c r="GO252">
        <f t="shared" si="214"/>
        <v>5.96</v>
      </c>
      <c r="GP252">
        <f t="shared" si="215"/>
        <v>0</v>
      </c>
      <c r="GR252">
        <v>0</v>
      </c>
      <c r="GS252">
        <v>3</v>
      </c>
      <c r="GT252">
        <v>0</v>
      </c>
      <c r="GU252" t="s">
        <v>3</v>
      </c>
      <c r="GV252">
        <f t="shared" si="216"/>
        <v>0</v>
      </c>
      <c r="GW252">
        <v>1</v>
      </c>
      <c r="GX252">
        <f t="shared" si="217"/>
        <v>0</v>
      </c>
      <c r="HA252">
        <v>0</v>
      </c>
      <c r="HB252">
        <v>0</v>
      </c>
      <c r="HC252">
        <f t="shared" si="218"/>
        <v>0</v>
      </c>
      <c r="HE252" t="s">
        <v>3</v>
      </c>
      <c r="HF252" t="s">
        <v>3</v>
      </c>
      <c r="IK252">
        <v>0</v>
      </c>
    </row>
    <row r="253" spans="1:245">
      <c r="A253">
        <v>18</v>
      </c>
      <c r="B253">
        <v>1</v>
      </c>
      <c r="C253">
        <v>304</v>
      </c>
      <c r="E253" t="s">
        <v>268</v>
      </c>
      <c r="F253" t="s">
        <v>245</v>
      </c>
      <c r="G253" t="s">
        <v>246</v>
      </c>
      <c r="H253" t="s">
        <v>237</v>
      </c>
      <c r="I253">
        <f>I251*J253</f>
        <v>1</v>
      </c>
      <c r="J253">
        <v>100</v>
      </c>
      <c r="O253">
        <f t="shared" si="184"/>
        <v>76.47</v>
      </c>
      <c r="P253">
        <f t="shared" si="185"/>
        <v>76.47</v>
      </c>
      <c r="Q253">
        <f t="shared" si="186"/>
        <v>0</v>
      </c>
      <c r="R253">
        <f t="shared" si="187"/>
        <v>0</v>
      </c>
      <c r="S253">
        <f t="shared" si="188"/>
        <v>0</v>
      </c>
      <c r="T253">
        <f t="shared" si="189"/>
        <v>0</v>
      </c>
      <c r="U253">
        <f t="shared" si="190"/>
        <v>0</v>
      </c>
      <c r="V253">
        <f t="shared" si="191"/>
        <v>0</v>
      </c>
      <c r="W253">
        <f t="shared" si="192"/>
        <v>0.09</v>
      </c>
      <c r="X253">
        <f t="shared" si="193"/>
        <v>0</v>
      </c>
      <c r="Y253">
        <f t="shared" si="194"/>
        <v>0</v>
      </c>
      <c r="AA253">
        <v>36401907</v>
      </c>
      <c r="AB253">
        <f t="shared" si="195"/>
        <v>8.81</v>
      </c>
      <c r="AC253">
        <f t="shared" si="196"/>
        <v>8.81</v>
      </c>
      <c r="AD253">
        <f t="shared" si="221"/>
        <v>0</v>
      </c>
      <c r="AE253">
        <f t="shared" si="222"/>
        <v>0</v>
      </c>
      <c r="AF253">
        <f t="shared" si="222"/>
        <v>0</v>
      </c>
      <c r="AG253">
        <f t="shared" si="197"/>
        <v>0</v>
      </c>
      <c r="AH253">
        <f t="shared" si="223"/>
        <v>0</v>
      </c>
      <c r="AI253">
        <f t="shared" si="223"/>
        <v>0</v>
      </c>
      <c r="AJ253">
        <f t="shared" si="198"/>
        <v>0.09</v>
      </c>
      <c r="AK253">
        <v>8.81</v>
      </c>
      <c r="AL253">
        <v>8.81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0.09</v>
      </c>
      <c r="AT253">
        <v>0</v>
      </c>
      <c r="AU253">
        <v>0</v>
      </c>
      <c r="AV253">
        <v>1</v>
      </c>
      <c r="AW253">
        <v>1</v>
      </c>
      <c r="AZ253">
        <v>1</v>
      </c>
      <c r="BA253">
        <v>1</v>
      </c>
      <c r="BB253">
        <v>1</v>
      </c>
      <c r="BC253">
        <v>8.68</v>
      </c>
      <c r="BD253" t="s">
        <v>3</v>
      </c>
      <c r="BE253" t="s">
        <v>3</v>
      </c>
      <c r="BF253" t="s">
        <v>3</v>
      </c>
      <c r="BG253" t="s">
        <v>3</v>
      </c>
      <c r="BH253">
        <v>3</v>
      </c>
      <c r="BI253">
        <v>2</v>
      </c>
      <c r="BJ253" t="s">
        <v>247</v>
      </c>
      <c r="BM253">
        <v>500002</v>
      </c>
      <c r="BN253">
        <v>0</v>
      </c>
      <c r="BO253" t="s">
        <v>245</v>
      </c>
      <c r="BP253">
        <v>1</v>
      </c>
      <c r="BQ253">
        <v>12</v>
      </c>
      <c r="BR253">
        <v>0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0</v>
      </c>
      <c r="CA253">
        <v>0</v>
      </c>
      <c r="CE253">
        <v>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199"/>
        <v>76.47</v>
      </c>
      <c r="CQ253">
        <f t="shared" si="200"/>
        <v>76.470799999999997</v>
      </c>
      <c r="CR253">
        <f t="shared" si="201"/>
        <v>0</v>
      </c>
      <c r="CS253">
        <f t="shared" si="202"/>
        <v>0</v>
      </c>
      <c r="CT253">
        <f t="shared" si="203"/>
        <v>0</v>
      </c>
      <c r="CU253">
        <f t="shared" si="204"/>
        <v>0</v>
      </c>
      <c r="CV253">
        <f t="shared" si="205"/>
        <v>0</v>
      </c>
      <c r="CW253">
        <f t="shared" si="206"/>
        <v>0</v>
      </c>
      <c r="CX253">
        <f t="shared" si="207"/>
        <v>0.09</v>
      </c>
      <c r="CY253">
        <f t="shared" si="208"/>
        <v>0</v>
      </c>
      <c r="CZ253">
        <f t="shared" si="209"/>
        <v>0</v>
      </c>
      <c r="DC253" t="s">
        <v>3</v>
      </c>
      <c r="DD253" t="s">
        <v>3</v>
      </c>
      <c r="DE253" t="s">
        <v>3</v>
      </c>
      <c r="DF253" t="s">
        <v>3</v>
      </c>
      <c r="DG253" t="s">
        <v>3</v>
      </c>
      <c r="DH253" t="s">
        <v>3</v>
      </c>
      <c r="DI253" t="s">
        <v>3</v>
      </c>
      <c r="DJ253" t="s">
        <v>3</v>
      </c>
      <c r="DK253" t="s">
        <v>3</v>
      </c>
      <c r="DL253" t="s">
        <v>3</v>
      </c>
      <c r="DM253" t="s">
        <v>3</v>
      </c>
      <c r="DN253">
        <v>0</v>
      </c>
      <c r="DO253">
        <v>0</v>
      </c>
      <c r="DP253">
        <v>1</v>
      </c>
      <c r="DQ253">
        <v>1</v>
      </c>
      <c r="DU253">
        <v>1010</v>
      </c>
      <c r="DV253" t="s">
        <v>237</v>
      </c>
      <c r="DW253" t="s">
        <v>237</v>
      </c>
      <c r="DX253">
        <v>1</v>
      </c>
      <c r="DZ253" t="s">
        <v>3</v>
      </c>
      <c r="EA253" t="s">
        <v>3</v>
      </c>
      <c r="EB253" t="s">
        <v>3</v>
      </c>
      <c r="EC253" t="s">
        <v>3</v>
      </c>
      <c r="EE253">
        <v>29085444</v>
      </c>
      <c r="EF253">
        <v>12</v>
      </c>
      <c r="EG253" t="s">
        <v>32</v>
      </c>
      <c r="EH253">
        <v>0</v>
      </c>
      <c r="EI253" t="s">
        <v>3</v>
      </c>
      <c r="EJ253">
        <v>2</v>
      </c>
      <c r="EK253">
        <v>500002</v>
      </c>
      <c r="EL253" t="s">
        <v>33</v>
      </c>
      <c r="EM253" t="s">
        <v>34</v>
      </c>
      <c r="EO253" t="s">
        <v>3</v>
      </c>
      <c r="EQ253">
        <v>0</v>
      </c>
      <c r="ER253">
        <v>8.81</v>
      </c>
      <c r="ES253">
        <v>8.81</v>
      </c>
      <c r="ET253">
        <v>0</v>
      </c>
      <c r="EU253">
        <v>0</v>
      </c>
      <c r="EV253">
        <v>0</v>
      </c>
      <c r="EW253">
        <v>0</v>
      </c>
      <c r="EX253">
        <v>0</v>
      </c>
      <c r="FQ253">
        <v>0</v>
      </c>
      <c r="FR253">
        <f t="shared" si="210"/>
        <v>0</v>
      </c>
      <c r="FS253">
        <v>0</v>
      </c>
      <c r="FX253">
        <v>0</v>
      </c>
      <c r="FY253">
        <v>0</v>
      </c>
      <c r="GA253" t="s">
        <v>3</v>
      </c>
      <c r="GD253">
        <v>1</v>
      </c>
      <c r="GF253">
        <v>-1190793685</v>
      </c>
      <c r="GG253">
        <v>2</v>
      </c>
      <c r="GH253">
        <v>1</v>
      </c>
      <c r="GI253">
        <v>2</v>
      </c>
      <c r="GJ253">
        <v>0</v>
      </c>
      <c r="GK253">
        <v>0</v>
      </c>
      <c r="GL253">
        <f t="shared" si="211"/>
        <v>0</v>
      </c>
      <c r="GM253">
        <f t="shared" si="212"/>
        <v>76.47</v>
      </c>
      <c r="GN253">
        <f t="shared" si="213"/>
        <v>0</v>
      </c>
      <c r="GO253">
        <f t="shared" si="214"/>
        <v>76.47</v>
      </c>
      <c r="GP253">
        <f t="shared" si="215"/>
        <v>0</v>
      </c>
      <c r="GR253">
        <v>0</v>
      </c>
      <c r="GS253">
        <v>3</v>
      </c>
      <c r="GT253">
        <v>0</v>
      </c>
      <c r="GU253" t="s">
        <v>3</v>
      </c>
      <c r="GV253">
        <f t="shared" si="216"/>
        <v>0</v>
      </c>
      <c r="GW253">
        <v>1</v>
      </c>
      <c r="GX253">
        <f t="shared" si="217"/>
        <v>0</v>
      </c>
      <c r="HA253">
        <v>0</v>
      </c>
      <c r="HB253">
        <v>0</v>
      </c>
      <c r="HC253">
        <f t="shared" si="218"/>
        <v>0</v>
      </c>
      <c r="HE253" t="s">
        <v>3</v>
      </c>
      <c r="HF253" t="s">
        <v>3</v>
      </c>
      <c r="IK253">
        <v>0</v>
      </c>
    </row>
    <row r="254" spans="1:245">
      <c r="A254">
        <v>17</v>
      </c>
      <c r="B254">
        <v>1</v>
      </c>
      <c r="C254">
        <f>ROW(SmtRes!A325)</f>
        <v>325</v>
      </c>
      <c r="D254">
        <f>ROW(EtalonRes!A314)</f>
        <v>314</v>
      </c>
      <c r="E254" t="s">
        <v>253</v>
      </c>
      <c r="F254" t="s">
        <v>249</v>
      </c>
      <c r="G254" t="s">
        <v>250</v>
      </c>
      <c r="H254" t="s">
        <v>251</v>
      </c>
      <c r="I254">
        <f>ROUND(14/100,9)</f>
        <v>0.14000000000000001</v>
      </c>
      <c r="J254">
        <v>0</v>
      </c>
      <c r="O254">
        <f t="shared" si="184"/>
        <v>9566.16</v>
      </c>
      <c r="P254">
        <f t="shared" si="185"/>
        <v>4823.87</v>
      </c>
      <c r="Q254">
        <f t="shared" si="186"/>
        <v>22.63</v>
      </c>
      <c r="R254">
        <f t="shared" si="187"/>
        <v>0</v>
      </c>
      <c r="S254">
        <f t="shared" si="188"/>
        <v>4719.66</v>
      </c>
      <c r="T254">
        <f t="shared" si="189"/>
        <v>0</v>
      </c>
      <c r="U254">
        <f t="shared" si="190"/>
        <v>15.617000000000001</v>
      </c>
      <c r="V254">
        <f t="shared" si="191"/>
        <v>0</v>
      </c>
      <c r="W254">
        <f t="shared" si="192"/>
        <v>0</v>
      </c>
      <c r="X254">
        <f t="shared" si="193"/>
        <v>4247.6899999999996</v>
      </c>
      <c r="Y254">
        <f t="shared" si="194"/>
        <v>2029.45</v>
      </c>
      <c r="AA254">
        <v>36401907</v>
      </c>
      <c r="AB254">
        <f t="shared" si="195"/>
        <v>6621.29</v>
      </c>
      <c r="AC254">
        <f t="shared" si="196"/>
        <v>5584.47</v>
      </c>
      <c r="AD254">
        <f>ROUND(((((ET254*1.25))-((EU254*1.25)))+AE254),2)</f>
        <v>25.06</v>
      </c>
      <c r="AE254">
        <f>ROUND(((EU254*1.25)),2)</f>
        <v>0</v>
      </c>
      <c r="AF254">
        <f>ROUND(((EV254*1.15)),2)</f>
        <v>1011.76</v>
      </c>
      <c r="AG254">
        <f t="shared" si="197"/>
        <v>0</v>
      </c>
      <c r="AH254">
        <f>((EW254*1.15))</f>
        <v>111.55</v>
      </c>
      <c r="AI254">
        <f>((EX254*1.25))</f>
        <v>0</v>
      </c>
      <c r="AJ254">
        <f t="shared" si="198"/>
        <v>0</v>
      </c>
      <c r="AK254">
        <v>6484.31</v>
      </c>
      <c r="AL254">
        <v>5584.47</v>
      </c>
      <c r="AM254">
        <v>20.05</v>
      </c>
      <c r="AN254">
        <v>0</v>
      </c>
      <c r="AO254">
        <v>879.79</v>
      </c>
      <c r="AP254">
        <v>0</v>
      </c>
      <c r="AQ254">
        <v>97</v>
      </c>
      <c r="AR254">
        <v>0</v>
      </c>
      <c r="AS254">
        <v>0</v>
      </c>
      <c r="AT254">
        <v>90</v>
      </c>
      <c r="AU254">
        <v>43</v>
      </c>
      <c r="AV254">
        <v>1</v>
      </c>
      <c r="AW254">
        <v>1</v>
      </c>
      <c r="AZ254">
        <v>1</v>
      </c>
      <c r="BA254">
        <v>33.32</v>
      </c>
      <c r="BB254">
        <v>6.45</v>
      </c>
      <c r="BC254">
        <v>6.17</v>
      </c>
      <c r="BD254" t="s">
        <v>3</v>
      </c>
      <c r="BE254" t="s">
        <v>3</v>
      </c>
      <c r="BF254" t="s">
        <v>3</v>
      </c>
      <c r="BG254" t="s">
        <v>3</v>
      </c>
      <c r="BH254">
        <v>0</v>
      </c>
      <c r="BI254">
        <v>1</v>
      </c>
      <c r="BJ254" t="s">
        <v>252</v>
      </c>
      <c r="BM254">
        <v>10001</v>
      </c>
      <c r="BN254">
        <v>0</v>
      </c>
      <c r="BO254" t="s">
        <v>249</v>
      </c>
      <c r="BP254">
        <v>1</v>
      </c>
      <c r="BQ254">
        <v>2</v>
      </c>
      <c r="BR254">
        <v>0</v>
      </c>
      <c r="BS254">
        <v>33.32</v>
      </c>
      <c r="BT254">
        <v>1</v>
      </c>
      <c r="BU254">
        <v>1</v>
      </c>
      <c r="BV254">
        <v>1</v>
      </c>
      <c r="BW254">
        <v>1</v>
      </c>
      <c r="BX254">
        <v>1</v>
      </c>
      <c r="BY254" t="s">
        <v>3</v>
      </c>
      <c r="BZ254">
        <v>118</v>
      </c>
      <c r="CA254">
        <v>63</v>
      </c>
      <c r="CE254">
        <v>0</v>
      </c>
      <c r="CF254">
        <v>0</v>
      </c>
      <c r="CG254">
        <v>0</v>
      </c>
      <c r="CM254">
        <v>0</v>
      </c>
      <c r="CN254" t="s">
        <v>904</v>
      </c>
      <c r="CO254">
        <v>0</v>
      </c>
      <c r="CP254">
        <f t="shared" si="199"/>
        <v>9566.16</v>
      </c>
      <c r="CQ254">
        <f t="shared" si="200"/>
        <v>34456.179900000003</v>
      </c>
      <c r="CR254">
        <f t="shared" si="201"/>
        <v>161.637</v>
      </c>
      <c r="CS254">
        <f t="shared" si="202"/>
        <v>0</v>
      </c>
      <c r="CT254">
        <f t="shared" si="203"/>
        <v>33711.843200000003</v>
      </c>
      <c r="CU254">
        <f t="shared" si="204"/>
        <v>0</v>
      </c>
      <c r="CV254">
        <f t="shared" si="205"/>
        <v>111.55</v>
      </c>
      <c r="CW254">
        <f t="shared" si="206"/>
        <v>0</v>
      </c>
      <c r="CX254">
        <f t="shared" si="207"/>
        <v>0</v>
      </c>
      <c r="CY254">
        <f t="shared" si="208"/>
        <v>4247.6939999999995</v>
      </c>
      <c r="CZ254">
        <f t="shared" si="209"/>
        <v>2029.4538</v>
      </c>
      <c r="DC254" t="s">
        <v>3</v>
      </c>
      <c r="DD254" t="s">
        <v>3</v>
      </c>
      <c r="DE254" t="s">
        <v>133</v>
      </c>
      <c r="DF254" t="s">
        <v>133</v>
      </c>
      <c r="DG254" t="s">
        <v>134</v>
      </c>
      <c r="DH254" t="s">
        <v>3</v>
      </c>
      <c r="DI254" t="s">
        <v>134</v>
      </c>
      <c r="DJ254" t="s">
        <v>133</v>
      </c>
      <c r="DK254" t="s">
        <v>3</v>
      </c>
      <c r="DL254" t="s">
        <v>3</v>
      </c>
      <c r="DM254" t="s">
        <v>3</v>
      </c>
      <c r="DN254">
        <v>0</v>
      </c>
      <c r="DO254">
        <v>0</v>
      </c>
      <c r="DP254">
        <v>1</v>
      </c>
      <c r="DQ254">
        <v>1</v>
      </c>
      <c r="DU254">
        <v>1005</v>
      </c>
      <c r="DV254" t="s">
        <v>251</v>
      </c>
      <c r="DW254" t="s">
        <v>251</v>
      </c>
      <c r="DX254">
        <v>100</v>
      </c>
      <c r="DZ254" t="s">
        <v>3</v>
      </c>
      <c r="EA254" t="s">
        <v>3</v>
      </c>
      <c r="EB254" t="s">
        <v>3</v>
      </c>
      <c r="EC254" t="s">
        <v>3</v>
      </c>
      <c r="EE254">
        <v>29085510</v>
      </c>
      <c r="EF254">
        <v>2</v>
      </c>
      <c r="EG254" t="s">
        <v>135</v>
      </c>
      <c r="EH254">
        <v>0</v>
      </c>
      <c r="EI254" t="s">
        <v>3</v>
      </c>
      <c r="EJ254">
        <v>1</v>
      </c>
      <c r="EK254">
        <v>10001</v>
      </c>
      <c r="EL254" t="s">
        <v>136</v>
      </c>
      <c r="EM254" t="s">
        <v>137</v>
      </c>
      <c r="EO254" t="s">
        <v>138</v>
      </c>
      <c r="EQ254">
        <v>0</v>
      </c>
      <c r="ER254">
        <v>6484.31</v>
      </c>
      <c r="ES254">
        <v>5584.47</v>
      </c>
      <c r="ET254">
        <v>20.05</v>
      </c>
      <c r="EU254">
        <v>0</v>
      </c>
      <c r="EV254">
        <v>879.79</v>
      </c>
      <c r="EW254">
        <v>97</v>
      </c>
      <c r="EX254">
        <v>0</v>
      </c>
      <c r="EY254">
        <v>0</v>
      </c>
      <c r="FQ254">
        <v>0</v>
      </c>
      <c r="FR254">
        <f t="shared" si="210"/>
        <v>0</v>
      </c>
      <c r="FS254">
        <v>0</v>
      </c>
      <c r="FT254" t="s">
        <v>139</v>
      </c>
      <c r="FU254" t="s">
        <v>25</v>
      </c>
      <c r="FV254" t="s">
        <v>25</v>
      </c>
      <c r="FW254" t="s">
        <v>26</v>
      </c>
      <c r="FX254">
        <v>106.2</v>
      </c>
      <c r="FY254">
        <v>53.55</v>
      </c>
      <c r="GA254" t="s">
        <v>3</v>
      </c>
      <c r="GD254">
        <v>1</v>
      </c>
      <c r="GF254">
        <v>1466030338</v>
      </c>
      <c r="GG254">
        <v>2</v>
      </c>
      <c r="GH254">
        <v>1</v>
      </c>
      <c r="GI254">
        <v>2</v>
      </c>
      <c r="GJ254">
        <v>0</v>
      </c>
      <c r="GK254">
        <v>0</v>
      </c>
      <c r="GL254">
        <f t="shared" si="211"/>
        <v>0</v>
      </c>
      <c r="GM254">
        <f t="shared" si="212"/>
        <v>15843.3</v>
      </c>
      <c r="GN254">
        <f t="shared" si="213"/>
        <v>15843.3</v>
      </c>
      <c r="GO254">
        <f t="shared" si="214"/>
        <v>0</v>
      </c>
      <c r="GP254">
        <f t="shared" si="215"/>
        <v>0</v>
      </c>
      <c r="GR254">
        <v>0</v>
      </c>
      <c r="GS254">
        <v>3</v>
      </c>
      <c r="GT254">
        <v>0</v>
      </c>
      <c r="GU254" t="s">
        <v>3</v>
      </c>
      <c r="GV254">
        <f t="shared" si="216"/>
        <v>0</v>
      </c>
      <c r="GW254">
        <v>1</v>
      </c>
      <c r="GX254">
        <f t="shared" si="217"/>
        <v>0</v>
      </c>
      <c r="HA254">
        <v>0</v>
      </c>
      <c r="HB254">
        <v>0</v>
      </c>
      <c r="HC254">
        <f t="shared" si="218"/>
        <v>0</v>
      </c>
      <c r="HE254" t="s">
        <v>3</v>
      </c>
      <c r="HF254" t="s">
        <v>3</v>
      </c>
      <c r="IK254">
        <v>0</v>
      </c>
    </row>
    <row r="255" spans="1:245">
      <c r="A255">
        <v>17</v>
      </c>
      <c r="B255">
        <v>1</v>
      </c>
      <c r="C255">
        <f>ROW(SmtRes!A336)</f>
        <v>336</v>
      </c>
      <c r="D255">
        <f>ROW(EtalonRes!A324)</f>
        <v>324</v>
      </c>
      <c r="E255" t="s">
        <v>269</v>
      </c>
      <c r="F255" t="s">
        <v>254</v>
      </c>
      <c r="G255" t="s">
        <v>255</v>
      </c>
      <c r="H255" t="s">
        <v>58</v>
      </c>
      <c r="I255">
        <f>ROUND(6/100,9)</f>
        <v>0.06</v>
      </c>
      <c r="J255">
        <v>0</v>
      </c>
      <c r="O255">
        <f t="shared" si="184"/>
        <v>1627.91</v>
      </c>
      <c r="P255">
        <f t="shared" si="185"/>
        <v>112.25</v>
      </c>
      <c r="Q255">
        <f t="shared" si="186"/>
        <v>114.72</v>
      </c>
      <c r="R255">
        <f t="shared" si="187"/>
        <v>23.75</v>
      </c>
      <c r="S255">
        <f t="shared" si="188"/>
        <v>1400.94</v>
      </c>
      <c r="T255">
        <f t="shared" si="189"/>
        <v>0</v>
      </c>
      <c r="U255">
        <f t="shared" si="190"/>
        <v>4.2383999999999995</v>
      </c>
      <c r="V255">
        <f t="shared" si="191"/>
        <v>5.28E-2</v>
      </c>
      <c r="W255">
        <f t="shared" si="192"/>
        <v>0</v>
      </c>
      <c r="X255">
        <f t="shared" si="193"/>
        <v>1154</v>
      </c>
      <c r="Y255">
        <f t="shared" si="194"/>
        <v>740.84</v>
      </c>
      <c r="AA255">
        <v>36401907</v>
      </c>
      <c r="AB255">
        <f t="shared" si="195"/>
        <v>1442.38</v>
      </c>
      <c r="AC255">
        <f t="shared" si="196"/>
        <v>515.36</v>
      </c>
      <c r="AD255">
        <f>ROUND((((ET255)-(EU255))+AE255),2)</f>
        <v>226.27</v>
      </c>
      <c r="AE255">
        <f>ROUND((EU255),2)</f>
        <v>11.88</v>
      </c>
      <c r="AF255">
        <f>ROUND((EV255),2)</f>
        <v>700.75</v>
      </c>
      <c r="AG255">
        <f t="shared" si="197"/>
        <v>0</v>
      </c>
      <c r="AH255">
        <f>(EW255)</f>
        <v>70.64</v>
      </c>
      <c r="AI255">
        <f>(EX255)</f>
        <v>0.88</v>
      </c>
      <c r="AJ255">
        <f t="shared" si="198"/>
        <v>0</v>
      </c>
      <c r="AK255">
        <v>1442.38</v>
      </c>
      <c r="AL255">
        <v>515.36</v>
      </c>
      <c r="AM255">
        <v>226.27</v>
      </c>
      <c r="AN255">
        <v>11.88</v>
      </c>
      <c r="AO255">
        <v>700.75</v>
      </c>
      <c r="AP255">
        <v>0</v>
      </c>
      <c r="AQ255">
        <v>70.64</v>
      </c>
      <c r="AR255">
        <v>0.88</v>
      </c>
      <c r="AS255">
        <v>0</v>
      </c>
      <c r="AT255">
        <v>81</v>
      </c>
      <c r="AU255">
        <v>52</v>
      </c>
      <c r="AV255">
        <v>1</v>
      </c>
      <c r="AW255">
        <v>1</v>
      </c>
      <c r="AZ255">
        <v>1</v>
      </c>
      <c r="BA255">
        <v>33.32</v>
      </c>
      <c r="BB255">
        <v>8.4499999999999993</v>
      </c>
      <c r="BC255">
        <v>3.63</v>
      </c>
      <c r="BD255" t="s">
        <v>3</v>
      </c>
      <c r="BE255" t="s">
        <v>3</v>
      </c>
      <c r="BF255" t="s">
        <v>3</v>
      </c>
      <c r="BG255" t="s">
        <v>3</v>
      </c>
      <c r="BH255">
        <v>0</v>
      </c>
      <c r="BI255">
        <v>2</v>
      </c>
      <c r="BJ255" t="s">
        <v>256</v>
      </c>
      <c r="BM255">
        <v>108001</v>
      </c>
      <c r="BN255">
        <v>0</v>
      </c>
      <c r="BO255" t="s">
        <v>254</v>
      </c>
      <c r="BP255">
        <v>1</v>
      </c>
      <c r="BQ255">
        <v>3</v>
      </c>
      <c r="BR255">
        <v>0</v>
      </c>
      <c r="BS255">
        <v>33.32</v>
      </c>
      <c r="BT255">
        <v>1</v>
      </c>
      <c r="BU255">
        <v>1</v>
      </c>
      <c r="BV255">
        <v>1</v>
      </c>
      <c r="BW255">
        <v>1</v>
      </c>
      <c r="BX255">
        <v>1</v>
      </c>
      <c r="BY255" t="s">
        <v>3</v>
      </c>
      <c r="BZ255">
        <v>95</v>
      </c>
      <c r="CA255">
        <v>65</v>
      </c>
      <c r="CE255">
        <v>0</v>
      </c>
      <c r="CF255">
        <v>0</v>
      </c>
      <c r="CG255">
        <v>0</v>
      </c>
      <c r="CM255">
        <v>0</v>
      </c>
      <c r="CN255" t="s">
        <v>3</v>
      </c>
      <c r="CO255">
        <v>0</v>
      </c>
      <c r="CP255">
        <f t="shared" si="199"/>
        <v>1627.91</v>
      </c>
      <c r="CQ255">
        <f t="shared" si="200"/>
        <v>1870.7567999999999</v>
      </c>
      <c r="CR255">
        <f t="shared" si="201"/>
        <v>1911.9814999999999</v>
      </c>
      <c r="CS255">
        <f t="shared" si="202"/>
        <v>395.84160000000003</v>
      </c>
      <c r="CT255">
        <f t="shared" si="203"/>
        <v>23348.99</v>
      </c>
      <c r="CU255">
        <f t="shared" si="204"/>
        <v>0</v>
      </c>
      <c r="CV255">
        <f t="shared" si="205"/>
        <v>70.64</v>
      </c>
      <c r="CW255">
        <f t="shared" si="206"/>
        <v>0.88</v>
      </c>
      <c r="CX255">
        <f t="shared" si="207"/>
        <v>0</v>
      </c>
      <c r="CY255">
        <f t="shared" si="208"/>
        <v>1153.9989</v>
      </c>
      <c r="CZ255">
        <f t="shared" si="209"/>
        <v>740.83879999999999</v>
      </c>
      <c r="DC255" t="s">
        <v>3</v>
      </c>
      <c r="DD255" t="s">
        <v>3</v>
      </c>
      <c r="DE255" t="s">
        <v>3</v>
      </c>
      <c r="DF255" t="s">
        <v>3</v>
      </c>
      <c r="DG255" t="s">
        <v>3</v>
      </c>
      <c r="DH255" t="s">
        <v>3</v>
      </c>
      <c r="DI255" t="s">
        <v>3</v>
      </c>
      <c r="DJ255" t="s">
        <v>3</v>
      </c>
      <c r="DK255" t="s">
        <v>3</v>
      </c>
      <c r="DL255" t="s">
        <v>3</v>
      </c>
      <c r="DM255" t="s">
        <v>3</v>
      </c>
      <c r="DN255">
        <v>0</v>
      </c>
      <c r="DO255">
        <v>0</v>
      </c>
      <c r="DP255">
        <v>1</v>
      </c>
      <c r="DQ255">
        <v>1</v>
      </c>
      <c r="DU255">
        <v>1010</v>
      </c>
      <c r="DV255" t="s">
        <v>58</v>
      </c>
      <c r="DW255" t="s">
        <v>58</v>
      </c>
      <c r="DX255">
        <v>100</v>
      </c>
      <c r="DZ255" t="s">
        <v>3</v>
      </c>
      <c r="EA255" t="s">
        <v>3</v>
      </c>
      <c r="EB255" t="s">
        <v>3</v>
      </c>
      <c r="EC255" t="s">
        <v>3</v>
      </c>
      <c r="EE255">
        <v>29085386</v>
      </c>
      <c r="EF255">
        <v>3</v>
      </c>
      <c r="EG255" t="s">
        <v>226</v>
      </c>
      <c r="EH255">
        <v>0</v>
      </c>
      <c r="EI255" t="s">
        <v>3</v>
      </c>
      <c r="EJ255">
        <v>2</v>
      </c>
      <c r="EK255">
        <v>108001</v>
      </c>
      <c r="EL255" t="s">
        <v>227</v>
      </c>
      <c r="EM255" t="s">
        <v>228</v>
      </c>
      <c r="EO255" t="s">
        <v>3</v>
      </c>
      <c r="EQ255">
        <v>0</v>
      </c>
      <c r="ER255">
        <v>1442.38</v>
      </c>
      <c r="ES255">
        <v>515.36</v>
      </c>
      <c r="ET255">
        <v>226.27</v>
      </c>
      <c r="EU255">
        <v>11.88</v>
      </c>
      <c r="EV255">
        <v>700.75</v>
      </c>
      <c r="EW255">
        <v>70.64</v>
      </c>
      <c r="EX255">
        <v>0.88</v>
      </c>
      <c r="EY255">
        <v>0</v>
      </c>
      <c r="FQ255">
        <v>0</v>
      </c>
      <c r="FR255">
        <f t="shared" si="210"/>
        <v>0</v>
      </c>
      <c r="FS255">
        <v>0</v>
      </c>
      <c r="FV255" t="s">
        <v>25</v>
      </c>
      <c r="FW255" t="s">
        <v>26</v>
      </c>
      <c r="FX255">
        <v>95</v>
      </c>
      <c r="FY255">
        <v>65</v>
      </c>
      <c r="GA255" t="s">
        <v>3</v>
      </c>
      <c r="GD255">
        <v>1</v>
      </c>
      <c r="GF255">
        <v>232893932</v>
      </c>
      <c r="GG255">
        <v>2</v>
      </c>
      <c r="GH255">
        <v>1</v>
      </c>
      <c r="GI255">
        <v>2</v>
      </c>
      <c r="GJ255">
        <v>0</v>
      </c>
      <c r="GK255">
        <v>0</v>
      </c>
      <c r="GL255">
        <f t="shared" si="211"/>
        <v>0</v>
      </c>
      <c r="GM255">
        <f t="shared" si="212"/>
        <v>3522.75</v>
      </c>
      <c r="GN255">
        <f t="shared" si="213"/>
        <v>0</v>
      </c>
      <c r="GO255">
        <f t="shared" si="214"/>
        <v>3522.75</v>
      </c>
      <c r="GP255">
        <f t="shared" si="215"/>
        <v>0</v>
      </c>
      <c r="GR255">
        <v>0</v>
      </c>
      <c r="GS255">
        <v>3</v>
      </c>
      <c r="GT255">
        <v>0</v>
      </c>
      <c r="GU255" t="s">
        <v>3</v>
      </c>
      <c r="GV255">
        <f t="shared" si="216"/>
        <v>0</v>
      </c>
      <c r="GW255">
        <v>1</v>
      </c>
      <c r="GX255">
        <f t="shared" si="217"/>
        <v>0</v>
      </c>
      <c r="HA255">
        <v>0</v>
      </c>
      <c r="HB255">
        <v>0</v>
      </c>
      <c r="HC255">
        <f t="shared" si="218"/>
        <v>0</v>
      </c>
      <c r="HE255" t="s">
        <v>3</v>
      </c>
      <c r="HF255" t="s">
        <v>3</v>
      </c>
      <c r="IK255">
        <v>0</v>
      </c>
    </row>
    <row r="256" spans="1:245">
      <c r="A256">
        <v>18</v>
      </c>
      <c r="B256">
        <v>1</v>
      </c>
      <c r="C256">
        <v>335</v>
      </c>
      <c r="E256" t="s">
        <v>270</v>
      </c>
      <c r="F256" t="s">
        <v>258</v>
      </c>
      <c r="G256" t="s">
        <v>259</v>
      </c>
      <c r="H256" t="s">
        <v>237</v>
      </c>
      <c r="I256">
        <f>I255*J256</f>
        <v>6</v>
      </c>
      <c r="J256">
        <v>100</v>
      </c>
      <c r="O256">
        <f t="shared" si="184"/>
        <v>326.17</v>
      </c>
      <c r="P256">
        <f t="shared" si="185"/>
        <v>326.17</v>
      </c>
      <c r="Q256">
        <f t="shared" si="186"/>
        <v>0</v>
      </c>
      <c r="R256">
        <f t="shared" si="187"/>
        <v>0</v>
      </c>
      <c r="S256">
        <f t="shared" si="188"/>
        <v>0</v>
      </c>
      <c r="T256">
        <f t="shared" si="189"/>
        <v>0</v>
      </c>
      <c r="U256">
        <f t="shared" si="190"/>
        <v>0</v>
      </c>
      <c r="V256">
        <f t="shared" si="191"/>
        <v>0</v>
      </c>
      <c r="W256">
        <f t="shared" si="192"/>
        <v>1.74</v>
      </c>
      <c r="X256">
        <f t="shared" si="193"/>
        <v>0</v>
      </c>
      <c r="Y256">
        <f t="shared" si="194"/>
        <v>0</v>
      </c>
      <c r="AA256">
        <v>36401907</v>
      </c>
      <c r="AB256">
        <f t="shared" si="195"/>
        <v>15.27</v>
      </c>
      <c r="AC256">
        <f t="shared" si="196"/>
        <v>15.27</v>
      </c>
      <c r="AD256">
        <f>ROUND((((ET256)-(EU256))+AE256),2)</f>
        <v>0</v>
      </c>
      <c r="AE256">
        <f>ROUND((EU256),2)</f>
        <v>0</v>
      </c>
      <c r="AF256">
        <f>ROUND((EV256),2)</f>
        <v>0</v>
      </c>
      <c r="AG256">
        <f t="shared" si="197"/>
        <v>0</v>
      </c>
      <c r="AH256">
        <f>(EW256)</f>
        <v>0</v>
      </c>
      <c r="AI256">
        <f>(EX256)</f>
        <v>0</v>
      </c>
      <c r="AJ256">
        <f t="shared" si="198"/>
        <v>0.28999999999999998</v>
      </c>
      <c r="AK256">
        <v>15.27</v>
      </c>
      <c r="AL256">
        <v>15.27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0.28999999999999998</v>
      </c>
      <c r="AT256">
        <v>0</v>
      </c>
      <c r="AU256">
        <v>0</v>
      </c>
      <c r="AV256">
        <v>1</v>
      </c>
      <c r="AW256">
        <v>1</v>
      </c>
      <c r="AZ256">
        <v>1</v>
      </c>
      <c r="BA256">
        <v>1</v>
      </c>
      <c r="BB256">
        <v>1</v>
      </c>
      <c r="BC256">
        <v>3.56</v>
      </c>
      <c r="BD256" t="s">
        <v>3</v>
      </c>
      <c r="BE256" t="s">
        <v>3</v>
      </c>
      <c r="BF256" t="s">
        <v>3</v>
      </c>
      <c r="BG256" t="s">
        <v>3</v>
      </c>
      <c r="BH256">
        <v>3</v>
      </c>
      <c r="BI256">
        <v>2</v>
      </c>
      <c r="BJ256" t="s">
        <v>260</v>
      </c>
      <c r="BM256">
        <v>500002</v>
      </c>
      <c r="BN256">
        <v>0</v>
      </c>
      <c r="BO256" t="s">
        <v>258</v>
      </c>
      <c r="BP256">
        <v>1</v>
      </c>
      <c r="BQ256">
        <v>12</v>
      </c>
      <c r="BR256">
        <v>0</v>
      </c>
      <c r="BS256">
        <v>1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3</v>
      </c>
      <c r="BZ256">
        <v>0</v>
      </c>
      <c r="CA256">
        <v>0</v>
      </c>
      <c r="CE256">
        <v>0</v>
      </c>
      <c r="CF256">
        <v>0</v>
      </c>
      <c r="CG256">
        <v>0</v>
      </c>
      <c r="CM256">
        <v>0</v>
      </c>
      <c r="CN256" t="s">
        <v>3</v>
      </c>
      <c r="CO256">
        <v>0</v>
      </c>
      <c r="CP256">
        <f t="shared" si="199"/>
        <v>326.17</v>
      </c>
      <c r="CQ256">
        <f t="shared" si="200"/>
        <v>54.361199999999997</v>
      </c>
      <c r="CR256">
        <f t="shared" si="201"/>
        <v>0</v>
      </c>
      <c r="CS256">
        <f t="shared" si="202"/>
        <v>0</v>
      </c>
      <c r="CT256">
        <f t="shared" si="203"/>
        <v>0</v>
      </c>
      <c r="CU256">
        <f t="shared" si="204"/>
        <v>0</v>
      </c>
      <c r="CV256">
        <f t="shared" si="205"/>
        <v>0</v>
      </c>
      <c r="CW256">
        <f t="shared" si="206"/>
        <v>0</v>
      </c>
      <c r="CX256">
        <f t="shared" si="207"/>
        <v>0.28999999999999998</v>
      </c>
      <c r="CY256">
        <f t="shared" si="208"/>
        <v>0</v>
      </c>
      <c r="CZ256">
        <f t="shared" si="209"/>
        <v>0</v>
      </c>
      <c r="DC256" t="s">
        <v>3</v>
      </c>
      <c r="DD256" t="s">
        <v>3</v>
      </c>
      <c r="DE256" t="s">
        <v>3</v>
      </c>
      <c r="DF256" t="s">
        <v>3</v>
      </c>
      <c r="DG256" t="s">
        <v>3</v>
      </c>
      <c r="DH256" t="s">
        <v>3</v>
      </c>
      <c r="DI256" t="s">
        <v>3</v>
      </c>
      <c r="DJ256" t="s">
        <v>3</v>
      </c>
      <c r="DK256" t="s">
        <v>3</v>
      </c>
      <c r="DL256" t="s">
        <v>3</v>
      </c>
      <c r="DM256" t="s">
        <v>3</v>
      </c>
      <c r="DN256">
        <v>0</v>
      </c>
      <c r="DO256">
        <v>0</v>
      </c>
      <c r="DP256">
        <v>1</v>
      </c>
      <c r="DQ256">
        <v>1</v>
      </c>
      <c r="DU256">
        <v>1010</v>
      </c>
      <c r="DV256" t="s">
        <v>237</v>
      </c>
      <c r="DW256" t="s">
        <v>237</v>
      </c>
      <c r="DX256">
        <v>1</v>
      </c>
      <c r="DZ256" t="s">
        <v>3</v>
      </c>
      <c r="EA256" t="s">
        <v>3</v>
      </c>
      <c r="EB256" t="s">
        <v>3</v>
      </c>
      <c r="EC256" t="s">
        <v>3</v>
      </c>
      <c r="EE256">
        <v>29085444</v>
      </c>
      <c r="EF256">
        <v>12</v>
      </c>
      <c r="EG256" t="s">
        <v>32</v>
      </c>
      <c r="EH256">
        <v>0</v>
      </c>
      <c r="EI256" t="s">
        <v>3</v>
      </c>
      <c r="EJ256">
        <v>2</v>
      </c>
      <c r="EK256">
        <v>500002</v>
      </c>
      <c r="EL256" t="s">
        <v>33</v>
      </c>
      <c r="EM256" t="s">
        <v>34</v>
      </c>
      <c r="EO256" t="s">
        <v>3</v>
      </c>
      <c r="EQ256">
        <v>0</v>
      </c>
      <c r="ER256">
        <v>15.27</v>
      </c>
      <c r="ES256">
        <v>15.27</v>
      </c>
      <c r="ET256">
        <v>0</v>
      </c>
      <c r="EU256">
        <v>0</v>
      </c>
      <c r="EV256">
        <v>0</v>
      </c>
      <c r="EW256">
        <v>0</v>
      </c>
      <c r="EX256">
        <v>0</v>
      </c>
      <c r="FQ256">
        <v>0</v>
      </c>
      <c r="FR256">
        <f t="shared" si="210"/>
        <v>0</v>
      </c>
      <c r="FS256">
        <v>0</v>
      </c>
      <c r="FX256">
        <v>0</v>
      </c>
      <c r="FY256">
        <v>0</v>
      </c>
      <c r="GA256" t="s">
        <v>3</v>
      </c>
      <c r="GD256">
        <v>1</v>
      </c>
      <c r="GF256">
        <v>-1432988646</v>
      </c>
      <c r="GG256">
        <v>2</v>
      </c>
      <c r="GH256">
        <v>1</v>
      </c>
      <c r="GI256">
        <v>2</v>
      </c>
      <c r="GJ256">
        <v>0</v>
      </c>
      <c r="GK256">
        <v>0</v>
      </c>
      <c r="GL256">
        <f t="shared" si="211"/>
        <v>0</v>
      </c>
      <c r="GM256">
        <f t="shared" si="212"/>
        <v>326.17</v>
      </c>
      <c r="GN256">
        <f t="shared" si="213"/>
        <v>0</v>
      </c>
      <c r="GO256">
        <f t="shared" si="214"/>
        <v>326.17</v>
      </c>
      <c r="GP256">
        <f t="shared" si="215"/>
        <v>0</v>
      </c>
      <c r="GR256">
        <v>0</v>
      </c>
      <c r="GS256">
        <v>3</v>
      </c>
      <c r="GT256">
        <v>0</v>
      </c>
      <c r="GU256" t="s">
        <v>3</v>
      </c>
      <c r="GV256">
        <f t="shared" si="216"/>
        <v>0</v>
      </c>
      <c r="GW256">
        <v>1</v>
      </c>
      <c r="GX256">
        <f t="shared" si="217"/>
        <v>0</v>
      </c>
      <c r="HA256">
        <v>0</v>
      </c>
      <c r="HB256">
        <v>0</v>
      </c>
      <c r="HC256">
        <f t="shared" si="218"/>
        <v>0</v>
      </c>
      <c r="HE256" t="s">
        <v>3</v>
      </c>
      <c r="HF256" t="s">
        <v>3</v>
      </c>
      <c r="IK256">
        <v>0</v>
      </c>
    </row>
    <row r="258" spans="1:206">
      <c r="A258" s="2">
        <v>51</v>
      </c>
      <c r="B258" s="2">
        <f>B225</f>
        <v>1</v>
      </c>
      <c r="C258" s="2">
        <f>A225</f>
        <v>5</v>
      </c>
      <c r="D258" s="2">
        <f>ROW(A225)</f>
        <v>225</v>
      </c>
      <c r="E258" s="2"/>
      <c r="F258" s="2" t="str">
        <f>IF(F225&lt;&gt;"",F225,"")</f>
        <v>Новый подраздел</v>
      </c>
      <c r="G258" s="2" t="str">
        <f>IF(G225&lt;&gt;"",G225,"")</f>
        <v>ремонт</v>
      </c>
      <c r="H258" s="2">
        <v>0</v>
      </c>
      <c r="I258" s="2"/>
      <c r="J258" s="2"/>
      <c r="K258" s="2"/>
      <c r="L258" s="2"/>
      <c r="M258" s="2"/>
      <c r="N258" s="2"/>
      <c r="O258" s="2">
        <f t="shared" ref="O258:T258" si="224">ROUND(AB258,2)</f>
        <v>96065.59</v>
      </c>
      <c r="P258" s="2">
        <f t="shared" si="224"/>
        <v>64221.26</v>
      </c>
      <c r="Q258" s="2">
        <f t="shared" si="224"/>
        <v>1281.98</v>
      </c>
      <c r="R258" s="2">
        <f t="shared" si="224"/>
        <v>498.63</v>
      </c>
      <c r="S258" s="2">
        <f t="shared" si="224"/>
        <v>30562.35</v>
      </c>
      <c r="T258" s="2">
        <f t="shared" si="224"/>
        <v>0</v>
      </c>
      <c r="U258" s="2">
        <f>AH258</f>
        <v>102.10397250000001</v>
      </c>
      <c r="V258" s="2">
        <f>AI258</f>
        <v>1.4069125</v>
      </c>
      <c r="W258" s="2">
        <f>ROUND(AJ258,2)</f>
        <v>511.48</v>
      </c>
      <c r="X258" s="2">
        <f>ROUND(AK258,2)</f>
        <v>27498.98</v>
      </c>
      <c r="Y258" s="2">
        <f>ROUND(AL258,2)</f>
        <v>13843.55</v>
      </c>
      <c r="Z258" s="2"/>
      <c r="AA258" s="2"/>
      <c r="AB258" s="2">
        <f>ROUND(SUMIF(AA229:AA256,"=36401907",O229:O256),2)</f>
        <v>96065.59</v>
      </c>
      <c r="AC258" s="2">
        <f>ROUND(SUMIF(AA229:AA256,"=36401907",P229:P256),2)</f>
        <v>64221.26</v>
      </c>
      <c r="AD258" s="2">
        <f>ROUND(SUMIF(AA229:AA256,"=36401907",Q229:Q256),2)</f>
        <v>1281.98</v>
      </c>
      <c r="AE258" s="2">
        <f>ROUND(SUMIF(AA229:AA256,"=36401907",R229:R256),2)</f>
        <v>498.63</v>
      </c>
      <c r="AF258" s="2">
        <f>ROUND(SUMIF(AA229:AA256,"=36401907",S229:S256),2)</f>
        <v>30562.35</v>
      </c>
      <c r="AG258" s="2">
        <f>ROUND(SUMIF(AA229:AA256,"=36401907",T229:T256),2)</f>
        <v>0</v>
      </c>
      <c r="AH258" s="2">
        <f>SUMIF(AA229:AA256,"=36401907",U229:U256)</f>
        <v>102.10397250000001</v>
      </c>
      <c r="AI258" s="2">
        <f>SUMIF(AA229:AA256,"=36401907",V229:V256)</f>
        <v>1.4069125</v>
      </c>
      <c r="AJ258" s="2">
        <f>ROUND(SUMIF(AA229:AA256,"=36401907",W229:W256),2)</f>
        <v>511.48</v>
      </c>
      <c r="AK258" s="2">
        <f>ROUND(SUMIF(AA229:AA256,"=36401907",X229:X256),2)</f>
        <v>27498.98</v>
      </c>
      <c r="AL258" s="2">
        <f>ROUND(SUMIF(AA229:AA256,"=36401907",Y229:Y256),2)</f>
        <v>13843.55</v>
      </c>
      <c r="AM258" s="2"/>
      <c r="AN258" s="2"/>
      <c r="AO258" s="2">
        <f t="shared" ref="AO258:BD258" si="225">ROUND(BX258,2)</f>
        <v>0</v>
      </c>
      <c r="AP258" s="2">
        <f t="shared" si="225"/>
        <v>0</v>
      </c>
      <c r="AQ258" s="2">
        <f t="shared" si="225"/>
        <v>0</v>
      </c>
      <c r="AR258" s="2">
        <f t="shared" si="225"/>
        <v>137408.12</v>
      </c>
      <c r="AS258" s="2">
        <f t="shared" si="225"/>
        <v>132041.98000000001</v>
      </c>
      <c r="AT258" s="2">
        <f t="shared" si="225"/>
        <v>5366.14</v>
      </c>
      <c r="AU258" s="2">
        <f t="shared" si="225"/>
        <v>0</v>
      </c>
      <c r="AV258" s="2">
        <f t="shared" si="225"/>
        <v>64221.26</v>
      </c>
      <c r="AW258" s="2">
        <f t="shared" si="225"/>
        <v>64221.26</v>
      </c>
      <c r="AX258" s="2">
        <f t="shared" si="225"/>
        <v>0</v>
      </c>
      <c r="AY258" s="2">
        <f t="shared" si="225"/>
        <v>64221.26</v>
      </c>
      <c r="AZ258" s="2">
        <f t="shared" si="225"/>
        <v>0</v>
      </c>
      <c r="BA258" s="2">
        <f t="shared" si="225"/>
        <v>0</v>
      </c>
      <c r="BB258" s="2">
        <f t="shared" si="225"/>
        <v>0</v>
      </c>
      <c r="BC258" s="2">
        <f t="shared" si="225"/>
        <v>0</v>
      </c>
      <c r="BD258" s="2">
        <f t="shared" si="225"/>
        <v>0</v>
      </c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>
        <f>ROUND(SUMIF(AA229:AA256,"=36401907",FQ229:FQ256),2)</f>
        <v>0</v>
      </c>
      <c r="BY258" s="2">
        <f>ROUND(SUMIF(AA229:AA256,"=36401907",FR229:FR256),2)</f>
        <v>0</v>
      </c>
      <c r="BZ258" s="2">
        <f>ROUND(SUMIF(AA229:AA256,"=36401907",GL229:GL256),2)</f>
        <v>0</v>
      </c>
      <c r="CA258" s="2">
        <f>ROUND(SUMIF(AA229:AA256,"=36401907",GM229:GM256),2)</f>
        <v>137408.12</v>
      </c>
      <c r="CB258" s="2">
        <f>ROUND(SUMIF(AA229:AA256,"=36401907",GN229:GN256),2)</f>
        <v>132041.98000000001</v>
      </c>
      <c r="CC258" s="2">
        <f>ROUND(SUMIF(AA229:AA256,"=36401907",GO229:GO256),2)</f>
        <v>5366.14</v>
      </c>
      <c r="CD258" s="2">
        <f>ROUND(SUMIF(AA229:AA256,"=36401907",GP229:GP256),2)</f>
        <v>0</v>
      </c>
      <c r="CE258" s="2">
        <f>AC258-BX258</f>
        <v>64221.26</v>
      </c>
      <c r="CF258" s="2">
        <f>AC258-BY258</f>
        <v>64221.26</v>
      </c>
      <c r="CG258" s="2">
        <f>BX258-BZ258</f>
        <v>0</v>
      </c>
      <c r="CH258" s="2">
        <f>AC258-BX258-BY258+BZ258</f>
        <v>64221.26</v>
      </c>
      <c r="CI258" s="2">
        <f>BY258-BZ258</f>
        <v>0</v>
      </c>
      <c r="CJ258" s="2">
        <f>ROUND(SUMIF(AA229:AA256,"=36401907",GX229:GX256),2)</f>
        <v>0</v>
      </c>
      <c r="CK258" s="2">
        <f>ROUND(SUMIF(AA229:AA256,"=36401907",GY229:GY256),2)</f>
        <v>0</v>
      </c>
      <c r="CL258" s="2">
        <f>ROUND(SUMIF(AA229:AA256,"=36401907",GZ229:GZ256),2)</f>
        <v>0</v>
      </c>
      <c r="CM258" s="2">
        <f>ROUND(SUMIF(AA229:AA256,"=36401907",HD229:HD256),2)</f>
        <v>0</v>
      </c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>
        <v>0</v>
      </c>
    </row>
    <row r="260" spans="1:206">
      <c r="A260" s="4">
        <v>50</v>
      </c>
      <c r="B260" s="4">
        <v>0</v>
      </c>
      <c r="C260" s="4">
        <v>0</v>
      </c>
      <c r="D260" s="4">
        <v>1</v>
      </c>
      <c r="E260" s="4">
        <v>201</v>
      </c>
      <c r="F260" s="4">
        <f>ROUND(Source!O258,O260)</f>
        <v>96065.59</v>
      </c>
      <c r="G260" s="4" t="s">
        <v>71</v>
      </c>
      <c r="H260" s="4" t="s">
        <v>72</v>
      </c>
      <c r="I260" s="4"/>
      <c r="J260" s="4"/>
      <c r="K260" s="4">
        <v>201</v>
      </c>
      <c r="L260" s="4">
        <v>1</v>
      </c>
      <c r="M260" s="4">
        <v>3</v>
      </c>
      <c r="N260" s="4" t="s">
        <v>3</v>
      </c>
      <c r="O260" s="4">
        <v>2</v>
      </c>
      <c r="P260" s="4"/>
      <c r="Q260" s="4"/>
      <c r="R260" s="4"/>
      <c r="S260" s="4"/>
      <c r="T260" s="4"/>
      <c r="U260" s="4"/>
      <c r="V260" s="4"/>
      <c r="W260" s="4"/>
    </row>
    <row r="261" spans="1:206">
      <c r="A261" s="4">
        <v>50</v>
      </c>
      <c r="B261" s="4">
        <v>0</v>
      </c>
      <c r="C261" s="4">
        <v>0</v>
      </c>
      <c r="D261" s="4">
        <v>1</v>
      </c>
      <c r="E261" s="4">
        <v>202</v>
      </c>
      <c r="F261" s="4">
        <f>ROUND(Source!P258,O261)</f>
        <v>64221.26</v>
      </c>
      <c r="G261" s="4" t="s">
        <v>73</v>
      </c>
      <c r="H261" s="4" t="s">
        <v>74</v>
      </c>
      <c r="I261" s="4"/>
      <c r="J261" s="4"/>
      <c r="K261" s="4">
        <v>202</v>
      </c>
      <c r="L261" s="4">
        <v>2</v>
      </c>
      <c r="M261" s="4">
        <v>3</v>
      </c>
      <c r="N261" s="4" t="s">
        <v>3</v>
      </c>
      <c r="O261" s="4">
        <v>2</v>
      </c>
      <c r="P261" s="4"/>
      <c r="Q261" s="4"/>
      <c r="R261" s="4"/>
      <c r="S261" s="4"/>
      <c r="T261" s="4"/>
      <c r="U261" s="4"/>
      <c r="V261" s="4"/>
      <c r="W261" s="4"/>
    </row>
    <row r="262" spans="1:206">
      <c r="A262" s="4">
        <v>50</v>
      </c>
      <c r="B262" s="4">
        <v>0</v>
      </c>
      <c r="C262" s="4">
        <v>0</v>
      </c>
      <c r="D262" s="4">
        <v>1</v>
      </c>
      <c r="E262" s="4">
        <v>222</v>
      </c>
      <c r="F262" s="4">
        <f>ROUND(Source!AO258,O262)</f>
        <v>0</v>
      </c>
      <c r="G262" s="4" t="s">
        <v>75</v>
      </c>
      <c r="H262" s="4" t="s">
        <v>76</v>
      </c>
      <c r="I262" s="4"/>
      <c r="J262" s="4"/>
      <c r="K262" s="4">
        <v>222</v>
      </c>
      <c r="L262" s="4">
        <v>3</v>
      </c>
      <c r="M262" s="4">
        <v>3</v>
      </c>
      <c r="N262" s="4" t="s">
        <v>3</v>
      </c>
      <c r="O262" s="4">
        <v>2</v>
      </c>
      <c r="P262" s="4"/>
      <c r="Q262" s="4"/>
      <c r="R262" s="4"/>
      <c r="S262" s="4"/>
      <c r="T262" s="4"/>
      <c r="U262" s="4"/>
      <c r="V262" s="4"/>
      <c r="W262" s="4"/>
    </row>
    <row r="263" spans="1:206">
      <c r="A263" s="4">
        <v>50</v>
      </c>
      <c r="B263" s="4">
        <v>0</v>
      </c>
      <c r="C263" s="4">
        <v>0</v>
      </c>
      <c r="D263" s="4">
        <v>1</v>
      </c>
      <c r="E263" s="4">
        <v>225</v>
      </c>
      <c r="F263" s="4">
        <f>ROUND(Source!AV258,O263)</f>
        <v>64221.26</v>
      </c>
      <c r="G263" s="4" t="s">
        <v>77</v>
      </c>
      <c r="H263" s="4" t="s">
        <v>78</v>
      </c>
      <c r="I263" s="4"/>
      <c r="J263" s="4"/>
      <c r="K263" s="4">
        <v>225</v>
      </c>
      <c r="L263" s="4">
        <v>4</v>
      </c>
      <c r="M263" s="4">
        <v>3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/>
    </row>
    <row r="264" spans="1:206">
      <c r="A264" s="4">
        <v>50</v>
      </c>
      <c r="B264" s="4">
        <v>0</v>
      </c>
      <c r="C264" s="4">
        <v>0</v>
      </c>
      <c r="D264" s="4">
        <v>1</v>
      </c>
      <c r="E264" s="4">
        <v>226</v>
      </c>
      <c r="F264" s="4">
        <f>ROUND(Source!AW258,O264)</f>
        <v>64221.26</v>
      </c>
      <c r="G264" s="4" t="s">
        <v>79</v>
      </c>
      <c r="H264" s="4" t="s">
        <v>80</v>
      </c>
      <c r="I264" s="4"/>
      <c r="J264" s="4"/>
      <c r="K264" s="4">
        <v>226</v>
      </c>
      <c r="L264" s="4">
        <v>5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/>
    </row>
    <row r="265" spans="1:206">
      <c r="A265" s="4">
        <v>50</v>
      </c>
      <c r="B265" s="4">
        <v>0</v>
      </c>
      <c r="C265" s="4">
        <v>0</v>
      </c>
      <c r="D265" s="4">
        <v>1</v>
      </c>
      <c r="E265" s="4">
        <v>227</v>
      </c>
      <c r="F265" s="4">
        <f>ROUND(Source!AX258,O265)</f>
        <v>0</v>
      </c>
      <c r="G265" s="4" t="s">
        <v>81</v>
      </c>
      <c r="H265" s="4" t="s">
        <v>82</v>
      </c>
      <c r="I265" s="4"/>
      <c r="J265" s="4"/>
      <c r="K265" s="4">
        <v>227</v>
      </c>
      <c r="L265" s="4">
        <v>6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/>
    </row>
    <row r="266" spans="1:206">
      <c r="A266" s="4">
        <v>50</v>
      </c>
      <c r="B266" s="4">
        <v>0</v>
      </c>
      <c r="C266" s="4">
        <v>0</v>
      </c>
      <c r="D266" s="4">
        <v>1</v>
      </c>
      <c r="E266" s="4">
        <v>228</v>
      </c>
      <c r="F266" s="4">
        <f>ROUND(Source!AY258,O266)</f>
        <v>64221.26</v>
      </c>
      <c r="G266" s="4" t="s">
        <v>83</v>
      </c>
      <c r="H266" s="4" t="s">
        <v>84</v>
      </c>
      <c r="I266" s="4"/>
      <c r="J266" s="4"/>
      <c r="K266" s="4">
        <v>228</v>
      </c>
      <c r="L266" s="4">
        <v>7</v>
      </c>
      <c r="M266" s="4">
        <v>3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/>
    </row>
    <row r="267" spans="1:206">
      <c r="A267" s="4">
        <v>50</v>
      </c>
      <c r="B267" s="4">
        <v>0</v>
      </c>
      <c r="C267" s="4">
        <v>0</v>
      </c>
      <c r="D267" s="4">
        <v>1</v>
      </c>
      <c r="E267" s="4">
        <v>216</v>
      </c>
      <c r="F267" s="4">
        <f>ROUND(Source!AP258,O267)</f>
        <v>0</v>
      </c>
      <c r="G267" s="4" t="s">
        <v>85</v>
      </c>
      <c r="H267" s="4" t="s">
        <v>86</v>
      </c>
      <c r="I267" s="4"/>
      <c r="J267" s="4"/>
      <c r="K267" s="4">
        <v>216</v>
      </c>
      <c r="L267" s="4">
        <v>8</v>
      </c>
      <c r="M267" s="4">
        <v>3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/>
    </row>
    <row r="268" spans="1:206">
      <c r="A268" s="4">
        <v>50</v>
      </c>
      <c r="B268" s="4">
        <v>0</v>
      </c>
      <c r="C268" s="4">
        <v>0</v>
      </c>
      <c r="D268" s="4">
        <v>1</v>
      </c>
      <c r="E268" s="4">
        <v>223</v>
      </c>
      <c r="F268" s="4">
        <f>ROUND(Source!AQ258,O268)</f>
        <v>0</v>
      </c>
      <c r="G268" s="4" t="s">
        <v>87</v>
      </c>
      <c r="H268" s="4" t="s">
        <v>88</v>
      </c>
      <c r="I268" s="4"/>
      <c r="J268" s="4"/>
      <c r="K268" s="4">
        <v>223</v>
      </c>
      <c r="L268" s="4">
        <v>9</v>
      </c>
      <c r="M268" s="4">
        <v>3</v>
      </c>
      <c r="N268" s="4" t="s">
        <v>3</v>
      </c>
      <c r="O268" s="4">
        <v>2</v>
      </c>
      <c r="P268" s="4"/>
      <c r="Q268" s="4"/>
      <c r="R268" s="4"/>
      <c r="S268" s="4"/>
      <c r="T268" s="4"/>
      <c r="U268" s="4"/>
      <c r="V268" s="4"/>
      <c r="W268" s="4"/>
    </row>
    <row r="269" spans="1:206">
      <c r="A269" s="4">
        <v>50</v>
      </c>
      <c r="B269" s="4">
        <v>0</v>
      </c>
      <c r="C269" s="4">
        <v>0</v>
      </c>
      <c r="D269" s="4">
        <v>1</v>
      </c>
      <c r="E269" s="4">
        <v>229</v>
      </c>
      <c r="F269" s="4">
        <f>ROUND(Source!AZ258,O269)</f>
        <v>0</v>
      </c>
      <c r="G269" s="4" t="s">
        <v>89</v>
      </c>
      <c r="H269" s="4" t="s">
        <v>90</v>
      </c>
      <c r="I269" s="4"/>
      <c r="J269" s="4"/>
      <c r="K269" s="4">
        <v>229</v>
      </c>
      <c r="L269" s="4">
        <v>10</v>
      </c>
      <c r="M269" s="4">
        <v>3</v>
      </c>
      <c r="N269" s="4" t="s">
        <v>3</v>
      </c>
      <c r="O269" s="4">
        <v>2</v>
      </c>
      <c r="P269" s="4"/>
      <c r="Q269" s="4"/>
      <c r="R269" s="4"/>
      <c r="S269" s="4"/>
      <c r="T269" s="4"/>
      <c r="U269" s="4"/>
      <c r="V269" s="4"/>
      <c r="W269" s="4"/>
    </row>
    <row r="270" spans="1:206">
      <c r="A270" s="4">
        <v>50</v>
      </c>
      <c r="B270" s="4">
        <v>0</v>
      </c>
      <c r="C270" s="4">
        <v>0</v>
      </c>
      <c r="D270" s="4">
        <v>1</v>
      </c>
      <c r="E270" s="4">
        <v>203</v>
      </c>
      <c r="F270" s="4">
        <f>ROUND(Source!Q258,O270)</f>
        <v>1281.98</v>
      </c>
      <c r="G270" s="4" t="s">
        <v>91</v>
      </c>
      <c r="H270" s="4" t="s">
        <v>92</v>
      </c>
      <c r="I270" s="4"/>
      <c r="J270" s="4"/>
      <c r="K270" s="4">
        <v>203</v>
      </c>
      <c r="L270" s="4">
        <v>11</v>
      </c>
      <c r="M270" s="4">
        <v>3</v>
      </c>
      <c r="N270" s="4" t="s">
        <v>3</v>
      </c>
      <c r="O270" s="4">
        <v>2</v>
      </c>
      <c r="P270" s="4"/>
      <c r="Q270" s="4"/>
      <c r="R270" s="4"/>
      <c r="S270" s="4"/>
      <c r="T270" s="4"/>
      <c r="U270" s="4"/>
      <c r="V270" s="4"/>
      <c r="W270" s="4"/>
    </row>
    <row r="271" spans="1:206">
      <c r="A271" s="4">
        <v>50</v>
      </c>
      <c r="B271" s="4">
        <v>0</v>
      </c>
      <c r="C271" s="4">
        <v>0</v>
      </c>
      <c r="D271" s="4">
        <v>1</v>
      </c>
      <c r="E271" s="4">
        <v>231</v>
      </c>
      <c r="F271" s="4">
        <f>ROUND(Source!BB258,O271)</f>
        <v>0</v>
      </c>
      <c r="G271" s="4" t="s">
        <v>93</v>
      </c>
      <c r="H271" s="4" t="s">
        <v>94</v>
      </c>
      <c r="I271" s="4"/>
      <c r="J271" s="4"/>
      <c r="K271" s="4">
        <v>231</v>
      </c>
      <c r="L271" s="4">
        <v>12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/>
    </row>
    <row r="272" spans="1:206">
      <c r="A272" s="4">
        <v>50</v>
      </c>
      <c r="B272" s="4">
        <v>0</v>
      </c>
      <c r="C272" s="4">
        <v>0</v>
      </c>
      <c r="D272" s="4">
        <v>1</v>
      </c>
      <c r="E272" s="4">
        <v>204</v>
      </c>
      <c r="F272" s="4">
        <f>ROUND(Source!R258,O272)</f>
        <v>498.63</v>
      </c>
      <c r="G272" s="4" t="s">
        <v>95</v>
      </c>
      <c r="H272" s="4" t="s">
        <v>96</v>
      </c>
      <c r="I272" s="4"/>
      <c r="J272" s="4"/>
      <c r="K272" s="4">
        <v>204</v>
      </c>
      <c r="L272" s="4">
        <v>13</v>
      </c>
      <c r="M272" s="4">
        <v>3</v>
      </c>
      <c r="N272" s="4" t="s">
        <v>3</v>
      </c>
      <c r="O272" s="4">
        <v>2</v>
      </c>
      <c r="P272" s="4"/>
      <c r="Q272" s="4"/>
      <c r="R272" s="4"/>
      <c r="S272" s="4"/>
      <c r="T272" s="4"/>
      <c r="U272" s="4"/>
      <c r="V272" s="4"/>
      <c r="W272" s="4"/>
    </row>
    <row r="273" spans="1:23">
      <c r="A273" s="4">
        <v>50</v>
      </c>
      <c r="B273" s="4">
        <v>0</v>
      </c>
      <c r="C273" s="4">
        <v>0</v>
      </c>
      <c r="D273" s="4">
        <v>1</v>
      </c>
      <c r="E273" s="4">
        <v>205</v>
      </c>
      <c r="F273" s="4">
        <f>ROUND(Source!S258,O273)</f>
        <v>30562.35</v>
      </c>
      <c r="G273" s="4" t="s">
        <v>97</v>
      </c>
      <c r="H273" s="4" t="s">
        <v>98</v>
      </c>
      <c r="I273" s="4"/>
      <c r="J273" s="4"/>
      <c r="K273" s="4">
        <v>205</v>
      </c>
      <c r="L273" s="4">
        <v>14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/>
    </row>
    <row r="274" spans="1:23">
      <c r="A274" s="4">
        <v>50</v>
      </c>
      <c r="B274" s="4">
        <v>0</v>
      </c>
      <c r="C274" s="4">
        <v>0</v>
      </c>
      <c r="D274" s="4">
        <v>1</v>
      </c>
      <c r="E274" s="4">
        <v>232</v>
      </c>
      <c r="F274" s="4">
        <f>ROUND(Source!BC258,O274)</f>
        <v>0</v>
      </c>
      <c r="G274" s="4" t="s">
        <v>99</v>
      </c>
      <c r="H274" s="4" t="s">
        <v>100</v>
      </c>
      <c r="I274" s="4"/>
      <c r="J274" s="4"/>
      <c r="K274" s="4">
        <v>232</v>
      </c>
      <c r="L274" s="4">
        <v>15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/>
    </row>
    <row r="275" spans="1:23">
      <c r="A275" s="4">
        <v>50</v>
      </c>
      <c r="B275" s="4">
        <v>0</v>
      </c>
      <c r="C275" s="4">
        <v>0</v>
      </c>
      <c r="D275" s="4">
        <v>1</v>
      </c>
      <c r="E275" s="4">
        <v>214</v>
      </c>
      <c r="F275" s="4">
        <f>ROUND(Source!AS258,O275)</f>
        <v>132041.98000000001</v>
      </c>
      <c r="G275" s="4" t="s">
        <v>101</v>
      </c>
      <c r="H275" s="4" t="s">
        <v>102</v>
      </c>
      <c r="I275" s="4"/>
      <c r="J275" s="4"/>
      <c r="K275" s="4">
        <v>214</v>
      </c>
      <c r="L275" s="4">
        <v>16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/>
    </row>
    <row r="276" spans="1:23">
      <c r="A276" s="4">
        <v>50</v>
      </c>
      <c r="B276" s="4">
        <v>0</v>
      </c>
      <c r="C276" s="4">
        <v>0</v>
      </c>
      <c r="D276" s="4">
        <v>1</v>
      </c>
      <c r="E276" s="4">
        <v>215</v>
      </c>
      <c r="F276" s="4">
        <f>ROUND(Source!AT258,O276)</f>
        <v>5366.14</v>
      </c>
      <c r="G276" s="4" t="s">
        <v>103</v>
      </c>
      <c r="H276" s="4" t="s">
        <v>104</v>
      </c>
      <c r="I276" s="4"/>
      <c r="J276" s="4"/>
      <c r="K276" s="4">
        <v>215</v>
      </c>
      <c r="L276" s="4">
        <v>17</v>
      </c>
      <c r="M276" s="4">
        <v>3</v>
      </c>
      <c r="N276" s="4" t="s">
        <v>3</v>
      </c>
      <c r="O276" s="4">
        <v>2</v>
      </c>
      <c r="P276" s="4"/>
      <c r="Q276" s="4"/>
      <c r="R276" s="4"/>
      <c r="S276" s="4"/>
      <c r="T276" s="4"/>
      <c r="U276" s="4"/>
      <c r="V276" s="4"/>
      <c r="W276" s="4"/>
    </row>
    <row r="277" spans="1:23">
      <c r="A277" s="4">
        <v>50</v>
      </c>
      <c r="B277" s="4">
        <v>0</v>
      </c>
      <c r="C277" s="4">
        <v>0</v>
      </c>
      <c r="D277" s="4">
        <v>1</v>
      </c>
      <c r="E277" s="4">
        <v>217</v>
      </c>
      <c r="F277" s="4">
        <f>ROUND(Source!AU258,O277)</f>
        <v>0</v>
      </c>
      <c r="G277" s="4" t="s">
        <v>105</v>
      </c>
      <c r="H277" s="4" t="s">
        <v>106</v>
      </c>
      <c r="I277" s="4"/>
      <c r="J277" s="4"/>
      <c r="K277" s="4">
        <v>217</v>
      </c>
      <c r="L277" s="4">
        <v>18</v>
      </c>
      <c r="M277" s="4">
        <v>3</v>
      </c>
      <c r="N277" s="4" t="s">
        <v>3</v>
      </c>
      <c r="O277" s="4">
        <v>2</v>
      </c>
      <c r="P277" s="4"/>
      <c r="Q277" s="4"/>
      <c r="R277" s="4"/>
      <c r="S277" s="4"/>
      <c r="T277" s="4"/>
      <c r="U277" s="4"/>
      <c r="V277" s="4"/>
      <c r="W277" s="4"/>
    </row>
    <row r="278" spans="1:23">
      <c r="A278" s="4">
        <v>50</v>
      </c>
      <c r="B278" s="4">
        <v>0</v>
      </c>
      <c r="C278" s="4">
        <v>0</v>
      </c>
      <c r="D278" s="4">
        <v>1</v>
      </c>
      <c r="E278" s="4">
        <v>230</v>
      </c>
      <c r="F278" s="4">
        <f>ROUND(Source!BA258,O278)</f>
        <v>0</v>
      </c>
      <c r="G278" s="4" t="s">
        <v>107</v>
      </c>
      <c r="H278" s="4" t="s">
        <v>108</v>
      </c>
      <c r="I278" s="4"/>
      <c r="J278" s="4"/>
      <c r="K278" s="4">
        <v>230</v>
      </c>
      <c r="L278" s="4">
        <v>19</v>
      </c>
      <c r="M278" s="4">
        <v>3</v>
      </c>
      <c r="N278" s="4" t="s">
        <v>3</v>
      </c>
      <c r="O278" s="4">
        <v>2</v>
      </c>
      <c r="P278" s="4"/>
      <c r="Q278" s="4"/>
      <c r="R278" s="4"/>
      <c r="S278" s="4"/>
      <c r="T278" s="4"/>
      <c r="U278" s="4"/>
      <c r="V278" s="4"/>
      <c r="W278" s="4"/>
    </row>
    <row r="279" spans="1:23">
      <c r="A279" s="4">
        <v>50</v>
      </c>
      <c r="B279" s="4">
        <v>0</v>
      </c>
      <c r="C279" s="4">
        <v>0</v>
      </c>
      <c r="D279" s="4">
        <v>1</v>
      </c>
      <c r="E279" s="4">
        <v>206</v>
      </c>
      <c r="F279" s="4">
        <f>ROUND(Source!T258,O279)</f>
        <v>0</v>
      </c>
      <c r="G279" s="4" t="s">
        <v>109</v>
      </c>
      <c r="H279" s="4" t="s">
        <v>110</v>
      </c>
      <c r="I279" s="4"/>
      <c r="J279" s="4"/>
      <c r="K279" s="4">
        <v>206</v>
      </c>
      <c r="L279" s="4">
        <v>20</v>
      </c>
      <c r="M279" s="4">
        <v>3</v>
      </c>
      <c r="N279" s="4" t="s">
        <v>3</v>
      </c>
      <c r="O279" s="4">
        <v>2</v>
      </c>
      <c r="P279" s="4"/>
      <c r="Q279" s="4"/>
      <c r="R279" s="4"/>
      <c r="S279" s="4"/>
      <c r="T279" s="4"/>
      <c r="U279" s="4"/>
      <c r="V279" s="4"/>
      <c r="W279" s="4"/>
    </row>
    <row r="280" spans="1:23">
      <c r="A280" s="4">
        <v>50</v>
      </c>
      <c r="B280" s="4">
        <v>0</v>
      </c>
      <c r="C280" s="4">
        <v>0</v>
      </c>
      <c r="D280" s="4">
        <v>1</v>
      </c>
      <c r="E280" s="4">
        <v>207</v>
      </c>
      <c r="F280" s="4">
        <f>Source!U258</f>
        <v>102.10397250000001</v>
      </c>
      <c r="G280" s="4" t="s">
        <v>111</v>
      </c>
      <c r="H280" s="4" t="s">
        <v>112</v>
      </c>
      <c r="I280" s="4"/>
      <c r="J280" s="4"/>
      <c r="K280" s="4">
        <v>207</v>
      </c>
      <c r="L280" s="4">
        <v>21</v>
      </c>
      <c r="M280" s="4">
        <v>3</v>
      </c>
      <c r="N280" s="4" t="s">
        <v>3</v>
      </c>
      <c r="O280" s="4">
        <v>-1</v>
      </c>
      <c r="P280" s="4"/>
      <c r="Q280" s="4"/>
      <c r="R280" s="4"/>
      <c r="S280" s="4"/>
      <c r="T280" s="4"/>
      <c r="U280" s="4"/>
      <c r="V280" s="4"/>
      <c r="W280" s="4"/>
    </row>
    <row r="281" spans="1:23">
      <c r="A281" s="4">
        <v>50</v>
      </c>
      <c r="B281" s="4">
        <v>0</v>
      </c>
      <c r="C281" s="4">
        <v>0</v>
      </c>
      <c r="D281" s="4">
        <v>1</v>
      </c>
      <c r="E281" s="4">
        <v>208</v>
      </c>
      <c r="F281" s="4">
        <f>Source!V258</f>
        <v>1.4069125</v>
      </c>
      <c r="G281" s="4" t="s">
        <v>113</v>
      </c>
      <c r="H281" s="4" t="s">
        <v>114</v>
      </c>
      <c r="I281" s="4"/>
      <c r="J281" s="4"/>
      <c r="K281" s="4">
        <v>208</v>
      </c>
      <c r="L281" s="4">
        <v>22</v>
      </c>
      <c r="M281" s="4">
        <v>3</v>
      </c>
      <c r="N281" s="4" t="s">
        <v>3</v>
      </c>
      <c r="O281" s="4">
        <v>-1</v>
      </c>
      <c r="P281" s="4"/>
      <c r="Q281" s="4"/>
      <c r="R281" s="4"/>
      <c r="S281" s="4"/>
      <c r="T281" s="4"/>
      <c r="U281" s="4"/>
      <c r="V281" s="4"/>
      <c r="W281" s="4"/>
    </row>
    <row r="282" spans="1:23">
      <c r="A282" s="4">
        <v>50</v>
      </c>
      <c r="B282" s="4">
        <v>0</v>
      </c>
      <c r="C282" s="4">
        <v>0</v>
      </c>
      <c r="D282" s="4">
        <v>1</v>
      </c>
      <c r="E282" s="4">
        <v>209</v>
      </c>
      <c r="F282" s="4">
        <f>ROUND(Source!W258,O282)</f>
        <v>511.48</v>
      </c>
      <c r="G282" s="4" t="s">
        <v>115</v>
      </c>
      <c r="H282" s="4" t="s">
        <v>116</v>
      </c>
      <c r="I282" s="4"/>
      <c r="J282" s="4"/>
      <c r="K282" s="4">
        <v>209</v>
      </c>
      <c r="L282" s="4">
        <v>23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/>
    </row>
    <row r="283" spans="1:23">
      <c r="A283" s="4">
        <v>50</v>
      </c>
      <c r="B283" s="4">
        <v>0</v>
      </c>
      <c r="C283" s="4">
        <v>0</v>
      </c>
      <c r="D283" s="4">
        <v>1</v>
      </c>
      <c r="E283" s="4">
        <v>233</v>
      </c>
      <c r="F283" s="4">
        <f>ROUND(Source!BD258,O283)</f>
        <v>0</v>
      </c>
      <c r="G283" s="4" t="s">
        <v>117</v>
      </c>
      <c r="H283" s="4" t="s">
        <v>118</v>
      </c>
      <c r="I283" s="4"/>
      <c r="J283" s="4"/>
      <c r="K283" s="4">
        <v>233</v>
      </c>
      <c r="L283" s="4">
        <v>24</v>
      </c>
      <c r="M283" s="4">
        <v>3</v>
      </c>
      <c r="N283" s="4" t="s">
        <v>3</v>
      </c>
      <c r="O283" s="4">
        <v>2</v>
      </c>
      <c r="P283" s="4"/>
      <c r="Q283" s="4"/>
      <c r="R283" s="4"/>
      <c r="S283" s="4"/>
      <c r="T283" s="4"/>
      <c r="U283" s="4"/>
      <c r="V283" s="4"/>
      <c r="W283" s="4"/>
    </row>
    <row r="284" spans="1:23">
      <c r="A284" s="4">
        <v>50</v>
      </c>
      <c r="B284" s="4">
        <v>0</v>
      </c>
      <c r="C284" s="4">
        <v>0</v>
      </c>
      <c r="D284" s="4">
        <v>1</v>
      </c>
      <c r="E284" s="4">
        <v>210</v>
      </c>
      <c r="F284" s="4">
        <f>ROUND(Source!X258,O284)</f>
        <v>27498.98</v>
      </c>
      <c r="G284" s="4" t="s">
        <v>119</v>
      </c>
      <c r="H284" s="4" t="s">
        <v>120</v>
      </c>
      <c r="I284" s="4"/>
      <c r="J284" s="4"/>
      <c r="K284" s="4">
        <v>210</v>
      </c>
      <c r="L284" s="4">
        <v>25</v>
      </c>
      <c r="M284" s="4">
        <v>3</v>
      </c>
      <c r="N284" s="4" t="s">
        <v>3</v>
      </c>
      <c r="O284" s="4">
        <v>2</v>
      </c>
      <c r="P284" s="4"/>
      <c r="Q284" s="4"/>
      <c r="R284" s="4"/>
      <c r="S284" s="4"/>
      <c r="T284" s="4"/>
      <c r="U284" s="4"/>
      <c r="V284" s="4"/>
      <c r="W284" s="4"/>
    </row>
    <row r="285" spans="1:23">
      <c r="A285" s="4">
        <v>50</v>
      </c>
      <c r="B285" s="4">
        <v>0</v>
      </c>
      <c r="C285" s="4">
        <v>0</v>
      </c>
      <c r="D285" s="4">
        <v>1</v>
      </c>
      <c r="E285" s="4">
        <v>211</v>
      </c>
      <c r="F285" s="4">
        <f>ROUND(Source!Y258,O285)</f>
        <v>13843.55</v>
      </c>
      <c r="G285" s="4" t="s">
        <v>121</v>
      </c>
      <c r="H285" s="4" t="s">
        <v>122</v>
      </c>
      <c r="I285" s="4"/>
      <c r="J285" s="4"/>
      <c r="K285" s="4">
        <v>211</v>
      </c>
      <c r="L285" s="4">
        <v>26</v>
      </c>
      <c r="M285" s="4">
        <v>3</v>
      </c>
      <c r="N285" s="4" t="s">
        <v>3</v>
      </c>
      <c r="O285" s="4">
        <v>2</v>
      </c>
      <c r="P285" s="4"/>
      <c r="Q285" s="4"/>
      <c r="R285" s="4"/>
      <c r="S285" s="4"/>
      <c r="T285" s="4"/>
      <c r="U285" s="4"/>
      <c r="V285" s="4"/>
      <c r="W285" s="4"/>
    </row>
    <row r="286" spans="1:23">
      <c r="A286" s="4">
        <v>50</v>
      </c>
      <c r="B286" s="4">
        <v>0</v>
      </c>
      <c r="C286" s="4">
        <v>0</v>
      </c>
      <c r="D286" s="4">
        <v>1</v>
      </c>
      <c r="E286" s="4">
        <v>0</v>
      </c>
      <c r="F286" s="4">
        <f>ROUND(Source!AR258,O286)</f>
        <v>137408.12</v>
      </c>
      <c r="G286" s="4" t="s">
        <v>123</v>
      </c>
      <c r="H286" s="4" t="s">
        <v>124</v>
      </c>
      <c r="I286" s="4"/>
      <c r="J286" s="4"/>
      <c r="K286" s="4">
        <v>224</v>
      </c>
      <c r="L286" s="4">
        <v>27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3">
      <c r="A287" s="4">
        <v>50</v>
      </c>
      <c r="B287" s="4">
        <v>1</v>
      </c>
      <c r="C287" s="4">
        <v>0</v>
      </c>
      <c r="D287" s="4">
        <v>2</v>
      </c>
      <c r="E287" s="4">
        <v>0</v>
      </c>
      <c r="F287" s="4">
        <f>ROUND(F286*0.18,O287)</f>
        <v>24733.5</v>
      </c>
      <c r="G287" s="4" t="s">
        <v>125</v>
      </c>
      <c r="H287" s="4" t="s">
        <v>125</v>
      </c>
      <c r="I287" s="4"/>
      <c r="J287" s="4"/>
      <c r="K287" s="4">
        <v>212</v>
      </c>
      <c r="L287" s="4">
        <v>28</v>
      </c>
      <c r="M287" s="4">
        <v>0</v>
      </c>
      <c r="N287" s="4" t="s">
        <v>3</v>
      </c>
      <c r="O287" s="4">
        <v>1</v>
      </c>
      <c r="P287" s="4"/>
      <c r="Q287" s="4"/>
      <c r="R287" s="4"/>
      <c r="S287" s="4"/>
      <c r="T287" s="4"/>
      <c r="U287" s="4"/>
      <c r="V287" s="4"/>
      <c r="W287" s="4"/>
    </row>
    <row r="288" spans="1:23">
      <c r="A288" s="4">
        <v>50</v>
      </c>
      <c r="B288" s="4">
        <v>1</v>
      </c>
      <c r="C288" s="4">
        <v>0</v>
      </c>
      <c r="D288" s="4">
        <v>2</v>
      </c>
      <c r="E288" s="4">
        <v>224</v>
      </c>
      <c r="F288" s="4">
        <f>ROUND(F286*1.18,O288)</f>
        <v>162141.6</v>
      </c>
      <c r="G288" s="4" t="s">
        <v>126</v>
      </c>
      <c r="H288" s="4" t="s">
        <v>127</v>
      </c>
      <c r="I288" s="4"/>
      <c r="J288" s="4"/>
      <c r="K288" s="4">
        <v>212</v>
      </c>
      <c r="L288" s="4">
        <v>29</v>
      </c>
      <c r="M288" s="4">
        <v>0</v>
      </c>
      <c r="N288" s="4" t="s">
        <v>3</v>
      </c>
      <c r="O288" s="4">
        <v>1</v>
      </c>
      <c r="P288" s="4"/>
      <c r="Q288" s="4"/>
      <c r="R288" s="4"/>
      <c r="S288" s="4"/>
      <c r="T288" s="4"/>
      <c r="U288" s="4"/>
      <c r="V288" s="4"/>
      <c r="W288" s="4"/>
    </row>
    <row r="290" spans="1:206">
      <c r="A290" s="2">
        <v>51</v>
      </c>
      <c r="B290" s="2">
        <f>B173</f>
        <v>1</v>
      </c>
      <c r="C290" s="2">
        <f>A173</f>
        <v>4</v>
      </c>
      <c r="D290" s="2">
        <f>ROW(A173)</f>
        <v>173</v>
      </c>
      <c r="E290" s="2"/>
      <c r="F290" s="2" t="str">
        <f>IF(F173&lt;&gt;"",F173,"")</f>
        <v>Новый раздел</v>
      </c>
      <c r="G290" s="2" t="str">
        <f>IF(G173&lt;&gt;"",G173,"")</f>
        <v>комната 23</v>
      </c>
      <c r="H290" s="2">
        <v>0</v>
      </c>
      <c r="I290" s="2"/>
      <c r="J290" s="2"/>
      <c r="K290" s="2"/>
      <c r="L290" s="2"/>
      <c r="M290" s="2"/>
      <c r="N290" s="2"/>
      <c r="O290" s="2">
        <f t="shared" ref="O290:T290" si="226">ROUND(O193+O258+AB290,2)</f>
        <v>98459.85</v>
      </c>
      <c r="P290" s="2">
        <f t="shared" si="226"/>
        <v>64221.26</v>
      </c>
      <c r="Q290" s="2">
        <f t="shared" si="226"/>
        <v>1335.53</v>
      </c>
      <c r="R290" s="2">
        <f t="shared" si="226"/>
        <v>534.88</v>
      </c>
      <c r="S290" s="2">
        <f t="shared" si="226"/>
        <v>32903.06</v>
      </c>
      <c r="T290" s="2">
        <f t="shared" si="226"/>
        <v>0</v>
      </c>
      <c r="U290" s="2">
        <f>U193+U258+AH290</f>
        <v>110.99897250000001</v>
      </c>
      <c r="V290" s="2">
        <f>V193+V258+AI290</f>
        <v>1.5076125</v>
      </c>
      <c r="W290" s="2">
        <f>ROUND(W193+W258+AJ290,2)</f>
        <v>511.48</v>
      </c>
      <c r="X290" s="2">
        <f>ROUND(X193+X258+AK290,2)</f>
        <v>29156.35</v>
      </c>
      <c r="Y290" s="2">
        <f>ROUND(Y193+Y258+AL290,2)</f>
        <v>15077.05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>
        <f t="shared" ref="AO290:BD290" si="227">ROUND(AO193+AO258+BX290,2)</f>
        <v>0</v>
      </c>
      <c r="AP290" s="2">
        <f t="shared" si="227"/>
        <v>0</v>
      </c>
      <c r="AQ290" s="2">
        <f t="shared" si="227"/>
        <v>0</v>
      </c>
      <c r="AR290" s="2">
        <f t="shared" si="227"/>
        <v>142693.25</v>
      </c>
      <c r="AS290" s="2">
        <f t="shared" si="227"/>
        <v>137327.10999999999</v>
      </c>
      <c r="AT290" s="2">
        <f t="shared" si="227"/>
        <v>5366.14</v>
      </c>
      <c r="AU290" s="2">
        <f t="shared" si="227"/>
        <v>0</v>
      </c>
      <c r="AV290" s="2">
        <f t="shared" si="227"/>
        <v>64221.26</v>
      </c>
      <c r="AW290" s="2">
        <f t="shared" si="227"/>
        <v>64221.26</v>
      </c>
      <c r="AX290" s="2">
        <f t="shared" si="227"/>
        <v>0</v>
      </c>
      <c r="AY290" s="2">
        <f t="shared" si="227"/>
        <v>64221.26</v>
      </c>
      <c r="AZ290" s="2">
        <f t="shared" si="227"/>
        <v>0</v>
      </c>
      <c r="BA290" s="2">
        <f t="shared" si="227"/>
        <v>0</v>
      </c>
      <c r="BB290" s="2">
        <f t="shared" si="227"/>
        <v>0</v>
      </c>
      <c r="BC290" s="2">
        <f t="shared" si="227"/>
        <v>0</v>
      </c>
      <c r="BD290" s="2">
        <f t="shared" si="227"/>
        <v>0</v>
      </c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>
        <v>0</v>
      </c>
    </row>
    <row r="292" spans="1:206">
      <c r="A292" s="4">
        <v>50</v>
      </c>
      <c r="B292" s="4">
        <v>0</v>
      </c>
      <c r="C292" s="4">
        <v>0</v>
      </c>
      <c r="D292" s="4">
        <v>1</v>
      </c>
      <c r="E292" s="4">
        <v>201</v>
      </c>
      <c r="F292" s="4">
        <f>ROUND(Source!O290,O292)</f>
        <v>98459.85</v>
      </c>
      <c r="G292" s="4" t="s">
        <v>71</v>
      </c>
      <c r="H292" s="4" t="s">
        <v>72</v>
      </c>
      <c r="I292" s="4"/>
      <c r="J292" s="4"/>
      <c r="K292" s="4">
        <v>201</v>
      </c>
      <c r="L292" s="4">
        <v>1</v>
      </c>
      <c r="M292" s="4">
        <v>3</v>
      </c>
      <c r="N292" s="4" t="s">
        <v>3</v>
      </c>
      <c r="O292" s="4">
        <v>2</v>
      </c>
      <c r="P292" s="4"/>
      <c r="Q292" s="4"/>
      <c r="R292" s="4"/>
      <c r="S292" s="4"/>
      <c r="T292" s="4"/>
      <c r="U292" s="4"/>
      <c r="V292" s="4"/>
      <c r="W292" s="4"/>
    </row>
    <row r="293" spans="1:206">
      <c r="A293" s="4">
        <v>50</v>
      </c>
      <c r="B293" s="4">
        <v>0</v>
      </c>
      <c r="C293" s="4">
        <v>0</v>
      </c>
      <c r="D293" s="4">
        <v>1</v>
      </c>
      <c r="E293" s="4">
        <v>202</v>
      </c>
      <c r="F293" s="4">
        <f>ROUND(Source!P290,O293)</f>
        <v>64221.26</v>
      </c>
      <c r="G293" s="4" t="s">
        <v>73</v>
      </c>
      <c r="H293" s="4" t="s">
        <v>74</v>
      </c>
      <c r="I293" s="4"/>
      <c r="J293" s="4"/>
      <c r="K293" s="4">
        <v>202</v>
      </c>
      <c r="L293" s="4">
        <v>2</v>
      </c>
      <c r="M293" s="4">
        <v>3</v>
      </c>
      <c r="N293" s="4" t="s">
        <v>3</v>
      </c>
      <c r="O293" s="4">
        <v>2</v>
      </c>
      <c r="P293" s="4"/>
      <c r="Q293" s="4"/>
      <c r="R293" s="4"/>
      <c r="S293" s="4"/>
      <c r="T293" s="4"/>
      <c r="U293" s="4"/>
      <c r="V293" s="4"/>
      <c r="W293" s="4"/>
    </row>
    <row r="294" spans="1:206">
      <c r="A294" s="4">
        <v>50</v>
      </c>
      <c r="B294" s="4">
        <v>0</v>
      </c>
      <c r="C294" s="4">
        <v>0</v>
      </c>
      <c r="D294" s="4">
        <v>1</v>
      </c>
      <c r="E294" s="4">
        <v>222</v>
      </c>
      <c r="F294" s="4">
        <f>ROUND(Source!AO290,O294)</f>
        <v>0</v>
      </c>
      <c r="G294" s="4" t="s">
        <v>75</v>
      </c>
      <c r="H294" s="4" t="s">
        <v>76</v>
      </c>
      <c r="I294" s="4"/>
      <c r="J294" s="4"/>
      <c r="K294" s="4">
        <v>222</v>
      </c>
      <c r="L294" s="4">
        <v>3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/>
    </row>
    <row r="295" spans="1:206">
      <c r="A295" s="4">
        <v>50</v>
      </c>
      <c r="B295" s="4">
        <v>0</v>
      </c>
      <c r="C295" s="4">
        <v>0</v>
      </c>
      <c r="D295" s="4">
        <v>1</v>
      </c>
      <c r="E295" s="4">
        <v>225</v>
      </c>
      <c r="F295" s="4">
        <f>ROUND(Source!AV290,O295)</f>
        <v>64221.26</v>
      </c>
      <c r="G295" s="4" t="s">
        <v>77</v>
      </c>
      <c r="H295" s="4" t="s">
        <v>78</v>
      </c>
      <c r="I295" s="4"/>
      <c r="J295" s="4"/>
      <c r="K295" s="4">
        <v>225</v>
      </c>
      <c r="L295" s="4">
        <v>4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/>
    </row>
    <row r="296" spans="1:206">
      <c r="A296" s="4">
        <v>50</v>
      </c>
      <c r="B296" s="4">
        <v>0</v>
      </c>
      <c r="C296" s="4">
        <v>0</v>
      </c>
      <c r="D296" s="4">
        <v>1</v>
      </c>
      <c r="E296" s="4">
        <v>226</v>
      </c>
      <c r="F296" s="4">
        <f>ROUND(Source!AW290,O296)</f>
        <v>64221.26</v>
      </c>
      <c r="G296" s="4" t="s">
        <v>79</v>
      </c>
      <c r="H296" s="4" t="s">
        <v>80</v>
      </c>
      <c r="I296" s="4"/>
      <c r="J296" s="4"/>
      <c r="K296" s="4">
        <v>226</v>
      </c>
      <c r="L296" s="4">
        <v>5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/>
    </row>
    <row r="297" spans="1:206">
      <c r="A297" s="4">
        <v>50</v>
      </c>
      <c r="B297" s="4">
        <v>0</v>
      </c>
      <c r="C297" s="4">
        <v>0</v>
      </c>
      <c r="D297" s="4">
        <v>1</v>
      </c>
      <c r="E297" s="4">
        <v>227</v>
      </c>
      <c r="F297" s="4">
        <f>ROUND(Source!AX290,O297)</f>
        <v>0</v>
      </c>
      <c r="G297" s="4" t="s">
        <v>81</v>
      </c>
      <c r="H297" s="4" t="s">
        <v>82</v>
      </c>
      <c r="I297" s="4"/>
      <c r="J297" s="4"/>
      <c r="K297" s="4">
        <v>227</v>
      </c>
      <c r="L297" s="4">
        <v>6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06">
      <c r="A298" s="4">
        <v>50</v>
      </c>
      <c r="B298" s="4">
        <v>0</v>
      </c>
      <c r="C298" s="4">
        <v>0</v>
      </c>
      <c r="D298" s="4">
        <v>1</v>
      </c>
      <c r="E298" s="4">
        <v>228</v>
      </c>
      <c r="F298" s="4">
        <f>ROUND(Source!AY290,O298)</f>
        <v>64221.26</v>
      </c>
      <c r="G298" s="4" t="s">
        <v>83</v>
      </c>
      <c r="H298" s="4" t="s">
        <v>84</v>
      </c>
      <c r="I298" s="4"/>
      <c r="J298" s="4"/>
      <c r="K298" s="4">
        <v>228</v>
      </c>
      <c r="L298" s="4">
        <v>7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06">
      <c r="A299" s="4">
        <v>50</v>
      </c>
      <c r="B299" s="4">
        <v>0</v>
      </c>
      <c r="C299" s="4">
        <v>0</v>
      </c>
      <c r="D299" s="4">
        <v>1</v>
      </c>
      <c r="E299" s="4">
        <v>216</v>
      </c>
      <c r="F299" s="4">
        <f>ROUND(Source!AP290,O299)</f>
        <v>0</v>
      </c>
      <c r="G299" s="4" t="s">
        <v>85</v>
      </c>
      <c r="H299" s="4" t="s">
        <v>86</v>
      </c>
      <c r="I299" s="4"/>
      <c r="J299" s="4"/>
      <c r="K299" s="4">
        <v>216</v>
      </c>
      <c r="L299" s="4">
        <v>8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06">
      <c r="A300" s="4">
        <v>50</v>
      </c>
      <c r="B300" s="4">
        <v>0</v>
      </c>
      <c r="C300" s="4">
        <v>0</v>
      </c>
      <c r="D300" s="4">
        <v>1</v>
      </c>
      <c r="E300" s="4">
        <v>223</v>
      </c>
      <c r="F300" s="4">
        <f>ROUND(Source!AQ290,O300)</f>
        <v>0</v>
      </c>
      <c r="G300" s="4" t="s">
        <v>87</v>
      </c>
      <c r="H300" s="4" t="s">
        <v>88</v>
      </c>
      <c r="I300" s="4"/>
      <c r="J300" s="4"/>
      <c r="K300" s="4">
        <v>223</v>
      </c>
      <c r="L300" s="4">
        <v>9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/>
    </row>
    <row r="301" spans="1:206">
      <c r="A301" s="4">
        <v>50</v>
      </c>
      <c r="B301" s="4">
        <v>0</v>
      </c>
      <c r="C301" s="4">
        <v>0</v>
      </c>
      <c r="D301" s="4">
        <v>1</v>
      </c>
      <c r="E301" s="4">
        <v>229</v>
      </c>
      <c r="F301" s="4">
        <f>ROUND(Source!AZ290,O301)</f>
        <v>0</v>
      </c>
      <c r="G301" s="4" t="s">
        <v>89</v>
      </c>
      <c r="H301" s="4" t="s">
        <v>90</v>
      </c>
      <c r="I301" s="4"/>
      <c r="J301" s="4"/>
      <c r="K301" s="4">
        <v>229</v>
      </c>
      <c r="L301" s="4">
        <v>10</v>
      </c>
      <c r="M301" s="4">
        <v>3</v>
      </c>
      <c r="N301" s="4" t="s">
        <v>3</v>
      </c>
      <c r="O301" s="4">
        <v>2</v>
      </c>
      <c r="P301" s="4"/>
      <c r="Q301" s="4"/>
      <c r="R301" s="4"/>
      <c r="S301" s="4"/>
      <c r="T301" s="4"/>
      <c r="U301" s="4"/>
      <c r="V301" s="4"/>
      <c r="W301" s="4"/>
    </row>
    <row r="302" spans="1:206">
      <c r="A302" s="4">
        <v>50</v>
      </c>
      <c r="B302" s="4">
        <v>0</v>
      </c>
      <c r="C302" s="4">
        <v>0</v>
      </c>
      <c r="D302" s="4">
        <v>1</v>
      </c>
      <c r="E302" s="4">
        <v>203</v>
      </c>
      <c r="F302" s="4">
        <f>ROUND(Source!Q290,O302)</f>
        <v>1335.53</v>
      </c>
      <c r="G302" s="4" t="s">
        <v>91</v>
      </c>
      <c r="H302" s="4" t="s">
        <v>92</v>
      </c>
      <c r="I302" s="4"/>
      <c r="J302" s="4"/>
      <c r="K302" s="4">
        <v>203</v>
      </c>
      <c r="L302" s="4">
        <v>11</v>
      </c>
      <c r="M302" s="4">
        <v>3</v>
      </c>
      <c r="N302" s="4" t="s">
        <v>3</v>
      </c>
      <c r="O302" s="4">
        <v>2</v>
      </c>
      <c r="P302" s="4"/>
      <c r="Q302" s="4"/>
      <c r="R302" s="4"/>
      <c r="S302" s="4"/>
      <c r="T302" s="4"/>
      <c r="U302" s="4"/>
      <c r="V302" s="4"/>
      <c r="W302" s="4"/>
    </row>
    <row r="303" spans="1:206">
      <c r="A303" s="4">
        <v>50</v>
      </c>
      <c r="B303" s="4">
        <v>0</v>
      </c>
      <c r="C303" s="4">
        <v>0</v>
      </c>
      <c r="D303" s="4">
        <v>1</v>
      </c>
      <c r="E303" s="4">
        <v>231</v>
      </c>
      <c r="F303" s="4">
        <f>ROUND(Source!BB290,O303)</f>
        <v>0</v>
      </c>
      <c r="G303" s="4" t="s">
        <v>93</v>
      </c>
      <c r="H303" s="4" t="s">
        <v>94</v>
      </c>
      <c r="I303" s="4"/>
      <c r="J303" s="4"/>
      <c r="K303" s="4">
        <v>231</v>
      </c>
      <c r="L303" s="4">
        <v>12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/>
    </row>
    <row r="304" spans="1:206">
      <c r="A304" s="4">
        <v>50</v>
      </c>
      <c r="B304" s="4">
        <v>0</v>
      </c>
      <c r="C304" s="4">
        <v>0</v>
      </c>
      <c r="D304" s="4">
        <v>1</v>
      </c>
      <c r="E304" s="4">
        <v>204</v>
      </c>
      <c r="F304" s="4">
        <f>ROUND(Source!R290,O304)</f>
        <v>534.88</v>
      </c>
      <c r="G304" s="4" t="s">
        <v>95</v>
      </c>
      <c r="H304" s="4" t="s">
        <v>96</v>
      </c>
      <c r="I304" s="4"/>
      <c r="J304" s="4"/>
      <c r="K304" s="4">
        <v>204</v>
      </c>
      <c r="L304" s="4">
        <v>13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/>
    </row>
    <row r="305" spans="1:23">
      <c r="A305" s="4">
        <v>50</v>
      </c>
      <c r="B305" s="4">
        <v>0</v>
      </c>
      <c r="C305" s="4">
        <v>0</v>
      </c>
      <c r="D305" s="4">
        <v>1</v>
      </c>
      <c r="E305" s="4">
        <v>205</v>
      </c>
      <c r="F305" s="4">
        <f>ROUND(Source!S290,O305)</f>
        <v>32903.06</v>
      </c>
      <c r="G305" s="4" t="s">
        <v>97</v>
      </c>
      <c r="H305" s="4" t="s">
        <v>98</v>
      </c>
      <c r="I305" s="4"/>
      <c r="J305" s="4"/>
      <c r="K305" s="4">
        <v>205</v>
      </c>
      <c r="L305" s="4">
        <v>14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3">
      <c r="A306" s="4">
        <v>50</v>
      </c>
      <c r="B306" s="4">
        <v>0</v>
      </c>
      <c r="C306" s="4">
        <v>0</v>
      </c>
      <c r="D306" s="4">
        <v>1</v>
      </c>
      <c r="E306" s="4">
        <v>232</v>
      </c>
      <c r="F306" s="4">
        <f>ROUND(Source!BC290,O306)</f>
        <v>0</v>
      </c>
      <c r="G306" s="4" t="s">
        <v>99</v>
      </c>
      <c r="H306" s="4" t="s">
        <v>100</v>
      </c>
      <c r="I306" s="4"/>
      <c r="J306" s="4"/>
      <c r="K306" s="4">
        <v>232</v>
      </c>
      <c r="L306" s="4">
        <v>15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3">
      <c r="A307" s="4">
        <v>50</v>
      </c>
      <c r="B307" s="4">
        <v>0</v>
      </c>
      <c r="C307" s="4">
        <v>0</v>
      </c>
      <c r="D307" s="4">
        <v>1</v>
      </c>
      <c r="E307" s="4">
        <v>214</v>
      </c>
      <c r="F307" s="4">
        <f>ROUND(Source!AS290,O307)</f>
        <v>137327.10999999999</v>
      </c>
      <c r="G307" s="4" t="s">
        <v>101</v>
      </c>
      <c r="H307" s="4" t="s">
        <v>102</v>
      </c>
      <c r="I307" s="4"/>
      <c r="J307" s="4"/>
      <c r="K307" s="4">
        <v>214</v>
      </c>
      <c r="L307" s="4">
        <v>16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/>
    </row>
    <row r="308" spans="1:23">
      <c r="A308" s="4">
        <v>50</v>
      </c>
      <c r="B308" s="4">
        <v>0</v>
      </c>
      <c r="C308" s="4">
        <v>0</v>
      </c>
      <c r="D308" s="4">
        <v>1</v>
      </c>
      <c r="E308" s="4">
        <v>215</v>
      </c>
      <c r="F308" s="4">
        <f>ROUND(Source!AT290,O308)</f>
        <v>5366.14</v>
      </c>
      <c r="G308" s="4" t="s">
        <v>103</v>
      </c>
      <c r="H308" s="4" t="s">
        <v>104</v>
      </c>
      <c r="I308" s="4"/>
      <c r="J308" s="4"/>
      <c r="K308" s="4">
        <v>215</v>
      </c>
      <c r="L308" s="4">
        <v>17</v>
      </c>
      <c r="M308" s="4">
        <v>3</v>
      </c>
      <c r="N308" s="4" t="s">
        <v>3</v>
      </c>
      <c r="O308" s="4">
        <v>2</v>
      </c>
      <c r="P308" s="4"/>
      <c r="Q308" s="4"/>
      <c r="R308" s="4"/>
      <c r="S308" s="4"/>
      <c r="T308" s="4"/>
      <c r="U308" s="4"/>
      <c r="V308" s="4"/>
      <c r="W308" s="4"/>
    </row>
    <row r="309" spans="1:23">
      <c r="A309" s="4">
        <v>50</v>
      </c>
      <c r="B309" s="4">
        <v>0</v>
      </c>
      <c r="C309" s="4">
        <v>0</v>
      </c>
      <c r="D309" s="4">
        <v>1</v>
      </c>
      <c r="E309" s="4">
        <v>217</v>
      </c>
      <c r="F309" s="4">
        <f>ROUND(Source!AU290,O309)</f>
        <v>0</v>
      </c>
      <c r="G309" s="4" t="s">
        <v>105</v>
      </c>
      <c r="H309" s="4" t="s">
        <v>106</v>
      </c>
      <c r="I309" s="4"/>
      <c r="J309" s="4"/>
      <c r="K309" s="4">
        <v>217</v>
      </c>
      <c r="L309" s="4">
        <v>18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3">
      <c r="A310" s="4">
        <v>50</v>
      </c>
      <c r="B310" s="4">
        <v>0</v>
      </c>
      <c r="C310" s="4">
        <v>0</v>
      </c>
      <c r="D310" s="4">
        <v>1</v>
      </c>
      <c r="E310" s="4">
        <v>230</v>
      </c>
      <c r="F310" s="4">
        <f>ROUND(Source!BA290,O310)</f>
        <v>0</v>
      </c>
      <c r="G310" s="4" t="s">
        <v>107</v>
      </c>
      <c r="H310" s="4" t="s">
        <v>108</v>
      </c>
      <c r="I310" s="4"/>
      <c r="J310" s="4"/>
      <c r="K310" s="4">
        <v>230</v>
      </c>
      <c r="L310" s="4">
        <v>19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3">
      <c r="A311" s="4">
        <v>50</v>
      </c>
      <c r="B311" s="4">
        <v>0</v>
      </c>
      <c r="C311" s="4">
        <v>0</v>
      </c>
      <c r="D311" s="4">
        <v>1</v>
      </c>
      <c r="E311" s="4">
        <v>206</v>
      </c>
      <c r="F311" s="4">
        <f>ROUND(Source!T290,O311)</f>
        <v>0</v>
      </c>
      <c r="G311" s="4" t="s">
        <v>109</v>
      </c>
      <c r="H311" s="4" t="s">
        <v>110</v>
      </c>
      <c r="I311" s="4"/>
      <c r="J311" s="4"/>
      <c r="K311" s="4">
        <v>206</v>
      </c>
      <c r="L311" s="4">
        <v>20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3">
      <c r="A312" s="4">
        <v>50</v>
      </c>
      <c r="B312" s="4">
        <v>0</v>
      </c>
      <c r="C312" s="4">
        <v>0</v>
      </c>
      <c r="D312" s="4">
        <v>1</v>
      </c>
      <c r="E312" s="4">
        <v>207</v>
      </c>
      <c r="F312" s="4">
        <f>Source!U290</f>
        <v>110.99897250000001</v>
      </c>
      <c r="G312" s="4" t="s">
        <v>111</v>
      </c>
      <c r="H312" s="4" t="s">
        <v>112</v>
      </c>
      <c r="I312" s="4"/>
      <c r="J312" s="4"/>
      <c r="K312" s="4">
        <v>207</v>
      </c>
      <c r="L312" s="4">
        <v>21</v>
      </c>
      <c r="M312" s="4">
        <v>3</v>
      </c>
      <c r="N312" s="4" t="s">
        <v>3</v>
      </c>
      <c r="O312" s="4">
        <v>-1</v>
      </c>
      <c r="P312" s="4"/>
      <c r="Q312" s="4"/>
      <c r="R312" s="4"/>
      <c r="S312" s="4"/>
      <c r="T312" s="4"/>
      <c r="U312" s="4"/>
      <c r="V312" s="4"/>
      <c r="W312" s="4"/>
    </row>
    <row r="313" spans="1:23">
      <c r="A313" s="4">
        <v>50</v>
      </c>
      <c r="B313" s="4">
        <v>0</v>
      </c>
      <c r="C313" s="4">
        <v>0</v>
      </c>
      <c r="D313" s="4">
        <v>1</v>
      </c>
      <c r="E313" s="4">
        <v>208</v>
      </c>
      <c r="F313" s="4">
        <f>Source!V290</f>
        <v>1.5076125</v>
      </c>
      <c r="G313" s="4" t="s">
        <v>113</v>
      </c>
      <c r="H313" s="4" t="s">
        <v>114</v>
      </c>
      <c r="I313" s="4"/>
      <c r="J313" s="4"/>
      <c r="K313" s="4">
        <v>208</v>
      </c>
      <c r="L313" s="4">
        <v>22</v>
      </c>
      <c r="M313" s="4">
        <v>3</v>
      </c>
      <c r="N313" s="4" t="s">
        <v>3</v>
      </c>
      <c r="O313" s="4">
        <v>-1</v>
      </c>
      <c r="P313" s="4"/>
      <c r="Q313" s="4"/>
      <c r="R313" s="4"/>
      <c r="S313" s="4"/>
      <c r="T313" s="4"/>
      <c r="U313" s="4"/>
      <c r="V313" s="4"/>
      <c r="W313" s="4"/>
    </row>
    <row r="314" spans="1:23">
      <c r="A314" s="4">
        <v>50</v>
      </c>
      <c r="B314" s="4">
        <v>0</v>
      </c>
      <c r="C314" s="4">
        <v>0</v>
      </c>
      <c r="D314" s="4">
        <v>1</v>
      </c>
      <c r="E314" s="4">
        <v>209</v>
      </c>
      <c r="F314" s="4">
        <f>ROUND(Source!W290,O314)</f>
        <v>511.48</v>
      </c>
      <c r="G314" s="4" t="s">
        <v>115</v>
      </c>
      <c r="H314" s="4" t="s">
        <v>116</v>
      </c>
      <c r="I314" s="4"/>
      <c r="J314" s="4"/>
      <c r="K314" s="4">
        <v>209</v>
      </c>
      <c r="L314" s="4">
        <v>23</v>
      </c>
      <c r="M314" s="4">
        <v>3</v>
      </c>
      <c r="N314" s="4" t="s">
        <v>3</v>
      </c>
      <c r="O314" s="4">
        <v>2</v>
      </c>
      <c r="P314" s="4"/>
      <c r="Q314" s="4"/>
      <c r="R314" s="4"/>
      <c r="S314" s="4"/>
      <c r="T314" s="4"/>
      <c r="U314" s="4"/>
      <c r="V314" s="4"/>
      <c r="W314" s="4"/>
    </row>
    <row r="315" spans="1:23">
      <c r="A315" s="4">
        <v>50</v>
      </c>
      <c r="B315" s="4">
        <v>0</v>
      </c>
      <c r="C315" s="4">
        <v>0</v>
      </c>
      <c r="D315" s="4">
        <v>1</v>
      </c>
      <c r="E315" s="4">
        <v>233</v>
      </c>
      <c r="F315" s="4">
        <f>ROUND(Source!BD290,O315)</f>
        <v>0</v>
      </c>
      <c r="G315" s="4" t="s">
        <v>117</v>
      </c>
      <c r="H315" s="4" t="s">
        <v>118</v>
      </c>
      <c r="I315" s="4"/>
      <c r="J315" s="4"/>
      <c r="K315" s="4">
        <v>233</v>
      </c>
      <c r="L315" s="4">
        <v>24</v>
      </c>
      <c r="M315" s="4">
        <v>3</v>
      </c>
      <c r="N315" s="4" t="s">
        <v>3</v>
      </c>
      <c r="O315" s="4">
        <v>2</v>
      </c>
      <c r="P315" s="4"/>
      <c r="Q315" s="4"/>
      <c r="R315" s="4"/>
      <c r="S315" s="4"/>
      <c r="T315" s="4"/>
      <c r="U315" s="4"/>
      <c r="V315" s="4"/>
      <c r="W315" s="4"/>
    </row>
    <row r="316" spans="1:23">
      <c r="A316" s="4">
        <v>50</v>
      </c>
      <c r="B316" s="4">
        <v>0</v>
      </c>
      <c r="C316" s="4">
        <v>0</v>
      </c>
      <c r="D316" s="4">
        <v>1</v>
      </c>
      <c r="E316" s="4">
        <v>210</v>
      </c>
      <c r="F316" s="4">
        <f>ROUND(Source!X290,O316)</f>
        <v>29156.35</v>
      </c>
      <c r="G316" s="4" t="s">
        <v>119</v>
      </c>
      <c r="H316" s="4" t="s">
        <v>120</v>
      </c>
      <c r="I316" s="4"/>
      <c r="J316" s="4"/>
      <c r="K316" s="4">
        <v>210</v>
      </c>
      <c r="L316" s="4">
        <v>25</v>
      </c>
      <c r="M316" s="4">
        <v>3</v>
      </c>
      <c r="N316" s="4" t="s">
        <v>3</v>
      </c>
      <c r="O316" s="4">
        <v>2</v>
      </c>
      <c r="P316" s="4"/>
      <c r="Q316" s="4"/>
      <c r="R316" s="4"/>
      <c r="S316" s="4"/>
      <c r="T316" s="4"/>
      <c r="U316" s="4"/>
      <c r="V316" s="4"/>
      <c r="W316" s="4"/>
    </row>
    <row r="317" spans="1:23">
      <c r="A317" s="4">
        <v>50</v>
      </c>
      <c r="B317" s="4">
        <v>0</v>
      </c>
      <c r="C317" s="4">
        <v>0</v>
      </c>
      <c r="D317" s="4">
        <v>1</v>
      </c>
      <c r="E317" s="4">
        <v>211</v>
      </c>
      <c r="F317" s="4">
        <f>ROUND(Source!Y290,O317)</f>
        <v>15077.05</v>
      </c>
      <c r="G317" s="4" t="s">
        <v>121</v>
      </c>
      <c r="H317" s="4" t="s">
        <v>122</v>
      </c>
      <c r="I317" s="4"/>
      <c r="J317" s="4"/>
      <c r="K317" s="4">
        <v>211</v>
      </c>
      <c r="L317" s="4">
        <v>26</v>
      </c>
      <c r="M317" s="4">
        <v>3</v>
      </c>
      <c r="N317" s="4" t="s">
        <v>3</v>
      </c>
      <c r="O317" s="4">
        <v>2</v>
      </c>
      <c r="P317" s="4"/>
      <c r="Q317" s="4"/>
      <c r="R317" s="4"/>
      <c r="S317" s="4"/>
      <c r="T317" s="4"/>
      <c r="U317" s="4"/>
      <c r="V317" s="4"/>
      <c r="W317" s="4"/>
    </row>
    <row r="318" spans="1:23">
      <c r="A318" s="4">
        <v>50</v>
      </c>
      <c r="B318" s="4">
        <v>0</v>
      </c>
      <c r="C318" s="4">
        <v>0</v>
      </c>
      <c r="D318" s="4">
        <v>1</v>
      </c>
      <c r="E318" s="4">
        <v>0</v>
      </c>
      <c r="F318" s="4">
        <f>ROUND(Source!AR290,O318)</f>
        <v>142693.25</v>
      </c>
      <c r="G318" s="4" t="s">
        <v>123</v>
      </c>
      <c r="H318" s="4" t="s">
        <v>124</v>
      </c>
      <c r="I318" s="4"/>
      <c r="J318" s="4"/>
      <c r="K318" s="4">
        <v>224</v>
      </c>
      <c r="L318" s="4">
        <v>27</v>
      </c>
      <c r="M318" s="4">
        <v>3</v>
      </c>
      <c r="N318" s="4" t="s">
        <v>3</v>
      </c>
      <c r="O318" s="4">
        <v>2</v>
      </c>
      <c r="P318" s="4"/>
      <c r="Q318" s="4"/>
      <c r="R318" s="4"/>
      <c r="S318" s="4"/>
      <c r="T318" s="4"/>
      <c r="U318" s="4"/>
      <c r="V318" s="4"/>
      <c r="W318" s="4"/>
    </row>
    <row r="319" spans="1:23">
      <c r="A319" s="4">
        <v>50</v>
      </c>
      <c r="B319" s="4">
        <v>1</v>
      </c>
      <c r="C319" s="4">
        <v>0</v>
      </c>
      <c r="D319" s="4">
        <v>2</v>
      </c>
      <c r="E319" s="4">
        <v>0</v>
      </c>
      <c r="F319" s="4">
        <f>ROUND(F318*0.18,O319)</f>
        <v>25684.799999999999</v>
      </c>
      <c r="G319" s="4" t="s">
        <v>125</v>
      </c>
      <c r="H319" s="4" t="s">
        <v>125</v>
      </c>
      <c r="I319" s="4"/>
      <c r="J319" s="4"/>
      <c r="K319" s="4">
        <v>212</v>
      </c>
      <c r="L319" s="4">
        <v>28</v>
      </c>
      <c r="M319" s="4">
        <v>0</v>
      </c>
      <c r="N319" s="4" t="s">
        <v>3</v>
      </c>
      <c r="O319" s="4">
        <v>1</v>
      </c>
      <c r="P319" s="4"/>
      <c r="Q319" s="4"/>
      <c r="R319" s="4"/>
      <c r="S319" s="4"/>
      <c r="T319" s="4"/>
      <c r="U319" s="4"/>
      <c r="V319" s="4"/>
      <c r="W319" s="4"/>
    </row>
    <row r="320" spans="1:23">
      <c r="A320" s="4">
        <v>50</v>
      </c>
      <c r="B320" s="4">
        <v>1</v>
      </c>
      <c r="C320" s="4">
        <v>0</v>
      </c>
      <c r="D320" s="4">
        <v>2</v>
      </c>
      <c r="E320" s="4">
        <v>224</v>
      </c>
      <c r="F320" s="4">
        <f>ROUND(F318*1.18,O320)</f>
        <v>168378</v>
      </c>
      <c r="G320" s="4" t="s">
        <v>126</v>
      </c>
      <c r="H320" s="4" t="s">
        <v>127</v>
      </c>
      <c r="I320" s="4"/>
      <c r="J320" s="4"/>
      <c r="K320" s="4">
        <v>212</v>
      </c>
      <c r="L320" s="4">
        <v>29</v>
      </c>
      <c r="M320" s="4">
        <v>0</v>
      </c>
      <c r="N320" s="4" t="s">
        <v>3</v>
      </c>
      <c r="O320" s="4">
        <v>1</v>
      </c>
      <c r="P320" s="4"/>
      <c r="Q320" s="4"/>
      <c r="R320" s="4"/>
      <c r="S320" s="4"/>
      <c r="T320" s="4"/>
      <c r="U320" s="4"/>
      <c r="V320" s="4"/>
      <c r="W320" s="4"/>
    </row>
    <row r="322" spans="1:245">
      <c r="A322" s="1">
        <v>4</v>
      </c>
      <c r="B322" s="1">
        <v>1</v>
      </c>
      <c r="C322" s="1"/>
      <c r="D322" s="1">
        <f>ROW(A438)</f>
        <v>438</v>
      </c>
      <c r="E322" s="1"/>
      <c r="F322" s="1" t="s">
        <v>13</v>
      </c>
      <c r="G322" s="1" t="s">
        <v>271</v>
      </c>
      <c r="H322" s="1" t="s">
        <v>3</v>
      </c>
      <c r="I322" s="1">
        <v>0</v>
      </c>
      <c r="J322" s="1"/>
      <c r="K322" s="1">
        <v>-1</v>
      </c>
      <c r="L322" s="1"/>
      <c r="M322" s="1" t="s">
        <v>3</v>
      </c>
      <c r="N322" s="1"/>
      <c r="O322" s="1"/>
      <c r="P322" s="1"/>
      <c r="Q322" s="1"/>
      <c r="R322" s="1"/>
      <c r="S322" s="1">
        <v>0</v>
      </c>
      <c r="T322" s="1"/>
      <c r="U322" s="1" t="s">
        <v>3</v>
      </c>
      <c r="V322" s="1">
        <v>0</v>
      </c>
      <c r="W322" s="1"/>
      <c r="X322" s="1"/>
      <c r="Y322" s="1"/>
      <c r="Z322" s="1"/>
      <c r="AA322" s="1"/>
      <c r="AB322" s="1" t="s">
        <v>3</v>
      </c>
      <c r="AC322" s="1" t="s">
        <v>3</v>
      </c>
      <c r="AD322" s="1" t="s">
        <v>3</v>
      </c>
      <c r="AE322" s="1" t="s">
        <v>3</v>
      </c>
      <c r="AF322" s="1" t="s">
        <v>3</v>
      </c>
      <c r="AG322" s="1" t="s">
        <v>3</v>
      </c>
      <c r="AH322" s="1"/>
      <c r="AI322" s="1"/>
      <c r="AJ322" s="1"/>
      <c r="AK322" s="1"/>
      <c r="AL322" s="1"/>
      <c r="AM322" s="1"/>
      <c r="AN322" s="1"/>
      <c r="AO322" s="1"/>
      <c r="AP322" s="1" t="s">
        <v>3</v>
      </c>
      <c r="AQ322" s="1" t="s">
        <v>3</v>
      </c>
      <c r="AR322" s="1" t="s">
        <v>3</v>
      </c>
      <c r="AS322" s="1"/>
      <c r="AT322" s="1"/>
      <c r="AU322" s="1"/>
      <c r="AV322" s="1"/>
      <c r="AW322" s="1"/>
      <c r="AX322" s="1"/>
      <c r="AY322" s="1"/>
      <c r="AZ322" s="1" t="s">
        <v>3</v>
      </c>
      <c r="BA322" s="1"/>
      <c r="BB322" s="1" t="s">
        <v>3</v>
      </c>
      <c r="BC322" s="1" t="s">
        <v>3</v>
      </c>
      <c r="BD322" s="1" t="s">
        <v>3</v>
      </c>
      <c r="BE322" s="1" t="s">
        <v>3</v>
      </c>
      <c r="BF322" s="1" t="s">
        <v>3</v>
      </c>
      <c r="BG322" s="1" t="s">
        <v>3</v>
      </c>
      <c r="BH322" s="1" t="s">
        <v>3</v>
      </c>
      <c r="BI322" s="1" t="s">
        <v>3</v>
      </c>
      <c r="BJ322" s="1" t="s">
        <v>3</v>
      </c>
      <c r="BK322" s="1" t="s">
        <v>3</v>
      </c>
      <c r="BL322" s="1" t="s">
        <v>3</v>
      </c>
      <c r="BM322" s="1" t="s">
        <v>3</v>
      </c>
      <c r="BN322" s="1" t="s">
        <v>3</v>
      </c>
      <c r="BO322" s="1" t="s">
        <v>3</v>
      </c>
      <c r="BP322" s="1" t="s">
        <v>3</v>
      </c>
      <c r="BQ322" s="1"/>
      <c r="BR322" s="1"/>
      <c r="BS322" s="1"/>
      <c r="BT322" s="1"/>
      <c r="BU322" s="1"/>
      <c r="BV322" s="1"/>
      <c r="BW322" s="1"/>
      <c r="BX322" s="1">
        <v>0</v>
      </c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>
        <v>0</v>
      </c>
    </row>
    <row r="324" spans="1:245">
      <c r="A324" s="2">
        <v>52</v>
      </c>
      <c r="B324" s="2">
        <f t="shared" ref="B324:G324" si="228">B438</f>
        <v>1</v>
      </c>
      <c r="C324" s="2">
        <f t="shared" si="228"/>
        <v>4</v>
      </c>
      <c r="D324" s="2">
        <f t="shared" si="228"/>
        <v>322</v>
      </c>
      <c r="E324" s="2">
        <f t="shared" si="228"/>
        <v>0</v>
      </c>
      <c r="F324" s="2" t="str">
        <f t="shared" si="228"/>
        <v>Новый раздел</v>
      </c>
      <c r="G324" s="2" t="str">
        <f t="shared" si="228"/>
        <v>комната 24</v>
      </c>
      <c r="H324" s="2"/>
      <c r="I324" s="2"/>
      <c r="J324" s="2"/>
      <c r="K324" s="2"/>
      <c r="L324" s="2"/>
      <c r="M324" s="2"/>
      <c r="N324" s="2"/>
      <c r="O324" s="2">
        <f t="shared" ref="O324:AT324" si="229">O438</f>
        <v>97937.7</v>
      </c>
      <c r="P324" s="2">
        <f t="shared" si="229"/>
        <v>63796.79</v>
      </c>
      <c r="Q324" s="2">
        <f t="shared" si="229"/>
        <v>1331.46</v>
      </c>
      <c r="R324" s="2">
        <f t="shared" si="229"/>
        <v>534.89</v>
      </c>
      <c r="S324" s="2">
        <f t="shared" si="229"/>
        <v>32809.449999999997</v>
      </c>
      <c r="T324" s="2">
        <f t="shared" si="229"/>
        <v>0</v>
      </c>
      <c r="U324" s="2">
        <f t="shared" si="229"/>
        <v>110.717221</v>
      </c>
      <c r="V324" s="2">
        <f t="shared" si="229"/>
        <v>1.5076425</v>
      </c>
      <c r="W324" s="2">
        <f t="shared" si="229"/>
        <v>511.2</v>
      </c>
      <c r="X324" s="2">
        <f t="shared" si="229"/>
        <v>29058.7</v>
      </c>
      <c r="Y324" s="2">
        <f t="shared" si="229"/>
        <v>15053.6</v>
      </c>
      <c r="Z324" s="2">
        <f t="shared" si="229"/>
        <v>0</v>
      </c>
      <c r="AA324" s="2">
        <f t="shared" si="229"/>
        <v>0</v>
      </c>
      <c r="AB324" s="2">
        <f t="shared" si="229"/>
        <v>0</v>
      </c>
      <c r="AC324" s="2">
        <f t="shared" si="229"/>
        <v>0</v>
      </c>
      <c r="AD324" s="2">
        <f t="shared" si="229"/>
        <v>0</v>
      </c>
      <c r="AE324" s="2">
        <f t="shared" si="229"/>
        <v>0</v>
      </c>
      <c r="AF324" s="2">
        <f t="shared" si="229"/>
        <v>0</v>
      </c>
      <c r="AG324" s="2">
        <f t="shared" si="229"/>
        <v>0</v>
      </c>
      <c r="AH324" s="2">
        <f t="shared" si="229"/>
        <v>0</v>
      </c>
      <c r="AI324" s="2">
        <f t="shared" si="229"/>
        <v>0</v>
      </c>
      <c r="AJ324" s="2">
        <f t="shared" si="229"/>
        <v>0</v>
      </c>
      <c r="AK324" s="2">
        <f t="shared" si="229"/>
        <v>0</v>
      </c>
      <c r="AL324" s="2">
        <f t="shared" si="229"/>
        <v>0</v>
      </c>
      <c r="AM324" s="2">
        <f t="shared" si="229"/>
        <v>0</v>
      </c>
      <c r="AN324" s="2">
        <f t="shared" si="229"/>
        <v>0</v>
      </c>
      <c r="AO324" s="2">
        <f t="shared" si="229"/>
        <v>0</v>
      </c>
      <c r="AP324" s="2">
        <f t="shared" si="229"/>
        <v>0</v>
      </c>
      <c r="AQ324" s="2">
        <f t="shared" si="229"/>
        <v>0</v>
      </c>
      <c r="AR324" s="2">
        <f t="shared" si="229"/>
        <v>142050</v>
      </c>
      <c r="AS324" s="2">
        <f t="shared" si="229"/>
        <v>136927.07</v>
      </c>
      <c r="AT324" s="2">
        <f t="shared" si="229"/>
        <v>5122.93</v>
      </c>
      <c r="AU324" s="2">
        <f t="shared" ref="AU324:BZ324" si="230">AU438</f>
        <v>0</v>
      </c>
      <c r="AV324" s="2">
        <f t="shared" si="230"/>
        <v>63796.79</v>
      </c>
      <c r="AW324" s="2">
        <f t="shared" si="230"/>
        <v>63796.79</v>
      </c>
      <c r="AX324" s="2">
        <f t="shared" si="230"/>
        <v>0</v>
      </c>
      <c r="AY324" s="2">
        <f t="shared" si="230"/>
        <v>63796.79</v>
      </c>
      <c r="AZ324" s="2">
        <f t="shared" si="230"/>
        <v>0</v>
      </c>
      <c r="BA324" s="2">
        <f t="shared" si="230"/>
        <v>0</v>
      </c>
      <c r="BB324" s="2">
        <f t="shared" si="230"/>
        <v>0</v>
      </c>
      <c r="BC324" s="2">
        <f t="shared" si="230"/>
        <v>0</v>
      </c>
      <c r="BD324" s="2">
        <f t="shared" si="230"/>
        <v>0</v>
      </c>
      <c r="BE324" s="2">
        <f t="shared" si="230"/>
        <v>0</v>
      </c>
      <c r="BF324" s="2">
        <f t="shared" si="230"/>
        <v>0</v>
      </c>
      <c r="BG324" s="2">
        <f t="shared" si="230"/>
        <v>0</v>
      </c>
      <c r="BH324" s="2">
        <f t="shared" si="230"/>
        <v>0</v>
      </c>
      <c r="BI324" s="2">
        <f t="shared" si="230"/>
        <v>0</v>
      </c>
      <c r="BJ324" s="2">
        <f t="shared" si="230"/>
        <v>0</v>
      </c>
      <c r="BK324" s="2">
        <f t="shared" si="230"/>
        <v>0</v>
      </c>
      <c r="BL324" s="2">
        <f t="shared" si="230"/>
        <v>0</v>
      </c>
      <c r="BM324" s="2">
        <f t="shared" si="230"/>
        <v>0</v>
      </c>
      <c r="BN324" s="2">
        <f t="shared" si="230"/>
        <v>0</v>
      </c>
      <c r="BO324" s="2">
        <f t="shared" si="230"/>
        <v>0</v>
      </c>
      <c r="BP324" s="2">
        <f t="shared" si="230"/>
        <v>0</v>
      </c>
      <c r="BQ324" s="2">
        <f t="shared" si="230"/>
        <v>0</v>
      </c>
      <c r="BR324" s="2">
        <f t="shared" si="230"/>
        <v>0</v>
      </c>
      <c r="BS324" s="2">
        <f t="shared" si="230"/>
        <v>0</v>
      </c>
      <c r="BT324" s="2">
        <f t="shared" si="230"/>
        <v>0</v>
      </c>
      <c r="BU324" s="2">
        <f t="shared" si="230"/>
        <v>0</v>
      </c>
      <c r="BV324" s="2">
        <f t="shared" si="230"/>
        <v>0</v>
      </c>
      <c r="BW324" s="2">
        <f t="shared" si="230"/>
        <v>0</v>
      </c>
      <c r="BX324" s="2">
        <f t="shared" si="230"/>
        <v>0</v>
      </c>
      <c r="BY324" s="2">
        <f t="shared" si="230"/>
        <v>0</v>
      </c>
      <c r="BZ324" s="2">
        <f t="shared" si="230"/>
        <v>0</v>
      </c>
      <c r="CA324" s="2">
        <f t="shared" ref="CA324:DF324" si="231">CA438</f>
        <v>0</v>
      </c>
      <c r="CB324" s="2">
        <f t="shared" si="231"/>
        <v>0</v>
      </c>
      <c r="CC324" s="2">
        <f t="shared" si="231"/>
        <v>0</v>
      </c>
      <c r="CD324" s="2">
        <f t="shared" si="231"/>
        <v>0</v>
      </c>
      <c r="CE324" s="2">
        <f t="shared" si="231"/>
        <v>0</v>
      </c>
      <c r="CF324" s="2">
        <f t="shared" si="231"/>
        <v>0</v>
      </c>
      <c r="CG324" s="2">
        <f t="shared" si="231"/>
        <v>0</v>
      </c>
      <c r="CH324" s="2">
        <f t="shared" si="231"/>
        <v>0</v>
      </c>
      <c r="CI324" s="2">
        <f t="shared" si="231"/>
        <v>0</v>
      </c>
      <c r="CJ324" s="2">
        <f t="shared" si="231"/>
        <v>0</v>
      </c>
      <c r="CK324" s="2">
        <f t="shared" si="231"/>
        <v>0</v>
      </c>
      <c r="CL324" s="2">
        <f t="shared" si="231"/>
        <v>0</v>
      </c>
      <c r="CM324" s="2">
        <f t="shared" si="231"/>
        <v>0</v>
      </c>
      <c r="CN324" s="2">
        <f t="shared" si="231"/>
        <v>0</v>
      </c>
      <c r="CO324" s="2">
        <f t="shared" si="231"/>
        <v>0</v>
      </c>
      <c r="CP324" s="2">
        <f t="shared" si="231"/>
        <v>0</v>
      </c>
      <c r="CQ324" s="2">
        <f t="shared" si="231"/>
        <v>0</v>
      </c>
      <c r="CR324" s="2">
        <f t="shared" si="231"/>
        <v>0</v>
      </c>
      <c r="CS324" s="2">
        <f t="shared" si="231"/>
        <v>0</v>
      </c>
      <c r="CT324" s="2">
        <f t="shared" si="231"/>
        <v>0</v>
      </c>
      <c r="CU324" s="2">
        <f t="shared" si="231"/>
        <v>0</v>
      </c>
      <c r="CV324" s="2">
        <f t="shared" si="231"/>
        <v>0</v>
      </c>
      <c r="CW324" s="2">
        <f t="shared" si="231"/>
        <v>0</v>
      </c>
      <c r="CX324" s="2">
        <f t="shared" si="231"/>
        <v>0</v>
      </c>
      <c r="CY324" s="2">
        <f t="shared" si="231"/>
        <v>0</v>
      </c>
      <c r="CZ324" s="2">
        <f t="shared" si="231"/>
        <v>0</v>
      </c>
      <c r="DA324" s="2">
        <f t="shared" si="231"/>
        <v>0</v>
      </c>
      <c r="DB324" s="2">
        <f t="shared" si="231"/>
        <v>0</v>
      </c>
      <c r="DC324" s="2">
        <f t="shared" si="231"/>
        <v>0</v>
      </c>
      <c r="DD324" s="2">
        <f t="shared" si="231"/>
        <v>0</v>
      </c>
      <c r="DE324" s="2">
        <f t="shared" si="231"/>
        <v>0</v>
      </c>
      <c r="DF324" s="2">
        <f t="shared" si="231"/>
        <v>0</v>
      </c>
      <c r="DG324" s="3">
        <f t="shared" ref="DG324:EL324" si="232">DG438</f>
        <v>0</v>
      </c>
      <c r="DH324" s="3">
        <f t="shared" si="232"/>
        <v>0</v>
      </c>
      <c r="DI324" s="3">
        <f t="shared" si="232"/>
        <v>0</v>
      </c>
      <c r="DJ324" s="3">
        <f t="shared" si="232"/>
        <v>0</v>
      </c>
      <c r="DK324" s="3">
        <f t="shared" si="232"/>
        <v>0</v>
      </c>
      <c r="DL324" s="3">
        <f t="shared" si="232"/>
        <v>0</v>
      </c>
      <c r="DM324" s="3">
        <f t="shared" si="232"/>
        <v>0</v>
      </c>
      <c r="DN324" s="3">
        <f t="shared" si="232"/>
        <v>0</v>
      </c>
      <c r="DO324" s="3">
        <f t="shared" si="232"/>
        <v>0</v>
      </c>
      <c r="DP324" s="3">
        <f t="shared" si="232"/>
        <v>0</v>
      </c>
      <c r="DQ324" s="3">
        <f t="shared" si="232"/>
        <v>0</v>
      </c>
      <c r="DR324" s="3">
        <f t="shared" si="232"/>
        <v>0</v>
      </c>
      <c r="DS324" s="3">
        <f t="shared" si="232"/>
        <v>0</v>
      </c>
      <c r="DT324" s="3">
        <f t="shared" si="232"/>
        <v>0</v>
      </c>
      <c r="DU324" s="3">
        <f t="shared" si="232"/>
        <v>0</v>
      </c>
      <c r="DV324" s="3">
        <f t="shared" si="232"/>
        <v>0</v>
      </c>
      <c r="DW324" s="3">
        <f t="shared" si="232"/>
        <v>0</v>
      </c>
      <c r="DX324" s="3">
        <f t="shared" si="232"/>
        <v>0</v>
      </c>
      <c r="DY324" s="3">
        <f t="shared" si="232"/>
        <v>0</v>
      </c>
      <c r="DZ324" s="3">
        <f t="shared" si="232"/>
        <v>0</v>
      </c>
      <c r="EA324" s="3">
        <f t="shared" si="232"/>
        <v>0</v>
      </c>
      <c r="EB324" s="3">
        <f t="shared" si="232"/>
        <v>0</v>
      </c>
      <c r="EC324" s="3">
        <f t="shared" si="232"/>
        <v>0</v>
      </c>
      <c r="ED324" s="3">
        <f t="shared" si="232"/>
        <v>0</v>
      </c>
      <c r="EE324" s="3">
        <f t="shared" si="232"/>
        <v>0</v>
      </c>
      <c r="EF324" s="3">
        <f t="shared" si="232"/>
        <v>0</v>
      </c>
      <c r="EG324" s="3">
        <f t="shared" si="232"/>
        <v>0</v>
      </c>
      <c r="EH324" s="3">
        <f t="shared" si="232"/>
        <v>0</v>
      </c>
      <c r="EI324" s="3">
        <f t="shared" si="232"/>
        <v>0</v>
      </c>
      <c r="EJ324" s="3">
        <f t="shared" si="232"/>
        <v>0</v>
      </c>
      <c r="EK324" s="3">
        <f t="shared" si="232"/>
        <v>0</v>
      </c>
      <c r="EL324" s="3">
        <f t="shared" si="232"/>
        <v>0</v>
      </c>
      <c r="EM324" s="3">
        <f t="shared" ref="EM324:FR324" si="233">EM438</f>
        <v>0</v>
      </c>
      <c r="EN324" s="3">
        <f t="shared" si="233"/>
        <v>0</v>
      </c>
      <c r="EO324" s="3">
        <f t="shared" si="233"/>
        <v>0</v>
      </c>
      <c r="EP324" s="3">
        <f t="shared" si="233"/>
        <v>0</v>
      </c>
      <c r="EQ324" s="3">
        <f t="shared" si="233"/>
        <v>0</v>
      </c>
      <c r="ER324" s="3">
        <f t="shared" si="233"/>
        <v>0</v>
      </c>
      <c r="ES324" s="3">
        <f t="shared" si="233"/>
        <v>0</v>
      </c>
      <c r="ET324" s="3">
        <f t="shared" si="233"/>
        <v>0</v>
      </c>
      <c r="EU324" s="3">
        <f t="shared" si="233"/>
        <v>0</v>
      </c>
      <c r="EV324" s="3">
        <f t="shared" si="233"/>
        <v>0</v>
      </c>
      <c r="EW324" s="3">
        <f t="shared" si="233"/>
        <v>0</v>
      </c>
      <c r="EX324" s="3">
        <f t="shared" si="233"/>
        <v>0</v>
      </c>
      <c r="EY324" s="3">
        <f t="shared" si="233"/>
        <v>0</v>
      </c>
      <c r="EZ324" s="3">
        <f t="shared" si="233"/>
        <v>0</v>
      </c>
      <c r="FA324" s="3">
        <f t="shared" si="233"/>
        <v>0</v>
      </c>
      <c r="FB324" s="3">
        <f t="shared" si="233"/>
        <v>0</v>
      </c>
      <c r="FC324" s="3">
        <f t="shared" si="233"/>
        <v>0</v>
      </c>
      <c r="FD324" s="3">
        <f t="shared" si="233"/>
        <v>0</v>
      </c>
      <c r="FE324" s="3">
        <f t="shared" si="233"/>
        <v>0</v>
      </c>
      <c r="FF324" s="3">
        <f t="shared" si="233"/>
        <v>0</v>
      </c>
      <c r="FG324" s="3">
        <f t="shared" si="233"/>
        <v>0</v>
      </c>
      <c r="FH324" s="3">
        <f t="shared" si="233"/>
        <v>0</v>
      </c>
      <c r="FI324" s="3">
        <f t="shared" si="233"/>
        <v>0</v>
      </c>
      <c r="FJ324" s="3">
        <f t="shared" si="233"/>
        <v>0</v>
      </c>
      <c r="FK324" s="3">
        <f t="shared" si="233"/>
        <v>0</v>
      </c>
      <c r="FL324" s="3">
        <f t="shared" si="233"/>
        <v>0</v>
      </c>
      <c r="FM324" s="3">
        <f t="shared" si="233"/>
        <v>0</v>
      </c>
      <c r="FN324" s="3">
        <f t="shared" si="233"/>
        <v>0</v>
      </c>
      <c r="FO324" s="3">
        <f t="shared" si="233"/>
        <v>0</v>
      </c>
      <c r="FP324" s="3">
        <f t="shared" si="233"/>
        <v>0</v>
      </c>
      <c r="FQ324" s="3">
        <f t="shared" si="233"/>
        <v>0</v>
      </c>
      <c r="FR324" s="3">
        <f t="shared" si="233"/>
        <v>0</v>
      </c>
      <c r="FS324" s="3">
        <f t="shared" ref="FS324:GX324" si="234">FS438</f>
        <v>0</v>
      </c>
      <c r="FT324" s="3">
        <f t="shared" si="234"/>
        <v>0</v>
      </c>
      <c r="FU324" s="3">
        <f t="shared" si="234"/>
        <v>0</v>
      </c>
      <c r="FV324" s="3">
        <f t="shared" si="234"/>
        <v>0</v>
      </c>
      <c r="FW324" s="3">
        <f t="shared" si="234"/>
        <v>0</v>
      </c>
      <c r="FX324" s="3">
        <f t="shared" si="234"/>
        <v>0</v>
      </c>
      <c r="FY324" s="3">
        <f t="shared" si="234"/>
        <v>0</v>
      </c>
      <c r="FZ324" s="3">
        <f t="shared" si="234"/>
        <v>0</v>
      </c>
      <c r="GA324" s="3">
        <f t="shared" si="234"/>
        <v>0</v>
      </c>
      <c r="GB324" s="3">
        <f t="shared" si="234"/>
        <v>0</v>
      </c>
      <c r="GC324" s="3">
        <f t="shared" si="234"/>
        <v>0</v>
      </c>
      <c r="GD324" s="3">
        <f t="shared" si="234"/>
        <v>0</v>
      </c>
      <c r="GE324" s="3">
        <f t="shared" si="234"/>
        <v>0</v>
      </c>
      <c r="GF324" s="3">
        <f t="shared" si="234"/>
        <v>0</v>
      </c>
      <c r="GG324" s="3">
        <f t="shared" si="234"/>
        <v>0</v>
      </c>
      <c r="GH324" s="3">
        <f t="shared" si="234"/>
        <v>0</v>
      </c>
      <c r="GI324" s="3">
        <f t="shared" si="234"/>
        <v>0</v>
      </c>
      <c r="GJ324" s="3">
        <f t="shared" si="234"/>
        <v>0</v>
      </c>
      <c r="GK324" s="3">
        <f t="shared" si="234"/>
        <v>0</v>
      </c>
      <c r="GL324" s="3">
        <f t="shared" si="234"/>
        <v>0</v>
      </c>
      <c r="GM324" s="3">
        <f t="shared" si="234"/>
        <v>0</v>
      </c>
      <c r="GN324" s="3">
        <f t="shared" si="234"/>
        <v>0</v>
      </c>
      <c r="GO324" s="3">
        <f t="shared" si="234"/>
        <v>0</v>
      </c>
      <c r="GP324" s="3">
        <f t="shared" si="234"/>
        <v>0</v>
      </c>
      <c r="GQ324" s="3">
        <f t="shared" si="234"/>
        <v>0</v>
      </c>
      <c r="GR324" s="3">
        <f t="shared" si="234"/>
        <v>0</v>
      </c>
      <c r="GS324" s="3">
        <f t="shared" si="234"/>
        <v>0</v>
      </c>
      <c r="GT324" s="3">
        <f t="shared" si="234"/>
        <v>0</v>
      </c>
      <c r="GU324" s="3">
        <f t="shared" si="234"/>
        <v>0</v>
      </c>
      <c r="GV324" s="3">
        <f t="shared" si="234"/>
        <v>0</v>
      </c>
      <c r="GW324" s="3">
        <f t="shared" si="234"/>
        <v>0</v>
      </c>
      <c r="GX324" s="3">
        <f t="shared" si="234"/>
        <v>0</v>
      </c>
    </row>
    <row r="326" spans="1:245">
      <c r="A326" s="1">
        <v>5</v>
      </c>
      <c r="B326" s="1">
        <v>1</v>
      </c>
      <c r="C326" s="1"/>
      <c r="D326" s="1">
        <f>ROW(A342)</f>
        <v>342</v>
      </c>
      <c r="E326" s="1"/>
      <c r="F326" s="1" t="s">
        <v>15</v>
      </c>
      <c r="G326" s="1" t="s">
        <v>16</v>
      </c>
      <c r="H326" s="1" t="s">
        <v>3</v>
      </c>
      <c r="I326" s="1">
        <v>0</v>
      </c>
      <c r="J326" s="1"/>
      <c r="K326" s="1">
        <v>0</v>
      </c>
      <c r="L326" s="1"/>
      <c r="M326" s="1" t="s">
        <v>3</v>
      </c>
      <c r="N326" s="1"/>
      <c r="O326" s="1"/>
      <c r="P326" s="1"/>
      <c r="Q326" s="1"/>
      <c r="R326" s="1"/>
      <c r="S326" s="1">
        <v>0</v>
      </c>
      <c r="T326" s="1"/>
      <c r="U326" s="1" t="s">
        <v>3</v>
      </c>
      <c r="V326" s="1">
        <v>0</v>
      </c>
      <c r="W326" s="1"/>
      <c r="X326" s="1"/>
      <c r="Y326" s="1"/>
      <c r="Z326" s="1"/>
      <c r="AA326" s="1"/>
      <c r="AB326" s="1" t="s">
        <v>3</v>
      </c>
      <c r="AC326" s="1" t="s">
        <v>3</v>
      </c>
      <c r="AD326" s="1" t="s">
        <v>3</v>
      </c>
      <c r="AE326" s="1" t="s">
        <v>3</v>
      </c>
      <c r="AF326" s="1" t="s">
        <v>3</v>
      </c>
      <c r="AG326" s="1" t="s">
        <v>3</v>
      </c>
      <c r="AH326" s="1"/>
      <c r="AI326" s="1"/>
      <c r="AJ326" s="1"/>
      <c r="AK326" s="1"/>
      <c r="AL326" s="1"/>
      <c r="AM326" s="1"/>
      <c r="AN326" s="1"/>
      <c r="AO326" s="1"/>
      <c r="AP326" s="1" t="s">
        <v>3</v>
      </c>
      <c r="AQ326" s="1" t="s">
        <v>3</v>
      </c>
      <c r="AR326" s="1" t="s">
        <v>3</v>
      </c>
      <c r="AS326" s="1"/>
      <c r="AT326" s="1"/>
      <c r="AU326" s="1"/>
      <c r="AV326" s="1"/>
      <c r="AW326" s="1"/>
      <c r="AX326" s="1"/>
      <c r="AY326" s="1"/>
      <c r="AZ326" s="1" t="s">
        <v>3</v>
      </c>
      <c r="BA326" s="1"/>
      <c r="BB326" s="1" t="s">
        <v>3</v>
      </c>
      <c r="BC326" s="1" t="s">
        <v>3</v>
      </c>
      <c r="BD326" s="1" t="s">
        <v>3</v>
      </c>
      <c r="BE326" s="1" t="s">
        <v>3</v>
      </c>
      <c r="BF326" s="1" t="s">
        <v>3</v>
      </c>
      <c r="BG326" s="1" t="s">
        <v>3</v>
      </c>
      <c r="BH326" s="1" t="s">
        <v>3</v>
      </c>
      <c r="BI326" s="1" t="s">
        <v>3</v>
      </c>
      <c r="BJ326" s="1" t="s">
        <v>3</v>
      </c>
      <c r="BK326" s="1" t="s">
        <v>3</v>
      </c>
      <c r="BL326" s="1" t="s">
        <v>3</v>
      </c>
      <c r="BM326" s="1" t="s">
        <v>3</v>
      </c>
      <c r="BN326" s="1" t="s">
        <v>3</v>
      </c>
      <c r="BO326" s="1" t="s">
        <v>3</v>
      </c>
      <c r="BP326" s="1" t="s">
        <v>3</v>
      </c>
      <c r="BQ326" s="1"/>
      <c r="BR326" s="1"/>
      <c r="BS326" s="1"/>
      <c r="BT326" s="1"/>
      <c r="BU326" s="1"/>
      <c r="BV326" s="1"/>
      <c r="BW326" s="1"/>
      <c r="BX326" s="1">
        <v>0</v>
      </c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>
        <v>0</v>
      </c>
    </row>
    <row r="328" spans="1:245">
      <c r="A328" s="2">
        <v>52</v>
      </c>
      <c r="B328" s="2">
        <f t="shared" ref="B328:G328" si="235">B342</f>
        <v>1</v>
      </c>
      <c r="C328" s="2">
        <f t="shared" si="235"/>
        <v>5</v>
      </c>
      <c r="D328" s="2">
        <f t="shared" si="235"/>
        <v>326</v>
      </c>
      <c r="E328" s="2">
        <f t="shared" si="235"/>
        <v>0</v>
      </c>
      <c r="F328" s="2" t="str">
        <f t="shared" si="235"/>
        <v>Новый подраздел</v>
      </c>
      <c r="G328" s="2" t="str">
        <f t="shared" si="235"/>
        <v>демонтаж</v>
      </c>
      <c r="H328" s="2"/>
      <c r="I328" s="2"/>
      <c r="J328" s="2"/>
      <c r="K328" s="2"/>
      <c r="L328" s="2"/>
      <c r="M328" s="2"/>
      <c r="N328" s="2"/>
      <c r="O328" s="2">
        <f t="shared" ref="O328:AT328" si="236">O342</f>
        <v>2519.7600000000002</v>
      </c>
      <c r="P328" s="2">
        <f t="shared" si="236"/>
        <v>0</v>
      </c>
      <c r="Q328" s="2">
        <f t="shared" si="236"/>
        <v>53.78</v>
      </c>
      <c r="R328" s="2">
        <f t="shared" si="236"/>
        <v>36.479999999999997</v>
      </c>
      <c r="S328" s="2">
        <f t="shared" si="236"/>
        <v>2465.98</v>
      </c>
      <c r="T328" s="2">
        <f t="shared" si="236"/>
        <v>0</v>
      </c>
      <c r="U328" s="2">
        <f t="shared" si="236"/>
        <v>9.3770000000000007</v>
      </c>
      <c r="V328" s="2">
        <f t="shared" si="236"/>
        <v>0.10120000000000001</v>
      </c>
      <c r="W328" s="2">
        <f t="shared" si="236"/>
        <v>0</v>
      </c>
      <c r="X328" s="2">
        <f t="shared" si="236"/>
        <v>1747.73</v>
      </c>
      <c r="Y328" s="2">
        <f t="shared" si="236"/>
        <v>1298.76</v>
      </c>
      <c r="Z328" s="2">
        <f t="shared" si="236"/>
        <v>0</v>
      </c>
      <c r="AA328" s="2">
        <f t="shared" si="236"/>
        <v>0</v>
      </c>
      <c r="AB328" s="2">
        <f t="shared" si="236"/>
        <v>2519.7600000000002</v>
      </c>
      <c r="AC328" s="2">
        <f t="shared" si="236"/>
        <v>0</v>
      </c>
      <c r="AD328" s="2">
        <f t="shared" si="236"/>
        <v>53.78</v>
      </c>
      <c r="AE328" s="2">
        <f t="shared" si="236"/>
        <v>36.479999999999997</v>
      </c>
      <c r="AF328" s="2">
        <f t="shared" si="236"/>
        <v>2465.98</v>
      </c>
      <c r="AG328" s="2">
        <f t="shared" si="236"/>
        <v>0</v>
      </c>
      <c r="AH328" s="2">
        <f t="shared" si="236"/>
        <v>9.3770000000000007</v>
      </c>
      <c r="AI328" s="2">
        <f t="shared" si="236"/>
        <v>0.10120000000000001</v>
      </c>
      <c r="AJ328" s="2">
        <f t="shared" si="236"/>
        <v>0</v>
      </c>
      <c r="AK328" s="2">
        <f t="shared" si="236"/>
        <v>1747.73</v>
      </c>
      <c r="AL328" s="2">
        <f t="shared" si="236"/>
        <v>1298.76</v>
      </c>
      <c r="AM328" s="2">
        <f t="shared" si="236"/>
        <v>0</v>
      </c>
      <c r="AN328" s="2">
        <f t="shared" si="236"/>
        <v>0</v>
      </c>
      <c r="AO328" s="2">
        <f t="shared" si="236"/>
        <v>0</v>
      </c>
      <c r="AP328" s="2">
        <f t="shared" si="236"/>
        <v>0</v>
      </c>
      <c r="AQ328" s="2">
        <f t="shared" si="236"/>
        <v>0</v>
      </c>
      <c r="AR328" s="2">
        <f t="shared" si="236"/>
        <v>5566.25</v>
      </c>
      <c r="AS328" s="2">
        <f t="shared" si="236"/>
        <v>5566.25</v>
      </c>
      <c r="AT328" s="2">
        <f t="shared" si="236"/>
        <v>0</v>
      </c>
      <c r="AU328" s="2">
        <f t="shared" ref="AU328:BZ328" si="237">AU342</f>
        <v>0</v>
      </c>
      <c r="AV328" s="2">
        <f t="shared" si="237"/>
        <v>0</v>
      </c>
      <c r="AW328" s="2">
        <f t="shared" si="237"/>
        <v>0</v>
      </c>
      <c r="AX328" s="2">
        <f t="shared" si="237"/>
        <v>0</v>
      </c>
      <c r="AY328" s="2">
        <f t="shared" si="237"/>
        <v>0</v>
      </c>
      <c r="AZ328" s="2">
        <f t="shared" si="237"/>
        <v>0</v>
      </c>
      <c r="BA328" s="2">
        <f t="shared" si="237"/>
        <v>0</v>
      </c>
      <c r="BB328" s="2">
        <f t="shared" si="237"/>
        <v>0</v>
      </c>
      <c r="BC328" s="2">
        <f t="shared" si="237"/>
        <v>0</v>
      </c>
      <c r="BD328" s="2">
        <f t="shared" si="237"/>
        <v>0</v>
      </c>
      <c r="BE328" s="2">
        <f t="shared" si="237"/>
        <v>0</v>
      </c>
      <c r="BF328" s="2">
        <f t="shared" si="237"/>
        <v>0</v>
      </c>
      <c r="BG328" s="2">
        <f t="shared" si="237"/>
        <v>0</v>
      </c>
      <c r="BH328" s="2">
        <f t="shared" si="237"/>
        <v>0</v>
      </c>
      <c r="BI328" s="2">
        <f t="shared" si="237"/>
        <v>0</v>
      </c>
      <c r="BJ328" s="2">
        <f t="shared" si="237"/>
        <v>0</v>
      </c>
      <c r="BK328" s="2">
        <f t="shared" si="237"/>
        <v>0</v>
      </c>
      <c r="BL328" s="2">
        <f t="shared" si="237"/>
        <v>0</v>
      </c>
      <c r="BM328" s="2">
        <f t="shared" si="237"/>
        <v>0</v>
      </c>
      <c r="BN328" s="2">
        <f t="shared" si="237"/>
        <v>0</v>
      </c>
      <c r="BO328" s="2">
        <f t="shared" si="237"/>
        <v>0</v>
      </c>
      <c r="BP328" s="2">
        <f t="shared" si="237"/>
        <v>0</v>
      </c>
      <c r="BQ328" s="2">
        <f t="shared" si="237"/>
        <v>0</v>
      </c>
      <c r="BR328" s="2">
        <f t="shared" si="237"/>
        <v>0</v>
      </c>
      <c r="BS328" s="2">
        <f t="shared" si="237"/>
        <v>0</v>
      </c>
      <c r="BT328" s="2">
        <f t="shared" si="237"/>
        <v>0</v>
      </c>
      <c r="BU328" s="2">
        <f t="shared" si="237"/>
        <v>0</v>
      </c>
      <c r="BV328" s="2">
        <f t="shared" si="237"/>
        <v>0</v>
      </c>
      <c r="BW328" s="2">
        <f t="shared" si="237"/>
        <v>0</v>
      </c>
      <c r="BX328" s="2">
        <f t="shared" si="237"/>
        <v>0</v>
      </c>
      <c r="BY328" s="2">
        <f t="shared" si="237"/>
        <v>0</v>
      </c>
      <c r="BZ328" s="2">
        <f t="shared" si="237"/>
        <v>0</v>
      </c>
      <c r="CA328" s="2">
        <f t="shared" ref="CA328:DF328" si="238">CA342</f>
        <v>5566.25</v>
      </c>
      <c r="CB328" s="2">
        <f t="shared" si="238"/>
        <v>5566.25</v>
      </c>
      <c r="CC328" s="2">
        <f t="shared" si="238"/>
        <v>0</v>
      </c>
      <c r="CD328" s="2">
        <f t="shared" si="238"/>
        <v>0</v>
      </c>
      <c r="CE328" s="2">
        <f t="shared" si="238"/>
        <v>0</v>
      </c>
      <c r="CF328" s="2">
        <f t="shared" si="238"/>
        <v>0</v>
      </c>
      <c r="CG328" s="2">
        <f t="shared" si="238"/>
        <v>0</v>
      </c>
      <c r="CH328" s="2">
        <f t="shared" si="238"/>
        <v>0</v>
      </c>
      <c r="CI328" s="2">
        <f t="shared" si="238"/>
        <v>0</v>
      </c>
      <c r="CJ328" s="2">
        <f t="shared" si="238"/>
        <v>0</v>
      </c>
      <c r="CK328" s="2">
        <f t="shared" si="238"/>
        <v>0</v>
      </c>
      <c r="CL328" s="2">
        <f t="shared" si="238"/>
        <v>0</v>
      </c>
      <c r="CM328" s="2">
        <f t="shared" si="238"/>
        <v>0</v>
      </c>
      <c r="CN328" s="2">
        <f t="shared" si="238"/>
        <v>0</v>
      </c>
      <c r="CO328" s="2">
        <f t="shared" si="238"/>
        <v>0</v>
      </c>
      <c r="CP328" s="2">
        <f t="shared" si="238"/>
        <v>0</v>
      </c>
      <c r="CQ328" s="2">
        <f t="shared" si="238"/>
        <v>0</v>
      </c>
      <c r="CR328" s="2">
        <f t="shared" si="238"/>
        <v>0</v>
      </c>
      <c r="CS328" s="2">
        <f t="shared" si="238"/>
        <v>0</v>
      </c>
      <c r="CT328" s="2">
        <f t="shared" si="238"/>
        <v>0</v>
      </c>
      <c r="CU328" s="2">
        <f t="shared" si="238"/>
        <v>0</v>
      </c>
      <c r="CV328" s="2">
        <f t="shared" si="238"/>
        <v>0</v>
      </c>
      <c r="CW328" s="2">
        <f t="shared" si="238"/>
        <v>0</v>
      </c>
      <c r="CX328" s="2">
        <f t="shared" si="238"/>
        <v>0</v>
      </c>
      <c r="CY328" s="2">
        <f t="shared" si="238"/>
        <v>0</v>
      </c>
      <c r="CZ328" s="2">
        <f t="shared" si="238"/>
        <v>0</v>
      </c>
      <c r="DA328" s="2">
        <f t="shared" si="238"/>
        <v>0</v>
      </c>
      <c r="DB328" s="2">
        <f t="shared" si="238"/>
        <v>0</v>
      </c>
      <c r="DC328" s="2">
        <f t="shared" si="238"/>
        <v>0</v>
      </c>
      <c r="DD328" s="2">
        <f t="shared" si="238"/>
        <v>0</v>
      </c>
      <c r="DE328" s="2">
        <f t="shared" si="238"/>
        <v>0</v>
      </c>
      <c r="DF328" s="2">
        <f t="shared" si="238"/>
        <v>0</v>
      </c>
      <c r="DG328" s="3">
        <f t="shared" ref="DG328:EL328" si="239">DG342</f>
        <v>0</v>
      </c>
      <c r="DH328" s="3">
        <f t="shared" si="239"/>
        <v>0</v>
      </c>
      <c r="DI328" s="3">
        <f t="shared" si="239"/>
        <v>0</v>
      </c>
      <c r="DJ328" s="3">
        <f t="shared" si="239"/>
        <v>0</v>
      </c>
      <c r="DK328" s="3">
        <f t="shared" si="239"/>
        <v>0</v>
      </c>
      <c r="DL328" s="3">
        <f t="shared" si="239"/>
        <v>0</v>
      </c>
      <c r="DM328" s="3">
        <f t="shared" si="239"/>
        <v>0</v>
      </c>
      <c r="DN328" s="3">
        <f t="shared" si="239"/>
        <v>0</v>
      </c>
      <c r="DO328" s="3">
        <f t="shared" si="239"/>
        <v>0</v>
      </c>
      <c r="DP328" s="3">
        <f t="shared" si="239"/>
        <v>0</v>
      </c>
      <c r="DQ328" s="3">
        <f t="shared" si="239"/>
        <v>0</v>
      </c>
      <c r="DR328" s="3">
        <f t="shared" si="239"/>
        <v>0</v>
      </c>
      <c r="DS328" s="3">
        <f t="shared" si="239"/>
        <v>0</v>
      </c>
      <c r="DT328" s="3">
        <f t="shared" si="239"/>
        <v>0</v>
      </c>
      <c r="DU328" s="3">
        <f t="shared" si="239"/>
        <v>0</v>
      </c>
      <c r="DV328" s="3">
        <f t="shared" si="239"/>
        <v>0</v>
      </c>
      <c r="DW328" s="3">
        <f t="shared" si="239"/>
        <v>0</v>
      </c>
      <c r="DX328" s="3">
        <f t="shared" si="239"/>
        <v>0</v>
      </c>
      <c r="DY328" s="3">
        <f t="shared" si="239"/>
        <v>0</v>
      </c>
      <c r="DZ328" s="3">
        <f t="shared" si="239"/>
        <v>0</v>
      </c>
      <c r="EA328" s="3">
        <f t="shared" si="239"/>
        <v>0</v>
      </c>
      <c r="EB328" s="3">
        <f t="shared" si="239"/>
        <v>0</v>
      </c>
      <c r="EC328" s="3">
        <f t="shared" si="239"/>
        <v>0</v>
      </c>
      <c r="ED328" s="3">
        <f t="shared" si="239"/>
        <v>0</v>
      </c>
      <c r="EE328" s="3">
        <f t="shared" si="239"/>
        <v>0</v>
      </c>
      <c r="EF328" s="3">
        <f t="shared" si="239"/>
        <v>0</v>
      </c>
      <c r="EG328" s="3">
        <f t="shared" si="239"/>
        <v>0</v>
      </c>
      <c r="EH328" s="3">
        <f t="shared" si="239"/>
        <v>0</v>
      </c>
      <c r="EI328" s="3">
        <f t="shared" si="239"/>
        <v>0</v>
      </c>
      <c r="EJ328" s="3">
        <f t="shared" si="239"/>
        <v>0</v>
      </c>
      <c r="EK328" s="3">
        <f t="shared" si="239"/>
        <v>0</v>
      </c>
      <c r="EL328" s="3">
        <f t="shared" si="239"/>
        <v>0</v>
      </c>
      <c r="EM328" s="3">
        <f t="shared" ref="EM328:FR328" si="240">EM342</f>
        <v>0</v>
      </c>
      <c r="EN328" s="3">
        <f t="shared" si="240"/>
        <v>0</v>
      </c>
      <c r="EO328" s="3">
        <f t="shared" si="240"/>
        <v>0</v>
      </c>
      <c r="EP328" s="3">
        <f t="shared" si="240"/>
        <v>0</v>
      </c>
      <c r="EQ328" s="3">
        <f t="shared" si="240"/>
        <v>0</v>
      </c>
      <c r="ER328" s="3">
        <f t="shared" si="240"/>
        <v>0</v>
      </c>
      <c r="ES328" s="3">
        <f t="shared" si="240"/>
        <v>0</v>
      </c>
      <c r="ET328" s="3">
        <f t="shared" si="240"/>
        <v>0</v>
      </c>
      <c r="EU328" s="3">
        <f t="shared" si="240"/>
        <v>0</v>
      </c>
      <c r="EV328" s="3">
        <f t="shared" si="240"/>
        <v>0</v>
      </c>
      <c r="EW328" s="3">
        <f t="shared" si="240"/>
        <v>0</v>
      </c>
      <c r="EX328" s="3">
        <f t="shared" si="240"/>
        <v>0</v>
      </c>
      <c r="EY328" s="3">
        <f t="shared" si="240"/>
        <v>0</v>
      </c>
      <c r="EZ328" s="3">
        <f t="shared" si="240"/>
        <v>0</v>
      </c>
      <c r="FA328" s="3">
        <f t="shared" si="240"/>
        <v>0</v>
      </c>
      <c r="FB328" s="3">
        <f t="shared" si="240"/>
        <v>0</v>
      </c>
      <c r="FC328" s="3">
        <f t="shared" si="240"/>
        <v>0</v>
      </c>
      <c r="FD328" s="3">
        <f t="shared" si="240"/>
        <v>0</v>
      </c>
      <c r="FE328" s="3">
        <f t="shared" si="240"/>
        <v>0</v>
      </c>
      <c r="FF328" s="3">
        <f t="shared" si="240"/>
        <v>0</v>
      </c>
      <c r="FG328" s="3">
        <f t="shared" si="240"/>
        <v>0</v>
      </c>
      <c r="FH328" s="3">
        <f t="shared" si="240"/>
        <v>0</v>
      </c>
      <c r="FI328" s="3">
        <f t="shared" si="240"/>
        <v>0</v>
      </c>
      <c r="FJ328" s="3">
        <f t="shared" si="240"/>
        <v>0</v>
      </c>
      <c r="FK328" s="3">
        <f t="shared" si="240"/>
        <v>0</v>
      </c>
      <c r="FL328" s="3">
        <f t="shared" si="240"/>
        <v>0</v>
      </c>
      <c r="FM328" s="3">
        <f t="shared" si="240"/>
        <v>0</v>
      </c>
      <c r="FN328" s="3">
        <f t="shared" si="240"/>
        <v>0</v>
      </c>
      <c r="FO328" s="3">
        <f t="shared" si="240"/>
        <v>0</v>
      </c>
      <c r="FP328" s="3">
        <f t="shared" si="240"/>
        <v>0</v>
      </c>
      <c r="FQ328" s="3">
        <f t="shared" si="240"/>
        <v>0</v>
      </c>
      <c r="FR328" s="3">
        <f t="shared" si="240"/>
        <v>0</v>
      </c>
      <c r="FS328" s="3">
        <f t="shared" ref="FS328:GX328" si="241">FS342</f>
        <v>0</v>
      </c>
      <c r="FT328" s="3">
        <f t="shared" si="241"/>
        <v>0</v>
      </c>
      <c r="FU328" s="3">
        <f t="shared" si="241"/>
        <v>0</v>
      </c>
      <c r="FV328" s="3">
        <f t="shared" si="241"/>
        <v>0</v>
      </c>
      <c r="FW328" s="3">
        <f t="shared" si="241"/>
        <v>0</v>
      </c>
      <c r="FX328" s="3">
        <f t="shared" si="241"/>
        <v>0</v>
      </c>
      <c r="FY328" s="3">
        <f t="shared" si="241"/>
        <v>0</v>
      </c>
      <c r="FZ328" s="3">
        <f t="shared" si="241"/>
        <v>0</v>
      </c>
      <c r="GA328" s="3">
        <f t="shared" si="241"/>
        <v>0</v>
      </c>
      <c r="GB328" s="3">
        <f t="shared" si="241"/>
        <v>0</v>
      </c>
      <c r="GC328" s="3">
        <f t="shared" si="241"/>
        <v>0</v>
      </c>
      <c r="GD328" s="3">
        <f t="shared" si="241"/>
        <v>0</v>
      </c>
      <c r="GE328" s="3">
        <f t="shared" si="241"/>
        <v>0</v>
      </c>
      <c r="GF328" s="3">
        <f t="shared" si="241"/>
        <v>0</v>
      </c>
      <c r="GG328" s="3">
        <f t="shared" si="241"/>
        <v>0</v>
      </c>
      <c r="GH328" s="3">
        <f t="shared" si="241"/>
        <v>0</v>
      </c>
      <c r="GI328" s="3">
        <f t="shared" si="241"/>
        <v>0</v>
      </c>
      <c r="GJ328" s="3">
        <f t="shared" si="241"/>
        <v>0</v>
      </c>
      <c r="GK328" s="3">
        <f t="shared" si="241"/>
        <v>0</v>
      </c>
      <c r="GL328" s="3">
        <f t="shared" si="241"/>
        <v>0</v>
      </c>
      <c r="GM328" s="3">
        <f t="shared" si="241"/>
        <v>0</v>
      </c>
      <c r="GN328" s="3">
        <f t="shared" si="241"/>
        <v>0</v>
      </c>
      <c r="GO328" s="3">
        <f t="shared" si="241"/>
        <v>0</v>
      </c>
      <c r="GP328" s="3">
        <f t="shared" si="241"/>
        <v>0</v>
      </c>
      <c r="GQ328" s="3">
        <f t="shared" si="241"/>
        <v>0</v>
      </c>
      <c r="GR328" s="3">
        <f t="shared" si="241"/>
        <v>0</v>
      </c>
      <c r="GS328" s="3">
        <f t="shared" si="241"/>
        <v>0</v>
      </c>
      <c r="GT328" s="3">
        <f t="shared" si="241"/>
        <v>0</v>
      </c>
      <c r="GU328" s="3">
        <f t="shared" si="241"/>
        <v>0</v>
      </c>
      <c r="GV328" s="3">
        <f t="shared" si="241"/>
        <v>0</v>
      </c>
      <c r="GW328" s="3">
        <f t="shared" si="241"/>
        <v>0</v>
      </c>
      <c r="GX328" s="3">
        <f t="shared" si="241"/>
        <v>0</v>
      </c>
    </row>
    <row r="330" spans="1:245">
      <c r="A330">
        <v>17</v>
      </c>
      <c r="B330">
        <v>1</v>
      </c>
      <c r="C330">
        <f>ROW(SmtRes!A338)</f>
        <v>338</v>
      </c>
      <c r="D330">
        <f>ROW(EtalonRes!A326)</f>
        <v>326</v>
      </c>
      <c r="E330" t="s">
        <v>17</v>
      </c>
      <c r="F330" t="s">
        <v>18</v>
      </c>
      <c r="G330" t="s">
        <v>19</v>
      </c>
      <c r="H330" t="s">
        <v>20</v>
      </c>
      <c r="I330">
        <f>ROUND(14/100,9)</f>
        <v>0.14000000000000001</v>
      </c>
      <c r="J330">
        <v>0</v>
      </c>
      <c r="O330">
        <f t="shared" ref="O330:O340" si="242">ROUND(CP330,2)</f>
        <v>279.08999999999997</v>
      </c>
      <c r="P330">
        <f t="shared" ref="P330:P340" si="243">ROUND(CQ330*I330,2)</f>
        <v>0</v>
      </c>
      <c r="Q330">
        <f t="shared" ref="Q330:Q340" si="244">ROUND(CR330*I330,2)</f>
        <v>0</v>
      </c>
      <c r="R330">
        <f t="shared" ref="R330:R340" si="245">ROUND(CS330*I330,2)</f>
        <v>0</v>
      </c>
      <c r="S330">
        <f t="shared" ref="S330:S340" si="246">ROUND(CT330*I330,2)</f>
        <v>279.08999999999997</v>
      </c>
      <c r="T330">
        <f t="shared" ref="T330:T340" si="247">ROUND(CU330*I330,2)</f>
        <v>0</v>
      </c>
      <c r="U330">
        <f t="shared" ref="U330:U340" si="248">CV330*I330</f>
        <v>1.0738000000000001</v>
      </c>
      <c r="V330">
        <f t="shared" ref="V330:V340" si="249">CW330*I330</f>
        <v>0</v>
      </c>
      <c r="W330">
        <f t="shared" ref="W330:W340" si="250">ROUND(CX330*I330,2)</f>
        <v>0</v>
      </c>
      <c r="X330">
        <f t="shared" ref="X330:X340" si="251">ROUND(CY330,2)</f>
        <v>189.78</v>
      </c>
      <c r="Y330">
        <f t="shared" ref="Y330:Y340" si="252">ROUND(CZ330,2)</f>
        <v>150.71</v>
      </c>
      <c r="AA330">
        <v>36401907</v>
      </c>
      <c r="AB330">
        <f t="shared" ref="AB330:AB340" si="253">ROUND((AC330+AD330+AF330),2)</f>
        <v>59.83</v>
      </c>
      <c r="AC330">
        <f t="shared" ref="AC330:AC340" si="254">ROUND((ES330),2)</f>
        <v>0</v>
      </c>
      <c r="AD330">
        <f t="shared" ref="AD330:AD340" si="255">ROUND((((ET330)-(EU330))+AE330),2)</f>
        <v>0</v>
      </c>
      <c r="AE330">
        <f t="shared" ref="AE330:AE340" si="256">ROUND((EU330),2)</f>
        <v>0</v>
      </c>
      <c r="AF330">
        <f t="shared" ref="AF330:AF340" si="257">ROUND((EV330),2)</f>
        <v>59.83</v>
      </c>
      <c r="AG330">
        <f t="shared" ref="AG330:AG340" si="258">ROUND((AP330),2)</f>
        <v>0</v>
      </c>
      <c r="AH330">
        <f t="shared" ref="AH330:AH340" si="259">(EW330)</f>
        <v>7.67</v>
      </c>
      <c r="AI330">
        <f t="shared" ref="AI330:AI340" si="260">(EX330)</f>
        <v>0</v>
      </c>
      <c r="AJ330">
        <f t="shared" ref="AJ330:AJ340" si="261">(AS330)</f>
        <v>0</v>
      </c>
      <c r="AK330">
        <v>59.83</v>
      </c>
      <c r="AL330">
        <v>0</v>
      </c>
      <c r="AM330">
        <v>0</v>
      </c>
      <c r="AN330">
        <v>0</v>
      </c>
      <c r="AO330">
        <v>59.83</v>
      </c>
      <c r="AP330">
        <v>0</v>
      </c>
      <c r="AQ330">
        <v>7.67</v>
      </c>
      <c r="AR330">
        <v>0</v>
      </c>
      <c r="AS330">
        <v>0</v>
      </c>
      <c r="AT330">
        <v>68</v>
      </c>
      <c r="AU330">
        <v>54</v>
      </c>
      <c r="AV330">
        <v>1</v>
      </c>
      <c r="AW330">
        <v>1</v>
      </c>
      <c r="AZ330">
        <v>1</v>
      </c>
      <c r="BA330">
        <v>33.32</v>
      </c>
      <c r="BB330">
        <v>1</v>
      </c>
      <c r="BC330">
        <v>1</v>
      </c>
      <c r="BD330" t="s">
        <v>3</v>
      </c>
      <c r="BE330" t="s">
        <v>3</v>
      </c>
      <c r="BF330" t="s">
        <v>3</v>
      </c>
      <c r="BG330" t="s">
        <v>3</v>
      </c>
      <c r="BH330">
        <v>0</v>
      </c>
      <c r="BI330">
        <v>1</v>
      </c>
      <c r="BJ330" t="s">
        <v>21</v>
      </c>
      <c r="BM330">
        <v>57001</v>
      </c>
      <c r="BN330">
        <v>0</v>
      </c>
      <c r="BO330" t="s">
        <v>18</v>
      </c>
      <c r="BP330">
        <v>1</v>
      </c>
      <c r="BQ330">
        <v>6</v>
      </c>
      <c r="BR330">
        <v>0</v>
      </c>
      <c r="BS330">
        <v>33.32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80</v>
      </c>
      <c r="CA330">
        <v>68</v>
      </c>
      <c r="CE330">
        <v>0</v>
      </c>
      <c r="CF330">
        <v>0</v>
      </c>
      <c r="CG330">
        <v>0</v>
      </c>
      <c r="CM330">
        <v>0</v>
      </c>
      <c r="CN330" t="s">
        <v>3</v>
      </c>
      <c r="CO330">
        <v>0</v>
      </c>
      <c r="CP330">
        <f t="shared" ref="CP330:CP340" si="262">(P330+Q330+S330)</f>
        <v>279.08999999999997</v>
      </c>
      <c r="CQ330">
        <f t="shared" ref="CQ330:CQ340" si="263">AC330*BC330</f>
        <v>0</v>
      </c>
      <c r="CR330">
        <f t="shared" ref="CR330:CR340" si="264">AD330*BB330</f>
        <v>0</v>
      </c>
      <c r="CS330">
        <f t="shared" ref="CS330:CS340" si="265">AE330*BS330</f>
        <v>0</v>
      </c>
      <c r="CT330">
        <f t="shared" ref="CT330:CT340" si="266">AF330*BA330</f>
        <v>1993.5355999999999</v>
      </c>
      <c r="CU330">
        <f t="shared" ref="CU330:CU340" si="267">AG330</f>
        <v>0</v>
      </c>
      <c r="CV330">
        <f t="shared" ref="CV330:CV340" si="268">AH330</f>
        <v>7.67</v>
      </c>
      <c r="CW330">
        <f t="shared" ref="CW330:CW340" si="269">AI330</f>
        <v>0</v>
      </c>
      <c r="CX330">
        <f t="shared" ref="CX330:CX340" si="270">AJ330</f>
        <v>0</v>
      </c>
      <c r="CY330">
        <f t="shared" ref="CY330:CY340" si="271">(((S330+R330)*AT330)/100)</f>
        <v>189.78119999999998</v>
      </c>
      <c r="CZ330">
        <f t="shared" ref="CZ330:CZ340" si="272">(((S330+R330)*AU330)/100)</f>
        <v>150.70859999999999</v>
      </c>
      <c r="DC330" t="s">
        <v>3</v>
      </c>
      <c r="DD330" t="s">
        <v>3</v>
      </c>
      <c r="DE330" t="s">
        <v>3</v>
      </c>
      <c r="DF330" t="s">
        <v>3</v>
      </c>
      <c r="DG330" t="s">
        <v>3</v>
      </c>
      <c r="DH330" t="s">
        <v>3</v>
      </c>
      <c r="DI330" t="s">
        <v>3</v>
      </c>
      <c r="DJ330" t="s">
        <v>3</v>
      </c>
      <c r="DK330" t="s">
        <v>3</v>
      </c>
      <c r="DL330" t="s">
        <v>3</v>
      </c>
      <c r="DM330" t="s">
        <v>3</v>
      </c>
      <c r="DN330">
        <v>0</v>
      </c>
      <c r="DO330">
        <v>0</v>
      </c>
      <c r="DP330">
        <v>1</v>
      </c>
      <c r="DQ330">
        <v>1</v>
      </c>
      <c r="DU330">
        <v>1013</v>
      </c>
      <c r="DV330" t="s">
        <v>20</v>
      </c>
      <c r="DW330" t="s">
        <v>20</v>
      </c>
      <c r="DX330">
        <v>1</v>
      </c>
      <c r="DZ330" t="s">
        <v>3</v>
      </c>
      <c r="EA330" t="s">
        <v>3</v>
      </c>
      <c r="EB330" t="s">
        <v>3</v>
      </c>
      <c r="EC330" t="s">
        <v>3</v>
      </c>
      <c r="EE330">
        <v>29085590</v>
      </c>
      <c r="EF330">
        <v>6</v>
      </c>
      <c r="EG330" t="s">
        <v>22</v>
      </c>
      <c r="EH330">
        <v>0</v>
      </c>
      <c r="EI330" t="s">
        <v>3</v>
      </c>
      <c r="EJ330">
        <v>1</v>
      </c>
      <c r="EK330">
        <v>57001</v>
      </c>
      <c r="EL330" t="s">
        <v>23</v>
      </c>
      <c r="EM330" t="s">
        <v>24</v>
      </c>
      <c r="EO330" t="s">
        <v>3</v>
      </c>
      <c r="EQ330">
        <v>0</v>
      </c>
      <c r="ER330">
        <v>59.83</v>
      </c>
      <c r="ES330">
        <v>0</v>
      </c>
      <c r="ET330">
        <v>0</v>
      </c>
      <c r="EU330">
        <v>0</v>
      </c>
      <c r="EV330">
        <v>59.83</v>
      </c>
      <c r="EW330">
        <v>7.67</v>
      </c>
      <c r="EX330">
        <v>0</v>
      </c>
      <c r="EY330">
        <v>0</v>
      </c>
      <c r="FQ330">
        <v>0</v>
      </c>
      <c r="FR330">
        <f t="shared" ref="FR330:FR340" si="273">ROUND(IF(AND(BH330=3,BI330=3),P330,0),2)</f>
        <v>0</v>
      </c>
      <c r="FS330">
        <v>0</v>
      </c>
      <c r="FV330" t="s">
        <v>25</v>
      </c>
      <c r="FW330" t="s">
        <v>26</v>
      </c>
      <c r="FX330">
        <v>80</v>
      </c>
      <c r="FY330">
        <v>68</v>
      </c>
      <c r="GA330" t="s">
        <v>3</v>
      </c>
      <c r="GD330">
        <v>1</v>
      </c>
      <c r="GF330">
        <v>1095792533</v>
      </c>
      <c r="GG330">
        <v>2</v>
      </c>
      <c r="GH330">
        <v>1</v>
      </c>
      <c r="GI330">
        <v>2</v>
      </c>
      <c r="GJ330">
        <v>0</v>
      </c>
      <c r="GK330">
        <v>0</v>
      </c>
      <c r="GL330">
        <f t="shared" ref="GL330:GL340" si="274">ROUND(IF(AND(BH330=3,BI330=3,FS330&lt;&gt;0),P330,0),2)</f>
        <v>0</v>
      </c>
      <c r="GM330">
        <f t="shared" ref="GM330:GM340" si="275">ROUND(O330+X330+Y330,2)+GX330</f>
        <v>619.58000000000004</v>
      </c>
      <c r="GN330">
        <f t="shared" ref="GN330:GN340" si="276">IF(OR(BI330=0,BI330=1),ROUND(O330+X330+Y330,2),0)</f>
        <v>619.58000000000004</v>
      </c>
      <c r="GO330">
        <f t="shared" ref="GO330:GO340" si="277">IF(BI330=2,ROUND(O330+X330+Y330,2),0)</f>
        <v>0</v>
      </c>
      <c r="GP330">
        <f t="shared" ref="GP330:GP340" si="278">IF(BI330=4,ROUND(O330+X330+Y330,2)+GX330,0)</f>
        <v>0</v>
      </c>
      <c r="GR330">
        <v>0</v>
      </c>
      <c r="GS330">
        <v>3</v>
      </c>
      <c r="GT330">
        <v>0</v>
      </c>
      <c r="GU330" t="s">
        <v>3</v>
      </c>
      <c r="GV330">
        <f t="shared" ref="GV330:GV340" si="279">ROUND((GT330),2)</f>
        <v>0</v>
      </c>
      <c r="GW330">
        <v>1</v>
      </c>
      <c r="GX330">
        <f t="shared" ref="GX330:GX340" si="280">ROUND(HC330*I330,2)</f>
        <v>0</v>
      </c>
      <c r="HA330">
        <v>0</v>
      </c>
      <c r="HB330">
        <v>0</v>
      </c>
      <c r="HC330">
        <f t="shared" ref="HC330:HC340" si="281">GV330*GW330</f>
        <v>0</v>
      </c>
      <c r="HE330" t="s">
        <v>3</v>
      </c>
      <c r="HF330" t="s">
        <v>3</v>
      </c>
      <c r="IK330">
        <v>0</v>
      </c>
    </row>
    <row r="331" spans="1:245">
      <c r="A331">
        <v>18</v>
      </c>
      <c r="B331">
        <v>1</v>
      </c>
      <c r="C331">
        <v>338</v>
      </c>
      <c r="E331" t="s">
        <v>27</v>
      </c>
      <c r="F331" t="s">
        <v>28</v>
      </c>
      <c r="G331" t="s">
        <v>29</v>
      </c>
      <c r="H331" t="s">
        <v>30</v>
      </c>
      <c r="I331">
        <f>I330*J331</f>
        <v>9.8000000000000004E-2</v>
      </c>
      <c r="J331">
        <v>0.7</v>
      </c>
      <c r="O331">
        <f t="shared" si="242"/>
        <v>0</v>
      </c>
      <c r="P331">
        <f t="shared" si="243"/>
        <v>0</v>
      </c>
      <c r="Q331">
        <f t="shared" si="244"/>
        <v>0</v>
      </c>
      <c r="R331">
        <f t="shared" si="245"/>
        <v>0</v>
      </c>
      <c r="S331">
        <f t="shared" si="246"/>
        <v>0</v>
      </c>
      <c r="T331">
        <f t="shared" si="247"/>
        <v>0</v>
      </c>
      <c r="U331">
        <f t="shared" si="248"/>
        <v>0</v>
      </c>
      <c r="V331">
        <f t="shared" si="249"/>
        <v>0</v>
      </c>
      <c r="W331">
        <f t="shared" si="250"/>
        <v>0</v>
      </c>
      <c r="X331">
        <f t="shared" si="251"/>
        <v>0</v>
      </c>
      <c r="Y331">
        <f t="shared" si="252"/>
        <v>0</v>
      </c>
      <c r="AA331">
        <v>36401907</v>
      </c>
      <c r="AB331">
        <f t="shared" si="253"/>
        <v>0</v>
      </c>
      <c r="AC331">
        <f t="shared" si="254"/>
        <v>0</v>
      </c>
      <c r="AD331">
        <f t="shared" si="255"/>
        <v>0</v>
      </c>
      <c r="AE331">
        <f t="shared" si="256"/>
        <v>0</v>
      </c>
      <c r="AF331">
        <f t="shared" si="257"/>
        <v>0</v>
      </c>
      <c r="AG331">
        <f t="shared" si="258"/>
        <v>0</v>
      </c>
      <c r="AH331">
        <f t="shared" si="259"/>
        <v>0</v>
      </c>
      <c r="AI331">
        <f t="shared" si="260"/>
        <v>0</v>
      </c>
      <c r="AJ331">
        <f t="shared" si="261"/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</v>
      </c>
      <c r="AW331">
        <v>1</v>
      </c>
      <c r="AZ331">
        <v>1</v>
      </c>
      <c r="BA331">
        <v>1</v>
      </c>
      <c r="BB331">
        <v>1</v>
      </c>
      <c r="BC331">
        <v>1</v>
      </c>
      <c r="BD331" t="s">
        <v>3</v>
      </c>
      <c r="BE331" t="s">
        <v>3</v>
      </c>
      <c r="BF331" t="s">
        <v>3</v>
      </c>
      <c r="BG331" t="s">
        <v>3</v>
      </c>
      <c r="BH331">
        <v>3</v>
      </c>
      <c r="BI331">
        <v>2</v>
      </c>
      <c r="BJ331" t="s">
        <v>31</v>
      </c>
      <c r="BM331">
        <v>500002</v>
      </c>
      <c r="BN331">
        <v>0</v>
      </c>
      <c r="BO331" t="s">
        <v>3</v>
      </c>
      <c r="BP331">
        <v>0</v>
      </c>
      <c r="BQ331">
        <v>12</v>
      </c>
      <c r="BR331">
        <v>0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3</v>
      </c>
      <c r="BZ331">
        <v>0</v>
      </c>
      <c r="CA331">
        <v>0</v>
      </c>
      <c r="CE331">
        <v>0</v>
      </c>
      <c r="CF331">
        <v>0</v>
      </c>
      <c r="CG331">
        <v>0</v>
      </c>
      <c r="CM331">
        <v>0</v>
      </c>
      <c r="CN331" t="s">
        <v>3</v>
      </c>
      <c r="CO331">
        <v>0</v>
      </c>
      <c r="CP331">
        <f t="shared" si="262"/>
        <v>0</v>
      </c>
      <c r="CQ331">
        <f t="shared" si="263"/>
        <v>0</v>
      </c>
      <c r="CR331">
        <f t="shared" si="264"/>
        <v>0</v>
      </c>
      <c r="CS331">
        <f t="shared" si="265"/>
        <v>0</v>
      </c>
      <c r="CT331">
        <f t="shared" si="266"/>
        <v>0</v>
      </c>
      <c r="CU331">
        <f t="shared" si="267"/>
        <v>0</v>
      </c>
      <c r="CV331">
        <f t="shared" si="268"/>
        <v>0</v>
      </c>
      <c r="CW331">
        <f t="shared" si="269"/>
        <v>0</v>
      </c>
      <c r="CX331">
        <f t="shared" si="270"/>
        <v>0</v>
      </c>
      <c r="CY331">
        <f t="shared" si="271"/>
        <v>0</v>
      </c>
      <c r="CZ331">
        <f t="shared" si="272"/>
        <v>0</v>
      </c>
      <c r="DC331" t="s">
        <v>3</v>
      </c>
      <c r="DD331" t="s">
        <v>3</v>
      </c>
      <c r="DE331" t="s">
        <v>3</v>
      </c>
      <c r="DF331" t="s">
        <v>3</v>
      </c>
      <c r="DG331" t="s">
        <v>3</v>
      </c>
      <c r="DH331" t="s">
        <v>3</v>
      </c>
      <c r="DI331" t="s">
        <v>3</v>
      </c>
      <c r="DJ331" t="s">
        <v>3</v>
      </c>
      <c r="DK331" t="s">
        <v>3</v>
      </c>
      <c r="DL331" t="s">
        <v>3</v>
      </c>
      <c r="DM331" t="s">
        <v>3</v>
      </c>
      <c r="DN331">
        <v>0</v>
      </c>
      <c r="DO331">
        <v>0</v>
      </c>
      <c r="DP331">
        <v>1</v>
      </c>
      <c r="DQ331">
        <v>1</v>
      </c>
      <c r="DU331">
        <v>1009</v>
      </c>
      <c r="DV331" t="s">
        <v>30</v>
      </c>
      <c r="DW331" t="s">
        <v>30</v>
      </c>
      <c r="DX331">
        <v>1000</v>
      </c>
      <c r="DZ331" t="s">
        <v>3</v>
      </c>
      <c r="EA331" t="s">
        <v>3</v>
      </c>
      <c r="EB331" t="s">
        <v>3</v>
      </c>
      <c r="EC331" t="s">
        <v>3</v>
      </c>
      <c r="EE331">
        <v>29085444</v>
      </c>
      <c r="EF331">
        <v>12</v>
      </c>
      <c r="EG331" t="s">
        <v>32</v>
      </c>
      <c r="EH331">
        <v>0</v>
      </c>
      <c r="EI331" t="s">
        <v>3</v>
      </c>
      <c r="EJ331">
        <v>2</v>
      </c>
      <c r="EK331">
        <v>500002</v>
      </c>
      <c r="EL331" t="s">
        <v>33</v>
      </c>
      <c r="EM331" t="s">
        <v>34</v>
      </c>
      <c r="EO331" t="s">
        <v>3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FQ331">
        <v>0</v>
      </c>
      <c r="FR331">
        <f t="shared" si="273"/>
        <v>0</v>
      </c>
      <c r="FS331">
        <v>0</v>
      </c>
      <c r="FX331">
        <v>0</v>
      </c>
      <c r="FY331">
        <v>0</v>
      </c>
      <c r="GA331" t="s">
        <v>3</v>
      </c>
      <c r="GD331">
        <v>1</v>
      </c>
      <c r="GF331">
        <v>-304821490</v>
      </c>
      <c r="GG331">
        <v>2</v>
      </c>
      <c r="GH331">
        <v>1</v>
      </c>
      <c r="GI331">
        <v>-2</v>
      </c>
      <c r="GJ331">
        <v>0</v>
      </c>
      <c r="GK331">
        <v>0</v>
      </c>
      <c r="GL331">
        <f t="shared" si="274"/>
        <v>0</v>
      </c>
      <c r="GM331">
        <f t="shared" si="275"/>
        <v>0</v>
      </c>
      <c r="GN331">
        <f t="shared" si="276"/>
        <v>0</v>
      </c>
      <c r="GO331">
        <f t="shared" si="277"/>
        <v>0</v>
      </c>
      <c r="GP331">
        <f t="shared" si="278"/>
        <v>0</v>
      </c>
      <c r="GR331">
        <v>0</v>
      </c>
      <c r="GS331">
        <v>3</v>
      </c>
      <c r="GT331">
        <v>0</v>
      </c>
      <c r="GU331" t="s">
        <v>3</v>
      </c>
      <c r="GV331">
        <f t="shared" si="279"/>
        <v>0</v>
      </c>
      <c r="GW331">
        <v>1</v>
      </c>
      <c r="GX331">
        <f t="shared" si="280"/>
        <v>0</v>
      </c>
      <c r="HA331">
        <v>0</v>
      </c>
      <c r="HB331">
        <v>0</v>
      </c>
      <c r="HC331">
        <f t="shared" si="281"/>
        <v>0</v>
      </c>
      <c r="HE331" t="s">
        <v>3</v>
      </c>
      <c r="HF331" t="s">
        <v>3</v>
      </c>
      <c r="IK331">
        <v>0</v>
      </c>
    </row>
    <row r="332" spans="1:245">
      <c r="A332">
        <v>17</v>
      </c>
      <c r="B332">
        <v>1</v>
      </c>
      <c r="C332">
        <f>ROW(SmtRes!A342)</f>
        <v>342</v>
      </c>
      <c r="D332">
        <f>ROW(EtalonRes!A330)</f>
        <v>330</v>
      </c>
      <c r="E332" t="s">
        <v>35</v>
      </c>
      <c r="F332" t="s">
        <v>36</v>
      </c>
      <c r="G332" t="s">
        <v>37</v>
      </c>
      <c r="H332" t="s">
        <v>38</v>
      </c>
      <c r="I332">
        <f>ROUND(14/100,9)</f>
        <v>0.14000000000000001</v>
      </c>
      <c r="J332">
        <v>0</v>
      </c>
      <c r="O332">
        <f t="shared" si="242"/>
        <v>422.91</v>
      </c>
      <c r="P332">
        <f t="shared" si="243"/>
        <v>0</v>
      </c>
      <c r="Q332">
        <f t="shared" si="244"/>
        <v>8.49</v>
      </c>
      <c r="R332">
        <f t="shared" si="245"/>
        <v>8.2100000000000009</v>
      </c>
      <c r="S332">
        <f t="shared" si="246"/>
        <v>414.42</v>
      </c>
      <c r="T332">
        <f t="shared" si="247"/>
        <v>0</v>
      </c>
      <c r="U332">
        <f t="shared" si="248"/>
        <v>1.5946000000000002</v>
      </c>
      <c r="V332">
        <f t="shared" si="249"/>
        <v>1.8200000000000001E-2</v>
      </c>
      <c r="W332">
        <f t="shared" si="250"/>
        <v>0</v>
      </c>
      <c r="X332">
        <f t="shared" si="251"/>
        <v>287.39</v>
      </c>
      <c r="Y332">
        <f t="shared" si="252"/>
        <v>228.22</v>
      </c>
      <c r="AA332">
        <v>36401907</v>
      </c>
      <c r="AB332">
        <f t="shared" si="253"/>
        <v>92.9</v>
      </c>
      <c r="AC332">
        <f t="shared" si="254"/>
        <v>0</v>
      </c>
      <c r="AD332">
        <f t="shared" si="255"/>
        <v>4.0599999999999996</v>
      </c>
      <c r="AE332">
        <f t="shared" si="256"/>
        <v>1.76</v>
      </c>
      <c r="AF332">
        <f t="shared" si="257"/>
        <v>88.84</v>
      </c>
      <c r="AG332">
        <f t="shared" si="258"/>
        <v>0</v>
      </c>
      <c r="AH332">
        <f t="shared" si="259"/>
        <v>11.39</v>
      </c>
      <c r="AI332">
        <f t="shared" si="260"/>
        <v>0.13</v>
      </c>
      <c r="AJ332">
        <f t="shared" si="261"/>
        <v>0</v>
      </c>
      <c r="AK332">
        <v>92.9</v>
      </c>
      <c r="AL332">
        <v>0</v>
      </c>
      <c r="AM332">
        <v>4.0599999999999996</v>
      </c>
      <c r="AN332">
        <v>1.76</v>
      </c>
      <c r="AO332">
        <v>88.84</v>
      </c>
      <c r="AP332">
        <v>0</v>
      </c>
      <c r="AQ332">
        <v>11.39</v>
      </c>
      <c r="AR332">
        <v>0.13</v>
      </c>
      <c r="AS332">
        <v>0</v>
      </c>
      <c r="AT332">
        <v>68</v>
      </c>
      <c r="AU332">
        <v>54</v>
      </c>
      <c r="AV332">
        <v>1</v>
      </c>
      <c r="AW332">
        <v>1</v>
      </c>
      <c r="AZ332">
        <v>1</v>
      </c>
      <c r="BA332">
        <v>33.32</v>
      </c>
      <c r="BB332">
        <v>14.94</v>
      </c>
      <c r="BC332">
        <v>1</v>
      </c>
      <c r="BD332" t="s">
        <v>3</v>
      </c>
      <c r="BE332" t="s">
        <v>3</v>
      </c>
      <c r="BF332" t="s">
        <v>3</v>
      </c>
      <c r="BG332" t="s">
        <v>3</v>
      </c>
      <c r="BH332">
        <v>0</v>
      </c>
      <c r="BI332">
        <v>1</v>
      </c>
      <c r="BJ332" t="s">
        <v>39</v>
      </c>
      <c r="BM332">
        <v>57001</v>
      </c>
      <c r="BN332">
        <v>0</v>
      </c>
      <c r="BO332" t="s">
        <v>36</v>
      </c>
      <c r="BP332">
        <v>1</v>
      </c>
      <c r="BQ332">
        <v>6</v>
      </c>
      <c r="BR332">
        <v>0</v>
      </c>
      <c r="BS332">
        <v>33.32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80</v>
      </c>
      <c r="CA332">
        <v>68</v>
      </c>
      <c r="CE332">
        <v>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si="262"/>
        <v>422.91</v>
      </c>
      <c r="CQ332">
        <f t="shared" si="263"/>
        <v>0</v>
      </c>
      <c r="CR332">
        <f t="shared" si="264"/>
        <v>60.656399999999991</v>
      </c>
      <c r="CS332">
        <f t="shared" si="265"/>
        <v>58.6432</v>
      </c>
      <c r="CT332">
        <f t="shared" si="266"/>
        <v>2960.1487999999999</v>
      </c>
      <c r="CU332">
        <f t="shared" si="267"/>
        <v>0</v>
      </c>
      <c r="CV332">
        <f t="shared" si="268"/>
        <v>11.39</v>
      </c>
      <c r="CW332">
        <f t="shared" si="269"/>
        <v>0.13</v>
      </c>
      <c r="CX332">
        <f t="shared" si="270"/>
        <v>0</v>
      </c>
      <c r="CY332">
        <f t="shared" si="271"/>
        <v>287.38839999999999</v>
      </c>
      <c r="CZ332">
        <f t="shared" si="272"/>
        <v>228.22020000000001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1013</v>
      </c>
      <c r="DV332" t="s">
        <v>38</v>
      </c>
      <c r="DW332" t="s">
        <v>38</v>
      </c>
      <c r="DX332">
        <v>1</v>
      </c>
      <c r="DZ332" t="s">
        <v>3</v>
      </c>
      <c r="EA332" t="s">
        <v>3</v>
      </c>
      <c r="EB332" t="s">
        <v>3</v>
      </c>
      <c r="EC332" t="s">
        <v>3</v>
      </c>
      <c r="EE332">
        <v>29085590</v>
      </c>
      <c r="EF332">
        <v>6</v>
      </c>
      <c r="EG332" t="s">
        <v>22</v>
      </c>
      <c r="EH332">
        <v>0</v>
      </c>
      <c r="EI332" t="s">
        <v>3</v>
      </c>
      <c r="EJ332">
        <v>1</v>
      </c>
      <c r="EK332">
        <v>57001</v>
      </c>
      <c r="EL332" t="s">
        <v>23</v>
      </c>
      <c r="EM332" t="s">
        <v>24</v>
      </c>
      <c r="EO332" t="s">
        <v>3</v>
      </c>
      <c r="EQ332">
        <v>0</v>
      </c>
      <c r="ER332">
        <v>92.9</v>
      </c>
      <c r="ES332">
        <v>0</v>
      </c>
      <c r="ET332">
        <v>4.0599999999999996</v>
      </c>
      <c r="EU332">
        <v>1.76</v>
      </c>
      <c r="EV332">
        <v>88.84</v>
      </c>
      <c r="EW332">
        <v>11.39</v>
      </c>
      <c r="EX332">
        <v>0.13</v>
      </c>
      <c r="EY332">
        <v>0</v>
      </c>
      <c r="FQ332">
        <v>0</v>
      </c>
      <c r="FR332">
        <f t="shared" si="273"/>
        <v>0</v>
      </c>
      <c r="FS332">
        <v>0</v>
      </c>
      <c r="FV332" t="s">
        <v>25</v>
      </c>
      <c r="FW332" t="s">
        <v>26</v>
      </c>
      <c r="FX332">
        <v>80</v>
      </c>
      <c r="FY332">
        <v>68</v>
      </c>
      <c r="GA332" t="s">
        <v>3</v>
      </c>
      <c r="GD332">
        <v>1</v>
      </c>
      <c r="GF332">
        <v>-1629810845</v>
      </c>
      <c r="GG332">
        <v>2</v>
      </c>
      <c r="GH332">
        <v>1</v>
      </c>
      <c r="GI332">
        <v>2</v>
      </c>
      <c r="GJ332">
        <v>0</v>
      </c>
      <c r="GK332">
        <v>0</v>
      </c>
      <c r="GL332">
        <f t="shared" si="274"/>
        <v>0</v>
      </c>
      <c r="GM332">
        <f t="shared" si="275"/>
        <v>938.52</v>
      </c>
      <c r="GN332">
        <f t="shared" si="276"/>
        <v>938.52</v>
      </c>
      <c r="GO332">
        <f t="shared" si="277"/>
        <v>0</v>
      </c>
      <c r="GP332">
        <f t="shared" si="278"/>
        <v>0</v>
      </c>
      <c r="GR332">
        <v>0</v>
      </c>
      <c r="GS332">
        <v>3</v>
      </c>
      <c r="GT332">
        <v>0</v>
      </c>
      <c r="GU332" t="s">
        <v>3</v>
      </c>
      <c r="GV332">
        <f t="shared" si="279"/>
        <v>0</v>
      </c>
      <c r="GW332">
        <v>1</v>
      </c>
      <c r="GX332">
        <f t="shared" si="280"/>
        <v>0</v>
      </c>
      <c r="HA332">
        <v>0</v>
      </c>
      <c r="HB332">
        <v>0</v>
      </c>
      <c r="HC332">
        <f t="shared" si="281"/>
        <v>0</v>
      </c>
      <c r="HE332" t="s">
        <v>3</v>
      </c>
      <c r="HF332" t="s">
        <v>3</v>
      </c>
      <c r="IK332">
        <v>0</v>
      </c>
    </row>
    <row r="333" spans="1:245">
      <c r="A333">
        <v>18</v>
      </c>
      <c r="B333">
        <v>1</v>
      </c>
      <c r="C333">
        <v>342</v>
      </c>
      <c r="E333" t="s">
        <v>40</v>
      </c>
      <c r="F333" t="s">
        <v>28</v>
      </c>
      <c r="G333" t="s">
        <v>29</v>
      </c>
      <c r="H333" t="s">
        <v>30</v>
      </c>
      <c r="I333">
        <f>I332*J333</f>
        <v>6.5799999999999997E-2</v>
      </c>
      <c r="J333">
        <v>0.46999999999999992</v>
      </c>
      <c r="O333">
        <f t="shared" si="242"/>
        <v>0</v>
      </c>
      <c r="P333">
        <f t="shared" si="243"/>
        <v>0</v>
      </c>
      <c r="Q333">
        <f t="shared" si="244"/>
        <v>0</v>
      </c>
      <c r="R333">
        <f t="shared" si="245"/>
        <v>0</v>
      </c>
      <c r="S333">
        <f t="shared" si="246"/>
        <v>0</v>
      </c>
      <c r="T333">
        <f t="shared" si="247"/>
        <v>0</v>
      </c>
      <c r="U333">
        <f t="shared" si="248"/>
        <v>0</v>
      </c>
      <c r="V333">
        <f t="shared" si="249"/>
        <v>0</v>
      </c>
      <c r="W333">
        <f t="shared" si="250"/>
        <v>0</v>
      </c>
      <c r="X333">
        <f t="shared" si="251"/>
        <v>0</v>
      </c>
      <c r="Y333">
        <f t="shared" si="252"/>
        <v>0</v>
      </c>
      <c r="AA333">
        <v>36401907</v>
      </c>
      <c r="AB333">
        <f t="shared" si="253"/>
        <v>0</v>
      </c>
      <c r="AC333">
        <f t="shared" si="254"/>
        <v>0</v>
      </c>
      <c r="AD333">
        <f t="shared" si="255"/>
        <v>0</v>
      </c>
      <c r="AE333">
        <f t="shared" si="256"/>
        <v>0</v>
      </c>
      <c r="AF333">
        <f t="shared" si="257"/>
        <v>0</v>
      </c>
      <c r="AG333">
        <f t="shared" si="258"/>
        <v>0</v>
      </c>
      <c r="AH333">
        <f t="shared" si="259"/>
        <v>0</v>
      </c>
      <c r="AI333">
        <f t="shared" si="260"/>
        <v>0</v>
      </c>
      <c r="AJ333">
        <f t="shared" si="261"/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v>1</v>
      </c>
      <c r="BD333" t="s">
        <v>3</v>
      </c>
      <c r="BE333" t="s">
        <v>3</v>
      </c>
      <c r="BF333" t="s">
        <v>3</v>
      </c>
      <c r="BG333" t="s">
        <v>3</v>
      </c>
      <c r="BH333">
        <v>3</v>
      </c>
      <c r="BI333">
        <v>2</v>
      </c>
      <c r="BJ333" t="s">
        <v>31</v>
      </c>
      <c r="BM333">
        <v>500002</v>
      </c>
      <c r="BN333">
        <v>0</v>
      </c>
      <c r="BO333" t="s">
        <v>3</v>
      </c>
      <c r="BP333">
        <v>0</v>
      </c>
      <c r="BQ333">
        <v>12</v>
      </c>
      <c r="BR333">
        <v>0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3</v>
      </c>
      <c r="BZ333">
        <v>0</v>
      </c>
      <c r="CA333">
        <v>0</v>
      </c>
      <c r="CE333">
        <v>0</v>
      </c>
      <c r="CF333">
        <v>0</v>
      </c>
      <c r="CG333">
        <v>0</v>
      </c>
      <c r="CM333">
        <v>0</v>
      </c>
      <c r="CN333" t="s">
        <v>3</v>
      </c>
      <c r="CO333">
        <v>0</v>
      </c>
      <c r="CP333">
        <f t="shared" si="262"/>
        <v>0</v>
      </c>
      <c r="CQ333">
        <f t="shared" si="263"/>
        <v>0</v>
      </c>
      <c r="CR333">
        <f t="shared" si="264"/>
        <v>0</v>
      </c>
      <c r="CS333">
        <f t="shared" si="265"/>
        <v>0</v>
      </c>
      <c r="CT333">
        <f t="shared" si="266"/>
        <v>0</v>
      </c>
      <c r="CU333">
        <f t="shared" si="267"/>
        <v>0</v>
      </c>
      <c r="CV333">
        <f t="shared" si="268"/>
        <v>0</v>
      </c>
      <c r="CW333">
        <f t="shared" si="269"/>
        <v>0</v>
      </c>
      <c r="CX333">
        <f t="shared" si="270"/>
        <v>0</v>
      </c>
      <c r="CY333">
        <f t="shared" si="271"/>
        <v>0</v>
      </c>
      <c r="CZ333">
        <f t="shared" si="272"/>
        <v>0</v>
      </c>
      <c r="DC333" t="s">
        <v>3</v>
      </c>
      <c r="DD333" t="s">
        <v>3</v>
      </c>
      <c r="DE333" t="s">
        <v>3</v>
      </c>
      <c r="DF333" t="s">
        <v>3</v>
      </c>
      <c r="DG333" t="s">
        <v>3</v>
      </c>
      <c r="DH333" t="s">
        <v>3</v>
      </c>
      <c r="DI333" t="s">
        <v>3</v>
      </c>
      <c r="DJ333" t="s">
        <v>3</v>
      </c>
      <c r="DK333" t="s">
        <v>3</v>
      </c>
      <c r="DL333" t="s">
        <v>3</v>
      </c>
      <c r="DM333" t="s">
        <v>3</v>
      </c>
      <c r="DN333">
        <v>0</v>
      </c>
      <c r="DO333">
        <v>0</v>
      </c>
      <c r="DP333">
        <v>1</v>
      </c>
      <c r="DQ333">
        <v>1</v>
      </c>
      <c r="DU333">
        <v>1009</v>
      </c>
      <c r="DV333" t="s">
        <v>30</v>
      </c>
      <c r="DW333" t="s">
        <v>30</v>
      </c>
      <c r="DX333">
        <v>1000</v>
      </c>
      <c r="DZ333" t="s">
        <v>3</v>
      </c>
      <c r="EA333" t="s">
        <v>3</v>
      </c>
      <c r="EB333" t="s">
        <v>3</v>
      </c>
      <c r="EC333" t="s">
        <v>3</v>
      </c>
      <c r="EE333">
        <v>29085444</v>
      </c>
      <c r="EF333">
        <v>12</v>
      </c>
      <c r="EG333" t="s">
        <v>32</v>
      </c>
      <c r="EH333">
        <v>0</v>
      </c>
      <c r="EI333" t="s">
        <v>3</v>
      </c>
      <c r="EJ333">
        <v>2</v>
      </c>
      <c r="EK333">
        <v>500002</v>
      </c>
      <c r="EL333" t="s">
        <v>33</v>
      </c>
      <c r="EM333" t="s">
        <v>34</v>
      </c>
      <c r="EO333" t="s">
        <v>3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FQ333">
        <v>0</v>
      </c>
      <c r="FR333">
        <f t="shared" si="273"/>
        <v>0</v>
      </c>
      <c r="FS333">
        <v>0</v>
      </c>
      <c r="FX333">
        <v>0</v>
      </c>
      <c r="FY333">
        <v>0</v>
      </c>
      <c r="GA333" t="s">
        <v>3</v>
      </c>
      <c r="GD333">
        <v>1</v>
      </c>
      <c r="GF333">
        <v>-304821490</v>
      </c>
      <c r="GG333">
        <v>2</v>
      </c>
      <c r="GH333">
        <v>1</v>
      </c>
      <c r="GI333">
        <v>-2</v>
      </c>
      <c r="GJ333">
        <v>0</v>
      </c>
      <c r="GK333">
        <v>0</v>
      </c>
      <c r="GL333">
        <f t="shared" si="274"/>
        <v>0</v>
      </c>
      <c r="GM333">
        <f t="shared" si="275"/>
        <v>0</v>
      </c>
      <c r="GN333">
        <f t="shared" si="276"/>
        <v>0</v>
      </c>
      <c r="GO333">
        <f t="shared" si="277"/>
        <v>0</v>
      </c>
      <c r="GP333">
        <f t="shared" si="278"/>
        <v>0</v>
      </c>
      <c r="GR333">
        <v>0</v>
      </c>
      <c r="GS333">
        <v>0</v>
      </c>
      <c r="GT333">
        <v>0</v>
      </c>
      <c r="GU333" t="s">
        <v>3</v>
      </c>
      <c r="GV333">
        <f t="shared" si="279"/>
        <v>0</v>
      </c>
      <c r="GW333">
        <v>1</v>
      </c>
      <c r="GX333">
        <f t="shared" si="280"/>
        <v>0</v>
      </c>
      <c r="HA333">
        <v>0</v>
      </c>
      <c r="HB333">
        <v>0</v>
      </c>
      <c r="HC333">
        <f t="shared" si="281"/>
        <v>0</v>
      </c>
      <c r="HE333" t="s">
        <v>3</v>
      </c>
      <c r="HF333" t="s">
        <v>3</v>
      </c>
      <c r="IK333">
        <v>0</v>
      </c>
    </row>
    <row r="334" spans="1:245">
      <c r="A334">
        <v>17</v>
      </c>
      <c r="B334">
        <v>1</v>
      </c>
      <c r="C334">
        <f>ROW(SmtRes!A344)</f>
        <v>344</v>
      </c>
      <c r="D334">
        <f>ROW(EtalonRes!A332)</f>
        <v>332</v>
      </c>
      <c r="E334" t="s">
        <v>41</v>
      </c>
      <c r="F334" t="s">
        <v>50</v>
      </c>
      <c r="G334" t="s">
        <v>51</v>
      </c>
      <c r="H334" t="s">
        <v>52</v>
      </c>
      <c r="I334">
        <f>ROUND(16/100,9)</f>
        <v>0.16</v>
      </c>
      <c r="J334">
        <v>0</v>
      </c>
      <c r="O334">
        <f t="shared" si="242"/>
        <v>156.79</v>
      </c>
      <c r="P334">
        <f t="shared" si="243"/>
        <v>0</v>
      </c>
      <c r="Q334">
        <f t="shared" si="244"/>
        <v>0</v>
      </c>
      <c r="R334">
        <f t="shared" si="245"/>
        <v>0</v>
      </c>
      <c r="S334">
        <f t="shared" si="246"/>
        <v>156.79</v>
      </c>
      <c r="T334">
        <f t="shared" si="247"/>
        <v>0</v>
      </c>
      <c r="U334">
        <f t="shared" si="248"/>
        <v>0.60320000000000007</v>
      </c>
      <c r="V334">
        <f t="shared" si="249"/>
        <v>0</v>
      </c>
      <c r="W334">
        <f t="shared" si="250"/>
        <v>0</v>
      </c>
      <c r="X334">
        <f t="shared" si="251"/>
        <v>106.62</v>
      </c>
      <c r="Y334">
        <f t="shared" si="252"/>
        <v>84.67</v>
      </c>
      <c r="AA334">
        <v>36401907</v>
      </c>
      <c r="AB334">
        <f t="shared" si="253"/>
        <v>29.41</v>
      </c>
      <c r="AC334">
        <f t="shared" si="254"/>
        <v>0</v>
      </c>
      <c r="AD334">
        <f t="shared" si="255"/>
        <v>0</v>
      </c>
      <c r="AE334">
        <f t="shared" si="256"/>
        <v>0</v>
      </c>
      <c r="AF334">
        <f t="shared" si="257"/>
        <v>29.41</v>
      </c>
      <c r="AG334">
        <f t="shared" si="258"/>
        <v>0</v>
      </c>
      <c r="AH334">
        <f t="shared" si="259"/>
        <v>3.77</v>
      </c>
      <c r="AI334">
        <f t="shared" si="260"/>
        <v>0</v>
      </c>
      <c r="AJ334">
        <f t="shared" si="261"/>
        <v>0</v>
      </c>
      <c r="AK334">
        <v>29.41</v>
      </c>
      <c r="AL334">
        <v>0</v>
      </c>
      <c r="AM334">
        <v>0</v>
      </c>
      <c r="AN334">
        <v>0</v>
      </c>
      <c r="AO334">
        <v>29.41</v>
      </c>
      <c r="AP334">
        <v>0</v>
      </c>
      <c r="AQ334">
        <v>3.77</v>
      </c>
      <c r="AR334">
        <v>0</v>
      </c>
      <c r="AS334">
        <v>0</v>
      </c>
      <c r="AT334">
        <v>68</v>
      </c>
      <c r="AU334">
        <v>54</v>
      </c>
      <c r="AV334">
        <v>1</v>
      </c>
      <c r="AW334">
        <v>1</v>
      </c>
      <c r="AZ334">
        <v>1</v>
      </c>
      <c r="BA334">
        <v>33.32</v>
      </c>
      <c r="BB334">
        <v>1</v>
      </c>
      <c r="BC334">
        <v>1</v>
      </c>
      <c r="BD334" t="s">
        <v>3</v>
      </c>
      <c r="BE334" t="s">
        <v>3</v>
      </c>
      <c r="BF334" t="s">
        <v>3</v>
      </c>
      <c r="BG334" t="s">
        <v>3</v>
      </c>
      <c r="BH334">
        <v>0</v>
      </c>
      <c r="BI334">
        <v>1</v>
      </c>
      <c r="BJ334" t="s">
        <v>53</v>
      </c>
      <c r="BM334">
        <v>57001</v>
      </c>
      <c r="BN334">
        <v>0</v>
      </c>
      <c r="BO334" t="s">
        <v>50</v>
      </c>
      <c r="BP334">
        <v>1</v>
      </c>
      <c r="BQ334">
        <v>6</v>
      </c>
      <c r="BR334">
        <v>0</v>
      </c>
      <c r="BS334">
        <v>33.32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80</v>
      </c>
      <c r="CA334">
        <v>68</v>
      </c>
      <c r="CE334">
        <v>0</v>
      </c>
      <c r="CF334">
        <v>0</v>
      </c>
      <c r="CG334">
        <v>0</v>
      </c>
      <c r="CM334">
        <v>0</v>
      </c>
      <c r="CN334" t="s">
        <v>3</v>
      </c>
      <c r="CO334">
        <v>0</v>
      </c>
      <c r="CP334">
        <f t="shared" si="262"/>
        <v>156.79</v>
      </c>
      <c r="CQ334">
        <f t="shared" si="263"/>
        <v>0</v>
      </c>
      <c r="CR334">
        <f t="shared" si="264"/>
        <v>0</v>
      </c>
      <c r="CS334">
        <f t="shared" si="265"/>
        <v>0</v>
      </c>
      <c r="CT334">
        <f t="shared" si="266"/>
        <v>979.94119999999998</v>
      </c>
      <c r="CU334">
        <f t="shared" si="267"/>
        <v>0</v>
      </c>
      <c r="CV334">
        <f t="shared" si="268"/>
        <v>3.77</v>
      </c>
      <c r="CW334">
        <f t="shared" si="269"/>
        <v>0</v>
      </c>
      <c r="CX334">
        <f t="shared" si="270"/>
        <v>0</v>
      </c>
      <c r="CY334">
        <f t="shared" si="271"/>
        <v>106.6172</v>
      </c>
      <c r="CZ334">
        <f t="shared" si="272"/>
        <v>84.666600000000003</v>
      </c>
      <c r="DC334" t="s">
        <v>3</v>
      </c>
      <c r="DD334" t="s">
        <v>3</v>
      </c>
      <c r="DE334" t="s">
        <v>3</v>
      </c>
      <c r="DF334" t="s">
        <v>3</v>
      </c>
      <c r="DG334" t="s">
        <v>3</v>
      </c>
      <c r="DH334" t="s">
        <v>3</v>
      </c>
      <c r="DI334" t="s">
        <v>3</v>
      </c>
      <c r="DJ334" t="s">
        <v>3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1013</v>
      </c>
      <c r="DV334" t="s">
        <v>52</v>
      </c>
      <c r="DW334" t="s">
        <v>52</v>
      </c>
      <c r="DX334">
        <v>1</v>
      </c>
      <c r="DZ334" t="s">
        <v>3</v>
      </c>
      <c r="EA334" t="s">
        <v>3</v>
      </c>
      <c r="EB334" t="s">
        <v>3</v>
      </c>
      <c r="EC334" t="s">
        <v>3</v>
      </c>
      <c r="EE334">
        <v>29085590</v>
      </c>
      <c r="EF334">
        <v>6</v>
      </c>
      <c r="EG334" t="s">
        <v>22</v>
      </c>
      <c r="EH334">
        <v>0</v>
      </c>
      <c r="EI334" t="s">
        <v>3</v>
      </c>
      <c r="EJ334">
        <v>1</v>
      </c>
      <c r="EK334">
        <v>57001</v>
      </c>
      <c r="EL334" t="s">
        <v>23</v>
      </c>
      <c r="EM334" t="s">
        <v>24</v>
      </c>
      <c r="EO334" t="s">
        <v>3</v>
      </c>
      <c r="EQ334">
        <v>0</v>
      </c>
      <c r="ER334">
        <v>29.41</v>
      </c>
      <c r="ES334">
        <v>0</v>
      </c>
      <c r="ET334">
        <v>0</v>
      </c>
      <c r="EU334">
        <v>0</v>
      </c>
      <c r="EV334">
        <v>29.41</v>
      </c>
      <c r="EW334">
        <v>3.77</v>
      </c>
      <c r="EX334">
        <v>0</v>
      </c>
      <c r="EY334">
        <v>0</v>
      </c>
      <c r="FQ334">
        <v>0</v>
      </c>
      <c r="FR334">
        <f t="shared" si="273"/>
        <v>0</v>
      </c>
      <c r="FS334">
        <v>0</v>
      </c>
      <c r="FV334" t="s">
        <v>25</v>
      </c>
      <c r="FW334" t="s">
        <v>26</v>
      </c>
      <c r="FX334">
        <v>80</v>
      </c>
      <c r="FY334">
        <v>68</v>
      </c>
      <c r="GA334" t="s">
        <v>3</v>
      </c>
      <c r="GD334">
        <v>1</v>
      </c>
      <c r="GF334">
        <v>1266291680</v>
      </c>
      <c r="GG334">
        <v>2</v>
      </c>
      <c r="GH334">
        <v>1</v>
      </c>
      <c r="GI334">
        <v>2</v>
      </c>
      <c r="GJ334">
        <v>0</v>
      </c>
      <c r="GK334">
        <v>0</v>
      </c>
      <c r="GL334">
        <f t="shared" si="274"/>
        <v>0</v>
      </c>
      <c r="GM334">
        <f t="shared" si="275"/>
        <v>348.08</v>
      </c>
      <c r="GN334">
        <f t="shared" si="276"/>
        <v>348.08</v>
      </c>
      <c r="GO334">
        <f t="shared" si="277"/>
        <v>0</v>
      </c>
      <c r="GP334">
        <f t="shared" si="278"/>
        <v>0</v>
      </c>
      <c r="GR334">
        <v>0</v>
      </c>
      <c r="GS334">
        <v>3</v>
      </c>
      <c r="GT334">
        <v>0</v>
      </c>
      <c r="GU334" t="s">
        <v>3</v>
      </c>
      <c r="GV334">
        <f t="shared" si="279"/>
        <v>0</v>
      </c>
      <c r="GW334">
        <v>1</v>
      </c>
      <c r="GX334">
        <f t="shared" si="280"/>
        <v>0</v>
      </c>
      <c r="HA334">
        <v>0</v>
      </c>
      <c r="HB334">
        <v>0</v>
      </c>
      <c r="HC334">
        <f t="shared" si="281"/>
        <v>0</v>
      </c>
      <c r="HE334" t="s">
        <v>3</v>
      </c>
      <c r="HF334" t="s">
        <v>3</v>
      </c>
      <c r="IK334">
        <v>0</v>
      </c>
    </row>
    <row r="335" spans="1:245">
      <c r="A335">
        <v>18</v>
      </c>
      <c r="B335">
        <v>1</v>
      </c>
      <c r="C335">
        <v>344</v>
      </c>
      <c r="E335" t="s">
        <v>48</v>
      </c>
      <c r="F335" t="s">
        <v>28</v>
      </c>
      <c r="G335" t="s">
        <v>29</v>
      </c>
      <c r="H335" t="s">
        <v>30</v>
      </c>
      <c r="I335">
        <f>I334*J335</f>
        <v>1.7600000000000001E-2</v>
      </c>
      <c r="J335">
        <v>0.11</v>
      </c>
      <c r="O335">
        <f t="shared" si="242"/>
        <v>0</v>
      </c>
      <c r="P335">
        <f t="shared" si="243"/>
        <v>0</v>
      </c>
      <c r="Q335">
        <f t="shared" si="244"/>
        <v>0</v>
      </c>
      <c r="R335">
        <f t="shared" si="245"/>
        <v>0</v>
      </c>
      <c r="S335">
        <f t="shared" si="246"/>
        <v>0</v>
      </c>
      <c r="T335">
        <f t="shared" si="247"/>
        <v>0</v>
      </c>
      <c r="U335">
        <f t="shared" si="248"/>
        <v>0</v>
      </c>
      <c r="V335">
        <f t="shared" si="249"/>
        <v>0</v>
      </c>
      <c r="W335">
        <f t="shared" si="250"/>
        <v>0</v>
      </c>
      <c r="X335">
        <f t="shared" si="251"/>
        <v>0</v>
      </c>
      <c r="Y335">
        <f t="shared" si="252"/>
        <v>0</v>
      </c>
      <c r="AA335">
        <v>36401907</v>
      </c>
      <c r="AB335">
        <f t="shared" si="253"/>
        <v>0</v>
      </c>
      <c r="AC335">
        <f t="shared" si="254"/>
        <v>0</v>
      </c>
      <c r="AD335">
        <f t="shared" si="255"/>
        <v>0</v>
      </c>
      <c r="AE335">
        <f t="shared" si="256"/>
        <v>0</v>
      </c>
      <c r="AF335">
        <f t="shared" si="257"/>
        <v>0</v>
      </c>
      <c r="AG335">
        <f t="shared" si="258"/>
        <v>0</v>
      </c>
      <c r="AH335">
        <f t="shared" si="259"/>
        <v>0</v>
      </c>
      <c r="AI335">
        <f t="shared" si="260"/>
        <v>0</v>
      </c>
      <c r="AJ335">
        <f t="shared" si="261"/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1</v>
      </c>
      <c r="AW335">
        <v>1</v>
      </c>
      <c r="AZ335">
        <v>1</v>
      </c>
      <c r="BA335">
        <v>1</v>
      </c>
      <c r="BB335">
        <v>1</v>
      </c>
      <c r="BC335">
        <v>1</v>
      </c>
      <c r="BD335" t="s">
        <v>3</v>
      </c>
      <c r="BE335" t="s">
        <v>3</v>
      </c>
      <c r="BF335" t="s">
        <v>3</v>
      </c>
      <c r="BG335" t="s">
        <v>3</v>
      </c>
      <c r="BH335">
        <v>3</v>
      </c>
      <c r="BI335">
        <v>2</v>
      </c>
      <c r="BJ335" t="s">
        <v>31</v>
      </c>
      <c r="BM335">
        <v>500002</v>
      </c>
      <c r="BN335">
        <v>0</v>
      </c>
      <c r="BO335" t="s">
        <v>3</v>
      </c>
      <c r="BP335">
        <v>0</v>
      </c>
      <c r="BQ335">
        <v>12</v>
      </c>
      <c r="BR335">
        <v>0</v>
      </c>
      <c r="BS335">
        <v>1</v>
      </c>
      <c r="BT335">
        <v>1</v>
      </c>
      <c r="BU335">
        <v>1</v>
      </c>
      <c r="BV335">
        <v>1</v>
      </c>
      <c r="BW335">
        <v>1</v>
      </c>
      <c r="BX335">
        <v>1</v>
      </c>
      <c r="BY335" t="s">
        <v>3</v>
      </c>
      <c r="BZ335">
        <v>0</v>
      </c>
      <c r="CA335">
        <v>0</v>
      </c>
      <c r="CE335">
        <v>0</v>
      </c>
      <c r="CF335">
        <v>0</v>
      </c>
      <c r="CG335">
        <v>0</v>
      </c>
      <c r="CM335">
        <v>0</v>
      </c>
      <c r="CN335" t="s">
        <v>3</v>
      </c>
      <c r="CO335">
        <v>0</v>
      </c>
      <c r="CP335">
        <f t="shared" si="262"/>
        <v>0</v>
      </c>
      <c r="CQ335">
        <f t="shared" si="263"/>
        <v>0</v>
      </c>
      <c r="CR335">
        <f t="shared" si="264"/>
        <v>0</v>
      </c>
      <c r="CS335">
        <f t="shared" si="265"/>
        <v>0</v>
      </c>
      <c r="CT335">
        <f t="shared" si="266"/>
        <v>0</v>
      </c>
      <c r="CU335">
        <f t="shared" si="267"/>
        <v>0</v>
      </c>
      <c r="CV335">
        <f t="shared" si="268"/>
        <v>0</v>
      </c>
      <c r="CW335">
        <f t="shared" si="269"/>
        <v>0</v>
      </c>
      <c r="CX335">
        <f t="shared" si="270"/>
        <v>0</v>
      </c>
      <c r="CY335">
        <f t="shared" si="271"/>
        <v>0</v>
      </c>
      <c r="CZ335">
        <f t="shared" si="272"/>
        <v>0</v>
      </c>
      <c r="DC335" t="s">
        <v>3</v>
      </c>
      <c r="DD335" t="s">
        <v>3</v>
      </c>
      <c r="DE335" t="s">
        <v>3</v>
      </c>
      <c r="DF335" t="s">
        <v>3</v>
      </c>
      <c r="DG335" t="s">
        <v>3</v>
      </c>
      <c r="DH335" t="s">
        <v>3</v>
      </c>
      <c r="DI335" t="s">
        <v>3</v>
      </c>
      <c r="DJ335" t="s">
        <v>3</v>
      </c>
      <c r="DK335" t="s">
        <v>3</v>
      </c>
      <c r="DL335" t="s">
        <v>3</v>
      </c>
      <c r="DM335" t="s">
        <v>3</v>
      </c>
      <c r="DN335">
        <v>0</v>
      </c>
      <c r="DO335">
        <v>0</v>
      </c>
      <c r="DP335">
        <v>1</v>
      </c>
      <c r="DQ335">
        <v>1</v>
      </c>
      <c r="DU335">
        <v>1009</v>
      </c>
      <c r="DV335" t="s">
        <v>30</v>
      </c>
      <c r="DW335" t="s">
        <v>30</v>
      </c>
      <c r="DX335">
        <v>1000</v>
      </c>
      <c r="DZ335" t="s">
        <v>3</v>
      </c>
      <c r="EA335" t="s">
        <v>3</v>
      </c>
      <c r="EB335" t="s">
        <v>3</v>
      </c>
      <c r="EC335" t="s">
        <v>3</v>
      </c>
      <c r="EE335">
        <v>29085444</v>
      </c>
      <c r="EF335">
        <v>12</v>
      </c>
      <c r="EG335" t="s">
        <v>32</v>
      </c>
      <c r="EH335">
        <v>0</v>
      </c>
      <c r="EI335" t="s">
        <v>3</v>
      </c>
      <c r="EJ335">
        <v>2</v>
      </c>
      <c r="EK335">
        <v>500002</v>
      </c>
      <c r="EL335" t="s">
        <v>33</v>
      </c>
      <c r="EM335" t="s">
        <v>34</v>
      </c>
      <c r="EO335" t="s">
        <v>3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FQ335">
        <v>0</v>
      </c>
      <c r="FR335">
        <f t="shared" si="273"/>
        <v>0</v>
      </c>
      <c r="FS335">
        <v>0</v>
      </c>
      <c r="FX335">
        <v>0</v>
      </c>
      <c r="FY335">
        <v>0</v>
      </c>
      <c r="GA335" t="s">
        <v>3</v>
      </c>
      <c r="GD335">
        <v>1</v>
      </c>
      <c r="GF335">
        <v>-304821490</v>
      </c>
      <c r="GG335">
        <v>2</v>
      </c>
      <c r="GH335">
        <v>1</v>
      </c>
      <c r="GI335">
        <v>-2</v>
      </c>
      <c r="GJ335">
        <v>0</v>
      </c>
      <c r="GK335">
        <v>0</v>
      </c>
      <c r="GL335">
        <f t="shared" si="274"/>
        <v>0</v>
      </c>
      <c r="GM335">
        <f t="shared" si="275"/>
        <v>0</v>
      </c>
      <c r="GN335">
        <f t="shared" si="276"/>
        <v>0</v>
      </c>
      <c r="GO335">
        <f t="shared" si="277"/>
        <v>0</v>
      </c>
      <c r="GP335">
        <f t="shared" si="278"/>
        <v>0</v>
      </c>
      <c r="GR335">
        <v>0</v>
      </c>
      <c r="GS335">
        <v>0</v>
      </c>
      <c r="GT335">
        <v>0</v>
      </c>
      <c r="GU335" t="s">
        <v>3</v>
      </c>
      <c r="GV335">
        <f t="shared" si="279"/>
        <v>0</v>
      </c>
      <c r="GW335">
        <v>1</v>
      </c>
      <c r="GX335">
        <f t="shared" si="280"/>
        <v>0</v>
      </c>
      <c r="HA335">
        <v>0</v>
      </c>
      <c r="HB335">
        <v>0</v>
      </c>
      <c r="HC335">
        <f t="shared" si="281"/>
        <v>0</v>
      </c>
      <c r="HE335" t="s">
        <v>3</v>
      </c>
      <c r="HF335" t="s">
        <v>3</v>
      </c>
      <c r="IK335">
        <v>0</v>
      </c>
    </row>
    <row r="336" spans="1:245">
      <c r="A336">
        <v>17</v>
      </c>
      <c r="B336">
        <v>1</v>
      </c>
      <c r="C336">
        <f>ROW(SmtRes!A345)</f>
        <v>345</v>
      </c>
      <c r="D336">
        <f>ROW(EtalonRes!A333)</f>
        <v>333</v>
      </c>
      <c r="E336" t="s">
        <v>49</v>
      </c>
      <c r="F336" t="s">
        <v>56</v>
      </c>
      <c r="G336" t="s">
        <v>57</v>
      </c>
      <c r="H336" t="s">
        <v>58</v>
      </c>
      <c r="I336">
        <f>ROUND(4/100,9)</f>
        <v>0.04</v>
      </c>
      <c r="J336">
        <v>0</v>
      </c>
      <c r="O336">
        <f t="shared" si="242"/>
        <v>60.71</v>
      </c>
      <c r="P336">
        <f t="shared" si="243"/>
        <v>0</v>
      </c>
      <c r="Q336">
        <f t="shared" si="244"/>
        <v>0</v>
      </c>
      <c r="R336">
        <f t="shared" si="245"/>
        <v>0</v>
      </c>
      <c r="S336">
        <f t="shared" si="246"/>
        <v>60.71</v>
      </c>
      <c r="T336">
        <f t="shared" si="247"/>
        <v>0</v>
      </c>
      <c r="U336">
        <f t="shared" si="248"/>
        <v>0.2336</v>
      </c>
      <c r="V336">
        <f t="shared" si="249"/>
        <v>0</v>
      </c>
      <c r="W336">
        <f t="shared" si="250"/>
        <v>0</v>
      </c>
      <c r="X336">
        <f t="shared" si="251"/>
        <v>43.71</v>
      </c>
      <c r="Y336">
        <f t="shared" si="252"/>
        <v>31.57</v>
      </c>
      <c r="AA336">
        <v>36401907</v>
      </c>
      <c r="AB336">
        <f t="shared" si="253"/>
        <v>45.55</v>
      </c>
      <c r="AC336">
        <f t="shared" si="254"/>
        <v>0</v>
      </c>
      <c r="AD336">
        <f t="shared" si="255"/>
        <v>0</v>
      </c>
      <c r="AE336">
        <f t="shared" si="256"/>
        <v>0</v>
      </c>
      <c r="AF336">
        <f t="shared" si="257"/>
        <v>45.55</v>
      </c>
      <c r="AG336">
        <f t="shared" si="258"/>
        <v>0</v>
      </c>
      <c r="AH336">
        <f t="shared" si="259"/>
        <v>5.84</v>
      </c>
      <c r="AI336">
        <f t="shared" si="260"/>
        <v>0</v>
      </c>
      <c r="AJ336">
        <f t="shared" si="261"/>
        <v>0</v>
      </c>
      <c r="AK336">
        <v>45.55</v>
      </c>
      <c r="AL336">
        <v>0</v>
      </c>
      <c r="AM336">
        <v>0</v>
      </c>
      <c r="AN336">
        <v>0</v>
      </c>
      <c r="AO336">
        <v>45.55</v>
      </c>
      <c r="AP336">
        <v>0</v>
      </c>
      <c r="AQ336">
        <v>5.84</v>
      </c>
      <c r="AR336">
        <v>0</v>
      </c>
      <c r="AS336">
        <v>0</v>
      </c>
      <c r="AT336">
        <v>72</v>
      </c>
      <c r="AU336">
        <v>52</v>
      </c>
      <c r="AV336">
        <v>1</v>
      </c>
      <c r="AW336">
        <v>1</v>
      </c>
      <c r="AZ336">
        <v>1</v>
      </c>
      <c r="BA336">
        <v>33.32</v>
      </c>
      <c r="BB336">
        <v>1</v>
      </c>
      <c r="BC336">
        <v>1</v>
      </c>
      <c r="BD336" t="s">
        <v>3</v>
      </c>
      <c r="BE336" t="s">
        <v>3</v>
      </c>
      <c r="BF336" t="s">
        <v>3</v>
      </c>
      <c r="BG336" t="s">
        <v>3</v>
      </c>
      <c r="BH336">
        <v>0</v>
      </c>
      <c r="BI336">
        <v>1</v>
      </c>
      <c r="BJ336" t="s">
        <v>59</v>
      </c>
      <c r="BM336">
        <v>67001</v>
      </c>
      <c r="BN336">
        <v>0</v>
      </c>
      <c r="BO336" t="s">
        <v>56</v>
      </c>
      <c r="BP336">
        <v>1</v>
      </c>
      <c r="BQ336">
        <v>6</v>
      </c>
      <c r="BR336">
        <v>0</v>
      </c>
      <c r="BS336">
        <v>33.32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85</v>
      </c>
      <c r="CA336">
        <v>65</v>
      </c>
      <c r="CE336">
        <v>0</v>
      </c>
      <c r="CF336">
        <v>0</v>
      </c>
      <c r="CG336">
        <v>0</v>
      </c>
      <c r="CM336">
        <v>0</v>
      </c>
      <c r="CN336" t="s">
        <v>3</v>
      </c>
      <c r="CO336">
        <v>0</v>
      </c>
      <c r="CP336">
        <f t="shared" si="262"/>
        <v>60.71</v>
      </c>
      <c r="CQ336">
        <f t="shared" si="263"/>
        <v>0</v>
      </c>
      <c r="CR336">
        <f t="shared" si="264"/>
        <v>0</v>
      </c>
      <c r="CS336">
        <f t="shared" si="265"/>
        <v>0</v>
      </c>
      <c r="CT336">
        <f t="shared" si="266"/>
        <v>1517.7259999999999</v>
      </c>
      <c r="CU336">
        <f t="shared" si="267"/>
        <v>0</v>
      </c>
      <c r="CV336">
        <f t="shared" si="268"/>
        <v>5.84</v>
      </c>
      <c r="CW336">
        <f t="shared" si="269"/>
        <v>0</v>
      </c>
      <c r="CX336">
        <f t="shared" si="270"/>
        <v>0</v>
      </c>
      <c r="CY336">
        <f t="shared" si="271"/>
        <v>43.711199999999998</v>
      </c>
      <c r="CZ336">
        <f t="shared" si="272"/>
        <v>31.569200000000002</v>
      </c>
      <c r="DC336" t="s">
        <v>3</v>
      </c>
      <c r="DD336" t="s">
        <v>3</v>
      </c>
      <c r="DE336" t="s">
        <v>3</v>
      </c>
      <c r="DF336" t="s">
        <v>3</v>
      </c>
      <c r="DG336" t="s">
        <v>3</v>
      </c>
      <c r="DH336" t="s">
        <v>3</v>
      </c>
      <c r="DI336" t="s">
        <v>3</v>
      </c>
      <c r="DJ336" t="s">
        <v>3</v>
      </c>
      <c r="DK336" t="s">
        <v>3</v>
      </c>
      <c r="DL336" t="s">
        <v>3</v>
      </c>
      <c r="DM336" t="s">
        <v>3</v>
      </c>
      <c r="DN336">
        <v>0</v>
      </c>
      <c r="DO336">
        <v>0</v>
      </c>
      <c r="DP336">
        <v>1</v>
      </c>
      <c r="DQ336">
        <v>1</v>
      </c>
      <c r="DU336">
        <v>1010</v>
      </c>
      <c r="DV336" t="s">
        <v>58</v>
      </c>
      <c r="DW336" t="s">
        <v>58</v>
      </c>
      <c r="DX336">
        <v>100</v>
      </c>
      <c r="DZ336" t="s">
        <v>3</v>
      </c>
      <c r="EA336" t="s">
        <v>3</v>
      </c>
      <c r="EB336" t="s">
        <v>3</v>
      </c>
      <c r="EC336" t="s">
        <v>3</v>
      </c>
      <c r="EE336">
        <v>29085636</v>
      </c>
      <c r="EF336">
        <v>6</v>
      </c>
      <c r="EG336" t="s">
        <v>22</v>
      </c>
      <c r="EH336">
        <v>0</v>
      </c>
      <c r="EI336" t="s">
        <v>3</v>
      </c>
      <c r="EJ336">
        <v>1</v>
      </c>
      <c r="EK336">
        <v>67001</v>
      </c>
      <c r="EL336" t="s">
        <v>60</v>
      </c>
      <c r="EM336" t="s">
        <v>61</v>
      </c>
      <c r="EO336" t="s">
        <v>3</v>
      </c>
      <c r="EQ336">
        <v>0</v>
      </c>
      <c r="ER336">
        <v>45.55</v>
      </c>
      <c r="ES336">
        <v>0</v>
      </c>
      <c r="ET336">
        <v>0</v>
      </c>
      <c r="EU336">
        <v>0</v>
      </c>
      <c r="EV336">
        <v>45.55</v>
      </c>
      <c r="EW336">
        <v>5.84</v>
      </c>
      <c r="EX336">
        <v>0</v>
      </c>
      <c r="EY336">
        <v>0</v>
      </c>
      <c r="FQ336">
        <v>0</v>
      </c>
      <c r="FR336">
        <f t="shared" si="273"/>
        <v>0</v>
      </c>
      <c r="FS336">
        <v>0</v>
      </c>
      <c r="FV336" t="s">
        <v>25</v>
      </c>
      <c r="FW336" t="s">
        <v>26</v>
      </c>
      <c r="FX336">
        <v>85</v>
      </c>
      <c r="FY336">
        <v>65</v>
      </c>
      <c r="GA336" t="s">
        <v>3</v>
      </c>
      <c r="GD336">
        <v>1</v>
      </c>
      <c r="GF336">
        <v>-1255865036</v>
      </c>
      <c r="GG336">
        <v>2</v>
      </c>
      <c r="GH336">
        <v>1</v>
      </c>
      <c r="GI336">
        <v>2</v>
      </c>
      <c r="GJ336">
        <v>0</v>
      </c>
      <c r="GK336">
        <v>0</v>
      </c>
      <c r="GL336">
        <f t="shared" si="274"/>
        <v>0</v>
      </c>
      <c r="GM336">
        <f t="shared" si="275"/>
        <v>135.99</v>
      </c>
      <c r="GN336">
        <f t="shared" si="276"/>
        <v>135.99</v>
      </c>
      <c r="GO336">
        <f t="shared" si="277"/>
        <v>0</v>
      </c>
      <c r="GP336">
        <f t="shared" si="278"/>
        <v>0</v>
      </c>
      <c r="GR336">
        <v>0</v>
      </c>
      <c r="GS336">
        <v>3</v>
      </c>
      <c r="GT336">
        <v>0</v>
      </c>
      <c r="GU336" t="s">
        <v>3</v>
      </c>
      <c r="GV336">
        <f t="shared" si="279"/>
        <v>0</v>
      </c>
      <c r="GW336">
        <v>1</v>
      </c>
      <c r="GX336">
        <f t="shared" si="280"/>
        <v>0</v>
      </c>
      <c r="HA336">
        <v>0</v>
      </c>
      <c r="HB336">
        <v>0</v>
      </c>
      <c r="HC336">
        <f t="shared" si="281"/>
        <v>0</v>
      </c>
      <c r="HE336" t="s">
        <v>3</v>
      </c>
      <c r="HF336" t="s">
        <v>3</v>
      </c>
      <c r="IK336">
        <v>0</v>
      </c>
    </row>
    <row r="337" spans="1:245">
      <c r="A337">
        <v>17</v>
      </c>
      <c r="B337">
        <v>1</v>
      </c>
      <c r="C337">
        <f>ROW(SmtRes!A348)</f>
        <v>348</v>
      </c>
      <c r="D337">
        <f>ROW(EtalonRes!A336)</f>
        <v>336</v>
      </c>
      <c r="E337" t="s">
        <v>55</v>
      </c>
      <c r="F337" t="s">
        <v>63</v>
      </c>
      <c r="G337" t="s">
        <v>64</v>
      </c>
      <c r="H337" t="s">
        <v>65</v>
      </c>
      <c r="I337">
        <f>ROUND(20/100,9)</f>
        <v>0.2</v>
      </c>
      <c r="J337">
        <v>0</v>
      </c>
      <c r="O337">
        <f t="shared" si="242"/>
        <v>502</v>
      </c>
      <c r="P337">
        <f t="shared" si="243"/>
        <v>0</v>
      </c>
      <c r="Q337">
        <f t="shared" si="244"/>
        <v>0.93</v>
      </c>
      <c r="R337">
        <f t="shared" si="245"/>
        <v>0.93</v>
      </c>
      <c r="S337">
        <f t="shared" si="246"/>
        <v>501.07</v>
      </c>
      <c r="T337">
        <f t="shared" si="247"/>
        <v>0</v>
      </c>
      <c r="U337">
        <f t="shared" si="248"/>
        <v>1.9280000000000002</v>
      </c>
      <c r="V337">
        <f t="shared" si="249"/>
        <v>2E-3</v>
      </c>
      <c r="W337">
        <f t="shared" si="250"/>
        <v>0</v>
      </c>
      <c r="X337">
        <f t="shared" si="251"/>
        <v>361.44</v>
      </c>
      <c r="Y337">
        <f t="shared" si="252"/>
        <v>261.04000000000002</v>
      </c>
      <c r="AA337">
        <v>36401907</v>
      </c>
      <c r="AB337">
        <f t="shared" si="253"/>
        <v>75.5</v>
      </c>
      <c r="AC337">
        <f t="shared" si="254"/>
        <v>0</v>
      </c>
      <c r="AD337">
        <f t="shared" si="255"/>
        <v>0.31</v>
      </c>
      <c r="AE337">
        <f t="shared" si="256"/>
        <v>0.14000000000000001</v>
      </c>
      <c r="AF337">
        <f t="shared" si="257"/>
        <v>75.19</v>
      </c>
      <c r="AG337">
        <f t="shared" si="258"/>
        <v>0</v>
      </c>
      <c r="AH337">
        <f t="shared" si="259"/>
        <v>9.64</v>
      </c>
      <c r="AI337">
        <f t="shared" si="260"/>
        <v>0.01</v>
      </c>
      <c r="AJ337">
        <f t="shared" si="261"/>
        <v>0</v>
      </c>
      <c r="AK337">
        <v>75.5</v>
      </c>
      <c r="AL337">
        <v>0</v>
      </c>
      <c r="AM337">
        <v>0.31</v>
      </c>
      <c r="AN337">
        <v>0.14000000000000001</v>
      </c>
      <c r="AO337">
        <v>75.19</v>
      </c>
      <c r="AP337">
        <v>0</v>
      </c>
      <c r="AQ337">
        <v>9.64</v>
      </c>
      <c r="AR337">
        <v>0.01</v>
      </c>
      <c r="AS337">
        <v>0</v>
      </c>
      <c r="AT337">
        <v>72</v>
      </c>
      <c r="AU337">
        <v>52</v>
      </c>
      <c r="AV337">
        <v>1</v>
      </c>
      <c r="AW337">
        <v>1</v>
      </c>
      <c r="AZ337">
        <v>1</v>
      </c>
      <c r="BA337">
        <v>33.32</v>
      </c>
      <c r="BB337">
        <v>15.06</v>
      </c>
      <c r="BC337">
        <v>1</v>
      </c>
      <c r="BD337" t="s">
        <v>3</v>
      </c>
      <c r="BE337" t="s">
        <v>3</v>
      </c>
      <c r="BF337" t="s">
        <v>3</v>
      </c>
      <c r="BG337" t="s">
        <v>3</v>
      </c>
      <c r="BH337">
        <v>0</v>
      </c>
      <c r="BI337">
        <v>1</v>
      </c>
      <c r="BJ337" t="s">
        <v>66</v>
      </c>
      <c r="BM337">
        <v>67001</v>
      </c>
      <c r="BN337">
        <v>0</v>
      </c>
      <c r="BO337" t="s">
        <v>63</v>
      </c>
      <c r="BP337">
        <v>1</v>
      </c>
      <c r="BQ337">
        <v>6</v>
      </c>
      <c r="BR337">
        <v>0</v>
      </c>
      <c r="BS337">
        <v>33.32</v>
      </c>
      <c r="BT337">
        <v>1</v>
      </c>
      <c r="BU337">
        <v>1</v>
      </c>
      <c r="BV337">
        <v>1</v>
      </c>
      <c r="BW337">
        <v>1</v>
      </c>
      <c r="BX337">
        <v>1</v>
      </c>
      <c r="BY337" t="s">
        <v>3</v>
      </c>
      <c r="BZ337">
        <v>85</v>
      </c>
      <c r="CA337">
        <v>65</v>
      </c>
      <c r="CE337">
        <v>0</v>
      </c>
      <c r="CF337">
        <v>0</v>
      </c>
      <c r="CG337">
        <v>0</v>
      </c>
      <c r="CM337">
        <v>0</v>
      </c>
      <c r="CN337" t="s">
        <v>3</v>
      </c>
      <c r="CO337">
        <v>0</v>
      </c>
      <c r="CP337">
        <f t="shared" si="262"/>
        <v>502</v>
      </c>
      <c r="CQ337">
        <f t="shared" si="263"/>
        <v>0</v>
      </c>
      <c r="CR337">
        <f t="shared" si="264"/>
        <v>4.6686000000000005</v>
      </c>
      <c r="CS337">
        <f t="shared" si="265"/>
        <v>4.6648000000000005</v>
      </c>
      <c r="CT337">
        <f t="shared" si="266"/>
        <v>2505.3307999999997</v>
      </c>
      <c r="CU337">
        <f t="shared" si="267"/>
        <v>0</v>
      </c>
      <c r="CV337">
        <f t="shared" si="268"/>
        <v>9.64</v>
      </c>
      <c r="CW337">
        <f t="shared" si="269"/>
        <v>0.01</v>
      </c>
      <c r="CX337">
        <f t="shared" si="270"/>
        <v>0</v>
      </c>
      <c r="CY337">
        <f t="shared" si="271"/>
        <v>361.44</v>
      </c>
      <c r="CZ337">
        <f t="shared" si="272"/>
        <v>261.04000000000002</v>
      </c>
      <c r="DC337" t="s">
        <v>3</v>
      </c>
      <c r="DD337" t="s">
        <v>3</v>
      </c>
      <c r="DE337" t="s">
        <v>3</v>
      </c>
      <c r="DF337" t="s">
        <v>3</v>
      </c>
      <c r="DG337" t="s">
        <v>3</v>
      </c>
      <c r="DH337" t="s">
        <v>3</v>
      </c>
      <c r="DI337" t="s">
        <v>3</v>
      </c>
      <c r="DJ337" t="s">
        <v>3</v>
      </c>
      <c r="DK337" t="s">
        <v>3</v>
      </c>
      <c r="DL337" t="s">
        <v>3</v>
      </c>
      <c r="DM337" t="s">
        <v>3</v>
      </c>
      <c r="DN337">
        <v>0</v>
      </c>
      <c r="DO337">
        <v>0</v>
      </c>
      <c r="DP337">
        <v>1</v>
      </c>
      <c r="DQ337">
        <v>1</v>
      </c>
      <c r="DU337">
        <v>1003</v>
      </c>
      <c r="DV337" t="s">
        <v>65</v>
      </c>
      <c r="DW337" t="s">
        <v>65</v>
      </c>
      <c r="DX337">
        <v>100</v>
      </c>
      <c r="DZ337" t="s">
        <v>3</v>
      </c>
      <c r="EA337" t="s">
        <v>3</v>
      </c>
      <c r="EB337" t="s">
        <v>3</v>
      </c>
      <c r="EC337" t="s">
        <v>3</v>
      </c>
      <c r="EE337">
        <v>29085636</v>
      </c>
      <c r="EF337">
        <v>6</v>
      </c>
      <c r="EG337" t="s">
        <v>22</v>
      </c>
      <c r="EH337">
        <v>0</v>
      </c>
      <c r="EI337" t="s">
        <v>3</v>
      </c>
      <c r="EJ337">
        <v>1</v>
      </c>
      <c r="EK337">
        <v>67001</v>
      </c>
      <c r="EL337" t="s">
        <v>60</v>
      </c>
      <c r="EM337" t="s">
        <v>61</v>
      </c>
      <c r="EO337" t="s">
        <v>3</v>
      </c>
      <c r="EQ337">
        <v>0</v>
      </c>
      <c r="ER337">
        <v>75.5</v>
      </c>
      <c r="ES337">
        <v>0</v>
      </c>
      <c r="ET337">
        <v>0.31</v>
      </c>
      <c r="EU337">
        <v>0.14000000000000001</v>
      </c>
      <c r="EV337">
        <v>75.19</v>
      </c>
      <c r="EW337">
        <v>9.64</v>
      </c>
      <c r="EX337">
        <v>0.01</v>
      </c>
      <c r="EY337">
        <v>0</v>
      </c>
      <c r="FQ337">
        <v>0</v>
      </c>
      <c r="FR337">
        <f t="shared" si="273"/>
        <v>0</v>
      </c>
      <c r="FS337">
        <v>0</v>
      </c>
      <c r="FV337" t="s">
        <v>25</v>
      </c>
      <c r="FW337" t="s">
        <v>26</v>
      </c>
      <c r="FX337">
        <v>85</v>
      </c>
      <c r="FY337">
        <v>65</v>
      </c>
      <c r="GA337" t="s">
        <v>3</v>
      </c>
      <c r="GD337">
        <v>1</v>
      </c>
      <c r="GF337">
        <v>-1480086875</v>
      </c>
      <c r="GG337">
        <v>2</v>
      </c>
      <c r="GH337">
        <v>1</v>
      </c>
      <c r="GI337">
        <v>2</v>
      </c>
      <c r="GJ337">
        <v>0</v>
      </c>
      <c r="GK337">
        <v>0</v>
      </c>
      <c r="GL337">
        <f t="shared" si="274"/>
        <v>0</v>
      </c>
      <c r="GM337">
        <f t="shared" si="275"/>
        <v>1124.48</v>
      </c>
      <c r="GN337">
        <f t="shared" si="276"/>
        <v>1124.48</v>
      </c>
      <c r="GO337">
        <f t="shared" si="277"/>
        <v>0</v>
      </c>
      <c r="GP337">
        <f t="shared" si="278"/>
        <v>0</v>
      </c>
      <c r="GR337">
        <v>0</v>
      </c>
      <c r="GS337">
        <v>3</v>
      </c>
      <c r="GT337">
        <v>0</v>
      </c>
      <c r="GU337" t="s">
        <v>3</v>
      </c>
      <c r="GV337">
        <f t="shared" si="279"/>
        <v>0</v>
      </c>
      <c r="GW337">
        <v>1</v>
      </c>
      <c r="GX337">
        <f t="shared" si="280"/>
        <v>0</v>
      </c>
      <c r="HA337">
        <v>0</v>
      </c>
      <c r="HB337">
        <v>0</v>
      </c>
      <c r="HC337">
        <f t="shared" si="281"/>
        <v>0</v>
      </c>
      <c r="HE337" t="s">
        <v>3</v>
      </c>
      <c r="HF337" t="s">
        <v>3</v>
      </c>
      <c r="IK337">
        <v>0</v>
      </c>
    </row>
    <row r="338" spans="1:245">
      <c r="A338">
        <v>17</v>
      </c>
      <c r="B338">
        <v>1</v>
      </c>
      <c r="C338">
        <f>ROW(SmtRes!A351)</f>
        <v>351</v>
      </c>
      <c r="D338">
        <f>ROW(EtalonRes!A339)</f>
        <v>339</v>
      </c>
      <c r="E338" t="s">
        <v>62</v>
      </c>
      <c r="F338" t="s">
        <v>68</v>
      </c>
      <c r="G338" t="s">
        <v>69</v>
      </c>
      <c r="H338" t="s">
        <v>58</v>
      </c>
      <c r="I338">
        <f>ROUND(2/100,9)</f>
        <v>0.02</v>
      </c>
      <c r="J338">
        <v>0</v>
      </c>
      <c r="O338">
        <f t="shared" si="242"/>
        <v>96.37</v>
      </c>
      <c r="P338">
        <f t="shared" si="243"/>
        <v>0</v>
      </c>
      <c r="Q338">
        <f t="shared" si="244"/>
        <v>0.75</v>
      </c>
      <c r="R338">
        <f t="shared" si="245"/>
        <v>0.72</v>
      </c>
      <c r="S338">
        <f t="shared" si="246"/>
        <v>95.62</v>
      </c>
      <c r="T338">
        <f t="shared" si="247"/>
        <v>0</v>
      </c>
      <c r="U338">
        <f t="shared" si="248"/>
        <v>0.35780000000000001</v>
      </c>
      <c r="V338">
        <f t="shared" si="249"/>
        <v>1.6000000000000001E-3</v>
      </c>
      <c r="W338">
        <f t="shared" si="250"/>
        <v>0</v>
      </c>
      <c r="X338">
        <f t="shared" si="251"/>
        <v>69.36</v>
      </c>
      <c r="Y338">
        <f t="shared" si="252"/>
        <v>50.1</v>
      </c>
      <c r="AA338">
        <v>36401907</v>
      </c>
      <c r="AB338">
        <f t="shared" si="253"/>
        <v>145.97999999999999</v>
      </c>
      <c r="AC338">
        <f t="shared" si="254"/>
        <v>0</v>
      </c>
      <c r="AD338">
        <f t="shared" si="255"/>
        <v>2.5</v>
      </c>
      <c r="AE338">
        <f t="shared" si="256"/>
        <v>1.08</v>
      </c>
      <c r="AF338">
        <f t="shared" si="257"/>
        <v>143.47999999999999</v>
      </c>
      <c r="AG338">
        <f t="shared" si="258"/>
        <v>0</v>
      </c>
      <c r="AH338">
        <f t="shared" si="259"/>
        <v>17.89</v>
      </c>
      <c r="AI338">
        <f t="shared" si="260"/>
        <v>0.08</v>
      </c>
      <c r="AJ338">
        <f t="shared" si="261"/>
        <v>0</v>
      </c>
      <c r="AK338">
        <v>145.97999999999999</v>
      </c>
      <c r="AL338">
        <v>0</v>
      </c>
      <c r="AM338">
        <v>2.5</v>
      </c>
      <c r="AN338">
        <v>1.08</v>
      </c>
      <c r="AO338">
        <v>143.47999999999999</v>
      </c>
      <c r="AP338">
        <v>0</v>
      </c>
      <c r="AQ338">
        <v>17.89</v>
      </c>
      <c r="AR338">
        <v>0.08</v>
      </c>
      <c r="AS338">
        <v>0</v>
      </c>
      <c r="AT338">
        <v>72</v>
      </c>
      <c r="AU338">
        <v>52</v>
      </c>
      <c r="AV338">
        <v>1</v>
      </c>
      <c r="AW338">
        <v>1</v>
      </c>
      <c r="AZ338">
        <v>1</v>
      </c>
      <c r="BA338">
        <v>33.32</v>
      </c>
      <c r="BB338">
        <v>14.94</v>
      </c>
      <c r="BC338">
        <v>1</v>
      </c>
      <c r="BD338" t="s">
        <v>3</v>
      </c>
      <c r="BE338" t="s">
        <v>3</v>
      </c>
      <c r="BF338" t="s">
        <v>3</v>
      </c>
      <c r="BG338" t="s">
        <v>3</v>
      </c>
      <c r="BH338">
        <v>0</v>
      </c>
      <c r="BI338">
        <v>1</v>
      </c>
      <c r="BJ338" t="s">
        <v>70</v>
      </c>
      <c r="BM338">
        <v>67001</v>
      </c>
      <c r="BN338">
        <v>0</v>
      </c>
      <c r="BO338" t="s">
        <v>68</v>
      </c>
      <c r="BP338">
        <v>1</v>
      </c>
      <c r="BQ338">
        <v>6</v>
      </c>
      <c r="BR338">
        <v>0</v>
      </c>
      <c r="BS338">
        <v>33.32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85</v>
      </c>
      <c r="CA338">
        <v>65</v>
      </c>
      <c r="CE338">
        <v>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si="262"/>
        <v>96.37</v>
      </c>
      <c r="CQ338">
        <f t="shared" si="263"/>
        <v>0</v>
      </c>
      <c r="CR338">
        <f t="shared" si="264"/>
        <v>37.35</v>
      </c>
      <c r="CS338">
        <f t="shared" si="265"/>
        <v>35.985600000000005</v>
      </c>
      <c r="CT338">
        <f t="shared" si="266"/>
        <v>4780.7536</v>
      </c>
      <c r="CU338">
        <f t="shared" si="267"/>
        <v>0</v>
      </c>
      <c r="CV338">
        <f t="shared" si="268"/>
        <v>17.89</v>
      </c>
      <c r="CW338">
        <f t="shared" si="269"/>
        <v>0.08</v>
      </c>
      <c r="CX338">
        <f t="shared" si="270"/>
        <v>0</v>
      </c>
      <c r="CY338">
        <f t="shared" si="271"/>
        <v>69.364800000000002</v>
      </c>
      <c r="CZ338">
        <f t="shared" si="272"/>
        <v>50.096800000000002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1010</v>
      </c>
      <c r="DV338" t="s">
        <v>58</v>
      </c>
      <c r="DW338" t="s">
        <v>58</v>
      </c>
      <c r="DX338">
        <v>100</v>
      </c>
      <c r="DZ338" t="s">
        <v>3</v>
      </c>
      <c r="EA338" t="s">
        <v>3</v>
      </c>
      <c r="EB338" t="s">
        <v>3</v>
      </c>
      <c r="EC338" t="s">
        <v>3</v>
      </c>
      <c r="EE338">
        <v>29085636</v>
      </c>
      <c r="EF338">
        <v>6</v>
      </c>
      <c r="EG338" t="s">
        <v>22</v>
      </c>
      <c r="EH338">
        <v>0</v>
      </c>
      <c r="EI338" t="s">
        <v>3</v>
      </c>
      <c r="EJ338">
        <v>1</v>
      </c>
      <c r="EK338">
        <v>67001</v>
      </c>
      <c r="EL338" t="s">
        <v>60</v>
      </c>
      <c r="EM338" t="s">
        <v>61</v>
      </c>
      <c r="EO338" t="s">
        <v>3</v>
      </c>
      <c r="EQ338">
        <v>0</v>
      </c>
      <c r="ER338">
        <v>145.97999999999999</v>
      </c>
      <c r="ES338">
        <v>0</v>
      </c>
      <c r="ET338">
        <v>2.5</v>
      </c>
      <c r="EU338">
        <v>1.08</v>
      </c>
      <c r="EV338">
        <v>143.47999999999999</v>
      </c>
      <c r="EW338">
        <v>17.89</v>
      </c>
      <c r="EX338">
        <v>0.08</v>
      </c>
      <c r="EY338">
        <v>0</v>
      </c>
      <c r="FQ338">
        <v>0</v>
      </c>
      <c r="FR338">
        <f t="shared" si="273"/>
        <v>0</v>
      </c>
      <c r="FS338">
        <v>0</v>
      </c>
      <c r="FV338" t="s">
        <v>25</v>
      </c>
      <c r="FW338" t="s">
        <v>26</v>
      </c>
      <c r="FX338">
        <v>85</v>
      </c>
      <c r="FY338">
        <v>65</v>
      </c>
      <c r="GA338" t="s">
        <v>3</v>
      </c>
      <c r="GD338">
        <v>1</v>
      </c>
      <c r="GF338">
        <v>1945260508</v>
      </c>
      <c r="GG338">
        <v>2</v>
      </c>
      <c r="GH338">
        <v>1</v>
      </c>
      <c r="GI338">
        <v>2</v>
      </c>
      <c r="GJ338">
        <v>0</v>
      </c>
      <c r="GK338">
        <v>0</v>
      </c>
      <c r="GL338">
        <f t="shared" si="274"/>
        <v>0</v>
      </c>
      <c r="GM338">
        <f t="shared" si="275"/>
        <v>215.83</v>
      </c>
      <c r="GN338">
        <f t="shared" si="276"/>
        <v>215.83</v>
      </c>
      <c r="GO338">
        <f t="shared" si="277"/>
        <v>0</v>
      </c>
      <c r="GP338">
        <f t="shared" si="278"/>
        <v>0</v>
      </c>
      <c r="GR338">
        <v>0</v>
      </c>
      <c r="GS338">
        <v>3</v>
      </c>
      <c r="GT338">
        <v>0</v>
      </c>
      <c r="GU338" t="s">
        <v>3</v>
      </c>
      <c r="GV338">
        <f t="shared" si="279"/>
        <v>0</v>
      </c>
      <c r="GW338">
        <v>1</v>
      </c>
      <c r="GX338">
        <f t="shared" si="280"/>
        <v>0</v>
      </c>
      <c r="HA338">
        <v>0</v>
      </c>
      <c r="HB338">
        <v>0</v>
      </c>
      <c r="HC338">
        <f t="shared" si="281"/>
        <v>0</v>
      </c>
      <c r="HE338" t="s">
        <v>3</v>
      </c>
      <c r="HF338" t="s">
        <v>3</v>
      </c>
      <c r="IK338">
        <v>0</v>
      </c>
    </row>
    <row r="339" spans="1:245">
      <c r="A339">
        <v>17</v>
      </c>
      <c r="B339">
        <v>1</v>
      </c>
      <c r="C339">
        <f>ROW(SmtRes!A356)</f>
        <v>356</v>
      </c>
      <c r="D339">
        <f>ROW(EtalonRes!A344)</f>
        <v>344</v>
      </c>
      <c r="E339" t="s">
        <v>67</v>
      </c>
      <c r="F339" t="s">
        <v>42</v>
      </c>
      <c r="G339" t="s">
        <v>43</v>
      </c>
      <c r="H339" t="s">
        <v>44</v>
      </c>
      <c r="I339">
        <f>ROUND(2/100,9)</f>
        <v>0.02</v>
      </c>
      <c r="J339">
        <v>0</v>
      </c>
      <c r="O339">
        <f t="shared" si="242"/>
        <v>1001.89</v>
      </c>
      <c r="P339">
        <f t="shared" si="243"/>
        <v>0</v>
      </c>
      <c r="Q339">
        <f t="shared" si="244"/>
        <v>43.61</v>
      </c>
      <c r="R339">
        <f t="shared" si="245"/>
        <v>26.62</v>
      </c>
      <c r="S339">
        <f t="shared" si="246"/>
        <v>958.28</v>
      </c>
      <c r="T339">
        <f t="shared" si="247"/>
        <v>0</v>
      </c>
      <c r="U339">
        <f t="shared" si="248"/>
        <v>3.5860000000000003</v>
      </c>
      <c r="V339">
        <f t="shared" si="249"/>
        <v>7.9400000000000012E-2</v>
      </c>
      <c r="W339">
        <f t="shared" si="250"/>
        <v>0</v>
      </c>
      <c r="X339">
        <f t="shared" si="251"/>
        <v>689.43</v>
      </c>
      <c r="Y339">
        <f t="shared" si="252"/>
        <v>492.45</v>
      </c>
      <c r="AA339">
        <v>36401907</v>
      </c>
      <c r="AB339">
        <f t="shared" si="253"/>
        <v>1634.97</v>
      </c>
      <c r="AC339">
        <f t="shared" si="254"/>
        <v>0</v>
      </c>
      <c r="AD339">
        <f t="shared" si="255"/>
        <v>196.98</v>
      </c>
      <c r="AE339">
        <f t="shared" si="256"/>
        <v>39.94</v>
      </c>
      <c r="AF339">
        <f t="shared" si="257"/>
        <v>1437.99</v>
      </c>
      <c r="AG339">
        <f t="shared" si="258"/>
        <v>0</v>
      </c>
      <c r="AH339">
        <f t="shared" si="259"/>
        <v>179.3</v>
      </c>
      <c r="AI339">
        <f t="shared" si="260"/>
        <v>3.97</v>
      </c>
      <c r="AJ339">
        <f t="shared" si="261"/>
        <v>0</v>
      </c>
      <c r="AK339">
        <v>1634.97</v>
      </c>
      <c r="AL339">
        <v>0</v>
      </c>
      <c r="AM339">
        <v>196.98</v>
      </c>
      <c r="AN339">
        <v>39.94</v>
      </c>
      <c r="AO339">
        <v>1437.99</v>
      </c>
      <c r="AP339">
        <v>0</v>
      </c>
      <c r="AQ339">
        <v>179.3</v>
      </c>
      <c r="AR339">
        <v>3.97</v>
      </c>
      <c r="AS339">
        <v>0</v>
      </c>
      <c r="AT339">
        <v>70</v>
      </c>
      <c r="AU339">
        <v>50</v>
      </c>
      <c r="AV339">
        <v>1</v>
      </c>
      <c r="AW339">
        <v>1</v>
      </c>
      <c r="AZ339">
        <v>1</v>
      </c>
      <c r="BA339">
        <v>33.32</v>
      </c>
      <c r="BB339">
        <v>11.07</v>
      </c>
      <c r="BC339">
        <v>1</v>
      </c>
      <c r="BD339" t="s">
        <v>3</v>
      </c>
      <c r="BE339" t="s">
        <v>3</v>
      </c>
      <c r="BF339" t="s">
        <v>3</v>
      </c>
      <c r="BG339" t="s">
        <v>3</v>
      </c>
      <c r="BH339">
        <v>0</v>
      </c>
      <c r="BI339">
        <v>1</v>
      </c>
      <c r="BJ339" t="s">
        <v>45</v>
      </c>
      <c r="BM339">
        <v>56001</v>
      </c>
      <c r="BN339">
        <v>0</v>
      </c>
      <c r="BO339" t="s">
        <v>42</v>
      </c>
      <c r="BP339">
        <v>1</v>
      </c>
      <c r="BQ339">
        <v>6</v>
      </c>
      <c r="BR339">
        <v>0</v>
      </c>
      <c r="BS339">
        <v>33.32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3</v>
      </c>
      <c r="BZ339">
        <v>82</v>
      </c>
      <c r="CA339">
        <v>62</v>
      </c>
      <c r="CE339">
        <v>0</v>
      </c>
      <c r="CF339">
        <v>0</v>
      </c>
      <c r="CG339">
        <v>0</v>
      </c>
      <c r="CM339">
        <v>0</v>
      </c>
      <c r="CN339" t="s">
        <v>3</v>
      </c>
      <c r="CO339">
        <v>0</v>
      </c>
      <c r="CP339">
        <f t="shared" si="262"/>
        <v>1001.89</v>
      </c>
      <c r="CQ339">
        <f t="shared" si="263"/>
        <v>0</v>
      </c>
      <c r="CR339">
        <f t="shared" si="264"/>
        <v>2180.5686000000001</v>
      </c>
      <c r="CS339">
        <f t="shared" si="265"/>
        <v>1330.8008</v>
      </c>
      <c r="CT339">
        <f t="shared" si="266"/>
        <v>47913.826800000003</v>
      </c>
      <c r="CU339">
        <f t="shared" si="267"/>
        <v>0</v>
      </c>
      <c r="CV339">
        <f t="shared" si="268"/>
        <v>179.3</v>
      </c>
      <c r="CW339">
        <f t="shared" si="269"/>
        <v>3.97</v>
      </c>
      <c r="CX339">
        <f t="shared" si="270"/>
        <v>0</v>
      </c>
      <c r="CY339">
        <f t="shared" si="271"/>
        <v>689.43</v>
      </c>
      <c r="CZ339">
        <f t="shared" si="272"/>
        <v>492.45</v>
      </c>
      <c r="DC339" t="s">
        <v>3</v>
      </c>
      <c r="DD339" t="s">
        <v>3</v>
      </c>
      <c r="DE339" t="s">
        <v>3</v>
      </c>
      <c r="DF339" t="s">
        <v>3</v>
      </c>
      <c r="DG339" t="s">
        <v>3</v>
      </c>
      <c r="DH339" t="s">
        <v>3</v>
      </c>
      <c r="DI339" t="s">
        <v>3</v>
      </c>
      <c r="DJ339" t="s">
        <v>3</v>
      </c>
      <c r="DK339" t="s">
        <v>3</v>
      </c>
      <c r="DL339" t="s">
        <v>3</v>
      </c>
      <c r="DM339" t="s">
        <v>3</v>
      </c>
      <c r="DN339">
        <v>0</v>
      </c>
      <c r="DO339">
        <v>0</v>
      </c>
      <c r="DP339">
        <v>1</v>
      </c>
      <c r="DQ339">
        <v>1</v>
      </c>
      <c r="DU339">
        <v>1013</v>
      </c>
      <c r="DV339" t="s">
        <v>44</v>
      </c>
      <c r="DW339" t="s">
        <v>44</v>
      </c>
      <c r="DX339">
        <v>1</v>
      </c>
      <c r="DZ339" t="s">
        <v>3</v>
      </c>
      <c r="EA339" t="s">
        <v>3</v>
      </c>
      <c r="EB339" t="s">
        <v>3</v>
      </c>
      <c r="EC339" t="s">
        <v>3</v>
      </c>
      <c r="EE339">
        <v>29085589</v>
      </c>
      <c r="EF339">
        <v>6</v>
      </c>
      <c r="EG339" t="s">
        <v>22</v>
      </c>
      <c r="EH339">
        <v>0</v>
      </c>
      <c r="EI339" t="s">
        <v>3</v>
      </c>
      <c r="EJ339">
        <v>1</v>
      </c>
      <c r="EK339">
        <v>56001</v>
      </c>
      <c r="EL339" t="s">
        <v>46</v>
      </c>
      <c r="EM339" t="s">
        <v>47</v>
      </c>
      <c r="EO339" t="s">
        <v>3</v>
      </c>
      <c r="EQ339">
        <v>0</v>
      </c>
      <c r="ER339">
        <v>1634.97</v>
      </c>
      <c r="ES339">
        <v>0</v>
      </c>
      <c r="ET339">
        <v>196.98</v>
      </c>
      <c r="EU339">
        <v>39.94</v>
      </c>
      <c r="EV339">
        <v>1437.99</v>
      </c>
      <c r="EW339">
        <v>179.3</v>
      </c>
      <c r="EX339">
        <v>3.97</v>
      </c>
      <c r="EY339">
        <v>0</v>
      </c>
      <c r="FQ339">
        <v>0</v>
      </c>
      <c r="FR339">
        <f t="shared" si="273"/>
        <v>0</v>
      </c>
      <c r="FS339">
        <v>0</v>
      </c>
      <c r="FV339" t="s">
        <v>25</v>
      </c>
      <c r="FW339" t="s">
        <v>26</v>
      </c>
      <c r="FX339">
        <v>82</v>
      </c>
      <c r="FY339">
        <v>62</v>
      </c>
      <c r="GA339" t="s">
        <v>3</v>
      </c>
      <c r="GD339">
        <v>1</v>
      </c>
      <c r="GF339">
        <v>395004222</v>
      </c>
      <c r="GG339">
        <v>2</v>
      </c>
      <c r="GH339">
        <v>1</v>
      </c>
      <c r="GI339">
        <v>2</v>
      </c>
      <c r="GJ339">
        <v>0</v>
      </c>
      <c r="GK339">
        <v>0</v>
      </c>
      <c r="GL339">
        <f t="shared" si="274"/>
        <v>0</v>
      </c>
      <c r="GM339">
        <f t="shared" si="275"/>
        <v>2183.77</v>
      </c>
      <c r="GN339">
        <f t="shared" si="276"/>
        <v>2183.77</v>
      </c>
      <c r="GO339">
        <f t="shared" si="277"/>
        <v>0</v>
      </c>
      <c r="GP339">
        <f t="shared" si="278"/>
        <v>0</v>
      </c>
      <c r="GR339">
        <v>0</v>
      </c>
      <c r="GS339">
        <v>3</v>
      </c>
      <c r="GT339">
        <v>0</v>
      </c>
      <c r="GU339" t="s">
        <v>3</v>
      </c>
      <c r="GV339">
        <f t="shared" si="279"/>
        <v>0</v>
      </c>
      <c r="GW339">
        <v>1</v>
      </c>
      <c r="GX339">
        <f t="shared" si="280"/>
        <v>0</v>
      </c>
      <c r="HA339">
        <v>0</v>
      </c>
      <c r="HB339">
        <v>0</v>
      </c>
      <c r="HC339">
        <f t="shared" si="281"/>
        <v>0</v>
      </c>
      <c r="HE339" t="s">
        <v>3</v>
      </c>
      <c r="HF339" t="s">
        <v>3</v>
      </c>
      <c r="IK339">
        <v>0</v>
      </c>
    </row>
    <row r="340" spans="1:245">
      <c r="A340">
        <v>18</v>
      </c>
      <c r="B340">
        <v>1</v>
      </c>
      <c r="C340">
        <v>356</v>
      </c>
      <c r="E340" t="s">
        <v>262</v>
      </c>
      <c r="F340" t="s">
        <v>28</v>
      </c>
      <c r="G340" t="s">
        <v>29</v>
      </c>
      <c r="H340" t="s">
        <v>30</v>
      </c>
      <c r="I340">
        <f>I339*J340</f>
        <v>0.21</v>
      </c>
      <c r="J340">
        <v>10.5</v>
      </c>
      <c r="O340">
        <f t="shared" si="242"/>
        <v>0</v>
      </c>
      <c r="P340">
        <f t="shared" si="243"/>
        <v>0</v>
      </c>
      <c r="Q340">
        <f t="shared" si="244"/>
        <v>0</v>
      </c>
      <c r="R340">
        <f t="shared" si="245"/>
        <v>0</v>
      </c>
      <c r="S340">
        <f t="shared" si="246"/>
        <v>0</v>
      </c>
      <c r="T340">
        <f t="shared" si="247"/>
        <v>0</v>
      </c>
      <c r="U340">
        <f t="shared" si="248"/>
        <v>0</v>
      </c>
      <c r="V340">
        <f t="shared" si="249"/>
        <v>0</v>
      </c>
      <c r="W340">
        <f t="shared" si="250"/>
        <v>0</v>
      </c>
      <c r="X340">
        <f t="shared" si="251"/>
        <v>0</v>
      </c>
      <c r="Y340">
        <f t="shared" si="252"/>
        <v>0</v>
      </c>
      <c r="AA340">
        <v>36401907</v>
      </c>
      <c r="AB340">
        <f t="shared" si="253"/>
        <v>0</v>
      </c>
      <c r="AC340">
        <f t="shared" si="254"/>
        <v>0</v>
      </c>
      <c r="AD340">
        <f t="shared" si="255"/>
        <v>0</v>
      </c>
      <c r="AE340">
        <f t="shared" si="256"/>
        <v>0</v>
      </c>
      <c r="AF340">
        <f t="shared" si="257"/>
        <v>0</v>
      </c>
      <c r="AG340">
        <f t="shared" si="258"/>
        <v>0</v>
      </c>
      <c r="AH340">
        <f t="shared" si="259"/>
        <v>0</v>
      </c>
      <c r="AI340">
        <f t="shared" si="260"/>
        <v>0</v>
      </c>
      <c r="AJ340">
        <f t="shared" si="261"/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1</v>
      </c>
      <c r="AW340">
        <v>1</v>
      </c>
      <c r="AZ340">
        <v>1</v>
      </c>
      <c r="BA340">
        <v>1</v>
      </c>
      <c r="BB340">
        <v>1</v>
      </c>
      <c r="BC340">
        <v>1</v>
      </c>
      <c r="BD340" t="s">
        <v>3</v>
      </c>
      <c r="BE340" t="s">
        <v>3</v>
      </c>
      <c r="BF340" t="s">
        <v>3</v>
      </c>
      <c r="BG340" t="s">
        <v>3</v>
      </c>
      <c r="BH340">
        <v>3</v>
      </c>
      <c r="BI340">
        <v>2</v>
      </c>
      <c r="BJ340" t="s">
        <v>31</v>
      </c>
      <c r="BM340">
        <v>500002</v>
      </c>
      <c r="BN340">
        <v>0</v>
      </c>
      <c r="BO340" t="s">
        <v>3</v>
      </c>
      <c r="BP340">
        <v>0</v>
      </c>
      <c r="BQ340">
        <v>12</v>
      </c>
      <c r="BR340">
        <v>0</v>
      </c>
      <c r="BS340">
        <v>1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0</v>
      </c>
      <c r="CA340">
        <v>0</v>
      </c>
      <c r="CE340">
        <v>0</v>
      </c>
      <c r="CF340">
        <v>0</v>
      </c>
      <c r="CG340">
        <v>0</v>
      </c>
      <c r="CM340">
        <v>0</v>
      </c>
      <c r="CN340" t="s">
        <v>3</v>
      </c>
      <c r="CO340">
        <v>0</v>
      </c>
      <c r="CP340">
        <f t="shared" si="262"/>
        <v>0</v>
      </c>
      <c r="CQ340">
        <f t="shared" si="263"/>
        <v>0</v>
      </c>
      <c r="CR340">
        <f t="shared" si="264"/>
        <v>0</v>
      </c>
      <c r="CS340">
        <f t="shared" si="265"/>
        <v>0</v>
      </c>
      <c r="CT340">
        <f t="shared" si="266"/>
        <v>0</v>
      </c>
      <c r="CU340">
        <f t="shared" si="267"/>
        <v>0</v>
      </c>
      <c r="CV340">
        <f t="shared" si="268"/>
        <v>0</v>
      </c>
      <c r="CW340">
        <f t="shared" si="269"/>
        <v>0</v>
      </c>
      <c r="CX340">
        <f t="shared" si="270"/>
        <v>0</v>
      </c>
      <c r="CY340">
        <f t="shared" si="271"/>
        <v>0</v>
      </c>
      <c r="CZ340">
        <f t="shared" si="272"/>
        <v>0</v>
      </c>
      <c r="DC340" t="s">
        <v>3</v>
      </c>
      <c r="DD340" t="s">
        <v>3</v>
      </c>
      <c r="DE340" t="s">
        <v>3</v>
      </c>
      <c r="DF340" t="s">
        <v>3</v>
      </c>
      <c r="DG340" t="s">
        <v>3</v>
      </c>
      <c r="DH340" t="s">
        <v>3</v>
      </c>
      <c r="DI340" t="s">
        <v>3</v>
      </c>
      <c r="DJ340" t="s">
        <v>3</v>
      </c>
      <c r="DK340" t="s">
        <v>3</v>
      </c>
      <c r="DL340" t="s">
        <v>3</v>
      </c>
      <c r="DM340" t="s">
        <v>3</v>
      </c>
      <c r="DN340">
        <v>0</v>
      </c>
      <c r="DO340">
        <v>0</v>
      </c>
      <c r="DP340">
        <v>1</v>
      </c>
      <c r="DQ340">
        <v>1</v>
      </c>
      <c r="DU340">
        <v>1009</v>
      </c>
      <c r="DV340" t="s">
        <v>30</v>
      </c>
      <c r="DW340" t="s">
        <v>30</v>
      </c>
      <c r="DX340">
        <v>1000</v>
      </c>
      <c r="DZ340" t="s">
        <v>3</v>
      </c>
      <c r="EA340" t="s">
        <v>3</v>
      </c>
      <c r="EB340" t="s">
        <v>3</v>
      </c>
      <c r="EC340" t="s">
        <v>3</v>
      </c>
      <c r="EE340">
        <v>29085444</v>
      </c>
      <c r="EF340">
        <v>12</v>
      </c>
      <c r="EG340" t="s">
        <v>32</v>
      </c>
      <c r="EH340">
        <v>0</v>
      </c>
      <c r="EI340" t="s">
        <v>3</v>
      </c>
      <c r="EJ340">
        <v>2</v>
      </c>
      <c r="EK340">
        <v>500002</v>
      </c>
      <c r="EL340" t="s">
        <v>33</v>
      </c>
      <c r="EM340" t="s">
        <v>34</v>
      </c>
      <c r="EO340" t="s">
        <v>3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FQ340">
        <v>0</v>
      </c>
      <c r="FR340">
        <f t="shared" si="273"/>
        <v>0</v>
      </c>
      <c r="FS340">
        <v>0</v>
      </c>
      <c r="FX340">
        <v>0</v>
      </c>
      <c r="FY340">
        <v>0</v>
      </c>
      <c r="GA340" t="s">
        <v>3</v>
      </c>
      <c r="GD340">
        <v>1</v>
      </c>
      <c r="GF340">
        <v>-304821490</v>
      </c>
      <c r="GG340">
        <v>2</v>
      </c>
      <c r="GH340">
        <v>1</v>
      </c>
      <c r="GI340">
        <v>-2</v>
      </c>
      <c r="GJ340">
        <v>0</v>
      </c>
      <c r="GK340">
        <v>0</v>
      </c>
      <c r="GL340">
        <f t="shared" si="274"/>
        <v>0</v>
      </c>
      <c r="GM340">
        <f t="shared" si="275"/>
        <v>0</v>
      </c>
      <c r="GN340">
        <f t="shared" si="276"/>
        <v>0</v>
      </c>
      <c r="GO340">
        <f t="shared" si="277"/>
        <v>0</v>
      </c>
      <c r="GP340">
        <f t="shared" si="278"/>
        <v>0</v>
      </c>
      <c r="GR340">
        <v>0</v>
      </c>
      <c r="GS340">
        <v>3</v>
      </c>
      <c r="GT340">
        <v>0</v>
      </c>
      <c r="GU340" t="s">
        <v>3</v>
      </c>
      <c r="GV340">
        <f t="shared" si="279"/>
        <v>0</v>
      </c>
      <c r="GW340">
        <v>1</v>
      </c>
      <c r="GX340">
        <f t="shared" si="280"/>
        <v>0</v>
      </c>
      <c r="HA340">
        <v>0</v>
      </c>
      <c r="HB340">
        <v>0</v>
      </c>
      <c r="HC340">
        <f t="shared" si="281"/>
        <v>0</v>
      </c>
      <c r="HE340" t="s">
        <v>3</v>
      </c>
      <c r="HF340" t="s">
        <v>3</v>
      </c>
      <c r="IK340">
        <v>0</v>
      </c>
    </row>
    <row r="342" spans="1:245">
      <c r="A342" s="2">
        <v>51</v>
      </c>
      <c r="B342" s="2">
        <f>B326</f>
        <v>1</v>
      </c>
      <c r="C342" s="2">
        <f>A326</f>
        <v>5</v>
      </c>
      <c r="D342" s="2">
        <f>ROW(A326)</f>
        <v>326</v>
      </c>
      <c r="E342" s="2"/>
      <c r="F342" s="2" t="str">
        <f>IF(F326&lt;&gt;"",F326,"")</f>
        <v>Новый подраздел</v>
      </c>
      <c r="G342" s="2" t="str">
        <f>IF(G326&lt;&gt;"",G326,"")</f>
        <v>демонтаж</v>
      </c>
      <c r="H342" s="2">
        <v>0</v>
      </c>
      <c r="I342" s="2"/>
      <c r="J342" s="2"/>
      <c r="K342" s="2"/>
      <c r="L342" s="2"/>
      <c r="M342" s="2"/>
      <c r="N342" s="2"/>
      <c r="O342" s="2">
        <f t="shared" ref="O342:T342" si="282">ROUND(AB342,2)</f>
        <v>2519.7600000000002</v>
      </c>
      <c r="P342" s="2">
        <f t="shared" si="282"/>
        <v>0</v>
      </c>
      <c r="Q342" s="2">
        <f t="shared" si="282"/>
        <v>53.78</v>
      </c>
      <c r="R342" s="2">
        <f t="shared" si="282"/>
        <v>36.479999999999997</v>
      </c>
      <c r="S342" s="2">
        <f t="shared" si="282"/>
        <v>2465.98</v>
      </c>
      <c r="T342" s="2">
        <f t="shared" si="282"/>
        <v>0</v>
      </c>
      <c r="U342" s="2">
        <f>AH342</f>
        <v>9.3770000000000007</v>
      </c>
      <c r="V342" s="2">
        <f>AI342</f>
        <v>0.10120000000000001</v>
      </c>
      <c r="W342" s="2">
        <f>ROUND(AJ342,2)</f>
        <v>0</v>
      </c>
      <c r="X342" s="2">
        <f>ROUND(AK342,2)</f>
        <v>1747.73</v>
      </c>
      <c r="Y342" s="2">
        <f>ROUND(AL342,2)</f>
        <v>1298.76</v>
      </c>
      <c r="Z342" s="2"/>
      <c r="AA342" s="2"/>
      <c r="AB342" s="2">
        <f>ROUND(SUMIF(AA330:AA340,"=36401907",O330:O340),2)</f>
        <v>2519.7600000000002</v>
      </c>
      <c r="AC342" s="2">
        <f>ROUND(SUMIF(AA330:AA340,"=36401907",P330:P340),2)</f>
        <v>0</v>
      </c>
      <c r="AD342" s="2">
        <f>ROUND(SUMIF(AA330:AA340,"=36401907",Q330:Q340),2)</f>
        <v>53.78</v>
      </c>
      <c r="AE342" s="2">
        <f>ROUND(SUMIF(AA330:AA340,"=36401907",R330:R340),2)</f>
        <v>36.479999999999997</v>
      </c>
      <c r="AF342" s="2">
        <f>ROUND(SUMIF(AA330:AA340,"=36401907",S330:S340),2)</f>
        <v>2465.98</v>
      </c>
      <c r="AG342" s="2">
        <f>ROUND(SUMIF(AA330:AA340,"=36401907",T330:T340),2)</f>
        <v>0</v>
      </c>
      <c r="AH342" s="2">
        <f>SUMIF(AA330:AA340,"=36401907",U330:U340)</f>
        <v>9.3770000000000007</v>
      </c>
      <c r="AI342" s="2">
        <f>SUMIF(AA330:AA340,"=36401907",V330:V340)</f>
        <v>0.10120000000000001</v>
      </c>
      <c r="AJ342" s="2">
        <f>ROUND(SUMIF(AA330:AA340,"=36401907",W330:W340),2)</f>
        <v>0</v>
      </c>
      <c r="AK342" s="2">
        <f>ROUND(SUMIF(AA330:AA340,"=36401907",X330:X340),2)</f>
        <v>1747.73</v>
      </c>
      <c r="AL342" s="2">
        <f>ROUND(SUMIF(AA330:AA340,"=36401907",Y330:Y340),2)</f>
        <v>1298.76</v>
      </c>
      <c r="AM342" s="2"/>
      <c r="AN342" s="2"/>
      <c r="AO342" s="2">
        <f t="shared" ref="AO342:BD342" si="283">ROUND(BX342,2)</f>
        <v>0</v>
      </c>
      <c r="AP342" s="2">
        <f t="shared" si="283"/>
        <v>0</v>
      </c>
      <c r="AQ342" s="2">
        <f t="shared" si="283"/>
        <v>0</v>
      </c>
      <c r="AR342" s="2">
        <f t="shared" si="283"/>
        <v>5566.25</v>
      </c>
      <c r="AS342" s="2">
        <f t="shared" si="283"/>
        <v>5566.25</v>
      </c>
      <c r="AT342" s="2">
        <f t="shared" si="283"/>
        <v>0</v>
      </c>
      <c r="AU342" s="2">
        <f t="shared" si="283"/>
        <v>0</v>
      </c>
      <c r="AV342" s="2">
        <f t="shared" si="283"/>
        <v>0</v>
      </c>
      <c r="AW342" s="2">
        <f t="shared" si="283"/>
        <v>0</v>
      </c>
      <c r="AX342" s="2">
        <f t="shared" si="283"/>
        <v>0</v>
      </c>
      <c r="AY342" s="2">
        <f t="shared" si="283"/>
        <v>0</v>
      </c>
      <c r="AZ342" s="2">
        <f t="shared" si="283"/>
        <v>0</v>
      </c>
      <c r="BA342" s="2">
        <f t="shared" si="283"/>
        <v>0</v>
      </c>
      <c r="BB342" s="2">
        <f t="shared" si="283"/>
        <v>0</v>
      </c>
      <c r="BC342" s="2">
        <f t="shared" si="283"/>
        <v>0</v>
      </c>
      <c r="BD342" s="2">
        <f t="shared" si="283"/>
        <v>0</v>
      </c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>
        <f>ROUND(SUMIF(AA330:AA340,"=36401907",FQ330:FQ340),2)</f>
        <v>0</v>
      </c>
      <c r="BY342" s="2">
        <f>ROUND(SUMIF(AA330:AA340,"=36401907",FR330:FR340),2)</f>
        <v>0</v>
      </c>
      <c r="BZ342" s="2">
        <f>ROUND(SUMIF(AA330:AA340,"=36401907",GL330:GL340),2)</f>
        <v>0</v>
      </c>
      <c r="CA342" s="2">
        <f>ROUND(SUMIF(AA330:AA340,"=36401907",GM330:GM340),2)</f>
        <v>5566.25</v>
      </c>
      <c r="CB342" s="2">
        <f>ROUND(SUMIF(AA330:AA340,"=36401907",GN330:GN340),2)</f>
        <v>5566.25</v>
      </c>
      <c r="CC342" s="2">
        <f>ROUND(SUMIF(AA330:AA340,"=36401907",GO330:GO340),2)</f>
        <v>0</v>
      </c>
      <c r="CD342" s="2">
        <f>ROUND(SUMIF(AA330:AA340,"=36401907",GP330:GP340),2)</f>
        <v>0</v>
      </c>
      <c r="CE342" s="2">
        <f>AC342-BX342</f>
        <v>0</v>
      </c>
      <c r="CF342" s="2">
        <f>AC342-BY342</f>
        <v>0</v>
      </c>
      <c r="CG342" s="2">
        <f>BX342-BZ342</f>
        <v>0</v>
      </c>
      <c r="CH342" s="2">
        <f>AC342-BX342-BY342+BZ342</f>
        <v>0</v>
      </c>
      <c r="CI342" s="2">
        <f>BY342-BZ342</f>
        <v>0</v>
      </c>
      <c r="CJ342" s="2">
        <f>ROUND(SUMIF(AA330:AA340,"=36401907",GX330:GX340),2)</f>
        <v>0</v>
      </c>
      <c r="CK342" s="2">
        <f>ROUND(SUMIF(AA330:AA340,"=36401907",GY330:GY340),2)</f>
        <v>0</v>
      </c>
      <c r="CL342" s="2">
        <f>ROUND(SUMIF(AA330:AA340,"=36401907",GZ330:GZ340),2)</f>
        <v>0</v>
      </c>
      <c r="CM342" s="2">
        <f>ROUND(SUMIF(AA330:AA340,"=36401907",HD330:HD340),2)</f>
        <v>0</v>
      </c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>
        <v>0</v>
      </c>
    </row>
    <row r="344" spans="1:245">
      <c r="A344" s="4">
        <v>50</v>
      </c>
      <c r="B344" s="4">
        <v>0</v>
      </c>
      <c r="C344" s="4">
        <v>0</v>
      </c>
      <c r="D344" s="4">
        <v>1</v>
      </c>
      <c r="E344" s="4">
        <v>201</v>
      </c>
      <c r="F344" s="4">
        <f>ROUND(Source!O342,O344)</f>
        <v>2519.7600000000002</v>
      </c>
      <c r="G344" s="4" t="s">
        <v>71</v>
      </c>
      <c r="H344" s="4" t="s">
        <v>72</v>
      </c>
      <c r="I344" s="4"/>
      <c r="J344" s="4"/>
      <c r="K344" s="4">
        <v>201</v>
      </c>
      <c r="L344" s="4">
        <v>1</v>
      </c>
      <c r="M344" s="4">
        <v>3</v>
      </c>
      <c r="N344" s="4" t="s">
        <v>3</v>
      </c>
      <c r="O344" s="4">
        <v>2</v>
      </c>
      <c r="P344" s="4"/>
      <c r="Q344" s="4"/>
      <c r="R344" s="4"/>
      <c r="S344" s="4"/>
      <c r="T344" s="4"/>
      <c r="U344" s="4"/>
      <c r="V344" s="4"/>
      <c r="W344" s="4"/>
    </row>
    <row r="345" spans="1:245">
      <c r="A345" s="4">
        <v>50</v>
      </c>
      <c r="B345" s="4">
        <v>0</v>
      </c>
      <c r="C345" s="4">
        <v>0</v>
      </c>
      <c r="D345" s="4">
        <v>1</v>
      </c>
      <c r="E345" s="4">
        <v>202</v>
      </c>
      <c r="F345" s="4">
        <f>ROUND(Source!P342,O345)</f>
        <v>0</v>
      </c>
      <c r="G345" s="4" t="s">
        <v>73</v>
      </c>
      <c r="H345" s="4" t="s">
        <v>74</v>
      </c>
      <c r="I345" s="4"/>
      <c r="J345" s="4"/>
      <c r="K345" s="4">
        <v>202</v>
      </c>
      <c r="L345" s="4">
        <v>2</v>
      </c>
      <c r="M345" s="4">
        <v>3</v>
      </c>
      <c r="N345" s="4" t="s">
        <v>3</v>
      </c>
      <c r="O345" s="4">
        <v>2</v>
      </c>
      <c r="P345" s="4"/>
      <c r="Q345" s="4"/>
      <c r="R345" s="4"/>
      <c r="S345" s="4"/>
      <c r="T345" s="4"/>
      <c r="U345" s="4"/>
      <c r="V345" s="4"/>
      <c r="W345" s="4"/>
    </row>
    <row r="346" spans="1:245">
      <c r="A346" s="4">
        <v>50</v>
      </c>
      <c r="B346" s="4">
        <v>0</v>
      </c>
      <c r="C346" s="4">
        <v>0</v>
      </c>
      <c r="D346" s="4">
        <v>1</v>
      </c>
      <c r="E346" s="4">
        <v>222</v>
      </c>
      <c r="F346" s="4">
        <f>ROUND(Source!AO342,O346)</f>
        <v>0</v>
      </c>
      <c r="G346" s="4" t="s">
        <v>75</v>
      </c>
      <c r="H346" s="4" t="s">
        <v>76</v>
      </c>
      <c r="I346" s="4"/>
      <c r="J346" s="4"/>
      <c r="K346" s="4">
        <v>222</v>
      </c>
      <c r="L346" s="4">
        <v>3</v>
      </c>
      <c r="M346" s="4">
        <v>3</v>
      </c>
      <c r="N346" s="4" t="s">
        <v>3</v>
      </c>
      <c r="O346" s="4">
        <v>2</v>
      </c>
      <c r="P346" s="4"/>
      <c r="Q346" s="4"/>
      <c r="R346" s="4"/>
      <c r="S346" s="4"/>
      <c r="T346" s="4"/>
      <c r="U346" s="4"/>
      <c r="V346" s="4"/>
      <c r="W346" s="4"/>
    </row>
    <row r="347" spans="1:245">
      <c r="A347" s="4">
        <v>50</v>
      </c>
      <c r="B347" s="4">
        <v>0</v>
      </c>
      <c r="C347" s="4">
        <v>0</v>
      </c>
      <c r="D347" s="4">
        <v>1</v>
      </c>
      <c r="E347" s="4">
        <v>225</v>
      </c>
      <c r="F347" s="4">
        <f>ROUND(Source!AV342,O347)</f>
        <v>0</v>
      </c>
      <c r="G347" s="4" t="s">
        <v>77</v>
      </c>
      <c r="H347" s="4" t="s">
        <v>78</v>
      </c>
      <c r="I347" s="4"/>
      <c r="J347" s="4"/>
      <c r="K347" s="4">
        <v>225</v>
      </c>
      <c r="L347" s="4">
        <v>4</v>
      </c>
      <c r="M347" s="4">
        <v>3</v>
      </c>
      <c r="N347" s="4" t="s">
        <v>3</v>
      </c>
      <c r="O347" s="4">
        <v>2</v>
      </c>
      <c r="P347" s="4"/>
      <c r="Q347" s="4"/>
      <c r="R347" s="4"/>
      <c r="S347" s="4"/>
      <c r="T347" s="4"/>
      <c r="U347" s="4"/>
      <c r="V347" s="4"/>
      <c r="W347" s="4"/>
    </row>
    <row r="348" spans="1:245">
      <c r="A348" s="4">
        <v>50</v>
      </c>
      <c r="B348" s="4">
        <v>0</v>
      </c>
      <c r="C348" s="4">
        <v>0</v>
      </c>
      <c r="D348" s="4">
        <v>1</v>
      </c>
      <c r="E348" s="4">
        <v>226</v>
      </c>
      <c r="F348" s="4">
        <f>ROUND(Source!AW342,O348)</f>
        <v>0</v>
      </c>
      <c r="G348" s="4" t="s">
        <v>79</v>
      </c>
      <c r="H348" s="4" t="s">
        <v>80</v>
      </c>
      <c r="I348" s="4"/>
      <c r="J348" s="4"/>
      <c r="K348" s="4">
        <v>226</v>
      </c>
      <c r="L348" s="4">
        <v>5</v>
      </c>
      <c r="M348" s="4">
        <v>3</v>
      </c>
      <c r="N348" s="4" t="s">
        <v>3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</row>
    <row r="349" spans="1:245">
      <c r="A349" s="4">
        <v>50</v>
      </c>
      <c r="B349" s="4">
        <v>0</v>
      </c>
      <c r="C349" s="4">
        <v>0</v>
      </c>
      <c r="D349" s="4">
        <v>1</v>
      </c>
      <c r="E349" s="4">
        <v>227</v>
      </c>
      <c r="F349" s="4">
        <f>ROUND(Source!AX342,O349)</f>
        <v>0</v>
      </c>
      <c r="G349" s="4" t="s">
        <v>81</v>
      </c>
      <c r="H349" s="4" t="s">
        <v>82</v>
      </c>
      <c r="I349" s="4"/>
      <c r="J349" s="4"/>
      <c r="K349" s="4">
        <v>227</v>
      </c>
      <c r="L349" s="4">
        <v>6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/>
    </row>
    <row r="350" spans="1:245">
      <c r="A350" s="4">
        <v>50</v>
      </c>
      <c r="B350" s="4">
        <v>0</v>
      </c>
      <c r="C350" s="4">
        <v>0</v>
      </c>
      <c r="D350" s="4">
        <v>1</v>
      </c>
      <c r="E350" s="4">
        <v>228</v>
      </c>
      <c r="F350" s="4">
        <f>ROUND(Source!AY342,O350)</f>
        <v>0</v>
      </c>
      <c r="G350" s="4" t="s">
        <v>83</v>
      </c>
      <c r="H350" s="4" t="s">
        <v>84</v>
      </c>
      <c r="I350" s="4"/>
      <c r="J350" s="4"/>
      <c r="K350" s="4">
        <v>228</v>
      </c>
      <c r="L350" s="4">
        <v>7</v>
      </c>
      <c r="M350" s="4">
        <v>3</v>
      </c>
      <c r="N350" s="4" t="s">
        <v>3</v>
      </c>
      <c r="O350" s="4">
        <v>2</v>
      </c>
      <c r="P350" s="4"/>
      <c r="Q350" s="4"/>
      <c r="R350" s="4"/>
      <c r="S350" s="4"/>
      <c r="T350" s="4"/>
      <c r="U350" s="4"/>
      <c r="V350" s="4"/>
      <c r="W350" s="4"/>
    </row>
    <row r="351" spans="1:245">
      <c r="A351" s="4">
        <v>50</v>
      </c>
      <c r="B351" s="4">
        <v>0</v>
      </c>
      <c r="C351" s="4">
        <v>0</v>
      </c>
      <c r="D351" s="4">
        <v>1</v>
      </c>
      <c r="E351" s="4">
        <v>216</v>
      </c>
      <c r="F351" s="4">
        <f>ROUND(Source!AP342,O351)</f>
        <v>0</v>
      </c>
      <c r="G351" s="4" t="s">
        <v>85</v>
      </c>
      <c r="H351" s="4" t="s">
        <v>86</v>
      </c>
      <c r="I351" s="4"/>
      <c r="J351" s="4"/>
      <c r="K351" s="4">
        <v>216</v>
      </c>
      <c r="L351" s="4">
        <v>8</v>
      </c>
      <c r="M351" s="4">
        <v>3</v>
      </c>
      <c r="N351" s="4" t="s">
        <v>3</v>
      </c>
      <c r="O351" s="4">
        <v>2</v>
      </c>
      <c r="P351" s="4"/>
      <c r="Q351" s="4"/>
      <c r="R351" s="4"/>
      <c r="S351" s="4"/>
      <c r="T351" s="4"/>
      <c r="U351" s="4"/>
      <c r="V351" s="4"/>
      <c r="W351" s="4"/>
    </row>
    <row r="352" spans="1:245">
      <c r="A352" s="4">
        <v>50</v>
      </c>
      <c r="B352" s="4">
        <v>0</v>
      </c>
      <c r="C352" s="4">
        <v>0</v>
      </c>
      <c r="D352" s="4">
        <v>1</v>
      </c>
      <c r="E352" s="4">
        <v>223</v>
      </c>
      <c r="F352" s="4">
        <f>ROUND(Source!AQ342,O352)</f>
        <v>0</v>
      </c>
      <c r="G352" s="4" t="s">
        <v>87</v>
      </c>
      <c r="H352" s="4" t="s">
        <v>88</v>
      </c>
      <c r="I352" s="4"/>
      <c r="J352" s="4"/>
      <c r="K352" s="4">
        <v>223</v>
      </c>
      <c r="L352" s="4">
        <v>9</v>
      </c>
      <c r="M352" s="4">
        <v>3</v>
      </c>
      <c r="N352" s="4" t="s">
        <v>3</v>
      </c>
      <c r="O352" s="4">
        <v>2</v>
      </c>
      <c r="P352" s="4"/>
      <c r="Q352" s="4"/>
      <c r="R352" s="4"/>
      <c r="S352" s="4"/>
      <c r="T352" s="4"/>
      <c r="U352" s="4"/>
      <c r="V352" s="4"/>
      <c r="W352" s="4"/>
    </row>
    <row r="353" spans="1:23">
      <c r="A353" s="4">
        <v>50</v>
      </c>
      <c r="B353" s="4">
        <v>0</v>
      </c>
      <c r="C353" s="4">
        <v>0</v>
      </c>
      <c r="D353" s="4">
        <v>1</v>
      </c>
      <c r="E353" s="4">
        <v>229</v>
      </c>
      <c r="F353" s="4">
        <f>ROUND(Source!AZ342,O353)</f>
        <v>0</v>
      </c>
      <c r="G353" s="4" t="s">
        <v>89</v>
      </c>
      <c r="H353" s="4" t="s">
        <v>90</v>
      </c>
      <c r="I353" s="4"/>
      <c r="J353" s="4"/>
      <c r="K353" s="4">
        <v>229</v>
      </c>
      <c r="L353" s="4">
        <v>10</v>
      </c>
      <c r="M353" s="4">
        <v>3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3">
      <c r="A354" s="4">
        <v>50</v>
      </c>
      <c r="B354" s="4">
        <v>0</v>
      </c>
      <c r="C354" s="4">
        <v>0</v>
      </c>
      <c r="D354" s="4">
        <v>1</v>
      </c>
      <c r="E354" s="4">
        <v>203</v>
      </c>
      <c r="F354" s="4">
        <f>ROUND(Source!Q342,O354)</f>
        <v>53.78</v>
      </c>
      <c r="G354" s="4" t="s">
        <v>91</v>
      </c>
      <c r="H354" s="4" t="s">
        <v>92</v>
      </c>
      <c r="I354" s="4"/>
      <c r="J354" s="4"/>
      <c r="K354" s="4">
        <v>203</v>
      </c>
      <c r="L354" s="4">
        <v>11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3">
      <c r="A355" s="4">
        <v>50</v>
      </c>
      <c r="B355" s="4">
        <v>0</v>
      </c>
      <c r="C355" s="4">
        <v>0</v>
      </c>
      <c r="D355" s="4">
        <v>1</v>
      </c>
      <c r="E355" s="4">
        <v>231</v>
      </c>
      <c r="F355" s="4">
        <f>ROUND(Source!BB342,O355)</f>
        <v>0</v>
      </c>
      <c r="G355" s="4" t="s">
        <v>93</v>
      </c>
      <c r="H355" s="4" t="s">
        <v>94</v>
      </c>
      <c r="I355" s="4"/>
      <c r="J355" s="4"/>
      <c r="K355" s="4">
        <v>231</v>
      </c>
      <c r="L355" s="4">
        <v>12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3">
      <c r="A356" s="4">
        <v>50</v>
      </c>
      <c r="B356" s="4">
        <v>0</v>
      </c>
      <c r="C356" s="4">
        <v>0</v>
      </c>
      <c r="D356" s="4">
        <v>1</v>
      </c>
      <c r="E356" s="4">
        <v>204</v>
      </c>
      <c r="F356" s="4">
        <f>ROUND(Source!R342,O356)</f>
        <v>36.479999999999997</v>
      </c>
      <c r="G356" s="4" t="s">
        <v>95</v>
      </c>
      <c r="H356" s="4" t="s">
        <v>96</v>
      </c>
      <c r="I356" s="4"/>
      <c r="J356" s="4"/>
      <c r="K356" s="4">
        <v>204</v>
      </c>
      <c r="L356" s="4">
        <v>13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3">
      <c r="A357" s="4">
        <v>50</v>
      </c>
      <c r="B357" s="4">
        <v>0</v>
      </c>
      <c r="C357" s="4">
        <v>0</v>
      </c>
      <c r="D357" s="4">
        <v>1</v>
      </c>
      <c r="E357" s="4">
        <v>205</v>
      </c>
      <c r="F357" s="4">
        <f>ROUND(Source!S342,O357)</f>
        <v>2465.98</v>
      </c>
      <c r="G357" s="4" t="s">
        <v>97</v>
      </c>
      <c r="H357" s="4" t="s">
        <v>98</v>
      </c>
      <c r="I357" s="4"/>
      <c r="J357" s="4"/>
      <c r="K357" s="4">
        <v>205</v>
      </c>
      <c r="L357" s="4">
        <v>14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3">
      <c r="A358" s="4">
        <v>50</v>
      </c>
      <c r="B358" s="4">
        <v>0</v>
      </c>
      <c r="C358" s="4">
        <v>0</v>
      </c>
      <c r="D358" s="4">
        <v>1</v>
      </c>
      <c r="E358" s="4">
        <v>232</v>
      </c>
      <c r="F358" s="4">
        <f>ROUND(Source!BC342,O358)</f>
        <v>0</v>
      </c>
      <c r="G358" s="4" t="s">
        <v>99</v>
      </c>
      <c r="H358" s="4" t="s">
        <v>100</v>
      </c>
      <c r="I358" s="4"/>
      <c r="J358" s="4"/>
      <c r="K358" s="4">
        <v>232</v>
      </c>
      <c r="L358" s="4">
        <v>15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59" spans="1:23">
      <c r="A359" s="4">
        <v>50</v>
      </c>
      <c r="B359" s="4">
        <v>0</v>
      </c>
      <c r="C359" s="4">
        <v>0</v>
      </c>
      <c r="D359" s="4">
        <v>1</v>
      </c>
      <c r="E359" s="4">
        <v>214</v>
      </c>
      <c r="F359" s="4">
        <f>ROUND(Source!AS342,O359)</f>
        <v>5566.25</v>
      </c>
      <c r="G359" s="4" t="s">
        <v>101</v>
      </c>
      <c r="H359" s="4" t="s">
        <v>102</v>
      </c>
      <c r="I359" s="4"/>
      <c r="J359" s="4"/>
      <c r="K359" s="4">
        <v>214</v>
      </c>
      <c r="L359" s="4">
        <v>16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/>
    </row>
    <row r="360" spans="1:23">
      <c r="A360" s="4">
        <v>50</v>
      </c>
      <c r="B360" s="4">
        <v>0</v>
      </c>
      <c r="C360" s="4">
        <v>0</v>
      </c>
      <c r="D360" s="4">
        <v>1</v>
      </c>
      <c r="E360" s="4">
        <v>215</v>
      </c>
      <c r="F360" s="4">
        <f>ROUND(Source!AT342,O360)</f>
        <v>0</v>
      </c>
      <c r="G360" s="4" t="s">
        <v>103</v>
      </c>
      <c r="H360" s="4" t="s">
        <v>104</v>
      </c>
      <c r="I360" s="4"/>
      <c r="J360" s="4"/>
      <c r="K360" s="4">
        <v>215</v>
      </c>
      <c r="L360" s="4">
        <v>17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3">
      <c r="A361" s="4">
        <v>50</v>
      </c>
      <c r="B361" s="4">
        <v>0</v>
      </c>
      <c r="C361" s="4">
        <v>0</v>
      </c>
      <c r="D361" s="4">
        <v>1</v>
      </c>
      <c r="E361" s="4">
        <v>217</v>
      </c>
      <c r="F361" s="4">
        <f>ROUND(Source!AU342,O361)</f>
        <v>0</v>
      </c>
      <c r="G361" s="4" t="s">
        <v>105</v>
      </c>
      <c r="H361" s="4" t="s">
        <v>106</v>
      </c>
      <c r="I361" s="4"/>
      <c r="J361" s="4"/>
      <c r="K361" s="4">
        <v>217</v>
      </c>
      <c r="L361" s="4">
        <v>18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3">
      <c r="A362" s="4">
        <v>50</v>
      </c>
      <c r="B362" s="4">
        <v>0</v>
      </c>
      <c r="C362" s="4">
        <v>0</v>
      </c>
      <c r="D362" s="4">
        <v>1</v>
      </c>
      <c r="E362" s="4">
        <v>230</v>
      </c>
      <c r="F362" s="4">
        <f>ROUND(Source!BA342,O362)</f>
        <v>0</v>
      </c>
      <c r="G362" s="4" t="s">
        <v>107</v>
      </c>
      <c r="H362" s="4" t="s">
        <v>108</v>
      </c>
      <c r="I362" s="4"/>
      <c r="J362" s="4"/>
      <c r="K362" s="4">
        <v>230</v>
      </c>
      <c r="L362" s="4">
        <v>19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/>
    </row>
    <row r="363" spans="1:23">
      <c r="A363" s="4">
        <v>50</v>
      </c>
      <c r="B363" s="4">
        <v>0</v>
      </c>
      <c r="C363" s="4">
        <v>0</v>
      </c>
      <c r="D363" s="4">
        <v>1</v>
      </c>
      <c r="E363" s="4">
        <v>206</v>
      </c>
      <c r="F363" s="4">
        <f>ROUND(Source!T342,O363)</f>
        <v>0</v>
      </c>
      <c r="G363" s="4" t="s">
        <v>109</v>
      </c>
      <c r="H363" s="4" t="s">
        <v>110</v>
      </c>
      <c r="I363" s="4"/>
      <c r="J363" s="4"/>
      <c r="K363" s="4">
        <v>206</v>
      </c>
      <c r="L363" s="4">
        <v>20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/>
    </row>
    <row r="364" spans="1:23">
      <c r="A364" s="4">
        <v>50</v>
      </c>
      <c r="B364" s="4">
        <v>0</v>
      </c>
      <c r="C364" s="4">
        <v>0</v>
      </c>
      <c r="D364" s="4">
        <v>1</v>
      </c>
      <c r="E364" s="4">
        <v>207</v>
      </c>
      <c r="F364" s="4">
        <f>Source!U342</f>
        <v>9.3770000000000007</v>
      </c>
      <c r="G364" s="4" t="s">
        <v>111</v>
      </c>
      <c r="H364" s="4" t="s">
        <v>112</v>
      </c>
      <c r="I364" s="4"/>
      <c r="J364" s="4"/>
      <c r="K364" s="4">
        <v>207</v>
      </c>
      <c r="L364" s="4">
        <v>21</v>
      </c>
      <c r="M364" s="4">
        <v>3</v>
      </c>
      <c r="N364" s="4" t="s">
        <v>3</v>
      </c>
      <c r="O364" s="4">
        <v>-1</v>
      </c>
      <c r="P364" s="4"/>
      <c r="Q364" s="4"/>
      <c r="R364" s="4"/>
      <c r="S364" s="4"/>
      <c r="T364" s="4"/>
      <c r="U364" s="4"/>
      <c r="V364" s="4"/>
      <c r="W364" s="4"/>
    </row>
    <row r="365" spans="1:23">
      <c r="A365" s="4">
        <v>50</v>
      </c>
      <c r="B365" s="4">
        <v>0</v>
      </c>
      <c r="C365" s="4">
        <v>0</v>
      </c>
      <c r="D365" s="4">
        <v>1</v>
      </c>
      <c r="E365" s="4">
        <v>208</v>
      </c>
      <c r="F365" s="4">
        <f>Source!V342</f>
        <v>0.10120000000000001</v>
      </c>
      <c r="G365" s="4" t="s">
        <v>113</v>
      </c>
      <c r="H365" s="4" t="s">
        <v>114</v>
      </c>
      <c r="I365" s="4"/>
      <c r="J365" s="4"/>
      <c r="K365" s="4">
        <v>208</v>
      </c>
      <c r="L365" s="4">
        <v>22</v>
      </c>
      <c r="M365" s="4">
        <v>3</v>
      </c>
      <c r="N365" s="4" t="s">
        <v>3</v>
      </c>
      <c r="O365" s="4">
        <v>-1</v>
      </c>
      <c r="P365" s="4"/>
      <c r="Q365" s="4"/>
      <c r="R365" s="4"/>
      <c r="S365" s="4"/>
      <c r="T365" s="4"/>
      <c r="U365" s="4"/>
      <c r="V365" s="4"/>
      <c r="W365" s="4"/>
    </row>
    <row r="366" spans="1:23">
      <c r="A366" s="4">
        <v>50</v>
      </c>
      <c r="B366" s="4">
        <v>0</v>
      </c>
      <c r="C366" s="4">
        <v>0</v>
      </c>
      <c r="D366" s="4">
        <v>1</v>
      </c>
      <c r="E366" s="4">
        <v>209</v>
      </c>
      <c r="F366" s="4">
        <f>ROUND(Source!W342,O366)</f>
        <v>0</v>
      </c>
      <c r="G366" s="4" t="s">
        <v>115</v>
      </c>
      <c r="H366" s="4" t="s">
        <v>116</v>
      </c>
      <c r="I366" s="4"/>
      <c r="J366" s="4"/>
      <c r="K366" s="4">
        <v>209</v>
      </c>
      <c r="L366" s="4">
        <v>23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/>
    </row>
    <row r="367" spans="1:23">
      <c r="A367" s="4">
        <v>50</v>
      </c>
      <c r="B367" s="4">
        <v>0</v>
      </c>
      <c r="C367" s="4">
        <v>0</v>
      </c>
      <c r="D367" s="4">
        <v>1</v>
      </c>
      <c r="E367" s="4">
        <v>233</v>
      </c>
      <c r="F367" s="4">
        <f>ROUND(Source!BD342,O367)</f>
        <v>0</v>
      </c>
      <c r="G367" s="4" t="s">
        <v>117</v>
      </c>
      <c r="H367" s="4" t="s">
        <v>118</v>
      </c>
      <c r="I367" s="4"/>
      <c r="J367" s="4"/>
      <c r="K367" s="4">
        <v>233</v>
      </c>
      <c r="L367" s="4">
        <v>24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/>
    </row>
    <row r="368" spans="1:23">
      <c r="A368" s="4">
        <v>50</v>
      </c>
      <c r="B368" s="4">
        <v>0</v>
      </c>
      <c r="C368" s="4">
        <v>0</v>
      </c>
      <c r="D368" s="4">
        <v>1</v>
      </c>
      <c r="E368" s="4">
        <v>210</v>
      </c>
      <c r="F368" s="4">
        <f>ROUND(Source!X342,O368)</f>
        <v>1747.73</v>
      </c>
      <c r="G368" s="4" t="s">
        <v>119</v>
      </c>
      <c r="H368" s="4" t="s">
        <v>120</v>
      </c>
      <c r="I368" s="4"/>
      <c r="J368" s="4"/>
      <c r="K368" s="4">
        <v>210</v>
      </c>
      <c r="L368" s="4">
        <v>25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69" spans="1:245">
      <c r="A369" s="4">
        <v>50</v>
      </c>
      <c r="B369" s="4">
        <v>0</v>
      </c>
      <c r="C369" s="4">
        <v>0</v>
      </c>
      <c r="D369" s="4">
        <v>1</v>
      </c>
      <c r="E369" s="4">
        <v>211</v>
      </c>
      <c r="F369" s="4">
        <f>ROUND(Source!Y342,O369)</f>
        <v>1298.76</v>
      </c>
      <c r="G369" s="4" t="s">
        <v>121</v>
      </c>
      <c r="H369" s="4" t="s">
        <v>122</v>
      </c>
      <c r="I369" s="4"/>
      <c r="J369" s="4"/>
      <c r="K369" s="4">
        <v>211</v>
      </c>
      <c r="L369" s="4">
        <v>26</v>
      </c>
      <c r="M369" s="4">
        <v>3</v>
      </c>
      <c r="N369" s="4" t="s">
        <v>3</v>
      </c>
      <c r="O369" s="4">
        <v>2</v>
      </c>
      <c r="P369" s="4"/>
      <c r="Q369" s="4"/>
      <c r="R369" s="4"/>
      <c r="S369" s="4"/>
      <c r="T369" s="4"/>
      <c r="U369" s="4"/>
      <c r="V369" s="4"/>
      <c r="W369" s="4"/>
    </row>
    <row r="370" spans="1:245">
      <c r="A370" s="4">
        <v>50</v>
      </c>
      <c r="B370" s="4">
        <v>0</v>
      </c>
      <c r="C370" s="4">
        <v>0</v>
      </c>
      <c r="D370" s="4">
        <v>1</v>
      </c>
      <c r="E370" s="4">
        <v>0</v>
      </c>
      <c r="F370" s="4">
        <f>ROUND(Source!AR342,O370)</f>
        <v>5566.25</v>
      </c>
      <c r="G370" s="4" t="s">
        <v>123</v>
      </c>
      <c r="H370" s="4" t="s">
        <v>124</v>
      </c>
      <c r="I370" s="4"/>
      <c r="J370" s="4"/>
      <c r="K370" s="4">
        <v>224</v>
      </c>
      <c r="L370" s="4">
        <v>27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45">
      <c r="A371" s="4">
        <v>50</v>
      </c>
      <c r="B371" s="4">
        <v>1</v>
      </c>
      <c r="C371" s="4">
        <v>0</v>
      </c>
      <c r="D371" s="4">
        <v>2</v>
      </c>
      <c r="E371" s="4">
        <v>0</v>
      </c>
      <c r="F371" s="4">
        <f>ROUND(F370*0.18,O371)</f>
        <v>1001.9</v>
      </c>
      <c r="G371" s="4" t="s">
        <v>125</v>
      </c>
      <c r="H371" s="4" t="s">
        <v>125</v>
      </c>
      <c r="I371" s="4"/>
      <c r="J371" s="4"/>
      <c r="K371" s="4">
        <v>212</v>
      </c>
      <c r="L371" s="4">
        <v>28</v>
      </c>
      <c r="M371" s="4">
        <v>0</v>
      </c>
      <c r="N371" s="4" t="s">
        <v>3</v>
      </c>
      <c r="O371" s="4">
        <v>1</v>
      </c>
      <c r="P371" s="4"/>
      <c r="Q371" s="4"/>
      <c r="R371" s="4"/>
      <c r="S371" s="4"/>
      <c r="T371" s="4"/>
      <c r="U371" s="4"/>
      <c r="V371" s="4"/>
      <c r="W371" s="4"/>
    </row>
    <row r="372" spans="1:245">
      <c r="A372" s="4">
        <v>50</v>
      </c>
      <c r="B372" s="4">
        <v>1</v>
      </c>
      <c r="C372" s="4">
        <v>0</v>
      </c>
      <c r="D372" s="4">
        <v>2</v>
      </c>
      <c r="E372" s="4">
        <v>224</v>
      </c>
      <c r="F372" s="4">
        <f>ROUND(F370*1.18,O372)</f>
        <v>6568.2</v>
      </c>
      <c r="G372" s="4" t="s">
        <v>126</v>
      </c>
      <c r="H372" s="4" t="s">
        <v>127</v>
      </c>
      <c r="I372" s="4"/>
      <c r="J372" s="4"/>
      <c r="K372" s="4">
        <v>212</v>
      </c>
      <c r="L372" s="4">
        <v>29</v>
      </c>
      <c r="M372" s="4">
        <v>0</v>
      </c>
      <c r="N372" s="4" t="s">
        <v>3</v>
      </c>
      <c r="O372" s="4">
        <v>1</v>
      </c>
      <c r="P372" s="4"/>
      <c r="Q372" s="4"/>
      <c r="R372" s="4"/>
      <c r="S372" s="4"/>
      <c r="T372" s="4"/>
      <c r="U372" s="4"/>
      <c r="V372" s="4"/>
      <c r="W372" s="4"/>
    </row>
    <row r="374" spans="1:245">
      <c r="A374" s="1">
        <v>5</v>
      </c>
      <c r="B374" s="1">
        <v>1</v>
      </c>
      <c r="C374" s="1"/>
      <c r="D374" s="1">
        <f>ROW(A406)</f>
        <v>406</v>
      </c>
      <c r="E374" s="1"/>
      <c r="F374" s="1" t="s">
        <v>15</v>
      </c>
      <c r="G374" s="1" t="s">
        <v>128</v>
      </c>
      <c r="H374" s="1" t="s">
        <v>3</v>
      </c>
      <c r="I374" s="1">
        <v>0</v>
      </c>
      <c r="J374" s="1"/>
      <c r="K374" s="1">
        <v>0</v>
      </c>
      <c r="L374" s="1"/>
      <c r="M374" s="1" t="s">
        <v>3</v>
      </c>
      <c r="N374" s="1"/>
      <c r="O374" s="1"/>
      <c r="P374" s="1"/>
      <c r="Q374" s="1"/>
      <c r="R374" s="1"/>
      <c r="S374" s="1">
        <v>0</v>
      </c>
      <c r="T374" s="1"/>
      <c r="U374" s="1" t="s">
        <v>3</v>
      </c>
      <c r="V374" s="1">
        <v>0</v>
      </c>
      <c r="W374" s="1"/>
      <c r="X374" s="1"/>
      <c r="Y374" s="1"/>
      <c r="Z374" s="1"/>
      <c r="AA374" s="1"/>
      <c r="AB374" s="1" t="s">
        <v>3</v>
      </c>
      <c r="AC374" s="1" t="s">
        <v>3</v>
      </c>
      <c r="AD374" s="1" t="s">
        <v>3</v>
      </c>
      <c r="AE374" s="1" t="s">
        <v>3</v>
      </c>
      <c r="AF374" s="1" t="s">
        <v>3</v>
      </c>
      <c r="AG374" s="1" t="s">
        <v>3</v>
      </c>
      <c r="AH374" s="1"/>
      <c r="AI374" s="1"/>
      <c r="AJ374" s="1"/>
      <c r="AK374" s="1"/>
      <c r="AL374" s="1"/>
      <c r="AM374" s="1"/>
      <c r="AN374" s="1"/>
      <c r="AO374" s="1"/>
      <c r="AP374" s="1" t="s">
        <v>3</v>
      </c>
      <c r="AQ374" s="1" t="s">
        <v>3</v>
      </c>
      <c r="AR374" s="1" t="s">
        <v>3</v>
      </c>
      <c r="AS374" s="1"/>
      <c r="AT374" s="1"/>
      <c r="AU374" s="1"/>
      <c r="AV374" s="1"/>
      <c r="AW374" s="1"/>
      <c r="AX374" s="1"/>
      <c r="AY374" s="1"/>
      <c r="AZ374" s="1" t="s">
        <v>3</v>
      </c>
      <c r="BA374" s="1"/>
      <c r="BB374" s="1" t="s">
        <v>3</v>
      </c>
      <c r="BC374" s="1" t="s">
        <v>3</v>
      </c>
      <c r="BD374" s="1" t="s">
        <v>3</v>
      </c>
      <c r="BE374" s="1" t="s">
        <v>3</v>
      </c>
      <c r="BF374" s="1" t="s">
        <v>3</v>
      </c>
      <c r="BG374" s="1" t="s">
        <v>3</v>
      </c>
      <c r="BH374" s="1" t="s">
        <v>3</v>
      </c>
      <c r="BI374" s="1" t="s">
        <v>3</v>
      </c>
      <c r="BJ374" s="1" t="s">
        <v>3</v>
      </c>
      <c r="BK374" s="1" t="s">
        <v>3</v>
      </c>
      <c r="BL374" s="1" t="s">
        <v>3</v>
      </c>
      <c r="BM374" s="1" t="s">
        <v>3</v>
      </c>
      <c r="BN374" s="1" t="s">
        <v>3</v>
      </c>
      <c r="BO374" s="1" t="s">
        <v>3</v>
      </c>
      <c r="BP374" s="1" t="s">
        <v>3</v>
      </c>
      <c r="BQ374" s="1"/>
      <c r="BR374" s="1"/>
      <c r="BS374" s="1"/>
      <c r="BT374" s="1"/>
      <c r="BU374" s="1"/>
      <c r="BV374" s="1"/>
      <c r="BW374" s="1"/>
      <c r="BX374" s="1">
        <v>0</v>
      </c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>
        <v>0</v>
      </c>
    </row>
    <row r="376" spans="1:245">
      <c r="A376" s="2">
        <v>52</v>
      </c>
      <c r="B376" s="2">
        <f t="shared" ref="B376:G376" si="284">B406</f>
        <v>1</v>
      </c>
      <c r="C376" s="2">
        <f t="shared" si="284"/>
        <v>5</v>
      </c>
      <c r="D376" s="2">
        <f t="shared" si="284"/>
        <v>374</v>
      </c>
      <c r="E376" s="2">
        <f t="shared" si="284"/>
        <v>0</v>
      </c>
      <c r="F376" s="2" t="str">
        <f t="shared" si="284"/>
        <v>Новый подраздел</v>
      </c>
      <c r="G376" s="2" t="str">
        <f t="shared" si="284"/>
        <v>ремонт</v>
      </c>
      <c r="H376" s="2"/>
      <c r="I376" s="2"/>
      <c r="J376" s="2"/>
      <c r="K376" s="2"/>
      <c r="L376" s="2"/>
      <c r="M376" s="2"/>
      <c r="N376" s="2"/>
      <c r="O376" s="2">
        <f t="shared" ref="O376:AT376" si="285">O406</f>
        <v>95417.94</v>
      </c>
      <c r="P376" s="2">
        <f t="shared" si="285"/>
        <v>63796.79</v>
      </c>
      <c r="Q376" s="2">
        <f t="shared" si="285"/>
        <v>1277.68</v>
      </c>
      <c r="R376" s="2">
        <f t="shared" si="285"/>
        <v>498.41</v>
      </c>
      <c r="S376" s="2">
        <f t="shared" si="285"/>
        <v>30343.47</v>
      </c>
      <c r="T376" s="2">
        <f t="shared" si="285"/>
        <v>0</v>
      </c>
      <c r="U376" s="2">
        <f t="shared" si="285"/>
        <v>101.340221</v>
      </c>
      <c r="V376" s="2">
        <f t="shared" si="285"/>
        <v>1.4064425</v>
      </c>
      <c r="W376" s="2">
        <f t="shared" si="285"/>
        <v>511.2</v>
      </c>
      <c r="X376" s="2">
        <f t="shared" si="285"/>
        <v>27310.97</v>
      </c>
      <c r="Y376" s="2">
        <f t="shared" si="285"/>
        <v>13754.84</v>
      </c>
      <c r="Z376" s="2">
        <f t="shared" si="285"/>
        <v>0</v>
      </c>
      <c r="AA376" s="2">
        <f t="shared" si="285"/>
        <v>0</v>
      </c>
      <c r="AB376" s="2">
        <f t="shared" si="285"/>
        <v>95417.94</v>
      </c>
      <c r="AC376" s="2">
        <f t="shared" si="285"/>
        <v>63796.79</v>
      </c>
      <c r="AD376" s="2">
        <f t="shared" si="285"/>
        <v>1277.68</v>
      </c>
      <c r="AE376" s="2">
        <f t="shared" si="285"/>
        <v>498.41</v>
      </c>
      <c r="AF376" s="2">
        <f t="shared" si="285"/>
        <v>30343.47</v>
      </c>
      <c r="AG376" s="2">
        <f t="shared" si="285"/>
        <v>0</v>
      </c>
      <c r="AH376" s="2">
        <f t="shared" si="285"/>
        <v>101.340221</v>
      </c>
      <c r="AI376" s="2">
        <f t="shared" si="285"/>
        <v>1.4064425</v>
      </c>
      <c r="AJ376" s="2">
        <f t="shared" si="285"/>
        <v>511.2</v>
      </c>
      <c r="AK376" s="2">
        <f t="shared" si="285"/>
        <v>27310.97</v>
      </c>
      <c r="AL376" s="2">
        <f t="shared" si="285"/>
        <v>13754.84</v>
      </c>
      <c r="AM376" s="2">
        <f t="shared" si="285"/>
        <v>0</v>
      </c>
      <c r="AN376" s="2">
        <f t="shared" si="285"/>
        <v>0</v>
      </c>
      <c r="AO376" s="2">
        <f t="shared" si="285"/>
        <v>0</v>
      </c>
      <c r="AP376" s="2">
        <f t="shared" si="285"/>
        <v>0</v>
      </c>
      <c r="AQ376" s="2">
        <f t="shared" si="285"/>
        <v>0</v>
      </c>
      <c r="AR376" s="2">
        <f t="shared" si="285"/>
        <v>136483.75</v>
      </c>
      <c r="AS376" s="2">
        <f t="shared" si="285"/>
        <v>131360.82</v>
      </c>
      <c r="AT376" s="2">
        <f t="shared" si="285"/>
        <v>5122.93</v>
      </c>
      <c r="AU376" s="2">
        <f t="shared" ref="AU376:BZ376" si="286">AU406</f>
        <v>0</v>
      </c>
      <c r="AV376" s="2">
        <f t="shared" si="286"/>
        <v>63796.79</v>
      </c>
      <c r="AW376" s="2">
        <f t="shared" si="286"/>
        <v>63796.79</v>
      </c>
      <c r="AX376" s="2">
        <f t="shared" si="286"/>
        <v>0</v>
      </c>
      <c r="AY376" s="2">
        <f t="shared" si="286"/>
        <v>63796.79</v>
      </c>
      <c r="AZ376" s="2">
        <f t="shared" si="286"/>
        <v>0</v>
      </c>
      <c r="BA376" s="2">
        <f t="shared" si="286"/>
        <v>0</v>
      </c>
      <c r="BB376" s="2">
        <f t="shared" si="286"/>
        <v>0</v>
      </c>
      <c r="BC376" s="2">
        <f t="shared" si="286"/>
        <v>0</v>
      </c>
      <c r="BD376" s="2">
        <f t="shared" si="286"/>
        <v>0</v>
      </c>
      <c r="BE376" s="2">
        <f t="shared" si="286"/>
        <v>0</v>
      </c>
      <c r="BF376" s="2">
        <f t="shared" si="286"/>
        <v>0</v>
      </c>
      <c r="BG376" s="2">
        <f t="shared" si="286"/>
        <v>0</v>
      </c>
      <c r="BH376" s="2">
        <f t="shared" si="286"/>
        <v>0</v>
      </c>
      <c r="BI376" s="2">
        <f t="shared" si="286"/>
        <v>0</v>
      </c>
      <c r="BJ376" s="2">
        <f t="shared" si="286"/>
        <v>0</v>
      </c>
      <c r="BK376" s="2">
        <f t="shared" si="286"/>
        <v>0</v>
      </c>
      <c r="BL376" s="2">
        <f t="shared" si="286"/>
        <v>0</v>
      </c>
      <c r="BM376" s="2">
        <f t="shared" si="286"/>
        <v>0</v>
      </c>
      <c r="BN376" s="2">
        <f t="shared" si="286"/>
        <v>0</v>
      </c>
      <c r="BO376" s="2">
        <f t="shared" si="286"/>
        <v>0</v>
      </c>
      <c r="BP376" s="2">
        <f t="shared" si="286"/>
        <v>0</v>
      </c>
      <c r="BQ376" s="2">
        <f t="shared" si="286"/>
        <v>0</v>
      </c>
      <c r="BR376" s="2">
        <f t="shared" si="286"/>
        <v>0</v>
      </c>
      <c r="BS376" s="2">
        <f t="shared" si="286"/>
        <v>0</v>
      </c>
      <c r="BT376" s="2">
        <f t="shared" si="286"/>
        <v>0</v>
      </c>
      <c r="BU376" s="2">
        <f t="shared" si="286"/>
        <v>0</v>
      </c>
      <c r="BV376" s="2">
        <f t="shared" si="286"/>
        <v>0</v>
      </c>
      <c r="BW376" s="2">
        <f t="shared" si="286"/>
        <v>0</v>
      </c>
      <c r="BX376" s="2">
        <f t="shared" si="286"/>
        <v>0</v>
      </c>
      <c r="BY376" s="2">
        <f t="shared" si="286"/>
        <v>0</v>
      </c>
      <c r="BZ376" s="2">
        <f t="shared" si="286"/>
        <v>0</v>
      </c>
      <c r="CA376" s="2">
        <f t="shared" ref="CA376:DF376" si="287">CA406</f>
        <v>136483.75</v>
      </c>
      <c r="CB376" s="2">
        <f t="shared" si="287"/>
        <v>131360.82</v>
      </c>
      <c r="CC376" s="2">
        <f t="shared" si="287"/>
        <v>5122.93</v>
      </c>
      <c r="CD376" s="2">
        <f t="shared" si="287"/>
        <v>0</v>
      </c>
      <c r="CE376" s="2">
        <f t="shared" si="287"/>
        <v>63796.79</v>
      </c>
      <c r="CF376" s="2">
        <f t="shared" si="287"/>
        <v>63796.79</v>
      </c>
      <c r="CG376" s="2">
        <f t="shared" si="287"/>
        <v>0</v>
      </c>
      <c r="CH376" s="2">
        <f t="shared" si="287"/>
        <v>63796.79</v>
      </c>
      <c r="CI376" s="2">
        <f t="shared" si="287"/>
        <v>0</v>
      </c>
      <c r="CJ376" s="2">
        <f t="shared" si="287"/>
        <v>0</v>
      </c>
      <c r="CK376" s="2">
        <f t="shared" si="287"/>
        <v>0</v>
      </c>
      <c r="CL376" s="2">
        <f t="shared" si="287"/>
        <v>0</v>
      </c>
      <c r="CM376" s="2">
        <f t="shared" si="287"/>
        <v>0</v>
      </c>
      <c r="CN376" s="2">
        <f t="shared" si="287"/>
        <v>0</v>
      </c>
      <c r="CO376" s="2">
        <f t="shared" si="287"/>
        <v>0</v>
      </c>
      <c r="CP376" s="2">
        <f t="shared" si="287"/>
        <v>0</v>
      </c>
      <c r="CQ376" s="2">
        <f t="shared" si="287"/>
        <v>0</v>
      </c>
      <c r="CR376" s="2">
        <f t="shared" si="287"/>
        <v>0</v>
      </c>
      <c r="CS376" s="2">
        <f t="shared" si="287"/>
        <v>0</v>
      </c>
      <c r="CT376" s="2">
        <f t="shared" si="287"/>
        <v>0</v>
      </c>
      <c r="CU376" s="2">
        <f t="shared" si="287"/>
        <v>0</v>
      </c>
      <c r="CV376" s="2">
        <f t="shared" si="287"/>
        <v>0</v>
      </c>
      <c r="CW376" s="2">
        <f t="shared" si="287"/>
        <v>0</v>
      </c>
      <c r="CX376" s="2">
        <f t="shared" si="287"/>
        <v>0</v>
      </c>
      <c r="CY376" s="2">
        <f t="shared" si="287"/>
        <v>0</v>
      </c>
      <c r="CZ376" s="2">
        <f t="shared" si="287"/>
        <v>0</v>
      </c>
      <c r="DA376" s="2">
        <f t="shared" si="287"/>
        <v>0</v>
      </c>
      <c r="DB376" s="2">
        <f t="shared" si="287"/>
        <v>0</v>
      </c>
      <c r="DC376" s="2">
        <f t="shared" si="287"/>
        <v>0</v>
      </c>
      <c r="DD376" s="2">
        <f t="shared" si="287"/>
        <v>0</v>
      </c>
      <c r="DE376" s="2">
        <f t="shared" si="287"/>
        <v>0</v>
      </c>
      <c r="DF376" s="2">
        <f t="shared" si="287"/>
        <v>0</v>
      </c>
      <c r="DG376" s="3">
        <f t="shared" ref="DG376:EL376" si="288">DG406</f>
        <v>0</v>
      </c>
      <c r="DH376" s="3">
        <f t="shared" si="288"/>
        <v>0</v>
      </c>
      <c r="DI376" s="3">
        <f t="shared" si="288"/>
        <v>0</v>
      </c>
      <c r="DJ376" s="3">
        <f t="shared" si="288"/>
        <v>0</v>
      </c>
      <c r="DK376" s="3">
        <f t="shared" si="288"/>
        <v>0</v>
      </c>
      <c r="DL376" s="3">
        <f t="shared" si="288"/>
        <v>0</v>
      </c>
      <c r="DM376" s="3">
        <f t="shared" si="288"/>
        <v>0</v>
      </c>
      <c r="DN376" s="3">
        <f t="shared" si="288"/>
        <v>0</v>
      </c>
      <c r="DO376" s="3">
        <f t="shared" si="288"/>
        <v>0</v>
      </c>
      <c r="DP376" s="3">
        <f t="shared" si="288"/>
        <v>0</v>
      </c>
      <c r="DQ376" s="3">
        <f t="shared" si="288"/>
        <v>0</v>
      </c>
      <c r="DR376" s="3">
        <f t="shared" si="288"/>
        <v>0</v>
      </c>
      <c r="DS376" s="3">
        <f t="shared" si="288"/>
        <v>0</v>
      </c>
      <c r="DT376" s="3">
        <f t="shared" si="288"/>
        <v>0</v>
      </c>
      <c r="DU376" s="3">
        <f t="shared" si="288"/>
        <v>0</v>
      </c>
      <c r="DV376" s="3">
        <f t="shared" si="288"/>
        <v>0</v>
      </c>
      <c r="DW376" s="3">
        <f t="shared" si="288"/>
        <v>0</v>
      </c>
      <c r="DX376" s="3">
        <f t="shared" si="288"/>
        <v>0</v>
      </c>
      <c r="DY376" s="3">
        <f t="shared" si="288"/>
        <v>0</v>
      </c>
      <c r="DZ376" s="3">
        <f t="shared" si="288"/>
        <v>0</v>
      </c>
      <c r="EA376" s="3">
        <f t="shared" si="288"/>
        <v>0</v>
      </c>
      <c r="EB376" s="3">
        <f t="shared" si="288"/>
        <v>0</v>
      </c>
      <c r="EC376" s="3">
        <f t="shared" si="288"/>
        <v>0</v>
      </c>
      <c r="ED376" s="3">
        <f t="shared" si="288"/>
        <v>0</v>
      </c>
      <c r="EE376" s="3">
        <f t="shared" si="288"/>
        <v>0</v>
      </c>
      <c r="EF376" s="3">
        <f t="shared" si="288"/>
        <v>0</v>
      </c>
      <c r="EG376" s="3">
        <f t="shared" si="288"/>
        <v>0</v>
      </c>
      <c r="EH376" s="3">
        <f t="shared" si="288"/>
        <v>0</v>
      </c>
      <c r="EI376" s="3">
        <f t="shared" si="288"/>
        <v>0</v>
      </c>
      <c r="EJ376" s="3">
        <f t="shared" si="288"/>
        <v>0</v>
      </c>
      <c r="EK376" s="3">
        <f t="shared" si="288"/>
        <v>0</v>
      </c>
      <c r="EL376" s="3">
        <f t="shared" si="288"/>
        <v>0</v>
      </c>
      <c r="EM376" s="3">
        <f t="shared" ref="EM376:FR376" si="289">EM406</f>
        <v>0</v>
      </c>
      <c r="EN376" s="3">
        <f t="shared" si="289"/>
        <v>0</v>
      </c>
      <c r="EO376" s="3">
        <f t="shared" si="289"/>
        <v>0</v>
      </c>
      <c r="EP376" s="3">
        <f t="shared" si="289"/>
        <v>0</v>
      </c>
      <c r="EQ376" s="3">
        <f t="shared" si="289"/>
        <v>0</v>
      </c>
      <c r="ER376" s="3">
        <f t="shared" si="289"/>
        <v>0</v>
      </c>
      <c r="ES376" s="3">
        <f t="shared" si="289"/>
        <v>0</v>
      </c>
      <c r="ET376" s="3">
        <f t="shared" si="289"/>
        <v>0</v>
      </c>
      <c r="EU376" s="3">
        <f t="shared" si="289"/>
        <v>0</v>
      </c>
      <c r="EV376" s="3">
        <f t="shared" si="289"/>
        <v>0</v>
      </c>
      <c r="EW376" s="3">
        <f t="shared" si="289"/>
        <v>0</v>
      </c>
      <c r="EX376" s="3">
        <f t="shared" si="289"/>
        <v>0</v>
      </c>
      <c r="EY376" s="3">
        <f t="shared" si="289"/>
        <v>0</v>
      </c>
      <c r="EZ376" s="3">
        <f t="shared" si="289"/>
        <v>0</v>
      </c>
      <c r="FA376" s="3">
        <f t="shared" si="289"/>
        <v>0</v>
      </c>
      <c r="FB376" s="3">
        <f t="shared" si="289"/>
        <v>0</v>
      </c>
      <c r="FC376" s="3">
        <f t="shared" si="289"/>
        <v>0</v>
      </c>
      <c r="FD376" s="3">
        <f t="shared" si="289"/>
        <v>0</v>
      </c>
      <c r="FE376" s="3">
        <f t="shared" si="289"/>
        <v>0</v>
      </c>
      <c r="FF376" s="3">
        <f t="shared" si="289"/>
        <v>0</v>
      </c>
      <c r="FG376" s="3">
        <f t="shared" si="289"/>
        <v>0</v>
      </c>
      <c r="FH376" s="3">
        <f t="shared" si="289"/>
        <v>0</v>
      </c>
      <c r="FI376" s="3">
        <f t="shared" si="289"/>
        <v>0</v>
      </c>
      <c r="FJ376" s="3">
        <f t="shared" si="289"/>
        <v>0</v>
      </c>
      <c r="FK376" s="3">
        <f t="shared" si="289"/>
        <v>0</v>
      </c>
      <c r="FL376" s="3">
        <f t="shared" si="289"/>
        <v>0</v>
      </c>
      <c r="FM376" s="3">
        <f t="shared" si="289"/>
        <v>0</v>
      </c>
      <c r="FN376" s="3">
        <f t="shared" si="289"/>
        <v>0</v>
      </c>
      <c r="FO376" s="3">
        <f t="shared" si="289"/>
        <v>0</v>
      </c>
      <c r="FP376" s="3">
        <f t="shared" si="289"/>
        <v>0</v>
      </c>
      <c r="FQ376" s="3">
        <f t="shared" si="289"/>
        <v>0</v>
      </c>
      <c r="FR376" s="3">
        <f t="shared" si="289"/>
        <v>0</v>
      </c>
      <c r="FS376" s="3">
        <f t="shared" ref="FS376:GX376" si="290">FS406</f>
        <v>0</v>
      </c>
      <c r="FT376" s="3">
        <f t="shared" si="290"/>
        <v>0</v>
      </c>
      <c r="FU376" s="3">
        <f t="shared" si="290"/>
        <v>0</v>
      </c>
      <c r="FV376" s="3">
        <f t="shared" si="290"/>
        <v>0</v>
      </c>
      <c r="FW376" s="3">
        <f t="shared" si="290"/>
        <v>0</v>
      </c>
      <c r="FX376" s="3">
        <f t="shared" si="290"/>
        <v>0</v>
      </c>
      <c r="FY376" s="3">
        <f t="shared" si="290"/>
        <v>0</v>
      </c>
      <c r="FZ376" s="3">
        <f t="shared" si="290"/>
        <v>0</v>
      </c>
      <c r="GA376" s="3">
        <f t="shared" si="290"/>
        <v>0</v>
      </c>
      <c r="GB376" s="3">
        <f t="shared" si="290"/>
        <v>0</v>
      </c>
      <c r="GC376" s="3">
        <f t="shared" si="290"/>
        <v>0</v>
      </c>
      <c r="GD376" s="3">
        <f t="shared" si="290"/>
        <v>0</v>
      </c>
      <c r="GE376" s="3">
        <f t="shared" si="290"/>
        <v>0</v>
      </c>
      <c r="GF376" s="3">
        <f t="shared" si="290"/>
        <v>0</v>
      </c>
      <c r="GG376" s="3">
        <f t="shared" si="290"/>
        <v>0</v>
      </c>
      <c r="GH376" s="3">
        <f t="shared" si="290"/>
        <v>0</v>
      </c>
      <c r="GI376" s="3">
        <f t="shared" si="290"/>
        <v>0</v>
      </c>
      <c r="GJ376" s="3">
        <f t="shared" si="290"/>
        <v>0</v>
      </c>
      <c r="GK376" s="3">
        <f t="shared" si="290"/>
        <v>0</v>
      </c>
      <c r="GL376" s="3">
        <f t="shared" si="290"/>
        <v>0</v>
      </c>
      <c r="GM376" s="3">
        <f t="shared" si="290"/>
        <v>0</v>
      </c>
      <c r="GN376" s="3">
        <f t="shared" si="290"/>
        <v>0</v>
      </c>
      <c r="GO376" s="3">
        <f t="shared" si="290"/>
        <v>0</v>
      </c>
      <c r="GP376" s="3">
        <f t="shared" si="290"/>
        <v>0</v>
      </c>
      <c r="GQ376" s="3">
        <f t="shared" si="290"/>
        <v>0</v>
      </c>
      <c r="GR376" s="3">
        <f t="shared" si="290"/>
        <v>0</v>
      </c>
      <c r="GS376" s="3">
        <f t="shared" si="290"/>
        <v>0</v>
      </c>
      <c r="GT376" s="3">
        <f t="shared" si="290"/>
        <v>0</v>
      </c>
      <c r="GU376" s="3">
        <f t="shared" si="290"/>
        <v>0</v>
      </c>
      <c r="GV376" s="3">
        <f t="shared" si="290"/>
        <v>0</v>
      </c>
      <c r="GW376" s="3">
        <f t="shared" si="290"/>
        <v>0</v>
      </c>
      <c r="GX376" s="3">
        <f t="shared" si="290"/>
        <v>0</v>
      </c>
    </row>
    <row r="378" spans="1:245">
      <c r="A378">
        <v>17</v>
      </c>
      <c r="B378">
        <v>1</v>
      </c>
      <c r="C378">
        <f>ROW(SmtRes!A363)</f>
        <v>363</v>
      </c>
      <c r="D378">
        <f>ROW(EtalonRes!A351)</f>
        <v>351</v>
      </c>
      <c r="E378" t="s">
        <v>17</v>
      </c>
      <c r="F378" t="s">
        <v>129</v>
      </c>
      <c r="G378" t="s">
        <v>130</v>
      </c>
      <c r="H378" t="s">
        <v>131</v>
      </c>
      <c r="I378">
        <f>ROUND(2.3/100,9)</f>
        <v>2.3E-2</v>
      </c>
      <c r="J378">
        <v>0</v>
      </c>
      <c r="O378">
        <f t="shared" ref="O378:O404" si="291">ROUND(CP378,2)</f>
        <v>580.54</v>
      </c>
      <c r="P378">
        <f t="shared" ref="P378:P404" si="292">ROUND(CQ378*I378,2)</f>
        <v>438.37</v>
      </c>
      <c r="Q378">
        <f t="shared" ref="Q378:Q404" si="293">ROUND(CR378*I378,2)</f>
        <v>3.65</v>
      </c>
      <c r="R378">
        <f t="shared" ref="R378:R404" si="294">ROUND(CS378*I378,2)</f>
        <v>0.41</v>
      </c>
      <c r="S378">
        <f t="shared" ref="S378:S404" si="295">ROUND(CT378*I378,2)</f>
        <v>138.52000000000001</v>
      </c>
      <c r="T378">
        <f t="shared" ref="T378:T404" si="296">ROUND(CU378*I378,2)</f>
        <v>0</v>
      </c>
      <c r="U378">
        <f t="shared" ref="U378:U404" si="297">CV378*I378</f>
        <v>0.48737000000000003</v>
      </c>
      <c r="V378">
        <f t="shared" ref="V378:V404" si="298">CW378*I378</f>
        <v>9.2000000000000003E-4</v>
      </c>
      <c r="W378">
        <f t="shared" ref="W378:W404" si="299">ROUND(CX378*I378,2)</f>
        <v>0</v>
      </c>
      <c r="X378">
        <f t="shared" ref="X378:X404" si="300">ROUND(CY378,2)</f>
        <v>125.04</v>
      </c>
      <c r="Y378">
        <f t="shared" ref="Y378:Y404" si="301">ROUND(CZ378,2)</f>
        <v>59.74</v>
      </c>
      <c r="AA378">
        <v>36401907</v>
      </c>
      <c r="AB378">
        <f t="shared" ref="AB378:AB404" si="302">ROUND((AC378+AD378+AF378),2)</f>
        <v>4199.17</v>
      </c>
      <c r="AC378">
        <f t="shared" ref="AC378:AC404" si="303">ROUND((ES378),2)</f>
        <v>4004.09</v>
      </c>
      <c r="AD378">
        <f>ROUND((((ET378)-(EU378))+AE378),2)</f>
        <v>14.33</v>
      </c>
      <c r="AE378">
        <f t="shared" ref="AE378:AF382" si="304">ROUND((EU378),2)</f>
        <v>0.54</v>
      </c>
      <c r="AF378">
        <f t="shared" si="304"/>
        <v>180.75</v>
      </c>
      <c r="AG378">
        <f t="shared" ref="AG378:AG404" si="305">ROUND((AP378),2)</f>
        <v>0</v>
      </c>
      <c r="AH378">
        <f t="shared" ref="AH378:AI382" si="306">(EW378)</f>
        <v>21.19</v>
      </c>
      <c r="AI378">
        <f t="shared" si="306"/>
        <v>0.04</v>
      </c>
      <c r="AJ378">
        <f t="shared" ref="AJ378:AJ404" si="307">(AS378)</f>
        <v>0</v>
      </c>
      <c r="AK378">
        <v>4199.17</v>
      </c>
      <c r="AL378">
        <v>4004.09</v>
      </c>
      <c r="AM378">
        <v>14.33</v>
      </c>
      <c r="AN378">
        <v>0.54</v>
      </c>
      <c r="AO378">
        <v>180.75</v>
      </c>
      <c r="AP378">
        <v>0</v>
      </c>
      <c r="AQ378">
        <v>21.19</v>
      </c>
      <c r="AR378">
        <v>0.04</v>
      </c>
      <c r="AS378">
        <v>0</v>
      </c>
      <c r="AT378">
        <v>90</v>
      </c>
      <c r="AU378">
        <v>43</v>
      </c>
      <c r="AV378">
        <v>1</v>
      </c>
      <c r="AW378">
        <v>1</v>
      </c>
      <c r="AZ378">
        <v>1</v>
      </c>
      <c r="BA378">
        <v>33.32</v>
      </c>
      <c r="BB378">
        <v>11.06</v>
      </c>
      <c r="BC378">
        <v>4.76</v>
      </c>
      <c r="BD378" t="s">
        <v>3</v>
      </c>
      <c r="BE378" t="s">
        <v>3</v>
      </c>
      <c r="BF378" t="s">
        <v>3</v>
      </c>
      <c r="BG378" t="s">
        <v>3</v>
      </c>
      <c r="BH378">
        <v>0</v>
      </c>
      <c r="BI378">
        <v>1</v>
      </c>
      <c r="BJ378" t="s">
        <v>132</v>
      </c>
      <c r="BM378">
        <v>10001</v>
      </c>
      <c r="BN378">
        <v>0</v>
      </c>
      <c r="BO378" t="s">
        <v>129</v>
      </c>
      <c r="BP378">
        <v>1</v>
      </c>
      <c r="BQ378">
        <v>2</v>
      </c>
      <c r="BR378">
        <v>0</v>
      </c>
      <c r="BS378">
        <v>33.32</v>
      </c>
      <c r="BT378">
        <v>1</v>
      </c>
      <c r="BU378">
        <v>1</v>
      </c>
      <c r="BV378">
        <v>1</v>
      </c>
      <c r="BW378">
        <v>1</v>
      </c>
      <c r="BX378">
        <v>1</v>
      </c>
      <c r="BY378" t="s">
        <v>3</v>
      </c>
      <c r="BZ378">
        <v>118</v>
      </c>
      <c r="CA378">
        <v>63</v>
      </c>
      <c r="CE378">
        <v>0</v>
      </c>
      <c r="CF378">
        <v>0</v>
      </c>
      <c r="CG378">
        <v>0</v>
      </c>
      <c r="CM378">
        <v>0</v>
      </c>
      <c r="CN378" t="s">
        <v>3</v>
      </c>
      <c r="CO378">
        <v>0</v>
      </c>
      <c r="CP378">
        <f t="shared" ref="CP378:CP404" si="308">(P378+Q378+S378)</f>
        <v>580.54</v>
      </c>
      <c r="CQ378">
        <f t="shared" ref="CQ378:CQ404" si="309">AC378*BC378</f>
        <v>19059.468400000002</v>
      </c>
      <c r="CR378">
        <f t="shared" ref="CR378:CR404" si="310">AD378*BB378</f>
        <v>158.4898</v>
      </c>
      <c r="CS378">
        <f t="shared" ref="CS378:CS404" si="311">AE378*BS378</f>
        <v>17.992800000000003</v>
      </c>
      <c r="CT378">
        <f t="shared" ref="CT378:CT404" si="312">AF378*BA378</f>
        <v>6022.59</v>
      </c>
      <c r="CU378">
        <f t="shared" ref="CU378:CU404" si="313">AG378</f>
        <v>0</v>
      </c>
      <c r="CV378">
        <f t="shared" ref="CV378:CV404" si="314">AH378</f>
        <v>21.19</v>
      </c>
      <c r="CW378">
        <f t="shared" ref="CW378:CW404" si="315">AI378</f>
        <v>0.04</v>
      </c>
      <c r="CX378">
        <f t="shared" ref="CX378:CX404" si="316">AJ378</f>
        <v>0</v>
      </c>
      <c r="CY378">
        <f t="shared" ref="CY378:CY404" si="317">(((S378+R378)*AT378)/100)</f>
        <v>125.03700000000001</v>
      </c>
      <c r="CZ378">
        <f t="shared" ref="CZ378:CZ404" si="318">(((S378+R378)*AU378)/100)</f>
        <v>59.739900000000006</v>
      </c>
      <c r="DC378" t="s">
        <v>3</v>
      </c>
      <c r="DD378" t="s">
        <v>3</v>
      </c>
      <c r="DE378" t="s">
        <v>3</v>
      </c>
      <c r="DF378" t="s">
        <v>3</v>
      </c>
      <c r="DG378" t="s">
        <v>3</v>
      </c>
      <c r="DH378" t="s">
        <v>3</v>
      </c>
      <c r="DI378" t="s">
        <v>3</v>
      </c>
      <c r="DJ378" t="s">
        <v>3</v>
      </c>
      <c r="DK378" t="s">
        <v>3</v>
      </c>
      <c r="DL378" t="s">
        <v>3</v>
      </c>
      <c r="DM378" t="s">
        <v>3</v>
      </c>
      <c r="DN378">
        <v>0</v>
      </c>
      <c r="DO378">
        <v>0</v>
      </c>
      <c r="DP378">
        <v>1</v>
      </c>
      <c r="DQ378">
        <v>1</v>
      </c>
      <c r="DU378">
        <v>1013</v>
      </c>
      <c r="DV378" t="s">
        <v>131</v>
      </c>
      <c r="DW378" t="s">
        <v>131</v>
      </c>
      <c r="DX378">
        <v>1</v>
      </c>
      <c r="DZ378" t="s">
        <v>3</v>
      </c>
      <c r="EA378" t="s">
        <v>3</v>
      </c>
      <c r="EB378" t="s">
        <v>3</v>
      </c>
      <c r="EC378" t="s">
        <v>3</v>
      </c>
      <c r="EE378">
        <v>29085510</v>
      </c>
      <c r="EF378">
        <v>2</v>
      </c>
      <c r="EG378" t="s">
        <v>135</v>
      </c>
      <c r="EH378">
        <v>0</v>
      </c>
      <c r="EI378" t="s">
        <v>3</v>
      </c>
      <c r="EJ378">
        <v>1</v>
      </c>
      <c r="EK378">
        <v>10001</v>
      </c>
      <c r="EL378" t="s">
        <v>136</v>
      </c>
      <c r="EM378" t="s">
        <v>137</v>
      </c>
      <c r="EO378" t="s">
        <v>3</v>
      </c>
      <c r="EQ378">
        <v>0</v>
      </c>
      <c r="ER378">
        <v>4199.17</v>
      </c>
      <c r="ES378">
        <v>4004.09</v>
      </c>
      <c r="ET378">
        <v>14.33</v>
      </c>
      <c r="EU378">
        <v>0.54</v>
      </c>
      <c r="EV378">
        <v>180.75</v>
      </c>
      <c r="EW378">
        <v>21.19</v>
      </c>
      <c r="EX378">
        <v>0.04</v>
      </c>
      <c r="EY378">
        <v>0</v>
      </c>
      <c r="FQ378">
        <v>0</v>
      </c>
      <c r="FR378">
        <f t="shared" ref="FR378:FR404" si="319">ROUND(IF(AND(BH378=3,BI378=3),P378,0),2)</f>
        <v>0</v>
      </c>
      <c r="FS378">
        <v>0</v>
      </c>
      <c r="FT378" t="s">
        <v>139</v>
      </c>
      <c r="FU378" t="s">
        <v>25</v>
      </c>
      <c r="FV378" t="s">
        <v>25</v>
      </c>
      <c r="FW378" t="s">
        <v>26</v>
      </c>
      <c r="FX378">
        <v>106.2</v>
      </c>
      <c r="FY378">
        <v>53.55</v>
      </c>
      <c r="GA378" t="s">
        <v>3</v>
      </c>
      <c r="GD378">
        <v>1</v>
      </c>
      <c r="GF378">
        <v>-1773683300</v>
      </c>
      <c r="GG378">
        <v>2</v>
      </c>
      <c r="GH378">
        <v>1</v>
      </c>
      <c r="GI378">
        <v>2</v>
      </c>
      <c r="GJ378">
        <v>0</v>
      </c>
      <c r="GK378">
        <v>0</v>
      </c>
      <c r="GL378">
        <f t="shared" ref="GL378:GL404" si="320">ROUND(IF(AND(BH378=3,BI378=3,FS378&lt;&gt;0),P378,0),2)</f>
        <v>0</v>
      </c>
      <c r="GM378">
        <f t="shared" ref="GM378:GM404" si="321">ROUND(O378+X378+Y378,2)+GX378</f>
        <v>765.32</v>
      </c>
      <c r="GN378">
        <f t="shared" ref="GN378:GN404" si="322">IF(OR(BI378=0,BI378=1),ROUND(O378+X378+Y378,2),0)</f>
        <v>765.32</v>
      </c>
      <c r="GO378">
        <f t="shared" ref="GO378:GO404" si="323">IF(BI378=2,ROUND(O378+X378+Y378,2),0)</f>
        <v>0</v>
      </c>
      <c r="GP378">
        <f t="shared" ref="GP378:GP404" si="324">IF(BI378=4,ROUND(O378+X378+Y378,2)+GX378,0)</f>
        <v>0</v>
      </c>
      <c r="GR378">
        <v>0</v>
      </c>
      <c r="GS378">
        <v>3</v>
      </c>
      <c r="GT378">
        <v>0</v>
      </c>
      <c r="GU378" t="s">
        <v>3</v>
      </c>
      <c r="GV378">
        <f t="shared" ref="GV378:GV404" si="325">ROUND((GT378),2)</f>
        <v>0</v>
      </c>
      <c r="GW378">
        <v>1</v>
      </c>
      <c r="GX378">
        <f t="shared" ref="GX378:GX404" si="326">ROUND(HC378*I378,2)</f>
        <v>0</v>
      </c>
      <c r="HA378">
        <v>0</v>
      </c>
      <c r="HB378">
        <v>0</v>
      </c>
      <c r="HC378">
        <f t="shared" ref="HC378:HC404" si="327">GV378*GW378</f>
        <v>0</v>
      </c>
      <c r="HE378" t="s">
        <v>3</v>
      </c>
      <c r="HF378" t="s">
        <v>3</v>
      </c>
      <c r="IK378">
        <v>0</v>
      </c>
    </row>
    <row r="379" spans="1:245">
      <c r="A379">
        <v>18</v>
      </c>
      <c r="B379">
        <v>1</v>
      </c>
      <c r="C379">
        <v>362</v>
      </c>
      <c r="E379" t="s">
        <v>27</v>
      </c>
      <c r="F379" t="s">
        <v>140</v>
      </c>
      <c r="G379" t="s">
        <v>141</v>
      </c>
      <c r="H379" t="s">
        <v>142</v>
      </c>
      <c r="I379">
        <f>I378*J379</f>
        <v>2.2999999999999998</v>
      </c>
      <c r="J379">
        <v>100</v>
      </c>
      <c r="O379">
        <f t="shared" si="291"/>
        <v>248.93</v>
      </c>
      <c r="P379">
        <f t="shared" si="292"/>
        <v>248.93</v>
      </c>
      <c r="Q379">
        <f t="shared" si="293"/>
        <v>0</v>
      </c>
      <c r="R379">
        <f t="shared" si="294"/>
        <v>0</v>
      </c>
      <c r="S379">
        <f t="shared" si="295"/>
        <v>0</v>
      </c>
      <c r="T379">
        <f t="shared" si="296"/>
        <v>0</v>
      </c>
      <c r="U379">
        <f t="shared" si="297"/>
        <v>0</v>
      </c>
      <c r="V379">
        <f t="shared" si="298"/>
        <v>0</v>
      </c>
      <c r="W379">
        <f t="shared" si="299"/>
        <v>13.89</v>
      </c>
      <c r="X379">
        <f t="shared" si="300"/>
        <v>0</v>
      </c>
      <c r="Y379">
        <f t="shared" si="301"/>
        <v>0</v>
      </c>
      <c r="AA379">
        <v>36401907</v>
      </c>
      <c r="AB379">
        <f t="shared" si="302"/>
        <v>131.99</v>
      </c>
      <c r="AC379">
        <f t="shared" si="303"/>
        <v>131.99</v>
      </c>
      <c r="AD379">
        <f>ROUND((((ET379)-(EU379))+AE379),2)</f>
        <v>0</v>
      </c>
      <c r="AE379">
        <f t="shared" si="304"/>
        <v>0</v>
      </c>
      <c r="AF379">
        <f t="shared" si="304"/>
        <v>0</v>
      </c>
      <c r="AG379">
        <f t="shared" si="305"/>
        <v>0</v>
      </c>
      <c r="AH379">
        <f t="shared" si="306"/>
        <v>0</v>
      </c>
      <c r="AI379">
        <f t="shared" si="306"/>
        <v>0</v>
      </c>
      <c r="AJ379">
        <f t="shared" si="307"/>
        <v>6.04</v>
      </c>
      <c r="AK379">
        <v>131.99</v>
      </c>
      <c r="AL379">
        <v>131.99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6.04</v>
      </c>
      <c r="AT379">
        <v>0</v>
      </c>
      <c r="AU379">
        <v>0</v>
      </c>
      <c r="AV379">
        <v>1</v>
      </c>
      <c r="AW379">
        <v>1</v>
      </c>
      <c r="AZ379">
        <v>1</v>
      </c>
      <c r="BA379">
        <v>1</v>
      </c>
      <c r="BB379">
        <v>1</v>
      </c>
      <c r="BC379">
        <v>0.82</v>
      </c>
      <c r="BD379" t="s">
        <v>3</v>
      </c>
      <c r="BE379" t="s">
        <v>3</v>
      </c>
      <c r="BF379" t="s">
        <v>3</v>
      </c>
      <c r="BG379" t="s">
        <v>3</v>
      </c>
      <c r="BH379">
        <v>3</v>
      </c>
      <c r="BI379">
        <v>1</v>
      </c>
      <c r="BJ379" t="s">
        <v>143</v>
      </c>
      <c r="BM379">
        <v>500001</v>
      </c>
      <c r="BN379">
        <v>0</v>
      </c>
      <c r="BO379" t="s">
        <v>140</v>
      </c>
      <c r="BP379">
        <v>1</v>
      </c>
      <c r="BQ379">
        <v>8</v>
      </c>
      <c r="BR379">
        <v>0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 t="s">
        <v>3</v>
      </c>
      <c r="BZ379">
        <v>0</v>
      </c>
      <c r="CA379">
        <v>0</v>
      </c>
      <c r="CE379">
        <v>0</v>
      </c>
      <c r="CF379">
        <v>0</v>
      </c>
      <c r="CG379">
        <v>0</v>
      </c>
      <c r="CM379">
        <v>0</v>
      </c>
      <c r="CN379" t="s">
        <v>3</v>
      </c>
      <c r="CO379">
        <v>0</v>
      </c>
      <c r="CP379">
        <f t="shared" si="308"/>
        <v>248.93</v>
      </c>
      <c r="CQ379">
        <f t="shared" si="309"/>
        <v>108.23180000000001</v>
      </c>
      <c r="CR379">
        <f t="shared" si="310"/>
        <v>0</v>
      </c>
      <c r="CS379">
        <f t="shared" si="311"/>
        <v>0</v>
      </c>
      <c r="CT379">
        <f t="shared" si="312"/>
        <v>0</v>
      </c>
      <c r="CU379">
        <f t="shared" si="313"/>
        <v>0</v>
      </c>
      <c r="CV379">
        <f t="shared" si="314"/>
        <v>0</v>
      </c>
      <c r="CW379">
        <f t="shared" si="315"/>
        <v>0</v>
      </c>
      <c r="CX379">
        <f t="shared" si="316"/>
        <v>6.04</v>
      </c>
      <c r="CY379">
        <f t="shared" si="317"/>
        <v>0</v>
      </c>
      <c r="CZ379">
        <f t="shared" si="318"/>
        <v>0</v>
      </c>
      <c r="DC379" t="s">
        <v>3</v>
      </c>
      <c r="DD379" t="s">
        <v>3</v>
      </c>
      <c r="DE379" t="s">
        <v>3</v>
      </c>
      <c r="DF379" t="s">
        <v>3</v>
      </c>
      <c r="DG379" t="s">
        <v>3</v>
      </c>
      <c r="DH379" t="s">
        <v>3</v>
      </c>
      <c r="DI379" t="s">
        <v>3</v>
      </c>
      <c r="DJ379" t="s">
        <v>3</v>
      </c>
      <c r="DK379" t="s">
        <v>3</v>
      </c>
      <c r="DL379" t="s">
        <v>3</v>
      </c>
      <c r="DM379" t="s">
        <v>3</v>
      </c>
      <c r="DN379">
        <v>0</v>
      </c>
      <c r="DO379">
        <v>0</v>
      </c>
      <c r="DP379">
        <v>1</v>
      </c>
      <c r="DQ379">
        <v>1</v>
      </c>
      <c r="DU379">
        <v>1003</v>
      </c>
      <c r="DV379" t="s">
        <v>142</v>
      </c>
      <c r="DW379" t="s">
        <v>142</v>
      </c>
      <c r="DX379">
        <v>1</v>
      </c>
      <c r="DZ379" t="s">
        <v>3</v>
      </c>
      <c r="EA379" t="s">
        <v>3</v>
      </c>
      <c r="EB379" t="s">
        <v>3</v>
      </c>
      <c r="EC379" t="s">
        <v>3</v>
      </c>
      <c r="EE379">
        <v>29085443</v>
      </c>
      <c r="EF379">
        <v>8</v>
      </c>
      <c r="EG379" t="s">
        <v>144</v>
      </c>
      <c r="EH379">
        <v>0</v>
      </c>
      <c r="EI379" t="s">
        <v>3</v>
      </c>
      <c r="EJ379">
        <v>1</v>
      </c>
      <c r="EK379">
        <v>500001</v>
      </c>
      <c r="EL379" t="s">
        <v>145</v>
      </c>
      <c r="EM379" t="s">
        <v>146</v>
      </c>
      <c r="EO379" t="s">
        <v>3</v>
      </c>
      <c r="EQ379">
        <v>0</v>
      </c>
      <c r="ER379">
        <v>131.99</v>
      </c>
      <c r="ES379">
        <v>131.99</v>
      </c>
      <c r="ET379">
        <v>0</v>
      </c>
      <c r="EU379">
        <v>0</v>
      </c>
      <c r="EV379">
        <v>0</v>
      </c>
      <c r="EW379">
        <v>0</v>
      </c>
      <c r="EX379">
        <v>0</v>
      </c>
      <c r="FQ379">
        <v>0</v>
      </c>
      <c r="FR379">
        <f t="shared" si="319"/>
        <v>0</v>
      </c>
      <c r="FS379">
        <v>0</v>
      </c>
      <c r="FX379">
        <v>0</v>
      </c>
      <c r="FY379">
        <v>0</v>
      </c>
      <c r="GA379" t="s">
        <v>3</v>
      </c>
      <c r="GD379">
        <v>1</v>
      </c>
      <c r="GF379">
        <v>-716496253</v>
      </c>
      <c r="GG379">
        <v>2</v>
      </c>
      <c r="GH379">
        <v>1</v>
      </c>
      <c r="GI379">
        <v>2</v>
      </c>
      <c r="GJ379">
        <v>0</v>
      </c>
      <c r="GK379">
        <v>0</v>
      </c>
      <c r="GL379">
        <f t="shared" si="320"/>
        <v>0</v>
      </c>
      <c r="GM379">
        <f t="shared" si="321"/>
        <v>248.93</v>
      </c>
      <c r="GN379">
        <f t="shared" si="322"/>
        <v>248.93</v>
      </c>
      <c r="GO379">
        <f t="shared" si="323"/>
        <v>0</v>
      </c>
      <c r="GP379">
        <f t="shared" si="324"/>
        <v>0</v>
      </c>
      <c r="GR379">
        <v>0</v>
      </c>
      <c r="GS379">
        <v>3</v>
      </c>
      <c r="GT379">
        <v>0</v>
      </c>
      <c r="GU379" t="s">
        <v>3</v>
      </c>
      <c r="GV379">
        <f t="shared" si="325"/>
        <v>0</v>
      </c>
      <c r="GW379">
        <v>1</v>
      </c>
      <c r="GX379">
        <f t="shared" si="326"/>
        <v>0</v>
      </c>
      <c r="HA379">
        <v>0</v>
      </c>
      <c r="HB379">
        <v>0</v>
      </c>
      <c r="HC379">
        <f t="shared" si="327"/>
        <v>0</v>
      </c>
      <c r="HE379" t="s">
        <v>3</v>
      </c>
      <c r="HF379" t="s">
        <v>3</v>
      </c>
      <c r="IK379">
        <v>0</v>
      </c>
    </row>
    <row r="380" spans="1:245">
      <c r="A380">
        <v>17</v>
      </c>
      <c r="B380">
        <v>1</v>
      </c>
      <c r="C380">
        <f>ROW(SmtRes!A372)</f>
        <v>372</v>
      </c>
      <c r="D380">
        <f>ROW(EtalonRes!A360)</f>
        <v>360</v>
      </c>
      <c r="E380" t="s">
        <v>35</v>
      </c>
      <c r="F380" t="s">
        <v>147</v>
      </c>
      <c r="G380" t="s">
        <v>148</v>
      </c>
      <c r="H380" t="s">
        <v>149</v>
      </c>
      <c r="I380">
        <f>ROUND(1.2/100,9)</f>
        <v>1.2E-2</v>
      </c>
      <c r="J380">
        <v>0</v>
      </c>
      <c r="O380">
        <f t="shared" si="291"/>
        <v>636.64</v>
      </c>
      <c r="P380">
        <f t="shared" si="292"/>
        <v>19.54</v>
      </c>
      <c r="Q380">
        <f t="shared" si="293"/>
        <v>6.07</v>
      </c>
      <c r="R380">
        <f t="shared" si="294"/>
        <v>0.43</v>
      </c>
      <c r="S380">
        <f t="shared" si="295"/>
        <v>611.03</v>
      </c>
      <c r="T380">
        <f t="shared" si="296"/>
        <v>0</v>
      </c>
      <c r="U380">
        <f t="shared" si="297"/>
        <v>1.9976400000000001</v>
      </c>
      <c r="V380">
        <f t="shared" si="298"/>
        <v>9.6000000000000002E-4</v>
      </c>
      <c r="W380">
        <f t="shared" si="299"/>
        <v>0</v>
      </c>
      <c r="X380">
        <f t="shared" si="300"/>
        <v>489.17</v>
      </c>
      <c r="Y380">
        <f t="shared" si="301"/>
        <v>226.24</v>
      </c>
      <c r="AA380">
        <v>36401907</v>
      </c>
      <c r="AB380">
        <f t="shared" si="302"/>
        <v>2053.38</v>
      </c>
      <c r="AC380">
        <f t="shared" si="303"/>
        <v>478.86</v>
      </c>
      <c r="AD380">
        <f>ROUND((((ET380)-(EU380))+AE380),2)</f>
        <v>46.33</v>
      </c>
      <c r="AE380">
        <f t="shared" si="304"/>
        <v>1.08</v>
      </c>
      <c r="AF380">
        <f t="shared" si="304"/>
        <v>1528.19</v>
      </c>
      <c r="AG380">
        <f t="shared" si="305"/>
        <v>0</v>
      </c>
      <c r="AH380">
        <f t="shared" si="306"/>
        <v>166.47</v>
      </c>
      <c r="AI380">
        <f t="shared" si="306"/>
        <v>0.08</v>
      </c>
      <c r="AJ380">
        <f t="shared" si="307"/>
        <v>0</v>
      </c>
      <c r="AK380">
        <v>2053.38</v>
      </c>
      <c r="AL380">
        <v>478.86</v>
      </c>
      <c r="AM380">
        <v>46.33</v>
      </c>
      <c r="AN380">
        <v>1.08</v>
      </c>
      <c r="AO380">
        <v>1528.19</v>
      </c>
      <c r="AP380">
        <v>0</v>
      </c>
      <c r="AQ380">
        <v>166.47</v>
      </c>
      <c r="AR380">
        <v>0.08</v>
      </c>
      <c r="AS380">
        <v>0</v>
      </c>
      <c r="AT380">
        <v>80</v>
      </c>
      <c r="AU380">
        <v>37</v>
      </c>
      <c r="AV380">
        <v>1</v>
      </c>
      <c r="AW380">
        <v>1</v>
      </c>
      <c r="AZ380">
        <v>1</v>
      </c>
      <c r="BA380">
        <v>33.32</v>
      </c>
      <c r="BB380">
        <v>10.92</v>
      </c>
      <c r="BC380">
        <v>3.4</v>
      </c>
      <c r="BD380" t="s">
        <v>3</v>
      </c>
      <c r="BE380" t="s">
        <v>3</v>
      </c>
      <c r="BF380" t="s">
        <v>3</v>
      </c>
      <c r="BG380" t="s">
        <v>3</v>
      </c>
      <c r="BH380">
        <v>0</v>
      </c>
      <c r="BI380">
        <v>1</v>
      </c>
      <c r="BJ380" t="s">
        <v>150</v>
      </c>
      <c r="BM380">
        <v>15001</v>
      </c>
      <c r="BN380">
        <v>0</v>
      </c>
      <c r="BO380" t="s">
        <v>147</v>
      </c>
      <c r="BP380">
        <v>1</v>
      </c>
      <c r="BQ380">
        <v>2</v>
      </c>
      <c r="BR380">
        <v>0</v>
      </c>
      <c r="BS380">
        <v>33.32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105</v>
      </c>
      <c r="CA380">
        <v>55</v>
      </c>
      <c r="CE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si="308"/>
        <v>636.64</v>
      </c>
      <c r="CQ380">
        <f t="shared" si="309"/>
        <v>1628.124</v>
      </c>
      <c r="CR380">
        <f t="shared" si="310"/>
        <v>505.92359999999996</v>
      </c>
      <c r="CS380">
        <f t="shared" si="311"/>
        <v>35.985600000000005</v>
      </c>
      <c r="CT380">
        <f t="shared" si="312"/>
        <v>50919.290800000002</v>
      </c>
      <c r="CU380">
        <f t="shared" si="313"/>
        <v>0</v>
      </c>
      <c r="CV380">
        <f t="shared" si="314"/>
        <v>166.47</v>
      </c>
      <c r="CW380">
        <f t="shared" si="315"/>
        <v>0.08</v>
      </c>
      <c r="CX380">
        <f t="shared" si="316"/>
        <v>0</v>
      </c>
      <c r="CY380">
        <f t="shared" si="317"/>
        <v>489.16799999999995</v>
      </c>
      <c r="CZ380">
        <f t="shared" si="318"/>
        <v>226.24019999999996</v>
      </c>
      <c r="DC380" t="s">
        <v>3</v>
      </c>
      <c r="DD380" t="s">
        <v>3</v>
      </c>
      <c r="DE380" t="s">
        <v>3</v>
      </c>
      <c r="DF380" t="s">
        <v>3</v>
      </c>
      <c r="DG380" t="s">
        <v>3</v>
      </c>
      <c r="DH380" t="s">
        <v>3</v>
      </c>
      <c r="DI380" t="s">
        <v>3</v>
      </c>
      <c r="DJ380" t="s">
        <v>3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1013</v>
      </c>
      <c r="DV380" t="s">
        <v>149</v>
      </c>
      <c r="DW380" t="s">
        <v>149</v>
      </c>
      <c r="DX380">
        <v>1</v>
      </c>
      <c r="DZ380" t="s">
        <v>3</v>
      </c>
      <c r="EA380" t="s">
        <v>3</v>
      </c>
      <c r="EB380" t="s">
        <v>3</v>
      </c>
      <c r="EC380" t="s">
        <v>3</v>
      </c>
      <c r="EE380">
        <v>29085536</v>
      </c>
      <c r="EF380">
        <v>2</v>
      </c>
      <c r="EG380" t="s">
        <v>135</v>
      </c>
      <c r="EH380">
        <v>0</v>
      </c>
      <c r="EI380" t="s">
        <v>3</v>
      </c>
      <c r="EJ380">
        <v>1</v>
      </c>
      <c r="EK380">
        <v>15001</v>
      </c>
      <c r="EL380" t="s">
        <v>151</v>
      </c>
      <c r="EM380" t="s">
        <v>152</v>
      </c>
      <c r="EO380" t="s">
        <v>3</v>
      </c>
      <c r="EQ380">
        <v>0</v>
      </c>
      <c r="ER380">
        <v>2053.38</v>
      </c>
      <c r="ES380">
        <v>478.86</v>
      </c>
      <c r="ET380">
        <v>46.33</v>
      </c>
      <c r="EU380">
        <v>1.08</v>
      </c>
      <c r="EV380">
        <v>1528.19</v>
      </c>
      <c r="EW380">
        <v>166.47</v>
      </c>
      <c r="EX380">
        <v>0.08</v>
      </c>
      <c r="EY380">
        <v>0</v>
      </c>
      <c r="FQ380">
        <v>0</v>
      </c>
      <c r="FR380">
        <f t="shared" si="319"/>
        <v>0</v>
      </c>
      <c r="FS380">
        <v>0</v>
      </c>
      <c r="FT380" t="s">
        <v>139</v>
      </c>
      <c r="FU380" t="s">
        <v>25</v>
      </c>
      <c r="FV380" t="s">
        <v>25</v>
      </c>
      <c r="FW380" t="s">
        <v>26</v>
      </c>
      <c r="FX380">
        <v>94.5</v>
      </c>
      <c r="FY380">
        <v>46.75</v>
      </c>
      <c r="GA380" t="s">
        <v>3</v>
      </c>
      <c r="GD380">
        <v>1</v>
      </c>
      <c r="GF380">
        <v>-1841865788</v>
      </c>
      <c r="GG380">
        <v>2</v>
      </c>
      <c r="GH380">
        <v>1</v>
      </c>
      <c r="GI380">
        <v>2</v>
      </c>
      <c r="GJ380">
        <v>0</v>
      </c>
      <c r="GK380">
        <v>0</v>
      </c>
      <c r="GL380">
        <f t="shared" si="320"/>
        <v>0</v>
      </c>
      <c r="GM380">
        <f t="shared" si="321"/>
        <v>1352.05</v>
      </c>
      <c r="GN380">
        <f t="shared" si="322"/>
        <v>1352.05</v>
      </c>
      <c r="GO380">
        <f t="shared" si="323"/>
        <v>0</v>
      </c>
      <c r="GP380">
        <f t="shared" si="324"/>
        <v>0</v>
      </c>
      <c r="GR380">
        <v>0</v>
      </c>
      <c r="GS380">
        <v>3</v>
      </c>
      <c r="GT380">
        <v>0</v>
      </c>
      <c r="GU380" t="s">
        <v>3</v>
      </c>
      <c r="GV380">
        <f t="shared" si="325"/>
        <v>0</v>
      </c>
      <c r="GW380">
        <v>1</v>
      </c>
      <c r="GX380">
        <f t="shared" si="326"/>
        <v>0</v>
      </c>
      <c r="HA380">
        <v>0</v>
      </c>
      <c r="HB380">
        <v>0</v>
      </c>
      <c r="HC380">
        <f t="shared" si="327"/>
        <v>0</v>
      </c>
      <c r="HE380" t="s">
        <v>3</v>
      </c>
      <c r="HF380" t="s">
        <v>3</v>
      </c>
      <c r="IK380">
        <v>0</v>
      </c>
    </row>
    <row r="381" spans="1:245">
      <c r="A381">
        <v>18</v>
      </c>
      <c r="B381">
        <v>1</v>
      </c>
      <c r="C381">
        <v>372</v>
      </c>
      <c r="E381" t="s">
        <v>40</v>
      </c>
      <c r="F381" t="s">
        <v>153</v>
      </c>
      <c r="G381" t="s">
        <v>154</v>
      </c>
      <c r="H381" t="s">
        <v>155</v>
      </c>
      <c r="I381">
        <f>I380*J381</f>
        <v>1.26</v>
      </c>
      <c r="J381">
        <v>105</v>
      </c>
      <c r="O381">
        <f t="shared" si="291"/>
        <v>285.67</v>
      </c>
      <c r="P381">
        <f t="shared" si="292"/>
        <v>285.67</v>
      </c>
      <c r="Q381">
        <f t="shared" si="293"/>
        <v>0</v>
      </c>
      <c r="R381">
        <f t="shared" si="294"/>
        <v>0</v>
      </c>
      <c r="S381">
        <f t="shared" si="295"/>
        <v>0</v>
      </c>
      <c r="T381">
        <f t="shared" si="296"/>
        <v>0</v>
      </c>
      <c r="U381">
        <f t="shared" si="297"/>
        <v>0</v>
      </c>
      <c r="V381">
        <f t="shared" si="298"/>
        <v>0</v>
      </c>
      <c r="W381">
        <f t="shared" si="299"/>
        <v>21.8</v>
      </c>
      <c r="X381">
        <f t="shared" si="300"/>
        <v>0</v>
      </c>
      <c r="Y381">
        <f t="shared" si="301"/>
        <v>0</v>
      </c>
      <c r="AA381">
        <v>36401907</v>
      </c>
      <c r="AB381">
        <f t="shared" si="302"/>
        <v>377.87</v>
      </c>
      <c r="AC381">
        <f t="shared" si="303"/>
        <v>377.87</v>
      </c>
      <c r="AD381">
        <f>ROUND((((ET381)-(EU381))+AE381),2)</f>
        <v>0</v>
      </c>
      <c r="AE381">
        <f t="shared" si="304"/>
        <v>0</v>
      </c>
      <c r="AF381">
        <f t="shared" si="304"/>
        <v>0</v>
      </c>
      <c r="AG381">
        <f t="shared" si="305"/>
        <v>0</v>
      </c>
      <c r="AH381">
        <f t="shared" si="306"/>
        <v>0</v>
      </c>
      <c r="AI381">
        <f t="shared" si="306"/>
        <v>0</v>
      </c>
      <c r="AJ381">
        <f t="shared" si="307"/>
        <v>17.3</v>
      </c>
      <c r="AK381">
        <v>377.87</v>
      </c>
      <c r="AL381">
        <v>377.87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17.3</v>
      </c>
      <c r="AT381">
        <v>0</v>
      </c>
      <c r="AU381">
        <v>0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0.6</v>
      </c>
      <c r="BD381" t="s">
        <v>3</v>
      </c>
      <c r="BE381" t="s">
        <v>3</v>
      </c>
      <c r="BF381" t="s">
        <v>3</v>
      </c>
      <c r="BG381" t="s">
        <v>3</v>
      </c>
      <c r="BH381">
        <v>3</v>
      </c>
      <c r="BI381">
        <v>1</v>
      </c>
      <c r="BJ381" t="s">
        <v>156</v>
      </c>
      <c r="BM381">
        <v>500001</v>
      </c>
      <c r="BN381">
        <v>0</v>
      </c>
      <c r="BO381" t="s">
        <v>153</v>
      </c>
      <c r="BP381">
        <v>1</v>
      </c>
      <c r="BQ381">
        <v>8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0</v>
      </c>
      <c r="CA381">
        <v>0</v>
      </c>
      <c r="CE381">
        <v>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308"/>
        <v>285.67</v>
      </c>
      <c r="CQ381">
        <f t="shared" si="309"/>
        <v>226.72200000000001</v>
      </c>
      <c r="CR381">
        <f t="shared" si="310"/>
        <v>0</v>
      </c>
      <c r="CS381">
        <f t="shared" si="311"/>
        <v>0</v>
      </c>
      <c r="CT381">
        <f t="shared" si="312"/>
        <v>0</v>
      </c>
      <c r="CU381">
        <f t="shared" si="313"/>
        <v>0</v>
      </c>
      <c r="CV381">
        <f t="shared" si="314"/>
        <v>0</v>
      </c>
      <c r="CW381">
        <f t="shared" si="315"/>
        <v>0</v>
      </c>
      <c r="CX381">
        <f t="shared" si="316"/>
        <v>17.3</v>
      </c>
      <c r="CY381">
        <f t="shared" si="317"/>
        <v>0</v>
      </c>
      <c r="CZ381">
        <f t="shared" si="318"/>
        <v>0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1005</v>
      </c>
      <c r="DV381" t="s">
        <v>155</v>
      </c>
      <c r="DW381" t="s">
        <v>155</v>
      </c>
      <c r="DX381">
        <v>1</v>
      </c>
      <c r="DZ381" t="s">
        <v>3</v>
      </c>
      <c r="EA381" t="s">
        <v>3</v>
      </c>
      <c r="EB381" t="s">
        <v>3</v>
      </c>
      <c r="EC381" t="s">
        <v>3</v>
      </c>
      <c r="EE381">
        <v>29085443</v>
      </c>
      <c r="EF381">
        <v>8</v>
      </c>
      <c r="EG381" t="s">
        <v>144</v>
      </c>
      <c r="EH381">
        <v>0</v>
      </c>
      <c r="EI381" t="s">
        <v>3</v>
      </c>
      <c r="EJ381">
        <v>1</v>
      </c>
      <c r="EK381">
        <v>500001</v>
      </c>
      <c r="EL381" t="s">
        <v>145</v>
      </c>
      <c r="EM381" t="s">
        <v>146</v>
      </c>
      <c r="EO381" t="s">
        <v>3</v>
      </c>
      <c r="EQ381">
        <v>0</v>
      </c>
      <c r="ER381">
        <v>377.87</v>
      </c>
      <c r="ES381">
        <v>377.87</v>
      </c>
      <c r="ET381">
        <v>0</v>
      </c>
      <c r="EU381">
        <v>0</v>
      </c>
      <c r="EV381">
        <v>0</v>
      </c>
      <c r="EW381">
        <v>0</v>
      </c>
      <c r="EX381">
        <v>0</v>
      </c>
      <c r="FQ381">
        <v>0</v>
      </c>
      <c r="FR381">
        <f t="shared" si="319"/>
        <v>0</v>
      </c>
      <c r="FS381">
        <v>0</v>
      </c>
      <c r="FX381">
        <v>0</v>
      </c>
      <c r="FY381">
        <v>0</v>
      </c>
      <c r="GA381" t="s">
        <v>3</v>
      </c>
      <c r="GD381">
        <v>1</v>
      </c>
      <c r="GF381">
        <v>-1326923709</v>
      </c>
      <c r="GG381">
        <v>2</v>
      </c>
      <c r="GH381">
        <v>1</v>
      </c>
      <c r="GI381">
        <v>2</v>
      </c>
      <c r="GJ381">
        <v>0</v>
      </c>
      <c r="GK381">
        <v>0</v>
      </c>
      <c r="GL381">
        <f t="shared" si="320"/>
        <v>0</v>
      </c>
      <c r="GM381">
        <f t="shared" si="321"/>
        <v>285.67</v>
      </c>
      <c r="GN381">
        <f t="shared" si="322"/>
        <v>285.67</v>
      </c>
      <c r="GO381">
        <f t="shared" si="323"/>
        <v>0</v>
      </c>
      <c r="GP381">
        <f t="shared" si="324"/>
        <v>0</v>
      </c>
      <c r="GR381">
        <v>0</v>
      </c>
      <c r="GS381">
        <v>3</v>
      </c>
      <c r="GT381">
        <v>0</v>
      </c>
      <c r="GU381" t="s">
        <v>3</v>
      </c>
      <c r="GV381">
        <f t="shared" si="325"/>
        <v>0</v>
      </c>
      <c r="GW381">
        <v>1</v>
      </c>
      <c r="GX381">
        <f t="shared" si="326"/>
        <v>0</v>
      </c>
      <c r="HA381">
        <v>0</v>
      </c>
      <c r="HB381">
        <v>0</v>
      </c>
      <c r="HC381">
        <f t="shared" si="327"/>
        <v>0</v>
      </c>
      <c r="HE381" t="s">
        <v>3</v>
      </c>
      <c r="HF381" t="s">
        <v>3</v>
      </c>
      <c r="IK381">
        <v>0</v>
      </c>
    </row>
    <row r="382" spans="1:245">
      <c r="A382">
        <v>18</v>
      </c>
      <c r="B382">
        <v>1</v>
      </c>
      <c r="C382">
        <v>370</v>
      </c>
      <c r="E382" t="s">
        <v>157</v>
      </c>
      <c r="F382" t="s">
        <v>158</v>
      </c>
      <c r="G382" t="s">
        <v>159</v>
      </c>
      <c r="H382" t="s">
        <v>160</v>
      </c>
      <c r="I382">
        <f>I380*J382</f>
        <v>0.107</v>
      </c>
      <c r="J382">
        <v>8.9166666666666661</v>
      </c>
      <c r="O382">
        <f t="shared" si="291"/>
        <v>14.34</v>
      </c>
      <c r="P382">
        <f t="shared" si="292"/>
        <v>14.34</v>
      </c>
      <c r="Q382">
        <f t="shared" si="293"/>
        <v>0</v>
      </c>
      <c r="R382">
        <f t="shared" si="294"/>
        <v>0</v>
      </c>
      <c r="S382">
        <f t="shared" si="295"/>
        <v>0</v>
      </c>
      <c r="T382">
        <f t="shared" si="296"/>
        <v>0</v>
      </c>
      <c r="U382">
        <f t="shared" si="297"/>
        <v>0</v>
      </c>
      <c r="V382">
        <f t="shared" si="298"/>
        <v>0</v>
      </c>
      <c r="W382">
        <f t="shared" si="299"/>
        <v>0.11</v>
      </c>
      <c r="X382">
        <f t="shared" si="300"/>
        <v>0</v>
      </c>
      <c r="Y382">
        <f t="shared" si="301"/>
        <v>0</v>
      </c>
      <c r="AA382">
        <v>36401907</v>
      </c>
      <c r="AB382">
        <f t="shared" si="302"/>
        <v>22.91</v>
      </c>
      <c r="AC382">
        <f t="shared" si="303"/>
        <v>22.91</v>
      </c>
      <c r="AD382">
        <f>ROUND((((ET382)-(EU382))+AE382),2)</f>
        <v>0</v>
      </c>
      <c r="AE382">
        <f t="shared" si="304"/>
        <v>0</v>
      </c>
      <c r="AF382">
        <f t="shared" si="304"/>
        <v>0</v>
      </c>
      <c r="AG382">
        <f t="shared" si="305"/>
        <v>0</v>
      </c>
      <c r="AH382">
        <f t="shared" si="306"/>
        <v>0</v>
      </c>
      <c r="AI382">
        <f t="shared" si="306"/>
        <v>0</v>
      </c>
      <c r="AJ382">
        <f t="shared" si="307"/>
        <v>1.05</v>
      </c>
      <c r="AK382">
        <v>22.91</v>
      </c>
      <c r="AL382">
        <v>22.91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1.05</v>
      </c>
      <c r="AT382">
        <v>0</v>
      </c>
      <c r="AU382">
        <v>0</v>
      </c>
      <c r="AV382">
        <v>1</v>
      </c>
      <c r="AW382">
        <v>1</v>
      </c>
      <c r="AZ382">
        <v>1</v>
      </c>
      <c r="BA382">
        <v>1</v>
      </c>
      <c r="BB382">
        <v>1</v>
      </c>
      <c r="BC382">
        <v>5.85</v>
      </c>
      <c r="BD382" t="s">
        <v>3</v>
      </c>
      <c r="BE382" t="s">
        <v>3</v>
      </c>
      <c r="BF382" t="s">
        <v>3</v>
      </c>
      <c r="BG382" t="s">
        <v>3</v>
      </c>
      <c r="BH382">
        <v>3</v>
      </c>
      <c r="BI382">
        <v>1</v>
      </c>
      <c r="BJ382" t="s">
        <v>161</v>
      </c>
      <c r="BM382">
        <v>500001</v>
      </c>
      <c r="BN382">
        <v>0</v>
      </c>
      <c r="BO382" t="s">
        <v>158</v>
      </c>
      <c r="BP382">
        <v>1</v>
      </c>
      <c r="BQ382">
        <v>8</v>
      </c>
      <c r="BR382">
        <v>0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0</v>
      </c>
      <c r="CA382">
        <v>0</v>
      </c>
      <c r="CE382">
        <v>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308"/>
        <v>14.34</v>
      </c>
      <c r="CQ382">
        <f t="shared" si="309"/>
        <v>134.02349999999998</v>
      </c>
      <c r="CR382">
        <f t="shared" si="310"/>
        <v>0</v>
      </c>
      <c r="CS382">
        <f t="shared" si="311"/>
        <v>0</v>
      </c>
      <c r="CT382">
        <f t="shared" si="312"/>
        <v>0</v>
      </c>
      <c r="CU382">
        <f t="shared" si="313"/>
        <v>0</v>
      </c>
      <c r="CV382">
        <f t="shared" si="314"/>
        <v>0</v>
      </c>
      <c r="CW382">
        <f t="shared" si="315"/>
        <v>0</v>
      </c>
      <c r="CX382">
        <f t="shared" si="316"/>
        <v>1.05</v>
      </c>
      <c r="CY382">
        <f t="shared" si="317"/>
        <v>0</v>
      </c>
      <c r="CZ382">
        <f t="shared" si="318"/>
        <v>0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0</v>
      </c>
      <c r="DO382">
        <v>0</v>
      </c>
      <c r="DP382">
        <v>1</v>
      </c>
      <c r="DQ382">
        <v>1</v>
      </c>
      <c r="DU382">
        <v>1009</v>
      </c>
      <c r="DV382" t="s">
        <v>160</v>
      </c>
      <c r="DW382" t="s">
        <v>160</v>
      </c>
      <c r="DX382">
        <v>1</v>
      </c>
      <c r="DZ382" t="s">
        <v>3</v>
      </c>
      <c r="EA382" t="s">
        <v>3</v>
      </c>
      <c r="EB382" t="s">
        <v>3</v>
      </c>
      <c r="EC382" t="s">
        <v>3</v>
      </c>
      <c r="EE382">
        <v>29085443</v>
      </c>
      <c r="EF382">
        <v>8</v>
      </c>
      <c r="EG382" t="s">
        <v>144</v>
      </c>
      <c r="EH382">
        <v>0</v>
      </c>
      <c r="EI382" t="s">
        <v>3</v>
      </c>
      <c r="EJ382">
        <v>1</v>
      </c>
      <c r="EK382">
        <v>500001</v>
      </c>
      <c r="EL382" t="s">
        <v>145</v>
      </c>
      <c r="EM382" t="s">
        <v>146</v>
      </c>
      <c r="EO382" t="s">
        <v>3</v>
      </c>
      <c r="EQ382">
        <v>0</v>
      </c>
      <c r="ER382">
        <v>22.91</v>
      </c>
      <c r="ES382">
        <v>22.91</v>
      </c>
      <c r="ET382">
        <v>0</v>
      </c>
      <c r="EU382">
        <v>0</v>
      </c>
      <c r="EV382">
        <v>0</v>
      </c>
      <c r="EW382">
        <v>0</v>
      </c>
      <c r="EX382">
        <v>0</v>
      </c>
      <c r="FQ382">
        <v>0</v>
      </c>
      <c r="FR382">
        <f t="shared" si="319"/>
        <v>0</v>
      </c>
      <c r="FS382">
        <v>0</v>
      </c>
      <c r="FX382">
        <v>0</v>
      </c>
      <c r="FY382">
        <v>0</v>
      </c>
      <c r="GA382" t="s">
        <v>3</v>
      </c>
      <c r="GD382">
        <v>1</v>
      </c>
      <c r="GF382">
        <v>-1686930993</v>
      </c>
      <c r="GG382">
        <v>2</v>
      </c>
      <c r="GH382">
        <v>1</v>
      </c>
      <c r="GI382">
        <v>2</v>
      </c>
      <c r="GJ382">
        <v>0</v>
      </c>
      <c r="GK382">
        <v>0</v>
      </c>
      <c r="GL382">
        <f t="shared" si="320"/>
        <v>0</v>
      </c>
      <c r="GM382">
        <f t="shared" si="321"/>
        <v>14.34</v>
      </c>
      <c r="GN382">
        <f t="shared" si="322"/>
        <v>14.34</v>
      </c>
      <c r="GO382">
        <f t="shared" si="323"/>
        <v>0</v>
      </c>
      <c r="GP382">
        <f t="shared" si="324"/>
        <v>0</v>
      </c>
      <c r="GR382">
        <v>0</v>
      </c>
      <c r="GS382">
        <v>3</v>
      </c>
      <c r="GT382">
        <v>0</v>
      </c>
      <c r="GU382" t="s">
        <v>3</v>
      </c>
      <c r="GV382">
        <f t="shared" si="325"/>
        <v>0</v>
      </c>
      <c r="GW382">
        <v>1</v>
      </c>
      <c r="GX382">
        <f t="shared" si="326"/>
        <v>0</v>
      </c>
      <c r="HA382">
        <v>0</v>
      </c>
      <c r="HB382">
        <v>0</v>
      </c>
      <c r="HC382">
        <f t="shared" si="327"/>
        <v>0</v>
      </c>
      <c r="HE382" t="s">
        <v>3</v>
      </c>
      <c r="HF382" t="s">
        <v>3</v>
      </c>
      <c r="IK382">
        <v>0</v>
      </c>
    </row>
    <row r="383" spans="1:245">
      <c r="A383">
        <v>17</v>
      </c>
      <c r="B383">
        <v>1</v>
      </c>
      <c r="C383">
        <f>ROW(SmtRes!A380)</f>
        <v>380</v>
      </c>
      <c r="D383">
        <f>ROW(EtalonRes!A367)</f>
        <v>367</v>
      </c>
      <c r="E383" t="s">
        <v>41</v>
      </c>
      <c r="F383" t="s">
        <v>162</v>
      </c>
      <c r="G383" t="s">
        <v>163</v>
      </c>
      <c r="H383" t="s">
        <v>164</v>
      </c>
      <c r="I383">
        <f>ROUND(2/100,9)</f>
        <v>0.02</v>
      </c>
      <c r="J383">
        <v>0</v>
      </c>
      <c r="O383">
        <f t="shared" si="291"/>
        <v>2658.01</v>
      </c>
      <c r="P383">
        <f t="shared" si="292"/>
        <v>2082.37</v>
      </c>
      <c r="Q383">
        <f t="shared" si="293"/>
        <v>85.75</v>
      </c>
      <c r="R383">
        <f t="shared" si="294"/>
        <v>15.41</v>
      </c>
      <c r="S383">
        <f t="shared" si="295"/>
        <v>489.89</v>
      </c>
      <c r="T383">
        <f t="shared" si="296"/>
        <v>0</v>
      </c>
      <c r="U383">
        <f t="shared" si="297"/>
        <v>1.6822199999999998</v>
      </c>
      <c r="V383">
        <f t="shared" si="298"/>
        <v>3.4250000000000003E-2</v>
      </c>
      <c r="W383">
        <f t="shared" si="299"/>
        <v>0</v>
      </c>
      <c r="X383">
        <f t="shared" si="300"/>
        <v>454.77</v>
      </c>
      <c r="Y383">
        <f t="shared" si="301"/>
        <v>217.28</v>
      </c>
      <c r="AA383">
        <v>36401907</v>
      </c>
      <c r="AB383">
        <f t="shared" si="302"/>
        <v>21892.13</v>
      </c>
      <c r="AC383">
        <f t="shared" si="303"/>
        <v>20740.73</v>
      </c>
      <c r="AD383">
        <f>ROUND(((((ET383*1.25))-((EU383*1.25)))+AE383),2)</f>
        <v>416.27</v>
      </c>
      <c r="AE383">
        <f>ROUND(((EU383*1.25)),2)</f>
        <v>23.13</v>
      </c>
      <c r="AF383">
        <f>ROUND(((EV383*1.15)),2)</f>
        <v>735.13</v>
      </c>
      <c r="AG383">
        <f t="shared" si="305"/>
        <v>0</v>
      </c>
      <c r="AH383">
        <f>((EW383*1.15))</f>
        <v>84.11099999999999</v>
      </c>
      <c r="AI383">
        <f>((EX383*1.25))</f>
        <v>1.7125000000000001</v>
      </c>
      <c r="AJ383">
        <f t="shared" si="307"/>
        <v>0</v>
      </c>
      <c r="AK383">
        <v>21712.98</v>
      </c>
      <c r="AL383">
        <v>20740.73</v>
      </c>
      <c r="AM383">
        <v>333.01</v>
      </c>
      <c r="AN383">
        <v>18.5</v>
      </c>
      <c r="AO383">
        <v>639.24</v>
      </c>
      <c r="AP383">
        <v>0</v>
      </c>
      <c r="AQ383">
        <v>73.14</v>
      </c>
      <c r="AR383">
        <v>1.37</v>
      </c>
      <c r="AS383">
        <v>0</v>
      </c>
      <c r="AT383">
        <v>90</v>
      </c>
      <c r="AU383">
        <v>43</v>
      </c>
      <c r="AV383">
        <v>1</v>
      </c>
      <c r="AW383">
        <v>1</v>
      </c>
      <c r="AZ383">
        <v>1</v>
      </c>
      <c r="BA383">
        <v>33.32</v>
      </c>
      <c r="BB383">
        <v>10.3</v>
      </c>
      <c r="BC383">
        <v>5.0199999999999996</v>
      </c>
      <c r="BD383" t="s">
        <v>3</v>
      </c>
      <c r="BE383" t="s">
        <v>3</v>
      </c>
      <c r="BF383" t="s">
        <v>3</v>
      </c>
      <c r="BG383" t="s">
        <v>3</v>
      </c>
      <c r="BH383">
        <v>0</v>
      </c>
      <c r="BI383">
        <v>1</v>
      </c>
      <c r="BJ383" t="s">
        <v>165</v>
      </c>
      <c r="BM383">
        <v>10001</v>
      </c>
      <c r="BN383">
        <v>0</v>
      </c>
      <c r="BO383" t="s">
        <v>162</v>
      </c>
      <c r="BP383">
        <v>1</v>
      </c>
      <c r="BQ383">
        <v>2</v>
      </c>
      <c r="BR383">
        <v>0</v>
      </c>
      <c r="BS383">
        <v>33.32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118</v>
      </c>
      <c r="CA383">
        <v>63</v>
      </c>
      <c r="CE383">
        <v>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308"/>
        <v>2658.0099999999998</v>
      </c>
      <c r="CQ383">
        <f t="shared" si="309"/>
        <v>104118.46459999999</v>
      </c>
      <c r="CR383">
        <f t="shared" si="310"/>
        <v>4287.5810000000001</v>
      </c>
      <c r="CS383">
        <f t="shared" si="311"/>
        <v>770.69159999999999</v>
      </c>
      <c r="CT383">
        <f t="shared" si="312"/>
        <v>24494.531599999998</v>
      </c>
      <c r="CU383">
        <f t="shared" si="313"/>
        <v>0</v>
      </c>
      <c r="CV383">
        <f t="shared" si="314"/>
        <v>84.11099999999999</v>
      </c>
      <c r="CW383">
        <f t="shared" si="315"/>
        <v>1.7125000000000001</v>
      </c>
      <c r="CX383">
        <f t="shared" si="316"/>
        <v>0</v>
      </c>
      <c r="CY383">
        <f t="shared" si="317"/>
        <v>454.77</v>
      </c>
      <c r="CZ383">
        <f t="shared" si="318"/>
        <v>217.27900000000002</v>
      </c>
      <c r="DC383" t="s">
        <v>3</v>
      </c>
      <c r="DD383" t="s">
        <v>3</v>
      </c>
      <c r="DE383" t="s">
        <v>133</v>
      </c>
      <c r="DF383" t="s">
        <v>133</v>
      </c>
      <c r="DG383" t="s">
        <v>167</v>
      </c>
      <c r="DH383" t="s">
        <v>3</v>
      </c>
      <c r="DI383" t="s">
        <v>167</v>
      </c>
      <c r="DJ383" t="s">
        <v>133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1013</v>
      </c>
      <c r="DV383" t="s">
        <v>164</v>
      </c>
      <c r="DW383" t="s">
        <v>164</v>
      </c>
      <c r="DX383">
        <v>1</v>
      </c>
      <c r="DZ383" t="s">
        <v>3</v>
      </c>
      <c r="EA383" t="s">
        <v>3</v>
      </c>
      <c r="EB383" t="s">
        <v>3</v>
      </c>
      <c r="EC383" t="s">
        <v>3</v>
      </c>
      <c r="EE383">
        <v>29085510</v>
      </c>
      <c r="EF383">
        <v>2</v>
      </c>
      <c r="EG383" t="s">
        <v>135</v>
      </c>
      <c r="EH383">
        <v>0</v>
      </c>
      <c r="EI383" t="s">
        <v>3</v>
      </c>
      <c r="EJ383">
        <v>1</v>
      </c>
      <c r="EK383">
        <v>10001</v>
      </c>
      <c r="EL383" t="s">
        <v>136</v>
      </c>
      <c r="EM383" t="s">
        <v>137</v>
      </c>
      <c r="EO383" t="s">
        <v>3</v>
      </c>
      <c r="EQ383">
        <v>0</v>
      </c>
      <c r="ER383">
        <v>21712.98</v>
      </c>
      <c r="ES383">
        <v>20740.73</v>
      </c>
      <c r="ET383">
        <v>333.01</v>
      </c>
      <c r="EU383">
        <v>18.5</v>
      </c>
      <c r="EV383">
        <v>639.24</v>
      </c>
      <c r="EW383">
        <v>73.14</v>
      </c>
      <c r="EX383">
        <v>1.37</v>
      </c>
      <c r="EY383">
        <v>0</v>
      </c>
      <c r="FQ383">
        <v>0</v>
      </c>
      <c r="FR383">
        <f t="shared" si="319"/>
        <v>0</v>
      </c>
      <c r="FS383">
        <v>0</v>
      </c>
      <c r="FT383" t="s">
        <v>139</v>
      </c>
      <c r="FU383" t="s">
        <v>25</v>
      </c>
      <c r="FV383" t="s">
        <v>25</v>
      </c>
      <c r="FW383" t="s">
        <v>26</v>
      </c>
      <c r="FX383">
        <v>106.2</v>
      </c>
      <c r="FY383">
        <v>53.55</v>
      </c>
      <c r="GA383" t="s">
        <v>3</v>
      </c>
      <c r="GD383">
        <v>1</v>
      </c>
      <c r="GF383">
        <v>463398419</v>
      </c>
      <c r="GG383">
        <v>2</v>
      </c>
      <c r="GH383">
        <v>1</v>
      </c>
      <c r="GI383">
        <v>2</v>
      </c>
      <c r="GJ383">
        <v>0</v>
      </c>
      <c r="GK383">
        <v>0</v>
      </c>
      <c r="GL383">
        <f t="shared" si="320"/>
        <v>0</v>
      </c>
      <c r="GM383">
        <f t="shared" si="321"/>
        <v>3330.06</v>
      </c>
      <c r="GN383">
        <f t="shared" si="322"/>
        <v>3330.06</v>
      </c>
      <c r="GO383">
        <f t="shared" si="323"/>
        <v>0</v>
      </c>
      <c r="GP383">
        <f t="shared" si="324"/>
        <v>0</v>
      </c>
      <c r="GR383">
        <v>0</v>
      </c>
      <c r="GS383">
        <v>3</v>
      </c>
      <c r="GT383">
        <v>0</v>
      </c>
      <c r="GU383" t="s">
        <v>3</v>
      </c>
      <c r="GV383">
        <f t="shared" si="325"/>
        <v>0</v>
      </c>
      <c r="GW383">
        <v>1</v>
      </c>
      <c r="GX383">
        <f t="shared" si="326"/>
        <v>0</v>
      </c>
      <c r="HA383">
        <v>0</v>
      </c>
      <c r="HB383">
        <v>0</v>
      </c>
      <c r="HC383">
        <f t="shared" si="327"/>
        <v>0</v>
      </c>
      <c r="HE383" t="s">
        <v>3</v>
      </c>
      <c r="HF383" t="s">
        <v>3</v>
      </c>
      <c r="IK383">
        <v>0</v>
      </c>
    </row>
    <row r="384" spans="1:245">
      <c r="A384">
        <v>18</v>
      </c>
      <c r="B384">
        <v>1</v>
      </c>
      <c r="C384">
        <v>377</v>
      </c>
      <c r="E384" t="s">
        <v>48</v>
      </c>
      <c r="F384" t="s">
        <v>168</v>
      </c>
      <c r="G384" t="s">
        <v>169</v>
      </c>
      <c r="H384" t="s">
        <v>170</v>
      </c>
      <c r="I384">
        <f>I383*J384</f>
        <v>1</v>
      </c>
      <c r="J384">
        <v>50</v>
      </c>
      <c r="O384">
        <f t="shared" si="291"/>
        <v>196.01</v>
      </c>
      <c r="P384">
        <f t="shared" si="292"/>
        <v>196.01</v>
      </c>
      <c r="Q384">
        <f t="shared" si="293"/>
        <v>0</v>
      </c>
      <c r="R384">
        <f t="shared" si="294"/>
        <v>0</v>
      </c>
      <c r="S384">
        <f t="shared" si="295"/>
        <v>0</v>
      </c>
      <c r="T384">
        <f t="shared" si="296"/>
        <v>0</v>
      </c>
      <c r="U384">
        <f t="shared" si="297"/>
        <v>0</v>
      </c>
      <c r="V384">
        <f t="shared" si="298"/>
        <v>0</v>
      </c>
      <c r="W384">
        <f t="shared" si="299"/>
        <v>4.34</v>
      </c>
      <c r="X384">
        <f t="shared" si="300"/>
        <v>0</v>
      </c>
      <c r="Y384">
        <f t="shared" si="301"/>
        <v>0</v>
      </c>
      <c r="AA384">
        <v>36401907</v>
      </c>
      <c r="AB384">
        <f t="shared" si="302"/>
        <v>94.69</v>
      </c>
      <c r="AC384">
        <f t="shared" si="303"/>
        <v>94.69</v>
      </c>
      <c r="AD384">
        <f>ROUND((((ET384)-(EU384))+AE384),2)</f>
        <v>0</v>
      </c>
      <c r="AE384">
        <f t="shared" ref="AE384:AF386" si="328">ROUND((EU384),2)</f>
        <v>0</v>
      </c>
      <c r="AF384">
        <f t="shared" si="328"/>
        <v>0</v>
      </c>
      <c r="AG384">
        <f t="shared" si="305"/>
        <v>0</v>
      </c>
      <c r="AH384">
        <f t="shared" ref="AH384:AI386" si="329">(EW384)</f>
        <v>0</v>
      </c>
      <c r="AI384">
        <f t="shared" si="329"/>
        <v>0</v>
      </c>
      <c r="AJ384">
        <f t="shared" si="307"/>
        <v>4.34</v>
      </c>
      <c r="AK384">
        <v>94.69</v>
      </c>
      <c r="AL384">
        <v>94.69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4.34</v>
      </c>
      <c r="AT384">
        <v>0</v>
      </c>
      <c r="AU384">
        <v>0</v>
      </c>
      <c r="AV384">
        <v>1</v>
      </c>
      <c r="AW384">
        <v>1</v>
      </c>
      <c r="AZ384">
        <v>1</v>
      </c>
      <c r="BA384">
        <v>1</v>
      </c>
      <c r="BB384">
        <v>1</v>
      </c>
      <c r="BC384">
        <v>2.0699999999999998</v>
      </c>
      <c r="BD384" t="s">
        <v>3</v>
      </c>
      <c r="BE384" t="s">
        <v>3</v>
      </c>
      <c r="BF384" t="s">
        <v>3</v>
      </c>
      <c r="BG384" t="s">
        <v>3</v>
      </c>
      <c r="BH384">
        <v>3</v>
      </c>
      <c r="BI384">
        <v>1</v>
      </c>
      <c r="BJ384" t="s">
        <v>171</v>
      </c>
      <c r="BM384">
        <v>500001</v>
      </c>
      <c r="BN384">
        <v>0</v>
      </c>
      <c r="BO384" t="s">
        <v>168</v>
      </c>
      <c r="BP384">
        <v>1</v>
      </c>
      <c r="BQ384">
        <v>8</v>
      </c>
      <c r="BR384">
        <v>0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0</v>
      </c>
      <c r="CA384">
        <v>0</v>
      </c>
      <c r="CE384">
        <v>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308"/>
        <v>196.01</v>
      </c>
      <c r="CQ384">
        <f t="shared" si="309"/>
        <v>196.00829999999999</v>
      </c>
      <c r="CR384">
        <f t="shared" si="310"/>
        <v>0</v>
      </c>
      <c r="CS384">
        <f t="shared" si="311"/>
        <v>0</v>
      </c>
      <c r="CT384">
        <f t="shared" si="312"/>
        <v>0</v>
      </c>
      <c r="CU384">
        <f t="shared" si="313"/>
        <v>0</v>
      </c>
      <c r="CV384">
        <f t="shared" si="314"/>
        <v>0</v>
      </c>
      <c r="CW384">
        <f t="shared" si="315"/>
        <v>0</v>
      </c>
      <c r="CX384">
        <f t="shared" si="316"/>
        <v>4.34</v>
      </c>
      <c r="CY384">
        <f t="shared" si="317"/>
        <v>0</v>
      </c>
      <c r="CZ384">
        <f t="shared" si="318"/>
        <v>0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0</v>
      </c>
      <c r="DO384">
        <v>0</v>
      </c>
      <c r="DP384">
        <v>1</v>
      </c>
      <c r="DQ384">
        <v>1</v>
      </c>
      <c r="DU384">
        <v>1013</v>
      </c>
      <c r="DV384" t="s">
        <v>170</v>
      </c>
      <c r="DW384" t="s">
        <v>170</v>
      </c>
      <c r="DX384">
        <v>1</v>
      </c>
      <c r="DZ384" t="s">
        <v>3</v>
      </c>
      <c r="EA384" t="s">
        <v>3</v>
      </c>
      <c r="EB384" t="s">
        <v>3</v>
      </c>
      <c r="EC384" t="s">
        <v>3</v>
      </c>
      <c r="EE384">
        <v>29085443</v>
      </c>
      <c r="EF384">
        <v>8</v>
      </c>
      <c r="EG384" t="s">
        <v>144</v>
      </c>
      <c r="EH384">
        <v>0</v>
      </c>
      <c r="EI384" t="s">
        <v>3</v>
      </c>
      <c r="EJ384">
        <v>1</v>
      </c>
      <c r="EK384">
        <v>500001</v>
      </c>
      <c r="EL384" t="s">
        <v>145</v>
      </c>
      <c r="EM384" t="s">
        <v>146</v>
      </c>
      <c r="EO384" t="s">
        <v>3</v>
      </c>
      <c r="EQ384">
        <v>0</v>
      </c>
      <c r="ER384">
        <v>94.69</v>
      </c>
      <c r="ES384">
        <v>94.69</v>
      </c>
      <c r="ET384">
        <v>0</v>
      </c>
      <c r="EU384">
        <v>0</v>
      </c>
      <c r="EV384">
        <v>0</v>
      </c>
      <c r="EW384">
        <v>0</v>
      </c>
      <c r="EX384">
        <v>0</v>
      </c>
      <c r="FQ384">
        <v>0</v>
      </c>
      <c r="FR384">
        <f t="shared" si="319"/>
        <v>0</v>
      </c>
      <c r="FS384">
        <v>0</v>
      </c>
      <c r="FX384">
        <v>0</v>
      </c>
      <c r="FY384">
        <v>0</v>
      </c>
      <c r="GA384" t="s">
        <v>3</v>
      </c>
      <c r="GD384">
        <v>1</v>
      </c>
      <c r="GF384">
        <v>-1252999712</v>
      </c>
      <c r="GG384">
        <v>2</v>
      </c>
      <c r="GH384">
        <v>1</v>
      </c>
      <c r="GI384">
        <v>2</v>
      </c>
      <c r="GJ384">
        <v>0</v>
      </c>
      <c r="GK384">
        <v>0</v>
      </c>
      <c r="GL384">
        <f t="shared" si="320"/>
        <v>0</v>
      </c>
      <c r="GM384">
        <f t="shared" si="321"/>
        <v>196.01</v>
      </c>
      <c r="GN384">
        <f t="shared" si="322"/>
        <v>196.01</v>
      </c>
      <c r="GO384">
        <f t="shared" si="323"/>
        <v>0</v>
      </c>
      <c r="GP384">
        <f t="shared" si="324"/>
        <v>0</v>
      </c>
      <c r="GR384">
        <v>0</v>
      </c>
      <c r="GS384">
        <v>3</v>
      </c>
      <c r="GT384">
        <v>0</v>
      </c>
      <c r="GU384" t="s">
        <v>3</v>
      </c>
      <c r="GV384">
        <f t="shared" si="325"/>
        <v>0</v>
      </c>
      <c r="GW384">
        <v>1</v>
      </c>
      <c r="GX384">
        <f t="shared" si="326"/>
        <v>0</v>
      </c>
      <c r="HA384">
        <v>0</v>
      </c>
      <c r="HB384">
        <v>0</v>
      </c>
      <c r="HC384">
        <f t="shared" si="327"/>
        <v>0</v>
      </c>
      <c r="HE384" t="s">
        <v>3</v>
      </c>
      <c r="HF384" t="s">
        <v>3</v>
      </c>
      <c r="IK384">
        <v>0</v>
      </c>
    </row>
    <row r="385" spans="1:245">
      <c r="A385">
        <v>18</v>
      </c>
      <c r="B385">
        <v>1</v>
      </c>
      <c r="C385">
        <v>380</v>
      </c>
      <c r="E385" t="s">
        <v>172</v>
      </c>
      <c r="F385" t="s">
        <v>173</v>
      </c>
      <c r="G385" t="s">
        <v>174</v>
      </c>
      <c r="H385" t="s">
        <v>155</v>
      </c>
      <c r="I385">
        <f>I383*J385</f>
        <v>2</v>
      </c>
      <c r="J385">
        <v>100</v>
      </c>
      <c r="O385">
        <f t="shared" si="291"/>
        <v>22135.05</v>
      </c>
      <c r="P385">
        <f t="shared" si="292"/>
        <v>22135.05</v>
      </c>
      <c r="Q385">
        <f t="shared" si="293"/>
        <v>0</v>
      </c>
      <c r="R385">
        <f t="shared" si="294"/>
        <v>0</v>
      </c>
      <c r="S385">
        <f t="shared" si="295"/>
        <v>0</v>
      </c>
      <c r="T385">
        <f t="shared" si="296"/>
        <v>0</v>
      </c>
      <c r="U385">
        <f t="shared" si="297"/>
        <v>0</v>
      </c>
      <c r="V385">
        <f t="shared" si="298"/>
        <v>0</v>
      </c>
      <c r="W385">
        <f t="shared" si="299"/>
        <v>415.44</v>
      </c>
      <c r="X385">
        <f t="shared" si="300"/>
        <v>0</v>
      </c>
      <c r="Y385">
        <f t="shared" si="301"/>
        <v>0</v>
      </c>
      <c r="AA385">
        <v>36401907</v>
      </c>
      <c r="AB385">
        <f t="shared" si="302"/>
        <v>4535.87</v>
      </c>
      <c r="AC385">
        <f t="shared" si="303"/>
        <v>4535.87</v>
      </c>
      <c r="AD385">
        <f>ROUND((((ET385)-(EU385))+AE385),2)</f>
        <v>0</v>
      </c>
      <c r="AE385">
        <f t="shared" si="328"/>
        <v>0</v>
      </c>
      <c r="AF385">
        <f t="shared" si="328"/>
        <v>0</v>
      </c>
      <c r="AG385">
        <f t="shared" si="305"/>
        <v>0</v>
      </c>
      <c r="AH385">
        <f t="shared" si="329"/>
        <v>0</v>
      </c>
      <c r="AI385">
        <f t="shared" si="329"/>
        <v>0</v>
      </c>
      <c r="AJ385">
        <f t="shared" si="307"/>
        <v>207.72</v>
      </c>
      <c r="AK385">
        <v>4535.87</v>
      </c>
      <c r="AL385">
        <v>4535.87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207.72</v>
      </c>
      <c r="AT385">
        <v>0</v>
      </c>
      <c r="AU385">
        <v>0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v>2.44</v>
      </c>
      <c r="BD385" t="s">
        <v>3</v>
      </c>
      <c r="BE385" t="s">
        <v>3</v>
      </c>
      <c r="BF385" t="s">
        <v>3</v>
      </c>
      <c r="BG385" t="s">
        <v>3</v>
      </c>
      <c r="BH385">
        <v>3</v>
      </c>
      <c r="BI385">
        <v>1</v>
      </c>
      <c r="BJ385" t="s">
        <v>175</v>
      </c>
      <c r="BM385">
        <v>500001</v>
      </c>
      <c r="BN385">
        <v>0</v>
      </c>
      <c r="BO385" t="s">
        <v>173</v>
      </c>
      <c r="BP385">
        <v>1</v>
      </c>
      <c r="BQ385">
        <v>8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0</v>
      </c>
      <c r="CA385">
        <v>0</v>
      </c>
      <c r="CE385">
        <v>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308"/>
        <v>22135.05</v>
      </c>
      <c r="CQ385">
        <f t="shared" si="309"/>
        <v>11067.522799999999</v>
      </c>
      <c r="CR385">
        <f t="shared" si="310"/>
        <v>0</v>
      </c>
      <c r="CS385">
        <f t="shared" si="311"/>
        <v>0</v>
      </c>
      <c r="CT385">
        <f t="shared" si="312"/>
        <v>0</v>
      </c>
      <c r="CU385">
        <f t="shared" si="313"/>
        <v>0</v>
      </c>
      <c r="CV385">
        <f t="shared" si="314"/>
        <v>0</v>
      </c>
      <c r="CW385">
        <f t="shared" si="315"/>
        <v>0</v>
      </c>
      <c r="CX385">
        <f t="shared" si="316"/>
        <v>207.72</v>
      </c>
      <c r="CY385">
        <f t="shared" si="317"/>
        <v>0</v>
      </c>
      <c r="CZ385">
        <f t="shared" si="318"/>
        <v>0</v>
      </c>
      <c r="DC385" t="s">
        <v>3</v>
      </c>
      <c r="DD385" t="s">
        <v>3</v>
      </c>
      <c r="DE385" t="s">
        <v>3</v>
      </c>
      <c r="DF385" t="s">
        <v>3</v>
      </c>
      <c r="DG385" t="s">
        <v>3</v>
      </c>
      <c r="DH385" t="s">
        <v>3</v>
      </c>
      <c r="DI385" t="s">
        <v>3</v>
      </c>
      <c r="DJ385" t="s">
        <v>3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1005</v>
      </c>
      <c r="DV385" t="s">
        <v>155</v>
      </c>
      <c r="DW385" t="s">
        <v>155</v>
      </c>
      <c r="DX385">
        <v>1</v>
      </c>
      <c r="DZ385" t="s">
        <v>3</v>
      </c>
      <c r="EA385" t="s">
        <v>3</v>
      </c>
      <c r="EB385" t="s">
        <v>3</v>
      </c>
      <c r="EC385" t="s">
        <v>3</v>
      </c>
      <c r="EE385">
        <v>29085443</v>
      </c>
      <c r="EF385">
        <v>8</v>
      </c>
      <c r="EG385" t="s">
        <v>144</v>
      </c>
      <c r="EH385">
        <v>0</v>
      </c>
      <c r="EI385" t="s">
        <v>3</v>
      </c>
      <c r="EJ385">
        <v>1</v>
      </c>
      <c r="EK385">
        <v>500001</v>
      </c>
      <c r="EL385" t="s">
        <v>145</v>
      </c>
      <c r="EM385" t="s">
        <v>146</v>
      </c>
      <c r="EO385" t="s">
        <v>3</v>
      </c>
      <c r="EQ385">
        <v>0</v>
      </c>
      <c r="ER385">
        <v>4535.87</v>
      </c>
      <c r="ES385">
        <v>4535.87</v>
      </c>
      <c r="ET385">
        <v>0</v>
      </c>
      <c r="EU385">
        <v>0</v>
      </c>
      <c r="EV385">
        <v>0</v>
      </c>
      <c r="EW385">
        <v>0</v>
      </c>
      <c r="EX385">
        <v>0</v>
      </c>
      <c r="FQ385">
        <v>0</v>
      </c>
      <c r="FR385">
        <f t="shared" si="319"/>
        <v>0</v>
      </c>
      <c r="FS385">
        <v>0</v>
      </c>
      <c r="FX385">
        <v>0</v>
      </c>
      <c r="FY385">
        <v>0</v>
      </c>
      <c r="GA385" t="s">
        <v>3</v>
      </c>
      <c r="GD385">
        <v>1</v>
      </c>
      <c r="GF385">
        <v>-1775669208</v>
      </c>
      <c r="GG385">
        <v>2</v>
      </c>
      <c r="GH385">
        <v>1</v>
      </c>
      <c r="GI385">
        <v>2</v>
      </c>
      <c r="GJ385">
        <v>0</v>
      </c>
      <c r="GK385">
        <v>0</v>
      </c>
      <c r="GL385">
        <f t="shared" si="320"/>
        <v>0</v>
      </c>
      <c r="GM385">
        <f t="shared" si="321"/>
        <v>22135.05</v>
      </c>
      <c r="GN385">
        <f t="shared" si="322"/>
        <v>22135.05</v>
      </c>
      <c r="GO385">
        <f t="shared" si="323"/>
        <v>0</v>
      </c>
      <c r="GP385">
        <f t="shared" si="324"/>
        <v>0</v>
      </c>
      <c r="GR385">
        <v>0</v>
      </c>
      <c r="GS385">
        <v>3</v>
      </c>
      <c r="GT385">
        <v>0</v>
      </c>
      <c r="GU385" t="s">
        <v>3</v>
      </c>
      <c r="GV385">
        <f t="shared" si="325"/>
        <v>0</v>
      </c>
      <c r="GW385">
        <v>1</v>
      </c>
      <c r="GX385">
        <f t="shared" si="326"/>
        <v>0</v>
      </c>
      <c r="HA385">
        <v>0</v>
      </c>
      <c r="HB385">
        <v>0</v>
      </c>
      <c r="HC385">
        <f t="shared" si="327"/>
        <v>0</v>
      </c>
      <c r="HE385" t="s">
        <v>3</v>
      </c>
      <c r="HF385" t="s">
        <v>3</v>
      </c>
      <c r="IK385">
        <v>0</v>
      </c>
    </row>
    <row r="386" spans="1:245">
      <c r="A386">
        <v>18</v>
      </c>
      <c r="B386">
        <v>1</v>
      </c>
      <c r="C386">
        <v>379</v>
      </c>
      <c r="E386" t="s">
        <v>176</v>
      </c>
      <c r="F386" t="s">
        <v>177</v>
      </c>
      <c r="G386" t="s">
        <v>178</v>
      </c>
      <c r="H386" t="s">
        <v>155</v>
      </c>
      <c r="I386">
        <f>I383*J386</f>
        <v>-2</v>
      </c>
      <c r="J386">
        <v>-100</v>
      </c>
      <c r="O386">
        <f t="shared" si="291"/>
        <v>-2078.2800000000002</v>
      </c>
      <c r="P386">
        <f t="shared" si="292"/>
        <v>-2078.2800000000002</v>
      </c>
      <c r="Q386">
        <f t="shared" si="293"/>
        <v>0</v>
      </c>
      <c r="R386">
        <f t="shared" si="294"/>
        <v>0</v>
      </c>
      <c r="S386">
        <f t="shared" si="295"/>
        <v>0</v>
      </c>
      <c r="T386">
        <f t="shared" si="296"/>
        <v>0</v>
      </c>
      <c r="U386">
        <f t="shared" si="297"/>
        <v>0</v>
      </c>
      <c r="V386">
        <f t="shared" si="298"/>
        <v>0</v>
      </c>
      <c r="W386">
        <f t="shared" si="299"/>
        <v>0</v>
      </c>
      <c r="X386">
        <f t="shared" si="300"/>
        <v>0</v>
      </c>
      <c r="Y386">
        <f t="shared" si="301"/>
        <v>0</v>
      </c>
      <c r="AA386">
        <v>36401907</v>
      </c>
      <c r="AB386">
        <f t="shared" si="302"/>
        <v>207</v>
      </c>
      <c r="AC386">
        <f t="shared" si="303"/>
        <v>207</v>
      </c>
      <c r="AD386">
        <f>ROUND((((ET386)-(EU386))+AE386),2)</f>
        <v>0</v>
      </c>
      <c r="AE386">
        <f t="shared" si="328"/>
        <v>0</v>
      </c>
      <c r="AF386">
        <f t="shared" si="328"/>
        <v>0</v>
      </c>
      <c r="AG386">
        <f t="shared" si="305"/>
        <v>0</v>
      </c>
      <c r="AH386">
        <f t="shared" si="329"/>
        <v>0</v>
      </c>
      <c r="AI386">
        <f t="shared" si="329"/>
        <v>0</v>
      </c>
      <c r="AJ386">
        <f t="shared" si="307"/>
        <v>0</v>
      </c>
      <c r="AK386">
        <v>207</v>
      </c>
      <c r="AL386">
        <v>207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1</v>
      </c>
      <c r="AW386">
        <v>1</v>
      </c>
      <c r="AZ386">
        <v>1</v>
      </c>
      <c r="BA386">
        <v>1</v>
      </c>
      <c r="BB386">
        <v>1</v>
      </c>
      <c r="BC386">
        <v>5.0199999999999996</v>
      </c>
      <c r="BD386" t="s">
        <v>3</v>
      </c>
      <c r="BE386" t="s">
        <v>3</v>
      </c>
      <c r="BF386" t="s">
        <v>3</v>
      </c>
      <c r="BG386" t="s">
        <v>3</v>
      </c>
      <c r="BH386">
        <v>3</v>
      </c>
      <c r="BI386">
        <v>1</v>
      </c>
      <c r="BJ386" t="s">
        <v>179</v>
      </c>
      <c r="BM386">
        <v>500001</v>
      </c>
      <c r="BN386">
        <v>0</v>
      </c>
      <c r="BO386" t="s">
        <v>177</v>
      </c>
      <c r="BP386">
        <v>1</v>
      </c>
      <c r="BQ386">
        <v>8</v>
      </c>
      <c r="BR386">
        <v>1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0</v>
      </c>
      <c r="CA386">
        <v>0</v>
      </c>
      <c r="CE386">
        <v>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308"/>
        <v>-2078.2800000000002</v>
      </c>
      <c r="CQ386">
        <f t="shared" si="309"/>
        <v>1039.1399999999999</v>
      </c>
      <c r="CR386">
        <f t="shared" si="310"/>
        <v>0</v>
      </c>
      <c r="CS386">
        <f t="shared" si="311"/>
        <v>0</v>
      </c>
      <c r="CT386">
        <f t="shared" si="312"/>
        <v>0</v>
      </c>
      <c r="CU386">
        <f t="shared" si="313"/>
        <v>0</v>
      </c>
      <c r="CV386">
        <f t="shared" si="314"/>
        <v>0</v>
      </c>
      <c r="CW386">
        <f t="shared" si="315"/>
        <v>0</v>
      </c>
      <c r="CX386">
        <f t="shared" si="316"/>
        <v>0</v>
      </c>
      <c r="CY386">
        <f t="shared" si="317"/>
        <v>0</v>
      </c>
      <c r="CZ386">
        <f t="shared" si="318"/>
        <v>0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1005</v>
      </c>
      <c r="DV386" t="s">
        <v>155</v>
      </c>
      <c r="DW386" t="s">
        <v>155</v>
      </c>
      <c r="DX386">
        <v>1</v>
      </c>
      <c r="DZ386" t="s">
        <v>3</v>
      </c>
      <c r="EA386" t="s">
        <v>3</v>
      </c>
      <c r="EB386" t="s">
        <v>3</v>
      </c>
      <c r="EC386" t="s">
        <v>3</v>
      </c>
      <c r="EE386">
        <v>29085443</v>
      </c>
      <c r="EF386">
        <v>8</v>
      </c>
      <c r="EG386" t="s">
        <v>144</v>
      </c>
      <c r="EH386">
        <v>0</v>
      </c>
      <c r="EI386" t="s">
        <v>3</v>
      </c>
      <c r="EJ386">
        <v>1</v>
      </c>
      <c r="EK386">
        <v>500001</v>
      </c>
      <c r="EL386" t="s">
        <v>145</v>
      </c>
      <c r="EM386" t="s">
        <v>146</v>
      </c>
      <c r="EO386" t="s">
        <v>3</v>
      </c>
      <c r="EQ386">
        <v>32768</v>
      </c>
      <c r="ER386">
        <v>207</v>
      </c>
      <c r="ES386">
        <v>207</v>
      </c>
      <c r="ET386">
        <v>0</v>
      </c>
      <c r="EU386">
        <v>0</v>
      </c>
      <c r="EV386">
        <v>0</v>
      </c>
      <c r="EW386">
        <v>0</v>
      </c>
      <c r="EX386">
        <v>0</v>
      </c>
      <c r="FQ386">
        <v>0</v>
      </c>
      <c r="FR386">
        <f t="shared" si="319"/>
        <v>0</v>
      </c>
      <c r="FS386">
        <v>0</v>
      </c>
      <c r="FX386">
        <v>0</v>
      </c>
      <c r="FY386">
        <v>0</v>
      </c>
      <c r="GA386" t="s">
        <v>3</v>
      </c>
      <c r="GD386">
        <v>1</v>
      </c>
      <c r="GF386">
        <v>-172969429</v>
      </c>
      <c r="GG386">
        <v>2</v>
      </c>
      <c r="GH386">
        <v>1</v>
      </c>
      <c r="GI386">
        <v>2</v>
      </c>
      <c r="GJ386">
        <v>0</v>
      </c>
      <c r="GK386">
        <v>0</v>
      </c>
      <c r="GL386">
        <f t="shared" si="320"/>
        <v>0</v>
      </c>
      <c r="GM386">
        <f t="shared" si="321"/>
        <v>-2078.2800000000002</v>
      </c>
      <c r="GN386">
        <f t="shared" si="322"/>
        <v>-2078.2800000000002</v>
      </c>
      <c r="GO386">
        <f t="shared" si="323"/>
        <v>0</v>
      </c>
      <c r="GP386">
        <f t="shared" si="324"/>
        <v>0</v>
      </c>
      <c r="GR386">
        <v>0</v>
      </c>
      <c r="GS386">
        <v>0</v>
      </c>
      <c r="GT386">
        <v>0</v>
      </c>
      <c r="GU386" t="s">
        <v>3</v>
      </c>
      <c r="GV386">
        <f t="shared" si="325"/>
        <v>0</v>
      </c>
      <c r="GW386">
        <v>1</v>
      </c>
      <c r="GX386">
        <f t="shared" si="326"/>
        <v>0</v>
      </c>
      <c r="HA386">
        <v>0</v>
      </c>
      <c r="HB386">
        <v>0</v>
      </c>
      <c r="HC386">
        <f t="shared" si="327"/>
        <v>0</v>
      </c>
      <c r="HE386" t="s">
        <v>3</v>
      </c>
      <c r="HF386" t="s">
        <v>3</v>
      </c>
      <c r="IK386">
        <v>0</v>
      </c>
    </row>
    <row r="387" spans="1:245">
      <c r="A387">
        <v>17</v>
      </c>
      <c r="B387">
        <v>1</v>
      </c>
      <c r="C387">
        <f>ROW(SmtRes!A387)</f>
        <v>387</v>
      </c>
      <c r="D387">
        <f>ROW(EtalonRes!A374)</f>
        <v>374</v>
      </c>
      <c r="E387" t="s">
        <v>49</v>
      </c>
      <c r="F387" t="s">
        <v>184</v>
      </c>
      <c r="G387" t="s">
        <v>185</v>
      </c>
      <c r="H387" t="s">
        <v>186</v>
      </c>
      <c r="I387">
        <f>ROUND(14/100,9)</f>
        <v>0.14000000000000001</v>
      </c>
      <c r="J387">
        <v>0</v>
      </c>
      <c r="O387">
        <f t="shared" si="291"/>
        <v>2543.4</v>
      </c>
      <c r="P387">
        <f t="shared" si="292"/>
        <v>850.31</v>
      </c>
      <c r="Q387">
        <f t="shared" si="293"/>
        <v>57.66</v>
      </c>
      <c r="R387">
        <f t="shared" si="294"/>
        <v>14.18</v>
      </c>
      <c r="S387">
        <f t="shared" si="295"/>
        <v>1635.43</v>
      </c>
      <c r="T387">
        <f t="shared" si="296"/>
        <v>0</v>
      </c>
      <c r="U387">
        <f t="shared" si="297"/>
        <v>5.7541400000000005</v>
      </c>
      <c r="V387">
        <f t="shared" si="298"/>
        <v>3.15E-2</v>
      </c>
      <c r="W387">
        <f t="shared" si="299"/>
        <v>0</v>
      </c>
      <c r="X387">
        <f t="shared" si="300"/>
        <v>1550.63</v>
      </c>
      <c r="Y387">
        <f t="shared" si="301"/>
        <v>841.3</v>
      </c>
      <c r="AA387">
        <v>36401907</v>
      </c>
      <c r="AB387">
        <f t="shared" si="302"/>
        <v>2121.66</v>
      </c>
      <c r="AC387">
        <f t="shared" si="303"/>
        <v>1735.32</v>
      </c>
      <c r="AD387">
        <f>ROUND(((((ET387*1.25))-((EU387*1.25)))+AE387),2)</f>
        <v>35.75</v>
      </c>
      <c r="AE387">
        <f>ROUND(((EU387*1.25)),2)</f>
        <v>3.04</v>
      </c>
      <c r="AF387">
        <f>ROUND(((EV387*1.15)),2)</f>
        <v>350.59</v>
      </c>
      <c r="AG387">
        <f t="shared" si="305"/>
        <v>0</v>
      </c>
      <c r="AH387">
        <f>((EW387*1.15))</f>
        <v>41.100999999999999</v>
      </c>
      <c r="AI387">
        <f>((EX387*1.25))</f>
        <v>0.22499999999999998</v>
      </c>
      <c r="AJ387">
        <f t="shared" si="307"/>
        <v>0</v>
      </c>
      <c r="AK387">
        <v>2068.7800000000002</v>
      </c>
      <c r="AL387">
        <v>1735.32</v>
      </c>
      <c r="AM387">
        <v>28.6</v>
      </c>
      <c r="AN387">
        <v>2.4300000000000002</v>
      </c>
      <c r="AO387">
        <v>304.86</v>
      </c>
      <c r="AP387">
        <v>0</v>
      </c>
      <c r="AQ387">
        <v>35.74</v>
      </c>
      <c r="AR387">
        <v>0.18</v>
      </c>
      <c r="AS387">
        <v>0</v>
      </c>
      <c r="AT387">
        <v>94</v>
      </c>
      <c r="AU387">
        <v>51</v>
      </c>
      <c r="AV387">
        <v>1</v>
      </c>
      <c r="AW387">
        <v>1</v>
      </c>
      <c r="AZ387">
        <v>1</v>
      </c>
      <c r="BA387">
        <v>33.32</v>
      </c>
      <c r="BB387">
        <v>11.52</v>
      </c>
      <c r="BC387">
        <v>3.5</v>
      </c>
      <c r="BD387" t="s">
        <v>3</v>
      </c>
      <c r="BE387" t="s">
        <v>3</v>
      </c>
      <c r="BF387" t="s">
        <v>3</v>
      </c>
      <c r="BG387" t="s">
        <v>3</v>
      </c>
      <c r="BH387">
        <v>0</v>
      </c>
      <c r="BI387">
        <v>1</v>
      </c>
      <c r="BJ387" t="s">
        <v>187</v>
      </c>
      <c r="BM387">
        <v>11001</v>
      </c>
      <c r="BN387">
        <v>0</v>
      </c>
      <c r="BO387" t="s">
        <v>184</v>
      </c>
      <c r="BP387">
        <v>1</v>
      </c>
      <c r="BQ387">
        <v>2</v>
      </c>
      <c r="BR387">
        <v>0</v>
      </c>
      <c r="BS387">
        <v>33.32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123</v>
      </c>
      <c r="CA387">
        <v>75</v>
      </c>
      <c r="CE387">
        <v>0</v>
      </c>
      <c r="CF387">
        <v>0</v>
      </c>
      <c r="CG387">
        <v>0</v>
      </c>
      <c r="CM387">
        <v>0</v>
      </c>
      <c r="CN387" t="s">
        <v>904</v>
      </c>
      <c r="CO387">
        <v>0</v>
      </c>
      <c r="CP387">
        <f t="shared" si="308"/>
        <v>2543.4</v>
      </c>
      <c r="CQ387">
        <f t="shared" si="309"/>
        <v>6073.62</v>
      </c>
      <c r="CR387">
        <f t="shared" si="310"/>
        <v>411.84</v>
      </c>
      <c r="CS387">
        <f t="shared" si="311"/>
        <v>101.2928</v>
      </c>
      <c r="CT387">
        <f t="shared" si="312"/>
        <v>11681.658799999999</v>
      </c>
      <c r="CU387">
        <f t="shared" si="313"/>
        <v>0</v>
      </c>
      <c r="CV387">
        <f t="shared" si="314"/>
        <v>41.100999999999999</v>
      </c>
      <c r="CW387">
        <f t="shared" si="315"/>
        <v>0.22499999999999998</v>
      </c>
      <c r="CX387">
        <f t="shared" si="316"/>
        <v>0</v>
      </c>
      <c r="CY387">
        <f t="shared" si="317"/>
        <v>1550.6334000000002</v>
      </c>
      <c r="CZ387">
        <f t="shared" si="318"/>
        <v>841.30110000000002</v>
      </c>
      <c r="DC387" t="s">
        <v>3</v>
      </c>
      <c r="DD387" t="s">
        <v>3</v>
      </c>
      <c r="DE387" t="s">
        <v>133</v>
      </c>
      <c r="DF387" t="s">
        <v>133</v>
      </c>
      <c r="DG387" t="s">
        <v>134</v>
      </c>
      <c r="DH387" t="s">
        <v>3</v>
      </c>
      <c r="DI387" t="s">
        <v>134</v>
      </c>
      <c r="DJ387" t="s">
        <v>133</v>
      </c>
      <c r="DK387" t="s">
        <v>3</v>
      </c>
      <c r="DL387" t="s">
        <v>3</v>
      </c>
      <c r="DM387" t="s">
        <v>3</v>
      </c>
      <c r="DN387">
        <v>0</v>
      </c>
      <c r="DO387">
        <v>0</v>
      </c>
      <c r="DP387">
        <v>1</v>
      </c>
      <c r="DQ387">
        <v>1</v>
      </c>
      <c r="DU387">
        <v>1013</v>
      </c>
      <c r="DV387" t="s">
        <v>186</v>
      </c>
      <c r="DW387" t="s">
        <v>186</v>
      </c>
      <c r="DX387">
        <v>1</v>
      </c>
      <c r="DZ387" t="s">
        <v>3</v>
      </c>
      <c r="EA387" t="s">
        <v>3</v>
      </c>
      <c r="EB387" t="s">
        <v>3</v>
      </c>
      <c r="EC387" t="s">
        <v>3</v>
      </c>
      <c r="EE387">
        <v>29085511</v>
      </c>
      <c r="EF387">
        <v>2</v>
      </c>
      <c r="EG387" t="s">
        <v>135</v>
      </c>
      <c r="EH387">
        <v>0</v>
      </c>
      <c r="EI387" t="s">
        <v>3</v>
      </c>
      <c r="EJ387">
        <v>1</v>
      </c>
      <c r="EK387">
        <v>11001</v>
      </c>
      <c r="EL387" t="s">
        <v>23</v>
      </c>
      <c r="EM387" t="s">
        <v>188</v>
      </c>
      <c r="EO387" t="s">
        <v>138</v>
      </c>
      <c r="EQ387">
        <v>0</v>
      </c>
      <c r="ER387">
        <v>2068.7800000000002</v>
      </c>
      <c r="ES387">
        <v>1735.32</v>
      </c>
      <c r="ET387">
        <v>28.6</v>
      </c>
      <c r="EU387">
        <v>2.4300000000000002</v>
      </c>
      <c r="EV387">
        <v>304.86</v>
      </c>
      <c r="EW387">
        <v>35.74</v>
      </c>
      <c r="EX387">
        <v>0.18</v>
      </c>
      <c r="EY387">
        <v>0</v>
      </c>
      <c r="FQ387">
        <v>0</v>
      </c>
      <c r="FR387">
        <f t="shared" si="319"/>
        <v>0</v>
      </c>
      <c r="FS387">
        <v>0</v>
      </c>
      <c r="FT387" t="s">
        <v>139</v>
      </c>
      <c r="FU387" t="s">
        <v>25</v>
      </c>
      <c r="FV387" t="s">
        <v>25</v>
      </c>
      <c r="FW387" t="s">
        <v>26</v>
      </c>
      <c r="FX387">
        <v>110.7</v>
      </c>
      <c r="FY387">
        <v>63.75</v>
      </c>
      <c r="GA387" t="s">
        <v>3</v>
      </c>
      <c r="GD387">
        <v>1</v>
      </c>
      <c r="GF387">
        <v>-1478680915</v>
      </c>
      <c r="GG387">
        <v>2</v>
      </c>
      <c r="GH387">
        <v>1</v>
      </c>
      <c r="GI387">
        <v>2</v>
      </c>
      <c r="GJ387">
        <v>0</v>
      </c>
      <c r="GK387">
        <v>0</v>
      </c>
      <c r="GL387">
        <f t="shared" si="320"/>
        <v>0</v>
      </c>
      <c r="GM387">
        <f t="shared" si="321"/>
        <v>4935.33</v>
      </c>
      <c r="GN387">
        <f t="shared" si="322"/>
        <v>4935.33</v>
      </c>
      <c r="GO387">
        <f t="shared" si="323"/>
        <v>0</v>
      </c>
      <c r="GP387">
        <f t="shared" si="324"/>
        <v>0</v>
      </c>
      <c r="GR387">
        <v>0</v>
      </c>
      <c r="GS387">
        <v>3</v>
      </c>
      <c r="GT387">
        <v>0</v>
      </c>
      <c r="GU387" t="s">
        <v>3</v>
      </c>
      <c r="GV387">
        <f t="shared" si="325"/>
        <v>0</v>
      </c>
      <c r="GW387">
        <v>1</v>
      </c>
      <c r="GX387">
        <f t="shared" si="326"/>
        <v>0</v>
      </c>
      <c r="HA387">
        <v>0</v>
      </c>
      <c r="HB387">
        <v>0</v>
      </c>
      <c r="HC387">
        <f t="shared" si="327"/>
        <v>0</v>
      </c>
      <c r="HE387" t="s">
        <v>3</v>
      </c>
      <c r="HF387" t="s">
        <v>3</v>
      </c>
      <c r="IK387">
        <v>0</v>
      </c>
    </row>
    <row r="388" spans="1:245">
      <c r="A388">
        <v>17</v>
      </c>
      <c r="B388">
        <v>1</v>
      </c>
      <c r="C388">
        <f>ROW(SmtRes!A395)</f>
        <v>395</v>
      </c>
      <c r="D388">
        <f>ROW(EtalonRes!A382)</f>
        <v>382</v>
      </c>
      <c r="E388" t="s">
        <v>55</v>
      </c>
      <c r="F388" t="s">
        <v>189</v>
      </c>
      <c r="G388" t="s">
        <v>190</v>
      </c>
      <c r="H388" t="s">
        <v>38</v>
      </c>
      <c r="I388">
        <f>ROUND(14/100,9)</f>
        <v>0.14000000000000001</v>
      </c>
      <c r="J388">
        <v>0</v>
      </c>
      <c r="O388">
        <f t="shared" si="291"/>
        <v>8796.4500000000007</v>
      </c>
      <c r="P388">
        <f t="shared" si="292"/>
        <v>5820.14</v>
      </c>
      <c r="Q388">
        <f t="shared" si="293"/>
        <v>197.82</v>
      </c>
      <c r="R388">
        <f t="shared" si="294"/>
        <v>45.67</v>
      </c>
      <c r="S388">
        <f t="shared" si="295"/>
        <v>2778.49</v>
      </c>
      <c r="T388">
        <f t="shared" si="296"/>
        <v>0</v>
      </c>
      <c r="U388">
        <f t="shared" si="297"/>
        <v>9.7759199999999993</v>
      </c>
      <c r="V388">
        <f t="shared" si="298"/>
        <v>0.10150000000000001</v>
      </c>
      <c r="W388">
        <f t="shared" si="299"/>
        <v>0</v>
      </c>
      <c r="X388">
        <f t="shared" si="300"/>
        <v>2654.71</v>
      </c>
      <c r="Y388">
        <f t="shared" si="301"/>
        <v>1440.32</v>
      </c>
      <c r="AA388">
        <v>36401907</v>
      </c>
      <c r="AB388">
        <f t="shared" si="302"/>
        <v>7074.5</v>
      </c>
      <c r="AC388">
        <f t="shared" si="303"/>
        <v>6356.64</v>
      </c>
      <c r="AD388">
        <f>ROUND(((((ET388*1.25))-((EU388*1.25)))+AE388),2)</f>
        <v>122.23</v>
      </c>
      <c r="AE388">
        <f>ROUND(((EU388*1.25)),2)</f>
        <v>9.7899999999999991</v>
      </c>
      <c r="AF388">
        <f>ROUND(((EV388*1.15)),2)</f>
        <v>595.63</v>
      </c>
      <c r="AG388">
        <f t="shared" si="305"/>
        <v>0</v>
      </c>
      <c r="AH388">
        <f>((EW388*1.15))</f>
        <v>69.827999999999989</v>
      </c>
      <c r="AI388">
        <f>((EX388*1.25))</f>
        <v>0.72499999999999998</v>
      </c>
      <c r="AJ388">
        <f t="shared" si="307"/>
        <v>0</v>
      </c>
      <c r="AK388">
        <v>6972.36</v>
      </c>
      <c r="AL388">
        <v>6356.64</v>
      </c>
      <c r="AM388">
        <v>97.78</v>
      </c>
      <c r="AN388">
        <v>7.83</v>
      </c>
      <c r="AO388">
        <v>517.94000000000005</v>
      </c>
      <c r="AP388">
        <v>0</v>
      </c>
      <c r="AQ388">
        <v>60.72</v>
      </c>
      <c r="AR388">
        <v>0.57999999999999996</v>
      </c>
      <c r="AS388">
        <v>0</v>
      </c>
      <c r="AT388">
        <v>94</v>
      </c>
      <c r="AU388">
        <v>51</v>
      </c>
      <c r="AV388">
        <v>1</v>
      </c>
      <c r="AW388">
        <v>1</v>
      </c>
      <c r="AZ388">
        <v>1</v>
      </c>
      <c r="BA388">
        <v>33.32</v>
      </c>
      <c r="BB388">
        <v>11.56</v>
      </c>
      <c r="BC388">
        <v>6.54</v>
      </c>
      <c r="BD388" t="s">
        <v>3</v>
      </c>
      <c r="BE388" t="s">
        <v>3</v>
      </c>
      <c r="BF388" t="s">
        <v>3</v>
      </c>
      <c r="BG388" t="s">
        <v>3</v>
      </c>
      <c r="BH388">
        <v>0</v>
      </c>
      <c r="BI388">
        <v>1</v>
      </c>
      <c r="BJ388" t="s">
        <v>191</v>
      </c>
      <c r="BM388">
        <v>11001</v>
      </c>
      <c r="BN388">
        <v>0</v>
      </c>
      <c r="BO388" t="s">
        <v>189</v>
      </c>
      <c r="BP388">
        <v>1</v>
      </c>
      <c r="BQ388">
        <v>2</v>
      </c>
      <c r="BR388">
        <v>0</v>
      </c>
      <c r="BS388">
        <v>33.32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3</v>
      </c>
      <c r="BZ388">
        <v>123</v>
      </c>
      <c r="CA388">
        <v>75</v>
      </c>
      <c r="CE388">
        <v>0</v>
      </c>
      <c r="CF388">
        <v>0</v>
      </c>
      <c r="CG388">
        <v>0</v>
      </c>
      <c r="CM388">
        <v>0</v>
      </c>
      <c r="CN388" t="s">
        <v>3</v>
      </c>
      <c r="CO388">
        <v>0</v>
      </c>
      <c r="CP388">
        <f t="shared" si="308"/>
        <v>8796.4500000000007</v>
      </c>
      <c r="CQ388">
        <f t="shared" si="309"/>
        <v>41572.425600000002</v>
      </c>
      <c r="CR388">
        <f t="shared" si="310"/>
        <v>1412.9788000000001</v>
      </c>
      <c r="CS388">
        <f t="shared" si="311"/>
        <v>326.20279999999997</v>
      </c>
      <c r="CT388">
        <f t="shared" si="312"/>
        <v>19846.391599999999</v>
      </c>
      <c r="CU388">
        <f t="shared" si="313"/>
        <v>0</v>
      </c>
      <c r="CV388">
        <f t="shared" si="314"/>
        <v>69.827999999999989</v>
      </c>
      <c r="CW388">
        <f t="shared" si="315"/>
        <v>0.72499999999999998</v>
      </c>
      <c r="CX388">
        <f t="shared" si="316"/>
        <v>0</v>
      </c>
      <c r="CY388">
        <f t="shared" si="317"/>
        <v>2654.7103999999999</v>
      </c>
      <c r="CZ388">
        <f t="shared" si="318"/>
        <v>1440.3216</v>
      </c>
      <c r="DC388" t="s">
        <v>3</v>
      </c>
      <c r="DD388" t="s">
        <v>3</v>
      </c>
      <c r="DE388" t="s">
        <v>133</v>
      </c>
      <c r="DF388" t="s">
        <v>133</v>
      </c>
      <c r="DG388" t="s">
        <v>134</v>
      </c>
      <c r="DH388" t="s">
        <v>3</v>
      </c>
      <c r="DI388" t="s">
        <v>134</v>
      </c>
      <c r="DJ388" t="s">
        <v>133</v>
      </c>
      <c r="DK388" t="s">
        <v>3</v>
      </c>
      <c r="DL388" t="s">
        <v>3</v>
      </c>
      <c r="DM388" t="s">
        <v>3</v>
      </c>
      <c r="DN388">
        <v>0</v>
      </c>
      <c r="DO388">
        <v>0</v>
      </c>
      <c r="DP388">
        <v>1</v>
      </c>
      <c r="DQ388">
        <v>1</v>
      </c>
      <c r="DU388">
        <v>1013</v>
      </c>
      <c r="DV388" t="s">
        <v>38</v>
      </c>
      <c r="DW388" t="s">
        <v>38</v>
      </c>
      <c r="DX388">
        <v>1</v>
      </c>
      <c r="DZ388" t="s">
        <v>3</v>
      </c>
      <c r="EA388" t="s">
        <v>3</v>
      </c>
      <c r="EB388" t="s">
        <v>3</v>
      </c>
      <c r="EC388" t="s">
        <v>3</v>
      </c>
      <c r="EE388">
        <v>29085511</v>
      </c>
      <c r="EF388">
        <v>2</v>
      </c>
      <c r="EG388" t="s">
        <v>135</v>
      </c>
      <c r="EH388">
        <v>0</v>
      </c>
      <c r="EI388" t="s">
        <v>3</v>
      </c>
      <c r="EJ388">
        <v>1</v>
      </c>
      <c r="EK388">
        <v>11001</v>
      </c>
      <c r="EL388" t="s">
        <v>23</v>
      </c>
      <c r="EM388" t="s">
        <v>188</v>
      </c>
      <c r="EO388" t="s">
        <v>3</v>
      </c>
      <c r="EQ388">
        <v>0</v>
      </c>
      <c r="ER388">
        <v>6972.36</v>
      </c>
      <c r="ES388">
        <v>6356.64</v>
      </c>
      <c r="ET388">
        <v>97.78</v>
      </c>
      <c r="EU388">
        <v>7.83</v>
      </c>
      <c r="EV388">
        <v>517.94000000000005</v>
      </c>
      <c r="EW388">
        <v>60.72</v>
      </c>
      <c r="EX388">
        <v>0.57999999999999996</v>
      </c>
      <c r="EY388">
        <v>0</v>
      </c>
      <c r="FQ388">
        <v>0</v>
      </c>
      <c r="FR388">
        <f t="shared" si="319"/>
        <v>0</v>
      </c>
      <c r="FS388">
        <v>0</v>
      </c>
      <c r="FT388" t="s">
        <v>139</v>
      </c>
      <c r="FU388" t="s">
        <v>25</v>
      </c>
      <c r="FV388" t="s">
        <v>25</v>
      </c>
      <c r="FW388" t="s">
        <v>26</v>
      </c>
      <c r="FX388">
        <v>110.7</v>
      </c>
      <c r="FY388">
        <v>63.75</v>
      </c>
      <c r="GA388" t="s">
        <v>3</v>
      </c>
      <c r="GD388">
        <v>1</v>
      </c>
      <c r="GF388">
        <v>1837524583</v>
      </c>
      <c r="GG388">
        <v>2</v>
      </c>
      <c r="GH388">
        <v>1</v>
      </c>
      <c r="GI388">
        <v>2</v>
      </c>
      <c r="GJ388">
        <v>0</v>
      </c>
      <c r="GK388">
        <v>0</v>
      </c>
      <c r="GL388">
        <f t="shared" si="320"/>
        <v>0</v>
      </c>
      <c r="GM388">
        <f t="shared" si="321"/>
        <v>12891.48</v>
      </c>
      <c r="GN388">
        <f t="shared" si="322"/>
        <v>12891.48</v>
      </c>
      <c r="GO388">
        <f t="shared" si="323"/>
        <v>0</v>
      </c>
      <c r="GP388">
        <f t="shared" si="324"/>
        <v>0</v>
      </c>
      <c r="GR388">
        <v>0</v>
      </c>
      <c r="GS388">
        <v>3</v>
      </c>
      <c r="GT388">
        <v>0</v>
      </c>
      <c r="GU388" t="s">
        <v>3</v>
      </c>
      <c r="GV388">
        <f t="shared" si="325"/>
        <v>0</v>
      </c>
      <c r="GW388">
        <v>1</v>
      </c>
      <c r="GX388">
        <f t="shared" si="326"/>
        <v>0</v>
      </c>
      <c r="HA388">
        <v>0</v>
      </c>
      <c r="HB388">
        <v>0</v>
      </c>
      <c r="HC388">
        <f t="shared" si="327"/>
        <v>0</v>
      </c>
      <c r="HE388" t="s">
        <v>3</v>
      </c>
      <c r="HF388" t="s">
        <v>3</v>
      </c>
      <c r="IK388">
        <v>0</v>
      </c>
    </row>
    <row r="389" spans="1:245">
      <c r="A389">
        <v>17</v>
      </c>
      <c r="B389">
        <v>1</v>
      </c>
      <c r="C389">
        <f>ROW(SmtRes!A402)</f>
        <v>402</v>
      </c>
      <c r="D389">
        <f>ROW(EtalonRes!A389)</f>
        <v>389</v>
      </c>
      <c r="E389" t="s">
        <v>62</v>
      </c>
      <c r="F389" t="s">
        <v>192</v>
      </c>
      <c r="G389" t="s">
        <v>193</v>
      </c>
      <c r="H389" t="s">
        <v>186</v>
      </c>
      <c r="I389">
        <f>ROUND(14/100,9)</f>
        <v>0.14000000000000001</v>
      </c>
      <c r="J389">
        <v>0</v>
      </c>
      <c r="O389">
        <f t="shared" si="291"/>
        <v>7258.57</v>
      </c>
      <c r="P389">
        <f t="shared" si="292"/>
        <v>5174.95</v>
      </c>
      <c r="Q389">
        <f t="shared" si="293"/>
        <v>713.57</v>
      </c>
      <c r="R389">
        <f t="shared" si="294"/>
        <v>393.01</v>
      </c>
      <c r="S389">
        <f t="shared" si="295"/>
        <v>1370.05</v>
      </c>
      <c r="T389">
        <f t="shared" si="296"/>
        <v>0</v>
      </c>
      <c r="U389">
        <f t="shared" si="297"/>
        <v>5.0328600000000003</v>
      </c>
      <c r="V389">
        <f t="shared" si="298"/>
        <v>1.1725000000000001</v>
      </c>
      <c r="W389">
        <f t="shared" si="299"/>
        <v>0</v>
      </c>
      <c r="X389">
        <f t="shared" si="300"/>
        <v>1657.28</v>
      </c>
      <c r="Y389">
        <f t="shared" si="301"/>
        <v>899.16</v>
      </c>
      <c r="AA389">
        <v>36401907</v>
      </c>
      <c r="AB389">
        <f t="shared" si="302"/>
        <v>6346.71</v>
      </c>
      <c r="AC389">
        <f t="shared" si="303"/>
        <v>5583.68</v>
      </c>
      <c r="AD389">
        <f>ROUND(((((ET389*1.25))-((EU389*1.25)))+AE389),2)</f>
        <v>469.33</v>
      </c>
      <c r="AE389">
        <f>ROUND(((EU389*1.25)),2)</f>
        <v>84.25</v>
      </c>
      <c r="AF389">
        <f>ROUND(((EV389*1.15)),2)</f>
        <v>293.7</v>
      </c>
      <c r="AG389">
        <f t="shared" si="305"/>
        <v>0</v>
      </c>
      <c r="AH389">
        <f>((EW389*1.15))</f>
        <v>35.948999999999998</v>
      </c>
      <c r="AI389">
        <f>((EX389*1.25))</f>
        <v>8.375</v>
      </c>
      <c r="AJ389">
        <f t="shared" si="307"/>
        <v>0</v>
      </c>
      <c r="AK389">
        <v>6214.53</v>
      </c>
      <c r="AL389">
        <v>5583.68</v>
      </c>
      <c r="AM389">
        <v>375.46</v>
      </c>
      <c r="AN389">
        <v>67.400000000000006</v>
      </c>
      <c r="AO389">
        <v>255.39</v>
      </c>
      <c r="AP389">
        <v>0</v>
      </c>
      <c r="AQ389">
        <v>31.26</v>
      </c>
      <c r="AR389">
        <v>6.7</v>
      </c>
      <c r="AS389">
        <v>0</v>
      </c>
      <c r="AT389">
        <v>94</v>
      </c>
      <c r="AU389">
        <v>51</v>
      </c>
      <c r="AV389">
        <v>1</v>
      </c>
      <c r="AW389">
        <v>1</v>
      </c>
      <c r="AZ389">
        <v>1</v>
      </c>
      <c r="BA389">
        <v>33.32</v>
      </c>
      <c r="BB389">
        <v>10.86</v>
      </c>
      <c r="BC389">
        <v>6.62</v>
      </c>
      <c r="BD389" t="s">
        <v>3</v>
      </c>
      <c r="BE389" t="s">
        <v>3</v>
      </c>
      <c r="BF389" t="s">
        <v>3</v>
      </c>
      <c r="BG389" t="s">
        <v>3</v>
      </c>
      <c r="BH389">
        <v>0</v>
      </c>
      <c r="BI389">
        <v>1</v>
      </c>
      <c r="BJ389" t="s">
        <v>194</v>
      </c>
      <c r="BM389">
        <v>11001</v>
      </c>
      <c r="BN389">
        <v>0</v>
      </c>
      <c r="BO389" t="s">
        <v>192</v>
      </c>
      <c r="BP389">
        <v>1</v>
      </c>
      <c r="BQ389">
        <v>2</v>
      </c>
      <c r="BR389">
        <v>0</v>
      </c>
      <c r="BS389">
        <v>33.32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123</v>
      </c>
      <c r="CA389">
        <v>75</v>
      </c>
      <c r="CE389">
        <v>0</v>
      </c>
      <c r="CF389">
        <v>0</v>
      </c>
      <c r="CG389">
        <v>0</v>
      </c>
      <c r="CM389">
        <v>0</v>
      </c>
      <c r="CN389" t="s">
        <v>3</v>
      </c>
      <c r="CO389">
        <v>0</v>
      </c>
      <c r="CP389">
        <f t="shared" si="308"/>
        <v>7258.57</v>
      </c>
      <c r="CQ389">
        <f t="shared" si="309"/>
        <v>36963.961600000002</v>
      </c>
      <c r="CR389">
        <f t="shared" si="310"/>
        <v>5096.9237999999996</v>
      </c>
      <c r="CS389">
        <f t="shared" si="311"/>
        <v>2807.21</v>
      </c>
      <c r="CT389">
        <f t="shared" si="312"/>
        <v>9786.0839999999989</v>
      </c>
      <c r="CU389">
        <f t="shared" si="313"/>
        <v>0</v>
      </c>
      <c r="CV389">
        <f t="shared" si="314"/>
        <v>35.948999999999998</v>
      </c>
      <c r="CW389">
        <f t="shared" si="315"/>
        <v>8.375</v>
      </c>
      <c r="CX389">
        <f t="shared" si="316"/>
        <v>0</v>
      </c>
      <c r="CY389">
        <f t="shared" si="317"/>
        <v>1657.2763999999997</v>
      </c>
      <c r="CZ389">
        <f t="shared" si="318"/>
        <v>899.16059999999993</v>
      </c>
      <c r="DC389" t="s">
        <v>3</v>
      </c>
      <c r="DD389" t="s">
        <v>3</v>
      </c>
      <c r="DE389" t="s">
        <v>133</v>
      </c>
      <c r="DF389" t="s">
        <v>133</v>
      </c>
      <c r="DG389" t="s">
        <v>134</v>
      </c>
      <c r="DH389" t="s">
        <v>3</v>
      </c>
      <c r="DI389" t="s">
        <v>134</v>
      </c>
      <c r="DJ389" t="s">
        <v>133</v>
      </c>
      <c r="DK389" t="s">
        <v>3</v>
      </c>
      <c r="DL389" t="s">
        <v>3</v>
      </c>
      <c r="DM389" t="s">
        <v>3</v>
      </c>
      <c r="DN389">
        <v>0</v>
      </c>
      <c r="DO389">
        <v>0</v>
      </c>
      <c r="DP389">
        <v>1</v>
      </c>
      <c r="DQ389">
        <v>1</v>
      </c>
      <c r="DU389">
        <v>1013</v>
      </c>
      <c r="DV389" t="s">
        <v>186</v>
      </c>
      <c r="DW389" t="s">
        <v>186</v>
      </c>
      <c r="DX389">
        <v>1</v>
      </c>
      <c r="DZ389" t="s">
        <v>3</v>
      </c>
      <c r="EA389" t="s">
        <v>3</v>
      </c>
      <c r="EB389" t="s">
        <v>3</v>
      </c>
      <c r="EC389" t="s">
        <v>3</v>
      </c>
      <c r="EE389">
        <v>29085511</v>
      </c>
      <c r="EF389">
        <v>2</v>
      </c>
      <c r="EG389" t="s">
        <v>135</v>
      </c>
      <c r="EH389">
        <v>0</v>
      </c>
      <c r="EI389" t="s">
        <v>3</v>
      </c>
      <c r="EJ389">
        <v>1</v>
      </c>
      <c r="EK389">
        <v>11001</v>
      </c>
      <c r="EL389" t="s">
        <v>23</v>
      </c>
      <c r="EM389" t="s">
        <v>188</v>
      </c>
      <c r="EO389" t="s">
        <v>3</v>
      </c>
      <c r="EQ389">
        <v>0</v>
      </c>
      <c r="ER389">
        <v>6214.53</v>
      </c>
      <c r="ES389">
        <v>5583.68</v>
      </c>
      <c r="ET389">
        <v>375.46</v>
      </c>
      <c r="EU389">
        <v>67.400000000000006</v>
      </c>
      <c r="EV389">
        <v>255.39</v>
      </c>
      <c r="EW389">
        <v>31.26</v>
      </c>
      <c r="EX389">
        <v>6.7</v>
      </c>
      <c r="EY389">
        <v>0</v>
      </c>
      <c r="FQ389">
        <v>0</v>
      </c>
      <c r="FR389">
        <f t="shared" si="319"/>
        <v>0</v>
      </c>
      <c r="FS389">
        <v>0</v>
      </c>
      <c r="FT389" t="s">
        <v>139</v>
      </c>
      <c r="FU389" t="s">
        <v>25</v>
      </c>
      <c r="FV389" t="s">
        <v>25</v>
      </c>
      <c r="FW389" t="s">
        <v>26</v>
      </c>
      <c r="FX389">
        <v>110.7</v>
      </c>
      <c r="FY389">
        <v>63.75</v>
      </c>
      <c r="GA389" t="s">
        <v>3</v>
      </c>
      <c r="GD389">
        <v>1</v>
      </c>
      <c r="GF389">
        <v>1220877284</v>
      </c>
      <c r="GG389">
        <v>2</v>
      </c>
      <c r="GH389">
        <v>1</v>
      </c>
      <c r="GI389">
        <v>2</v>
      </c>
      <c r="GJ389">
        <v>0</v>
      </c>
      <c r="GK389">
        <v>0</v>
      </c>
      <c r="GL389">
        <f t="shared" si="320"/>
        <v>0</v>
      </c>
      <c r="GM389">
        <f t="shared" si="321"/>
        <v>9815.01</v>
      </c>
      <c r="GN389">
        <f t="shared" si="322"/>
        <v>9815.01</v>
      </c>
      <c r="GO389">
        <f t="shared" si="323"/>
        <v>0</v>
      </c>
      <c r="GP389">
        <f t="shared" si="324"/>
        <v>0</v>
      </c>
      <c r="GR389">
        <v>0</v>
      </c>
      <c r="GS389">
        <v>3</v>
      </c>
      <c r="GT389">
        <v>0</v>
      </c>
      <c r="GU389" t="s">
        <v>3</v>
      </c>
      <c r="GV389">
        <f t="shared" si="325"/>
        <v>0</v>
      </c>
      <c r="GW389">
        <v>1</v>
      </c>
      <c r="GX389">
        <f t="shared" si="326"/>
        <v>0</v>
      </c>
      <c r="HA389">
        <v>0</v>
      </c>
      <c r="HB389">
        <v>0</v>
      </c>
      <c r="HC389">
        <f t="shared" si="327"/>
        <v>0</v>
      </c>
      <c r="HE389" t="s">
        <v>3</v>
      </c>
      <c r="HF389" t="s">
        <v>3</v>
      </c>
      <c r="IK389">
        <v>0</v>
      </c>
    </row>
    <row r="390" spans="1:245">
      <c r="A390">
        <v>17</v>
      </c>
      <c r="B390">
        <v>1</v>
      </c>
      <c r="C390">
        <f>ROW(SmtRes!A411)</f>
        <v>411</v>
      </c>
      <c r="D390">
        <f>ROW(EtalonRes!A397)</f>
        <v>397</v>
      </c>
      <c r="E390" t="s">
        <v>67</v>
      </c>
      <c r="F390" t="s">
        <v>196</v>
      </c>
      <c r="G390" t="s">
        <v>197</v>
      </c>
      <c r="H390" t="s">
        <v>198</v>
      </c>
      <c r="I390">
        <f>ROUND(14/100,9)</f>
        <v>0.14000000000000001</v>
      </c>
      <c r="J390">
        <v>0</v>
      </c>
      <c r="O390">
        <f t="shared" si="291"/>
        <v>2916.96</v>
      </c>
      <c r="P390">
        <f t="shared" si="292"/>
        <v>835.93</v>
      </c>
      <c r="Q390">
        <f t="shared" si="293"/>
        <v>9.9499999999999993</v>
      </c>
      <c r="R390">
        <f t="shared" si="294"/>
        <v>3.17</v>
      </c>
      <c r="S390">
        <f t="shared" si="295"/>
        <v>2071.08</v>
      </c>
      <c r="T390">
        <f t="shared" si="296"/>
        <v>0</v>
      </c>
      <c r="U390">
        <f t="shared" si="297"/>
        <v>7.2868599999999999</v>
      </c>
      <c r="V390">
        <f t="shared" si="298"/>
        <v>7.000000000000001E-3</v>
      </c>
      <c r="W390">
        <f t="shared" si="299"/>
        <v>0</v>
      </c>
      <c r="X390">
        <f t="shared" si="300"/>
        <v>1949.8</v>
      </c>
      <c r="Y390">
        <f t="shared" si="301"/>
        <v>1057.8699999999999</v>
      </c>
      <c r="AA390">
        <v>36401907</v>
      </c>
      <c r="AB390">
        <f t="shared" si="302"/>
        <v>1239.96</v>
      </c>
      <c r="AC390">
        <f t="shared" si="303"/>
        <v>788.76</v>
      </c>
      <c r="AD390">
        <f>ROUND(((((ET390*1.25))-((EU390*1.25)))+AE390),2)</f>
        <v>7.22</v>
      </c>
      <c r="AE390">
        <f>ROUND(((EU390*1.25)),2)</f>
        <v>0.68</v>
      </c>
      <c r="AF390">
        <f>ROUND(((EV390*1.15)),2)</f>
        <v>443.98</v>
      </c>
      <c r="AG390">
        <f t="shared" si="305"/>
        <v>0</v>
      </c>
      <c r="AH390">
        <f>((EW390*1.15))</f>
        <v>52.048999999999992</v>
      </c>
      <c r="AI390">
        <f>((EX390*1.25))</f>
        <v>0.05</v>
      </c>
      <c r="AJ390">
        <f t="shared" si="307"/>
        <v>0</v>
      </c>
      <c r="AK390">
        <v>1180.5999999999999</v>
      </c>
      <c r="AL390">
        <v>788.76</v>
      </c>
      <c r="AM390">
        <v>5.77</v>
      </c>
      <c r="AN390">
        <v>0.54</v>
      </c>
      <c r="AO390">
        <v>386.07</v>
      </c>
      <c r="AP390">
        <v>0</v>
      </c>
      <c r="AQ390">
        <v>45.26</v>
      </c>
      <c r="AR390">
        <v>0.04</v>
      </c>
      <c r="AS390">
        <v>0</v>
      </c>
      <c r="AT390">
        <v>94</v>
      </c>
      <c r="AU390">
        <v>51</v>
      </c>
      <c r="AV390">
        <v>1</v>
      </c>
      <c r="AW390">
        <v>1</v>
      </c>
      <c r="AZ390">
        <v>1</v>
      </c>
      <c r="BA390">
        <v>33.32</v>
      </c>
      <c r="BB390">
        <v>9.84</v>
      </c>
      <c r="BC390">
        <v>7.57</v>
      </c>
      <c r="BD390" t="s">
        <v>3</v>
      </c>
      <c r="BE390" t="s">
        <v>3</v>
      </c>
      <c r="BF390" t="s">
        <v>3</v>
      </c>
      <c r="BG390" t="s">
        <v>3</v>
      </c>
      <c r="BH390">
        <v>0</v>
      </c>
      <c r="BI390">
        <v>1</v>
      </c>
      <c r="BJ390" t="s">
        <v>199</v>
      </c>
      <c r="BM390">
        <v>11001</v>
      </c>
      <c r="BN390">
        <v>0</v>
      </c>
      <c r="BO390" t="s">
        <v>196</v>
      </c>
      <c r="BP390">
        <v>1</v>
      </c>
      <c r="BQ390">
        <v>2</v>
      </c>
      <c r="BR390">
        <v>0</v>
      </c>
      <c r="BS390">
        <v>33.32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123</v>
      </c>
      <c r="CA390">
        <v>75</v>
      </c>
      <c r="CE390">
        <v>0</v>
      </c>
      <c r="CF390">
        <v>0</v>
      </c>
      <c r="CG390">
        <v>0</v>
      </c>
      <c r="CM390">
        <v>0</v>
      </c>
      <c r="CN390" t="s">
        <v>904</v>
      </c>
      <c r="CO390">
        <v>0</v>
      </c>
      <c r="CP390">
        <f t="shared" si="308"/>
        <v>2916.96</v>
      </c>
      <c r="CQ390">
        <f t="shared" si="309"/>
        <v>5970.9132</v>
      </c>
      <c r="CR390">
        <f t="shared" si="310"/>
        <v>71.044799999999995</v>
      </c>
      <c r="CS390">
        <f t="shared" si="311"/>
        <v>22.657600000000002</v>
      </c>
      <c r="CT390">
        <f t="shared" si="312"/>
        <v>14793.4136</v>
      </c>
      <c r="CU390">
        <f t="shared" si="313"/>
        <v>0</v>
      </c>
      <c r="CV390">
        <f t="shared" si="314"/>
        <v>52.048999999999992</v>
      </c>
      <c r="CW390">
        <f t="shared" si="315"/>
        <v>0.05</v>
      </c>
      <c r="CX390">
        <f t="shared" si="316"/>
        <v>0</v>
      </c>
      <c r="CY390">
        <f t="shared" si="317"/>
        <v>1949.7950000000001</v>
      </c>
      <c r="CZ390">
        <f t="shared" si="318"/>
        <v>1057.8675000000001</v>
      </c>
      <c r="DC390" t="s">
        <v>3</v>
      </c>
      <c r="DD390" t="s">
        <v>3</v>
      </c>
      <c r="DE390" t="s">
        <v>133</v>
      </c>
      <c r="DF390" t="s">
        <v>133</v>
      </c>
      <c r="DG390" t="s">
        <v>134</v>
      </c>
      <c r="DH390" t="s">
        <v>3</v>
      </c>
      <c r="DI390" t="s">
        <v>134</v>
      </c>
      <c r="DJ390" t="s">
        <v>133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DU390">
        <v>1005</v>
      </c>
      <c r="DV390" t="s">
        <v>198</v>
      </c>
      <c r="DW390" t="s">
        <v>198</v>
      </c>
      <c r="DX390">
        <v>100</v>
      </c>
      <c r="DZ390" t="s">
        <v>3</v>
      </c>
      <c r="EA390" t="s">
        <v>3</v>
      </c>
      <c r="EB390" t="s">
        <v>3</v>
      </c>
      <c r="EC390" t="s">
        <v>3</v>
      </c>
      <c r="EE390">
        <v>29085511</v>
      </c>
      <c r="EF390">
        <v>2</v>
      </c>
      <c r="EG390" t="s">
        <v>135</v>
      </c>
      <c r="EH390">
        <v>0</v>
      </c>
      <c r="EI390" t="s">
        <v>3</v>
      </c>
      <c r="EJ390">
        <v>1</v>
      </c>
      <c r="EK390">
        <v>11001</v>
      </c>
      <c r="EL390" t="s">
        <v>23</v>
      </c>
      <c r="EM390" t="s">
        <v>188</v>
      </c>
      <c r="EO390" t="s">
        <v>138</v>
      </c>
      <c r="EQ390">
        <v>0</v>
      </c>
      <c r="ER390">
        <v>1180.5999999999999</v>
      </c>
      <c r="ES390">
        <v>788.76</v>
      </c>
      <c r="ET390">
        <v>5.77</v>
      </c>
      <c r="EU390">
        <v>0.54</v>
      </c>
      <c r="EV390">
        <v>386.07</v>
      </c>
      <c r="EW390">
        <v>45.26</v>
      </c>
      <c r="EX390">
        <v>0.04</v>
      </c>
      <c r="EY390">
        <v>0</v>
      </c>
      <c r="FQ390">
        <v>0</v>
      </c>
      <c r="FR390">
        <f t="shared" si="319"/>
        <v>0</v>
      </c>
      <c r="FS390">
        <v>0</v>
      </c>
      <c r="FT390" t="s">
        <v>139</v>
      </c>
      <c r="FU390" t="s">
        <v>25</v>
      </c>
      <c r="FV390" t="s">
        <v>25</v>
      </c>
      <c r="FW390" t="s">
        <v>26</v>
      </c>
      <c r="FX390">
        <v>110.7</v>
      </c>
      <c r="FY390">
        <v>63.75</v>
      </c>
      <c r="GA390" t="s">
        <v>3</v>
      </c>
      <c r="GD390">
        <v>1</v>
      </c>
      <c r="GF390">
        <v>-295419027</v>
      </c>
      <c r="GG390">
        <v>2</v>
      </c>
      <c r="GH390">
        <v>1</v>
      </c>
      <c r="GI390">
        <v>2</v>
      </c>
      <c r="GJ390">
        <v>0</v>
      </c>
      <c r="GK390">
        <v>0</v>
      </c>
      <c r="GL390">
        <f t="shared" si="320"/>
        <v>0</v>
      </c>
      <c r="GM390">
        <f t="shared" si="321"/>
        <v>5924.63</v>
      </c>
      <c r="GN390">
        <f t="shared" si="322"/>
        <v>5924.63</v>
      </c>
      <c r="GO390">
        <f t="shared" si="323"/>
        <v>0</v>
      </c>
      <c r="GP390">
        <f t="shared" si="324"/>
        <v>0</v>
      </c>
      <c r="GR390">
        <v>0</v>
      </c>
      <c r="GS390">
        <v>3</v>
      </c>
      <c r="GT390">
        <v>0</v>
      </c>
      <c r="GU390" t="s">
        <v>3</v>
      </c>
      <c r="GV390">
        <f t="shared" si="325"/>
        <v>0</v>
      </c>
      <c r="GW390">
        <v>1</v>
      </c>
      <c r="GX390">
        <f t="shared" si="326"/>
        <v>0</v>
      </c>
      <c r="HA390">
        <v>0</v>
      </c>
      <c r="HB390">
        <v>0</v>
      </c>
      <c r="HC390">
        <f t="shared" si="327"/>
        <v>0</v>
      </c>
      <c r="HE390" t="s">
        <v>3</v>
      </c>
      <c r="HF390" t="s">
        <v>3</v>
      </c>
      <c r="IK390">
        <v>0</v>
      </c>
    </row>
    <row r="391" spans="1:245">
      <c r="A391">
        <v>18</v>
      </c>
      <c r="B391">
        <v>1</v>
      </c>
      <c r="C391">
        <v>409</v>
      </c>
      <c r="E391" t="s">
        <v>262</v>
      </c>
      <c r="F391" t="s">
        <v>201</v>
      </c>
      <c r="G391" t="s">
        <v>202</v>
      </c>
      <c r="H391" t="s">
        <v>155</v>
      </c>
      <c r="I391">
        <f>I390*J391</f>
        <v>14.28</v>
      </c>
      <c r="J391">
        <v>101.99999999999999</v>
      </c>
      <c r="O391">
        <f t="shared" si="291"/>
        <v>7370.67</v>
      </c>
      <c r="P391">
        <f t="shared" si="292"/>
        <v>7370.67</v>
      </c>
      <c r="Q391">
        <f t="shared" si="293"/>
        <v>0</v>
      </c>
      <c r="R391">
        <f t="shared" si="294"/>
        <v>0</v>
      </c>
      <c r="S391">
        <f t="shared" si="295"/>
        <v>0</v>
      </c>
      <c r="T391">
        <f t="shared" si="296"/>
        <v>0</v>
      </c>
      <c r="U391">
        <f t="shared" si="297"/>
        <v>0</v>
      </c>
      <c r="V391">
        <f t="shared" si="298"/>
        <v>0</v>
      </c>
      <c r="W391">
        <f t="shared" si="299"/>
        <v>53.69</v>
      </c>
      <c r="X391">
        <f t="shared" si="300"/>
        <v>0</v>
      </c>
      <c r="Y391">
        <f t="shared" si="301"/>
        <v>0</v>
      </c>
      <c r="AA391">
        <v>36401907</v>
      </c>
      <c r="AB391">
        <f t="shared" si="302"/>
        <v>82.19</v>
      </c>
      <c r="AC391">
        <f t="shared" si="303"/>
        <v>82.19</v>
      </c>
      <c r="AD391">
        <f>ROUND((((ET391)-(EU391))+AE391),2)</f>
        <v>0</v>
      </c>
      <c r="AE391">
        <f>ROUND((EU391),2)</f>
        <v>0</v>
      </c>
      <c r="AF391">
        <f>ROUND((EV391),2)</f>
        <v>0</v>
      </c>
      <c r="AG391">
        <f t="shared" si="305"/>
        <v>0</v>
      </c>
      <c r="AH391">
        <f>(EW391)</f>
        <v>0</v>
      </c>
      <c r="AI391">
        <f>(EX391)</f>
        <v>0</v>
      </c>
      <c r="AJ391">
        <f t="shared" si="307"/>
        <v>3.76</v>
      </c>
      <c r="AK391">
        <v>82.19</v>
      </c>
      <c r="AL391">
        <v>82.19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3.76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6.28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1</v>
      </c>
      <c r="BJ391" t="s">
        <v>203</v>
      </c>
      <c r="BM391">
        <v>500001</v>
      </c>
      <c r="BN391">
        <v>0</v>
      </c>
      <c r="BO391" t="s">
        <v>201</v>
      </c>
      <c r="BP391">
        <v>1</v>
      </c>
      <c r="BQ391">
        <v>8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E391">
        <v>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308"/>
        <v>7370.67</v>
      </c>
      <c r="CQ391">
        <f t="shared" si="309"/>
        <v>516.15319999999997</v>
      </c>
      <c r="CR391">
        <f t="shared" si="310"/>
        <v>0</v>
      </c>
      <c r="CS391">
        <f t="shared" si="311"/>
        <v>0</v>
      </c>
      <c r="CT391">
        <f t="shared" si="312"/>
        <v>0</v>
      </c>
      <c r="CU391">
        <f t="shared" si="313"/>
        <v>0</v>
      </c>
      <c r="CV391">
        <f t="shared" si="314"/>
        <v>0</v>
      </c>
      <c r="CW391">
        <f t="shared" si="315"/>
        <v>0</v>
      </c>
      <c r="CX391">
        <f t="shared" si="316"/>
        <v>3.76</v>
      </c>
      <c r="CY391">
        <f t="shared" si="317"/>
        <v>0</v>
      </c>
      <c r="CZ391">
        <f t="shared" si="318"/>
        <v>0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1005</v>
      </c>
      <c r="DV391" t="s">
        <v>155</v>
      </c>
      <c r="DW391" t="s">
        <v>155</v>
      </c>
      <c r="DX391">
        <v>1</v>
      </c>
      <c r="DZ391" t="s">
        <v>3</v>
      </c>
      <c r="EA391" t="s">
        <v>3</v>
      </c>
      <c r="EB391" t="s">
        <v>3</v>
      </c>
      <c r="EC391" t="s">
        <v>3</v>
      </c>
      <c r="EE391">
        <v>29085443</v>
      </c>
      <c r="EF391">
        <v>8</v>
      </c>
      <c r="EG391" t="s">
        <v>144</v>
      </c>
      <c r="EH391">
        <v>0</v>
      </c>
      <c r="EI391" t="s">
        <v>3</v>
      </c>
      <c r="EJ391">
        <v>1</v>
      </c>
      <c r="EK391">
        <v>500001</v>
      </c>
      <c r="EL391" t="s">
        <v>145</v>
      </c>
      <c r="EM391" t="s">
        <v>146</v>
      </c>
      <c r="EO391" t="s">
        <v>3</v>
      </c>
      <c r="EQ391">
        <v>0</v>
      </c>
      <c r="ER391">
        <v>82.19</v>
      </c>
      <c r="ES391">
        <v>82.19</v>
      </c>
      <c r="ET391">
        <v>0</v>
      </c>
      <c r="EU391">
        <v>0</v>
      </c>
      <c r="EV391">
        <v>0</v>
      </c>
      <c r="EW391">
        <v>0</v>
      </c>
      <c r="EX391">
        <v>0</v>
      </c>
      <c r="FQ391">
        <v>0</v>
      </c>
      <c r="FR391">
        <f t="shared" si="319"/>
        <v>0</v>
      </c>
      <c r="FS391">
        <v>0</v>
      </c>
      <c r="FX391">
        <v>0</v>
      </c>
      <c r="FY391">
        <v>0</v>
      </c>
      <c r="GA391" t="s">
        <v>3</v>
      </c>
      <c r="GD391">
        <v>1</v>
      </c>
      <c r="GF391">
        <v>-100917442</v>
      </c>
      <c r="GG391">
        <v>2</v>
      </c>
      <c r="GH391">
        <v>1</v>
      </c>
      <c r="GI391">
        <v>2</v>
      </c>
      <c r="GJ391">
        <v>0</v>
      </c>
      <c r="GK391">
        <v>0</v>
      </c>
      <c r="GL391">
        <f t="shared" si="320"/>
        <v>0</v>
      </c>
      <c r="GM391">
        <f t="shared" si="321"/>
        <v>7370.67</v>
      </c>
      <c r="GN391">
        <f t="shared" si="322"/>
        <v>7370.67</v>
      </c>
      <c r="GO391">
        <f t="shared" si="323"/>
        <v>0</v>
      </c>
      <c r="GP391">
        <f t="shared" si="324"/>
        <v>0</v>
      </c>
      <c r="GR391">
        <v>0</v>
      </c>
      <c r="GS391">
        <v>3</v>
      </c>
      <c r="GT391">
        <v>0</v>
      </c>
      <c r="GU391" t="s">
        <v>3</v>
      </c>
      <c r="GV391">
        <f t="shared" si="325"/>
        <v>0</v>
      </c>
      <c r="GW391">
        <v>1</v>
      </c>
      <c r="GX391">
        <f t="shared" si="326"/>
        <v>0</v>
      </c>
      <c r="HA391">
        <v>0</v>
      </c>
      <c r="HB391">
        <v>0</v>
      </c>
      <c r="HC391">
        <f t="shared" si="327"/>
        <v>0</v>
      </c>
      <c r="HE391" t="s">
        <v>3</v>
      </c>
      <c r="HF391" t="s">
        <v>3</v>
      </c>
      <c r="IK391">
        <v>0</v>
      </c>
    </row>
    <row r="392" spans="1:245">
      <c r="A392">
        <v>18</v>
      </c>
      <c r="B392">
        <v>1</v>
      </c>
      <c r="C392">
        <v>410</v>
      </c>
      <c r="E392" t="s">
        <v>272</v>
      </c>
      <c r="F392" t="s">
        <v>205</v>
      </c>
      <c r="G392" t="s">
        <v>206</v>
      </c>
      <c r="H392" t="s">
        <v>155</v>
      </c>
      <c r="I392">
        <f>I390*J392</f>
        <v>14.28</v>
      </c>
      <c r="J392">
        <v>101.99999999999999</v>
      </c>
      <c r="O392">
        <f t="shared" si="291"/>
        <v>0</v>
      </c>
      <c r="P392">
        <f t="shared" si="292"/>
        <v>0</v>
      </c>
      <c r="Q392">
        <f t="shared" si="293"/>
        <v>0</v>
      </c>
      <c r="R392">
        <f t="shared" si="294"/>
        <v>0</v>
      </c>
      <c r="S392">
        <f t="shared" si="295"/>
        <v>0</v>
      </c>
      <c r="T392">
        <f t="shared" si="296"/>
        <v>0</v>
      </c>
      <c r="U392">
        <f t="shared" si="297"/>
        <v>0</v>
      </c>
      <c r="V392">
        <f t="shared" si="298"/>
        <v>0</v>
      </c>
      <c r="W392">
        <f t="shared" si="299"/>
        <v>0</v>
      </c>
      <c r="X392">
        <f t="shared" si="300"/>
        <v>0</v>
      </c>
      <c r="Y392">
        <f t="shared" si="301"/>
        <v>0</v>
      </c>
      <c r="AA392">
        <v>36401907</v>
      </c>
      <c r="AB392">
        <f t="shared" si="302"/>
        <v>0</v>
      </c>
      <c r="AC392">
        <f t="shared" si="303"/>
        <v>0</v>
      </c>
      <c r="AD392">
        <f>ROUND((((ET392)-(EU392))+AE392),2)</f>
        <v>0</v>
      </c>
      <c r="AE392">
        <f>ROUND((EU392),2)</f>
        <v>0</v>
      </c>
      <c r="AF392">
        <f>ROUND((EV392),2)</f>
        <v>0</v>
      </c>
      <c r="AG392">
        <f t="shared" si="305"/>
        <v>0</v>
      </c>
      <c r="AH392">
        <f>(EW392)</f>
        <v>0</v>
      </c>
      <c r="AI392">
        <f>(EX392)</f>
        <v>0</v>
      </c>
      <c r="AJ392">
        <f t="shared" si="307"/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</v>
      </c>
      <c r="AW392">
        <v>1</v>
      </c>
      <c r="AZ392">
        <v>1</v>
      </c>
      <c r="BA392">
        <v>1</v>
      </c>
      <c r="BB392">
        <v>1</v>
      </c>
      <c r="BC392">
        <v>1</v>
      </c>
      <c r="BD392" t="s">
        <v>3</v>
      </c>
      <c r="BE392" t="s">
        <v>3</v>
      </c>
      <c r="BF392" t="s">
        <v>3</v>
      </c>
      <c r="BG392" t="s">
        <v>3</v>
      </c>
      <c r="BH392">
        <v>3</v>
      </c>
      <c r="BI392">
        <v>2</v>
      </c>
      <c r="BJ392" t="s">
        <v>207</v>
      </c>
      <c r="BM392">
        <v>500002</v>
      </c>
      <c r="BN392">
        <v>0</v>
      </c>
      <c r="BO392" t="s">
        <v>3</v>
      </c>
      <c r="BP392">
        <v>0</v>
      </c>
      <c r="BQ392">
        <v>12</v>
      </c>
      <c r="BR392">
        <v>1</v>
      </c>
      <c r="BS392">
        <v>1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0</v>
      </c>
      <c r="CA392">
        <v>0</v>
      </c>
      <c r="CE392">
        <v>0</v>
      </c>
      <c r="CF392">
        <v>0</v>
      </c>
      <c r="CG392">
        <v>0</v>
      </c>
      <c r="CM392">
        <v>0</v>
      </c>
      <c r="CN392" t="s">
        <v>3</v>
      </c>
      <c r="CO392">
        <v>0</v>
      </c>
      <c r="CP392">
        <f t="shared" si="308"/>
        <v>0</v>
      </c>
      <c r="CQ392">
        <f t="shared" si="309"/>
        <v>0</v>
      </c>
      <c r="CR392">
        <f t="shared" si="310"/>
        <v>0</v>
      </c>
      <c r="CS392">
        <f t="shared" si="311"/>
        <v>0</v>
      </c>
      <c r="CT392">
        <f t="shared" si="312"/>
        <v>0</v>
      </c>
      <c r="CU392">
        <f t="shared" si="313"/>
        <v>0</v>
      </c>
      <c r="CV392">
        <f t="shared" si="314"/>
        <v>0</v>
      </c>
      <c r="CW392">
        <f t="shared" si="315"/>
        <v>0</v>
      </c>
      <c r="CX392">
        <f t="shared" si="316"/>
        <v>0</v>
      </c>
      <c r="CY392">
        <f t="shared" si="317"/>
        <v>0</v>
      </c>
      <c r="CZ392">
        <f t="shared" si="318"/>
        <v>0</v>
      </c>
      <c r="DC392" t="s">
        <v>3</v>
      </c>
      <c r="DD392" t="s">
        <v>3</v>
      </c>
      <c r="DE392" t="s">
        <v>3</v>
      </c>
      <c r="DF392" t="s">
        <v>3</v>
      </c>
      <c r="DG392" t="s">
        <v>3</v>
      </c>
      <c r="DH392" t="s">
        <v>3</v>
      </c>
      <c r="DI392" t="s">
        <v>3</v>
      </c>
      <c r="DJ392" t="s">
        <v>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DU392">
        <v>1005</v>
      </c>
      <c r="DV392" t="s">
        <v>155</v>
      </c>
      <c r="DW392" t="s">
        <v>155</v>
      </c>
      <c r="DX392">
        <v>1</v>
      </c>
      <c r="DZ392" t="s">
        <v>3</v>
      </c>
      <c r="EA392" t="s">
        <v>3</v>
      </c>
      <c r="EB392" t="s">
        <v>3</v>
      </c>
      <c r="EC392" t="s">
        <v>3</v>
      </c>
      <c r="EE392">
        <v>29085444</v>
      </c>
      <c r="EF392">
        <v>12</v>
      </c>
      <c r="EG392" t="s">
        <v>32</v>
      </c>
      <c r="EH392">
        <v>0</v>
      </c>
      <c r="EI392" t="s">
        <v>3</v>
      </c>
      <c r="EJ392">
        <v>2</v>
      </c>
      <c r="EK392">
        <v>500002</v>
      </c>
      <c r="EL392" t="s">
        <v>33</v>
      </c>
      <c r="EM392" t="s">
        <v>34</v>
      </c>
      <c r="EO392" t="s">
        <v>3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FQ392">
        <v>0</v>
      </c>
      <c r="FR392">
        <f t="shared" si="319"/>
        <v>0</v>
      </c>
      <c r="FS392">
        <v>0</v>
      </c>
      <c r="FX392">
        <v>0</v>
      </c>
      <c r="FY392">
        <v>0</v>
      </c>
      <c r="GA392" t="s">
        <v>3</v>
      </c>
      <c r="GD392">
        <v>1</v>
      </c>
      <c r="GF392">
        <v>722712840</v>
      </c>
      <c r="GG392">
        <v>2</v>
      </c>
      <c r="GH392">
        <v>1</v>
      </c>
      <c r="GI392">
        <v>-2</v>
      </c>
      <c r="GJ392">
        <v>0</v>
      </c>
      <c r="GK392">
        <v>0</v>
      </c>
      <c r="GL392">
        <f t="shared" si="320"/>
        <v>0</v>
      </c>
      <c r="GM392">
        <f t="shared" si="321"/>
        <v>0</v>
      </c>
      <c r="GN392">
        <f t="shared" si="322"/>
        <v>0</v>
      </c>
      <c r="GO392">
        <f t="shared" si="323"/>
        <v>0</v>
      </c>
      <c r="GP392">
        <f t="shared" si="324"/>
        <v>0</v>
      </c>
      <c r="GR392">
        <v>0</v>
      </c>
      <c r="GS392">
        <v>3</v>
      </c>
      <c r="GT392">
        <v>0</v>
      </c>
      <c r="GU392" t="s">
        <v>3</v>
      </c>
      <c r="GV392">
        <f t="shared" si="325"/>
        <v>0</v>
      </c>
      <c r="GW392">
        <v>1</v>
      </c>
      <c r="GX392">
        <f t="shared" si="326"/>
        <v>0</v>
      </c>
      <c r="HA392">
        <v>0</v>
      </c>
      <c r="HB392">
        <v>0</v>
      </c>
      <c r="HC392">
        <f t="shared" si="327"/>
        <v>0</v>
      </c>
      <c r="HE392" t="s">
        <v>3</v>
      </c>
      <c r="HF392" t="s">
        <v>3</v>
      </c>
      <c r="IK392">
        <v>0</v>
      </c>
    </row>
    <row r="393" spans="1:245">
      <c r="A393">
        <v>17</v>
      </c>
      <c r="B393">
        <v>1</v>
      </c>
      <c r="C393">
        <f>ROW(SmtRes!A423)</f>
        <v>423</v>
      </c>
      <c r="D393">
        <f>ROW(EtalonRes!A409)</f>
        <v>409</v>
      </c>
      <c r="E393" t="s">
        <v>273</v>
      </c>
      <c r="F393" t="s">
        <v>209</v>
      </c>
      <c r="G393" t="s">
        <v>210</v>
      </c>
      <c r="H393" t="s">
        <v>52</v>
      </c>
      <c r="I393">
        <f>ROUND(15/100,9)</f>
        <v>0.15</v>
      </c>
      <c r="J393">
        <v>0</v>
      </c>
      <c r="O393">
        <f t="shared" si="291"/>
        <v>924.34</v>
      </c>
      <c r="P393">
        <f t="shared" si="292"/>
        <v>561.05999999999995</v>
      </c>
      <c r="Q393">
        <f t="shared" si="293"/>
        <v>11.87</v>
      </c>
      <c r="R393">
        <f t="shared" si="294"/>
        <v>0</v>
      </c>
      <c r="S393">
        <f t="shared" si="295"/>
        <v>351.41</v>
      </c>
      <c r="T393">
        <f t="shared" si="296"/>
        <v>0</v>
      </c>
      <c r="U393">
        <f t="shared" si="297"/>
        <v>1.1488499999999999</v>
      </c>
      <c r="V393">
        <f t="shared" si="298"/>
        <v>0</v>
      </c>
      <c r="W393">
        <f t="shared" si="299"/>
        <v>0</v>
      </c>
      <c r="X393">
        <f t="shared" si="300"/>
        <v>330.33</v>
      </c>
      <c r="Y393">
        <f t="shared" si="301"/>
        <v>179.22</v>
      </c>
      <c r="AA393">
        <v>36401907</v>
      </c>
      <c r="AB393">
        <f t="shared" si="302"/>
        <v>1480.04</v>
      </c>
      <c r="AC393">
        <f t="shared" si="303"/>
        <v>1395.68</v>
      </c>
      <c r="AD393">
        <f>ROUND(((((ET393*1.25))-((EU393*1.25)))+AE393),2)</f>
        <v>14.05</v>
      </c>
      <c r="AE393">
        <f>ROUND(((EU393*1.25)),2)</f>
        <v>0</v>
      </c>
      <c r="AF393">
        <f>ROUND(((EV393*1.15)),2)</f>
        <v>70.31</v>
      </c>
      <c r="AG393">
        <f t="shared" si="305"/>
        <v>0</v>
      </c>
      <c r="AH393">
        <f>((EW393*1.15))</f>
        <v>7.6589999999999998</v>
      </c>
      <c r="AI393">
        <f>((EX393*1.25))</f>
        <v>0</v>
      </c>
      <c r="AJ393">
        <f t="shared" si="307"/>
        <v>0</v>
      </c>
      <c r="AK393">
        <v>1468.06</v>
      </c>
      <c r="AL393">
        <v>1395.68</v>
      </c>
      <c r="AM393">
        <v>11.24</v>
      </c>
      <c r="AN393">
        <v>0</v>
      </c>
      <c r="AO393">
        <v>61.14</v>
      </c>
      <c r="AP393">
        <v>0</v>
      </c>
      <c r="AQ393">
        <v>6.66</v>
      </c>
      <c r="AR393">
        <v>0</v>
      </c>
      <c r="AS393">
        <v>0</v>
      </c>
      <c r="AT393">
        <v>94</v>
      </c>
      <c r="AU393">
        <v>51</v>
      </c>
      <c r="AV393">
        <v>1</v>
      </c>
      <c r="AW393">
        <v>1</v>
      </c>
      <c r="AZ393">
        <v>1</v>
      </c>
      <c r="BA393">
        <v>33.32</v>
      </c>
      <c r="BB393">
        <v>5.63</v>
      </c>
      <c r="BC393">
        <v>2.68</v>
      </c>
      <c r="BD393" t="s">
        <v>3</v>
      </c>
      <c r="BE393" t="s">
        <v>3</v>
      </c>
      <c r="BF393" t="s">
        <v>3</v>
      </c>
      <c r="BG393" t="s">
        <v>3</v>
      </c>
      <c r="BH393">
        <v>0</v>
      </c>
      <c r="BI393">
        <v>1</v>
      </c>
      <c r="BJ393" t="s">
        <v>211</v>
      </c>
      <c r="BM393">
        <v>11001</v>
      </c>
      <c r="BN393">
        <v>0</v>
      </c>
      <c r="BO393" t="s">
        <v>209</v>
      </c>
      <c r="BP393">
        <v>1</v>
      </c>
      <c r="BQ393">
        <v>2</v>
      </c>
      <c r="BR393">
        <v>0</v>
      </c>
      <c r="BS393">
        <v>33.32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123</v>
      </c>
      <c r="CA393">
        <v>75</v>
      </c>
      <c r="CE393">
        <v>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308"/>
        <v>924.33999999999992</v>
      </c>
      <c r="CQ393">
        <f t="shared" si="309"/>
        <v>3740.4224000000004</v>
      </c>
      <c r="CR393">
        <f t="shared" si="310"/>
        <v>79.101500000000001</v>
      </c>
      <c r="CS393">
        <f t="shared" si="311"/>
        <v>0</v>
      </c>
      <c r="CT393">
        <f t="shared" si="312"/>
        <v>2342.7292000000002</v>
      </c>
      <c r="CU393">
        <f t="shared" si="313"/>
        <v>0</v>
      </c>
      <c r="CV393">
        <f t="shared" si="314"/>
        <v>7.6589999999999998</v>
      </c>
      <c r="CW393">
        <f t="shared" si="315"/>
        <v>0</v>
      </c>
      <c r="CX393">
        <f t="shared" si="316"/>
        <v>0</v>
      </c>
      <c r="CY393">
        <f t="shared" si="317"/>
        <v>330.3254</v>
      </c>
      <c r="CZ393">
        <f t="shared" si="318"/>
        <v>179.2191</v>
      </c>
      <c r="DC393" t="s">
        <v>3</v>
      </c>
      <c r="DD393" t="s">
        <v>3</v>
      </c>
      <c r="DE393" t="s">
        <v>133</v>
      </c>
      <c r="DF393" t="s">
        <v>133</v>
      </c>
      <c r="DG393" t="s">
        <v>134</v>
      </c>
      <c r="DH393" t="s">
        <v>3</v>
      </c>
      <c r="DI393" t="s">
        <v>134</v>
      </c>
      <c r="DJ393" t="s">
        <v>133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1013</v>
      </c>
      <c r="DV393" t="s">
        <v>52</v>
      </c>
      <c r="DW393" t="s">
        <v>52</v>
      </c>
      <c r="DX393">
        <v>1</v>
      </c>
      <c r="DZ393" t="s">
        <v>3</v>
      </c>
      <c r="EA393" t="s">
        <v>3</v>
      </c>
      <c r="EB393" t="s">
        <v>3</v>
      </c>
      <c r="EC393" t="s">
        <v>3</v>
      </c>
      <c r="EE393">
        <v>29085511</v>
      </c>
      <c r="EF393">
        <v>2</v>
      </c>
      <c r="EG393" t="s">
        <v>135</v>
      </c>
      <c r="EH393">
        <v>0</v>
      </c>
      <c r="EI393" t="s">
        <v>3</v>
      </c>
      <c r="EJ393">
        <v>1</v>
      </c>
      <c r="EK393">
        <v>11001</v>
      </c>
      <c r="EL393" t="s">
        <v>23</v>
      </c>
      <c r="EM393" t="s">
        <v>188</v>
      </c>
      <c r="EO393" t="s">
        <v>3</v>
      </c>
      <c r="EQ393">
        <v>0</v>
      </c>
      <c r="ER393">
        <v>1468.06</v>
      </c>
      <c r="ES393">
        <v>1395.68</v>
      </c>
      <c r="ET393">
        <v>11.24</v>
      </c>
      <c r="EU393">
        <v>0</v>
      </c>
      <c r="EV393">
        <v>61.14</v>
      </c>
      <c r="EW393">
        <v>6.66</v>
      </c>
      <c r="EX393">
        <v>0</v>
      </c>
      <c r="EY393">
        <v>0</v>
      </c>
      <c r="FQ393">
        <v>0</v>
      </c>
      <c r="FR393">
        <f t="shared" si="319"/>
        <v>0</v>
      </c>
      <c r="FS393">
        <v>0</v>
      </c>
      <c r="FT393" t="s">
        <v>139</v>
      </c>
      <c r="FU393" t="s">
        <v>25</v>
      </c>
      <c r="FV393" t="s">
        <v>25</v>
      </c>
      <c r="FW393" t="s">
        <v>26</v>
      </c>
      <c r="FX393">
        <v>110.7</v>
      </c>
      <c r="FY393">
        <v>63.75</v>
      </c>
      <c r="GA393" t="s">
        <v>3</v>
      </c>
      <c r="GD393">
        <v>1</v>
      </c>
      <c r="GF393">
        <v>-1131838271</v>
      </c>
      <c r="GG393">
        <v>2</v>
      </c>
      <c r="GH393">
        <v>1</v>
      </c>
      <c r="GI393">
        <v>2</v>
      </c>
      <c r="GJ393">
        <v>0</v>
      </c>
      <c r="GK393">
        <v>0</v>
      </c>
      <c r="GL393">
        <f t="shared" si="320"/>
        <v>0</v>
      </c>
      <c r="GM393">
        <f t="shared" si="321"/>
        <v>1433.89</v>
      </c>
      <c r="GN393">
        <f t="shared" si="322"/>
        <v>1433.89</v>
      </c>
      <c r="GO393">
        <f t="shared" si="323"/>
        <v>0</v>
      </c>
      <c r="GP393">
        <f t="shared" si="324"/>
        <v>0</v>
      </c>
      <c r="GR393">
        <v>0</v>
      </c>
      <c r="GS393">
        <v>3</v>
      </c>
      <c r="GT393">
        <v>0</v>
      </c>
      <c r="GU393" t="s">
        <v>3</v>
      </c>
      <c r="GV393">
        <f t="shared" si="325"/>
        <v>0</v>
      </c>
      <c r="GW393">
        <v>1</v>
      </c>
      <c r="GX393">
        <f t="shared" si="326"/>
        <v>0</v>
      </c>
      <c r="HA393">
        <v>0</v>
      </c>
      <c r="HB393">
        <v>0</v>
      </c>
      <c r="HC393">
        <f t="shared" si="327"/>
        <v>0</v>
      </c>
      <c r="HE393" t="s">
        <v>3</v>
      </c>
      <c r="HF393" t="s">
        <v>3</v>
      </c>
      <c r="IK393">
        <v>0</v>
      </c>
    </row>
    <row r="394" spans="1:245">
      <c r="A394">
        <v>17</v>
      </c>
      <c r="B394">
        <v>1</v>
      </c>
      <c r="C394">
        <f>ROW(SmtRes!A442)</f>
        <v>442</v>
      </c>
      <c r="D394">
        <f>ROW(EtalonRes!A428)</f>
        <v>428</v>
      </c>
      <c r="E394" t="s">
        <v>208</v>
      </c>
      <c r="F394" t="s">
        <v>213</v>
      </c>
      <c r="G394" t="s">
        <v>214</v>
      </c>
      <c r="H394" t="s">
        <v>215</v>
      </c>
      <c r="I394">
        <f>ROUND(28.1/100,9)</f>
        <v>0.28100000000000003</v>
      </c>
      <c r="J394">
        <v>0</v>
      </c>
      <c r="O394">
        <f t="shared" si="291"/>
        <v>20956.560000000001</v>
      </c>
      <c r="P394">
        <f t="shared" si="292"/>
        <v>12218.41</v>
      </c>
      <c r="Q394">
        <f t="shared" si="293"/>
        <v>46.46</v>
      </c>
      <c r="R394">
        <f t="shared" si="294"/>
        <v>0</v>
      </c>
      <c r="S394">
        <f t="shared" si="295"/>
        <v>8691.69</v>
      </c>
      <c r="T394">
        <f t="shared" si="296"/>
        <v>0</v>
      </c>
      <c r="U394">
        <f t="shared" si="297"/>
        <v>28.760350000000003</v>
      </c>
      <c r="V394">
        <f t="shared" si="298"/>
        <v>0</v>
      </c>
      <c r="W394">
        <f t="shared" si="299"/>
        <v>0</v>
      </c>
      <c r="X394">
        <f t="shared" si="300"/>
        <v>7822.52</v>
      </c>
      <c r="Y394">
        <f t="shared" si="301"/>
        <v>3737.43</v>
      </c>
      <c r="AA394">
        <v>36401907</v>
      </c>
      <c r="AB394">
        <f t="shared" si="302"/>
        <v>8403.0499999999993</v>
      </c>
      <c r="AC394">
        <f t="shared" si="303"/>
        <v>7445.53</v>
      </c>
      <c r="AD394">
        <f>ROUND(((((ET394*1.25))-((EU394*1.25)))+AE394),2)</f>
        <v>29.21</v>
      </c>
      <c r="AE394">
        <f>ROUND(((EU394*1.25)),2)</f>
        <v>0</v>
      </c>
      <c r="AF394">
        <f>ROUND(((EV394*1.15)),2)</f>
        <v>928.31</v>
      </c>
      <c r="AG394">
        <f t="shared" si="305"/>
        <v>0</v>
      </c>
      <c r="AH394">
        <f>((EW394*1.15))</f>
        <v>102.35</v>
      </c>
      <c r="AI394">
        <f>((EX394*1.25))</f>
        <v>0</v>
      </c>
      <c r="AJ394">
        <f t="shared" si="307"/>
        <v>0</v>
      </c>
      <c r="AK394">
        <v>8276.1299999999992</v>
      </c>
      <c r="AL394">
        <v>7445.53</v>
      </c>
      <c r="AM394">
        <v>23.37</v>
      </c>
      <c r="AN394">
        <v>0</v>
      </c>
      <c r="AO394">
        <v>807.23</v>
      </c>
      <c r="AP394">
        <v>0</v>
      </c>
      <c r="AQ394">
        <v>89</v>
      </c>
      <c r="AR394">
        <v>0</v>
      </c>
      <c r="AS394">
        <v>0</v>
      </c>
      <c r="AT394">
        <v>90</v>
      </c>
      <c r="AU394">
        <v>43</v>
      </c>
      <c r="AV394">
        <v>1</v>
      </c>
      <c r="AW394">
        <v>1</v>
      </c>
      <c r="AZ394">
        <v>1</v>
      </c>
      <c r="BA394">
        <v>33.32</v>
      </c>
      <c r="BB394">
        <v>5.66</v>
      </c>
      <c r="BC394">
        <v>5.84</v>
      </c>
      <c r="BD394" t="s">
        <v>3</v>
      </c>
      <c r="BE394" t="s">
        <v>3</v>
      </c>
      <c r="BF394" t="s">
        <v>3</v>
      </c>
      <c r="BG394" t="s">
        <v>3</v>
      </c>
      <c r="BH394">
        <v>0</v>
      </c>
      <c r="BI394">
        <v>1</v>
      </c>
      <c r="BJ394" t="s">
        <v>216</v>
      </c>
      <c r="BM394">
        <v>10001</v>
      </c>
      <c r="BN394">
        <v>0</v>
      </c>
      <c r="BO394" t="s">
        <v>213</v>
      </c>
      <c r="BP394">
        <v>1</v>
      </c>
      <c r="BQ394">
        <v>2</v>
      </c>
      <c r="BR394">
        <v>0</v>
      </c>
      <c r="BS394">
        <v>33.32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118</v>
      </c>
      <c r="CA394">
        <v>63</v>
      </c>
      <c r="CE394">
        <v>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si="308"/>
        <v>20956.559999999998</v>
      </c>
      <c r="CQ394">
        <f t="shared" si="309"/>
        <v>43481.895199999999</v>
      </c>
      <c r="CR394">
        <f t="shared" si="310"/>
        <v>165.32860000000002</v>
      </c>
      <c r="CS394">
        <f t="shared" si="311"/>
        <v>0</v>
      </c>
      <c r="CT394">
        <f t="shared" si="312"/>
        <v>30931.289199999999</v>
      </c>
      <c r="CU394">
        <f t="shared" si="313"/>
        <v>0</v>
      </c>
      <c r="CV394">
        <f t="shared" si="314"/>
        <v>102.35</v>
      </c>
      <c r="CW394">
        <f t="shared" si="315"/>
        <v>0</v>
      </c>
      <c r="CX394">
        <f t="shared" si="316"/>
        <v>0</v>
      </c>
      <c r="CY394">
        <f t="shared" si="317"/>
        <v>7822.5210000000006</v>
      </c>
      <c r="CZ394">
        <f t="shared" si="318"/>
        <v>3737.4267000000004</v>
      </c>
      <c r="DC394" t="s">
        <v>3</v>
      </c>
      <c r="DD394" t="s">
        <v>3</v>
      </c>
      <c r="DE394" t="s">
        <v>133</v>
      </c>
      <c r="DF394" t="s">
        <v>133</v>
      </c>
      <c r="DG394" t="s">
        <v>134</v>
      </c>
      <c r="DH394" t="s">
        <v>3</v>
      </c>
      <c r="DI394" t="s">
        <v>134</v>
      </c>
      <c r="DJ394" t="s">
        <v>133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1005</v>
      </c>
      <c r="DV394" t="s">
        <v>215</v>
      </c>
      <c r="DW394" t="s">
        <v>215</v>
      </c>
      <c r="DX394">
        <v>100</v>
      </c>
      <c r="DZ394" t="s">
        <v>3</v>
      </c>
      <c r="EA394" t="s">
        <v>3</v>
      </c>
      <c r="EB394" t="s">
        <v>3</v>
      </c>
      <c r="EC394" t="s">
        <v>3</v>
      </c>
      <c r="EE394">
        <v>29085510</v>
      </c>
      <c r="EF394">
        <v>2</v>
      </c>
      <c r="EG394" t="s">
        <v>135</v>
      </c>
      <c r="EH394">
        <v>0</v>
      </c>
      <c r="EI394" t="s">
        <v>3</v>
      </c>
      <c r="EJ394">
        <v>1</v>
      </c>
      <c r="EK394">
        <v>10001</v>
      </c>
      <c r="EL394" t="s">
        <v>136</v>
      </c>
      <c r="EM394" t="s">
        <v>137</v>
      </c>
      <c r="EO394" t="s">
        <v>3</v>
      </c>
      <c r="EQ394">
        <v>0</v>
      </c>
      <c r="ER394">
        <v>8276.1299999999992</v>
      </c>
      <c r="ES394">
        <v>7445.53</v>
      </c>
      <c r="ET394">
        <v>23.37</v>
      </c>
      <c r="EU394">
        <v>0</v>
      </c>
      <c r="EV394">
        <v>807.23</v>
      </c>
      <c r="EW394">
        <v>89</v>
      </c>
      <c r="EX394">
        <v>0</v>
      </c>
      <c r="EY394">
        <v>0</v>
      </c>
      <c r="FQ394">
        <v>0</v>
      </c>
      <c r="FR394">
        <f t="shared" si="319"/>
        <v>0</v>
      </c>
      <c r="FS394">
        <v>0</v>
      </c>
      <c r="FT394" t="s">
        <v>139</v>
      </c>
      <c r="FU394" t="s">
        <v>25</v>
      </c>
      <c r="FV394" t="s">
        <v>25</v>
      </c>
      <c r="FW394" t="s">
        <v>26</v>
      </c>
      <c r="FX394">
        <v>106.2</v>
      </c>
      <c r="FY394">
        <v>53.55</v>
      </c>
      <c r="GA394" t="s">
        <v>3</v>
      </c>
      <c r="GD394">
        <v>1</v>
      </c>
      <c r="GF394">
        <v>-978692579</v>
      </c>
      <c r="GG394">
        <v>2</v>
      </c>
      <c r="GH394">
        <v>1</v>
      </c>
      <c r="GI394">
        <v>2</v>
      </c>
      <c r="GJ394">
        <v>0</v>
      </c>
      <c r="GK394">
        <v>0</v>
      </c>
      <c r="GL394">
        <f t="shared" si="320"/>
        <v>0</v>
      </c>
      <c r="GM394">
        <f t="shared" si="321"/>
        <v>32516.51</v>
      </c>
      <c r="GN394">
        <f t="shared" si="322"/>
        <v>32516.51</v>
      </c>
      <c r="GO394">
        <f t="shared" si="323"/>
        <v>0</v>
      </c>
      <c r="GP394">
        <f t="shared" si="324"/>
        <v>0</v>
      </c>
      <c r="GR394">
        <v>0</v>
      </c>
      <c r="GS394">
        <v>3</v>
      </c>
      <c r="GT394">
        <v>0</v>
      </c>
      <c r="GU394" t="s">
        <v>3</v>
      </c>
      <c r="GV394">
        <f t="shared" si="325"/>
        <v>0</v>
      </c>
      <c r="GW394">
        <v>1</v>
      </c>
      <c r="GX394">
        <f t="shared" si="326"/>
        <v>0</v>
      </c>
      <c r="HA394">
        <v>0</v>
      </c>
      <c r="HB394">
        <v>0</v>
      </c>
      <c r="HC394">
        <f t="shared" si="327"/>
        <v>0</v>
      </c>
      <c r="HE394" t="s">
        <v>3</v>
      </c>
      <c r="HF394" t="s">
        <v>3</v>
      </c>
      <c r="IK394">
        <v>0</v>
      </c>
    </row>
    <row r="395" spans="1:245">
      <c r="A395">
        <v>17</v>
      </c>
      <c r="B395">
        <v>1</v>
      </c>
      <c r="C395">
        <f>ROW(SmtRes!A449)</f>
        <v>449</v>
      </c>
      <c r="D395">
        <f>ROW(EtalonRes!A435)</f>
        <v>435</v>
      </c>
      <c r="E395" t="s">
        <v>266</v>
      </c>
      <c r="F395" t="s">
        <v>218</v>
      </c>
      <c r="G395" t="s">
        <v>219</v>
      </c>
      <c r="H395" t="s">
        <v>220</v>
      </c>
      <c r="I395">
        <f>ROUND(28.1/100,9)</f>
        <v>0.28100000000000003</v>
      </c>
      <c r="J395">
        <v>0</v>
      </c>
      <c r="O395">
        <f t="shared" si="291"/>
        <v>7832.07</v>
      </c>
      <c r="P395">
        <f t="shared" si="292"/>
        <v>2231.58</v>
      </c>
      <c r="Q395">
        <f t="shared" si="293"/>
        <v>4.93</v>
      </c>
      <c r="R395">
        <f t="shared" si="294"/>
        <v>1.69</v>
      </c>
      <c r="S395">
        <f t="shared" si="295"/>
        <v>5595.56</v>
      </c>
      <c r="T395">
        <f t="shared" si="296"/>
        <v>0</v>
      </c>
      <c r="U395">
        <f t="shared" si="297"/>
        <v>18.077010999999999</v>
      </c>
      <c r="V395">
        <f t="shared" si="298"/>
        <v>3.5125000000000004E-3</v>
      </c>
      <c r="W395">
        <f t="shared" si="299"/>
        <v>0</v>
      </c>
      <c r="X395">
        <f t="shared" si="300"/>
        <v>4477.8</v>
      </c>
      <c r="Y395">
        <f t="shared" si="301"/>
        <v>2070.98</v>
      </c>
      <c r="AA395">
        <v>36401907</v>
      </c>
      <c r="AB395">
        <f t="shared" si="302"/>
        <v>7162.38</v>
      </c>
      <c r="AC395">
        <f t="shared" si="303"/>
        <v>6563.27</v>
      </c>
      <c r="AD395">
        <f>ROUND(((((ET395*1.25))-((EU395*1.25)))+AE395),2)</f>
        <v>1.48</v>
      </c>
      <c r="AE395">
        <f>ROUND(((EU395*1.25)),2)</f>
        <v>0.18</v>
      </c>
      <c r="AF395">
        <f>ROUND(((EV395*1.15)),2)</f>
        <v>597.63</v>
      </c>
      <c r="AG395">
        <f t="shared" si="305"/>
        <v>0</v>
      </c>
      <c r="AH395">
        <f>((EW395*1.15))</f>
        <v>64.330999999999989</v>
      </c>
      <c r="AI395">
        <f>((EX395*1.25))</f>
        <v>1.2500000000000001E-2</v>
      </c>
      <c r="AJ395">
        <f t="shared" si="307"/>
        <v>0</v>
      </c>
      <c r="AK395">
        <v>7084.13</v>
      </c>
      <c r="AL395">
        <v>6563.27</v>
      </c>
      <c r="AM395">
        <v>1.18</v>
      </c>
      <c r="AN395">
        <v>0.14000000000000001</v>
      </c>
      <c r="AO395">
        <v>519.67999999999995</v>
      </c>
      <c r="AP395">
        <v>0</v>
      </c>
      <c r="AQ395">
        <v>55.94</v>
      </c>
      <c r="AR395">
        <v>0.01</v>
      </c>
      <c r="AS395">
        <v>0</v>
      </c>
      <c r="AT395">
        <v>80</v>
      </c>
      <c r="AU395">
        <v>37</v>
      </c>
      <c r="AV395">
        <v>1</v>
      </c>
      <c r="AW395">
        <v>1</v>
      </c>
      <c r="AZ395">
        <v>1</v>
      </c>
      <c r="BA395">
        <v>33.32</v>
      </c>
      <c r="BB395">
        <v>11.86</v>
      </c>
      <c r="BC395">
        <v>1.21</v>
      </c>
      <c r="BD395" t="s">
        <v>3</v>
      </c>
      <c r="BE395" t="s">
        <v>3</v>
      </c>
      <c r="BF395" t="s">
        <v>3</v>
      </c>
      <c r="BG395" t="s">
        <v>3</v>
      </c>
      <c r="BH395">
        <v>0</v>
      </c>
      <c r="BI395">
        <v>1</v>
      </c>
      <c r="BJ395" t="s">
        <v>221</v>
      </c>
      <c r="BM395">
        <v>15001</v>
      </c>
      <c r="BN395">
        <v>0</v>
      </c>
      <c r="BO395" t="s">
        <v>218</v>
      </c>
      <c r="BP395">
        <v>1</v>
      </c>
      <c r="BQ395">
        <v>2</v>
      </c>
      <c r="BR395">
        <v>0</v>
      </c>
      <c r="BS395">
        <v>33.32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105</v>
      </c>
      <c r="CA395">
        <v>55</v>
      </c>
      <c r="CE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308"/>
        <v>7832.07</v>
      </c>
      <c r="CQ395">
        <f t="shared" si="309"/>
        <v>7941.5567000000001</v>
      </c>
      <c r="CR395">
        <f t="shared" si="310"/>
        <v>17.552799999999998</v>
      </c>
      <c r="CS395">
        <f t="shared" si="311"/>
        <v>5.9976000000000003</v>
      </c>
      <c r="CT395">
        <f t="shared" si="312"/>
        <v>19913.031599999998</v>
      </c>
      <c r="CU395">
        <f t="shared" si="313"/>
        <v>0</v>
      </c>
      <c r="CV395">
        <f t="shared" si="314"/>
        <v>64.330999999999989</v>
      </c>
      <c r="CW395">
        <f t="shared" si="315"/>
        <v>1.2500000000000001E-2</v>
      </c>
      <c r="CX395">
        <f t="shared" si="316"/>
        <v>0</v>
      </c>
      <c r="CY395">
        <f t="shared" si="317"/>
        <v>4477.8</v>
      </c>
      <c r="CZ395">
        <f t="shared" si="318"/>
        <v>2070.9825000000001</v>
      </c>
      <c r="DC395" t="s">
        <v>3</v>
      </c>
      <c r="DD395" t="s">
        <v>3</v>
      </c>
      <c r="DE395" t="s">
        <v>133</v>
      </c>
      <c r="DF395" t="s">
        <v>133</v>
      </c>
      <c r="DG395" t="s">
        <v>134</v>
      </c>
      <c r="DH395" t="s">
        <v>3</v>
      </c>
      <c r="DI395" t="s">
        <v>134</v>
      </c>
      <c r="DJ395" t="s">
        <v>133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1013</v>
      </c>
      <c r="DV395" t="s">
        <v>220</v>
      </c>
      <c r="DW395" t="s">
        <v>220</v>
      </c>
      <c r="DX395">
        <v>1</v>
      </c>
      <c r="DZ395" t="s">
        <v>3</v>
      </c>
      <c r="EA395" t="s">
        <v>3</v>
      </c>
      <c r="EB395" t="s">
        <v>3</v>
      </c>
      <c r="EC395" t="s">
        <v>3</v>
      </c>
      <c r="EE395">
        <v>29085536</v>
      </c>
      <c r="EF395">
        <v>2</v>
      </c>
      <c r="EG395" t="s">
        <v>135</v>
      </c>
      <c r="EH395">
        <v>0</v>
      </c>
      <c r="EI395" t="s">
        <v>3</v>
      </c>
      <c r="EJ395">
        <v>1</v>
      </c>
      <c r="EK395">
        <v>15001</v>
      </c>
      <c r="EL395" t="s">
        <v>151</v>
      </c>
      <c r="EM395" t="s">
        <v>152</v>
      </c>
      <c r="EO395" t="s">
        <v>3</v>
      </c>
      <c r="EQ395">
        <v>0</v>
      </c>
      <c r="ER395">
        <v>7084.13</v>
      </c>
      <c r="ES395">
        <v>6563.27</v>
      </c>
      <c r="ET395">
        <v>1.18</v>
      </c>
      <c r="EU395">
        <v>0.14000000000000001</v>
      </c>
      <c r="EV395">
        <v>519.67999999999995</v>
      </c>
      <c r="EW395">
        <v>55.94</v>
      </c>
      <c r="EX395">
        <v>0.01</v>
      </c>
      <c r="EY395">
        <v>0</v>
      </c>
      <c r="FQ395">
        <v>0</v>
      </c>
      <c r="FR395">
        <f t="shared" si="319"/>
        <v>0</v>
      </c>
      <c r="FS395">
        <v>0</v>
      </c>
      <c r="FT395" t="s">
        <v>139</v>
      </c>
      <c r="FU395" t="s">
        <v>25</v>
      </c>
      <c r="FV395" t="s">
        <v>25</v>
      </c>
      <c r="FW395" t="s">
        <v>26</v>
      </c>
      <c r="FX395">
        <v>94.5</v>
      </c>
      <c r="FY395">
        <v>46.75</v>
      </c>
      <c r="GA395" t="s">
        <v>3</v>
      </c>
      <c r="GD395">
        <v>1</v>
      </c>
      <c r="GF395">
        <v>797186164</v>
      </c>
      <c r="GG395">
        <v>2</v>
      </c>
      <c r="GH395">
        <v>1</v>
      </c>
      <c r="GI395">
        <v>2</v>
      </c>
      <c r="GJ395">
        <v>0</v>
      </c>
      <c r="GK395">
        <v>0</v>
      </c>
      <c r="GL395">
        <f t="shared" si="320"/>
        <v>0</v>
      </c>
      <c r="GM395">
        <f t="shared" si="321"/>
        <v>14380.85</v>
      </c>
      <c r="GN395">
        <f t="shared" si="322"/>
        <v>14380.85</v>
      </c>
      <c r="GO395">
        <f t="shared" si="323"/>
        <v>0</v>
      </c>
      <c r="GP395">
        <f t="shared" si="324"/>
        <v>0</v>
      </c>
      <c r="GR395">
        <v>0</v>
      </c>
      <c r="GS395">
        <v>3</v>
      </c>
      <c r="GT395">
        <v>0</v>
      </c>
      <c r="GU395" t="s">
        <v>3</v>
      </c>
      <c r="GV395">
        <f t="shared" si="325"/>
        <v>0</v>
      </c>
      <c r="GW395">
        <v>1</v>
      </c>
      <c r="GX395">
        <f t="shared" si="326"/>
        <v>0</v>
      </c>
      <c r="HA395">
        <v>0</v>
      </c>
      <c r="HB395">
        <v>0</v>
      </c>
      <c r="HC395">
        <f t="shared" si="327"/>
        <v>0</v>
      </c>
      <c r="HE395" t="s">
        <v>3</v>
      </c>
      <c r="HF395" t="s">
        <v>3</v>
      </c>
      <c r="IK395">
        <v>0</v>
      </c>
    </row>
    <row r="396" spans="1:245">
      <c r="A396">
        <v>17</v>
      </c>
      <c r="B396">
        <v>1</v>
      </c>
      <c r="C396">
        <f>ROW(SmtRes!A460)</f>
        <v>460</v>
      </c>
      <c r="D396">
        <f>ROW(EtalonRes!A444)</f>
        <v>444</v>
      </c>
      <c r="E396" t="s">
        <v>217</v>
      </c>
      <c r="F396" t="s">
        <v>223</v>
      </c>
      <c r="G396" t="s">
        <v>224</v>
      </c>
      <c r="H396" t="s">
        <v>58</v>
      </c>
      <c r="I396">
        <f>ROUND(4/100,9)</f>
        <v>0.04</v>
      </c>
      <c r="J396">
        <v>0</v>
      </c>
      <c r="O396">
        <f t="shared" si="291"/>
        <v>423.22</v>
      </c>
      <c r="P396">
        <f t="shared" si="292"/>
        <v>18.149999999999999</v>
      </c>
      <c r="Q396">
        <f t="shared" si="293"/>
        <v>2.08</v>
      </c>
      <c r="R396">
        <f t="shared" si="294"/>
        <v>0.55000000000000004</v>
      </c>
      <c r="S396">
        <f t="shared" si="295"/>
        <v>402.99</v>
      </c>
      <c r="T396">
        <f t="shared" si="296"/>
        <v>0</v>
      </c>
      <c r="U396">
        <f t="shared" si="297"/>
        <v>1.2192000000000001</v>
      </c>
      <c r="V396">
        <f t="shared" si="298"/>
        <v>1.1999999999999999E-3</v>
      </c>
      <c r="W396">
        <f t="shared" si="299"/>
        <v>0</v>
      </c>
      <c r="X396">
        <f t="shared" si="300"/>
        <v>326.87</v>
      </c>
      <c r="Y396">
        <f t="shared" si="301"/>
        <v>209.84</v>
      </c>
      <c r="AA396">
        <v>36401907</v>
      </c>
      <c r="AB396">
        <f t="shared" si="302"/>
        <v>371.42</v>
      </c>
      <c r="AC396">
        <f t="shared" si="303"/>
        <v>63.28</v>
      </c>
      <c r="AD396">
        <f t="shared" ref="AD396:AD401" si="330">ROUND((((ET396)-(EU396))+AE396),2)</f>
        <v>5.78</v>
      </c>
      <c r="AE396">
        <f t="shared" ref="AE396:AF401" si="331">ROUND((EU396),2)</f>
        <v>0.41</v>
      </c>
      <c r="AF396">
        <f t="shared" si="331"/>
        <v>302.36</v>
      </c>
      <c r="AG396">
        <f t="shared" si="305"/>
        <v>0</v>
      </c>
      <c r="AH396">
        <f t="shared" ref="AH396:AI401" si="332">(EW396)</f>
        <v>30.48</v>
      </c>
      <c r="AI396">
        <f t="shared" si="332"/>
        <v>0.03</v>
      </c>
      <c r="AJ396">
        <f t="shared" si="307"/>
        <v>0</v>
      </c>
      <c r="AK396">
        <v>371.42</v>
      </c>
      <c r="AL396">
        <v>63.28</v>
      </c>
      <c r="AM396">
        <v>5.78</v>
      </c>
      <c r="AN396">
        <v>0.41</v>
      </c>
      <c r="AO396">
        <v>302.36</v>
      </c>
      <c r="AP396">
        <v>0</v>
      </c>
      <c r="AQ396">
        <v>30.48</v>
      </c>
      <c r="AR396">
        <v>0.03</v>
      </c>
      <c r="AS396">
        <v>0</v>
      </c>
      <c r="AT396">
        <v>81</v>
      </c>
      <c r="AU396">
        <v>52</v>
      </c>
      <c r="AV396">
        <v>1</v>
      </c>
      <c r="AW396">
        <v>1</v>
      </c>
      <c r="AZ396">
        <v>1</v>
      </c>
      <c r="BA396">
        <v>33.32</v>
      </c>
      <c r="BB396">
        <v>9.01</v>
      </c>
      <c r="BC396">
        <v>7.17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2</v>
      </c>
      <c r="BJ396" t="s">
        <v>225</v>
      </c>
      <c r="BM396">
        <v>108001</v>
      </c>
      <c r="BN396">
        <v>0</v>
      </c>
      <c r="BO396" t="s">
        <v>223</v>
      </c>
      <c r="BP396">
        <v>1</v>
      </c>
      <c r="BQ396">
        <v>3</v>
      </c>
      <c r="BR396">
        <v>0</v>
      </c>
      <c r="BS396">
        <v>33.32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95</v>
      </c>
      <c r="CA396">
        <v>65</v>
      </c>
      <c r="CE396">
        <v>0</v>
      </c>
      <c r="CF396">
        <v>0</v>
      </c>
      <c r="CG396">
        <v>0</v>
      </c>
      <c r="CM396">
        <v>0</v>
      </c>
      <c r="CN396" t="s">
        <v>3</v>
      </c>
      <c r="CO396">
        <v>0</v>
      </c>
      <c r="CP396">
        <f t="shared" si="308"/>
        <v>423.22</v>
      </c>
      <c r="CQ396">
        <f t="shared" si="309"/>
        <v>453.7176</v>
      </c>
      <c r="CR396">
        <f t="shared" si="310"/>
        <v>52.077800000000003</v>
      </c>
      <c r="CS396">
        <f t="shared" si="311"/>
        <v>13.661199999999999</v>
      </c>
      <c r="CT396">
        <f t="shared" si="312"/>
        <v>10074.635200000001</v>
      </c>
      <c r="CU396">
        <f t="shared" si="313"/>
        <v>0</v>
      </c>
      <c r="CV396">
        <f t="shared" si="314"/>
        <v>30.48</v>
      </c>
      <c r="CW396">
        <f t="shared" si="315"/>
        <v>0.03</v>
      </c>
      <c r="CX396">
        <f t="shared" si="316"/>
        <v>0</v>
      </c>
      <c r="CY396">
        <f t="shared" si="317"/>
        <v>326.86740000000003</v>
      </c>
      <c r="CZ396">
        <f t="shared" si="318"/>
        <v>209.84080000000003</v>
      </c>
      <c r="DC396" t="s">
        <v>3</v>
      </c>
      <c r="DD396" t="s">
        <v>3</v>
      </c>
      <c r="DE396" t="s">
        <v>3</v>
      </c>
      <c r="DF396" t="s">
        <v>3</v>
      </c>
      <c r="DG396" t="s">
        <v>3</v>
      </c>
      <c r="DH396" t="s">
        <v>3</v>
      </c>
      <c r="DI396" t="s">
        <v>3</v>
      </c>
      <c r="DJ396" t="s">
        <v>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1010</v>
      </c>
      <c r="DV396" t="s">
        <v>58</v>
      </c>
      <c r="DW396" t="s">
        <v>58</v>
      </c>
      <c r="DX396">
        <v>100</v>
      </c>
      <c r="DZ396" t="s">
        <v>3</v>
      </c>
      <c r="EA396" t="s">
        <v>3</v>
      </c>
      <c r="EB396" t="s">
        <v>3</v>
      </c>
      <c r="EC396" t="s">
        <v>3</v>
      </c>
      <c r="EE396">
        <v>29085386</v>
      </c>
      <c r="EF396">
        <v>3</v>
      </c>
      <c r="EG396" t="s">
        <v>226</v>
      </c>
      <c r="EH396">
        <v>0</v>
      </c>
      <c r="EI396" t="s">
        <v>3</v>
      </c>
      <c r="EJ396">
        <v>2</v>
      </c>
      <c r="EK396">
        <v>108001</v>
      </c>
      <c r="EL396" t="s">
        <v>227</v>
      </c>
      <c r="EM396" t="s">
        <v>228</v>
      </c>
      <c r="EO396" t="s">
        <v>3</v>
      </c>
      <c r="EQ396">
        <v>0</v>
      </c>
      <c r="ER396">
        <v>371.42</v>
      </c>
      <c r="ES396">
        <v>63.28</v>
      </c>
      <c r="ET396">
        <v>5.78</v>
      </c>
      <c r="EU396">
        <v>0.41</v>
      </c>
      <c r="EV396">
        <v>302.36</v>
      </c>
      <c r="EW396">
        <v>30.48</v>
      </c>
      <c r="EX396">
        <v>0.03</v>
      </c>
      <c r="EY396">
        <v>0</v>
      </c>
      <c r="FQ396">
        <v>0</v>
      </c>
      <c r="FR396">
        <f t="shared" si="319"/>
        <v>0</v>
      </c>
      <c r="FS396">
        <v>0</v>
      </c>
      <c r="FV396" t="s">
        <v>25</v>
      </c>
      <c r="FW396" t="s">
        <v>26</v>
      </c>
      <c r="FX396">
        <v>95</v>
      </c>
      <c r="FY396">
        <v>65</v>
      </c>
      <c r="GA396" t="s">
        <v>3</v>
      </c>
      <c r="GD396">
        <v>1</v>
      </c>
      <c r="GF396">
        <v>-1627028948</v>
      </c>
      <c r="GG396">
        <v>2</v>
      </c>
      <c r="GH396">
        <v>1</v>
      </c>
      <c r="GI396">
        <v>2</v>
      </c>
      <c r="GJ396">
        <v>0</v>
      </c>
      <c r="GK396">
        <v>0</v>
      </c>
      <c r="GL396">
        <f t="shared" si="320"/>
        <v>0</v>
      </c>
      <c r="GM396">
        <f t="shared" si="321"/>
        <v>959.93</v>
      </c>
      <c r="GN396">
        <f t="shared" si="322"/>
        <v>0</v>
      </c>
      <c r="GO396">
        <f t="shared" si="323"/>
        <v>959.93</v>
      </c>
      <c r="GP396">
        <f t="shared" si="324"/>
        <v>0</v>
      </c>
      <c r="GR396">
        <v>0</v>
      </c>
      <c r="GS396">
        <v>3</v>
      </c>
      <c r="GT396">
        <v>0</v>
      </c>
      <c r="GU396" t="s">
        <v>3</v>
      </c>
      <c r="GV396">
        <f t="shared" si="325"/>
        <v>0</v>
      </c>
      <c r="GW396">
        <v>1</v>
      </c>
      <c r="GX396">
        <f t="shared" si="326"/>
        <v>0</v>
      </c>
      <c r="HA396">
        <v>0</v>
      </c>
      <c r="HB396">
        <v>0</v>
      </c>
      <c r="HC396">
        <f t="shared" si="327"/>
        <v>0</v>
      </c>
      <c r="HE396" t="s">
        <v>3</v>
      </c>
      <c r="HF396" t="s">
        <v>3</v>
      </c>
      <c r="IK396">
        <v>0</v>
      </c>
    </row>
    <row r="397" spans="1:245">
      <c r="A397">
        <v>18</v>
      </c>
      <c r="B397">
        <v>1</v>
      </c>
      <c r="C397">
        <v>458</v>
      </c>
      <c r="E397" t="s">
        <v>274</v>
      </c>
      <c r="F397" t="s">
        <v>230</v>
      </c>
      <c r="G397" t="s">
        <v>231</v>
      </c>
      <c r="H397" t="s">
        <v>232</v>
      </c>
      <c r="I397">
        <f>I396*J397</f>
        <v>4.0000000000000001E-3</v>
      </c>
      <c r="J397">
        <v>0.1</v>
      </c>
      <c r="O397">
        <f t="shared" si="291"/>
        <v>23.82</v>
      </c>
      <c r="P397">
        <f t="shared" si="292"/>
        <v>23.82</v>
      </c>
      <c r="Q397">
        <f t="shared" si="293"/>
        <v>0</v>
      </c>
      <c r="R397">
        <f t="shared" si="294"/>
        <v>0</v>
      </c>
      <c r="S397">
        <f t="shared" si="295"/>
        <v>0</v>
      </c>
      <c r="T397">
        <f t="shared" si="296"/>
        <v>0</v>
      </c>
      <c r="U397">
        <f t="shared" si="297"/>
        <v>0</v>
      </c>
      <c r="V397">
        <f t="shared" si="298"/>
        <v>0</v>
      </c>
      <c r="W397">
        <f t="shared" si="299"/>
        <v>0.08</v>
      </c>
      <c r="X397">
        <f t="shared" si="300"/>
        <v>0</v>
      </c>
      <c r="Y397">
        <f t="shared" si="301"/>
        <v>0</v>
      </c>
      <c r="AA397">
        <v>36401907</v>
      </c>
      <c r="AB397">
        <f t="shared" si="302"/>
        <v>1998.42</v>
      </c>
      <c r="AC397">
        <f t="shared" si="303"/>
        <v>1998.42</v>
      </c>
      <c r="AD397">
        <f t="shared" si="330"/>
        <v>0</v>
      </c>
      <c r="AE397">
        <f t="shared" si="331"/>
        <v>0</v>
      </c>
      <c r="AF397">
        <f t="shared" si="331"/>
        <v>0</v>
      </c>
      <c r="AG397">
        <f t="shared" si="305"/>
        <v>0</v>
      </c>
      <c r="AH397">
        <f t="shared" si="332"/>
        <v>0</v>
      </c>
      <c r="AI397">
        <f t="shared" si="332"/>
        <v>0</v>
      </c>
      <c r="AJ397">
        <f t="shared" si="307"/>
        <v>19.399999999999999</v>
      </c>
      <c r="AK397">
        <v>1998.42</v>
      </c>
      <c r="AL397">
        <v>1998.42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19.399999999999999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2.98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2</v>
      </c>
      <c r="BJ397" t="s">
        <v>233</v>
      </c>
      <c r="BM397">
        <v>500002</v>
      </c>
      <c r="BN397">
        <v>0</v>
      </c>
      <c r="BO397" t="s">
        <v>230</v>
      </c>
      <c r="BP397">
        <v>1</v>
      </c>
      <c r="BQ397">
        <v>12</v>
      </c>
      <c r="BR397">
        <v>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0</v>
      </c>
      <c r="CA397">
        <v>0</v>
      </c>
      <c r="CE397">
        <v>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308"/>
        <v>23.82</v>
      </c>
      <c r="CQ397">
        <f t="shared" si="309"/>
        <v>5955.2916000000005</v>
      </c>
      <c r="CR397">
        <f t="shared" si="310"/>
        <v>0</v>
      </c>
      <c r="CS397">
        <f t="shared" si="311"/>
        <v>0</v>
      </c>
      <c r="CT397">
        <f t="shared" si="312"/>
        <v>0</v>
      </c>
      <c r="CU397">
        <f t="shared" si="313"/>
        <v>0</v>
      </c>
      <c r="CV397">
        <f t="shared" si="314"/>
        <v>0</v>
      </c>
      <c r="CW397">
        <f t="shared" si="315"/>
        <v>0</v>
      </c>
      <c r="CX397">
        <f t="shared" si="316"/>
        <v>19.399999999999999</v>
      </c>
      <c r="CY397">
        <f t="shared" si="317"/>
        <v>0</v>
      </c>
      <c r="CZ397">
        <f t="shared" si="318"/>
        <v>0</v>
      </c>
      <c r="DC397" t="s">
        <v>3</v>
      </c>
      <c r="DD397" t="s">
        <v>3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1010</v>
      </c>
      <c r="DV397" t="s">
        <v>232</v>
      </c>
      <c r="DW397" t="s">
        <v>232</v>
      </c>
      <c r="DX397">
        <v>1000</v>
      </c>
      <c r="DZ397" t="s">
        <v>3</v>
      </c>
      <c r="EA397" t="s">
        <v>3</v>
      </c>
      <c r="EB397" t="s">
        <v>3</v>
      </c>
      <c r="EC397" t="s">
        <v>3</v>
      </c>
      <c r="EE397">
        <v>29085444</v>
      </c>
      <c r="EF397">
        <v>12</v>
      </c>
      <c r="EG397" t="s">
        <v>32</v>
      </c>
      <c r="EH397">
        <v>0</v>
      </c>
      <c r="EI397" t="s">
        <v>3</v>
      </c>
      <c r="EJ397">
        <v>2</v>
      </c>
      <c r="EK397">
        <v>500002</v>
      </c>
      <c r="EL397" t="s">
        <v>33</v>
      </c>
      <c r="EM397" t="s">
        <v>34</v>
      </c>
      <c r="EO397" t="s">
        <v>3</v>
      </c>
      <c r="EQ397">
        <v>0</v>
      </c>
      <c r="ER397">
        <v>1998.42</v>
      </c>
      <c r="ES397">
        <v>1998.42</v>
      </c>
      <c r="ET397">
        <v>0</v>
      </c>
      <c r="EU397">
        <v>0</v>
      </c>
      <c r="EV397">
        <v>0</v>
      </c>
      <c r="EW397">
        <v>0</v>
      </c>
      <c r="EX397">
        <v>0</v>
      </c>
      <c r="FQ397">
        <v>0</v>
      </c>
      <c r="FR397">
        <f t="shared" si="319"/>
        <v>0</v>
      </c>
      <c r="FS397">
        <v>0</v>
      </c>
      <c r="FX397">
        <v>0</v>
      </c>
      <c r="FY397">
        <v>0</v>
      </c>
      <c r="GA397" t="s">
        <v>3</v>
      </c>
      <c r="GD397">
        <v>1</v>
      </c>
      <c r="GF397">
        <v>-1152774928</v>
      </c>
      <c r="GG397">
        <v>2</v>
      </c>
      <c r="GH397">
        <v>1</v>
      </c>
      <c r="GI397">
        <v>2</v>
      </c>
      <c r="GJ397">
        <v>0</v>
      </c>
      <c r="GK397">
        <v>0</v>
      </c>
      <c r="GL397">
        <f t="shared" si="320"/>
        <v>0</v>
      </c>
      <c r="GM397">
        <f t="shared" si="321"/>
        <v>23.82</v>
      </c>
      <c r="GN397">
        <f t="shared" si="322"/>
        <v>0</v>
      </c>
      <c r="GO397">
        <f t="shared" si="323"/>
        <v>23.82</v>
      </c>
      <c r="GP397">
        <f t="shared" si="324"/>
        <v>0</v>
      </c>
      <c r="GR397">
        <v>0</v>
      </c>
      <c r="GS397">
        <v>3</v>
      </c>
      <c r="GT397">
        <v>0</v>
      </c>
      <c r="GU397" t="s">
        <v>3</v>
      </c>
      <c r="GV397">
        <f t="shared" si="325"/>
        <v>0</v>
      </c>
      <c r="GW397">
        <v>1</v>
      </c>
      <c r="GX397">
        <f t="shared" si="326"/>
        <v>0</v>
      </c>
      <c r="HA397">
        <v>0</v>
      </c>
      <c r="HB397">
        <v>0</v>
      </c>
      <c r="HC397">
        <f t="shared" si="327"/>
        <v>0</v>
      </c>
      <c r="HE397" t="s">
        <v>3</v>
      </c>
      <c r="HF397" t="s">
        <v>3</v>
      </c>
      <c r="IK397">
        <v>0</v>
      </c>
    </row>
    <row r="398" spans="1:245">
      <c r="A398">
        <v>18</v>
      </c>
      <c r="B398">
        <v>1</v>
      </c>
      <c r="C398">
        <v>457</v>
      </c>
      <c r="E398" t="s">
        <v>275</v>
      </c>
      <c r="F398" t="s">
        <v>235</v>
      </c>
      <c r="G398" t="s">
        <v>236</v>
      </c>
      <c r="H398" t="s">
        <v>237</v>
      </c>
      <c r="I398">
        <f>I396*J398</f>
        <v>0.04</v>
      </c>
      <c r="J398">
        <v>1</v>
      </c>
      <c r="O398">
        <f t="shared" si="291"/>
        <v>2.46</v>
      </c>
      <c r="P398">
        <f t="shared" si="292"/>
        <v>2.46</v>
      </c>
      <c r="Q398">
        <f t="shared" si="293"/>
        <v>0</v>
      </c>
      <c r="R398">
        <f t="shared" si="294"/>
        <v>0</v>
      </c>
      <c r="S398">
        <f t="shared" si="295"/>
        <v>0</v>
      </c>
      <c r="T398">
        <f t="shared" si="296"/>
        <v>0</v>
      </c>
      <c r="U398">
        <f t="shared" si="297"/>
        <v>0</v>
      </c>
      <c r="V398">
        <f t="shared" si="298"/>
        <v>0</v>
      </c>
      <c r="W398">
        <f t="shared" si="299"/>
        <v>0</v>
      </c>
      <c r="X398">
        <f t="shared" si="300"/>
        <v>0</v>
      </c>
      <c r="Y398">
        <f t="shared" si="301"/>
        <v>0</v>
      </c>
      <c r="AA398">
        <v>36401907</v>
      </c>
      <c r="AB398">
        <f t="shared" si="302"/>
        <v>7.62</v>
      </c>
      <c r="AC398">
        <f t="shared" si="303"/>
        <v>7.62</v>
      </c>
      <c r="AD398">
        <f t="shared" si="330"/>
        <v>0</v>
      </c>
      <c r="AE398">
        <f t="shared" si="331"/>
        <v>0</v>
      </c>
      <c r="AF398">
        <f t="shared" si="331"/>
        <v>0</v>
      </c>
      <c r="AG398">
        <f t="shared" si="305"/>
        <v>0</v>
      </c>
      <c r="AH398">
        <f t="shared" si="332"/>
        <v>0</v>
      </c>
      <c r="AI398">
        <f t="shared" si="332"/>
        <v>0</v>
      </c>
      <c r="AJ398">
        <f t="shared" si="307"/>
        <v>7.0000000000000007E-2</v>
      </c>
      <c r="AK398">
        <v>7.62</v>
      </c>
      <c r="AL398">
        <v>7.62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7.0000000000000007E-2</v>
      </c>
      <c r="AT398">
        <v>0</v>
      </c>
      <c r="AU398">
        <v>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8.06</v>
      </c>
      <c r="BD398" t="s">
        <v>3</v>
      </c>
      <c r="BE398" t="s">
        <v>3</v>
      </c>
      <c r="BF398" t="s">
        <v>3</v>
      </c>
      <c r="BG398" t="s">
        <v>3</v>
      </c>
      <c r="BH398">
        <v>3</v>
      </c>
      <c r="BI398">
        <v>2</v>
      </c>
      <c r="BJ398" t="s">
        <v>238</v>
      </c>
      <c r="BM398">
        <v>500002</v>
      </c>
      <c r="BN398">
        <v>0</v>
      </c>
      <c r="BO398" t="s">
        <v>235</v>
      </c>
      <c r="BP398">
        <v>1</v>
      </c>
      <c r="BQ398">
        <v>12</v>
      </c>
      <c r="BR398">
        <v>0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0</v>
      </c>
      <c r="CA398">
        <v>0</v>
      </c>
      <c r="CE398">
        <v>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308"/>
        <v>2.46</v>
      </c>
      <c r="CQ398">
        <f t="shared" si="309"/>
        <v>61.417200000000001</v>
      </c>
      <c r="CR398">
        <f t="shared" si="310"/>
        <v>0</v>
      </c>
      <c r="CS398">
        <f t="shared" si="311"/>
        <v>0</v>
      </c>
      <c r="CT398">
        <f t="shared" si="312"/>
        <v>0</v>
      </c>
      <c r="CU398">
        <f t="shared" si="313"/>
        <v>0</v>
      </c>
      <c r="CV398">
        <f t="shared" si="314"/>
        <v>0</v>
      </c>
      <c r="CW398">
        <f t="shared" si="315"/>
        <v>0</v>
      </c>
      <c r="CX398">
        <f t="shared" si="316"/>
        <v>7.0000000000000007E-2</v>
      </c>
      <c r="CY398">
        <f t="shared" si="317"/>
        <v>0</v>
      </c>
      <c r="CZ398">
        <f t="shared" si="318"/>
        <v>0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1010</v>
      </c>
      <c r="DV398" t="s">
        <v>237</v>
      </c>
      <c r="DW398" t="s">
        <v>237</v>
      </c>
      <c r="DX398">
        <v>1</v>
      </c>
      <c r="DZ398" t="s">
        <v>3</v>
      </c>
      <c r="EA398" t="s">
        <v>3</v>
      </c>
      <c r="EB398" t="s">
        <v>3</v>
      </c>
      <c r="EC398" t="s">
        <v>3</v>
      </c>
      <c r="EE398">
        <v>29085444</v>
      </c>
      <c r="EF398">
        <v>12</v>
      </c>
      <c r="EG398" t="s">
        <v>32</v>
      </c>
      <c r="EH398">
        <v>0</v>
      </c>
      <c r="EI398" t="s">
        <v>3</v>
      </c>
      <c r="EJ398">
        <v>2</v>
      </c>
      <c r="EK398">
        <v>500002</v>
      </c>
      <c r="EL398" t="s">
        <v>33</v>
      </c>
      <c r="EM398" t="s">
        <v>34</v>
      </c>
      <c r="EO398" t="s">
        <v>3</v>
      </c>
      <c r="EQ398">
        <v>0</v>
      </c>
      <c r="ER398">
        <v>7.62</v>
      </c>
      <c r="ES398">
        <v>7.62</v>
      </c>
      <c r="ET398">
        <v>0</v>
      </c>
      <c r="EU398">
        <v>0</v>
      </c>
      <c r="EV398">
        <v>0</v>
      </c>
      <c r="EW398">
        <v>0</v>
      </c>
      <c r="EX398">
        <v>0</v>
      </c>
      <c r="FQ398">
        <v>0</v>
      </c>
      <c r="FR398">
        <f t="shared" si="319"/>
        <v>0</v>
      </c>
      <c r="FS398">
        <v>0</v>
      </c>
      <c r="FX398">
        <v>0</v>
      </c>
      <c r="FY398">
        <v>0</v>
      </c>
      <c r="GA398" t="s">
        <v>3</v>
      </c>
      <c r="GD398">
        <v>1</v>
      </c>
      <c r="GF398">
        <v>-652224790</v>
      </c>
      <c r="GG398">
        <v>2</v>
      </c>
      <c r="GH398">
        <v>1</v>
      </c>
      <c r="GI398">
        <v>2</v>
      </c>
      <c r="GJ398">
        <v>0</v>
      </c>
      <c r="GK398">
        <v>0</v>
      </c>
      <c r="GL398">
        <f t="shared" si="320"/>
        <v>0</v>
      </c>
      <c r="GM398">
        <f t="shared" si="321"/>
        <v>2.46</v>
      </c>
      <c r="GN398">
        <f t="shared" si="322"/>
        <v>0</v>
      </c>
      <c r="GO398">
        <f t="shared" si="323"/>
        <v>2.46</v>
      </c>
      <c r="GP398">
        <f t="shared" si="324"/>
        <v>0</v>
      </c>
      <c r="GR398">
        <v>0</v>
      </c>
      <c r="GS398">
        <v>3</v>
      </c>
      <c r="GT398">
        <v>0</v>
      </c>
      <c r="GU398" t="s">
        <v>3</v>
      </c>
      <c r="GV398">
        <f t="shared" si="325"/>
        <v>0</v>
      </c>
      <c r="GW398">
        <v>1</v>
      </c>
      <c r="GX398">
        <f t="shared" si="326"/>
        <v>0</v>
      </c>
      <c r="HA398">
        <v>0</v>
      </c>
      <c r="HB398">
        <v>0</v>
      </c>
      <c r="HC398">
        <f t="shared" si="327"/>
        <v>0</v>
      </c>
      <c r="HE398" t="s">
        <v>3</v>
      </c>
      <c r="HF398" t="s">
        <v>3</v>
      </c>
      <c r="IK398">
        <v>0</v>
      </c>
    </row>
    <row r="399" spans="1:245">
      <c r="A399">
        <v>17</v>
      </c>
      <c r="B399">
        <v>1</v>
      </c>
      <c r="C399">
        <f>ROW(SmtRes!A469)</f>
        <v>469</v>
      </c>
      <c r="D399">
        <f>ROW(EtalonRes!A451)</f>
        <v>451</v>
      </c>
      <c r="E399" t="s">
        <v>222</v>
      </c>
      <c r="F399" t="s">
        <v>240</v>
      </c>
      <c r="G399" t="s">
        <v>241</v>
      </c>
      <c r="H399" t="s">
        <v>58</v>
      </c>
      <c r="I399">
        <f>ROUND(1/100,9)</f>
        <v>0.01</v>
      </c>
      <c r="J399">
        <v>0</v>
      </c>
      <c r="O399">
        <f t="shared" si="291"/>
        <v>89.84</v>
      </c>
      <c r="P399">
        <f t="shared" si="292"/>
        <v>2.59</v>
      </c>
      <c r="Q399">
        <f t="shared" si="293"/>
        <v>0.52</v>
      </c>
      <c r="R399">
        <f t="shared" si="294"/>
        <v>0.14000000000000001</v>
      </c>
      <c r="S399">
        <f t="shared" si="295"/>
        <v>86.73</v>
      </c>
      <c r="T399">
        <f t="shared" si="296"/>
        <v>0</v>
      </c>
      <c r="U399">
        <f t="shared" si="297"/>
        <v>0.26239999999999997</v>
      </c>
      <c r="V399">
        <f t="shared" si="298"/>
        <v>2.9999999999999997E-4</v>
      </c>
      <c r="W399">
        <f t="shared" si="299"/>
        <v>0</v>
      </c>
      <c r="X399">
        <f t="shared" si="300"/>
        <v>70.36</v>
      </c>
      <c r="Y399">
        <f t="shared" si="301"/>
        <v>45.17</v>
      </c>
      <c r="AA399">
        <v>36401907</v>
      </c>
      <c r="AB399">
        <f t="shared" si="302"/>
        <v>302.14999999999998</v>
      </c>
      <c r="AC399">
        <f t="shared" si="303"/>
        <v>36.07</v>
      </c>
      <c r="AD399">
        <f t="shared" si="330"/>
        <v>5.78</v>
      </c>
      <c r="AE399">
        <f t="shared" si="331"/>
        <v>0.41</v>
      </c>
      <c r="AF399">
        <f t="shared" si="331"/>
        <v>260.3</v>
      </c>
      <c r="AG399">
        <f t="shared" si="305"/>
        <v>0</v>
      </c>
      <c r="AH399">
        <f t="shared" si="332"/>
        <v>26.24</v>
      </c>
      <c r="AI399">
        <f t="shared" si="332"/>
        <v>0.03</v>
      </c>
      <c r="AJ399">
        <f t="shared" si="307"/>
        <v>0</v>
      </c>
      <c r="AK399">
        <v>302.14999999999998</v>
      </c>
      <c r="AL399">
        <v>36.07</v>
      </c>
      <c r="AM399">
        <v>5.78</v>
      </c>
      <c r="AN399">
        <v>0.41</v>
      </c>
      <c r="AO399">
        <v>260.3</v>
      </c>
      <c r="AP399">
        <v>0</v>
      </c>
      <c r="AQ399">
        <v>26.24</v>
      </c>
      <c r="AR399">
        <v>0.03</v>
      </c>
      <c r="AS399">
        <v>0</v>
      </c>
      <c r="AT399">
        <v>81</v>
      </c>
      <c r="AU399">
        <v>52</v>
      </c>
      <c r="AV399">
        <v>1</v>
      </c>
      <c r="AW399">
        <v>1</v>
      </c>
      <c r="AZ399">
        <v>1</v>
      </c>
      <c r="BA399">
        <v>33.32</v>
      </c>
      <c r="BB399">
        <v>9.01</v>
      </c>
      <c r="BC399">
        <v>7.19</v>
      </c>
      <c r="BD399" t="s">
        <v>3</v>
      </c>
      <c r="BE399" t="s">
        <v>3</v>
      </c>
      <c r="BF399" t="s">
        <v>3</v>
      </c>
      <c r="BG399" t="s">
        <v>3</v>
      </c>
      <c r="BH399">
        <v>0</v>
      </c>
      <c r="BI399">
        <v>2</v>
      </c>
      <c r="BJ399" t="s">
        <v>242</v>
      </c>
      <c r="BM399">
        <v>108001</v>
      </c>
      <c r="BN399">
        <v>0</v>
      </c>
      <c r="BO399" t="s">
        <v>240</v>
      </c>
      <c r="BP399">
        <v>1</v>
      </c>
      <c r="BQ399">
        <v>3</v>
      </c>
      <c r="BR399">
        <v>0</v>
      </c>
      <c r="BS399">
        <v>33.32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95</v>
      </c>
      <c r="CA399">
        <v>65</v>
      </c>
      <c r="CE399">
        <v>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si="308"/>
        <v>89.84</v>
      </c>
      <c r="CQ399">
        <f t="shared" si="309"/>
        <v>259.3433</v>
      </c>
      <c r="CR399">
        <f t="shared" si="310"/>
        <v>52.077800000000003</v>
      </c>
      <c r="CS399">
        <f t="shared" si="311"/>
        <v>13.661199999999999</v>
      </c>
      <c r="CT399">
        <f t="shared" si="312"/>
        <v>8673.1959999999999</v>
      </c>
      <c r="CU399">
        <f t="shared" si="313"/>
        <v>0</v>
      </c>
      <c r="CV399">
        <f t="shared" si="314"/>
        <v>26.24</v>
      </c>
      <c r="CW399">
        <f t="shared" si="315"/>
        <v>0.03</v>
      </c>
      <c r="CX399">
        <f t="shared" si="316"/>
        <v>0</v>
      </c>
      <c r="CY399">
        <f t="shared" si="317"/>
        <v>70.364699999999999</v>
      </c>
      <c r="CZ399">
        <f t="shared" si="318"/>
        <v>45.172399999999996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DU399">
        <v>1010</v>
      </c>
      <c r="DV399" t="s">
        <v>58</v>
      </c>
      <c r="DW399" t="s">
        <v>58</v>
      </c>
      <c r="DX399">
        <v>100</v>
      </c>
      <c r="DZ399" t="s">
        <v>3</v>
      </c>
      <c r="EA399" t="s">
        <v>3</v>
      </c>
      <c r="EB399" t="s">
        <v>3</v>
      </c>
      <c r="EC399" t="s">
        <v>3</v>
      </c>
      <c r="EE399">
        <v>29085386</v>
      </c>
      <c r="EF399">
        <v>3</v>
      </c>
      <c r="EG399" t="s">
        <v>226</v>
      </c>
      <c r="EH399">
        <v>0</v>
      </c>
      <c r="EI399" t="s">
        <v>3</v>
      </c>
      <c r="EJ399">
        <v>2</v>
      </c>
      <c r="EK399">
        <v>108001</v>
      </c>
      <c r="EL399" t="s">
        <v>227</v>
      </c>
      <c r="EM399" t="s">
        <v>228</v>
      </c>
      <c r="EO399" t="s">
        <v>3</v>
      </c>
      <c r="EQ399">
        <v>0</v>
      </c>
      <c r="ER399">
        <v>302.14999999999998</v>
      </c>
      <c r="ES399">
        <v>36.07</v>
      </c>
      <c r="ET399">
        <v>5.78</v>
      </c>
      <c r="EU399">
        <v>0.41</v>
      </c>
      <c r="EV399">
        <v>260.3</v>
      </c>
      <c r="EW399">
        <v>26.24</v>
      </c>
      <c r="EX399">
        <v>0.03</v>
      </c>
      <c r="EY399">
        <v>0</v>
      </c>
      <c r="FQ399">
        <v>0</v>
      </c>
      <c r="FR399">
        <f t="shared" si="319"/>
        <v>0</v>
      </c>
      <c r="FS399">
        <v>0</v>
      </c>
      <c r="FV399" t="s">
        <v>25</v>
      </c>
      <c r="FW399" t="s">
        <v>26</v>
      </c>
      <c r="FX399">
        <v>95</v>
      </c>
      <c r="FY399">
        <v>65</v>
      </c>
      <c r="GA399" t="s">
        <v>3</v>
      </c>
      <c r="GD399">
        <v>1</v>
      </c>
      <c r="GF399">
        <v>1949515482</v>
      </c>
      <c r="GG399">
        <v>2</v>
      </c>
      <c r="GH399">
        <v>1</v>
      </c>
      <c r="GI399">
        <v>2</v>
      </c>
      <c r="GJ399">
        <v>0</v>
      </c>
      <c r="GK399">
        <v>0</v>
      </c>
      <c r="GL399">
        <f t="shared" si="320"/>
        <v>0</v>
      </c>
      <c r="GM399">
        <f t="shared" si="321"/>
        <v>205.37</v>
      </c>
      <c r="GN399">
        <f t="shared" si="322"/>
        <v>0</v>
      </c>
      <c r="GO399">
        <f t="shared" si="323"/>
        <v>205.37</v>
      </c>
      <c r="GP399">
        <f t="shared" si="324"/>
        <v>0</v>
      </c>
      <c r="GR399">
        <v>0</v>
      </c>
      <c r="GS399">
        <v>3</v>
      </c>
      <c r="GT399">
        <v>0</v>
      </c>
      <c r="GU399" t="s">
        <v>3</v>
      </c>
      <c r="GV399">
        <f t="shared" si="325"/>
        <v>0</v>
      </c>
      <c r="GW399">
        <v>1</v>
      </c>
      <c r="GX399">
        <f t="shared" si="326"/>
        <v>0</v>
      </c>
      <c r="HA399">
        <v>0</v>
      </c>
      <c r="HB399">
        <v>0</v>
      </c>
      <c r="HC399">
        <f t="shared" si="327"/>
        <v>0</v>
      </c>
      <c r="HE399" t="s">
        <v>3</v>
      </c>
      <c r="HF399" t="s">
        <v>3</v>
      </c>
      <c r="IK399">
        <v>0</v>
      </c>
    </row>
    <row r="400" spans="1:245">
      <c r="A400">
        <v>18</v>
      </c>
      <c r="B400">
        <v>1</v>
      </c>
      <c r="C400">
        <v>466</v>
      </c>
      <c r="E400" t="s">
        <v>229</v>
      </c>
      <c r="F400" t="s">
        <v>230</v>
      </c>
      <c r="G400" t="s">
        <v>231</v>
      </c>
      <c r="H400" t="s">
        <v>232</v>
      </c>
      <c r="I400">
        <f>I399*J400</f>
        <v>1E-3</v>
      </c>
      <c r="J400">
        <v>0.1</v>
      </c>
      <c r="O400">
        <f t="shared" si="291"/>
        <v>5.96</v>
      </c>
      <c r="P400">
        <f t="shared" si="292"/>
        <v>5.96</v>
      </c>
      <c r="Q400">
        <f t="shared" si="293"/>
        <v>0</v>
      </c>
      <c r="R400">
        <f t="shared" si="294"/>
        <v>0</v>
      </c>
      <c r="S400">
        <f t="shared" si="295"/>
        <v>0</v>
      </c>
      <c r="T400">
        <f t="shared" si="296"/>
        <v>0</v>
      </c>
      <c r="U400">
        <f t="shared" si="297"/>
        <v>0</v>
      </c>
      <c r="V400">
        <f t="shared" si="298"/>
        <v>0</v>
      </c>
      <c r="W400">
        <f t="shared" si="299"/>
        <v>0.02</v>
      </c>
      <c r="X400">
        <f t="shared" si="300"/>
        <v>0</v>
      </c>
      <c r="Y400">
        <f t="shared" si="301"/>
        <v>0</v>
      </c>
      <c r="AA400">
        <v>36401907</v>
      </c>
      <c r="AB400">
        <f t="shared" si="302"/>
        <v>1998.42</v>
      </c>
      <c r="AC400">
        <f t="shared" si="303"/>
        <v>1998.42</v>
      </c>
      <c r="AD400">
        <f t="shared" si="330"/>
        <v>0</v>
      </c>
      <c r="AE400">
        <f t="shared" si="331"/>
        <v>0</v>
      </c>
      <c r="AF400">
        <f t="shared" si="331"/>
        <v>0</v>
      </c>
      <c r="AG400">
        <f t="shared" si="305"/>
        <v>0</v>
      </c>
      <c r="AH400">
        <f t="shared" si="332"/>
        <v>0</v>
      </c>
      <c r="AI400">
        <f t="shared" si="332"/>
        <v>0</v>
      </c>
      <c r="AJ400">
        <f t="shared" si="307"/>
        <v>19.399999999999999</v>
      </c>
      <c r="AK400">
        <v>1998.42</v>
      </c>
      <c r="AL400">
        <v>1998.42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19.399999999999999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2.98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2</v>
      </c>
      <c r="BJ400" t="s">
        <v>233</v>
      </c>
      <c r="BM400">
        <v>500002</v>
      </c>
      <c r="BN400">
        <v>0</v>
      </c>
      <c r="BO400" t="s">
        <v>230</v>
      </c>
      <c r="BP400">
        <v>1</v>
      </c>
      <c r="BQ400">
        <v>12</v>
      </c>
      <c r="BR400">
        <v>0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E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308"/>
        <v>5.96</v>
      </c>
      <c r="CQ400">
        <f t="shared" si="309"/>
        <v>5955.2916000000005</v>
      </c>
      <c r="CR400">
        <f t="shared" si="310"/>
        <v>0</v>
      </c>
      <c r="CS400">
        <f t="shared" si="311"/>
        <v>0</v>
      </c>
      <c r="CT400">
        <f t="shared" si="312"/>
        <v>0</v>
      </c>
      <c r="CU400">
        <f t="shared" si="313"/>
        <v>0</v>
      </c>
      <c r="CV400">
        <f t="shared" si="314"/>
        <v>0</v>
      </c>
      <c r="CW400">
        <f t="shared" si="315"/>
        <v>0</v>
      </c>
      <c r="CX400">
        <f t="shared" si="316"/>
        <v>19.399999999999999</v>
      </c>
      <c r="CY400">
        <f t="shared" si="317"/>
        <v>0</v>
      </c>
      <c r="CZ400">
        <f t="shared" si="318"/>
        <v>0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1010</v>
      </c>
      <c r="DV400" t="s">
        <v>232</v>
      </c>
      <c r="DW400" t="s">
        <v>232</v>
      </c>
      <c r="DX400">
        <v>1000</v>
      </c>
      <c r="DZ400" t="s">
        <v>3</v>
      </c>
      <c r="EA400" t="s">
        <v>3</v>
      </c>
      <c r="EB400" t="s">
        <v>3</v>
      </c>
      <c r="EC400" t="s">
        <v>3</v>
      </c>
      <c r="EE400">
        <v>29085444</v>
      </c>
      <c r="EF400">
        <v>12</v>
      </c>
      <c r="EG400" t="s">
        <v>32</v>
      </c>
      <c r="EH400">
        <v>0</v>
      </c>
      <c r="EI400" t="s">
        <v>3</v>
      </c>
      <c r="EJ400">
        <v>2</v>
      </c>
      <c r="EK400">
        <v>500002</v>
      </c>
      <c r="EL400" t="s">
        <v>33</v>
      </c>
      <c r="EM400" t="s">
        <v>34</v>
      </c>
      <c r="EO400" t="s">
        <v>3</v>
      </c>
      <c r="EQ400">
        <v>0</v>
      </c>
      <c r="ER400">
        <v>1998.42</v>
      </c>
      <c r="ES400">
        <v>1998.42</v>
      </c>
      <c r="ET400">
        <v>0</v>
      </c>
      <c r="EU400">
        <v>0</v>
      </c>
      <c r="EV400">
        <v>0</v>
      </c>
      <c r="EW400">
        <v>0</v>
      </c>
      <c r="EX400">
        <v>0</v>
      </c>
      <c r="FQ400">
        <v>0</v>
      </c>
      <c r="FR400">
        <f t="shared" si="319"/>
        <v>0</v>
      </c>
      <c r="FS400">
        <v>0</v>
      </c>
      <c r="FX400">
        <v>0</v>
      </c>
      <c r="FY400">
        <v>0</v>
      </c>
      <c r="GA400" t="s">
        <v>3</v>
      </c>
      <c r="GD400">
        <v>1</v>
      </c>
      <c r="GF400">
        <v>-1152774928</v>
      </c>
      <c r="GG400">
        <v>2</v>
      </c>
      <c r="GH400">
        <v>1</v>
      </c>
      <c r="GI400">
        <v>2</v>
      </c>
      <c r="GJ400">
        <v>0</v>
      </c>
      <c r="GK400">
        <v>0</v>
      </c>
      <c r="GL400">
        <f t="shared" si="320"/>
        <v>0</v>
      </c>
      <c r="GM400">
        <f t="shared" si="321"/>
        <v>5.96</v>
      </c>
      <c r="GN400">
        <f t="shared" si="322"/>
        <v>0</v>
      </c>
      <c r="GO400">
        <f t="shared" si="323"/>
        <v>5.96</v>
      </c>
      <c r="GP400">
        <f t="shared" si="324"/>
        <v>0</v>
      </c>
      <c r="GR400">
        <v>0</v>
      </c>
      <c r="GS400">
        <v>3</v>
      </c>
      <c r="GT400">
        <v>0</v>
      </c>
      <c r="GU400" t="s">
        <v>3</v>
      </c>
      <c r="GV400">
        <f t="shared" si="325"/>
        <v>0</v>
      </c>
      <c r="GW400">
        <v>1</v>
      </c>
      <c r="GX400">
        <f t="shared" si="326"/>
        <v>0</v>
      </c>
      <c r="HA400">
        <v>0</v>
      </c>
      <c r="HB400">
        <v>0</v>
      </c>
      <c r="HC400">
        <f t="shared" si="327"/>
        <v>0</v>
      </c>
      <c r="HE400" t="s">
        <v>3</v>
      </c>
      <c r="HF400" t="s">
        <v>3</v>
      </c>
      <c r="IK400">
        <v>0</v>
      </c>
    </row>
    <row r="401" spans="1:245">
      <c r="A401">
        <v>18</v>
      </c>
      <c r="B401">
        <v>1</v>
      </c>
      <c r="C401">
        <v>468</v>
      </c>
      <c r="E401" t="s">
        <v>234</v>
      </c>
      <c r="F401" t="s">
        <v>245</v>
      </c>
      <c r="G401" t="s">
        <v>246</v>
      </c>
      <c r="H401" t="s">
        <v>237</v>
      </c>
      <c r="I401">
        <f>I399*J401</f>
        <v>1</v>
      </c>
      <c r="J401">
        <v>100</v>
      </c>
      <c r="O401">
        <f t="shared" si="291"/>
        <v>76.47</v>
      </c>
      <c r="P401">
        <f t="shared" si="292"/>
        <v>76.47</v>
      </c>
      <c r="Q401">
        <f t="shared" si="293"/>
        <v>0</v>
      </c>
      <c r="R401">
        <f t="shared" si="294"/>
        <v>0</v>
      </c>
      <c r="S401">
        <f t="shared" si="295"/>
        <v>0</v>
      </c>
      <c r="T401">
        <f t="shared" si="296"/>
        <v>0</v>
      </c>
      <c r="U401">
        <f t="shared" si="297"/>
        <v>0</v>
      </c>
      <c r="V401">
        <f t="shared" si="298"/>
        <v>0</v>
      </c>
      <c r="W401">
        <f t="shared" si="299"/>
        <v>0.09</v>
      </c>
      <c r="X401">
        <f t="shared" si="300"/>
        <v>0</v>
      </c>
      <c r="Y401">
        <f t="shared" si="301"/>
        <v>0</v>
      </c>
      <c r="AA401">
        <v>36401907</v>
      </c>
      <c r="AB401">
        <f t="shared" si="302"/>
        <v>8.81</v>
      </c>
      <c r="AC401">
        <f t="shared" si="303"/>
        <v>8.81</v>
      </c>
      <c r="AD401">
        <f t="shared" si="330"/>
        <v>0</v>
      </c>
      <c r="AE401">
        <f t="shared" si="331"/>
        <v>0</v>
      </c>
      <c r="AF401">
        <f t="shared" si="331"/>
        <v>0</v>
      </c>
      <c r="AG401">
        <f t="shared" si="305"/>
        <v>0</v>
      </c>
      <c r="AH401">
        <f t="shared" si="332"/>
        <v>0</v>
      </c>
      <c r="AI401">
        <f t="shared" si="332"/>
        <v>0</v>
      </c>
      <c r="AJ401">
        <f t="shared" si="307"/>
        <v>0.09</v>
      </c>
      <c r="AK401">
        <v>8.81</v>
      </c>
      <c r="AL401">
        <v>8.81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0.09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8.68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2</v>
      </c>
      <c r="BJ401" t="s">
        <v>247</v>
      </c>
      <c r="BM401">
        <v>500002</v>
      </c>
      <c r="BN401">
        <v>0</v>
      </c>
      <c r="BO401" t="s">
        <v>245</v>
      </c>
      <c r="BP401">
        <v>1</v>
      </c>
      <c r="BQ401">
        <v>12</v>
      </c>
      <c r="BR401">
        <v>0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E401">
        <v>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308"/>
        <v>76.47</v>
      </c>
      <c r="CQ401">
        <f t="shared" si="309"/>
        <v>76.470799999999997</v>
      </c>
      <c r="CR401">
        <f t="shared" si="310"/>
        <v>0</v>
      </c>
      <c r="CS401">
        <f t="shared" si="311"/>
        <v>0</v>
      </c>
      <c r="CT401">
        <f t="shared" si="312"/>
        <v>0</v>
      </c>
      <c r="CU401">
        <f t="shared" si="313"/>
        <v>0</v>
      </c>
      <c r="CV401">
        <f t="shared" si="314"/>
        <v>0</v>
      </c>
      <c r="CW401">
        <f t="shared" si="315"/>
        <v>0</v>
      </c>
      <c r="CX401">
        <f t="shared" si="316"/>
        <v>0.09</v>
      </c>
      <c r="CY401">
        <f t="shared" si="317"/>
        <v>0</v>
      </c>
      <c r="CZ401">
        <f t="shared" si="318"/>
        <v>0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1010</v>
      </c>
      <c r="DV401" t="s">
        <v>237</v>
      </c>
      <c r="DW401" t="s">
        <v>237</v>
      </c>
      <c r="DX401">
        <v>1</v>
      </c>
      <c r="DZ401" t="s">
        <v>3</v>
      </c>
      <c r="EA401" t="s">
        <v>3</v>
      </c>
      <c r="EB401" t="s">
        <v>3</v>
      </c>
      <c r="EC401" t="s">
        <v>3</v>
      </c>
      <c r="EE401">
        <v>29085444</v>
      </c>
      <c r="EF401">
        <v>12</v>
      </c>
      <c r="EG401" t="s">
        <v>32</v>
      </c>
      <c r="EH401">
        <v>0</v>
      </c>
      <c r="EI401" t="s">
        <v>3</v>
      </c>
      <c r="EJ401">
        <v>2</v>
      </c>
      <c r="EK401">
        <v>500002</v>
      </c>
      <c r="EL401" t="s">
        <v>33</v>
      </c>
      <c r="EM401" t="s">
        <v>34</v>
      </c>
      <c r="EO401" t="s">
        <v>3</v>
      </c>
      <c r="EQ401">
        <v>0</v>
      </c>
      <c r="ER401">
        <v>8.81</v>
      </c>
      <c r="ES401">
        <v>8.81</v>
      </c>
      <c r="ET401">
        <v>0</v>
      </c>
      <c r="EU401">
        <v>0</v>
      </c>
      <c r="EV401">
        <v>0</v>
      </c>
      <c r="EW401">
        <v>0</v>
      </c>
      <c r="EX401">
        <v>0</v>
      </c>
      <c r="FQ401">
        <v>0</v>
      </c>
      <c r="FR401">
        <f t="shared" si="319"/>
        <v>0</v>
      </c>
      <c r="FS401">
        <v>0</v>
      </c>
      <c r="FX401">
        <v>0</v>
      </c>
      <c r="FY401">
        <v>0</v>
      </c>
      <c r="GA401" t="s">
        <v>3</v>
      </c>
      <c r="GD401">
        <v>1</v>
      </c>
      <c r="GF401">
        <v>-1190793685</v>
      </c>
      <c r="GG401">
        <v>2</v>
      </c>
      <c r="GH401">
        <v>1</v>
      </c>
      <c r="GI401">
        <v>2</v>
      </c>
      <c r="GJ401">
        <v>0</v>
      </c>
      <c r="GK401">
        <v>0</v>
      </c>
      <c r="GL401">
        <f t="shared" si="320"/>
        <v>0</v>
      </c>
      <c r="GM401">
        <f t="shared" si="321"/>
        <v>76.47</v>
      </c>
      <c r="GN401">
        <f t="shared" si="322"/>
        <v>0</v>
      </c>
      <c r="GO401">
        <f t="shared" si="323"/>
        <v>76.47</v>
      </c>
      <c r="GP401">
        <f t="shared" si="324"/>
        <v>0</v>
      </c>
      <c r="GR401">
        <v>0</v>
      </c>
      <c r="GS401">
        <v>3</v>
      </c>
      <c r="GT401">
        <v>0</v>
      </c>
      <c r="GU401" t="s">
        <v>3</v>
      </c>
      <c r="GV401">
        <f t="shared" si="325"/>
        <v>0</v>
      </c>
      <c r="GW401">
        <v>1</v>
      </c>
      <c r="GX401">
        <f t="shared" si="326"/>
        <v>0</v>
      </c>
      <c r="HA401">
        <v>0</v>
      </c>
      <c r="HB401">
        <v>0</v>
      </c>
      <c r="HC401">
        <f t="shared" si="327"/>
        <v>0</v>
      </c>
      <c r="HE401" t="s">
        <v>3</v>
      </c>
      <c r="HF401" t="s">
        <v>3</v>
      </c>
      <c r="IK401">
        <v>0</v>
      </c>
    </row>
    <row r="402" spans="1:245">
      <c r="A402">
        <v>17</v>
      </c>
      <c r="B402">
        <v>1</v>
      </c>
      <c r="C402">
        <f>ROW(SmtRes!A489)</f>
        <v>489</v>
      </c>
      <c r="D402">
        <f>ROW(EtalonRes!A472)</f>
        <v>472</v>
      </c>
      <c r="E402" t="s">
        <v>239</v>
      </c>
      <c r="F402" t="s">
        <v>249</v>
      </c>
      <c r="G402" t="s">
        <v>250</v>
      </c>
      <c r="H402" t="s">
        <v>251</v>
      </c>
      <c r="I402">
        <f>ROUND(14/100,9)</f>
        <v>0.14000000000000001</v>
      </c>
      <c r="J402">
        <v>0</v>
      </c>
      <c r="O402">
        <f t="shared" si="291"/>
        <v>9566.16</v>
      </c>
      <c r="P402">
        <f t="shared" si="292"/>
        <v>4823.87</v>
      </c>
      <c r="Q402">
        <f t="shared" si="293"/>
        <v>22.63</v>
      </c>
      <c r="R402">
        <f t="shared" si="294"/>
        <v>0</v>
      </c>
      <c r="S402">
        <f t="shared" si="295"/>
        <v>4719.66</v>
      </c>
      <c r="T402">
        <f t="shared" si="296"/>
        <v>0</v>
      </c>
      <c r="U402">
        <f t="shared" si="297"/>
        <v>15.617000000000001</v>
      </c>
      <c r="V402">
        <f t="shared" si="298"/>
        <v>0</v>
      </c>
      <c r="W402">
        <f t="shared" si="299"/>
        <v>0</v>
      </c>
      <c r="X402">
        <f t="shared" si="300"/>
        <v>4247.6899999999996</v>
      </c>
      <c r="Y402">
        <f t="shared" si="301"/>
        <v>2029.45</v>
      </c>
      <c r="AA402">
        <v>36401907</v>
      </c>
      <c r="AB402">
        <f t="shared" si="302"/>
        <v>6621.29</v>
      </c>
      <c r="AC402">
        <f t="shared" si="303"/>
        <v>5584.47</v>
      </c>
      <c r="AD402">
        <f>ROUND(((((ET402*1.25))-((EU402*1.25)))+AE402),2)</f>
        <v>25.06</v>
      </c>
      <c r="AE402">
        <f>ROUND(((EU402*1.25)),2)</f>
        <v>0</v>
      </c>
      <c r="AF402">
        <f>ROUND(((EV402*1.15)),2)</f>
        <v>1011.76</v>
      </c>
      <c r="AG402">
        <f t="shared" si="305"/>
        <v>0</v>
      </c>
      <c r="AH402">
        <f>((EW402*1.15))</f>
        <v>111.55</v>
      </c>
      <c r="AI402">
        <f>((EX402*1.25))</f>
        <v>0</v>
      </c>
      <c r="AJ402">
        <f t="shared" si="307"/>
        <v>0</v>
      </c>
      <c r="AK402">
        <v>6484.31</v>
      </c>
      <c r="AL402">
        <v>5584.47</v>
      </c>
      <c r="AM402">
        <v>20.05</v>
      </c>
      <c r="AN402">
        <v>0</v>
      </c>
      <c r="AO402">
        <v>879.79</v>
      </c>
      <c r="AP402">
        <v>0</v>
      </c>
      <c r="AQ402">
        <v>97</v>
      </c>
      <c r="AR402">
        <v>0</v>
      </c>
      <c r="AS402">
        <v>0</v>
      </c>
      <c r="AT402">
        <v>90</v>
      </c>
      <c r="AU402">
        <v>43</v>
      </c>
      <c r="AV402">
        <v>1</v>
      </c>
      <c r="AW402">
        <v>1</v>
      </c>
      <c r="AZ402">
        <v>1</v>
      </c>
      <c r="BA402">
        <v>33.32</v>
      </c>
      <c r="BB402">
        <v>6.45</v>
      </c>
      <c r="BC402">
        <v>6.17</v>
      </c>
      <c r="BD402" t="s">
        <v>3</v>
      </c>
      <c r="BE402" t="s">
        <v>3</v>
      </c>
      <c r="BF402" t="s">
        <v>3</v>
      </c>
      <c r="BG402" t="s">
        <v>3</v>
      </c>
      <c r="BH402">
        <v>0</v>
      </c>
      <c r="BI402">
        <v>1</v>
      </c>
      <c r="BJ402" t="s">
        <v>252</v>
      </c>
      <c r="BM402">
        <v>10001</v>
      </c>
      <c r="BN402">
        <v>0</v>
      </c>
      <c r="BO402" t="s">
        <v>249</v>
      </c>
      <c r="BP402">
        <v>1</v>
      </c>
      <c r="BQ402">
        <v>2</v>
      </c>
      <c r="BR402">
        <v>0</v>
      </c>
      <c r="BS402">
        <v>33.32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118</v>
      </c>
      <c r="CA402">
        <v>63</v>
      </c>
      <c r="CE402">
        <v>0</v>
      </c>
      <c r="CF402">
        <v>0</v>
      </c>
      <c r="CG402">
        <v>0</v>
      </c>
      <c r="CM402">
        <v>0</v>
      </c>
      <c r="CN402" t="s">
        <v>904</v>
      </c>
      <c r="CO402">
        <v>0</v>
      </c>
      <c r="CP402">
        <f t="shared" si="308"/>
        <v>9566.16</v>
      </c>
      <c r="CQ402">
        <f t="shared" si="309"/>
        <v>34456.179900000003</v>
      </c>
      <c r="CR402">
        <f t="shared" si="310"/>
        <v>161.637</v>
      </c>
      <c r="CS402">
        <f t="shared" si="311"/>
        <v>0</v>
      </c>
      <c r="CT402">
        <f t="shared" si="312"/>
        <v>33711.843200000003</v>
      </c>
      <c r="CU402">
        <f t="shared" si="313"/>
        <v>0</v>
      </c>
      <c r="CV402">
        <f t="shared" si="314"/>
        <v>111.55</v>
      </c>
      <c r="CW402">
        <f t="shared" si="315"/>
        <v>0</v>
      </c>
      <c r="CX402">
        <f t="shared" si="316"/>
        <v>0</v>
      </c>
      <c r="CY402">
        <f t="shared" si="317"/>
        <v>4247.6939999999995</v>
      </c>
      <c r="CZ402">
        <f t="shared" si="318"/>
        <v>2029.4538</v>
      </c>
      <c r="DC402" t="s">
        <v>3</v>
      </c>
      <c r="DD402" t="s">
        <v>3</v>
      </c>
      <c r="DE402" t="s">
        <v>133</v>
      </c>
      <c r="DF402" t="s">
        <v>133</v>
      </c>
      <c r="DG402" t="s">
        <v>134</v>
      </c>
      <c r="DH402" t="s">
        <v>3</v>
      </c>
      <c r="DI402" t="s">
        <v>134</v>
      </c>
      <c r="DJ402" t="s">
        <v>133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1005</v>
      </c>
      <c r="DV402" t="s">
        <v>251</v>
      </c>
      <c r="DW402" t="s">
        <v>251</v>
      </c>
      <c r="DX402">
        <v>100</v>
      </c>
      <c r="DZ402" t="s">
        <v>3</v>
      </c>
      <c r="EA402" t="s">
        <v>3</v>
      </c>
      <c r="EB402" t="s">
        <v>3</v>
      </c>
      <c r="EC402" t="s">
        <v>3</v>
      </c>
      <c r="EE402">
        <v>29085510</v>
      </c>
      <c r="EF402">
        <v>2</v>
      </c>
      <c r="EG402" t="s">
        <v>135</v>
      </c>
      <c r="EH402">
        <v>0</v>
      </c>
      <c r="EI402" t="s">
        <v>3</v>
      </c>
      <c r="EJ402">
        <v>1</v>
      </c>
      <c r="EK402">
        <v>10001</v>
      </c>
      <c r="EL402" t="s">
        <v>136</v>
      </c>
      <c r="EM402" t="s">
        <v>137</v>
      </c>
      <c r="EO402" t="s">
        <v>138</v>
      </c>
      <c r="EQ402">
        <v>0</v>
      </c>
      <c r="ER402">
        <v>6484.31</v>
      </c>
      <c r="ES402">
        <v>5584.47</v>
      </c>
      <c r="ET402">
        <v>20.05</v>
      </c>
      <c r="EU402">
        <v>0</v>
      </c>
      <c r="EV402">
        <v>879.79</v>
      </c>
      <c r="EW402">
        <v>97</v>
      </c>
      <c r="EX402">
        <v>0</v>
      </c>
      <c r="EY402">
        <v>0</v>
      </c>
      <c r="FQ402">
        <v>0</v>
      </c>
      <c r="FR402">
        <f t="shared" si="319"/>
        <v>0</v>
      </c>
      <c r="FS402">
        <v>0</v>
      </c>
      <c r="FT402" t="s">
        <v>139</v>
      </c>
      <c r="FU402" t="s">
        <v>25</v>
      </c>
      <c r="FV402" t="s">
        <v>25</v>
      </c>
      <c r="FW402" t="s">
        <v>26</v>
      </c>
      <c r="FX402">
        <v>106.2</v>
      </c>
      <c r="FY402">
        <v>53.55</v>
      </c>
      <c r="GA402" t="s">
        <v>3</v>
      </c>
      <c r="GD402">
        <v>1</v>
      </c>
      <c r="GF402">
        <v>1466030338</v>
      </c>
      <c r="GG402">
        <v>2</v>
      </c>
      <c r="GH402">
        <v>1</v>
      </c>
      <c r="GI402">
        <v>2</v>
      </c>
      <c r="GJ402">
        <v>0</v>
      </c>
      <c r="GK402">
        <v>0</v>
      </c>
      <c r="GL402">
        <f t="shared" si="320"/>
        <v>0</v>
      </c>
      <c r="GM402">
        <f t="shared" si="321"/>
        <v>15843.3</v>
      </c>
      <c r="GN402">
        <f t="shared" si="322"/>
        <v>15843.3</v>
      </c>
      <c r="GO402">
        <f t="shared" si="323"/>
        <v>0</v>
      </c>
      <c r="GP402">
        <f t="shared" si="324"/>
        <v>0</v>
      </c>
      <c r="GR402">
        <v>0</v>
      </c>
      <c r="GS402">
        <v>3</v>
      </c>
      <c r="GT402">
        <v>0</v>
      </c>
      <c r="GU402" t="s">
        <v>3</v>
      </c>
      <c r="GV402">
        <f t="shared" si="325"/>
        <v>0</v>
      </c>
      <c r="GW402">
        <v>1</v>
      </c>
      <c r="GX402">
        <f t="shared" si="326"/>
        <v>0</v>
      </c>
      <c r="HA402">
        <v>0</v>
      </c>
      <c r="HB402">
        <v>0</v>
      </c>
      <c r="HC402">
        <f t="shared" si="327"/>
        <v>0</v>
      </c>
      <c r="HE402" t="s">
        <v>3</v>
      </c>
      <c r="HF402" t="s">
        <v>3</v>
      </c>
      <c r="IK402">
        <v>0</v>
      </c>
    </row>
    <row r="403" spans="1:245">
      <c r="A403">
        <v>17</v>
      </c>
      <c r="B403">
        <v>1</v>
      </c>
      <c r="C403">
        <f>ROW(SmtRes!A500)</f>
        <v>500</v>
      </c>
      <c r="D403">
        <f>ROW(EtalonRes!A482)</f>
        <v>482</v>
      </c>
      <c r="E403" t="s">
        <v>248</v>
      </c>
      <c r="F403" t="s">
        <v>254</v>
      </c>
      <c r="G403" t="s">
        <v>255</v>
      </c>
      <c r="H403" t="s">
        <v>58</v>
      </c>
      <c r="I403">
        <f>ROUND(6/100,9)</f>
        <v>0.06</v>
      </c>
      <c r="J403">
        <v>0</v>
      </c>
      <c r="O403">
        <f t="shared" si="291"/>
        <v>1627.91</v>
      </c>
      <c r="P403">
        <f t="shared" si="292"/>
        <v>112.25</v>
      </c>
      <c r="Q403">
        <f t="shared" si="293"/>
        <v>114.72</v>
      </c>
      <c r="R403">
        <f t="shared" si="294"/>
        <v>23.75</v>
      </c>
      <c r="S403">
        <f t="shared" si="295"/>
        <v>1400.94</v>
      </c>
      <c r="T403">
        <f t="shared" si="296"/>
        <v>0</v>
      </c>
      <c r="U403">
        <f t="shared" si="297"/>
        <v>4.2383999999999995</v>
      </c>
      <c r="V403">
        <f t="shared" si="298"/>
        <v>5.28E-2</v>
      </c>
      <c r="W403">
        <f t="shared" si="299"/>
        <v>0</v>
      </c>
      <c r="X403">
        <f t="shared" si="300"/>
        <v>1154</v>
      </c>
      <c r="Y403">
        <f t="shared" si="301"/>
        <v>740.84</v>
      </c>
      <c r="AA403">
        <v>36401907</v>
      </c>
      <c r="AB403">
        <f t="shared" si="302"/>
        <v>1442.38</v>
      </c>
      <c r="AC403">
        <f t="shared" si="303"/>
        <v>515.36</v>
      </c>
      <c r="AD403">
        <f>ROUND((((ET403)-(EU403))+AE403),2)</f>
        <v>226.27</v>
      </c>
      <c r="AE403">
        <f>ROUND((EU403),2)</f>
        <v>11.88</v>
      </c>
      <c r="AF403">
        <f>ROUND((EV403),2)</f>
        <v>700.75</v>
      </c>
      <c r="AG403">
        <f t="shared" si="305"/>
        <v>0</v>
      </c>
      <c r="AH403">
        <f>(EW403)</f>
        <v>70.64</v>
      </c>
      <c r="AI403">
        <f>(EX403)</f>
        <v>0.88</v>
      </c>
      <c r="AJ403">
        <f t="shared" si="307"/>
        <v>0</v>
      </c>
      <c r="AK403">
        <v>1442.38</v>
      </c>
      <c r="AL403">
        <v>515.36</v>
      </c>
      <c r="AM403">
        <v>226.27</v>
      </c>
      <c r="AN403">
        <v>11.88</v>
      </c>
      <c r="AO403">
        <v>700.75</v>
      </c>
      <c r="AP403">
        <v>0</v>
      </c>
      <c r="AQ403">
        <v>70.64</v>
      </c>
      <c r="AR403">
        <v>0.88</v>
      </c>
      <c r="AS403">
        <v>0</v>
      </c>
      <c r="AT403">
        <v>81</v>
      </c>
      <c r="AU403">
        <v>52</v>
      </c>
      <c r="AV403">
        <v>1</v>
      </c>
      <c r="AW403">
        <v>1</v>
      </c>
      <c r="AZ403">
        <v>1</v>
      </c>
      <c r="BA403">
        <v>33.32</v>
      </c>
      <c r="BB403">
        <v>8.4499999999999993</v>
      </c>
      <c r="BC403">
        <v>3.63</v>
      </c>
      <c r="BD403" t="s">
        <v>3</v>
      </c>
      <c r="BE403" t="s">
        <v>3</v>
      </c>
      <c r="BF403" t="s">
        <v>3</v>
      </c>
      <c r="BG403" t="s">
        <v>3</v>
      </c>
      <c r="BH403">
        <v>0</v>
      </c>
      <c r="BI403">
        <v>2</v>
      </c>
      <c r="BJ403" t="s">
        <v>256</v>
      </c>
      <c r="BM403">
        <v>108001</v>
      </c>
      <c r="BN403">
        <v>0</v>
      </c>
      <c r="BO403" t="s">
        <v>254</v>
      </c>
      <c r="BP403">
        <v>1</v>
      </c>
      <c r="BQ403">
        <v>3</v>
      </c>
      <c r="BR403">
        <v>0</v>
      </c>
      <c r="BS403">
        <v>33.32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95</v>
      </c>
      <c r="CA403">
        <v>65</v>
      </c>
      <c r="CE403">
        <v>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308"/>
        <v>1627.91</v>
      </c>
      <c r="CQ403">
        <f t="shared" si="309"/>
        <v>1870.7567999999999</v>
      </c>
      <c r="CR403">
        <f t="shared" si="310"/>
        <v>1911.9814999999999</v>
      </c>
      <c r="CS403">
        <f t="shared" si="311"/>
        <v>395.84160000000003</v>
      </c>
      <c r="CT403">
        <f t="shared" si="312"/>
        <v>23348.99</v>
      </c>
      <c r="CU403">
        <f t="shared" si="313"/>
        <v>0</v>
      </c>
      <c r="CV403">
        <f t="shared" si="314"/>
        <v>70.64</v>
      </c>
      <c r="CW403">
        <f t="shared" si="315"/>
        <v>0.88</v>
      </c>
      <c r="CX403">
        <f t="shared" si="316"/>
        <v>0</v>
      </c>
      <c r="CY403">
        <f t="shared" si="317"/>
        <v>1153.9989</v>
      </c>
      <c r="CZ403">
        <f t="shared" si="318"/>
        <v>740.83879999999999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1010</v>
      </c>
      <c r="DV403" t="s">
        <v>58</v>
      </c>
      <c r="DW403" t="s">
        <v>58</v>
      </c>
      <c r="DX403">
        <v>100</v>
      </c>
      <c r="DZ403" t="s">
        <v>3</v>
      </c>
      <c r="EA403" t="s">
        <v>3</v>
      </c>
      <c r="EB403" t="s">
        <v>3</v>
      </c>
      <c r="EC403" t="s">
        <v>3</v>
      </c>
      <c r="EE403">
        <v>29085386</v>
      </c>
      <c r="EF403">
        <v>3</v>
      </c>
      <c r="EG403" t="s">
        <v>226</v>
      </c>
      <c r="EH403">
        <v>0</v>
      </c>
      <c r="EI403" t="s">
        <v>3</v>
      </c>
      <c r="EJ403">
        <v>2</v>
      </c>
      <c r="EK403">
        <v>108001</v>
      </c>
      <c r="EL403" t="s">
        <v>227</v>
      </c>
      <c r="EM403" t="s">
        <v>228</v>
      </c>
      <c r="EO403" t="s">
        <v>3</v>
      </c>
      <c r="EQ403">
        <v>0</v>
      </c>
      <c r="ER403">
        <v>1442.38</v>
      </c>
      <c r="ES403">
        <v>515.36</v>
      </c>
      <c r="ET403">
        <v>226.27</v>
      </c>
      <c r="EU403">
        <v>11.88</v>
      </c>
      <c r="EV403">
        <v>700.75</v>
      </c>
      <c r="EW403">
        <v>70.64</v>
      </c>
      <c r="EX403">
        <v>0.88</v>
      </c>
      <c r="EY403">
        <v>0</v>
      </c>
      <c r="FQ403">
        <v>0</v>
      </c>
      <c r="FR403">
        <f t="shared" si="319"/>
        <v>0</v>
      </c>
      <c r="FS403">
        <v>0</v>
      </c>
      <c r="FV403" t="s">
        <v>25</v>
      </c>
      <c r="FW403" t="s">
        <v>26</v>
      </c>
      <c r="FX403">
        <v>95</v>
      </c>
      <c r="FY403">
        <v>65</v>
      </c>
      <c r="GA403" t="s">
        <v>3</v>
      </c>
      <c r="GD403">
        <v>1</v>
      </c>
      <c r="GF403">
        <v>232893932</v>
      </c>
      <c r="GG403">
        <v>2</v>
      </c>
      <c r="GH403">
        <v>1</v>
      </c>
      <c r="GI403">
        <v>2</v>
      </c>
      <c r="GJ403">
        <v>0</v>
      </c>
      <c r="GK403">
        <v>0</v>
      </c>
      <c r="GL403">
        <f t="shared" si="320"/>
        <v>0</v>
      </c>
      <c r="GM403">
        <f t="shared" si="321"/>
        <v>3522.75</v>
      </c>
      <c r="GN403">
        <f t="shared" si="322"/>
        <v>0</v>
      </c>
      <c r="GO403">
        <f t="shared" si="323"/>
        <v>3522.75</v>
      </c>
      <c r="GP403">
        <f t="shared" si="324"/>
        <v>0</v>
      </c>
      <c r="GR403">
        <v>0</v>
      </c>
      <c r="GS403">
        <v>3</v>
      </c>
      <c r="GT403">
        <v>0</v>
      </c>
      <c r="GU403" t="s">
        <v>3</v>
      </c>
      <c r="GV403">
        <f t="shared" si="325"/>
        <v>0</v>
      </c>
      <c r="GW403">
        <v>1</v>
      </c>
      <c r="GX403">
        <f t="shared" si="326"/>
        <v>0</v>
      </c>
      <c r="HA403">
        <v>0</v>
      </c>
      <c r="HB403">
        <v>0</v>
      </c>
      <c r="HC403">
        <f t="shared" si="327"/>
        <v>0</v>
      </c>
      <c r="HE403" t="s">
        <v>3</v>
      </c>
      <c r="HF403" t="s">
        <v>3</v>
      </c>
      <c r="IK403">
        <v>0</v>
      </c>
    </row>
    <row r="404" spans="1:245">
      <c r="A404">
        <v>18</v>
      </c>
      <c r="B404">
        <v>1</v>
      </c>
      <c r="C404">
        <v>499</v>
      </c>
      <c r="E404" t="s">
        <v>267</v>
      </c>
      <c r="F404" t="s">
        <v>258</v>
      </c>
      <c r="G404" t="s">
        <v>259</v>
      </c>
      <c r="H404" t="s">
        <v>237</v>
      </c>
      <c r="I404">
        <f>I403*J404</f>
        <v>6</v>
      </c>
      <c r="J404">
        <v>100</v>
      </c>
      <c r="O404">
        <f t="shared" si="291"/>
        <v>326.17</v>
      </c>
      <c r="P404">
        <f t="shared" si="292"/>
        <v>326.17</v>
      </c>
      <c r="Q404">
        <f t="shared" si="293"/>
        <v>0</v>
      </c>
      <c r="R404">
        <f t="shared" si="294"/>
        <v>0</v>
      </c>
      <c r="S404">
        <f t="shared" si="295"/>
        <v>0</v>
      </c>
      <c r="T404">
        <f t="shared" si="296"/>
        <v>0</v>
      </c>
      <c r="U404">
        <f t="shared" si="297"/>
        <v>0</v>
      </c>
      <c r="V404">
        <f t="shared" si="298"/>
        <v>0</v>
      </c>
      <c r="W404">
        <f t="shared" si="299"/>
        <v>1.74</v>
      </c>
      <c r="X404">
        <f t="shared" si="300"/>
        <v>0</v>
      </c>
      <c r="Y404">
        <f t="shared" si="301"/>
        <v>0</v>
      </c>
      <c r="AA404">
        <v>36401907</v>
      </c>
      <c r="AB404">
        <f t="shared" si="302"/>
        <v>15.27</v>
      </c>
      <c r="AC404">
        <f t="shared" si="303"/>
        <v>15.27</v>
      </c>
      <c r="AD404">
        <f>ROUND((((ET404)-(EU404))+AE404),2)</f>
        <v>0</v>
      </c>
      <c r="AE404">
        <f>ROUND((EU404),2)</f>
        <v>0</v>
      </c>
      <c r="AF404">
        <f>ROUND((EV404),2)</f>
        <v>0</v>
      </c>
      <c r="AG404">
        <f t="shared" si="305"/>
        <v>0</v>
      </c>
      <c r="AH404">
        <f>(EW404)</f>
        <v>0</v>
      </c>
      <c r="AI404">
        <f>(EX404)</f>
        <v>0</v>
      </c>
      <c r="AJ404">
        <f t="shared" si="307"/>
        <v>0.28999999999999998</v>
      </c>
      <c r="AK404">
        <v>15.27</v>
      </c>
      <c r="AL404">
        <v>15.27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0.28999999999999998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3.56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2</v>
      </c>
      <c r="BJ404" t="s">
        <v>260</v>
      </c>
      <c r="BM404">
        <v>500002</v>
      </c>
      <c r="BN404">
        <v>0</v>
      </c>
      <c r="BO404" t="s">
        <v>258</v>
      </c>
      <c r="BP404">
        <v>1</v>
      </c>
      <c r="BQ404">
        <v>12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E404">
        <v>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308"/>
        <v>326.17</v>
      </c>
      <c r="CQ404">
        <f t="shared" si="309"/>
        <v>54.361199999999997</v>
      </c>
      <c r="CR404">
        <f t="shared" si="310"/>
        <v>0</v>
      </c>
      <c r="CS404">
        <f t="shared" si="311"/>
        <v>0</v>
      </c>
      <c r="CT404">
        <f t="shared" si="312"/>
        <v>0</v>
      </c>
      <c r="CU404">
        <f t="shared" si="313"/>
        <v>0</v>
      </c>
      <c r="CV404">
        <f t="shared" si="314"/>
        <v>0</v>
      </c>
      <c r="CW404">
        <f t="shared" si="315"/>
        <v>0</v>
      </c>
      <c r="CX404">
        <f t="shared" si="316"/>
        <v>0.28999999999999998</v>
      </c>
      <c r="CY404">
        <f t="shared" si="317"/>
        <v>0</v>
      </c>
      <c r="CZ404">
        <f t="shared" si="318"/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1010</v>
      </c>
      <c r="DV404" t="s">
        <v>237</v>
      </c>
      <c r="DW404" t="s">
        <v>237</v>
      </c>
      <c r="DX404">
        <v>1</v>
      </c>
      <c r="DZ404" t="s">
        <v>3</v>
      </c>
      <c r="EA404" t="s">
        <v>3</v>
      </c>
      <c r="EB404" t="s">
        <v>3</v>
      </c>
      <c r="EC404" t="s">
        <v>3</v>
      </c>
      <c r="EE404">
        <v>29085444</v>
      </c>
      <c r="EF404">
        <v>12</v>
      </c>
      <c r="EG404" t="s">
        <v>32</v>
      </c>
      <c r="EH404">
        <v>0</v>
      </c>
      <c r="EI404" t="s">
        <v>3</v>
      </c>
      <c r="EJ404">
        <v>2</v>
      </c>
      <c r="EK404">
        <v>500002</v>
      </c>
      <c r="EL404" t="s">
        <v>33</v>
      </c>
      <c r="EM404" t="s">
        <v>34</v>
      </c>
      <c r="EO404" t="s">
        <v>3</v>
      </c>
      <c r="EQ404">
        <v>0</v>
      </c>
      <c r="ER404">
        <v>15.27</v>
      </c>
      <c r="ES404">
        <v>15.27</v>
      </c>
      <c r="ET404">
        <v>0</v>
      </c>
      <c r="EU404">
        <v>0</v>
      </c>
      <c r="EV404">
        <v>0</v>
      </c>
      <c r="EW404">
        <v>0</v>
      </c>
      <c r="EX404">
        <v>0</v>
      </c>
      <c r="FQ404">
        <v>0</v>
      </c>
      <c r="FR404">
        <f t="shared" si="319"/>
        <v>0</v>
      </c>
      <c r="FS404">
        <v>0</v>
      </c>
      <c r="FX404">
        <v>0</v>
      </c>
      <c r="FY404">
        <v>0</v>
      </c>
      <c r="GA404" t="s">
        <v>3</v>
      </c>
      <c r="GD404">
        <v>1</v>
      </c>
      <c r="GF404">
        <v>-1432988646</v>
      </c>
      <c r="GG404">
        <v>2</v>
      </c>
      <c r="GH404">
        <v>1</v>
      </c>
      <c r="GI404">
        <v>2</v>
      </c>
      <c r="GJ404">
        <v>0</v>
      </c>
      <c r="GK404">
        <v>0</v>
      </c>
      <c r="GL404">
        <f t="shared" si="320"/>
        <v>0</v>
      </c>
      <c r="GM404">
        <f t="shared" si="321"/>
        <v>326.17</v>
      </c>
      <c r="GN404">
        <f t="shared" si="322"/>
        <v>0</v>
      </c>
      <c r="GO404">
        <f t="shared" si="323"/>
        <v>326.17</v>
      </c>
      <c r="GP404">
        <f t="shared" si="324"/>
        <v>0</v>
      </c>
      <c r="GR404">
        <v>0</v>
      </c>
      <c r="GS404">
        <v>3</v>
      </c>
      <c r="GT404">
        <v>0</v>
      </c>
      <c r="GU404" t="s">
        <v>3</v>
      </c>
      <c r="GV404">
        <f t="shared" si="325"/>
        <v>0</v>
      </c>
      <c r="GW404">
        <v>1</v>
      </c>
      <c r="GX404">
        <f t="shared" si="326"/>
        <v>0</v>
      </c>
      <c r="HA404">
        <v>0</v>
      </c>
      <c r="HB404">
        <v>0</v>
      </c>
      <c r="HC404">
        <f t="shared" si="327"/>
        <v>0</v>
      </c>
      <c r="HE404" t="s">
        <v>3</v>
      </c>
      <c r="HF404" t="s">
        <v>3</v>
      </c>
      <c r="IK404">
        <v>0</v>
      </c>
    </row>
    <row r="406" spans="1:245">
      <c r="A406" s="2">
        <v>51</v>
      </c>
      <c r="B406" s="2">
        <f>B374</f>
        <v>1</v>
      </c>
      <c r="C406" s="2">
        <f>A374</f>
        <v>5</v>
      </c>
      <c r="D406" s="2">
        <f>ROW(A374)</f>
        <v>374</v>
      </c>
      <c r="E406" s="2"/>
      <c r="F406" s="2" t="str">
        <f>IF(F374&lt;&gt;"",F374,"")</f>
        <v>Новый подраздел</v>
      </c>
      <c r="G406" s="2" t="str">
        <f>IF(G374&lt;&gt;"",G374,"")</f>
        <v>ремонт</v>
      </c>
      <c r="H406" s="2">
        <v>0</v>
      </c>
      <c r="I406" s="2"/>
      <c r="J406" s="2"/>
      <c r="K406" s="2"/>
      <c r="L406" s="2"/>
      <c r="M406" s="2"/>
      <c r="N406" s="2"/>
      <c r="O406" s="2">
        <f t="shared" ref="O406:T406" si="333">ROUND(AB406,2)</f>
        <v>95417.94</v>
      </c>
      <c r="P406" s="2">
        <f t="shared" si="333"/>
        <v>63796.79</v>
      </c>
      <c r="Q406" s="2">
        <f t="shared" si="333"/>
        <v>1277.68</v>
      </c>
      <c r="R406" s="2">
        <f t="shared" si="333"/>
        <v>498.41</v>
      </c>
      <c r="S406" s="2">
        <f t="shared" si="333"/>
        <v>30343.47</v>
      </c>
      <c r="T406" s="2">
        <f t="shared" si="333"/>
        <v>0</v>
      </c>
      <c r="U406" s="2">
        <f>AH406</f>
        <v>101.340221</v>
      </c>
      <c r="V406" s="2">
        <f>AI406</f>
        <v>1.4064425</v>
      </c>
      <c r="W406" s="2">
        <f>ROUND(AJ406,2)</f>
        <v>511.2</v>
      </c>
      <c r="X406" s="2">
        <f>ROUND(AK406,2)</f>
        <v>27310.97</v>
      </c>
      <c r="Y406" s="2">
        <f>ROUND(AL406,2)</f>
        <v>13754.84</v>
      </c>
      <c r="Z406" s="2"/>
      <c r="AA406" s="2"/>
      <c r="AB406" s="2">
        <f>ROUND(SUMIF(AA378:AA404,"=36401907",O378:O404),2)</f>
        <v>95417.94</v>
      </c>
      <c r="AC406" s="2">
        <f>ROUND(SUMIF(AA378:AA404,"=36401907",P378:P404),2)</f>
        <v>63796.79</v>
      </c>
      <c r="AD406" s="2">
        <f>ROUND(SUMIF(AA378:AA404,"=36401907",Q378:Q404),2)</f>
        <v>1277.68</v>
      </c>
      <c r="AE406" s="2">
        <f>ROUND(SUMIF(AA378:AA404,"=36401907",R378:R404),2)</f>
        <v>498.41</v>
      </c>
      <c r="AF406" s="2">
        <f>ROUND(SUMIF(AA378:AA404,"=36401907",S378:S404),2)</f>
        <v>30343.47</v>
      </c>
      <c r="AG406" s="2">
        <f>ROUND(SUMIF(AA378:AA404,"=36401907",T378:T404),2)</f>
        <v>0</v>
      </c>
      <c r="AH406" s="2">
        <f>SUMIF(AA378:AA404,"=36401907",U378:U404)</f>
        <v>101.340221</v>
      </c>
      <c r="AI406" s="2">
        <f>SUMIF(AA378:AA404,"=36401907",V378:V404)</f>
        <v>1.4064425</v>
      </c>
      <c r="AJ406" s="2">
        <f>ROUND(SUMIF(AA378:AA404,"=36401907",W378:W404),2)</f>
        <v>511.2</v>
      </c>
      <c r="AK406" s="2">
        <f>ROUND(SUMIF(AA378:AA404,"=36401907",X378:X404),2)</f>
        <v>27310.97</v>
      </c>
      <c r="AL406" s="2">
        <f>ROUND(SUMIF(AA378:AA404,"=36401907",Y378:Y404),2)</f>
        <v>13754.84</v>
      </c>
      <c r="AM406" s="2"/>
      <c r="AN406" s="2"/>
      <c r="AO406" s="2">
        <f t="shared" ref="AO406:BD406" si="334">ROUND(BX406,2)</f>
        <v>0</v>
      </c>
      <c r="AP406" s="2">
        <f t="shared" si="334"/>
        <v>0</v>
      </c>
      <c r="AQ406" s="2">
        <f t="shared" si="334"/>
        <v>0</v>
      </c>
      <c r="AR406" s="2">
        <f t="shared" si="334"/>
        <v>136483.75</v>
      </c>
      <c r="AS406" s="2">
        <f t="shared" si="334"/>
        <v>131360.82</v>
      </c>
      <c r="AT406" s="2">
        <f t="shared" si="334"/>
        <v>5122.93</v>
      </c>
      <c r="AU406" s="2">
        <f t="shared" si="334"/>
        <v>0</v>
      </c>
      <c r="AV406" s="2">
        <f t="shared" si="334"/>
        <v>63796.79</v>
      </c>
      <c r="AW406" s="2">
        <f t="shared" si="334"/>
        <v>63796.79</v>
      </c>
      <c r="AX406" s="2">
        <f t="shared" si="334"/>
        <v>0</v>
      </c>
      <c r="AY406" s="2">
        <f t="shared" si="334"/>
        <v>63796.79</v>
      </c>
      <c r="AZ406" s="2">
        <f t="shared" si="334"/>
        <v>0</v>
      </c>
      <c r="BA406" s="2">
        <f t="shared" si="334"/>
        <v>0</v>
      </c>
      <c r="BB406" s="2">
        <f t="shared" si="334"/>
        <v>0</v>
      </c>
      <c r="BC406" s="2">
        <f t="shared" si="334"/>
        <v>0</v>
      </c>
      <c r="BD406" s="2">
        <f t="shared" si="334"/>
        <v>0</v>
      </c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>
        <f>ROUND(SUMIF(AA378:AA404,"=36401907",FQ378:FQ404),2)</f>
        <v>0</v>
      </c>
      <c r="BY406" s="2">
        <f>ROUND(SUMIF(AA378:AA404,"=36401907",FR378:FR404),2)</f>
        <v>0</v>
      </c>
      <c r="BZ406" s="2">
        <f>ROUND(SUMIF(AA378:AA404,"=36401907",GL378:GL404),2)</f>
        <v>0</v>
      </c>
      <c r="CA406" s="2">
        <f>ROUND(SUMIF(AA378:AA404,"=36401907",GM378:GM404),2)</f>
        <v>136483.75</v>
      </c>
      <c r="CB406" s="2">
        <f>ROUND(SUMIF(AA378:AA404,"=36401907",GN378:GN404),2)</f>
        <v>131360.82</v>
      </c>
      <c r="CC406" s="2">
        <f>ROUND(SUMIF(AA378:AA404,"=36401907",GO378:GO404),2)</f>
        <v>5122.93</v>
      </c>
      <c r="CD406" s="2">
        <f>ROUND(SUMIF(AA378:AA404,"=36401907",GP378:GP404),2)</f>
        <v>0</v>
      </c>
      <c r="CE406" s="2">
        <f>AC406-BX406</f>
        <v>63796.79</v>
      </c>
      <c r="CF406" s="2">
        <f>AC406-BY406</f>
        <v>63796.79</v>
      </c>
      <c r="CG406" s="2">
        <f>BX406-BZ406</f>
        <v>0</v>
      </c>
      <c r="CH406" s="2">
        <f>AC406-BX406-BY406+BZ406</f>
        <v>63796.79</v>
      </c>
      <c r="CI406" s="2">
        <f>BY406-BZ406</f>
        <v>0</v>
      </c>
      <c r="CJ406" s="2">
        <f>ROUND(SUMIF(AA378:AA404,"=36401907",GX378:GX404),2)</f>
        <v>0</v>
      </c>
      <c r="CK406" s="2">
        <f>ROUND(SUMIF(AA378:AA404,"=36401907",GY378:GY404),2)</f>
        <v>0</v>
      </c>
      <c r="CL406" s="2">
        <f>ROUND(SUMIF(AA378:AA404,"=36401907",GZ378:GZ404),2)</f>
        <v>0</v>
      </c>
      <c r="CM406" s="2">
        <f>ROUND(SUMIF(AA378:AA404,"=36401907",HD378:HD404),2)</f>
        <v>0</v>
      </c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>
        <v>0</v>
      </c>
    </row>
    <row r="408" spans="1:245">
      <c r="A408" s="4">
        <v>50</v>
      </c>
      <c r="B408" s="4">
        <v>0</v>
      </c>
      <c r="C408" s="4">
        <v>0</v>
      </c>
      <c r="D408" s="4">
        <v>1</v>
      </c>
      <c r="E408" s="4">
        <v>201</v>
      </c>
      <c r="F408" s="4">
        <f>ROUND(Source!O406,O408)</f>
        <v>95417.94</v>
      </c>
      <c r="G408" s="4" t="s">
        <v>71</v>
      </c>
      <c r="H408" s="4" t="s">
        <v>72</v>
      </c>
      <c r="I408" s="4"/>
      <c r="J408" s="4"/>
      <c r="K408" s="4">
        <v>201</v>
      </c>
      <c r="L408" s="4">
        <v>1</v>
      </c>
      <c r="M408" s="4">
        <v>3</v>
      </c>
      <c r="N408" s="4" t="s">
        <v>3</v>
      </c>
      <c r="O408" s="4">
        <v>2</v>
      </c>
      <c r="P408" s="4"/>
      <c r="Q408" s="4"/>
      <c r="R408" s="4"/>
      <c r="S408" s="4"/>
      <c r="T408" s="4"/>
      <c r="U408" s="4"/>
      <c r="V408" s="4"/>
      <c r="W408" s="4"/>
    </row>
    <row r="409" spans="1:245">
      <c r="A409" s="4">
        <v>50</v>
      </c>
      <c r="B409" s="4">
        <v>0</v>
      </c>
      <c r="C409" s="4">
        <v>0</v>
      </c>
      <c r="D409" s="4">
        <v>1</v>
      </c>
      <c r="E409" s="4">
        <v>202</v>
      </c>
      <c r="F409" s="4">
        <f>ROUND(Source!P406,O409)</f>
        <v>63796.79</v>
      </c>
      <c r="G409" s="4" t="s">
        <v>73</v>
      </c>
      <c r="H409" s="4" t="s">
        <v>74</v>
      </c>
      <c r="I409" s="4"/>
      <c r="J409" s="4"/>
      <c r="K409" s="4">
        <v>202</v>
      </c>
      <c r="L409" s="4">
        <v>2</v>
      </c>
      <c r="M409" s="4">
        <v>3</v>
      </c>
      <c r="N409" s="4" t="s">
        <v>3</v>
      </c>
      <c r="O409" s="4">
        <v>2</v>
      </c>
      <c r="P409" s="4"/>
      <c r="Q409" s="4"/>
      <c r="R409" s="4"/>
      <c r="S409" s="4"/>
      <c r="T409" s="4"/>
      <c r="U409" s="4"/>
      <c r="V409" s="4"/>
      <c r="W409" s="4"/>
    </row>
    <row r="410" spans="1:245">
      <c r="A410" s="4">
        <v>50</v>
      </c>
      <c r="B410" s="4">
        <v>0</v>
      </c>
      <c r="C410" s="4">
        <v>0</v>
      </c>
      <c r="D410" s="4">
        <v>1</v>
      </c>
      <c r="E410" s="4">
        <v>222</v>
      </c>
      <c r="F410" s="4">
        <f>ROUND(Source!AO406,O410)</f>
        <v>0</v>
      </c>
      <c r="G410" s="4" t="s">
        <v>75</v>
      </c>
      <c r="H410" s="4" t="s">
        <v>76</v>
      </c>
      <c r="I410" s="4"/>
      <c r="J410" s="4"/>
      <c r="K410" s="4">
        <v>222</v>
      </c>
      <c r="L410" s="4">
        <v>3</v>
      </c>
      <c r="M410" s="4">
        <v>3</v>
      </c>
      <c r="N410" s="4" t="s">
        <v>3</v>
      </c>
      <c r="O410" s="4">
        <v>2</v>
      </c>
      <c r="P410" s="4"/>
      <c r="Q410" s="4"/>
      <c r="R410" s="4"/>
      <c r="S410" s="4"/>
      <c r="T410" s="4"/>
      <c r="U410" s="4"/>
      <c r="V410" s="4"/>
      <c r="W410" s="4"/>
    </row>
    <row r="411" spans="1:245">
      <c r="A411" s="4">
        <v>50</v>
      </c>
      <c r="B411" s="4">
        <v>0</v>
      </c>
      <c r="C411" s="4">
        <v>0</v>
      </c>
      <c r="D411" s="4">
        <v>1</v>
      </c>
      <c r="E411" s="4">
        <v>225</v>
      </c>
      <c r="F411" s="4">
        <f>ROUND(Source!AV406,O411)</f>
        <v>63796.79</v>
      </c>
      <c r="G411" s="4" t="s">
        <v>77</v>
      </c>
      <c r="H411" s="4" t="s">
        <v>78</v>
      </c>
      <c r="I411" s="4"/>
      <c r="J411" s="4"/>
      <c r="K411" s="4">
        <v>225</v>
      </c>
      <c r="L411" s="4">
        <v>4</v>
      </c>
      <c r="M411" s="4">
        <v>3</v>
      </c>
      <c r="N411" s="4" t="s">
        <v>3</v>
      </c>
      <c r="O411" s="4">
        <v>2</v>
      </c>
      <c r="P411" s="4"/>
      <c r="Q411" s="4"/>
      <c r="R411" s="4"/>
      <c r="S411" s="4"/>
      <c r="T411" s="4"/>
      <c r="U411" s="4"/>
      <c r="V411" s="4"/>
      <c r="W411" s="4"/>
    </row>
    <row r="412" spans="1:245">
      <c r="A412" s="4">
        <v>50</v>
      </c>
      <c r="B412" s="4">
        <v>0</v>
      </c>
      <c r="C412" s="4">
        <v>0</v>
      </c>
      <c r="D412" s="4">
        <v>1</v>
      </c>
      <c r="E412" s="4">
        <v>226</v>
      </c>
      <c r="F412" s="4">
        <f>ROUND(Source!AW406,O412)</f>
        <v>63796.79</v>
      </c>
      <c r="G412" s="4" t="s">
        <v>79</v>
      </c>
      <c r="H412" s="4" t="s">
        <v>80</v>
      </c>
      <c r="I412" s="4"/>
      <c r="J412" s="4"/>
      <c r="K412" s="4">
        <v>226</v>
      </c>
      <c r="L412" s="4">
        <v>5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/>
    </row>
    <row r="413" spans="1:245">
      <c r="A413" s="4">
        <v>50</v>
      </c>
      <c r="B413" s="4">
        <v>0</v>
      </c>
      <c r="C413" s="4">
        <v>0</v>
      </c>
      <c r="D413" s="4">
        <v>1</v>
      </c>
      <c r="E413" s="4">
        <v>227</v>
      </c>
      <c r="F413" s="4">
        <f>ROUND(Source!AX406,O413)</f>
        <v>0</v>
      </c>
      <c r="G413" s="4" t="s">
        <v>81</v>
      </c>
      <c r="H413" s="4" t="s">
        <v>82</v>
      </c>
      <c r="I413" s="4"/>
      <c r="J413" s="4"/>
      <c r="K413" s="4">
        <v>227</v>
      </c>
      <c r="L413" s="4">
        <v>6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/>
    </row>
    <row r="414" spans="1:245">
      <c r="A414" s="4">
        <v>50</v>
      </c>
      <c r="B414" s="4">
        <v>0</v>
      </c>
      <c r="C414" s="4">
        <v>0</v>
      </c>
      <c r="D414" s="4">
        <v>1</v>
      </c>
      <c r="E414" s="4">
        <v>228</v>
      </c>
      <c r="F414" s="4">
        <f>ROUND(Source!AY406,O414)</f>
        <v>63796.79</v>
      </c>
      <c r="G414" s="4" t="s">
        <v>83</v>
      </c>
      <c r="H414" s="4" t="s">
        <v>84</v>
      </c>
      <c r="I414" s="4"/>
      <c r="J414" s="4"/>
      <c r="K414" s="4">
        <v>228</v>
      </c>
      <c r="L414" s="4">
        <v>7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45">
      <c r="A415" s="4">
        <v>50</v>
      </c>
      <c r="B415" s="4">
        <v>0</v>
      </c>
      <c r="C415" s="4">
        <v>0</v>
      </c>
      <c r="D415" s="4">
        <v>1</v>
      </c>
      <c r="E415" s="4">
        <v>216</v>
      </c>
      <c r="F415" s="4">
        <f>ROUND(Source!AP406,O415)</f>
        <v>0</v>
      </c>
      <c r="G415" s="4" t="s">
        <v>85</v>
      </c>
      <c r="H415" s="4" t="s">
        <v>86</v>
      </c>
      <c r="I415" s="4"/>
      <c r="J415" s="4"/>
      <c r="K415" s="4">
        <v>216</v>
      </c>
      <c r="L415" s="4">
        <v>8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45">
      <c r="A416" s="4">
        <v>50</v>
      </c>
      <c r="B416" s="4">
        <v>0</v>
      </c>
      <c r="C416" s="4">
        <v>0</v>
      </c>
      <c r="D416" s="4">
        <v>1</v>
      </c>
      <c r="E416" s="4">
        <v>223</v>
      </c>
      <c r="F416" s="4">
        <f>ROUND(Source!AQ406,O416)</f>
        <v>0</v>
      </c>
      <c r="G416" s="4" t="s">
        <v>87</v>
      </c>
      <c r="H416" s="4" t="s">
        <v>88</v>
      </c>
      <c r="I416" s="4"/>
      <c r="J416" s="4"/>
      <c r="K416" s="4">
        <v>223</v>
      </c>
      <c r="L416" s="4">
        <v>9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7" spans="1:23">
      <c r="A417" s="4">
        <v>50</v>
      </c>
      <c r="B417" s="4">
        <v>0</v>
      </c>
      <c r="C417" s="4">
        <v>0</v>
      </c>
      <c r="D417" s="4">
        <v>1</v>
      </c>
      <c r="E417" s="4">
        <v>229</v>
      </c>
      <c r="F417" s="4">
        <f>ROUND(Source!AZ406,O417)</f>
        <v>0</v>
      </c>
      <c r="G417" s="4" t="s">
        <v>89</v>
      </c>
      <c r="H417" s="4" t="s">
        <v>90</v>
      </c>
      <c r="I417" s="4"/>
      <c r="J417" s="4"/>
      <c r="K417" s="4">
        <v>229</v>
      </c>
      <c r="L417" s="4">
        <v>10</v>
      </c>
      <c r="M417" s="4">
        <v>3</v>
      </c>
      <c r="N417" s="4" t="s">
        <v>3</v>
      </c>
      <c r="O417" s="4">
        <v>2</v>
      </c>
      <c r="P417" s="4"/>
      <c r="Q417" s="4"/>
      <c r="R417" s="4"/>
      <c r="S417" s="4"/>
      <c r="T417" s="4"/>
      <c r="U417" s="4"/>
      <c r="V417" s="4"/>
      <c r="W417" s="4"/>
    </row>
    <row r="418" spans="1:23">
      <c r="A418" s="4">
        <v>50</v>
      </c>
      <c r="B418" s="4">
        <v>0</v>
      </c>
      <c r="C418" s="4">
        <v>0</v>
      </c>
      <c r="D418" s="4">
        <v>1</v>
      </c>
      <c r="E418" s="4">
        <v>203</v>
      </c>
      <c r="F418" s="4">
        <f>ROUND(Source!Q406,O418)</f>
        <v>1277.68</v>
      </c>
      <c r="G418" s="4" t="s">
        <v>91</v>
      </c>
      <c r="H418" s="4" t="s">
        <v>92</v>
      </c>
      <c r="I418" s="4"/>
      <c r="J418" s="4"/>
      <c r="K418" s="4">
        <v>203</v>
      </c>
      <c r="L418" s="4">
        <v>11</v>
      </c>
      <c r="M418" s="4">
        <v>3</v>
      </c>
      <c r="N418" s="4" t="s">
        <v>3</v>
      </c>
      <c r="O418" s="4">
        <v>2</v>
      </c>
      <c r="P418" s="4"/>
      <c r="Q418" s="4"/>
      <c r="R418" s="4"/>
      <c r="S418" s="4"/>
      <c r="T418" s="4"/>
      <c r="U418" s="4"/>
      <c r="V418" s="4"/>
      <c r="W418" s="4"/>
    </row>
    <row r="419" spans="1:23">
      <c r="A419" s="4">
        <v>50</v>
      </c>
      <c r="B419" s="4">
        <v>0</v>
      </c>
      <c r="C419" s="4">
        <v>0</v>
      </c>
      <c r="D419" s="4">
        <v>1</v>
      </c>
      <c r="E419" s="4">
        <v>231</v>
      </c>
      <c r="F419" s="4">
        <f>ROUND(Source!BB406,O419)</f>
        <v>0</v>
      </c>
      <c r="G419" s="4" t="s">
        <v>93</v>
      </c>
      <c r="H419" s="4" t="s">
        <v>94</v>
      </c>
      <c r="I419" s="4"/>
      <c r="J419" s="4"/>
      <c r="K419" s="4">
        <v>231</v>
      </c>
      <c r="L419" s="4">
        <v>12</v>
      </c>
      <c r="M419" s="4">
        <v>3</v>
      </c>
      <c r="N419" s="4" t="s">
        <v>3</v>
      </c>
      <c r="O419" s="4">
        <v>2</v>
      </c>
      <c r="P419" s="4"/>
      <c r="Q419" s="4"/>
      <c r="R419" s="4"/>
      <c r="S419" s="4"/>
      <c r="T419" s="4"/>
      <c r="U419" s="4"/>
      <c r="V419" s="4"/>
      <c r="W419" s="4"/>
    </row>
    <row r="420" spans="1:23">
      <c r="A420" s="4">
        <v>50</v>
      </c>
      <c r="B420" s="4">
        <v>0</v>
      </c>
      <c r="C420" s="4">
        <v>0</v>
      </c>
      <c r="D420" s="4">
        <v>1</v>
      </c>
      <c r="E420" s="4">
        <v>204</v>
      </c>
      <c r="F420" s="4">
        <f>ROUND(Source!R406,O420)</f>
        <v>498.41</v>
      </c>
      <c r="G420" s="4" t="s">
        <v>95</v>
      </c>
      <c r="H420" s="4" t="s">
        <v>96</v>
      </c>
      <c r="I420" s="4"/>
      <c r="J420" s="4"/>
      <c r="K420" s="4">
        <v>204</v>
      </c>
      <c r="L420" s="4">
        <v>13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/>
    </row>
    <row r="421" spans="1:23">
      <c r="A421" s="4">
        <v>50</v>
      </c>
      <c r="B421" s="4">
        <v>0</v>
      </c>
      <c r="C421" s="4">
        <v>0</v>
      </c>
      <c r="D421" s="4">
        <v>1</v>
      </c>
      <c r="E421" s="4">
        <v>205</v>
      </c>
      <c r="F421" s="4">
        <f>ROUND(Source!S406,O421)</f>
        <v>30343.47</v>
      </c>
      <c r="G421" s="4" t="s">
        <v>97</v>
      </c>
      <c r="H421" s="4" t="s">
        <v>98</v>
      </c>
      <c r="I421" s="4"/>
      <c r="J421" s="4"/>
      <c r="K421" s="4">
        <v>205</v>
      </c>
      <c r="L421" s="4">
        <v>14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/>
    </row>
    <row r="422" spans="1:23">
      <c r="A422" s="4">
        <v>50</v>
      </c>
      <c r="B422" s="4">
        <v>0</v>
      </c>
      <c r="C422" s="4">
        <v>0</v>
      </c>
      <c r="D422" s="4">
        <v>1</v>
      </c>
      <c r="E422" s="4">
        <v>232</v>
      </c>
      <c r="F422" s="4">
        <f>ROUND(Source!BC406,O422)</f>
        <v>0</v>
      </c>
      <c r="G422" s="4" t="s">
        <v>99</v>
      </c>
      <c r="H422" s="4" t="s">
        <v>100</v>
      </c>
      <c r="I422" s="4"/>
      <c r="J422" s="4"/>
      <c r="K422" s="4">
        <v>232</v>
      </c>
      <c r="L422" s="4">
        <v>15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/>
    </row>
    <row r="423" spans="1:23">
      <c r="A423" s="4">
        <v>50</v>
      </c>
      <c r="B423" s="4">
        <v>0</v>
      </c>
      <c r="C423" s="4">
        <v>0</v>
      </c>
      <c r="D423" s="4">
        <v>1</v>
      </c>
      <c r="E423" s="4">
        <v>214</v>
      </c>
      <c r="F423" s="4">
        <f>ROUND(Source!AS406,O423)</f>
        <v>131360.82</v>
      </c>
      <c r="G423" s="4" t="s">
        <v>101</v>
      </c>
      <c r="H423" s="4" t="s">
        <v>102</v>
      </c>
      <c r="I423" s="4"/>
      <c r="J423" s="4"/>
      <c r="K423" s="4">
        <v>214</v>
      </c>
      <c r="L423" s="4">
        <v>16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/>
    </row>
    <row r="424" spans="1:23">
      <c r="A424" s="4">
        <v>50</v>
      </c>
      <c r="B424" s="4">
        <v>0</v>
      </c>
      <c r="C424" s="4">
        <v>0</v>
      </c>
      <c r="D424" s="4">
        <v>1</v>
      </c>
      <c r="E424" s="4">
        <v>215</v>
      </c>
      <c r="F424" s="4">
        <f>ROUND(Source!AT406,O424)</f>
        <v>5122.93</v>
      </c>
      <c r="G424" s="4" t="s">
        <v>103</v>
      </c>
      <c r="H424" s="4" t="s">
        <v>104</v>
      </c>
      <c r="I424" s="4"/>
      <c r="J424" s="4"/>
      <c r="K424" s="4">
        <v>215</v>
      </c>
      <c r="L424" s="4">
        <v>17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/>
    </row>
    <row r="425" spans="1:23">
      <c r="A425" s="4">
        <v>50</v>
      </c>
      <c r="B425" s="4">
        <v>0</v>
      </c>
      <c r="C425" s="4">
        <v>0</v>
      </c>
      <c r="D425" s="4">
        <v>1</v>
      </c>
      <c r="E425" s="4">
        <v>217</v>
      </c>
      <c r="F425" s="4">
        <f>ROUND(Source!AU406,O425)</f>
        <v>0</v>
      </c>
      <c r="G425" s="4" t="s">
        <v>105</v>
      </c>
      <c r="H425" s="4" t="s">
        <v>106</v>
      </c>
      <c r="I425" s="4"/>
      <c r="J425" s="4"/>
      <c r="K425" s="4">
        <v>217</v>
      </c>
      <c r="L425" s="4">
        <v>18</v>
      </c>
      <c r="M425" s="4">
        <v>3</v>
      </c>
      <c r="N425" s="4" t="s">
        <v>3</v>
      </c>
      <c r="O425" s="4">
        <v>2</v>
      </c>
      <c r="P425" s="4"/>
      <c r="Q425" s="4"/>
      <c r="R425" s="4"/>
      <c r="S425" s="4"/>
      <c r="T425" s="4"/>
      <c r="U425" s="4"/>
      <c r="V425" s="4"/>
      <c r="W425" s="4"/>
    </row>
    <row r="426" spans="1:23">
      <c r="A426" s="4">
        <v>50</v>
      </c>
      <c r="B426" s="4">
        <v>0</v>
      </c>
      <c r="C426" s="4">
        <v>0</v>
      </c>
      <c r="D426" s="4">
        <v>1</v>
      </c>
      <c r="E426" s="4">
        <v>230</v>
      </c>
      <c r="F426" s="4">
        <f>ROUND(Source!BA406,O426)</f>
        <v>0</v>
      </c>
      <c r="G426" s="4" t="s">
        <v>107</v>
      </c>
      <c r="H426" s="4" t="s">
        <v>108</v>
      </c>
      <c r="I426" s="4"/>
      <c r="J426" s="4"/>
      <c r="K426" s="4">
        <v>230</v>
      </c>
      <c r="L426" s="4">
        <v>19</v>
      </c>
      <c r="M426" s="4">
        <v>3</v>
      </c>
      <c r="N426" s="4" t="s">
        <v>3</v>
      </c>
      <c r="O426" s="4">
        <v>2</v>
      </c>
      <c r="P426" s="4"/>
      <c r="Q426" s="4"/>
      <c r="R426" s="4"/>
      <c r="S426" s="4"/>
      <c r="T426" s="4"/>
      <c r="U426" s="4"/>
      <c r="V426" s="4"/>
      <c r="W426" s="4"/>
    </row>
    <row r="427" spans="1:23">
      <c r="A427" s="4">
        <v>50</v>
      </c>
      <c r="B427" s="4">
        <v>0</v>
      </c>
      <c r="C427" s="4">
        <v>0</v>
      </c>
      <c r="D427" s="4">
        <v>1</v>
      </c>
      <c r="E427" s="4">
        <v>206</v>
      </c>
      <c r="F427" s="4">
        <f>ROUND(Source!T406,O427)</f>
        <v>0</v>
      </c>
      <c r="G427" s="4" t="s">
        <v>109</v>
      </c>
      <c r="H427" s="4" t="s">
        <v>110</v>
      </c>
      <c r="I427" s="4"/>
      <c r="J427" s="4"/>
      <c r="K427" s="4">
        <v>206</v>
      </c>
      <c r="L427" s="4">
        <v>20</v>
      </c>
      <c r="M427" s="4">
        <v>3</v>
      </c>
      <c r="N427" s="4" t="s">
        <v>3</v>
      </c>
      <c r="O427" s="4">
        <v>2</v>
      </c>
      <c r="P427" s="4"/>
      <c r="Q427" s="4"/>
      <c r="R427" s="4"/>
      <c r="S427" s="4"/>
      <c r="T427" s="4"/>
      <c r="U427" s="4"/>
      <c r="V427" s="4"/>
      <c r="W427" s="4"/>
    </row>
    <row r="428" spans="1:23">
      <c r="A428" s="4">
        <v>50</v>
      </c>
      <c r="B428" s="4">
        <v>0</v>
      </c>
      <c r="C428" s="4">
        <v>0</v>
      </c>
      <c r="D428" s="4">
        <v>1</v>
      </c>
      <c r="E428" s="4">
        <v>207</v>
      </c>
      <c r="F428" s="4">
        <f>Source!U406</f>
        <v>101.340221</v>
      </c>
      <c r="G428" s="4" t="s">
        <v>111</v>
      </c>
      <c r="H428" s="4" t="s">
        <v>112</v>
      </c>
      <c r="I428" s="4"/>
      <c r="J428" s="4"/>
      <c r="K428" s="4">
        <v>207</v>
      </c>
      <c r="L428" s="4">
        <v>21</v>
      </c>
      <c r="M428" s="4">
        <v>3</v>
      </c>
      <c r="N428" s="4" t="s">
        <v>3</v>
      </c>
      <c r="O428" s="4">
        <v>-1</v>
      </c>
      <c r="P428" s="4"/>
      <c r="Q428" s="4"/>
      <c r="R428" s="4"/>
      <c r="S428" s="4"/>
      <c r="T428" s="4"/>
      <c r="U428" s="4"/>
      <c r="V428" s="4"/>
      <c r="W428" s="4"/>
    </row>
    <row r="429" spans="1:23">
      <c r="A429" s="4">
        <v>50</v>
      </c>
      <c r="B429" s="4">
        <v>0</v>
      </c>
      <c r="C429" s="4">
        <v>0</v>
      </c>
      <c r="D429" s="4">
        <v>1</v>
      </c>
      <c r="E429" s="4">
        <v>208</v>
      </c>
      <c r="F429" s="4">
        <f>Source!V406</f>
        <v>1.4064425</v>
      </c>
      <c r="G429" s="4" t="s">
        <v>113</v>
      </c>
      <c r="H429" s="4" t="s">
        <v>114</v>
      </c>
      <c r="I429" s="4"/>
      <c r="J429" s="4"/>
      <c r="K429" s="4">
        <v>208</v>
      </c>
      <c r="L429" s="4">
        <v>22</v>
      </c>
      <c r="M429" s="4">
        <v>3</v>
      </c>
      <c r="N429" s="4" t="s">
        <v>3</v>
      </c>
      <c r="O429" s="4">
        <v>-1</v>
      </c>
      <c r="P429" s="4"/>
      <c r="Q429" s="4"/>
      <c r="R429" s="4"/>
      <c r="S429" s="4"/>
      <c r="T429" s="4"/>
      <c r="U429" s="4"/>
      <c r="V429" s="4"/>
      <c r="W429" s="4"/>
    </row>
    <row r="430" spans="1:23">
      <c r="A430" s="4">
        <v>50</v>
      </c>
      <c r="B430" s="4">
        <v>0</v>
      </c>
      <c r="C430" s="4">
        <v>0</v>
      </c>
      <c r="D430" s="4">
        <v>1</v>
      </c>
      <c r="E430" s="4">
        <v>209</v>
      </c>
      <c r="F430" s="4">
        <f>ROUND(Source!W406,O430)</f>
        <v>511.2</v>
      </c>
      <c r="G430" s="4" t="s">
        <v>115</v>
      </c>
      <c r="H430" s="4" t="s">
        <v>116</v>
      </c>
      <c r="I430" s="4"/>
      <c r="J430" s="4"/>
      <c r="K430" s="4">
        <v>209</v>
      </c>
      <c r="L430" s="4">
        <v>23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/>
    </row>
    <row r="431" spans="1:23">
      <c r="A431" s="4">
        <v>50</v>
      </c>
      <c r="B431" s="4">
        <v>0</v>
      </c>
      <c r="C431" s="4">
        <v>0</v>
      </c>
      <c r="D431" s="4">
        <v>1</v>
      </c>
      <c r="E431" s="4">
        <v>233</v>
      </c>
      <c r="F431" s="4">
        <f>ROUND(Source!BD406,O431)</f>
        <v>0</v>
      </c>
      <c r="G431" s="4" t="s">
        <v>117</v>
      </c>
      <c r="H431" s="4" t="s">
        <v>118</v>
      </c>
      <c r="I431" s="4"/>
      <c r="J431" s="4"/>
      <c r="K431" s="4">
        <v>233</v>
      </c>
      <c r="L431" s="4">
        <v>24</v>
      </c>
      <c r="M431" s="4">
        <v>3</v>
      </c>
      <c r="N431" s="4" t="s">
        <v>3</v>
      </c>
      <c r="O431" s="4">
        <v>2</v>
      </c>
      <c r="P431" s="4"/>
      <c r="Q431" s="4"/>
      <c r="R431" s="4"/>
      <c r="S431" s="4"/>
      <c r="T431" s="4"/>
      <c r="U431" s="4"/>
      <c r="V431" s="4"/>
      <c r="W431" s="4"/>
    </row>
    <row r="432" spans="1:23">
      <c r="A432" s="4">
        <v>50</v>
      </c>
      <c r="B432" s="4">
        <v>0</v>
      </c>
      <c r="C432" s="4">
        <v>0</v>
      </c>
      <c r="D432" s="4">
        <v>1</v>
      </c>
      <c r="E432" s="4">
        <v>210</v>
      </c>
      <c r="F432" s="4">
        <f>ROUND(Source!X406,O432)</f>
        <v>27310.97</v>
      </c>
      <c r="G432" s="4" t="s">
        <v>119</v>
      </c>
      <c r="H432" s="4" t="s">
        <v>120</v>
      </c>
      <c r="I432" s="4"/>
      <c r="J432" s="4"/>
      <c r="K432" s="4">
        <v>210</v>
      </c>
      <c r="L432" s="4">
        <v>25</v>
      </c>
      <c r="M432" s="4">
        <v>3</v>
      </c>
      <c r="N432" s="4" t="s">
        <v>3</v>
      </c>
      <c r="O432" s="4">
        <v>2</v>
      </c>
      <c r="P432" s="4"/>
      <c r="Q432" s="4"/>
      <c r="R432" s="4"/>
      <c r="S432" s="4"/>
      <c r="T432" s="4"/>
      <c r="U432" s="4"/>
      <c r="V432" s="4"/>
      <c r="W432" s="4"/>
    </row>
    <row r="433" spans="1:206">
      <c r="A433" s="4">
        <v>50</v>
      </c>
      <c r="B433" s="4">
        <v>0</v>
      </c>
      <c r="C433" s="4">
        <v>0</v>
      </c>
      <c r="D433" s="4">
        <v>1</v>
      </c>
      <c r="E433" s="4">
        <v>211</v>
      </c>
      <c r="F433" s="4">
        <f>ROUND(Source!Y406,O433)</f>
        <v>13754.84</v>
      </c>
      <c r="G433" s="4" t="s">
        <v>121</v>
      </c>
      <c r="H433" s="4" t="s">
        <v>122</v>
      </c>
      <c r="I433" s="4"/>
      <c r="J433" s="4"/>
      <c r="K433" s="4">
        <v>211</v>
      </c>
      <c r="L433" s="4">
        <v>26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/>
    </row>
    <row r="434" spans="1:206">
      <c r="A434" s="4">
        <v>50</v>
      </c>
      <c r="B434" s="4">
        <v>0</v>
      </c>
      <c r="C434" s="4">
        <v>0</v>
      </c>
      <c r="D434" s="4">
        <v>1</v>
      </c>
      <c r="E434" s="4">
        <v>0</v>
      </c>
      <c r="F434" s="4">
        <f>ROUND(Source!AR406,O434)</f>
        <v>136483.75</v>
      </c>
      <c r="G434" s="4" t="s">
        <v>123</v>
      </c>
      <c r="H434" s="4" t="s">
        <v>124</v>
      </c>
      <c r="I434" s="4"/>
      <c r="J434" s="4"/>
      <c r="K434" s="4">
        <v>224</v>
      </c>
      <c r="L434" s="4">
        <v>27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/>
    </row>
    <row r="435" spans="1:206">
      <c r="A435" s="4">
        <v>50</v>
      </c>
      <c r="B435" s="4">
        <v>1</v>
      </c>
      <c r="C435" s="4">
        <v>0</v>
      </c>
      <c r="D435" s="4">
        <v>2</v>
      </c>
      <c r="E435" s="4">
        <v>0</v>
      </c>
      <c r="F435" s="4">
        <f>ROUND(F434*0.18,O435)</f>
        <v>24567.1</v>
      </c>
      <c r="G435" s="4" t="s">
        <v>125</v>
      </c>
      <c r="H435" s="4" t="s">
        <v>125</v>
      </c>
      <c r="I435" s="4"/>
      <c r="J435" s="4"/>
      <c r="K435" s="4">
        <v>212</v>
      </c>
      <c r="L435" s="4">
        <v>28</v>
      </c>
      <c r="M435" s="4">
        <v>0</v>
      </c>
      <c r="N435" s="4" t="s">
        <v>3</v>
      </c>
      <c r="O435" s="4">
        <v>1</v>
      </c>
      <c r="P435" s="4"/>
      <c r="Q435" s="4"/>
      <c r="R435" s="4"/>
      <c r="S435" s="4"/>
      <c r="T435" s="4"/>
      <c r="U435" s="4"/>
      <c r="V435" s="4"/>
      <c r="W435" s="4"/>
    </row>
    <row r="436" spans="1:206">
      <c r="A436" s="4">
        <v>50</v>
      </c>
      <c r="B436" s="4">
        <v>1</v>
      </c>
      <c r="C436" s="4">
        <v>0</v>
      </c>
      <c r="D436" s="4">
        <v>2</v>
      </c>
      <c r="E436" s="4">
        <v>224</v>
      </c>
      <c r="F436" s="4">
        <f>ROUND(F434*1.18,O436)</f>
        <v>161050.79999999999</v>
      </c>
      <c r="G436" s="4" t="s">
        <v>126</v>
      </c>
      <c r="H436" s="4" t="s">
        <v>127</v>
      </c>
      <c r="I436" s="4"/>
      <c r="J436" s="4"/>
      <c r="K436" s="4">
        <v>212</v>
      </c>
      <c r="L436" s="4">
        <v>29</v>
      </c>
      <c r="M436" s="4">
        <v>0</v>
      </c>
      <c r="N436" s="4" t="s">
        <v>3</v>
      </c>
      <c r="O436" s="4">
        <v>1</v>
      </c>
      <c r="P436" s="4"/>
      <c r="Q436" s="4"/>
      <c r="R436" s="4"/>
      <c r="S436" s="4"/>
      <c r="T436" s="4"/>
      <c r="U436" s="4"/>
      <c r="V436" s="4"/>
      <c r="W436" s="4"/>
    </row>
    <row r="438" spans="1:206">
      <c r="A438" s="2">
        <v>51</v>
      </c>
      <c r="B438" s="2">
        <f>B322</f>
        <v>1</v>
      </c>
      <c r="C438" s="2">
        <f>A322</f>
        <v>4</v>
      </c>
      <c r="D438" s="2">
        <f>ROW(A322)</f>
        <v>322</v>
      </c>
      <c r="E438" s="2"/>
      <c r="F438" s="2" t="str">
        <f>IF(F322&lt;&gt;"",F322,"")</f>
        <v>Новый раздел</v>
      </c>
      <c r="G438" s="2" t="str">
        <f>IF(G322&lt;&gt;"",G322,"")</f>
        <v>комната 24</v>
      </c>
      <c r="H438" s="2">
        <v>0</v>
      </c>
      <c r="I438" s="2"/>
      <c r="J438" s="2"/>
      <c r="K438" s="2"/>
      <c r="L438" s="2"/>
      <c r="M438" s="2"/>
      <c r="N438" s="2"/>
      <c r="O438" s="2">
        <f t="shared" ref="O438:T438" si="335">ROUND(O342+O406+AB438,2)</f>
        <v>97937.7</v>
      </c>
      <c r="P438" s="2">
        <f t="shared" si="335"/>
        <v>63796.79</v>
      </c>
      <c r="Q438" s="2">
        <f t="shared" si="335"/>
        <v>1331.46</v>
      </c>
      <c r="R438" s="2">
        <f t="shared" si="335"/>
        <v>534.89</v>
      </c>
      <c r="S438" s="2">
        <f t="shared" si="335"/>
        <v>32809.449999999997</v>
      </c>
      <c r="T438" s="2">
        <f t="shared" si="335"/>
        <v>0</v>
      </c>
      <c r="U438" s="2">
        <f>U342+U406+AH438</f>
        <v>110.717221</v>
      </c>
      <c r="V438" s="2">
        <f>V342+V406+AI438</f>
        <v>1.5076425</v>
      </c>
      <c r="W438" s="2">
        <f>ROUND(W342+W406+AJ438,2)</f>
        <v>511.2</v>
      </c>
      <c r="X438" s="2">
        <f>ROUND(X342+X406+AK438,2)</f>
        <v>29058.7</v>
      </c>
      <c r="Y438" s="2">
        <f>ROUND(Y342+Y406+AL438,2)</f>
        <v>15053.6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>
        <f t="shared" ref="AO438:BD438" si="336">ROUND(AO342+AO406+BX438,2)</f>
        <v>0</v>
      </c>
      <c r="AP438" s="2">
        <f t="shared" si="336"/>
        <v>0</v>
      </c>
      <c r="AQ438" s="2">
        <f t="shared" si="336"/>
        <v>0</v>
      </c>
      <c r="AR438" s="2">
        <f t="shared" si="336"/>
        <v>142050</v>
      </c>
      <c r="AS438" s="2">
        <f t="shared" si="336"/>
        <v>136927.07</v>
      </c>
      <c r="AT438" s="2">
        <f t="shared" si="336"/>
        <v>5122.93</v>
      </c>
      <c r="AU438" s="2">
        <f t="shared" si="336"/>
        <v>0</v>
      </c>
      <c r="AV438" s="2">
        <f t="shared" si="336"/>
        <v>63796.79</v>
      </c>
      <c r="AW438" s="2">
        <f t="shared" si="336"/>
        <v>63796.79</v>
      </c>
      <c r="AX438" s="2">
        <f t="shared" si="336"/>
        <v>0</v>
      </c>
      <c r="AY438" s="2">
        <f t="shared" si="336"/>
        <v>63796.79</v>
      </c>
      <c r="AZ438" s="2">
        <f t="shared" si="336"/>
        <v>0</v>
      </c>
      <c r="BA438" s="2">
        <f t="shared" si="336"/>
        <v>0</v>
      </c>
      <c r="BB438" s="2">
        <f t="shared" si="336"/>
        <v>0</v>
      </c>
      <c r="BC438" s="2">
        <f t="shared" si="336"/>
        <v>0</v>
      </c>
      <c r="BD438" s="2">
        <f t="shared" si="336"/>
        <v>0</v>
      </c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>
        <v>0</v>
      </c>
    </row>
    <row r="440" spans="1:206">
      <c r="A440" s="4">
        <v>50</v>
      </c>
      <c r="B440" s="4">
        <v>0</v>
      </c>
      <c r="C440" s="4">
        <v>0</v>
      </c>
      <c r="D440" s="4">
        <v>1</v>
      </c>
      <c r="E440" s="4">
        <v>201</v>
      </c>
      <c r="F440" s="4">
        <f>ROUND(Source!O438,O440)</f>
        <v>97937.7</v>
      </c>
      <c r="G440" s="4" t="s">
        <v>71</v>
      </c>
      <c r="H440" s="4" t="s">
        <v>72</v>
      </c>
      <c r="I440" s="4"/>
      <c r="J440" s="4"/>
      <c r="K440" s="4">
        <v>201</v>
      </c>
      <c r="L440" s="4">
        <v>1</v>
      </c>
      <c r="M440" s="4">
        <v>3</v>
      </c>
      <c r="N440" s="4" t="s">
        <v>3</v>
      </c>
      <c r="O440" s="4">
        <v>2</v>
      </c>
      <c r="P440" s="4"/>
      <c r="Q440" s="4"/>
      <c r="R440" s="4"/>
      <c r="S440" s="4"/>
      <c r="T440" s="4"/>
      <c r="U440" s="4"/>
      <c r="V440" s="4"/>
      <c r="W440" s="4"/>
    </row>
    <row r="441" spans="1:206">
      <c r="A441" s="4">
        <v>50</v>
      </c>
      <c r="B441" s="4">
        <v>0</v>
      </c>
      <c r="C441" s="4">
        <v>0</v>
      </c>
      <c r="D441" s="4">
        <v>1</v>
      </c>
      <c r="E441" s="4">
        <v>202</v>
      </c>
      <c r="F441" s="4">
        <f>ROUND(Source!P438,O441)</f>
        <v>63796.79</v>
      </c>
      <c r="G441" s="4" t="s">
        <v>73</v>
      </c>
      <c r="H441" s="4" t="s">
        <v>74</v>
      </c>
      <c r="I441" s="4"/>
      <c r="J441" s="4"/>
      <c r="K441" s="4">
        <v>202</v>
      </c>
      <c r="L441" s="4">
        <v>2</v>
      </c>
      <c r="M441" s="4">
        <v>3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206">
      <c r="A442" s="4">
        <v>50</v>
      </c>
      <c r="B442" s="4">
        <v>0</v>
      </c>
      <c r="C442" s="4">
        <v>0</v>
      </c>
      <c r="D442" s="4">
        <v>1</v>
      </c>
      <c r="E442" s="4">
        <v>222</v>
      </c>
      <c r="F442" s="4">
        <f>ROUND(Source!AO438,O442)</f>
        <v>0</v>
      </c>
      <c r="G442" s="4" t="s">
        <v>75</v>
      </c>
      <c r="H442" s="4" t="s">
        <v>76</v>
      </c>
      <c r="I442" s="4"/>
      <c r="J442" s="4"/>
      <c r="K442" s="4">
        <v>222</v>
      </c>
      <c r="L442" s="4">
        <v>3</v>
      </c>
      <c r="M442" s="4">
        <v>3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206">
      <c r="A443" s="4">
        <v>50</v>
      </c>
      <c r="B443" s="4">
        <v>0</v>
      </c>
      <c r="C443" s="4">
        <v>0</v>
      </c>
      <c r="D443" s="4">
        <v>1</v>
      </c>
      <c r="E443" s="4">
        <v>225</v>
      </c>
      <c r="F443" s="4">
        <f>ROUND(Source!AV438,O443)</f>
        <v>63796.79</v>
      </c>
      <c r="G443" s="4" t="s">
        <v>77</v>
      </c>
      <c r="H443" s="4" t="s">
        <v>78</v>
      </c>
      <c r="I443" s="4"/>
      <c r="J443" s="4"/>
      <c r="K443" s="4">
        <v>225</v>
      </c>
      <c r="L443" s="4">
        <v>4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06">
      <c r="A444" s="4">
        <v>50</v>
      </c>
      <c r="B444" s="4">
        <v>0</v>
      </c>
      <c r="C444" s="4">
        <v>0</v>
      </c>
      <c r="D444" s="4">
        <v>1</v>
      </c>
      <c r="E444" s="4">
        <v>226</v>
      </c>
      <c r="F444" s="4">
        <f>ROUND(Source!AW438,O444)</f>
        <v>63796.79</v>
      </c>
      <c r="G444" s="4" t="s">
        <v>79</v>
      </c>
      <c r="H444" s="4" t="s">
        <v>80</v>
      </c>
      <c r="I444" s="4"/>
      <c r="J444" s="4"/>
      <c r="K444" s="4">
        <v>226</v>
      </c>
      <c r="L444" s="4">
        <v>5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206">
      <c r="A445" s="4">
        <v>50</v>
      </c>
      <c r="B445" s="4">
        <v>0</v>
      </c>
      <c r="C445" s="4">
        <v>0</v>
      </c>
      <c r="D445" s="4">
        <v>1</v>
      </c>
      <c r="E445" s="4">
        <v>227</v>
      </c>
      <c r="F445" s="4">
        <f>ROUND(Source!AX438,O445)</f>
        <v>0</v>
      </c>
      <c r="G445" s="4" t="s">
        <v>81</v>
      </c>
      <c r="H445" s="4" t="s">
        <v>82</v>
      </c>
      <c r="I445" s="4"/>
      <c r="J445" s="4"/>
      <c r="K445" s="4">
        <v>227</v>
      </c>
      <c r="L445" s="4">
        <v>6</v>
      </c>
      <c r="M445" s="4">
        <v>3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206">
      <c r="A446" s="4">
        <v>50</v>
      </c>
      <c r="B446" s="4">
        <v>0</v>
      </c>
      <c r="C446" s="4">
        <v>0</v>
      </c>
      <c r="D446" s="4">
        <v>1</v>
      </c>
      <c r="E446" s="4">
        <v>228</v>
      </c>
      <c r="F446" s="4">
        <f>ROUND(Source!AY438,O446)</f>
        <v>63796.79</v>
      </c>
      <c r="G446" s="4" t="s">
        <v>83</v>
      </c>
      <c r="H446" s="4" t="s">
        <v>84</v>
      </c>
      <c r="I446" s="4"/>
      <c r="J446" s="4"/>
      <c r="K446" s="4">
        <v>228</v>
      </c>
      <c r="L446" s="4">
        <v>7</v>
      </c>
      <c r="M446" s="4">
        <v>3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7" spans="1:206">
      <c r="A447" s="4">
        <v>50</v>
      </c>
      <c r="B447" s="4">
        <v>0</v>
      </c>
      <c r="C447" s="4">
        <v>0</v>
      </c>
      <c r="D447" s="4">
        <v>1</v>
      </c>
      <c r="E447" s="4">
        <v>216</v>
      </c>
      <c r="F447" s="4">
        <f>ROUND(Source!AP438,O447)</f>
        <v>0</v>
      </c>
      <c r="G447" s="4" t="s">
        <v>85</v>
      </c>
      <c r="H447" s="4" t="s">
        <v>86</v>
      </c>
      <c r="I447" s="4"/>
      <c r="J447" s="4"/>
      <c r="K447" s="4">
        <v>216</v>
      </c>
      <c r="L447" s="4">
        <v>8</v>
      </c>
      <c r="M447" s="4">
        <v>3</v>
      </c>
      <c r="N447" s="4" t="s">
        <v>3</v>
      </c>
      <c r="O447" s="4">
        <v>2</v>
      </c>
      <c r="P447" s="4"/>
      <c r="Q447" s="4"/>
      <c r="R447" s="4"/>
      <c r="S447" s="4"/>
      <c r="T447" s="4"/>
      <c r="U447" s="4"/>
      <c r="V447" s="4"/>
      <c r="W447" s="4"/>
    </row>
    <row r="448" spans="1:206">
      <c r="A448" s="4">
        <v>50</v>
      </c>
      <c r="B448" s="4">
        <v>0</v>
      </c>
      <c r="C448" s="4">
        <v>0</v>
      </c>
      <c r="D448" s="4">
        <v>1</v>
      </c>
      <c r="E448" s="4">
        <v>223</v>
      </c>
      <c r="F448" s="4">
        <f>ROUND(Source!AQ438,O448)</f>
        <v>0</v>
      </c>
      <c r="G448" s="4" t="s">
        <v>87</v>
      </c>
      <c r="H448" s="4" t="s">
        <v>88</v>
      </c>
      <c r="I448" s="4"/>
      <c r="J448" s="4"/>
      <c r="K448" s="4">
        <v>223</v>
      </c>
      <c r="L448" s="4">
        <v>9</v>
      </c>
      <c r="M448" s="4">
        <v>3</v>
      </c>
      <c r="N448" s="4" t="s">
        <v>3</v>
      </c>
      <c r="O448" s="4">
        <v>2</v>
      </c>
      <c r="P448" s="4"/>
      <c r="Q448" s="4"/>
      <c r="R448" s="4"/>
      <c r="S448" s="4"/>
      <c r="T448" s="4"/>
      <c r="U448" s="4"/>
      <c r="V448" s="4"/>
      <c r="W448" s="4"/>
    </row>
    <row r="449" spans="1:23">
      <c r="A449" s="4">
        <v>50</v>
      </c>
      <c r="B449" s="4">
        <v>0</v>
      </c>
      <c r="C449" s="4">
        <v>0</v>
      </c>
      <c r="D449" s="4">
        <v>1</v>
      </c>
      <c r="E449" s="4">
        <v>229</v>
      </c>
      <c r="F449" s="4">
        <f>ROUND(Source!AZ438,O449)</f>
        <v>0</v>
      </c>
      <c r="G449" s="4" t="s">
        <v>89</v>
      </c>
      <c r="H449" s="4" t="s">
        <v>90</v>
      </c>
      <c r="I449" s="4"/>
      <c r="J449" s="4"/>
      <c r="K449" s="4">
        <v>229</v>
      </c>
      <c r="L449" s="4">
        <v>10</v>
      </c>
      <c r="M449" s="4">
        <v>3</v>
      </c>
      <c r="N449" s="4" t="s">
        <v>3</v>
      </c>
      <c r="O449" s="4">
        <v>2</v>
      </c>
      <c r="P449" s="4"/>
      <c r="Q449" s="4"/>
      <c r="R449" s="4"/>
      <c r="S449" s="4"/>
      <c r="T449" s="4"/>
      <c r="U449" s="4"/>
      <c r="V449" s="4"/>
      <c r="W449" s="4"/>
    </row>
    <row r="450" spans="1:23">
      <c r="A450" s="4">
        <v>50</v>
      </c>
      <c r="B450" s="4">
        <v>0</v>
      </c>
      <c r="C450" s="4">
        <v>0</v>
      </c>
      <c r="D450" s="4">
        <v>1</v>
      </c>
      <c r="E450" s="4">
        <v>203</v>
      </c>
      <c r="F450" s="4">
        <f>ROUND(Source!Q438,O450)</f>
        <v>1331.46</v>
      </c>
      <c r="G450" s="4" t="s">
        <v>91</v>
      </c>
      <c r="H450" s="4" t="s">
        <v>92</v>
      </c>
      <c r="I450" s="4"/>
      <c r="J450" s="4"/>
      <c r="K450" s="4">
        <v>203</v>
      </c>
      <c r="L450" s="4">
        <v>11</v>
      </c>
      <c r="M450" s="4">
        <v>3</v>
      </c>
      <c r="N450" s="4" t="s">
        <v>3</v>
      </c>
      <c r="O450" s="4">
        <v>2</v>
      </c>
      <c r="P450" s="4"/>
      <c r="Q450" s="4"/>
      <c r="R450" s="4"/>
      <c r="S450" s="4"/>
      <c r="T450" s="4"/>
      <c r="U450" s="4"/>
      <c r="V450" s="4"/>
      <c r="W450" s="4"/>
    </row>
    <row r="451" spans="1:23">
      <c r="A451" s="4">
        <v>50</v>
      </c>
      <c r="B451" s="4">
        <v>0</v>
      </c>
      <c r="C451" s="4">
        <v>0</v>
      </c>
      <c r="D451" s="4">
        <v>1</v>
      </c>
      <c r="E451" s="4">
        <v>231</v>
      </c>
      <c r="F451" s="4">
        <f>ROUND(Source!BB438,O451)</f>
        <v>0</v>
      </c>
      <c r="G451" s="4" t="s">
        <v>93</v>
      </c>
      <c r="H451" s="4" t="s">
        <v>94</v>
      </c>
      <c r="I451" s="4"/>
      <c r="J451" s="4"/>
      <c r="K451" s="4">
        <v>231</v>
      </c>
      <c r="L451" s="4">
        <v>12</v>
      </c>
      <c r="M451" s="4">
        <v>3</v>
      </c>
      <c r="N451" s="4" t="s">
        <v>3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</row>
    <row r="452" spans="1:23">
      <c r="A452" s="4">
        <v>50</v>
      </c>
      <c r="B452" s="4">
        <v>0</v>
      </c>
      <c r="C452" s="4">
        <v>0</v>
      </c>
      <c r="D452" s="4">
        <v>1</v>
      </c>
      <c r="E452" s="4">
        <v>204</v>
      </c>
      <c r="F452" s="4">
        <f>ROUND(Source!R438,O452)</f>
        <v>534.89</v>
      </c>
      <c r="G452" s="4" t="s">
        <v>95</v>
      </c>
      <c r="H452" s="4" t="s">
        <v>96</v>
      </c>
      <c r="I452" s="4"/>
      <c r="J452" s="4"/>
      <c r="K452" s="4">
        <v>204</v>
      </c>
      <c r="L452" s="4">
        <v>13</v>
      </c>
      <c r="M452" s="4">
        <v>3</v>
      </c>
      <c r="N452" s="4" t="s">
        <v>3</v>
      </c>
      <c r="O452" s="4">
        <v>2</v>
      </c>
      <c r="P452" s="4"/>
      <c r="Q452" s="4"/>
      <c r="R452" s="4"/>
      <c r="S452" s="4"/>
      <c r="T452" s="4"/>
      <c r="U452" s="4"/>
      <c r="V452" s="4"/>
      <c r="W452" s="4"/>
    </row>
    <row r="453" spans="1:23">
      <c r="A453" s="4">
        <v>50</v>
      </c>
      <c r="B453" s="4">
        <v>0</v>
      </c>
      <c r="C453" s="4">
        <v>0</v>
      </c>
      <c r="D453" s="4">
        <v>1</v>
      </c>
      <c r="E453" s="4">
        <v>205</v>
      </c>
      <c r="F453" s="4">
        <f>ROUND(Source!S438,O453)</f>
        <v>32809.449999999997</v>
      </c>
      <c r="G453" s="4" t="s">
        <v>97</v>
      </c>
      <c r="H453" s="4" t="s">
        <v>98</v>
      </c>
      <c r="I453" s="4"/>
      <c r="J453" s="4"/>
      <c r="K453" s="4">
        <v>205</v>
      </c>
      <c r="L453" s="4">
        <v>14</v>
      </c>
      <c r="M453" s="4">
        <v>3</v>
      </c>
      <c r="N453" s="4" t="s">
        <v>3</v>
      </c>
      <c r="O453" s="4">
        <v>2</v>
      </c>
      <c r="P453" s="4"/>
      <c r="Q453" s="4"/>
      <c r="R453" s="4"/>
      <c r="S453" s="4"/>
      <c r="T453" s="4"/>
      <c r="U453" s="4"/>
      <c r="V453" s="4"/>
      <c r="W453" s="4"/>
    </row>
    <row r="454" spans="1:23">
      <c r="A454" s="4">
        <v>50</v>
      </c>
      <c r="B454" s="4">
        <v>0</v>
      </c>
      <c r="C454" s="4">
        <v>0</v>
      </c>
      <c r="D454" s="4">
        <v>1</v>
      </c>
      <c r="E454" s="4">
        <v>232</v>
      </c>
      <c r="F454" s="4">
        <f>ROUND(Source!BC438,O454)</f>
        <v>0</v>
      </c>
      <c r="G454" s="4" t="s">
        <v>99</v>
      </c>
      <c r="H454" s="4" t="s">
        <v>100</v>
      </c>
      <c r="I454" s="4"/>
      <c r="J454" s="4"/>
      <c r="K454" s="4">
        <v>232</v>
      </c>
      <c r="L454" s="4">
        <v>15</v>
      </c>
      <c r="M454" s="4">
        <v>3</v>
      </c>
      <c r="N454" s="4" t="s">
        <v>3</v>
      </c>
      <c r="O454" s="4">
        <v>2</v>
      </c>
      <c r="P454" s="4"/>
      <c r="Q454" s="4"/>
      <c r="R454" s="4"/>
      <c r="S454" s="4"/>
      <c r="T454" s="4"/>
      <c r="U454" s="4"/>
      <c r="V454" s="4"/>
      <c r="W454" s="4"/>
    </row>
    <row r="455" spans="1:23">
      <c r="A455" s="4">
        <v>50</v>
      </c>
      <c r="B455" s="4">
        <v>0</v>
      </c>
      <c r="C455" s="4">
        <v>0</v>
      </c>
      <c r="D455" s="4">
        <v>1</v>
      </c>
      <c r="E455" s="4">
        <v>214</v>
      </c>
      <c r="F455" s="4">
        <f>ROUND(Source!AS438,O455)</f>
        <v>136927.07</v>
      </c>
      <c r="G455" s="4" t="s">
        <v>101</v>
      </c>
      <c r="H455" s="4" t="s">
        <v>102</v>
      </c>
      <c r="I455" s="4"/>
      <c r="J455" s="4"/>
      <c r="K455" s="4">
        <v>214</v>
      </c>
      <c r="L455" s="4">
        <v>16</v>
      </c>
      <c r="M455" s="4">
        <v>3</v>
      </c>
      <c r="N455" s="4" t="s">
        <v>3</v>
      </c>
      <c r="O455" s="4">
        <v>2</v>
      </c>
      <c r="P455" s="4"/>
      <c r="Q455" s="4"/>
      <c r="R455" s="4"/>
      <c r="S455" s="4"/>
      <c r="T455" s="4"/>
      <c r="U455" s="4"/>
      <c r="V455" s="4"/>
      <c r="W455" s="4"/>
    </row>
    <row r="456" spans="1:23">
      <c r="A456" s="4">
        <v>50</v>
      </c>
      <c r="B456" s="4">
        <v>0</v>
      </c>
      <c r="C456" s="4">
        <v>0</v>
      </c>
      <c r="D456" s="4">
        <v>1</v>
      </c>
      <c r="E456" s="4">
        <v>215</v>
      </c>
      <c r="F456" s="4">
        <f>ROUND(Source!AT438,O456)</f>
        <v>5122.93</v>
      </c>
      <c r="G456" s="4" t="s">
        <v>103</v>
      </c>
      <c r="H456" s="4" t="s">
        <v>104</v>
      </c>
      <c r="I456" s="4"/>
      <c r="J456" s="4"/>
      <c r="K456" s="4">
        <v>215</v>
      </c>
      <c r="L456" s="4">
        <v>17</v>
      </c>
      <c r="M456" s="4">
        <v>3</v>
      </c>
      <c r="N456" s="4" t="s">
        <v>3</v>
      </c>
      <c r="O456" s="4">
        <v>2</v>
      </c>
      <c r="P456" s="4"/>
      <c r="Q456" s="4"/>
      <c r="R456" s="4"/>
      <c r="S456" s="4"/>
      <c r="T456" s="4"/>
      <c r="U456" s="4"/>
      <c r="V456" s="4"/>
      <c r="W456" s="4"/>
    </row>
    <row r="457" spans="1:23">
      <c r="A457" s="4">
        <v>50</v>
      </c>
      <c r="B457" s="4">
        <v>0</v>
      </c>
      <c r="C457" s="4">
        <v>0</v>
      </c>
      <c r="D457" s="4">
        <v>1</v>
      </c>
      <c r="E457" s="4">
        <v>217</v>
      </c>
      <c r="F457" s="4">
        <f>ROUND(Source!AU438,O457)</f>
        <v>0</v>
      </c>
      <c r="G457" s="4" t="s">
        <v>105</v>
      </c>
      <c r="H457" s="4" t="s">
        <v>106</v>
      </c>
      <c r="I457" s="4"/>
      <c r="J457" s="4"/>
      <c r="K457" s="4">
        <v>217</v>
      </c>
      <c r="L457" s="4">
        <v>18</v>
      </c>
      <c r="M457" s="4">
        <v>3</v>
      </c>
      <c r="N457" s="4" t="s">
        <v>3</v>
      </c>
      <c r="O457" s="4">
        <v>2</v>
      </c>
      <c r="P457" s="4"/>
      <c r="Q457" s="4"/>
      <c r="R457" s="4"/>
      <c r="S457" s="4"/>
      <c r="T457" s="4"/>
      <c r="U457" s="4"/>
      <c r="V457" s="4"/>
      <c r="W457" s="4"/>
    </row>
    <row r="458" spans="1:23">
      <c r="A458" s="4">
        <v>50</v>
      </c>
      <c r="B458" s="4">
        <v>0</v>
      </c>
      <c r="C458" s="4">
        <v>0</v>
      </c>
      <c r="D458" s="4">
        <v>1</v>
      </c>
      <c r="E458" s="4">
        <v>230</v>
      </c>
      <c r="F458" s="4">
        <f>ROUND(Source!BA438,O458)</f>
        <v>0</v>
      </c>
      <c r="G458" s="4" t="s">
        <v>107</v>
      </c>
      <c r="H458" s="4" t="s">
        <v>108</v>
      </c>
      <c r="I458" s="4"/>
      <c r="J458" s="4"/>
      <c r="K458" s="4">
        <v>230</v>
      </c>
      <c r="L458" s="4">
        <v>19</v>
      </c>
      <c r="M458" s="4">
        <v>3</v>
      </c>
      <c r="N458" s="4" t="s">
        <v>3</v>
      </c>
      <c r="O458" s="4">
        <v>2</v>
      </c>
      <c r="P458" s="4"/>
      <c r="Q458" s="4"/>
      <c r="R458" s="4"/>
      <c r="S458" s="4"/>
      <c r="T458" s="4"/>
      <c r="U458" s="4"/>
      <c r="V458" s="4"/>
      <c r="W458" s="4"/>
    </row>
    <row r="459" spans="1:23">
      <c r="A459" s="4">
        <v>50</v>
      </c>
      <c r="B459" s="4">
        <v>0</v>
      </c>
      <c r="C459" s="4">
        <v>0</v>
      </c>
      <c r="D459" s="4">
        <v>1</v>
      </c>
      <c r="E459" s="4">
        <v>206</v>
      </c>
      <c r="F459" s="4">
        <f>ROUND(Source!T438,O459)</f>
        <v>0</v>
      </c>
      <c r="G459" s="4" t="s">
        <v>109</v>
      </c>
      <c r="H459" s="4" t="s">
        <v>110</v>
      </c>
      <c r="I459" s="4"/>
      <c r="J459" s="4"/>
      <c r="K459" s="4">
        <v>206</v>
      </c>
      <c r="L459" s="4">
        <v>20</v>
      </c>
      <c r="M459" s="4">
        <v>3</v>
      </c>
      <c r="N459" s="4" t="s">
        <v>3</v>
      </c>
      <c r="O459" s="4">
        <v>2</v>
      </c>
      <c r="P459" s="4"/>
      <c r="Q459" s="4"/>
      <c r="R459" s="4"/>
      <c r="S459" s="4"/>
      <c r="T459" s="4"/>
      <c r="U459" s="4"/>
      <c r="V459" s="4"/>
      <c r="W459" s="4"/>
    </row>
    <row r="460" spans="1:23">
      <c r="A460" s="4">
        <v>50</v>
      </c>
      <c r="B460" s="4">
        <v>0</v>
      </c>
      <c r="C460" s="4">
        <v>0</v>
      </c>
      <c r="D460" s="4">
        <v>1</v>
      </c>
      <c r="E460" s="4">
        <v>207</v>
      </c>
      <c r="F460" s="4">
        <f>Source!U438</f>
        <v>110.717221</v>
      </c>
      <c r="G460" s="4" t="s">
        <v>111</v>
      </c>
      <c r="H460" s="4" t="s">
        <v>112</v>
      </c>
      <c r="I460" s="4"/>
      <c r="J460" s="4"/>
      <c r="K460" s="4">
        <v>207</v>
      </c>
      <c r="L460" s="4">
        <v>21</v>
      </c>
      <c r="M460" s="4">
        <v>3</v>
      </c>
      <c r="N460" s="4" t="s">
        <v>3</v>
      </c>
      <c r="O460" s="4">
        <v>-1</v>
      </c>
      <c r="P460" s="4"/>
      <c r="Q460" s="4"/>
      <c r="R460" s="4"/>
      <c r="S460" s="4"/>
      <c r="T460" s="4"/>
      <c r="U460" s="4"/>
      <c r="V460" s="4"/>
      <c r="W460" s="4"/>
    </row>
    <row r="461" spans="1:23">
      <c r="A461" s="4">
        <v>50</v>
      </c>
      <c r="B461" s="4">
        <v>0</v>
      </c>
      <c r="C461" s="4">
        <v>0</v>
      </c>
      <c r="D461" s="4">
        <v>1</v>
      </c>
      <c r="E461" s="4">
        <v>208</v>
      </c>
      <c r="F461" s="4">
        <f>Source!V438</f>
        <v>1.5076425</v>
      </c>
      <c r="G461" s="4" t="s">
        <v>113</v>
      </c>
      <c r="H461" s="4" t="s">
        <v>114</v>
      </c>
      <c r="I461" s="4"/>
      <c r="J461" s="4"/>
      <c r="K461" s="4">
        <v>208</v>
      </c>
      <c r="L461" s="4">
        <v>22</v>
      </c>
      <c r="M461" s="4">
        <v>3</v>
      </c>
      <c r="N461" s="4" t="s">
        <v>3</v>
      </c>
      <c r="O461" s="4">
        <v>-1</v>
      </c>
      <c r="P461" s="4"/>
      <c r="Q461" s="4"/>
      <c r="R461" s="4"/>
      <c r="S461" s="4"/>
      <c r="T461" s="4"/>
      <c r="U461" s="4"/>
      <c r="V461" s="4"/>
      <c r="W461" s="4"/>
    </row>
    <row r="462" spans="1:23">
      <c r="A462" s="4">
        <v>50</v>
      </c>
      <c r="B462" s="4">
        <v>0</v>
      </c>
      <c r="C462" s="4">
        <v>0</v>
      </c>
      <c r="D462" s="4">
        <v>1</v>
      </c>
      <c r="E462" s="4">
        <v>209</v>
      </c>
      <c r="F462" s="4">
        <f>ROUND(Source!W438,O462)</f>
        <v>511.2</v>
      </c>
      <c r="G462" s="4" t="s">
        <v>115</v>
      </c>
      <c r="H462" s="4" t="s">
        <v>116</v>
      </c>
      <c r="I462" s="4"/>
      <c r="J462" s="4"/>
      <c r="K462" s="4">
        <v>209</v>
      </c>
      <c r="L462" s="4">
        <v>23</v>
      </c>
      <c r="M462" s="4">
        <v>3</v>
      </c>
      <c r="N462" s="4" t="s">
        <v>3</v>
      </c>
      <c r="O462" s="4">
        <v>2</v>
      </c>
      <c r="P462" s="4"/>
      <c r="Q462" s="4"/>
      <c r="R462" s="4"/>
      <c r="S462" s="4"/>
      <c r="T462" s="4"/>
      <c r="U462" s="4"/>
      <c r="V462" s="4"/>
      <c r="W462" s="4"/>
    </row>
    <row r="463" spans="1:23">
      <c r="A463" s="4">
        <v>50</v>
      </c>
      <c r="B463" s="4">
        <v>0</v>
      </c>
      <c r="C463" s="4">
        <v>0</v>
      </c>
      <c r="D463" s="4">
        <v>1</v>
      </c>
      <c r="E463" s="4">
        <v>233</v>
      </c>
      <c r="F463" s="4">
        <f>ROUND(Source!BD438,O463)</f>
        <v>0</v>
      </c>
      <c r="G463" s="4" t="s">
        <v>117</v>
      </c>
      <c r="H463" s="4" t="s">
        <v>118</v>
      </c>
      <c r="I463" s="4"/>
      <c r="J463" s="4"/>
      <c r="K463" s="4">
        <v>233</v>
      </c>
      <c r="L463" s="4">
        <v>24</v>
      </c>
      <c r="M463" s="4">
        <v>3</v>
      </c>
      <c r="N463" s="4" t="s">
        <v>3</v>
      </c>
      <c r="O463" s="4">
        <v>2</v>
      </c>
      <c r="P463" s="4"/>
      <c r="Q463" s="4"/>
      <c r="R463" s="4"/>
      <c r="S463" s="4"/>
      <c r="T463" s="4"/>
      <c r="U463" s="4"/>
      <c r="V463" s="4"/>
      <c r="W463" s="4"/>
    </row>
    <row r="464" spans="1:23">
      <c r="A464" s="4">
        <v>50</v>
      </c>
      <c r="B464" s="4">
        <v>0</v>
      </c>
      <c r="C464" s="4">
        <v>0</v>
      </c>
      <c r="D464" s="4">
        <v>1</v>
      </c>
      <c r="E464" s="4">
        <v>210</v>
      </c>
      <c r="F464" s="4">
        <f>ROUND(Source!X438,O464)</f>
        <v>29058.7</v>
      </c>
      <c r="G464" s="4" t="s">
        <v>119</v>
      </c>
      <c r="H464" s="4" t="s">
        <v>120</v>
      </c>
      <c r="I464" s="4"/>
      <c r="J464" s="4"/>
      <c r="K464" s="4">
        <v>210</v>
      </c>
      <c r="L464" s="4">
        <v>25</v>
      </c>
      <c r="M464" s="4">
        <v>3</v>
      </c>
      <c r="N464" s="4" t="s">
        <v>3</v>
      </c>
      <c r="O464" s="4">
        <v>2</v>
      </c>
      <c r="P464" s="4"/>
      <c r="Q464" s="4"/>
      <c r="R464" s="4"/>
      <c r="S464" s="4"/>
      <c r="T464" s="4"/>
      <c r="U464" s="4"/>
      <c r="V464" s="4"/>
      <c r="W464" s="4"/>
    </row>
    <row r="465" spans="1:245">
      <c r="A465" s="4">
        <v>50</v>
      </c>
      <c r="B465" s="4">
        <v>0</v>
      </c>
      <c r="C465" s="4">
        <v>0</v>
      </c>
      <c r="D465" s="4">
        <v>1</v>
      </c>
      <c r="E465" s="4">
        <v>211</v>
      </c>
      <c r="F465" s="4">
        <f>ROUND(Source!Y438,O465)</f>
        <v>15053.6</v>
      </c>
      <c r="G465" s="4" t="s">
        <v>121</v>
      </c>
      <c r="H465" s="4" t="s">
        <v>122</v>
      </c>
      <c r="I465" s="4"/>
      <c r="J465" s="4"/>
      <c r="K465" s="4">
        <v>211</v>
      </c>
      <c r="L465" s="4">
        <v>26</v>
      </c>
      <c r="M465" s="4">
        <v>3</v>
      </c>
      <c r="N465" s="4" t="s">
        <v>3</v>
      </c>
      <c r="O465" s="4">
        <v>2</v>
      </c>
      <c r="P465" s="4"/>
      <c r="Q465" s="4"/>
      <c r="R465" s="4"/>
      <c r="S465" s="4"/>
      <c r="T465" s="4"/>
      <c r="U465" s="4"/>
      <c r="V465" s="4"/>
      <c r="W465" s="4"/>
    </row>
    <row r="466" spans="1:245">
      <c r="A466" s="4">
        <v>50</v>
      </c>
      <c r="B466" s="4">
        <v>0</v>
      </c>
      <c r="C466" s="4">
        <v>0</v>
      </c>
      <c r="D466" s="4">
        <v>1</v>
      </c>
      <c r="E466" s="4">
        <v>0</v>
      </c>
      <c r="F466" s="4">
        <f>ROUND(Source!AR438,O466)</f>
        <v>142050</v>
      </c>
      <c r="G466" s="4" t="s">
        <v>123</v>
      </c>
      <c r="H466" s="4" t="s">
        <v>124</v>
      </c>
      <c r="I466" s="4"/>
      <c r="J466" s="4"/>
      <c r="K466" s="4">
        <v>224</v>
      </c>
      <c r="L466" s="4">
        <v>27</v>
      </c>
      <c r="M466" s="4">
        <v>3</v>
      </c>
      <c r="N466" s="4" t="s">
        <v>3</v>
      </c>
      <c r="O466" s="4">
        <v>2</v>
      </c>
      <c r="P466" s="4"/>
      <c r="Q466" s="4"/>
      <c r="R466" s="4"/>
      <c r="S466" s="4"/>
      <c r="T466" s="4"/>
      <c r="U466" s="4"/>
      <c r="V466" s="4"/>
      <c r="W466" s="4"/>
    </row>
    <row r="467" spans="1:245">
      <c r="A467" s="4">
        <v>50</v>
      </c>
      <c r="B467" s="4">
        <v>1</v>
      </c>
      <c r="C467" s="4">
        <v>0</v>
      </c>
      <c r="D467" s="4">
        <v>2</v>
      </c>
      <c r="E467" s="4">
        <v>0</v>
      </c>
      <c r="F467" s="4">
        <f>ROUND(F466*0.18,O467)</f>
        <v>25569</v>
      </c>
      <c r="G467" s="4" t="s">
        <v>125</v>
      </c>
      <c r="H467" s="4" t="s">
        <v>125</v>
      </c>
      <c r="I467" s="4"/>
      <c r="J467" s="4"/>
      <c r="K467" s="4">
        <v>212</v>
      </c>
      <c r="L467" s="4">
        <v>28</v>
      </c>
      <c r="M467" s="4">
        <v>0</v>
      </c>
      <c r="N467" s="4" t="s">
        <v>3</v>
      </c>
      <c r="O467" s="4">
        <v>1</v>
      </c>
      <c r="P467" s="4"/>
      <c r="Q467" s="4"/>
      <c r="R467" s="4"/>
      <c r="S467" s="4"/>
      <c r="T467" s="4"/>
      <c r="U467" s="4"/>
      <c r="V467" s="4"/>
      <c r="W467" s="4"/>
    </row>
    <row r="468" spans="1:245">
      <c r="A468" s="4">
        <v>50</v>
      </c>
      <c r="B468" s="4">
        <v>1</v>
      </c>
      <c r="C468" s="4">
        <v>0</v>
      </c>
      <c r="D468" s="4">
        <v>2</v>
      </c>
      <c r="E468" s="4">
        <v>224</v>
      </c>
      <c r="F468" s="4">
        <f>ROUND(F466*1.18,O468)</f>
        <v>167619</v>
      </c>
      <c r="G468" s="4" t="s">
        <v>126</v>
      </c>
      <c r="H468" s="4" t="s">
        <v>127</v>
      </c>
      <c r="I468" s="4"/>
      <c r="J468" s="4"/>
      <c r="K468" s="4">
        <v>212</v>
      </c>
      <c r="L468" s="4">
        <v>29</v>
      </c>
      <c r="M468" s="4">
        <v>0</v>
      </c>
      <c r="N468" s="4" t="s">
        <v>3</v>
      </c>
      <c r="O468" s="4">
        <v>1</v>
      </c>
      <c r="P468" s="4"/>
      <c r="Q468" s="4"/>
      <c r="R468" s="4"/>
      <c r="S468" s="4"/>
      <c r="T468" s="4"/>
      <c r="U468" s="4"/>
      <c r="V468" s="4"/>
      <c r="W468" s="4"/>
    </row>
    <row r="470" spans="1:245">
      <c r="A470" s="1">
        <v>4</v>
      </c>
      <c r="B470" s="1">
        <v>1</v>
      </c>
      <c r="C470" s="1"/>
      <c r="D470" s="1">
        <f>ROW(A587)</f>
        <v>587</v>
      </c>
      <c r="E470" s="1"/>
      <c r="F470" s="1" t="s">
        <v>13</v>
      </c>
      <c r="G470" s="1" t="s">
        <v>276</v>
      </c>
      <c r="H470" s="1" t="s">
        <v>3</v>
      </c>
      <c r="I470" s="1">
        <v>0</v>
      </c>
      <c r="J470" s="1"/>
      <c r="K470" s="1">
        <v>-1</v>
      </c>
      <c r="L470" s="1"/>
      <c r="M470" s="1" t="s">
        <v>3</v>
      </c>
      <c r="N470" s="1"/>
      <c r="O470" s="1"/>
      <c r="P470" s="1"/>
      <c r="Q470" s="1"/>
      <c r="R470" s="1"/>
      <c r="S470" s="1">
        <v>0</v>
      </c>
      <c r="T470" s="1"/>
      <c r="U470" s="1" t="s">
        <v>3</v>
      </c>
      <c r="V470" s="1">
        <v>0</v>
      </c>
      <c r="W470" s="1"/>
      <c r="X470" s="1"/>
      <c r="Y470" s="1"/>
      <c r="Z470" s="1"/>
      <c r="AA470" s="1"/>
      <c r="AB470" s="1" t="s">
        <v>3</v>
      </c>
      <c r="AC470" s="1" t="s">
        <v>3</v>
      </c>
      <c r="AD470" s="1" t="s">
        <v>3</v>
      </c>
      <c r="AE470" s="1" t="s">
        <v>3</v>
      </c>
      <c r="AF470" s="1" t="s">
        <v>3</v>
      </c>
      <c r="AG470" s="1" t="s">
        <v>3</v>
      </c>
      <c r="AH470" s="1"/>
      <c r="AI470" s="1"/>
      <c r="AJ470" s="1"/>
      <c r="AK470" s="1"/>
      <c r="AL470" s="1"/>
      <c r="AM470" s="1"/>
      <c r="AN470" s="1"/>
      <c r="AO470" s="1"/>
      <c r="AP470" s="1" t="s">
        <v>3</v>
      </c>
      <c r="AQ470" s="1" t="s">
        <v>3</v>
      </c>
      <c r="AR470" s="1" t="s">
        <v>3</v>
      </c>
      <c r="AS470" s="1"/>
      <c r="AT470" s="1"/>
      <c r="AU470" s="1"/>
      <c r="AV470" s="1"/>
      <c r="AW470" s="1"/>
      <c r="AX470" s="1"/>
      <c r="AY470" s="1"/>
      <c r="AZ470" s="1" t="s">
        <v>3</v>
      </c>
      <c r="BA470" s="1"/>
      <c r="BB470" s="1" t="s">
        <v>3</v>
      </c>
      <c r="BC470" s="1" t="s">
        <v>3</v>
      </c>
      <c r="BD470" s="1" t="s">
        <v>3</v>
      </c>
      <c r="BE470" s="1" t="s">
        <v>3</v>
      </c>
      <c r="BF470" s="1" t="s">
        <v>3</v>
      </c>
      <c r="BG470" s="1" t="s">
        <v>3</v>
      </c>
      <c r="BH470" s="1" t="s">
        <v>3</v>
      </c>
      <c r="BI470" s="1" t="s">
        <v>3</v>
      </c>
      <c r="BJ470" s="1" t="s">
        <v>3</v>
      </c>
      <c r="BK470" s="1" t="s">
        <v>3</v>
      </c>
      <c r="BL470" s="1" t="s">
        <v>3</v>
      </c>
      <c r="BM470" s="1" t="s">
        <v>3</v>
      </c>
      <c r="BN470" s="1" t="s">
        <v>3</v>
      </c>
      <c r="BO470" s="1" t="s">
        <v>3</v>
      </c>
      <c r="BP470" s="1" t="s">
        <v>3</v>
      </c>
      <c r="BQ470" s="1"/>
      <c r="BR470" s="1"/>
      <c r="BS470" s="1"/>
      <c r="BT470" s="1"/>
      <c r="BU470" s="1"/>
      <c r="BV470" s="1"/>
      <c r="BW470" s="1"/>
      <c r="BX470" s="1">
        <v>0</v>
      </c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>
        <v>0</v>
      </c>
    </row>
    <row r="472" spans="1:245">
      <c r="A472" s="2">
        <v>52</v>
      </c>
      <c r="B472" s="2">
        <f t="shared" ref="B472:G472" si="337">B587</f>
        <v>1</v>
      </c>
      <c r="C472" s="2">
        <f t="shared" si="337"/>
        <v>4</v>
      </c>
      <c r="D472" s="2">
        <f t="shared" si="337"/>
        <v>470</v>
      </c>
      <c r="E472" s="2">
        <f t="shared" si="337"/>
        <v>0</v>
      </c>
      <c r="F472" s="2" t="str">
        <f t="shared" si="337"/>
        <v>Новый раздел</v>
      </c>
      <c r="G472" s="2" t="str">
        <f t="shared" si="337"/>
        <v>комната 37 38</v>
      </c>
      <c r="H472" s="2"/>
      <c r="I472" s="2"/>
      <c r="J472" s="2"/>
      <c r="K472" s="2"/>
      <c r="L472" s="2"/>
      <c r="M472" s="2"/>
      <c r="N472" s="2"/>
      <c r="O472" s="2">
        <f t="shared" ref="O472:AT472" si="338">O587</f>
        <v>143361.48000000001</v>
      </c>
      <c r="P472" s="2">
        <f t="shared" si="338"/>
        <v>97763.99</v>
      </c>
      <c r="Q472" s="2">
        <f t="shared" si="338"/>
        <v>1484.06</v>
      </c>
      <c r="R472" s="2">
        <f t="shared" si="338"/>
        <v>561.33000000000004</v>
      </c>
      <c r="S472" s="2">
        <f t="shared" si="338"/>
        <v>44113.43</v>
      </c>
      <c r="T472" s="2">
        <f t="shared" si="338"/>
        <v>0</v>
      </c>
      <c r="U472" s="2">
        <f t="shared" si="338"/>
        <v>147.95030750000001</v>
      </c>
      <c r="V472" s="2">
        <f t="shared" si="338"/>
        <v>1.5726274999999998</v>
      </c>
      <c r="W472" s="2">
        <f t="shared" si="338"/>
        <v>932.32</v>
      </c>
      <c r="X472" s="2">
        <f t="shared" si="338"/>
        <v>38881.19</v>
      </c>
      <c r="Y472" s="2">
        <f t="shared" si="338"/>
        <v>19673.98</v>
      </c>
      <c r="Z472" s="2">
        <f t="shared" si="338"/>
        <v>0</v>
      </c>
      <c r="AA472" s="2">
        <f t="shared" si="338"/>
        <v>0</v>
      </c>
      <c r="AB472" s="2">
        <f t="shared" si="338"/>
        <v>0</v>
      </c>
      <c r="AC472" s="2">
        <f t="shared" si="338"/>
        <v>0</v>
      </c>
      <c r="AD472" s="2">
        <f t="shared" si="338"/>
        <v>0</v>
      </c>
      <c r="AE472" s="2">
        <f t="shared" si="338"/>
        <v>0</v>
      </c>
      <c r="AF472" s="2">
        <f t="shared" si="338"/>
        <v>0</v>
      </c>
      <c r="AG472" s="2">
        <f t="shared" si="338"/>
        <v>0</v>
      </c>
      <c r="AH472" s="2">
        <f t="shared" si="338"/>
        <v>0</v>
      </c>
      <c r="AI472" s="2">
        <f t="shared" si="338"/>
        <v>0</v>
      </c>
      <c r="AJ472" s="2">
        <f t="shared" si="338"/>
        <v>0</v>
      </c>
      <c r="AK472" s="2">
        <f t="shared" si="338"/>
        <v>0</v>
      </c>
      <c r="AL472" s="2">
        <f t="shared" si="338"/>
        <v>0</v>
      </c>
      <c r="AM472" s="2">
        <f t="shared" si="338"/>
        <v>0</v>
      </c>
      <c r="AN472" s="2">
        <f t="shared" si="338"/>
        <v>0</v>
      </c>
      <c r="AO472" s="2">
        <f t="shared" si="338"/>
        <v>0</v>
      </c>
      <c r="AP472" s="2">
        <f t="shared" si="338"/>
        <v>0</v>
      </c>
      <c r="AQ472" s="2">
        <f t="shared" si="338"/>
        <v>0</v>
      </c>
      <c r="AR472" s="2">
        <f t="shared" si="338"/>
        <v>201916.65</v>
      </c>
      <c r="AS472" s="2">
        <f t="shared" si="338"/>
        <v>196857.87</v>
      </c>
      <c r="AT472" s="2">
        <f t="shared" si="338"/>
        <v>5058.78</v>
      </c>
      <c r="AU472" s="2">
        <f t="shared" ref="AU472:BZ472" si="339">AU587</f>
        <v>0</v>
      </c>
      <c r="AV472" s="2">
        <f t="shared" si="339"/>
        <v>97763.99</v>
      </c>
      <c r="AW472" s="2">
        <f t="shared" si="339"/>
        <v>97763.99</v>
      </c>
      <c r="AX472" s="2">
        <f t="shared" si="339"/>
        <v>0</v>
      </c>
      <c r="AY472" s="2">
        <f t="shared" si="339"/>
        <v>97763.99</v>
      </c>
      <c r="AZ472" s="2">
        <f t="shared" si="339"/>
        <v>0</v>
      </c>
      <c r="BA472" s="2">
        <f t="shared" si="339"/>
        <v>0</v>
      </c>
      <c r="BB472" s="2">
        <f t="shared" si="339"/>
        <v>0</v>
      </c>
      <c r="BC472" s="2">
        <f t="shared" si="339"/>
        <v>0</v>
      </c>
      <c r="BD472" s="2">
        <f t="shared" si="339"/>
        <v>0</v>
      </c>
      <c r="BE472" s="2">
        <f t="shared" si="339"/>
        <v>0</v>
      </c>
      <c r="BF472" s="2">
        <f t="shared" si="339"/>
        <v>0</v>
      </c>
      <c r="BG472" s="2">
        <f t="shared" si="339"/>
        <v>0</v>
      </c>
      <c r="BH472" s="2">
        <f t="shared" si="339"/>
        <v>0</v>
      </c>
      <c r="BI472" s="2">
        <f t="shared" si="339"/>
        <v>0</v>
      </c>
      <c r="BJ472" s="2">
        <f t="shared" si="339"/>
        <v>0</v>
      </c>
      <c r="BK472" s="2">
        <f t="shared" si="339"/>
        <v>0</v>
      </c>
      <c r="BL472" s="2">
        <f t="shared" si="339"/>
        <v>0</v>
      </c>
      <c r="BM472" s="2">
        <f t="shared" si="339"/>
        <v>0</v>
      </c>
      <c r="BN472" s="2">
        <f t="shared" si="339"/>
        <v>0</v>
      </c>
      <c r="BO472" s="2">
        <f t="shared" si="339"/>
        <v>0</v>
      </c>
      <c r="BP472" s="2">
        <f t="shared" si="339"/>
        <v>0</v>
      </c>
      <c r="BQ472" s="2">
        <f t="shared" si="339"/>
        <v>0</v>
      </c>
      <c r="BR472" s="2">
        <f t="shared" si="339"/>
        <v>0</v>
      </c>
      <c r="BS472" s="2">
        <f t="shared" si="339"/>
        <v>0</v>
      </c>
      <c r="BT472" s="2">
        <f t="shared" si="339"/>
        <v>0</v>
      </c>
      <c r="BU472" s="2">
        <f t="shared" si="339"/>
        <v>0</v>
      </c>
      <c r="BV472" s="2">
        <f t="shared" si="339"/>
        <v>0</v>
      </c>
      <c r="BW472" s="2">
        <f t="shared" si="339"/>
        <v>0</v>
      </c>
      <c r="BX472" s="2">
        <f t="shared" si="339"/>
        <v>0</v>
      </c>
      <c r="BY472" s="2">
        <f t="shared" si="339"/>
        <v>0</v>
      </c>
      <c r="BZ472" s="2">
        <f t="shared" si="339"/>
        <v>0</v>
      </c>
      <c r="CA472" s="2">
        <f t="shared" ref="CA472:DF472" si="340">CA587</f>
        <v>0</v>
      </c>
      <c r="CB472" s="2">
        <f t="shared" si="340"/>
        <v>0</v>
      </c>
      <c r="CC472" s="2">
        <f t="shared" si="340"/>
        <v>0</v>
      </c>
      <c r="CD472" s="2">
        <f t="shared" si="340"/>
        <v>0</v>
      </c>
      <c r="CE472" s="2">
        <f t="shared" si="340"/>
        <v>0</v>
      </c>
      <c r="CF472" s="2">
        <f t="shared" si="340"/>
        <v>0</v>
      </c>
      <c r="CG472" s="2">
        <f t="shared" si="340"/>
        <v>0</v>
      </c>
      <c r="CH472" s="2">
        <f t="shared" si="340"/>
        <v>0</v>
      </c>
      <c r="CI472" s="2">
        <f t="shared" si="340"/>
        <v>0</v>
      </c>
      <c r="CJ472" s="2">
        <f t="shared" si="340"/>
        <v>0</v>
      </c>
      <c r="CK472" s="2">
        <f t="shared" si="340"/>
        <v>0</v>
      </c>
      <c r="CL472" s="2">
        <f t="shared" si="340"/>
        <v>0</v>
      </c>
      <c r="CM472" s="2">
        <f t="shared" si="340"/>
        <v>0</v>
      </c>
      <c r="CN472" s="2">
        <f t="shared" si="340"/>
        <v>0</v>
      </c>
      <c r="CO472" s="2">
        <f t="shared" si="340"/>
        <v>0</v>
      </c>
      <c r="CP472" s="2">
        <f t="shared" si="340"/>
        <v>0</v>
      </c>
      <c r="CQ472" s="2">
        <f t="shared" si="340"/>
        <v>0</v>
      </c>
      <c r="CR472" s="2">
        <f t="shared" si="340"/>
        <v>0</v>
      </c>
      <c r="CS472" s="2">
        <f t="shared" si="340"/>
        <v>0</v>
      </c>
      <c r="CT472" s="2">
        <f t="shared" si="340"/>
        <v>0</v>
      </c>
      <c r="CU472" s="2">
        <f t="shared" si="340"/>
        <v>0</v>
      </c>
      <c r="CV472" s="2">
        <f t="shared" si="340"/>
        <v>0</v>
      </c>
      <c r="CW472" s="2">
        <f t="shared" si="340"/>
        <v>0</v>
      </c>
      <c r="CX472" s="2">
        <f t="shared" si="340"/>
        <v>0</v>
      </c>
      <c r="CY472" s="2">
        <f t="shared" si="340"/>
        <v>0</v>
      </c>
      <c r="CZ472" s="2">
        <f t="shared" si="340"/>
        <v>0</v>
      </c>
      <c r="DA472" s="2">
        <f t="shared" si="340"/>
        <v>0</v>
      </c>
      <c r="DB472" s="2">
        <f t="shared" si="340"/>
        <v>0</v>
      </c>
      <c r="DC472" s="2">
        <f t="shared" si="340"/>
        <v>0</v>
      </c>
      <c r="DD472" s="2">
        <f t="shared" si="340"/>
        <v>0</v>
      </c>
      <c r="DE472" s="2">
        <f t="shared" si="340"/>
        <v>0</v>
      </c>
      <c r="DF472" s="2">
        <f t="shared" si="340"/>
        <v>0</v>
      </c>
      <c r="DG472" s="3">
        <f t="shared" ref="DG472:EL472" si="341">DG587</f>
        <v>0</v>
      </c>
      <c r="DH472" s="3">
        <f t="shared" si="341"/>
        <v>0</v>
      </c>
      <c r="DI472" s="3">
        <f t="shared" si="341"/>
        <v>0</v>
      </c>
      <c r="DJ472" s="3">
        <f t="shared" si="341"/>
        <v>0</v>
      </c>
      <c r="DK472" s="3">
        <f t="shared" si="341"/>
        <v>0</v>
      </c>
      <c r="DL472" s="3">
        <f t="shared" si="341"/>
        <v>0</v>
      </c>
      <c r="DM472" s="3">
        <f t="shared" si="341"/>
        <v>0</v>
      </c>
      <c r="DN472" s="3">
        <f t="shared" si="341"/>
        <v>0</v>
      </c>
      <c r="DO472" s="3">
        <f t="shared" si="341"/>
        <v>0</v>
      </c>
      <c r="DP472" s="3">
        <f t="shared" si="341"/>
        <v>0</v>
      </c>
      <c r="DQ472" s="3">
        <f t="shared" si="341"/>
        <v>0</v>
      </c>
      <c r="DR472" s="3">
        <f t="shared" si="341"/>
        <v>0</v>
      </c>
      <c r="DS472" s="3">
        <f t="shared" si="341"/>
        <v>0</v>
      </c>
      <c r="DT472" s="3">
        <f t="shared" si="341"/>
        <v>0</v>
      </c>
      <c r="DU472" s="3">
        <f t="shared" si="341"/>
        <v>0</v>
      </c>
      <c r="DV472" s="3">
        <f t="shared" si="341"/>
        <v>0</v>
      </c>
      <c r="DW472" s="3">
        <f t="shared" si="341"/>
        <v>0</v>
      </c>
      <c r="DX472" s="3">
        <f t="shared" si="341"/>
        <v>0</v>
      </c>
      <c r="DY472" s="3">
        <f t="shared" si="341"/>
        <v>0</v>
      </c>
      <c r="DZ472" s="3">
        <f t="shared" si="341"/>
        <v>0</v>
      </c>
      <c r="EA472" s="3">
        <f t="shared" si="341"/>
        <v>0</v>
      </c>
      <c r="EB472" s="3">
        <f t="shared" si="341"/>
        <v>0</v>
      </c>
      <c r="EC472" s="3">
        <f t="shared" si="341"/>
        <v>0</v>
      </c>
      <c r="ED472" s="3">
        <f t="shared" si="341"/>
        <v>0</v>
      </c>
      <c r="EE472" s="3">
        <f t="shared" si="341"/>
        <v>0</v>
      </c>
      <c r="EF472" s="3">
        <f t="shared" si="341"/>
        <v>0</v>
      </c>
      <c r="EG472" s="3">
        <f t="shared" si="341"/>
        <v>0</v>
      </c>
      <c r="EH472" s="3">
        <f t="shared" si="341"/>
        <v>0</v>
      </c>
      <c r="EI472" s="3">
        <f t="shared" si="341"/>
        <v>0</v>
      </c>
      <c r="EJ472" s="3">
        <f t="shared" si="341"/>
        <v>0</v>
      </c>
      <c r="EK472" s="3">
        <f t="shared" si="341"/>
        <v>0</v>
      </c>
      <c r="EL472" s="3">
        <f t="shared" si="341"/>
        <v>0</v>
      </c>
      <c r="EM472" s="3">
        <f t="shared" ref="EM472:FR472" si="342">EM587</f>
        <v>0</v>
      </c>
      <c r="EN472" s="3">
        <f t="shared" si="342"/>
        <v>0</v>
      </c>
      <c r="EO472" s="3">
        <f t="shared" si="342"/>
        <v>0</v>
      </c>
      <c r="EP472" s="3">
        <f t="shared" si="342"/>
        <v>0</v>
      </c>
      <c r="EQ472" s="3">
        <f t="shared" si="342"/>
        <v>0</v>
      </c>
      <c r="ER472" s="3">
        <f t="shared" si="342"/>
        <v>0</v>
      </c>
      <c r="ES472" s="3">
        <f t="shared" si="342"/>
        <v>0</v>
      </c>
      <c r="ET472" s="3">
        <f t="shared" si="342"/>
        <v>0</v>
      </c>
      <c r="EU472" s="3">
        <f t="shared" si="342"/>
        <v>0</v>
      </c>
      <c r="EV472" s="3">
        <f t="shared" si="342"/>
        <v>0</v>
      </c>
      <c r="EW472" s="3">
        <f t="shared" si="342"/>
        <v>0</v>
      </c>
      <c r="EX472" s="3">
        <f t="shared" si="342"/>
        <v>0</v>
      </c>
      <c r="EY472" s="3">
        <f t="shared" si="342"/>
        <v>0</v>
      </c>
      <c r="EZ472" s="3">
        <f t="shared" si="342"/>
        <v>0</v>
      </c>
      <c r="FA472" s="3">
        <f t="shared" si="342"/>
        <v>0</v>
      </c>
      <c r="FB472" s="3">
        <f t="shared" si="342"/>
        <v>0</v>
      </c>
      <c r="FC472" s="3">
        <f t="shared" si="342"/>
        <v>0</v>
      </c>
      <c r="FD472" s="3">
        <f t="shared" si="342"/>
        <v>0</v>
      </c>
      <c r="FE472" s="3">
        <f t="shared" si="342"/>
        <v>0</v>
      </c>
      <c r="FF472" s="3">
        <f t="shared" si="342"/>
        <v>0</v>
      </c>
      <c r="FG472" s="3">
        <f t="shared" si="342"/>
        <v>0</v>
      </c>
      <c r="FH472" s="3">
        <f t="shared" si="342"/>
        <v>0</v>
      </c>
      <c r="FI472" s="3">
        <f t="shared" si="342"/>
        <v>0</v>
      </c>
      <c r="FJ472" s="3">
        <f t="shared" si="342"/>
        <v>0</v>
      </c>
      <c r="FK472" s="3">
        <f t="shared" si="342"/>
        <v>0</v>
      </c>
      <c r="FL472" s="3">
        <f t="shared" si="342"/>
        <v>0</v>
      </c>
      <c r="FM472" s="3">
        <f t="shared" si="342"/>
        <v>0</v>
      </c>
      <c r="FN472" s="3">
        <f t="shared" si="342"/>
        <v>0</v>
      </c>
      <c r="FO472" s="3">
        <f t="shared" si="342"/>
        <v>0</v>
      </c>
      <c r="FP472" s="3">
        <f t="shared" si="342"/>
        <v>0</v>
      </c>
      <c r="FQ472" s="3">
        <f t="shared" si="342"/>
        <v>0</v>
      </c>
      <c r="FR472" s="3">
        <f t="shared" si="342"/>
        <v>0</v>
      </c>
      <c r="FS472" s="3">
        <f t="shared" ref="FS472:GX472" si="343">FS587</f>
        <v>0</v>
      </c>
      <c r="FT472" s="3">
        <f t="shared" si="343"/>
        <v>0</v>
      </c>
      <c r="FU472" s="3">
        <f t="shared" si="343"/>
        <v>0</v>
      </c>
      <c r="FV472" s="3">
        <f t="shared" si="343"/>
        <v>0</v>
      </c>
      <c r="FW472" s="3">
        <f t="shared" si="343"/>
        <v>0</v>
      </c>
      <c r="FX472" s="3">
        <f t="shared" si="343"/>
        <v>0</v>
      </c>
      <c r="FY472" s="3">
        <f t="shared" si="343"/>
        <v>0</v>
      </c>
      <c r="FZ472" s="3">
        <f t="shared" si="343"/>
        <v>0</v>
      </c>
      <c r="GA472" s="3">
        <f t="shared" si="343"/>
        <v>0</v>
      </c>
      <c r="GB472" s="3">
        <f t="shared" si="343"/>
        <v>0</v>
      </c>
      <c r="GC472" s="3">
        <f t="shared" si="343"/>
        <v>0</v>
      </c>
      <c r="GD472" s="3">
        <f t="shared" si="343"/>
        <v>0</v>
      </c>
      <c r="GE472" s="3">
        <f t="shared" si="343"/>
        <v>0</v>
      </c>
      <c r="GF472" s="3">
        <f t="shared" si="343"/>
        <v>0</v>
      </c>
      <c r="GG472" s="3">
        <f t="shared" si="343"/>
        <v>0</v>
      </c>
      <c r="GH472" s="3">
        <f t="shared" si="343"/>
        <v>0</v>
      </c>
      <c r="GI472" s="3">
        <f t="shared" si="343"/>
        <v>0</v>
      </c>
      <c r="GJ472" s="3">
        <f t="shared" si="343"/>
        <v>0</v>
      </c>
      <c r="GK472" s="3">
        <f t="shared" si="343"/>
        <v>0</v>
      </c>
      <c r="GL472" s="3">
        <f t="shared" si="343"/>
        <v>0</v>
      </c>
      <c r="GM472" s="3">
        <f t="shared" si="343"/>
        <v>0</v>
      </c>
      <c r="GN472" s="3">
        <f t="shared" si="343"/>
        <v>0</v>
      </c>
      <c r="GO472" s="3">
        <f t="shared" si="343"/>
        <v>0</v>
      </c>
      <c r="GP472" s="3">
        <f t="shared" si="343"/>
        <v>0</v>
      </c>
      <c r="GQ472" s="3">
        <f t="shared" si="343"/>
        <v>0</v>
      </c>
      <c r="GR472" s="3">
        <f t="shared" si="343"/>
        <v>0</v>
      </c>
      <c r="GS472" s="3">
        <f t="shared" si="343"/>
        <v>0</v>
      </c>
      <c r="GT472" s="3">
        <f t="shared" si="343"/>
        <v>0</v>
      </c>
      <c r="GU472" s="3">
        <f t="shared" si="343"/>
        <v>0</v>
      </c>
      <c r="GV472" s="3">
        <f t="shared" si="343"/>
        <v>0</v>
      </c>
      <c r="GW472" s="3">
        <f t="shared" si="343"/>
        <v>0</v>
      </c>
      <c r="GX472" s="3">
        <f t="shared" si="343"/>
        <v>0</v>
      </c>
    </row>
    <row r="474" spans="1:245">
      <c r="A474" s="1">
        <v>5</v>
      </c>
      <c r="B474" s="1">
        <v>1</v>
      </c>
      <c r="C474" s="1"/>
      <c r="D474" s="1">
        <f>ROW(A490)</f>
        <v>490</v>
      </c>
      <c r="E474" s="1"/>
      <c r="F474" s="1" t="s">
        <v>15</v>
      </c>
      <c r="G474" s="1" t="s">
        <v>16</v>
      </c>
      <c r="H474" s="1" t="s">
        <v>3</v>
      </c>
      <c r="I474" s="1">
        <v>0</v>
      </c>
      <c r="J474" s="1"/>
      <c r="K474" s="1">
        <v>0</v>
      </c>
      <c r="L474" s="1"/>
      <c r="M474" s="1" t="s">
        <v>3</v>
      </c>
      <c r="N474" s="1"/>
      <c r="O474" s="1"/>
      <c r="P474" s="1"/>
      <c r="Q474" s="1"/>
      <c r="R474" s="1"/>
      <c r="S474" s="1">
        <v>0</v>
      </c>
      <c r="T474" s="1"/>
      <c r="U474" s="1" t="s">
        <v>3</v>
      </c>
      <c r="V474" s="1">
        <v>0</v>
      </c>
      <c r="W474" s="1"/>
      <c r="X474" s="1"/>
      <c r="Y474" s="1"/>
      <c r="Z474" s="1"/>
      <c r="AA474" s="1"/>
      <c r="AB474" s="1" t="s">
        <v>3</v>
      </c>
      <c r="AC474" s="1" t="s">
        <v>3</v>
      </c>
      <c r="AD474" s="1" t="s">
        <v>3</v>
      </c>
      <c r="AE474" s="1" t="s">
        <v>3</v>
      </c>
      <c r="AF474" s="1" t="s">
        <v>3</v>
      </c>
      <c r="AG474" s="1" t="s">
        <v>3</v>
      </c>
      <c r="AH474" s="1"/>
      <c r="AI474" s="1"/>
      <c r="AJ474" s="1"/>
      <c r="AK474" s="1"/>
      <c r="AL474" s="1"/>
      <c r="AM474" s="1"/>
      <c r="AN474" s="1"/>
      <c r="AO474" s="1"/>
      <c r="AP474" s="1" t="s">
        <v>3</v>
      </c>
      <c r="AQ474" s="1" t="s">
        <v>3</v>
      </c>
      <c r="AR474" s="1" t="s">
        <v>3</v>
      </c>
      <c r="AS474" s="1"/>
      <c r="AT474" s="1"/>
      <c r="AU474" s="1"/>
      <c r="AV474" s="1"/>
      <c r="AW474" s="1"/>
      <c r="AX474" s="1"/>
      <c r="AY474" s="1"/>
      <c r="AZ474" s="1" t="s">
        <v>3</v>
      </c>
      <c r="BA474" s="1"/>
      <c r="BB474" s="1" t="s">
        <v>3</v>
      </c>
      <c r="BC474" s="1" t="s">
        <v>3</v>
      </c>
      <c r="BD474" s="1" t="s">
        <v>3</v>
      </c>
      <c r="BE474" s="1" t="s">
        <v>3</v>
      </c>
      <c r="BF474" s="1" t="s">
        <v>3</v>
      </c>
      <c r="BG474" s="1" t="s">
        <v>3</v>
      </c>
      <c r="BH474" s="1" t="s">
        <v>3</v>
      </c>
      <c r="BI474" s="1" t="s">
        <v>3</v>
      </c>
      <c r="BJ474" s="1" t="s">
        <v>3</v>
      </c>
      <c r="BK474" s="1" t="s">
        <v>3</v>
      </c>
      <c r="BL474" s="1" t="s">
        <v>3</v>
      </c>
      <c r="BM474" s="1" t="s">
        <v>3</v>
      </c>
      <c r="BN474" s="1" t="s">
        <v>3</v>
      </c>
      <c r="BO474" s="1" t="s">
        <v>3</v>
      </c>
      <c r="BP474" s="1" t="s">
        <v>3</v>
      </c>
      <c r="BQ474" s="1"/>
      <c r="BR474" s="1"/>
      <c r="BS474" s="1"/>
      <c r="BT474" s="1"/>
      <c r="BU474" s="1"/>
      <c r="BV474" s="1"/>
      <c r="BW474" s="1"/>
      <c r="BX474" s="1">
        <v>0</v>
      </c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>
        <v>0</v>
      </c>
    </row>
    <row r="476" spans="1:245">
      <c r="A476" s="2">
        <v>52</v>
      </c>
      <c r="B476" s="2">
        <f t="shared" ref="B476:G476" si="344">B490</f>
        <v>1</v>
      </c>
      <c r="C476" s="2">
        <f t="shared" si="344"/>
        <v>5</v>
      </c>
      <c r="D476" s="2">
        <f t="shared" si="344"/>
        <v>474</v>
      </c>
      <c r="E476" s="2">
        <f t="shared" si="344"/>
        <v>0</v>
      </c>
      <c r="F476" s="2" t="str">
        <f t="shared" si="344"/>
        <v>Новый подраздел</v>
      </c>
      <c r="G476" s="2" t="str">
        <f t="shared" si="344"/>
        <v>демонтаж</v>
      </c>
      <c r="H476" s="2"/>
      <c r="I476" s="2"/>
      <c r="J476" s="2"/>
      <c r="K476" s="2"/>
      <c r="L476" s="2"/>
      <c r="M476" s="2"/>
      <c r="N476" s="2"/>
      <c r="O476" s="2">
        <f t="shared" ref="O476:AT476" si="345">O490</f>
        <v>2388.75</v>
      </c>
      <c r="P476" s="2">
        <f t="shared" si="345"/>
        <v>0</v>
      </c>
      <c r="Q476" s="2">
        <f t="shared" si="345"/>
        <v>53.73</v>
      </c>
      <c r="R476" s="2">
        <f t="shared" si="345"/>
        <v>36.43</v>
      </c>
      <c r="S476" s="2">
        <f t="shared" si="345"/>
        <v>2335.02</v>
      </c>
      <c r="T476" s="2">
        <f t="shared" si="345"/>
        <v>0</v>
      </c>
      <c r="U476" s="2">
        <f t="shared" si="345"/>
        <v>8.8730800000000016</v>
      </c>
      <c r="V476" s="2">
        <f t="shared" si="345"/>
        <v>0.10109000000000001</v>
      </c>
      <c r="W476" s="2">
        <f t="shared" si="345"/>
        <v>0</v>
      </c>
      <c r="X476" s="2">
        <f t="shared" si="345"/>
        <v>1652.4</v>
      </c>
      <c r="Y476" s="2">
        <f t="shared" si="345"/>
        <v>1231.1199999999999</v>
      </c>
      <c r="Z476" s="2">
        <f t="shared" si="345"/>
        <v>0</v>
      </c>
      <c r="AA476" s="2">
        <f t="shared" si="345"/>
        <v>0</v>
      </c>
      <c r="AB476" s="2">
        <f t="shared" si="345"/>
        <v>2388.75</v>
      </c>
      <c r="AC476" s="2">
        <f t="shared" si="345"/>
        <v>0</v>
      </c>
      <c r="AD476" s="2">
        <f t="shared" si="345"/>
        <v>53.73</v>
      </c>
      <c r="AE476" s="2">
        <f t="shared" si="345"/>
        <v>36.43</v>
      </c>
      <c r="AF476" s="2">
        <f t="shared" si="345"/>
        <v>2335.02</v>
      </c>
      <c r="AG476" s="2">
        <f t="shared" si="345"/>
        <v>0</v>
      </c>
      <c r="AH476" s="2">
        <f t="shared" si="345"/>
        <v>8.8730800000000016</v>
      </c>
      <c r="AI476" s="2">
        <f t="shared" si="345"/>
        <v>0.10109000000000001</v>
      </c>
      <c r="AJ476" s="2">
        <f t="shared" si="345"/>
        <v>0</v>
      </c>
      <c r="AK476" s="2">
        <f t="shared" si="345"/>
        <v>1652.4</v>
      </c>
      <c r="AL476" s="2">
        <f t="shared" si="345"/>
        <v>1231.1199999999999</v>
      </c>
      <c r="AM476" s="2">
        <f t="shared" si="345"/>
        <v>0</v>
      </c>
      <c r="AN476" s="2">
        <f t="shared" si="345"/>
        <v>0</v>
      </c>
      <c r="AO476" s="2">
        <f t="shared" si="345"/>
        <v>0</v>
      </c>
      <c r="AP476" s="2">
        <f t="shared" si="345"/>
        <v>0</v>
      </c>
      <c r="AQ476" s="2">
        <f t="shared" si="345"/>
        <v>0</v>
      </c>
      <c r="AR476" s="2">
        <f t="shared" si="345"/>
        <v>5272.27</v>
      </c>
      <c r="AS476" s="2">
        <f t="shared" si="345"/>
        <v>5272.27</v>
      </c>
      <c r="AT476" s="2">
        <f t="shared" si="345"/>
        <v>0</v>
      </c>
      <c r="AU476" s="2">
        <f t="shared" ref="AU476:BZ476" si="346">AU490</f>
        <v>0</v>
      </c>
      <c r="AV476" s="2">
        <f t="shared" si="346"/>
        <v>0</v>
      </c>
      <c r="AW476" s="2">
        <f t="shared" si="346"/>
        <v>0</v>
      </c>
      <c r="AX476" s="2">
        <f t="shared" si="346"/>
        <v>0</v>
      </c>
      <c r="AY476" s="2">
        <f t="shared" si="346"/>
        <v>0</v>
      </c>
      <c r="AZ476" s="2">
        <f t="shared" si="346"/>
        <v>0</v>
      </c>
      <c r="BA476" s="2">
        <f t="shared" si="346"/>
        <v>0</v>
      </c>
      <c r="BB476" s="2">
        <f t="shared" si="346"/>
        <v>0</v>
      </c>
      <c r="BC476" s="2">
        <f t="shared" si="346"/>
        <v>0</v>
      </c>
      <c r="BD476" s="2">
        <f t="shared" si="346"/>
        <v>0</v>
      </c>
      <c r="BE476" s="2">
        <f t="shared" si="346"/>
        <v>0</v>
      </c>
      <c r="BF476" s="2">
        <f t="shared" si="346"/>
        <v>0</v>
      </c>
      <c r="BG476" s="2">
        <f t="shared" si="346"/>
        <v>0</v>
      </c>
      <c r="BH476" s="2">
        <f t="shared" si="346"/>
        <v>0</v>
      </c>
      <c r="BI476" s="2">
        <f t="shared" si="346"/>
        <v>0</v>
      </c>
      <c r="BJ476" s="2">
        <f t="shared" si="346"/>
        <v>0</v>
      </c>
      <c r="BK476" s="2">
        <f t="shared" si="346"/>
        <v>0</v>
      </c>
      <c r="BL476" s="2">
        <f t="shared" si="346"/>
        <v>0</v>
      </c>
      <c r="BM476" s="2">
        <f t="shared" si="346"/>
        <v>0</v>
      </c>
      <c r="BN476" s="2">
        <f t="shared" si="346"/>
        <v>0</v>
      </c>
      <c r="BO476" s="2">
        <f t="shared" si="346"/>
        <v>0</v>
      </c>
      <c r="BP476" s="2">
        <f t="shared" si="346"/>
        <v>0</v>
      </c>
      <c r="BQ476" s="2">
        <f t="shared" si="346"/>
        <v>0</v>
      </c>
      <c r="BR476" s="2">
        <f t="shared" si="346"/>
        <v>0</v>
      </c>
      <c r="BS476" s="2">
        <f t="shared" si="346"/>
        <v>0</v>
      </c>
      <c r="BT476" s="2">
        <f t="shared" si="346"/>
        <v>0</v>
      </c>
      <c r="BU476" s="2">
        <f t="shared" si="346"/>
        <v>0</v>
      </c>
      <c r="BV476" s="2">
        <f t="shared" si="346"/>
        <v>0</v>
      </c>
      <c r="BW476" s="2">
        <f t="shared" si="346"/>
        <v>0</v>
      </c>
      <c r="BX476" s="2">
        <f t="shared" si="346"/>
        <v>0</v>
      </c>
      <c r="BY476" s="2">
        <f t="shared" si="346"/>
        <v>0</v>
      </c>
      <c r="BZ476" s="2">
        <f t="shared" si="346"/>
        <v>0</v>
      </c>
      <c r="CA476" s="2">
        <f t="shared" ref="CA476:DF476" si="347">CA490</f>
        <v>5272.27</v>
      </c>
      <c r="CB476" s="2">
        <f t="shared" si="347"/>
        <v>5272.27</v>
      </c>
      <c r="CC476" s="2">
        <f t="shared" si="347"/>
        <v>0</v>
      </c>
      <c r="CD476" s="2">
        <f t="shared" si="347"/>
        <v>0</v>
      </c>
      <c r="CE476" s="2">
        <f t="shared" si="347"/>
        <v>0</v>
      </c>
      <c r="CF476" s="2">
        <f t="shared" si="347"/>
        <v>0</v>
      </c>
      <c r="CG476" s="2">
        <f t="shared" si="347"/>
        <v>0</v>
      </c>
      <c r="CH476" s="2">
        <f t="shared" si="347"/>
        <v>0</v>
      </c>
      <c r="CI476" s="2">
        <f t="shared" si="347"/>
        <v>0</v>
      </c>
      <c r="CJ476" s="2">
        <f t="shared" si="347"/>
        <v>0</v>
      </c>
      <c r="CK476" s="2">
        <f t="shared" si="347"/>
        <v>0</v>
      </c>
      <c r="CL476" s="2">
        <f t="shared" si="347"/>
        <v>0</v>
      </c>
      <c r="CM476" s="2">
        <f t="shared" si="347"/>
        <v>0</v>
      </c>
      <c r="CN476" s="2">
        <f t="shared" si="347"/>
        <v>0</v>
      </c>
      <c r="CO476" s="2">
        <f t="shared" si="347"/>
        <v>0</v>
      </c>
      <c r="CP476" s="2">
        <f t="shared" si="347"/>
        <v>0</v>
      </c>
      <c r="CQ476" s="2">
        <f t="shared" si="347"/>
        <v>0</v>
      </c>
      <c r="CR476" s="2">
        <f t="shared" si="347"/>
        <v>0</v>
      </c>
      <c r="CS476" s="2">
        <f t="shared" si="347"/>
        <v>0</v>
      </c>
      <c r="CT476" s="2">
        <f t="shared" si="347"/>
        <v>0</v>
      </c>
      <c r="CU476" s="2">
        <f t="shared" si="347"/>
        <v>0</v>
      </c>
      <c r="CV476" s="2">
        <f t="shared" si="347"/>
        <v>0</v>
      </c>
      <c r="CW476" s="2">
        <f t="shared" si="347"/>
        <v>0</v>
      </c>
      <c r="CX476" s="2">
        <f t="shared" si="347"/>
        <v>0</v>
      </c>
      <c r="CY476" s="2">
        <f t="shared" si="347"/>
        <v>0</v>
      </c>
      <c r="CZ476" s="2">
        <f t="shared" si="347"/>
        <v>0</v>
      </c>
      <c r="DA476" s="2">
        <f t="shared" si="347"/>
        <v>0</v>
      </c>
      <c r="DB476" s="2">
        <f t="shared" si="347"/>
        <v>0</v>
      </c>
      <c r="DC476" s="2">
        <f t="shared" si="347"/>
        <v>0</v>
      </c>
      <c r="DD476" s="2">
        <f t="shared" si="347"/>
        <v>0</v>
      </c>
      <c r="DE476" s="2">
        <f t="shared" si="347"/>
        <v>0</v>
      </c>
      <c r="DF476" s="2">
        <f t="shared" si="347"/>
        <v>0</v>
      </c>
      <c r="DG476" s="3">
        <f t="shared" ref="DG476:EL476" si="348">DG490</f>
        <v>0</v>
      </c>
      <c r="DH476" s="3">
        <f t="shared" si="348"/>
        <v>0</v>
      </c>
      <c r="DI476" s="3">
        <f t="shared" si="348"/>
        <v>0</v>
      </c>
      <c r="DJ476" s="3">
        <f t="shared" si="348"/>
        <v>0</v>
      </c>
      <c r="DK476" s="3">
        <f t="shared" si="348"/>
        <v>0</v>
      </c>
      <c r="DL476" s="3">
        <f t="shared" si="348"/>
        <v>0</v>
      </c>
      <c r="DM476" s="3">
        <f t="shared" si="348"/>
        <v>0</v>
      </c>
      <c r="DN476" s="3">
        <f t="shared" si="348"/>
        <v>0</v>
      </c>
      <c r="DO476" s="3">
        <f t="shared" si="348"/>
        <v>0</v>
      </c>
      <c r="DP476" s="3">
        <f t="shared" si="348"/>
        <v>0</v>
      </c>
      <c r="DQ476" s="3">
        <f t="shared" si="348"/>
        <v>0</v>
      </c>
      <c r="DR476" s="3">
        <f t="shared" si="348"/>
        <v>0</v>
      </c>
      <c r="DS476" s="3">
        <f t="shared" si="348"/>
        <v>0</v>
      </c>
      <c r="DT476" s="3">
        <f t="shared" si="348"/>
        <v>0</v>
      </c>
      <c r="DU476" s="3">
        <f t="shared" si="348"/>
        <v>0</v>
      </c>
      <c r="DV476" s="3">
        <f t="shared" si="348"/>
        <v>0</v>
      </c>
      <c r="DW476" s="3">
        <f t="shared" si="348"/>
        <v>0</v>
      </c>
      <c r="DX476" s="3">
        <f t="shared" si="348"/>
        <v>0</v>
      </c>
      <c r="DY476" s="3">
        <f t="shared" si="348"/>
        <v>0</v>
      </c>
      <c r="DZ476" s="3">
        <f t="shared" si="348"/>
        <v>0</v>
      </c>
      <c r="EA476" s="3">
        <f t="shared" si="348"/>
        <v>0</v>
      </c>
      <c r="EB476" s="3">
        <f t="shared" si="348"/>
        <v>0</v>
      </c>
      <c r="EC476" s="3">
        <f t="shared" si="348"/>
        <v>0</v>
      </c>
      <c r="ED476" s="3">
        <f t="shared" si="348"/>
        <v>0</v>
      </c>
      <c r="EE476" s="3">
        <f t="shared" si="348"/>
        <v>0</v>
      </c>
      <c r="EF476" s="3">
        <f t="shared" si="348"/>
        <v>0</v>
      </c>
      <c r="EG476" s="3">
        <f t="shared" si="348"/>
        <v>0</v>
      </c>
      <c r="EH476" s="3">
        <f t="shared" si="348"/>
        <v>0</v>
      </c>
      <c r="EI476" s="3">
        <f t="shared" si="348"/>
        <v>0</v>
      </c>
      <c r="EJ476" s="3">
        <f t="shared" si="348"/>
        <v>0</v>
      </c>
      <c r="EK476" s="3">
        <f t="shared" si="348"/>
        <v>0</v>
      </c>
      <c r="EL476" s="3">
        <f t="shared" si="348"/>
        <v>0</v>
      </c>
      <c r="EM476" s="3">
        <f t="shared" ref="EM476:FR476" si="349">EM490</f>
        <v>0</v>
      </c>
      <c r="EN476" s="3">
        <f t="shared" si="349"/>
        <v>0</v>
      </c>
      <c r="EO476" s="3">
        <f t="shared" si="349"/>
        <v>0</v>
      </c>
      <c r="EP476" s="3">
        <f t="shared" si="349"/>
        <v>0</v>
      </c>
      <c r="EQ476" s="3">
        <f t="shared" si="349"/>
        <v>0</v>
      </c>
      <c r="ER476" s="3">
        <f t="shared" si="349"/>
        <v>0</v>
      </c>
      <c r="ES476" s="3">
        <f t="shared" si="349"/>
        <v>0</v>
      </c>
      <c r="ET476" s="3">
        <f t="shared" si="349"/>
        <v>0</v>
      </c>
      <c r="EU476" s="3">
        <f t="shared" si="349"/>
        <v>0</v>
      </c>
      <c r="EV476" s="3">
        <f t="shared" si="349"/>
        <v>0</v>
      </c>
      <c r="EW476" s="3">
        <f t="shared" si="349"/>
        <v>0</v>
      </c>
      <c r="EX476" s="3">
        <f t="shared" si="349"/>
        <v>0</v>
      </c>
      <c r="EY476" s="3">
        <f t="shared" si="349"/>
        <v>0</v>
      </c>
      <c r="EZ476" s="3">
        <f t="shared" si="349"/>
        <v>0</v>
      </c>
      <c r="FA476" s="3">
        <f t="shared" si="349"/>
        <v>0</v>
      </c>
      <c r="FB476" s="3">
        <f t="shared" si="349"/>
        <v>0</v>
      </c>
      <c r="FC476" s="3">
        <f t="shared" si="349"/>
        <v>0</v>
      </c>
      <c r="FD476" s="3">
        <f t="shared" si="349"/>
        <v>0</v>
      </c>
      <c r="FE476" s="3">
        <f t="shared" si="349"/>
        <v>0</v>
      </c>
      <c r="FF476" s="3">
        <f t="shared" si="349"/>
        <v>0</v>
      </c>
      <c r="FG476" s="3">
        <f t="shared" si="349"/>
        <v>0</v>
      </c>
      <c r="FH476" s="3">
        <f t="shared" si="349"/>
        <v>0</v>
      </c>
      <c r="FI476" s="3">
        <f t="shared" si="349"/>
        <v>0</v>
      </c>
      <c r="FJ476" s="3">
        <f t="shared" si="349"/>
        <v>0</v>
      </c>
      <c r="FK476" s="3">
        <f t="shared" si="349"/>
        <v>0</v>
      </c>
      <c r="FL476" s="3">
        <f t="shared" si="349"/>
        <v>0</v>
      </c>
      <c r="FM476" s="3">
        <f t="shared" si="349"/>
        <v>0</v>
      </c>
      <c r="FN476" s="3">
        <f t="shared" si="349"/>
        <v>0</v>
      </c>
      <c r="FO476" s="3">
        <f t="shared" si="349"/>
        <v>0</v>
      </c>
      <c r="FP476" s="3">
        <f t="shared" si="349"/>
        <v>0</v>
      </c>
      <c r="FQ476" s="3">
        <f t="shared" si="349"/>
        <v>0</v>
      </c>
      <c r="FR476" s="3">
        <f t="shared" si="349"/>
        <v>0</v>
      </c>
      <c r="FS476" s="3">
        <f t="shared" ref="FS476:GX476" si="350">FS490</f>
        <v>0</v>
      </c>
      <c r="FT476" s="3">
        <f t="shared" si="350"/>
        <v>0</v>
      </c>
      <c r="FU476" s="3">
        <f t="shared" si="350"/>
        <v>0</v>
      </c>
      <c r="FV476" s="3">
        <f t="shared" si="350"/>
        <v>0</v>
      </c>
      <c r="FW476" s="3">
        <f t="shared" si="350"/>
        <v>0</v>
      </c>
      <c r="FX476" s="3">
        <f t="shared" si="350"/>
        <v>0</v>
      </c>
      <c r="FY476" s="3">
        <f t="shared" si="350"/>
        <v>0</v>
      </c>
      <c r="FZ476" s="3">
        <f t="shared" si="350"/>
        <v>0</v>
      </c>
      <c r="GA476" s="3">
        <f t="shared" si="350"/>
        <v>0</v>
      </c>
      <c r="GB476" s="3">
        <f t="shared" si="350"/>
        <v>0</v>
      </c>
      <c r="GC476" s="3">
        <f t="shared" si="350"/>
        <v>0</v>
      </c>
      <c r="GD476" s="3">
        <f t="shared" si="350"/>
        <v>0</v>
      </c>
      <c r="GE476" s="3">
        <f t="shared" si="350"/>
        <v>0</v>
      </c>
      <c r="GF476" s="3">
        <f t="shared" si="350"/>
        <v>0</v>
      </c>
      <c r="GG476" s="3">
        <f t="shared" si="350"/>
        <v>0</v>
      </c>
      <c r="GH476" s="3">
        <f t="shared" si="350"/>
        <v>0</v>
      </c>
      <c r="GI476" s="3">
        <f t="shared" si="350"/>
        <v>0</v>
      </c>
      <c r="GJ476" s="3">
        <f t="shared" si="350"/>
        <v>0</v>
      </c>
      <c r="GK476" s="3">
        <f t="shared" si="350"/>
        <v>0</v>
      </c>
      <c r="GL476" s="3">
        <f t="shared" si="350"/>
        <v>0</v>
      </c>
      <c r="GM476" s="3">
        <f t="shared" si="350"/>
        <v>0</v>
      </c>
      <c r="GN476" s="3">
        <f t="shared" si="350"/>
        <v>0</v>
      </c>
      <c r="GO476" s="3">
        <f t="shared" si="350"/>
        <v>0</v>
      </c>
      <c r="GP476" s="3">
        <f t="shared" si="350"/>
        <v>0</v>
      </c>
      <c r="GQ476" s="3">
        <f t="shared" si="350"/>
        <v>0</v>
      </c>
      <c r="GR476" s="3">
        <f t="shared" si="350"/>
        <v>0</v>
      </c>
      <c r="GS476" s="3">
        <f t="shared" si="350"/>
        <v>0</v>
      </c>
      <c r="GT476" s="3">
        <f t="shared" si="350"/>
        <v>0</v>
      </c>
      <c r="GU476" s="3">
        <f t="shared" si="350"/>
        <v>0</v>
      </c>
      <c r="GV476" s="3">
        <f t="shared" si="350"/>
        <v>0</v>
      </c>
      <c r="GW476" s="3">
        <f t="shared" si="350"/>
        <v>0</v>
      </c>
      <c r="GX476" s="3">
        <f t="shared" si="350"/>
        <v>0</v>
      </c>
    </row>
    <row r="478" spans="1:245">
      <c r="A478">
        <v>17</v>
      </c>
      <c r="B478">
        <v>1</v>
      </c>
      <c r="C478">
        <f>ROW(SmtRes!A502)</f>
        <v>502</v>
      </c>
      <c r="D478">
        <f>ROW(EtalonRes!A484)</f>
        <v>484</v>
      </c>
      <c r="E478" t="s">
        <v>17</v>
      </c>
      <c r="F478" t="s">
        <v>18</v>
      </c>
      <c r="G478" t="s">
        <v>19</v>
      </c>
      <c r="H478" t="s">
        <v>20</v>
      </c>
      <c r="I478">
        <f>ROUND(14.3/100,9)</f>
        <v>0.14299999999999999</v>
      </c>
      <c r="J478">
        <v>0</v>
      </c>
      <c r="O478">
        <f t="shared" ref="O478:O488" si="351">ROUND(CP478,2)</f>
        <v>285.08</v>
      </c>
      <c r="P478">
        <f t="shared" ref="P478:P488" si="352">ROUND(CQ478*I478,2)</f>
        <v>0</v>
      </c>
      <c r="Q478">
        <f t="shared" ref="Q478:Q488" si="353">ROUND(CR478*I478,2)</f>
        <v>0</v>
      </c>
      <c r="R478">
        <f t="shared" ref="R478:R488" si="354">ROUND(CS478*I478,2)</f>
        <v>0</v>
      </c>
      <c r="S478">
        <f t="shared" ref="S478:S488" si="355">ROUND(CT478*I478,2)</f>
        <v>285.08</v>
      </c>
      <c r="T478">
        <f t="shared" ref="T478:T488" si="356">ROUND(CU478*I478,2)</f>
        <v>0</v>
      </c>
      <c r="U478">
        <f t="shared" ref="U478:U488" si="357">CV478*I478</f>
        <v>1.0968099999999998</v>
      </c>
      <c r="V478">
        <f t="shared" ref="V478:V488" si="358">CW478*I478</f>
        <v>0</v>
      </c>
      <c r="W478">
        <f t="shared" ref="W478:W488" si="359">ROUND(CX478*I478,2)</f>
        <v>0</v>
      </c>
      <c r="X478">
        <f t="shared" ref="X478:X488" si="360">ROUND(CY478,2)</f>
        <v>193.85</v>
      </c>
      <c r="Y478">
        <f t="shared" ref="Y478:Y488" si="361">ROUND(CZ478,2)</f>
        <v>153.94</v>
      </c>
      <c r="AA478">
        <v>36401907</v>
      </c>
      <c r="AB478">
        <f t="shared" ref="AB478:AB488" si="362">ROUND((AC478+AD478+AF478),2)</f>
        <v>59.83</v>
      </c>
      <c r="AC478">
        <f t="shared" ref="AC478:AC488" si="363">ROUND((ES478),2)</f>
        <v>0</v>
      </c>
      <c r="AD478">
        <f t="shared" ref="AD478:AD488" si="364">ROUND((((ET478)-(EU478))+AE478),2)</f>
        <v>0</v>
      </c>
      <c r="AE478">
        <f t="shared" ref="AE478:AE488" si="365">ROUND((EU478),2)</f>
        <v>0</v>
      </c>
      <c r="AF478">
        <f t="shared" ref="AF478:AF488" si="366">ROUND((EV478),2)</f>
        <v>59.83</v>
      </c>
      <c r="AG478">
        <f t="shared" ref="AG478:AG488" si="367">ROUND((AP478),2)</f>
        <v>0</v>
      </c>
      <c r="AH478">
        <f t="shared" ref="AH478:AH488" si="368">(EW478)</f>
        <v>7.67</v>
      </c>
      <c r="AI478">
        <f t="shared" ref="AI478:AI488" si="369">(EX478)</f>
        <v>0</v>
      </c>
      <c r="AJ478">
        <f t="shared" ref="AJ478:AJ488" si="370">(AS478)</f>
        <v>0</v>
      </c>
      <c r="AK478">
        <v>59.83</v>
      </c>
      <c r="AL478">
        <v>0</v>
      </c>
      <c r="AM478">
        <v>0</v>
      </c>
      <c r="AN478">
        <v>0</v>
      </c>
      <c r="AO478">
        <v>59.83</v>
      </c>
      <c r="AP478">
        <v>0</v>
      </c>
      <c r="AQ478">
        <v>7.67</v>
      </c>
      <c r="AR478">
        <v>0</v>
      </c>
      <c r="AS478">
        <v>0</v>
      </c>
      <c r="AT478">
        <v>68</v>
      </c>
      <c r="AU478">
        <v>54</v>
      </c>
      <c r="AV478">
        <v>1</v>
      </c>
      <c r="AW478">
        <v>1</v>
      </c>
      <c r="AZ478">
        <v>1</v>
      </c>
      <c r="BA478">
        <v>33.32</v>
      </c>
      <c r="BB478">
        <v>1</v>
      </c>
      <c r="BC478">
        <v>1</v>
      </c>
      <c r="BD478" t="s">
        <v>3</v>
      </c>
      <c r="BE478" t="s">
        <v>3</v>
      </c>
      <c r="BF478" t="s">
        <v>3</v>
      </c>
      <c r="BG478" t="s">
        <v>3</v>
      </c>
      <c r="BH478">
        <v>0</v>
      </c>
      <c r="BI478">
        <v>1</v>
      </c>
      <c r="BJ478" t="s">
        <v>21</v>
      </c>
      <c r="BM478">
        <v>57001</v>
      </c>
      <c r="BN478">
        <v>0</v>
      </c>
      <c r="BO478" t="s">
        <v>18</v>
      </c>
      <c r="BP478">
        <v>1</v>
      </c>
      <c r="BQ478">
        <v>6</v>
      </c>
      <c r="BR478">
        <v>0</v>
      </c>
      <c r="BS478">
        <v>33.32</v>
      </c>
      <c r="BT478">
        <v>1</v>
      </c>
      <c r="BU478">
        <v>1</v>
      </c>
      <c r="BV478">
        <v>1</v>
      </c>
      <c r="BW478">
        <v>1</v>
      </c>
      <c r="BX478">
        <v>1</v>
      </c>
      <c r="BY478" t="s">
        <v>3</v>
      </c>
      <c r="BZ478">
        <v>80</v>
      </c>
      <c r="CA478">
        <v>68</v>
      </c>
      <c r="CE478">
        <v>0</v>
      </c>
      <c r="CF478">
        <v>0</v>
      </c>
      <c r="CG478">
        <v>0</v>
      </c>
      <c r="CM478">
        <v>0</v>
      </c>
      <c r="CN478" t="s">
        <v>3</v>
      </c>
      <c r="CO478">
        <v>0</v>
      </c>
      <c r="CP478">
        <f t="shared" ref="CP478:CP488" si="371">(P478+Q478+S478)</f>
        <v>285.08</v>
      </c>
      <c r="CQ478">
        <f t="shared" ref="CQ478:CQ488" si="372">AC478*BC478</f>
        <v>0</v>
      </c>
      <c r="CR478">
        <f t="shared" ref="CR478:CR488" si="373">AD478*BB478</f>
        <v>0</v>
      </c>
      <c r="CS478">
        <f t="shared" ref="CS478:CS488" si="374">AE478*BS478</f>
        <v>0</v>
      </c>
      <c r="CT478">
        <f t="shared" ref="CT478:CT488" si="375">AF478*BA478</f>
        <v>1993.5355999999999</v>
      </c>
      <c r="CU478">
        <f t="shared" ref="CU478:CU488" si="376">AG478</f>
        <v>0</v>
      </c>
      <c r="CV478">
        <f t="shared" ref="CV478:CV488" si="377">AH478</f>
        <v>7.67</v>
      </c>
      <c r="CW478">
        <f t="shared" ref="CW478:CW488" si="378">AI478</f>
        <v>0</v>
      </c>
      <c r="CX478">
        <f t="shared" ref="CX478:CX488" si="379">AJ478</f>
        <v>0</v>
      </c>
      <c r="CY478">
        <f t="shared" ref="CY478:CY488" si="380">(((S478+R478)*AT478)/100)</f>
        <v>193.8544</v>
      </c>
      <c r="CZ478">
        <f t="shared" ref="CZ478:CZ488" si="381">(((S478+R478)*AU478)/100)</f>
        <v>153.94319999999999</v>
      </c>
      <c r="DC478" t="s">
        <v>3</v>
      </c>
      <c r="DD478" t="s">
        <v>3</v>
      </c>
      <c r="DE478" t="s">
        <v>3</v>
      </c>
      <c r="DF478" t="s">
        <v>3</v>
      </c>
      <c r="DG478" t="s">
        <v>3</v>
      </c>
      <c r="DH478" t="s">
        <v>3</v>
      </c>
      <c r="DI478" t="s">
        <v>3</v>
      </c>
      <c r="DJ478" t="s">
        <v>3</v>
      </c>
      <c r="DK478" t="s">
        <v>3</v>
      </c>
      <c r="DL478" t="s">
        <v>3</v>
      </c>
      <c r="DM478" t="s">
        <v>3</v>
      </c>
      <c r="DN478">
        <v>0</v>
      </c>
      <c r="DO478">
        <v>0</v>
      </c>
      <c r="DP478">
        <v>1</v>
      </c>
      <c r="DQ478">
        <v>1</v>
      </c>
      <c r="DU478">
        <v>1013</v>
      </c>
      <c r="DV478" t="s">
        <v>20</v>
      </c>
      <c r="DW478" t="s">
        <v>20</v>
      </c>
      <c r="DX478">
        <v>1</v>
      </c>
      <c r="DZ478" t="s">
        <v>3</v>
      </c>
      <c r="EA478" t="s">
        <v>3</v>
      </c>
      <c r="EB478" t="s">
        <v>3</v>
      </c>
      <c r="EC478" t="s">
        <v>3</v>
      </c>
      <c r="EE478">
        <v>29085590</v>
      </c>
      <c r="EF478">
        <v>6</v>
      </c>
      <c r="EG478" t="s">
        <v>22</v>
      </c>
      <c r="EH478">
        <v>0</v>
      </c>
      <c r="EI478" t="s">
        <v>3</v>
      </c>
      <c r="EJ478">
        <v>1</v>
      </c>
      <c r="EK478">
        <v>57001</v>
      </c>
      <c r="EL478" t="s">
        <v>23</v>
      </c>
      <c r="EM478" t="s">
        <v>24</v>
      </c>
      <c r="EO478" t="s">
        <v>3</v>
      </c>
      <c r="EQ478">
        <v>0</v>
      </c>
      <c r="ER478">
        <v>59.83</v>
      </c>
      <c r="ES478">
        <v>0</v>
      </c>
      <c r="ET478">
        <v>0</v>
      </c>
      <c r="EU478">
        <v>0</v>
      </c>
      <c r="EV478">
        <v>59.83</v>
      </c>
      <c r="EW478">
        <v>7.67</v>
      </c>
      <c r="EX478">
        <v>0</v>
      </c>
      <c r="EY478">
        <v>0</v>
      </c>
      <c r="FQ478">
        <v>0</v>
      </c>
      <c r="FR478">
        <f t="shared" ref="FR478:FR488" si="382">ROUND(IF(AND(BH478=3,BI478=3),P478,0),2)</f>
        <v>0</v>
      </c>
      <c r="FS478">
        <v>0</v>
      </c>
      <c r="FV478" t="s">
        <v>25</v>
      </c>
      <c r="FW478" t="s">
        <v>26</v>
      </c>
      <c r="FX478">
        <v>80</v>
      </c>
      <c r="FY478">
        <v>68</v>
      </c>
      <c r="GA478" t="s">
        <v>3</v>
      </c>
      <c r="GD478">
        <v>1</v>
      </c>
      <c r="GF478">
        <v>1095792533</v>
      </c>
      <c r="GG478">
        <v>2</v>
      </c>
      <c r="GH478">
        <v>1</v>
      </c>
      <c r="GI478">
        <v>2</v>
      </c>
      <c r="GJ478">
        <v>0</v>
      </c>
      <c r="GK478">
        <v>0</v>
      </c>
      <c r="GL478">
        <f t="shared" ref="GL478:GL488" si="383">ROUND(IF(AND(BH478=3,BI478=3,FS478&lt;&gt;0),P478,0),2)</f>
        <v>0</v>
      </c>
      <c r="GM478">
        <f t="shared" ref="GM478:GM488" si="384">ROUND(O478+X478+Y478,2)+GX478</f>
        <v>632.87</v>
      </c>
      <c r="GN478">
        <f t="shared" ref="GN478:GN488" si="385">IF(OR(BI478=0,BI478=1),ROUND(O478+X478+Y478,2),0)</f>
        <v>632.87</v>
      </c>
      <c r="GO478">
        <f t="shared" ref="GO478:GO488" si="386">IF(BI478=2,ROUND(O478+X478+Y478,2),0)</f>
        <v>0</v>
      </c>
      <c r="GP478">
        <f t="shared" ref="GP478:GP488" si="387">IF(BI478=4,ROUND(O478+X478+Y478,2)+GX478,0)</f>
        <v>0</v>
      </c>
      <c r="GR478">
        <v>0</v>
      </c>
      <c r="GS478">
        <v>3</v>
      </c>
      <c r="GT478">
        <v>0</v>
      </c>
      <c r="GU478" t="s">
        <v>3</v>
      </c>
      <c r="GV478">
        <f t="shared" ref="GV478:GV488" si="388">ROUND((GT478),2)</f>
        <v>0</v>
      </c>
      <c r="GW478">
        <v>1</v>
      </c>
      <c r="GX478">
        <f t="shared" ref="GX478:GX488" si="389">ROUND(HC478*I478,2)</f>
        <v>0</v>
      </c>
      <c r="HA478">
        <v>0</v>
      </c>
      <c r="HB478">
        <v>0</v>
      </c>
      <c r="HC478">
        <f t="shared" ref="HC478:HC488" si="390">GV478*GW478</f>
        <v>0</v>
      </c>
      <c r="HE478" t="s">
        <v>3</v>
      </c>
      <c r="HF478" t="s">
        <v>3</v>
      </c>
      <c r="IK478">
        <v>0</v>
      </c>
    </row>
    <row r="479" spans="1:245">
      <c r="A479">
        <v>18</v>
      </c>
      <c r="B479">
        <v>1</v>
      </c>
      <c r="C479">
        <v>502</v>
      </c>
      <c r="E479" t="s">
        <v>27</v>
      </c>
      <c r="F479" t="s">
        <v>28</v>
      </c>
      <c r="G479" t="s">
        <v>29</v>
      </c>
      <c r="H479" t="s">
        <v>30</v>
      </c>
      <c r="I479">
        <f>I478*J479</f>
        <v>0.10009999999999999</v>
      </c>
      <c r="J479">
        <v>0.70000000000000007</v>
      </c>
      <c r="O479">
        <f t="shared" si="351"/>
        <v>0</v>
      </c>
      <c r="P479">
        <f t="shared" si="352"/>
        <v>0</v>
      </c>
      <c r="Q479">
        <f t="shared" si="353"/>
        <v>0</v>
      </c>
      <c r="R479">
        <f t="shared" si="354"/>
        <v>0</v>
      </c>
      <c r="S479">
        <f t="shared" si="355"/>
        <v>0</v>
      </c>
      <c r="T479">
        <f t="shared" si="356"/>
        <v>0</v>
      </c>
      <c r="U479">
        <f t="shared" si="357"/>
        <v>0</v>
      </c>
      <c r="V479">
        <f t="shared" si="358"/>
        <v>0</v>
      </c>
      <c r="W479">
        <f t="shared" si="359"/>
        <v>0</v>
      </c>
      <c r="X479">
        <f t="shared" si="360"/>
        <v>0</v>
      </c>
      <c r="Y479">
        <f t="shared" si="361"/>
        <v>0</v>
      </c>
      <c r="AA479">
        <v>36401907</v>
      </c>
      <c r="AB479">
        <f t="shared" si="362"/>
        <v>0</v>
      </c>
      <c r="AC479">
        <f t="shared" si="363"/>
        <v>0</v>
      </c>
      <c r="AD479">
        <f t="shared" si="364"/>
        <v>0</v>
      </c>
      <c r="AE479">
        <f t="shared" si="365"/>
        <v>0</v>
      </c>
      <c r="AF479">
        <f t="shared" si="366"/>
        <v>0</v>
      </c>
      <c r="AG479">
        <f t="shared" si="367"/>
        <v>0</v>
      </c>
      <c r="AH479">
        <f t="shared" si="368"/>
        <v>0</v>
      </c>
      <c r="AI479">
        <f t="shared" si="369"/>
        <v>0</v>
      </c>
      <c r="AJ479">
        <f t="shared" si="370"/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v>1</v>
      </c>
      <c r="BD479" t="s">
        <v>3</v>
      </c>
      <c r="BE479" t="s">
        <v>3</v>
      </c>
      <c r="BF479" t="s">
        <v>3</v>
      </c>
      <c r="BG479" t="s">
        <v>3</v>
      </c>
      <c r="BH479">
        <v>3</v>
      </c>
      <c r="BI479">
        <v>2</v>
      </c>
      <c r="BJ479" t="s">
        <v>31</v>
      </c>
      <c r="BM479">
        <v>500002</v>
      </c>
      <c r="BN479">
        <v>0</v>
      </c>
      <c r="BO479" t="s">
        <v>3</v>
      </c>
      <c r="BP479">
        <v>0</v>
      </c>
      <c r="BQ479">
        <v>12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3</v>
      </c>
      <c r="BZ479">
        <v>0</v>
      </c>
      <c r="CA479">
        <v>0</v>
      </c>
      <c r="CE479">
        <v>0</v>
      </c>
      <c r="CF479">
        <v>0</v>
      </c>
      <c r="CG479">
        <v>0</v>
      </c>
      <c r="CM479">
        <v>0</v>
      </c>
      <c r="CN479" t="s">
        <v>3</v>
      </c>
      <c r="CO479">
        <v>0</v>
      </c>
      <c r="CP479">
        <f t="shared" si="371"/>
        <v>0</v>
      </c>
      <c r="CQ479">
        <f t="shared" si="372"/>
        <v>0</v>
      </c>
      <c r="CR479">
        <f t="shared" si="373"/>
        <v>0</v>
      </c>
      <c r="CS479">
        <f t="shared" si="374"/>
        <v>0</v>
      </c>
      <c r="CT479">
        <f t="shared" si="375"/>
        <v>0</v>
      </c>
      <c r="CU479">
        <f t="shared" si="376"/>
        <v>0</v>
      </c>
      <c r="CV479">
        <f t="shared" si="377"/>
        <v>0</v>
      </c>
      <c r="CW479">
        <f t="shared" si="378"/>
        <v>0</v>
      </c>
      <c r="CX479">
        <f t="shared" si="379"/>
        <v>0</v>
      </c>
      <c r="CY479">
        <f t="shared" si="380"/>
        <v>0</v>
      </c>
      <c r="CZ479">
        <f t="shared" si="381"/>
        <v>0</v>
      </c>
      <c r="DC479" t="s">
        <v>3</v>
      </c>
      <c r="DD479" t="s">
        <v>3</v>
      </c>
      <c r="DE479" t="s">
        <v>3</v>
      </c>
      <c r="DF479" t="s">
        <v>3</v>
      </c>
      <c r="DG479" t="s">
        <v>3</v>
      </c>
      <c r="DH479" t="s">
        <v>3</v>
      </c>
      <c r="DI479" t="s">
        <v>3</v>
      </c>
      <c r="DJ479" t="s">
        <v>3</v>
      </c>
      <c r="DK479" t="s">
        <v>3</v>
      </c>
      <c r="DL479" t="s">
        <v>3</v>
      </c>
      <c r="DM479" t="s">
        <v>3</v>
      </c>
      <c r="DN479">
        <v>0</v>
      </c>
      <c r="DO479">
        <v>0</v>
      </c>
      <c r="DP479">
        <v>1</v>
      </c>
      <c r="DQ479">
        <v>1</v>
      </c>
      <c r="DU479">
        <v>1009</v>
      </c>
      <c r="DV479" t="s">
        <v>30</v>
      </c>
      <c r="DW479" t="s">
        <v>30</v>
      </c>
      <c r="DX479">
        <v>1000</v>
      </c>
      <c r="DZ479" t="s">
        <v>3</v>
      </c>
      <c r="EA479" t="s">
        <v>3</v>
      </c>
      <c r="EB479" t="s">
        <v>3</v>
      </c>
      <c r="EC479" t="s">
        <v>3</v>
      </c>
      <c r="EE479">
        <v>29085444</v>
      </c>
      <c r="EF479">
        <v>12</v>
      </c>
      <c r="EG479" t="s">
        <v>32</v>
      </c>
      <c r="EH479">
        <v>0</v>
      </c>
      <c r="EI479" t="s">
        <v>3</v>
      </c>
      <c r="EJ479">
        <v>2</v>
      </c>
      <c r="EK479">
        <v>500002</v>
      </c>
      <c r="EL479" t="s">
        <v>33</v>
      </c>
      <c r="EM479" t="s">
        <v>34</v>
      </c>
      <c r="EO479" t="s">
        <v>3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FQ479">
        <v>0</v>
      </c>
      <c r="FR479">
        <f t="shared" si="382"/>
        <v>0</v>
      </c>
      <c r="FS479">
        <v>0</v>
      </c>
      <c r="FX479">
        <v>0</v>
      </c>
      <c r="FY479">
        <v>0</v>
      </c>
      <c r="GA479" t="s">
        <v>3</v>
      </c>
      <c r="GD479">
        <v>1</v>
      </c>
      <c r="GF479">
        <v>-304821490</v>
      </c>
      <c r="GG479">
        <v>2</v>
      </c>
      <c r="GH479">
        <v>1</v>
      </c>
      <c r="GI479">
        <v>-2</v>
      </c>
      <c r="GJ479">
        <v>0</v>
      </c>
      <c r="GK479">
        <v>0</v>
      </c>
      <c r="GL479">
        <f t="shared" si="383"/>
        <v>0</v>
      </c>
      <c r="GM479">
        <f t="shared" si="384"/>
        <v>0</v>
      </c>
      <c r="GN479">
        <f t="shared" si="385"/>
        <v>0</v>
      </c>
      <c r="GO479">
        <f t="shared" si="386"/>
        <v>0</v>
      </c>
      <c r="GP479">
        <f t="shared" si="387"/>
        <v>0</v>
      </c>
      <c r="GR479">
        <v>0</v>
      </c>
      <c r="GS479">
        <v>3</v>
      </c>
      <c r="GT479">
        <v>0</v>
      </c>
      <c r="GU479" t="s">
        <v>3</v>
      </c>
      <c r="GV479">
        <f t="shared" si="388"/>
        <v>0</v>
      </c>
      <c r="GW479">
        <v>1</v>
      </c>
      <c r="GX479">
        <f t="shared" si="389"/>
        <v>0</v>
      </c>
      <c r="HA479">
        <v>0</v>
      </c>
      <c r="HB479">
        <v>0</v>
      </c>
      <c r="HC479">
        <f t="shared" si="390"/>
        <v>0</v>
      </c>
      <c r="HE479" t="s">
        <v>3</v>
      </c>
      <c r="HF479" t="s">
        <v>3</v>
      </c>
      <c r="IK479">
        <v>0</v>
      </c>
    </row>
    <row r="480" spans="1:245">
      <c r="A480">
        <v>17</v>
      </c>
      <c r="B480">
        <v>1</v>
      </c>
      <c r="C480">
        <f>ROW(SmtRes!A506)</f>
        <v>506</v>
      </c>
      <c r="D480">
        <f>ROW(EtalonRes!A488)</f>
        <v>488</v>
      </c>
      <c r="E480" t="s">
        <v>35</v>
      </c>
      <c r="F480" t="s">
        <v>36</v>
      </c>
      <c r="G480" t="s">
        <v>37</v>
      </c>
      <c r="H480" t="s">
        <v>38</v>
      </c>
      <c r="I480">
        <f>ROUND(14.3/100,9)</f>
        <v>0.14299999999999999</v>
      </c>
      <c r="J480">
        <v>0</v>
      </c>
      <c r="O480">
        <f t="shared" si="351"/>
        <v>431.97</v>
      </c>
      <c r="P480">
        <f t="shared" si="352"/>
        <v>0</v>
      </c>
      <c r="Q480">
        <f t="shared" si="353"/>
        <v>8.67</v>
      </c>
      <c r="R480">
        <f t="shared" si="354"/>
        <v>8.39</v>
      </c>
      <c r="S480">
        <f t="shared" si="355"/>
        <v>423.3</v>
      </c>
      <c r="T480">
        <f t="shared" si="356"/>
        <v>0</v>
      </c>
      <c r="U480">
        <f t="shared" si="357"/>
        <v>1.6287700000000001</v>
      </c>
      <c r="V480">
        <f t="shared" si="358"/>
        <v>1.8589999999999999E-2</v>
      </c>
      <c r="W480">
        <f t="shared" si="359"/>
        <v>0</v>
      </c>
      <c r="X480">
        <f t="shared" si="360"/>
        <v>293.55</v>
      </c>
      <c r="Y480">
        <f t="shared" si="361"/>
        <v>233.11</v>
      </c>
      <c r="AA480">
        <v>36401907</v>
      </c>
      <c r="AB480">
        <f t="shared" si="362"/>
        <v>92.9</v>
      </c>
      <c r="AC480">
        <f t="shared" si="363"/>
        <v>0</v>
      </c>
      <c r="AD480">
        <f t="shared" si="364"/>
        <v>4.0599999999999996</v>
      </c>
      <c r="AE480">
        <f t="shared" si="365"/>
        <v>1.76</v>
      </c>
      <c r="AF480">
        <f t="shared" si="366"/>
        <v>88.84</v>
      </c>
      <c r="AG480">
        <f t="shared" si="367"/>
        <v>0</v>
      </c>
      <c r="AH480">
        <f t="shared" si="368"/>
        <v>11.39</v>
      </c>
      <c r="AI480">
        <f t="shared" si="369"/>
        <v>0.13</v>
      </c>
      <c r="AJ480">
        <f t="shared" si="370"/>
        <v>0</v>
      </c>
      <c r="AK480">
        <v>92.9</v>
      </c>
      <c r="AL480">
        <v>0</v>
      </c>
      <c r="AM480">
        <v>4.0599999999999996</v>
      </c>
      <c r="AN480">
        <v>1.76</v>
      </c>
      <c r="AO480">
        <v>88.84</v>
      </c>
      <c r="AP480">
        <v>0</v>
      </c>
      <c r="AQ480">
        <v>11.39</v>
      </c>
      <c r="AR480">
        <v>0.13</v>
      </c>
      <c r="AS480">
        <v>0</v>
      </c>
      <c r="AT480">
        <v>68</v>
      </c>
      <c r="AU480">
        <v>54</v>
      </c>
      <c r="AV480">
        <v>1</v>
      </c>
      <c r="AW480">
        <v>1</v>
      </c>
      <c r="AZ480">
        <v>1</v>
      </c>
      <c r="BA480">
        <v>33.32</v>
      </c>
      <c r="BB480">
        <v>14.94</v>
      </c>
      <c r="BC480">
        <v>1</v>
      </c>
      <c r="BD480" t="s">
        <v>3</v>
      </c>
      <c r="BE480" t="s">
        <v>3</v>
      </c>
      <c r="BF480" t="s">
        <v>3</v>
      </c>
      <c r="BG480" t="s">
        <v>3</v>
      </c>
      <c r="BH480">
        <v>0</v>
      </c>
      <c r="BI480">
        <v>1</v>
      </c>
      <c r="BJ480" t="s">
        <v>39</v>
      </c>
      <c r="BM480">
        <v>57001</v>
      </c>
      <c r="BN480">
        <v>0</v>
      </c>
      <c r="BO480" t="s">
        <v>36</v>
      </c>
      <c r="BP480">
        <v>1</v>
      </c>
      <c r="BQ480">
        <v>6</v>
      </c>
      <c r="BR480">
        <v>0</v>
      </c>
      <c r="BS480">
        <v>33.32</v>
      </c>
      <c r="BT480">
        <v>1</v>
      </c>
      <c r="BU480">
        <v>1</v>
      </c>
      <c r="BV480">
        <v>1</v>
      </c>
      <c r="BW480">
        <v>1</v>
      </c>
      <c r="BX480">
        <v>1</v>
      </c>
      <c r="BY480" t="s">
        <v>3</v>
      </c>
      <c r="BZ480">
        <v>80</v>
      </c>
      <c r="CA480">
        <v>68</v>
      </c>
      <c r="CE480">
        <v>0</v>
      </c>
      <c r="CF480">
        <v>0</v>
      </c>
      <c r="CG480">
        <v>0</v>
      </c>
      <c r="CM480">
        <v>0</v>
      </c>
      <c r="CN480" t="s">
        <v>3</v>
      </c>
      <c r="CO480">
        <v>0</v>
      </c>
      <c r="CP480">
        <f t="shared" si="371"/>
        <v>431.97</v>
      </c>
      <c r="CQ480">
        <f t="shared" si="372"/>
        <v>0</v>
      </c>
      <c r="CR480">
        <f t="shared" si="373"/>
        <v>60.656399999999991</v>
      </c>
      <c r="CS480">
        <f t="shared" si="374"/>
        <v>58.6432</v>
      </c>
      <c r="CT480">
        <f t="shared" si="375"/>
        <v>2960.1487999999999</v>
      </c>
      <c r="CU480">
        <f t="shared" si="376"/>
        <v>0</v>
      </c>
      <c r="CV480">
        <f t="shared" si="377"/>
        <v>11.39</v>
      </c>
      <c r="CW480">
        <f t="shared" si="378"/>
        <v>0.13</v>
      </c>
      <c r="CX480">
        <f t="shared" si="379"/>
        <v>0</v>
      </c>
      <c r="CY480">
        <f t="shared" si="380"/>
        <v>293.54919999999998</v>
      </c>
      <c r="CZ480">
        <f t="shared" si="381"/>
        <v>233.11259999999999</v>
      </c>
      <c r="DC480" t="s">
        <v>3</v>
      </c>
      <c r="DD480" t="s">
        <v>3</v>
      </c>
      <c r="DE480" t="s">
        <v>3</v>
      </c>
      <c r="DF480" t="s">
        <v>3</v>
      </c>
      <c r="DG480" t="s">
        <v>3</v>
      </c>
      <c r="DH480" t="s">
        <v>3</v>
      </c>
      <c r="DI480" t="s">
        <v>3</v>
      </c>
      <c r="DJ480" t="s">
        <v>3</v>
      </c>
      <c r="DK480" t="s">
        <v>3</v>
      </c>
      <c r="DL480" t="s">
        <v>3</v>
      </c>
      <c r="DM480" t="s">
        <v>3</v>
      </c>
      <c r="DN480">
        <v>0</v>
      </c>
      <c r="DO480">
        <v>0</v>
      </c>
      <c r="DP480">
        <v>1</v>
      </c>
      <c r="DQ480">
        <v>1</v>
      </c>
      <c r="DU480">
        <v>1013</v>
      </c>
      <c r="DV480" t="s">
        <v>38</v>
      </c>
      <c r="DW480" t="s">
        <v>38</v>
      </c>
      <c r="DX480">
        <v>1</v>
      </c>
      <c r="DZ480" t="s">
        <v>3</v>
      </c>
      <c r="EA480" t="s">
        <v>3</v>
      </c>
      <c r="EB480" t="s">
        <v>3</v>
      </c>
      <c r="EC480" t="s">
        <v>3</v>
      </c>
      <c r="EE480">
        <v>29085590</v>
      </c>
      <c r="EF480">
        <v>6</v>
      </c>
      <c r="EG480" t="s">
        <v>22</v>
      </c>
      <c r="EH480">
        <v>0</v>
      </c>
      <c r="EI480" t="s">
        <v>3</v>
      </c>
      <c r="EJ480">
        <v>1</v>
      </c>
      <c r="EK480">
        <v>57001</v>
      </c>
      <c r="EL480" t="s">
        <v>23</v>
      </c>
      <c r="EM480" t="s">
        <v>24</v>
      </c>
      <c r="EO480" t="s">
        <v>3</v>
      </c>
      <c r="EQ480">
        <v>0</v>
      </c>
      <c r="ER480">
        <v>92.9</v>
      </c>
      <c r="ES480">
        <v>0</v>
      </c>
      <c r="ET480">
        <v>4.0599999999999996</v>
      </c>
      <c r="EU480">
        <v>1.76</v>
      </c>
      <c r="EV480">
        <v>88.84</v>
      </c>
      <c r="EW480">
        <v>11.39</v>
      </c>
      <c r="EX480">
        <v>0.13</v>
      </c>
      <c r="EY480">
        <v>0</v>
      </c>
      <c r="FQ480">
        <v>0</v>
      </c>
      <c r="FR480">
        <f t="shared" si="382"/>
        <v>0</v>
      </c>
      <c r="FS480">
        <v>0</v>
      </c>
      <c r="FV480" t="s">
        <v>25</v>
      </c>
      <c r="FW480" t="s">
        <v>26</v>
      </c>
      <c r="FX480">
        <v>80</v>
      </c>
      <c r="FY480">
        <v>68</v>
      </c>
      <c r="GA480" t="s">
        <v>3</v>
      </c>
      <c r="GD480">
        <v>1</v>
      </c>
      <c r="GF480">
        <v>-1629810845</v>
      </c>
      <c r="GG480">
        <v>2</v>
      </c>
      <c r="GH480">
        <v>1</v>
      </c>
      <c r="GI480">
        <v>2</v>
      </c>
      <c r="GJ480">
        <v>0</v>
      </c>
      <c r="GK480">
        <v>0</v>
      </c>
      <c r="GL480">
        <f t="shared" si="383"/>
        <v>0</v>
      </c>
      <c r="GM480">
        <f t="shared" si="384"/>
        <v>958.63</v>
      </c>
      <c r="GN480">
        <f t="shared" si="385"/>
        <v>958.63</v>
      </c>
      <c r="GO480">
        <f t="shared" si="386"/>
        <v>0</v>
      </c>
      <c r="GP480">
        <f t="shared" si="387"/>
        <v>0</v>
      </c>
      <c r="GR480">
        <v>0</v>
      </c>
      <c r="GS480">
        <v>3</v>
      </c>
      <c r="GT480">
        <v>0</v>
      </c>
      <c r="GU480" t="s">
        <v>3</v>
      </c>
      <c r="GV480">
        <f t="shared" si="388"/>
        <v>0</v>
      </c>
      <c r="GW480">
        <v>1</v>
      </c>
      <c r="GX480">
        <f t="shared" si="389"/>
        <v>0</v>
      </c>
      <c r="HA480">
        <v>0</v>
      </c>
      <c r="HB480">
        <v>0</v>
      </c>
      <c r="HC480">
        <f t="shared" si="390"/>
        <v>0</v>
      </c>
      <c r="HE480" t="s">
        <v>3</v>
      </c>
      <c r="HF480" t="s">
        <v>3</v>
      </c>
      <c r="IK480">
        <v>0</v>
      </c>
    </row>
    <row r="481" spans="1:245">
      <c r="A481">
        <v>18</v>
      </c>
      <c r="B481">
        <v>1</v>
      </c>
      <c r="C481">
        <v>506</v>
      </c>
      <c r="E481" t="s">
        <v>40</v>
      </c>
      <c r="F481" t="s">
        <v>28</v>
      </c>
      <c r="G481" t="s">
        <v>29</v>
      </c>
      <c r="H481" t="s">
        <v>30</v>
      </c>
      <c r="I481">
        <f>I480*J481</f>
        <v>6.7210000000000006E-2</v>
      </c>
      <c r="J481">
        <v>0.47000000000000008</v>
      </c>
      <c r="O481">
        <f t="shared" si="351"/>
        <v>0</v>
      </c>
      <c r="P481">
        <f t="shared" si="352"/>
        <v>0</v>
      </c>
      <c r="Q481">
        <f t="shared" si="353"/>
        <v>0</v>
      </c>
      <c r="R481">
        <f t="shared" si="354"/>
        <v>0</v>
      </c>
      <c r="S481">
        <f t="shared" si="355"/>
        <v>0</v>
      </c>
      <c r="T481">
        <f t="shared" si="356"/>
        <v>0</v>
      </c>
      <c r="U481">
        <f t="shared" si="357"/>
        <v>0</v>
      </c>
      <c r="V481">
        <f t="shared" si="358"/>
        <v>0</v>
      </c>
      <c r="W481">
        <f t="shared" si="359"/>
        <v>0</v>
      </c>
      <c r="X481">
        <f t="shared" si="360"/>
        <v>0</v>
      </c>
      <c r="Y481">
        <f t="shared" si="361"/>
        <v>0</v>
      </c>
      <c r="AA481">
        <v>36401907</v>
      </c>
      <c r="AB481">
        <f t="shared" si="362"/>
        <v>0</v>
      </c>
      <c r="AC481">
        <f t="shared" si="363"/>
        <v>0</v>
      </c>
      <c r="AD481">
        <f t="shared" si="364"/>
        <v>0</v>
      </c>
      <c r="AE481">
        <f t="shared" si="365"/>
        <v>0</v>
      </c>
      <c r="AF481">
        <f t="shared" si="366"/>
        <v>0</v>
      </c>
      <c r="AG481">
        <f t="shared" si="367"/>
        <v>0</v>
      </c>
      <c r="AH481">
        <f t="shared" si="368"/>
        <v>0</v>
      </c>
      <c r="AI481">
        <f t="shared" si="369"/>
        <v>0</v>
      </c>
      <c r="AJ481">
        <f t="shared" si="370"/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1</v>
      </c>
      <c r="AW481">
        <v>1</v>
      </c>
      <c r="AZ481">
        <v>1</v>
      </c>
      <c r="BA481">
        <v>1</v>
      </c>
      <c r="BB481">
        <v>1</v>
      </c>
      <c r="BC481">
        <v>1</v>
      </c>
      <c r="BD481" t="s">
        <v>3</v>
      </c>
      <c r="BE481" t="s">
        <v>3</v>
      </c>
      <c r="BF481" t="s">
        <v>3</v>
      </c>
      <c r="BG481" t="s">
        <v>3</v>
      </c>
      <c r="BH481">
        <v>3</v>
      </c>
      <c r="BI481">
        <v>2</v>
      </c>
      <c r="BJ481" t="s">
        <v>31</v>
      </c>
      <c r="BM481">
        <v>500002</v>
      </c>
      <c r="BN481">
        <v>0</v>
      </c>
      <c r="BO481" t="s">
        <v>3</v>
      </c>
      <c r="BP481">
        <v>0</v>
      </c>
      <c r="BQ481">
        <v>12</v>
      </c>
      <c r="BR481">
        <v>0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3</v>
      </c>
      <c r="BZ481">
        <v>0</v>
      </c>
      <c r="CA481">
        <v>0</v>
      </c>
      <c r="CE481">
        <v>0</v>
      </c>
      <c r="CF481">
        <v>0</v>
      </c>
      <c r="CG481">
        <v>0</v>
      </c>
      <c r="CM481">
        <v>0</v>
      </c>
      <c r="CN481" t="s">
        <v>3</v>
      </c>
      <c r="CO481">
        <v>0</v>
      </c>
      <c r="CP481">
        <f t="shared" si="371"/>
        <v>0</v>
      </c>
      <c r="CQ481">
        <f t="shared" si="372"/>
        <v>0</v>
      </c>
      <c r="CR481">
        <f t="shared" si="373"/>
        <v>0</v>
      </c>
      <c r="CS481">
        <f t="shared" si="374"/>
        <v>0</v>
      </c>
      <c r="CT481">
        <f t="shared" si="375"/>
        <v>0</v>
      </c>
      <c r="CU481">
        <f t="shared" si="376"/>
        <v>0</v>
      </c>
      <c r="CV481">
        <f t="shared" si="377"/>
        <v>0</v>
      </c>
      <c r="CW481">
        <f t="shared" si="378"/>
        <v>0</v>
      </c>
      <c r="CX481">
        <f t="shared" si="379"/>
        <v>0</v>
      </c>
      <c r="CY481">
        <f t="shared" si="380"/>
        <v>0</v>
      </c>
      <c r="CZ481">
        <f t="shared" si="381"/>
        <v>0</v>
      </c>
      <c r="DC481" t="s">
        <v>3</v>
      </c>
      <c r="DD481" t="s">
        <v>3</v>
      </c>
      <c r="DE481" t="s">
        <v>3</v>
      </c>
      <c r="DF481" t="s">
        <v>3</v>
      </c>
      <c r="DG481" t="s">
        <v>3</v>
      </c>
      <c r="DH481" t="s">
        <v>3</v>
      </c>
      <c r="DI481" t="s">
        <v>3</v>
      </c>
      <c r="DJ481" t="s">
        <v>3</v>
      </c>
      <c r="DK481" t="s">
        <v>3</v>
      </c>
      <c r="DL481" t="s">
        <v>3</v>
      </c>
      <c r="DM481" t="s">
        <v>3</v>
      </c>
      <c r="DN481">
        <v>0</v>
      </c>
      <c r="DO481">
        <v>0</v>
      </c>
      <c r="DP481">
        <v>1</v>
      </c>
      <c r="DQ481">
        <v>1</v>
      </c>
      <c r="DU481">
        <v>1009</v>
      </c>
      <c r="DV481" t="s">
        <v>30</v>
      </c>
      <c r="DW481" t="s">
        <v>30</v>
      </c>
      <c r="DX481">
        <v>1000</v>
      </c>
      <c r="DZ481" t="s">
        <v>3</v>
      </c>
      <c r="EA481" t="s">
        <v>3</v>
      </c>
      <c r="EB481" t="s">
        <v>3</v>
      </c>
      <c r="EC481" t="s">
        <v>3</v>
      </c>
      <c r="EE481">
        <v>29085444</v>
      </c>
      <c r="EF481">
        <v>12</v>
      </c>
      <c r="EG481" t="s">
        <v>32</v>
      </c>
      <c r="EH481">
        <v>0</v>
      </c>
      <c r="EI481" t="s">
        <v>3</v>
      </c>
      <c r="EJ481">
        <v>2</v>
      </c>
      <c r="EK481">
        <v>500002</v>
      </c>
      <c r="EL481" t="s">
        <v>33</v>
      </c>
      <c r="EM481" t="s">
        <v>34</v>
      </c>
      <c r="EO481" t="s">
        <v>3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FQ481">
        <v>0</v>
      </c>
      <c r="FR481">
        <f t="shared" si="382"/>
        <v>0</v>
      </c>
      <c r="FS481">
        <v>0</v>
      </c>
      <c r="FX481">
        <v>0</v>
      </c>
      <c r="FY481">
        <v>0</v>
      </c>
      <c r="GA481" t="s">
        <v>3</v>
      </c>
      <c r="GD481">
        <v>1</v>
      </c>
      <c r="GF481">
        <v>-304821490</v>
      </c>
      <c r="GG481">
        <v>2</v>
      </c>
      <c r="GH481">
        <v>1</v>
      </c>
      <c r="GI481">
        <v>-2</v>
      </c>
      <c r="GJ481">
        <v>0</v>
      </c>
      <c r="GK481">
        <v>0</v>
      </c>
      <c r="GL481">
        <f t="shared" si="383"/>
        <v>0</v>
      </c>
      <c r="GM481">
        <f t="shared" si="384"/>
        <v>0</v>
      </c>
      <c r="GN481">
        <f t="shared" si="385"/>
        <v>0</v>
      </c>
      <c r="GO481">
        <f t="shared" si="386"/>
        <v>0</v>
      </c>
      <c r="GP481">
        <f t="shared" si="387"/>
        <v>0</v>
      </c>
      <c r="GR481">
        <v>0</v>
      </c>
      <c r="GS481">
        <v>0</v>
      </c>
      <c r="GT481">
        <v>0</v>
      </c>
      <c r="GU481" t="s">
        <v>3</v>
      </c>
      <c r="GV481">
        <f t="shared" si="388"/>
        <v>0</v>
      </c>
      <c r="GW481">
        <v>1</v>
      </c>
      <c r="GX481">
        <f t="shared" si="389"/>
        <v>0</v>
      </c>
      <c r="HA481">
        <v>0</v>
      </c>
      <c r="HB481">
        <v>0</v>
      </c>
      <c r="HC481">
        <f t="shared" si="390"/>
        <v>0</v>
      </c>
      <c r="HE481" t="s">
        <v>3</v>
      </c>
      <c r="HF481" t="s">
        <v>3</v>
      </c>
      <c r="IK481">
        <v>0</v>
      </c>
    </row>
    <row r="482" spans="1:245">
      <c r="A482">
        <v>17</v>
      </c>
      <c r="B482">
        <v>1</v>
      </c>
      <c r="C482">
        <f>ROW(SmtRes!A508)</f>
        <v>508</v>
      </c>
      <c r="D482">
        <f>ROW(EtalonRes!A490)</f>
        <v>490</v>
      </c>
      <c r="E482" t="s">
        <v>41</v>
      </c>
      <c r="F482" t="s">
        <v>50</v>
      </c>
      <c r="G482" t="s">
        <v>51</v>
      </c>
      <c r="H482" t="s">
        <v>52</v>
      </c>
      <c r="I482">
        <f>ROUND(17/100,9)</f>
        <v>0.17</v>
      </c>
      <c r="J482">
        <v>0</v>
      </c>
      <c r="O482">
        <f t="shared" si="351"/>
        <v>166.59</v>
      </c>
      <c r="P482">
        <f t="shared" si="352"/>
        <v>0</v>
      </c>
      <c r="Q482">
        <f t="shared" si="353"/>
        <v>0</v>
      </c>
      <c r="R482">
        <f t="shared" si="354"/>
        <v>0</v>
      </c>
      <c r="S482">
        <f t="shared" si="355"/>
        <v>166.59</v>
      </c>
      <c r="T482">
        <f t="shared" si="356"/>
        <v>0</v>
      </c>
      <c r="U482">
        <f t="shared" si="357"/>
        <v>0.64090000000000003</v>
      </c>
      <c r="V482">
        <f t="shared" si="358"/>
        <v>0</v>
      </c>
      <c r="W482">
        <f t="shared" si="359"/>
        <v>0</v>
      </c>
      <c r="X482">
        <f t="shared" si="360"/>
        <v>113.28</v>
      </c>
      <c r="Y482">
        <f t="shared" si="361"/>
        <v>89.96</v>
      </c>
      <c r="AA482">
        <v>36401907</v>
      </c>
      <c r="AB482">
        <f t="shared" si="362"/>
        <v>29.41</v>
      </c>
      <c r="AC482">
        <f t="shared" si="363"/>
        <v>0</v>
      </c>
      <c r="AD482">
        <f t="shared" si="364"/>
        <v>0</v>
      </c>
      <c r="AE482">
        <f t="shared" si="365"/>
        <v>0</v>
      </c>
      <c r="AF482">
        <f t="shared" si="366"/>
        <v>29.41</v>
      </c>
      <c r="AG482">
        <f t="shared" si="367"/>
        <v>0</v>
      </c>
      <c r="AH482">
        <f t="shared" si="368"/>
        <v>3.77</v>
      </c>
      <c r="AI482">
        <f t="shared" si="369"/>
        <v>0</v>
      </c>
      <c r="AJ482">
        <f t="shared" si="370"/>
        <v>0</v>
      </c>
      <c r="AK482">
        <v>29.41</v>
      </c>
      <c r="AL482">
        <v>0</v>
      </c>
      <c r="AM482">
        <v>0</v>
      </c>
      <c r="AN482">
        <v>0</v>
      </c>
      <c r="AO482">
        <v>29.41</v>
      </c>
      <c r="AP482">
        <v>0</v>
      </c>
      <c r="AQ482">
        <v>3.77</v>
      </c>
      <c r="AR482">
        <v>0</v>
      </c>
      <c r="AS482">
        <v>0</v>
      </c>
      <c r="AT482">
        <v>68</v>
      </c>
      <c r="AU482">
        <v>54</v>
      </c>
      <c r="AV482">
        <v>1</v>
      </c>
      <c r="AW482">
        <v>1</v>
      </c>
      <c r="AZ482">
        <v>1</v>
      </c>
      <c r="BA482">
        <v>33.32</v>
      </c>
      <c r="BB482">
        <v>1</v>
      </c>
      <c r="BC482">
        <v>1</v>
      </c>
      <c r="BD482" t="s">
        <v>3</v>
      </c>
      <c r="BE482" t="s">
        <v>3</v>
      </c>
      <c r="BF482" t="s">
        <v>3</v>
      </c>
      <c r="BG482" t="s">
        <v>3</v>
      </c>
      <c r="BH482">
        <v>0</v>
      </c>
      <c r="BI482">
        <v>1</v>
      </c>
      <c r="BJ482" t="s">
        <v>53</v>
      </c>
      <c r="BM482">
        <v>57001</v>
      </c>
      <c r="BN482">
        <v>0</v>
      </c>
      <c r="BO482" t="s">
        <v>50</v>
      </c>
      <c r="BP482">
        <v>1</v>
      </c>
      <c r="BQ482">
        <v>6</v>
      </c>
      <c r="BR482">
        <v>0</v>
      </c>
      <c r="BS482">
        <v>33.32</v>
      </c>
      <c r="BT482">
        <v>1</v>
      </c>
      <c r="BU482">
        <v>1</v>
      </c>
      <c r="BV482">
        <v>1</v>
      </c>
      <c r="BW482">
        <v>1</v>
      </c>
      <c r="BX482">
        <v>1</v>
      </c>
      <c r="BY482" t="s">
        <v>3</v>
      </c>
      <c r="BZ482">
        <v>80</v>
      </c>
      <c r="CA482">
        <v>68</v>
      </c>
      <c r="CE482">
        <v>0</v>
      </c>
      <c r="CF482">
        <v>0</v>
      </c>
      <c r="CG482">
        <v>0</v>
      </c>
      <c r="CM482">
        <v>0</v>
      </c>
      <c r="CN482" t="s">
        <v>3</v>
      </c>
      <c r="CO482">
        <v>0</v>
      </c>
      <c r="CP482">
        <f t="shared" si="371"/>
        <v>166.59</v>
      </c>
      <c r="CQ482">
        <f t="shared" si="372"/>
        <v>0</v>
      </c>
      <c r="CR482">
        <f t="shared" si="373"/>
        <v>0</v>
      </c>
      <c r="CS482">
        <f t="shared" si="374"/>
        <v>0</v>
      </c>
      <c r="CT482">
        <f t="shared" si="375"/>
        <v>979.94119999999998</v>
      </c>
      <c r="CU482">
        <f t="shared" si="376"/>
        <v>0</v>
      </c>
      <c r="CV482">
        <f t="shared" si="377"/>
        <v>3.77</v>
      </c>
      <c r="CW482">
        <f t="shared" si="378"/>
        <v>0</v>
      </c>
      <c r="CX482">
        <f t="shared" si="379"/>
        <v>0</v>
      </c>
      <c r="CY482">
        <f t="shared" si="380"/>
        <v>113.28120000000001</v>
      </c>
      <c r="CZ482">
        <f t="shared" si="381"/>
        <v>89.958600000000004</v>
      </c>
      <c r="DC482" t="s">
        <v>3</v>
      </c>
      <c r="DD482" t="s">
        <v>3</v>
      </c>
      <c r="DE482" t="s">
        <v>3</v>
      </c>
      <c r="DF482" t="s">
        <v>3</v>
      </c>
      <c r="DG482" t="s">
        <v>3</v>
      </c>
      <c r="DH482" t="s">
        <v>3</v>
      </c>
      <c r="DI482" t="s">
        <v>3</v>
      </c>
      <c r="DJ482" t="s">
        <v>3</v>
      </c>
      <c r="DK482" t="s">
        <v>3</v>
      </c>
      <c r="DL482" t="s">
        <v>3</v>
      </c>
      <c r="DM482" t="s">
        <v>3</v>
      </c>
      <c r="DN482">
        <v>0</v>
      </c>
      <c r="DO482">
        <v>0</v>
      </c>
      <c r="DP482">
        <v>1</v>
      </c>
      <c r="DQ482">
        <v>1</v>
      </c>
      <c r="DU482">
        <v>1013</v>
      </c>
      <c r="DV482" t="s">
        <v>52</v>
      </c>
      <c r="DW482" t="s">
        <v>52</v>
      </c>
      <c r="DX482">
        <v>1</v>
      </c>
      <c r="DZ482" t="s">
        <v>3</v>
      </c>
      <c r="EA482" t="s">
        <v>3</v>
      </c>
      <c r="EB482" t="s">
        <v>3</v>
      </c>
      <c r="EC482" t="s">
        <v>3</v>
      </c>
      <c r="EE482">
        <v>29085590</v>
      </c>
      <c r="EF482">
        <v>6</v>
      </c>
      <c r="EG482" t="s">
        <v>22</v>
      </c>
      <c r="EH482">
        <v>0</v>
      </c>
      <c r="EI482" t="s">
        <v>3</v>
      </c>
      <c r="EJ482">
        <v>1</v>
      </c>
      <c r="EK482">
        <v>57001</v>
      </c>
      <c r="EL482" t="s">
        <v>23</v>
      </c>
      <c r="EM482" t="s">
        <v>24</v>
      </c>
      <c r="EO482" t="s">
        <v>3</v>
      </c>
      <c r="EQ482">
        <v>0</v>
      </c>
      <c r="ER482">
        <v>29.41</v>
      </c>
      <c r="ES482">
        <v>0</v>
      </c>
      <c r="ET482">
        <v>0</v>
      </c>
      <c r="EU482">
        <v>0</v>
      </c>
      <c r="EV482">
        <v>29.41</v>
      </c>
      <c r="EW482">
        <v>3.77</v>
      </c>
      <c r="EX482">
        <v>0</v>
      </c>
      <c r="EY482">
        <v>0</v>
      </c>
      <c r="FQ482">
        <v>0</v>
      </c>
      <c r="FR482">
        <f t="shared" si="382"/>
        <v>0</v>
      </c>
      <c r="FS482">
        <v>0</v>
      </c>
      <c r="FV482" t="s">
        <v>25</v>
      </c>
      <c r="FW482" t="s">
        <v>26</v>
      </c>
      <c r="FX482">
        <v>80</v>
      </c>
      <c r="FY482">
        <v>68</v>
      </c>
      <c r="GA482" t="s">
        <v>3</v>
      </c>
      <c r="GD482">
        <v>1</v>
      </c>
      <c r="GF482">
        <v>1266291680</v>
      </c>
      <c r="GG482">
        <v>2</v>
      </c>
      <c r="GH482">
        <v>1</v>
      </c>
      <c r="GI482">
        <v>2</v>
      </c>
      <c r="GJ482">
        <v>0</v>
      </c>
      <c r="GK482">
        <v>0</v>
      </c>
      <c r="GL482">
        <f t="shared" si="383"/>
        <v>0</v>
      </c>
      <c r="GM482">
        <f t="shared" si="384"/>
        <v>369.83</v>
      </c>
      <c r="GN482">
        <f t="shared" si="385"/>
        <v>369.83</v>
      </c>
      <c r="GO482">
        <f t="shared" si="386"/>
        <v>0</v>
      </c>
      <c r="GP482">
        <f t="shared" si="387"/>
        <v>0</v>
      </c>
      <c r="GR482">
        <v>0</v>
      </c>
      <c r="GS482">
        <v>3</v>
      </c>
      <c r="GT482">
        <v>0</v>
      </c>
      <c r="GU482" t="s">
        <v>3</v>
      </c>
      <c r="GV482">
        <f t="shared" si="388"/>
        <v>0</v>
      </c>
      <c r="GW482">
        <v>1</v>
      </c>
      <c r="GX482">
        <f t="shared" si="389"/>
        <v>0</v>
      </c>
      <c r="HA482">
        <v>0</v>
      </c>
      <c r="HB482">
        <v>0</v>
      </c>
      <c r="HC482">
        <f t="shared" si="390"/>
        <v>0</v>
      </c>
      <c r="HE482" t="s">
        <v>3</v>
      </c>
      <c r="HF482" t="s">
        <v>3</v>
      </c>
      <c r="IK482">
        <v>0</v>
      </c>
    </row>
    <row r="483" spans="1:245">
      <c r="A483">
        <v>18</v>
      </c>
      <c r="B483">
        <v>1</v>
      </c>
      <c r="C483">
        <v>508</v>
      </c>
      <c r="E483" t="s">
        <v>48</v>
      </c>
      <c r="F483" t="s">
        <v>28</v>
      </c>
      <c r="G483" t="s">
        <v>29</v>
      </c>
      <c r="H483" t="s">
        <v>30</v>
      </c>
      <c r="I483">
        <f>I482*J483</f>
        <v>1.8700000000000001E-2</v>
      </c>
      <c r="J483">
        <v>0.11</v>
      </c>
      <c r="O483">
        <f t="shared" si="351"/>
        <v>0</v>
      </c>
      <c r="P483">
        <f t="shared" si="352"/>
        <v>0</v>
      </c>
      <c r="Q483">
        <f t="shared" si="353"/>
        <v>0</v>
      </c>
      <c r="R483">
        <f t="shared" si="354"/>
        <v>0</v>
      </c>
      <c r="S483">
        <f t="shared" si="355"/>
        <v>0</v>
      </c>
      <c r="T483">
        <f t="shared" si="356"/>
        <v>0</v>
      </c>
      <c r="U483">
        <f t="shared" si="357"/>
        <v>0</v>
      </c>
      <c r="V483">
        <f t="shared" si="358"/>
        <v>0</v>
      </c>
      <c r="W483">
        <f t="shared" si="359"/>
        <v>0</v>
      </c>
      <c r="X483">
        <f t="shared" si="360"/>
        <v>0</v>
      </c>
      <c r="Y483">
        <f t="shared" si="361"/>
        <v>0</v>
      </c>
      <c r="AA483">
        <v>36401907</v>
      </c>
      <c r="AB483">
        <f t="shared" si="362"/>
        <v>0</v>
      </c>
      <c r="AC483">
        <f t="shared" si="363"/>
        <v>0</v>
      </c>
      <c r="AD483">
        <f t="shared" si="364"/>
        <v>0</v>
      </c>
      <c r="AE483">
        <f t="shared" si="365"/>
        <v>0</v>
      </c>
      <c r="AF483">
        <f t="shared" si="366"/>
        <v>0</v>
      </c>
      <c r="AG483">
        <f t="shared" si="367"/>
        <v>0</v>
      </c>
      <c r="AH483">
        <f t="shared" si="368"/>
        <v>0</v>
      </c>
      <c r="AI483">
        <f t="shared" si="369"/>
        <v>0</v>
      </c>
      <c r="AJ483">
        <f t="shared" si="370"/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1</v>
      </c>
      <c r="AW483">
        <v>1</v>
      </c>
      <c r="AZ483">
        <v>1</v>
      </c>
      <c r="BA483">
        <v>1</v>
      </c>
      <c r="BB483">
        <v>1</v>
      </c>
      <c r="BC483">
        <v>1</v>
      </c>
      <c r="BD483" t="s">
        <v>3</v>
      </c>
      <c r="BE483" t="s">
        <v>3</v>
      </c>
      <c r="BF483" t="s">
        <v>3</v>
      </c>
      <c r="BG483" t="s">
        <v>3</v>
      </c>
      <c r="BH483">
        <v>3</v>
      </c>
      <c r="BI483">
        <v>2</v>
      </c>
      <c r="BJ483" t="s">
        <v>31</v>
      </c>
      <c r="BM483">
        <v>500002</v>
      </c>
      <c r="BN483">
        <v>0</v>
      </c>
      <c r="BO483" t="s">
        <v>3</v>
      </c>
      <c r="BP483">
        <v>0</v>
      </c>
      <c r="BQ483">
        <v>12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3</v>
      </c>
      <c r="BZ483">
        <v>0</v>
      </c>
      <c r="CA483">
        <v>0</v>
      </c>
      <c r="CE483">
        <v>0</v>
      </c>
      <c r="CF483">
        <v>0</v>
      </c>
      <c r="CG483">
        <v>0</v>
      </c>
      <c r="CM483">
        <v>0</v>
      </c>
      <c r="CN483" t="s">
        <v>3</v>
      </c>
      <c r="CO483">
        <v>0</v>
      </c>
      <c r="CP483">
        <f t="shared" si="371"/>
        <v>0</v>
      </c>
      <c r="CQ483">
        <f t="shared" si="372"/>
        <v>0</v>
      </c>
      <c r="CR483">
        <f t="shared" si="373"/>
        <v>0</v>
      </c>
      <c r="CS483">
        <f t="shared" si="374"/>
        <v>0</v>
      </c>
      <c r="CT483">
        <f t="shared" si="375"/>
        <v>0</v>
      </c>
      <c r="CU483">
        <f t="shared" si="376"/>
        <v>0</v>
      </c>
      <c r="CV483">
        <f t="shared" si="377"/>
        <v>0</v>
      </c>
      <c r="CW483">
        <f t="shared" si="378"/>
        <v>0</v>
      </c>
      <c r="CX483">
        <f t="shared" si="379"/>
        <v>0</v>
      </c>
      <c r="CY483">
        <f t="shared" si="380"/>
        <v>0</v>
      </c>
      <c r="CZ483">
        <f t="shared" si="381"/>
        <v>0</v>
      </c>
      <c r="DC483" t="s">
        <v>3</v>
      </c>
      <c r="DD483" t="s">
        <v>3</v>
      </c>
      <c r="DE483" t="s">
        <v>3</v>
      </c>
      <c r="DF483" t="s">
        <v>3</v>
      </c>
      <c r="DG483" t="s">
        <v>3</v>
      </c>
      <c r="DH483" t="s">
        <v>3</v>
      </c>
      <c r="DI483" t="s">
        <v>3</v>
      </c>
      <c r="DJ483" t="s">
        <v>3</v>
      </c>
      <c r="DK483" t="s">
        <v>3</v>
      </c>
      <c r="DL483" t="s">
        <v>3</v>
      </c>
      <c r="DM483" t="s">
        <v>3</v>
      </c>
      <c r="DN483">
        <v>0</v>
      </c>
      <c r="DO483">
        <v>0</v>
      </c>
      <c r="DP483">
        <v>1</v>
      </c>
      <c r="DQ483">
        <v>1</v>
      </c>
      <c r="DU483">
        <v>1009</v>
      </c>
      <c r="DV483" t="s">
        <v>30</v>
      </c>
      <c r="DW483" t="s">
        <v>30</v>
      </c>
      <c r="DX483">
        <v>1000</v>
      </c>
      <c r="DZ483" t="s">
        <v>3</v>
      </c>
      <c r="EA483" t="s">
        <v>3</v>
      </c>
      <c r="EB483" t="s">
        <v>3</v>
      </c>
      <c r="EC483" t="s">
        <v>3</v>
      </c>
      <c r="EE483">
        <v>29085444</v>
      </c>
      <c r="EF483">
        <v>12</v>
      </c>
      <c r="EG483" t="s">
        <v>32</v>
      </c>
      <c r="EH483">
        <v>0</v>
      </c>
      <c r="EI483" t="s">
        <v>3</v>
      </c>
      <c r="EJ483">
        <v>2</v>
      </c>
      <c r="EK483">
        <v>500002</v>
      </c>
      <c r="EL483" t="s">
        <v>33</v>
      </c>
      <c r="EM483" t="s">
        <v>34</v>
      </c>
      <c r="EO483" t="s">
        <v>3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FQ483">
        <v>0</v>
      </c>
      <c r="FR483">
        <f t="shared" si="382"/>
        <v>0</v>
      </c>
      <c r="FS483">
        <v>0</v>
      </c>
      <c r="FX483">
        <v>0</v>
      </c>
      <c r="FY483">
        <v>0</v>
      </c>
      <c r="GA483" t="s">
        <v>3</v>
      </c>
      <c r="GD483">
        <v>1</v>
      </c>
      <c r="GF483">
        <v>-304821490</v>
      </c>
      <c r="GG483">
        <v>2</v>
      </c>
      <c r="GH483">
        <v>1</v>
      </c>
      <c r="GI483">
        <v>-2</v>
      </c>
      <c r="GJ483">
        <v>0</v>
      </c>
      <c r="GK483">
        <v>0</v>
      </c>
      <c r="GL483">
        <f t="shared" si="383"/>
        <v>0</v>
      </c>
      <c r="GM483">
        <f t="shared" si="384"/>
        <v>0</v>
      </c>
      <c r="GN483">
        <f t="shared" si="385"/>
        <v>0</v>
      </c>
      <c r="GO483">
        <f t="shared" si="386"/>
        <v>0</v>
      </c>
      <c r="GP483">
        <f t="shared" si="387"/>
        <v>0</v>
      </c>
      <c r="GR483">
        <v>0</v>
      </c>
      <c r="GS483">
        <v>0</v>
      </c>
      <c r="GT483">
        <v>0</v>
      </c>
      <c r="GU483" t="s">
        <v>3</v>
      </c>
      <c r="GV483">
        <f t="shared" si="388"/>
        <v>0</v>
      </c>
      <c r="GW483">
        <v>1</v>
      </c>
      <c r="GX483">
        <f t="shared" si="389"/>
        <v>0</v>
      </c>
      <c r="HA483">
        <v>0</v>
      </c>
      <c r="HB483">
        <v>0</v>
      </c>
      <c r="HC483">
        <f t="shared" si="390"/>
        <v>0</v>
      </c>
      <c r="HE483" t="s">
        <v>3</v>
      </c>
      <c r="HF483" t="s">
        <v>3</v>
      </c>
      <c r="IK483">
        <v>0</v>
      </c>
    </row>
    <row r="484" spans="1:245">
      <c r="A484">
        <v>17</v>
      </c>
      <c r="B484">
        <v>1</v>
      </c>
      <c r="C484">
        <f>ROW(SmtRes!A509)</f>
        <v>509</v>
      </c>
      <c r="D484">
        <f>ROW(EtalonRes!A491)</f>
        <v>491</v>
      </c>
      <c r="E484" t="s">
        <v>49</v>
      </c>
      <c r="F484" t="s">
        <v>56</v>
      </c>
      <c r="G484" t="s">
        <v>57</v>
      </c>
      <c r="H484" t="s">
        <v>58</v>
      </c>
      <c r="I484">
        <f>ROUND(2/100,9)</f>
        <v>0.02</v>
      </c>
      <c r="J484">
        <v>0</v>
      </c>
      <c r="O484">
        <f t="shared" si="351"/>
        <v>30.35</v>
      </c>
      <c r="P484">
        <f t="shared" si="352"/>
        <v>0</v>
      </c>
      <c r="Q484">
        <f t="shared" si="353"/>
        <v>0</v>
      </c>
      <c r="R484">
        <f t="shared" si="354"/>
        <v>0</v>
      </c>
      <c r="S484">
        <f t="shared" si="355"/>
        <v>30.35</v>
      </c>
      <c r="T484">
        <f t="shared" si="356"/>
        <v>0</v>
      </c>
      <c r="U484">
        <f t="shared" si="357"/>
        <v>0.1168</v>
      </c>
      <c r="V484">
        <f t="shared" si="358"/>
        <v>0</v>
      </c>
      <c r="W484">
        <f t="shared" si="359"/>
        <v>0</v>
      </c>
      <c r="X484">
        <f t="shared" si="360"/>
        <v>21.85</v>
      </c>
      <c r="Y484">
        <f t="shared" si="361"/>
        <v>15.78</v>
      </c>
      <c r="AA484">
        <v>36401907</v>
      </c>
      <c r="AB484">
        <f t="shared" si="362"/>
        <v>45.55</v>
      </c>
      <c r="AC484">
        <f t="shared" si="363"/>
        <v>0</v>
      </c>
      <c r="AD484">
        <f t="shared" si="364"/>
        <v>0</v>
      </c>
      <c r="AE484">
        <f t="shared" si="365"/>
        <v>0</v>
      </c>
      <c r="AF484">
        <f t="shared" si="366"/>
        <v>45.55</v>
      </c>
      <c r="AG484">
        <f t="shared" si="367"/>
        <v>0</v>
      </c>
      <c r="AH484">
        <f t="shared" si="368"/>
        <v>5.84</v>
      </c>
      <c r="AI484">
        <f t="shared" si="369"/>
        <v>0</v>
      </c>
      <c r="AJ484">
        <f t="shared" si="370"/>
        <v>0</v>
      </c>
      <c r="AK484">
        <v>45.55</v>
      </c>
      <c r="AL484">
        <v>0</v>
      </c>
      <c r="AM484">
        <v>0</v>
      </c>
      <c r="AN484">
        <v>0</v>
      </c>
      <c r="AO484">
        <v>45.55</v>
      </c>
      <c r="AP484">
        <v>0</v>
      </c>
      <c r="AQ484">
        <v>5.84</v>
      </c>
      <c r="AR484">
        <v>0</v>
      </c>
      <c r="AS484">
        <v>0</v>
      </c>
      <c r="AT484">
        <v>72</v>
      </c>
      <c r="AU484">
        <v>52</v>
      </c>
      <c r="AV484">
        <v>1</v>
      </c>
      <c r="AW484">
        <v>1</v>
      </c>
      <c r="AZ484">
        <v>1</v>
      </c>
      <c r="BA484">
        <v>33.32</v>
      </c>
      <c r="BB484">
        <v>1</v>
      </c>
      <c r="BC484">
        <v>1</v>
      </c>
      <c r="BD484" t="s">
        <v>3</v>
      </c>
      <c r="BE484" t="s">
        <v>3</v>
      </c>
      <c r="BF484" t="s">
        <v>3</v>
      </c>
      <c r="BG484" t="s">
        <v>3</v>
      </c>
      <c r="BH484">
        <v>0</v>
      </c>
      <c r="BI484">
        <v>1</v>
      </c>
      <c r="BJ484" t="s">
        <v>59</v>
      </c>
      <c r="BM484">
        <v>67001</v>
      </c>
      <c r="BN484">
        <v>0</v>
      </c>
      <c r="BO484" t="s">
        <v>56</v>
      </c>
      <c r="BP484">
        <v>1</v>
      </c>
      <c r="BQ484">
        <v>6</v>
      </c>
      <c r="BR484">
        <v>0</v>
      </c>
      <c r="BS484">
        <v>33.32</v>
      </c>
      <c r="BT484">
        <v>1</v>
      </c>
      <c r="BU484">
        <v>1</v>
      </c>
      <c r="BV484">
        <v>1</v>
      </c>
      <c r="BW484">
        <v>1</v>
      </c>
      <c r="BX484">
        <v>1</v>
      </c>
      <c r="BY484" t="s">
        <v>3</v>
      </c>
      <c r="BZ484">
        <v>85</v>
      </c>
      <c r="CA484">
        <v>65</v>
      </c>
      <c r="CE484">
        <v>0</v>
      </c>
      <c r="CF484">
        <v>0</v>
      </c>
      <c r="CG484">
        <v>0</v>
      </c>
      <c r="CM484">
        <v>0</v>
      </c>
      <c r="CN484" t="s">
        <v>3</v>
      </c>
      <c r="CO484">
        <v>0</v>
      </c>
      <c r="CP484">
        <f t="shared" si="371"/>
        <v>30.35</v>
      </c>
      <c r="CQ484">
        <f t="shared" si="372"/>
        <v>0</v>
      </c>
      <c r="CR484">
        <f t="shared" si="373"/>
        <v>0</v>
      </c>
      <c r="CS484">
        <f t="shared" si="374"/>
        <v>0</v>
      </c>
      <c r="CT484">
        <f t="shared" si="375"/>
        <v>1517.7259999999999</v>
      </c>
      <c r="CU484">
        <f t="shared" si="376"/>
        <v>0</v>
      </c>
      <c r="CV484">
        <f t="shared" si="377"/>
        <v>5.84</v>
      </c>
      <c r="CW484">
        <f t="shared" si="378"/>
        <v>0</v>
      </c>
      <c r="CX484">
        <f t="shared" si="379"/>
        <v>0</v>
      </c>
      <c r="CY484">
        <f t="shared" si="380"/>
        <v>21.852000000000004</v>
      </c>
      <c r="CZ484">
        <f t="shared" si="381"/>
        <v>15.782</v>
      </c>
      <c r="DC484" t="s">
        <v>3</v>
      </c>
      <c r="DD484" t="s">
        <v>3</v>
      </c>
      <c r="DE484" t="s">
        <v>3</v>
      </c>
      <c r="DF484" t="s">
        <v>3</v>
      </c>
      <c r="DG484" t="s">
        <v>3</v>
      </c>
      <c r="DH484" t="s">
        <v>3</v>
      </c>
      <c r="DI484" t="s">
        <v>3</v>
      </c>
      <c r="DJ484" t="s">
        <v>3</v>
      </c>
      <c r="DK484" t="s">
        <v>3</v>
      </c>
      <c r="DL484" t="s">
        <v>3</v>
      </c>
      <c r="DM484" t="s">
        <v>3</v>
      </c>
      <c r="DN484">
        <v>0</v>
      </c>
      <c r="DO484">
        <v>0</v>
      </c>
      <c r="DP484">
        <v>1</v>
      </c>
      <c r="DQ484">
        <v>1</v>
      </c>
      <c r="DU484">
        <v>1010</v>
      </c>
      <c r="DV484" t="s">
        <v>58</v>
      </c>
      <c r="DW484" t="s">
        <v>58</v>
      </c>
      <c r="DX484">
        <v>100</v>
      </c>
      <c r="DZ484" t="s">
        <v>3</v>
      </c>
      <c r="EA484" t="s">
        <v>3</v>
      </c>
      <c r="EB484" t="s">
        <v>3</v>
      </c>
      <c r="EC484" t="s">
        <v>3</v>
      </c>
      <c r="EE484">
        <v>29085636</v>
      </c>
      <c r="EF484">
        <v>6</v>
      </c>
      <c r="EG484" t="s">
        <v>22</v>
      </c>
      <c r="EH484">
        <v>0</v>
      </c>
      <c r="EI484" t="s">
        <v>3</v>
      </c>
      <c r="EJ484">
        <v>1</v>
      </c>
      <c r="EK484">
        <v>67001</v>
      </c>
      <c r="EL484" t="s">
        <v>60</v>
      </c>
      <c r="EM484" t="s">
        <v>61</v>
      </c>
      <c r="EO484" t="s">
        <v>3</v>
      </c>
      <c r="EQ484">
        <v>0</v>
      </c>
      <c r="ER484">
        <v>45.55</v>
      </c>
      <c r="ES484">
        <v>0</v>
      </c>
      <c r="ET484">
        <v>0</v>
      </c>
      <c r="EU484">
        <v>0</v>
      </c>
      <c r="EV484">
        <v>45.55</v>
      </c>
      <c r="EW484">
        <v>5.84</v>
      </c>
      <c r="EX484">
        <v>0</v>
      </c>
      <c r="EY484">
        <v>0</v>
      </c>
      <c r="FQ484">
        <v>0</v>
      </c>
      <c r="FR484">
        <f t="shared" si="382"/>
        <v>0</v>
      </c>
      <c r="FS484">
        <v>0</v>
      </c>
      <c r="FV484" t="s">
        <v>25</v>
      </c>
      <c r="FW484" t="s">
        <v>26</v>
      </c>
      <c r="FX484">
        <v>85</v>
      </c>
      <c r="FY484">
        <v>65</v>
      </c>
      <c r="GA484" t="s">
        <v>3</v>
      </c>
      <c r="GD484">
        <v>1</v>
      </c>
      <c r="GF484">
        <v>-1255865036</v>
      </c>
      <c r="GG484">
        <v>2</v>
      </c>
      <c r="GH484">
        <v>1</v>
      </c>
      <c r="GI484">
        <v>2</v>
      </c>
      <c r="GJ484">
        <v>0</v>
      </c>
      <c r="GK484">
        <v>0</v>
      </c>
      <c r="GL484">
        <f t="shared" si="383"/>
        <v>0</v>
      </c>
      <c r="GM484">
        <f t="shared" si="384"/>
        <v>67.98</v>
      </c>
      <c r="GN484">
        <f t="shared" si="385"/>
        <v>67.98</v>
      </c>
      <c r="GO484">
        <f t="shared" si="386"/>
        <v>0</v>
      </c>
      <c r="GP484">
        <f t="shared" si="387"/>
        <v>0</v>
      </c>
      <c r="GR484">
        <v>0</v>
      </c>
      <c r="GS484">
        <v>3</v>
      </c>
      <c r="GT484">
        <v>0</v>
      </c>
      <c r="GU484" t="s">
        <v>3</v>
      </c>
      <c r="GV484">
        <f t="shared" si="388"/>
        <v>0</v>
      </c>
      <c r="GW484">
        <v>1</v>
      </c>
      <c r="GX484">
        <f t="shared" si="389"/>
        <v>0</v>
      </c>
      <c r="HA484">
        <v>0</v>
      </c>
      <c r="HB484">
        <v>0</v>
      </c>
      <c r="HC484">
        <f t="shared" si="390"/>
        <v>0</v>
      </c>
      <c r="HE484" t="s">
        <v>3</v>
      </c>
      <c r="HF484" t="s">
        <v>3</v>
      </c>
      <c r="IK484">
        <v>0</v>
      </c>
    </row>
    <row r="485" spans="1:245">
      <c r="A485">
        <v>17</v>
      </c>
      <c r="B485">
        <v>1</v>
      </c>
      <c r="C485">
        <f>ROW(SmtRes!A512)</f>
        <v>512</v>
      </c>
      <c r="D485">
        <f>ROW(EtalonRes!A494)</f>
        <v>494</v>
      </c>
      <c r="E485" t="s">
        <v>55</v>
      </c>
      <c r="F485" t="s">
        <v>63</v>
      </c>
      <c r="G485" t="s">
        <v>64</v>
      </c>
      <c r="H485" t="s">
        <v>65</v>
      </c>
      <c r="I485">
        <f>ROUND(15/100,9)</f>
        <v>0.15</v>
      </c>
      <c r="J485">
        <v>0</v>
      </c>
      <c r="O485">
        <f t="shared" si="351"/>
        <v>376.5</v>
      </c>
      <c r="P485">
        <f t="shared" si="352"/>
        <v>0</v>
      </c>
      <c r="Q485">
        <f t="shared" si="353"/>
        <v>0.7</v>
      </c>
      <c r="R485">
        <f t="shared" si="354"/>
        <v>0.7</v>
      </c>
      <c r="S485">
        <f t="shared" si="355"/>
        <v>375.8</v>
      </c>
      <c r="T485">
        <f t="shared" si="356"/>
        <v>0</v>
      </c>
      <c r="U485">
        <f t="shared" si="357"/>
        <v>1.446</v>
      </c>
      <c r="V485">
        <f t="shared" si="358"/>
        <v>1.5E-3</v>
      </c>
      <c r="W485">
        <f t="shared" si="359"/>
        <v>0</v>
      </c>
      <c r="X485">
        <f t="shared" si="360"/>
        <v>271.08</v>
      </c>
      <c r="Y485">
        <f t="shared" si="361"/>
        <v>195.78</v>
      </c>
      <c r="AA485">
        <v>36401907</v>
      </c>
      <c r="AB485">
        <f t="shared" si="362"/>
        <v>75.5</v>
      </c>
      <c r="AC485">
        <f t="shared" si="363"/>
        <v>0</v>
      </c>
      <c r="AD485">
        <f t="shared" si="364"/>
        <v>0.31</v>
      </c>
      <c r="AE485">
        <f t="shared" si="365"/>
        <v>0.14000000000000001</v>
      </c>
      <c r="AF485">
        <f t="shared" si="366"/>
        <v>75.19</v>
      </c>
      <c r="AG485">
        <f t="shared" si="367"/>
        <v>0</v>
      </c>
      <c r="AH485">
        <f t="shared" si="368"/>
        <v>9.64</v>
      </c>
      <c r="AI485">
        <f t="shared" si="369"/>
        <v>0.01</v>
      </c>
      <c r="AJ485">
        <f t="shared" si="370"/>
        <v>0</v>
      </c>
      <c r="AK485">
        <v>75.5</v>
      </c>
      <c r="AL485">
        <v>0</v>
      </c>
      <c r="AM485">
        <v>0.31</v>
      </c>
      <c r="AN485">
        <v>0.14000000000000001</v>
      </c>
      <c r="AO485">
        <v>75.19</v>
      </c>
      <c r="AP485">
        <v>0</v>
      </c>
      <c r="AQ485">
        <v>9.64</v>
      </c>
      <c r="AR485">
        <v>0.01</v>
      </c>
      <c r="AS485">
        <v>0</v>
      </c>
      <c r="AT485">
        <v>72</v>
      </c>
      <c r="AU485">
        <v>52</v>
      </c>
      <c r="AV485">
        <v>1</v>
      </c>
      <c r="AW485">
        <v>1</v>
      </c>
      <c r="AZ485">
        <v>1</v>
      </c>
      <c r="BA485">
        <v>33.32</v>
      </c>
      <c r="BB485">
        <v>15.06</v>
      </c>
      <c r="BC485">
        <v>1</v>
      </c>
      <c r="BD485" t="s">
        <v>3</v>
      </c>
      <c r="BE485" t="s">
        <v>3</v>
      </c>
      <c r="BF485" t="s">
        <v>3</v>
      </c>
      <c r="BG485" t="s">
        <v>3</v>
      </c>
      <c r="BH485">
        <v>0</v>
      </c>
      <c r="BI485">
        <v>1</v>
      </c>
      <c r="BJ485" t="s">
        <v>66</v>
      </c>
      <c r="BM485">
        <v>67001</v>
      </c>
      <c r="BN485">
        <v>0</v>
      </c>
      <c r="BO485" t="s">
        <v>63</v>
      </c>
      <c r="BP485">
        <v>1</v>
      </c>
      <c r="BQ485">
        <v>6</v>
      </c>
      <c r="BR485">
        <v>0</v>
      </c>
      <c r="BS485">
        <v>33.32</v>
      </c>
      <c r="BT485">
        <v>1</v>
      </c>
      <c r="BU485">
        <v>1</v>
      </c>
      <c r="BV485">
        <v>1</v>
      </c>
      <c r="BW485">
        <v>1</v>
      </c>
      <c r="BX485">
        <v>1</v>
      </c>
      <c r="BY485" t="s">
        <v>3</v>
      </c>
      <c r="BZ485">
        <v>85</v>
      </c>
      <c r="CA485">
        <v>65</v>
      </c>
      <c r="CE485">
        <v>0</v>
      </c>
      <c r="CF485">
        <v>0</v>
      </c>
      <c r="CG485">
        <v>0</v>
      </c>
      <c r="CM485">
        <v>0</v>
      </c>
      <c r="CN485" t="s">
        <v>3</v>
      </c>
      <c r="CO485">
        <v>0</v>
      </c>
      <c r="CP485">
        <f t="shared" si="371"/>
        <v>376.5</v>
      </c>
      <c r="CQ485">
        <f t="shared" si="372"/>
        <v>0</v>
      </c>
      <c r="CR485">
        <f t="shared" si="373"/>
        <v>4.6686000000000005</v>
      </c>
      <c r="CS485">
        <f t="shared" si="374"/>
        <v>4.6648000000000005</v>
      </c>
      <c r="CT485">
        <f t="shared" si="375"/>
        <v>2505.3307999999997</v>
      </c>
      <c r="CU485">
        <f t="shared" si="376"/>
        <v>0</v>
      </c>
      <c r="CV485">
        <f t="shared" si="377"/>
        <v>9.64</v>
      </c>
      <c r="CW485">
        <f t="shared" si="378"/>
        <v>0.01</v>
      </c>
      <c r="CX485">
        <f t="shared" si="379"/>
        <v>0</v>
      </c>
      <c r="CY485">
        <f t="shared" si="380"/>
        <v>271.08</v>
      </c>
      <c r="CZ485">
        <f t="shared" si="381"/>
        <v>195.78</v>
      </c>
      <c r="DC485" t="s">
        <v>3</v>
      </c>
      <c r="DD485" t="s">
        <v>3</v>
      </c>
      <c r="DE485" t="s">
        <v>3</v>
      </c>
      <c r="DF485" t="s">
        <v>3</v>
      </c>
      <c r="DG485" t="s">
        <v>3</v>
      </c>
      <c r="DH485" t="s">
        <v>3</v>
      </c>
      <c r="DI485" t="s">
        <v>3</v>
      </c>
      <c r="DJ485" t="s">
        <v>3</v>
      </c>
      <c r="DK485" t="s">
        <v>3</v>
      </c>
      <c r="DL485" t="s">
        <v>3</v>
      </c>
      <c r="DM485" t="s">
        <v>3</v>
      </c>
      <c r="DN485">
        <v>0</v>
      </c>
      <c r="DO485">
        <v>0</v>
      </c>
      <c r="DP485">
        <v>1</v>
      </c>
      <c r="DQ485">
        <v>1</v>
      </c>
      <c r="DU485">
        <v>1003</v>
      </c>
      <c r="DV485" t="s">
        <v>65</v>
      </c>
      <c r="DW485" t="s">
        <v>65</v>
      </c>
      <c r="DX485">
        <v>100</v>
      </c>
      <c r="DZ485" t="s">
        <v>3</v>
      </c>
      <c r="EA485" t="s">
        <v>3</v>
      </c>
      <c r="EB485" t="s">
        <v>3</v>
      </c>
      <c r="EC485" t="s">
        <v>3</v>
      </c>
      <c r="EE485">
        <v>29085636</v>
      </c>
      <c r="EF485">
        <v>6</v>
      </c>
      <c r="EG485" t="s">
        <v>22</v>
      </c>
      <c r="EH485">
        <v>0</v>
      </c>
      <c r="EI485" t="s">
        <v>3</v>
      </c>
      <c r="EJ485">
        <v>1</v>
      </c>
      <c r="EK485">
        <v>67001</v>
      </c>
      <c r="EL485" t="s">
        <v>60</v>
      </c>
      <c r="EM485" t="s">
        <v>61</v>
      </c>
      <c r="EO485" t="s">
        <v>3</v>
      </c>
      <c r="EQ485">
        <v>0</v>
      </c>
      <c r="ER485">
        <v>75.5</v>
      </c>
      <c r="ES485">
        <v>0</v>
      </c>
      <c r="ET485">
        <v>0.31</v>
      </c>
      <c r="EU485">
        <v>0.14000000000000001</v>
      </c>
      <c r="EV485">
        <v>75.19</v>
      </c>
      <c r="EW485">
        <v>9.64</v>
      </c>
      <c r="EX485">
        <v>0.01</v>
      </c>
      <c r="EY485">
        <v>0</v>
      </c>
      <c r="FQ485">
        <v>0</v>
      </c>
      <c r="FR485">
        <f t="shared" si="382"/>
        <v>0</v>
      </c>
      <c r="FS485">
        <v>0</v>
      </c>
      <c r="FV485" t="s">
        <v>25</v>
      </c>
      <c r="FW485" t="s">
        <v>26</v>
      </c>
      <c r="FX485">
        <v>85</v>
      </c>
      <c r="FY485">
        <v>65</v>
      </c>
      <c r="GA485" t="s">
        <v>3</v>
      </c>
      <c r="GD485">
        <v>1</v>
      </c>
      <c r="GF485">
        <v>-1480086875</v>
      </c>
      <c r="GG485">
        <v>2</v>
      </c>
      <c r="GH485">
        <v>1</v>
      </c>
      <c r="GI485">
        <v>2</v>
      </c>
      <c r="GJ485">
        <v>0</v>
      </c>
      <c r="GK485">
        <v>0</v>
      </c>
      <c r="GL485">
        <f t="shared" si="383"/>
        <v>0</v>
      </c>
      <c r="GM485">
        <f t="shared" si="384"/>
        <v>843.36</v>
      </c>
      <c r="GN485">
        <f t="shared" si="385"/>
        <v>843.36</v>
      </c>
      <c r="GO485">
        <f t="shared" si="386"/>
        <v>0</v>
      </c>
      <c r="GP485">
        <f t="shared" si="387"/>
        <v>0</v>
      </c>
      <c r="GR485">
        <v>0</v>
      </c>
      <c r="GS485">
        <v>3</v>
      </c>
      <c r="GT485">
        <v>0</v>
      </c>
      <c r="GU485" t="s">
        <v>3</v>
      </c>
      <c r="GV485">
        <f t="shared" si="388"/>
        <v>0</v>
      </c>
      <c r="GW485">
        <v>1</v>
      </c>
      <c r="GX485">
        <f t="shared" si="389"/>
        <v>0</v>
      </c>
      <c r="HA485">
        <v>0</v>
      </c>
      <c r="HB485">
        <v>0</v>
      </c>
      <c r="HC485">
        <f t="shared" si="390"/>
        <v>0</v>
      </c>
      <c r="HE485" t="s">
        <v>3</v>
      </c>
      <c r="HF485" t="s">
        <v>3</v>
      </c>
      <c r="IK485">
        <v>0</v>
      </c>
    </row>
    <row r="486" spans="1:245">
      <c r="A486">
        <v>17</v>
      </c>
      <c r="B486">
        <v>1</v>
      </c>
      <c r="C486">
        <f>ROW(SmtRes!A515)</f>
        <v>515</v>
      </c>
      <c r="D486">
        <f>ROW(EtalonRes!A497)</f>
        <v>497</v>
      </c>
      <c r="E486" t="s">
        <v>62</v>
      </c>
      <c r="F486" t="s">
        <v>68</v>
      </c>
      <c r="G486" t="s">
        <v>69</v>
      </c>
      <c r="H486" t="s">
        <v>58</v>
      </c>
      <c r="I486">
        <f>ROUND(2/100,9)</f>
        <v>0.02</v>
      </c>
      <c r="J486">
        <v>0</v>
      </c>
      <c r="O486">
        <f t="shared" si="351"/>
        <v>96.37</v>
      </c>
      <c r="P486">
        <f t="shared" si="352"/>
        <v>0</v>
      </c>
      <c r="Q486">
        <f t="shared" si="353"/>
        <v>0.75</v>
      </c>
      <c r="R486">
        <f t="shared" si="354"/>
        <v>0.72</v>
      </c>
      <c r="S486">
        <f t="shared" si="355"/>
        <v>95.62</v>
      </c>
      <c r="T486">
        <f t="shared" si="356"/>
        <v>0</v>
      </c>
      <c r="U486">
        <f t="shared" si="357"/>
        <v>0.35780000000000001</v>
      </c>
      <c r="V486">
        <f t="shared" si="358"/>
        <v>1.6000000000000001E-3</v>
      </c>
      <c r="W486">
        <f t="shared" si="359"/>
        <v>0</v>
      </c>
      <c r="X486">
        <f t="shared" si="360"/>
        <v>69.36</v>
      </c>
      <c r="Y486">
        <f t="shared" si="361"/>
        <v>50.1</v>
      </c>
      <c r="AA486">
        <v>36401907</v>
      </c>
      <c r="AB486">
        <f t="shared" si="362"/>
        <v>145.97999999999999</v>
      </c>
      <c r="AC486">
        <f t="shared" si="363"/>
        <v>0</v>
      </c>
      <c r="AD486">
        <f t="shared" si="364"/>
        <v>2.5</v>
      </c>
      <c r="AE486">
        <f t="shared" si="365"/>
        <v>1.08</v>
      </c>
      <c r="AF486">
        <f t="shared" si="366"/>
        <v>143.47999999999999</v>
      </c>
      <c r="AG486">
        <f t="shared" si="367"/>
        <v>0</v>
      </c>
      <c r="AH486">
        <f t="shared" si="368"/>
        <v>17.89</v>
      </c>
      <c r="AI486">
        <f t="shared" si="369"/>
        <v>0.08</v>
      </c>
      <c r="AJ486">
        <f t="shared" si="370"/>
        <v>0</v>
      </c>
      <c r="AK486">
        <v>145.97999999999999</v>
      </c>
      <c r="AL486">
        <v>0</v>
      </c>
      <c r="AM486">
        <v>2.5</v>
      </c>
      <c r="AN486">
        <v>1.08</v>
      </c>
      <c r="AO486">
        <v>143.47999999999999</v>
      </c>
      <c r="AP486">
        <v>0</v>
      </c>
      <c r="AQ486">
        <v>17.89</v>
      </c>
      <c r="AR486">
        <v>0.08</v>
      </c>
      <c r="AS486">
        <v>0</v>
      </c>
      <c r="AT486">
        <v>72</v>
      </c>
      <c r="AU486">
        <v>52</v>
      </c>
      <c r="AV486">
        <v>1</v>
      </c>
      <c r="AW486">
        <v>1</v>
      </c>
      <c r="AZ486">
        <v>1</v>
      </c>
      <c r="BA486">
        <v>33.32</v>
      </c>
      <c r="BB486">
        <v>14.94</v>
      </c>
      <c r="BC486">
        <v>1</v>
      </c>
      <c r="BD486" t="s">
        <v>3</v>
      </c>
      <c r="BE486" t="s">
        <v>3</v>
      </c>
      <c r="BF486" t="s">
        <v>3</v>
      </c>
      <c r="BG486" t="s">
        <v>3</v>
      </c>
      <c r="BH486">
        <v>0</v>
      </c>
      <c r="BI486">
        <v>1</v>
      </c>
      <c r="BJ486" t="s">
        <v>70</v>
      </c>
      <c r="BM486">
        <v>67001</v>
      </c>
      <c r="BN486">
        <v>0</v>
      </c>
      <c r="BO486" t="s">
        <v>68</v>
      </c>
      <c r="BP486">
        <v>1</v>
      </c>
      <c r="BQ486">
        <v>6</v>
      </c>
      <c r="BR486">
        <v>0</v>
      </c>
      <c r="BS486">
        <v>33.32</v>
      </c>
      <c r="BT486">
        <v>1</v>
      </c>
      <c r="BU486">
        <v>1</v>
      </c>
      <c r="BV486">
        <v>1</v>
      </c>
      <c r="BW486">
        <v>1</v>
      </c>
      <c r="BX486">
        <v>1</v>
      </c>
      <c r="BY486" t="s">
        <v>3</v>
      </c>
      <c r="BZ486">
        <v>85</v>
      </c>
      <c r="CA486">
        <v>65</v>
      </c>
      <c r="CE486">
        <v>0</v>
      </c>
      <c r="CF486">
        <v>0</v>
      </c>
      <c r="CG486">
        <v>0</v>
      </c>
      <c r="CM486">
        <v>0</v>
      </c>
      <c r="CN486" t="s">
        <v>3</v>
      </c>
      <c r="CO486">
        <v>0</v>
      </c>
      <c r="CP486">
        <f t="shared" si="371"/>
        <v>96.37</v>
      </c>
      <c r="CQ486">
        <f t="shared" si="372"/>
        <v>0</v>
      </c>
      <c r="CR486">
        <f t="shared" si="373"/>
        <v>37.35</v>
      </c>
      <c r="CS486">
        <f t="shared" si="374"/>
        <v>35.985600000000005</v>
      </c>
      <c r="CT486">
        <f t="shared" si="375"/>
        <v>4780.7536</v>
      </c>
      <c r="CU486">
        <f t="shared" si="376"/>
        <v>0</v>
      </c>
      <c r="CV486">
        <f t="shared" si="377"/>
        <v>17.89</v>
      </c>
      <c r="CW486">
        <f t="shared" si="378"/>
        <v>0.08</v>
      </c>
      <c r="CX486">
        <f t="shared" si="379"/>
        <v>0</v>
      </c>
      <c r="CY486">
        <f t="shared" si="380"/>
        <v>69.364800000000002</v>
      </c>
      <c r="CZ486">
        <f t="shared" si="381"/>
        <v>50.096800000000002</v>
      </c>
      <c r="DC486" t="s">
        <v>3</v>
      </c>
      <c r="DD486" t="s">
        <v>3</v>
      </c>
      <c r="DE486" t="s">
        <v>3</v>
      </c>
      <c r="DF486" t="s">
        <v>3</v>
      </c>
      <c r="DG486" t="s">
        <v>3</v>
      </c>
      <c r="DH486" t="s">
        <v>3</v>
      </c>
      <c r="DI486" t="s">
        <v>3</v>
      </c>
      <c r="DJ486" t="s">
        <v>3</v>
      </c>
      <c r="DK486" t="s">
        <v>3</v>
      </c>
      <c r="DL486" t="s">
        <v>3</v>
      </c>
      <c r="DM486" t="s">
        <v>3</v>
      </c>
      <c r="DN486">
        <v>0</v>
      </c>
      <c r="DO486">
        <v>0</v>
      </c>
      <c r="DP486">
        <v>1</v>
      </c>
      <c r="DQ486">
        <v>1</v>
      </c>
      <c r="DU486">
        <v>1010</v>
      </c>
      <c r="DV486" t="s">
        <v>58</v>
      </c>
      <c r="DW486" t="s">
        <v>58</v>
      </c>
      <c r="DX486">
        <v>100</v>
      </c>
      <c r="DZ486" t="s">
        <v>3</v>
      </c>
      <c r="EA486" t="s">
        <v>3</v>
      </c>
      <c r="EB486" t="s">
        <v>3</v>
      </c>
      <c r="EC486" t="s">
        <v>3</v>
      </c>
      <c r="EE486">
        <v>29085636</v>
      </c>
      <c r="EF486">
        <v>6</v>
      </c>
      <c r="EG486" t="s">
        <v>22</v>
      </c>
      <c r="EH486">
        <v>0</v>
      </c>
      <c r="EI486" t="s">
        <v>3</v>
      </c>
      <c r="EJ486">
        <v>1</v>
      </c>
      <c r="EK486">
        <v>67001</v>
      </c>
      <c r="EL486" t="s">
        <v>60</v>
      </c>
      <c r="EM486" t="s">
        <v>61</v>
      </c>
      <c r="EO486" t="s">
        <v>3</v>
      </c>
      <c r="EQ486">
        <v>0</v>
      </c>
      <c r="ER486">
        <v>145.97999999999999</v>
      </c>
      <c r="ES486">
        <v>0</v>
      </c>
      <c r="ET486">
        <v>2.5</v>
      </c>
      <c r="EU486">
        <v>1.08</v>
      </c>
      <c r="EV486">
        <v>143.47999999999999</v>
      </c>
      <c r="EW486">
        <v>17.89</v>
      </c>
      <c r="EX486">
        <v>0.08</v>
      </c>
      <c r="EY486">
        <v>0</v>
      </c>
      <c r="FQ486">
        <v>0</v>
      </c>
      <c r="FR486">
        <f t="shared" si="382"/>
        <v>0</v>
      </c>
      <c r="FS486">
        <v>0</v>
      </c>
      <c r="FV486" t="s">
        <v>25</v>
      </c>
      <c r="FW486" t="s">
        <v>26</v>
      </c>
      <c r="FX486">
        <v>85</v>
      </c>
      <c r="FY486">
        <v>65</v>
      </c>
      <c r="GA486" t="s">
        <v>3</v>
      </c>
      <c r="GD486">
        <v>1</v>
      </c>
      <c r="GF486">
        <v>1945260508</v>
      </c>
      <c r="GG486">
        <v>2</v>
      </c>
      <c r="GH486">
        <v>1</v>
      </c>
      <c r="GI486">
        <v>2</v>
      </c>
      <c r="GJ486">
        <v>0</v>
      </c>
      <c r="GK486">
        <v>0</v>
      </c>
      <c r="GL486">
        <f t="shared" si="383"/>
        <v>0</v>
      </c>
      <c r="GM486">
        <f t="shared" si="384"/>
        <v>215.83</v>
      </c>
      <c r="GN486">
        <f t="shared" si="385"/>
        <v>215.83</v>
      </c>
      <c r="GO486">
        <f t="shared" si="386"/>
        <v>0</v>
      </c>
      <c r="GP486">
        <f t="shared" si="387"/>
        <v>0</v>
      </c>
      <c r="GR486">
        <v>0</v>
      </c>
      <c r="GS486">
        <v>3</v>
      </c>
      <c r="GT486">
        <v>0</v>
      </c>
      <c r="GU486" t="s">
        <v>3</v>
      </c>
      <c r="GV486">
        <f t="shared" si="388"/>
        <v>0</v>
      </c>
      <c r="GW486">
        <v>1</v>
      </c>
      <c r="GX486">
        <f t="shared" si="389"/>
        <v>0</v>
      </c>
      <c r="HA486">
        <v>0</v>
      </c>
      <c r="HB486">
        <v>0</v>
      </c>
      <c r="HC486">
        <f t="shared" si="390"/>
        <v>0</v>
      </c>
      <c r="HE486" t="s">
        <v>3</v>
      </c>
      <c r="HF486" t="s">
        <v>3</v>
      </c>
      <c r="IK486">
        <v>0</v>
      </c>
    </row>
    <row r="487" spans="1:245">
      <c r="A487">
        <v>17</v>
      </c>
      <c r="B487">
        <v>1</v>
      </c>
      <c r="C487">
        <f>ROW(SmtRes!A520)</f>
        <v>520</v>
      </c>
      <c r="D487">
        <f>ROW(EtalonRes!A502)</f>
        <v>502</v>
      </c>
      <c r="E487" t="s">
        <v>67</v>
      </c>
      <c r="F487" t="s">
        <v>42</v>
      </c>
      <c r="G487" t="s">
        <v>43</v>
      </c>
      <c r="H487" t="s">
        <v>44</v>
      </c>
      <c r="I487">
        <f>ROUND(2/100,9)</f>
        <v>0.02</v>
      </c>
      <c r="J487">
        <v>0</v>
      </c>
      <c r="O487">
        <f t="shared" si="351"/>
        <v>1001.89</v>
      </c>
      <c r="P487">
        <f t="shared" si="352"/>
        <v>0</v>
      </c>
      <c r="Q487">
        <f t="shared" si="353"/>
        <v>43.61</v>
      </c>
      <c r="R487">
        <f t="shared" si="354"/>
        <v>26.62</v>
      </c>
      <c r="S487">
        <f t="shared" si="355"/>
        <v>958.28</v>
      </c>
      <c r="T487">
        <f t="shared" si="356"/>
        <v>0</v>
      </c>
      <c r="U487">
        <f t="shared" si="357"/>
        <v>3.5860000000000003</v>
      </c>
      <c r="V487">
        <f t="shared" si="358"/>
        <v>7.9400000000000012E-2</v>
      </c>
      <c r="W487">
        <f t="shared" si="359"/>
        <v>0</v>
      </c>
      <c r="X487">
        <f t="shared" si="360"/>
        <v>689.43</v>
      </c>
      <c r="Y487">
        <f t="shared" si="361"/>
        <v>492.45</v>
      </c>
      <c r="AA487">
        <v>36401907</v>
      </c>
      <c r="AB487">
        <f t="shared" si="362"/>
        <v>1634.97</v>
      </c>
      <c r="AC487">
        <f t="shared" si="363"/>
        <v>0</v>
      </c>
      <c r="AD487">
        <f t="shared" si="364"/>
        <v>196.98</v>
      </c>
      <c r="AE487">
        <f t="shared" si="365"/>
        <v>39.94</v>
      </c>
      <c r="AF487">
        <f t="shared" si="366"/>
        <v>1437.99</v>
      </c>
      <c r="AG487">
        <f t="shared" si="367"/>
        <v>0</v>
      </c>
      <c r="AH487">
        <f t="shared" si="368"/>
        <v>179.3</v>
      </c>
      <c r="AI487">
        <f t="shared" si="369"/>
        <v>3.97</v>
      </c>
      <c r="AJ487">
        <f t="shared" si="370"/>
        <v>0</v>
      </c>
      <c r="AK487">
        <v>1634.97</v>
      </c>
      <c r="AL487">
        <v>0</v>
      </c>
      <c r="AM487">
        <v>196.98</v>
      </c>
      <c r="AN487">
        <v>39.94</v>
      </c>
      <c r="AO487">
        <v>1437.99</v>
      </c>
      <c r="AP487">
        <v>0</v>
      </c>
      <c r="AQ487">
        <v>179.3</v>
      </c>
      <c r="AR487">
        <v>3.97</v>
      </c>
      <c r="AS487">
        <v>0</v>
      </c>
      <c r="AT487">
        <v>70</v>
      </c>
      <c r="AU487">
        <v>50</v>
      </c>
      <c r="AV487">
        <v>1</v>
      </c>
      <c r="AW487">
        <v>1</v>
      </c>
      <c r="AZ487">
        <v>1</v>
      </c>
      <c r="BA487">
        <v>33.32</v>
      </c>
      <c r="BB487">
        <v>11.07</v>
      </c>
      <c r="BC487">
        <v>1</v>
      </c>
      <c r="BD487" t="s">
        <v>3</v>
      </c>
      <c r="BE487" t="s">
        <v>3</v>
      </c>
      <c r="BF487" t="s">
        <v>3</v>
      </c>
      <c r="BG487" t="s">
        <v>3</v>
      </c>
      <c r="BH487">
        <v>0</v>
      </c>
      <c r="BI487">
        <v>1</v>
      </c>
      <c r="BJ487" t="s">
        <v>45</v>
      </c>
      <c r="BM487">
        <v>56001</v>
      </c>
      <c r="BN487">
        <v>0</v>
      </c>
      <c r="BO487" t="s">
        <v>42</v>
      </c>
      <c r="BP487">
        <v>1</v>
      </c>
      <c r="BQ487">
        <v>6</v>
      </c>
      <c r="BR487">
        <v>0</v>
      </c>
      <c r="BS487">
        <v>33.32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3</v>
      </c>
      <c r="BZ487">
        <v>82</v>
      </c>
      <c r="CA487">
        <v>62</v>
      </c>
      <c r="CE487">
        <v>0</v>
      </c>
      <c r="CF487">
        <v>0</v>
      </c>
      <c r="CG487">
        <v>0</v>
      </c>
      <c r="CM487">
        <v>0</v>
      </c>
      <c r="CN487" t="s">
        <v>3</v>
      </c>
      <c r="CO487">
        <v>0</v>
      </c>
      <c r="CP487">
        <f t="shared" si="371"/>
        <v>1001.89</v>
      </c>
      <c r="CQ487">
        <f t="shared" si="372"/>
        <v>0</v>
      </c>
      <c r="CR487">
        <f t="shared" si="373"/>
        <v>2180.5686000000001</v>
      </c>
      <c r="CS487">
        <f t="shared" si="374"/>
        <v>1330.8008</v>
      </c>
      <c r="CT487">
        <f t="shared" si="375"/>
        <v>47913.826800000003</v>
      </c>
      <c r="CU487">
        <f t="shared" si="376"/>
        <v>0</v>
      </c>
      <c r="CV487">
        <f t="shared" si="377"/>
        <v>179.3</v>
      </c>
      <c r="CW487">
        <f t="shared" si="378"/>
        <v>3.97</v>
      </c>
      <c r="CX487">
        <f t="shared" si="379"/>
        <v>0</v>
      </c>
      <c r="CY487">
        <f t="shared" si="380"/>
        <v>689.43</v>
      </c>
      <c r="CZ487">
        <f t="shared" si="381"/>
        <v>492.45</v>
      </c>
      <c r="DC487" t="s">
        <v>3</v>
      </c>
      <c r="DD487" t="s">
        <v>3</v>
      </c>
      <c r="DE487" t="s">
        <v>3</v>
      </c>
      <c r="DF487" t="s">
        <v>3</v>
      </c>
      <c r="DG487" t="s">
        <v>3</v>
      </c>
      <c r="DH487" t="s">
        <v>3</v>
      </c>
      <c r="DI487" t="s">
        <v>3</v>
      </c>
      <c r="DJ487" t="s">
        <v>3</v>
      </c>
      <c r="DK487" t="s">
        <v>3</v>
      </c>
      <c r="DL487" t="s">
        <v>3</v>
      </c>
      <c r="DM487" t="s">
        <v>3</v>
      </c>
      <c r="DN487">
        <v>0</v>
      </c>
      <c r="DO487">
        <v>0</v>
      </c>
      <c r="DP487">
        <v>1</v>
      </c>
      <c r="DQ487">
        <v>1</v>
      </c>
      <c r="DU487">
        <v>1013</v>
      </c>
      <c r="DV487" t="s">
        <v>44</v>
      </c>
      <c r="DW487" t="s">
        <v>44</v>
      </c>
      <c r="DX487">
        <v>1</v>
      </c>
      <c r="DZ487" t="s">
        <v>3</v>
      </c>
      <c r="EA487" t="s">
        <v>3</v>
      </c>
      <c r="EB487" t="s">
        <v>3</v>
      </c>
      <c r="EC487" t="s">
        <v>3</v>
      </c>
      <c r="EE487">
        <v>29085589</v>
      </c>
      <c r="EF487">
        <v>6</v>
      </c>
      <c r="EG487" t="s">
        <v>22</v>
      </c>
      <c r="EH487">
        <v>0</v>
      </c>
      <c r="EI487" t="s">
        <v>3</v>
      </c>
      <c r="EJ487">
        <v>1</v>
      </c>
      <c r="EK487">
        <v>56001</v>
      </c>
      <c r="EL487" t="s">
        <v>46</v>
      </c>
      <c r="EM487" t="s">
        <v>47</v>
      </c>
      <c r="EO487" t="s">
        <v>3</v>
      </c>
      <c r="EQ487">
        <v>0</v>
      </c>
      <c r="ER487">
        <v>1634.97</v>
      </c>
      <c r="ES487">
        <v>0</v>
      </c>
      <c r="ET487">
        <v>196.98</v>
      </c>
      <c r="EU487">
        <v>39.94</v>
      </c>
      <c r="EV487">
        <v>1437.99</v>
      </c>
      <c r="EW487">
        <v>179.3</v>
      </c>
      <c r="EX487">
        <v>3.97</v>
      </c>
      <c r="EY487">
        <v>0</v>
      </c>
      <c r="FQ487">
        <v>0</v>
      </c>
      <c r="FR487">
        <f t="shared" si="382"/>
        <v>0</v>
      </c>
      <c r="FS487">
        <v>0</v>
      </c>
      <c r="FV487" t="s">
        <v>25</v>
      </c>
      <c r="FW487" t="s">
        <v>26</v>
      </c>
      <c r="FX487">
        <v>82</v>
      </c>
      <c r="FY487">
        <v>62</v>
      </c>
      <c r="GA487" t="s">
        <v>3</v>
      </c>
      <c r="GD487">
        <v>1</v>
      </c>
      <c r="GF487">
        <v>395004222</v>
      </c>
      <c r="GG487">
        <v>2</v>
      </c>
      <c r="GH487">
        <v>1</v>
      </c>
      <c r="GI487">
        <v>2</v>
      </c>
      <c r="GJ487">
        <v>0</v>
      </c>
      <c r="GK487">
        <v>0</v>
      </c>
      <c r="GL487">
        <f t="shared" si="383"/>
        <v>0</v>
      </c>
      <c r="GM487">
        <f t="shared" si="384"/>
        <v>2183.77</v>
      </c>
      <c r="GN487">
        <f t="shared" si="385"/>
        <v>2183.77</v>
      </c>
      <c r="GO487">
        <f t="shared" si="386"/>
        <v>0</v>
      </c>
      <c r="GP487">
        <f t="shared" si="387"/>
        <v>0</v>
      </c>
      <c r="GR487">
        <v>0</v>
      </c>
      <c r="GS487">
        <v>3</v>
      </c>
      <c r="GT487">
        <v>0</v>
      </c>
      <c r="GU487" t="s">
        <v>3</v>
      </c>
      <c r="GV487">
        <f t="shared" si="388"/>
        <v>0</v>
      </c>
      <c r="GW487">
        <v>1</v>
      </c>
      <c r="GX487">
        <f t="shared" si="389"/>
        <v>0</v>
      </c>
      <c r="HA487">
        <v>0</v>
      </c>
      <c r="HB487">
        <v>0</v>
      </c>
      <c r="HC487">
        <f t="shared" si="390"/>
        <v>0</v>
      </c>
      <c r="HE487" t="s">
        <v>3</v>
      </c>
      <c r="HF487" t="s">
        <v>3</v>
      </c>
      <c r="IK487">
        <v>0</v>
      </c>
    </row>
    <row r="488" spans="1:245">
      <c r="A488">
        <v>18</v>
      </c>
      <c r="B488">
        <v>1</v>
      </c>
      <c r="C488">
        <v>520</v>
      </c>
      <c r="E488" t="s">
        <v>262</v>
      </c>
      <c r="F488" t="s">
        <v>28</v>
      </c>
      <c r="G488" t="s">
        <v>29</v>
      </c>
      <c r="H488" t="s">
        <v>30</v>
      </c>
      <c r="I488">
        <f>I487*J488</f>
        <v>0.21</v>
      </c>
      <c r="J488">
        <v>10.5</v>
      </c>
      <c r="O488">
        <f t="shared" si="351"/>
        <v>0</v>
      </c>
      <c r="P488">
        <f t="shared" si="352"/>
        <v>0</v>
      </c>
      <c r="Q488">
        <f t="shared" si="353"/>
        <v>0</v>
      </c>
      <c r="R488">
        <f t="shared" si="354"/>
        <v>0</v>
      </c>
      <c r="S488">
        <f t="shared" si="355"/>
        <v>0</v>
      </c>
      <c r="T488">
        <f t="shared" si="356"/>
        <v>0</v>
      </c>
      <c r="U488">
        <f t="shared" si="357"/>
        <v>0</v>
      </c>
      <c r="V488">
        <f t="shared" si="358"/>
        <v>0</v>
      </c>
      <c r="W488">
        <f t="shared" si="359"/>
        <v>0</v>
      </c>
      <c r="X488">
        <f t="shared" si="360"/>
        <v>0</v>
      </c>
      <c r="Y488">
        <f t="shared" si="361"/>
        <v>0</v>
      </c>
      <c r="AA488">
        <v>36401907</v>
      </c>
      <c r="AB488">
        <f t="shared" si="362"/>
        <v>0</v>
      </c>
      <c r="AC488">
        <f t="shared" si="363"/>
        <v>0</v>
      </c>
      <c r="AD488">
        <f t="shared" si="364"/>
        <v>0</v>
      </c>
      <c r="AE488">
        <f t="shared" si="365"/>
        <v>0</v>
      </c>
      <c r="AF488">
        <f t="shared" si="366"/>
        <v>0</v>
      </c>
      <c r="AG488">
        <f t="shared" si="367"/>
        <v>0</v>
      </c>
      <c r="AH488">
        <f t="shared" si="368"/>
        <v>0</v>
      </c>
      <c r="AI488">
        <f t="shared" si="369"/>
        <v>0</v>
      </c>
      <c r="AJ488">
        <f t="shared" si="370"/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1</v>
      </c>
      <c r="AW488">
        <v>1</v>
      </c>
      <c r="AZ488">
        <v>1</v>
      </c>
      <c r="BA488">
        <v>1</v>
      </c>
      <c r="BB488">
        <v>1</v>
      </c>
      <c r="BC488">
        <v>1</v>
      </c>
      <c r="BD488" t="s">
        <v>3</v>
      </c>
      <c r="BE488" t="s">
        <v>3</v>
      </c>
      <c r="BF488" t="s">
        <v>3</v>
      </c>
      <c r="BG488" t="s">
        <v>3</v>
      </c>
      <c r="BH488">
        <v>3</v>
      </c>
      <c r="BI488">
        <v>2</v>
      </c>
      <c r="BJ488" t="s">
        <v>31</v>
      </c>
      <c r="BM488">
        <v>500002</v>
      </c>
      <c r="BN488">
        <v>0</v>
      </c>
      <c r="BO488" t="s">
        <v>3</v>
      </c>
      <c r="BP488">
        <v>0</v>
      </c>
      <c r="BQ488">
        <v>12</v>
      </c>
      <c r="BR488">
        <v>0</v>
      </c>
      <c r="BS488">
        <v>1</v>
      </c>
      <c r="BT488">
        <v>1</v>
      </c>
      <c r="BU488">
        <v>1</v>
      </c>
      <c r="BV488">
        <v>1</v>
      </c>
      <c r="BW488">
        <v>1</v>
      </c>
      <c r="BX488">
        <v>1</v>
      </c>
      <c r="BY488" t="s">
        <v>3</v>
      </c>
      <c r="BZ488">
        <v>0</v>
      </c>
      <c r="CA488">
        <v>0</v>
      </c>
      <c r="CE488">
        <v>0</v>
      </c>
      <c r="CF488">
        <v>0</v>
      </c>
      <c r="CG488">
        <v>0</v>
      </c>
      <c r="CM488">
        <v>0</v>
      </c>
      <c r="CN488" t="s">
        <v>3</v>
      </c>
      <c r="CO488">
        <v>0</v>
      </c>
      <c r="CP488">
        <f t="shared" si="371"/>
        <v>0</v>
      </c>
      <c r="CQ488">
        <f t="shared" si="372"/>
        <v>0</v>
      </c>
      <c r="CR488">
        <f t="shared" si="373"/>
        <v>0</v>
      </c>
      <c r="CS488">
        <f t="shared" si="374"/>
        <v>0</v>
      </c>
      <c r="CT488">
        <f t="shared" si="375"/>
        <v>0</v>
      </c>
      <c r="CU488">
        <f t="shared" si="376"/>
        <v>0</v>
      </c>
      <c r="CV488">
        <f t="shared" si="377"/>
        <v>0</v>
      </c>
      <c r="CW488">
        <f t="shared" si="378"/>
        <v>0</v>
      </c>
      <c r="CX488">
        <f t="shared" si="379"/>
        <v>0</v>
      </c>
      <c r="CY488">
        <f t="shared" si="380"/>
        <v>0</v>
      </c>
      <c r="CZ488">
        <f t="shared" si="381"/>
        <v>0</v>
      </c>
      <c r="DC488" t="s">
        <v>3</v>
      </c>
      <c r="DD488" t="s">
        <v>3</v>
      </c>
      <c r="DE488" t="s">
        <v>3</v>
      </c>
      <c r="DF488" t="s">
        <v>3</v>
      </c>
      <c r="DG488" t="s">
        <v>3</v>
      </c>
      <c r="DH488" t="s">
        <v>3</v>
      </c>
      <c r="DI488" t="s">
        <v>3</v>
      </c>
      <c r="DJ488" t="s">
        <v>3</v>
      </c>
      <c r="DK488" t="s">
        <v>3</v>
      </c>
      <c r="DL488" t="s">
        <v>3</v>
      </c>
      <c r="DM488" t="s">
        <v>3</v>
      </c>
      <c r="DN488">
        <v>0</v>
      </c>
      <c r="DO488">
        <v>0</v>
      </c>
      <c r="DP488">
        <v>1</v>
      </c>
      <c r="DQ488">
        <v>1</v>
      </c>
      <c r="DU488">
        <v>1009</v>
      </c>
      <c r="DV488" t="s">
        <v>30</v>
      </c>
      <c r="DW488" t="s">
        <v>30</v>
      </c>
      <c r="DX488">
        <v>1000</v>
      </c>
      <c r="DZ488" t="s">
        <v>3</v>
      </c>
      <c r="EA488" t="s">
        <v>3</v>
      </c>
      <c r="EB488" t="s">
        <v>3</v>
      </c>
      <c r="EC488" t="s">
        <v>3</v>
      </c>
      <c r="EE488">
        <v>29085444</v>
      </c>
      <c r="EF488">
        <v>12</v>
      </c>
      <c r="EG488" t="s">
        <v>32</v>
      </c>
      <c r="EH488">
        <v>0</v>
      </c>
      <c r="EI488" t="s">
        <v>3</v>
      </c>
      <c r="EJ488">
        <v>2</v>
      </c>
      <c r="EK488">
        <v>500002</v>
      </c>
      <c r="EL488" t="s">
        <v>33</v>
      </c>
      <c r="EM488" t="s">
        <v>34</v>
      </c>
      <c r="EO488" t="s">
        <v>3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FQ488">
        <v>0</v>
      </c>
      <c r="FR488">
        <f t="shared" si="382"/>
        <v>0</v>
      </c>
      <c r="FS488">
        <v>0</v>
      </c>
      <c r="FX488">
        <v>0</v>
      </c>
      <c r="FY488">
        <v>0</v>
      </c>
      <c r="GA488" t="s">
        <v>3</v>
      </c>
      <c r="GD488">
        <v>1</v>
      </c>
      <c r="GF488">
        <v>-304821490</v>
      </c>
      <c r="GG488">
        <v>2</v>
      </c>
      <c r="GH488">
        <v>1</v>
      </c>
      <c r="GI488">
        <v>-2</v>
      </c>
      <c r="GJ488">
        <v>0</v>
      </c>
      <c r="GK488">
        <v>0</v>
      </c>
      <c r="GL488">
        <f t="shared" si="383"/>
        <v>0</v>
      </c>
      <c r="GM488">
        <f t="shared" si="384"/>
        <v>0</v>
      </c>
      <c r="GN488">
        <f t="shared" si="385"/>
        <v>0</v>
      </c>
      <c r="GO488">
        <f t="shared" si="386"/>
        <v>0</v>
      </c>
      <c r="GP488">
        <f t="shared" si="387"/>
        <v>0</v>
      </c>
      <c r="GR488">
        <v>0</v>
      </c>
      <c r="GS488">
        <v>3</v>
      </c>
      <c r="GT488">
        <v>0</v>
      </c>
      <c r="GU488" t="s">
        <v>3</v>
      </c>
      <c r="GV488">
        <f t="shared" si="388"/>
        <v>0</v>
      </c>
      <c r="GW488">
        <v>1</v>
      </c>
      <c r="GX488">
        <f t="shared" si="389"/>
        <v>0</v>
      </c>
      <c r="HA488">
        <v>0</v>
      </c>
      <c r="HB488">
        <v>0</v>
      </c>
      <c r="HC488">
        <f t="shared" si="390"/>
        <v>0</v>
      </c>
      <c r="HE488" t="s">
        <v>3</v>
      </c>
      <c r="HF488" t="s">
        <v>3</v>
      </c>
      <c r="IK488">
        <v>0</v>
      </c>
    </row>
    <row r="490" spans="1:245">
      <c r="A490" s="2">
        <v>51</v>
      </c>
      <c r="B490" s="2">
        <f>B474</f>
        <v>1</v>
      </c>
      <c r="C490" s="2">
        <f>A474</f>
        <v>5</v>
      </c>
      <c r="D490" s="2">
        <f>ROW(A474)</f>
        <v>474</v>
      </c>
      <c r="E490" s="2"/>
      <c r="F490" s="2" t="str">
        <f>IF(F474&lt;&gt;"",F474,"")</f>
        <v>Новый подраздел</v>
      </c>
      <c r="G490" s="2" t="str">
        <f>IF(G474&lt;&gt;"",G474,"")</f>
        <v>демонтаж</v>
      </c>
      <c r="H490" s="2">
        <v>0</v>
      </c>
      <c r="I490" s="2"/>
      <c r="J490" s="2"/>
      <c r="K490" s="2"/>
      <c r="L490" s="2"/>
      <c r="M490" s="2"/>
      <c r="N490" s="2"/>
      <c r="O490" s="2">
        <f t="shared" ref="O490:T490" si="391">ROUND(AB490,2)</f>
        <v>2388.75</v>
      </c>
      <c r="P490" s="2">
        <f t="shared" si="391"/>
        <v>0</v>
      </c>
      <c r="Q490" s="2">
        <f t="shared" si="391"/>
        <v>53.73</v>
      </c>
      <c r="R490" s="2">
        <f t="shared" si="391"/>
        <v>36.43</v>
      </c>
      <c r="S490" s="2">
        <f t="shared" si="391"/>
        <v>2335.02</v>
      </c>
      <c r="T490" s="2">
        <f t="shared" si="391"/>
        <v>0</v>
      </c>
      <c r="U490" s="2">
        <f>AH490</f>
        <v>8.8730800000000016</v>
      </c>
      <c r="V490" s="2">
        <f>AI490</f>
        <v>0.10109000000000001</v>
      </c>
      <c r="W490" s="2">
        <f>ROUND(AJ490,2)</f>
        <v>0</v>
      </c>
      <c r="X490" s="2">
        <f>ROUND(AK490,2)</f>
        <v>1652.4</v>
      </c>
      <c r="Y490" s="2">
        <f>ROUND(AL490,2)</f>
        <v>1231.1199999999999</v>
      </c>
      <c r="Z490" s="2"/>
      <c r="AA490" s="2"/>
      <c r="AB490" s="2">
        <f>ROUND(SUMIF(AA478:AA488,"=36401907",O478:O488),2)</f>
        <v>2388.75</v>
      </c>
      <c r="AC490" s="2">
        <f>ROUND(SUMIF(AA478:AA488,"=36401907",P478:P488),2)</f>
        <v>0</v>
      </c>
      <c r="AD490" s="2">
        <f>ROUND(SUMIF(AA478:AA488,"=36401907",Q478:Q488),2)</f>
        <v>53.73</v>
      </c>
      <c r="AE490" s="2">
        <f>ROUND(SUMIF(AA478:AA488,"=36401907",R478:R488),2)</f>
        <v>36.43</v>
      </c>
      <c r="AF490" s="2">
        <f>ROUND(SUMIF(AA478:AA488,"=36401907",S478:S488),2)</f>
        <v>2335.02</v>
      </c>
      <c r="AG490" s="2">
        <f>ROUND(SUMIF(AA478:AA488,"=36401907",T478:T488),2)</f>
        <v>0</v>
      </c>
      <c r="AH490" s="2">
        <f>SUMIF(AA478:AA488,"=36401907",U478:U488)</f>
        <v>8.8730800000000016</v>
      </c>
      <c r="AI490" s="2">
        <f>SUMIF(AA478:AA488,"=36401907",V478:V488)</f>
        <v>0.10109000000000001</v>
      </c>
      <c r="AJ490" s="2">
        <f>ROUND(SUMIF(AA478:AA488,"=36401907",W478:W488),2)</f>
        <v>0</v>
      </c>
      <c r="AK490" s="2">
        <f>ROUND(SUMIF(AA478:AA488,"=36401907",X478:X488),2)</f>
        <v>1652.4</v>
      </c>
      <c r="AL490" s="2">
        <f>ROUND(SUMIF(AA478:AA488,"=36401907",Y478:Y488),2)</f>
        <v>1231.1199999999999</v>
      </c>
      <c r="AM490" s="2"/>
      <c r="AN490" s="2"/>
      <c r="AO490" s="2">
        <f t="shared" ref="AO490:BD490" si="392">ROUND(BX490,2)</f>
        <v>0</v>
      </c>
      <c r="AP490" s="2">
        <f t="shared" si="392"/>
        <v>0</v>
      </c>
      <c r="AQ490" s="2">
        <f t="shared" si="392"/>
        <v>0</v>
      </c>
      <c r="AR490" s="2">
        <f t="shared" si="392"/>
        <v>5272.27</v>
      </c>
      <c r="AS490" s="2">
        <f t="shared" si="392"/>
        <v>5272.27</v>
      </c>
      <c r="AT490" s="2">
        <f t="shared" si="392"/>
        <v>0</v>
      </c>
      <c r="AU490" s="2">
        <f t="shared" si="392"/>
        <v>0</v>
      </c>
      <c r="AV490" s="2">
        <f t="shared" si="392"/>
        <v>0</v>
      </c>
      <c r="AW490" s="2">
        <f t="shared" si="392"/>
        <v>0</v>
      </c>
      <c r="AX490" s="2">
        <f t="shared" si="392"/>
        <v>0</v>
      </c>
      <c r="AY490" s="2">
        <f t="shared" si="392"/>
        <v>0</v>
      </c>
      <c r="AZ490" s="2">
        <f t="shared" si="392"/>
        <v>0</v>
      </c>
      <c r="BA490" s="2">
        <f t="shared" si="392"/>
        <v>0</v>
      </c>
      <c r="BB490" s="2">
        <f t="shared" si="392"/>
        <v>0</v>
      </c>
      <c r="BC490" s="2">
        <f t="shared" si="392"/>
        <v>0</v>
      </c>
      <c r="BD490" s="2">
        <f t="shared" si="392"/>
        <v>0</v>
      </c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>
        <f>ROUND(SUMIF(AA478:AA488,"=36401907",FQ478:FQ488),2)</f>
        <v>0</v>
      </c>
      <c r="BY490" s="2">
        <f>ROUND(SUMIF(AA478:AA488,"=36401907",FR478:FR488),2)</f>
        <v>0</v>
      </c>
      <c r="BZ490" s="2">
        <f>ROUND(SUMIF(AA478:AA488,"=36401907",GL478:GL488),2)</f>
        <v>0</v>
      </c>
      <c r="CA490" s="2">
        <f>ROUND(SUMIF(AA478:AA488,"=36401907",GM478:GM488),2)</f>
        <v>5272.27</v>
      </c>
      <c r="CB490" s="2">
        <f>ROUND(SUMIF(AA478:AA488,"=36401907",GN478:GN488),2)</f>
        <v>5272.27</v>
      </c>
      <c r="CC490" s="2">
        <f>ROUND(SUMIF(AA478:AA488,"=36401907",GO478:GO488),2)</f>
        <v>0</v>
      </c>
      <c r="CD490" s="2">
        <f>ROUND(SUMIF(AA478:AA488,"=36401907",GP478:GP488),2)</f>
        <v>0</v>
      </c>
      <c r="CE490" s="2">
        <f>AC490-BX490</f>
        <v>0</v>
      </c>
      <c r="CF490" s="2">
        <f>AC490-BY490</f>
        <v>0</v>
      </c>
      <c r="CG490" s="2">
        <f>BX490-BZ490</f>
        <v>0</v>
      </c>
      <c r="CH490" s="2">
        <f>AC490-BX490-BY490+BZ490</f>
        <v>0</v>
      </c>
      <c r="CI490" s="2">
        <f>BY490-BZ490</f>
        <v>0</v>
      </c>
      <c r="CJ490" s="2">
        <f>ROUND(SUMIF(AA478:AA488,"=36401907",GX478:GX488),2)</f>
        <v>0</v>
      </c>
      <c r="CK490" s="2">
        <f>ROUND(SUMIF(AA478:AA488,"=36401907",GY478:GY488),2)</f>
        <v>0</v>
      </c>
      <c r="CL490" s="2">
        <f>ROUND(SUMIF(AA478:AA488,"=36401907",GZ478:GZ488),2)</f>
        <v>0</v>
      </c>
      <c r="CM490" s="2">
        <f>ROUND(SUMIF(AA478:AA488,"=36401907",HD478:HD488),2)</f>
        <v>0</v>
      </c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>
        <v>0</v>
      </c>
    </row>
    <row r="492" spans="1:245">
      <c r="A492" s="4">
        <v>50</v>
      </c>
      <c r="B492" s="4">
        <v>0</v>
      </c>
      <c r="C492" s="4">
        <v>0</v>
      </c>
      <c r="D492" s="4">
        <v>1</v>
      </c>
      <c r="E492" s="4">
        <v>201</v>
      </c>
      <c r="F492" s="4">
        <f>ROUND(Source!O490,O492)</f>
        <v>2388.75</v>
      </c>
      <c r="G492" s="4" t="s">
        <v>71</v>
      </c>
      <c r="H492" s="4" t="s">
        <v>72</v>
      </c>
      <c r="I492" s="4"/>
      <c r="J492" s="4"/>
      <c r="K492" s="4">
        <v>201</v>
      </c>
      <c r="L492" s="4">
        <v>1</v>
      </c>
      <c r="M492" s="4">
        <v>3</v>
      </c>
      <c r="N492" s="4" t="s">
        <v>3</v>
      </c>
      <c r="O492" s="4">
        <v>2</v>
      </c>
      <c r="P492" s="4"/>
      <c r="Q492" s="4"/>
      <c r="R492" s="4"/>
      <c r="S492" s="4"/>
      <c r="T492" s="4"/>
      <c r="U492" s="4"/>
      <c r="V492" s="4"/>
      <c r="W492" s="4"/>
    </row>
    <row r="493" spans="1:245">
      <c r="A493" s="4">
        <v>50</v>
      </c>
      <c r="B493" s="4">
        <v>0</v>
      </c>
      <c r="C493" s="4">
        <v>0</v>
      </c>
      <c r="D493" s="4">
        <v>1</v>
      </c>
      <c r="E493" s="4">
        <v>202</v>
      </c>
      <c r="F493" s="4">
        <f>ROUND(Source!P490,O493)</f>
        <v>0</v>
      </c>
      <c r="G493" s="4" t="s">
        <v>73</v>
      </c>
      <c r="H493" s="4" t="s">
        <v>74</v>
      </c>
      <c r="I493" s="4"/>
      <c r="J493" s="4"/>
      <c r="K493" s="4">
        <v>202</v>
      </c>
      <c r="L493" s="4">
        <v>2</v>
      </c>
      <c r="M493" s="4">
        <v>3</v>
      </c>
      <c r="N493" s="4" t="s">
        <v>3</v>
      </c>
      <c r="O493" s="4">
        <v>2</v>
      </c>
      <c r="P493" s="4"/>
      <c r="Q493" s="4"/>
      <c r="R493" s="4"/>
      <c r="S493" s="4"/>
      <c r="T493" s="4"/>
      <c r="U493" s="4"/>
      <c r="V493" s="4"/>
      <c r="W493" s="4"/>
    </row>
    <row r="494" spans="1:245">
      <c r="A494" s="4">
        <v>50</v>
      </c>
      <c r="B494" s="4">
        <v>0</v>
      </c>
      <c r="C494" s="4">
        <v>0</v>
      </c>
      <c r="D494" s="4">
        <v>1</v>
      </c>
      <c r="E494" s="4">
        <v>222</v>
      </c>
      <c r="F494" s="4">
        <f>ROUND(Source!AO490,O494)</f>
        <v>0</v>
      </c>
      <c r="G494" s="4" t="s">
        <v>75</v>
      </c>
      <c r="H494" s="4" t="s">
        <v>76</v>
      </c>
      <c r="I494" s="4"/>
      <c r="J494" s="4"/>
      <c r="K494" s="4">
        <v>222</v>
      </c>
      <c r="L494" s="4">
        <v>3</v>
      </c>
      <c r="M494" s="4">
        <v>3</v>
      </c>
      <c r="N494" s="4" t="s">
        <v>3</v>
      </c>
      <c r="O494" s="4">
        <v>2</v>
      </c>
      <c r="P494" s="4"/>
      <c r="Q494" s="4"/>
      <c r="R494" s="4"/>
      <c r="S494" s="4"/>
      <c r="T494" s="4"/>
      <c r="U494" s="4"/>
      <c r="V494" s="4"/>
      <c r="W494" s="4"/>
    </row>
    <row r="495" spans="1:245">
      <c r="A495" s="4">
        <v>50</v>
      </c>
      <c r="B495" s="4">
        <v>0</v>
      </c>
      <c r="C495" s="4">
        <v>0</v>
      </c>
      <c r="D495" s="4">
        <v>1</v>
      </c>
      <c r="E495" s="4">
        <v>225</v>
      </c>
      <c r="F495" s="4">
        <f>ROUND(Source!AV490,O495)</f>
        <v>0</v>
      </c>
      <c r="G495" s="4" t="s">
        <v>77</v>
      </c>
      <c r="H495" s="4" t="s">
        <v>78</v>
      </c>
      <c r="I495" s="4"/>
      <c r="J495" s="4"/>
      <c r="K495" s="4">
        <v>225</v>
      </c>
      <c r="L495" s="4">
        <v>4</v>
      </c>
      <c r="M495" s="4">
        <v>3</v>
      </c>
      <c r="N495" s="4" t="s">
        <v>3</v>
      </c>
      <c r="O495" s="4">
        <v>2</v>
      </c>
      <c r="P495" s="4"/>
      <c r="Q495" s="4"/>
      <c r="R495" s="4"/>
      <c r="S495" s="4"/>
      <c r="T495" s="4"/>
      <c r="U495" s="4"/>
      <c r="V495" s="4"/>
      <c r="W495" s="4"/>
    </row>
    <row r="496" spans="1:245">
      <c r="A496" s="4">
        <v>50</v>
      </c>
      <c r="B496" s="4">
        <v>0</v>
      </c>
      <c r="C496" s="4">
        <v>0</v>
      </c>
      <c r="D496" s="4">
        <v>1</v>
      </c>
      <c r="E496" s="4">
        <v>226</v>
      </c>
      <c r="F496" s="4">
        <f>ROUND(Source!AW490,O496)</f>
        <v>0</v>
      </c>
      <c r="G496" s="4" t="s">
        <v>79</v>
      </c>
      <c r="H496" s="4" t="s">
        <v>80</v>
      </c>
      <c r="I496" s="4"/>
      <c r="J496" s="4"/>
      <c r="K496" s="4">
        <v>226</v>
      </c>
      <c r="L496" s="4">
        <v>5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/>
    </row>
    <row r="497" spans="1:23">
      <c r="A497" s="4">
        <v>50</v>
      </c>
      <c r="B497" s="4">
        <v>0</v>
      </c>
      <c r="C497" s="4">
        <v>0</v>
      </c>
      <c r="D497" s="4">
        <v>1</v>
      </c>
      <c r="E497" s="4">
        <v>227</v>
      </c>
      <c r="F497" s="4">
        <f>ROUND(Source!AX490,O497)</f>
        <v>0</v>
      </c>
      <c r="G497" s="4" t="s">
        <v>81</v>
      </c>
      <c r="H497" s="4" t="s">
        <v>82</v>
      </c>
      <c r="I497" s="4"/>
      <c r="J497" s="4"/>
      <c r="K497" s="4">
        <v>227</v>
      </c>
      <c r="L497" s="4">
        <v>6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/>
    </row>
    <row r="498" spans="1:23">
      <c r="A498" s="4">
        <v>50</v>
      </c>
      <c r="B498" s="4">
        <v>0</v>
      </c>
      <c r="C498" s="4">
        <v>0</v>
      </c>
      <c r="D498" s="4">
        <v>1</v>
      </c>
      <c r="E498" s="4">
        <v>228</v>
      </c>
      <c r="F498" s="4">
        <f>ROUND(Source!AY490,O498)</f>
        <v>0</v>
      </c>
      <c r="G498" s="4" t="s">
        <v>83</v>
      </c>
      <c r="H498" s="4" t="s">
        <v>84</v>
      </c>
      <c r="I498" s="4"/>
      <c r="J498" s="4"/>
      <c r="K498" s="4">
        <v>228</v>
      </c>
      <c r="L498" s="4">
        <v>7</v>
      </c>
      <c r="M498" s="4">
        <v>3</v>
      </c>
      <c r="N498" s="4" t="s">
        <v>3</v>
      </c>
      <c r="O498" s="4">
        <v>2</v>
      </c>
      <c r="P498" s="4"/>
      <c r="Q498" s="4"/>
      <c r="R498" s="4"/>
      <c r="S498" s="4"/>
      <c r="T498" s="4"/>
      <c r="U498" s="4"/>
      <c r="V498" s="4"/>
      <c r="W498" s="4"/>
    </row>
    <row r="499" spans="1:23">
      <c r="A499" s="4">
        <v>50</v>
      </c>
      <c r="B499" s="4">
        <v>0</v>
      </c>
      <c r="C499" s="4">
        <v>0</v>
      </c>
      <c r="D499" s="4">
        <v>1</v>
      </c>
      <c r="E499" s="4">
        <v>216</v>
      </c>
      <c r="F499" s="4">
        <f>ROUND(Source!AP490,O499)</f>
        <v>0</v>
      </c>
      <c r="G499" s="4" t="s">
        <v>85</v>
      </c>
      <c r="H499" s="4" t="s">
        <v>86</v>
      </c>
      <c r="I499" s="4"/>
      <c r="J499" s="4"/>
      <c r="K499" s="4">
        <v>216</v>
      </c>
      <c r="L499" s="4">
        <v>8</v>
      </c>
      <c r="M499" s="4">
        <v>3</v>
      </c>
      <c r="N499" s="4" t="s">
        <v>3</v>
      </c>
      <c r="O499" s="4">
        <v>2</v>
      </c>
      <c r="P499" s="4"/>
      <c r="Q499" s="4"/>
      <c r="R499" s="4"/>
      <c r="S499" s="4"/>
      <c r="T499" s="4"/>
      <c r="U499" s="4"/>
      <c r="V499" s="4"/>
      <c r="W499" s="4"/>
    </row>
    <row r="500" spans="1:23">
      <c r="A500" s="4">
        <v>50</v>
      </c>
      <c r="B500" s="4">
        <v>0</v>
      </c>
      <c r="C500" s="4">
        <v>0</v>
      </c>
      <c r="D500" s="4">
        <v>1</v>
      </c>
      <c r="E500" s="4">
        <v>223</v>
      </c>
      <c r="F500" s="4">
        <f>ROUND(Source!AQ490,O500)</f>
        <v>0</v>
      </c>
      <c r="G500" s="4" t="s">
        <v>87</v>
      </c>
      <c r="H500" s="4" t="s">
        <v>88</v>
      </c>
      <c r="I500" s="4"/>
      <c r="J500" s="4"/>
      <c r="K500" s="4">
        <v>223</v>
      </c>
      <c r="L500" s="4">
        <v>9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3">
      <c r="A501" s="4">
        <v>50</v>
      </c>
      <c r="B501" s="4">
        <v>0</v>
      </c>
      <c r="C501" s="4">
        <v>0</v>
      </c>
      <c r="D501" s="4">
        <v>1</v>
      </c>
      <c r="E501" s="4">
        <v>229</v>
      </c>
      <c r="F501" s="4">
        <f>ROUND(Source!AZ490,O501)</f>
        <v>0</v>
      </c>
      <c r="G501" s="4" t="s">
        <v>89</v>
      </c>
      <c r="H501" s="4" t="s">
        <v>90</v>
      </c>
      <c r="I501" s="4"/>
      <c r="J501" s="4"/>
      <c r="K501" s="4">
        <v>229</v>
      </c>
      <c r="L501" s="4">
        <v>10</v>
      </c>
      <c r="M501" s="4">
        <v>3</v>
      </c>
      <c r="N501" s="4" t="s">
        <v>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3">
      <c r="A502" s="4">
        <v>50</v>
      </c>
      <c r="B502" s="4">
        <v>0</v>
      </c>
      <c r="C502" s="4">
        <v>0</v>
      </c>
      <c r="D502" s="4">
        <v>1</v>
      </c>
      <c r="E502" s="4">
        <v>203</v>
      </c>
      <c r="F502" s="4">
        <f>ROUND(Source!Q490,O502)</f>
        <v>53.73</v>
      </c>
      <c r="G502" s="4" t="s">
        <v>91</v>
      </c>
      <c r="H502" s="4" t="s">
        <v>92</v>
      </c>
      <c r="I502" s="4"/>
      <c r="J502" s="4"/>
      <c r="K502" s="4">
        <v>203</v>
      </c>
      <c r="L502" s="4">
        <v>11</v>
      </c>
      <c r="M502" s="4">
        <v>3</v>
      </c>
      <c r="N502" s="4" t="s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3">
      <c r="A503" s="4">
        <v>50</v>
      </c>
      <c r="B503" s="4">
        <v>0</v>
      </c>
      <c r="C503" s="4">
        <v>0</v>
      </c>
      <c r="D503" s="4">
        <v>1</v>
      </c>
      <c r="E503" s="4">
        <v>231</v>
      </c>
      <c r="F503" s="4">
        <f>ROUND(Source!BB490,O503)</f>
        <v>0</v>
      </c>
      <c r="G503" s="4" t="s">
        <v>93</v>
      </c>
      <c r="H503" s="4" t="s">
        <v>94</v>
      </c>
      <c r="I503" s="4"/>
      <c r="J503" s="4"/>
      <c r="K503" s="4">
        <v>231</v>
      </c>
      <c r="L503" s="4">
        <v>12</v>
      </c>
      <c r="M503" s="4">
        <v>3</v>
      </c>
      <c r="N503" s="4" t="s">
        <v>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3">
      <c r="A504" s="4">
        <v>50</v>
      </c>
      <c r="B504" s="4">
        <v>0</v>
      </c>
      <c r="C504" s="4">
        <v>0</v>
      </c>
      <c r="D504" s="4">
        <v>1</v>
      </c>
      <c r="E504" s="4">
        <v>204</v>
      </c>
      <c r="F504" s="4">
        <f>ROUND(Source!R490,O504)</f>
        <v>36.43</v>
      </c>
      <c r="G504" s="4" t="s">
        <v>95</v>
      </c>
      <c r="H504" s="4" t="s">
        <v>96</v>
      </c>
      <c r="I504" s="4"/>
      <c r="J504" s="4"/>
      <c r="K504" s="4">
        <v>204</v>
      </c>
      <c r="L504" s="4">
        <v>13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5" spans="1:23">
      <c r="A505" s="4">
        <v>50</v>
      </c>
      <c r="B505" s="4">
        <v>0</v>
      </c>
      <c r="C505" s="4">
        <v>0</v>
      </c>
      <c r="D505" s="4">
        <v>1</v>
      </c>
      <c r="E505" s="4">
        <v>205</v>
      </c>
      <c r="F505" s="4">
        <f>ROUND(Source!S490,O505)</f>
        <v>2335.02</v>
      </c>
      <c r="G505" s="4" t="s">
        <v>97</v>
      </c>
      <c r="H505" s="4" t="s">
        <v>98</v>
      </c>
      <c r="I505" s="4"/>
      <c r="J505" s="4"/>
      <c r="K505" s="4">
        <v>205</v>
      </c>
      <c r="L505" s="4">
        <v>14</v>
      </c>
      <c r="M505" s="4">
        <v>3</v>
      </c>
      <c r="N505" s="4" t="s">
        <v>3</v>
      </c>
      <c r="O505" s="4">
        <v>2</v>
      </c>
      <c r="P505" s="4"/>
      <c r="Q505" s="4"/>
      <c r="R505" s="4"/>
      <c r="S505" s="4"/>
      <c r="T505" s="4"/>
      <c r="U505" s="4"/>
      <c r="V505" s="4"/>
      <c r="W505" s="4"/>
    </row>
    <row r="506" spans="1:23">
      <c r="A506" s="4">
        <v>50</v>
      </c>
      <c r="B506" s="4">
        <v>0</v>
      </c>
      <c r="C506" s="4">
        <v>0</v>
      </c>
      <c r="D506" s="4">
        <v>1</v>
      </c>
      <c r="E506" s="4">
        <v>232</v>
      </c>
      <c r="F506" s="4">
        <f>ROUND(Source!BC490,O506)</f>
        <v>0</v>
      </c>
      <c r="G506" s="4" t="s">
        <v>99</v>
      </c>
      <c r="H506" s="4" t="s">
        <v>100</v>
      </c>
      <c r="I506" s="4"/>
      <c r="J506" s="4"/>
      <c r="K506" s="4">
        <v>232</v>
      </c>
      <c r="L506" s="4">
        <v>15</v>
      </c>
      <c r="M506" s="4">
        <v>3</v>
      </c>
      <c r="N506" s="4" t="s">
        <v>3</v>
      </c>
      <c r="O506" s="4">
        <v>2</v>
      </c>
      <c r="P506" s="4"/>
      <c r="Q506" s="4"/>
      <c r="R506" s="4"/>
      <c r="S506" s="4"/>
      <c r="T506" s="4"/>
      <c r="U506" s="4"/>
      <c r="V506" s="4"/>
      <c r="W506" s="4"/>
    </row>
    <row r="507" spans="1:23">
      <c r="A507" s="4">
        <v>50</v>
      </c>
      <c r="B507" s="4">
        <v>0</v>
      </c>
      <c r="C507" s="4">
        <v>0</v>
      </c>
      <c r="D507" s="4">
        <v>1</v>
      </c>
      <c r="E507" s="4">
        <v>214</v>
      </c>
      <c r="F507" s="4">
        <f>ROUND(Source!AS490,O507)</f>
        <v>5272.27</v>
      </c>
      <c r="G507" s="4" t="s">
        <v>101</v>
      </c>
      <c r="H507" s="4" t="s">
        <v>102</v>
      </c>
      <c r="I507" s="4"/>
      <c r="J507" s="4"/>
      <c r="K507" s="4">
        <v>214</v>
      </c>
      <c r="L507" s="4">
        <v>16</v>
      </c>
      <c r="M507" s="4">
        <v>3</v>
      </c>
      <c r="N507" s="4" t="s">
        <v>3</v>
      </c>
      <c r="O507" s="4">
        <v>2</v>
      </c>
      <c r="P507" s="4"/>
      <c r="Q507" s="4"/>
      <c r="R507" s="4"/>
      <c r="S507" s="4"/>
      <c r="T507" s="4"/>
      <c r="U507" s="4"/>
      <c r="V507" s="4"/>
      <c r="W507" s="4"/>
    </row>
    <row r="508" spans="1:23">
      <c r="A508" s="4">
        <v>50</v>
      </c>
      <c r="B508" s="4">
        <v>0</v>
      </c>
      <c r="C508" s="4">
        <v>0</v>
      </c>
      <c r="D508" s="4">
        <v>1</v>
      </c>
      <c r="E508" s="4">
        <v>215</v>
      </c>
      <c r="F508" s="4">
        <f>ROUND(Source!AT490,O508)</f>
        <v>0</v>
      </c>
      <c r="G508" s="4" t="s">
        <v>103</v>
      </c>
      <c r="H508" s="4" t="s">
        <v>104</v>
      </c>
      <c r="I508" s="4"/>
      <c r="J508" s="4"/>
      <c r="K508" s="4">
        <v>215</v>
      </c>
      <c r="L508" s="4">
        <v>17</v>
      </c>
      <c r="M508" s="4">
        <v>3</v>
      </c>
      <c r="N508" s="4" t="s">
        <v>3</v>
      </c>
      <c r="O508" s="4">
        <v>2</v>
      </c>
      <c r="P508" s="4"/>
      <c r="Q508" s="4"/>
      <c r="R508" s="4"/>
      <c r="S508" s="4"/>
      <c r="T508" s="4"/>
      <c r="U508" s="4"/>
      <c r="V508" s="4"/>
      <c r="W508" s="4"/>
    </row>
    <row r="509" spans="1:23">
      <c r="A509" s="4">
        <v>50</v>
      </c>
      <c r="B509" s="4">
        <v>0</v>
      </c>
      <c r="C509" s="4">
        <v>0</v>
      </c>
      <c r="D509" s="4">
        <v>1</v>
      </c>
      <c r="E509" s="4">
        <v>217</v>
      </c>
      <c r="F509" s="4">
        <f>ROUND(Source!AU490,O509)</f>
        <v>0</v>
      </c>
      <c r="G509" s="4" t="s">
        <v>105</v>
      </c>
      <c r="H509" s="4" t="s">
        <v>106</v>
      </c>
      <c r="I509" s="4"/>
      <c r="J509" s="4"/>
      <c r="K509" s="4">
        <v>217</v>
      </c>
      <c r="L509" s="4">
        <v>18</v>
      </c>
      <c r="M509" s="4">
        <v>3</v>
      </c>
      <c r="N509" s="4" t="s">
        <v>3</v>
      </c>
      <c r="O509" s="4">
        <v>2</v>
      </c>
      <c r="P509" s="4"/>
      <c r="Q509" s="4"/>
      <c r="R509" s="4"/>
      <c r="S509" s="4"/>
      <c r="T509" s="4"/>
      <c r="U509" s="4"/>
      <c r="V509" s="4"/>
      <c r="W509" s="4"/>
    </row>
    <row r="510" spans="1:23">
      <c r="A510" s="4">
        <v>50</v>
      </c>
      <c r="B510" s="4">
        <v>0</v>
      </c>
      <c r="C510" s="4">
        <v>0</v>
      </c>
      <c r="D510" s="4">
        <v>1</v>
      </c>
      <c r="E510" s="4">
        <v>230</v>
      </c>
      <c r="F510" s="4">
        <f>ROUND(Source!BA490,O510)</f>
        <v>0</v>
      </c>
      <c r="G510" s="4" t="s">
        <v>107</v>
      </c>
      <c r="H510" s="4" t="s">
        <v>108</v>
      </c>
      <c r="I510" s="4"/>
      <c r="J510" s="4"/>
      <c r="K510" s="4">
        <v>230</v>
      </c>
      <c r="L510" s="4">
        <v>19</v>
      </c>
      <c r="M510" s="4">
        <v>3</v>
      </c>
      <c r="N510" s="4" t="s">
        <v>3</v>
      </c>
      <c r="O510" s="4">
        <v>2</v>
      </c>
      <c r="P510" s="4"/>
      <c r="Q510" s="4"/>
      <c r="R510" s="4"/>
      <c r="S510" s="4"/>
      <c r="T510" s="4"/>
      <c r="U510" s="4"/>
      <c r="V510" s="4"/>
      <c r="W510" s="4"/>
    </row>
    <row r="511" spans="1:23">
      <c r="A511" s="4">
        <v>50</v>
      </c>
      <c r="B511" s="4">
        <v>0</v>
      </c>
      <c r="C511" s="4">
        <v>0</v>
      </c>
      <c r="D511" s="4">
        <v>1</v>
      </c>
      <c r="E511" s="4">
        <v>206</v>
      </c>
      <c r="F511" s="4">
        <f>ROUND(Source!T490,O511)</f>
        <v>0</v>
      </c>
      <c r="G511" s="4" t="s">
        <v>109</v>
      </c>
      <c r="H511" s="4" t="s">
        <v>110</v>
      </c>
      <c r="I511" s="4"/>
      <c r="J511" s="4"/>
      <c r="K511" s="4">
        <v>206</v>
      </c>
      <c r="L511" s="4">
        <v>20</v>
      </c>
      <c r="M511" s="4">
        <v>3</v>
      </c>
      <c r="N511" s="4" t="s">
        <v>3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</row>
    <row r="512" spans="1:23">
      <c r="A512" s="4">
        <v>50</v>
      </c>
      <c r="B512" s="4">
        <v>0</v>
      </c>
      <c r="C512" s="4">
        <v>0</v>
      </c>
      <c r="D512" s="4">
        <v>1</v>
      </c>
      <c r="E512" s="4">
        <v>207</v>
      </c>
      <c r="F512" s="4">
        <f>Source!U490</f>
        <v>8.8730800000000016</v>
      </c>
      <c r="G512" s="4" t="s">
        <v>111</v>
      </c>
      <c r="H512" s="4" t="s">
        <v>112</v>
      </c>
      <c r="I512" s="4"/>
      <c r="J512" s="4"/>
      <c r="K512" s="4">
        <v>207</v>
      </c>
      <c r="L512" s="4">
        <v>21</v>
      </c>
      <c r="M512" s="4">
        <v>3</v>
      </c>
      <c r="N512" s="4" t="s">
        <v>3</v>
      </c>
      <c r="O512" s="4">
        <v>-1</v>
      </c>
      <c r="P512" s="4"/>
      <c r="Q512" s="4"/>
      <c r="R512" s="4"/>
      <c r="S512" s="4"/>
      <c r="T512" s="4"/>
      <c r="U512" s="4"/>
      <c r="V512" s="4"/>
      <c r="W512" s="4"/>
    </row>
    <row r="513" spans="1:245">
      <c r="A513" s="4">
        <v>50</v>
      </c>
      <c r="B513" s="4">
        <v>0</v>
      </c>
      <c r="C513" s="4">
        <v>0</v>
      </c>
      <c r="D513" s="4">
        <v>1</v>
      </c>
      <c r="E513" s="4">
        <v>208</v>
      </c>
      <c r="F513" s="4">
        <f>Source!V490</f>
        <v>0.10109000000000001</v>
      </c>
      <c r="G513" s="4" t="s">
        <v>113</v>
      </c>
      <c r="H513" s="4" t="s">
        <v>114</v>
      </c>
      <c r="I513" s="4"/>
      <c r="J513" s="4"/>
      <c r="K513" s="4">
        <v>208</v>
      </c>
      <c r="L513" s="4">
        <v>22</v>
      </c>
      <c r="M513" s="4">
        <v>3</v>
      </c>
      <c r="N513" s="4" t="s">
        <v>3</v>
      </c>
      <c r="O513" s="4">
        <v>-1</v>
      </c>
      <c r="P513" s="4"/>
      <c r="Q513" s="4"/>
      <c r="R513" s="4"/>
      <c r="S513" s="4"/>
      <c r="T513" s="4"/>
      <c r="U513" s="4"/>
      <c r="V513" s="4"/>
      <c r="W513" s="4"/>
    </row>
    <row r="514" spans="1:245">
      <c r="A514" s="4">
        <v>50</v>
      </c>
      <c r="B514" s="4">
        <v>0</v>
      </c>
      <c r="C514" s="4">
        <v>0</v>
      </c>
      <c r="D514" s="4">
        <v>1</v>
      </c>
      <c r="E514" s="4">
        <v>209</v>
      </c>
      <c r="F514" s="4">
        <f>ROUND(Source!W490,O514)</f>
        <v>0</v>
      </c>
      <c r="G514" s="4" t="s">
        <v>115</v>
      </c>
      <c r="H514" s="4" t="s">
        <v>116</v>
      </c>
      <c r="I514" s="4"/>
      <c r="J514" s="4"/>
      <c r="K514" s="4">
        <v>209</v>
      </c>
      <c r="L514" s="4">
        <v>23</v>
      </c>
      <c r="M514" s="4">
        <v>3</v>
      </c>
      <c r="N514" s="4" t="s">
        <v>3</v>
      </c>
      <c r="O514" s="4">
        <v>2</v>
      </c>
      <c r="P514" s="4"/>
      <c r="Q514" s="4"/>
      <c r="R514" s="4"/>
      <c r="S514" s="4"/>
      <c r="T514" s="4"/>
      <c r="U514" s="4"/>
      <c r="V514" s="4"/>
      <c r="W514" s="4"/>
    </row>
    <row r="515" spans="1:245">
      <c r="A515" s="4">
        <v>50</v>
      </c>
      <c r="B515" s="4">
        <v>0</v>
      </c>
      <c r="C515" s="4">
        <v>0</v>
      </c>
      <c r="D515" s="4">
        <v>1</v>
      </c>
      <c r="E515" s="4">
        <v>233</v>
      </c>
      <c r="F515" s="4">
        <f>ROUND(Source!BD490,O515)</f>
        <v>0</v>
      </c>
      <c r="G515" s="4" t="s">
        <v>117</v>
      </c>
      <c r="H515" s="4" t="s">
        <v>118</v>
      </c>
      <c r="I515" s="4"/>
      <c r="J515" s="4"/>
      <c r="K515" s="4">
        <v>233</v>
      </c>
      <c r="L515" s="4">
        <v>24</v>
      </c>
      <c r="M515" s="4">
        <v>3</v>
      </c>
      <c r="N515" s="4" t="s">
        <v>3</v>
      </c>
      <c r="O515" s="4">
        <v>2</v>
      </c>
      <c r="P515" s="4"/>
      <c r="Q515" s="4"/>
      <c r="R515" s="4"/>
      <c r="S515" s="4"/>
      <c r="T515" s="4"/>
      <c r="U515" s="4"/>
      <c r="V515" s="4"/>
      <c r="W515" s="4"/>
    </row>
    <row r="516" spans="1:245">
      <c r="A516" s="4">
        <v>50</v>
      </c>
      <c r="B516" s="4">
        <v>0</v>
      </c>
      <c r="C516" s="4">
        <v>0</v>
      </c>
      <c r="D516" s="4">
        <v>1</v>
      </c>
      <c r="E516" s="4">
        <v>210</v>
      </c>
      <c r="F516" s="4">
        <f>ROUND(Source!X490,O516)</f>
        <v>1652.4</v>
      </c>
      <c r="G516" s="4" t="s">
        <v>119</v>
      </c>
      <c r="H516" s="4" t="s">
        <v>120</v>
      </c>
      <c r="I516" s="4"/>
      <c r="J516" s="4"/>
      <c r="K516" s="4">
        <v>210</v>
      </c>
      <c r="L516" s="4">
        <v>25</v>
      </c>
      <c r="M516" s="4">
        <v>3</v>
      </c>
      <c r="N516" s="4" t="s">
        <v>3</v>
      </c>
      <c r="O516" s="4">
        <v>2</v>
      </c>
      <c r="P516" s="4"/>
      <c r="Q516" s="4"/>
      <c r="R516" s="4"/>
      <c r="S516" s="4"/>
      <c r="T516" s="4"/>
      <c r="U516" s="4"/>
      <c r="V516" s="4"/>
      <c r="W516" s="4"/>
    </row>
    <row r="517" spans="1:245">
      <c r="A517" s="4">
        <v>50</v>
      </c>
      <c r="B517" s="4">
        <v>0</v>
      </c>
      <c r="C517" s="4">
        <v>0</v>
      </c>
      <c r="D517" s="4">
        <v>1</v>
      </c>
      <c r="E517" s="4">
        <v>211</v>
      </c>
      <c r="F517" s="4">
        <f>ROUND(Source!Y490,O517)</f>
        <v>1231.1199999999999</v>
      </c>
      <c r="G517" s="4" t="s">
        <v>121</v>
      </c>
      <c r="H517" s="4" t="s">
        <v>122</v>
      </c>
      <c r="I517" s="4"/>
      <c r="J517" s="4"/>
      <c r="K517" s="4">
        <v>211</v>
      </c>
      <c r="L517" s="4">
        <v>26</v>
      </c>
      <c r="M517" s="4">
        <v>3</v>
      </c>
      <c r="N517" s="4" t="s">
        <v>3</v>
      </c>
      <c r="O517" s="4">
        <v>2</v>
      </c>
      <c r="P517" s="4"/>
      <c r="Q517" s="4"/>
      <c r="R517" s="4"/>
      <c r="S517" s="4"/>
      <c r="T517" s="4"/>
      <c r="U517" s="4"/>
      <c r="V517" s="4"/>
      <c r="W517" s="4"/>
    </row>
    <row r="518" spans="1:245">
      <c r="A518" s="4">
        <v>50</v>
      </c>
      <c r="B518" s="4">
        <v>0</v>
      </c>
      <c r="C518" s="4">
        <v>0</v>
      </c>
      <c r="D518" s="4">
        <v>1</v>
      </c>
      <c r="E518" s="4">
        <v>0</v>
      </c>
      <c r="F518" s="4">
        <f>ROUND(Source!AR490,O518)</f>
        <v>5272.27</v>
      </c>
      <c r="G518" s="4" t="s">
        <v>123</v>
      </c>
      <c r="H518" s="4" t="s">
        <v>124</v>
      </c>
      <c r="I518" s="4"/>
      <c r="J518" s="4"/>
      <c r="K518" s="4">
        <v>224</v>
      </c>
      <c r="L518" s="4">
        <v>27</v>
      </c>
      <c r="M518" s="4">
        <v>3</v>
      </c>
      <c r="N518" s="4" t="s">
        <v>3</v>
      </c>
      <c r="O518" s="4">
        <v>2</v>
      </c>
      <c r="P518" s="4"/>
      <c r="Q518" s="4"/>
      <c r="R518" s="4"/>
      <c r="S518" s="4"/>
      <c r="T518" s="4"/>
      <c r="U518" s="4"/>
      <c r="V518" s="4"/>
      <c r="W518" s="4"/>
    </row>
    <row r="519" spans="1:245">
      <c r="A519" s="4">
        <v>50</v>
      </c>
      <c r="B519" s="4">
        <v>1</v>
      </c>
      <c r="C519" s="4">
        <v>0</v>
      </c>
      <c r="D519" s="4">
        <v>2</v>
      </c>
      <c r="E519" s="4">
        <v>0</v>
      </c>
      <c r="F519" s="4">
        <f>ROUND(F518*0.18,O519)</f>
        <v>949</v>
      </c>
      <c r="G519" s="4" t="s">
        <v>125</v>
      </c>
      <c r="H519" s="4" t="s">
        <v>125</v>
      </c>
      <c r="I519" s="4"/>
      <c r="J519" s="4"/>
      <c r="K519" s="4">
        <v>212</v>
      </c>
      <c r="L519" s="4">
        <v>28</v>
      </c>
      <c r="M519" s="4">
        <v>0</v>
      </c>
      <c r="N519" s="4" t="s">
        <v>3</v>
      </c>
      <c r="O519" s="4">
        <v>1</v>
      </c>
      <c r="P519" s="4"/>
      <c r="Q519" s="4"/>
      <c r="R519" s="4"/>
      <c r="S519" s="4"/>
      <c r="T519" s="4"/>
      <c r="U519" s="4"/>
      <c r="V519" s="4"/>
      <c r="W519" s="4"/>
    </row>
    <row r="520" spans="1:245">
      <c r="A520" s="4">
        <v>50</v>
      </c>
      <c r="B520" s="4">
        <v>1</v>
      </c>
      <c r="C520" s="4">
        <v>0</v>
      </c>
      <c r="D520" s="4">
        <v>2</v>
      </c>
      <c r="E520" s="4">
        <v>224</v>
      </c>
      <c r="F520" s="4">
        <f>ROUND(F518*1.18,O520)</f>
        <v>6221.3</v>
      </c>
      <c r="G520" s="4" t="s">
        <v>126</v>
      </c>
      <c r="H520" s="4" t="s">
        <v>127</v>
      </c>
      <c r="I520" s="4"/>
      <c r="J520" s="4"/>
      <c r="K520" s="4">
        <v>212</v>
      </c>
      <c r="L520" s="4">
        <v>29</v>
      </c>
      <c r="M520" s="4">
        <v>0</v>
      </c>
      <c r="N520" s="4" t="s">
        <v>3</v>
      </c>
      <c r="O520" s="4">
        <v>1</v>
      </c>
      <c r="P520" s="4"/>
      <c r="Q520" s="4"/>
      <c r="R520" s="4"/>
      <c r="S520" s="4"/>
      <c r="T520" s="4"/>
      <c r="U520" s="4"/>
      <c r="V520" s="4"/>
      <c r="W520" s="4"/>
    </row>
    <row r="522" spans="1:245">
      <c r="A522" s="1">
        <v>5</v>
      </c>
      <c r="B522" s="1">
        <v>1</v>
      </c>
      <c r="C522" s="1"/>
      <c r="D522" s="1">
        <f>ROW(A555)</f>
        <v>555</v>
      </c>
      <c r="E522" s="1"/>
      <c r="F522" s="1" t="s">
        <v>15</v>
      </c>
      <c r="G522" s="1" t="s">
        <v>128</v>
      </c>
      <c r="H522" s="1" t="s">
        <v>3</v>
      </c>
      <c r="I522" s="1">
        <v>0</v>
      </c>
      <c r="J522" s="1"/>
      <c r="K522" s="1">
        <v>0</v>
      </c>
      <c r="L522" s="1"/>
      <c r="M522" s="1" t="s">
        <v>3</v>
      </c>
      <c r="N522" s="1"/>
      <c r="O522" s="1"/>
      <c r="P522" s="1"/>
      <c r="Q522" s="1"/>
      <c r="R522" s="1"/>
      <c r="S522" s="1">
        <v>0</v>
      </c>
      <c r="T522" s="1"/>
      <c r="U522" s="1" t="s">
        <v>3</v>
      </c>
      <c r="V522" s="1">
        <v>0</v>
      </c>
      <c r="W522" s="1"/>
      <c r="X522" s="1"/>
      <c r="Y522" s="1"/>
      <c r="Z522" s="1"/>
      <c r="AA522" s="1"/>
      <c r="AB522" s="1" t="s">
        <v>3</v>
      </c>
      <c r="AC522" s="1" t="s">
        <v>3</v>
      </c>
      <c r="AD522" s="1" t="s">
        <v>3</v>
      </c>
      <c r="AE522" s="1" t="s">
        <v>3</v>
      </c>
      <c r="AF522" s="1" t="s">
        <v>3</v>
      </c>
      <c r="AG522" s="1" t="s">
        <v>3</v>
      </c>
      <c r="AH522" s="1"/>
      <c r="AI522" s="1"/>
      <c r="AJ522" s="1"/>
      <c r="AK522" s="1"/>
      <c r="AL522" s="1"/>
      <c r="AM522" s="1"/>
      <c r="AN522" s="1"/>
      <c r="AO522" s="1"/>
      <c r="AP522" s="1" t="s">
        <v>3</v>
      </c>
      <c r="AQ522" s="1" t="s">
        <v>3</v>
      </c>
      <c r="AR522" s="1" t="s">
        <v>3</v>
      </c>
      <c r="AS522" s="1"/>
      <c r="AT522" s="1"/>
      <c r="AU522" s="1"/>
      <c r="AV522" s="1"/>
      <c r="AW522" s="1"/>
      <c r="AX522" s="1"/>
      <c r="AY522" s="1"/>
      <c r="AZ522" s="1" t="s">
        <v>3</v>
      </c>
      <c r="BA522" s="1"/>
      <c r="BB522" s="1" t="s">
        <v>3</v>
      </c>
      <c r="BC522" s="1" t="s">
        <v>3</v>
      </c>
      <c r="BD522" s="1" t="s">
        <v>3</v>
      </c>
      <c r="BE522" s="1" t="s">
        <v>3</v>
      </c>
      <c r="BF522" s="1" t="s">
        <v>3</v>
      </c>
      <c r="BG522" s="1" t="s">
        <v>3</v>
      </c>
      <c r="BH522" s="1" t="s">
        <v>3</v>
      </c>
      <c r="BI522" s="1" t="s">
        <v>3</v>
      </c>
      <c r="BJ522" s="1" t="s">
        <v>3</v>
      </c>
      <c r="BK522" s="1" t="s">
        <v>3</v>
      </c>
      <c r="BL522" s="1" t="s">
        <v>3</v>
      </c>
      <c r="BM522" s="1" t="s">
        <v>3</v>
      </c>
      <c r="BN522" s="1" t="s">
        <v>3</v>
      </c>
      <c r="BO522" s="1" t="s">
        <v>3</v>
      </c>
      <c r="BP522" s="1" t="s">
        <v>3</v>
      </c>
      <c r="BQ522" s="1"/>
      <c r="BR522" s="1"/>
      <c r="BS522" s="1"/>
      <c r="BT522" s="1"/>
      <c r="BU522" s="1"/>
      <c r="BV522" s="1"/>
      <c r="BW522" s="1"/>
      <c r="BX522" s="1">
        <v>0</v>
      </c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>
        <v>0</v>
      </c>
    </row>
    <row r="524" spans="1:245">
      <c r="A524" s="2">
        <v>52</v>
      </c>
      <c r="B524" s="2">
        <f t="shared" ref="B524:G524" si="393">B555</f>
        <v>1</v>
      </c>
      <c r="C524" s="2">
        <f t="shared" si="393"/>
        <v>5</v>
      </c>
      <c r="D524" s="2">
        <f t="shared" si="393"/>
        <v>522</v>
      </c>
      <c r="E524" s="2">
        <f t="shared" si="393"/>
        <v>0</v>
      </c>
      <c r="F524" s="2" t="str">
        <f t="shared" si="393"/>
        <v>Новый подраздел</v>
      </c>
      <c r="G524" s="2" t="str">
        <f t="shared" si="393"/>
        <v>ремонт</v>
      </c>
      <c r="H524" s="2"/>
      <c r="I524" s="2"/>
      <c r="J524" s="2"/>
      <c r="K524" s="2"/>
      <c r="L524" s="2"/>
      <c r="M524" s="2"/>
      <c r="N524" s="2"/>
      <c r="O524" s="2">
        <f t="shared" ref="O524:AT524" si="394">O555</f>
        <v>140972.73000000001</v>
      </c>
      <c r="P524" s="2">
        <f t="shared" si="394"/>
        <v>97763.99</v>
      </c>
      <c r="Q524" s="2">
        <f t="shared" si="394"/>
        <v>1430.33</v>
      </c>
      <c r="R524" s="2">
        <f t="shared" si="394"/>
        <v>524.9</v>
      </c>
      <c r="S524" s="2">
        <f t="shared" si="394"/>
        <v>41778.410000000003</v>
      </c>
      <c r="T524" s="2">
        <f t="shared" si="394"/>
        <v>0</v>
      </c>
      <c r="U524" s="2">
        <f t="shared" si="394"/>
        <v>139.07722749999999</v>
      </c>
      <c r="V524" s="2">
        <f t="shared" si="394"/>
        <v>1.4715374999999999</v>
      </c>
      <c r="W524" s="2">
        <f t="shared" si="394"/>
        <v>932.32</v>
      </c>
      <c r="X524" s="2">
        <f t="shared" si="394"/>
        <v>37228.79</v>
      </c>
      <c r="Y524" s="2">
        <f t="shared" si="394"/>
        <v>18442.86</v>
      </c>
      <c r="Z524" s="2">
        <f t="shared" si="394"/>
        <v>0</v>
      </c>
      <c r="AA524" s="2">
        <f t="shared" si="394"/>
        <v>0</v>
      </c>
      <c r="AB524" s="2">
        <f t="shared" si="394"/>
        <v>140972.73000000001</v>
      </c>
      <c r="AC524" s="2">
        <f t="shared" si="394"/>
        <v>97763.99</v>
      </c>
      <c r="AD524" s="2">
        <f t="shared" si="394"/>
        <v>1430.33</v>
      </c>
      <c r="AE524" s="2">
        <f t="shared" si="394"/>
        <v>524.9</v>
      </c>
      <c r="AF524" s="2">
        <f t="shared" si="394"/>
        <v>41778.410000000003</v>
      </c>
      <c r="AG524" s="2">
        <f t="shared" si="394"/>
        <v>0</v>
      </c>
      <c r="AH524" s="2">
        <f t="shared" si="394"/>
        <v>139.07722749999999</v>
      </c>
      <c r="AI524" s="2">
        <f t="shared" si="394"/>
        <v>1.4715374999999999</v>
      </c>
      <c r="AJ524" s="2">
        <f t="shared" si="394"/>
        <v>932.32</v>
      </c>
      <c r="AK524" s="2">
        <f t="shared" si="394"/>
        <v>37228.79</v>
      </c>
      <c r="AL524" s="2">
        <f t="shared" si="394"/>
        <v>18442.86</v>
      </c>
      <c r="AM524" s="2">
        <f t="shared" si="394"/>
        <v>0</v>
      </c>
      <c r="AN524" s="2">
        <f t="shared" si="394"/>
        <v>0</v>
      </c>
      <c r="AO524" s="2">
        <f t="shared" si="394"/>
        <v>0</v>
      </c>
      <c r="AP524" s="2">
        <f t="shared" si="394"/>
        <v>0</v>
      </c>
      <c r="AQ524" s="2">
        <f t="shared" si="394"/>
        <v>0</v>
      </c>
      <c r="AR524" s="2">
        <f t="shared" si="394"/>
        <v>196644.38</v>
      </c>
      <c r="AS524" s="2">
        <f t="shared" si="394"/>
        <v>191585.6</v>
      </c>
      <c r="AT524" s="2">
        <f t="shared" si="394"/>
        <v>5058.78</v>
      </c>
      <c r="AU524" s="2">
        <f t="shared" ref="AU524:BZ524" si="395">AU555</f>
        <v>0</v>
      </c>
      <c r="AV524" s="2">
        <f t="shared" si="395"/>
        <v>97763.99</v>
      </c>
      <c r="AW524" s="2">
        <f t="shared" si="395"/>
        <v>97763.99</v>
      </c>
      <c r="AX524" s="2">
        <f t="shared" si="395"/>
        <v>0</v>
      </c>
      <c r="AY524" s="2">
        <f t="shared" si="395"/>
        <v>97763.99</v>
      </c>
      <c r="AZ524" s="2">
        <f t="shared" si="395"/>
        <v>0</v>
      </c>
      <c r="BA524" s="2">
        <f t="shared" si="395"/>
        <v>0</v>
      </c>
      <c r="BB524" s="2">
        <f t="shared" si="395"/>
        <v>0</v>
      </c>
      <c r="BC524" s="2">
        <f t="shared" si="395"/>
        <v>0</v>
      </c>
      <c r="BD524" s="2">
        <f t="shared" si="395"/>
        <v>0</v>
      </c>
      <c r="BE524" s="2">
        <f t="shared" si="395"/>
        <v>0</v>
      </c>
      <c r="BF524" s="2">
        <f t="shared" si="395"/>
        <v>0</v>
      </c>
      <c r="BG524" s="2">
        <f t="shared" si="395"/>
        <v>0</v>
      </c>
      <c r="BH524" s="2">
        <f t="shared" si="395"/>
        <v>0</v>
      </c>
      <c r="BI524" s="2">
        <f t="shared" si="395"/>
        <v>0</v>
      </c>
      <c r="BJ524" s="2">
        <f t="shared" si="395"/>
        <v>0</v>
      </c>
      <c r="BK524" s="2">
        <f t="shared" si="395"/>
        <v>0</v>
      </c>
      <c r="BL524" s="2">
        <f t="shared" si="395"/>
        <v>0</v>
      </c>
      <c r="BM524" s="2">
        <f t="shared" si="395"/>
        <v>0</v>
      </c>
      <c r="BN524" s="2">
        <f t="shared" si="395"/>
        <v>0</v>
      </c>
      <c r="BO524" s="2">
        <f t="shared" si="395"/>
        <v>0</v>
      </c>
      <c r="BP524" s="2">
        <f t="shared" si="395"/>
        <v>0</v>
      </c>
      <c r="BQ524" s="2">
        <f t="shared" si="395"/>
        <v>0</v>
      </c>
      <c r="BR524" s="2">
        <f t="shared" si="395"/>
        <v>0</v>
      </c>
      <c r="BS524" s="2">
        <f t="shared" si="395"/>
        <v>0</v>
      </c>
      <c r="BT524" s="2">
        <f t="shared" si="395"/>
        <v>0</v>
      </c>
      <c r="BU524" s="2">
        <f t="shared" si="395"/>
        <v>0</v>
      </c>
      <c r="BV524" s="2">
        <f t="shared" si="395"/>
        <v>0</v>
      </c>
      <c r="BW524" s="2">
        <f t="shared" si="395"/>
        <v>0</v>
      </c>
      <c r="BX524" s="2">
        <f t="shared" si="395"/>
        <v>0</v>
      </c>
      <c r="BY524" s="2">
        <f t="shared" si="395"/>
        <v>0</v>
      </c>
      <c r="BZ524" s="2">
        <f t="shared" si="395"/>
        <v>0</v>
      </c>
      <c r="CA524" s="2">
        <f t="shared" ref="CA524:DF524" si="396">CA555</f>
        <v>196644.38</v>
      </c>
      <c r="CB524" s="2">
        <f t="shared" si="396"/>
        <v>191585.6</v>
      </c>
      <c r="CC524" s="2">
        <f t="shared" si="396"/>
        <v>5058.78</v>
      </c>
      <c r="CD524" s="2">
        <f t="shared" si="396"/>
        <v>0</v>
      </c>
      <c r="CE524" s="2">
        <f t="shared" si="396"/>
        <v>97763.99</v>
      </c>
      <c r="CF524" s="2">
        <f t="shared" si="396"/>
        <v>97763.99</v>
      </c>
      <c r="CG524" s="2">
        <f t="shared" si="396"/>
        <v>0</v>
      </c>
      <c r="CH524" s="2">
        <f t="shared" si="396"/>
        <v>97763.99</v>
      </c>
      <c r="CI524" s="2">
        <f t="shared" si="396"/>
        <v>0</v>
      </c>
      <c r="CJ524" s="2">
        <f t="shared" si="396"/>
        <v>0</v>
      </c>
      <c r="CK524" s="2">
        <f t="shared" si="396"/>
        <v>0</v>
      </c>
      <c r="CL524" s="2">
        <f t="shared" si="396"/>
        <v>0</v>
      </c>
      <c r="CM524" s="2">
        <f t="shared" si="396"/>
        <v>0</v>
      </c>
      <c r="CN524" s="2">
        <f t="shared" si="396"/>
        <v>0</v>
      </c>
      <c r="CO524" s="2">
        <f t="shared" si="396"/>
        <v>0</v>
      </c>
      <c r="CP524" s="2">
        <f t="shared" si="396"/>
        <v>0</v>
      </c>
      <c r="CQ524" s="2">
        <f t="shared" si="396"/>
        <v>0</v>
      </c>
      <c r="CR524" s="2">
        <f t="shared" si="396"/>
        <v>0</v>
      </c>
      <c r="CS524" s="2">
        <f t="shared" si="396"/>
        <v>0</v>
      </c>
      <c r="CT524" s="2">
        <f t="shared" si="396"/>
        <v>0</v>
      </c>
      <c r="CU524" s="2">
        <f t="shared" si="396"/>
        <v>0</v>
      </c>
      <c r="CV524" s="2">
        <f t="shared" si="396"/>
        <v>0</v>
      </c>
      <c r="CW524" s="2">
        <f t="shared" si="396"/>
        <v>0</v>
      </c>
      <c r="CX524" s="2">
        <f t="shared" si="396"/>
        <v>0</v>
      </c>
      <c r="CY524" s="2">
        <f t="shared" si="396"/>
        <v>0</v>
      </c>
      <c r="CZ524" s="2">
        <f t="shared" si="396"/>
        <v>0</v>
      </c>
      <c r="DA524" s="2">
        <f t="shared" si="396"/>
        <v>0</v>
      </c>
      <c r="DB524" s="2">
        <f t="shared" si="396"/>
        <v>0</v>
      </c>
      <c r="DC524" s="2">
        <f t="shared" si="396"/>
        <v>0</v>
      </c>
      <c r="DD524" s="2">
        <f t="shared" si="396"/>
        <v>0</v>
      </c>
      <c r="DE524" s="2">
        <f t="shared" si="396"/>
        <v>0</v>
      </c>
      <c r="DF524" s="2">
        <f t="shared" si="396"/>
        <v>0</v>
      </c>
      <c r="DG524" s="3">
        <f t="shared" ref="DG524:EL524" si="397">DG555</f>
        <v>0</v>
      </c>
      <c r="DH524" s="3">
        <f t="shared" si="397"/>
        <v>0</v>
      </c>
      <c r="DI524" s="3">
        <f t="shared" si="397"/>
        <v>0</v>
      </c>
      <c r="DJ524" s="3">
        <f t="shared" si="397"/>
        <v>0</v>
      </c>
      <c r="DK524" s="3">
        <f t="shared" si="397"/>
        <v>0</v>
      </c>
      <c r="DL524" s="3">
        <f t="shared" si="397"/>
        <v>0</v>
      </c>
      <c r="DM524" s="3">
        <f t="shared" si="397"/>
        <v>0</v>
      </c>
      <c r="DN524" s="3">
        <f t="shared" si="397"/>
        <v>0</v>
      </c>
      <c r="DO524" s="3">
        <f t="shared" si="397"/>
        <v>0</v>
      </c>
      <c r="DP524" s="3">
        <f t="shared" si="397"/>
        <v>0</v>
      </c>
      <c r="DQ524" s="3">
        <f t="shared" si="397"/>
        <v>0</v>
      </c>
      <c r="DR524" s="3">
        <f t="shared" si="397"/>
        <v>0</v>
      </c>
      <c r="DS524" s="3">
        <f t="shared" si="397"/>
        <v>0</v>
      </c>
      <c r="DT524" s="3">
        <f t="shared" si="397"/>
        <v>0</v>
      </c>
      <c r="DU524" s="3">
        <f t="shared" si="397"/>
        <v>0</v>
      </c>
      <c r="DV524" s="3">
        <f t="shared" si="397"/>
        <v>0</v>
      </c>
      <c r="DW524" s="3">
        <f t="shared" si="397"/>
        <v>0</v>
      </c>
      <c r="DX524" s="3">
        <f t="shared" si="397"/>
        <v>0</v>
      </c>
      <c r="DY524" s="3">
        <f t="shared" si="397"/>
        <v>0</v>
      </c>
      <c r="DZ524" s="3">
        <f t="shared" si="397"/>
        <v>0</v>
      </c>
      <c r="EA524" s="3">
        <f t="shared" si="397"/>
        <v>0</v>
      </c>
      <c r="EB524" s="3">
        <f t="shared" si="397"/>
        <v>0</v>
      </c>
      <c r="EC524" s="3">
        <f t="shared" si="397"/>
        <v>0</v>
      </c>
      <c r="ED524" s="3">
        <f t="shared" si="397"/>
        <v>0</v>
      </c>
      <c r="EE524" s="3">
        <f t="shared" si="397"/>
        <v>0</v>
      </c>
      <c r="EF524" s="3">
        <f t="shared" si="397"/>
        <v>0</v>
      </c>
      <c r="EG524" s="3">
        <f t="shared" si="397"/>
        <v>0</v>
      </c>
      <c r="EH524" s="3">
        <f t="shared" si="397"/>
        <v>0</v>
      </c>
      <c r="EI524" s="3">
        <f t="shared" si="397"/>
        <v>0</v>
      </c>
      <c r="EJ524" s="3">
        <f t="shared" si="397"/>
        <v>0</v>
      </c>
      <c r="EK524" s="3">
        <f t="shared" si="397"/>
        <v>0</v>
      </c>
      <c r="EL524" s="3">
        <f t="shared" si="397"/>
        <v>0</v>
      </c>
      <c r="EM524" s="3">
        <f t="shared" ref="EM524:FR524" si="398">EM555</f>
        <v>0</v>
      </c>
      <c r="EN524" s="3">
        <f t="shared" si="398"/>
        <v>0</v>
      </c>
      <c r="EO524" s="3">
        <f t="shared" si="398"/>
        <v>0</v>
      </c>
      <c r="EP524" s="3">
        <f t="shared" si="398"/>
        <v>0</v>
      </c>
      <c r="EQ524" s="3">
        <f t="shared" si="398"/>
        <v>0</v>
      </c>
      <c r="ER524" s="3">
        <f t="shared" si="398"/>
        <v>0</v>
      </c>
      <c r="ES524" s="3">
        <f t="shared" si="398"/>
        <v>0</v>
      </c>
      <c r="ET524" s="3">
        <f t="shared" si="398"/>
        <v>0</v>
      </c>
      <c r="EU524" s="3">
        <f t="shared" si="398"/>
        <v>0</v>
      </c>
      <c r="EV524" s="3">
        <f t="shared" si="398"/>
        <v>0</v>
      </c>
      <c r="EW524" s="3">
        <f t="shared" si="398"/>
        <v>0</v>
      </c>
      <c r="EX524" s="3">
        <f t="shared" si="398"/>
        <v>0</v>
      </c>
      <c r="EY524" s="3">
        <f t="shared" si="398"/>
        <v>0</v>
      </c>
      <c r="EZ524" s="3">
        <f t="shared" si="398"/>
        <v>0</v>
      </c>
      <c r="FA524" s="3">
        <f t="shared" si="398"/>
        <v>0</v>
      </c>
      <c r="FB524" s="3">
        <f t="shared" si="398"/>
        <v>0</v>
      </c>
      <c r="FC524" s="3">
        <f t="shared" si="398"/>
        <v>0</v>
      </c>
      <c r="FD524" s="3">
        <f t="shared" si="398"/>
        <v>0</v>
      </c>
      <c r="FE524" s="3">
        <f t="shared" si="398"/>
        <v>0</v>
      </c>
      <c r="FF524" s="3">
        <f t="shared" si="398"/>
        <v>0</v>
      </c>
      <c r="FG524" s="3">
        <f t="shared" si="398"/>
        <v>0</v>
      </c>
      <c r="FH524" s="3">
        <f t="shared" si="398"/>
        <v>0</v>
      </c>
      <c r="FI524" s="3">
        <f t="shared" si="398"/>
        <v>0</v>
      </c>
      <c r="FJ524" s="3">
        <f t="shared" si="398"/>
        <v>0</v>
      </c>
      <c r="FK524" s="3">
        <f t="shared" si="398"/>
        <v>0</v>
      </c>
      <c r="FL524" s="3">
        <f t="shared" si="398"/>
        <v>0</v>
      </c>
      <c r="FM524" s="3">
        <f t="shared" si="398"/>
        <v>0</v>
      </c>
      <c r="FN524" s="3">
        <f t="shared" si="398"/>
        <v>0</v>
      </c>
      <c r="FO524" s="3">
        <f t="shared" si="398"/>
        <v>0</v>
      </c>
      <c r="FP524" s="3">
        <f t="shared" si="398"/>
        <v>0</v>
      </c>
      <c r="FQ524" s="3">
        <f t="shared" si="398"/>
        <v>0</v>
      </c>
      <c r="FR524" s="3">
        <f t="shared" si="398"/>
        <v>0</v>
      </c>
      <c r="FS524" s="3">
        <f t="shared" ref="FS524:GX524" si="399">FS555</f>
        <v>0</v>
      </c>
      <c r="FT524" s="3">
        <f t="shared" si="399"/>
        <v>0</v>
      </c>
      <c r="FU524" s="3">
        <f t="shared" si="399"/>
        <v>0</v>
      </c>
      <c r="FV524" s="3">
        <f t="shared" si="399"/>
        <v>0</v>
      </c>
      <c r="FW524" s="3">
        <f t="shared" si="399"/>
        <v>0</v>
      </c>
      <c r="FX524" s="3">
        <f t="shared" si="399"/>
        <v>0</v>
      </c>
      <c r="FY524" s="3">
        <f t="shared" si="399"/>
        <v>0</v>
      </c>
      <c r="FZ524" s="3">
        <f t="shared" si="399"/>
        <v>0</v>
      </c>
      <c r="GA524" s="3">
        <f t="shared" si="399"/>
        <v>0</v>
      </c>
      <c r="GB524" s="3">
        <f t="shared" si="399"/>
        <v>0</v>
      </c>
      <c r="GC524" s="3">
        <f t="shared" si="399"/>
        <v>0</v>
      </c>
      <c r="GD524" s="3">
        <f t="shared" si="399"/>
        <v>0</v>
      </c>
      <c r="GE524" s="3">
        <f t="shared" si="399"/>
        <v>0</v>
      </c>
      <c r="GF524" s="3">
        <f t="shared" si="399"/>
        <v>0</v>
      </c>
      <c r="GG524" s="3">
        <f t="shared" si="399"/>
        <v>0</v>
      </c>
      <c r="GH524" s="3">
        <f t="shared" si="399"/>
        <v>0</v>
      </c>
      <c r="GI524" s="3">
        <f t="shared" si="399"/>
        <v>0</v>
      </c>
      <c r="GJ524" s="3">
        <f t="shared" si="399"/>
        <v>0</v>
      </c>
      <c r="GK524" s="3">
        <f t="shared" si="399"/>
        <v>0</v>
      </c>
      <c r="GL524" s="3">
        <f t="shared" si="399"/>
        <v>0</v>
      </c>
      <c r="GM524" s="3">
        <f t="shared" si="399"/>
        <v>0</v>
      </c>
      <c r="GN524" s="3">
        <f t="shared" si="399"/>
        <v>0</v>
      </c>
      <c r="GO524" s="3">
        <f t="shared" si="399"/>
        <v>0</v>
      </c>
      <c r="GP524" s="3">
        <f t="shared" si="399"/>
        <v>0</v>
      </c>
      <c r="GQ524" s="3">
        <f t="shared" si="399"/>
        <v>0</v>
      </c>
      <c r="GR524" s="3">
        <f t="shared" si="399"/>
        <v>0</v>
      </c>
      <c r="GS524" s="3">
        <f t="shared" si="399"/>
        <v>0</v>
      </c>
      <c r="GT524" s="3">
        <f t="shared" si="399"/>
        <v>0</v>
      </c>
      <c r="GU524" s="3">
        <f t="shared" si="399"/>
        <v>0</v>
      </c>
      <c r="GV524" s="3">
        <f t="shared" si="399"/>
        <v>0</v>
      </c>
      <c r="GW524" s="3">
        <f t="shared" si="399"/>
        <v>0</v>
      </c>
      <c r="GX524" s="3">
        <f t="shared" si="399"/>
        <v>0</v>
      </c>
    </row>
    <row r="526" spans="1:245">
      <c r="A526">
        <v>17</v>
      </c>
      <c r="B526">
        <v>1</v>
      </c>
      <c r="C526">
        <f>ROW(SmtRes!A526)</f>
        <v>526</v>
      </c>
      <c r="D526">
        <f>ROW(EtalonRes!A509)</f>
        <v>509</v>
      </c>
      <c r="E526" t="s">
        <v>17</v>
      </c>
      <c r="F526" t="s">
        <v>129</v>
      </c>
      <c r="G526" t="s">
        <v>130</v>
      </c>
      <c r="H526" t="s">
        <v>131</v>
      </c>
      <c r="I526">
        <f>ROUND(2.3/100,9)</f>
        <v>2.3E-2</v>
      </c>
      <c r="J526">
        <v>0</v>
      </c>
      <c r="O526">
        <f t="shared" ref="O526:O553" si="400">ROUND(CP526,2)</f>
        <v>602.23</v>
      </c>
      <c r="P526">
        <f t="shared" ref="P526:P553" si="401">ROUND(CQ526*I526,2)</f>
        <v>438.37</v>
      </c>
      <c r="Q526">
        <f t="shared" ref="Q526:Q553" si="402">ROUND(CR526*I526,2)</f>
        <v>4.5599999999999996</v>
      </c>
      <c r="R526">
        <f t="shared" ref="R526:R553" si="403">ROUND(CS526*I526,2)</f>
        <v>0.52</v>
      </c>
      <c r="S526">
        <f t="shared" ref="S526:S553" si="404">ROUND(CT526*I526,2)</f>
        <v>159.30000000000001</v>
      </c>
      <c r="T526">
        <f t="shared" ref="T526:T553" si="405">ROUND(CU526*I526,2)</f>
        <v>0</v>
      </c>
      <c r="U526">
        <f t="shared" ref="U526:U553" si="406">CV526*I526</f>
        <v>0.56047550000000002</v>
      </c>
      <c r="V526">
        <f t="shared" ref="V526:V553" si="407">CW526*I526</f>
        <v>1.15E-3</v>
      </c>
      <c r="W526">
        <f t="shared" ref="W526:W553" si="408">ROUND(CX526*I526,2)</f>
        <v>0</v>
      </c>
      <c r="X526">
        <f t="shared" ref="X526:X553" si="409">ROUND(CY526,2)</f>
        <v>143.84</v>
      </c>
      <c r="Y526">
        <f t="shared" ref="Y526:Y553" si="410">ROUND(CZ526,2)</f>
        <v>68.72</v>
      </c>
      <c r="AA526">
        <v>36401907</v>
      </c>
      <c r="AB526">
        <f t="shared" ref="AB526:AB553" si="411">ROUND((AC526+AD526+AF526),2)</f>
        <v>4229.87</v>
      </c>
      <c r="AC526">
        <f t="shared" ref="AC526:AC553" si="412">ROUND((ES526),2)</f>
        <v>4004.09</v>
      </c>
      <c r="AD526">
        <f>ROUND(((((ET526*1.25))-((EU526*1.25)))+AE526),2)</f>
        <v>17.920000000000002</v>
      </c>
      <c r="AE526">
        <f>ROUND(((EU526*1.25)),2)</f>
        <v>0.68</v>
      </c>
      <c r="AF526">
        <f>ROUND(((EV526*1.15)),2)</f>
        <v>207.86</v>
      </c>
      <c r="AG526">
        <f t="shared" ref="AG526:AG553" si="413">ROUND((AP526),2)</f>
        <v>0</v>
      </c>
      <c r="AH526">
        <f>((EW526*1.15))</f>
        <v>24.368500000000001</v>
      </c>
      <c r="AI526">
        <f>((EX526*1.25))</f>
        <v>0.05</v>
      </c>
      <c r="AJ526">
        <f t="shared" ref="AJ526:AJ553" si="414">(AS526)</f>
        <v>0</v>
      </c>
      <c r="AK526">
        <v>4199.17</v>
      </c>
      <c r="AL526">
        <v>4004.09</v>
      </c>
      <c r="AM526">
        <v>14.33</v>
      </c>
      <c r="AN526">
        <v>0.54</v>
      </c>
      <c r="AO526">
        <v>180.75</v>
      </c>
      <c r="AP526">
        <v>0</v>
      </c>
      <c r="AQ526">
        <v>21.19</v>
      </c>
      <c r="AR526">
        <v>0.04</v>
      </c>
      <c r="AS526">
        <v>0</v>
      </c>
      <c r="AT526">
        <v>90</v>
      </c>
      <c r="AU526">
        <v>43</v>
      </c>
      <c r="AV526">
        <v>1</v>
      </c>
      <c r="AW526">
        <v>1</v>
      </c>
      <c r="AZ526">
        <v>1</v>
      </c>
      <c r="BA526">
        <v>33.32</v>
      </c>
      <c r="BB526">
        <v>11.06</v>
      </c>
      <c r="BC526">
        <v>4.76</v>
      </c>
      <c r="BD526" t="s">
        <v>3</v>
      </c>
      <c r="BE526" t="s">
        <v>3</v>
      </c>
      <c r="BF526" t="s">
        <v>3</v>
      </c>
      <c r="BG526" t="s">
        <v>3</v>
      </c>
      <c r="BH526">
        <v>0</v>
      </c>
      <c r="BI526">
        <v>1</v>
      </c>
      <c r="BJ526" t="s">
        <v>132</v>
      </c>
      <c r="BM526">
        <v>10001</v>
      </c>
      <c r="BN526">
        <v>0</v>
      </c>
      <c r="BO526" t="s">
        <v>129</v>
      </c>
      <c r="BP526">
        <v>1</v>
      </c>
      <c r="BQ526">
        <v>2</v>
      </c>
      <c r="BR526">
        <v>0</v>
      </c>
      <c r="BS526">
        <v>33.32</v>
      </c>
      <c r="BT526">
        <v>1</v>
      </c>
      <c r="BU526">
        <v>1</v>
      </c>
      <c r="BV526">
        <v>1</v>
      </c>
      <c r="BW526">
        <v>1</v>
      </c>
      <c r="BX526">
        <v>1</v>
      </c>
      <c r="BY526" t="s">
        <v>3</v>
      </c>
      <c r="BZ526">
        <v>118</v>
      </c>
      <c r="CA526">
        <v>63</v>
      </c>
      <c r="CE526">
        <v>0</v>
      </c>
      <c r="CF526">
        <v>0</v>
      </c>
      <c r="CG526">
        <v>0</v>
      </c>
      <c r="CM526">
        <v>0</v>
      </c>
      <c r="CN526" t="s">
        <v>904</v>
      </c>
      <c r="CO526">
        <v>0</v>
      </c>
      <c r="CP526">
        <f t="shared" ref="CP526:CP553" si="415">(P526+Q526+S526)</f>
        <v>602.23</v>
      </c>
      <c r="CQ526">
        <f t="shared" ref="CQ526:CQ553" si="416">AC526*BC526</f>
        <v>19059.468400000002</v>
      </c>
      <c r="CR526">
        <f t="shared" ref="CR526:CR553" si="417">AD526*BB526</f>
        <v>198.19520000000003</v>
      </c>
      <c r="CS526">
        <f t="shared" ref="CS526:CS553" si="418">AE526*BS526</f>
        <v>22.657600000000002</v>
      </c>
      <c r="CT526">
        <f t="shared" ref="CT526:CT553" si="419">AF526*BA526</f>
        <v>6925.8952000000008</v>
      </c>
      <c r="CU526">
        <f t="shared" ref="CU526:CU553" si="420">AG526</f>
        <v>0</v>
      </c>
      <c r="CV526">
        <f t="shared" ref="CV526:CV553" si="421">AH526</f>
        <v>24.368500000000001</v>
      </c>
      <c r="CW526">
        <f t="shared" ref="CW526:CW553" si="422">AI526</f>
        <v>0.05</v>
      </c>
      <c r="CX526">
        <f t="shared" ref="CX526:CX553" si="423">AJ526</f>
        <v>0</v>
      </c>
      <c r="CY526">
        <f t="shared" ref="CY526:CY553" si="424">(((S526+R526)*AT526)/100)</f>
        <v>143.83800000000002</v>
      </c>
      <c r="CZ526">
        <f t="shared" ref="CZ526:CZ553" si="425">(((S526+R526)*AU526)/100)</f>
        <v>68.722600000000014</v>
      </c>
      <c r="DC526" t="s">
        <v>3</v>
      </c>
      <c r="DD526" t="s">
        <v>3</v>
      </c>
      <c r="DE526" t="s">
        <v>133</v>
      </c>
      <c r="DF526" t="s">
        <v>133</v>
      </c>
      <c r="DG526" t="s">
        <v>134</v>
      </c>
      <c r="DH526" t="s">
        <v>3</v>
      </c>
      <c r="DI526" t="s">
        <v>134</v>
      </c>
      <c r="DJ526" t="s">
        <v>133</v>
      </c>
      <c r="DK526" t="s">
        <v>3</v>
      </c>
      <c r="DL526" t="s">
        <v>3</v>
      </c>
      <c r="DM526" t="s">
        <v>3</v>
      </c>
      <c r="DN526">
        <v>0</v>
      </c>
      <c r="DO526">
        <v>0</v>
      </c>
      <c r="DP526">
        <v>1</v>
      </c>
      <c r="DQ526">
        <v>1</v>
      </c>
      <c r="DU526">
        <v>1013</v>
      </c>
      <c r="DV526" t="s">
        <v>131</v>
      </c>
      <c r="DW526" t="s">
        <v>131</v>
      </c>
      <c r="DX526">
        <v>1</v>
      </c>
      <c r="DZ526" t="s">
        <v>3</v>
      </c>
      <c r="EA526" t="s">
        <v>3</v>
      </c>
      <c r="EB526" t="s">
        <v>3</v>
      </c>
      <c r="EC526" t="s">
        <v>3</v>
      </c>
      <c r="EE526">
        <v>29085510</v>
      </c>
      <c r="EF526">
        <v>2</v>
      </c>
      <c r="EG526" t="s">
        <v>135</v>
      </c>
      <c r="EH526">
        <v>0</v>
      </c>
      <c r="EI526" t="s">
        <v>3</v>
      </c>
      <c r="EJ526">
        <v>1</v>
      </c>
      <c r="EK526">
        <v>10001</v>
      </c>
      <c r="EL526" t="s">
        <v>136</v>
      </c>
      <c r="EM526" t="s">
        <v>137</v>
      </c>
      <c r="EO526" t="s">
        <v>138</v>
      </c>
      <c r="EQ526">
        <v>0</v>
      </c>
      <c r="ER526">
        <v>4199.17</v>
      </c>
      <c r="ES526">
        <v>4004.09</v>
      </c>
      <c r="ET526">
        <v>14.33</v>
      </c>
      <c r="EU526">
        <v>0.54</v>
      </c>
      <c r="EV526">
        <v>180.75</v>
      </c>
      <c r="EW526">
        <v>21.19</v>
      </c>
      <c r="EX526">
        <v>0.04</v>
      </c>
      <c r="EY526">
        <v>0</v>
      </c>
      <c r="FQ526">
        <v>0</v>
      </c>
      <c r="FR526">
        <f t="shared" ref="FR526:FR553" si="426">ROUND(IF(AND(BH526=3,BI526=3),P526,0),2)</f>
        <v>0</v>
      </c>
      <c r="FS526">
        <v>0</v>
      </c>
      <c r="FT526" t="s">
        <v>139</v>
      </c>
      <c r="FU526" t="s">
        <v>25</v>
      </c>
      <c r="FV526" t="s">
        <v>25</v>
      </c>
      <c r="FW526" t="s">
        <v>26</v>
      </c>
      <c r="FX526">
        <v>106.2</v>
      </c>
      <c r="FY526">
        <v>53.55</v>
      </c>
      <c r="GA526" t="s">
        <v>3</v>
      </c>
      <c r="GD526">
        <v>1</v>
      </c>
      <c r="GF526">
        <v>-1773683300</v>
      </c>
      <c r="GG526">
        <v>2</v>
      </c>
      <c r="GH526">
        <v>1</v>
      </c>
      <c r="GI526">
        <v>2</v>
      </c>
      <c r="GJ526">
        <v>0</v>
      </c>
      <c r="GK526">
        <v>0</v>
      </c>
      <c r="GL526">
        <f t="shared" ref="GL526:GL553" si="427">ROUND(IF(AND(BH526=3,BI526=3,FS526&lt;&gt;0),P526,0),2)</f>
        <v>0</v>
      </c>
      <c r="GM526">
        <f t="shared" ref="GM526:GM553" si="428">ROUND(O526+X526+Y526,2)+GX526</f>
        <v>814.79</v>
      </c>
      <c r="GN526">
        <f t="shared" ref="GN526:GN553" si="429">IF(OR(BI526=0,BI526=1),ROUND(O526+X526+Y526,2),0)</f>
        <v>814.79</v>
      </c>
      <c r="GO526">
        <f t="shared" ref="GO526:GO553" si="430">IF(BI526=2,ROUND(O526+X526+Y526,2),0)</f>
        <v>0</v>
      </c>
      <c r="GP526">
        <f t="shared" ref="GP526:GP553" si="431">IF(BI526=4,ROUND(O526+X526+Y526,2)+GX526,0)</f>
        <v>0</v>
      </c>
      <c r="GR526">
        <v>0</v>
      </c>
      <c r="GS526">
        <v>3</v>
      </c>
      <c r="GT526">
        <v>0</v>
      </c>
      <c r="GU526" t="s">
        <v>3</v>
      </c>
      <c r="GV526">
        <f t="shared" ref="GV526:GV553" si="432">ROUND((GT526),2)</f>
        <v>0</v>
      </c>
      <c r="GW526">
        <v>1</v>
      </c>
      <c r="GX526">
        <f t="shared" ref="GX526:GX553" si="433">ROUND(HC526*I526,2)</f>
        <v>0</v>
      </c>
      <c r="HA526">
        <v>0</v>
      </c>
      <c r="HB526">
        <v>0</v>
      </c>
      <c r="HC526">
        <f t="shared" ref="HC526:HC553" si="434">GV526*GW526</f>
        <v>0</v>
      </c>
      <c r="HE526" t="s">
        <v>3</v>
      </c>
      <c r="HF526" t="s">
        <v>3</v>
      </c>
      <c r="IK526">
        <v>0</v>
      </c>
    </row>
    <row r="527" spans="1:245">
      <c r="A527">
        <v>17</v>
      </c>
      <c r="B527">
        <v>1</v>
      </c>
      <c r="E527" t="s">
        <v>35</v>
      </c>
      <c r="F527" t="s">
        <v>140</v>
      </c>
      <c r="G527" t="s">
        <v>141</v>
      </c>
      <c r="H527" t="s">
        <v>142</v>
      </c>
      <c r="I527">
        <v>2.2999999999999998</v>
      </c>
      <c r="J527">
        <v>0</v>
      </c>
      <c r="O527">
        <f t="shared" si="400"/>
        <v>248.93</v>
      </c>
      <c r="P527">
        <f t="shared" si="401"/>
        <v>248.93</v>
      </c>
      <c r="Q527">
        <f t="shared" si="402"/>
        <v>0</v>
      </c>
      <c r="R527">
        <f t="shared" si="403"/>
        <v>0</v>
      </c>
      <c r="S527">
        <f t="shared" si="404"/>
        <v>0</v>
      </c>
      <c r="T527">
        <f t="shared" si="405"/>
        <v>0</v>
      </c>
      <c r="U527">
        <f t="shared" si="406"/>
        <v>0</v>
      </c>
      <c r="V527">
        <f t="shared" si="407"/>
        <v>0</v>
      </c>
      <c r="W527">
        <f t="shared" si="408"/>
        <v>13.89</v>
      </c>
      <c r="X527">
        <f t="shared" si="409"/>
        <v>0</v>
      </c>
      <c r="Y527">
        <f t="shared" si="410"/>
        <v>0</v>
      </c>
      <c r="AA527">
        <v>36401907</v>
      </c>
      <c r="AB527">
        <f t="shared" si="411"/>
        <v>131.99</v>
      </c>
      <c r="AC527">
        <f t="shared" si="412"/>
        <v>131.99</v>
      </c>
      <c r="AD527">
        <f>ROUND((((ET527)-(EU527))+AE527),2)</f>
        <v>0</v>
      </c>
      <c r="AE527">
        <f>ROUND((EU527),2)</f>
        <v>0</v>
      </c>
      <c r="AF527">
        <f>ROUND((EV527),2)</f>
        <v>0</v>
      </c>
      <c r="AG527">
        <f t="shared" si="413"/>
        <v>0</v>
      </c>
      <c r="AH527">
        <f>(EW527)</f>
        <v>0</v>
      </c>
      <c r="AI527">
        <f>(EX527)</f>
        <v>0</v>
      </c>
      <c r="AJ527">
        <f t="shared" si="414"/>
        <v>6.04</v>
      </c>
      <c r="AK527">
        <v>131.99</v>
      </c>
      <c r="AL527">
        <v>131.99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6.04</v>
      </c>
      <c r="AT527">
        <v>0</v>
      </c>
      <c r="AU527">
        <v>0</v>
      </c>
      <c r="AV527">
        <v>1</v>
      </c>
      <c r="AW527">
        <v>1</v>
      </c>
      <c r="AZ527">
        <v>1</v>
      </c>
      <c r="BA527">
        <v>1</v>
      </c>
      <c r="BB527">
        <v>1</v>
      </c>
      <c r="BC527">
        <v>0.82</v>
      </c>
      <c r="BD527" t="s">
        <v>3</v>
      </c>
      <c r="BE527" t="s">
        <v>3</v>
      </c>
      <c r="BF527" t="s">
        <v>3</v>
      </c>
      <c r="BG527" t="s">
        <v>3</v>
      </c>
      <c r="BH527">
        <v>3</v>
      </c>
      <c r="BI527">
        <v>1</v>
      </c>
      <c r="BJ527" t="s">
        <v>143</v>
      </c>
      <c r="BM527">
        <v>500001</v>
      </c>
      <c r="BN527">
        <v>0</v>
      </c>
      <c r="BO527" t="s">
        <v>140</v>
      </c>
      <c r="BP527">
        <v>1</v>
      </c>
      <c r="BQ527">
        <v>8</v>
      </c>
      <c r="BR527">
        <v>0</v>
      </c>
      <c r="BS527">
        <v>1</v>
      </c>
      <c r="BT527">
        <v>1</v>
      </c>
      <c r="BU527">
        <v>1</v>
      </c>
      <c r="BV527">
        <v>1</v>
      </c>
      <c r="BW527">
        <v>1</v>
      </c>
      <c r="BX527">
        <v>1</v>
      </c>
      <c r="BY527" t="s">
        <v>3</v>
      </c>
      <c r="BZ527">
        <v>0</v>
      </c>
      <c r="CA527">
        <v>0</v>
      </c>
      <c r="CE527">
        <v>0</v>
      </c>
      <c r="CF527">
        <v>0</v>
      </c>
      <c r="CG527">
        <v>0</v>
      </c>
      <c r="CM527">
        <v>0</v>
      </c>
      <c r="CN527" t="s">
        <v>3</v>
      </c>
      <c r="CO527">
        <v>0</v>
      </c>
      <c r="CP527">
        <f t="shared" si="415"/>
        <v>248.93</v>
      </c>
      <c r="CQ527">
        <f t="shared" si="416"/>
        <v>108.23180000000001</v>
      </c>
      <c r="CR527">
        <f t="shared" si="417"/>
        <v>0</v>
      </c>
      <c r="CS527">
        <f t="shared" si="418"/>
        <v>0</v>
      </c>
      <c r="CT527">
        <f t="shared" si="419"/>
        <v>0</v>
      </c>
      <c r="CU527">
        <f t="shared" si="420"/>
        <v>0</v>
      </c>
      <c r="CV527">
        <f t="shared" si="421"/>
        <v>0</v>
      </c>
      <c r="CW527">
        <f t="shared" si="422"/>
        <v>0</v>
      </c>
      <c r="CX527">
        <f t="shared" si="423"/>
        <v>6.04</v>
      </c>
      <c r="CY527">
        <f t="shared" si="424"/>
        <v>0</v>
      </c>
      <c r="CZ527">
        <f t="shared" si="425"/>
        <v>0</v>
      </c>
      <c r="DC527" t="s">
        <v>3</v>
      </c>
      <c r="DD527" t="s">
        <v>3</v>
      </c>
      <c r="DE527" t="s">
        <v>3</v>
      </c>
      <c r="DF527" t="s">
        <v>3</v>
      </c>
      <c r="DG527" t="s">
        <v>3</v>
      </c>
      <c r="DH527" t="s">
        <v>3</v>
      </c>
      <c r="DI527" t="s">
        <v>3</v>
      </c>
      <c r="DJ527" t="s">
        <v>3</v>
      </c>
      <c r="DK527" t="s">
        <v>3</v>
      </c>
      <c r="DL527" t="s">
        <v>3</v>
      </c>
      <c r="DM527" t="s">
        <v>3</v>
      </c>
      <c r="DN527">
        <v>0</v>
      </c>
      <c r="DO527">
        <v>0</v>
      </c>
      <c r="DP527">
        <v>1</v>
      </c>
      <c r="DQ527">
        <v>1</v>
      </c>
      <c r="DU527">
        <v>1003</v>
      </c>
      <c r="DV527" t="s">
        <v>142</v>
      </c>
      <c r="DW527" t="s">
        <v>142</v>
      </c>
      <c r="DX527">
        <v>1</v>
      </c>
      <c r="DZ527" t="s">
        <v>3</v>
      </c>
      <c r="EA527" t="s">
        <v>3</v>
      </c>
      <c r="EB527" t="s">
        <v>3</v>
      </c>
      <c r="EC527" t="s">
        <v>3</v>
      </c>
      <c r="EE527">
        <v>29085443</v>
      </c>
      <c r="EF527">
        <v>8</v>
      </c>
      <c r="EG527" t="s">
        <v>144</v>
      </c>
      <c r="EH527">
        <v>0</v>
      </c>
      <c r="EI527" t="s">
        <v>3</v>
      </c>
      <c r="EJ527">
        <v>1</v>
      </c>
      <c r="EK527">
        <v>500001</v>
      </c>
      <c r="EL527" t="s">
        <v>145</v>
      </c>
      <c r="EM527" t="s">
        <v>146</v>
      </c>
      <c r="EO527" t="s">
        <v>3</v>
      </c>
      <c r="EQ527">
        <v>0</v>
      </c>
      <c r="ER527">
        <v>131.99</v>
      </c>
      <c r="ES527">
        <v>131.99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FQ527">
        <v>0</v>
      </c>
      <c r="FR527">
        <f t="shared" si="426"/>
        <v>0</v>
      </c>
      <c r="FS527">
        <v>0</v>
      </c>
      <c r="FX527">
        <v>0</v>
      </c>
      <c r="FY527">
        <v>0</v>
      </c>
      <c r="GA527" t="s">
        <v>3</v>
      </c>
      <c r="GD527">
        <v>1</v>
      </c>
      <c r="GF527">
        <v>-716496253</v>
      </c>
      <c r="GG527">
        <v>2</v>
      </c>
      <c r="GH527">
        <v>1</v>
      </c>
      <c r="GI527">
        <v>2</v>
      </c>
      <c r="GJ527">
        <v>0</v>
      </c>
      <c r="GK527">
        <v>0</v>
      </c>
      <c r="GL527">
        <f t="shared" si="427"/>
        <v>0</v>
      </c>
      <c r="GM527">
        <f t="shared" si="428"/>
        <v>248.93</v>
      </c>
      <c r="GN527">
        <f t="shared" si="429"/>
        <v>248.93</v>
      </c>
      <c r="GO527">
        <f t="shared" si="430"/>
        <v>0</v>
      </c>
      <c r="GP527">
        <f t="shared" si="431"/>
        <v>0</v>
      </c>
      <c r="GR527">
        <v>0</v>
      </c>
      <c r="GS527">
        <v>3</v>
      </c>
      <c r="GT527">
        <v>0</v>
      </c>
      <c r="GU527" t="s">
        <v>3</v>
      </c>
      <c r="GV527">
        <f t="shared" si="432"/>
        <v>0</v>
      </c>
      <c r="GW527">
        <v>1</v>
      </c>
      <c r="GX527">
        <f t="shared" si="433"/>
        <v>0</v>
      </c>
      <c r="HA527">
        <v>0</v>
      </c>
      <c r="HB527">
        <v>0</v>
      </c>
      <c r="HC527">
        <f t="shared" si="434"/>
        <v>0</v>
      </c>
      <c r="HE527" t="s">
        <v>3</v>
      </c>
      <c r="HF527" t="s">
        <v>3</v>
      </c>
      <c r="IK527">
        <v>0</v>
      </c>
    </row>
    <row r="528" spans="1:245">
      <c r="A528">
        <v>17</v>
      </c>
      <c r="B528">
        <v>1</v>
      </c>
      <c r="C528">
        <f>ROW(SmtRes!A535)</f>
        <v>535</v>
      </c>
      <c r="D528">
        <f>ROW(EtalonRes!A518)</f>
        <v>518</v>
      </c>
      <c r="E528" t="s">
        <v>41</v>
      </c>
      <c r="F528" t="s">
        <v>147</v>
      </c>
      <c r="G528" t="s">
        <v>148</v>
      </c>
      <c r="H528" t="s">
        <v>149</v>
      </c>
      <c r="I528">
        <f>ROUND(1.2/100,9)</f>
        <v>1.2E-2</v>
      </c>
      <c r="J528">
        <v>0</v>
      </c>
      <c r="O528">
        <f t="shared" si="400"/>
        <v>729.82</v>
      </c>
      <c r="P528">
        <f t="shared" si="401"/>
        <v>19.54</v>
      </c>
      <c r="Q528">
        <f t="shared" si="402"/>
        <v>7.59</v>
      </c>
      <c r="R528">
        <f t="shared" si="403"/>
        <v>0.54</v>
      </c>
      <c r="S528">
        <f t="shared" si="404"/>
        <v>702.69</v>
      </c>
      <c r="T528">
        <f t="shared" si="405"/>
        <v>0</v>
      </c>
      <c r="U528">
        <f t="shared" si="406"/>
        <v>2.2972859999999997</v>
      </c>
      <c r="V528">
        <f t="shared" si="407"/>
        <v>1.2000000000000001E-3</v>
      </c>
      <c r="W528">
        <f t="shared" si="408"/>
        <v>0</v>
      </c>
      <c r="X528">
        <f t="shared" si="409"/>
        <v>562.58000000000004</v>
      </c>
      <c r="Y528">
        <f t="shared" si="410"/>
        <v>260.2</v>
      </c>
      <c r="AA528">
        <v>36401907</v>
      </c>
      <c r="AB528">
        <f t="shared" si="411"/>
        <v>2294.19</v>
      </c>
      <c r="AC528">
        <f t="shared" si="412"/>
        <v>478.86</v>
      </c>
      <c r="AD528">
        <f>ROUND(((((ET528*1.25))-((EU528*1.25)))+AE528),2)</f>
        <v>57.91</v>
      </c>
      <c r="AE528">
        <f>ROUND(((EU528*1.25)),2)</f>
        <v>1.35</v>
      </c>
      <c r="AF528">
        <f>ROUND(((EV528*1.15)),2)</f>
        <v>1757.42</v>
      </c>
      <c r="AG528">
        <f t="shared" si="413"/>
        <v>0</v>
      </c>
      <c r="AH528">
        <f>((EW528*1.15))</f>
        <v>191.44049999999999</v>
      </c>
      <c r="AI528">
        <f>((EX528*1.25))</f>
        <v>0.1</v>
      </c>
      <c r="AJ528">
        <f t="shared" si="414"/>
        <v>0</v>
      </c>
      <c r="AK528">
        <v>2053.38</v>
      </c>
      <c r="AL528">
        <v>478.86</v>
      </c>
      <c r="AM528">
        <v>46.33</v>
      </c>
      <c r="AN528">
        <v>1.08</v>
      </c>
      <c r="AO528">
        <v>1528.19</v>
      </c>
      <c r="AP528">
        <v>0</v>
      </c>
      <c r="AQ528">
        <v>166.47</v>
      </c>
      <c r="AR528">
        <v>0.08</v>
      </c>
      <c r="AS528">
        <v>0</v>
      </c>
      <c r="AT528">
        <v>80</v>
      </c>
      <c r="AU528">
        <v>37</v>
      </c>
      <c r="AV528">
        <v>1</v>
      </c>
      <c r="AW528">
        <v>1</v>
      </c>
      <c r="AZ528">
        <v>1</v>
      </c>
      <c r="BA528">
        <v>33.32</v>
      </c>
      <c r="BB528">
        <v>10.92</v>
      </c>
      <c r="BC528">
        <v>3.4</v>
      </c>
      <c r="BD528" t="s">
        <v>3</v>
      </c>
      <c r="BE528" t="s">
        <v>3</v>
      </c>
      <c r="BF528" t="s">
        <v>3</v>
      </c>
      <c r="BG528" t="s">
        <v>3</v>
      </c>
      <c r="BH528">
        <v>0</v>
      </c>
      <c r="BI528">
        <v>1</v>
      </c>
      <c r="BJ528" t="s">
        <v>150</v>
      </c>
      <c r="BM528">
        <v>15001</v>
      </c>
      <c r="BN528">
        <v>0</v>
      </c>
      <c r="BO528" t="s">
        <v>147</v>
      </c>
      <c r="BP528">
        <v>1</v>
      </c>
      <c r="BQ528">
        <v>2</v>
      </c>
      <c r="BR528">
        <v>0</v>
      </c>
      <c r="BS528">
        <v>33.32</v>
      </c>
      <c r="BT528">
        <v>1</v>
      </c>
      <c r="BU528">
        <v>1</v>
      </c>
      <c r="BV528">
        <v>1</v>
      </c>
      <c r="BW528">
        <v>1</v>
      </c>
      <c r="BX528">
        <v>1</v>
      </c>
      <c r="BY528" t="s">
        <v>3</v>
      </c>
      <c r="BZ528">
        <v>105</v>
      </c>
      <c r="CA528">
        <v>55</v>
      </c>
      <c r="CE528">
        <v>0</v>
      </c>
      <c r="CF528">
        <v>0</v>
      </c>
      <c r="CG528">
        <v>0</v>
      </c>
      <c r="CM528">
        <v>0</v>
      </c>
      <c r="CN528" t="s">
        <v>904</v>
      </c>
      <c r="CO528">
        <v>0</v>
      </c>
      <c r="CP528">
        <f t="shared" si="415"/>
        <v>729.82</v>
      </c>
      <c r="CQ528">
        <f t="shared" si="416"/>
        <v>1628.124</v>
      </c>
      <c r="CR528">
        <f t="shared" si="417"/>
        <v>632.3771999999999</v>
      </c>
      <c r="CS528">
        <f t="shared" si="418"/>
        <v>44.982000000000006</v>
      </c>
      <c r="CT528">
        <f t="shared" si="419"/>
        <v>58557.234400000001</v>
      </c>
      <c r="CU528">
        <f t="shared" si="420"/>
        <v>0</v>
      </c>
      <c r="CV528">
        <f t="shared" si="421"/>
        <v>191.44049999999999</v>
      </c>
      <c r="CW528">
        <f t="shared" si="422"/>
        <v>0.1</v>
      </c>
      <c r="CX528">
        <f t="shared" si="423"/>
        <v>0</v>
      </c>
      <c r="CY528">
        <f t="shared" si="424"/>
        <v>562.58400000000006</v>
      </c>
      <c r="CZ528">
        <f t="shared" si="425"/>
        <v>260.19510000000002</v>
      </c>
      <c r="DC528" t="s">
        <v>3</v>
      </c>
      <c r="DD528" t="s">
        <v>3</v>
      </c>
      <c r="DE528" t="s">
        <v>133</v>
      </c>
      <c r="DF528" t="s">
        <v>133</v>
      </c>
      <c r="DG528" t="s">
        <v>134</v>
      </c>
      <c r="DH528" t="s">
        <v>3</v>
      </c>
      <c r="DI528" t="s">
        <v>134</v>
      </c>
      <c r="DJ528" t="s">
        <v>133</v>
      </c>
      <c r="DK528" t="s">
        <v>3</v>
      </c>
      <c r="DL528" t="s">
        <v>3</v>
      </c>
      <c r="DM528" t="s">
        <v>3</v>
      </c>
      <c r="DN528">
        <v>0</v>
      </c>
      <c r="DO528">
        <v>0</v>
      </c>
      <c r="DP528">
        <v>1</v>
      </c>
      <c r="DQ528">
        <v>1</v>
      </c>
      <c r="DU528">
        <v>1013</v>
      </c>
      <c r="DV528" t="s">
        <v>149</v>
      </c>
      <c r="DW528" t="s">
        <v>149</v>
      </c>
      <c r="DX528">
        <v>1</v>
      </c>
      <c r="DZ528" t="s">
        <v>3</v>
      </c>
      <c r="EA528" t="s">
        <v>3</v>
      </c>
      <c r="EB528" t="s">
        <v>3</v>
      </c>
      <c r="EC528" t="s">
        <v>3</v>
      </c>
      <c r="EE528">
        <v>29085536</v>
      </c>
      <c r="EF528">
        <v>2</v>
      </c>
      <c r="EG528" t="s">
        <v>135</v>
      </c>
      <c r="EH528">
        <v>0</v>
      </c>
      <c r="EI528" t="s">
        <v>3</v>
      </c>
      <c r="EJ528">
        <v>1</v>
      </c>
      <c r="EK528">
        <v>15001</v>
      </c>
      <c r="EL528" t="s">
        <v>151</v>
      </c>
      <c r="EM528" t="s">
        <v>152</v>
      </c>
      <c r="EO528" t="s">
        <v>138</v>
      </c>
      <c r="EQ528">
        <v>0</v>
      </c>
      <c r="ER528">
        <v>2053.38</v>
      </c>
      <c r="ES528">
        <v>478.86</v>
      </c>
      <c r="ET528">
        <v>46.33</v>
      </c>
      <c r="EU528">
        <v>1.08</v>
      </c>
      <c r="EV528">
        <v>1528.19</v>
      </c>
      <c r="EW528">
        <v>166.47</v>
      </c>
      <c r="EX528">
        <v>0.08</v>
      </c>
      <c r="EY528">
        <v>0</v>
      </c>
      <c r="FQ528">
        <v>0</v>
      </c>
      <c r="FR528">
        <f t="shared" si="426"/>
        <v>0</v>
      </c>
      <c r="FS528">
        <v>0</v>
      </c>
      <c r="FT528" t="s">
        <v>139</v>
      </c>
      <c r="FU528" t="s">
        <v>25</v>
      </c>
      <c r="FV528" t="s">
        <v>25</v>
      </c>
      <c r="FW528" t="s">
        <v>26</v>
      </c>
      <c r="FX528">
        <v>94.5</v>
      </c>
      <c r="FY528">
        <v>46.75</v>
      </c>
      <c r="GA528" t="s">
        <v>3</v>
      </c>
      <c r="GD528">
        <v>1</v>
      </c>
      <c r="GF528">
        <v>-1841865788</v>
      </c>
      <c r="GG528">
        <v>2</v>
      </c>
      <c r="GH528">
        <v>1</v>
      </c>
      <c r="GI528">
        <v>2</v>
      </c>
      <c r="GJ528">
        <v>0</v>
      </c>
      <c r="GK528">
        <v>0</v>
      </c>
      <c r="GL528">
        <f t="shared" si="427"/>
        <v>0</v>
      </c>
      <c r="GM528">
        <f t="shared" si="428"/>
        <v>1552.6</v>
      </c>
      <c r="GN528">
        <f t="shared" si="429"/>
        <v>1552.6</v>
      </c>
      <c r="GO528">
        <f t="shared" si="430"/>
        <v>0</v>
      </c>
      <c r="GP528">
        <f t="shared" si="431"/>
        <v>0</v>
      </c>
      <c r="GR528">
        <v>0</v>
      </c>
      <c r="GS528">
        <v>3</v>
      </c>
      <c r="GT528">
        <v>0</v>
      </c>
      <c r="GU528" t="s">
        <v>3</v>
      </c>
      <c r="GV528">
        <f t="shared" si="432"/>
        <v>0</v>
      </c>
      <c r="GW528">
        <v>1</v>
      </c>
      <c r="GX528">
        <f t="shared" si="433"/>
        <v>0</v>
      </c>
      <c r="HA528">
        <v>0</v>
      </c>
      <c r="HB528">
        <v>0</v>
      </c>
      <c r="HC528">
        <f t="shared" si="434"/>
        <v>0</v>
      </c>
      <c r="HE528" t="s">
        <v>3</v>
      </c>
      <c r="HF528" t="s">
        <v>3</v>
      </c>
      <c r="IK528">
        <v>0</v>
      </c>
    </row>
    <row r="529" spans="1:245">
      <c r="A529">
        <v>18</v>
      </c>
      <c r="B529">
        <v>1</v>
      </c>
      <c r="C529">
        <v>535</v>
      </c>
      <c r="E529" t="s">
        <v>48</v>
      </c>
      <c r="F529" t="s">
        <v>153</v>
      </c>
      <c r="G529" t="s">
        <v>154</v>
      </c>
      <c r="H529" t="s">
        <v>155</v>
      </c>
      <c r="I529">
        <f>I528*J529</f>
        <v>1.26</v>
      </c>
      <c r="J529">
        <v>105</v>
      </c>
      <c r="O529">
        <f t="shared" si="400"/>
        <v>285.67</v>
      </c>
      <c r="P529">
        <f t="shared" si="401"/>
        <v>285.67</v>
      </c>
      <c r="Q529">
        <f t="shared" si="402"/>
        <v>0</v>
      </c>
      <c r="R529">
        <f t="shared" si="403"/>
        <v>0</v>
      </c>
      <c r="S529">
        <f t="shared" si="404"/>
        <v>0</v>
      </c>
      <c r="T529">
        <f t="shared" si="405"/>
        <v>0</v>
      </c>
      <c r="U529">
        <f t="shared" si="406"/>
        <v>0</v>
      </c>
      <c r="V529">
        <f t="shared" si="407"/>
        <v>0</v>
      </c>
      <c r="W529">
        <f t="shared" si="408"/>
        <v>21.8</v>
      </c>
      <c r="X529">
        <f t="shared" si="409"/>
        <v>0</v>
      </c>
      <c r="Y529">
        <f t="shared" si="410"/>
        <v>0</v>
      </c>
      <c r="AA529">
        <v>36401907</v>
      </c>
      <c r="AB529">
        <f t="shared" si="411"/>
        <v>377.87</v>
      </c>
      <c r="AC529">
        <f t="shared" si="412"/>
        <v>377.87</v>
      </c>
      <c r="AD529">
        <f>ROUND((((ET529)-(EU529))+AE529),2)</f>
        <v>0</v>
      </c>
      <c r="AE529">
        <f>ROUND((EU529),2)</f>
        <v>0</v>
      </c>
      <c r="AF529">
        <f>ROUND((EV529),2)</f>
        <v>0</v>
      </c>
      <c r="AG529">
        <f t="shared" si="413"/>
        <v>0</v>
      </c>
      <c r="AH529">
        <f>(EW529)</f>
        <v>0</v>
      </c>
      <c r="AI529">
        <f>(EX529)</f>
        <v>0</v>
      </c>
      <c r="AJ529">
        <f t="shared" si="414"/>
        <v>17.3</v>
      </c>
      <c r="AK529">
        <v>377.87</v>
      </c>
      <c r="AL529">
        <v>377.87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17.3</v>
      </c>
      <c r="AT529">
        <v>0</v>
      </c>
      <c r="AU529">
        <v>0</v>
      </c>
      <c r="AV529">
        <v>1</v>
      </c>
      <c r="AW529">
        <v>1</v>
      </c>
      <c r="AZ529">
        <v>1</v>
      </c>
      <c r="BA529">
        <v>1</v>
      </c>
      <c r="BB529">
        <v>1</v>
      </c>
      <c r="BC529">
        <v>0.6</v>
      </c>
      <c r="BD529" t="s">
        <v>3</v>
      </c>
      <c r="BE529" t="s">
        <v>3</v>
      </c>
      <c r="BF529" t="s">
        <v>3</v>
      </c>
      <c r="BG529" t="s">
        <v>3</v>
      </c>
      <c r="BH529">
        <v>3</v>
      </c>
      <c r="BI529">
        <v>1</v>
      </c>
      <c r="BJ529" t="s">
        <v>156</v>
      </c>
      <c r="BM529">
        <v>500001</v>
      </c>
      <c r="BN529">
        <v>0</v>
      </c>
      <c r="BO529" t="s">
        <v>153</v>
      </c>
      <c r="BP529">
        <v>1</v>
      </c>
      <c r="BQ529">
        <v>8</v>
      </c>
      <c r="BR529">
        <v>0</v>
      </c>
      <c r="BS529">
        <v>1</v>
      </c>
      <c r="BT529">
        <v>1</v>
      </c>
      <c r="BU529">
        <v>1</v>
      </c>
      <c r="BV529">
        <v>1</v>
      </c>
      <c r="BW529">
        <v>1</v>
      </c>
      <c r="BX529">
        <v>1</v>
      </c>
      <c r="BY529" t="s">
        <v>3</v>
      </c>
      <c r="BZ529">
        <v>0</v>
      </c>
      <c r="CA529">
        <v>0</v>
      </c>
      <c r="CE529">
        <v>0</v>
      </c>
      <c r="CF529">
        <v>0</v>
      </c>
      <c r="CG529">
        <v>0</v>
      </c>
      <c r="CM529">
        <v>0</v>
      </c>
      <c r="CN529" t="s">
        <v>3</v>
      </c>
      <c r="CO529">
        <v>0</v>
      </c>
      <c r="CP529">
        <f t="shared" si="415"/>
        <v>285.67</v>
      </c>
      <c r="CQ529">
        <f t="shared" si="416"/>
        <v>226.72200000000001</v>
      </c>
      <c r="CR529">
        <f t="shared" si="417"/>
        <v>0</v>
      </c>
      <c r="CS529">
        <f t="shared" si="418"/>
        <v>0</v>
      </c>
      <c r="CT529">
        <f t="shared" si="419"/>
        <v>0</v>
      </c>
      <c r="CU529">
        <f t="shared" si="420"/>
        <v>0</v>
      </c>
      <c r="CV529">
        <f t="shared" si="421"/>
        <v>0</v>
      </c>
      <c r="CW529">
        <f t="shared" si="422"/>
        <v>0</v>
      </c>
      <c r="CX529">
        <f t="shared" si="423"/>
        <v>17.3</v>
      </c>
      <c r="CY529">
        <f t="shared" si="424"/>
        <v>0</v>
      </c>
      <c r="CZ529">
        <f t="shared" si="425"/>
        <v>0</v>
      </c>
      <c r="DC529" t="s">
        <v>3</v>
      </c>
      <c r="DD529" t="s">
        <v>3</v>
      </c>
      <c r="DE529" t="s">
        <v>3</v>
      </c>
      <c r="DF529" t="s">
        <v>3</v>
      </c>
      <c r="DG529" t="s">
        <v>3</v>
      </c>
      <c r="DH529" t="s">
        <v>3</v>
      </c>
      <c r="DI529" t="s">
        <v>3</v>
      </c>
      <c r="DJ529" t="s">
        <v>3</v>
      </c>
      <c r="DK529" t="s">
        <v>3</v>
      </c>
      <c r="DL529" t="s">
        <v>3</v>
      </c>
      <c r="DM529" t="s">
        <v>3</v>
      </c>
      <c r="DN529">
        <v>0</v>
      </c>
      <c r="DO529">
        <v>0</v>
      </c>
      <c r="DP529">
        <v>1</v>
      </c>
      <c r="DQ529">
        <v>1</v>
      </c>
      <c r="DU529">
        <v>1005</v>
      </c>
      <c r="DV529" t="s">
        <v>155</v>
      </c>
      <c r="DW529" t="s">
        <v>155</v>
      </c>
      <c r="DX529">
        <v>1</v>
      </c>
      <c r="DZ529" t="s">
        <v>3</v>
      </c>
      <c r="EA529" t="s">
        <v>3</v>
      </c>
      <c r="EB529" t="s">
        <v>3</v>
      </c>
      <c r="EC529" t="s">
        <v>3</v>
      </c>
      <c r="EE529">
        <v>29085443</v>
      </c>
      <c r="EF529">
        <v>8</v>
      </c>
      <c r="EG529" t="s">
        <v>144</v>
      </c>
      <c r="EH529">
        <v>0</v>
      </c>
      <c r="EI529" t="s">
        <v>3</v>
      </c>
      <c r="EJ529">
        <v>1</v>
      </c>
      <c r="EK529">
        <v>500001</v>
      </c>
      <c r="EL529" t="s">
        <v>145</v>
      </c>
      <c r="EM529" t="s">
        <v>146</v>
      </c>
      <c r="EO529" t="s">
        <v>3</v>
      </c>
      <c r="EQ529">
        <v>0</v>
      </c>
      <c r="ER529">
        <v>377.87</v>
      </c>
      <c r="ES529">
        <v>377.87</v>
      </c>
      <c r="ET529">
        <v>0</v>
      </c>
      <c r="EU529">
        <v>0</v>
      </c>
      <c r="EV529">
        <v>0</v>
      </c>
      <c r="EW529">
        <v>0</v>
      </c>
      <c r="EX529">
        <v>0</v>
      </c>
      <c r="FQ529">
        <v>0</v>
      </c>
      <c r="FR529">
        <f t="shared" si="426"/>
        <v>0</v>
      </c>
      <c r="FS529">
        <v>0</v>
      </c>
      <c r="FX529">
        <v>0</v>
      </c>
      <c r="FY529">
        <v>0</v>
      </c>
      <c r="GA529" t="s">
        <v>3</v>
      </c>
      <c r="GD529">
        <v>1</v>
      </c>
      <c r="GF529">
        <v>-1326923709</v>
      </c>
      <c r="GG529">
        <v>2</v>
      </c>
      <c r="GH529">
        <v>1</v>
      </c>
      <c r="GI529">
        <v>2</v>
      </c>
      <c r="GJ529">
        <v>0</v>
      </c>
      <c r="GK529">
        <v>0</v>
      </c>
      <c r="GL529">
        <f t="shared" si="427"/>
        <v>0</v>
      </c>
      <c r="GM529">
        <f t="shared" si="428"/>
        <v>285.67</v>
      </c>
      <c r="GN529">
        <f t="shared" si="429"/>
        <v>285.67</v>
      </c>
      <c r="GO529">
        <f t="shared" si="430"/>
        <v>0</v>
      </c>
      <c r="GP529">
        <f t="shared" si="431"/>
        <v>0</v>
      </c>
      <c r="GR529">
        <v>0</v>
      </c>
      <c r="GS529">
        <v>3</v>
      </c>
      <c r="GT529">
        <v>0</v>
      </c>
      <c r="GU529" t="s">
        <v>3</v>
      </c>
      <c r="GV529">
        <f t="shared" si="432"/>
        <v>0</v>
      </c>
      <c r="GW529">
        <v>1</v>
      </c>
      <c r="GX529">
        <f t="shared" si="433"/>
        <v>0</v>
      </c>
      <c r="HA529">
        <v>0</v>
      </c>
      <c r="HB529">
        <v>0</v>
      </c>
      <c r="HC529">
        <f t="shared" si="434"/>
        <v>0</v>
      </c>
      <c r="HE529" t="s">
        <v>3</v>
      </c>
      <c r="HF529" t="s">
        <v>3</v>
      </c>
      <c r="IK529">
        <v>0</v>
      </c>
    </row>
    <row r="530" spans="1:245">
      <c r="A530">
        <v>18</v>
      </c>
      <c r="B530">
        <v>1</v>
      </c>
      <c r="C530">
        <v>533</v>
      </c>
      <c r="E530" t="s">
        <v>172</v>
      </c>
      <c r="F530" t="s">
        <v>158</v>
      </c>
      <c r="G530" t="s">
        <v>159</v>
      </c>
      <c r="H530" t="s">
        <v>160</v>
      </c>
      <c r="I530">
        <f>I528*J530</f>
        <v>0.107</v>
      </c>
      <c r="J530">
        <v>8.9166666666666661</v>
      </c>
      <c r="O530">
        <f t="shared" si="400"/>
        <v>14.34</v>
      </c>
      <c r="P530">
        <f t="shared" si="401"/>
        <v>14.34</v>
      </c>
      <c r="Q530">
        <f t="shared" si="402"/>
        <v>0</v>
      </c>
      <c r="R530">
        <f t="shared" si="403"/>
        <v>0</v>
      </c>
      <c r="S530">
        <f t="shared" si="404"/>
        <v>0</v>
      </c>
      <c r="T530">
        <f t="shared" si="405"/>
        <v>0</v>
      </c>
      <c r="U530">
        <f t="shared" si="406"/>
        <v>0</v>
      </c>
      <c r="V530">
        <f t="shared" si="407"/>
        <v>0</v>
      </c>
      <c r="W530">
        <f t="shared" si="408"/>
        <v>0.11</v>
      </c>
      <c r="X530">
        <f t="shared" si="409"/>
        <v>0</v>
      </c>
      <c r="Y530">
        <f t="shared" si="410"/>
        <v>0</v>
      </c>
      <c r="AA530">
        <v>36401907</v>
      </c>
      <c r="AB530">
        <f t="shared" si="411"/>
        <v>22.91</v>
      </c>
      <c r="AC530">
        <f t="shared" si="412"/>
        <v>22.91</v>
      </c>
      <c r="AD530">
        <f>ROUND((((ET530)-(EU530))+AE530),2)</f>
        <v>0</v>
      </c>
      <c r="AE530">
        <f>ROUND((EU530),2)</f>
        <v>0</v>
      </c>
      <c r="AF530">
        <f>ROUND((EV530),2)</f>
        <v>0</v>
      </c>
      <c r="AG530">
        <f t="shared" si="413"/>
        <v>0</v>
      </c>
      <c r="AH530">
        <f>(EW530)</f>
        <v>0</v>
      </c>
      <c r="AI530">
        <f>(EX530)</f>
        <v>0</v>
      </c>
      <c r="AJ530">
        <f t="shared" si="414"/>
        <v>1.05</v>
      </c>
      <c r="AK530">
        <v>22.91</v>
      </c>
      <c r="AL530">
        <v>22.91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1.05</v>
      </c>
      <c r="AT530">
        <v>0</v>
      </c>
      <c r="AU530">
        <v>0</v>
      </c>
      <c r="AV530">
        <v>1</v>
      </c>
      <c r="AW530">
        <v>1</v>
      </c>
      <c r="AZ530">
        <v>1</v>
      </c>
      <c r="BA530">
        <v>1</v>
      </c>
      <c r="BB530">
        <v>1</v>
      </c>
      <c r="BC530">
        <v>5.85</v>
      </c>
      <c r="BD530" t="s">
        <v>3</v>
      </c>
      <c r="BE530" t="s">
        <v>3</v>
      </c>
      <c r="BF530" t="s">
        <v>3</v>
      </c>
      <c r="BG530" t="s">
        <v>3</v>
      </c>
      <c r="BH530">
        <v>3</v>
      </c>
      <c r="BI530">
        <v>1</v>
      </c>
      <c r="BJ530" t="s">
        <v>161</v>
      </c>
      <c r="BM530">
        <v>500001</v>
      </c>
      <c r="BN530">
        <v>0</v>
      </c>
      <c r="BO530" t="s">
        <v>158</v>
      </c>
      <c r="BP530">
        <v>1</v>
      </c>
      <c r="BQ530">
        <v>8</v>
      </c>
      <c r="BR530">
        <v>0</v>
      </c>
      <c r="BS530">
        <v>1</v>
      </c>
      <c r="BT530">
        <v>1</v>
      </c>
      <c r="BU530">
        <v>1</v>
      </c>
      <c r="BV530">
        <v>1</v>
      </c>
      <c r="BW530">
        <v>1</v>
      </c>
      <c r="BX530">
        <v>1</v>
      </c>
      <c r="BY530" t="s">
        <v>3</v>
      </c>
      <c r="BZ530">
        <v>0</v>
      </c>
      <c r="CA530">
        <v>0</v>
      </c>
      <c r="CE530">
        <v>0</v>
      </c>
      <c r="CF530">
        <v>0</v>
      </c>
      <c r="CG530">
        <v>0</v>
      </c>
      <c r="CM530">
        <v>0</v>
      </c>
      <c r="CN530" t="s">
        <v>3</v>
      </c>
      <c r="CO530">
        <v>0</v>
      </c>
      <c r="CP530">
        <f t="shared" si="415"/>
        <v>14.34</v>
      </c>
      <c r="CQ530">
        <f t="shared" si="416"/>
        <v>134.02349999999998</v>
      </c>
      <c r="CR530">
        <f t="shared" si="417"/>
        <v>0</v>
      </c>
      <c r="CS530">
        <f t="shared" si="418"/>
        <v>0</v>
      </c>
      <c r="CT530">
        <f t="shared" si="419"/>
        <v>0</v>
      </c>
      <c r="CU530">
        <f t="shared" si="420"/>
        <v>0</v>
      </c>
      <c r="CV530">
        <f t="shared" si="421"/>
        <v>0</v>
      </c>
      <c r="CW530">
        <f t="shared" si="422"/>
        <v>0</v>
      </c>
      <c r="CX530">
        <f t="shared" si="423"/>
        <v>1.05</v>
      </c>
      <c r="CY530">
        <f t="shared" si="424"/>
        <v>0</v>
      </c>
      <c r="CZ530">
        <f t="shared" si="425"/>
        <v>0</v>
      </c>
      <c r="DC530" t="s">
        <v>3</v>
      </c>
      <c r="DD530" t="s">
        <v>3</v>
      </c>
      <c r="DE530" t="s">
        <v>3</v>
      </c>
      <c r="DF530" t="s">
        <v>3</v>
      </c>
      <c r="DG530" t="s">
        <v>3</v>
      </c>
      <c r="DH530" t="s">
        <v>3</v>
      </c>
      <c r="DI530" t="s">
        <v>3</v>
      </c>
      <c r="DJ530" t="s">
        <v>3</v>
      </c>
      <c r="DK530" t="s">
        <v>3</v>
      </c>
      <c r="DL530" t="s">
        <v>3</v>
      </c>
      <c r="DM530" t="s">
        <v>3</v>
      </c>
      <c r="DN530">
        <v>0</v>
      </c>
      <c r="DO530">
        <v>0</v>
      </c>
      <c r="DP530">
        <v>1</v>
      </c>
      <c r="DQ530">
        <v>1</v>
      </c>
      <c r="DU530">
        <v>1009</v>
      </c>
      <c r="DV530" t="s">
        <v>160</v>
      </c>
      <c r="DW530" t="s">
        <v>160</v>
      </c>
      <c r="DX530">
        <v>1</v>
      </c>
      <c r="DZ530" t="s">
        <v>3</v>
      </c>
      <c r="EA530" t="s">
        <v>3</v>
      </c>
      <c r="EB530" t="s">
        <v>3</v>
      </c>
      <c r="EC530" t="s">
        <v>3</v>
      </c>
      <c r="EE530">
        <v>29085443</v>
      </c>
      <c r="EF530">
        <v>8</v>
      </c>
      <c r="EG530" t="s">
        <v>144</v>
      </c>
      <c r="EH530">
        <v>0</v>
      </c>
      <c r="EI530" t="s">
        <v>3</v>
      </c>
      <c r="EJ530">
        <v>1</v>
      </c>
      <c r="EK530">
        <v>500001</v>
      </c>
      <c r="EL530" t="s">
        <v>145</v>
      </c>
      <c r="EM530" t="s">
        <v>146</v>
      </c>
      <c r="EO530" t="s">
        <v>3</v>
      </c>
      <c r="EQ530">
        <v>0</v>
      </c>
      <c r="ER530">
        <v>22.91</v>
      </c>
      <c r="ES530">
        <v>22.91</v>
      </c>
      <c r="ET530">
        <v>0</v>
      </c>
      <c r="EU530">
        <v>0</v>
      </c>
      <c r="EV530">
        <v>0</v>
      </c>
      <c r="EW530">
        <v>0</v>
      </c>
      <c r="EX530">
        <v>0</v>
      </c>
      <c r="FQ530">
        <v>0</v>
      </c>
      <c r="FR530">
        <f t="shared" si="426"/>
        <v>0</v>
      </c>
      <c r="FS530">
        <v>0</v>
      </c>
      <c r="FX530">
        <v>0</v>
      </c>
      <c r="FY530">
        <v>0</v>
      </c>
      <c r="GA530" t="s">
        <v>3</v>
      </c>
      <c r="GD530">
        <v>1</v>
      </c>
      <c r="GF530">
        <v>-1686930993</v>
      </c>
      <c r="GG530">
        <v>2</v>
      </c>
      <c r="GH530">
        <v>1</v>
      </c>
      <c r="GI530">
        <v>2</v>
      </c>
      <c r="GJ530">
        <v>0</v>
      </c>
      <c r="GK530">
        <v>0</v>
      </c>
      <c r="GL530">
        <f t="shared" si="427"/>
        <v>0</v>
      </c>
      <c r="GM530">
        <f t="shared" si="428"/>
        <v>14.34</v>
      </c>
      <c r="GN530">
        <f t="shared" si="429"/>
        <v>14.34</v>
      </c>
      <c r="GO530">
        <f t="shared" si="430"/>
        <v>0</v>
      </c>
      <c r="GP530">
        <f t="shared" si="431"/>
        <v>0</v>
      </c>
      <c r="GR530">
        <v>0</v>
      </c>
      <c r="GS530">
        <v>3</v>
      </c>
      <c r="GT530">
        <v>0</v>
      </c>
      <c r="GU530" t="s">
        <v>3</v>
      </c>
      <c r="GV530">
        <f t="shared" si="432"/>
        <v>0</v>
      </c>
      <c r="GW530">
        <v>1</v>
      </c>
      <c r="GX530">
        <f t="shared" si="433"/>
        <v>0</v>
      </c>
      <c r="HA530">
        <v>0</v>
      </c>
      <c r="HB530">
        <v>0</v>
      </c>
      <c r="HC530">
        <f t="shared" si="434"/>
        <v>0</v>
      </c>
      <c r="HE530" t="s">
        <v>3</v>
      </c>
      <c r="HF530" t="s">
        <v>3</v>
      </c>
      <c r="IK530">
        <v>0</v>
      </c>
    </row>
    <row r="531" spans="1:245">
      <c r="A531">
        <v>17</v>
      </c>
      <c r="B531">
        <v>1</v>
      </c>
      <c r="C531">
        <f>ROW(SmtRes!A543)</f>
        <v>543</v>
      </c>
      <c r="D531">
        <f>ROW(EtalonRes!A525)</f>
        <v>525</v>
      </c>
      <c r="E531" t="s">
        <v>49</v>
      </c>
      <c r="F531" t="s">
        <v>162</v>
      </c>
      <c r="G531" t="s">
        <v>163</v>
      </c>
      <c r="H531" t="s">
        <v>164</v>
      </c>
      <c r="I531">
        <f>ROUND(4/100,9)</f>
        <v>0.04</v>
      </c>
      <c r="J531">
        <v>0</v>
      </c>
      <c r="O531">
        <f t="shared" si="400"/>
        <v>5316.02</v>
      </c>
      <c r="P531">
        <f t="shared" si="401"/>
        <v>4164.74</v>
      </c>
      <c r="Q531">
        <f t="shared" si="402"/>
        <v>171.5</v>
      </c>
      <c r="R531">
        <f t="shared" si="403"/>
        <v>30.83</v>
      </c>
      <c r="S531">
        <f t="shared" si="404"/>
        <v>979.78</v>
      </c>
      <c r="T531">
        <f t="shared" si="405"/>
        <v>0</v>
      </c>
      <c r="U531">
        <f t="shared" si="406"/>
        <v>3.3644399999999997</v>
      </c>
      <c r="V531">
        <f t="shared" si="407"/>
        <v>6.8500000000000005E-2</v>
      </c>
      <c r="W531">
        <f t="shared" si="408"/>
        <v>0</v>
      </c>
      <c r="X531">
        <f t="shared" si="409"/>
        <v>909.55</v>
      </c>
      <c r="Y531">
        <f t="shared" si="410"/>
        <v>434.56</v>
      </c>
      <c r="AA531">
        <v>36401907</v>
      </c>
      <c r="AB531">
        <f t="shared" si="411"/>
        <v>21892.13</v>
      </c>
      <c r="AC531">
        <f t="shared" si="412"/>
        <v>20740.73</v>
      </c>
      <c r="AD531">
        <f>ROUND(((((ET531*1.25))-((EU531*1.25)))+AE531),2)</f>
        <v>416.27</v>
      </c>
      <c r="AE531">
        <f>ROUND(((EU531*1.25)),2)</f>
        <v>23.13</v>
      </c>
      <c r="AF531">
        <f>ROUND(((EV531*1.15)),2)</f>
        <v>735.13</v>
      </c>
      <c r="AG531">
        <f t="shared" si="413"/>
        <v>0</v>
      </c>
      <c r="AH531">
        <f>((EW531*1.15))</f>
        <v>84.11099999999999</v>
      </c>
      <c r="AI531">
        <f>((EX531*1.25))</f>
        <v>1.7125000000000001</v>
      </c>
      <c r="AJ531">
        <f t="shared" si="414"/>
        <v>0</v>
      </c>
      <c r="AK531">
        <v>21712.98</v>
      </c>
      <c r="AL531">
        <v>20740.73</v>
      </c>
      <c r="AM531">
        <v>333.01</v>
      </c>
      <c r="AN531">
        <v>18.5</v>
      </c>
      <c r="AO531">
        <v>639.24</v>
      </c>
      <c r="AP531">
        <v>0</v>
      </c>
      <c r="AQ531">
        <v>73.14</v>
      </c>
      <c r="AR531">
        <v>1.37</v>
      </c>
      <c r="AS531">
        <v>0</v>
      </c>
      <c r="AT531">
        <v>90</v>
      </c>
      <c r="AU531">
        <v>43</v>
      </c>
      <c r="AV531">
        <v>1</v>
      </c>
      <c r="AW531">
        <v>1</v>
      </c>
      <c r="AZ531">
        <v>1</v>
      </c>
      <c r="BA531">
        <v>33.32</v>
      </c>
      <c r="BB531">
        <v>10.3</v>
      </c>
      <c r="BC531">
        <v>5.0199999999999996</v>
      </c>
      <c r="BD531" t="s">
        <v>3</v>
      </c>
      <c r="BE531" t="s">
        <v>3</v>
      </c>
      <c r="BF531" t="s">
        <v>3</v>
      </c>
      <c r="BG531" t="s">
        <v>3</v>
      </c>
      <c r="BH531">
        <v>0</v>
      </c>
      <c r="BI531">
        <v>1</v>
      </c>
      <c r="BJ531" t="s">
        <v>165</v>
      </c>
      <c r="BM531">
        <v>10001</v>
      </c>
      <c r="BN531">
        <v>0</v>
      </c>
      <c r="BO531" t="s">
        <v>162</v>
      </c>
      <c r="BP531">
        <v>1</v>
      </c>
      <c r="BQ531">
        <v>2</v>
      </c>
      <c r="BR531">
        <v>0</v>
      </c>
      <c r="BS531">
        <v>33.32</v>
      </c>
      <c r="BT531">
        <v>1</v>
      </c>
      <c r="BU531">
        <v>1</v>
      </c>
      <c r="BV531">
        <v>1</v>
      </c>
      <c r="BW531">
        <v>1</v>
      </c>
      <c r="BX531">
        <v>1</v>
      </c>
      <c r="BY531" t="s">
        <v>3</v>
      </c>
      <c r="BZ531">
        <v>118</v>
      </c>
      <c r="CA531">
        <v>63</v>
      </c>
      <c r="CE531">
        <v>0</v>
      </c>
      <c r="CF531">
        <v>0</v>
      </c>
      <c r="CG531">
        <v>0</v>
      </c>
      <c r="CM531">
        <v>0</v>
      </c>
      <c r="CN531" t="s">
        <v>3</v>
      </c>
      <c r="CO531">
        <v>0</v>
      </c>
      <c r="CP531">
        <f t="shared" si="415"/>
        <v>5316.0199999999995</v>
      </c>
      <c r="CQ531">
        <f t="shared" si="416"/>
        <v>104118.46459999999</v>
      </c>
      <c r="CR531">
        <f t="shared" si="417"/>
        <v>4287.5810000000001</v>
      </c>
      <c r="CS531">
        <f t="shared" si="418"/>
        <v>770.69159999999999</v>
      </c>
      <c r="CT531">
        <f t="shared" si="419"/>
        <v>24494.531599999998</v>
      </c>
      <c r="CU531">
        <f t="shared" si="420"/>
        <v>0</v>
      </c>
      <c r="CV531">
        <f t="shared" si="421"/>
        <v>84.11099999999999</v>
      </c>
      <c r="CW531">
        <f t="shared" si="422"/>
        <v>1.7125000000000001</v>
      </c>
      <c r="CX531">
        <f t="shared" si="423"/>
        <v>0</v>
      </c>
      <c r="CY531">
        <f t="shared" si="424"/>
        <v>909.54899999999998</v>
      </c>
      <c r="CZ531">
        <f t="shared" si="425"/>
        <v>434.56230000000005</v>
      </c>
      <c r="DC531" t="s">
        <v>3</v>
      </c>
      <c r="DD531" t="s">
        <v>3</v>
      </c>
      <c r="DE531" t="s">
        <v>133</v>
      </c>
      <c r="DF531" t="s">
        <v>133</v>
      </c>
      <c r="DG531" t="s">
        <v>167</v>
      </c>
      <c r="DH531" t="s">
        <v>3</v>
      </c>
      <c r="DI531" t="s">
        <v>167</v>
      </c>
      <c r="DJ531" t="s">
        <v>133</v>
      </c>
      <c r="DK531" t="s">
        <v>3</v>
      </c>
      <c r="DL531" t="s">
        <v>3</v>
      </c>
      <c r="DM531" t="s">
        <v>3</v>
      </c>
      <c r="DN531">
        <v>0</v>
      </c>
      <c r="DO531">
        <v>0</v>
      </c>
      <c r="DP531">
        <v>1</v>
      </c>
      <c r="DQ531">
        <v>1</v>
      </c>
      <c r="DU531">
        <v>1013</v>
      </c>
      <c r="DV531" t="s">
        <v>164</v>
      </c>
      <c r="DW531" t="s">
        <v>164</v>
      </c>
      <c r="DX531">
        <v>1</v>
      </c>
      <c r="DZ531" t="s">
        <v>3</v>
      </c>
      <c r="EA531" t="s">
        <v>3</v>
      </c>
      <c r="EB531" t="s">
        <v>3</v>
      </c>
      <c r="EC531" t="s">
        <v>3</v>
      </c>
      <c r="EE531">
        <v>29085510</v>
      </c>
      <c r="EF531">
        <v>2</v>
      </c>
      <c r="EG531" t="s">
        <v>135</v>
      </c>
      <c r="EH531">
        <v>0</v>
      </c>
      <c r="EI531" t="s">
        <v>3</v>
      </c>
      <c r="EJ531">
        <v>1</v>
      </c>
      <c r="EK531">
        <v>10001</v>
      </c>
      <c r="EL531" t="s">
        <v>136</v>
      </c>
      <c r="EM531" t="s">
        <v>137</v>
      </c>
      <c r="EO531" t="s">
        <v>3</v>
      </c>
      <c r="EQ531">
        <v>0</v>
      </c>
      <c r="ER531">
        <v>21712.98</v>
      </c>
      <c r="ES531">
        <v>20740.73</v>
      </c>
      <c r="ET531">
        <v>333.01</v>
      </c>
      <c r="EU531">
        <v>18.5</v>
      </c>
      <c r="EV531">
        <v>639.24</v>
      </c>
      <c r="EW531">
        <v>73.14</v>
      </c>
      <c r="EX531">
        <v>1.37</v>
      </c>
      <c r="EY531">
        <v>0</v>
      </c>
      <c r="FQ531">
        <v>0</v>
      </c>
      <c r="FR531">
        <f t="shared" si="426"/>
        <v>0</v>
      </c>
      <c r="FS531">
        <v>0</v>
      </c>
      <c r="FT531" t="s">
        <v>139</v>
      </c>
      <c r="FU531" t="s">
        <v>25</v>
      </c>
      <c r="FV531" t="s">
        <v>25</v>
      </c>
      <c r="FW531" t="s">
        <v>26</v>
      </c>
      <c r="FX531">
        <v>106.2</v>
      </c>
      <c r="FY531">
        <v>53.55</v>
      </c>
      <c r="GA531" t="s">
        <v>3</v>
      </c>
      <c r="GD531">
        <v>1</v>
      </c>
      <c r="GF531">
        <v>463398419</v>
      </c>
      <c r="GG531">
        <v>2</v>
      </c>
      <c r="GH531">
        <v>1</v>
      </c>
      <c r="GI531">
        <v>2</v>
      </c>
      <c r="GJ531">
        <v>0</v>
      </c>
      <c r="GK531">
        <v>0</v>
      </c>
      <c r="GL531">
        <f t="shared" si="427"/>
        <v>0</v>
      </c>
      <c r="GM531">
        <f t="shared" si="428"/>
        <v>6660.13</v>
      </c>
      <c r="GN531">
        <f t="shared" si="429"/>
        <v>6660.13</v>
      </c>
      <c r="GO531">
        <f t="shared" si="430"/>
        <v>0</v>
      </c>
      <c r="GP531">
        <f t="shared" si="431"/>
        <v>0</v>
      </c>
      <c r="GR531">
        <v>0</v>
      </c>
      <c r="GS531">
        <v>3</v>
      </c>
      <c r="GT531">
        <v>0</v>
      </c>
      <c r="GU531" t="s">
        <v>3</v>
      </c>
      <c r="GV531">
        <f t="shared" si="432"/>
        <v>0</v>
      </c>
      <c r="GW531">
        <v>1</v>
      </c>
      <c r="GX531">
        <f t="shared" si="433"/>
        <v>0</v>
      </c>
      <c r="HA531">
        <v>0</v>
      </c>
      <c r="HB531">
        <v>0</v>
      </c>
      <c r="HC531">
        <f t="shared" si="434"/>
        <v>0</v>
      </c>
      <c r="HE531" t="s">
        <v>3</v>
      </c>
      <c r="HF531" t="s">
        <v>3</v>
      </c>
      <c r="IK531">
        <v>0</v>
      </c>
    </row>
    <row r="532" spans="1:245">
      <c r="A532">
        <v>18</v>
      </c>
      <c r="B532">
        <v>1</v>
      </c>
      <c r="C532">
        <v>540</v>
      </c>
      <c r="E532" t="s">
        <v>54</v>
      </c>
      <c r="F532" t="s">
        <v>168</v>
      </c>
      <c r="G532" t="s">
        <v>169</v>
      </c>
      <c r="H532" t="s">
        <v>170</v>
      </c>
      <c r="I532">
        <f>I531*J532</f>
        <v>2</v>
      </c>
      <c r="J532">
        <v>50</v>
      </c>
      <c r="O532">
        <f t="shared" si="400"/>
        <v>392.02</v>
      </c>
      <c r="P532">
        <f t="shared" si="401"/>
        <v>392.02</v>
      </c>
      <c r="Q532">
        <f t="shared" si="402"/>
        <v>0</v>
      </c>
      <c r="R532">
        <f t="shared" si="403"/>
        <v>0</v>
      </c>
      <c r="S532">
        <f t="shared" si="404"/>
        <v>0</v>
      </c>
      <c r="T532">
        <f t="shared" si="405"/>
        <v>0</v>
      </c>
      <c r="U532">
        <f t="shared" si="406"/>
        <v>0</v>
      </c>
      <c r="V532">
        <f t="shared" si="407"/>
        <v>0</v>
      </c>
      <c r="W532">
        <f t="shared" si="408"/>
        <v>8.68</v>
      </c>
      <c r="X532">
        <f t="shared" si="409"/>
        <v>0</v>
      </c>
      <c r="Y532">
        <f t="shared" si="410"/>
        <v>0</v>
      </c>
      <c r="AA532">
        <v>36401907</v>
      </c>
      <c r="AB532">
        <f t="shared" si="411"/>
        <v>94.69</v>
      </c>
      <c r="AC532">
        <f t="shared" si="412"/>
        <v>94.69</v>
      </c>
      <c r="AD532">
        <f>ROUND((((ET532)-(EU532))+AE532),2)</f>
        <v>0</v>
      </c>
      <c r="AE532">
        <f t="shared" ref="AE532:AF534" si="435">ROUND((EU532),2)</f>
        <v>0</v>
      </c>
      <c r="AF532">
        <f t="shared" si="435"/>
        <v>0</v>
      </c>
      <c r="AG532">
        <f t="shared" si="413"/>
        <v>0</v>
      </c>
      <c r="AH532">
        <f t="shared" ref="AH532:AI534" si="436">(EW532)</f>
        <v>0</v>
      </c>
      <c r="AI532">
        <f t="shared" si="436"/>
        <v>0</v>
      </c>
      <c r="AJ532">
        <f t="shared" si="414"/>
        <v>4.34</v>
      </c>
      <c r="AK532">
        <v>94.69</v>
      </c>
      <c r="AL532">
        <v>94.69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4.34</v>
      </c>
      <c r="AT532">
        <v>0</v>
      </c>
      <c r="AU532">
        <v>0</v>
      </c>
      <c r="AV532">
        <v>1</v>
      </c>
      <c r="AW532">
        <v>1</v>
      </c>
      <c r="AZ532">
        <v>1</v>
      </c>
      <c r="BA532">
        <v>1</v>
      </c>
      <c r="BB532">
        <v>1</v>
      </c>
      <c r="BC532">
        <v>2.0699999999999998</v>
      </c>
      <c r="BD532" t="s">
        <v>3</v>
      </c>
      <c r="BE532" t="s">
        <v>3</v>
      </c>
      <c r="BF532" t="s">
        <v>3</v>
      </c>
      <c r="BG532" t="s">
        <v>3</v>
      </c>
      <c r="BH532">
        <v>3</v>
      </c>
      <c r="BI532">
        <v>1</v>
      </c>
      <c r="BJ532" t="s">
        <v>171</v>
      </c>
      <c r="BM532">
        <v>500001</v>
      </c>
      <c r="BN532">
        <v>0</v>
      </c>
      <c r="BO532" t="s">
        <v>168</v>
      </c>
      <c r="BP532">
        <v>1</v>
      </c>
      <c r="BQ532">
        <v>8</v>
      </c>
      <c r="BR532">
        <v>0</v>
      </c>
      <c r="BS532">
        <v>1</v>
      </c>
      <c r="BT532">
        <v>1</v>
      </c>
      <c r="BU532">
        <v>1</v>
      </c>
      <c r="BV532">
        <v>1</v>
      </c>
      <c r="BW532">
        <v>1</v>
      </c>
      <c r="BX532">
        <v>1</v>
      </c>
      <c r="BY532" t="s">
        <v>3</v>
      </c>
      <c r="BZ532">
        <v>0</v>
      </c>
      <c r="CA532">
        <v>0</v>
      </c>
      <c r="CE532">
        <v>0</v>
      </c>
      <c r="CF532">
        <v>0</v>
      </c>
      <c r="CG532">
        <v>0</v>
      </c>
      <c r="CM532">
        <v>0</v>
      </c>
      <c r="CN532" t="s">
        <v>3</v>
      </c>
      <c r="CO532">
        <v>0</v>
      </c>
      <c r="CP532">
        <f t="shared" si="415"/>
        <v>392.02</v>
      </c>
      <c r="CQ532">
        <f t="shared" si="416"/>
        <v>196.00829999999999</v>
      </c>
      <c r="CR532">
        <f t="shared" si="417"/>
        <v>0</v>
      </c>
      <c r="CS532">
        <f t="shared" si="418"/>
        <v>0</v>
      </c>
      <c r="CT532">
        <f t="shared" si="419"/>
        <v>0</v>
      </c>
      <c r="CU532">
        <f t="shared" si="420"/>
        <v>0</v>
      </c>
      <c r="CV532">
        <f t="shared" si="421"/>
        <v>0</v>
      </c>
      <c r="CW532">
        <f t="shared" si="422"/>
        <v>0</v>
      </c>
      <c r="CX532">
        <f t="shared" si="423"/>
        <v>4.34</v>
      </c>
      <c r="CY532">
        <f t="shared" si="424"/>
        <v>0</v>
      </c>
      <c r="CZ532">
        <f t="shared" si="425"/>
        <v>0</v>
      </c>
      <c r="DC532" t="s">
        <v>3</v>
      </c>
      <c r="DD532" t="s">
        <v>3</v>
      </c>
      <c r="DE532" t="s">
        <v>3</v>
      </c>
      <c r="DF532" t="s">
        <v>3</v>
      </c>
      <c r="DG532" t="s">
        <v>3</v>
      </c>
      <c r="DH532" t="s">
        <v>3</v>
      </c>
      <c r="DI532" t="s">
        <v>3</v>
      </c>
      <c r="DJ532" t="s">
        <v>3</v>
      </c>
      <c r="DK532" t="s">
        <v>3</v>
      </c>
      <c r="DL532" t="s">
        <v>3</v>
      </c>
      <c r="DM532" t="s">
        <v>3</v>
      </c>
      <c r="DN532">
        <v>0</v>
      </c>
      <c r="DO532">
        <v>0</v>
      </c>
      <c r="DP532">
        <v>1</v>
      </c>
      <c r="DQ532">
        <v>1</v>
      </c>
      <c r="DU532">
        <v>1013</v>
      </c>
      <c r="DV532" t="s">
        <v>170</v>
      </c>
      <c r="DW532" t="s">
        <v>170</v>
      </c>
      <c r="DX532">
        <v>1</v>
      </c>
      <c r="DZ532" t="s">
        <v>3</v>
      </c>
      <c r="EA532" t="s">
        <v>3</v>
      </c>
      <c r="EB532" t="s">
        <v>3</v>
      </c>
      <c r="EC532" t="s">
        <v>3</v>
      </c>
      <c r="EE532">
        <v>29085443</v>
      </c>
      <c r="EF532">
        <v>8</v>
      </c>
      <c r="EG532" t="s">
        <v>144</v>
      </c>
      <c r="EH532">
        <v>0</v>
      </c>
      <c r="EI532" t="s">
        <v>3</v>
      </c>
      <c r="EJ532">
        <v>1</v>
      </c>
      <c r="EK532">
        <v>500001</v>
      </c>
      <c r="EL532" t="s">
        <v>145</v>
      </c>
      <c r="EM532" t="s">
        <v>146</v>
      </c>
      <c r="EO532" t="s">
        <v>3</v>
      </c>
      <c r="EQ532">
        <v>0</v>
      </c>
      <c r="ER532">
        <v>94.69</v>
      </c>
      <c r="ES532">
        <v>94.69</v>
      </c>
      <c r="ET532">
        <v>0</v>
      </c>
      <c r="EU532">
        <v>0</v>
      </c>
      <c r="EV532">
        <v>0</v>
      </c>
      <c r="EW532">
        <v>0</v>
      </c>
      <c r="EX532">
        <v>0</v>
      </c>
      <c r="FQ532">
        <v>0</v>
      </c>
      <c r="FR532">
        <f t="shared" si="426"/>
        <v>0</v>
      </c>
      <c r="FS532">
        <v>0</v>
      </c>
      <c r="FX532">
        <v>0</v>
      </c>
      <c r="FY532">
        <v>0</v>
      </c>
      <c r="GA532" t="s">
        <v>3</v>
      </c>
      <c r="GD532">
        <v>1</v>
      </c>
      <c r="GF532">
        <v>-1252999712</v>
      </c>
      <c r="GG532">
        <v>2</v>
      </c>
      <c r="GH532">
        <v>1</v>
      </c>
      <c r="GI532">
        <v>2</v>
      </c>
      <c r="GJ532">
        <v>0</v>
      </c>
      <c r="GK532">
        <v>0</v>
      </c>
      <c r="GL532">
        <f t="shared" si="427"/>
        <v>0</v>
      </c>
      <c r="GM532">
        <f t="shared" si="428"/>
        <v>392.02</v>
      </c>
      <c r="GN532">
        <f t="shared" si="429"/>
        <v>392.02</v>
      </c>
      <c r="GO532">
        <f t="shared" si="430"/>
        <v>0</v>
      </c>
      <c r="GP532">
        <f t="shared" si="431"/>
        <v>0</v>
      </c>
      <c r="GR532">
        <v>0</v>
      </c>
      <c r="GS532">
        <v>3</v>
      </c>
      <c r="GT532">
        <v>0</v>
      </c>
      <c r="GU532" t="s">
        <v>3</v>
      </c>
      <c r="GV532">
        <f t="shared" si="432"/>
        <v>0</v>
      </c>
      <c r="GW532">
        <v>1</v>
      </c>
      <c r="GX532">
        <f t="shared" si="433"/>
        <v>0</v>
      </c>
      <c r="HA532">
        <v>0</v>
      </c>
      <c r="HB532">
        <v>0</v>
      </c>
      <c r="HC532">
        <f t="shared" si="434"/>
        <v>0</v>
      </c>
      <c r="HE532" t="s">
        <v>3</v>
      </c>
      <c r="HF532" t="s">
        <v>3</v>
      </c>
      <c r="IK532">
        <v>0</v>
      </c>
    </row>
    <row r="533" spans="1:245">
      <c r="A533">
        <v>18</v>
      </c>
      <c r="B533">
        <v>1</v>
      </c>
      <c r="C533">
        <v>543</v>
      </c>
      <c r="E533" t="s">
        <v>277</v>
      </c>
      <c r="F533" t="s">
        <v>173</v>
      </c>
      <c r="G533" t="s">
        <v>174</v>
      </c>
      <c r="H533" t="s">
        <v>155</v>
      </c>
      <c r="I533">
        <f>I531*J533</f>
        <v>4</v>
      </c>
      <c r="J533">
        <v>100</v>
      </c>
      <c r="O533">
        <f t="shared" si="400"/>
        <v>44270.09</v>
      </c>
      <c r="P533">
        <f t="shared" si="401"/>
        <v>44270.09</v>
      </c>
      <c r="Q533">
        <f t="shared" si="402"/>
        <v>0</v>
      </c>
      <c r="R533">
        <f t="shared" si="403"/>
        <v>0</v>
      </c>
      <c r="S533">
        <f t="shared" si="404"/>
        <v>0</v>
      </c>
      <c r="T533">
        <f t="shared" si="405"/>
        <v>0</v>
      </c>
      <c r="U533">
        <f t="shared" si="406"/>
        <v>0</v>
      </c>
      <c r="V533">
        <f t="shared" si="407"/>
        <v>0</v>
      </c>
      <c r="W533">
        <f t="shared" si="408"/>
        <v>830.88</v>
      </c>
      <c r="X533">
        <f t="shared" si="409"/>
        <v>0</v>
      </c>
      <c r="Y533">
        <f t="shared" si="410"/>
        <v>0</v>
      </c>
      <c r="AA533">
        <v>36401907</v>
      </c>
      <c r="AB533">
        <f t="shared" si="411"/>
        <v>4535.87</v>
      </c>
      <c r="AC533">
        <f t="shared" si="412"/>
        <v>4535.87</v>
      </c>
      <c r="AD533">
        <f>ROUND((((ET533)-(EU533))+AE533),2)</f>
        <v>0</v>
      </c>
      <c r="AE533">
        <f t="shared" si="435"/>
        <v>0</v>
      </c>
      <c r="AF533">
        <f t="shared" si="435"/>
        <v>0</v>
      </c>
      <c r="AG533">
        <f t="shared" si="413"/>
        <v>0</v>
      </c>
      <c r="AH533">
        <f t="shared" si="436"/>
        <v>0</v>
      </c>
      <c r="AI533">
        <f t="shared" si="436"/>
        <v>0</v>
      </c>
      <c r="AJ533">
        <f t="shared" si="414"/>
        <v>207.72</v>
      </c>
      <c r="AK533">
        <v>4535.87</v>
      </c>
      <c r="AL533">
        <v>4535.87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207.72</v>
      </c>
      <c r="AT533">
        <v>0</v>
      </c>
      <c r="AU533">
        <v>0</v>
      </c>
      <c r="AV533">
        <v>1</v>
      </c>
      <c r="AW533">
        <v>1</v>
      </c>
      <c r="AZ533">
        <v>1</v>
      </c>
      <c r="BA533">
        <v>1</v>
      </c>
      <c r="BB533">
        <v>1</v>
      </c>
      <c r="BC533">
        <v>2.44</v>
      </c>
      <c r="BD533" t="s">
        <v>3</v>
      </c>
      <c r="BE533" t="s">
        <v>3</v>
      </c>
      <c r="BF533" t="s">
        <v>3</v>
      </c>
      <c r="BG533" t="s">
        <v>3</v>
      </c>
      <c r="BH533">
        <v>3</v>
      </c>
      <c r="BI533">
        <v>1</v>
      </c>
      <c r="BJ533" t="s">
        <v>175</v>
      </c>
      <c r="BM533">
        <v>500001</v>
      </c>
      <c r="BN533">
        <v>0</v>
      </c>
      <c r="BO533" t="s">
        <v>173</v>
      </c>
      <c r="BP533">
        <v>1</v>
      </c>
      <c r="BQ533">
        <v>8</v>
      </c>
      <c r="BR533">
        <v>0</v>
      </c>
      <c r="BS533">
        <v>1</v>
      </c>
      <c r="BT533">
        <v>1</v>
      </c>
      <c r="BU533">
        <v>1</v>
      </c>
      <c r="BV533">
        <v>1</v>
      </c>
      <c r="BW533">
        <v>1</v>
      </c>
      <c r="BX533">
        <v>1</v>
      </c>
      <c r="BY533" t="s">
        <v>3</v>
      </c>
      <c r="BZ533">
        <v>0</v>
      </c>
      <c r="CA533">
        <v>0</v>
      </c>
      <c r="CE533">
        <v>0</v>
      </c>
      <c r="CF533">
        <v>0</v>
      </c>
      <c r="CG533">
        <v>0</v>
      </c>
      <c r="CM533">
        <v>0</v>
      </c>
      <c r="CN533" t="s">
        <v>3</v>
      </c>
      <c r="CO533">
        <v>0</v>
      </c>
      <c r="CP533">
        <f t="shared" si="415"/>
        <v>44270.09</v>
      </c>
      <c r="CQ533">
        <f t="shared" si="416"/>
        <v>11067.522799999999</v>
      </c>
      <c r="CR533">
        <f t="shared" si="417"/>
        <v>0</v>
      </c>
      <c r="CS533">
        <f t="shared" si="418"/>
        <v>0</v>
      </c>
      <c r="CT533">
        <f t="shared" si="419"/>
        <v>0</v>
      </c>
      <c r="CU533">
        <f t="shared" si="420"/>
        <v>0</v>
      </c>
      <c r="CV533">
        <f t="shared" si="421"/>
        <v>0</v>
      </c>
      <c r="CW533">
        <f t="shared" si="422"/>
        <v>0</v>
      </c>
      <c r="CX533">
        <f t="shared" si="423"/>
        <v>207.72</v>
      </c>
      <c r="CY533">
        <f t="shared" si="424"/>
        <v>0</v>
      </c>
      <c r="CZ533">
        <f t="shared" si="425"/>
        <v>0</v>
      </c>
      <c r="DC533" t="s">
        <v>3</v>
      </c>
      <c r="DD533" t="s">
        <v>3</v>
      </c>
      <c r="DE533" t="s">
        <v>3</v>
      </c>
      <c r="DF533" t="s">
        <v>3</v>
      </c>
      <c r="DG533" t="s">
        <v>3</v>
      </c>
      <c r="DH533" t="s">
        <v>3</v>
      </c>
      <c r="DI533" t="s">
        <v>3</v>
      </c>
      <c r="DJ533" t="s">
        <v>3</v>
      </c>
      <c r="DK533" t="s">
        <v>3</v>
      </c>
      <c r="DL533" t="s">
        <v>3</v>
      </c>
      <c r="DM533" t="s">
        <v>3</v>
      </c>
      <c r="DN533">
        <v>0</v>
      </c>
      <c r="DO533">
        <v>0</v>
      </c>
      <c r="DP533">
        <v>1</v>
      </c>
      <c r="DQ533">
        <v>1</v>
      </c>
      <c r="DU533">
        <v>1005</v>
      </c>
      <c r="DV533" t="s">
        <v>155</v>
      </c>
      <c r="DW533" t="s">
        <v>155</v>
      </c>
      <c r="DX533">
        <v>1</v>
      </c>
      <c r="DZ533" t="s">
        <v>3</v>
      </c>
      <c r="EA533" t="s">
        <v>3</v>
      </c>
      <c r="EB533" t="s">
        <v>3</v>
      </c>
      <c r="EC533" t="s">
        <v>3</v>
      </c>
      <c r="EE533">
        <v>29085443</v>
      </c>
      <c r="EF533">
        <v>8</v>
      </c>
      <c r="EG533" t="s">
        <v>144</v>
      </c>
      <c r="EH533">
        <v>0</v>
      </c>
      <c r="EI533" t="s">
        <v>3</v>
      </c>
      <c r="EJ533">
        <v>1</v>
      </c>
      <c r="EK533">
        <v>500001</v>
      </c>
      <c r="EL533" t="s">
        <v>145</v>
      </c>
      <c r="EM533" t="s">
        <v>146</v>
      </c>
      <c r="EO533" t="s">
        <v>3</v>
      </c>
      <c r="EQ533">
        <v>0</v>
      </c>
      <c r="ER533">
        <v>4535.87</v>
      </c>
      <c r="ES533">
        <v>4535.87</v>
      </c>
      <c r="ET533">
        <v>0</v>
      </c>
      <c r="EU533">
        <v>0</v>
      </c>
      <c r="EV533">
        <v>0</v>
      </c>
      <c r="EW533">
        <v>0</v>
      </c>
      <c r="EX533">
        <v>0</v>
      </c>
      <c r="FQ533">
        <v>0</v>
      </c>
      <c r="FR533">
        <f t="shared" si="426"/>
        <v>0</v>
      </c>
      <c r="FS533">
        <v>0</v>
      </c>
      <c r="FX533">
        <v>0</v>
      </c>
      <c r="FY533">
        <v>0</v>
      </c>
      <c r="GA533" t="s">
        <v>3</v>
      </c>
      <c r="GD533">
        <v>1</v>
      </c>
      <c r="GF533">
        <v>-1775669208</v>
      </c>
      <c r="GG533">
        <v>2</v>
      </c>
      <c r="GH533">
        <v>1</v>
      </c>
      <c r="GI533">
        <v>2</v>
      </c>
      <c r="GJ533">
        <v>0</v>
      </c>
      <c r="GK533">
        <v>0</v>
      </c>
      <c r="GL533">
        <f t="shared" si="427"/>
        <v>0</v>
      </c>
      <c r="GM533">
        <f t="shared" si="428"/>
        <v>44270.09</v>
      </c>
      <c r="GN533">
        <f t="shared" si="429"/>
        <v>44270.09</v>
      </c>
      <c r="GO533">
        <f t="shared" si="430"/>
        <v>0</v>
      </c>
      <c r="GP533">
        <f t="shared" si="431"/>
        <v>0</v>
      </c>
      <c r="GR533">
        <v>0</v>
      </c>
      <c r="GS533">
        <v>3</v>
      </c>
      <c r="GT533">
        <v>0</v>
      </c>
      <c r="GU533" t="s">
        <v>3</v>
      </c>
      <c r="GV533">
        <f t="shared" si="432"/>
        <v>0</v>
      </c>
      <c r="GW533">
        <v>1</v>
      </c>
      <c r="GX533">
        <f t="shared" si="433"/>
        <v>0</v>
      </c>
      <c r="HA533">
        <v>0</v>
      </c>
      <c r="HB533">
        <v>0</v>
      </c>
      <c r="HC533">
        <f t="shared" si="434"/>
        <v>0</v>
      </c>
      <c r="HE533" t="s">
        <v>3</v>
      </c>
      <c r="HF533" t="s">
        <v>3</v>
      </c>
      <c r="IK533">
        <v>0</v>
      </c>
    </row>
    <row r="534" spans="1:245">
      <c r="A534">
        <v>18</v>
      </c>
      <c r="B534">
        <v>1</v>
      </c>
      <c r="C534">
        <v>542</v>
      </c>
      <c r="E534" t="s">
        <v>278</v>
      </c>
      <c r="F534" t="s">
        <v>177</v>
      </c>
      <c r="G534" t="s">
        <v>178</v>
      </c>
      <c r="H534" t="s">
        <v>155</v>
      </c>
      <c r="I534">
        <f>I531*J534</f>
        <v>-4</v>
      </c>
      <c r="J534">
        <v>-100</v>
      </c>
      <c r="O534">
        <f t="shared" si="400"/>
        <v>-4156.5600000000004</v>
      </c>
      <c r="P534">
        <f t="shared" si="401"/>
        <v>-4156.5600000000004</v>
      </c>
      <c r="Q534">
        <f t="shared" si="402"/>
        <v>0</v>
      </c>
      <c r="R534">
        <f t="shared" si="403"/>
        <v>0</v>
      </c>
      <c r="S534">
        <f t="shared" si="404"/>
        <v>0</v>
      </c>
      <c r="T534">
        <f t="shared" si="405"/>
        <v>0</v>
      </c>
      <c r="U534">
        <f t="shared" si="406"/>
        <v>0</v>
      </c>
      <c r="V534">
        <f t="shared" si="407"/>
        <v>0</v>
      </c>
      <c r="W534">
        <f t="shared" si="408"/>
        <v>0</v>
      </c>
      <c r="X534">
        <f t="shared" si="409"/>
        <v>0</v>
      </c>
      <c r="Y534">
        <f t="shared" si="410"/>
        <v>0</v>
      </c>
      <c r="AA534">
        <v>36401907</v>
      </c>
      <c r="AB534">
        <f t="shared" si="411"/>
        <v>207</v>
      </c>
      <c r="AC534">
        <f t="shared" si="412"/>
        <v>207</v>
      </c>
      <c r="AD534">
        <f>ROUND((((ET534)-(EU534))+AE534),2)</f>
        <v>0</v>
      </c>
      <c r="AE534">
        <f t="shared" si="435"/>
        <v>0</v>
      </c>
      <c r="AF534">
        <f t="shared" si="435"/>
        <v>0</v>
      </c>
      <c r="AG534">
        <f t="shared" si="413"/>
        <v>0</v>
      </c>
      <c r="AH534">
        <f t="shared" si="436"/>
        <v>0</v>
      </c>
      <c r="AI534">
        <f t="shared" si="436"/>
        <v>0</v>
      </c>
      <c r="AJ534">
        <f t="shared" si="414"/>
        <v>0</v>
      </c>
      <c r="AK534">
        <v>207</v>
      </c>
      <c r="AL534">
        <v>207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</v>
      </c>
      <c r="AW534">
        <v>1</v>
      </c>
      <c r="AZ534">
        <v>1</v>
      </c>
      <c r="BA534">
        <v>1</v>
      </c>
      <c r="BB534">
        <v>1</v>
      </c>
      <c r="BC534">
        <v>5.0199999999999996</v>
      </c>
      <c r="BD534" t="s">
        <v>3</v>
      </c>
      <c r="BE534" t="s">
        <v>3</v>
      </c>
      <c r="BF534" t="s">
        <v>3</v>
      </c>
      <c r="BG534" t="s">
        <v>3</v>
      </c>
      <c r="BH534">
        <v>3</v>
      </c>
      <c r="BI534">
        <v>1</v>
      </c>
      <c r="BJ534" t="s">
        <v>179</v>
      </c>
      <c r="BM534">
        <v>500001</v>
      </c>
      <c r="BN534">
        <v>0</v>
      </c>
      <c r="BO534" t="s">
        <v>177</v>
      </c>
      <c r="BP534">
        <v>1</v>
      </c>
      <c r="BQ534">
        <v>8</v>
      </c>
      <c r="BR534">
        <v>1</v>
      </c>
      <c r="BS534">
        <v>1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3</v>
      </c>
      <c r="BZ534">
        <v>0</v>
      </c>
      <c r="CA534">
        <v>0</v>
      </c>
      <c r="CE534">
        <v>0</v>
      </c>
      <c r="CF534">
        <v>0</v>
      </c>
      <c r="CG534">
        <v>0</v>
      </c>
      <c r="CM534">
        <v>0</v>
      </c>
      <c r="CN534" t="s">
        <v>3</v>
      </c>
      <c r="CO534">
        <v>0</v>
      </c>
      <c r="CP534">
        <f t="shared" si="415"/>
        <v>-4156.5600000000004</v>
      </c>
      <c r="CQ534">
        <f t="shared" si="416"/>
        <v>1039.1399999999999</v>
      </c>
      <c r="CR534">
        <f t="shared" si="417"/>
        <v>0</v>
      </c>
      <c r="CS534">
        <f t="shared" si="418"/>
        <v>0</v>
      </c>
      <c r="CT534">
        <f t="shared" si="419"/>
        <v>0</v>
      </c>
      <c r="CU534">
        <f t="shared" si="420"/>
        <v>0</v>
      </c>
      <c r="CV534">
        <f t="shared" si="421"/>
        <v>0</v>
      </c>
      <c r="CW534">
        <f t="shared" si="422"/>
        <v>0</v>
      </c>
      <c r="CX534">
        <f t="shared" si="423"/>
        <v>0</v>
      </c>
      <c r="CY534">
        <f t="shared" si="424"/>
        <v>0</v>
      </c>
      <c r="CZ534">
        <f t="shared" si="425"/>
        <v>0</v>
      </c>
      <c r="DC534" t="s">
        <v>3</v>
      </c>
      <c r="DD534" t="s">
        <v>3</v>
      </c>
      <c r="DE534" t="s">
        <v>3</v>
      </c>
      <c r="DF534" t="s">
        <v>3</v>
      </c>
      <c r="DG534" t="s">
        <v>3</v>
      </c>
      <c r="DH534" t="s">
        <v>3</v>
      </c>
      <c r="DI534" t="s">
        <v>3</v>
      </c>
      <c r="DJ534" t="s">
        <v>3</v>
      </c>
      <c r="DK534" t="s">
        <v>3</v>
      </c>
      <c r="DL534" t="s">
        <v>3</v>
      </c>
      <c r="DM534" t="s">
        <v>3</v>
      </c>
      <c r="DN534">
        <v>0</v>
      </c>
      <c r="DO534">
        <v>0</v>
      </c>
      <c r="DP534">
        <v>1</v>
      </c>
      <c r="DQ534">
        <v>1</v>
      </c>
      <c r="DU534">
        <v>1005</v>
      </c>
      <c r="DV534" t="s">
        <v>155</v>
      </c>
      <c r="DW534" t="s">
        <v>155</v>
      </c>
      <c r="DX534">
        <v>1</v>
      </c>
      <c r="DZ534" t="s">
        <v>3</v>
      </c>
      <c r="EA534" t="s">
        <v>3</v>
      </c>
      <c r="EB534" t="s">
        <v>3</v>
      </c>
      <c r="EC534" t="s">
        <v>3</v>
      </c>
      <c r="EE534">
        <v>29085443</v>
      </c>
      <c r="EF534">
        <v>8</v>
      </c>
      <c r="EG534" t="s">
        <v>144</v>
      </c>
      <c r="EH534">
        <v>0</v>
      </c>
      <c r="EI534" t="s">
        <v>3</v>
      </c>
      <c r="EJ534">
        <v>1</v>
      </c>
      <c r="EK534">
        <v>500001</v>
      </c>
      <c r="EL534" t="s">
        <v>145</v>
      </c>
      <c r="EM534" t="s">
        <v>146</v>
      </c>
      <c r="EO534" t="s">
        <v>3</v>
      </c>
      <c r="EQ534">
        <v>32768</v>
      </c>
      <c r="ER534">
        <v>207</v>
      </c>
      <c r="ES534">
        <v>207</v>
      </c>
      <c r="ET534">
        <v>0</v>
      </c>
      <c r="EU534">
        <v>0</v>
      </c>
      <c r="EV534">
        <v>0</v>
      </c>
      <c r="EW534">
        <v>0</v>
      </c>
      <c r="EX534">
        <v>0</v>
      </c>
      <c r="FQ534">
        <v>0</v>
      </c>
      <c r="FR534">
        <f t="shared" si="426"/>
        <v>0</v>
      </c>
      <c r="FS534">
        <v>0</v>
      </c>
      <c r="FX534">
        <v>0</v>
      </c>
      <c r="FY534">
        <v>0</v>
      </c>
      <c r="GA534" t="s">
        <v>3</v>
      </c>
      <c r="GD534">
        <v>1</v>
      </c>
      <c r="GF534">
        <v>-172969429</v>
      </c>
      <c r="GG534">
        <v>2</v>
      </c>
      <c r="GH534">
        <v>1</v>
      </c>
      <c r="GI534">
        <v>2</v>
      </c>
      <c r="GJ534">
        <v>0</v>
      </c>
      <c r="GK534">
        <v>0</v>
      </c>
      <c r="GL534">
        <f t="shared" si="427"/>
        <v>0</v>
      </c>
      <c r="GM534">
        <f t="shared" si="428"/>
        <v>-4156.5600000000004</v>
      </c>
      <c r="GN534">
        <f t="shared" si="429"/>
        <v>-4156.5600000000004</v>
      </c>
      <c r="GO534">
        <f t="shared" si="430"/>
        <v>0</v>
      </c>
      <c r="GP534">
        <f t="shared" si="431"/>
        <v>0</v>
      </c>
      <c r="GR534">
        <v>0</v>
      </c>
      <c r="GS534">
        <v>0</v>
      </c>
      <c r="GT534">
        <v>0</v>
      </c>
      <c r="GU534" t="s">
        <v>3</v>
      </c>
      <c r="GV534">
        <f t="shared" si="432"/>
        <v>0</v>
      </c>
      <c r="GW534">
        <v>1</v>
      </c>
      <c r="GX534">
        <f t="shared" si="433"/>
        <v>0</v>
      </c>
      <c r="HA534">
        <v>0</v>
      </c>
      <c r="HB534">
        <v>0</v>
      </c>
      <c r="HC534">
        <f t="shared" si="434"/>
        <v>0</v>
      </c>
      <c r="HE534" t="s">
        <v>3</v>
      </c>
      <c r="HF534" t="s">
        <v>3</v>
      </c>
      <c r="IK534">
        <v>0</v>
      </c>
    </row>
    <row r="535" spans="1:245">
      <c r="A535">
        <v>17</v>
      </c>
      <c r="B535">
        <v>1</v>
      </c>
      <c r="C535">
        <f>ROW(SmtRes!A547)</f>
        <v>547</v>
      </c>
      <c r="D535">
        <f>ROW(EtalonRes!A529)</f>
        <v>529</v>
      </c>
      <c r="E535" t="s">
        <v>55</v>
      </c>
      <c r="F535" t="s">
        <v>180</v>
      </c>
      <c r="G535" t="s">
        <v>181</v>
      </c>
      <c r="H535" t="s">
        <v>182</v>
      </c>
      <c r="I535">
        <f>ROUND(10/100,9)</f>
        <v>0.1</v>
      </c>
      <c r="J535">
        <v>0</v>
      </c>
      <c r="O535">
        <f t="shared" si="400"/>
        <v>611.98</v>
      </c>
      <c r="P535">
        <f t="shared" si="401"/>
        <v>362.52</v>
      </c>
      <c r="Q535">
        <f t="shared" si="402"/>
        <v>4.66</v>
      </c>
      <c r="R535">
        <f t="shared" si="403"/>
        <v>0</v>
      </c>
      <c r="S535">
        <f t="shared" si="404"/>
        <v>244.8</v>
      </c>
      <c r="T535">
        <f t="shared" si="405"/>
        <v>0</v>
      </c>
      <c r="U535">
        <f t="shared" si="406"/>
        <v>0.8993000000000001</v>
      </c>
      <c r="V535">
        <f t="shared" si="407"/>
        <v>0</v>
      </c>
      <c r="W535">
        <f t="shared" si="408"/>
        <v>0</v>
      </c>
      <c r="X535">
        <f t="shared" si="409"/>
        <v>220.32</v>
      </c>
      <c r="Y535">
        <f t="shared" si="410"/>
        <v>105.26</v>
      </c>
      <c r="AA535">
        <v>36401907</v>
      </c>
      <c r="AB535">
        <f t="shared" si="411"/>
        <v>526.49</v>
      </c>
      <c r="AC535">
        <f t="shared" si="412"/>
        <v>448.66</v>
      </c>
      <c r="AD535">
        <f>ROUND(((((ET535*1.25))-((EU535*1.25)))+AE535),2)</f>
        <v>4.3600000000000003</v>
      </c>
      <c r="AE535">
        <f>ROUND(((EU535*1.25)),2)</f>
        <v>0</v>
      </c>
      <c r="AF535">
        <f>ROUND(((EV535*1.15)),2)</f>
        <v>73.47</v>
      </c>
      <c r="AG535">
        <f t="shared" si="413"/>
        <v>0</v>
      </c>
      <c r="AH535">
        <f>((EW535*1.15))</f>
        <v>8.9930000000000003</v>
      </c>
      <c r="AI535">
        <f>((EX535*1.25))</f>
        <v>0</v>
      </c>
      <c r="AJ535">
        <f t="shared" si="414"/>
        <v>0</v>
      </c>
      <c r="AK535">
        <v>516.04</v>
      </c>
      <c r="AL535">
        <v>448.66</v>
      </c>
      <c r="AM535">
        <v>3.49</v>
      </c>
      <c r="AN535">
        <v>0</v>
      </c>
      <c r="AO535">
        <v>63.89</v>
      </c>
      <c r="AP535">
        <v>0</v>
      </c>
      <c r="AQ535">
        <v>7.82</v>
      </c>
      <c r="AR535">
        <v>0</v>
      </c>
      <c r="AS535">
        <v>0</v>
      </c>
      <c r="AT535">
        <v>90</v>
      </c>
      <c r="AU535">
        <v>43</v>
      </c>
      <c r="AV535">
        <v>1</v>
      </c>
      <c r="AW535">
        <v>1</v>
      </c>
      <c r="AZ535">
        <v>1</v>
      </c>
      <c r="BA535">
        <v>33.32</v>
      </c>
      <c r="BB535">
        <v>10.69</v>
      </c>
      <c r="BC535">
        <v>8.08</v>
      </c>
      <c r="BD535" t="s">
        <v>3</v>
      </c>
      <c r="BE535" t="s">
        <v>3</v>
      </c>
      <c r="BF535" t="s">
        <v>3</v>
      </c>
      <c r="BG535" t="s">
        <v>3</v>
      </c>
      <c r="BH535">
        <v>0</v>
      </c>
      <c r="BI535">
        <v>1</v>
      </c>
      <c r="BJ535" t="s">
        <v>183</v>
      </c>
      <c r="BM535">
        <v>10001</v>
      </c>
      <c r="BN535">
        <v>0</v>
      </c>
      <c r="BO535" t="s">
        <v>180</v>
      </c>
      <c r="BP535">
        <v>1</v>
      </c>
      <c r="BQ535">
        <v>2</v>
      </c>
      <c r="BR535">
        <v>0</v>
      </c>
      <c r="BS535">
        <v>33.32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3</v>
      </c>
      <c r="BZ535">
        <v>118</v>
      </c>
      <c r="CA535">
        <v>63</v>
      </c>
      <c r="CE535">
        <v>0</v>
      </c>
      <c r="CF535">
        <v>0</v>
      </c>
      <c r="CG535">
        <v>0</v>
      </c>
      <c r="CM535">
        <v>0</v>
      </c>
      <c r="CN535" t="s">
        <v>904</v>
      </c>
      <c r="CO535">
        <v>0</v>
      </c>
      <c r="CP535">
        <f t="shared" si="415"/>
        <v>611.98</v>
      </c>
      <c r="CQ535">
        <f t="shared" si="416"/>
        <v>3625.1728000000003</v>
      </c>
      <c r="CR535">
        <f t="shared" si="417"/>
        <v>46.608400000000003</v>
      </c>
      <c r="CS535">
        <f t="shared" si="418"/>
        <v>0</v>
      </c>
      <c r="CT535">
        <f t="shared" si="419"/>
        <v>2448.0203999999999</v>
      </c>
      <c r="CU535">
        <f t="shared" si="420"/>
        <v>0</v>
      </c>
      <c r="CV535">
        <f t="shared" si="421"/>
        <v>8.9930000000000003</v>
      </c>
      <c r="CW535">
        <f t="shared" si="422"/>
        <v>0</v>
      </c>
      <c r="CX535">
        <f t="shared" si="423"/>
        <v>0</v>
      </c>
      <c r="CY535">
        <f t="shared" si="424"/>
        <v>220.32</v>
      </c>
      <c r="CZ535">
        <f t="shared" si="425"/>
        <v>105.264</v>
      </c>
      <c r="DC535" t="s">
        <v>3</v>
      </c>
      <c r="DD535" t="s">
        <v>3</v>
      </c>
      <c r="DE535" t="s">
        <v>133</v>
      </c>
      <c r="DF535" t="s">
        <v>133</v>
      </c>
      <c r="DG535" t="s">
        <v>134</v>
      </c>
      <c r="DH535" t="s">
        <v>3</v>
      </c>
      <c r="DI535" t="s">
        <v>134</v>
      </c>
      <c r="DJ535" t="s">
        <v>133</v>
      </c>
      <c r="DK535" t="s">
        <v>3</v>
      </c>
      <c r="DL535" t="s">
        <v>3</v>
      </c>
      <c r="DM535" t="s">
        <v>3</v>
      </c>
      <c r="DN535">
        <v>0</v>
      </c>
      <c r="DO535">
        <v>0</v>
      </c>
      <c r="DP535">
        <v>1</v>
      </c>
      <c r="DQ535">
        <v>1</v>
      </c>
      <c r="DU535">
        <v>1013</v>
      </c>
      <c r="DV535" t="s">
        <v>182</v>
      </c>
      <c r="DW535" t="s">
        <v>182</v>
      </c>
      <c r="DX535">
        <v>1</v>
      </c>
      <c r="DZ535" t="s">
        <v>3</v>
      </c>
      <c r="EA535" t="s">
        <v>3</v>
      </c>
      <c r="EB535" t="s">
        <v>3</v>
      </c>
      <c r="EC535" t="s">
        <v>3</v>
      </c>
      <c r="EE535">
        <v>29085510</v>
      </c>
      <c r="EF535">
        <v>2</v>
      </c>
      <c r="EG535" t="s">
        <v>135</v>
      </c>
      <c r="EH535">
        <v>0</v>
      </c>
      <c r="EI535" t="s">
        <v>3</v>
      </c>
      <c r="EJ535">
        <v>1</v>
      </c>
      <c r="EK535">
        <v>10001</v>
      </c>
      <c r="EL535" t="s">
        <v>136</v>
      </c>
      <c r="EM535" t="s">
        <v>137</v>
      </c>
      <c r="EO535" t="s">
        <v>138</v>
      </c>
      <c r="EQ535">
        <v>0</v>
      </c>
      <c r="ER535">
        <v>516.04</v>
      </c>
      <c r="ES535">
        <v>448.66</v>
      </c>
      <c r="ET535">
        <v>3.49</v>
      </c>
      <c r="EU535">
        <v>0</v>
      </c>
      <c r="EV535">
        <v>63.89</v>
      </c>
      <c r="EW535">
        <v>7.82</v>
      </c>
      <c r="EX535">
        <v>0</v>
      </c>
      <c r="EY535">
        <v>0</v>
      </c>
      <c r="FQ535">
        <v>0</v>
      </c>
      <c r="FR535">
        <f t="shared" si="426"/>
        <v>0</v>
      </c>
      <c r="FS535">
        <v>0</v>
      </c>
      <c r="FT535" t="s">
        <v>139</v>
      </c>
      <c r="FU535" t="s">
        <v>25</v>
      </c>
      <c r="FV535" t="s">
        <v>25</v>
      </c>
      <c r="FW535" t="s">
        <v>26</v>
      </c>
      <c r="FX535">
        <v>106.2</v>
      </c>
      <c r="FY535">
        <v>53.55</v>
      </c>
      <c r="GA535" t="s">
        <v>3</v>
      </c>
      <c r="GD535">
        <v>1</v>
      </c>
      <c r="GF535">
        <v>-1011738298</v>
      </c>
      <c r="GG535">
        <v>2</v>
      </c>
      <c r="GH535">
        <v>1</v>
      </c>
      <c r="GI535">
        <v>2</v>
      </c>
      <c r="GJ535">
        <v>0</v>
      </c>
      <c r="GK535">
        <v>0</v>
      </c>
      <c r="GL535">
        <f t="shared" si="427"/>
        <v>0</v>
      </c>
      <c r="GM535">
        <f t="shared" si="428"/>
        <v>937.56</v>
      </c>
      <c r="GN535">
        <f t="shared" si="429"/>
        <v>937.56</v>
      </c>
      <c r="GO535">
        <f t="shared" si="430"/>
        <v>0</v>
      </c>
      <c r="GP535">
        <f t="shared" si="431"/>
        <v>0</v>
      </c>
      <c r="GR535">
        <v>0</v>
      </c>
      <c r="GS535">
        <v>3</v>
      </c>
      <c r="GT535">
        <v>0</v>
      </c>
      <c r="GU535" t="s">
        <v>3</v>
      </c>
      <c r="GV535">
        <f t="shared" si="432"/>
        <v>0</v>
      </c>
      <c r="GW535">
        <v>1</v>
      </c>
      <c r="GX535">
        <f t="shared" si="433"/>
        <v>0</v>
      </c>
      <c r="HA535">
        <v>0</v>
      </c>
      <c r="HB535">
        <v>0</v>
      </c>
      <c r="HC535">
        <f t="shared" si="434"/>
        <v>0</v>
      </c>
      <c r="HE535" t="s">
        <v>3</v>
      </c>
      <c r="HF535" t="s">
        <v>3</v>
      </c>
      <c r="IK535">
        <v>0</v>
      </c>
    </row>
    <row r="536" spans="1:245">
      <c r="A536">
        <v>17</v>
      </c>
      <c r="B536">
        <v>1</v>
      </c>
      <c r="C536">
        <f>ROW(SmtRes!A554)</f>
        <v>554</v>
      </c>
      <c r="D536">
        <f>ROW(EtalonRes!A536)</f>
        <v>536</v>
      </c>
      <c r="E536" t="s">
        <v>62</v>
      </c>
      <c r="F536" t="s">
        <v>184</v>
      </c>
      <c r="G536" t="s">
        <v>185</v>
      </c>
      <c r="H536" t="s">
        <v>186</v>
      </c>
      <c r="I536">
        <f>ROUND(14.3/100,9)</f>
        <v>0.14299999999999999</v>
      </c>
      <c r="J536">
        <v>0</v>
      </c>
      <c r="O536">
        <f t="shared" si="400"/>
        <v>2597.9</v>
      </c>
      <c r="P536">
        <f t="shared" si="401"/>
        <v>868.53</v>
      </c>
      <c r="Q536">
        <f t="shared" si="402"/>
        <v>58.89</v>
      </c>
      <c r="R536">
        <f t="shared" si="403"/>
        <v>14.48</v>
      </c>
      <c r="S536">
        <f t="shared" si="404"/>
        <v>1670.48</v>
      </c>
      <c r="T536">
        <f t="shared" si="405"/>
        <v>0</v>
      </c>
      <c r="U536">
        <f t="shared" si="406"/>
        <v>5.8774429999999995</v>
      </c>
      <c r="V536">
        <f t="shared" si="407"/>
        <v>3.2174999999999995E-2</v>
      </c>
      <c r="W536">
        <f t="shared" si="408"/>
        <v>0</v>
      </c>
      <c r="X536">
        <f t="shared" si="409"/>
        <v>1583.86</v>
      </c>
      <c r="Y536">
        <f t="shared" si="410"/>
        <v>859.33</v>
      </c>
      <c r="AA536">
        <v>36401907</v>
      </c>
      <c r="AB536">
        <f t="shared" si="411"/>
        <v>2121.66</v>
      </c>
      <c r="AC536">
        <f t="shared" si="412"/>
        <v>1735.32</v>
      </c>
      <c r="AD536">
        <f>ROUND(((((ET536*1.25))-((EU536*1.25)))+AE536),2)</f>
        <v>35.75</v>
      </c>
      <c r="AE536">
        <f>ROUND(((EU536*1.25)),2)</f>
        <v>3.04</v>
      </c>
      <c r="AF536">
        <f>ROUND(((EV536*1.15)),2)</f>
        <v>350.59</v>
      </c>
      <c r="AG536">
        <f t="shared" si="413"/>
        <v>0</v>
      </c>
      <c r="AH536">
        <f>((EW536*1.15))</f>
        <v>41.100999999999999</v>
      </c>
      <c r="AI536">
        <f>((EX536*1.25))</f>
        <v>0.22499999999999998</v>
      </c>
      <c r="AJ536">
        <f t="shared" si="414"/>
        <v>0</v>
      </c>
      <c r="AK536">
        <v>2068.7800000000002</v>
      </c>
      <c r="AL536">
        <v>1735.32</v>
      </c>
      <c r="AM536">
        <v>28.6</v>
      </c>
      <c r="AN536">
        <v>2.4300000000000002</v>
      </c>
      <c r="AO536">
        <v>304.86</v>
      </c>
      <c r="AP536">
        <v>0</v>
      </c>
      <c r="AQ536">
        <v>35.74</v>
      </c>
      <c r="AR536">
        <v>0.18</v>
      </c>
      <c r="AS536">
        <v>0</v>
      </c>
      <c r="AT536">
        <v>94</v>
      </c>
      <c r="AU536">
        <v>51</v>
      </c>
      <c r="AV536">
        <v>1</v>
      </c>
      <c r="AW536">
        <v>1</v>
      </c>
      <c r="AZ536">
        <v>1</v>
      </c>
      <c r="BA536">
        <v>33.32</v>
      </c>
      <c r="BB536">
        <v>11.52</v>
      </c>
      <c r="BC536">
        <v>3.5</v>
      </c>
      <c r="BD536" t="s">
        <v>3</v>
      </c>
      <c r="BE536" t="s">
        <v>3</v>
      </c>
      <c r="BF536" t="s">
        <v>3</v>
      </c>
      <c r="BG536" t="s">
        <v>3</v>
      </c>
      <c r="BH536">
        <v>0</v>
      </c>
      <c r="BI536">
        <v>1</v>
      </c>
      <c r="BJ536" t="s">
        <v>187</v>
      </c>
      <c r="BM536">
        <v>11001</v>
      </c>
      <c r="BN536">
        <v>0</v>
      </c>
      <c r="BO536" t="s">
        <v>184</v>
      </c>
      <c r="BP536">
        <v>1</v>
      </c>
      <c r="BQ536">
        <v>2</v>
      </c>
      <c r="BR536">
        <v>0</v>
      </c>
      <c r="BS536">
        <v>33.32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3</v>
      </c>
      <c r="BZ536">
        <v>123</v>
      </c>
      <c r="CA536">
        <v>75</v>
      </c>
      <c r="CE536">
        <v>0</v>
      </c>
      <c r="CF536">
        <v>0</v>
      </c>
      <c r="CG536">
        <v>0</v>
      </c>
      <c r="CM536">
        <v>0</v>
      </c>
      <c r="CN536" t="s">
        <v>904</v>
      </c>
      <c r="CO536">
        <v>0</v>
      </c>
      <c r="CP536">
        <f t="shared" si="415"/>
        <v>2597.9</v>
      </c>
      <c r="CQ536">
        <f t="shared" si="416"/>
        <v>6073.62</v>
      </c>
      <c r="CR536">
        <f t="shared" si="417"/>
        <v>411.84</v>
      </c>
      <c r="CS536">
        <f t="shared" si="418"/>
        <v>101.2928</v>
      </c>
      <c r="CT536">
        <f t="shared" si="419"/>
        <v>11681.658799999999</v>
      </c>
      <c r="CU536">
        <f t="shared" si="420"/>
        <v>0</v>
      </c>
      <c r="CV536">
        <f t="shared" si="421"/>
        <v>41.100999999999999</v>
      </c>
      <c r="CW536">
        <f t="shared" si="422"/>
        <v>0.22499999999999998</v>
      </c>
      <c r="CX536">
        <f t="shared" si="423"/>
        <v>0</v>
      </c>
      <c r="CY536">
        <f t="shared" si="424"/>
        <v>1583.8624</v>
      </c>
      <c r="CZ536">
        <f t="shared" si="425"/>
        <v>859.32960000000003</v>
      </c>
      <c r="DC536" t="s">
        <v>3</v>
      </c>
      <c r="DD536" t="s">
        <v>3</v>
      </c>
      <c r="DE536" t="s">
        <v>133</v>
      </c>
      <c r="DF536" t="s">
        <v>133</v>
      </c>
      <c r="DG536" t="s">
        <v>134</v>
      </c>
      <c r="DH536" t="s">
        <v>3</v>
      </c>
      <c r="DI536" t="s">
        <v>134</v>
      </c>
      <c r="DJ536" t="s">
        <v>133</v>
      </c>
      <c r="DK536" t="s">
        <v>3</v>
      </c>
      <c r="DL536" t="s">
        <v>3</v>
      </c>
      <c r="DM536" t="s">
        <v>3</v>
      </c>
      <c r="DN536">
        <v>0</v>
      </c>
      <c r="DO536">
        <v>0</v>
      </c>
      <c r="DP536">
        <v>1</v>
      </c>
      <c r="DQ536">
        <v>1</v>
      </c>
      <c r="DU536">
        <v>1013</v>
      </c>
      <c r="DV536" t="s">
        <v>186</v>
      </c>
      <c r="DW536" t="s">
        <v>186</v>
      </c>
      <c r="DX536">
        <v>1</v>
      </c>
      <c r="DZ536" t="s">
        <v>3</v>
      </c>
      <c r="EA536" t="s">
        <v>3</v>
      </c>
      <c r="EB536" t="s">
        <v>3</v>
      </c>
      <c r="EC536" t="s">
        <v>3</v>
      </c>
      <c r="EE536">
        <v>29085511</v>
      </c>
      <c r="EF536">
        <v>2</v>
      </c>
      <c r="EG536" t="s">
        <v>135</v>
      </c>
      <c r="EH536">
        <v>0</v>
      </c>
      <c r="EI536" t="s">
        <v>3</v>
      </c>
      <c r="EJ536">
        <v>1</v>
      </c>
      <c r="EK536">
        <v>11001</v>
      </c>
      <c r="EL536" t="s">
        <v>23</v>
      </c>
      <c r="EM536" t="s">
        <v>188</v>
      </c>
      <c r="EO536" t="s">
        <v>138</v>
      </c>
      <c r="EQ536">
        <v>0</v>
      </c>
      <c r="ER536">
        <v>2068.7800000000002</v>
      </c>
      <c r="ES536">
        <v>1735.32</v>
      </c>
      <c r="ET536">
        <v>28.6</v>
      </c>
      <c r="EU536">
        <v>2.4300000000000002</v>
      </c>
      <c r="EV536">
        <v>304.86</v>
      </c>
      <c r="EW536">
        <v>35.74</v>
      </c>
      <c r="EX536">
        <v>0.18</v>
      </c>
      <c r="EY536">
        <v>0</v>
      </c>
      <c r="FQ536">
        <v>0</v>
      </c>
      <c r="FR536">
        <f t="shared" si="426"/>
        <v>0</v>
      </c>
      <c r="FS536">
        <v>0</v>
      </c>
      <c r="FT536" t="s">
        <v>139</v>
      </c>
      <c r="FU536" t="s">
        <v>25</v>
      </c>
      <c r="FV536" t="s">
        <v>25</v>
      </c>
      <c r="FW536" t="s">
        <v>26</v>
      </c>
      <c r="FX536">
        <v>110.7</v>
      </c>
      <c r="FY536">
        <v>63.75</v>
      </c>
      <c r="GA536" t="s">
        <v>3</v>
      </c>
      <c r="GD536">
        <v>1</v>
      </c>
      <c r="GF536">
        <v>-1478680915</v>
      </c>
      <c r="GG536">
        <v>2</v>
      </c>
      <c r="GH536">
        <v>1</v>
      </c>
      <c r="GI536">
        <v>2</v>
      </c>
      <c r="GJ536">
        <v>0</v>
      </c>
      <c r="GK536">
        <v>0</v>
      </c>
      <c r="GL536">
        <f t="shared" si="427"/>
        <v>0</v>
      </c>
      <c r="GM536">
        <f t="shared" si="428"/>
        <v>5041.09</v>
      </c>
      <c r="GN536">
        <f t="shared" si="429"/>
        <v>5041.09</v>
      </c>
      <c r="GO536">
        <f t="shared" si="430"/>
        <v>0</v>
      </c>
      <c r="GP536">
        <f t="shared" si="431"/>
        <v>0</v>
      </c>
      <c r="GR536">
        <v>0</v>
      </c>
      <c r="GS536">
        <v>3</v>
      </c>
      <c r="GT536">
        <v>0</v>
      </c>
      <c r="GU536" t="s">
        <v>3</v>
      </c>
      <c r="GV536">
        <f t="shared" si="432"/>
        <v>0</v>
      </c>
      <c r="GW536">
        <v>1</v>
      </c>
      <c r="GX536">
        <f t="shared" si="433"/>
        <v>0</v>
      </c>
      <c r="HA536">
        <v>0</v>
      </c>
      <c r="HB536">
        <v>0</v>
      </c>
      <c r="HC536">
        <f t="shared" si="434"/>
        <v>0</v>
      </c>
      <c r="HE536" t="s">
        <v>3</v>
      </c>
      <c r="HF536" t="s">
        <v>3</v>
      </c>
      <c r="IK536">
        <v>0</v>
      </c>
    </row>
    <row r="537" spans="1:245">
      <c r="A537">
        <v>17</v>
      </c>
      <c r="B537">
        <v>1</v>
      </c>
      <c r="C537">
        <f>ROW(SmtRes!A562)</f>
        <v>562</v>
      </c>
      <c r="D537">
        <f>ROW(EtalonRes!A544)</f>
        <v>544</v>
      </c>
      <c r="E537" t="s">
        <v>67</v>
      </c>
      <c r="F537" t="s">
        <v>189</v>
      </c>
      <c r="G537" t="s">
        <v>190</v>
      </c>
      <c r="H537" t="s">
        <v>38</v>
      </c>
      <c r="I537">
        <f>ROUND(14.3/100,9)</f>
        <v>0.14299999999999999</v>
      </c>
      <c r="J537">
        <v>0</v>
      </c>
      <c r="O537">
        <f t="shared" si="400"/>
        <v>8984.9500000000007</v>
      </c>
      <c r="P537">
        <f t="shared" si="401"/>
        <v>5944.86</v>
      </c>
      <c r="Q537">
        <f t="shared" si="402"/>
        <v>202.06</v>
      </c>
      <c r="R537">
        <f t="shared" si="403"/>
        <v>46.65</v>
      </c>
      <c r="S537">
        <f t="shared" si="404"/>
        <v>2838.03</v>
      </c>
      <c r="T537">
        <f t="shared" si="405"/>
        <v>0</v>
      </c>
      <c r="U537">
        <f t="shared" si="406"/>
        <v>9.9854039999999973</v>
      </c>
      <c r="V537">
        <f t="shared" si="407"/>
        <v>0.10367499999999999</v>
      </c>
      <c r="W537">
        <f t="shared" si="408"/>
        <v>0</v>
      </c>
      <c r="X537">
        <f t="shared" si="409"/>
        <v>2711.6</v>
      </c>
      <c r="Y537">
        <f t="shared" si="410"/>
        <v>1471.19</v>
      </c>
      <c r="AA537">
        <v>36401907</v>
      </c>
      <c r="AB537">
        <f t="shared" si="411"/>
        <v>7074.5</v>
      </c>
      <c r="AC537">
        <f t="shared" si="412"/>
        <v>6356.64</v>
      </c>
      <c r="AD537">
        <f>ROUND(((((ET537*1.25))-((EU537*1.25)))+AE537),2)</f>
        <v>122.23</v>
      </c>
      <c r="AE537">
        <f>ROUND(((EU537*1.25)),2)</f>
        <v>9.7899999999999991</v>
      </c>
      <c r="AF537">
        <f>ROUND(((EV537*1.15)),2)</f>
        <v>595.63</v>
      </c>
      <c r="AG537">
        <f t="shared" si="413"/>
        <v>0</v>
      </c>
      <c r="AH537">
        <f>((EW537*1.15))</f>
        <v>69.827999999999989</v>
      </c>
      <c r="AI537">
        <f>((EX537*1.25))</f>
        <v>0.72499999999999998</v>
      </c>
      <c r="AJ537">
        <f t="shared" si="414"/>
        <v>0</v>
      </c>
      <c r="AK537">
        <v>6972.36</v>
      </c>
      <c r="AL537">
        <v>6356.64</v>
      </c>
      <c r="AM537">
        <v>97.78</v>
      </c>
      <c r="AN537">
        <v>7.83</v>
      </c>
      <c r="AO537">
        <v>517.94000000000005</v>
      </c>
      <c r="AP537">
        <v>0</v>
      </c>
      <c r="AQ537">
        <v>60.72</v>
      </c>
      <c r="AR537">
        <v>0.57999999999999996</v>
      </c>
      <c r="AS537">
        <v>0</v>
      </c>
      <c r="AT537">
        <v>94</v>
      </c>
      <c r="AU537">
        <v>51</v>
      </c>
      <c r="AV537">
        <v>1</v>
      </c>
      <c r="AW537">
        <v>1</v>
      </c>
      <c r="AZ537">
        <v>1</v>
      </c>
      <c r="BA537">
        <v>33.32</v>
      </c>
      <c r="BB537">
        <v>11.56</v>
      </c>
      <c r="BC537">
        <v>6.54</v>
      </c>
      <c r="BD537" t="s">
        <v>3</v>
      </c>
      <c r="BE537" t="s">
        <v>3</v>
      </c>
      <c r="BF537" t="s">
        <v>3</v>
      </c>
      <c r="BG537" t="s">
        <v>3</v>
      </c>
      <c r="BH537">
        <v>0</v>
      </c>
      <c r="BI537">
        <v>1</v>
      </c>
      <c r="BJ537" t="s">
        <v>191</v>
      </c>
      <c r="BM537">
        <v>11001</v>
      </c>
      <c r="BN537">
        <v>0</v>
      </c>
      <c r="BO537" t="s">
        <v>189</v>
      </c>
      <c r="BP537">
        <v>1</v>
      </c>
      <c r="BQ537">
        <v>2</v>
      </c>
      <c r="BR537">
        <v>0</v>
      </c>
      <c r="BS537">
        <v>33.32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3</v>
      </c>
      <c r="BZ537">
        <v>123</v>
      </c>
      <c r="CA537">
        <v>75</v>
      </c>
      <c r="CE537">
        <v>0</v>
      </c>
      <c r="CF537">
        <v>0</v>
      </c>
      <c r="CG537">
        <v>0</v>
      </c>
      <c r="CM537">
        <v>0</v>
      </c>
      <c r="CN537" t="s">
        <v>904</v>
      </c>
      <c r="CO537">
        <v>0</v>
      </c>
      <c r="CP537">
        <f t="shared" si="415"/>
        <v>8984.9500000000007</v>
      </c>
      <c r="CQ537">
        <f t="shared" si="416"/>
        <v>41572.425600000002</v>
      </c>
      <c r="CR537">
        <f t="shared" si="417"/>
        <v>1412.9788000000001</v>
      </c>
      <c r="CS537">
        <f t="shared" si="418"/>
        <v>326.20279999999997</v>
      </c>
      <c r="CT537">
        <f t="shared" si="419"/>
        <v>19846.391599999999</v>
      </c>
      <c r="CU537">
        <f t="shared" si="420"/>
        <v>0</v>
      </c>
      <c r="CV537">
        <f t="shared" si="421"/>
        <v>69.827999999999989</v>
      </c>
      <c r="CW537">
        <f t="shared" si="422"/>
        <v>0.72499999999999998</v>
      </c>
      <c r="CX537">
        <f t="shared" si="423"/>
        <v>0</v>
      </c>
      <c r="CY537">
        <f t="shared" si="424"/>
        <v>2711.5992000000006</v>
      </c>
      <c r="CZ537">
        <f t="shared" si="425"/>
        <v>1471.1868000000002</v>
      </c>
      <c r="DC537" t="s">
        <v>3</v>
      </c>
      <c r="DD537" t="s">
        <v>3</v>
      </c>
      <c r="DE537" t="s">
        <v>133</v>
      </c>
      <c r="DF537" t="s">
        <v>133</v>
      </c>
      <c r="DG537" t="s">
        <v>134</v>
      </c>
      <c r="DH537" t="s">
        <v>3</v>
      </c>
      <c r="DI537" t="s">
        <v>134</v>
      </c>
      <c r="DJ537" t="s">
        <v>133</v>
      </c>
      <c r="DK537" t="s">
        <v>3</v>
      </c>
      <c r="DL537" t="s">
        <v>3</v>
      </c>
      <c r="DM537" t="s">
        <v>3</v>
      </c>
      <c r="DN537">
        <v>0</v>
      </c>
      <c r="DO537">
        <v>0</v>
      </c>
      <c r="DP537">
        <v>1</v>
      </c>
      <c r="DQ537">
        <v>1</v>
      </c>
      <c r="DU537">
        <v>1013</v>
      </c>
      <c r="DV537" t="s">
        <v>38</v>
      </c>
      <c r="DW537" t="s">
        <v>38</v>
      </c>
      <c r="DX537">
        <v>1</v>
      </c>
      <c r="DZ537" t="s">
        <v>3</v>
      </c>
      <c r="EA537" t="s">
        <v>3</v>
      </c>
      <c r="EB537" t="s">
        <v>3</v>
      </c>
      <c r="EC537" t="s">
        <v>3</v>
      </c>
      <c r="EE537">
        <v>29085511</v>
      </c>
      <c r="EF537">
        <v>2</v>
      </c>
      <c r="EG537" t="s">
        <v>135</v>
      </c>
      <c r="EH537">
        <v>0</v>
      </c>
      <c r="EI537" t="s">
        <v>3</v>
      </c>
      <c r="EJ537">
        <v>1</v>
      </c>
      <c r="EK537">
        <v>11001</v>
      </c>
      <c r="EL537" t="s">
        <v>23</v>
      </c>
      <c r="EM537" t="s">
        <v>188</v>
      </c>
      <c r="EO537" t="s">
        <v>138</v>
      </c>
      <c r="EQ537">
        <v>0</v>
      </c>
      <c r="ER537">
        <v>6972.36</v>
      </c>
      <c r="ES537">
        <v>6356.64</v>
      </c>
      <c r="ET537">
        <v>97.78</v>
      </c>
      <c r="EU537">
        <v>7.83</v>
      </c>
      <c r="EV537">
        <v>517.94000000000005</v>
      </c>
      <c r="EW537">
        <v>60.72</v>
      </c>
      <c r="EX537">
        <v>0.57999999999999996</v>
      </c>
      <c r="EY537">
        <v>0</v>
      </c>
      <c r="FQ537">
        <v>0</v>
      </c>
      <c r="FR537">
        <f t="shared" si="426"/>
        <v>0</v>
      </c>
      <c r="FS537">
        <v>0</v>
      </c>
      <c r="FT537" t="s">
        <v>139</v>
      </c>
      <c r="FU537" t="s">
        <v>25</v>
      </c>
      <c r="FV537" t="s">
        <v>25</v>
      </c>
      <c r="FW537" t="s">
        <v>26</v>
      </c>
      <c r="FX537">
        <v>110.7</v>
      </c>
      <c r="FY537">
        <v>63.75</v>
      </c>
      <c r="GA537" t="s">
        <v>3</v>
      </c>
      <c r="GD537">
        <v>1</v>
      </c>
      <c r="GF537">
        <v>1837524583</v>
      </c>
      <c r="GG537">
        <v>2</v>
      </c>
      <c r="GH537">
        <v>1</v>
      </c>
      <c r="GI537">
        <v>2</v>
      </c>
      <c r="GJ537">
        <v>0</v>
      </c>
      <c r="GK537">
        <v>0</v>
      </c>
      <c r="GL537">
        <f t="shared" si="427"/>
        <v>0</v>
      </c>
      <c r="GM537">
        <f t="shared" si="428"/>
        <v>13167.74</v>
      </c>
      <c r="GN537">
        <f t="shared" si="429"/>
        <v>13167.74</v>
      </c>
      <c r="GO537">
        <f t="shared" si="430"/>
        <v>0</v>
      </c>
      <c r="GP537">
        <f t="shared" si="431"/>
        <v>0</v>
      </c>
      <c r="GR537">
        <v>0</v>
      </c>
      <c r="GS537">
        <v>3</v>
      </c>
      <c r="GT537">
        <v>0</v>
      </c>
      <c r="GU537" t="s">
        <v>3</v>
      </c>
      <c r="GV537">
        <f t="shared" si="432"/>
        <v>0</v>
      </c>
      <c r="GW537">
        <v>1</v>
      </c>
      <c r="GX537">
        <f t="shared" si="433"/>
        <v>0</v>
      </c>
      <c r="HA537">
        <v>0</v>
      </c>
      <c r="HB537">
        <v>0</v>
      </c>
      <c r="HC537">
        <f t="shared" si="434"/>
        <v>0</v>
      </c>
      <c r="HE537" t="s">
        <v>3</v>
      </c>
      <c r="HF537" t="s">
        <v>3</v>
      </c>
      <c r="IK537">
        <v>0</v>
      </c>
    </row>
    <row r="538" spans="1:245">
      <c r="A538">
        <v>17</v>
      </c>
      <c r="B538">
        <v>1</v>
      </c>
      <c r="C538">
        <f>ROW(SmtRes!A569)</f>
        <v>569</v>
      </c>
      <c r="D538">
        <f>ROW(EtalonRes!A551)</f>
        <v>551</v>
      </c>
      <c r="E538" t="s">
        <v>195</v>
      </c>
      <c r="F538" t="s">
        <v>192</v>
      </c>
      <c r="G538" t="s">
        <v>193</v>
      </c>
      <c r="H538" t="s">
        <v>186</v>
      </c>
      <c r="I538">
        <f>ROUND(14.3/100,9)</f>
        <v>0.14299999999999999</v>
      </c>
      <c r="J538">
        <v>0</v>
      </c>
      <c r="O538">
        <f t="shared" si="400"/>
        <v>7414.12</v>
      </c>
      <c r="P538">
        <f t="shared" si="401"/>
        <v>5285.85</v>
      </c>
      <c r="Q538">
        <f t="shared" si="402"/>
        <v>728.86</v>
      </c>
      <c r="R538">
        <f t="shared" si="403"/>
        <v>401.43</v>
      </c>
      <c r="S538">
        <f t="shared" si="404"/>
        <v>1399.41</v>
      </c>
      <c r="T538">
        <f t="shared" si="405"/>
        <v>0</v>
      </c>
      <c r="U538">
        <f t="shared" si="406"/>
        <v>5.140706999999999</v>
      </c>
      <c r="V538">
        <f t="shared" si="407"/>
        <v>1.1976249999999999</v>
      </c>
      <c r="W538">
        <f t="shared" si="408"/>
        <v>0</v>
      </c>
      <c r="X538">
        <f t="shared" si="409"/>
        <v>1692.79</v>
      </c>
      <c r="Y538">
        <f t="shared" si="410"/>
        <v>918.43</v>
      </c>
      <c r="AA538">
        <v>36401907</v>
      </c>
      <c r="AB538">
        <f t="shared" si="411"/>
        <v>6346.71</v>
      </c>
      <c r="AC538">
        <f t="shared" si="412"/>
        <v>5583.68</v>
      </c>
      <c r="AD538">
        <f>ROUND(((((ET538*1.25))-((EU538*1.25)))+AE538),2)</f>
        <v>469.33</v>
      </c>
      <c r="AE538">
        <f>ROUND(((EU538*1.25)),2)</f>
        <v>84.25</v>
      </c>
      <c r="AF538">
        <f>ROUND(((EV538*1.15)),2)</f>
        <v>293.7</v>
      </c>
      <c r="AG538">
        <f t="shared" si="413"/>
        <v>0</v>
      </c>
      <c r="AH538">
        <f>((EW538*1.15))</f>
        <v>35.948999999999998</v>
      </c>
      <c r="AI538">
        <f>((EX538*1.25))</f>
        <v>8.375</v>
      </c>
      <c r="AJ538">
        <f t="shared" si="414"/>
        <v>0</v>
      </c>
      <c r="AK538">
        <v>6214.53</v>
      </c>
      <c r="AL538">
        <v>5583.68</v>
      </c>
      <c r="AM538">
        <v>375.46</v>
      </c>
      <c r="AN538">
        <v>67.400000000000006</v>
      </c>
      <c r="AO538">
        <v>255.39</v>
      </c>
      <c r="AP538">
        <v>0</v>
      </c>
      <c r="AQ538">
        <v>31.26</v>
      </c>
      <c r="AR538">
        <v>6.7</v>
      </c>
      <c r="AS538">
        <v>0</v>
      </c>
      <c r="AT538">
        <v>94</v>
      </c>
      <c r="AU538">
        <v>51</v>
      </c>
      <c r="AV538">
        <v>1</v>
      </c>
      <c r="AW538">
        <v>1</v>
      </c>
      <c r="AZ538">
        <v>1</v>
      </c>
      <c r="BA538">
        <v>33.32</v>
      </c>
      <c r="BB538">
        <v>10.86</v>
      </c>
      <c r="BC538">
        <v>6.62</v>
      </c>
      <c r="BD538" t="s">
        <v>3</v>
      </c>
      <c r="BE538" t="s">
        <v>3</v>
      </c>
      <c r="BF538" t="s">
        <v>3</v>
      </c>
      <c r="BG538" t="s">
        <v>3</v>
      </c>
      <c r="BH538">
        <v>0</v>
      </c>
      <c r="BI538">
        <v>1</v>
      </c>
      <c r="BJ538" t="s">
        <v>194</v>
      </c>
      <c r="BM538">
        <v>11001</v>
      </c>
      <c r="BN538">
        <v>0</v>
      </c>
      <c r="BO538" t="s">
        <v>192</v>
      </c>
      <c r="BP538">
        <v>1</v>
      </c>
      <c r="BQ538">
        <v>2</v>
      </c>
      <c r="BR538">
        <v>0</v>
      </c>
      <c r="BS538">
        <v>33.32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3</v>
      </c>
      <c r="BZ538">
        <v>123</v>
      </c>
      <c r="CA538">
        <v>75</v>
      </c>
      <c r="CE538">
        <v>0</v>
      </c>
      <c r="CF538">
        <v>0</v>
      </c>
      <c r="CG538">
        <v>0</v>
      </c>
      <c r="CM538">
        <v>0</v>
      </c>
      <c r="CN538" t="s">
        <v>3</v>
      </c>
      <c r="CO538">
        <v>0</v>
      </c>
      <c r="CP538">
        <f t="shared" si="415"/>
        <v>7414.12</v>
      </c>
      <c r="CQ538">
        <f t="shared" si="416"/>
        <v>36963.961600000002</v>
      </c>
      <c r="CR538">
        <f t="shared" si="417"/>
        <v>5096.9237999999996</v>
      </c>
      <c r="CS538">
        <f t="shared" si="418"/>
        <v>2807.21</v>
      </c>
      <c r="CT538">
        <f t="shared" si="419"/>
        <v>9786.0839999999989</v>
      </c>
      <c r="CU538">
        <f t="shared" si="420"/>
        <v>0</v>
      </c>
      <c r="CV538">
        <f t="shared" si="421"/>
        <v>35.948999999999998</v>
      </c>
      <c r="CW538">
        <f t="shared" si="422"/>
        <v>8.375</v>
      </c>
      <c r="CX538">
        <f t="shared" si="423"/>
        <v>0</v>
      </c>
      <c r="CY538">
        <f t="shared" si="424"/>
        <v>1692.7896000000003</v>
      </c>
      <c r="CZ538">
        <f t="shared" si="425"/>
        <v>918.42840000000012</v>
      </c>
      <c r="DC538" t="s">
        <v>3</v>
      </c>
      <c r="DD538" t="s">
        <v>3</v>
      </c>
      <c r="DE538" t="s">
        <v>133</v>
      </c>
      <c r="DF538" t="s">
        <v>133</v>
      </c>
      <c r="DG538" t="s">
        <v>134</v>
      </c>
      <c r="DH538" t="s">
        <v>3</v>
      </c>
      <c r="DI538" t="s">
        <v>134</v>
      </c>
      <c r="DJ538" t="s">
        <v>133</v>
      </c>
      <c r="DK538" t="s">
        <v>3</v>
      </c>
      <c r="DL538" t="s">
        <v>3</v>
      </c>
      <c r="DM538" t="s">
        <v>3</v>
      </c>
      <c r="DN538">
        <v>0</v>
      </c>
      <c r="DO538">
        <v>0</v>
      </c>
      <c r="DP538">
        <v>1</v>
      </c>
      <c r="DQ538">
        <v>1</v>
      </c>
      <c r="DU538">
        <v>1013</v>
      </c>
      <c r="DV538" t="s">
        <v>186</v>
      </c>
      <c r="DW538" t="s">
        <v>186</v>
      </c>
      <c r="DX538">
        <v>1</v>
      </c>
      <c r="DZ538" t="s">
        <v>3</v>
      </c>
      <c r="EA538" t="s">
        <v>3</v>
      </c>
      <c r="EB538" t="s">
        <v>3</v>
      </c>
      <c r="EC538" t="s">
        <v>3</v>
      </c>
      <c r="EE538">
        <v>29085511</v>
      </c>
      <c r="EF538">
        <v>2</v>
      </c>
      <c r="EG538" t="s">
        <v>135</v>
      </c>
      <c r="EH538">
        <v>0</v>
      </c>
      <c r="EI538" t="s">
        <v>3</v>
      </c>
      <c r="EJ538">
        <v>1</v>
      </c>
      <c r="EK538">
        <v>11001</v>
      </c>
      <c r="EL538" t="s">
        <v>23</v>
      </c>
      <c r="EM538" t="s">
        <v>188</v>
      </c>
      <c r="EO538" t="s">
        <v>3</v>
      </c>
      <c r="EQ538">
        <v>0</v>
      </c>
      <c r="ER538">
        <v>6214.53</v>
      </c>
      <c r="ES538">
        <v>5583.68</v>
      </c>
      <c r="ET538">
        <v>375.46</v>
      </c>
      <c r="EU538">
        <v>67.400000000000006</v>
      </c>
      <c r="EV538">
        <v>255.39</v>
      </c>
      <c r="EW538">
        <v>31.26</v>
      </c>
      <c r="EX538">
        <v>6.7</v>
      </c>
      <c r="EY538">
        <v>0</v>
      </c>
      <c r="FQ538">
        <v>0</v>
      </c>
      <c r="FR538">
        <f t="shared" si="426"/>
        <v>0</v>
      </c>
      <c r="FS538">
        <v>0</v>
      </c>
      <c r="FT538" t="s">
        <v>139</v>
      </c>
      <c r="FU538" t="s">
        <v>25</v>
      </c>
      <c r="FV538" t="s">
        <v>25</v>
      </c>
      <c r="FW538" t="s">
        <v>26</v>
      </c>
      <c r="FX538">
        <v>110.7</v>
      </c>
      <c r="FY538">
        <v>63.75</v>
      </c>
      <c r="GA538" t="s">
        <v>3</v>
      </c>
      <c r="GD538">
        <v>1</v>
      </c>
      <c r="GF538">
        <v>1220877284</v>
      </c>
      <c r="GG538">
        <v>2</v>
      </c>
      <c r="GH538">
        <v>1</v>
      </c>
      <c r="GI538">
        <v>2</v>
      </c>
      <c r="GJ538">
        <v>0</v>
      </c>
      <c r="GK538">
        <v>0</v>
      </c>
      <c r="GL538">
        <f t="shared" si="427"/>
        <v>0</v>
      </c>
      <c r="GM538">
        <f t="shared" si="428"/>
        <v>10025.34</v>
      </c>
      <c r="GN538">
        <f t="shared" si="429"/>
        <v>10025.34</v>
      </c>
      <c r="GO538">
        <f t="shared" si="430"/>
        <v>0</v>
      </c>
      <c r="GP538">
        <f t="shared" si="431"/>
        <v>0</v>
      </c>
      <c r="GR538">
        <v>0</v>
      </c>
      <c r="GS538">
        <v>3</v>
      </c>
      <c r="GT538">
        <v>0</v>
      </c>
      <c r="GU538" t="s">
        <v>3</v>
      </c>
      <c r="GV538">
        <f t="shared" si="432"/>
        <v>0</v>
      </c>
      <c r="GW538">
        <v>1</v>
      </c>
      <c r="GX538">
        <f t="shared" si="433"/>
        <v>0</v>
      </c>
      <c r="HA538">
        <v>0</v>
      </c>
      <c r="HB538">
        <v>0</v>
      </c>
      <c r="HC538">
        <f t="shared" si="434"/>
        <v>0</v>
      </c>
      <c r="HE538" t="s">
        <v>3</v>
      </c>
      <c r="HF538" t="s">
        <v>3</v>
      </c>
      <c r="IK538">
        <v>0</v>
      </c>
    </row>
    <row r="539" spans="1:245">
      <c r="A539">
        <v>17</v>
      </c>
      <c r="B539">
        <v>1</v>
      </c>
      <c r="C539">
        <f>ROW(SmtRes!A578)</f>
        <v>578</v>
      </c>
      <c r="D539">
        <f>ROW(EtalonRes!A559)</f>
        <v>559</v>
      </c>
      <c r="E539" t="s">
        <v>263</v>
      </c>
      <c r="F539" t="s">
        <v>196</v>
      </c>
      <c r="G539" t="s">
        <v>197</v>
      </c>
      <c r="H539" t="s">
        <v>198</v>
      </c>
      <c r="I539">
        <f>ROUND(14.3/100,9)</f>
        <v>0.14299999999999999</v>
      </c>
      <c r="J539">
        <v>0</v>
      </c>
      <c r="O539">
        <f t="shared" si="400"/>
        <v>2979.46</v>
      </c>
      <c r="P539">
        <f t="shared" si="401"/>
        <v>853.84</v>
      </c>
      <c r="Q539">
        <f t="shared" si="402"/>
        <v>10.16</v>
      </c>
      <c r="R539">
        <f t="shared" si="403"/>
        <v>3.24</v>
      </c>
      <c r="S539">
        <f t="shared" si="404"/>
        <v>2115.46</v>
      </c>
      <c r="T539">
        <f t="shared" si="405"/>
        <v>0</v>
      </c>
      <c r="U539">
        <f t="shared" si="406"/>
        <v>7.4430069999999979</v>
      </c>
      <c r="V539">
        <f t="shared" si="407"/>
        <v>7.1500000000000001E-3</v>
      </c>
      <c r="W539">
        <f t="shared" si="408"/>
        <v>0</v>
      </c>
      <c r="X539">
        <f t="shared" si="409"/>
        <v>1991.58</v>
      </c>
      <c r="Y539">
        <f t="shared" si="410"/>
        <v>1080.54</v>
      </c>
      <c r="AA539">
        <v>36401907</v>
      </c>
      <c r="AB539">
        <f t="shared" si="411"/>
        <v>1239.96</v>
      </c>
      <c r="AC539">
        <f t="shared" si="412"/>
        <v>788.76</v>
      </c>
      <c r="AD539">
        <f>ROUND(((((ET539*1.25))-((EU539*1.25)))+AE539),2)</f>
        <v>7.22</v>
      </c>
      <c r="AE539">
        <f>ROUND(((EU539*1.25)),2)</f>
        <v>0.68</v>
      </c>
      <c r="AF539">
        <f>ROUND(((EV539*1.15)),2)</f>
        <v>443.98</v>
      </c>
      <c r="AG539">
        <f t="shared" si="413"/>
        <v>0</v>
      </c>
      <c r="AH539">
        <f>((EW539*1.15))</f>
        <v>52.048999999999992</v>
      </c>
      <c r="AI539">
        <f>((EX539*1.25))</f>
        <v>0.05</v>
      </c>
      <c r="AJ539">
        <f t="shared" si="414"/>
        <v>0</v>
      </c>
      <c r="AK539">
        <v>1180.5999999999999</v>
      </c>
      <c r="AL539">
        <v>788.76</v>
      </c>
      <c r="AM539">
        <v>5.77</v>
      </c>
      <c r="AN539">
        <v>0.54</v>
      </c>
      <c r="AO539">
        <v>386.07</v>
      </c>
      <c r="AP539">
        <v>0</v>
      </c>
      <c r="AQ539">
        <v>45.26</v>
      </c>
      <c r="AR539">
        <v>0.04</v>
      </c>
      <c r="AS539">
        <v>0</v>
      </c>
      <c r="AT539">
        <v>94</v>
      </c>
      <c r="AU539">
        <v>51</v>
      </c>
      <c r="AV539">
        <v>1</v>
      </c>
      <c r="AW539">
        <v>1</v>
      </c>
      <c r="AZ539">
        <v>1</v>
      </c>
      <c r="BA539">
        <v>33.32</v>
      </c>
      <c r="BB539">
        <v>9.84</v>
      </c>
      <c r="BC539">
        <v>7.57</v>
      </c>
      <c r="BD539" t="s">
        <v>3</v>
      </c>
      <c r="BE539" t="s">
        <v>3</v>
      </c>
      <c r="BF539" t="s">
        <v>3</v>
      </c>
      <c r="BG539" t="s">
        <v>3</v>
      </c>
      <c r="BH539">
        <v>0</v>
      </c>
      <c r="BI539">
        <v>1</v>
      </c>
      <c r="BJ539" t="s">
        <v>199</v>
      </c>
      <c r="BM539">
        <v>11001</v>
      </c>
      <c r="BN539">
        <v>0</v>
      </c>
      <c r="BO539" t="s">
        <v>196</v>
      </c>
      <c r="BP539">
        <v>1</v>
      </c>
      <c r="BQ539">
        <v>2</v>
      </c>
      <c r="BR539">
        <v>0</v>
      </c>
      <c r="BS539">
        <v>33.32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3</v>
      </c>
      <c r="BZ539">
        <v>123</v>
      </c>
      <c r="CA539">
        <v>75</v>
      </c>
      <c r="CE539">
        <v>0</v>
      </c>
      <c r="CF539">
        <v>0</v>
      </c>
      <c r="CG539">
        <v>0</v>
      </c>
      <c r="CM539">
        <v>0</v>
      </c>
      <c r="CN539" t="s">
        <v>904</v>
      </c>
      <c r="CO539">
        <v>0</v>
      </c>
      <c r="CP539">
        <f t="shared" si="415"/>
        <v>2979.46</v>
      </c>
      <c r="CQ539">
        <f t="shared" si="416"/>
        <v>5970.9132</v>
      </c>
      <c r="CR539">
        <f t="shared" si="417"/>
        <v>71.044799999999995</v>
      </c>
      <c r="CS539">
        <f t="shared" si="418"/>
        <v>22.657600000000002</v>
      </c>
      <c r="CT539">
        <f t="shared" si="419"/>
        <v>14793.4136</v>
      </c>
      <c r="CU539">
        <f t="shared" si="420"/>
        <v>0</v>
      </c>
      <c r="CV539">
        <f t="shared" si="421"/>
        <v>52.048999999999992</v>
      </c>
      <c r="CW539">
        <f t="shared" si="422"/>
        <v>0.05</v>
      </c>
      <c r="CX539">
        <f t="shared" si="423"/>
        <v>0</v>
      </c>
      <c r="CY539">
        <f t="shared" si="424"/>
        <v>1991.578</v>
      </c>
      <c r="CZ539">
        <f t="shared" si="425"/>
        <v>1080.537</v>
      </c>
      <c r="DC539" t="s">
        <v>3</v>
      </c>
      <c r="DD539" t="s">
        <v>3</v>
      </c>
      <c r="DE539" t="s">
        <v>133</v>
      </c>
      <c r="DF539" t="s">
        <v>133</v>
      </c>
      <c r="DG539" t="s">
        <v>134</v>
      </c>
      <c r="DH539" t="s">
        <v>3</v>
      </c>
      <c r="DI539" t="s">
        <v>134</v>
      </c>
      <c r="DJ539" t="s">
        <v>133</v>
      </c>
      <c r="DK539" t="s">
        <v>3</v>
      </c>
      <c r="DL539" t="s">
        <v>3</v>
      </c>
      <c r="DM539" t="s">
        <v>3</v>
      </c>
      <c r="DN539">
        <v>0</v>
      </c>
      <c r="DO539">
        <v>0</v>
      </c>
      <c r="DP539">
        <v>1</v>
      </c>
      <c r="DQ539">
        <v>1</v>
      </c>
      <c r="DU539">
        <v>1005</v>
      </c>
      <c r="DV539" t="s">
        <v>198</v>
      </c>
      <c r="DW539" t="s">
        <v>198</v>
      </c>
      <c r="DX539">
        <v>100</v>
      </c>
      <c r="DZ539" t="s">
        <v>3</v>
      </c>
      <c r="EA539" t="s">
        <v>3</v>
      </c>
      <c r="EB539" t="s">
        <v>3</v>
      </c>
      <c r="EC539" t="s">
        <v>3</v>
      </c>
      <c r="EE539">
        <v>29085511</v>
      </c>
      <c r="EF539">
        <v>2</v>
      </c>
      <c r="EG539" t="s">
        <v>135</v>
      </c>
      <c r="EH539">
        <v>0</v>
      </c>
      <c r="EI539" t="s">
        <v>3</v>
      </c>
      <c r="EJ539">
        <v>1</v>
      </c>
      <c r="EK539">
        <v>11001</v>
      </c>
      <c r="EL539" t="s">
        <v>23</v>
      </c>
      <c r="EM539" t="s">
        <v>188</v>
      </c>
      <c r="EO539" t="s">
        <v>138</v>
      </c>
      <c r="EQ539">
        <v>0</v>
      </c>
      <c r="ER539">
        <v>1180.5999999999999</v>
      </c>
      <c r="ES539">
        <v>788.76</v>
      </c>
      <c r="ET539">
        <v>5.77</v>
      </c>
      <c r="EU539">
        <v>0.54</v>
      </c>
      <c r="EV539">
        <v>386.07</v>
      </c>
      <c r="EW539">
        <v>45.26</v>
      </c>
      <c r="EX539">
        <v>0.04</v>
      </c>
      <c r="EY539">
        <v>0</v>
      </c>
      <c r="FQ539">
        <v>0</v>
      </c>
      <c r="FR539">
        <f t="shared" si="426"/>
        <v>0</v>
      </c>
      <c r="FS539">
        <v>0</v>
      </c>
      <c r="FT539" t="s">
        <v>139</v>
      </c>
      <c r="FU539" t="s">
        <v>25</v>
      </c>
      <c r="FV539" t="s">
        <v>25</v>
      </c>
      <c r="FW539" t="s">
        <v>26</v>
      </c>
      <c r="FX539">
        <v>110.7</v>
      </c>
      <c r="FY539">
        <v>63.75</v>
      </c>
      <c r="GA539" t="s">
        <v>3</v>
      </c>
      <c r="GD539">
        <v>1</v>
      </c>
      <c r="GF539">
        <v>-295419027</v>
      </c>
      <c r="GG539">
        <v>2</v>
      </c>
      <c r="GH539">
        <v>1</v>
      </c>
      <c r="GI539">
        <v>2</v>
      </c>
      <c r="GJ539">
        <v>0</v>
      </c>
      <c r="GK539">
        <v>0</v>
      </c>
      <c r="GL539">
        <f t="shared" si="427"/>
        <v>0</v>
      </c>
      <c r="GM539">
        <f t="shared" si="428"/>
        <v>6051.58</v>
      </c>
      <c r="GN539">
        <f t="shared" si="429"/>
        <v>6051.58</v>
      </c>
      <c r="GO539">
        <f t="shared" si="430"/>
        <v>0</v>
      </c>
      <c r="GP539">
        <f t="shared" si="431"/>
        <v>0</v>
      </c>
      <c r="GR539">
        <v>0</v>
      </c>
      <c r="GS539">
        <v>3</v>
      </c>
      <c r="GT539">
        <v>0</v>
      </c>
      <c r="GU539" t="s">
        <v>3</v>
      </c>
      <c r="GV539">
        <f t="shared" si="432"/>
        <v>0</v>
      </c>
      <c r="GW539">
        <v>1</v>
      </c>
      <c r="GX539">
        <f t="shared" si="433"/>
        <v>0</v>
      </c>
      <c r="HA539">
        <v>0</v>
      </c>
      <c r="HB539">
        <v>0</v>
      </c>
      <c r="HC539">
        <f t="shared" si="434"/>
        <v>0</v>
      </c>
      <c r="HE539" t="s">
        <v>3</v>
      </c>
      <c r="HF539" t="s">
        <v>3</v>
      </c>
      <c r="IK539">
        <v>0</v>
      </c>
    </row>
    <row r="540" spans="1:245">
      <c r="A540">
        <v>18</v>
      </c>
      <c r="B540">
        <v>1</v>
      </c>
      <c r="C540">
        <v>576</v>
      </c>
      <c r="E540" t="s">
        <v>264</v>
      </c>
      <c r="F540" t="s">
        <v>201</v>
      </c>
      <c r="G540" t="s">
        <v>202</v>
      </c>
      <c r="H540" t="s">
        <v>155</v>
      </c>
      <c r="I540">
        <f>I539*J540</f>
        <v>14.586</v>
      </c>
      <c r="J540">
        <v>102.00000000000001</v>
      </c>
      <c r="O540">
        <f t="shared" si="400"/>
        <v>7528.61</v>
      </c>
      <c r="P540">
        <f t="shared" si="401"/>
        <v>7528.61</v>
      </c>
      <c r="Q540">
        <f t="shared" si="402"/>
        <v>0</v>
      </c>
      <c r="R540">
        <f t="shared" si="403"/>
        <v>0</v>
      </c>
      <c r="S540">
        <f t="shared" si="404"/>
        <v>0</v>
      </c>
      <c r="T540">
        <f t="shared" si="405"/>
        <v>0</v>
      </c>
      <c r="U540">
        <f t="shared" si="406"/>
        <v>0</v>
      </c>
      <c r="V540">
        <f t="shared" si="407"/>
        <v>0</v>
      </c>
      <c r="W540">
        <f t="shared" si="408"/>
        <v>54.84</v>
      </c>
      <c r="X540">
        <f t="shared" si="409"/>
        <v>0</v>
      </c>
      <c r="Y540">
        <f t="shared" si="410"/>
        <v>0</v>
      </c>
      <c r="AA540">
        <v>36401907</v>
      </c>
      <c r="AB540">
        <f t="shared" si="411"/>
        <v>82.19</v>
      </c>
      <c r="AC540">
        <f t="shared" si="412"/>
        <v>82.19</v>
      </c>
      <c r="AD540">
        <f>ROUND((((ET540)-(EU540))+AE540),2)</f>
        <v>0</v>
      </c>
      <c r="AE540">
        <f>ROUND((EU540),2)</f>
        <v>0</v>
      </c>
      <c r="AF540">
        <f>ROUND((EV540),2)</f>
        <v>0</v>
      </c>
      <c r="AG540">
        <f t="shared" si="413"/>
        <v>0</v>
      </c>
      <c r="AH540">
        <f>(EW540)</f>
        <v>0</v>
      </c>
      <c r="AI540">
        <f>(EX540)</f>
        <v>0</v>
      </c>
      <c r="AJ540">
        <f t="shared" si="414"/>
        <v>3.76</v>
      </c>
      <c r="AK540">
        <v>82.19</v>
      </c>
      <c r="AL540">
        <v>82.19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3.76</v>
      </c>
      <c r="AT540">
        <v>0</v>
      </c>
      <c r="AU540">
        <v>0</v>
      </c>
      <c r="AV540">
        <v>1</v>
      </c>
      <c r="AW540">
        <v>1</v>
      </c>
      <c r="AZ540">
        <v>1</v>
      </c>
      <c r="BA540">
        <v>1</v>
      </c>
      <c r="BB540">
        <v>1</v>
      </c>
      <c r="BC540">
        <v>6.28</v>
      </c>
      <c r="BD540" t="s">
        <v>3</v>
      </c>
      <c r="BE540" t="s">
        <v>3</v>
      </c>
      <c r="BF540" t="s">
        <v>3</v>
      </c>
      <c r="BG540" t="s">
        <v>3</v>
      </c>
      <c r="BH540">
        <v>3</v>
      </c>
      <c r="BI540">
        <v>1</v>
      </c>
      <c r="BJ540" t="s">
        <v>203</v>
      </c>
      <c r="BM540">
        <v>500001</v>
      </c>
      <c r="BN540">
        <v>0</v>
      </c>
      <c r="BO540" t="s">
        <v>201</v>
      </c>
      <c r="BP540">
        <v>1</v>
      </c>
      <c r="BQ540">
        <v>8</v>
      </c>
      <c r="BR540">
        <v>0</v>
      </c>
      <c r="BS540">
        <v>1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3</v>
      </c>
      <c r="BZ540">
        <v>0</v>
      </c>
      <c r="CA540">
        <v>0</v>
      </c>
      <c r="CE540">
        <v>0</v>
      </c>
      <c r="CF540">
        <v>0</v>
      </c>
      <c r="CG540">
        <v>0</v>
      </c>
      <c r="CM540">
        <v>0</v>
      </c>
      <c r="CN540" t="s">
        <v>3</v>
      </c>
      <c r="CO540">
        <v>0</v>
      </c>
      <c r="CP540">
        <f t="shared" si="415"/>
        <v>7528.61</v>
      </c>
      <c r="CQ540">
        <f t="shared" si="416"/>
        <v>516.15319999999997</v>
      </c>
      <c r="CR540">
        <f t="shared" si="417"/>
        <v>0</v>
      </c>
      <c r="CS540">
        <f t="shared" si="418"/>
        <v>0</v>
      </c>
      <c r="CT540">
        <f t="shared" si="419"/>
        <v>0</v>
      </c>
      <c r="CU540">
        <f t="shared" si="420"/>
        <v>0</v>
      </c>
      <c r="CV540">
        <f t="shared" si="421"/>
        <v>0</v>
      </c>
      <c r="CW540">
        <f t="shared" si="422"/>
        <v>0</v>
      </c>
      <c r="CX540">
        <f t="shared" si="423"/>
        <v>3.76</v>
      </c>
      <c r="CY540">
        <f t="shared" si="424"/>
        <v>0</v>
      </c>
      <c r="CZ540">
        <f t="shared" si="425"/>
        <v>0</v>
      </c>
      <c r="DC540" t="s">
        <v>3</v>
      </c>
      <c r="DD540" t="s">
        <v>3</v>
      </c>
      <c r="DE540" t="s">
        <v>3</v>
      </c>
      <c r="DF540" t="s">
        <v>3</v>
      </c>
      <c r="DG540" t="s">
        <v>3</v>
      </c>
      <c r="DH540" t="s">
        <v>3</v>
      </c>
      <c r="DI540" t="s">
        <v>3</v>
      </c>
      <c r="DJ540" t="s">
        <v>3</v>
      </c>
      <c r="DK540" t="s">
        <v>3</v>
      </c>
      <c r="DL540" t="s">
        <v>3</v>
      </c>
      <c r="DM540" t="s">
        <v>3</v>
      </c>
      <c r="DN540">
        <v>0</v>
      </c>
      <c r="DO540">
        <v>0</v>
      </c>
      <c r="DP540">
        <v>1</v>
      </c>
      <c r="DQ540">
        <v>1</v>
      </c>
      <c r="DU540">
        <v>1005</v>
      </c>
      <c r="DV540" t="s">
        <v>155</v>
      </c>
      <c r="DW540" t="s">
        <v>155</v>
      </c>
      <c r="DX540">
        <v>1</v>
      </c>
      <c r="DZ540" t="s">
        <v>3</v>
      </c>
      <c r="EA540" t="s">
        <v>3</v>
      </c>
      <c r="EB540" t="s">
        <v>3</v>
      </c>
      <c r="EC540" t="s">
        <v>3</v>
      </c>
      <c r="EE540">
        <v>29085443</v>
      </c>
      <c r="EF540">
        <v>8</v>
      </c>
      <c r="EG540" t="s">
        <v>144</v>
      </c>
      <c r="EH540">
        <v>0</v>
      </c>
      <c r="EI540" t="s">
        <v>3</v>
      </c>
      <c r="EJ540">
        <v>1</v>
      </c>
      <c r="EK540">
        <v>500001</v>
      </c>
      <c r="EL540" t="s">
        <v>145</v>
      </c>
      <c r="EM540" t="s">
        <v>146</v>
      </c>
      <c r="EO540" t="s">
        <v>3</v>
      </c>
      <c r="EQ540">
        <v>0</v>
      </c>
      <c r="ER540">
        <v>82.19</v>
      </c>
      <c r="ES540">
        <v>82.19</v>
      </c>
      <c r="ET540">
        <v>0</v>
      </c>
      <c r="EU540">
        <v>0</v>
      </c>
      <c r="EV540">
        <v>0</v>
      </c>
      <c r="EW540">
        <v>0</v>
      </c>
      <c r="EX540">
        <v>0</v>
      </c>
      <c r="FQ540">
        <v>0</v>
      </c>
      <c r="FR540">
        <f t="shared" si="426"/>
        <v>0</v>
      </c>
      <c r="FS540">
        <v>0</v>
      </c>
      <c r="FX540">
        <v>0</v>
      </c>
      <c r="FY540">
        <v>0</v>
      </c>
      <c r="GA540" t="s">
        <v>3</v>
      </c>
      <c r="GD540">
        <v>1</v>
      </c>
      <c r="GF540">
        <v>-100917442</v>
      </c>
      <c r="GG540">
        <v>2</v>
      </c>
      <c r="GH540">
        <v>1</v>
      </c>
      <c r="GI540">
        <v>2</v>
      </c>
      <c r="GJ540">
        <v>0</v>
      </c>
      <c r="GK540">
        <v>0</v>
      </c>
      <c r="GL540">
        <f t="shared" si="427"/>
        <v>0</v>
      </c>
      <c r="GM540">
        <f t="shared" si="428"/>
        <v>7528.61</v>
      </c>
      <c r="GN540">
        <f t="shared" si="429"/>
        <v>7528.61</v>
      </c>
      <c r="GO540">
        <f t="shared" si="430"/>
        <v>0</v>
      </c>
      <c r="GP540">
        <f t="shared" si="431"/>
        <v>0</v>
      </c>
      <c r="GR540">
        <v>0</v>
      </c>
      <c r="GS540">
        <v>3</v>
      </c>
      <c r="GT540">
        <v>0</v>
      </c>
      <c r="GU540" t="s">
        <v>3</v>
      </c>
      <c r="GV540">
        <f t="shared" si="432"/>
        <v>0</v>
      </c>
      <c r="GW540">
        <v>1</v>
      </c>
      <c r="GX540">
        <f t="shared" si="433"/>
        <v>0</v>
      </c>
      <c r="HA540">
        <v>0</v>
      </c>
      <c r="HB540">
        <v>0</v>
      </c>
      <c r="HC540">
        <f t="shared" si="434"/>
        <v>0</v>
      </c>
      <c r="HE540" t="s">
        <v>3</v>
      </c>
      <c r="HF540" t="s">
        <v>3</v>
      </c>
      <c r="IK540">
        <v>0</v>
      </c>
    </row>
    <row r="541" spans="1:245">
      <c r="A541">
        <v>18</v>
      </c>
      <c r="B541">
        <v>1</v>
      </c>
      <c r="C541">
        <v>577</v>
      </c>
      <c r="E541" t="s">
        <v>265</v>
      </c>
      <c r="F541" t="s">
        <v>205</v>
      </c>
      <c r="G541" t="s">
        <v>206</v>
      </c>
      <c r="H541" t="s">
        <v>155</v>
      </c>
      <c r="I541">
        <f>I539*J541</f>
        <v>14.586</v>
      </c>
      <c r="J541">
        <v>102.00000000000001</v>
      </c>
      <c r="O541">
        <f t="shared" si="400"/>
        <v>0</v>
      </c>
      <c r="P541">
        <f t="shared" si="401"/>
        <v>0</v>
      </c>
      <c r="Q541">
        <f t="shared" si="402"/>
        <v>0</v>
      </c>
      <c r="R541">
        <f t="shared" si="403"/>
        <v>0</v>
      </c>
      <c r="S541">
        <f t="shared" si="404"/>
        <v>0</v>
      </c>
      <c r="T541">
        <f t="shared" si="405"/>
        <v>0</v>
      </c>
      <c r="U541">
        <f t="shared" si="406"/>
        <v>0</v>
      </c>
      <c r="V541">
        <f t="shared" si="407"/>
        <v>0</v>
      </c>
      <c r="W541">
        <f t="shared" si="408"/>
        <v>0</v>
      </c>
      <c r="X541">
        <f t="shared" si="409"/>
        <v>0</v>
      </c>
      <c r="Y541">
        <f t="shared" si="410"/>
        <v>0</v>
      </c>
      <c r="AA541">
        <v>36401907</v>
      </c>
      <c r="AB541">
        <f t="shared" si="411"/>
        <v>0</v>
      </c>
      <c r="AC541">
        <f t="shared" si="412"/>
        <v>0</v>
      </c>
      <c r="AD541">
        <f>ROUND((((ET541)-(EU541))+AE541),2)</f>
        <v>0</v>
      </c>
      <c r="AE541">
        <f>ROUND((EU541),2)</f>
        <v>0</v>
      </c>
      <c r="AF541">
        <f>ROUND((EV541),2)</f>
        <v>0</v>
      </c>
      <c r="AG541">
        <f t="shared" si="413"/>
        <v>0</v>
      </c>
      <c r="AH541">
        <f>(EW541)</f>
        <v>0</v>
      </c>
      <c r="AI541">
        <f>(EX541)</f>
        <v>0</v>
      </c>
      <c r="AJ541">
        <f t="shared" si="414"/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1</v>
      </c>
      <c r="AW541">
        <v>1</v>
      </c>
      <c r="AZ541">
        <v>1</v>
      </c>
      <c r="BA541">
        <v>1</v>
      </c>
      <c r="BB541">
        <v>1</v>
      </c>
      <c r="BC541">
        <v>1</v>
      </c>
      <c r="BD541" t="s">
        <v>3</v>
      </c>
      <c r="BE541" t="s">
        <v>3</v>
      </c>
      <c r="BF541" t="s">
        <v>3</v>
      </c>
      <c r="BG541" t="s">
        <v>3</v>
      </c>
      <c r="BH541">
        <v>3</v>
      </c>
      <c r="BI541">
        <v>2</v>
      </c>
      <c r="BJ541" t="s">
        <v>207</v>
      </c>
      <c r="BM541">
        <v>500002</v>
      </c>
      <c r="BN541">
        <v>0</v>
      </c>
      <c r="BO541" t="s">
        <v>3</v>
      </c>
      <c r="BP541">
        <v>0</v>
      </c>
      <c r="BQ541">
        <v>12</v>
      </c>
      <c r="BR541">
        <v>1</v>
      </c>
      <c r="BS541">
        <v>1</v>
      </c>
      <c r="BT541">
        <v>1</v>
      </c>
      <c r="BU541">
        <v>1</v>
      </c>
      <c r="BV541">
        <v>1</v>
      </c>
      <c r="BW541">
        <v>1</v>
      </c>
      <c r="BX541">
        <v>1</v>
      </c>
      <c r="BY541" t="s">
        <v>3</v>
      </c>
      <c r="BZ541">
        <v>0</v>
      </c>
      <c r="CA541">
        <v>0</v>
      </c>
      <c r="CE541">
        <v>0</v>
      </c>
      <c r="CF541">
        <v>0</v>
      </c>
      <c r="CG541">
        <v>0</v>
      </c>
      <c r="CM541">
        <v>0</v>
      </c>
      <c r="CN541" t="s">
        <v>3</v>
      </c>
      <c r="CO541">
        <v>0</v>
      </c>
      <c r="CP541">
        <f t="shared" si="415"/>
        <v>0</v>
      </c>
      <c r="CQ541">
        <f t="shared" si="416"/>
        <v>0</v>
      </c>
      <c r="CR541">
        <f t="shared" si="417"/>
        <v>0</v>
      </c>
      <c r="CS541">
        <f t="shared" si="418"/>
        <v>0</v>
      </c>
      <c r="CT541">
        <f t="shared" si="419"/>
        <v>0</v>
      </c>
      <c r="CU541">
        <f t="shared" si="420"/>
        <v>0</v>
      </c>
      <c r="CV541">
        <f t="shared" si="421"/>
        <v>0</v>
      </c>
      <c r="CW541">
        <f t="shared" si="422"/>
        <v>0</v>
      </c>
      <c r="CX541">
        <f t="shared" si="423"/>
        <v>0</v>
      </c>
      <c r="CY541">
        <f t="shared" si="424"/>
        <v>0</v>
      </c>
      <c r="CZ541">
        <f t="shared" si="425"/>
        <v>0</v>
      </c>
      <c r="DC541" t="s">
        <v>3</v>
      </c>
      <c r="DD541" t="s">
        <v>3</v>
      </c>
      <c r="DE541" t="s">
        <v>3</v>
      </c>
      <c r="DF541" t="s">
        <v>3</v>
      </c>
      <c r="DG541" t="s">
        <v>3</v>
      </c>
      <c r="DH541" t="s">
        <v>3</v>
      </c>
      <c r="DI541" t="s">
        <v>3</v>
      </c>
      <c r="DJ541" t="s">
        <v>3</v>
      </c>
      <c r="DK541" t="s">
        <v>3</v>
      </c>
      <c r="DL541" t="s">
        <v>3</v>
      </c>
      <c r="DM541" t="s">
        <v>3</v>
      </c>
      <c r="DN541">
        <v>0</v>
      </c>
      <c r="DO541">
        <v>0</v>
      </c>
      <c r="DP541">
        <v>1</v>
      </c>
      <c r="DQ541">
        <v>1</v>
      </c>
      <c r="DU541">
        <v>1005</v>
      </c>
      <c r="DV541" t="s">
        <v>155</v>
      </c>
      <c r="DW541" t="s">
        <v>155</v>
      </c>
      <c r="DX541">
        <v>1</v>
      </c>
      <c r="DZ541" t="s">
        <v>3</v>
      </c>
      <c r="EA541" t="s">
        <v>3</v>
      </c>
      <c r="EB541" t="s">
        <v>3</v>
      </c>
      <c r="EC541" t="s">
        <v>3</v>
      </c>
      <c r="EE541">
        <v>29085444</v>
      </c>
      <c r="EF541">
        <v>12</v>
      </c>
      <c r="EG541" t="s">
        <v>32</v>
      </c>
      <c r="EH541">
        <v>0</v>
      </c>
      <c r="EI541" t="s">
        <v>3</v>
      </c>
      <c r="EJ541">
        <v>2</v>
      </c>
      <c r="EK541">
        <v>500002</v>
      </c>
      <c r="EL541" t="s">
        <v>33</v>
      </c>
      <c r="EM541" t="s">
        <v>34</v>
      </c>
      <c r="EO541" t="s">
        <v>3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FQ541">
        <v>0</v>
      </c>
      <c r="FR541">
        <f t="shared" si="426"/>
        <v>0</v>
      </c>
      <c r="FS541">
        <v>0</v>
      </c>
      <c r="FX541">
        <v>0</v>
      </c>
      <c r="FY541">
        <v>0</v>
      </c>
      <c r="GA541" t="s">
        <v>3</v>
      </c>
      <c r="GD541">
        <v>1</v>
      </c>
      <c r="GF541">
        <v>722712840</v>
      </c>
      <c r="GG541">
        <v>2</v>
      </c>
      <c r="GH541">
        <v>1</v>
      </c>
      <c r="GI541">
        <v>-2</v>
      </c>
      <c r="GJ541">
        <v>0</v>
      </c>
      <c r="GK541">
        <v>0</v>
      </c>
      <c r="GL541">
        <f t="shared" si="427"/>
        <v>0</v>
      </c>
      <c r="GM541">
        <f t="shared" si="428"/>
        <v>0</v>
      </c>
      <c r="GN541">
        <f t="shared" si="429"/>
        <v>0</v>
      </c>
      <c r="GO541">
        <f t="shared" si="430"/>
        <v>0</v>
      </c>
      <c r="GP541">
        <f t="shared" si="431"/>
        <v>0</v>
      </c>
      <c r="GR541">
        <v>0</v>
      </c>
      <c r="GS541">
        <v>3</v>
      </c>
      <c r="GT541">
        <v>0</v>
      </c>
      <c r="GU541" t="s">
        <v>3</v>
      </c>
      <c r="GV541">
        <f t="shared" si="432"/>
        <v>0</v>
      </c>
      <c r="GW541">
        <v>1</v>
      </c>
      <c r="GX541">
        <f t="shared" si="433"/>
        <v>0</v>
      </c>
      <c r="HA541">
        <v>0</v>
      </c>
      <c r="HB541">
        <v>0</v>
      </c>
      <c r="HC541">
        <f t="shared" si="434"/>
        <v>0</v>
      </c>
      <c r="HE541" t="s">
        <v>3</v>
      </c>
      <c r="HF541" t="s">
        <v>3</v>
      </c>
      <c r="IK541">
        <v>0</v>
      </c>
    </row>
    <row r="542" spans="1:245">
      <c r="A542">
        <v>17</v>
      </c>
      <c r="B542">
        <v>1</v>
      </c>
      <c r="C542">
        <f>ROW(SmtRes!A590)</f>
        <v>590</v>
      </c>
      <c r="D542">
        <f>ROW(EtalonRes!A571)</f>
        <v>571</v>
      </c>
      <c r="E542" t="s">
        <v>212</v>
      </c>
      <c r="F542" t="s">
        <v>209</v>
      </c>
      <c r="G542" t="s">
        <v>210</v>
      </c>
      <c r="H542" t="s">
        <v>52</v>
      </c>
      <c r="I542">
        <f>ROUND(17/100,9)</f>
        <v>0.17</v>
      </c>
      <c r="J542">
        <v>0</v>
      </c>
      <c r="O542">
        <f t="shared" si="400"/>
        <v>1047.58</v>
      </c>
      <c r="P542">
        <f t="shared" si="401"/>
        <v>635.87</v>
      </c>
      <c r="Q542">
        <f t="shared" si="402"/>
        <v>13.45</v>
      </c>
      <c r="R542">
        <f t="shared" si="403"/>
        <v>0</v>
      </c>
      <c r="S542">
        <f t="shared" si="404"/>
        <v>398.26</v>
      </c>
      <c r="T542">
        <f t="shared" si="405"/>
        <v>0</v>
      </c>
      <c r="U542">
        <f t="shared" si="406"/>
        <v>1.30203</v>
      </c>
      <c r="V542">
        <f t="shared" si="407"/>
        <v>0</v>
      </c>
      <c r="W542">
        <f t="shared" si="408"/>
        <v>0</v>
      </c>
      <c r="X542">
        <f t="shared" si="409"/>
        <v>374.36</v>
      </c>
      <c r="Y542">
        <f t="shared" si="410"/>
        <v>203.11</v>
      </c>
      <c r="AA542">
        <v>36401907</v>
      </c>
      <c r="AB542">
        <f t="shared" si="411"/>
        <v>1480.04</v>
      </c>
      <c r="AC542">
        <f t="shared" si="412"/>
        <v>1395.68</v>
      </c>
      <c r="AD542">
        <f>ROUND(((((ET542*1.25))-((EU542*1.25)))+AE542),2)</f>
        <v>14.05</v>
      </c>
      <c r="AE542">
        <f>ROUND(((EU542*1.25)),2)</f>
        <v>0</v>
      </c>
      <c r="AF542">
        <f>ROUND(((EV542*1.15)),2)</f>
        <v>70.31</v>
      </c>
      <c r="AG542">
        <f t="shared" si="413"/>
        <v>0</v>
      </c>
      <c r="AH542">
        <f>((EW542*1.15))</f>
        <v>7.6589999999999998</v>
      </c>
      <c r="AI542">
        <f>((EX542*1.25))</f>
        <v>0</v>
      </c>
      <c r="AJ542">
        <f t="shared" si="414"/>
        <v>0</v>
      </c>
      <c r="AK542">
        <v>1468.06</v>
      </c>
      <c r="AL542">
        <v>1395.68</v>
      </c>
      <c r="AM542">
        <v>11.24</v>
      </c>
      <c r="AN542">
        <v>0</v>
      </c>
      <c r="AO542">
        <v>61.14</v>
      </c>
      <c r="AP542">
        <v>0</v>
      </c>
      <c r="AQ542">
        <v>6.66</v>
      </c>
      <c r="AR542">
        <v>0</v>
      </c>
      <c r="AS542">
        <v>0</v>
      </c>
      <c r="AT542">
        <v>94</v>
      </c>
      <c r="AU542">
        <v>51</v>
      </c>
      <c r="AV542">
        <v>1</v>
      </c>
      <c r="AW542">
        <v>1</v>
      </c>
      <c r="AZ542">
        <v>1</v>
      </c>
      <c r="BA542">
        <v>33.32</v>
      </c>
      <c r="BB542">
        <v>5.63</v>
      </c>
      <c r="BC542">
        <v>2.68</v>
      </c>
      <c r="BD542" t="s">
        <v>3</v>
      </c>
      <c r="BE542" t="s">
        <v>3</v>
      </c>
      <c r="BF542" t="s">
        <v>3</v>
      </c>
      <c r="BG542" t="s">
        <v>3</v>
      </c>
      <c r="BH542">
        <v>0</v>
      </c>
      <c r="BI542">
        <v>1</v>
      </c>
      <c r="BJ542" t="s">
        <v>211</v>
      </c>
      <c r="BM542">
        <v>11001</v>
      </c>
      <c r="BN542">
        <v>0</v>
      </c>
      <c r="BO542" t="s">
        <v>209</v>
      </c>
      <c r="BP542">
        <v>1</v>
      </c>
      <c r="BQ542">
        <v>2</v>
      </c>
      <c r="BR542">
        <v>0</v>
      </c>
      <c r="BS542">
        <v>33.32</v>
      </c>
      <c r="BT542">
        <v>1</v>
      </c>
      <c r="BU542">
        <v>1</v>
      </c>
      <c r="BV542">
        <v>1</v>
      </c>
      <c r="BW542">
        <v>1</v>
      </c>
      <c r="BX542">
        <v>1</v>
      </c>
      <c r="BY542" t="s">
        <v>3</v>
      </c>
      <c r="BZ542">
        <v>123</v>
      </c>
      <c r="CA542">
        <v>75</v>
      </c>
      <c r="CE542">
        <v>0</v>
      </c>
      <c r="CF542">
        <v>0</v>
      </c>
      <c r="CG542">
        <v>0</v>
      </c>
      <c r="CM542">
        <v>0</v>
      </c>
      <c r="CN542" t="s">
        <v>3</v>
      </c>
      <c r="CO542">
        <v>0</v>
      </c>
      <c r="CP542">
        <f t="shared" si="415"/>
        <v>1047.58</v>
      </c>
      <c r="CQ542">
        <f t="shared" si="416"/>
        <v>3740.4224000000004</v>
      </c>
      <c r="CR542">
        <f t="shared" si="417"/>
        <v>79.101500000000001</v>
      </c>
      <c r="CS542">
        <f t="shared" si="418"/>
        <v>0</v>
      </c>
      <c r="CT542">
        <f t="shared" si="419"/>
        <v>2342.7292000000002</v>
      </c>
      <c r="CU542">
        <f t="shared" si="420"/>
        <v>0</v>
      </c>
      <c r="CV542">
        <f t="shared" si="421"/>
        <v>7.6589999999999998</v>
      </c>
      <c r="CW542">
        <f t="shared" si="422"/>
        <v>0</v>
      </c>
      <c r="CX542">
        <f t="shared" si="423"/>
        <v>0</v>
      </c>
      <c r="CY542">
        <f t="shared" si="424"/>
        <v>374.36440000000005</v>
      </c>
      <c r="CZ542">
        <f t="shared" si="425"/>
        <v>203.11259999999999</v>
      </c>
      <c r="DC542" t="s">
        <v>3</v>
      </c>
      <c r="DD542" t="s">
        <v>3</v>
      </c>
      <c r="DE542" t="s">
        <v>133</v>
      </c>
      <c r="DF542" t="s">
        <v>133</v>
      </c>
      <c r="DG542" t="s">
        <v>134</v>
      </c>
      <c r="DH542" t="s">
        <v>3</v>
      </c>
      <c r="DI542" t="s">
        <v>134</v>
      </c>
      <c r="DJ542" t="s">
        <v>133</v>
      </c>
      <c r="DK542" t="s">
        <v>3</v>
      </c>
      <c r="DL542" t="s">
        <v>3</v>
      </c>
      <c r="DM542" t="s">
        <v>3</v>
      </c>
      <c r="DN542">
        <v>0</v>
      </c>
      <c r="DO542">
        <v>0</v>
      </c>
      <c r="DP542">
        <v>1</v>
      </c>
      <c r="DQ542">
        <v>1</v>
      </c>
      <c r="DU542">
        <v>1013</v>
      </c>
      <c r="DV542" t="s">
        <v>52</v>
      </c>
      <c r="DW542" t="s">
        <v>52</v>
      </c>
      <c r="DX542">
        <v>1</v>
      </c>
      <c r="DZ542" t="s">
        <v>3</v>
      </c>
      <c r="EA542" t="s">
        <v>3</v>
      </c>
      <c r="EB542" t="s">
        <v>3</v>
      </c>
      <c r="EC542" t="s">
        <v>3</v>
      </c>
      <c r="EE542">
        <v>29085511</v>
      </c>
      <c r="EF542">
        <v>2</v>
      </c>
      <c r="EG542" t="s">
        <v>135</v>
      </c>
      <c r="EH542">
        <v>0</v>
      </c>
      <c r="EI542" t="s">
        <v>3</v>
      </c>
      <c r="EJ542">
        <v>1</v>
      </c>
      <c r="EK542">
        <v>11001</v>
      </c>
      <c r="EL542" t="s">
        <v>23</v>
      </c>
      <c r="EM542" t="s">
        <v>188</v>
      </c>
      <c r="EO542" t="s">
        <v>3</v>
      </c>
      <c r="EQ542">
        <v>0</v>
      </c>
      <c r="ER542">
        <v>1468.06</v>
      </c>
      <c r="ES542">
        <v>1395.68</v>
      </c>
      <c r="ET542">
        <v>11.24</v>
      </c>
      <c r="EU542">
        <v>0</v>
      </c>
      <c r="EV542">
        <v>61.14</v>
      </c>
      <c r="EW542">
        <v>6.66</v>
      </c>
      <c r="EX542">
        <v>0</v>
      </c>
      <c r="EY542">
        <v>0</v>
      </c>
      <c r="FQ542">
        <v>0</v>
      </c>
      <c r="FR542">
        <f t="shared" si="426"/>
        <v>0</v>
      </c>
      <c r="FS542">
        <v>0</v>
      </c>
      <c r="FT542" t="s">
        <v>139</v>
      </c>
      <c r="FU542" t="s">
        <v>25</v>
      </c>
      <c r="FV542" t="s">
        <v>25</v>
      </c>
      <c r="FW542" t="s">
        <v>26</v>
      </c>
      <c r="FX542">
        <v>110.7</v>
      </c>
      <c r="FY542">
        <v>63.75</v>
      </c>
      <c r="GA542" t="s">
        <v>3</v>
      </c>
      <c r="GD542">
        <v>1</v>
      </c>
      <c r="GF542">
        <v>-1131838271</v>
      </c>
      <c r="GG542">
        <v>2</v>
      </c>
      <c r="GH542">
        <v>1</v>
      </c>
      <c r="GI542">
        <v>2</v>
      </c>
      <c r="GJ542">
        <v>0</v>
      </c>
      <c r="GK542">
        <v>0</v>
      </c>
      <c r="GL542">
        <f t="shared" si="427"/>
        <v>0</v>
      </c>
      <c r="GM542">
        <f t="shared" si="428"/>
        <v>1625.05</v>
      </c>
      <c r="GN542">
        <f t="shared" si="429"/>
        <v>1625.05</v>
      </c>
      <c r="GO542">
        <f t="shared" si="430"/>
        <v>0</v>
      </c>
      <c r="GP542">
        <f t="shared" si="431"/>
        <v>0</v>
      </c>
      <c r="GR542">
        <v>0</v>
      </c>
      <c r="GS542">
        <v>3</v>
      </c>
      <c r="GT542">
        <v>0</v>
      </c>
      <c r="GU542" t="s">
        <v>3</v>
      </c>
      <c r="GV542">
        <f t="shared" si="432"/>
        <v>0</v>
      </c>
      <c r="GW542">
        <v>1</v>
      </c>
      <c r="GX542">
        <f t="shared" si="433"/>
        <v>0</v>
      </c>
      <c r="HA542">
        <v>0</v>
      </c>
      <c r="HB542">
        <v>0</v>
      </c>
      <c r="HC542">
        <f t="shared" si="434"/>
        <v>0</v>
      </c>
      <c r="HE542" t="s">
        <v>3</v>
      </c>
      <c r="HF542" t="s">
        <v>3</v>
      </c>
      <c r="IK542">
        <v>0</v>
      </c>
    </row>
    <row r="543" spans="1:245">
      <c r="A543">
        <v>17</v>
      </c>
      <c r="B543">
        <v>1</v>
      </c>
      <c r="C543">
        <f>ROW(SmtRes!A609)</f>
        <v>609</v>
      </c>
      <c r="D543">
        <f>ROW(EtalonRes!A590)</f>
        <v>590</v>
      </c>
      <c r="E543" t="s">
        <v>266</v>
      </c>
      <c r="F543" t="s">
        <v>213</v>
      </c>
      <c r="G543" t="s">
        <v>214</v>
      </c>
      <c r="H543" t="s">
        <v>215</v>
      </c>
      <c r="I543">
        <f>ROUND(48.5/100,9)</f>
        <v>0.48499999999999999</v>
      </c>
      <c r="J543">
        <v>0</v>
      </c>
      <c r="O543">
        <f t="shared" si="400"/>
        <v>36170.58</v>
      </c>
      <c r="P543">
        <f t="shared" si="401"/>
        <v>21088.720000000001</v>
      </c>
      <c r="Q543">
        <f t="shared" si="402"/>
        <v>80.180000000000007</v>
      </c>
      <c r="R543">
        <f t="shared" si="403"/>
        <v>0</v>
      </c>
      <c r="S543">
        <f t="shared" si="404"/>
        <v>15001.68</v>
      </c>
      <c r="T543">
        <f t="shared" si="405"/>
        <v>0</v>
      </c>
      <c r="U543">
        <f t="shared" si="406"/>
        <v>49.639749999999999</v>
      </c>
      <c r="V543">
        <f t="shared" si="407"/>
        <v>0</v>
      </c>
      <c r="W543">
        <f t="shared" si="408"/>
        <v>0</v>
      </c>
      <c r="X543">
        <f t="shared" si="409"/>
        <v>13501.51</v>
      </c>
      <c r="Y543">
        <f t="shared" si="410"/>
        <v>6450.72</v>
      </c>
      <c r="AA543">
        <v>36401907</v>
      </c>
      <c r="AB543">
        <f t="shared" si="411"/>
        <v>8403.0499999999993</v>
      </c>
      <c r="AC543">
        <f t="shared" si="412"/>
        <v>7445.53</v>
      </c>
      <c r="AD543">
        <f>ROUND(((((ET543*1.25))-((EU543*1.25)))+AE543),2)</f>
        <v>29.21</v>
      </c>
      <c r="AE543">
        <f>ROUND(((EU543*1.25)),2)</f>
        <v>0</v>
      </c>
      <c r="AF543">
        <f>ROUND(((EV543*1.15)),2)</f>
        <v>928.31</v>
      </c>
      <c r="AG543">
        <f t="shared" si="413"/>
        <v>0</v>
      </c>
      <c r="AH543">
        <f>((EW543*1.15))</f>
        <v>102.35</v>
      </c>
      <c r="AI543">
        <f>((EX543*1.25))</f>
        <v>0</v>
      </c>
      <c r="AJ543">
        <f t="shared" si="414"/>
        <v>0</v>
      </c>
      <c r="AK543">
        <v>8276.1299999999992</v>
      </c>
      <c r="AL543">
        <v>7445.53</v>
      </c>
      <c r="AM543">
        <v>23.37</v>
      </c>
      <c r="AN543">
        <v>0</v>
      </c>
      <c r="AO543">
        <v>807.23</v>
      </c>
      <c r="AP543">
        <v>0</v>
      </c>
      <c r="AQ543">
        <v>89</v>
      </c>
      <c r="AR543">
        <v>0</v>
      </c>
      <c r="AS543">
        <v>0</v>
      </c>
      <c r="AT543">
        <v>90</v>
      </c>
      <c r="AU543">
        <v>43</v>
      </c>
      <c r="AV543">
        <v>1</v>
      </c>
      <c r="AW543">
        <v>1</v>
      </c>
      <c r="AZ543">
        <v>1</v>
      </c>
      <c r="BA543">
        <v>33.32</v>
      </c>
      <c r="BB543">
        <v>5.66</v>
      </c>
      <c r="BC543">
        <v>5.84</v>
      </c>
      <c r="BD543" t="s">
        <v>3</v>
      </c>
      <c r="BE543" t="s">
        <v>3</v>
      </c>
      <c r="BF543" t="s">
        <v>3</v>
      </c>
      <c r="BG543" t="s">
        <v>3</v>
      </c>
      <c r="BH543">
        <v>0</v>
      </c>
      <c r="BI543">
        <v>1</v>
      </c>
      <c r="BJ543" t="s">
        <v>216</v>
      </c>
      <c r="BM543">
        <v>10001</v>
      </c>
      <c r="BN543">
        <v>0</v>
      </c>
      <c r="BO543" t="s">
        <v>213</v>
      </c>
      <c r="BP543">
        <v>1</v>
      </c>
      <c r="BQ543">
        <v>2</v>
      </c>
      <c r="BR543">
        <v>0</v>
      </c>
      <c r="BS543">
        <v>33.32</v>
      </c>
      <c r="BT543">
        <v>1</v>
      </c>
      <c r="BU543">
        <v>1</v>
      </c>
      <c r="BV543">
        <v>1</v>
      </c>
      <c r="BW543">
        <v>1</v>
      </c>
      <c r="BX543">
        <v>1</v>
      </c>
      <c r="BY543" t="s">
        <v>3</v>
      </c>
      <c r="BZ543">
        <v>118</v>
      </c>
      <c r="CA543">
        <v>63</v>
      </c>
      <c r="CE543">
        <v>0</v>
      </c>
      <c r="CF543">
        <v>0</v>
      </c>
      <c r="CG543">
        <v>0</v>
      </c>
      <c r="CM543">
        <v>0</v>
      </c>
      <c r="CN543" t="s">
        <v>3</v>
      </c>
      <c r="CO543">
        <v>0</v>
      </c>
      <c r="CP543">
        <f t="shared" si="415"/>
        <v>36170.58</v>
      </c>
      <c r="CQ543">
        <f t="shared" si="416"/>
        <v>43481.895199999999</v>
      </c>
      <c r="CR543">
        <f t="shared" si="417"/>
        <v>165.32860000000002</v>
      </c>
      <c r="CS543">
        <f t="shared" si="418"/>
        <v>0</v>
      </c>
      <c r="CT543">
        <f t="shared" si="419"/>
        <v>30931.289199999999</v>
      </c>
      <c r="CU543">
        <f t="shared" si="420"/>
        <v>0</v>
      </c>
      <c r="CV543">
        <f t="shared" si="421"/>
        <v>102.35</v>
      </c>
      <c r="CW543">
        <f t="shared" si="422"/>
        <v>0</v>
      </c>
      <c r="CX543">
        <f t="shared" si="423"/>
        <v>0</v>
      </c>
      <c r="CY543">
        <f t="shared" si="424"/>
        <v>13501.511999999999</v>
      </c>
      <c r="CZ543">
        <f t="shared" si="425"/>
        <v>6450.7223999999997</v>
      </c>
      <c r="DC543" t="s">
        <v>3</v>
      </c>
      <c r="DD543" t="s">
        <v>3</v>
      </c>
      <c r="DE543" t="s">
        <v>133</v>
      </c>
      <c r="DF543" t="s">
        <v>133</v>
      </c>
      <c r="DG543" t="s">
        <v>134</v>
      </c>
      <c r="DH543" t="s">
        <v>3</v>
      </c>
      <c r="DI543" t="s">
        <v>134</v>
      </c>
      <c r="DJ543" t="s">
        <v>133</v>
      </c>
      <c r="DK543" t="s">
        <v>3</v>
      </c>
      <c r="DL543" t="s">
        <v>3</v>
      </c>
      <c r="DM543" t="s">
        <v>3</v>
      </c>
      <c r="DN543">
        <v>0</v>
      </c>
      <c r="DO543">
        <v>0</v>
      </c>
      <c r="DP543">
        <v>1</v>
      </c>
      <c r="DQ543">
        <v>1</v>
      </c>
      <c r="DU543">
        <v>1005</v>
      </c>
      <c r="DV543" t="s">
        <v>215</v>
      </c>
      <c r="DW543" t="s">
        <v>215</v>
      </c>
      <c r="DX543">
        <v>100</v>
      </c>
      <c r="DZ543" t="s">
        <v>3</v>
      </c>
      <c r="EA543" t="s">
        <v>3</v>
      </c>
      <c r="EB543" t="s">
        <v>3</v>
      </c>
      <c r="EC543" t="s">
        <v>3</v>
      </c>
      <c r="EE543">
        <v>29085510</v>
      </c>
      <c r="EF543">
        <v>2</v>
      </c>
      <c r="EG543" t="s">
        <v>135</v>
      </c>
      <c r="EH543">
        <v>0</v>
      </c>
      <c r="EI543" t="s">
        <v>3</v>
      </c>
      <c r="EJ543">
        <v>1</v>
      </c>
      <c r="EK543">
        <v>10001</v>
      </c>
      <c r="EL543" t="s">
        <v>136</v>
      </c>
      <c r="EM543" t="s">
        <v>137</v>
      </c>
      <c r="EO543" t="s">
        <v>3</v>
      </c>
      <c r="EQ543">
        <v>0</v>
      </c>
      <c r="ER543">
        <v>8276.1299999999992</v>
      </c>
      <c r="ES543">
        <v>7445.53</v>
      </c>
      <c r="ET543">
        <v>23.37</v>
      </c>
      <c r="EU543">
        <v>0</v>
      </c>
      <c r="EV543">
        <v>807.23</v>
      </c>
      <c r="EW543">
        <v>89</v>
      </c>
      <c r="EX543">
        <v>0</v>
      </c>
      <c r="EY543">
        <v>0</v>
      </c>
      <c r="FQ543">
        <v>0</v>
      </c>
      <c r="FR543">
        <f t="shared" si="426"/>
        <v>0</v>
      </c>
      <c r="FS543">
        <v>0</v>
      </c>
      <c r="FT543" t="s">
        <v>139</v>
      </c>
      <c r="FU543" t="s">
        <v>25</v>
      </c>
      <c r="FV543" t="s">
        <v>25</v>
      </c>
      <c r="FW543" t="s">
        <v>26</v>
      </c>
      <c r="FX543">
        <v>106.2</v>
      </c>
      <c r="FY543">
        <v>53.55</v>
      </c>
      <c r="GA543" t="s">
        <v>3</v>
      </c>
      <c r="GD543">
        <v>1</v>
      </c>
      <c r="GF543">
        <v>-978692579</v>
      </c>
      <c r="GG543">
        <v>2</v>
      </c>
      <c r="GH543">
        <v>1</v>
      </c>
      <c r="GI543">
        <v>2</v>
      </c>
      <c r="GJ543">
        <v>0</v>
      </c>
      <c r="GK543">
        <v>0</v>
      </c>
      <c r="GL543">
        <f t="shared" si="427"/>
        <v>0</v>
      </c>
      <c r="GM543">
        <f t="shared" si="428"/>
        <v>56122.81</v>
      </c>
      <c r="GN543">
        <f t="shared" si="429"/>
        <v>56122.81</v>
      </c>
      <c r="GO543">
        <f t="shared" si="430"/>
        <v>0</v>
      </c>
      <c r="GP543">
        <f t="shared" si="431"/>
        <v>0</v>
      </c>
      <c r="GR543">
        <v>0</v>
      </c>
      <c r="GS543">
        <v>3</v>
      </c>
      <c r="GT543">
        <v>0</v>
      </c>
      <c r="GU543" t="s">
        <v>3</v>
      </c>
      <c r="GV543">
        <f t="shared" si="432"/>
        <v>0</v>
      </c>
      <c r="GW543">
        <v>1</v>
      </c>
      <c r="GX543">
        <f t="shared" si="433"/>
        <v>0</v>
      </c>
      <c r="HA543">
        <v>0</v>
      </c>
      <c r="HB543">
        <v>0</v>
      </c>
      <c r="HC543">
        <f t="shared" si="434"/>
        <v>0</v>
      </c>
      <c r="HE543" t="s">
        <v>3</v>
      </c>
      <c r="HF543" t="s">
        <v>3</v>
      </c>
      <c r="IK543">
        <v>0</v>
      </c>
    </row>
    <row r="544" spans="1:245">
      <c r="A544">
        <v>17</v>
      </c>
      <c r="B544">
        <v>1</v>
      </c>
      <c r="C544">
        <f>ROW(SmtRes!A616)</f>
        <v>616</v>
      </c>
      <c r="D544">
        <f>ROW(EtalonRes!A597)</f>
        <v>597</v>
      </c>
      <c r="E544" t="s">
        <v>222</v>
      </c>
      <c r="F544" t="s">
        <v>218</v>
      </c>
      <c r="G544" t="s">
        <v>219</v>
      </c>
      <c r="H544" t="s">
        <v>220</v>
      </c>
      <c r="I544">
        <f>ROUND(48.5/100,9)</f>
        <v>0.48499999999999999</v>
      </c>
      <c r="J544">
        <v>0</v>
      </c>
      <c r="O544">
        <f t="shared" si="400"/>
        <v>13517.98</v>
      </c>
      <c r="P544">
        <f t="shared" si="401"/>
        <v>3851.65</v>
      </c>
      <c r="Q544">
        <f t="shared" si="402"/>
        <v>8.51</v>
      </c>
      <c r="R544">
        <f t="shared" si="403"/>
        <v>2.91</v>
      </c>
      <c r="S544">
        <f t="shared" si="404"/>
        <v>9657.82</v>
      </c>
      <c r="T544">
        <f t="shared" si="405"/>
        <v>0</v>
      </c>
      <c r="U544">
        <f t="shared" si="406"/>
        <v>31.200534999999995</v>
      </c>
      <c r="V544">
        <f t="shared" si="407"/>
        <v>6.0625000000000002E-3</v>
      </c>
      <c r="W544">
        <f t="shared" si="408"/>
        <v>0</v>
      </c>
      <c r="X544">
        <f t="shared" si="409"/>
        <v>7728.58</v>
      </c>
      <c r="Y544">
        <f t="shared" si="410"/>
        <v>3574.47</v>
      </c>
      <c r="AA544">
        <v>36401907</v>
      </c>
      <c r="AB544">
        <f t="shared" si="411"/>
        <v>7162.38</v>
      </c>
      <c r="AC544">
        <f t="shared" si="412"/>
        <v>6563.27</v>
      </c>
      <c r="AD544">
        <f>ROUND(((((ET544*1.25))-((EU544*1.25)))+AE544),2)</f>
        <v>1.48</v>
      </c>
      <c r="AE544">
        <f>ROUND(((EU544*1.25)),2)</f>
        <v>0.18</v>
      </c>
      <c r="AF544">
        <f>ROUND(((EV544*1.15)),2)</f>
        <v>597.63</v>
      </c>
      <c r="AG544">
        <f t="shared" si="413"/>
        <v>0</v>
      </c>
      <c r="AH544">
        <f>((EW544*1.15))</f>
        <v>64.330999999999989</v>
      </c>
      <c r="AI544">
        <f>((EX544*1.25))</f>
        <v>1.2500000000000001E-2</v>
      </c>
      <c r="AJ544">
        <f t="shared" si="414"/>
        <v>0</v>
      </c>
      <c r="AK544">
        <v>7084.13</v>
      </c>
      <c r="AL544">
        <v>6563.27</v>
      </c>
      <c r="AM544">
        <v>1.18</v>
      </c>
      <c r="AN544">
        <v>0.14000000000000001</v>
      </c>
      <c r="AO544">
        <v>519.67999999999995</v>
      </c>
      <c r="AP544">
        <v>0</v>
      </c>
      <c r="AQ544">
        <v>55.94</v>
      </c>
      <c r="AR544">
        <v>0.01</v>
      </c>
      <c r="AS544">
        <v>0</v>
      </c>
      <c r="AT544">
        <v>80</v>
      </c>
      <c r="AU544">
        <v>37</v>
      </c>
      <c r="AV544">
        <v>1</v>
      </c>
      <c r="AW544">
        <v>1</v>
      </c>
      <c r="AZ544">
        <v>1</v>
      </c>
      <c r="BA544">
        <v>33.32</v>
      </c>
      <c r="BB544">
        <v>11.86</v>
      </c>
      <c r="BC544">
        <v>1.21</v>
      </c>
      <c r="BD544" t="s">
        <v>3</v>
      </c>
      <c r="BE544" t="s">
        <v>3</v>
      </c>
      <c r="BF544" t="s">
        <v>3</v>
      </c>
      <c r="BG544" t="s">
        <v>3</v>
      </c>
      <c r="BH544">
        <v>0</v>
      </c>
      <c r="BI544">
        <v>1</v>
      </c>
      <c r="BJ544" t="s">
        <v>221</v>
      </c>
      <c r="BM544">
        <v>15001</v>
      </c>
      <c r="BN544">
        <v>0</v>
      </c>
      <c r="BO544" t="s">
        <v>218</v>
      </c>
      <c r="BP544">
        <v>1</v>
      </c>
      <c r="BQ544">
        <v>2</v>
      </c>
      <c r="BR544">
        <v>0</v>
      </c>
      <c r="BS544">
        <v>33.32</v>
      </c>
      <c r="BT544">
        <v>1</v>
      </c>
      <c r="BU544">
        <v>1</v>
      </c>
      <c r="BV544">
        <v>1</v>
      </c>
      <c r="BW544">
        <v>1</v>
      </c>
      <c r="BX544">
        <v>1</v>
      </c>
      <c r="BY544" t="s">
        <v>3</v>
      </c>
      <c r="BZ544">
        <v>105</v>
      </c>
      <c r="CA544">
        <v>55</v>
      </c>
      <c r="CE544">
        <v>0</v>
      </c>
      <c r="CF544">
        <v>0</v>
      </c>
      <c r="CG544">
        <v>0</v>
      </c>
      <c r="CM544">
        <v>0</v>
      </c>
      <c r="CN544" t="s">
        <v>3</v>
      </c>
      <c r="CO544">
        <v>0</v>
      </c>
      <c r="CP544">
        <f t="shared" si="415"/>
        <v>13517.98</v>
      </c>
      <c r="CQ544">
        <f t="shared" si="416"/>
        <v>7941.5567000000001</v>
      </c>
      <c r="CR544">
        <f t="shared" si="417"/>
        <v>17.552799999999998</v>
      </c>
      <c r="CS544">
        <f t="shared" si="418"/>
        <v>5.9976000000000003</v>
      </c>
      <c r="CT544">
        <f t="shared" si="419"/>
        <v>19913.031599999998</v>
      </c>
      <c r="CU544">
        <f t="shared" si="420"/>
        <v>0</v>
      </c>
      <c r="CV544">
        <f t="shared" si="421"/>
        <v>64.330999999999989</v>
      </c>
      <c r="CW544">
        <f t="shared" si="422"/>
        <v>1.2500000000000001E-2</v>
      </c>
      <c r="CX544">
        <f t="shared" si="423"/>
        <v>0</v>
      </c>
      <c r="CY544">
        <f t="shared" si="424"/>
        <v>7728.5839999999989</v>
      </c>
      <c r="CZ544">
        <f t="shared" si="425"/>
        <v>3574.4701</v>
      </c>
      <c r="DC544" t="s">
        <v>3</v>
      </c>
      <c r="DD544" t="s">
        <v>3</v>
      </c>
      <c r="DE544" t="s">
        <v>133</v>
      </c>
      <c r="DF544" t="s">
        <v>133</v>
      </c>
      <c r="DG544" t="s">
        <v>134</v>
      </c>
      <c r="DH544" t="s">
        <v>3</v>
      </c>
      <c r="DI544" t="s">
        <v>134</v>
      </c>
      <c r="DJ544" t="s">
        <v>133</v>
      </c>
      <c r="DK544" t="s">
        <v>3</v>
      </c>
      <c r="DL544" t="s">
        <v>3</v>
      </c>
      <c r="DM544" t="s">
        <v>3</v>
      </c>
      <c r="DN544">
        <v>0</v>
      </c>
      <c r="DO544">
        <v>0</v>
      </c>
      <c r="DP544">
        <v>1</v>
      </c>
      <c r="DQ544">
        <v>1</v>
      </c>
      <c r="DU544">
        <v>1013</v>
      </c>
      <c r="DV544" t="s">
        <v>220</v>
      </c>
      <c r="DW544" t="s">
        <v>220</v>
      </c>
      <c r="DX544">
        <v>1</v>
      </c>
      <c r="DZ544" t="s">
        <v>3</v>
      </c>
      <c r="EA544" t="s">
        <v>3</v>
      </c>
      <c r="EB544" t="s">
        <v>3</v>
      </c>
      <c r="EC544" t="s">
        <v>3</v>
      </c>
      <c r="EE544">
        <v>29085536</v>
      </c>
      <c r="EF544">
        <v>2</v>
      </c>
      <c r="EG544" t="s">
        <v>135</v>
      </c>
      <c r="EH544">
        <v>0</v>
      </c>
      <c r="EI544" t="s">
        <v>3</v>
      </c>
      <c r="EJ544">
        <v>1</v>
      </c>
      <c r="EK544">
        <v>15001</v>
      </c>
      <c r="EL544" t="s">
        <v>151</v>
      </c>
      <c r="EM544" t="s">
        <v>152</v>
      </c>
      <c r="EO544" t="s">
        <v>3</v>
      </c>
      <c r="EQ544">
        <v>0</v>
      </c>
      <c r="ER544">
        <v>7084.13</v>
      </c>
      <c r="ES544">
        <v>6563.27</v>
      </c>
      <c r="ET544">
        <v>1.18</v>
      </c>
      <c r="EU544">
        <v>0.14000000000000001</v>
      </c>
      <c r="EV544">
        <v>519.67999999999995</v>
      </c>
      <c r="EW544">
        <v>55.94</v>
      </c>
      <c r="EX544">
        <v>0.01</v>
      </c>
      <c r="EY544">
        <v>0</v>
      </c>
      <c r="FQ544">
        <v>0</v>
      </c>
      <c r="FR544">
        <f t="shared" si="426"/>
        <v>0</v>
      </c>
      <c r="FS544">
        <v>0</v>
      </c>
      <c r="FT544" t="s">
        <v>139</v>
      </c>
      <c r="FU544" t="s">
        <v>25</v>
      </c>
      <c r="FV544" t="s">
        <v>25</v>
      </c>
      <c r="FW544" t="s">
        <v>26</v>
      </c>
      <c r="FX544">
        <v>94.5</v>
      </c>
      <c r="FY544">
        <v>46.75</v>
      </c>
      <c r="GA544" t="s">
        <v>3</v>
      </c>
      <c r="GD544">
        <v>1</v>
      </c>
      <c r="GF544">
        <v>797186164</v>
      </c>
      <c r="GG544">
        <v>2</v>
      </c>
      <c r="GH544">
        <v>1</v>
      </c>
      <c r="GI544">
        <v>2</v>
      </c>
      <c r="GJ544">
        <v>0</v>
      </c>
      <c r="GK544">
        <v>0</v>
      </c>
      <c r="GL544">
        <f t="shared" si="427"/>
        <v>0</v>
      </c>
      <c r="GM544">
        <f t="shared" si="428"/>
        <v>24821.03</v>
      </c>
      <c r="GN544">
        <f t="shared" si="429"/>
        <v>24821.03</v>
      </c>
      <c r="GO544">
        <f t="shared" si="430"/>
        <v>0</v>
      </c>
      <c r="GP544">
        <f t="shared" si="431"/>
        <v>0</v>
      </c>
      <c r="GR544">
        <v>0</v>
      </c>
      <c r="GS544">
        <v>3</v>
      </c>
      <c r="GT544">
        <v>0</v>
      </c>
      <c r="GU544" t="s">
        <v>3</v>
      </c>
      <c r="GV544">
        <f t="shared" si="432"/>
        <v>0</v>
      </c>
      <c r="GW544">
        <v>1</v>
      </c>
      <c r="GX544">
        <f t="shared" si="433"/>
        <v>0</v>
      </c>
      <c r="HA544">
        <v>0</v>
      </c>
      <c r="HB544">
        <v>0</v>
      </c>
      <c r="HC544">
        <f t="shared" si="434"/>
        <v>0</v>
      </c>
      <c r="HE544" t="s">
        <v>3</v>
      </c>
      <c r="HF544" t="s">
        <v>3</v>
      </c>
      <c r="IK544">
        <v>0</v>
      </c>
    </row>
    <row r="545" spans="1:245">
      <c r="A545">
        <v>17</v>
      </c>
      <c r="B545">
        <v>1</v>
      </c>
      <c r="C545">
        <f>ROW(SmtRes!A627)</f>
        <v>627</v>
      </c>
      <c r="D545">
        <f>ROW(EtalonRes!A606)</f>
        <v>606</v>
      </c>
      <c r="E545" t="s">
        <v>239</v>
      </c>
      <c r="F545" t="s">
        <v>223</v>
      </c>
      <c r="G545" t="s">
        <v>224</v>
      </c>
      <c r="H545" t="s">
        <v>58</v>
      </c>
      <c r="I545">
        <f>ROUND(3/100,9)</f>
        <v>0.03</v>
      </c>
      <c r="J545">
        <v>0</v>
      </c>
      <c r="O545">
        <f t="shared" si="400"/>
        <v>317.41000000000003</v>
      </c>
      <c r="P545">
        <f t="shared" si="401"/>
        <v>13.61</v>
      </c>
      <c r="Q545">
        <f t="shared" si="402"/>
        <v>1.56</v>
      </c>
      <c r="R545">
        <f t="shared" si="403"/>
        <v>0.41</v>
      </c>
      <c r="S545">
        <f t="shared" si="404"/>
        <v>302.24</v>
      </c>
      <c r="T545">
        <f t="shared" si="405"/>
        <v>0</v>
      </c>
      <c r="U545">
        <f t="shared" si="406"/>
        <v>0.91439999999999999</v>
      </c>
      <c r="V545">
        <f t="shared" si="407"/>
        <v>8.9999999999999998E-4</v>
      </c>
      <c r="W545">
        <f t="shared" si="408"/>
        <v>0</v>
      </c>
      <c r="X545">
        <f t="shared" si="409"/>
        <v>245.15</v>
      </c>
      <c r="Y545">
        <f t="shared" si="410"/>
        <v>157.38</v>
      </c>
      <c r="AA545">
        <v>36401907</v>
      </c>
      <c r="AB545">
        <f t="shared" si="411"/>
        <v>371.42</v>
      </c>
      <c r="AC545">
        <f t="shared" si="412"/>
        <v>63.28</v>
      </c>
      <c r="AD545">
        <f t="shared" ref="AD545:AD550" si="437">ROUND((((ET545)-(EU545))+AE545),2)</f>
        <v>5.78</v>
      </c>
      <c r="AE545">
        <f t="shared" ref="AE545:AF550" si="438">ROUND((EU545),2)</f>
        <v>0.41</v>
      </c>
      <c r="AF545">
        <f t="shared" si="438"/>
        <v>302.36</v>
      </c>
      <c r="AG545">
        <f t="shared" si="413"/>
        <v>0</v>
      </c>
      <c r="AH545">
        <f t="shared" ref="AH545:AI550" si="439">(EW545)</f>
        <v>30.48</v>
      </c>
      <c r="AI545">
        <f t="shared" si="439"/>
        <v>0.03</v>
      </c>
      <c r="AJ545">
        <f t="shared" si="414"/>
        <v>0</v>
      </c>
      <c r="AK545">
        <v>371.42</v>
      </c>
      <c r="AL545">
        <v>63.28</v>
      </c>
      <c r="AM545">
        <v>5.78</v>
      </c>
      <c r="AN545">
        <v>0.41</v>
      </c>
      <c r="AO545">
        <v>302.36</v>
      </c>
      <c r="AP545">
        <v>0</v>
      </c>
      <c r="AQ545">
        <v>30.48</v>
      </c>
      <c r="AR545">
        <v>0.03</v>
      </c>
      <c r="AS545">
        <v>0</v>
      </c>
      <c r="AT545">
        <v>81</v>
      </c>
      <c r="AU545">
        <v>52</v>
      </c>
      <c r="AV545">
        <v>1</v>
      </c>
      <c r="AW545">
        <v>1</v>
      </c>
      <c r="AZ545">
        <v>1</v>
      </c>
      <c r="BA545">
        <v>33.32</v>
      </c>
      <c r="BB545">
        <v>9.01</v>
      </c>
      <c r="BC545">
        <v>7.17</v>
      </c>
      <c r="BD545" t="s">
        <v>3</v>
      </c>
      <c r="BE545" t="s">
        <v>3</v>
      </c>
      <c r="BF545" t="s">
        <v>3</v>
      </c>
      <c r="BG545" t="s">
        <v>3</v>
      </c>
      <c r="BH545">
        <v>0</v>
      </c>
      <c r="BI545">
        <v>2</v>
      </c>
      <c r="BJ545" t="s">
        <v>225</v>
      </c>
      <c r="BM545">
        <v>108001</v>
      </c>
      <c r="BN545">
        <v>0</v>
      </c>
      <c r="BO545" t="s">
        <v>223</v>
      </c>
      <c r="BP545">
        <v>1</v>
      </c>
      <c r="BQ545">
        <v>3</v>
      </c>
      <c r="BR545">
        <v>0</v>
      </c>
      <c r="BS545">
        <v>33.32</v>
      </c>
      <c r="BT545">
        <v>1</v>
      </c>
      <c r="BU545">
        <v>1</v>
      </c>
      <c r="BV545">
        <v>1</v>
      </c>
      <c r="BW545">
        <v>1</v>
      </c>
      <c r="BX545">
        <v>1</v>
      </c>
      <c r="BY545" t="s">
        <v>3</v>
      </c>
      <c r="BZ545">
        <v>95</v>
      </c>
      <c r="CA545">
        <v>65</v>
      </c>
      <c r="CE545">
        <v>0</v>
      </c>
      <c r="CF545">
        <v>0</v>
      </c>
      <c r="CG545">
        <v>0</v>
      </c>
      <c r="CM545">
        <v>0</v>
      </c>
      <c r="CN545" t="s">
        <v>3</v>
      </c>
      <c r="CO545">
        <v>0</v>
      </c>
      <c r="CP545">
        <f t="shared" si="415"/>
        <v>317.41000000000003</v>
      </c>
      <c r="CQ545">
        <f t="shared" si="416"/>
        <v>453.7176</v>
      </c>
      <c r="CR545">
        <f t="shared" si="417"/>
        <v>52.077800000000003</v>
      </c>
      <c r="CS545">
        <f t="shared" si="418"/>
        <v>13.661199999999999</v>
      </c>
      <c r="CT545">
        <f t="shared" si="419"/>
        <v>10074.635200000001</v>
      </c>
      <c r="CU545">
        <f t="shared" si="420"/>
        <v>0</v>
      </c>
      <c r="CV545">
        <f t="shared" si="421"/>
        <v>30.48</v>
      </c>
      <c r="CW545">
        <f t="shared" si="422"/>
        <v>0.03</v>
      </c>
      <c r="CX545">
        <f t="shared" si="423"/>
        <v>0</v>
      </c>
      <c r="CY545">
        <f t="shared" si="424"/>
        <v>245.1465</v>
      </c>
      <c r="CZ545">
        <f t="shared" si="425"/>
        <v>157.37800000000001</v>
      </c>
      <c r="DC545" t="s">
        <v>3</v>
      </c>
      <c r="DD545" t="s">
        <v>3</v>
      </c>
      <c r="DE545" t="s">
        <v>3</v>
      </c>
      <c r="DF545" t="s">
        <v>3</v>
      </c>
      <c r="DG545" t="s">
        <v>3</v>
      </c>
      <c r="DH545" t="s">
        <v>3</v>
      </c>
      <c r="DI545" t="s">
        <v>3</v>
      </c>
      <c r="DJ545" t="s">
        <v>3</v>
      </c>
      <c r="DK545" t="s">
        <v>3</v>
      </c>
      <c r="DL545" t="s">
        <v>3</v>
      </c>
      <c r="DM545" t="s">
        <v>3</v>
      </c>
      <c r="DN545">
        <v>0</v>
      </c>
      <c r="DO545">
        <v>0</v>
      </c>
      <c r="DP545">
        <v>1</v>
      </c>
      <c r="DQ545">
        <v>1</v>
      </c>
      <c r="DU545">
        <v>1010</v>
      </c>
      <c r="DV545" t="s">
        <v>58</v>
      </c>
      <c r="DW545" t="s">
        <v>58</v>
      </c>
      <c r="DX545">
        <v>100</v>
      </c>
      <c r="DZ545" t="s">
        <v>3</v>
      </c>
      <c r="EA545" t="s">
        <v>3</v>
      </c>
      <c r="EB545" t="s">
        <v>3</v>
      </c>
      <c r="EC545" t="s">
        <v>3</v>
      </c>
      <c r="EE545">
        <v>29085386</v>
      </c>
      <c r="EF545">
        <v>3</v>
      </c>
      <c r="EG545" t="s">
        <v>226</v>
      </c>
      <c r="EH545">
        <v>0</v>
      </c>
      <c r="EI545" t="s">
        <v>3</v>
      </c>
      <c r="EJ545">
        <v>2</v>
      </c>
      <c r="EK545">
        <v>108001</v>
      </c>
      <c r="EL545" t="s">
        <v>227</v>
      </c>
      <c r="EM545" t="s">
        <v>228</v>
      </c>
      <c r="EO545" t="s">
        <v>3</v>
      </c>
      <c r="EQ545">
        <v>0</v>
      </c>
      <c r="ER545">
        <v>371.42</v>
      </c>
      <c r="ES545">
        <v>63.28</v>
      </c>
      <c r="ET545">
        <v>5.78</v>
      </c>
      <c r="EU545">
        <v>0.41</v>
      </c>
      <c r="EV545">
        <v>302.36</v>
      </c>
      <c r="EW545">
        <v>30.48</v>
      </c>
      <c r="EX545">
        <v>0.03</v>
      </c>
      <c r="EY545">
        <v>0</v>
      </c>
      <c r="FQ545">
        <v>0</v>
      </c>
      <c r="FR545">
        <f t="shared" si="426"/>
        <v>0</v>
      </c>
      <c r="FS545">
        <v>0</v>
      </c>
      <c r="FV545" t="s">
        <v>25</v>
      </c>
      <c r="FW545" t="s">
        <v>26</v>
      </c>
      <c r="FX545">
        <v>95</v>
      </c>
      <c r="FY545">
        <v>65</v>
      </c>
      <c r="GA545" t="s">
        <v>3</v>
      </c>
      <c r="GD545">
        <v>1</v>
      </c>
      <c r="GF545">
        <v>-1627028948</v>
      </c>
      <c r="GG545">
        <v>2</v>
      </c>
      <c r="GH545">
        <v>1</v>
      </c>
      <c r="GI545">
        <v>2</v>
      </c>
      <c r="GJ545">
        <v>0</v>
      </c>
      <c r="GK545">
        <v>0</v>
      </c>
      <c r="GL545">
        <f t="shared" si="427"/>
        <v>0</v>
      </c>
      <c r="GM545">
        <f t="shared" si="428"/>
        <v>719.94</v>
      </c>
      <c r="GN545">
        <f t="shared" si="429"/>
        <v>0</v>
      </c>
      <c r="GO545">
        <f t="shared" si="430"/>
        <v>719.94</v>
      </c>
      <c r="GP545">
        <f t="shared" si="431"/>
        <v>0</v>
      </c>
      <c r="GR545">
        <v>0</v>
      </c>
      <c r="GS545">
        <v>3</v>
      </c>
      <c r="GT545">
        <v>0</v>
      </c>
      <c r="GU545" t="s">
        <v>3</v>
      </c>
      <c r="GV545">
        <f t="shared" si="432"/>
        <v>0</v>
      </c>
      <c r="GW545">
        <v>1</v>
      </c>
      <c r="GX545">
        <f t="shared" si="433"/>
        <v>0</v>
      </c>
      <c r="HA545">
        <v>0</v>
      </c>
      <c r="HB545">
        <v>0</v>
      </c>
      <c r="HC545">
        <f t="shared" si="434"/>
        <v>0</v>
      </c>
      <c r="HE545" t="s">
        <v>3</v>
      </c>
      <c r="HF545" t="s">
        <v>3</v>
      </c>
      <c r="IK545">
        <v>0</v>
      </c>
    </row>
    <row r="546" spans="1:245">
      <c r="A546">
        <v>18</v>
      </c>
      <c r="B546">
        <v>1</v>
      </c>
      <c r="C546">
        <v>625</v>
      </c>
      <c r="E546" t="s">
        <v>243</v>
      </c>
      <c r="F546" t="s">
        <v>230</v>
      </c>
      <c r="G546" t="s">
        <v>231</v>
      </c>
      <c r="H546" t="s">
        <v>232</v>
      </c>
      <c r="I546">
        <f>I545*J546</f>
        <v>3.0000000000000001E-3</v>
      </c>
      <c r="J546">
        <v>0.1</v>
      </c>
      <c r="O546">
        <f t="shared" si="400"/>
        <v>17.87</v>
      </c>
      <c r="P546">
        <f t="shared" si="401"/>
        <v>17.87</v>
      </c>
      <c r="Q546">
        <f t="shared" si="402"/>
        <v>0</v>
      </c>
      <c r="R546">
        <f t="shared" si="403"/>
        <v>0</v>
      </c>
      <c r="S546">
        <f t="shared" si="404"/>
        <v>0</v>
      </c>
      <c r="T546">
        <f t="shared" si="405"/>
        <v>0</v>
      </c>
      <c r="U546">
        <f t="shared" si="406"/>
        <v>0</v>
      </c>
      <c r="V546">
        <f t="shared" si="407"/>
        <v>0</v>
      </c>
      <c r="W546">
        <f t="shared" si="408"/>
        <v>0.06</v>
      </c>
      <c r="X546">
        <f t="shared" si="409"/>
        <v>0</v>
      </c>
      <c r="Y546">
        <f t="shared" si="410"/>
        <v>0</v>
      </c>
      <c r="AA546">
        <v>36401907</v>
      </c>
      <c r="AB546">
        <f t="shared" si="411"/>
        <v>1998.42</v>
      </c>
      <c r="AC546">
        <f t="shared" si="412"/>
        <v>1998.42</v>
      </c>
      <c r="AD546">
        <f t="shared" si="437"/>
        <v>0</v>
      </c>
      <c r="AE546">
        <f t="shared" si="438"/>
        <v>0</v>
      </c>
      <c r="AF546">
        <f t="shared" si="438"/>
        <v>0</v>
      </c>
      <c r="AG546">
        <f t="shared" si="413"/>
        <v>0</v>
      </c>
      <c r="AH546">
        <f t="shared" si="439"/>
        <v>0</v>
      </c>
      <c r="AI546">
        <f t="shared" si="439"/>
        <v>0</v>
      </c>
      <c r="AJ546">
        <f t="shared" si="414"/>
        <v>19.399999999999999</v>
      </c>
      <c r="AK546">
        <v>1998.42</v>
      </c>
      <c r="AL546">
        <v>1998.42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19.399999999999999</v>
      </c>
      <c r="AT546">
        <v>0</v>
      </c>
      <c r="AU546">
        <v>0</v>
      </c>
      <c r="AV546">
        <v>1</v>
      </c>
      <c r="AW546">
        <v>1</v>
      </c>
      <c r="AZ546">
        <v>1</v>
      </c>
      <c r="BA546">
        <v>1</v>
      </c>
      <c r="BB546">
        <v>1</v>
      </c>
      <c r="BC546">
        <v>2.98</v>
      </c>
      <c r="BD546" t="s">
        <v>3</v>
      </c>
      <c r="BE546" t="s">
        <v>3</v>
      </c>
      <c r="BF546" t="s">
        <v>3</v>
      </c>
      <c r="BG546" t="s">
        <v>3</v>
      </c>
      <c r="BH546">
        <v>3</v>
      </c>
      <c r="BI546">
        <v>2</v>
      </c>
      <c r="BJ546" t="s">
        <v>233</v>
      </c>
      <c r="BM546">
        <v>500002</v>
      </c>
      <c r="BN546">
        <v>0</v>
      </c>
      <c r="BO546" t="s">
        <v>230</v>
      </c>
      <c r="BP546">
        <v>1</v>
      </c>
      <c r="BQ546">
        <v>12</v>
      </c>
      <c r="BR546">
        <v>0</v>
      </c>
      <c r="BS546">
        <v>1</v>
      </c>
      <c r="BT546">
        <v>1</v>
      </c>
      <c r="BU546">
        <v>1</v>
      </c>
      <c r="BV546">
        <v>1</v>
      </c>
      <c r="BW546">
        <v>1</v>
      </c>
      <c r="BX546">
        <v>1</v>
      </c>
      <c r="BY546" t="s">
        <v>3</v>
      </c>
      <c r="BZ546">
        <v>0</v>
      </c>
      <c r="CA546">
        <v>0</v>
      </c>
      <c r="CE546">
        <v>0</v>
      </c>
      <c r="CF546">
        <v>0</v>
      </c>
      <c r="CG546">
        <v>0</v>
      </c>
      <c r="CM546">
        <v>0</v>
      </c>
      <c r="CN546" t="s">
        <v>3</v>
      </c>
      <c r="CO546">
        <v>0</v>
      </c>
      <c r="CP546">
        <f t="shared" si="415"/>
        <v>17.87</v>
      </c>
      <c r="CQ546">
        <f t="shared" si="416"/>
        <v>5955.2916000000005</v>
      </c>
      <c r="CR546">
        <f t="shared" si="417"/>
        <v>0</v>
      </c>
      <c r="CS546">
        <f t="shared" si="418"/>
        <v>0</v>
      </c>
      <c r="CT546">
        <f t="shared" si="419"/>
        <v>0</v>
      </c>
      <c r="CU546">
        <f t="shared" si="420"/>
        <v>0</v>
      </c>
      <c r="CV546">
        <f t="shared" si="421"/>
        <v>0</v>
      </c>
      <c r="CW546">
        <f t="shared" si="422"/>
        <v>0</v>
      </c>
      <c r="CX546">
        <f t="shared" si="423"/>
        <v>19.399999999999999</v>
      </c>
      <c r="CY546">
        <f t="shared" si="424"/>
        <v>0</v>
      </c>
      <c r="CZ546">
        <f t="shared" si="425"/>
        <v>0</v>
      </c>
      <c r="DC546" t="s">
        <v>3</v>
      </c>
      <c r="DD546" t="s">
        <v>3</v>
      </c>
      <c r="DE546" t="s">
        <v>3</v>
      </c>
      <c r="DF546" t="s">
        <v>3</v>
      </c>
      <c r="DG546" t="s">
        <v>3</v>
      </c>
      <c r="DH546" t="s">
        <v>3</v>
      </c>
      <c r="DI546" t="s">
        <v>3</v>
      </c>
      <c r="DJ546" t="s">
        <v>3</v>
      </c>
      <c r="DK546" t="s">
        <v>3</v>
      </c>
      <c r="DL546" t="s">
        <v>3</v>
      </c>
      <c r="DM546" t="s">
        <v>3</v>
      </c>
      <c r="DN546">
        <v>0</v>
      </c>
      <c r="DO546">
        <v>0</v>
      </c>
      <c r="DP546">
        <v>1</v>
      </c>
      <c r="DQ546">
        <v>1</v>
      </c>
      <c r="DU546">
        <v>1010</v>
      </c>
      <c r="DV546" t="s">
        <v>232</v>
      </c>
      <c r="DW546" t="s">
        <v>232</v>
      </c>
      <c r="DX546">
        <v>1000</v>
      </c>
      <c r="DZ546" t="s">
        <v>3</v>
      </c>
      <c r="EA546" t="s">
        <v>3</v>
      </c>
      <c r="EB546" t="s">
        <v>3</v>
      </c>
      <c r="EC546" t="s">
        <v>3</v>
      </c>
      <c r="EE546">
        <v>29085444</v>
      </c>
      <c r="EF546">
        <v>12</v>
      </c>
      <c r="EG546" t="s">
        <v>32</v>
      </c>
      <c r="EH546">
        <v>0</v>
      </c>
      <c r="EI546" t="s">
        <v>3</v>
      </c>
      <c r="EJ546">
        <v>2</v>
      </c>
      <c r="EK546">
        <v>500002</v>
      </c>
      <c r="EL546" t="s">
        <v>33</v>
      </c>
      <c r="EM546" t="s">
        <v>34</v>
      </c>
      <c r="EO546" t="s">
        <v>3</v>
      </c>
      <c r="EQ546">
        <v>0</v>
      </c>
      <c r="ER546">
        <v>1998.42</v>
      </c>
      <c r="ES546">
        <v>1998.42</v>
      </c>
      <c r="ET546">
        <v>0</v>
      </c>
      <c r="EU546">
        <v>0</v>
      </c>
      <c r="EV546">
        <v>0</v>
      </c>
      <c r="EW546">
        <v>0</v>
      </c>
      <c r="EX546">
        <v>0</v>
      </c>
      <c r="FQ546">
        <v>0</v>
      </c>
      <c r="FR546">
        <f t="shared" si="426"/>
        <v>0</v>
      </c>
      <c r="FS546">
        <v>0</v>
      </c>
      <c r="FX546">
        <v>0</v>
      </c>
      <c r="FY546">
        <v>0</v>
      </c>
      <c r="GA546" t="s">
        <v>3</v>
      </c>
      <c r="GD546">
        <v>1</v>
      </c>
      <c r="GF546">
        <v>-1152774928</v>
      </c>
      <c r="GG546">
        <v>2</v>
      </c>
      <c r="GH546">
        <v>1</v>
      </c>
      <c r="GI546">
        <v>2</v>
      </c>
      <c r="GJ546">
        <v>0</v>
      </c>
      <c r="GK546">
        <v>0</v>
      </c>
      <c r="GL546">
        <f t="shared" si="427"/>
        <v>0</v>
      </c>
      <c r="GM546">
        <f t="shared" si="428"/>
        <v>17.87</v>
      </c>
      <c r="GN546">
        <f t="shared" si="429"/>
        <v>0</v>
      </c>
      <c r="GO546">
        <f t="shared" si="430"/>
        <v>17.87</v>
      </c>
      <c r="GP546">
        <f t="shared" si="431"/>
        <v>0</v>
      </c>
      <c r="GR546">
        <v>0</v>
      </c>
      <c r="GS546">
        <v>3</v>
      </c>
      <c r="GT546">
        <v>0</v>
      </c>
      <c r="GU546" t="s">
        <v>3</v>
      </c>
      <c r="GV546">
        <f t="shared" si="432"/>
        <v>0</v>
      </c>
      <c r="GW546">
        <v>1</v>
      </c>
      <c r="GX546">
        <f t="shared" si="433"/>
        <v>0</v>
      </c>
      <c r="HA546">
        <v>0</v>
      </c>
      <c r="HB546">
        <v>0</v>
      </c>
      <c r="HC546">
        <f t="shared" si="434"/>
        <v>0</v>
      </c>
      <c r="HE546" t="s">
        <v>3</v>
      </c>
      <c r="HF546" t="s">
        <v>3</v>
      </c>
      <c r="IK546">
        <v>0</v>
      </c>
    </row>
    <row r="547" spans="1:245">
      <c r="A547">
        <v>18</v>
      </c>
      <c r="B547">
        <v>1</v>
      </c>
      <c r="C547">
        <v>624</v>
      </c>
      <c r="E547" t="s">
        <v>244</v>
      </c>
      <c r="F547" t="s">
        <v>235</v>
      </c>
      <c r="G547" t="s">
        <v>236</v>
      </c>
      <c r="H547" t="s">
        <v>237</v>
      </c>
      <c r="I547">
        <f>I545*J547</f>
        <v>3</v>
      </c>
      <c r="J547">
        <v>100</v>
      </c>
      <c r="O547">
        <f t="shared" si="400"/>
        <v>184.25</v>
      </c>
      <c r="P547">
        <f t="shared" si="401"/>
        <v>184.25</v>
      </c>
      <c r="Q547">
        <f t="shared" si="402"/>
        <v>0</v>
      </c>
      <c r="R547">
        <f t="shared" si="403"/>
        <v>0</v>
      </c>
      <c r="S547">
        <f t="shared" si="404"/>
        <v>0</v>
      </c>
      <c r="T547">
        <f t="shared" si="405"/>
        <v>0</v>
      </c>
      <c r="U547">
        <f t="shared" si="406"/>
        <v>0</v>
      </c>
      <c r="V547">
        <f t="shared" si="407"/>
        <v>0</v>
      </c>
      <c r="W547">
        <f t="shared" si="408"/>
        <v>0.21</v>
      </c>
      <c r="X547">
        <f t="shared" si="409"/>
        <v>0</v>
      </c>
      <c r="Y547">
        <f t="shared" si="410"/>
        <v>0</v>
      </c>
      <c r="AA547">
        <v>36401907</v>
      </c>
      <c r="AB547">
        <f t="shared" si="411"/>
        <v>7.62</v>
      </c>
      <c r="AC547">
        <f t="shared" si="412"/>
        <v>7.62</v>
      </c>
      <c r="AD547">
        <f t="shared" si="437"/>
        <v>0</v>
      </c>
      <c r="AE547">
        <f t="shared" si="438"/>
        <v>0</v>
      </c>
      <c r="AF547">
        <f t="shared" si="438"/>
        <v>0</v>
      </c>
      <c r="AG547">
        <f t="shared" si="413"/>
        <v>0</v>
      </c>
      <c r="AH547">
        <f t="shared" si="439"/>
        <v>0</v>
      </c>
      <c r="AI547">
        <f t="shared" si="439"/>
        <v>0</v>
      </c>
      <c r="AJ547">
        <f t="shared" si="414"/>
        <v>7.0000000000000007E-2</v>
      </c>
      <c r="AK547">
        <v>7.62</v>
      </c>
      <c r="AL547">
        <v>7.62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7.0000000000000007E-2</v>
      </c>
      <c r="AT547">
        <v>0</v>
      </c>
      <c r="AU547">
        <v>0</v>
      </c>
      <c r="AV547">
        <v>1</v>
      </c>
      <c r="AW547">
        <v>1</v>
      </c>
      <c r="AZ547">
        <v>1</v>
      </c>
      <c r="BA547">
        <v>1</v>
      </c>
      <c r="BB547">
        <v>1</v>
      </c>
      <c r="BC547">
        <v>8.06</v>
      </c>
      <c r="BD547" t="s">
        <v>3</v>
      </c>
      <c r="BE547" t="s">
        <v>3</v>
      </c>
      <c r="BF547" t="s">
        <v>3</v>
      </c>
      <c r="BG547" t="s">
        <v>3</v>
      </c>
      <c r="BH547">
        <v>3</v>
      </c>
      <c r="BI547">
        <v>2</v>
      </c>
      <c r="BJ547" t="s">
        <v>238</v>
      </c>
      <c r="BM547">
        <v>500002</v>
      </c>
      <c r="BN547">
        <v>0</v>
      </c>
      <c r="BO547" t="s">
        <v>235</v>
      </c>
      <c r="BP547">
        <v>1</v>
      </c>
      <c r="BQ547">
        <v>12</v>
      </c>
      <c r="BR547">
        <v>0</v>
      </c>
      <c r="BS547">
        <v>1</v>
      </c>
      <c r="BT547">
        <v>1</v>
      </c>
      <c r="BU547">
        <v>1</v>
      </c>
      <c r="BV547">
        <v>1</v>
      </c>
      <c r="BW547">
        <v>1</v>
      </c>
      <c r="BX547">
        <v>1</v>
      </c>
      <c r="BY547" t="s">
        <v>3</v>
      </c>
      <c r="BZ547">
        <v>0</v>
      </c>
      <c r="CA547">
        <v>0</v>
      </c>
      <c r="CE547">
        <v>0</v>
      </c>
      <c r="CF547">
        <v>0</v>
      </c>
      <c r="CG547">
        <v>0</v>
      </c>
      <c r="CM547">
        <v>0</v>
      </c>
      <c r="CN547" t="s">
        <v>3</v>
      </c>
      <c r="CO547">
        <v>0</v>
      </c>
      <c r="CP547">
        <f t="shared" si="415"/>
        <v>184.25</v>
      </c>
      <c r="CQ547">
        <f t="shared" si="416"/>
        <v>61.417200000000001</v>
      </c>
      <c r="CR547">
        <f t="shared" si="417"/>
        <v>0</v>
      </c>
      <c r="CS547">
        <f t="shared" si="418"/>
        <v>0</v>
      </c>
      <c r="CT547">
        <f t="shared" si="419"/>
        <v>0</v>
      </c>
      <c r="CU547">
        <f t="shared" si="420"/>
        <v>0</v>
      </c>
      <c r="CV547">
        <f t="shared" si="421"/>
        <v>0</v>
      </c>
      <c r="CW547">
        <f t="shared" si="422"/>
        <v>0</v>
      </c>
      <c r="CX547">
        <f t="shared" si="423"/>
        <v>7.0000000000000007E-2</v>
      </c>
      <c r="CY547">
        <f t="shared" si="424"/>
        <v>0</v>
      </c>
      <c r="CZ547">
        <f t="shared" si="425"/>
        <v>0</v>
      </c>
      <c r="DC547" t="s">
        <v>3</v>
      </c>
      <c r="DD547" t="s">
        <v>3</v>
      </c>
      <c r="DE547" t="s">
        <v>3</v>
      </c>
      <c r="DF547" t="s">
        <v>3</v>
      </c>
      <c r="DG547" t="s">
        <v>3</v>
      </c>
      <c r="DH547" t="s">
        <v>3</v>
      </c>
      <c r="DI547" t="s">
        <v>3</v>
      </c>
      <c r="DJ547" t="s">
        <v>3</v>
      </c>
      <c r="DK547" t="s">
        <v>3</v>
      </c>
      <c r="DL547" t="s">
        <v>3</v>
      </c>
      <c r="DM547" t="s">
        <v>3</v>
      </c>
      <c r="DN547">
        <v>0</v>
      </c>
      <c r="DO547">
        <v>0</v>
      </c>
      <c r="DP547">
        <v>1</v>
      </c>
      <c r="DQ547">
        <v>1</v>
      </c>
      <c r="DU547">
        <v>1010</v>
      </c>
      <c r="DV547" t="s">
        <v>237</v>
      </c>
      <c r="DW547" t="s">
        <v>237</v>
      </c>
      <c r="DX547">
        <v>1</v>
      </c>
      <c r="DZ547" t="s">
        <v>3</v>
      </c>
      <c r="EA547" t="s">
        <v>3</v>
      </c>
      <c r="EB547" t="s">
        <v>3</v>
      </c>
      <c r="EC547" t="s">
        <v>3</v>
      </c>
      <c r="EE547">
        <v>29085444</v>
      </c>
      <c r="EF547">
        <v>12</v>
      </c>
      <c r="EG547" t="s">
        <v>32</v>
      </c>
      <c r="EH547">
        <v>0</v>
      </c>
      <c r="EI547" t="s">
        <v>3</v>
      </c>
      <c r="EJ547">
        <v>2</v>
      </c>
      <c r="EK547">
        <v>500002</v>
      </c>
      <c r="EL547" t="s">
        <v>33</v>
      </c>
      <c r="EM547" t="s">
        <v>34</v>
      </c>
      <c r="EO547" t="s">
        <v>3</v>
      </c>
      <c r="EQ547">
        <v>0</v>
      </c>
      <c r="ER547">
        <v>7.62</v>
      </c>
      <c r="ES547">
        <v>7.62</v>
      </c>
      <c r="ET547">
        <v>0</v>
      </c>
      <c r="EU547">
        <v>0</v>
      </c>
      <c r="EV547">
        <v>0</v>
      </c>
      <c r="EW547">
        <v>0</v>
      </c>
      <c r="EX547">
        <v>0</v>
      </c>
      <c r="FQ547">
        <v>0</v>
      </c>
      <c r="FR547">
        <f t="shared" si="426"/>
        <v>0</v>
      </c>
      <c r="FS547">
        <v>0</v>
      </c>
      <c r="FX547">
        <v>0</v>
      </c>
      <c r="FY547">
        <v>0</v>
      </c>
      <c r="GA547" t="s">
        <v>3</v>
      </c>
      <c r="GD547">
        <v>1</v>
      </c>
      <c r="GF547">
        <v>-652224790</v>
      </c>
      <c r="GG547">
        <v>2</v>
      </c>
      <c r="GH547">
        <v>1</v>
      </c>
      <c r="GI547">
        <v>2</v>
      </c>
      <c r="GJ547">
        <v>0</v>
      </c>
      <c r="GK547">
        <v>0</v>
      </c>
      <c r="GL547">
        <f t="shared" si="427"/>
        <v>0</v>
      </c>
      <c r="GM547">
        <f t="shared" si="428"/>
        <v>184.25</v>
      </c>
      <c r="GN547">
        <f t="shared" si="429"/>
        <v>0</v>
      </c>
      <c r="GO547">
        <f t="shared" si="430"/>
        <v>184.25</v>
      </c>
      <c r="GP547">
        <f t="shared" si="431"/>
        <v>0</v>
      </c>
      <c r="GR547">
        <v>0</v>
      </c>
      <c r="GS547">
        <v>3</v>
      </c>
      <c r="GT547">
        <v>0</v>
      </c>
      <c r="GU547" t="s">
        <v>3</v>
      </c>
      <c r="GV547">
        <f t="shared" si="432"/>
        <v>0</v>
      </c>
      <c r="GW547">
        <v>1</v>
      </c>
      <c r="GX547">
        <f t="shared" si="433"/>
        <v>0</v>
      </c>
      <c r="HA547">
        <v>0</v>
      </c>
      <c r="HB547">
        <v>0</v>
      </c>
      <c r="HC547">
        <f t="shared" si="434"/>
        <v>0</v>
      </c>
      <c r="HE547" t="s">
        <v>3</v>
      </c>
      <c r="HF547" t="s">
        <v>3</v>
      </c>
      <c r="IK547">
        <v>0</v>
      </c>
    </row>
    <row r="548" spans="1:245">
      <c r="A548">
        <v>17</v>
      </c>
      <c r="B548">
        <v>1</v>
      </c>
      <c r="C548">
        <f>ROW(SmtRes!A636)</f>
        <v>636</v>
      </c>
      <c r="D548">
        <f>ROW(EtalonRes!A613)</f>
        <v>613</v>
      </c>
      <c r="E548" t="s">
        <v>248</v>
      </c>
      <c r="F548" t="s">
        <v>240</v>
      </c>
      <c r="G548" t="s">
        <v>241</v>
      </c>
      <c r="H548" t="s">
        <v>58</v>
      </c>
      <c r="I548">
        <f>ROUND(1/100,9)</f>
        <v>0.01</v>
      </c>
      <c r="J548">
        <v>0</v>
      </c>
      <c r="O548">
        <f t="shared" si="400"/>
        <v>89.84</v>
      </c>
      <c r="P548">
        <f t="shared" si="401"/>
        <v>2.59</v>
      </c>
      <c r="Q548">
        <f t="shared" si="402"/>
        <v>0.52</v>
      </c>
      <c r="R548">
        <f t="shared" si="403"/>
        <v>0.14000000000000001</v>
      </c>
      <c r="S548">
        <f t="shared" si="404"/>
        <v>86.73</v>
      </c>
      <c r="T548">
        <f t="shared" si="405"/>
        <v>0</v>
      </c>
      <c r="U548">
        <f t="shared" si="406"/>
        <v>0.26239999999999997</v>
      </c>
      <c r="V548">
        <f t="shared" si="407"/>
        <v>2.9999999999999997E-4</v>
      </c>
      <c r="W548">
        <f t="shared" si="408"/>
        <v>0</v>
      </c>
      <c r="X548">
        <f t="shared" si="409"/>
        <v>70.36</v>
      </c>
      <c r="Y548">
        <f t="shared" si="410"/>
        <v>45.17</v>
      </c>
      <c r="AA548">
        <v>36401907</v>
      </c>
      <c r="AB548">
        <f t="shared" si="411"/>
        <v>302.14999999999998</v>
      </c>
      <c r="AC548">
        <f t="shared" si="412"/>
        <v>36.07</v>
      </c>
      <c r="AD548">
        <f t="shared" si="437"/>
        <v>5.78</v>
      </c>
      <c r="AE548">
        <f t="shared" si="438"/>
        <v>0.41</v>
      </c>
      <c r="AF548">
        <f t="shared" si="438"/>
        <v>260.3</v>
      </c>
      <c r="AG548">
        <f t="shared" si="413"/>
        <v>0</v>
      </c>
      <c r="AH548">
        <f t="shared" si="439"/>
        <v>26.24</v>
      </c>
      <c r="AI548">
        <f t="shared" si="439"/>
        <v>0.03</v>
      </c>
      <c r="AJ548">
        <f t="shared" si="414"/>
        <v>0</v>
      </c>
      <c r="AK548">
        <v>302.14999999999998</v>
      </c>
      <c r="AL548">
        <v>36.07</v>
      </c>
      <c r="AM548">
        <v>5.78</v>
      </c>
      <c r="AN548">
        <v>0.41</v>
      </c>
      <c r="AO548">
        <v>260.3</v>
      </c>
      <c r="AP548">
        <v>0</v>
      </c>
      <c r="AQ548">
        <v>26.24</v>
      </c>
      <c r="AR548">
        <v>0.03</v>
      </c>
      <c r="AS548">
        <v>0</v>
      </c>
      <c r="AT548">
        <v>81</v>
      </c>
      <c r="AU548">
        <v>52</v>
      </c>
      <c r="AV548">
        <v>1</v>
      </c>
      <c r="AW548">
        <v>1</v>
      </c>
      <c r="AZ548">
        <v>1</v>
      </c>
      <c r="BA548">
        <v>33.32</v>
      </c>
      <c r="BB548">
        <v>9.01</v>
      </c>
      <c r="BC548">
        <v>7.19</v>
      </c>
      <c r="BD548" t="s">
        <v>3</v>
      </c>
      <c r="BE548" t="s">
        <v>3</v>
      </c>
      <c r="BF548" t="s">
        <v>3</v>
      </c>
      <c r="BG548" t="s">
        <v>3</v>
      </c>
      <c r="BH548">
        <v>0</v>
      </c>
      <c r="BI548">
        <v>2</v>
      </c>
      <c r="BJ548" t="s">
        <v>242</v>
      </c>
      <c r="BM548">
        <v>108001</v>
      </c>
      <c r="BN548">
        <v>0</v>
      </c>
      <c r="BO548" t="s">
        <v>240</v>
      </c>
      <c r="BP548">
        <v>1</v>
      </c>
      <c r="BQ548">
        <v>3</v>
      </c>
      <c r="BR548">
        <v>0</v>
      </c>
      <c r="BS548">
        <v>33.32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3</v>
      </c>
      <c r="BZ548">
        <v>95</v>
      </c>
      <c r="CA548">
        <v>65</v>
      </c>
      <c r="CE548">
        <v>0</v>
      </c>
      <c r="CF548">
        <v>0</v>
      </c>
      <c r="CG548">
        <v>0</v>
      </c>
      <c r="CM548">
        <v>0</v>
      </c>
      <c r="CN548" t="s">
        <v>3</v>
      </c>
      <c r="CO548">
        <v>0</v>
      </c>
      <c r="CP548">
        <f t="shared" si="415"/>
        <v>89.84</v>
      </c>
      <c r="CQ548">
        <f t="shared" si="416"/>
        <v>259.3433</v>
      </c>
      <c r="CR548">
        <f t="shared" si="417"/>
        <v>52.077800000000003</v>
      </c>
      <c r="CS548">
        <f t="shared" si="418"/>
        <v>13.661199999999999</v>
      </c>
      <c r="CT548">
        <f t="shared" si="419"/>
        <v>8673.1959999999999</v>
      </c>
      <c r="CU548">
        <f t="shared" si="420"/>
        <v>0</v>
      </c>
      <c r="CV548">
        <f t="shared" si="421"/>
        <v>26.24</v>
      </c>
      <c r="CW548">
        <f t="shared" si="422"/>
        <v>0.03</v>
      </c>
      <c r="CX548">
        <f t="shared" si="423"/>
        <v>0</v>
      </c>
      <c r="CY548">
        <f t="shared" si="424"/>
        <v>70.364699999999999</v>
      </c>
      <c r="CZ548">
        <f t="shared" si="425"/>
        <v>45.172399999999996</v>
      </c>
      <c r="DC548" t="s">
        <v>3</v>
      </c>
      <c r="DD548" t="s">
        <v>3</v>
      </c>
      <c r="DE548" t="s">
        <v>3</v>
      </c>
      <c r="DF548" t="s">
        <v>3</v>
      </c>
      <c r="DG548" t="s">
        <v>3</v>
      </c>
      <c r="DH548" t="s">
        <v>3</v>
      </c>
      <c r="DI548" t="s">
        <v>3</v>
      </c>
      <c r="DJ548" t="s">
        <v>3</v>
      </c>
      <c r="DK548" t="s">
        <v>3</v>
      </c>
      <c r="DL548" t="s">
        <v>3</v>
      </c>
      <c r="DM548" t="s">
        <v>3</v>
      </c>
      <c r="DN548">
        <v>0</v>
      </c>
      <c r="DO548">
        <v>0</v>
      </c>
      <c r="DP548">
        <v>1</v>
      </c>
      <c r="DQ548">
        <v>1</v>
      </c>
      <c r="DU548">
        <v>1010</v>
      </c>
      <c r="DV548" t="s">
        <v>58</v>
      </c>
      <c r="DW548" t="s">
        <v>58</v>
      </c>
      <c r="DX548">
        <v>100</v>
      </c>
      <c r="DZ548" t="s">
        <v>3</v>
      </c>
      <c r="EA548" t="s">
        <v>3</v>
      </c>
      <c r="EB548" t="s">
        <v>3</v>
      </c>
      <c r="EC548" t="s">
        <v>3</v>
      </c>
      <c r="EE548">
        <v>29085386</v>
      </c>
      <c r="EF548">
        <v>3</v>
      </c>
      <c r="EG548" t="s">
        <v>226</v>
      </c>
      <c r="EH548">
        <v>0</v>
      </c>
      <c r="EI548" t="s">
        <v>3</v>
      </c>
      <c r="EJ548">
        <v>2</v>
      </c>
      <c r="EK548">
        <v>108001</v>
      </c>
      <c r="EL548" t="s">
        <v>227</v>
      </c>
      <c r="EM548" t="s">
        <v>228</v>
      </c>
      <c r="EO548" t="s">
        <v>3</v>
      </c>
      <c r="EQ548">
        <v>0</v>
      </c>
      <c r="ER548">
        <v>302.14999999999998</v>
      </c>
      <c r="ES548">
        <v>36.07</v>
      </c>
      <c r="ET548">
        <v>5.78</v>
      </c>
      <c r="EU548">
        <v>0.41</v>
      </c>
      <c r="EV548">
        <v>260.3</v>
      </c>
      <c r="EW548">
        <v>26.24</v>
      </c>
      <c r="EX548">
        <v>0.03</v>
      </c>
      <c r="EY548">
        <v>0</v>
      </c>
      <c r="FQ548">
        <v>0</v>
      </c>
      <c r="FR548">
        <f t="shared" si="426"/>
        <v>0</v>
      </c>
      <c r="FS548">
        <v>0</v>
      </c>
      <c r="FV548" t="s">
        <v>25</v>
      </c>
      <c r="FW548" t="s">
        <v>26</v>
      </c>
      <c r="FX548">
        <v>95</v>
      </c>
      <c r="FY548">
        <v>65</v>
      </c>
      <c r="GA548" t="s">
        <v>3</v>
      </c>
      <c r="GD548">
        <v>1</v>
      </c>
      <c r="GF548">
        <v>1949515482</v>
      </c>
      <c r="GG548">
        <v>2</v>
      </c>
      <c r="GH548">
        <v>1</v>
      </c>
      <c r="GI548">
        <v>2</v>
      </c>
      <c r="GJ548">
        <v>0</v>
      </c>
      <c r="GK548">
        <v>0</v>
      </c>
      <c r="GL548">
        <f t="shared" si="427"/>
        <v>0</v>
      </c>
      <c r="GM548">
        <f t="shared" si="428"/>
        <v>205.37</v>
      </c>
      <c r="GN548">
        <f t="shared" si="429"/>
        <v>0</v>
      </c>
      <c r="GO548">
        <f t="shared" si="430"/>
        <v>205.37</v>
      </c>
      <c r="GP548">
        <f t="shared" si="431"/>
        <v>0</v>
      </c>
      <c r="GR548">
        <v>0</v>
      </c>
      <c r="GS548">
        <v>3</v>
      </c>
      <c r="GT548">
        <v>0</v>
      </c>
      <c r="GU548" t="s">
        <v>3</v>
      </c>
      <c r="GV548">
        <f t="shared" si="432"/>
        <v>0</v>
      </c>
      <c r="GW548">
        <v>1</v>
      </c>
      <c r="GX548">
        <f t="shared" si="433"/>
        <v>0</v>
      </c>
      <c r="HA548">
        <v>0</v>
      </c>
      <c r="HB548">
        <v>0</v>
      </c>
      <c r="HC548">
        <f t="shared" si="434"/>
        <v>0</v>
      </c>
      <c r="HE548" t="s">
        <v>3</v>
      </c>
      <c r="HF548" t="s">
        <v>3</v>
      </c>
      <c r="IK548">
        <v>0</v>
      </c>
    </row>
    <row r="549" spans="1:245">
      <c r="A549">
        <v>18</v>
      </c>
      <c r="B549">
        <v>1</v>
      </c>
      <c r="C549">
        <v>633</v>
      </c>
      <c r="E549" t="s">
        <v>267</v>
      </c>
      <c r="F549" t="s">
        <v>230</v>
      </c>
      <c r="G549" t="s">
        <v>231</v>
      </c>
      <c r="H549" t="s">
        <v>232</v>
      </c>
      <c r="I549">
        <f>I548*J549</f>
        <v>1E-3</v>
      </c>
      <c r="J549">
        <v>0.1</v>
      </c>
      <c r="O549">
        <f t="shared" si="400"/>
        <v>5.96</v>
      </c>
      <c r="P549">
        <f t="shared" si="401"/>
        <v>5.96</v>
      </c>
      <c r="Q549">
        <f t="shared" si="402"/>
        <v>0</v>
      </c>
      <c r="R549">
        <f t="shared" si="403"/>
        <v>0</v>
      </c>
      <c r="S549">
        <f t="shared" si="404"/>
        <v>0</v>
      </c>
      <c r="T549">
        <f t="shared" si="405"/>
        <v>0</v>
      </c>
      <c r="U549">
        <f t="shared" si="406"/>
        <v>0</v>
      </c>
      <c r="V549">
        <f t="shared" si="407"/>
        <v>0</v>
      </c>
      <c r="W549">
        <f t="shared" si="408"/>
        <v>0.02</v>
      </c>
      <c r="X549">
        <f t="shared" si="409"/>
        <v>0</v>
      </c>
      <c r="Y549">
        <f t="shared" si="410"/>
        <v>0</v>
      </c>
      <c r="AA549">
        <v>36401907</v>
      </c>
      <c r="AB549">
        <f t="shared" si="411"/>
        <v>1998.42</v>
      </c>
      <c r="AC549">
        <f t="shared" si="412"/>
        <v>1998.42</v>
      </c>
      <c r="AD549">
        <f t="shared" si="437"/>
        <v>0</v>
      </c>
      <c r="AE549">
        <f t="shared" si="438"/>
        <v>0</v>
      </c>
      <c r="AF549">
        <f t="shared" si="438"/>
        <v>0</v>
      </c>
      <c r="AG549">
        <f t="shared" si="413"/>
        <v>0</v>
      </c>
      <c r="AH549">
        <f t="shared" si="439"/>
        <v>0</v>
      </c>
      <c r="AI549">
        <f t="shared" si="439"/>
        <v>0</v>
      </c>
      <c r="AJ549">
        <f t="shared" si="414"/>
        <v>19.399999999999999</v>
      </c>
      <c r="AK549">
        <v>1998.42</v>
      </c>
      <c r="AL549">
        <v>1998.42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19.399999999999999</v>
      </c>
      <c r="AT549">
        <v>0</v>
      </c>
      <c r="AU549">
        <v>0</v>
      </c>
      <c r="AV549">
        <v>1</v>
      </c>
      <c r="AW549">
        <v>1</v>
      </c>
      <c r="AZ549">
        <v>1</v>
      </c>
      <c r="BA549">
        <v>1</v>
      </c>
      <c r="BB549">
        <v>1</v>
      </c>
      <c r="BC549">
        <v>2.98</v>
      </c>
      <c r="BD549" t="s">
        <v>3</v>
      </c>
      <c r="BE549" t="s">
        <v>3</v>
      </c>
      <c r="BF549" t="s">
        <v>3</v>
      </c>
      <c r="BG549" t="s">
        <v>3</v>
      </c>
      <c r="BH549">
        <v>3</v>
      </c>
      <c r="BI549">
        <v>2</v>
      </c>
      <c r="BJ549" t="s">
        <v>233</v>
      </c>
      <c r="BM549">
        <v>500002</v>
      </c>
      <c r="BN549">
        <v>0</v>
      </c>
      <c r="BO549" t="s">
        <v>230</v>
      </c>
      <c r="BP549">
        <v>1</v>
      </c>
      <c r="BQ549">
        <v>12</v>
      </c>
      <c r="BR549">
        <v>0</v>
      </c>
      <c r="BS549">
        <v>1</v>
      </c>
      <c r="BT549">
        <v>1</v>
      </c>
      <c r="BU549">
        <v>1</v>
      </c>
      <c r="BV549">
        <v>1</v>
      </c>
      <c r="BW549">
        <v>1</v>
      </c>
      <c r="BX549">
        <v>1</v>
      </c>
      <c r="BY549" t="s">
        <v>3</v>
      </c>
      <c r="BZ549">
        <v>0</v>
      </c>
      <c r="CA549">
        <v>0</v>
      </c>
      <c r="CE549">
        <v>0</v>
      </c>
      <c r="CF549">
        <v>0</v>
      </c>
      <c r="CG549">
        <v>0</v>
      </c>
      <c r="CM549">
        <v>0</v>
      </c>
      <c r="CN549" t="s">
        <v>3</v>
      </c>
      <c r="CO549">
        <v>0</v>
      </c>
      <c r="CP549">
        <f t="shared" si="415"/>
        <v>5.96</v>
      </c>
      <c r="CQ549">
        <f t="shared" si="416"/>
        <v>5955.2916000000005</v>
      </c>
      <c r="CR549">
        <f t="shared" si="417"/>
        <v>0</v>
      </c>
      <c r="CS549">
        <f t="shared" si="418"/>
        <v>0</v>
      </c>
      <c r="CT549">
        <f t="shared" si="419"/>
        <v>0</v>
      </c>
      <c r="CU549">
        <f t="shared" si="420"/>
        <v>0</v>
      </c>
      <c r="CV549">
        <f t="shared" si="421"/>
        <v>0</v>
      </c>
      <c r="CW549">
        <f t="shared" si="422"/>
        <v>0</v>
      </c>
      <c r="CX549">
        <f t="shared" si="423"/>
        <v>19.399999999999999</v>
      </c>
      <c r="CY549">
        <f t="shared" si="424"/>
        <v>0</v>
      </c>
      <c r="CZ549">
        <f t="shared" si="425"/>
        <v>0</v>
      </c>
      <c r="DC549" t="s">
        <v>3</v>
      </c>
      <c r="DD549" t="s">
        <v>3</v>
      </c>
      <c r="DE549" t="s">
        <v>3</v>
      </c>
      <c r="DF549" t="s">
        <v>3</v>
      </c>
      <c r="DG549" t="s">
        <v>3</v>
      </c>
      <c r="DH549" t="s">
        <v>3</v>
      </c>
      <c r="DI549" t="s">
        <v>3</v>
      </c>
      <c r="DJ549" t="s">
        <v>3</v>
      </c>
      <c r="DK549" t="s">
        <v>3</v>
      </c>
      <c r="DL549" t="s">
        <v>3</v>
      </c>
      <c r="DM549" t="s">
        <v>3</v>
      </c>
      <c r="DN549">
        <v>0</v>
      </c>
      <c r="DO549">
        <v>0</v>
      </c>
      <c r="DP549">
        <v>1</v>
      </c>
      <c r="DQ549">
        <v>1</v>
      </c>
      <c r="DU549">
        <v>1010</v>
      </c>
      <c r="DV549" t="s">
        <v>232</v>
      </c>
      <c r="DW549" t="s">
        <v>232</v>
      </c>
      <c r="DX549">
        <v>1000</v>
      </c>
      <c r="DZ549" t="s">
        <v>3</v>
      </c>
      <c r="EA549" t="s">
        <v>3</v>
      </c>
      <c r="EB549" t="s">
        <v>3</v>
      </c>
      <c r="EC549" t="s">
        <v>3</v>
      </c>
      <c r="EE549">
        <v>29085444</v>
      </c>
      <c r="EF549">
        <v>12</v>
      </c>
      <c r="EG549" t="s">
        <v>32</v>
      </c>
      <c r="EH549">
        <v>0</v>
      </c>
      <c r="EI549" t="s">
        <v>3</v>
      </c>
      <c r="EJ549">
        <v>2</v>
      </c>
      <c r="EK549">
        <v>500002</v>
      </c>
      <c r="EL549" t="s">
        <v>33</v>
      </c>
      <c r="EM549" t="s">
        <v>34</v>
      </c>
      <c r="EO549" t="s">
        <v>3</v>
      </c>
      <c r="EQ549">
        <v>0</v>
      </c>
      <c r="ER549">
        <v>1998.42</v>
      </c>
      <c r="ES549">
        <v>1998.42</v>
      </c>
      <c r="ET549">
        <v>0</v>
      </c>
      <c r="EU549">
        <v>0</v>
      </c>
      <c r="EV549">
        <v>0</v>
      </c>
      <c r="EW549">
        <v>0</v>
      </c>
      <c r="EX549">
        <v>0</v>
      </c>
      <c r="FQ549">
        <v>0</v>
      </c>
      <c r="FR549">
        <f t="shared" si="426"/>
        <v>0</v>
      </c>
      <c r="FS549">
        <v>0</v>
      </c>
      <c r="FX549">
        <v>0</v>
      </c>
      <c r="FY549">
        <v>0</v>
      </c>
      <c r="GA549" t="s">
        <v>3</v>
      </c>
      <c r="GD549">
        <v>1</v>
      </c>
      <c r="GF549">
        <v>-1152774928</v>
      </c>
      <c r="GG549">
        <v>2</v>
      </c>
      <c r="GH549">
        <v>1</v>
      </c>
      <c r="GI549">
        <v>2</v>
      </c>
      <c r="GJ549">
        <v>0</v>
      </c>
      <c r="GK549">
        <v>0</v>
      </c>
      <c r="GL549">
        <f t="shared" si="427"/>
        <v>0</v>
      </c>
      <c r="GM549">
        <f t="shared" si="428"/>
        <v>5.96</v>
      </c>
      <c r="GN549">
        <f t="shared" si="429"/>
        <v>0</v>
      </c>
      <c r="GO549">
        <f t="shared" si="430"/>
        <v>5.96</v>
      </c>
      <c r="GP549">
        <f t="shared" si="431"/>
        <v>0</v>
      </c>
      <c r="GR549">
        <v>0</v>
      </c>
      <c r="GS549">
        <v>3</v>
      </c>
      <c r="GT549">
        <v>0</v>
      </c>
      <c r="GU549" t="s">
        <v>3</v>
      </c>
      <c r="GV549">
        <f t="shared" si="432"/>
        <v>0</v>
      </c>
      <c r="GW549">
        <v>1</v>
      </c>
      <c r="GX549">
        <f t="shared" si="433"/>
        <v>0</v>
      </c>
      <c r="HA549">
        <v>0</v>
      </c>
      <c r="HB549">
        <v>0</v>
      </c>
      <c r="HC549">
        <f t="shared" si="434"/>
        <v>0</v>
      </c>
      <c r="HE549" t="s">
        <v>3</v>
      </c>
      <c r="HF549" t="s">
        <v>3</v>
      </c>
      <c r="IK549">
        <v>0</v>
      </c>
    </row>
    <row r="550" spans="1:245">
      <c r="A550">
        <v>18</v>
      </c>
      <c r="B550">
        <v>1</v>
      </c>
      <c r="C550">
        <v>635</v>
      </c>
      <c r="E550" t="s">
        <v>268</v>
      </c>
      <c r="F550" t="s">
        <v>245</v>
      </c>
      <c r="G550" t="s">
        <v>246</v>
      </c>
      <c r="H550" t="s">
        <v>237</v>
      </c>
      <c r="I550">
        <f>I548*J550</f>
        <v>1</v>
      </c>
      <c r="J550">
        <v>100</v>
      </c>
      <c r="O550">
        <f t="shared" si="400"/>
        <v>76.47</v>
      </c>
      <c r="P550">
        <f t="shared" si="401"/>
        <v>76.47</v>
      </c>
      <c r="Q550">
        <f t="shared" si="402"/>
        <v>0</v>
      </c>
      <c r="R550">
        <f t="shared" si="403"/>
        <v>0</v>
      </c>
      <c r="S550">
        <f t="shared" si="404"/>
        <v>0</v>
      </c>
      <c r="T550">
        <f t="shared" si="405"/>
        <v>0</v>
      </c>
      <c r="U550">
        <f t="shared" si="406"/>
        <v>0</v>
      </c>
      <c r="V550">
        <f t="shared" si="407"/>
        <v>0</v>
      </c>
      <c r="W550">
        <f t="shared" si="408"/>
        <v>0.09</v>
      </c>
      <c r="X550">
        <f t="shared" si="409"/>
        <v>0</v>
      </c>
      <c r="Y550">
        <f t="shared" si="410"/>
        <v>0</v>
      </c>
      <c r="AA550">
        <v>36401907</v>
      </c>
      <c r="AB550">
        <f t="shared" si="411"/>
        <v>8.81</v>
      </c>
      <c r="AC550">
        <f t="shared" si="412"/>
        <v>8.81</v>
      </c>
      <c r="AD550">
        <f t="shared" si="437"/>
        <v>0</v>
      </c>
      <c r="AE550">
        <f t="shared" si="438"/>
        <v>0</v>
      </c>
      <c r="AF550">
        <f t="shared" si="438"/>
        <v>0</v>
      </c>
      <c r="AG550">
        <f t="shared" si="413"/>
        <v>0</v>
      </c>
      <c r="AH550">
        <f t="shared" si="439"/>
        <v>0</v>
      </c>
      <c r="AI550">
        <f t="shared" si="439"/>
        <v>0</v>
      </c>
      <c r="AJ550">
        <f t="shared" si="414"/>
        <v>0.09</v>
      </c>
      <c r="AK550">
        <v>8.81</v>
      </c>
      <c r="AL550">
        <v>8.81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0.09</v>
      </c>
      <c r="AT550">
        <v>0</v>
      </c>
      <c r="AU550">
        <v>0</v>
      </c>
      <c r="AV550">
        <v>1</v>
      </c>
      <c r="AW550">
        <v>1</v>
      </c>
      <c r="AZ550">
        <v>1</v>
      </c>
      <c r="BA550">
        <v>1</v>
      </c>
      <c r="BB550">
        <v>1</v>
      </c>
      <c r="BC550">
        <v>8.68</v>
      </c>
      <c r="BD550" t="s">
        <v>3</v>
      </c>
      <c r="BE550" t="s">
        <v>3</v>
      </c>
      <c r="BF550" t="s">
        <v>3</v>
      </c>
      <c r="BG550" t="s">
        <v>3</v>
      </c>
      <c r="BH550">
        <v>3</v>
      </c>
      <c r="BI550">
        <v>2</v>
      </c>
      <c r="BJ550" t="s">
        <v>247</v>
      </c>
      <c r="BM550">
        <v>500002</v>
      </c>
      <c r="BN550">
        <v>0</v>
      </c>
      <c r="BO550" t="s">
        <v>245</v>
      </c>
      <c r="BP550">
        <v>1</v>
      </c>
      <c r="BQ550">
        <v>12</v>
      </c>
      <c r="BR550">
        <v>0</v>
      </c>
      <c r="BS550">
        <v>1</v>
      </c>
      <c r="BT550">
        <v>1</v>
      </c>
      <c r="BU550">
        <v>1</v>
      </c>
      <c r="BV550">
        <v>1</v>
      </c>
      <c r="BW550">
        <v>1</v>
      </c>
      <c r="BX550">
        <v>1</v>
      </c>
      <c r="BY550" t="s">
        <v>3</v>
      </c>
      <c r="BZ550">
        <v>0</v>
      </c>
      <c r="CA550">
        <v>0</v>
      </c>
      <c r="CE550">
        <v>0</v>
      </c>
      <c r="CF550">
        <v>0</v>
      </c>
      <c r="CG550">
        <v>0</v>
      </c>
      <c r="CM550">
        <v>0</v>
      </c>
      <c r="CN550" t="s">
        <v>3</v>
      </c>
      <c r="CO550">
        <v>0</v>
      </c>
      <c r="CP550">
        <f t="shared" si="415"/>
        <v>76.47</v>
      </c>
      <c r="CQ550">
        <f t="shared" si="416"/>
        <v>76.470799999999997</v>
      </c>
      <c r="CR550">
        <f t="shared" si="417"/>
        <v>0</v>
      </c>
      <c r="CS550">
        <f t="shared" si="418"/>
        <v>0</v>
      </c>
      <c r="CT550">
        <f t="shared" si="419"/>
        <v>0</v>
      </c>
      <c r="CU550">
        <f t="shared" si="420"/>
        <v>0</v>
      </c>
      <c r="CV550">
        <f t="shared" si="421"/>
        <v>0</v>
      </c>
      <c r="CW550">
        <f t="shared" si="422"/>
        <v>0</v>
      </c>
      <c r="CX550">
        <f t="shared" si="423"/>
        <v>0.09</v>
      </c>
      <c r="CY550">
        <f t="shared" si="424"/>
        <v>0</v>
      </c>
      <c r="CZ550">
        <f t="shared" si="425"/>
        <v>0</v>
      </c>
      <c r="DC550" t="s">
        <v>3</v>
      </c>
      <c r="DD550" t="s">
        <v>3</v>
      </c>
      <c r="DE550" t="s">
        <v>3</v>
      </c>
      <c r="DF550" t="s">
        <v>3</v>
      </c>
      <c r="DG550" t="s">
        <v>3</v>
      </c>
      <c r="DH550" t="s">
        <v>3</v>
      </c>
      <c r="DI550" t="s">
        <v>3</v>
      </c>
      <c r="DJ550" t="s">
        <v>3</v>
      </c>
      <c r="DK550" t="s">
        <v>3</v>
      </c>
      <c r="DL550" t="s">
        <v>3</v>
      </c>
      <c r="DM550" t="s">
        <v>3</v>
      </c>
      <c r="DN550">
        <v>0</v>
      </c>
      <c r="DO550">
        <v>0</v>
      </c>
      <c r="DP550">
        <v>1</v>
      </c>
      <c r="DQ550">
        <v>1</v>
      </c>
      <c r="DU550">
        <v>1010</v>
      </c>
      <c r="DV550" t="s">
        <v>237</v>
      </c>
      <c r="DW550" t="s">
        <v>237</v>
      </c>
      <c r="DX550">
        <v>1</v>
      </c>
      <c r="DZ550" t="s">
        <v>3</v>
      </c>
      <c r="EA550" t="s">
        <v>3</v>
      </c>
      <c r="EB550" t="s">
        <v>3</v>
      </c>
      <c r="EC550" t="s">
        <v>3</v>
      </c>
      <c r="EE550">
        <v>29085444</v>
      </c>
      <c r="EF550">
        <v>12</v>
      </c>
      <c r="EG550" t="s">
        <v>32</v>
      </c>
      <c r="EH550">
        <v>0</v>
      </c>
      <c r="EI550" t="s">
        <v>3</v>
      </c>
      <c r="EJ550">
        <v>2</v>
      </c>
      <c r="EK550">
        <v>500002</v>
      </c>
      <c r="EL550" t="s">
        <v>33</v>
      </c>
      <c r="EM550" t="s">
        <v>34</v>
      </c>
      <c r="EO550" t="s">
        <v>3</v>
      </c>
      <c r="EQ550">
        <v>0</v>
      </c>
      <c r="ER550">
        <v>8.81</v>
      </c>
      <c r="ES550">
        <v>8.81</v>
      </c>
      <c r="ET550">
        <v>0</v>
      </c>
      <c r="EU550">
        <v>0</v>
      </c>
      <c r="EV550">
        <v>0</v>
      </c>
      <c r="EW550">
        <v>0</v>
      </c>
      <c r="EX550">
        <v>0</v>
      </c>
      <c r="FQ550">
        <v>0</v>
      </c>
      <c r="FR550">
        <f t="shared" si="426"/>
        <v>0</v>
      </c>
      <c r="FS550">
        <v>0</v>
      </c>
      <c r="FX550">
        <v>0</v>
      </c>
      <c r="FY550">
        <v>0</v>
      </c>
      <c r="GA550" t="s">
        <v>3</v>
      </c>
      <c r="GD550">
        <v>1</v>
      </c>
      <c r="GF550">
        <v>-1190793685</v>
      </c>
      <c r="GG550">
        <v>2</v>
      </c>
      <c r="GH550">
        <v>1</v>
      </c>
      <c r="GI550">
        <v>2</v>
      </c>
      <c r="GJ550">
        <v>0</v>
      </c>
      <c r="GK550">
        <v>0</v>
      </c>
      <c r="GL550">
        <f t="shared" si="427"/>
        <v>0</v>
      </c>
      <c r="GM550">
        <f t="shared" si="428"/>
        <v>76.47</v>
      </c>
      <c r="GN550">
        <f t="shared" si="429"/>
        <v>0</v>
      </c>
      <c r="GO550">
        <f t="shared" si="430"/>
        <v>76.47</v>
      </c>
      <c r="GP550">
        <f t="shared" si="431"/>
        <v>0</v>
      </c>
      <c r="GR550">
        <v>0</v>
      </c>
      <c r="GS550">
        <v>3</v>
      </c>
      <c r="GT550">
        <v>0</v>
      </c>
      <c r="GU550" t="s">
        <v>3</v>
      </c>
      <c r="GV550">
        <f t="shared" si="432"/>
        <v>0</v>
      </c>
      <c r="GW550">
        <v>1</v>
      </c>
      <c r="GX550">
        <f t="shared" si="433"/>
        <v>0</v>
      </c>
      <c r="HA550">
        <v>0</v>
      </c>
      <c r="HB550">
        <v>0</v>
      </c>
      <c r="HC550">
        <f t="shared" si="434"/>
        <v>0</v>
      </c>
      <c r="HE550" t="s">
        <v>3</v>
      </c>
      <c r="HF550" t="s">
        <v>3</v>
      </c>
      <c r="IK550">
        <v>0</v>
      </c>
    </row>
    <row r="551" spans="1:245">
      <c r="A551">
        <v>17</v>
      </c>
      <c r="B551">
        <v>1</v>
      </c>
      <c r="C551">
        <f>ROW(SmtRes!A656)</f>
        <v>656</v>
      </c>
      <c r="D551">
        <f>ROW(EtalonRes!A634)</f>
        <v>634</v>
      </c>
      <c r="E551" t="s">
        <v>253</v>
      </c>
      <c r="F551" t="s">
        <v>249</v>
      </c>
      <c r="G551" t="s">
        <v>250</v>
      </c>
      <c r="H551" t="s">
        <v>251</v>
      </c>
      <c r="I551">
        <f>ROUND(14.3/100,9)</f>
        <v>0.14299999999999999</v>
      </c>
      <c r="J551">
        <v>0</v>
      </c>
      <c r="O551">
        <f t="shared" si="400"/>
        <v>9771.1299999999992</v>
      </c>
      <c r="P551">
        <f t="shared" si="401"/>
        <v>4927.2299999999996</v>
      </c>
      <c r="Q551">
        <f t="shared" si="402"/>
        <v>23.11</v>
      </c>
      <c r="R551">
        <f t="shared" si="403"/>
        <v>0</v>
      </c>
      <c r="S551">
        <f t="shared" si="404"/>
        <v>4820.79</v>
      </c>
      <c r="T551">
        <f t="shared" si="405"/>
        <v>0</v>
      </c>
      <c r="U551">
        <f t="shared" si="406"/>
        <v>15.951649999999999</v>
      </c>
      <c r="V551">
        <f t="shared" si="407"/>
        <v>0</v>
      </c>
      <c r="W551">
        <f t="shared" si="408"/>
        <v>0</v>
      </c>
      <c r="X551">
        <f t="shared" si="409"/>
        <v>4338.71</v>
      </c>
      <c r="Y551">
        <f t="shared" si="410"/>
        <v>2072.94</v>
      </c>
      <c r="AA551">
        <v>36401907</v>
      </c>
      <c r="AB551">
        <f t="shared" si="411"/>
        <v>6621.29</v>
      </c>
      <c r="AC551">
        <f t="shared" si="412"/>
        <v>5584.47</v>
      </c>
      <c r="AD551">
        <f>ROUND(((((ET551*1.25))-((EU551*1.25)))+AE551),2)</f>
        <v>25.06</v>
      </c>
      <c r="AE551">
        <f>ROUND(((EU551*1.25)),2)</f>
        <v>0</v>
      </c>
      <c r="AF551">
        <f>ROUND(((EV551*1.15)),2)</f>
        <v>1011.76</v>
      </c>
      <c r="AG551">
        <f t="shared" si="413"/>
        <v>0</v>
      </c>
      <c r="AH551">
        <f>((EW551*1.15))</f>
        <v>111.55</v>
      </c>
      <c r="AI551">
        <f>((EX551*1.25))</f>
        <v>0</v>
      </c>
      <c r="AJ551">
        <f t="shared" si="414"/>
        <v>0</v>
      </c>
      <c r="AK551">
        <v>6484.31</v>
      </c>
      <c r="AL551">
        <v>5584.47</v>
      </c>
      <c r="AM551">
        <v>20.05</v>
      </c>
      <c r="AN551">
        <v>0</v>
      </c>
      <c r="AO551">
        <v>879.79</v>
      </c>
      <c r="AP551">
        <v>0</v>
      </c>
      <c r="AQ551">
        <v>97</v>
      </c>
      <c r="AR551">
        <v>0</v>
      </c>
      <c r="AS551">
        <v>0</v>
      </c>
      <c r="AT551">
        <v>90</v>
      </c>
      <c r="AU551">
        <v>43</v>
      </c>
      <c r="AV551">
        <v>1</v>
      </c>
      <c r="AW551">
        <v>1</v>
      </c>
      <c r="AZ551">
        <v>1</v>
      </c>
      <c r="BA551">
        <v>33.32</v>
      </c>
      <c r="BB551">
        <v>6.45</v>
      </c>
      <c r="BC551">
        <v>6.17</v>
      </c>
      <c r="BD551" t="s">
        <v>3</v>
      </c>
      <c r="BE551" t="s">
        <v>3</v>
      </c>
      <c r="BF551" t="s">
        <v>3</v>
      </c>
      <c r="BG551" t="s">
        <v>3</v>
      </c>
      <c r="BH551">
        <v>0</v>
      </c>
      <c r="BI551">
        <v>1</v>
      </c>
      <c r="BJ551" t="s">
        <v>252</v>
      </c>
      <c r="BM551">
        <v>10001</v>
      </c>
      <c r="BN551">
        <v>0</v>
      </c>
      <c r="BO551" t="s">
        <v>249</v>
      </c>
      <c r="BP551">
        <v>1</v>
      </c>
      <c r="BQ551">
        <v>2</v>
      </c>
      <c r="BR551">
        <v>0</v>
      </c>
      <c r="BS551">
        <v>33.32</v>
      </c>
      <c r="BT551">
        <v>1</v>
      </c>
      <c r="BU551">
        <v>1</v>
      </c>
      <c r="BV551">
        <v>1</v>
      </c>
      <c r="BW551">
        <v>1</v>
      </c>
      <c r="BX551">
        <v>1</v>
      </c>
      <c r="BY551" t="s">
        <v>3</v>
      </c>
      <c r="BZ551">
        <v>118</v>
      </c>
      <c r="CA551">
        <v>63</v>
      </c>
      <c r="CE551">
        <v>0</v>
      </c>
      <c r="CF551">
        <v>0</v>
      </c>
      <c r="CG551">
        <v>0</v>
      </c>
      <c r="CM551">
        <v>0</v>
      </c>
      <c r="CN551" t="s">
        <v>904</v>
      </c>
      <c r="CO551">
        <v>0</v>
      </c>
      <c r="CP551">
        <f t="shared" si="415"/>
        <v>9771.1299999999992</v>
      </c>
      <c r="CQ551">
        <f t="shared" si="416"/>
        <v>34456.179900000003</v>
      </c>
      <c r="CR551">
        <f t="shared" si="417"/>
        <v>161.637</v>
      </c>
      <c r="CS551">
        <f t="shared" si="418"/>
        <v>0</v>
      </c>
      <c r="CT551">
        <f t="shared" si="419"/>
        <v>33711.843200000003</v>
      </c>
      <c r="CU551">
        <f t="shared" si="420"/>
        <v>0</v>
      </c>
      <c r="CV551">
        <f t="shared" si="421"/>
        <v>111.55</v>
      </c>
      <c r="CW551">
        <f t="shared" si="422"/>
        <v>0</v>
      </c>
      <c r="CX551">
        <f t="shared" si="423"/>
        <v>0</v>
      </c>
      <c r="CY551">
        <f t="shared" si="424"/>
        <v>4338.7109999999993</v>
      </c>
      <c r="CZ551">
        <f t="shared" si="425"/>
        <v>2072.9396999999999</v>
      </c>
      <c r="DC551" t="s">
        <v>3</v>
      </c>
      <c r="DD551" t="s">
        <v>3</v>
      </c>
      <c r="DE551" t="s">
        <v>133</v>
      </c>
      <c r="DF551" t="s">
        <v>133</v>
      </c>
      <c r="DG551" t="s">
        <v>134</v>
      </c>
      <c r="DH551" t="s">
        <v>3</v>
      </c>
      <c r="DI551" t="s">
        <v>134</v>
      </c>
      <c r="DJ551" t="s">
        <v>133</v>
      </c>
      <c r="DK551" t="s">
        <v>3</v>
      </c>
      <c r="DL551" t="s">
        <v>3</v>
      </c>
      <c r="DM551" t="s">
        <v>3</v>
      </c>
      <c r="DN551">
        <v>0</v>
      </c>
      <c r="DO551">
        <v>0</v>
      </c>
      <c r="DP551">
        <v>1</v>
      </c>
      <c r="DQ551">
        <v>1</v>
      </c>
      <c r="DU551">
        <v>1005</v>
      </c>
      <c r="DV551" t="s">
        <v>251</v>
      </c>
      <c r="DW551" t="s">
        <v>251</v>
      </c>
      <c r="DX551">
        <v>100</v>
      </c>
      <c r="DZ551" t="s">
        <v>3</v>
      </c>
      <c r="EA551" t="s">
        <v>3</v>
      </c>
      <c r="EB551" t="s">
        <v>3</v>
      </c>
      <c r="EC551" t="s">
        <v>3</v>
      </c>
      <c r="EE551">
        <v>29085510</v>
      </c>
      <c r="EF551">
        <v>2</v>
      </c>
      <c r="EG551" t="s">
        <v>135</v>
      </c>
      <c r="EH551">
        <v>0</v>
      </c>
      <c r="EI551" t="s">
        <v>3</v>
      </c>
      <c r="EJ551">
        <v>1</v>
      </c>
      <c r="EK551">
        <v>10001</v>
      </c>
      <c r="EL551" t="s">
        <v>136</v>
      </c>
      <c r="EM551" t="s">
        <v>137</v>
      </c>
      <c r="EO551" t="s">
        <v>138</v>
      </c>
      <c r="EQ551">
        <v>0</v>
      </c>
      <c r="ER551">
        <v>6484.31</v>
      </c>
      <c r="ES551">
        <v>5584.47</v>
      </c>
      <c r="ET551">
        <v>20.05</v>
      </c>
      <c r="EU551">
        <v>0</v>
      </c>
      <c r="EV551">
        <v>879.79</v>
      </c>
      <c r="EW551">
        <v>97</v>
      </c>
      <c r="EX551">
        <v>0</v>
      </c>
      <c r="EY551">
        <v>0</v>
      </c>
      <c r="FQ551">
        <v>0</v>
      </c>
      <c r="FR551">
        <f t="shared" si="426"/>
        <v>0</v>
      </c>
      <c r="FS551">
        <v>0</v>
      </c>
      <c r="FT551" t="s">
        <v>139</v>
      </c>
      <c r="FU551" t="s">
        <v>25</v>
      </c>
      <c r="FV551" t="s">
        <v>25</v>
      </c>
      <c r="FW551" t="s">
        <v>26</v>
      </c>
      <c r="FX551">
        <v>106.2</v>
      </c>
      <c r="FY551">
        <v>53.55</v>
      </c>
      <c r="GA551" t="s">
        <v>3</v>
      </c>
      <c r="GD551">
        <v>1</v>
      </c>
      <c r="GF551">
        <v>1466030338</v>
      </c>
      <c r="GG551">
        <v>2</v>
      </c>
      <c r="GH551">
        <v>1</v>
      </c>
      <c r="GI551">
        <v>2</v>
      </c>
      <c r="GJ551">
        <v>0</v>
      </c>
      <c r="GK551">
        <v>0</v>
      </c>
      <c r="GL551">
        <f t="shared" si="427"/>
        <v>0</v>
      </c>
      <c r="GM551">
        <f t="shared" si="428"/>
        <v>16182.78</v>
      </c>
      <c r="GN551">
        <f t="shared" si="429"/>
        <v>16182.78</v>
      </c>
      <c r="GO551">
        <f t="shared" si="430"/>
        <v>0</v>
      </c>
      <c r="GP551">
        <f t="shared" si="431"/>
        <v>0</v>
      </c>
      <c r="GR551">
        <v>0</v>
      </c>
      <c r="GS551">
        <v>3</v>
      </c>
      <c r="GT551">
        <v>0</v>
      </c>
      <c r="GU551" t="s">
        <v>3</v>
      </c>
      <c r="GV551">
        <f t="shared" si="432"/>
        <v>0</v>
      </c>
      <c r="GW551">
        <v>1</v>
      </c>
      <c r="GX551">
        <f t="shared" si="433"/>
        <v>0</v>
      </c>
      <c r="HA551">
        <v>0</v>
      </c>
      <c r="HB551">
        <v>0</v>
      </c>
      <c r="HC551">
        <f t="shared" si="434"/>
        <v>0</v>
      </c>
      <c r="HE551" t="s">
        <v>3</v>
      </c>
      <c r="HF551" t="s">
        <v>3</v>
      </c>
      <c r="IK551">
        <v>0</v>
      </c>
    </row>
    <row r="552" spans="1:245">
      <c r="A552">
        <v>17</v>
      </c>
      <c r="B552">
        <v>1</v>
      </c>
      <c r="C552">
        <f>ROW(SmtRes!A667)</f>
        <v>667</v>
      </c>
      <c r="D552">
        <f>ROW(EtalonRes!A644)</f>
        <v>644</v>
      </c>
      <c r="E552" t="s">
        <v>269</v>
      </c>
      <c r="F552" t="s">
        <v>254</v>
      </c>
      <c r="G552" t="s">
        <v>255</v>
      </c>
      <c r="H552" t="s">
        <v>58</v>
      </c>
      <c r="I552">
        <f>ROUND(6/100,9)</f>
        <v>0.06</v>
      </c>
      <c r="J552">
        <v>0</v>
      </c>
      <c r="O552">
        <f t="shared" si="400"/>
        <v>1627.91</v>
      </c>
      <c r="P552">
        <f t="shared" si="401"/>
        <v>112.25</v>
      </c>
      <c r="Q552">
        <f t="shared" si="402"/>
        <v>114.72</v>
      </c>
      <c r="R552">
        <f t="shared" si="403"/>
        <v>23.75</v>
      </c>
      <c r="S552">
        <f t="shared" si="404"/>
        <v>1400.94</v>
      </c>
      <c r="T552">
        <f t="shared" si="405"/>
        <v>0</v>
      </c>
      <c r="U552">
        <f t="shared" si="406"/>
        <v>4.2383999999999995</v>
      </c>
      <c r="V552">
        <f t="shared" si="407"/>
        <v>5.28E-2</v>
      </c>
      <c r="W552">
        <f t="shared" si="408"/>
        <v>0</v>
      </c>
      <c r="X552">
        <f t="shared" si="409"/>
        <v>1154</v>
      </c>
      <c r="Y552">
        <f t="shared" si="410"/>
        <v>740.84</v>
      </c>
      <c r="AA552">
        <v>36401907</v>
      </c>
      <c r="AB552">
        <f t="shared" si="411"/>
        <v>1442.38</v>
      </c>
      <c r="AC552">
        <f t="shared" si="412"/>
        <v>515.36</v>
      </c>
      <c r="AD552">
        <f>ROUND((((ET552)-(EU552))+AE552),2)</f>
        <v>226.27</v>
      </c>
      <c r="AE552">
        <f>ROUND((EU552),2)</f>
        <v>11.88</v>
      </c>
      <c r="AF552">
        <f>ROUND((EV552),2)</f>
        <v>700.75</v>
      </c>
      <c r="AG552">
        <f t="shared" si="413"/>
        <v>0</v>
      </c>
      <c r="AH552">
        <f>(EW552)</f>
        <v>70.64</v>
      </c>
      <c r="AI552">
        <f>(EX552)</f>
        <v>0.88</v>
      </c>
      <c r="AJ552">
        <f t="shared" si="414"/>
        <v>0</v>
      </c>
      <c r="AK552">
        <v>1442.38</v>
      </c>
      <c r="AL552">
        <v>515.36</v>
      </c>
      <c r="AM552">
        <v>226.27</v>
      </c>
      <c r="AN552">
        <v>11.88</v>
      </c>
      <c r="AO552">
        <v>700.75</v>
      </c>
      <c r="AP552">
        <v>0</v>
      </c>
      <c r="AQ552">
        <v>70.64</v>
      </c>
      <c r="AR552">
        <v>0.88</v>
      </c>
      <c r="AS552">
        <v>0</v>
      </c>
      <c r="AT552">
        <v>81</v>
      </c>
      <c r="AU552">
        <v>52</v>
      </c>
      <c r="AV552">
        <v>1</v>
      </c>
      <c r="AW552">
        <v>1</v>
      </c>
      <c r="AZ552">
        <v>1</v>
      </c>
      <c r="BA552">
        <v>33.32</v>
      </c>
      <c r="BB552">
        <v>8.4499999999999993</v>
      </c>
      <c r="BC552">
        <v>3.63</v>
      </c>
      <c r="BD552" t="s">
        <v>3</v>
      </c>
      <c r="BE552" t="s">
        <v>3</v>
      </c>
      <c r="BF552" t="s">
        <v>3</v>
      </c>
      <c r="BG552" t="s">
        <v>3</v>
      </c>
      <c r="BH552">
        <v>0</v>
      </c>
      <c r="BI552">
        <v>2</v>
      </c>
      <c r="BJ552" t="s">
        <v>256</v>
      </c>
      <c r="BM552">
        <v>108001</v>
      </c>
      <c r="BN552">
        <v>0</v>
      </c>
      <c r="BO552" t="s">
        <v>254</v>
      </c>
      <c r="BP552">
        <v>1</v>
      </c>
      <c r="BQ552">
        <v>3</v>
      </c>
      <c r="BR552">
        <v>0</v>
      </c>
      <c r="BS552">
        <v>33.32</v>
      </c>
      <c r="BT552">
        <v>1</v>
      </c>
      <c r="BU552">
        <v>1</v>
      </c>
      <c r="BV552">
        <v>1</v>
      </c>
      <c r="BW552">
        <v>1</v>
      </c>
      <c r="BX552">
        <v>1</v>
      </c>
      <c r="BY552" t="s">
        <v>3</v>
      </c>
      <c r="BZ552">
        <v>95</v>
      </c>
      <c r="CA552">
        <v>65</v>
      </c>
      <c r="CE552">
        <v>0</v>
      </c>
      <c r="CF552">
        <v>0</v>
      </c>
      <c r="CG552">
        <v>0</v>
      </c>
      <c r="CM552">
        <v>0</v>
      </c>
      <c r="CN552" t="s">
        <v>3</v>
      </c>
      <c r="CO552">
        <v>0</v>
      </c>
      <c r="CP552">
        <f t="shared" si="415"/>
        <v>1627.91</v>
      </c>
      <c r="CQ552">
        <f t="shared" si="416"/>
        <v>1870.7567999999999</v>
      </c>
      <c r="CR552">
        <f t="shared" si="417"/>
        <v>1911.9814999999999</v>
      </c>
      <c r="CS552">
        <f t="shared" si="418"/>
        <v>395.84160000000003</v>
      </c>
      <c r="CT552">
        <f t="shared" si="419"/>
        <v>23348.99</v>
      </c>
      <c r="CU552">
        <f t="shared" si="420"/>
        <v>0</v>
      </c>
      <c r="CV552">
        <f t="shared" si="421"/>
        <v>70.64</v>
      </c>
      <c r="CW552">
        <f t="shared" si="422"/>
        <v>0.88</v>
      </c>
      <c r="CX552">
        <f t="shared" si="423"/>
        <v>0</v>
      </c>
      <c r="CY552">
        <f t="shared" si="424"/>
        <v>1153.9989</v>
      </c>
      <c r="CZ552">
        <f t="shared" si="425"/>
        <v>740.83879999999999</v>
      </c>
      <c r="DC552" t="s">
        <v>3</v>
      </c>
      <c r="DD552" t="s">
        <v>3</v>
      </c>
      <c r="DE552" t="s">
        <v>3</v>
      </c>
      <c r="DF552" t="s">
        <v>3</v>
      </c>
      <c r="DG552" t="s">
        <v>3</v>
      </c>
      <c r="DH552" t="s">
        <v>3</v>
      </c>
      <c r="DI552" t="s">
        <v>3</v>
      </c>
      <c r="DJ552" t="s">
        <v>3</v>
      </c>
      <c r="DK552" t="s">
        <v>3</v>
      </c>
      <c r="DL552" t="s">
        <v>3</v>
      </c>
      <c r="DM552" t="s">
        <v>3</v>
      </c>
      <c r="DN552">
        <v>0</v>
      </c>
      <c r="DO552">
        <v>0</v>
      </c>
      <c r="DP552">
        <v>1</v>
      </c>
      <c r="DQ552">
        <v>1</v>
      </c>
      <c r="DU552">
        <v>1010</v>
      </c>
      <c r="DV552" t="s">
        <v>58</v>
      </c>
      <c r="DW552" t="s">
        <v>58</v>
      </c>
      <c r="DX552">
        <v>100</v>
      </c>
      <c r="DZ552" t="s">
        <v>3</v>
      </c>
      <c r="EA552" t="s">
        <v>3</v>
      </c>
      <c r="EB552" t="s">
        <v>3</v>
      </c>
      <c r="EC552" t="s">
        <v>3</v>
      </c>
      <c r="EE552">
        <v>29085386</v>
      </c>
      <c r="EF552">
        <v>3</v>
      </c>
      <c r="EG552" t="s">
        <v>226</v>
      </c>
      <c r="EH552">
        <v>0</v>
      </c>
      <c r="EI552" t="s">
        <v>3</v>
      </c>
      <c r="EJ552">
        <v>2</v>
      </c>
      <c r="EK552">
        <v>108001</v>
      </c>
      <c r="EL552" t="s">
        <v>227</v>
      </c>
      <c r="EM552" t="s">
        <v>228</v>
      </c>
      <c r="EO552" t="s">
        <v>3</v>
      </c>
      <c r="EQ552">
        <v>0</v>
      </c>
      <c r="ER552">
        <v>1442.38</v>
      </c>
      <c r="ES552">
        <v>515.36</v>
      </c>
      <c r="ET552">
        <v>226.27</v>
      </c>
      <c r="EU552">
        <v>11.88</v>
      </c>
      <c r="EV552">
        <v>700.75</v>
      </c>
      <c r="EW552">
        <v>70.64</v>
      </c>
      <c r="EX552">
        <v>0.88</v>
      </c>
      <c r="EY552">
        <v>0</v>
      </c>
      <c r="FQ552">
        <v>0</v>
      </c>
      <c r="FR552">
        <f t="shared" si="426"/>
        <v>0</v>
      </c>
      <c r="FS552">
        <v>0</v>
      </c>
      <c r="FV552" t="s">
        <v>25</v>
      </c>
      <c r="FW552" t="s">
        <v>26</v>
      </c>
      <c r="FX552">
        <v>95</v>
      </c>
      <c r="FY552">
        <v>65</v>
      </c>
      <c r="GA552" t="s">
        <v>3</v>
      </c>
      <c r="GD552">
        <v>1</v>
      </c>
      <c r="GF552">
        <v>232893932</v>
      </c>
      <c r="GG552">
        <v>2</v>
      </c>
      <c r="GH552">
        <v>1</v>
      </c>
      <c r="GI552">
        <v>2</v>
      </c>
      <c r="GJ552">
        <v>0</v>
      </c>
      <c r="GK552">
        <v>0</v>
      </c>
      <c r="GL552">
        <f t="shared" si="427"/>
        <v>0</v>
      </c>
      <c r="GM552">
        <f t="shared" si="428"/>
        <v>3522.75</v>
      </c>
      <c r="GN552">
        <f t="shared" si="429"/>
        <v>0</v>
      </c>
      <c r="GO552">
        <f t="shared" si="430"/>
        <v>3522.75</v>
      </c>
      <c r="GP552">
        <f t="shared" si="431"/>
        <v>0</v>
      </c>
      <c r="GR552">
        <v>0</v>
      </c>
      <c r="GS552">
        <v>3</v>
      </c>
      <c r="GT552">
        <v>0</v>
      </c>
      <c r="GU552" t="s">
        <v>3</v>
      </c>
      <c r="GV552">
        <f t="shared" si="432"/>
        <v>0</v>
      </c>
      <c r="GW552">
        <v>1</v>
      </c>
      <c r="GX552">
        <f t="shared" si="433"/>
        <v>0</v>
      </c>
      <c r="HA552">
        <v>0</v>
      </c>
      <c r="HB552">
        <v>0</v>
      </c>
      <c r="HC552">
        <f t="shared" si="434"/>
        <v>0</v>
      </c>
      <c r="HE552" t="s">
        <v>3</v>
      </c>
      <c r="HF552" t="s">
        <v>3</v>
      </c>
      <c r="IK552">
        <v>0</v>
      </c>
    </row>
    <row r="553" spans="1:245">
      <c r="A553">
        <v>18</v>
      </c>
      <c r="B553">
        <v>1</v>
      </c>
      <c r="C553">
        <v>666</v>
      </c>
      <c r="E553" t="s">
        <v>270</v>
      </c>
      <c r="F553" t="s">
        <v>258</v>
      </c>
      <c r="G553" t="s">
        <v>259</v>
      </c>
      <c r="H553" t="s">
        <v>237</v>
      </c>
      <c r="I553">
        <f>I552*J553</f>
        <v>6</v>
      </c>
      <c r="J553">
        <v>100</v>
      </c>
      <c r="O553">
        <f t="shared" si="400"/>
        <v>326.17</v>
      </c>
      <c r="P553">
        <f t="shared" si="401"/>
        <v>326.17</v>
      </c>
      <c r="Q553">
        <f t="shared" si="402"/>
        <v>0</v>
      </c>
      <c r="R553">
        <f t="shared" si="403"/>
        <v>0</v>
      </c>
      <c r="S553">
        <f t="shared" si="404"/>
        <v>0</v>
      </c>
      <c r="T553">
        <f t="shared" si="405"/>
        <v>0</v>
      </c>
      <c r="U553">
        <f t="shared" si="406"/>
        <v>0</v>
      </c>
      <c r="V553">
        <f t="shared" si="407"/>
        <v>0</v>
      </c>
      <c r="W553">
        <f t="shared" si="408"/>
        <v>1.74</v>
      </c>
      <c r="X553">
        <f t="shared" si="409"/>
        <v>0</v>
      </c>
      <c r="Y553">
        <f t="shared" si="410"/>
        <v>0</v>
      </c>
      <c r="AA553">
        <v>36401907</v>
      </c>
      <c r="AB553">
        <f t="shared" si="411"/>
        <v>15.27</v>
      </c>
      <c r="AC553">
        <f t="shared" si="412"/>
        <v>15.27</v>
      </c>
      <c r="AD553">
        <f>ROUND((((ET553)-(EU553))+AE553),2)</f>
        <v>0</v>
      </c>
      <c r="AE553">
        <f>ROUND((EU553),2)</f>
        <v>0</v>
      </c>
      <c r="AF553">
        <f>ROUND((EV553),2)</f>
        <v>0</v>
      </c>
      <c r="AG553">
        <f t="shared" si="413"/>
        <v>0</v>
      </c>
      <c r="AH553">
        <f>(EW553)</f>
        <v>0</v>
      </c>
      <c r="AI553">
        <f>(EX553)</f>
        <v>0</v>
      </c>
      <c r="AJ553">
        <f t="shared" si="414"/>
        <v>0.28999999999999998</v>
      </c>
      <c r="AK553">
        <v>15.27</v>
      </c>
      <c r="AL553">
        <v>15.27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0.28999999999999998</v>
      </c>
      <c r="AT553">
        <v>0</v>
      </c>
      <c r="AU553">
        <v>0</v>
      </c>
      <c r="AV553">
        <v>1</v>
      </c>
      <c r="AW553">
        <v>1</v>
      </c>
      <c r="AZ553">
        <v>1</v>
      </c>
      <c r="BA553">
        <v>1</v>
      </c>
      <c r="BB553">
        <v>1</v>
      </c>
      <c r="BC553">
        <v>3.56</v>
      </c>
      <c r="BD553" t="s">
        <v>3</v>
      </c>
      <c r="BE553" t="s">
        <v>3</v>
      </c>
      <c r="BF553" t="s">
        <v>3</v>
      </c>
      <c r="BG553" t="s">
        <v>3</v>
      </c>
      <c r="BH553">
        <v>3</v>
      </c>
      <c r="BI553">
        <v>2</v>
      </c>
      <c r="BJ553" t="s">
        <v>260</v>
      </c>
      <c r="BM553">
        <v>500002</v>
      </c>
      <c r="BN553">
        <v>0</v>
      </c>
      <c r="BO553" t="s">
        <v>258</v>
      </c>
      <c r="BP553">
        <v>1</v>
      </c>
      <c r="BQ553">
        <v>12</v>
      </c>
      <c r="BR553">
        <v>0</v>
      </c>
      <c r="BS553">
        <v>1</v>
      </c>
      <c r="BT553">
        <v>1</v>
      </c>
      <c r="BU553">
        <v>1</v>
      </c>
      <c r="BV553">
        <v>1</v>
      </c>
      <c r="BW553">
        <v>1</v>
      </c>
      <c r="BX553">
        <v>1</v>
      </c>
      <c r="BY553" t="s">
        <v>3</v>
      </c>
      <c r="BZ553">
        <v>0</v>
      </c>
      <c r="CA553">
        <v>0</v>
      </c>
      <c r="CE553">
        <v>0</v>
      </c>
      <c r="CF553">
        <v>0</v>
      </c>
      <c r="CG553">
        <v>0</v>
      </c>
      <c r="CM553">
        <v>0</v>
      </c>
      <c r="CN553" t="s">
        <v>3</v>
      </c>
      <c r="CO553">
        <v>0</v>
      </c>
      <c r="CP553">
        <f t="shared" si="415"/>
        <v>326.17</v>
      </c>
      <c r="CQ553">
        <f t="shared" si="416"/>
        <v>54.361199999999997</v>
      </c>
      <c r="CR553">
        <f t="shared" si="417"/>
        <v>0</v>
      </c>
      <c r="CS553">
        <f t="shared" si="418"/>
        <v>0</v>
      </c>
      <c r="CT553">
        <f t="shared" si="419"/>
        <v>0</v>
      </c>
      <c r="CU553">
        <f t="shared" si="420"/>
        <v>0</v>
      </c>
      <c r="CV553">
        <f t="shared" si="421"/>
        <v>0</v>
      </c>
      <c r="CW553">
        <f t="shared" si="422"/>
        <v>0</v>
      </c>
      <c r="CX553">
        <f t="shared" si="423"/>
        <v>0.28999999999999998</v>
      </c>
      <c r="CY553">
        <f t="shared" si="424"/>
        <v>0</v>
      </c>
      <c r="CZ553">
        <f t="shared" si="425"/>
        <v>0</v>
      </c>
      <c r="DC553" t="s">
        <v>3</v>
      </c>
      <c r="DD553" t="s">
        <v>3</v>
      </c>
      <c r="DE553" t="s">
        <v>3</v>
      </c>
      <c r="DF553" t="s">
        <v>3</v>
      </c>
      <c r="DG553" t="s">
        <v>3</v>
      </c>
      <c r="DH553" t="s">
        <v>3</v>
      </c>
      <c r="DI553" t="s">
        <v>3</v>
      </c>
      <c r="DJ553" t="s">
        <v>3</v>
      </c>
      <c r="DK553" t="s">
        <v>3</v>
      </c>
      <c r="DL553" t="s">
        <v>3</v>
      </c>
      <c r="DM553" t="s">
        <v>3</v>
      </c>
      <c r="DN553">
        <v>0</v>
      </c>
      <c r="DO553">
        <v>0</v>
      </c>
      <c r="DP553">
        <v>1</v>
      </c>
      <c r="DQ553">
        <v>1</v>
      </c>
      <c r="DU553">
        <v>1010</v>
      </c>
      <c r="DV553" t="s">
        <v>237</v>
      </c>
      <c r="DW553" t="s">
        <v>237</v>
      </c>
      <c r="DX553">
        <v>1</v>
      </c>
      <c r="DZ553" t="s">
        <v>3</v>
      </c>
      <c r="EA553" t="s">
        <v>3</v>
      </c>
      <c r="EB553" t="s">
        <v>3</v>
      </c>
      <c r="EC553" t="s">
        <v>3</v>
      </c>
      <c r="EE553">
        <v>29085444</v>
      </c>
      <c r="EF553">
        <v>12</v>
      </c>
      <c r="EG553" t="s">
        <v>32</v>
      </c>
      <c r="EH553">
        <v>0</v>
      </c>
      <c r="EI553" t="s">
        <v>3</v>
      </c>
      <c r="EJ553">
        <v>2</v>
      </c>
      <c r="EK553">
        <v>500002</v>
      </c>
      <c r="EL553" t="s">
        <v>33</v>
      </c>
      <c r="EM553" t="s">
        <v>34</v>
      </c>
      <c r="EO553" t="s">
        <v>3</v>
      </c>
      <c r="EQ553">
        <v>0</v>
      </c>
      <c r="ER553">
        <v>15.27</v>
      </c>
      <c r="ES553">
        <v>15.27</v>
      </c>
      <c r="ET553">
        <v>0</v>
      </c>
      <c r="EU553">
        <v>0</v>
      </c>
      <c r="EV553">
        <v>0</v>
      </c>
      <c r="EW553">
        <v>0</v>
      </c>
      <c r="EX553">
        <v>0</v>
      </c>
      <c r="FQ553">
        <v>0</v>
      </c>
      <c r="FR553">
        <f t="shared" si="426"/>
        <v>0</v>
      </c>
      <c r="FS553">
        <v>0</v>
      </c>
      <c r="FX553">
        <v>0</v>
      </c>
      <c r="FY553">
        <v>0</v>
      </c>
      <c r="GA553" t="s">
        <v>3</v>
      </c>
      <c r="GD553">
        <v>1</v>
      </c>
      <c r="GF553">
        <v>-1432988646</v>
      </c>
      <c r="GG553">
        <v>2</v>
      </c>
      <c r="GH553">
        <v>1</v>
      </c>
      <c r="GI553">
        <v>2</v>
      </c>
      <c r="GJ553">
        <v>0</v>
      </c>
      <c r="GK553">
        <v>0</v>
      </c>
      <c r="GL553">
        <f t="shared" si="427"/>
        <v>0</v>
      </c>
      <c r="GM553">
        <f t="shared" si="428"/>
        <v>326.17</v>
      </c>
      <c r="GN553">
        <f t="shared" si="429"/>
        <v>0</v>
      </c>
      <c r="GO553">
        <f t="shared" si="430"/>
        <v>326.17</v>
      </c>
      <c r="GP553">
        <f t="shared" si="431"/>
        <v>0</v>
      </c>
      <c r="GR553">
        <v>0</v>
      </c>
      <c r="GS553">
        <v>3</v>
      </c>
      <c r="GT553">
        <v>0</v>
      </c>
      <c r="GU553" t="s">
        <v>3</v>
      </c>
      <c r="GV553">
        <f t="shared" si="432"/>
        <v>0</v>
      </c>
      <c r="GW553">
        <v>1</v>
      </c>
      <c r="GX553">
        <f t="shared" si="433"/>
        <v>0</v>
      </c>
      <c r="HA553">
        <v>0</v>
      </c>
      <c r="HB553">
        <v>0</v>
      </c>
      <c r="HC553">
        <f t="shared" si="434"/>
        <v>0</v>
      </c>
      <c r="HE553" t="s">
        <v>3</v>
      </c>
      <c r="HF553" t="s">
        <v>3</v>
      </c>
      <c r="IK553">
        <v>0</v>
      </c>
    </row>
    <row r="555" spans="1:245">
      <c r="A555" s="2">
        <v>51</v>
      </c>
      <c r="B555" s="2">
        <f>B522</f>
        <v>1</v>
      </c>
      <c r="C555" s="2">
        <f>A522</f>
        <v>5</v>
      </c>
      <c r="D555" s="2">
        <f>ROW(A522)</f>
        <v>522</v>
      </c>
      <c r="E555" s="2"/>
      <c r="F555" s="2" t="str">
        <f>IF(F522&lt;&gt;"",F522,"")</f>
        <v>Новый подраздел</v>
      </c>
      <c r="G555" s="2" t="str">
        <f>IF(G522&lt;&gt;"",G522,"")</f>
        <v>ремонт</v>
      </c>
      <c r="H555" s="2">
        <v>0</v>
      </c>
      <c r="I555" s="2"/>
      <c r="J555" s="2"/>
      <c r="K555" s="2"/>
      <c r="L555" s="2"/>
      <c r="M555" s="2"/>
      <c r="N555" s="2"/>
      <c r="O555" s="2">
        <f t="shared" ref="O555:T555" si="440">ROUND(AB555,2)</f>
        <v>140972.73000000001</v>
      </c>
      <c r="P555" s="2">
        <f t="shared" si="440"/>
        <v>97763.99</v>
      </c>
      <c r="Q555" s="2">
        <f t="shared" si="440"/>
        <v>1430.33</v>
      </c>
      <c r="R555" s="2">
        <f t="shared" si="440"/>
        <v>524.9</v>
      </c>
      <c r="S555" s="2">
        <f t="shared" si="440"/>
        <v>41778.410000000003</v>
      </c>
      <c r="T555" s="2">
        <f t="shared" si="440"/>
        <v>0</v>
      </c>
      <c r="U555" s="2">
        <f>AH555</f>
        <v>139.07722749999999</v>
      </c>
      <c r="V555" s="2">
        <f>AI555</f>
        <v>1.4715374999999999</v>
      </c>
      <c r="W555" s="2">
        <f>ROUND(AJ555,2)</f>
        <v>932.32</v>
      </c>
      <c r="X555" s="2">
        <f>ROUND(AK555,2)</f>
        <v>37228.79</v>
      </c>
      <c r="Y555" s="2">
        <f>ROUND(AL555,2)</f>
        <v>18442.86</v>
      </c>
      <c r="Z555" s="2"/>
      <c r="AA555" s="2"/>
      <c r="AB555" s="2">
        <f>ROUND(SUMIF(AA526:AA553,"=36401907",O526:O553),2)</f>
        <v>140972.73000000001</v>
      </c>
      <c r="AC555" s="2">
        <f>ROUND(SUMIF(AA526:AA553,"=36401907",P526:P553),2)</f>
        <v>97763.99</v>
      </c>
      <c r="AD555" s="2">
        <f>ROUND(SUMIF(AA526:AA553,"=36401907",Q526:Q553),2)</f>
        <v>1430.33</v>
      </c>
      <c r="AE555" s="2">
        <f>ROUND(SUMIF(AA526:AA553,"=36401907",R526:R553),2)</f>
        <v>524.9</v>
      </c>
      <c r="AF555" s="2">
        <f>ROUND(SUMIF(AA526:AA553,"=36401907",S526:S553),2)</f>
        <v>41778.410000000003</v>
      </c>
      <c r="AG555" s="2">
        <f>ROUND(SUMIF(AA526:AA553,"=36401907",T526:T553),2)</f>
        <v>0</v>
      </c>
      <c r="AH555" s="2">
        <f>SUMIF(AA526:AA553,"=36401907",U526:U553)</f>
        <v>139.07722749999999</v>
      </c>
      <c r="AI555" s="2">
        <f>SUMIF(AA526:AA553,"=36401907",V526:V553)</f>
        <v>1.4715374999999999</v>
      </c>
      <c r="AJ555" s="2">
        <f>ROUND(SUMIF(AA526:AA553,"=36401907",W526:W553),2)</f>
        <v>932.32</v>
      </c>
      <c r="AK555" s="2">
        <f>ROUND(SUMIF(AA526:AA553,"=36401907",X526:X553),2)</f>
        <v>37228.79</v>
      </c>
      <c r="AL555" s="2">
        <f>ROUND(SUMIF(AA526:AA553,"=36401907",Y526:Y553),2)</f>
        <v>18442.86</v>
      </c>
      <c r="AM555" s="2"/>
      <c r="AN555" s="2"/>
      <c r="AO555" s="2">
        <f t="shared" ref="AO555:BD555" si="441">ROUND(BX555,2)</f>
        <v>0</v>
      </c>
      <c r="AP555" s="2">
        <f t="shared" si="441"/>
        <v>0</v>
      </c>
      <c r="AQ555" s="2">
        <f t="shared" si="441"/>
        <v>0</v>
      </c>
      <c r="AR555" s="2">
        <f t="shared" si="441"/>
        <v>196644.38</v>
      </c>
      <c r="AS555" s="2">
        <f t="shared" si="441"/>
        <v>191585.6</v>
      </c>
      <c r="AT555" s="2">
        <f t="shared" si="441"/>
        <v>5058.78</v>
      </c>
      <c r="AU555" s="2">
        <f t="shared" si="441"/>
        <v>0</v>
      </c>
      <c r="AV555" s="2">
        <f t="shared" si="441"/>
        <v>97763.99</v>
      </c>
      <c r="AW555" s="2">
        <f t="shared" si="441"/>
        <v>97763.99</v>
      </c>
      <c r="AX555" s="2">
        <f t="shared" si="441"/>
        <v>0</v>
      </c>
      <c r="AY555" s="2">
        <f t="shared" si="441"/>
        <v>97763.99</v>
      </c>
      <c r="AZ555" s="2">
        <f t="shared" si="441"/>
        <v>0</v>
      </c>
      <c r="BA555" s="2">
        <f t="shared" si="441"/>
        <v>0</v>
      </c>
      <c r="BB555" s="2">
        <f t="shared" si="441"/>
        <v>0</v>
      </c>
      <c r="BC555" s="2">
        <f t="shared" si="441"/>
        <v>0</v>
      </c>
      <c r="BD555" s="2">
        <f t="shared" si="441"/>
        <v>0</v>
      </c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>
        <f>ROUND(SUMIF(AA526:AA553,"=36401907",FQ526:FQ553),2)</f>
        <v>0</v>
      </c>
      <c r="BY555" s="2">
        <f>ROUND(SUMIF(AA526:AA553,"=36401907",FR526:FR553),2)</f>
        <v>0</v>
      </c>
      <c r="BZ555" s="2">
        <f>ROUND(SUMIF(AA526:AA553,"=36401907",GL526:GL553),2)</f>
        <v>0</v>
      </c>
      <c r="CA555" s="2">
        <f>ROUND(SUMIF(AA526:AA553,"=36401907",GM526:GM553),2)</f>
        <v>196644.38</v>
      </c>
      <c r="CB555" s="2">
        <f>ROUND(SUMIF(AA526:AA553,"=36401907",GN526:GN553),2)</f>
        <v>191585.6</v>
      </c>
      <c r="CC555" s="2">
        <f>ROUND(SUMIF(AA526:AA553,"=36401907",GO526:GO553),2)</f>
        <v>5058.78</v>
      </c>
      <c r="CD555" s="2">
        <f>ROUND(SUMIF(AA526:AA553,"=36401907",GP526:GP553),2)</f>
        <v>0</v>
      </c>
      <c r="CE555" s="2">
        <f>AC555-BX555</f>
        <v>97763.99</v>
      </c>
      <c r="CF555" s="2">
        <f>AC555-BY555</f>
        <v>97763.99</v>
      </c>
      <c r="CG555" s="2">
        <f>BX555-BZ555</f>
        <v>0</v>
      </c>
      <c r="CH555" s="2">
        <f>AC555-BX555-BY555+BZ555</f>
        <v>97763.99</v>
      </c>
      <c r="CI555" s="2">
        <f>BY555-BZ555</f>
        <v>0</v>
      </c>
      <c r="CJ555" s="2">
        <f>ROUND(SUMIF(AA526:AA553,"=36401907",GX526:GX553),2)</f>
        <v>0</v>
      </c>
      <c r="CK555" s="2">
        <f>ROUND(SUMIF(AA526:AA553,"=36401907",GY526:GY553),2)</f>
        <v>0</v>
      </c>
      <c r="CL555" s="2">
        <f>ROUND(SUMIF(AA526:AA553,"=36401907",GZ526:GZ553),2)</f>
        <v>0</v>
      </c>
      <c r="CM555" s="2">
        <f>ROUND(SUMIF(AA526:AA553,"=36401907",HD526:HD553),2)</f>
        <v>0</v>
      </c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>
        <v>0</v>
      </c>
    </row>
    <row r="557" spans="1:245">
      <c r="A557" s="4">
        <v>50</v>
      </c>
      <c r="B557" s="4">
        <v>0</v>
      </c>
      <c r="C557" s="4">
        <v>0</v>
      </c>
      <c r="D557" s="4">
        <v>1</v>
      </c>
      <c r="E557" s="4">
        <v>201</v>
      </c>
      <c r="F557" s="4">
        <f>ROUND(Source!O555,O557)</f>
        <v>140972.73000000001</v>
      </c>
      <c r="G557" s="4" t="s">
        <v>71</v>
      </c>
      <c r="H557" s="4" t="s">
        <v>72</v>
      </c>
      <c r="I557" s="4"/>
      <c r="J557" s="4"/>
      <c r="K557" s="4">
        <v>201</v>
      </c>
      <c r="L557" s="4">
        <v>1</v>
      </c>
      <c r="M557" s="4">
        <v>3</v>
      </c>
      <c r="N557" s="4" t="s">
        <v>3</v>
      </c>
      <c r="O557" s="4">
        <v>2</v>
      </c>
      <c r="P557" s="4"/>
      <c r="Q557" s="4"/>
      <c r="R557" s="4"/>
      <c r="S557" s="4"/>
      <c r="T557" s="4"/>
      <c r="U557" s="4"/>
      <c r="V557" s="4"/>
      <c r="W557" s="4"/>
    </row>
    <row r="558" spans="1:245">
      <c r="A558" s="4">
        <v>50</v>
      </c>
      <c r="B558" s="4">
        <v>0</v>
      </c>
      <c r="C558" s="4">
        <v>0</v>
      </c>
      <c r="D558" s="4">
        <v>1</v>
      </c>
      <c r="E558" s="4">
        <v>202</v>
      </c>
      <c r="F558" s="4">
        <f>ROUND(Source!P555,O558)</f>
        <v>97763.99</v>
      </c>
      <c r="G558" s="4" t="s">
        <v>73</v>
      </c>
      <c r="H558" s="4" t="s">
        <v>74</v>
      </c>
      <c r="I558" s="4"/>
      <c r="J558" s="4"/>
      <c r="K558" s="4">
        <v>202</v>
      </c>
      <c r="L558" s="4">
        <v>2</v>
      </c>
      <c r="M558" s="4">
        <v>3</v>
      </c>
      <c r="N558" s="4" t="s">
        <v>3</v>
      </c>
      <c r="O558" s="4">
        <v>2</v>
      </c>
      <c r="P558" s="4"/>
      <c r="Q558" s="4"/>
      <c r="R558" s="4"/>
      <c r="S558" s="4"/>
      <c r="T558" s="4"/>
      <c r="U558" s="4"/>
      <c r="V558" s="4"/>
      <c r="W558" s="4"/>
    </row>
    <row r="559" spans="1:245">
      <c r="A559" s="4">
        <v>50</v>
      </c>
      <c r="B559" s="4">
        <v>0</v>
      </c>
      <c r="C559" s="4">
        <v>0</v>
      </c>
      <c r="D559" s="4">
        <v>1</v>
      </c>
      <c r="E559" s="4">
        <v>222</v>
      </c>
      <c r="F559" s="4">
        <f>ROUND(Source!AO555,O559)</f>
        <v>0</v>
      </c>
      <c r="G559" s="4" t="s">
        <v>75</v>
      </c>
      <c r="H559" s="4" t="s">
        <v>76</v>
      </c>
      <c r="I559" s="4"/>
      <c r="J559" s="4"/>
      <c r="K559" s="4">
        <v>222</v>
      </c>
      <c r="L559" s="4">
        <v>3</v>
      </c>
      <c r="M559" s="4">
        <v>3</v>
      </c>
      <c r="N559" s="4" t="s">
        <v>3</v>
      </c>
      <c r="O559" s="4">
        <v>2</v>
      </c>
      <c r="P559" s="4"/>
      <c r="Q559" s="4"/>
      <c r="R559" s="4"/>
      <c r="S559" s="4"/>
      <c r="T559" s="4"/>
      <c r="U559" s="4"/>
      <c r="V559" s="4"/>
      <c r="W559" s="4"/>
    </row>
    <row r="560" spans="1:245">
      <c r="A560" s="4">
        <v>50</v>
      </c>
      <c r="B560" s="4">
        <v>0</v>
      </c>
      <c r="C560" s="4">
        <v>0</v>
      </c>
      <c r="D560" s="4">
        <v>1</v>
      </c>
      <c r="E560" s="4">
        <v>225</v>
      </c>
      <c r="F560" s="4">
        <f>ROUND(Source!AV555,O560)</f>
        <v>97763.99</v>
      </c>
      <c r="G560" s="4" t="s">
        <v>77</v>
      </c>
      <c r="H560" s="4" t="s">
        <v>78</v>
      </c>
      <c r="I560" s="4"/>
      <c r="J560" s="4"/>
      <c r="K560" s="4">
        <v>225</v>
      </c>
      <c r="L560" s="4">
        <v>4</v>
      </c>
      <c r="M560" s="4">
        <v>3</v>
      </c>
      <c r="N560" s="4" t="s">
        <v>3</v>
      </c>
      <c r="O560" s="4">
        <v>2</v>
      </c>
      <c r="P560" s="4"/>
      <c r="Q560" s="4"/>
      <c r="R560" s="4"/>
      <c r="S560" s="4"/>
      <c r="T560" s="4"/>
      <c r="U560" s="4"/>
      <c r="V560" s="4"/>
      <c r="W560" s="4"/>
    </row>
    <row r="561" spans="1:23">
      <c r="A561" s="4">
        <v>50</v>
      </c>
      <c r="B561" s="4">
        <v>0</v>
      </c>
      <c r="C561" s="4">
        <v>0</v>
      </c>
      <c r="D561" s="4">
        <v>1</v>
      </c>
      <c r="E561" s="4">
        <v>226</v>
      </c>
      <c r="F561" s="4">
        <f>ROUND(Source!AW555,O561)</f>
        <v>97763.99</v>
      </c>
      <c r="G561" s="4" t="s">
        <v>79</v>
      </c>
      <c r="H561" s="4" t="s">
        <v>80</v>
      </c>
      <c r="I561" s="4"/>
      <c r="J561" s="4"/>
      <c r="K561" s="4">
        <v>226</v>
      </c>
      <c r="L561" s="4">
        <v>5</v>
      </c>
      <c r="M561" s="4">
        <v>3</v>
      </c>
      <c r="N561" s="4" t="s">
        <v>3</v>
      </c>
      <c r="O561" s="4">
        <v>2</v>
      </c>
      <c r="P561" s="4"/>
      <c r="Q561" s="4"/>
      <c r="R561" s="4"/>
      <c r="S561" s="4"/>
      <c r="T561" s="4"/>
      <c r="U561" s="4"/>
      <c r="V561" s="4"/>
      <c r="W561" s="4"/>
    </row>
    <row r="562" spans="1:23">
      <c r="A562" s="4">
        <v>50</v>
      </c>
      <c r="B562" s="4">
        <v>0</v>
      </c>
      <c r="C562" s="4">
        <v>0</v>
      </c>
      <c r="D562" s="4">
        <v>1</v>
      </c>
      <c r="E562" s="4">
        <v>227</v>
      </c>
      <c r="F562" s="4">
        <f>ROUND(Source!AX555,O562)</f>
        <v>0</v>
      </c>
      <c r="G562" s="4" t="s">
        <v>81</v>
      </c>
      <c r="H562" s="4" t="s">
        <v>82</v>
      </c>
      <c r="I562" s="4"/>
      <c r="J562" s="4"/>
      <c r="K562" s="4">
        <v>227</v>
      </c>
      <c r="L562" s="4">
        <v>6</v>
      </c>
      <c r="M562" s="4">
        <v>3</v>
      </c>
      <c r="N562" s="4" t="s">
        <v>3</v>
      </c>
      <c r="O562" s="4">
        <v>2</v>
      </c>
      <c r="P562" s="4"/>
      <c r="Q562" s="4"/>
      <c r="R562" s="4"/>
      <c r="S562" s="4"/>
      <c r="T562" s="4"/>
      <c r="U562" s="4"/>
      <c r="V562" s="4"/>
      <c r="W562" s="4"/>
    </row>
    <row r="563" spans="1:23">
      <c r="A563" s="4">
        <v>50</v>
      </c>
      <c r="B563" s="4">
        <v>0</v>
      </c>
      <c r="C563" s="4">
        <v>0</v>
      </c>
      <c r="D563" s="4">
        <v>1</v>
      </c>
      <c r="E563" s="4">
        <v>228</v>
      </c>
      <c r="F563" s="4">
        <f>ROUND(Source!AY555,O563)</f>
        <v>97763.99</v>
      </c>
      <c r="G563" s="4" t="s">
        <v>83</v>
      </c>
      <c r="H563" s="4" t="s">
        <v>84</v>
      </c>
      <c r="I563" s="4"/>
      <c r="J563" s="4"/>
      <c r="K563" s="4">
        <v>228</v>
      </c>
      <c r="L563" s="4">
        <v>7</v>
      </c>
      <c r="M563" s="4">
        <v>3</v>
      </c>
      <c r="N563" s="4" t="s">
        <v>3</v>
      </c>
      <c r="O563" s="4">
        <v>2</v>
      </c>
      <c r="P563" s="4"/>
      <c r="Q563" s="4"/>
      <c r="R563" s="4"/>
      <c r="S563" s="4"/>
      <c r="T563" s="4"/>
      <c r="U563" s="4"/>
      <c r="V563" s="4"/>
      <c r="W563" s="4"/>
    </row>
    <row r="564" spans="1:23">
      <c r="A564" s="4">
        <v>50</v>
      </c>
      <c r="B564" s="4">
        <v>0</v>
      </c>
      <c r="C564" s="4">
        <v>0</v>
      </c>
      <c r="D564" s="4">
        <v>1</v>
      </c>
      <c r="E564" s="4">
        <v>216</v>
      </c>
      <c r="F564" s="4">
        <f>ROUND(Source!AP555,O564)</f>
        <v>0</v>
      </c>
      <c r="G564" s="4" t="s">
        <v>85</v>
      </c>
      <c r="H564" s="4" t="s">
        <v>86</v>
      </c>
      <c r="I564" s="4"/>
      <c r="J564" s="4"/>
      <c r="K564" s="4">
        <v>216</v>
      </c>
      <c r="L564" s="4">
        <v>8</v>
      </c>
      <c r="M564" s="4">
        <v>3</v>
      </c>
      <c r="N564" s="4" t="s">
        <v>3</v>
      </c>
      <c r="O564" s="4">
        <v>2</v>
      </c>
      <c r="P564" s="4"/>
      <c r="Q564" s="4"/>
      <c r="R564" s="4"/>
      <c r="S564" s="4"/>
      <c r="T564" s="4"/>
      <c r="U564" s="4"/>
      <c r="V564" s="4"/>
      <c r="W564" s="4"/>
    </row>
    <row r="565" spans="1:23">
      <c r="A565" s="4">
        <v>50</v>
      </c>
      <c r="B565" s="4">
        <v>0</v>
      </c>
      <c r="C565" s="4">
        <v>0</v>
      </c>
      <c r="D565" s="4">
        <v>1</v>
      </c>
      <c r="E565" s="4">
        <v>223</v>
      </c>
      <c r="F565" s="4">
        <f>ROUND(Source!AQ555,O565)</f>
        <v>0</v>
      </c>
      <c r="G565" s="4" t="s">
        <v>87</v>
      </c>
      <c r="H565" s="4" t="s">
        <v>88</v>
      </c>
      <c r="I565" s="4"/>
      <c r="J565" s="4"/>
      <c r="K565" s="4">
        <v>223</v>
      </c>
      <c r="L565" s="4">
        <v>9</v>
      </c>
      <c r="M565" s="4">
        <v>3</v>
      </c>
      <c r="N565" s="4" t="s">
        <v>3</v>
      </c>
      <c r="O565" s="4">
        <v>2</v>
      </c>
      <c r="P565" s="4"/>
      <c r="Q565" s="4"/>
      <c r="R565" s="4"/>
      <c r="S565" s="4"/>
      <c r="T565" s="4"/>
      <c r="U565" s="4"/>
      <c r="V565" s="4"/>
      <c r="W565" s="4"/>
    </row>
    <row r="566" spans="1:23">
      <c r="A566" s="4">
        <v>50</v>
      </c>
      <c r="B566" s="4">
        <v>0</v>
      </c>
      <c r="C566" s="4">
        <v>0</v>
      </c>
      <c r="D566" s="4">
        <v>1</v>
      </c>
      <c r="E566" s="4">
        <v>229</v>
      </c>
      <c r="F566" s="4">
        <f>ROUND(Source!AZ555,O566)</f>
        <v>0</v>
      </c>
      <c r="G566" s="4" t="s">
        <v>89</v>
      </c>
      <c r="H566" s="4" t="s">
        <v>90</v>
      </c>
      <c r="I566" s="4"/>
      <c r="J566" s="4"/>
      <c r="K566" s="4">
        <v>229</v>
      </c>
      <c r="L566" s="4">
        <v>10</v>
      </c>
      <c r="M566" s="4">
        <v>3</v>
      </c>
      <c r="N566" s="4" t="s">
        <v>3</v>
      </c>
      <c r="O566" s="4">
        <v>2</v>
      </c>
      <c r="P566" s="4"/>
      <c r="Q566" s="4"/>
      <c r="R566" s="4"/>
      <c r="S566" s="4"/>
      <c r="T566" s="4"/>
      <c r="U566" s="4"/>
      <c r="V566" s="4"/>
      <c r="W566" s="4"/>
    </row>
    <row r="567" spans="1:23">
      <c r="A567" s="4">
        <v>50</v>
      </c>
      <c r="B567" s="4">
        <v>0</v>
      </c>
      <c r="C567" s="4">
        <v>0</v>
      </c>
      <c r="D567" s="4">
        <v>1</v>
      </c>
      <c r="E567" s="4">
        <v>203</v>
      </c>
      <c r="F567" s="4">
        <f>ROUND(Source!Q555,O567)</f>
        <v>1430.33</v>
      </c>
      <c r="G567" s="4" t="s">
        <v>91</v>
      </c>
      <c r="H567" s="4" t="s">
        <v>92</v>
      </c>
      <c r="I567" s="4"/>
      <c r="J567" s="4"/>
      <c r="K567" s="4">
        <v>203</v>
      </c>
      <c r="L567" s="4">
        <v>11</v>
      </c>
      <c r="M567" s="4">
        <v>3</v>
      </c>
      <c r="N567" s="4" t="s">
        <v>3</v>
      </c>
      <c r="O567" s="4">
        <v>2</v>
      </c>
      <c r="P567" s="4"/>
      <c r="Q567" s="4"/>
      <c r="R567" s="4"/>
      <c r="S567" s="4"/>
      <c r="T567" s="4"/>
      <c r="U567" s="4"/>
      <c r="V567" s="4"/>
      <c r="W567" s="4"/>
    </row>
    <row r="568" spans="1:23">
      <c r="A568" s="4">
        <v>50</v>
      </c>
      <c r="B568" s="4">
        <v>0</v>
      </c>
      <c r="C568" s="4">
        <v>0</v>
      </c>
      <c r="D568" s="4">
        <v>1</v>
      </c>
      <c r="E568" s="4">
        <v>231</v>
      </c>
      <c r="F568" s="4">
        <f>ROUND(Source!BB555,O568)</f>
        <v>0</v>
      </c>
      <c r="G568" s="4" t="s">
        <v>93</v>
      </c>
      <c r="H568" s="4" t="s">
        <v>94</v>
      </c>
      <c r="I568" s="4"/>
      <c r="J568" s="4"/>
      <c r="K568" s="4">
        <v>231</v>
      </c>
      <c r="L568" s="4">
        <v>12</v>
      </c>
      <c r="M568" s="4">
        <v>3</v>
      </c>
      <c r="N568" s="4" t="s">
        <v>3</v>
      </c>
      <c r="O568" s="4">
        <v>2</v>
      </c>
      <c r="P568" s="4"/>
      <c r="Q568" s="4"/>
      <c r="R568" s="4"/>
      <c r="S568" s="4"/>
      <c r="T568" s="4"/>
      <c r="U568" s="4"/>
      <c r="V568" s="4"/>
      <c r="W568" s="4"/>
    </row>
    <row r="569" spans="1:23">
      <c r="A569" s="4">
        <v>50</v>
      </c>
      <c r="B569" s="4">
        <v>0</v>
      </c>
      <c r="C569" s="4">
        <v>0</v>
      </c>
      <c r="D569" s="4">
        <v>1</v>
      </c>
      <c r="E569" s="4">
        <v>204</v>
      </c>
      <c r="F569" s="4">
        <f>ROUND(Source!R555,O569)</f>
        <v>524.9</v>
      </c>
      <c r="G569" s="4" t="s">
        <v>95</v>
      </c>
      <c r="H569" s="4" t="s">
        <v>96</v>
      </c>
      <c r="I569" s="4"/>
      <c r="J569" s="4"/>
      <c r="K569" s="4">
        <v>204</v>
      </c>
      <c r="L569" s="4">
        <v>13</v>
      </c>
      <c r="M569" s="4">
        <v>3</v>
      </c>
      <c r="N569" s="4" t="s">
        <v>3</v>
      </c>
      <c r="O569" s="4">
        <v>2</v>
      </c>
      <c r="P569" s="4"/>
      <c r="Q569" s="4"/>
      <c r="R569" s="4"/>
      <c r="S569" s="4"/>
      <c r="T569" s="4"/>
      <c r="U569" s="4"/>
      <c r="V569" s="4"/>
      <c r="W569" s="4"/>
    </row>
    <row r="570" spans="1:23">
      <c r="A570" s="4">
        <v>50</v>
      </c>
      <c r="B570" s="4">
        <v>0</v>
      </c>
      <c r="C570" s="4">
        <v>0</v>
      </c>
      <c r="D570" s="4">
        <v>1</v>
      </c>
      <c r="E570" s="4">
        <v>205</v>
      </c>
      <c r="F570" s="4">
        <f>ROUND(Source!S555,O570)</f>
        <v>41778.410000000003</v>
      </c>
      <c r="G570" s="4" t="s">
        <v>97</v>
      </c>
      <c r="H570" s="4" t="s">
        <v>98</v>
      </c>
      <c r="I570" s="4"/>
      <c r="J570" s="4"/>
      <c r="K570" s="4">
        <v>205</v>
      </c>
      <c r="L570" s="4">
        <v>14</v>
      </c>
      <c r="M570" s="4">
        <v>3</v>
      </c>
      <c r="N570" s="4" t="s">
        <v>3</v>
      </c>
      <c r="O570" s="4">
        <v>2</v>
      </c>
      <c r="P570" s="4"/>
      <c r="Q570" s="4"/>
      <c r="R570" s="4"/>
      <c r="S570" s="4"/>
      <c r="T570" s="4"/>
      <c r="U570" s="4"/>
      <c r="V570" s="4"/>
      <c r="W570" s="4"/>
    </row>
    <row r="571" spans="1:23">
      <c r="A571" s="4">
        <v>50</v>
      </c>
      <c r="B571" s="4">
        <v>0</v>
      </c>
      <c r="C571" s="4">
        <v>0</v>
      </c>
      <c r="D571" s="4">
        <v>1</v>
      </c>
      <c r="E571" s="4">
        <v>232</v>
      </c>
      <c r="F571" s="4">
        <f>ROUND(Source!BC555,O571)</f>
        <v>0</v>
      </c>
      <c r="G571" s="4" t="s">
        <v>99</v>
      </c>
      <c r="H571" s="4" t="s">
        <v>100</v>
      </c>
      <c r="I571" s="4"/>
      <c r="J571" s="4"/>
      <c r="K571" s="4">
        <v>232</v>
      </c>
      <c r="L571" s="4">
        <v>15</v>
      </c>
      <c r="M571" s="4">
        <v>3</v>
      </c>
      <c r="N571" s="4" t="s">
        <v>3</v>
      </c>
      <c r="O571" s="4">
        <v>2</v>
      </c>
      <c r="P571" s="4"/>
      <c r="Q571" s="4"/>
      <c r="R571" s="4"/>
      <c r="S571" s="4"/>
      <c r="T571" s="4"/>
      <c r="U571" s="4"/>
      <c r="V571" s="4"/>
      <c r="W571" s="4"/>
    </row>
    <row r="572" spans="1:23">
      <c r="A572" s="4">
        <v>50</v>
      </c>
      <c r="B572" s="4">
        <v>0</v>
      </c>
      <c r="C572" s="4">
        <v>0</v>
      </c>
      <c r="D572" s="4">
        <v>1</v>
      </c>
      <c r="E572" s="4">
        <v>214</v>
      </c>
      <c r="F572" s="4">
        <f>ROUND(Source!AS555,O572)</f>
        <v>191585.6</v>
      </c>
      <c r="G572" s="4" t="s">
        <v>101</v>
      </c>
      <c r="H572" s="4" t="s">
        <v>102</v>
      </c>
      <c r="I572" s="4"/>
      <c r="J572" s="4"/>
      <c r="K572" s="4">
        <v>214</v>
      </c>
      <c r="L572" s="4">
        <v>16</v>
      </c>
      <c r="M572" s="4">
        <v>3</v>
      </c>
      <c r="N572" s="4" t="s">
        <v>3</v>
      </c>
      <c r="O572" s="4">
        <v>2</v>
      </c>
      <c r="P572" s="4"/>
      <c r="Q572" s="4"/>
      <c r="R572" s="4"/>
      <c r="S572" s="4"/>
      <c r="T572" s="4"/>
      <c r="U572" s="4"/>
      <c r="V572" s="4"/>
      <c r="W572" s="4"/>
    </row>
    <row r="573" spans="1:23">
      <c r="A573" s="4">
        <v>50</v>
      </c>
      <c r="B573" s="4">
        <v>0</v>
      </c>
      <c r="C573" s="4">
        <v>0</v>
      </c>
      <c r="D573" s="4">
        <v>1</v>
      </c>
      <c r="E573" s="4">
        <v>215</v>
      </c>
      <c r="F573" s="4">
        <f>ROUND(Source!AT555,O573)</f>
        <v>5058.78</v>
      </c>
      <c r="G573" s="4" t="s">
        <v>103</v>
      </c>
      <c r="H573" s="4" t="s">
        <v>104</v>
      </c>
      <c r="I573" s="4"/>
      <c r="J573" s="4"/>
      <c r="K573" s="4">
        <v>215</v>
      </c>
      <c r="L573" s="4">
        <v>17</v>
      </c>
      <c r="M573" s="4">
        <v>3</v>
      </c>
      <c r="N573" s="4" t="s">
        <v>3</v>
      </c>
      <c r="O573" s="4">
        <v>2</v>
      </c>
      <c r="P573" s="4"/>
      <c r="Q573" s="4"/>
      <c r="R573" s="4"/>
      <c r="S573" s="4"/>
      <c r="T573" s="4"/>
      <c r="U573" s="4"/>
      <c r="V573" s="4"/>
      <c r="W573" s="4"/>
    </row>
    <row r="574" spans="1:23">
      <c r="A574" s="4">
        <v>50</v>
      </c>
      <c r="B574" s="4">
        <v>0</v>
      </c>
      <c r="C574" s="4">
        <v>0</v>
      </c>
      <c r="D574" s="4">
        <v>1</v>
      </c>
      <c r="E574" s="4">
        <v>217</v>
      </c>
      <c r="F574" s="4">
        <f>ROUND(Source!AU555,O574)</f>
        <v>0</v>
      </c>
      <c r="G574" s="4" t="s">
        <v>105</v>
      </c>
      <c r="H574" s="4" t="s">
        <v>106</v>
      </c>
      <c r="I574" s="4"/>
      <c r="J574" s="4"/>
      <c r="K574" s="4">
        <v>217</v>
      </c>
      <c r="L574" s="4">
        <v>18</v>
      </c>
      <c r="M574" s="4">
        <v>3</v>
      </c>
      <c r="N574" s="4" t="s">
        <v>3</v>
      </c>
      <c r="O574" s="4">
        <v>2</v>
      </c>
      <c r="P574" s="4"/>
      <c r="Q574" s="4"/>
      <c r="R574" s="4"/>
      <c r="S574" s="4"/>
      <c r="T574" s="4"/>
      <c r="U574" s="4"/>
      <c r="V574" s="4"/>
      <c r="W574" s="4"/>
    </row>
    <row r="575" spans="1:23">
      <c r="A575" s="4">
        <v>50</v>
      </c>
      <c r="B575" s="4">
        <v>0</v>
      </c>
      <c r="C575" s="4">
        <v>0</v>
      </c>
      <c r="D575" s="4">
        <v>1</v>
      </c>
      <c r="E575" s="4">
        <v>230</v>
      </c>
      <c r="F575" s="4">
        <f>ROUND(Source!BA555,O575)</f>
        <v>0</v>
      </c>
      <c r="G575" s="4" t="s">
        <v>107</v>
      </c>
      <c r="H575" s="4" t="s">
        <v>108</v>
      </c>
      <c r="I575" s="4"/>
      <c r="J575" s="4"/>
      <c r="K575" s="4">
        <v>230</v>
      </c>
      <c r="L575" s="4">
        <v>19</v>
      </c>
      <c r="M575" s="4">
        <v>3</v>
      </c>
      <c r="N575" s="4" t="s">
        <v>3</v>
      </c>
      <c r="O575" s="4">
        <v>2</v>
      </c>
      <c r="P575" s="4"/>
      <c r="Q575" s="4"/>
      <c r="R575" s="4"/>
      <c r="S575" s="4"/>
      <c r="T575" s="4"/>
      <c r="U575" s="4"/>
      <c r="V575" s="4"/>
      <c r="W575" s="4"/>
    </row>
    <row r="576" spans="1:23">
      <c r="A576" s="4">
        <v>50</v>
      </c>
      <c r="B576" s="4">
        <v>0</v>
      </c>
      <c r="C576" s="4">
        <v>0</v>
      </c>
      <c r="D576" s="4">
        <v>1</v>
      </c>
      <c r="E576" s="4">
        <v>206</v>
      </c>
      <c r="F576" s="4">
        <f>ROUND(Source!T555,O576)</f>
        <v>0</v>
      </c>
      <c r="G576" s="4" t="s">
        <v>109</v>
      </c>
      <c r="H576" s="4" t="s">
        <v>110</v>
      </c>
      <c r="I576" s="4"/>
      <c r="J576" s="4"/>
      <c r="K576" s="4">
        <v>206</v>
      </c>
      <c r="L576" s="4">
        <v>20</v>
      </c>
      <c r="M576" s="4">
        <v>3</v>
      </c>
      <c r="N576" s="4" t="s">
        <v>3</v>
      </c>
      <c r="O576" s="4">
        <v>2</v>
      </c>
      <c r="P576" s="4"/>
      <c r="Q576" s="4"/>
      <c r="R576" s="4"/>
      <c r="S576" s="4"/>
      <c r="T576" s="4"/>
      <c r="U576" s="4"/>
      <c r="V576" s="4"/>
      <c r="W576" s="4"/>
    </row>
    <row r="577" spans="1:206">
      <c r="A577" s="4">
        <v>50</v>
      </c>
      <c r="B577" s="4">
        <v>0</v>
      </c>
      <c r="C577" s="4">
        <v>0</v>
      </c>
      <c r="D577" s="4">
        <v>1</v>
      </c>
      <c r="E577" s="4">
        <v>207</v>
      </c>
      <c r="F577" s="4">
        <f>Source!U555</f>
        <v>139.07722749999999</v>
      </c>
      <c r="G577" s="4" t="s">
        <v>111</v>
      </c>
      <c r="H577" s="4" t="s">
        <v>112</v>
      </c>
      <c r="I577" s="4"/>
      <c r="J577" s="4"/>
      <c r="K577" s="4">
        <v>207</v>
      </c>
      <c r="L577" s="4">
        <v>21</v>
      </c>
      <c r="M577" s="4">
        <v>3</v>
      </c>
      <c r="N577" s="4" t="s">
        <v>3</v>
      </c>
      <c r="O577" s="4">
        <v>-1</v>
      </c>
      <c r="P577" s="4"/>
      <c r="Q577" s="4"/>
      <c r="R577" s="4"/>
      <c r="S577" s="4"/>
      <c r="T577" s="4"/>
      <c r="U577" s="4"/>
      <c r="V577" s="4"/>
      <c r="W577" s="4"/>
    </row>
    <row r="578" spans="1:206">
      <c r="A578" s="4">
        <v>50</v>
      </c>
      <c r="B578" s="4">
        <v>0</v>
      </c>
      <c r="C578" s="4">
        <v>0</v>
      </c>
      <c r="D578" s="4">
        <v>1</v>
      </c>
      <c r="E578" s="4">
        <v>208</v>
      </c>
      <c r="F578" s="4">
        <f>Source!V555</f>
        <v>1.4715374999999999</v>
      </c>
      <c r="G578" s="4" t="s">
        <v>113</v>
      </c>
      <c r="H578" s="4" t="s">
        <v>114</v>
      </c>
      <c r="I578" s="4"/>
      <c r="J578" s="4"/>
      <c r="K578" s="4">
        <v>208</v>
      </c>
      <c r="L578" s="4">
        <v>22</v>
      </c>
      <c r="M578" s="4">
        <v>3</v>
      </c>
      <c r="N578" s="4" t="s">
        <v>3</v>
      </c>
      <c r="O578" s="4">
        <v>-1</v>
      </c>
      <c r="P578" s="4"/>
      <c r="Q578" s="4"/>
      <c r="R578" s="4"/>
      <c r="S578" s="4"/>
      <c r="T578" s="4"/>
      <c r="U578" s="4"/>
      <c r="V578" s="4"/>
      <c r="W578" s="4"/>
    </row>
    <row r="579" spans="1:206">
      <c r="A579" s="4">
        <v>50</v>
      </c>
      <c r="B579" s="4">
        <v>0</v>
      </c>
      <c r="C579" s="4">
        <v>0</v>
      </c>
      <c r="D579" s="4">
        <v>1</v>
      </c>
      <c r="E579" s="4">
        <v>209</v>
      </c>
      <c r="F579" s="4">
        <f>ROUND(Source!W555,O579)</f>
        <v>932.32</v>
      </c>
      <c r="G579" s="4" t="s">
        <v>115</v>
      </c>
      <c r="H579" s="4" t="s">
        <v>116</v>
      </c>
      <c r="I579" s="4"/>
      <c r="J579" s="4"/>
      <c r="K579" s="4">
        <v>209</v>
      </c>
      <c r="L579" s="4">
        <v>23</v>
      </c>
      <c r="M579" s="4">
        <v>3</v>
      </c>
      <c r="N579" s="4" t="s">
        <v>3</v>
      </c>
      <c r="O579" s="4">
        <v>2</v>
      </c>
      <c r="P579" s="4"/>
      <c r="Q579" s="4"/>
      <c r="R579" s="4"/>
      <c r="S579" s="4"/>
      <c r="T579" s="4"/>
      <c r="U579" s="4"/>
      <c r="V579" s="4"/>
      <c r="W579" s="4"/>
    </row>
    <row r="580" spans="1:206">
      <c r="A580" s="4">
        <v>50</v>
      </c>
      <c r="B580" s="4">
        <v>0</v>
      </c>
      <c r="C580" s="4">
        <v>0</v>
      </c>
      <c r="D580" s="4">
        <v>1</v>
      </c>
      <c r="E580" s="4">
        <v>233</v>
      </c>
      <c r="F580" s="4">
        <f>ROUND(Source!BD555,O580)</f>
        <v>0</v>
      </c>
      <c r="G580" s="4" t="s">
        <v>117</v>
      </c>
      <c r="H580" s="4" t="s">
        <v>118</v>
      </c>
      <c r="I580" s="4"/>
      <c r="J580" s="4"/>
      <c r="K580" s="4">
        <v>233</v>
      </c>
      <c r="L580" s="4">
        <v>24</v>
      </c>
      <c r="M580" s="4">
        <v>3</v>
      </c>
      <c r="N580" s="4" t="s">
        <v>3</v>
      </c>
      <c r="O580" s="4">
        <v>2</v>
      </c>
      <c r="P580" s="4"/>
      <c r="Q580" s="4"/>
      <c r="R580" s="4"/>
      <c r="S580" s="4"/>
      <c r="T580" s="4"/>
      <c r="U580" s="4"/>
      <c r="V580" s="4"/>
      <c r="W580" s="4"/>
    </row>
    <row r="581" spans="1:206">
      <c r="A581" s="4">
        <v>50</v>
      </c>
      <c r="B581" s="4">
        <v>0</v>
      </c>
      <c r="C581" s="4">
        <v>0</v>
      </c>
      <c r="D581" s="4">
        <v>1</v>
      </c>
      <c r="E581" s="4">
        <v>210</v>
      </c>
      <c r="F581" s="4">
        <f>ROUND(Source!X555,O581)</f>
        <v>37228.79</v>
      </c>
      <c r="G581" s="4" t="s">
        <v>119</v>
      </c>
      <c r="H581" s="4" t="s">
        <v>120</v>
      </c>
      <c r="I581" s="4"/>
      <c r="J581" s="4"/>
      <c r="K581" s="4">
        <v>210</v>
      </c>
      <c r="L581" s="4">
        <v>25</v>
      </c>
      <c r="M581" s="4">
        <v>3</v>
      </c>
      <c r="N581" s="4" t="s">
        <v>3</v>
      </c>
      <c r="O581" s="4">
        <v>2</v>
      </c>
      <c r="P581" s="4"/>
      <c r="Q581" s="4"/>
      <c r="R581" s="4"/>
      <c r="S581" s="4"/>
      <c r="T581" s="4"/>
      <c r="U581" s="4"/>
      <c r="V581" s="4"/>
      <c r="W581" s="4"/>
    </row>
    <row r="582" spans="1:206">
      <c r="A582" s="4">
        <v>50</v>
      </c>
      <c r="B582" s="4">
        <v>0</v>
      </c>
      <c r="C582" s="4">
        <v>0</v>
      </c>
      <c r="D582" s="4">
        <v>1</v>
      </c>
      <c r="E582" s="4">
        <v>211</v>
      </c>
      <c r="F582" s="4">
        <f>ROUND(Source!Y555,O582)</f>
        <v>18442.86</v>
      </c>
      <c r="G582" s="4" t="s">
        <v>121</v>
      </c>
      <c r="H582" s="4" t="s">
        <v>122</v>
      </c>
      <c r="I582" s="4"/>
      <c r="J582" s="4"/>
      <c r="K582" s="4">
        <v>211</v>
      </c>
      <c r="L582" s="4">
        <v>26</v>
      </c>
      <c r="M582" s="4">
        <v>3</v>
      </c>
      <c r="N582" s="4" t="s">
        <v>3</v>
      </c>
      <c r="O582" s="4">
        <v>2</v>
      </c>
      <c r="P582" s="4"/>
      <c r="Q582" s="4"/>
      <c r="R582" s="4"/>
      <c r="S582" s="4"/>
      <c r="T582" s="4"/>
      <c r="U582" s="4"/>
      <c r="V582" s="4"/>
      <c r="W582" s="4"/>
    </row>
    <row r="583" spans="1:206">
      <c r="A583" s="4">
        <v>50</v>
      </c>
      <c r="B583" s="4">
        <v>0</v>
      </c>
      <c r="C583" s="4">
        <v>0</v>
      </c>
      <c r="D583" s="4">
        <v>1</v>
      </c>
      <c r="E583" s="4">
        <v>0</v>
      </c>
      <c r="F583" s="4">
        <f>ROUND(Source!AR555,O583)</f>
        <v>196644.38</v>
      </c>
      <c r="G583" s="4" t="s">
        <v>123</v>
      </c>
      <c r="H583" s="4" t="s">
        <v>124</v>
      </c>
      <c r="I583" s="4"/>
      <c r="J583" s="4"/>
      <c r="K583" s="4">
        <v>224</v>
      </c>
      <c r="L583" s="4">
        <v>27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/>
    </row>
    <row r="584" spans="1:206">
      <c r="A584" s="4">
        <v>50</v>
      </c>
      <c r="B584" s="4">
        <v>1</v>
      </c>
      <c r="C584" s="4">
        <v>0</v>
      </c>
      <c r="D584" s="4">
        <v>2</v>
      </c>
      <c r="E584" s="4">
        <v>0</v>
      </c>
      <c r="F584" s="4">
        <f>ROUND(F583*0.18,O584)</f>
        <v>35396</v>
      </c>
      <c r="G584" s="4" t="s">
        <v>125</v>
      </c>
      <c r="H584" s="4" t="s">
        <v>125</v>
      </c>
      <c r="I584" s="4"/>
      <c r="J584" s="4"/>
      <c r="K584" s="4">
        <v>212</v>
      </c>
      <c r="L584" s="4">
        <v>28</v>
      </c>
      <c r="M584" s="4">
        <v>0</v>
      </c>
      <c r="N584" s="4" t="s">
        <v>3</v>
      </c>
      <c r="O584" s="4">
        <v>1</v>
      </c>
      <c r="P584" s="4"/>
      <c r="Q584" s="4"/>
      <c r="R584" s="4"/>
      <c r="S584" s="4"/>
      <c r="T584" s="4"/>
      <c r="U584" s="4"/>
      <c r="V584" s="4"/>
      <c r="W584" s="4"/>
    </row>
    <row r="585" spans="1:206">
      <c r="A585" s="4">
        <v>50</v>
      </c>
      <c r="B585" s="4">
        <v>1</v>
      </c>
      <c r="C585" s="4">
        <v>0</v>
      </c>
      <c r="D585" s="4">
        <v>2</v>
      </c>
      <c r="E585" s="4">
        <v>224</v>
      </c>
      <c r="F585" s="4">
        <f>ROUND(F583*1.18,O585)</f>
        <v>232040.4</v>
      </c>
      <c r="G585" s="4" t="s">
        <v>126</v>
      </c>
      <c r="H585" s="4" t="s">
        <v>127</v>
      </c>
      <c r="I585" s="4"/>
      <c r="J585" s="4"/>
      <c r="K585" s="4">
        <v>212</v>
      </c>
      <c r="L585" s="4">
        <v>29</v>
      </c>
      <c r="M585" s="4">
        <v>0</v>
      </c>
      <c r="N585" s="4" t="s">
        <v>3</v>
      </c>
      <c r="O585" s="4">
        <v>1</v>
      </c>
      <c r="P585" s="4"/>
      <c r="Q585" s="4"/>
      <c r="R585" s="4"/>
      <c r="S585" s="4"/>
      <c r="T585" s="4"/>
      <c r="U585" s="4"/>
      <c r="V585" s="4"/>
      <c r="W585" s="4"/>
    </row>
    <row r="587" spans="1:206">
      <c r="A587" s="2">
        <v>51</v>
      </c>
      <c r="B587" s="2">
        <f>B470</f>
        <v>1</v>
      </c>
      <c r="C587" s="2">
        <f>A470</f>
        <v>4</v>
      </c>
      <c r="D587" s="2">
        <f>ROW(A470)</f>
        <v>470</v>
      </c>
      <c r="E587" s="2"/>
      <c r="F587" s="2" t="str">
        <f>IF(F470&lt;&gt;"",F470,"")</f>
        <v>Новый раздел</v>
      </c>
      <c r="G587" s="2" t="str">
        <f>IF(G470&lt;&gt;"",G470,"")</f>
        <v>комната 37 38</v>
      </c>
      <c r="H587" s="2">
        <v>0</v>
      </c>
      <c r="I587" s="2"/>
      <c r="J587" s="2"/>
      <c r="K587" s="2"/>
      <c r="L587" s="2"/>
      <c r="M587" s="2"/>
      <c r="N587" s="2"/>
      <c r="O587" s="2">
        <f t="shared" ref="O587:T587" si="442">ROUND(O490+O555+AB587,2)</f>
        <v>143361.48000000001</v>
      </c>
      <c r="P587" s="2">
        <f t="shared" si="442"/>
        <v>97763.99</v>
      </c>
      <c r="Q587" s="2">
        <f t="shared" si="442"/>
        <v>1484.06</v>
      </c>
      <c r="R587" s="2">
        <f t="shared" si="442"/>
        <v>561.33000000000004</v>
      </c>
      <c r="S587" s="2">
        <f t="shared" si="442"/>
        <v>44113.43</v>
      </c>
      <c r="T587" s="2">
        <f t="shared" si="442"/>
        <v>0</v>
      </c>
      <c r="U587" s="2">
        <f>U490+U555+AH587</f>
        <v>147.95030750000001</v>
      </c>
      <c r="V587" s="2">
        <f>V490+V555+AI587</f>
        <v>1.5726274999999998</v>
      </c>
      <c r="W587" s="2">
        <f>ROUND(W490+W555+AJ587,2)</f>
        <v>932.32</v>
      </c>
      <c r="X587" s="2">
        <f>ROUND(X490+X555+AK587,2)</f>
        <v>38881.19</v>
      </c>
      <c r="Y587" s="2">
        <f>ROUND(Y490+Y555+AL587,2)</f>
        <v>19673.98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>
        <f t="shared" ref="AO587:BD587" si="443">ROUND(AO490+AO555+BX587,2)</f>
        <v>0</v>
      </c>
      <c r="AP587" s="2">
        <f t="shared" si="443"/>
        <v>0</v>
      </c>
      <c r="AQ587" s="2">
        <f t="shared" si="443"/>
        <v>0</v>
      </c>
      <c r="AR587" s="2">
        <f t="shared" si="443"/>
        <v>201916.65</v>
      </c>
      <c r="AS587" s="2">
        <f t="shared" si="443"/>
        <v>196857.87</v>
      </c>
      <c r="AT587" s="2">
        <f t="shared" si="443"/>
        <v>5058.78</v>
      </c>
      <c r="AU587" s="2">
        <f t="shared" si="443"/>
        <v>0</v>
      </c>
      <c r="AV587" s="2">
        <f t="shared" si="443"/>
        <v>97763.99</v>
      </c>
      <c r="AW587" s="2">
        <f t="shared" si="443"/>
        <v>97763.99</v>
      </c>
      <c r="AX587" s="2">
        <f t="shared" si="443"/>
        <v>0</v>
      </c>
      <c r="AY587" s="2">
        <f t="shared" si="443"/>
        <v>97763.99</v>
      </c>
      <c r="AZ587" s="2">
        <f t="shared" si="443"/>
        <v>0</v>
      </c>
      <c r="BA587" s="2">
        <f t="shared" si="443"/>
        <v>0</v>
      </c>
      <c r="BB587" s="2">
        <f t="shared" si="443"/>
        <v>0</v>
      </c>
      <c r="BC587" s="2">
        <f t="shared" si="443"/>
        <v>0</v>
      </c>
      <c r="BD587" s="2">
        <f t="shared" si="443"/>
        <v>0</v>
      </c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>
        <v>0</v>
      </c>
    </row>
    <row r="589" spans="1:206">
      <c r="A589" s="4">
        <v>50</v>
      </c>
      <c r="B589" s="4">
        <v>0</v>
      </c>
      <c r="C589" s="4">
        <v>0</v>
      </c>
      <c r="D589" s="4">
        <v>1</v>
      </c>
      <c r="E589" s="4">
        <v>201</v>
      </c>
      <c r="F589" s="4">
        <f>ROUND(Source!O587,O589)</f>
        <v>143361.48000000001</v>
      </c>
      <c r="G589" s="4" t="s">
        <v>71</v>
      </c>
      <c r="H589" s="4" t="s">
        <v>72</v>
      </c>
      <c r="I589" s="4"/>
      <c r="J589" s="4"/>
      <c r="K589" s="4">
        <v>201</v>
      </c>
      <c r="L589" s="4">
        <v>1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/>
    </row>
    <row r="590" spans="1:206">
      <c r="A590" s="4">
        <v>50</v>
      </c>
      <c r="B590" s="4">
        <v>0</v>
      </c>
      <c r="C590" s="4">
        <v>0</v>
      </c>
      <c r="D590" s="4">
        <v>1</v>
      </c>
      <c r="E590" s="4">
        <v>202</v>
      </c>
      <c r="F590" s="4">
        <f>ROUND(Source!P587,O590)</f>
        <v>97763.99</v>
      </c>
      <c r="G590" s="4" t="s">
        <v>73</v>
      </c>
      <c r="H590" s="4" t="s">
        <v>74</v>
      </c>
      <c r="I590" s="4"/>
      <c r="J590" s="4"/>
      <c r="K590" s="4">
        <v>202</v>
      </c>
      <c r="L590" s="4">
        <v>2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/>
    </row>
    <row r="591" spans="1:206">
      <c r="A591" s="4">
        <v>50</v>
      </c>
      <c r="B591" s="4">
        <v>0</v>
      </c>
      <c r="C591" s="4">
        <v>0</v>
      </c>
      <c r="D591" s="4">
        <v>1</v>
      </c>
      <c r="E591" s="4">
        <v>222</v>
      </c>
      <c r="F591" s="4">
        <f>ROUND(Source!AO587,O591)</f>
        <v>0</v>
      </c>
      <c r="G591" s="4" t="s">
        <v>75</v>
      </c>
      <c r="H591" s="4" t="s">
        <v>76</v>
      </c>
      <c r="I591" s="4"/>
      <c r="J591" s="4"/>
      <c r="K591" s="4">
        <v>222</v>
      </c>
      <c r="L591" s="4">
        <v>3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/>
    </row>
    <row r="592" spans="1:206">
      <c r="A592" s="4">
        <v>50</v>
      </c>
      <c r="B592" s="4">
        <v>0</v>
      </c>
      <c r="C592" s="4">
        <v>0</v>
      </c>
      <c r="D592" s="4">
        <v>1</v>
      </c>
      <c r="E592" s="4">
        <v>225</v>
      </c>
      <c r="F592" s="4">
        <f>ROUND(Source!AV587,O592)</f>
        <v>97763.99</v>
      </c>
      <c r="G592" s="4" t="s">
        <v>77</v>
      </c>
      <c r="H592" s="4" t="s">
        <v>78</v>
      </c>
      <c r="I592" s="4"/>
      <c r="J592" s="4"/>
      <c r="K592" s="4">
        <v>225</v>
      </c>
      <c r="L592" s="4">
        <v>4</v>
      </c>
      <c r="M592" s="4">
        <v>3</v>
      </c>
      <c r="N592" s="4" t="s">
        <v>3</v>
      </c>
      <c r="O592" s="4">
        <v>2</v>
      </c>
      <c r="P592" s="4"/>
      <c r="Q592" s="4"/>
      <c r="R592" s="4"/>
      <c r="S592" s="4"/>
      <c r="T592" s="4"/>
      <c r="U592" s="4"/>
      <c r="V592" s="4"/>
      <c r="W592" s="4"/>
    </row>
    <row r="593" spans="1:23">
      <c r="A593" s="4">
        <v>50</v>
      </c>
      <c r="B593" s="4">
        <v>0</v>
      </c>
      <c r="C593" s="4">
        <v>0</v>
      </c>
      <c r="D593" s="4">
        <v>1</v>
      </c>
      <c r="E593" s="4">
        <v>226</v>
      </c>
      <c r="F593" s="4">
        <f>ROUND(Source!AW587,O593)</f>
        <v>97763.99</v>
      </c>
      <c r="G593" s="4" t="s">
        <v>79</v>
      </c>
      <c r="H593" s="4" t="s">
        <v>80</v>
      </c>
      <c r="I593" s="4"/>
      <c r="J593" s="4"/>
      <c r="K593" s="4">
        <v>226</v>
      </c>
      <c r="L593" s="4">
        <v>5</v>
      </c>
      <c r="M593" s="4">
        <v>3</v>
      </c>
      <c r="N593" s="4" t="s">
        <v>3</v>
      </c>
      <c r="O593" s="4">
        <v>2</v>
      </c>
      <c r="P593" s="4"/>
      <c r="Q593" s="4"/>
      <c r="R593" s="4"/>
      <c r="S593" s="4"/>
      <c r="T593" s="4"/>
      <c r="U593" s="4"/>
      <c r="V593" s="4"/>
      <c r="W593" s="4"/>
    </row>
    <row r="594" spans="1:23">
      <c r="A594" s="4">
        <v>50</v>
      </c>
      <c r="B594" s="4">
        <v>0</v>
      </c>
      <c r="C594" s="4">
        <v>0</v>
      </c>
      <c r="D594" s="4">
        <v>1</v>
      </c>
      <c r="E594" s="4">
        <v>227</v>
      </c>
      <c r="F594" s="4">
        <f>ROUND(Source!AX587,O594)</f>
        <v>0</v>
      </c>
      <c r="G594" s="4" t="s">
        <v>81</v>
      </c>
      <c r="H594" s="4" t="s">
        <v>82</v>
      </c>
      <c r="I594" s="4"/>
      <c r="J594" s="4"/>
      <c r="K594" s="4">
        <v>227</v>
      </c>
      <c r="L594" s="4">
        <v>6</v>
      </c>
      <c r="M594" s="4">
        <v>3</v>
      </c>
      <c r="N594" s="4" t="s">
        <v>3</v>
      </c>
      <c r="O594" s="4">
        <v>2</v>
      </c>
      <c r="P594" s="4"/>
      <c r="Q594" s="4"/>
      <c r="R594" s="4"/>
      <c r="S594" s="4"/>
      <c r="T594" s="4"/>
      <c r="U594" s="4"/>
      <c r="V594" s="4"/>
      <c r="W594" s="4"/>
    </row>
    <row r="595" spans="1:23">
      <c r="A595" s="4">
        <v>50</v>
      </c>
      <c r="B595" s="4">
        <v>0</v>
      </c>
      <c r="C595" s="4">
        <v>0</v>
      </c>
      <c r="D595" s="4">
        <v>1</v>
      </c>
      <c r="E595" s="4">
        <v>228</v>
      </c>
      <c r="F595" s="4">
        <f>ROUND(Source!AY587,O595)</f>
        <v>97763.99</v>
      </c>
      <c r="G595" s="4" t="s">
        <v>83</v>
      </c>
      <c r="H595" s="4" t="s">
        <v>84</v>
      </c>
      <c r="I595" s="4"/>
      <c r="J595" s="4"/>
      <c r="K595" s="4">
        <v>228</v>
      </c>
      <c r="L595" s="4">
        <v>7</v>
      </c>
      <c r="M595" s="4">
        <v>3</v>
      </c>
      <c r="N595" s="4" t="s">
        <v>3</v>
      </c>
      <c r="O595" s="4">
        <v>2</v>
      </c>
      <c r="P595" s="4"/>
      <c r="Q595" s="4"/>
      <c r="R595" s="4"/>
      <c r="S595" s="4"/>
      <c r="T595" s="4"/>
      <c r="U595" s="4"/>
      <c r="V595" s="4"/>
      <c r="W595" s="4"/>
    </row>
    <row r="596" spans="1:23">
      <c r="A596" s="4">
        <v>50</v>
      </c>
      <c r="B596" s="4">
        <v>0</v>
      </c>
      <c r="C596" s="4">
        <v>0</v>
      </c>
      <c r="D596" s="4">
        <v>1</v>
      </c>
      <c r="E596" s="4">
        <v>216</v>
      </c>
      <c r="F596" s="4">
        <f>ROUND(Source!AP587,O596)</f>
        <v>0</v>
      </c>
      <c r="G596" s="4" t="s">
        <v>85</v>
      </c>
      <c r="H596" s="4" t="s">
        <v>86</v>
      </c>
      <c r="I596" s="4"/>
      <c r="J596" s="4"/>
      <c r="K596" s="4">
        <v>216</v>
      </c>
      <c r="L596" s="4">
        <v>8</v>
      </c>
      <c r="M596" s="4">
        <v>3</v>
      </c>
      <c r="N596" s="4" t="s">
        <v>3</v>
      </c>
      <c r="O596" s="4">
        <v>2</v>
      </c>
      <c r="P596" s="4"/>
      <c r="Q596" s="4"/>
      <c r="R596" s="4"/>
      <c r="S596" s="4"/>
      <c r="T596" s="4"/>
      <c r="U596" s="4"/>
      <c r="V596" s="4"/>
      <c r="W596" s="4"/>
    </row>
    <row r="597" spans="1:23">
      <c r="A597" s="4">
        <v>50</v>
      </c>
      <c r="B597" s="4">
        <v>0</v>
      </c>
      <c r="C597" s="4">
        <v>0</v>
      </c>
      <c r="D597" s="4">
        <v>1</v>
      </c>
      <c r="E597" s="4">
        <v>223</v>
      </c>
      <c r="F597" s="4">
        <f>ROUND(Source!AQ587,O597)</f>
        <v>0</v>
      </c>
      <c r="G597" s="4" t="s">
        <v>87</v>
      </c>
      <c r="H597" s="4" t="s">
        <v>88</v>
      </c>
      <c r="I597" s="4"/>
      <c r="J597" s="4"/>
      <c r="K597" s="4">
        <v>223</v>
      </c>
      <c r="L597" s="4">
        <v>9</v>
      </c>
      <c r="M597" s="4">
        <v>3</v>
      </c>
      <c r="N597" s="4" t="s">
        <v>3</v>
      </c>
      <c r="O597" s="4">
        <v>2</v>
      </c>
      <c r="P597" s="4"/>
      <c r="Q597" s="4"/>
      <c r="R597" s="4"/>
      <c r="S597" s="4"/>
      <c r="T597" s="4"/>
      <c r="U597" s="4"/>
      <c r="V597" s="4"/>
      <c r="W597" s="4"/>
    </row>
    <row r="598" spans="1:23">
      <c r="A598" s="4">
        <v>50</v>
      </c>
      <c r="B598" s="4">
        <v>0</v>
      </c>
      <c r="C598" s="4">
        <v>0</v>
      </c>
      <c r="D598" s="4">
        <v>1</v>
      </c>
      <c r="E598" s="4">
        <v>229</v>
      </c>
      <c r="F598" s="4">
        <f>ROUND(Source!AZ587,O598)</f>
        <v>0</v>
      </c>
      <c r="G598" s="4" t="s">
        <v>89</v>
      </c>
      <c r="H598" s="4" t="s">
        <v>90</v>
      </c>
      <c r="I598" s="4"/>
      <c r="J598" s="4"/>
      <c r="K598" s="4">
        <v>229</v>
      </c>
      <c r="L598" s="4">
        <v>10</v>
      </c>
      <c r="M598" s="4">
        <v>3</v>
      </c>
      <c r="N598" s="4" t="s">
        <v>3</v>
      </c>
      <c r="O598" s="4">
        <v>2</v>
      </c>
      <c r="P598" s="4"/>
      <c r="Q598" s="4"/>
      <c r="R598" s="4"/>
      <c r="S598" s="4"/>
      <c r="T598" s="4"/>
      <c r="U598" s="4"/>
      <c r="V598" s="4"/>
      <c r="W598" s="4"/>
    </row>
    <row r="599" spans="1:23">
      <c r="A599" s="4">
        <v>50</v>
      </c>
      <c r="B599" s="4">
        <v>0</v>
      </c>
      <c r="C599" s="4">
        <v>0</v>
      </c>
      <c r="D599" s="4">
        <v>1</v>
      </c>
      <c r="E599" s="4">
        <v>203</v>
      </c>
      <c r="F599" s="4">
        <f>ROUND(Source!Q587,O599)</f>
        <v>1484.06</v>
      </c>
      <c r="G599" s="4" t="s">
        <v>91</v>
      </c>
      <c r="H599" s="4" t="s">
        <v>92</v>
      </c>
      <c r="I599" s="4"/>
      <c r="J599" s="4"/>
      <c r="K599" s="4">
        <v>203</v>
      </c>
      <c r="L599" s="4">
        <v>11</v>
      </c>
      <c r="M599" s="4">
        <v>3</v>
      </c>
      <c r="N599" s="4" t="s">
        <v>3</v>
      </c>
      <c r="O599" s="4">
        <v>2</v>
      </c>
      <c r="P599" s="4"/>
      <c r="Q599" s="4"/>
      <c r="R599" s="4"/>
      <c r="S599" s="4"/>
      <c r="T599" s="4"/>
      <c r="U599" s="4"/>
      <c r="V599" s="4"/>
      <c r="W599" s="4"/>
    </row>
    <row r="600" spans="1:23">
      <c r="A600" s="4">
        <v>50</v>
      </c>
      <c r="B600" s="4">
        <v>0</v>
      </c>
      <c r="C600" s="4">
        <v>0</v>
      </c>
      <c r="D600" s="4">
        <v>1</v>
      </c>
      <c r="E600" s="4">
        <v>231</v>
      </c>
      <c r="F600" s="4">
        <f>ROUND(Source!BB587,O600)</f>
        <v>0</v>
      </c>
      <c r="G600" s="4" t="s">
        <v>93</v>
      </c>
      <c r="H600" s="4" t="s">
        <v>94</v>
      </c>
      <c r="I600" s="4"/>
      <c r="J600" s="4"/>
      <c r="K600" s="4">
        <v>231</v>
      </c>
      <c r="L600" s="4">
        <v>12</v>
      </c>
      <c r="M600" s="4">
        <v>3</v>
      </c>
      <c r="N600" s="4" t="s">
        <v>3</v>
      </c>
      <c r="O600" s="4">
        <v>2</v>
      </c>
      <c r="P600" s="4"/>
      <c r="Q600" s="4"/>
      <c r="R600" s="4"/>
      <c r="S600" s="4"/>
      <c r="T600" s="4"/>
      <c r="U600" s="4"/>
      <c r="V600" s="4"/>
      <c r="W600" s="4"/>
    </row>
    <row r="601" spans="1:23">
      <c r="A601" s="4">
        <v>50</v>
      </c>
      <c r="B601" s="4">
        <v>0</v>
      </c>
      <c r="C601" s="4">
        <v>0</v>
      </c>
      <c r="D601" s="4">
        <v>1</v>
      </c>
      <c r="E601" s="4">
        <v>204</v>
      </c>
      <c r="F601" s="4">
        <f>ROUND(Source!R587,O601)</f>
        <v>561.33000000000004</v>
      </c>
      <c r="G601" s="4" t="s">
        <v>95</v>
      </c>
      <c r="H601" s="4" t="s">
        <v>96</v>
      </c>
      <c r="I601" s="4"/>
      <c r="J601" s="4"/>
      <c r="K601" s="4">
        <v>204</v>
      </c>
      <c r="L601" s="4">
        <v>13</v>
      </c>
      <c r="M601" s="4">
        <v>3</v>
      </c>
      <c r="N601" s="4" t="s">
        <v>3</v>
      </c>
      <c r="O601" s="4">
        <v>2</v>
      </c>
      <c r="P601" s="4"/>
      <c r="Q601" s="4"/>
      <c r="R601" s="4"/>
      <c r="S601" s="4"/>
      <c r="T601" s="4"/>
      <c r="U601" s="4"/>
      <c r="V601" s="4"/>
      <c r="W601" s="4"/>
    </row>
    <row r="602" spans="1:23">
      <c r="A602" s="4">
        <v>50</v>
      </c>
      <c r="B602" s="4">
        <v>0</v>
      </c>
      <c r="C602" s="4">
        <v>0</v>
      </c>
      <c r="D602" s="4">
        <v>1</v>
      </c>
      <c r="E602" s="4">
        <v>205</v>
      </c>
      <c r="F602" s="4">
        <f>ROUND(Source!S587,O602)</f>
        <v>44113.43</v>
      </c>
      <c r="G602" s="4" t="s">
        <v>97</v>
      </c>
      <c r="H602" s="4" t="s">
        <v>98</v>
      </c>
      <c r="I602" s="4"/>
      <c r="J602" s="4"/>
      <c r="K602" s="4">
        <v>205</v>
      </c>
      <c r="L602" s="4">
        <v>14</v>
      </c>
      <c r="M602" s="4">
        <v>3</v>
      </c>
      <c r="N602" s="4" t="s">
        <v>3</v>
      </c>
      <c r="O602" s="4">
        <v>2</v>
      </c>
      <c r="P602" s="4"/>
      <c r="Q602" s="4"/>
      <c r="R602" s="4"/>
      <c r="S602" s="4"/>
      <c r="T602" s="4"/>
      <c r="U602" s="4"/>
      <c r="V602" s="4"/>
      <c r="W602" s="4"/>
    </row>
    <row r="603" spans="1:23">
      <c r="A603" s="4">
        <v>50</v>
      </c>
      <c r="B603" s="4">
        <v>0</v>
      </c>
      <c r="C603" s="4">
        <v>0</v>
      </c>
      <c r="D603" s="4">
        <v>1</v>
      </c>
      <c r="E603" s="4">
        <v>232</v>
      </c>
      <c r="F603" s="4">
        <f>ROUND(Source!BC587,O603)</f>
        <v>0</v>
      </c>
      <c r="G603" s="4" t="s">
        <v>99</v>
      </c>
      <c r="H603" s="4" t="s">
        <v>100</v>
      </c>
      <c r="I603" s="4"/>
      <c r="J603" s="4"/>
      <c r="K603" s="4">
        <v>232</v>
      </c>
      <c r="L603" s="4">
        <v>15</v>
      </c>
      <c r="M603" s="4">
        <v>3</v>
      </c>
      <c r="N603" s="4" t="s">
        <v>3</v>
      </c>
      <c r="O603" s="4">
        <v>2</v>
      </c>
      <c r="P603" s="4"/>
      <c r="Q603" s="4"/>
      <c r="R603" s="4"/>
      <c r="S603" s="4"/>
      <c r="T603" s="4"/>
      <c r="U603" s="4"/>
      <c r="V603" s="4"/>
      <c r="W603" s="4"/>
    </row>
    <row r="604" spans="1:23">
      <c r="A604" s="4">
        <v>50</v>
      </c>
      <c r="B604" s="4">
        <v>0</v>
      </c>
      <c r="C604" s="4">
        <v>0</v>
      </c>
      <c r="D604" s="4">
        <v>1</v>
      </c>
      <c r="E604" s="4">
        <v>214</v>
      </c>
      <c r="F604" s="4">
        <f>ROUND(Source!AS587,O604)</f>
        <v>196857.87</v>
      </c>
      <c r="G604" s="4" t="s">
        <v>101</v>
      </c>
      <c r="H604" s="4" t="s">
        <v>102</v>
      </c>
      <c r="I604" s="4"/>
      <c r="J604" s="4"/>
      <c r="K604" s="4">
        <v>214</v>
      </c>
      <c r="L604" s="4">
        <v>16</v>
      </c>
      <c r="M604" s="4">
        <v>3</v>
      </c>
      <c r="N604" s="4" t="s">
        <v>3</v>
      </c>
      <c r="O604" s="4">
        <v>2</v>
      </c>
      <c r="P604" s="4"/>
      <c r="Q604" s="4"/>
      <c r="R604" s="4"/>
      <c r="S604" s="4"/>
      <c r="T604" s="4"/>
      <c r="U604" s="4"/>
      <c r="V604" s="4"/>
      <c r="W604" s="4"/>
    </row>
    <row r="605" spans="1:23">
      <c r="A605" s="4">
        <v>50</v>
      </c>
      <c r="B605" s="4">
        <v>0</v>
      </c>
      <c r="C605" s="4">
        <v>0</v>
      </c>
      <c r="D605" s="4">
        <v>1</v>
      </c>
      <c r="E605" s="4">
        <v>215</v>
      </c>
      <c r="F605" s="4">
        <f>ROUND(Source!AT587,O605)</f>
        <v>5058.78</v>
      </c>
      <c r="G605" s="4" t="s">
        <v>103</v>
      </c>
      <c r="H605" s="4" t="s">
        <v>104</v>
      </c>
      <c r="I605" s="4"/>
      <c r="J605" s="4"/>
      <c r="K605" s="4">
        <v>215</v>
      </c>
      <c r="L605" s="4">
        <v>17</v>
      </c>
      <c r="M605" s="4">
        <v>3</v>
      </c>
      <c r="N605" s="4" t="s">
        <v>3</v>
      </c>
      <c r="O605" s="4">
        <v>2</v>
      </c>
      <c r="P605" s="4"/>
      <c r="Q605" s="4"/>
      <c r="R605" s="4"/>
      <c r="S605" s="4"/>
      <c r="T605" s="4"/>
      <c r="U605" s="4"/>
      <c r="V605" s="4"/>
      <c r="W605" s="4"/>
    </row>
    <row r="606" spans="1:23">
      <c r="A606" s="4">
        <v>50</v>
      </c>
      <c r="B606" s="4">
        <v>0</v>
      </c>
      <c r="C606" s="4">
        <v>0</v>
      </c>
      <c r="D606" s="4">
        <v>1</v>
      </c>
      <c r="E606" s="4">
        <v>217</v>
      </c>
      <c r="F606" s="4">
        <f>ROUND(Source!AU587,O606)</f>
        <v>0</v>
      </c>
      <c r="G606" s="4" t="s">
        <v>105</v>
      </c>
      <c r="H606" s="4" t="s">
        <v>106</v>
      </c>
      <c r="I606" s="4"/>
      <c r="J606" s="4"/>
      <c r="K606" s="4">
        <v>217</v>
      </c>
      <c r="L606" s="4">
        <v>18</v>
      </c>
      <c r="M606" s="4">
        <v>3</v>
      </c>
      <c r="N606" s="4" t="s">
        <v>3</v>
      </c>
      <c r="O606" s="4">
        <v>2</v>
      </c>
      <c r="P606" s="4"/>
      <c r="Q606" s="4"/>
      <c r="R606" s="4"/>
      <c r="S606" s="4"/>
      <c r="T606" s="4"/>
      <c r="U606" s="4"/>
      <c r="V606" s="4"/>
      <c r="W606" s="4"/>
    </row>
    <row r="607" spans="1:23">
      <c r="A607" s="4">
        <v>50</v>
      </c>
      <c r="B607" s="4">
        <v>0</v>
      </c>
      <c r="C607" s="4">
        <v>0</v>
      </c>
      <c r="D607" s="4">
        <v>1</v>
      </c>
      <c r="E607" s="4">
        <v>230</v>
      </c>
      <c r="F607" s="4">
        <f>ROUND(Source!BA587,O607)</f>
        <v>0</v>
      </c>
      <c r="G607" s="4" t="s">
        <v>107</v>
      </c>
      <c r="H607" s="4" t="s">
        <v>108</v>
      </c>
      <c r="I607" s="4"/>
      <c r="J607" s="4"/>
      <c r="K607" s="4">
        <v>230</v>
      </c>
      <c r="L607" s="4">
        <v>19</v>
      </c>
      <c r="M607" s="4">
        <v>3</v>
      </c>
      <c r="N607" s="4" t="s">
        <v>3</v>
      </c>
      <c r="O607" s="4">
        <v>2</v>
      </c>
      <c r="P607" s="4"/>
      <c r="Q607" s="4"/>
      <c r="R607" s="4"/>
      <c r="S607" s="4"/>
      <c r="T607" s="4"/>
      <c r="U607" s="4"/>
      <c r="V607" s="4"/>
      <c r="W607" s="4"/>
    </row>
    <row r="608" spans="1:23">
      <c r="A608" s="4">
        <v>50</v>
      </c>
      <c r="B608" s="4">
        <v>0</v>
      </c>
      <c r="C608" s="4">
        <v>0</v>
      </c>
      <c r="D608" s="4">
        <v>1</v>
      </c>
      <c r="E608" s="4">
        <v>206</v>
      </c>
      <c r="F608" s="4">
        <f>ROUND(Source!T587,O608)</f>
        <v>0</v>
      </c>
      <c r="G608" s="4" t="s">
        <v>109</v>
      </c>
      <c r="H608" s="4" t="s">
        <v>110</v>
      </c>
      <c r="I608" s="4"/>
      <c r="J608" s="4"/>
      <c r="K608" s="4">
        <v>206</v>
      </c>
      <c r="L608" s="4">
        <v>20</v>
      </c>
      <c r="M608" s="4">
        <v>3</v>
      </c>
      <c r="N608" s="4" t="s">
        <v>3</v>
      </c>
      <c r="O608" s="4">
        <v>2</v>
      </c>
      <c r="P608" s="4"/>
      <c r="Q608" s="4"/>
      <c r="R608" s="4"/>
      <c r="S608" s="4"/>
      <c r="T608" s="4"/>
      <c r="U608" s="4"/>
      <c r="V608" s="4"/>
      <c r="W608" s="4"/>
    </row>
    <row r="609" spans="1:206">
      <c r="A609" s="4">
        <v>50</v>
      </c>
      <c r="B609" s="4">
        <v>0</v>
      </c>
      <c r="C609" s="4">
        <v>0</v>
      </c>
      <c r="D609" s="4">
        <v>1</v>
      </c>
      <c r="E609" s="4">
        <v>207</v>
      </c>
      <c r="F609" s="4">
        <f>Source!U587</f>
        <v>147.95030750000001</v>
      </c>
      <c r="G609" s="4" t="s">
        <v>111</v>
      </c>
      <c r="H609" s="4" t="s">
        <v>112</v>
      </c>
      <c r="I609" s="4"/>
      <c r="J609" s="4"/>
      <c r="K609" s="4">
        <v>207</v>
      </c>
      <c r="L609" s="4">
        <v>21</v>
      </c>
      <c r="M609" s="4">
        <v>3</v>
      </c>
      <c r="N609" s="4" t="s">
        <v>3</v>
      </c>
      <c r="O609" s="4">
        <v>-1</v>
      </c>
      <c r="P609" s="4"/>
      <c r="Q609" s="4"/>
      <c r="R609" s="4"/>
      <c r="S609" s="4"/>
      <c r="T609" s="4"/>
      <c r="U609" s="4"/>
      <c r="V609" s="4"/>
      <c r="W609" s="4"/>
    </row>
    <row r="610" spans="1:206">
      <c r="A610" s="4">
        <v>50</v>
      </c>
      <c r="B610" s="4">
        <v>0</v>
      </c>
      <c r="C610" s="4">
        <v>0</v>
      </c>
      <c r="D610" s="4">
        <v>1</v>
      </c>
      <c r="E610" s="4">
        <v>208</v>
      </c>
      <c r="F610" s="4">
        <f>Source!V587</f>
        <v>1.5726274999999998</v>
      </c>
      <c r="G610" s="4" t="s">
        <v>113</v>
      </c>
      <c r="H610" s="4" t="s">
        <v>114</v>
      </c>
      <c r="I610" s="4"/>
      <c r="J610" s="4"/>
      <c r="K610" s="4">
        <v>208</v>
      </c>
      <c r="L610" s="4">
        <v>22</v>
      </c>
      <c r="M610" s="4">
        <v>3</v>
      </c>
      <c r="N610" s="4" t="s">
        <v>3</v>
      </c>
      <c r="O610" s="4">
        <v>-1</v>
      </c>
      <c r="P610" s="4"/>
      <c r="Q610" s="4"/>
      <c r="R610" s="4"/>
      <c r="S610" s="4"/>
      <c r="T610" s="4"/>
      <c r="U610" s="4"/>
      <c r="V610" s="4"/>
      <c r="W610" s="4"/>
    </row>
    <row r="611" spans="1:206">
      <c r="A611" s="4">
        <v>50</v>
      </c>
      <c r="B611" s="4">
        <v>0</v>
      </c>
      <c r="C611" s="4">
        <v>0</v>
      </c>
      <c r="D611" s="4">
        <v>1</v>
      </c>
      <c r="E611" s="4">
        <v>209</v>
      </c>
      <c r="F611" s="4">
        <f>ROUND(Source!W587,O611)</f>
        <v>932.32</v>
      </c>
      <c r="G611" s="4" t="s">
        <v>115</v>
      </c>
      <c r="H611" s="4" t="s">
        <v>116</v>
      </c>
      <c r="I611" s="4"/>
      <c r="J611" s="4"/>
      <c r="K611" s="4">
        <v>209</v>
      </c>
      <c r="L611" s="4">
        <v>23</v>
      </c>
      <c r="M611" s="4">
        <v>3</v>
      </c>
      <c r="N611" s="4" t="s">
        <v>3</v>
      </c>
      <c r="O611" s="4">
        <v>2</v>
      </c>
      <c r="P611" s="4"/>
      <c r="Q611" s="4"/>
      <c r="R611" s="4"/>
      <c r="S611" s="4"/>
      <c r="T611" s="4"/>
      <c r="U611" s="4"/>
      <c r="V611" s="4"/>
      <c r="W611" s="4"/>
    </row>
    <row r="612" spans="1:206">
      <c r="A612" s="4">
        <v>50</v>
      </c>
      <c r="B612" s="4">
        <v>0</v>
      </c>
      <c r="C612" s="4">
        <v>0</v>
      </c>
      <c r="D612" s="4">
        <v>1</v>
      </c>
      <c r="E612" s="4">
        <v>233</v>
      </c>
      <c r="F612" s="4">
        <f>ROUND(Source!BD587,O612)</f>
        <v>0</v>
      </c>
      <c r="G612" s="4" t="s">
        <v>117</v>
      </c>
      <c r="H612" s="4" t="s">
        <v>118</v>
      </c>
      <c r="I612" s="4"/>
      <c r="J612" s="4"/>
      <c r="K612" s="4">
        <v>233</v>
      </c>
      <c r="L612" s="4">
        <v>24</v>
      </c>
      <c r="M612" s="4">
        <v>3</v>
      </c>
      <c r="N612" s="4" t="s">
        <v>3</v>
      </c>
      <c r="O612" s="4">
        <v>2</v>
      </c>
      <c r="P612" s="4"/>
      <c r="Q612" s="4"/>
      <c r="R612" s="4"/>
      <c r="S612" s="4"/>
      <c r="T612" s="4"/>
      <c r="U612" s="4"/>
      <c r="V612" s="4"/>
      <c r="W612" s="4"/>
    </row>
    <row r="613" spans="1:206">
      <c r="A613" s="4">
        <v>50</v>
      </c>
      <c r="B613" s="4">
        <v>0</v>
      </c>
      <c r="C613" s="4">
        <v>0</v>
      </c>
      <c r="D613" s="4">
        <v>1</v>
      </c>
      <c r="E613" s="4">
        <v>210</v>
      </c>
      <c r="F613" s="4">
        <f>ROUND(Source!X587,O613)</f>
        <v>38881.19</v>
      </c>
      <c r="G613" s="4" t="s">
        <v>119</v>
      </c>
      <c r="H613" s="4" t="s">
        <v>120</v>
      </c>
      <c r="I613" s="4"/>
      <c r="J613" s="4"/>
      <c r="K613" s="4">
        <v>210</v>
      </c>
      <c r="L613" s="4">
        <v>25</v>
      </c>
      <c r="M613" s="4">
        <v>3</v>
      </c>
      <c r="N613" s="4" t="s">
        <v>3</v>
      </c>
      <c r="O613" s="4">
        <v>2</v>
      </c>
      <c r="P613" s="4"/>
      <c r="Q613" s="4"/>
      <c r="R613" s="4"/>
      <c r="S613" s="4"/>
      <c r="T613" s="4"/>
      <c r="U613" s="4"/>
      <c r="V613" s="4"/>
      <c r="W613" s="4"/>
    </row>
    <row r="614" spans="1:206">
      <c r="A614" s="4">
        <v>50</v>
      </c>
      <c r="B614" s="4">
        <v>0</v>
      </c>
      <c r="C614" s="4">
        <v>0</v>
      </c>
      <c r="D614" s="4">
        <v>1</v>
      </c>
      <c r="E614" s="4">
        <v>211</v>
      </c>
      <c r="F614" s="4">
        <f>ROUND(Source!Y587,O614)</f>
        <v>19673.98</v>
      </c>
      <c r="G614" s="4" t="s">
        <v>121</v>
      </c>
      <c r="H614" s="4" t="s">
        <v>122</v>
      </c>
      <c r="I614" s="4"/>
      <c r="J614" s="4"/>
      <c r="K614" s="4">
        <v>211</v>
      </c>
      <c r="L614" s="4">
        <v>26</v>
      </c>
      <c r="M614" s="4">
        <v>3</v>
      </c>
      <c r="N614" s="4" t="s">
        <v>3</v>
      </c>
      <c r="O614" s="4">
        <v>2</v>
      </c>
      <c r="P614" s="4"/>
      <c r="Q614" s="4"/>
      <c r="R614" s="4"/>
      <c r="S614" s="4"/>
      <c r="T614" s="4"/>
      <c r="U614" s="4"/>
      <c r="V614" s="4"/>
      <c r="W614" s="4"/>
    </row>
    <row r="615" spans="1:206">
      <c r="A615" s="4">
        <v>50</v>
      </c>
      <c r="B615" s="4">
        <v>0</v>
      </c>
      <c r="C615" s="4">
        <v>0</v>
      </c>
      <c r="D615" s="4">
        <v>1</v>
      </c>
      <c r="E615" s="4">
        <v>0</v>
      </c>
      <c r="F615" s="4">
        <f>ROUND(Source!AR587,O615)</f>
        <v>201916.65</v>
      </c>
      <c r="G615" s="4" t="s">
        <v>123</v>
      </c>
      <c r="H615" s="4" t="s">
        <v>124</v>
      </c>
      <c r="I615" s="4"/>
      <c r="J615" s="4"/>
      <c r="K615" s="4">
        <v>224</v>
      </c>
      <c r="L615" s="4">
        <v>27</v>
      </c>
      <c r="M615" s="4">
        <v>3</v>
      </c>
      <c r="N615" s="4" t="s">
        <v>3</v>
      </c>
      <c r="O615" s="4">
        <v>2</v>
      </c>
      <c r="P615" s="4"/>
      <c r="Q615" s="4"/>
      <c r="R615" s="4"/>
      <c r="S615" s="4"/>
      <c r="T615" s="4"/>
      <c r="U615" s="4"/>
      <c r="V615" s="4"/>
      <c r="W615" s="4"/>
    </row>
    <row r="616" spans="1:206">
      <c r="A616" s="4">
        <v>50</v>
      </c>
      <c r="B616" s="4">
        <v>1</v>
      </c>
      <c r="C616" s="4">
        <v>0</v>
      </c>
      <c r="D616" s="4">
        <v>2</v>
      </c>
      <c r="E616" s="4">
        <v>0</v>
      </c>
      <c r="F616" s="4">
        <f>ROUND(F615*0.18,O616)</f>
        <v>36345</v>
      </c>
      <c r="G616" s="4" t="s">
        <v>125</v>
      </c>
      <c r="H616" s="4" t="s">
        <v>125</v>
      </c>
      <c r="I616" s="4"/>
      <c r="J616" s="4"/>
      <c r="K616" s="4">
        <v>212</v>
      </c>
      <c r="L616" s="4">
        <v>28</v>
      </c>
      <c r="M616" s="4">
        <v>0</v>
      </c>
      <c r="N616" s="4" t="s">
        <v>3</v>
      </c>
      <c r="O616" s="4">
        <v>1</v>
      </c>
      <c r="P616" s="4"/>
      <c r="Q616" s="4"/>
      <c r="R616" s="4"/>
      <c r="S616" s="4"/>
      <c r="T616" s="4"/>
      <c r="U616" s="4"/>
      <c r="V616" s="4"/>
      <c r="W616" s="4"/>
    </row>
    <row r="617" spans="1:206">
      <c r="A617" s="4">
        <v>50</v>
      </c>
      <c r="B617" s="4">
        <v>1</v>
      </c>
      <c r="C617" s="4">
        <v>0</v>
      </c>
      <c r="D617" s="4">
        <v>2</v>
      </c>
      <c r="E617" s="4">
        <v>224</v>
      </c>
      <c r="F617" s="4">
        <f>ROUND(F615*1.18,O617)</f>
        <v>238261.6</v>
      </c>
      <c r="G617" s="4" t="s">
        <v>126</v>
      </c>
      <c r="H617" s="4" t="s">
        <v>127</v>
      </c>
      <c r="I617" s="4"/>
      <c r="J617" s="4"/>
      <c r="K617" s="4">
        <v>212</v>
      </c>
      <c r="L617" s="4">
        <v>29</v>
      </c>
      <c r="M617" s="4">
        <v>0</v>
      </c>
      <c r="N617" s="4" t="s">
        <v>3</v>
      </c>
      <c r="O617" s="4">
        <v>1</v>
      </c>
      <c r="P617" s="4"/>
      <c r="Q617" s="4"/>
      <c r="R617" s="4"/>
      <c r="S617" s="4"/>
      <c r="T617" s="4"/>
      <c r="U617" s="4"/>
      <c r="V617" s="4"/>
      <c r="W617" s="4"/>
    </row>
    <row r="619" spans="1:206">
      <c r="A619" s="1">
        <v>4</v>
      </c>
      <c r="B619" s="1">
        <v>0</v>
      </c>
      <c r="C619" s="1"/>
      <c r="D619" s="1">
        <f>ROW(A695)</f>
        <v>695</v>
      </c>
      <c r="E619" s="1"/>
      <c r="F619" s="1" t="s">
        <v>13</v>
      </c>
      <c r="G619" s="1" t="s">
        <v>279</v>
      </c>
      <c r="H619" s="1" t="s">
        <v>3</v>
      </c>
      <c r="I619" s="1">
        <v>0</v>
      </c>
      <c r="J619" s="1"/>
      <c r="K619" s="1">
        <v>-1</v>
      </c>
      <c r="L619" s="1"/>
      <c r="M619" s="1" t="s">
        <v>3</v>
      </c>
      <c r="N619" s="1"/>
      <c r="O619" s="1"/>
      <c r="P619" s="1"/>
      <c r="Q619" s="1"/>
      <c r="R619" s="1"/>
      <c r="S619" s="1">
        <v>0</v>
      </c>
      <c r="T619" s="1"/>
      <c r="U619" s="1" t="s">
        <v>3</v>
      </c>
      <c r="V619" s="1">
        <v>0</v>
      </c>
      <c r="W619" s="1"/>
      <c r="X619" s="1"/>
      <c r="Y619" s="1"/>
      <c r="Z619" s="1"/>
      <c r="AA619" s="1"/>
      <c r="AB619" s="1" t="s">
        <v>3</v>
      </c>
      <c r="AC619" s="1" t="s">
        <v>3</v>
      </c>
      <c r="AD619" s="1" t="s">
        <v>3</v>
      </c>
      <c r="AE619" s="1" t="s">
        <v>3</v>
      </c>
      <c r="AF619" s="1" t="s">
        <v>3</v>
      </c>
      <c r="AG619" s="1" t="s">
        <v>3</v>
      </c>
      <c r="AH619" s="1"/>
      <c r="AI619" s="1"/>
      <c r="AJ619" s="1"/>
      <c r="AK619" s="1"/>
      <c r="AL619" s="1"/>
      <c r="AM619" s="1"/>
      <c r="AN619" s="1"/>
      <c r="AO619" s="1"/>
      <c r="AP619" s="1" t="s">
        <v>3</v>
      </c>
      <c r="AQ619" s="1" t="s">
        <v>3</v>
      </c>
      <c r="AR619" s="1" t="s">
        <v>3</v>
      </c>
      <c r="AS619" s="1"/>
      <c r="AT619" s="1"/>
      <c r="AU619" s="1"/>
      <c r="AV619" s="1"/>
      <c r="AW619" s="1"/>
      <c r="AX619" s="1"/>
      <c r="AY619" s="1"/>
      <c r="AZ619" s="1" t="s">
        <v>3</v>
      </c>
      <c r="BA619" s="1"/>
      <c r="BB619" s="1" t="s">
        <v>3</v>
      </c>
      <c r="BC619" s="1" t="s">
        <v>3</v>
      </c>
      <c r="BD619" s="1" t="s">
        <v>3</v>
      </c>
      <c r="BE619" s="1" t="s">
        <v>3</v>
      </c>
      <c r="BF619" s="1" t="s">
        <v>3</v>
      </c>
      <c r="BG619" s="1" t="s">
        <v>3</v>
      </c>
      <c r="BH619" s="1" t="s">
        <v>3</v>
      </c>
      <c r="BI619" s="1" t="s">
        <v>3</v>
      </c>
      <c r="BJ619" s="1" t="s">
        <v>3</v>
      </c>
      <c r="BK619" s="1" t="s">
        <v>3</v>
      </c>
      <c r="BL619" s="1" t="s">
        <v>3</v>
      </c>
      <c r="BM619" s="1" t="s">
        <v>3</v>
      </c>
      <c r="BN619" s="1" t="s">
        <v>3</v>
      </c>
      <c r="BO619" s="1" t="s">
        <v>3</v>
      </c>
      <c r="BP619" s="1" t="s">
        <v>3</v>
      </c>
      <c r="BQ619" s="1"/>
      <c r="BR619" s="1"/>
      <c r="BS619" s="1"/>
      <c r="BT619" s="1"/>
      <c r="BU619" s="1"/>
      <c r="BV619" s="1"/>
      <c r="BW619" s="1"/>
      <c r="BX619" s="1">
        <v>0</v>
      </c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>
        <v>0</v>
      </c>
    </row>
    <row r="621" spans="1:206">
      <c r="A621" s="2">
        <v>52</v>
      </c>
      <c r="B621" s="2">
        <f t="shared" ref="B621:G621" si="444">B695</f>
        <v>0</v>
      </c>
      <c r="C621" s="2">
        <f t="shared" si="444"/>
        <v>4</v>
      </c>
      <c r="D621" s="2">
        <f t="shared" si="444"/>
        <v>619</v>
      </c>
      <c r="E621" s="2">
        <f t="shared" si="444"/>
        <v>0</v>
      </c>
      <c r="F621" s="2" t="str">
        <f t="shared" si="444"/>
        <v>Новый раздел</v>
      </c>
      <c r="G621" s="2" t="str">
        <f t="shared" si="444"/>
        <v>комната 1-33 карантин</v>
      </c>
      <c r="H621" s="2"/>
      <c r="I621" s="2"/>
      <c r="J621" s="2"/>
      <c r="K621" s="2"/>
      <c r="L621" s="2"/>
      <c r="M621" s="2"/>
      <c r="N621" s="2"/>
      <c r="O621" s="2">
        <f t="shared" ref="O621:AT621" si="445">O695</f>
        <v>0</v>
      </c>
      <c r="P621" s="2">
        <f t="shared" si="445"/>
        <v>0</v>
      </c>
      <c r="Q621" s="2">
        <f t="shared" si="445"/>
        <v>0</v>
      </c>
      <c r="R621" s="2">
        <f t="shared" si="445"/>
        <v>0</v>
      </c>
      <c r="S621" s="2">
        <f t="shared" si="445"/>
        <v>0</v>
      </c>
      <c r="T621" s="2">
        <f t="shared" si="445"/>
        <v>0</v>
      </c>
      <c r="U621" s="2">
        <f t="shared" si="445"/>
        <v>0</v>
      </c>
      <c r="V621" s="2">
        <f t="shared" si="445"/>
        <v>0</v>
      </c>
      <c r="W621" s="2">
        <f t="shared" si="445"/>
        <v>0</v>
      </c>
      <c r="X621" s="2">
        <f t="shared" si="445"/>
        <v>0</v>
      </c>
      <c r="Y621" s="2">
        <f t="shared" si="445"/>
        <v>0</v>
      </c>
      <c r="Z621" s="2">
        <f t="shared" si="445"/>
        <v>0</v>
      </c>
      <c r="AA621" s="2">
        <f t="shared" si="445"/>
        <v>0</v>
      </c>
      <c r="AB621" s="2">
        <f t="shared" si="445"/>
        <v>0</v>
      </c>
      <c r="AC621" s="2">
        <f t="shared" si="445"/>
        <v>0</v>
      </c>
      <c r="AD621" s="2">
        <f t="shared" si="445"/>
        <v>0</v>
      </c>
      <c r="AE621" s="2">
        <f t="shared" si="445"/>
        <v>0</v>
      </c>
      <c r="AF621" s="2">
        <f t="shared" si="445"/>
        <v>0</v>
      </c>
      <c r="AG621" s="2">
        <f t="shared" si="445"/>
        <v>0</v>
      </c>
      <c r="AH621" s="2">
        <f t="shared" si="445"/>
        <v>0</v>
      </c>
      <c r="AI621" s="2">
        <f t="shared" si="445"/>
        <v>0</v>
      </c>
      <c r="AJ621" s="2">
        <f t="shared" si="445"/>
        <v>0</v>
      </c>
      <c r="AK621" s="2">
        <f t="shared" si="445"/>
        <v>0</v>
      </c>
      <c r="AL621" s="2">
        <f t="shared" si="445"/>
        <v>0</v>
      </c>
      <c r="AM621" s="2">
        <f t="shared" si="445"/>
        <v>0</v>
      </c>
      <c r="AN621" s="2">
        <f t="shared" si="445"/>
        <v>0</v>
      </c>
      <c r="AO621" s="2">
        <f t="shared" si="445"/>
        <v>0</v>
      </c>
      <c r="AP621" s="2">
        <f t="shared" si="445"/>
        <v>0</v>
      </c>
      <c r="AQ621" s="2">
        <f t="shared" si="445"/>
        <v>0</v>
      </c>
      <c r="AR621" s="2">
        <f t="shared" si="445"/>
        <v>0</v>
      </c>
      <c r="AS621" s="2">
        <f t="shared" si="445"/>
        <v>0</v>
      </c>
      <c r="AT621" s="2">
        <f t="shared" si="445"/>
        <v>0</v>
      </c>
      <c r="AU621" s="2">
        <f t="shared" ref="AU621:BZ621" si="446">AU695</f>
        <v>0</v>
      </c>
      <c r="AV621" s="2">
        <f t="shared" si="446"/>
        <v>0</v>
      </c>
      <c r="AW621" s="2">
        <f t="shared" si="446"/>
        <v>0</v>
      </c>
      <c r="AX621" s="2">
        <f t="shared" si="446"/>
        <v>0</v>
      </c>
      <c r="AY621" s="2">
        <f t="shared" si="446"/>
        <v>0</v>
      </c>
      <c r="AZ621" s="2">
        <f t="shared" si="446"/>
        <v>0</v>
      </c>
      <c r="BA621" s="2">
        <f t="shared" si="446"/>
        <v>0</v>
      </c>
      <c r="BB621" s="2">
        <f t="shared" si="446"/>
        <v>0</v>
      </c>
      <c r="BC621" s="2">
        <f t="shared" si="446"/>
        <v>0</v>
      </c>
      <c r="BD621" s="2">
        <f t="shared" si="446"/>
        <v>0</v>
      </c>
      <c r="BE621" s="2">
        <f t="shared" si="446"/>
        <v>0</v>
      </c>
      <c r="BF621" s="2">
        <f t="shared" si="446"/>
        <v>0</v>
      </c>
      <c r="BG621" s="2">
        <f t="shared" si="446"/>
        <v>0</v>
      </c>
      <c r="BH621" s="2">
        <f t="shared" si="446"/>
        <v>0</v>
      </c>
      <c r="BI621" s="2">
        <f t="shared" si="446"/>
        <v>0</v>
      </c>
      <c r="BJ621" s="2">
        <f t="shared" si="446"/>
        <v>0</v>
      </c>
      <c r="BK621" s="2">
        <f t="shared" si="446"/>
        <v>0</v>
      </c>
      <c r="BL621" s="2">
        <f t="shared" si="446"/>
        <v>0</v>
      </c>
      <c r="BM621" s="2">
        <f t="shared" si="446"/>
        <v>0</v>
      </c>
      <c r="BN621" s="2">
        <f t="shared" si="446"/>
        <v>0</v>
      </c>
      <c r="BO621" s="2">
        <f t="shared" si="446"/>
        <v>0</v>
      </c>
      <c r="BP621" s="2">
        <f t="shared" si="446"/>
        <v>0</v>
      </c>
      <c r="BQ621" s="2">
        <f t="shared" si="446"/>
        <v>0</v>
      </c>
      <c r="BR621" s="2">
        <f t="shared" si="446"/>
        <v>0</v>
      </c>
      <c r="BS621" s="2">
        <f t="shared" si="446"/>
        <v>0</v>
      </c>
      <c r="BT621" s="2">
        <f t="shared" si="446"/>
        <v>0</v>
      </c>
      <c r="BU621" s="2">
        <f t="shared" si="446"/>
        <v>0</v>
      </c>
      <c r="BV621" s="2">
        <f t="shared" si="446"/>
        <v>0</v>
      </c>
      <c r="BW621" s="2">
        <f t="shared" si="446"/>
        <v>0</v>
      </c>
      <c r="BX621" s="2">
        <f t="shared" si="446"/>
        <v>0</v>
      </c>
      <c r="BY621" s="2">
        <f t="shared" si="446"/>
        <v>0</v>
      </c>
      <c r="BZ621" s="2">
        <f t="shared" si="446"/>
        <v>0</v>
      </c>
      <c r="CA621" s="2">
        <f t="shared" ref="CA621:DF621" si="447">CA695</f>
        <v>0</v>
      </c>
      <c r="CB621" s="2">
        <f t="shared" si="447"/>
        <v>0</v>
      </c>
      <c r="CC621" s="2">
        <f t="shared" si="447"/>
        <v>0</v>
      </c>
      <c r="CD621" s="2">
        <f t="shared" si="447"/>
        <v>0</v>
      </c>
      <c r="CE621" s="2">
        <f t="shared" si="447"/>
        <v>0</v>
      </c>
      <c r="CF621" s="2">
        <f t="shared" si="447"/>
        <v>0</v>
      </c>
      <c r="CG621" s="2">
        <f t="shared" si="447"/>
        <v>0</v>
      </c>
      <c r="CH621" s="2">
        <f t="shared" si="447"/>
        <v>0</v>
      </c>
      <c r="CI621" s="2">
        <f t="shared" si="447"/>
        <v>0</v>
      </c>
      <c r="CJ621" s="2">
        <f t="shared" si="447"/>
        <v>0</v>
      </c>
      <c r="CK621" s="2">
        <f t="shared" si="447"/>
        <v>0</v>
      </c>
      <c r="CL621" s="2">
        <f t="shared" si="447"/>
        <v>0</v>
      </c>
      <c r="CM621" s="2">
        <f t="shared" si="447"/>
        <v>0</v>
      </c>
      <c r="CN621" s="2">
        <f t="shared" si="447"/>
        <v>0</v>
      </c>
      <c r="CO621" s="2">
        <f t="shared" si="447"/>
        <v>0</v>
      </c>
      <c r="CP621" s="2">
        <f t="shared" si="447"/>
        <v>0</v>
      </c>
      <c r="CQ621" s="2">
        <f t="shared" si="447"/>
        <v>0</v>
      </c>
      <c r="CR621" s="2">
        <f t="shared" si="447"/>
        <v>0</v>
      </c>
      <c r="CS621" s="2">
        <f t="shared" si="447"/>
        <v>0</v>
      </c>
      <c r="CT621" s="2">
        <f t="shared" si="447"/>
        <v>0</v>
      </c>
      <c r="CU621" s="2">
        <f t="shared" si="447"/>
        <v>0</v>
      </c>
      <c r="CV621" s="2">
        <f t="shared" si="447"/>
        <v>0</v>
      </c>
      <c r="CW621" s="2">
        <f t="shared" si="447"/>
        <v>0</v>
      </c>
      <c r="CX621" s="2">
        <f t="shared" si="447"/>
        <v>0</v>
      </c>
      <c r="CY621" s="2">
        <f t="shared" si="447"/>
        <v>0</v>
      </c>
      <c r="CZ621" s="2">
        <f t="shared" si="447"/>
        <v>0</v>
      </c>
      <c r="DA621" s="2">
        <f t="shared" si="447"/>
        <v>0</v>
      </c>
      <c r="DB621" s="2">
        <f t="shared" si="447"/>
        <v>0</v>
      </c>
      <c r="DC621" s="2">
        <f t="shared" si="447"/>
        <v>0</v>
      </c>
      <c r="DD621" s="2">
        <f t="shared" si="447"/>
        <v>0</v>
      </c>
      <c r="DE621" s="2">
        <f t="shared" si="447"/>
        <v>0</v>
      </c>
      <c r="DF621" s="2">
        <f t="shared" si="447"/>
        <v>0</v>
      </c>
      <c r="DG621" s="3">
        <f t="shared" ref="DG621:EL621" si="448">DG695</f>
        <v>0</v>
      </c>
      <c r="DH621" s="3">
        <f t="shared" si="448"/>
        <v>0</v>
      </c>
      <c r="DI621" s="3">
        <f t="shared" si="448"/>
        <v>0</v>
      </c>
      <c r="DJ621" s="3">
        <f t="shared" si="448"/>
        <v>0</v>
      </c>
      <c r="DK621" s="3">
        <f t="shared" si="448"/>
        <v>0</v>
      </c>
      <c r="DL621" s="3">
        <f t="shared" si="448"/>
        <v>0</v>
      </c>
      <c r="DM621" s="3">
        <f t="shared" si="448"/>
        <v>0</v>
      </c>
      <c r="DN621" s="3">
        <f t="shared" si="448"/>
        <v>0</v>
      </c>
      <c r="DO621" s="3">
        <f t="shared" si="448"/>
        <v>0</v>
      </c>
      <c r="DP621" s="3">
        <f t="shared" si="448"/>
        <v>0</v>
      </c>
      <c r="DQ621" s="3">
        <f t="shared" si="448"/>
        <v>0</v>
      </c>
      <c r="DR621" s="3">
        <f t="shared" si="448"/>
        <v>0</v>
      </c>
      <c r="DS621" s="3">
        <f t="shared" si="448"/>
        <v>0</v>
      </c>
      <c r="DT621" s="3">
        <f t="shared" si="448"/>
        <v>0</v>
      </c>
      <c r="DU621" s="3">
        <f t="shared" si="448"/>
        <v>0</v>
      </c>
      <c r="DV621" s="3">
        <f t="shared" si="448"/>
        <v>0</v>
      </c>
      <c r="DW621" s="3">
        <f t="shared" si="448"/>
        <v>0</v>
      </c>
      <c r="DX621" s="3">
        <f t="shared" si="448"/>
        <v>0</v>
      </c>
      <c r="DY621" s="3">
        <f t="shared" si="448"/>
        <v>0</v>
      </c>
      <c r="DZ621" s="3">
        <f t="shared" si="448"/>
        <v>0</v>
      </c>
      <c r="EA621" s="3">
        <f t="shared" si="448"/>
        <v>0</v>
      </c>
      <c r="EB621" s="3">
        <f t="shared" si="448"/>
        <v>0</v>
      </c>
      <c r="EC621" s="3">
        <f t="shared" si="448"/>
        <v>0</v>
      </c>
      <c r="ED621" s="3">
        <f t="shared" si="448"/>
        <v>0</v>
      </c>
      <c r="EE621" s="3">
        <f t="shared" si="448"/>
        <v>0</v>
      </c>
      <c r="EF621" s="3">
        <f t="shared" si="448"/>
        <v>0</v>
      </c>
      <c r="EG621" s="3">
        <f t="shared" si="448"/>
        <v>0</v>
      </c>
      <c r="EH621" s="3">
        <f t="shared" si="448"/>
        <v>0</v>
      </c>
      <c r="EI621" s="3">
        <f t="shared" si="448"/>
        <v>0</v>
      </c>
      <c r="EJ621" s="3">
        <f t="shared" si="448"/>
        <v>0</v>
      </c>
      <c r="EK621" s="3">
        <f t="shared" si="448"/>
        <v>0</v>
      </c>
      <c r="EL621" s="3">
        <f t="shared" si="448"/>
        <v>0</v>
      </c>
      <c r="EM621" s="3">
        <f t="shared" ref="EM621:FR621" si="449">EM695</f>
        <v>0</v>
      </c>
      <c r="EN621" s="3">
        <f t="shared" si="449"/>
        <v>0</v>
      </c>
      <c r="EO621" s="3">
        <f t="shared" si="449"/>
        <v>0</v>
      </c>
      <c r="EP621" s="3">
        <f t="shared" si="449"/>
        <v>0</v>
      </c>
      <c r="EQ621" s="3">
        <f t="shared" si="449"/>
        <v>0</v>
      </c>
      <c r="ER621" s="3">
        <f t="shared" si="449"/>
        <v>0</v>
      </c>
      <c r="ES621" s="3">
        <f t="shared" si="449"/>
        <v>0</v>
      </c>
      <c r="ET621" s="3">
        <f t="shared" si="449"/>
        <v>0</v>
      </c>
      <c r="EU621" s="3">
        <f t="shared" si="449"/>
        <v>0</v>
      </c>
      <c r="EV621" s="3">
        <f t="shared" si="449"/>
        <v>0</v>
      </c>
      <c r="EW621" s="3">
        <f t="shared" si="449"/>
        <v>0</v>
      </c>
      <c r="EX621" s="3">
        <f t="shared" si="449"/>
        <v>0</v>
      </c>
      <c r="EY621" s="3">
        <f t="shared" si="449"/>
        <v>0</v>
      </c>
      <c r="EZ621" s="3">
        <f t="shared" si="449"/>
        <v>0</v>
      </c>
      <c r="FA621" s="3">
        <f t="shared" si="449"/>
        <v>0</v>
      </c>
      <c r="FB621" s="3">
        <f t="shared" si="449"/>
        <v>0</v>
      </c>
      <c r="FC621" s="3">
        <f t="shared" si="449"/>
        <v>0</v>
      </c>
      <c r="FD621" s="3">
        <f t="shared" si="449"/>
        <v>0</v>
      </c>
      <c r="FE621" s="3">
        <f t="shared" si="449"/>
        <v>0</v>
      </c>
      <c r="FF621" s="3">
        <f t="shared" si="449"/>
        <v>0</v>
      </c>
      <c r="FG621" s="3">
        <f t="shared" si="449"/>
        <v>0</v>
      </c>
      <c r="FH621" s="3">
        <f t="shared" si="449"/>
        <v>0</v>
      </c>
      <c r="FI621" s="3">
        <f t="shared" si="449"/>
        <v>0</v>
      </c>
      <c r="FJ621" s="3">
        <f t="shared" si="449"/>
        <v>0</v>
      </c>
      <c r="FK621" s="3">
        <f t="shared" si="449"/>
        <v>0</v>
      </c>
      <c r="FL621" s="3">
        <f t="shared" si="449"/>
        <v>0</v>
      </c>
      <c r="FM621" s="3">
        <f t="shared" si="449"/>
        <v>0</v>
      </c>
      <c r="FN621" s="3">
        <f t="shared" si="449"/>
        <v>0</v>
      </c>
      <c r="FO621" s="3">
        <f t="shared" si="449"/>
        <v>0</v>
      </c>
      <c r="FP621" s="3">
        <f t="shared" si="449"/>
        <v>0</v>
      </c>
      <c r="FQ621" s="3">
        <f t="shared" si="449"/>
        <v>0</v>
      </c>
      <c r="FR621" s="3">
        <f t="shared" si="449"/>
        <v>0</v>
      </c>
      <c r="FS621" s="3">
        <f t="shared" ref="FS621:GX621" si="450">FS695</f>
        <v>0</v>
      </c>
      <c r="FT621" s="3">
        <f t="shared" si="450"/>
        <v>0</v>
      </c>
      <c r="FU621" s="3">
        <f t="shared" si="450"/>
        <v>0</v>
      </c>
      <c r="FV621" s="3">
        <f t="shared" si="450"/>
        <v>0</v>
      </c>
      <c r="FW621" s="3">
        <f t="shared" si="450"/>
        <v>0</v>
      </c>
      <c r="FX621" s="3">
        <f t="shared" si="450"/>
        <v>0</v>
      </c>
      <c r="FY621" s="3">
        <f t="shared" si="450"/>
        <v>0</v>
      </c>
      <c r="FZ621" s="3">
        <f t="shared" si="450"/>
        <v>0</v>
      </c>
      <c r="GA621" s="3">
        <f t="shared" si="450"/>
        <v>0</v>
      </c>
      <c r="GB621" s="3">
        <f t="shared" si="450"/>
        <v>0</v>
      </c>
      <c r="GC621" s="3">
        <f t="shared" si="450"/>
        <v>0</v>
      </c>
      <c r="GD621" s="3">
        <f t="shared" si="450"/>
        <v>0</v>
      </c>
      <c r="GE621" s="3">
        <f t="shared" si="450"/>
        <v>0</v>
      </c>
      <c r="GF621" s="3">
        <f t="shared" si="450"/>
        <v>0</v>
      </c>
      <c r="GG621" s="3">
        <f t="shared" si="450"/>
        <v>0</v>
      </c>
      <c r="GH621" s="3">
        <f t="shared" si="450"/>
        <v>0</v>
      </c>
      <c r="GI621" s="3">
        <f t="shared" si="450"/>
        <v>0</v>
      </c>
      <c r="GJ621" s="3">
        <f t="shared" si="450"/>
        <v>0</v>
      </c>
      <c r="GK621" s="3">
        <f t="shared" si="450"/>
        <v>0</v>
      </c>
      <c r="GL621" s="3">
        <f t="shared" si="450"/>
        <v>0</v>
      </c>
      <c r="GM621" s="3">
        <f t="shared" si="450"/>
        <v>0</v>
      </c>
      <c r="GN621" s="3">
        <f t="shared" si="450"/>
        <v>0</v>
      </c>
      <c r="GO621" s="3">
        <f t="shared" si="450"/>
        <v>0</v>
      </c>
      <c r="GP621" s="3">
        <f t="shared" si="450"/>
        <v>0</v>
      </c>
      <c r="GQ621" s="3">
        <f t="shared" si="450"/>
        <v>0</v>
      </c>
      <c r="GR621" s="3">
        <f t="shared" si="450"/>
        <v>0</v>
      </c>
      <c r="GS621" s="3">
        <f t="shared" si="450"/>
        <v>0</v>
      </c>
      <c r="GT621" s="3">
        <f t="shared" si="450"/>
        <v>0</v>
      </c>
      <c r="GU621" s="3">
        <f t="shared" si="450"/>
        <v>0</v>
      </c>
      <c r="GV621" s="3">
        <f t="shared" si="450"/>
        <v>0</v>
      </c>
      <c r="GW621" s="3">
        <f t="shared" si="450"/>
        <v>0</v>
      </c>
      <c r="GX621" s="3">
        <f t="shared" si="450"/>
        <v>0</v>
      </c>
    </row>
    <row r="623" spans="1:206">
      <c r="A623" s="1">
        <v>5</v>
      </c>
      <c r="B623" s="1">
        <v>0</v>
      </c>
      <c r="C623" s="1"/>
      <c r="D623" s="1">
        <f>ROW(A627)</f>
        <v>627</v>
      </c>
      <c r="E623" s="1"/>
      <c r="F623" s="1" t="s">
        <v>15</v>
      </c>
      <c r="G623" s="1" t="s">
        <v>16</v>
      </c>
      <c r="H623" s="1" t="s">
        <v>3</v>
      </c>
      <c r="I623" s="1">
        <v>0</v>
      </c>
      <c r="J623" s="1"/>
      <c r="K623" s="1">
        <v>0</v>
      </c>
      <c r="L623" s="1"/>
      <c r="M623" s="1" t="s">
        <v>3</v>
      </c>
      <c r="N623" s="1"/>
      <c r="O623" s="1"/>
      <c r="P623" s="1"/>
      <c r="Q623" s="1"/>
      <c r="R623" s="1"/>
      <c r="S623" s="1">
        <v>0</v>
      </c>
      <c r="T623" s="1"/>
      <c r="U623" s="1" t="s">
        <v>3</v>
      </c>
      <c r="V623" s="1">
        <v>0</v>
      </c>
      <c r="W623" s="1"/>
      <c r="X623" s="1"/>
      <c r="Y623" s="1"/>
      <c r="Z623" s="1"/>
      <c r="AA623" s="1"/>
      <c r="AB623" s="1" t="s">
        <v>3</v>
      </c>
      <c r="AC623" s="1" t="s">
        <v>3</v>
      </c>
      <c r="AD623" s="1" t="s">
        <v>3</v>
      </c>
      <c r="AE623" s="1" t="s">
        <v>3</v>
      </c>
      <c r="AF623" s="1" t="s">
        <v>3</v>
      </c>
      <c r="AG623" s="1" t="s">
        <v>3</v>
      </c>
      <c r="AH623" s="1"/>
      <c r="AI623" s="1"/>
      <c r="AJ623" s="1"/>
      <c r="AK623" s="1"/>
      <c r="AL623" s="1"/>
      <c r="AM623" s="1"/>
      <c r="AN623" s="1"/>
      <c r="AO623" s="1"/>
      <c r="AP623" s="1" t="s">
        <v>3</v>
      </c>
      <c r="AQ623" s="1" t="s">
        <v>3</v>
      </c>
      <c r="AR623" s="1" t="s">
        <v>3</v>
      </c>
      <c r="AS623" s="1"/>
      <c r="AT623" s="1"/>
      <c r="AU623" s="1"/>
      <c r="AV623" s="1"/>
      <c r="AW623" s="1"/>
      <c r="AX623" s="1"/>
      <c r="AY623" s="1"/>
      <c r="AZ623" s="1" t="s">
        <v>3</v>
      </c>
      <c r="BA623" s="1"/>
      <c r="BB623" s="1" t="s">
        <v>3</v>
      </c>
      <c r="BC623" s="1" t="s">
        <v>3</v>
      </c>
      <c r="BD623" s="1" t="s">
        <v>3</v>
      </c>
      <c r="BE623" s="1" t="s">
        <v>3</v>
      </c>
      <c r="BF623" s="1" t="s">
        <v>3</v>
      </c>
      <c r="BG623" s="1" t="s">
        <v>3</v>
      </c>
      <c r="BH623" s="1" t="s">
        <v>3</v>
      </c>
      <c r="BI623" s="1" t="s">
        <v>3</v>
      </c>
      <c r="BJ623" s="1" t="s">
        <v>3</v>
      </c>
      <c r="BK623" s="1" t="s">
        <v>3</v>
      </c>
      <c r="BL623" s="1" t="s">
        <v>3</v>
      </c>
      <c r="BM623" s="1" t="s">
        <v>3</v>
      </c>
      <c r="BN623" s="1" t="s">
        <v>3</v>
      </c>
      <c r="BO623" s="1" t="s">
        <v>3</v>
      </c>
      <c r="BP623" s="1" t="s">
        <v>3</v>
      </c>
      <c r="BQ623" s="1"/>
      <c r="BR623" s="1"/>
      <c r="BS623" s="1"/>
      <c r="BT623" s="1"/>
      <c r="BU623" s="1"/>
      <c r="BV623" s="1"/>
      <c r="BW623" s="1"/>
      <c r="BX623" s="1">
        <v>0</v>
      </c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>
        <v>0</v>
      </c>
    </row>
    <row r="625" spans="1:206">
      <c r="A625" s="2">
        <v>52</v>
      </c>
      <c r="B625" s="2">
        <f t="shared" ref="B625:G625" si="451">B627</f>
        <v>0</v>
      </c>
      <c r="C625" s="2">
        <f t="shared" si="451"/>
        <v>5</v>
      </c>
      <c r="D625" s="2">
        <f t="shared" si="451"/>
        <v>623</v>
      </c>
      <c r="E625" s="2">
        <f t="shared" si="451"/>
        <v>0</v>
      </c>
      <c r="F625" s="2" t="str">
        <f t="shared" si="451"/>
        <v>Новый подраздел</v>
      </c>
      <c r="G625" s="2" t="str">
        <f t="shared" si="451"/>
        <v>демонтаж</v>
      </c>
      <c r="H625" s="2"/>
      <c r="I625" s="2"/>
      <c r="J625" s="2"/>
      <c r="K625" s="2"/>
      <c r="L625" s="2"/>
      <c r="M625" s="2"/>
      <c r="N625" s="2"/>
      <c r="O625" s="2">
        <f t="shared" ref="O625:AT625" si="452">O627</f>
        <v>0</v>
      </c>
      <c r="P625" s="2">
        <f t="shared" si="452"/>
        <v>0</v>
      </c>
      <c r="Q625" s="2">
        <f t="shared" si="452"/>
        <v>0</v>
      </c>
      <c r="R625" s="2">
        <f t="shared" si="452"/>
        <v>0</v>
      </c>
      <c r="S625" s="2">
        <f t="shared" si="452"/>
        <v>0</v>
      </c>
      <c r="T625" s="2">
        <f t="shared" si="452"/>
        <v>0</v>
      </c>
      <c r="U625" s="2">
        <f t="shared" si="452"/>
        <v>0</v>
      </c>
      <c r="V625" s="2">
        <f t="shared" si="452"/>
        <v>0</v>
      </c>
      <c r="W625" s="2">
        <f t="shared" si="452"/>
        <v>0</v>
      </c>
      <c r="X625" s="2">
        <f t="shared" si="452"/>
        <v>0</v>
      </c>
      <c r="Y625" s="2">
        <f t="shared" si="452"/>
        <v>0</v>
      </c>
      <c r="Z625" s="2">
        <f t="shared" si="452"/>
        <v>0</v>
      </c>
      <c r="AA625" s="2">
        <f t="shared" si="452"/>
        <v>0</v>
      </c>
      <c r="AB625" s="2">
        <f t="shared" si="452"/>
        <v>0</v>
      </c>
      <c r="AC625" s="2">
        <f t="shared" si="452"/>
        <v>0</v>
      </c>
      <c r="AD625" s="2">
        <f t="shared" si="452"/>
        <v>0</v>
      </c>
      <c r="AE625" s="2">
        <f t="shared" si="452"/>
        <v>0</v>
      </c>
      <c r="AF625" s="2">
        <f t="shared" si="452"/>
        <v>0</v>
      </c>
      <c r="AG625" s="2">
        <f t="shared" si="452"/>
        <v>0</v>
      </c>
      <c r="AH625" s="2">
        <f t="shared" si="452"/>
        <v>0</v>
      </c>
      <c r="AI625" s="2">
        <f t="shared" si="452"/>
        <v>0</v>
      </c>
      <c r="AJ625" s="2">
        <f t="shared" si="452"/>
        <v>0</v>
      </c>
      <c r="AK625" s="2">
        <f t="shared" si="452"/>
        <v>0</v>
      </c>
      <c r="AL625" s="2">
        <f t="shared" si="452"/>
        <v>0</v>
      </c>
      <c r="AM625" s="2">
        <f t="shared" si="452"/>
        <v>0</v>
      </c>
      <c r="AN625" s="2">
        <f t="shared" si="452"/>
        <v>0</v>
      </c>
      <c r="AO625" s="2">
        <f t="shared" si="452"/>
        <v>0</v>
      </c>
      <c r="AP625" s="2">
        <f t="shared" si="452"/>
        <v>0</v>
      </c>
      <c r="AQ625" s="2">
        <f t="shared" si="452"/>
        <v>0</v>
      </c>
      <c r="AR625" s="2">
        <f t="shared" si="452"/>
        <v>0</v>
      </c>
      <c r="AS625" s="2">
        <f t="shared" si="452"/>
        <v>0</v>
      </c>
      <c r="AT625" s="2">
        <f t="shared" si="452"/>
        <v>0</v>
      </c>
      <c r="AU625" s="2">
        <f t="shared" ref="AU625:BZ625" si="453">AU627</f>
        <v>0</v>
      </c>
      <c r="AV625" s="2">
        <f t="shared" si="453"/>
        <v>0</v>
      </c>
      <c r="AW625" s="2">
        <f t="shared" si="453"/>
        <v>0</v>
      </c>
      <c r="AX625" s="2">
        <f t="shared" si="453"/>
        <v>0</v>
      </c>
      <c r="AY625" s="2">
        <f t="shared" si="453"/>
        <v>0</v>
      </c>
      <c r="AZ625" s="2">
        <f t="shared" si="453"/>
        <v>0</v>
      </c>
      <c r="BA625" s="2">
        <f t="shared" si="453"/>
        <v>0</v>
      </c>
      <c r="BB625" s="2">
        <f t="shared" si="453"/>
        <v>0</v>
      </c>
      <c r="BC625" s="2">
        <f t="shared" si="453"/>
        <v>0</v>
      </c>
      <c r="BD625" s="2">
        <f t="shared" si="453"/>
        <v>0</v>
      </c>
      <c r="BE625" s="2">
        <f t="shared" si="453"/>
        <v>0</v>
      </c>
      <c r="BF625" s="2">
        <f t="shared" si="453"/>
        <v>0</v>
      </c>
      <c r="BG625" s="2">
        <f t="shared" si="453"/>
        <v>0</v>
      </c>
      <c r="BH625" s="2">
        <f t="shared" si="453"/>
        <v>0</v>
      </c>
      <c r="BI625" s="2">
        <f t="shared" si="453"/>
        <v>0</v>
      </c>
      <c r="BJ625" s="2">
        <f t="shared" si="453"/>
        <v>0</v>
      </c>
      <c r="BK625" s="2">
        <f t="shared" si="453"/>
        <v>0</v>
      </c>
      <c r="BL625" s="2">
        <f t="shared" si="453"/>
        <v>0</v>
      </c>
      <c r="BM625" s="2">
        <f t="shared" si="453"/>
        <v>0</v>
      </c>
      <c r="BN625" s="2">
        <f t="shared" si="453"/>
        <v>0</v>
      </c>
      <c r="BO625" s="2">
        <f t="shared" si="453"/>
        <v>0</v>
      </c>
      <c r="BP625" s="2">
        <f t="shared" si="453"/>
        <v>0</v>
      </c>
      <c r="BQ625" s="2">
        <f t="shared" si="453"/>
        <v>0</v>
      </c>
      <c r="BR625" s="2">
        <f t="shared" si="453"/>
        <v>0</v>
      </c>
      <c r="BS625" s="2">
        <f t="shared" si="453"/>
        <v>0</v>
      </c>
      <c r="BT625" s="2">
        <f t="shared" si="453"/>
        <v>0</v>
      </c>
      <c r="BU625" s="2">
        <f t="shared" si="453"/>
        <v>0</v>
      </c>
      <c r="BV625" s="2">
        <f t="shared" si="453"/>
        <v>0</v>
      </c>
      <c r="BW625" s="2">
        <f t="shared" si="453"/>
        <v>0</v>
      </c>
      <c r="BX625" s="2">
        <f t="shared" si="453"/>
        <v>0</v>
      </c>
      <c r="BY625" s="2">
        <f t="shared" si="453"/>
        <v>0</v>
      </c>
      <c r="BZ625" s="2">
        <f t="shared" si="453"/>
        <v>0</v>
      </c>
      <c r="CA625" s="2">
        <f t="shared" ref="CA625:DF625" si="454">CA627</f>
        <v>0</v>
      </c>
      <c r="CB625" s="2">
        <f t="shared" si="454"/>
        <v>0</v>
      </c>
      <c r="CC625" s="2">
        <f t="shared" si="454"/>
        <v>0</v>
      </c>
      <c r="CD625" s="2">
        <f t="shared" si="454"/>
        <v>0</v>
      </c>
      <c r="CE625" s="2">
        <f t="shared" si="454"/>
        <v>0</v>
      </c>
      <c r="CF625" s="2">
        <f t="shared" si="454"/>
        <v>0</v>
      </c>
      <c r="CG625" s="2">
        <f t="shared" si="454"/>
        <v>0</v>
      </c>
      <c r="CH625" s="2">
        <f t="shared" si="454"/>
        <v>0</v>
      </c>
      <c r="CI625" s="2">
        <f t="shared" si="454"/>
        <v>0</v>
      </c>
      <c r="CJ625" s="2">
        <f t="shared" si="454"/>
        <v>0</v>
      </c>
      <c r="CK625" s="2">
        <f t="shared" si="454"/>
        <v>0</v>
      </c>
      <c r="CL625" s="2">
        <f t="shared" si="454"/>
        <v>0</v>
      </c>
      <c r="CM625" s="2">
        <f t="shared" si="454"/>
        <v>0</v>
      </c>
      <c r="CN625" s="2">
        <f t="shared" si="454"/>
        <v>0</v>
      </c>
      <c r="CO625" s="2">
        <f t="shared" si="454"/>
        <v>0</v>
      </c>
      <c r="CP625" s="2">
        <f t="shared" si="454"/>
        <v>0</v>
      </c>
      <c r="CQ625" s="2">
        <f t="shared" si="454"/>
        <v>0</v>
      </c>
      <c r="CR625" s="2">
        <f t="shared" si="454"/>
        <v>0</v>
      </c>
      <c r="CS625" s="2">
        <f t="shared" si="454"/>
        <v>0</v>
      </c>
      <c r="CT625" s="2">
        <f t="shared" si="454"/>
        <v>0</v>
      </c>
      <c r="CU625" s="2">
        <f t="shared" si="454"/>
        <v>0</v>
      </c>
      <c r="CV625" s="2">
        <f t="shared" si="454"/>
        <v>0</v>
      </c>
      <c r="CW625" s="2">
        <f t="shared" si="454"/>
        <v>0</v>
      </c>
      <c r="CX625" s="2">
        <f t="shared" si="454"/>
        <v>0</v>
      </c>
      <c r="CY625" s="2">
        <f t="shared" si="454"/>
        <v>0</v>
      </c>
      <c r="CZ625" s="2">
        <f t="shared" si="454"/>
        <v>0</v>
      </c>
      <c r="DA625" s="2">
        <f t="shared" si="454"/>
        <v>0</v>
      </c>
      <c r="DB625" s="2">
        <f t="shared" si="454"/>
        <v>0</v>
      </c>
      <c r="DC625" s="2">
        <f t="shared" si="454"/>
        <v>0</v>
      </c>
      <c r="DD625" s="2">
        <f t="shared" si="454"/>
        <v>0</v>
      </c>
      <c r="DE625" s="2">
        <f t="shared" si="454"/>
        <v>0</v>
      </c>
      <c r="DF625" s="2">
        <f t="shared" si="454"/>
        <v>0</v>
      </c>
      <c r="DG625" s="3">
        <f t="shared" ref="DG625:EL625" si="455">DG627</f>
        <v>0</v>
      </c>
      <c r="DH625" s="3">
        <f t="shared" si="455"/>
        <v>0</v>
      </c>
      <c r="DI625" s="3">
        <f t="shared" si="455"/>
        <v>0</v>
      </c>
      <c r="DJ625" s="3">
        <f t="shared" si="455"/>
        <v>0</v>
      </c>
      <c r="DK625" s="3">
        <f t="shared" si="455"/>
        <v>0</v>
      </c>
      <c r="DL625" s="3">
        <f t="shared" si="455"/>
        <v>0</v>
      </c>
      <c r="DM625" s="3">
        <f t="shared" si="455"/>
        <v>0</v>
      </c>
      <c r="DN625" s="3">
        <f t="shared" si="455"/>
        <v>0</v>
      </c>
      <c r="DO625" s="3">
        <f t="shared" si="455"/>
        <v>0</v>
      </c>
      <c r="DP625" s="3">
        <f t="shared" si="455"/>
        <v>0</v>
      </c>
      <c r="DQ625" s="3">
        <f t="shared" si="455"/>
        <v>0</v>
      </c>
      <c r="DR625" s="3">
        <f t="shared" si="455"/>
        <v>0</v>
      </c>
      <c r="DS625" s="3">
        <f t="shared" si="455"/>
        <v>0</v>
      </c>
      <c r="DT625" s="3">
        <f t="shared" si="455"/>
        <v>0</v>
      </c>
      <c r="DU625" s="3">
        <f t="shared" si="455"/>
        <v>0</v>
      </c>
      <c r="DV625" s="3">
        <f t="shared" si="455"/>
        <v>0</v>
      </c>
      <c r="DW625" s="3">
        <f t="shared" si="455"/>
        <v>0</v>
      </c>
      <c r="DX625" s="3">
        <f t="shared" si="455"/>
        <v>0</v>
      </c>
      <c r="DY625" s="3">
        <f t="shared" si="455"/>
        <v>0</v>
      </c>
      <c r="DZ625" s="3">
        <f t="shared" si="455"/>
        <v>0</v>
      </c>
      <c r="EA625" s="3">
        <f t="shared" si="455"/>
        <v>0</v>
      </c>
      <c r="EB625" s="3">
        <f t="shared" si="455"/>
        <v>0</v>
      </c>
      <c r="EC625" s="3">
        <f t="shared" si="455"/>
        <v>0</v>
      </c>
      <c r="ED625" s="3">
        <f t="shared" si="455"/>
        <v>0</v>
      </c>
      <c r="EE625" s="3">
        <f t="shared" si="455"/>
        <v>0</v>
      </c>
      <c r="EF625" s="3">
        <f t="shared" si="455"/>
        <v>0</v>
      </c>
      <c r="EG625" s="3">
        <f t="shared" si="455"/>
        <v>0</v>
      </c>
      <c r="EH625" s="3">
        <f t="shared" si="455"/>
        <v>0</v>
      </c>
      <c r="EI625" s="3">
        <f t="shared" si="455"/>
        <v>0</v>
      </c>
      <c r="EJ625" s="3">
        <f t="shared" si="455"/>
        <v>0</v>
      </c>
      <c r="EK625" s="3">
        <f t="shared" si="455"/>
        <v>0</v>
      </c>
      <c r="EL625" s="3">
        <f t="shared" si="455"/>
        <v>0</v>
      </c>
      <c r="EM625" s="3">
        <f t="shared" ref="EM625:FR625" si="456">EM627</f>
        <v>0</v>
      </c>
      <c r="EN625" s="3">
        <f t="shared" si="456"/>
        <v>0</v>
      </c>
      <c r="EO625" s="3">
        <f t="shared" si="456"/>
        <v>0</v>
      </c>
      <c r="EP625" s="3">
        <f t="shared" si="456"/>
        <v>0</v>
      </c>
      <c r="EQ625" s="3">
        <f t="shared" si="456"/>
        <v>0</v>
      </c>
      <c r="ER625" s="3">
        <f t="shared" si="456"/>
        <v>0</v>
      </c>
      <c r="ES625" s="3">
        <f t="shared" si="456"/>
        <v>0</v>
      </c>
      <c r="ET625" s="3">
        <f t="shared" si="456"/>
        <v>0</v>
      </c>
      <c r="EU625" s="3">
        <f t="shared" si="456"/>
        <v>0</v>
      </c>
      <c r="EV625" s="3">
        <f t="shared" si="456"/>
        <v>0</v>
      </c>
      <c r="EW625" s="3">
        <f t="shared" si="456"/>
        <v>0</v>
      </c>
      <c r="EX625" s="3">
        <f t="shared" si="456"/>
        <v>0</v>
      </c>
      <c r="EY625" s="3">
        <f t="shared" si="456"/>
        <v>0</v>
      </c>
      <c r="EZ625" s="3">
        <f t="shared" si="456"/>
        <v>0</v>
      </c>
      <c r="FA625" s="3">
        <f t="shared" si="456"/>
        <v>0</v>
      </c>
      <c r="FB625" s="3">
        <f t="shared" si="456"/>
        <v>0</v>
      </c>
      <c r="FC625" s="3">
        <f t="shared" si="456"/>
        <v>0</v>
      </c>
      <c r="FD625" s="3">
        <f t="shared" si="456"/>
        <v>0</v>
      </c>
      <c r="FE625" s="3">
        <f t="shared" si="456"/>
        <v>0</v>
      </c>
      <c r="FF625" s="3">
        <f t="shared" si="456"/>
        <v>0</v>
      </c>
      <c r="FG625" s="3">
        <f t="shared" si="456"/>
        <v>0</v>
      </c>
      <c r="FH625" s="3">
        <f t="shared" si="456"/>
        <v>0</v>
      </c>
      <c r="FI625" s="3">
        <f t="shared" si="456"/>
        <v>0</v>
      </c>
      <c r="FJ625" s="3">
        <f t="shared" si="456"/>
        <v>0</v>
      </c>
      <c r="FK625" s="3">
        <f t="shared" si="456"/>
        <v>0</v>
      </c>
      <c r="FL625" s="3">
        <f t="shared" si="456"/>
        <v>0</v>
      </c>
      <c r="FM625" s="3">
        <f t="shared" si="456"/>
        <v>0</v>
      </c>
      <c r="FN625" s="3">
        <f t="shared" si="456"/>
        <v>0</v>
      </c>
      <c r="FO625" s="3">
        <f t="shared" si="456"/>
        <v>0</v>
      </c>
      <c r="FP625" s="3">
        <f t="shared" si="456"/>
        <v>0</v>
      </c>
      <c r="FQ625" s="3">
        <f t="shared" si="456"/>
        <v>0</v>
      </c>
      <c r="FR625" s="3">
        <f t="shared" si="456"/>
        <v>0</v>
      </c>
      <c r="FS625" s="3">
        <f t="shared" ref="FS625:GX625" si="457">FS627</f>
        <v>0</v>
      </c>
      <c r="FT625" s="3">
        <f t="shared" si="457"/>
        <v>0</v>
      </c>
      <c r="FU625" s="3">
        <f t="shared" si="457"/>
        <v>0</v>
      </c>
      <c r="FV625" s="3">
        <f t="shared" si="457"/>
        <v>0</v>
      </c>
      <c r="FW625" s="3">
        <f t="shared" si="457"/>
        <v>0</v>
      </c>
      <c r="FX625" s="3">
        <f t="shared" si="457"/>
        <v>0</v>
      </c>
      <c r="FY625" s="3">
        <f t="shared" si="457"/>
        <v>0</v>
      </c>
      <c r="FZ625" s="3">
        <f t="shared" si="457"/>
        <v>0</v>
      </c>
      <c r="GA625" s="3">
        <f t="shared" si="457"/>
        <v>0</v>
      </c>
      <c r="GB625" s="3">
        <f t="shared" si="457"/>
        <v>0</v>
      </c>
      <c r="GC625" s="3">
        <f t="shared" si="457"/>
        <v>0</v>
      </c>
      <c r="GD625" s="3">
        <f t="shared" si="457"/>
        <v>0</v>
      </c>
      <c r="GE625" s="3">
        <f t="shared" si="457"/>
        <v>0</v>
      </c>
      <c r="GF625" s="3">
        <f t="shared" si="457"/>
        <v>0</v>
      </c>
      <c r="GG625" s="3">
        <f t="shared" si="457"/>
        <v>0</v>
      </c>
      <c r="GH625" s="3">
        <f t="shared" si="457"/>
        <v>0</v>
      </c>
      <c r="GI625" s="3">
        <f t="shared" si="457"/>
        <v>0</v>
      </c>
      <c r="GJ625" s="3">
        <f t="shared" si="457"/>
        <v>0</v>
      </c>
      <c r="GK625" s="3">
        <f t="shared" si="457"/>
        <v>0</v>
      </c>
      <c r="GL625" s="3">
        <f t="shared" si="457"/>
        <v>0</v>
      </c>
      <c r="GM625" s="3">
        <f t="shared" si="457"/>
        <v>0</v>
      </c>
      <c r="GN625" s="3">
        <f t="shared" si="457"/>
        <v>0</v>
      </c>
      <c r="GO625" s="3">
        <f t="shared" si="457"/>
        <v>0</v>
      </c>
      <c r="GP625" s="3">
        <f t="shared" si="457"/>
        <v>0</v>
      </c>
      <c r="GQ625" s="3">
        <f t="shared" si="457"/>
        <v>0</v>
      </c>
      <c r="GR625" s="3">
        <f t="shared" si="457"/>
        <v>0</v>
      </c>
      <c r="GS625" s="3">
        <f t="shared" si="457"/>
        <v>0</v>
      </c>
      <c r="GT625" s="3">
        <f t="shared" si="457"/>
        <v>0</v>
      </c>
      <c r="GU625" s="3">
        <f t="shared" si="457"/>
        <v>0</v>
      </c>
      <c r="GV625" s="3">
        <f t="shared" si="457"/>
        <v>0</v>
      </c>
      <c r="GW625" s="3">
        <f t="shared" si="457"/>
        <v>0</v>
      </c>
      <c r="GX625" s="3">
        <f t="shared" si="457"/>
        <v>0</v>
      </c>
    </row>
    <row r="627" spans="1:206">
      <c r="A627" s="2">
        <v>51</v>
      </c>
      <c r="B627" s="2">
        <f>B623</f>
        <v>0</v>
      </c>
      <c r="C627" s="2">
        <f>A623</f>
        <v>5</v>
      </c>
      <c r="D627" s="2">
        <f>ROW(A623)</f>
        <v>623</v>
      </c>
      <c r="E627" s="2"/>
      <c r="F627" s="2" t="str">
        <f>IF(F623&lt;&gt;"",F623,"")</f>
        <v>Новый подраздел</v>
      </c>
      <c r="G627" s="2" t="str">
        <f>IF(G623&lt;&gt;"",G623,"")</f>
        <v>демонтаж</v>
      </c>
      <c r="H627" s="2">
        <v>0</v>
      </c>
      <c r="I627" s="2"/>
      <c r="J627" s="2"/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>
        <f t="shared" ref="AO627:BD627" si="458">ROUND(BX627,2)</f>
        <v>0</v>
      </c>
      <c r="AP627" s="2">
        <f t="shared" si="458"/>
        <v>0</v>
      </c>
      <c r="AQ627" s="2">
        <f t="shared" si="458"/>
        <v>0</v>
      </c>
      <c r="AR627" s="2">
        <f t="shared" si="458"/>
        <v>0</v>
      </c>
      <c r="AS627" s="2">
        <f t="shared" si="458"/>
        <v>0</v>
      </c>
      <c r="AT627" s="2">
        <f t="shared" si="458"/>
        <v>0</v>
      </c>
      <c r="AU627" s="2">
        <f t="shared" si="458"/>
        <v>0</v>
      </c>
      <c r="AV627" s="2">
        <f t="shared" si="458"/>
        <v>0</v>
      </c>
      <c r="AW627" s="2">
        <f t="shared" si="458"/>
        <v>0</v>
      </c>
      <c r="AX627" s="2">
        <f t="shared" si="458"/>
        <v>0</v>
      </c>
      <c r="AY627" s="2">
        <f t="shared" si="458"/>
        <v>0</v>
      </c>
      <c r="AZ627" s="2">
        <f t="shared" si="458"/>
        <v>0</v>
      </c>
      <c r="BA627" s="2">
        <f t="shared" si="458"/>
        <v>0</v>
      </c>
      <c r="BB627" s="2">
        <f t="shared" si="458"/>
        <v>0</v>
      </c>
      <c r="BC627" s="2">
        <f t="shared" si="458"/>
        <v>0</v>
      </c>
      <c r="BD627" s="2">
        <f t="shared" si="458"/>
        <v>0</v>
      </c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>
        <v>0</v>
      </c>
    </row>
    <row r="629" spans="1:206">
      <c r="A629" s="4">
        <v>50</v>
      </c>
      <c r="B629" s="4">
        <v>0</v>
      </c>
      <c r="C629" s="4">
        <v>0</v>
      </c>
      <c r="D629" s="4">
        <v>1</v>
      </c>
      <c r="E629" s="4">
        <v>201</v>
      </c>
      <c r="F629" s="4">
        <f>ROUND(Source!O627,O629)</f>
        <v>0</v>
      </c>
      <c r="G629" s="4" t="s">
        <v>71</v>
      </c>
      <c r="H629" s="4" t="s">
        <v>72</v>
      </c>
      <c r="I629" s="4"/>
      <c r="J629" s="4"/>
      <c r="K629" s="4">
        <v>201</v>
      </c>
      <c r="L629" s="4">
        <v>1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/>
    </row>
    <row r="630" spans="1:206">
      <c r="A630" s="4">
        <v>50</v>
      </c>
      <c r="B630" s="4">
        <v>0</v>
      </c>
      <c r="C630" s="4">
        <v>0</v>
      </c>
      <c r="D630" s="4">
        <v>1</v>
      </c>
      <c r="E630" s="4">
        <v>202</v>
      </c>
      <c r="F630" s="4">
        <f>ROUND(Source!P627,O630)</f>
        <v>0</v>
      </c>
      <c r="G630" s="4" t="s">
        <v>73</v>
      </c>
      <c r="H630" s="4" t="s">
        <v>74</v>
      </c>
      <c r="I630" s="4"/>
      <c r="J630" s="4"/>
      <c r="K630" s="4">
        <v>202</v>
      </c>
      <c r="L630" s="4">
        <v>2</v>
      </c>
      <c r="M630" s="4">
        <v>3</v>
      </c>
      <c r="N630" s="4" t="s">
        <v>3</v>
      </c>
      <c r="O630" s="4">
        <v>2</v>
      </c>
      <c r="P630" s="4"/>
      <c r="Q630" s="4"/>
      <c r="R630" s="4"/>
      <c r="S630" s="4"/>
      <c r="T630" s="4"/>
      <c r="U630" s="4"/>
      <c r="V630" s="4"/>
      <c r="W630" s="4"/>
    </row>
    <row r="631" spans="1:206">
      <c r="A631" s="4">
        <v>50</v>
      </c>
      <c r="B631" s="4">
        <v>0</v>
      </c>
      <c r="C631" s="4">
        <v>0</v>
      </c>
      <c r="D631" s="4">
        <v>1</v>
      </c>
      <c r="E631" s="4">
        <v>222</v>
      </c>
      <c r="F631" s="4">
        <f>ROUND(Source!AO627,O631)</f>
        <v>0</v>
      </c>
      <c r="G631" s="4" t="s">
        <v>75</v>
      </c>
      <c r="H631" s="4" t="s">
        <v>76</v>
      </c>
      <c r="I631" s="4"/>
      <c r="J631" s="4"/>
      <c r="K631" s="4">
        <v>222</v>
      </c>
      <c r="L631" s="4">
        <v>3</v>
      </c>
      <c r="M631" s="4">
        <v>3</v>
      </c>
      <c r="N631" s="4" t="s">
        <v>3</v>
      </c>
      <c r="O631" s="4">
        <v>2</v>
      </c>
      <c r="P631" s="4"/>
      <c r="Q631" s="4"/>
      <c r="R631" s="4"/>
      <c r="S631" s="4"/>
      <c r="T631" s="4"/>
      <c r="U631" s="4"/>
      <c r="V631" s="4"/>
      <c r="W631" s="4"/>
    </row>
    <row r="632" spans="1:206">
      <c r="A632" s="4">
        <v>50</v>
      </c>
      <c r="B632" s="4">
        <v>0</v>
      </c>
      <c r="C632" s="4">
        <v>0</v>
      </c>
      <c r="D632" s="4">
        <v>1</v>
      </c>
      <c r="E632" s="4">
        <v>225</v>
      </c>
      <c r="F632" s="4">
        <f>ROUND(Source!AV627,O632)</f>
        <v>0</v>
      </c>
      <c r="G632" s="4" t="s">
        <v>77</v>
      </c>
      <c r="H632" s="4" t="s">
        <v>78</v>
      </c>
      <c r="I632" s="4"/>
      <c r="J632" s="4"/>
      <c r="K632" s="4">
        <v>225</v>
      </c>
      <c r="L632" s="4">
        <v>4</v>
      </c>
      <c r="M632" s="4">
        <v>3</v>
      </c>
      <c r="N632" s="4" t="s">
        <v>3</v>
      </c>
      <c r="O632" s="4">
        <v>2</v>
      </c>
      <c r="P632" s="4"/>
      <c r="Q632" s="4"/>
      <c r="R632" s="4"/>
      <c r="S632" s="4"/>
      <c r="T632" s="4"/>
      <c r="U632" s="4"/>
      <c r="V632" s="4"/>
      <c r="W632" s="4"/>
    </row>
    <row r="633" spans="1:206">
      <c r="A633" s="4">
        <v>50</v>
      </c>
      <c r="B633" s="4">
        <v>0</v>
      </c>
      <c r="C633" s="4">
        <v>0</v>
      </c>
      <c r="D633" s="4">
        <v>1</v>
      </c>
      <c r="E633" s="4">
        <v>226</v>
      </c>
      <c r="F633" s="4">
        <f>ROUND(Source!AW627,O633)</f>
        <v>0</v>
      </c>
      <c r="G633" s="4" t="s">
        <v>79</v>
      </c>
      <c r="H633" s="4" t="s">
        <v>80</v>
      </c>
      <c r="I633" s="4"/>
      <c r="J633" s="4"/>
      <c r="K633" s="4">
        <v>226</v>
      </c>
      <c r="L633" s="4">
        <v>5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/>
    </row>
    <row r="634" spans="1:206">
      <c r="A634" s="4">
        <v>50</v>
      </c>
      <c r="B634" s="4">
        <v>0</v>
      </c>
      <c r="C634" s="4">
        <v>0</v>
      </c>
      <c r="D634" s="4">
        <v>1</v>
      </c>
      <c r="E634" s="4">
        <v>227</v>
      </c>
      <c r="F634" s="4">
        <f>ROUND(Source!AX627,O634)</f>
        <v>0</v>
      </c>
      <c r="G634" s="4" t="s">
        <v>81</v>
      </c>
      <c r="H634" s="4" t="s">
        <v>82</v>
      </c>
      <c r="I634" s="4"/>
      <c r="J634" s="4"/>
      <c r="K634" s="4">
        <v>227</v>
      </c>
      <c r="L634" s="4">
        <v>6</v>
      </c>
      <c r="M634" s="4">
        <v>3</v>
      </c>
      <c r="N634" s="4" t="s">
        <v>3</v>
      </c>
      <c r="O634" s="4">
        <v>2</v>
      </c>
      <c r="P634" s="4"/>
      <c r="Q634" s="4"/>
      <c r="R634" s="4"/>
      <c r="S634" s="4"/>
      <c r="T634" s="4"/>
      <c r="U634" s="4"/>
      <c r="V634" s="4"/>
      <c r="W634" s="4"/>
    </row>
    <row r="635" spans="1:206">
      <c r="A635" s="4">
        <v>50</v>
      </c>
      <c r="B635" s="4">
        <v>0</v>
      </c>
      <c r="C635" s="4">
        <v>0</v>
      </c>
      <c r="D635" s="4">
        <v>1</v>
      </c>
      <c r="E635" s="4">
        <v>228</v>
      </c>
      <c r="F635" s="4">
        <f>ROUND(Source!AY627,O635)</f>
        <v>0</v>
      </c>
      <c r="G635" s="4" t="s">
        <v>83</v>
      </c>
      <c r="H635" s="4" t="s">
        <v>84</v>
      </c>
      <c r="I635" s="4"/>
      <c r="J635" s="4"/>
      <c r="K635" s="4">
        <v>228</v>
      </c>
      <c r="L635" s="4">
        <v>7</v>
      </c>
      <c r="M635" s="4">
        <v>3</v>
      </c>
      <c r="N635" s="4" t="s">
        <v>3</v>
      </c>
      <c r="O635" s="4">
        <v>2</v>
      </c>
      <c r="P635" s="4"/>
      <c r="Q635" s="4"/>
      <c r="R635" s="4"/>
      <c r="S635" s="4"/>
      <c r="T635" s="4"/>
      <c r="U635" s="4"/>
      <c r="V635" s="4"/>
      <c r="W635" s="4"/>
    </row>
    <row r="636" spans="1:206">
      <c r="A636" s="4">
        <v>50</v>
      </c>
      <c r="B636" s="4">
        <v>0</v>
      </c>
      <c r="C636" s="4">
        <v>0</v>
      </c>
      <c r="D636" s="4">
        <v>1</v>
      </c>
      <c r="E636" s="4">
        <v>216</v>
      </c>
      <c r="F636" s="4">
        <f>ROUND(Source!AP627,O636)</f>
        <v>0</v>
      </c>
      <c r="G636" s="4" t="s">
        <v>85</v>
      </c>
      <c r="H636" s="4" t="s">
        <v>86</v>
      </c>
      <c r="I636" s="4"/>
      <c r="J636" s="4"/>
      <c r="K636" s="4">
        <v>216</v>
      </c>
      <c r="L636" s="4">
        <v>8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/>
    </row>
    <row r="637" spans="1:206">
      <c r="A637" s="4">
        <v>50</v>
      </c>
      <c r="B637" s="4">
        <v>0</v>
      </c>
      <c r="C637" s="4">
        <v>0</v>
      </c>
      <c r="D637" s="4">
        <v>1</v>
      </c>
      <c r="E637" s="4">
        <v>223</v>
      </c>
      <c r="F637" s="4">
        <f>ROUND(Source!AQ627,O637)</f>
        <v>0</v>
      </c>
      <c r="G637" s="4" t="s">
        <v>87</v>
      </c>
      <c r="H637" s="4" t="s">
        <v>88</v>
      </c>
      <c r="I637" s="4"/>
      <c r="J637" s="4"/>
      <c r="K637" s="4">
        <v>223</v>
      </c>
      <c r="L637" s="4">
        <v>9</v>
      </c>
      <c r="M637" s="4">
        <v>3</v>
      </c>
      <c r="N637" s="4" t="s">
        <v>3</v>
      </c>
      <c r="O637" s="4">
        <v>2</v>
      </c>
      <c r="P637" s="4"/>
      <c r="Q637" s="4"/>
      <c r="R637" s="4"/>
      <c r="S637" s="4"/>
      <c r="T637" s="4"/>
      <c r="U637" s="4"/>
      <c r="V637" s="4"/>
      <c r="W637" s="4"/>
    </row>
    <row r="638" spans="1:206">
      <c r="A638" s="4">
        <v>50</v>
      </c>
      <c r="B638" s="4">
        <v>0</v>
      </c>
      <c r="C638" s="4">
        <v>0</v>
      </c>
      <c r="D638" s="4">
        <v>1</v>
      </c>
      <c r="E638" s="4">
        <v>229</v>
      </c>
      <c r="F638" s="4">
        <f>ROUND(Source!AZ627,O638)</f>
        <v>0</v>
      </c>
      <c r="G638" s="4" t="s">
        <v>89</v>
      </c>
      <c r="H638" s="4" t="s">
        <v>90</v>
      </c>
      <c r="I638" s="4"/>
      <c r="J638" s="4"/>
      <c r="K638" s="4">
        <v>229</v>
      </c>
      <c r="L638" s="4">
        <v>10</v>
      </c>
      <c r="M638" s="4">
        <v>3</v>
      </c>
      <c r="N638" s="4" t="s">
        <v>3</v>
      </c>
      <c r="O638" s="4">
        <v>2</v>
      </c>
      <c r="P638" s="4"/>
      <c r="Q638" s="4"/>
      <c r="R638" s="4"/>
      <c r="S638" s="4"/>
      <c r="T638" s="4"/>
      <c r="U638" s="4"/>
      <c r="V638" s="4"/>
      <c r="W638" s="4"/>
    </row>
    <row r="639" spans="1:206">
      <c r="A639" s="4">
        <v>50</v>
      </c>
      <c r="B639" s="4">
        <v>0</v>
      </c>
      <c r="C639" s="4">
        <v>0</v>
      </c>
      <c r="D639" s="4">
        <v>1</v>
      </c>
      <c r="E639" s="4">
        <v>203</v>
      </c>
      <c r="F639" s="4">
        <f>ROUND(Source!Q627,O639)</f>
        <v>0</v>
      </c>
      <c r="G639" s="4" t="s">
        <v>91</v>
      </c>
      <c r="H639" s="4" t="s">
        <v>92</v>
      </c>
      <c r="I639" s="4"/>
      <c r="J639" s="4"/>
      <c r="K639" s="4">
        <v>203</v>
      </c>
      <c r="L639" s="4">
        <v>11</v>
      </c>
      <c r="M639" s="4">
        <v>3</v>
      </c>
      <c r="N639" s="4" t="s">
        <v>3</v>
      </c>
      <c r="O639" s="4">
        <v>2</v>
      </c>
      <c r="P639" s="4"/>
      <c r="Q639" s="4"/>
      <c r="R639" s="4"/>
      <c r="S639" s="4"/>
      <c r="T639" s="4"/>
      <c r="U639" s="4"/>
      <c r="V639" s="4"/>
      <c r="W639" s="4"/>
    </row>
    <row r="640" spans="1:206">
      <c r="A640" s="4">
        <v>50</v>
      </c>
      <c r="B640" s="4">
        <v>0</v>
      </c>
      <c r="C640" s="4">
        <v>0</v>
      </c>
      <c r="D640" s="4">
        <v>1</v>
      </c>
      <c r="E640" s="4">
        <v>231</v>
      </c>
      <c r="F640" s="4">
        <f>ROUND(Source!BB627,O640)</f>
        <v>0</v>
      </c>
      <c r="G640" s="4" t="s">
        <v>93</v>
      </c>
      <c r="H640" s="4" t="s">
        <v>94</v>
      </c>
      <c r="I640" s="4"/>
      <c r="J640" s="4"/>
      <c r="K640" s="4">
        <v>231</v>
      </c>
      <c r="L640" s="4">
        <v>12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/>
    </row>
    <row r="641" spans="1:23">
      <c r="A641" s="4">
        <v>50</v>
      </c>
      <c r="B641" s="4">
        <v>0</v>
      </c>
      <c r="C641" s="4">
        <v>0</v>
      </c>
      <c r="D641" s="4">
        <v>1</v>
      </c>
      <c r="E641" s="4">
        <v>204</v>
      </c>
      <c r="F641" s="4">
        <f>ROUND(Source!R627,O641)</f>
        <v>0</v>
      </c>
      <c r="G641" s="4" t="s">
        <v>95</v>
      </c>
      <c r="H641" s="4" t="s">
        <v>96</v>
      </c>
      <c r="I641" s="4"/>
      <c r="J641" s="4"/>
      <c r="K641" s="4">
        <v>204</v>
      </c>
      <c r="L641" s="4">
        <v>13</v>
      </c>
      <c r="M641" s="4">
        <v>3</v>
      </c>
      <c r="N641" s="4" t="s">
        <v>3</v>
      </c>
      <c r="O641" s="4">
        <v>2</v>
      </c>
      <c r="P641" s="4"/>
      <c r="Q641" s="4"/>
      <c r="R641" s="4"/>
      <c r="S641" s="4"/>
      <c r="T641" s="4"/>
      <c r="U641" s="4"/>
      <c r="V641" s="4"/>
      <c r="W641" s="4"/>
    </row>
    <row r="642" spans="1:23">
      <c r="A642" s="4">
        <v>50</v>
      </c>
      <c r="B642" s="4">
        <v>0</v>
      </c>
      <c r="C642" s="4">
        <v>0</v>
      </c>
      <c r="D642" s="4">
        <v>1</v>
      </c>
      <c r="E642" s="4">
        <v>205</v>
      </c>
      <c r="F642" s="4">
        <f>ROUND(Source!S627,O642)</f>
        <v>0</v>
      </c>
      <c r="G642" s="4" t="s">
        <v>97</v>
      </c>
      <c r="H642" s="4" t="s">
        <v>98</v>
      </c>
      <c r="I642" s="4"/>
      <c r="J642" s="4"/>
      <c r="K642" s="4">
        <v>205</v>
      </c>
      <c r="L642" s="4">
        <v>14</v>
      </c>
      <c r="M642" s="4">
        <v>3</v>
      </c>
      <c r="N642" s="4" t="s">
        <v>3</v>
      </c>
      <c r="O642" s="4">
        <v>2</v>
      </c>
      <c r="P642" s="4"/>
      <c r="Q642" s="4"/>
      <c r="R642" s="4"/>
      <c r="S642" s="4"/>
      <c r="T642" s="4"/>
      <c r="U642" s="4"/>
      <c r="V642" s="4"/>
      <c r="W642" s="4"/>
    </row>
    <row r="643" spans="1:23">
      <c r="A643" s="4">
        <v>50</v>
      </c>
      <c r="B643" s="4">
        <v>0</v>
      </c>
      <c r="C643" s="4">
        <v>0</v>
      </c>
      <c r="D643" s="4">
        <v>1</v>
      </c>
      <c r="E643" s="4">
        <v>232</v>
      </c>
      <c r="F643" s="4">
        <f>ROUND(Source!BC627,O643)</f>
        <v>0</v>
      </c>
      <c r="G643" s="4" t="s">
        <v>99</v>
      </c>
      <c r="H643" s="4" t="s">
        <v>100</v>
      </c>
      <c r="I643" s="4"/>
      <c r="J643" s="4"/>
      <c r="K643" s="4">
        <v>232</v>
      </c>
      <c r="L643" s="4">
        <v>15</v>
      </c>
      <c r="M643" s="4">
        <v>3</v>
      </c>
      <c r="N643" s="4" t="s">
        <v>3</v>
      </c>
      <c r="O643" s="4">
        <v>2</v>
      </c>
      <c r="P643" s="4"/>
      <c r="Q643" s="4"/>
      <c r="R643" s="4"/>
      <c r="S643" s="4"/>
      <c r="T643" s="4"/>
      <c r="U643" s="4"/>
      <c r="V643" s="4"/>
      <c r="W643" s="4"/>
    </row>
    <row r="644" spans="1:23">
      <c r="A644" s="4">
        <v>50</v>
      </c>
      <c r="B644" s="4">
        <v>0</v>
      </c>
      <c r="C644" s="4">
        <v>0</v>
      </c>
      <c r="D644" s="4">
        <v>1</v>
      </c>
      <c r="E644" s="4">
        <v>214</v>
      </c>
      <c r="F644" s="4">
        <f>ROUND(Source!AS627,O644)</f>
        <v>0</v>
      </c>
      <c r="G644" s="4" t="s">
        <v>101</v>
      </c>
      <c r="H644" s="4" t="s">
        <v>102</v>
      </c>
      <c r="I644" s="4"/>
      <c r="J644" s="4"/>
      <c r="K644" s="4">
        <v>214</v>
      </c>
      <c r="L644" s="4">
        <v>16</v>
      </c>
      <c r="M644" s="4">
        <v>3</v>
      </c>
      <c r="N644" s="4" t="s">
        <v>3</v>
      </c>
      <c r="O644" s="4">
        <v>2</v>
      </c>
      <c r="P644" s="4"/>
      <c r="Q644" s="4"/>
      <c r="R644" s="4"/>
      <c r="S644" s="4"/>
      <c r="T644" s="4"/>
      <c r="U644" s="4"/>
      <c r="V644" s="4"/>
      <c r="W644" s="4"/>
    </row>
    <row r="645" spans="1:23">
      <c r="A645" s="4">
        <v>50</v>
      </c>
      <c r="B645" s="4">
        <v>0</v>
      </c>
      <c r="C645" s="4">
        <v>0</v>
      </c>
      <c r="D645" s="4">
        <v>1</v>
      </c>
      <c r="E645" s="4">
        <v>215</v>
      </c>
      <c r="F645" s="4">
        <f>ROUND(Source!AT627,O645)</f>
        <v>0</v>
      </c>
      <c r="G645" s="4" t="s">
        <v>103</v>
      </c>
      <c r="H645" s="4" t="s">
        <v>104</v>
      </c>
      <c r="I645" s="4"/>
      <c r="J645" s="4"/>
      <c r="K645" s="4">
        <v>215</v>
      </c>
      <c r="L645" s="4">
        <v>17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/>
    </row>
    <row r="646" spans="1:23">
      <c r="A646" s="4">
        <v>50</v>
      </c>
      <c r="B646" s="4">
        <v>0</v>
      </c>
      <c r="C646" s="4">
        <v>0</v>
      </c>
      <c r="D646" s="4">
        <v>1</v>
      </c>
      <c r="E646" s="4">
        <v>217</v>
      </c>
      <c r="F646" s="4">
        <f>ROUND(Source!AU627,O646)</f>
        <v>0</v>
      </c>
      <c r="G646" s="4" t="s">
        <v>105</v>
      </c>
      <c r="H646" s="4" t="s">
        <v>106</v>
      </c>
      <c r="I646" s="4"/>
      <c r="J646" s="4"/>
      <c r="K646" s="4">
        <v>217</v>
      </c>
      <c r="L646" s="4">
        <v>18</v>
      </c>
      <c r="M646" s="4">
        <v>3</v>
      </c>
      <c r="N646" s="4" t="s">
        <v>3</v>
      </c>
      <c r="O646" s="4">
        <v>2</v>
      </c>
      <c r="P646" s="4"/>
      <c r="Q646" s="4"/>
      <c r="R646" s="4"/>
      <c r="S646" s="4"/>
      <c r="T646" s="4"/>
      <c r="U646" s="4"/>
      <c r="V646" s="4"/>
      <c r="W646" s="4"/>
    </row>
    <row r="647" spans="1:23">
      <c r="A647" s="4">
        <v>50</v>
      </c>
      <c r="B647" s="4">
        <v>0</v>
      </c>
      <c r="C647" s="4">
        <v>0</v>
      </c>
      <c r="D647" s="4">
        <v>1</v>
      </c>
      <c r="E647" s="4">
        <v>230</v>
      </c>
      <c r="F647" s="4">
        <f>ROUND(Source!BA627,O647)</f>
        <v>0</v>
      </c>
      <c r="G647" s="4" t="s">
        <v>107</v>
      </c>
      <c r="H647" s="4" t="s">
        <v>108</v>
      </c>
      <c r="I647" s="4"/>
      <c r="J647" s="4"/>
      <c r="K647" s="4">
        <v>230</v>
      </c>
      <c r="L647" s="4">
        <v>19</v>
      </c>
      <c r="M647" s="4">
        <v>3</v>
      </c>
      <c r="N647" s="4" t="s">
        <v>3</v>
      </c>
      <c r="O647" s="4">
        <v>2</v>
      </c>
      <c r="P647" s="4"/>
      <c r="Q647" s="4"/>
      <c r="R647" s="4"/>
      <c r="S647" s="4"/>
      <c r="T647" s="4"/>
      <c r="U647" s="4"/>
      <c r="V647" s="4"/>
      <c r="W647" s="4"/>
    </row>
    <row r="648" spans="1:23">
      <c r="A648" s="4">
        <v>50</v>
      </c>
      <c r="B648" s="4">
        <v>0</v>
      </c>
      <c r="C648" s="4">
        <v>0</v>
      </c>
      <c r="D648" s="4">
        <v>1</v>
      </c>
      <c r="E648" s="4">
        <v>206</v>
      </c>
      <c r="F648" s="4">
        <f>ROUND(Source!T627,O648)</f>
        <v>0</v>
      </c>
      <c r="G648" s="4" t="s">
        <v>109</v>
      </c>
      <c r="H648" s="4" t="s">
        <v>110</v>
      </c>
      <c r="I648" s="4"/>
      <c r="J648" s="4"/>
      <c r="K648" s="4">
        <v>206</v>
      </c>
      <c r="L648" s="4">
        <v>20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/>
    </row>
    <row r="649" spans="1:23">
      <c r="A649" s="4">
        <v>50</v>
      </c>
      <c r="B649" s="4">
        <v>0</v>
      </c>
      <c r="C649" s="4">
        <v>0</v>
      </c>
      <c r="D649" s="4">
        <v>1</v>
      </c>
      <c r="E649" s="4">
        <v>207</v>
      </c>
      <c r="F649" s="4">
        <f>Source!U627</f>
        <v>0</v>
      </c>
      <c r="G649" s="4" t="s">
        <v>111</v>
      </c>
      <c r="H649" s="4" t="s">
        <v>112</v>
      </c>
      <c r="I649" s="4"/>
      <c r="J649" s="4"/>
      <c r="K649" s="4">
        <v>207</v>
      </c>
      <c r="L649" s="4">
        <v>21</v>
      </c>
      <c r="M649" s="4">
        <v>3</v>
      </c>
      <c r="N649" s="4" t="s">
        <v>3</v>
      </c>
      <c r="O649" s="4">
        <v>-1</v>
      </c>
      <c r="P649" s="4"/>
      <c r="Q649" s="4"/>
      <c r="R649" s="4"/>
      <c r="S649" s="4"/>
      <c r="T649" s="4"/>
      <c r="U649" s="4"/>
      <c r="V649" s="4"/>
      <c r="W649" s="4"/>
    </row>
    <row r="650" spans="1:23">
      <c r="A650" s="4">
        <v>50</v>
      </c>
      <c r="B650" s="4">
        <v>0</v>
      </c>
      <c r="C650" s="4">
        <v>0</v>
      </c>
      <c r="D650" s="4">
        <v>1</v>
      </c>
      <c r="E650" s="4">
        <v>208</v>
      </c>
      <c r="F650" s="4">
        <f>Source!V627</f>
        <v>0</v>
      </c>
      <c r="G650" s="4" t="s">
        <v>113</v>
      </c>
      <c r="H650" s="4" t="s">
        <v>114</v>
      </c>
      <c r="I650" s="4"/>
      <c r="J650" s="4"/>
      <c r="K650" s="4">
        <v>208</v>
      </c>
      <c r="L650" s="4">
        <v>22</v>
      </c>
      <c r="M650" s="4">
        <v>3</v>
      </c>
      <c r="N650" s="4" t="s">
        <v>3</v>
      </c>
      <c r="O650" s="4">
        <v>-1</v>
      </c>
      <c r="P650" s="4"/>
      <c r="Q650" s="4"/>
      <c r="R650" s="4"/>
      <c r="S650" s="4"/>
      <c r="T650" s="4"/>
      <c r="U650" s="4"/>
      <c r="V650" s="4"/>
      <c r="W650" s="4"/>
    </row>
    <row r="651" spans="1:23">
      <c r="A651" s="4">
        <v>50</v>
      </c>
      <c r="B651" s="4">
        <v>0</v>
      </c>
      <c r="C651" s="4">
        <v>0</v>
      </c>
      <c r="D651" s="4">
        <v>1</v>
      </c>
      <c r="E651" s="4">
        <v>209</v>
      </c>
      <c r="F651" s="4">
        <f>ROUND(Source!W627,O651)</f>
        <v>0</v>
      </c>
      <c r="G651" s="4" t="s">
        <v>115</v>
      </c>
      <c r="H651" s="4" t="s">
        <v>116</v>
      </c>
      <c r="I651" s="4"/>
      <c r="J651" s="4"/>
      <c r="K651" s="4">
        <v>209</v>
      </c>
      <c r="L651" s="4">
        <v>23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3">
      <c r="A652" s="4">
        <v>50</v>
      </c>
      <c r="B652" s="4">
        <v>0</v>
      </c>
      <c r="C652" s="4">
        <v>0</v>
      </c>
      <c r="D652" s="4">
        <v>1</v>
      </c>
      <c r="E652" s="4">
        <v>233</v>
      </c>
      <c r="F652" s="4">
        <f>ROUND(Source!BD627,O652)</f>
        <v>0</v>
      </c>
      <c r="G652" s="4" t="s">
        <v>117</v>
      </c>
      <c r="H652" s="4" t="s">
        <v>118</v>
      </c>
      <c r="I652" s="4"/>
      <c r="J652" s="4"/>
      <c r="K652" s="4">
        <v>233</v>
      </c>
      <c r="L652" s="4">
        <v>24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/>
    </row>
    <row r="653" spans="1:23">
      <c r="A653" s="4">
        <v>50</v>
      </c>
      <c r="B653" s="4">
        <v>0</v>
      </c>
      <c r="C653" s="4">
        <v>0</v>
      </c>
      <c r="D653" s="4">
        <v>1</v>
      </c>
      <c r="E653" s="4">
        <v>210</v>
      </c>
      <c r="F653" s="4">
        <f>ROUND(Source!X627,O653)</f>
        <v>0</v>
      </c>
      <c r="G653" s="4" t="s">
        <v>119</v>
      </c>
      <c r="H653" s="4" t="s">
        <v>120</v>
      </c>
      <c r="I653" s="4"/>
      <c r="J653" s="4"/>
      <c r="K653" s="4">
        <v>210</v>
      </c>
      <c r="L653" s="4">
        <v>25</v>
      </c>
      <c r="M653" s="4">
        <v>3</v>
      </c>
      <c r="N653" s="4" t="s">
        <v>3</v>
      </c>
      <c r="O653" s="4">
        <v>2</v>
      </c>
      <c r="P653" s="4"/>
      <c r="Q653" s="4"/>
      <c r="R653" s="4"/>
      <c r="S653" s="4"/>
      <c r="T653" s="4"/>
      <c r="U653" s="4"/>
      <c r="V653" s="4"/>
      <c r="W653" s="4"/>
    </row>
    <row r="654" spans="1:23">
      <c r="A654" s="4">
        <v>50</v>
      </c>
      <c r="B654" s="4">
        <v>0</v>
      </c>
      <c r="C654" s="4">
        <v>0</v>
      </c>
      <c r="D654" s="4">
        <v>1</v>
      </c>
      <c r="E654" s="4">
        <v>211</v>
      </c>
      <c r="F654" s="4">
        <f>ROUND(Source!Y627,O654)</f>
        <v>0</v>
      </c>
      <c r="G654" s="4" t="s">
        <v>121</v>
      </c>
      <c r="H654" s="4" t="s">
        <v>122</v>
      </c>
      <c r="I654" s="4"/>
      <c r="J654" s="4"/>
      <c r="K654" s="4">
        <v>211</v>
      </c>
      <c r="L654" s="4">
        <v>26</v>
      </c>
      <c r="M654" s="4">
        <v>3</v>
      </c>
      <c r="N654" s="4" t="s">
        <v>3</v>
      </c>
      <c r="O654" s="4">
        <v>2</v>
      </c>
      <c r="P654" s="4"/>
      <c r="Q654" s="4"/>
      <c r="R654" s="4"/>
      <c r="S654" s="4"/>
      <c r="T654" s="4"/>
      <c r="U654" s="4"/>
      <c r="V654" s="4"/>
      <c r="W654" s="4"/>
    </row>
    <row r="655" spans="1:23">
      <c r="A655" s="4">
        <v>50</v>
      </c>
      <c r="B655" s="4">
        <v>0</v>
      </c>
      <c r="C655" s="4">
        <v>0</v>
      </c>
      <c r="D655" s="4">
        <v>1</v>
      </c>
      <c r="E655" s="4">
        <v>0</v>
      </c>
      <c r="F655" s="4">
        <f>ROUND(Source!AR627,O655)</f>
        <v>0</v>
      </c>
      <c r="G655" s="4" t="s">
        <v>123</v>
      </c>
      <c r="H655" s="4" t="s">
        <v>124</v>
      </c>
      <c r="I655" s="4"/>
      <c r="J655" s="4"/>
      <c r="K655" s="4">
        <v>224</v>
      </c>
      <c r="L655" s="4">
        <v>27</v>
      </c>
      <c r="M655" s="4">
        <v>3</v>
      </c>
      <c r="N655" s="4" t="s">
        <v>3</v>
      </c>
      <c r="O655" s="4">
        <v>2</v>
      </c>
      <c r="P655" s="4"/>
      <c r="Q655" s="4"/>
      <c r="R655" s="4"/>
      <c r="S655" s="4"/>
      <c r="T655" s="4"/>
      <c r="U655" s="4"/>
      <c r="V655" s="4"/>
      <c r="W655" s="4"/>
    </row>
    <row r="656" spans="1:23">
      <c r="A656" s="4">
        <v>50</v>
      </c>
      <c r="B656" s="4">
        <v>0</v>
      </c>
      <c r="C656" s="4">
        <v>0</v>
      </c>
      <c r="D656" s="4">
        <v>2</v>
      </c>
      <c r="E656" s="4">
        <v>0</v>
      </c>
      <c r="F656" s="4">
        <f>ROUND(F655*0.18,O656)</f>
        <v>0</v>
      </c>
      <c r="G656" s="4" t="s">
        <v>125</v>
      </c>
      <c r="H656" s="4" t="s">
        <v>125</v>
      </c>
      <c r="I656" s="4"/>
      <c r="J656" s="4"/>
      <c r="K656" s="4">
        <v>212</v>
      </c>
      <c r="L656" s="4">
        <v>28</v>
      </c>
      <c r="M656" s="4">
        <v>0</v>
      </c>
      <c r="N656" s="4" t="s">
        <v>3</v>
      </c>
      <c r="O656" s="4">
        <v>1</v>
      </c>
      <c r="P656" s="4"/>
      <c r="Q656" s="4"/>
      <c r="R656" s="4"/>
      <c r="S656" s="4"/>
      <c r="T656" s="4"/>
      <c r="U656" s="4"/>
      <c r="V656" s="4"/>
      <c r="W656" s="4"/>
    </row>
    <row r="657" spans="1:206">
      <c r="A657" s="4">
        <v>50</v>
      </c>
      <c r="B657" s="4">
        <v>0</v>
      </c>
      <c r="C657" s="4">
        <v>0</v>
      </c>
      <c r="D657" s="4">
        <v>2</v>
      </c>
      <c r="E657" s="4">
        <v>224</v>
      </c>
      <c r="F657" s="4">
        <f>ROUND(F655*1.18,O657)</f>
        <v>0</v>
      </c>
      <c r="G657" s="4" t="s">
        <v>126</v>
      </c>
      <c r="H657" s="4" t="s">
        <v>127</v>
      </c>
      <c r="I657" s="4"/>
      <c r="J657" s="4"/>
      <c r="K657" s="4">
        <v>212</v>
      </c>
      <c r="L657" s="4">
        <v>29</v>
      </c>
      <c r="M657" s="4">
        <v>0</v>
      </c>
      <c r="N657" s="4" t="s">
        <v>3</v>
      </c>
      <c r="O657" s="4">
        <v>1</v>
      </c>
      <c r="P657" s="4"/>
      <c r="Q657" s="4"/>
      <c r="R657" s="4"/>
      <c r="S657" s="4"/>
      <c r="T657" s="4"/>
      <c r="U657" s="4"/>
      <c r="V657" s="4"/>
      <c r="W657" s="4"/>
    </row>
    <row r="659" spans="1:206">
      <c r="A659" s="1">
        <v>5</v>
      </c>
      <c r="B659" s="1">
        <v>0</v>
      </c>
      <c r="C659" s="1"/>
      <c r="D659" s="1">
        <f>ROW(A663)</f>
        <v>663</v>
      </c>
      <c r="E659" s="1"/>
      <c r="F659" s="1" t="s">
        <v>15</v>
      </c>
      <c r="G659" s="1" t="s">
        <v>128</v>
      </c>
      <c r="H659" s="1" t="s">
        <v>3</v>
      </c>
      <c r="I659" s="1">
        <v>0</v>
      </c>
      <c r="J659" s="1"/>
      <c r="K659" s="1">
        <v>0</v>
      </c>
      <c r="L659" s="1"/>
      <c r="M659" s="1" t="s">
        <v>3</v>
      </c>
      <c r="N659" s="1"/>
      <c r="O659" s="1"/>
      <c r="P659" s="1"/>
      <c r="Q659" s="1"/>
      <c r="R659" s="1"/>
      <c r="S659" s="1">
        <v>0</v>
      </c>
      <c r="T659" s="1"/>
      <c r="U659" s="1" t="s">
        <v>3</v>
      </c>
      <c r="V659" s="1">
        <v>0</v>
      </c>
      <c r="W659" s="1"/>
      <c r="X659" s="1"/>
      <c r="Y659" s="1"/>
      <c r="Z659" s="1"/>
      <c r="AA659" s="1"/>
      <c r="AB659" s="1" t="s">
        <v>3</v>
      </c>
      <c r="AC659" s="1" t="s">
        <v>3</v>
      </c>
      <c r="AD659" s="1" t="s">
        <v>3</v>
      </c>
      <c r="AE659" s="1" t="s">
        <v>3</v>
      </c>
      <c r="AF659" s="1" t="s">
        <v>3</v>
      </c>
      <c r="AG659" s="1" t="s">
        <v>3</v>
      </c>
      <c r="AH659" s="1"/>
      <c r="AI659" s="1"/>
      <c r="AJ659" s="1"/>
      <c r="AK659" s="1"/>
      <c r="AL659" s="1"/>
      <c r="AM659" s="1"/>
      <c r="AN659" s="1"/>
      <c r="AO659" s="1"/>
      <c r="AP659" s="1" t="s">
        <v>3</v>
      </c>
      <c r="AQ659" s="1" t="s">
        <v>3</v>
      </c>
      <c r="AR659" s="1" t="s">
        <v>3</v>
      </c>
      <c r="AS659" s="1"/>
      <c r="AT659" s="1"/>
      <c r="AU659" s="1"/>
      <c r="AV659" s="1"/>
      <c r="AW659" s="1"/>
      <c r="AX659" s="1"/>
      <c r="AY659" s="1"/>
      <c r="AZ659" s="1" t="s">
        <v>3</v>
      </c>
      <c r="BA659" s="1"/>
      <c r="BB659" s="1" t="s">
        <v>3</v>
      </c>
      <c r="BC659" s="1" t="s">
        <v>3</v>
      </c>
      <c r="BD659" s="1" t="s">
        <v>3</v>
      </c>
      <c r="BE659" s="1" t="s">
        <v>3</v>
      </c>
      <c r="BF659" s="1" t="s">
        <v>3</v>
      </c>
      <c r="BG659" s="1" t="s">
        <v>3</v>
      </c>
      <c r="BH659" s="1" t="s">
        <v>3</v>
      </c>
      <c r="BI659" s="1" t="s">
        <v>3</v>
      </c>
      <c r="BJ659" s="1" t="s">
        <v>3</v>
      </c>
      <c r="BK659" s="1" t="s">
        <v>3</v>
      </c>
      <c r="BL659" s="1" t="s">
        <v>3</v>
      </c>
      <c r="BM659" s="1" t="s">
        <v>3</v>
      </c>
      <c r="BN659" s="1" t="s">
        <v>3</v>
      </c>
      <c r="BO659" s="1" t="s">
        <v>3</v>
      </c>
      <c r="BP659" s="1" t="s">
        <v>3</v>
      </c>
      <c r="BQ659" s="1"/>
      <c r="BR659" s="1"/>
      <c r="BS659" s="1"/>
      <c r="BT659" s="1"/>
      <c r="BU659" s="1"/>
      <c r="BV659" s="1"/>
      <c r="BW659" s="1"/>
      <c r="BX659" s="1">
        <v>0</v>
      </c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>
        <v>0</v>
      </c>
    </row>
    <row r="661" spans="1:206">
      <c r="A661" s="2">
        <v>52</v>
      </c>
      <c r="B661" s="2">
        <f t="shared" ref="B661:G661" si="459">B663</f>
        <v>0</v>
      </c>
      <c r="C661" s="2">
        <f t="shared" si="459"/>
        <v>5</v>
      </c>
      <c r="D661" s="2">
        <f t="shared" si="459"/>
        <v>659</v>
      </c>
      <c r="E661" s="2">
        <f t="shared" si="459"/>
        <v>0</v>
      </c>
      <c r="F661" s="2" t="str">
        <f t="shared" si="459"/>
        <v>Новый подраздел</v>
      </c>
      <c r="G661" s="2" t="str">
        <f t="shared" si="459"/>
        <v>ремонт</v>
      </c>
      <c r="H661" s="2"/>
      <c r="I661" s="2"/>
      <c r="J661" s="2"/>
      <c r="K661" s="2"/>
      <c r="L661" s="2"/>
      <c r="M661" s="2"/>
      <c r="N661" s="2"/>
      <c r="O661" s="2">
        <f t="shared" ref="O661:AT661" si="460">O663</f>
        <v>0</v>
      </c>
      <c r="P661" s="2">
        <f t="shared" si="460"/>
        <v>0</v>
      </c>
      <c r="Q661" s="2">
        <f t="shared" si="460"/>
        <v>0</v>
      </c>
      <c r="R661" s="2">
        <f t="shared" si="460"/>
        <v>0</v>
      </c>
      <c r="S661" s="2">
        <f t="shared" si="460"/>
        <v>0</v>
      </c>
      <c r="T661" s="2">
        <f t="shared" si="460"/>
        <v>0</v>
      </c>
      <c r="U661" s="2">
        <f t="shared" si="460"/>
        <v>0</v>
      </c>
      <c r="V661" s="2">
        <f t="shared" si="460"/>
        <v>0</v>
      </c>
      <c r="W661" s="2">
        <f t="shared" si="460"/>
        <v>0</v>
      </c>
      <c r="X661" s="2">
        <f t="shared" si="460"/>
        <v>0</v>
      </c>
      <c r="Y661" s="2">
        <f t="shared" si="460"/>
        <v>0</v>
      </c>
      <c r="Z661" s="2">
        <f t="shared" si="460"/>
        <v>0</v>
      </c>
      <c r="AA661" s="2">
        <f t="shared" si="460"/>
        <v>0</v>
      </c>
      <c r="AB661" s="2">
        <f t="shared" si="460"/>
        <v>0</v>
      </c>
      <c r="AC661" s="2">
        <f t="shared" si="460"/>
        <v>0</v>
      </c>
      <c r="AD661" s="2">
        <f t="shared" si="460"/>
        <v>0</v>
      </c>
      <c r="AE661" s="2">
        <f t="shared" si="460"/>
        <v>0</v>
      </c>
      <c r="AF661" s="2">
        <f t="shared" si="460"/>
        <v>0</v>
      </c>
      <c r="AG661" s="2">
        <f t="shared" si="460"/>
        <v>0</v>
      </c>
      <c r="AH661" s="2">
        <f t="shared" si="460"/>
        <v>0</v>
      </c>
      <c r="AI661" s="2">
        <f t="shared" si="460"/>
        <v>0</v>
      </c>
      <c r="AJ661" s="2">
        <f t="shared" si="460"/>
        <v>0</v>
      </c>
      <c r="AK661" s="2">
        <f t="shared" si="460"/>
        <v>0</v>
      </c>
      <c r="AL661" s="2">
        <f t="shared" si="460"/>
        <v>0</v>
      </c>
      <c r="AM661" s="2">
        <f t="shared" si="460"/>
        <v>0</v>
      </c>
      <c r="AN661" s="2">
        <f t="shared" si="460"/>
        <v>0</v>
      </c>
      <c r="AO661" s="2">
        <f t="shared" si="460"/>
        <v>0</v>
      </c>
      <c r="AP661" s="2">
        <f t="shared" si="460"/>
        <v>0</v>
      </c>
      <c r="AQ661" s="2">
        <f t="shared" si="460"/>
        <v>0</v>
      </c>
      <c r="AR661" s="2">
        <f t="shared" si="460"/>
        <v>0</v>
      </c>
      <c r="AS661" s="2">
        <f t="shared" si="460"/>
        <v>0</v>
      </c>
      <c r="AT661" s="2">
        <f t="shared" si="460"/>
        <v>0</v>
      </c>
      <c r="AU661" s="2">
        <f t="shared" ref="AU661:BZ661" si="461">AU663</f>
        <v>0</v>
      </c>
      <c r="AV661" s="2">
        <f t="shared" si="461"/>
        <v>0</v>
      </c>
      <c r="AW661" s="2">
        <f t="shared" si="461"/>
        <v>0</v>
      </c>
      <c r="AX661" s="2">
        <f t="shared" si="461"/>
        <v>0</v>
      </c>
      <c r="AY661" s="2">
        <f t="shared" si="461"/>
        <v>0</v>
      </c>
      <c r="AZ661" s="2">
        <f t="shared" si="461"/>
        <v>0</v>
      </c>
      <c r="BA661" s="2">
        <f t="shared" si="461"/>
        <v>0</v>
      </c>
      <c r="BB661" s="2">
        <f t="shared" si="461"/>
        <v>0</v>
      </c>
      <c r="BC661" s="2">
        <f t="shared" si="461"/>
        <v>0</v>
      </c>
      <c r="BD661" s="2">
        <f t="shared" si="461"/>
        <v>0</v>
      </c>
      <c r="BE661" s="2">
        <f t="shared" si="461"/>
        <v>0</v>
      </c>
      <c r="BF661" s="2">
        <f t="shared" si="461"/>
        <v>0</v>
      </c>
      <c r="BG661" s="2">
        <f t="shared" si="461"/>
        <v>0</v>
      </c>
      <c r="BH661" s="2">
        <f t="shared" si="461"/>
        <v>0</v>
      </c>
      <c r="BI661" s="2">
        <f t="shared" si="461"/>
        <v>0</v>
      </c>
      <c r="BJ661" s="2">
        <f t="shared" si="461"/>
        <v>0</v>
      </c>
      <c r="BK661" s="2">
        <f t="shared" si="461"/>
        <v>0</v>
      </c>
      <c r="BL661" s="2">
        <f t="shared" si="461"/>
        <v>0</v>
      </c>
      <c r="BM661" s="2">
        <f t="shared" si="461"/>
        <v>0</v>
      </c>
      <c r="BN661" s="2">
        <f t="shared" si="461"/>
        <v>0</v>
      </c>
      <c r="BO661" s="2">
        <f t="shared" si="461"/>
        <v>0</v>
      </c>
      <c r="BP661" s="2">
        <f t="shared" si="461"/>
        <v>0</v>
      </c>
      <c r="BQ661" s="2">
        <f t="shared" si="461"/>
        <v>0</v>
      </c>
      <c r="BR661" s="2">
        <f t="shared" si="461"/>
        <v>0</v>
      </c>
      <c r="BS661" s="2">
        <f t="shared" si="461"/>
        <v>0</v>
      </c>
      <c r="BT661" s="2">
        <f t="shared" si="461"/>
        <v>0</v>
      </c>
      <c r="BU661" s="2">
        <f t="shared" si="461"/>
        <v>0</v>
      </c>
      <c r="BV661" s="2">
        <f t="shared" si="461"/>
        <v>0</v>
      </c>
      <c r="BW661" s="2">
        <f t="shared" si="461"/>
        <v>0</v>
      </c>
      <c r="BX661" s="2">
        <f t="shared" si="461"/>
        <v>0</v>
      </c>
      <c r="BY661" s="2">
        <f t="shared" si="461"/>
        <v>0</v>
      </c>
      <c r="BZ661" s="2">
        <f t="shared" si="461"/>
        <v>0</v>
      </c>
      <c r="CA661" s="2">
        <f t="shared" ref="CA661:DF661" si="462">CA663</f>
        <v>0</v>
      </c>
      <c r="CB661" s="2">
        <f t="shared" si="462"/>
        <v>0</v>
      </c>
      <c r="CC661" s="2">
        <f t="shared" si="462"/>
        <v>0</v>
      </c>
      <c r="CD661" s="2">
        <f t="shared" si="462"/>
        <v>0</v>
      </c>
      <c r="CE661" s="2">
        <f t="shared" si="462"/>
        <v>0</v>
      </c>
      <c r="CF661" s="2">
        <f t="shared" si="462"/>
        <v>0</v>
      </c>
      <c r="CG661" s="2">
        <f t="shared" si="462"/>
        <v>0</v>
      </c>
      <c r="CH661" s="2">
        <f t="shared" si="462"/>
        <v>0</v>
      </c>
      <c r="CI661" s="2">
        <f t="shared" si="462"/>
        <v>0</v>
      </c>
      <c r="CJ661" s="2">
        <f t="shared" si="462"/>
        <v>0</v>
      </c>
      <c r="CK661" s="2">
        <f t="shared" si="462"/>
        <v>0</v>
      </c>
      <c r="CL661" s="2">
        <f t="shared" si="462"/>
        <v>0</v>
      </c>
      <c r="CM661" s="2">
        <f t="shared" si="462"/>
        <v>0</v>
      </c>
      <c r="CN661" s="2">
        <f t="shared" si="462"/>
        <v>0</v>
      </c>
      <c r="CO661" s="2">
        <f t="shared" si="462"/>
        <v>0</v>
      </c>
      <c r="CP661" s="2">
        <f t="shared" si="462"/>
        <v>0</v>
      </c>
      <c r="CQ661" s="2">
        <f t="shared" si="462"/>
        <v>0</v>
      </c>
      <c r="CR661" s="2">
        <f t="shared" si="462"/>
        <v>0</v>
      </c>
      <c r="CS661" s="2">
        <f t="shared" si="462"/>
        <v>0</v>
      </c>
      <c r="CT661" s="2">
        <f t="shared" si="462"/>
        <v>0</v>
      </c>
      <c r="CU661" s="2">
        <f t="shared" si="462"/>
        <v>0</v>
      </c>
      <c r="CV661" s="2">
        <f t="shared" si="462"/>
        <v>0</v>
      </c>
      <c r="CW661" s="2">
        <f t="shared" si="462"/>
        <v>0</v>
      </c>
      <c r="CX661" s="2">
        <f t="shared" si="462"/>
        <v>0</v>
      </c>
      <c r="CY661" s="2">
        <f t="shared" si="462"/>
        <v>0</v>
      </c>
      <c r="CZ661" s="2">
        <f t="shared" si="462"/>
        <v>0</v>
      </c>
      <c r="DA661" s="2">
        <f t="shared" si="462"/>
        <v>0</v>
      </c>
      <c r="DB661" s="2">
        <f t="shared" si="462"/>
        <v>0</v>
      </c>
      <c r="DC661" s="2">
        <f t="shared" si="462"/>
        <v>0</v>
      </c>
      <c r="DD661" s="2">
        <f t="shared" si="462"/>
        <v>0</v>
      </c>
      <c r="DE661" s="2">
        <f t="shared" si="462"/>
        <v>0</v>
      </c>
      <c r="DF661" s="2">
        <f t="shared" si="462"/>
        <v>0</v>
      </c>
      <c r="DG661" s="3">
        <f t="shared" ref="DG661:EL661" si="463">DG663</f>
        <v>0</v>
      </c>
      <c r="DH661" s="3">
        <f t="shared" si="463"/>
        <v>0</v>
      </c>
      <c r="DI661" s="3">
        <f t="shared" si="463"/>
        <v>0</v>
      </c>
      <c r="DJ661" s="3">
        <f t="shared" si="463"/>
        <v>0</v>
      </c>
      <c r="DK661" s="3">
        <f t="shared" si="463"/>
        <v>0</v>
      </c>
      <c r="DL661" s="3">
        <f t="shared" si="463"/>
        <v>0</v>
      </c>
      <c r="DM661" s="3">
        <f t="shared" si="463"/>
        <v>0</v>
      </c>
      <c r="DN661" s="3">
        <f t="shared" si="463"/>
        <v>0</v>
      </c>
      <c r="DO661" s="3">
        <f t="shared" si="463"/>
        <v>0</v>
      </c>
      <c r="DP661" s="3">
        <f t="shared" si="463"/>
        <v>0</v>
      </c>
      <c r="DQ661" s="3">
        <f t="shared" si="463"/>
        <v>0</v>
      </c>
      <c r="DR661" s="3">
        <f t="shared" si="463"/>
        <v>0</v>
      </c>
      <c r="DS661" s="3">
        <f t="shared" si="463"/>
        <v>0</v>
      </c>
      <c r="DT661" s="3">
        <f t="shared" si="463"/>
        <v>0</v>
      </c>
      <c r="DU661" s="3">
        <f t="shared" si="463"/>
        <v>0</v>
      </c>
      <c r="DV661" s="3">
        <f t="shared" si="463"/>
        <v>0</v>
      </c>
      <c r="DW661" s="3">
        <f t="shared" si="463"/>
        <v>0</v>
      </c>
      <c r="DX661" s="3">
        <f t="shared" si="463"/>
        <v>0</v>
      </c>
      <c r="DY661" s="3">
        <f t="shared" si="463"/>
        <v>0</v>
      </c>
      <c r="DZ661" s="3">
        <f t="shared" si="463"/>
        <v>0</v>
      </c>
      <c r="EA661" s="3">
        <f t="shared" si="463"/>
        <v>0</v>
      </c>
      <c r="EB661" s="3">
        <f t="shared" si="463"/>
        <v>0</v>
      </c>
      <c r="EC661" s="3">
        <f t="shared" si="463"/>
        <v>0</v>
      </c>
      <c r="ED661" s="3">
        <f t="shared" si="463"/>
        <v>0</v>
      </c>
      <c r="EE661" s="3">
        <f t="shared" si="463"/>
        <v>0</v>
      </c>
      <c r="EF661" s="3">
        <f t="shared" si="463"/>
        <v>0</v>
      </c>
      <c r="EG661" s="3">
        <f t="shared" si="463"/>
        <v>0</v>
      </c>
      <c r="EH661" s="3">
        <f t="shared" si="463"/>
        <v>0</v>
      </c>
      <c r="EI661" s="3">
        <f t="shared" si="463"/>
        <v>0</v>
      </c>
      <c r="EJ661" s="3">
        <f t="shared" si="463"/>
        <v>0</v>
      </c>
      <c r="EK661" s="3">
        <f t="shared" si="463"/>
        <v>0</v>
      </c>
      <c r="EL661" s="3">
        <f t="shared" si="463"/>
        <v>0</v>
      </c>
      <c r="EM661" s="3">
        <f t="shared" ref="EM661:FR661" si="464">EM663</f>
        <v>0</v>
      </c>
      <c r="EN661" s="3">
        <f t="shared" si="464"/>
        <v>0</v>
      </c>
      <c r="EO661" s="3">
        <f t="shared" si="464"/>
        <v>0</v>
      </c>
      <c r="EP661" s="3">
        <f t="shared" si="464"/>
        <v>0</v>
      </c>
      <c r="EQ661" s="3">
        <f t="shared" si="464"/>
        <v>0</v>
      </c>
      <c r="ER661" s="3">
        <f t="shared" si="464"/>
        <v>0</v>
      </c>
      <c r="ES661" s="3">
        <f t="shared" si="464"/>
        <v>0</v>
      </c>
      <c r="ET661" s="3">
        <f t="shared" si="464"/>
        <v>0</v>
      </c>
      <c r="EU661" s="3">
        <f t="shared" si="464"/>
        <v>0</v>
      </c>
      <c r="EV661" s="3">
        <f t="shared" si="464"/>
        <v>0</v>
      </c>
      <c r="EW661" s="3">
        <f t="shared" si="464"/>
        <v>0</v>
      </c>
      <c r="EX661" s="3">
        <f t="shared" si="464"/>
        <v>0</v>
      </c>
      <c r="EY661" s="3">
        <f t="shared" si="464"/>
        <v>0</v>
      </c>
      <c r="EZ661" s="3">
        <f t="shared" si="464"/>
        <v>0</v>
      </c>
      <c r="FA661" s="3">
        <f t="shared" si="464"/>
        <v>0</v>
      </c>
      <c r="FB661" s="3">
        <f t="shared" si="464"/>
        <v>0</v>
      </c>
      <c r="FC661" s="3">
        <f t="shared" si="464"/>
        <v>0</v>
      </c>
      <c r="FD661" s="3">
        <f t="shared" si="464"/>
        <v>0</v>
      </c>
      <c r="FE661" s="3">
        <f t="shared" si="464"/>
        <v>0</v>
      </c>
      <c r="FF661" s="3">
        <f t="shared" si="464"/>
        <v>0</v>
      </c>
      <c r="FG661" s="3">
        <f t="shared" si="464"/>
        <v>0</v>
      </c>
      <c r="FH661" s="3">
        <f t="shared" si="464"/>
        <v>0</v>
      </c>
      <c r="FI661" s="3">
        <f t="shared" si="464"/>
        <v>0</v>
      </c>
      <c r="FJ661" s="3">
        <f t="shared" si="464"/>
        <v>0</v>
      </c>
      <c r="FK661" s="3">
        <f t="shared" si="464"/>
        <v>0</v>
      </c>
      <c r="FL661" s="3">
        <f t="shared" si="464"/>
        <v>0</v>
      </c>
      <c r="FM661" s="3">
        <f t="shared" si="464"/>
        <v>0</v>
      </c>
      <c r="FN661" s="3">
        <f t="shared" si="464"/>
        <v>0</v>
      </c>
      <c r="FO661" s="3">
        <f t="shared" si="464"/>
        <v>0</v>
      </c>
      <c r="FP661" s="3">
        <f t="shared" si="464"/>
        <v>0</v>
      </c>
      <c r="FQ661" s="3">
        <f t="shared" si="464"/>
        <v>0</v>
      </c>
      <c r="FR661" s="3">
        <f t="shared" si="464"/>
        <v>0</v>
      </c>
      <c r="FS661" s="3">
        <f t="shared" ref="FS661:GX661" si="465">FS663</f>
        <v>0</v>
      </c>
      <c r="FT661" s="3">
        <f t="shared" si="465"/>
        <v>0</v>
      </c>
      <c r="FU661" s="3">
        <f t="shared" si="465"/>
        <v>0</v>
      </c>
      <c r="FV661" s="3">
        <f t="shared" si="465"/>
        <v>0</v>
      </c>
      <c r="FW661" s="3">
        <f t="shared" si="465"/>
        <v>0</v>
      </c>
      <c r="FX661" s="3">
        <f t="shared" si="465"/>
        <v>0</v>
      </c>
      <c r="FY661" s="3">
        <f t="shared" si="465"/>
        <v>0</v>
      </c>
      <c r="FZ661" s="3">
        <f t="shared" si="465"/>
        <v>0</v>
      </c>
      <c r="GA661" s="3">
        <f t="shared" si="465"/>
        <v>0</v>
      </c>
      <c r="GB661" s="3">
        <f t="shared" si="465"/>
        <v>0</v>
      </c>
      <c r="GC661" s="3">
        <f t="shared" si="465"/>
        <v>0</v>
      </c>
      <c r="GD661" s="3">
        <f t="shared" si="465"/>
        <v>0</v>
      </c>
      <c r="GE661" s="3">
        <f t="shared" si="465"/>
        <v>0</v>
      </c>
      <c r="GF661" s="3">
        <f t="shared" si="465"/>
        <v>0</v>
      </c>
      <c r="GG661" s="3">
        <f t="shared" si="465"/>
        <v>0</v>
      </c>
      <c r="GH661" s="3">
        <f t="shared" si="465"/>
        <v>0</v>
      </c>
      <c r="GI661" s="3">
        <f t="shared" si="465"/>
        <v>0</v>
      </c>
      <c r="GJ661" s="3">
        <f t="shared" si="465"/>
        <v>0</v>
      </c>
      <c r="GK661" s="3">
        <f t="shared" si="465"/>
        <v>0</v>
      </c>
      <c r="GL661" s="3">
        <f t="shared" si="465"/>
        <v>0</v>
      </c>
      <c r="GM661" s="3">
        <f t="shared" si="465"/>
        <v>0</v>
      </c>
      <c r="GN661" s="3">
        <f t="shared" si="465"/>
        <v>0</v>
      </c>
      <c r="GO661" s="3">
        <f t="shared" si="465"/>
        <v>0</v>
      </c>
      <c r="GP661" s="3">
        <f t="shared" si="465"/>
        <v>0</v>
      </c>
      <c r="GQ661" s="3">
        <f t="shared" si="465"/>
        <v>0</v>
      </c>
      <c r="GR661" s="3">
        <f t="shared" si="465"/>
        <v>0</v>
      </c>
      <c r="GS661" s="3">
        <f t="shared" si="465"/>
        <v>0</v>
      </c>
      <c r="GT661" s="3">
        <f t="shared" si="465"/>
        <v>0</v>
      </c>
      <c r="GU661" s="3">
        <f t="shared" si="465"/>
        <v>0</v>
      </c>
      <c r="GV661" s="3">
        <f t="shared" si="465"/>
        <v>0</v>
      </c>
      <c r="GW661" s="3">
        <f t="shared" si="465"/>
        <v>0</v>
      </c>
      <c r="GX661" s="3">
        <f t="shared" si="465"/>
        <v>0</v>
      </c>
    </row>
    <row r="663" spans="1:206">
      <c r="A663" s="2">
        <v>51</v>
      </c>
      <c r="B663" s="2">
        <f>B659</f>
        <v>0</v>
      </c>
      <c r="C663" s="2">
        <f>A659</f>
        <v>5</v>
      </c>
      <c r="D663" s="2">
        <f>ROW(A659)</f>
        <v>659</v>
      </c>
      <c r="E663" s="2"/>
      <c r="F663" s="2" t="str">
        <f>IF(F659&lt;&gt;"",F659,"")</f>
        <v>Новый подраздел</v>
      </c>
      <c r="G663" s="2" t="str">
        <f>IF(G659&lt;&gt;"",G659,"")</f>
        <v>ремонт</v>
      </c>
      <c r="H663" s="2">
        <v>0</v>
      </c>
      <c r="I663" s="2"/>
      <c r="J663" s="2"/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>
        <f t="shared" ref="AO663:BD663" si="466">ROUND(BX663,2)</f>
        <v>0</v>
      </c>
      <c r="AP663" s="2">
        <f t="shared" si="466"/>
        <v>0</v>
      </c>
      <c r="AQ663" s="2">
        <f t="shared" si="466"/>
        <v>0</v>
      </c>
      <c r="AR663" s="2">
        <f t="shared" si="466"/>
        <v>0</v>
      </c>
      <c r="AS663" s="2">
        <f t="shared" si="466"/>
        <v>0</v>
      </c>
      <c r="AT663" s="2">
        <f t="shared" si="466"/>
        <v>0</v>
      </c>
      <c r="AU663" s="2">
        <f t="shared" si="466"/>
        <v>0</v>
      </c>
      <c r="AV663" s="2">
        <f t="shared" si="466"/>
        <v>0</v>
      </c>
      <c r="AW663" s="2">
        <f t="shared" si="466"/>
        <v>0</v>
      </c>
      <c r="AX663" s="2">
        <f t="shared" si="466"/>
        <v>0</v>
      </c>
      <c r="AY663" s="2">
        <f t="shared" si="466"/>
        <v>0</v>
      </c>
      <c r="AZ663" s="2">
        <f t="shared" si="466"/>
        <v>0</v>
      </c>
      <c r="BA663" s="2">
        <f t="shared" si="466"/>
        <v>0</v>
      </c>
      <c r="BB663" s="2">
        <f t="shared" si="466"/>
        <v>0</v>
      </c>
      <c r="BC663" s="2">
        <f t="shared" si="466"/>
        <v>0</v>
      </c>
      <c r="BD663" s="2">
        <f t="shared" si="466"/>
        <v>0</v>
      </c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>
        <v>0</v>
      </c>
    </row>
    <row r="665" spans="1:206">
      <c r="A665" s="4">
        <v>50</v>
      </c>
      <c r="B665" s="4">
        <v>0</v>
      </c>
      <c r="C665" s="4">
        <v>0</v>
      </c>
      <c r="D665" s="4">
        <v>1</v>
      </c>
      <c r="E665" s="4">
        <v>201</v>
      </c>
      <c r="F665" s="4">
        <f>ROUND(Source!O663,O665)</f>
        <v>0</v>
      </c>
      <c r="G665" s="4" t="s">
        <v>71</v>
      </c>
      <c r="H665" s="4" t="s">
        <v>72</v>
      </c>
      <c r="I665" s="4"/>
      <c r="J665" s="4"/>
      <c r="K665" s="4">
        <v>201</v>
      </c>
      <c r="L665" s="4">
        <v>1</v>
      </c>
      <c r="M665" s="4">
        <v>3</v>
      </c>
      <c r="N665" s="4" t="s">
        <v>3</v>
      </c>
      <c r="O665" s="4">
        <v>2</v>
      </c>
      <c r="P665" s="4"/>
      <c r="Q665" s="4"/>
      <c r="R665" s="4"/>
      <c r="S665" s="4"/>
      <c r="T665" s="4"/>
      <c r="U665" s="4"/>
      <c r="V665" s="4"/>
      <c r="W665" s="4"/>
    </row>
    <row r="666" spans="1:206">
      <c r="A666" s="4">
        <v>50</v>
      </c>
      <c r="B666" s="4">
        <v>0</v>
      </c>
      <c r="C666" s="4">
        <v>0</v>
      </c>
      <c r="D666" s="4">
        <v>1</v>
      </c>
      <c r="E666" s="4">
        <v>202</v>
      </c>
      <c r="F666" s="4">
        <f>ROUND(Source!P663,O666)</f>
        <v>0</v>
      </c>
      <c r="G666" s="4" t="s">
        <v>73</v>
      </c>
      <c r="H666" s="4" t="s">
        <v>74</v>
      </c>
      <c r="I666" s="4"/>
      <c r="J666" s="4"/>
      <c r="K666" s="4">
        <v>202</v>
      </c>
      <c r="L666" s="4">
        <v>2</v>
      </c>
      <c r="M666" s="4">
        <v>3</v>
      </c>
      <c r="N666" s="4" t="s">
        <v>3</v>
      </c>
      <c r="O666" s="4">
        <v>2</v>
      </c>
      <c r="P666" s="4"/>
      <c r="Q666" s="4"/>
      <c r="R666" s="4"/>
      <c r="S666" s="4"/>
      <c r="T666" s="4"/>
      <c r="U666" s="4"/>
      <c r="V666" s="4"/>
      <c r="W666" s="4"/>
    </row>
    <row r="667" spans="1:206">
      <c r="A667" s="4">
        <v>50</v>
      </c>
      <c r="B667" s="4">
        <v>0</v>
      </c>
      <c r="C667" s="4">
        <v>0</v>
      </c>
      <c r="D667" s="4">
        <v>1</v>
      </c>
      <c r="E667" s="4">
        <v>222</v>
      </c>
      <c r="F667" s="4">
        <f>ROUND(Source!AO663,O667)</f>
        <v>0</v>
      </c>
      <c r="G667" s="4" t="s">
        <v>75</v>
      </c>
      <c r="H667" s="4" t="s">
        <v>76</v>
      </c>
      <c r="I667" s="4"/>
      <c r="J667" s="4"/>
      <c r="K667" s="4">
        <v>222</v>
      </c>
      <c r="L667" s="4">
        <v>3</v>
      </c>
      <c r="M667" s="4">
        <v>3</v>
      </c>
      <c r="N667" s="4" t="s">
        <v>3</v>
      </c>
      <c r="O667" s="4">
        <v>2</v>
      </c>
      <c r="P667" s="4"/>
      <c r="Q667" s="4"/>
      <c r="R667" s="4"/>
      <c r="S667" s="4"/>
      <c r="T667" s="4"/>
      <c r="U667" s="4"/>
      <c r="V667" s="4"/>
      <c r="W667" s="4"/>
    </row>
    <row r="668" spans="1:206">
      <c r="A668" s="4">
        <v>50</v>
      </c>
      <c r="B668" s="4">
        <v>0</v>
      </c>
      <c r="C668" s="4">
        <v>0</v>
      </c>
      <c r="D668" s="4">
        <v>1</v>
      </c>
      <c r="E668" s="4">
        <v>225</v>
      </c>
      <c r="F668" s="4">
        <f>ROUND(Source!AV663,O668)</f>
        <v>0</v>
      </c>
      <c r="G668" s="4" t="s">
        <v>77</v>
      </c>
      <c r="H668" s="4" t="s">
        <v>78</v>
      </c>
      <c r="I668" s="4"/>
      <c r="J668" s="4"/>
      <c r="K668" s="4">
        <v>225</v>
      </c>
      <c r="L668" s="4">
        <v>4</v>
      </c>
      <c r="M668" s="4">
        <v>3</v>
      </c>
      <c r="N668" s="4" t="s">
        <v>3</v>
      </c>
      <c r="O668" s="4">
        <v>2</v>
      </c>
      <c r="P668" s="4"/>
      <c r="Q668" s="4"/>
      <c r="R668" s="4"/>
      <c r="S668" s="4"/>
      <c r="T668" s="4"/>
      <c r="U668" s="4"/>
      <c r="V668" s="4"/>
      <c r="W668" s="4"/>
    </row>
    <row r="669" spans="1:206">
      <c r="A669" s="4">
        <v>50</v>
      </c>
      <c r="B669" s="4">
        <v>0</v>
      </c>
      <c r="C669" s="4">
        <v>0</v>
      </c>
      <c r="D669" s="4">
        <v>1</v>
      </c>
      <c r="E669" s="4">
        <v>226</v>
      </c>
      <c r="F669" s="4">
        <f>ROUND(Source!AW663,O669)</f>
        <v>0</v>
      </c>
      <c r="G669" s="4" t="s">
        <v>79</v>
      </c>
      <c r="H669" s="4" t="s">
        <v>80</v>
      </c>
      <c r="I669" s="4"/>
      <c r="J669" s="4"/>
      <c r="K669" s="4">
        <v>226</v>
      </c>
      <c r="L669" s="4">
        <v>5</v>
      </c>
      <c r="M669" s="4">
        <v>3</v>
      </c>
      <c r="N669" s="4" t="s">
        <v>3</v>
      </c>
      <c r="O669" s="4">
        <v>2</v>
      </c>
      <c r="P669" s="4"/>
      <c r="Q669" s="4"/>
      <c r="R669" s="4"/>
      <c r="S669" s="4"/>
      <c r="T669" s="4"/>
      <c r="U669" s="4"/>
      <c r="V669" s="4"/>
      <c r="W669" s="4"/>
    </row>
    <row r="670" spans="1:206">
      <c r="A670" s="4">
        <v>50</v>
      </c>
      <c r="B670" s="4">
        <v>0</v>
      </c>
      <c r="C670" s="4">
        <v>0</v>
      </c>
      <c r="D670" s="4">
        <v>1</v>
      </c>
      <c r="E670" s="4">
        <v>227</v>
      </c>
      <c r="F670" s="4">
        <f>ROUND(Source!AX663,O670)</f>
        <v>0</v>
      </c>
      <c r="G670" s="4" t="s">
        <v>81</v>
      </c>
      <c r="H670" s="4" t="s">
        <v>82</v>
      </c>
      <c r="I670" s="4"/>
      <c r="J670" s="4"/>
      <c r="K670" s="4">
        <v>227</v>
      </c>
      <c r="L670" s="4">
        <v>6</v>
      </c>
      <c r="M670" s="4">
        <v>3</v>
      </c>
      <c r="N670" s="4" t="s">
        <v>3</v>
      </c>
      <c r="O670" s="4">
        <v>2</v>
      </c>
      <c r="P670" s="4"/>
      <c r="Q670" s="4"/>
      <c r="R670" s="4"/>
      <c r="S670" s="4"/>
      <c r="T670" s="4"/>
      <c r="U670" s="4"/>
      <c r="V670" s="4"/>
      <c r="W670" s="4"/>
    </row>
    <row r="671" spans="1:206">
      <c r="A671" s="4">
        <v>50</v>
      </c>
      <c r="B671" s="4">
        <v>0</v>
      </c>
      <c r="C671" s="4">
        <v>0</v>
      </c>
      <c r="D671" s="4">
        <v>1</v>
      </c>
      <c r="E671" s="4">
        <v>228</v>
      </c>
      <c r="F671" s="4">
        <f>ROUND(Source!AY663,O671)</f>
        <v>0</v>
      </c>
      <c r="G671" s="4" t="s">
        <v>83</v>
      </c>
      <c r="H671" s="4" t="s">
        <v>84</v>
      </c>
      <c r="I671" s="4"/>
      <c r="J671" s="4"/>
      <c r="K671" s="4">
        <v>228</v>
      </c>
      <c r="L671" s="4">
        <v>7</v>
      </c>
      <c r="M671" s="4">
        <v>3</v>
      </c>
      <c r="N671" s="4" t="s">
        <v>3</v>
      </c>
      <c r="O671" s="4">
        <v>2</v>
      </c>
      <c r="P671" s="4"/>
      <c r="Q671" s="4"/>
      <c r="R671" s="4"/>
      <c r="S671" s="4"/>
      <c r="T671" s="4"/>
      <c r="U671" s="4"/>
      <c r="V671" s="4"/>
      <c r="W671" s="4"/>
    </row>
    <row r="672" spans="1:206">
      <c r="A672" s="4">
        <v>50</v>
      </c>
      <c r="B672" s="4">
        <v>0</v>
      </c>
      <c r="C672" s="4">
        <v>0</v>
      </c>
      <c r="D672" s="4">
        <v>1</v>
      </c>
      <c r="E672" s="4">
        <v>216</v>
      </c>
      <c r="F672" s="4">
        <f>ROUND(Source!AP663,O672)</f>
        <v>0</v>
      </c>
      <c r="G672" s="4" t="s">
        <v>85</v>
      </c>
      <c r="H672" s="4" t="s">
        <v>86</v>
      </c>
      <c r="I672" s="4"/>
      <c r="J672" s="4"/>
      <c r="K672" s="4">
        <v>216</v>
      </c>
      <c r="L672" s="4">
        <v>8</v>
      </c>
      <c r="M672" s="4">
        <v>3</v>
      </c>
      <c r="N672" s="4" t="s">
        <v>3</v>
      </c>
      <c r="O672" s="4">
        <v>2</v>
      </c>
      <c r="P672" s="4"/>
      <c r="Q672" s="4"/>
      <c r="R672" s="4"/>
      <c r="S672" s="4"/>
      <c r="T672" s="4"/>
      <c r="U672" s="4"/>
      <c r="V672" s="4"/>
      <c r="W672" s="4"/>
    </row>
    <row r="673" spans="1:23">
      <c r="A673" s="4">
        <v>50</v>
      </c>
      <c r="B673" s="4">
        <v>0</v>
      </c>
      <c r="C673" s="4">
        <v>0</v>
      </c>
      <c r="D673" s="4">
        <v>1</v>
      </c>
      <c r="E673" s="4">
        <v>223</v>
      </c>
      <c r="F673" s="4">
        <f>ROUND(Source!AQ663,O673)</f>
        <v>0</v>
      </c>
      <c r="G673" s="4" t="s">
        <v>87</v>
      </c>
      <c r="H673" s="4" t="s">
        <v>88</v>
      </c>
      <c r="I673" s="4"/>
      <c r="J673" s="4"/>
      <c r="K673" s="4">
        <v>223</v>
      </c>
      <c r="L673" s="4">
        <v>9</v>
      </c>
      <c r="M673" s="4">
        <v>3</v>
      </c>
      <c r="N673" s="4" t="s">
        <v>3</v>
      </c>
      <c r="O673" s="4">
        <v>2</v>
      </c>
      <c r="P673" s="4"/>
      <c r="Q673" s="4"/>
      <c r="R673" s="4"/>
      <c r="S673" s="4"/>
      <c r="T673" s="4"/>
      <c r="U673" s="4"/>
      <c r="V673" s="4"/>
      <c r="W673" s="4"/>
    </row>
    <row r="674" spans="1:23">
      <c r="A674" s="4">
        <v>50</v>
      </c>
      <c r="B674" s="4">
        <v>0</v>
      </c>
      <c r="C674" s="4">
        <v>0</v>
      </c>
      <c r="D674" s="4">
        <v>1</v>
      </c>
      <c r="E674" s="4">
        <v>229</v>
      </c>
      <c r="F674" s="4">
        <f>ROUND(Source!AZ663,O674)</f>
        <v>0</v>
      </c>
      <c r="G674" s="4" t="s">
        <v>89</v>
      </c>
      <c r="H674" s="4" t="s">
        <v>90</v>
      </c>
      <c r="I674" s="4"/>
      <c r="J674" s="4"/>
      <c r="K674" s="4">
        <v>229</v>
      </c>
      <c r="L674" s="4">
        <v>10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3">
      <c r="A675" s="4">
        <v>50</v>
      </c>
      <c r="B675" s="4">
        <v>0</v>
      </c>
      <c r="C675" s="4">
        <v>0</v>
      </c>
      <c r="D675" s="4">
        <v>1</v>
      </c>
      <c r="E675" s="4">
        <v>203</v>
      </c>
      <c r="F675" s="4">
        <f>ROUND(Source!Q663,O675)</f>
        <v>0</v>
      </c>
      <c r="G675" s="4" t="s">
        <v>91</v>
      </c>
      <c r="H675" s="4" t="s">
        <v>92</v>
      </c>
      <c r="I675" s="4"/>
      <c r="J675" s="4"/>
      <c r="K675" s="4">
        <v>203</v>
      </c>
      <c r="L675" s="4">
        <v>11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3">
      <c r="A676" s="4">
        <v>50</v>
      </c>
      <c r="B676" s="4">
        <v>0</v>
      </c>
      <c r="C676" s="4">
        <v>0</v>
      </c>
      <c r="D676" s="4">
        <v>1</v>
      </c>
      <c r="E676" s="4">
        <v>231</v>
      </c>
      <c r="F676" s="4">
        <f>ROUND(Source!BB663,O676)</f>
        <v>0</v>
      </c>
      <c r="G676" s="4" t="s">
        <v>93</v>
      </c>
      <c r="H676" s="4" t="s">
        <v>94</v>
      </c>
      <c r="I676" s="4"/>
      <c r="J676" s="4"/>
      <c r="K676" s="4">
        <v>231</v>
      </c>
      <c r="L676" s="4">
        <v>12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3">
      <c r="A677" s="4">
        <v>50</v>
      </c>
      <c r="B677" s="4">
        <v>0</v>
      </c>
      <c r="C677" s="4">
        <v>0</v>
      </c>
      <c r="D677" s="4">
        <v>1</v>
      </c>
      <c r="E677" s="4">
        <v>204</v>
      </c>
      <c r="F677" s="4">
        <f>ROUND(Source!R663,O677)</f>
        <v>0</v>
      </c>
      <c r="G677" s="4" t="s">
        <v>95</v>
      </c>
      <c r="H677" s="4" t="s">
        <v>96</v>
      </c>
      <c r="I677" s="4"/>
      <c r="J677" s="4"/>
      <c r="K677" s="4">
        <v>204</v>
      </c>
      <c r="L677" s="4">
        <v>13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8" spans="1:23">
      <c r="A678" s="4">
        <v>50</v>
      </c>
      <c r="B678" s="4">
        <v>0</v>
      </c>
      <c r="C678" s="4">
        <v>0</v>
      </c>
      <c r="D678" s="4">
        <v>1</v>
      </c>
      <c r="E678" s="4">
        <v>205</v>
      </c>
      <c r="F678" s="4">
        <f>ROUND(Source!S663,O678)</f>
        <v>0</v>
      </c>
      <c r="G678" s="4" t="s">
        <v>97</v>
      </c>
      <c r="H678" s="4" t="s">
        <v>98</v>
      </c>
      <c r="I678" s="4"/>
      <c r="J678" s="4"/>
      <c r="K678" s="4">
        <v>205</v>
      </c>
      <c r="L678" s="4">
        <v>14</v>
      </c>
      <c r="M678" s="4">
        <v>3</v>
      </c>
      <c r="N678" s="4" t="s">
        <v>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3">
      <c r="A679" s="4">
        <v>50</v>
      </c>
      <c r="B679" s="4">
        <v>0</v>
      </c>
      <c r="C679" s="4">
        <v>0</v>
      </c>
      <c r="D679" s="4">
        <v>1</v>
      </c>
      <c r="E679" s="4">
        <v>232</v>
      </c>
      <c r="F679" s="4">
        <f>ROUND(Source!BC663,O679)</f>
        <v>0</v>
      </c>
      <c r="G679" s="4" t="s">
        <v>99</v>
      </c>
      <c r="H679" s="4" t="s">
        <v>100</v>
      </c>
      <c r="I679" s="4"/>
      <c r="J679" s="4"/>
      <c r="K679" s="4">
        <v>232</v>
      </c>
      <c r="L679" s="4">
        <v>15</v>
      </c>
      <c r="M679" s="4">
        <v>3</v>
      </c>
      <c r="N679" s="4" t="s">
        <v>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3">
      <c r="A680" s="4">
        <v>50</v>
      </c>
      <c r="B680" s="4">
        <v>0</v>
      </c>
      <c r="C680" s="4">
        <v>0</v>
      </c>
      <c r="D680" s="4">
        <v>1</v>
      </c>
      <c r="E680" s="4">
        <v>214</v>
      </c>
      <c r="F680" s="4">
        <f>ROUND(Source!AS663,O680)</f>
        <v>0</v>
      </c>
      <c r="G680" s="4" t="s">
        <v>101</v>
      </c>
      <c r="H680" s="4" t="s">
        <v>102</v>
      </c>
      <c r="I680" s="4"/>
      <c r="J680" s="4"/>
      <c r="K680" s="4">
        <v>214</v>
      </c>
      <c r="L680" s="4">
        <v>16</v>
      </c>
      <c r="M680" s="4">
        <v>3</v>
      </c>
      <c r="N680" s="4" t="s">
        <v>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3">
      <c r="A681" s="4">
        <v>50</v>
      </c>
      <c r="B681" s="4">
        <v>0</v>
      </c>
      <c r="C681" s="4">
        <v>0</v>
      </c>
      <c r="D681" s="4">
        <v>1</v>
      </c>
      <c r="E681" s="4">
        <v>215</v>
      </c>
      <c r="F681" s="4">
        <f>ROUND(Source!AT663,O681)</f>
        <v>0</v>
      </c>
      <c r="G681" s="4" t="s">
        <v>103</v>
      </c>
      <c r="H681" s="4" t="s">
        <v>104</v>
      </c>
      <c r="I681" s="4"/>
      <c r="J681" s="4"/>
      <c r="K681" s="4">
        <v>215</v>
      </c>
      <c r="L681" s="4">
        <v>17</v>
      </c>
      <c r="M681" s="4">
        <v>3</v>
      </c>
      <c r="N681" s="4" t="s">
        <v>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3">
      <c r="A682" s="4">
        <v>50</v>
      </c>
      <c r="B682" s="4">
        <v>0</v>
      </c>
      <c r="C682" s="4">
        <v>0</v>
      </c>
      <c r="D682" s="4">
        <v>1</v>
      </c>
      <c r="E682" s="4">
        <v>217</v>
      </c>
      <c r="F682" s="4">
        <f>ROUND(Source!AU663,O682)</f>
        <v>0</v>
      </c>
      <c r="G682" s="4" t="s">
        <v>105</v>
      </c>
      <c r="H682" s="4" t="s">
        <v>106</v>
      </c>
      <c r="I682" s="4"/>
      <c r="J682" s="4"/>
      <c r="K682" s="4">
        <v>217</v>
      </c>
      <c r="L682" s="4">
        <v>18</v>
      </c>
      <c r="M682" s="4">
        <v>3</v>
      </c>
      <c r="N682" s="4" t="s">
        <v>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3">
      <c r="A683" s="4">
        <v>50</v>
      </c>
      <c r="B683" s="4">
        <v>0</v>
      </c>
      <c r="C683" s="4">
        <v>0</v>
      </c>
      <c r="D683" s="4">
        <v>1</v>
      </c>
      <c r="E683" s="4">
        <v>230</v>
      </c>
      <c r="F683" s="4">
        <f>ROUND(Source!BA663,O683)</f>
        <v>0</v>
      </c>
      <c r="G683" s="4" t="s">
        <v>107</v>
      </c>
      <c r="H683" s="4" t="s">
        <v>108</v>
      </c>
      <c r="I683" s="4"/>
      <c r="J683" s="4"/>
      <c r="K683" s="4">
        <v>230</v>
      </c>
      <c r="L683" s="4">
        <v>19</v>
      </c>
      <c r="M683" s="4">
        <v>3</v>
      </c>
      <c r="N683" s="4" t="s">
        <v>3</v>
      </c>
      <c r="O683" s="4">
        <v>2</v>
      </c>
      <c r="P683" s="4"/>
      <c r="Q683" s="4"/>
      <c r="R683" s="4"/>
      <c r="S683" s="4"/>
      <c r="T683" s="4"/>
      <c r="U683" s="4"/>
      <c r="V683" s="4"/>
      <c r="W683" s="4"/>
    </row>
    <row r="684" spans="1:23">
      <c r="A684" s="4">
        <v>50</v>
      </c>
      <c r="B684" s="4">
        <v>0</v>
      </c>
      <c r="C684" s="4">
        <v>0</v>
      </c>
      <c r="D684" s="4">
        <v>1</v>
      </c>
      <c r="E684" s="4">
        <v>206</v>
      </c>
      <c r="F684" s="4">
        <f>ROUND(Source!T663,O684)</f>
        <v>0</v>
      </c>
      <c r="G684" s="4" t="s">
        <v>109</v>
      </c>
      <c r="H684" s="4" t="s">
        <v>110</v>
      </c>
      <c r="I684" s="4"/>
      <c r="J684" s="4"/>
      <c r="K684" s="4">
        <v>206</v>
      </c>
      <c r="L684" s="4">
        <v>20</v>
      </c>
      <c r="M684" s="4">
        <v>3</v>
      </c>
      <c r="N684" s="4" t="s">
        <v>3</v>
      </c>
      <c r="O684" s="4">
        <v>2</v>
      </c>
      <c r="P684" s="4"/>
      <c r="Q684" s="4"/>
      <c r="R684" s="4"/>
      <c r="S684" s="4"/>
      <c r="T684" s="4"/>
      <c r="U684" s="4"/>
      <c r="V684" s="4"/>
      <c r="W684" s="4"/>
    </row>
    <row r="685" spans="1:23">
      <c r="A685" s="4">
        <v>50</v>
      </c>
      <c r="B685" s="4">
        <v>0</v>
      </c>
      <c r="C685" s="4">
        <v>0</v>
      </c>
      <c r="D685" s="4">
        <v>1</v>
      </c>
      <c r="E685" s="4">
        <v>207</v>
      </c>
      <c r="F685" s="4">
        <f>Source!U663</f>
        <v>0</v>
      </c>
      <c r="G685" s="4" t="s">
        <v>111</v>
      </c>
      <c r="H685" s="4" t="s">
        <v>112</v>
      </c>
      <c r="I685" s="4"/>
      <c r="J685" s="4"/>
      <c r="K685" s="4">
        <v>207</v>
      </c>
      <c r="L685" s="4">
        <v>21</v>
      </c>
      <c r="M685" s="4">
        <v>3</v>
      </c>
      <c r="N685" s="4" t="s">
        <v>3</v>
      </c>
      <c r="O685" s="4">
        <v>-1</v>
      </c>
      <c r="P685" s="4"/>
      <c r="Q685" s="4"/>
      <c r="R685" s="4"/>
      <c r="S685" s="4"/>
      <c r="T685" s="4"/>
      <c r="U685" s="4"/>
      <c r="V685" s="4"/>
      <c r="W685" s="4"/>
    </row>
    <row r="686" spans="1:23">
      <c r="A686" s="4">
        <v>50</v>
      </c>
      <c r="B686" s="4">
        <v>0</v>
      </c>
      <c r="C686" s="4">
        <v>0</v>
      </c>
      <c r="D686" s="4">
        <v>1</v>
      </c>
      <c r="E686" s="4">
        <v>208</v>
      </c>
      <c r="F686" s="4">
        <f>Source!V663</f>
        <v>0</v>
      </c>
      <c r="G686" s="4" t="s">
        <v>113</v>
      </c>
      <c r="H686" s="4" t="s">
        <v>114</v>
      </c>
      <c r="I686" s="4"/>
      <c r="J686" s="4"/>
      <c r="K686" s="4">
        <v>208</v>
      </c>
      <c r="L686" s="4">
        <v>22</v>
      </c>
      <c r="M686" s="4">
        <v>3</v>
      </c>
      <c r="N686" s="4" t="s">
        <v>3</v>
      </c>
      <c r="O686" s="4">
        <v>-1</v>
      </c>
      <c r="P686" s="4"/>
      <c r="Q686" s="4"/>
      <c r="R686" s="4"/>
      <c r="S686" s="4"/>
      <c r="T686" s="4"/>
      <c r="U686" s="4"/>
      <c r="V686" s="4"/>
      <c r="W686" s="4"/>
    </row>
    <row r="687" spans="1:23">
      <c r="A687" s="4">
        <v>50</v>
      </c>
      <c r="B687" s="4">
        <v>0</v>
      </c>
      <c r="C687" s="4">
        <v>0</v>
      </c>
      <c r="D687" s="4">
        <v>1</v>
      </c>
      <c r="E687" s="4">
        <v>209</v>
      </c>
      <c r="F687" s="4">
        <f>ROUND(Source!W663,O687)</f>
        <v>0</v>
      </c>
      <c r="G687" s="4" t="s">
        <v>115</v>
      </c>
      <c r="H687" s="4" t="s">
        <v>116</v>
      </c>
      <c r="I687" s="4"/>
      <c r="J687" s="4"/>
      <c r="K687" s="4">
        <v>209</v>
      </c>
      <c r="L687" s="4">
        <v>23</v>
      </c>
      <c r="M687" s="4">
        <v>3</v>
      </c>
      <c r="N687" s="4" t="s">
        <v>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3">
      <c r="A688" s="4">
        <v>50</v>
      </c>
      <c r="B688" s="4">
        <v>0</v>
      </c>
      <c r="C688" s="4">
        <v>0</v>
      </c>
      <c r="D688" s="4">
        <v>1</v>
      </c>
      <c r="E688" s="4">
        <v>233</v>
      </c>
      <c r="F688" s="4">
        <f>ROUND(Source!BD663,O688)</f>
        <v>0</v>
      </c>
      <c r="G688" s="4" t="s">
        <v>117</v>
      </c>
      <c r="H688" s="4" t="s">
        <v>118</v>
      </c>
      <c r="I688" s="4"/>
      <c r="J688" s="4"/>
      <c r="K688" s="4">
        <v>233</v>
      </c>
      <c r="L688" s="4">
        <v>24</v>
      </c>
      <c r="M688" s="4">
        <v>3</v>
      </c>
      <c r="N688" s="4" t="s">
        <v>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06">
      <c r="A689" s="4">
        <v>50</v>
      </c>
      <c r="B689" s="4">
        <v>0</v>
      </c>
      <c r="C689" s="4">
        <v>0</v>
      </c>
      <c r="D689" s="4">
        <v>1</v>
      </c>
      <c r="E689" s="4">
        <v>210</v>
      </c>
      <c r="F689" s="4">
        <f>ROUND(Source!X663,O689)</f>
        <v>0</v>
      </c>
      <c r="G689" s="4" t="s">
        <v>119</v>
      </c>
      <c r="H689" s="4" t="s">
        <v>120</v>
      </c>
      <c r="I689" s="4"/>
      <c r="J689" s="4"/>
      <c r="K689" s="4">
        <v>210</v>
      </c>
      <c r="L689" s="4">
        <v>25</v>
      </c>
      <c r="M689" s="4">
        <v>3</v>
      </c>
      <c r="N689" s="4" t="s">
        <v>3</v>
      </c>
      <c r="O689" s="4">
        <v>2</v>
      </c>
      <c r="P689" s="4"/>
      <c r="Q689" s="4"/>
      <c r="R689" s="4"/>
      <c r="S689" s="4"/>
      <c r="T689" s="4"/>
      <c r="U689" s="4"/>
      <c r="V689" s="4"/>
      <c r="W689" s="4"/>
    </row>
    <row r="690" spans="1:206">
      <c r="A690" s="4">
        <v>50</v>
      </c>
      <c r="B690" s="4">
        <v>0</v>
      </c>
      <c r="C690" s="4">
        <v>0</v>
      </c>
      <c r="D690" s="4">
        <v>1</v>
      </c>
      <c r="E690" s="4">
        <v>211</v>
      </c>
      <c r="F690" s="4">
        <f>ROUND(Source!Y663,O690)</f>
        <v>0</v>
      </c>
      <c r="G690" s="4" t="s">
        <v>121</v>
      </c>
      <c r="H690" s="4" t="s">
        <v>122</v>
      </c>
      <c r="I690" s="4"/>
      <c r="J690" s="4"/>
      <c r="K690" s="4">
        <v>211</v>
      </c>
      <c r="L690" s="4">
        <v>26</v>
      </c>
      <c r="M690" s="4">
        <v>3</v>
      </c>
      <c r="N690" s="4" t="s">
        <v>3</v>
      </c>
      <c r="O690" s="4">
        <v>2</v>
      </c>
      <c r="P690" s="4"/>
      <c r="Q690" s="4"/>
      <c r="R690" s="4"/>
      <c r="S690" s="4"/>
      <c r="T690" s="4"/>
      <c r="U690" s="4"/>
      <c r="V690" s="4"/>
      <c r="W690" s="4"/>
    </row>
    <row r="691" spans="1:206">
      <c r="A691" s="4">
        <v>50</v>
      </c>
      <c r="B691" s="4">
        <v>0</v>
      </c>
      <c r="C691" s="4">
        <v>0</v>
      </c>
      <c r="D691" s="4">
        <v>1</v>
      </c>
      <c r="E691" s="4">
        <v>0</v>
      </c>
      <c r="F691" s="4">
        <f>ROUND(Source!AR663,O691)</f>
        <v>0</v>
      </c>
      <c r="G691" s="4" t="s">
        <v>123</v>
      </c>
      <c r="H691" s="4" t="s">
        <v>124</v>
      </c>
      <c r="I691" s="4"/>
      <c r="J691" s="4"/>
      <c r="K691" s="4">
        <v>224</v>
      </c>
      <c r="L691" s="4">
        <v>27</v>
      </c>
      <c r="M691" s="4">
        <v>3</v>
      </c>
      <c r="N691" s="4" t="s">
        <v>3</v>
      </c>
      <c r="O691" s="4">
        <v>2</v>
      </c>
      <c r="P691" s="4"/>
      <c r="Q691" s="4"/>
      <c r="R691" s="4"/>
      <c r="S691" s="4"/>
      <c r="T691" s="4"/>
      <c r="U691" s="4"/>
      <c r="V691" s="4"/>
      <c r="W691" s="4"/>
    </row>
    <row r="692" spans="1:206">
      <c r="A692" s="4">
        <v>50</v>
      </c>
      <c r="B692" s="4">
        <v>0</v>
      </c>
      <c r="C692" s="4">
        <v>0</v>
      </c>
      <c r="D692" s="4">
        <v>2</v>
      </c>
      <c r="E692" s="4">
        <v>0</v>
      </c>
      <c r="F692" s="4">
        <f>ROUND(F691*0.18,O692)</f>
        <v>0</v>
      </c>
      <c r="G692" s="4" t="s">
        <v>125</v>
      </c>
      <c r="H692" s="4" t="s">
        <v>125</v>
      </c>
      <c r="I692" s="4"/>
      <c r="J692" s="4"/>
      <c r="K692" s="4">
        <v>212</v>
      </c>
      <c r="L692" s="4">
        <v>28</v>
      </c>
      <c r="M692" s="4">
        <v>0</v>
      </c>
      <c r="N692" s="4" t="s">
        <v>3</v>
      </c>
      <c r="O692" s="4">
        <v>1</v>
      </c>
      <c r="P692" s="4"/>
      <c r="Q692" s="4"/>
      <c r="R692" s="4"/>
      <c r="S692" s="4"/>
      <c r="T692" s="4"/>
      <c r="U692" s="4"/>
      <c r="V692" s="4"/>
      <c r="W692" s="4"/>
    </row>
    <row r="693" spans="1:206">
      <c r="A693" s="4">
        <v>50</v>
      </c>
      <c r="B693" s="4">
        <v>0</v>
      </c>
      <c r="C693" s="4">
        <v>0</v>
      </c>
      <c r="D693" s="4">
        <v>2</v>
      </c>
      <c r="E693" s="4">
        <v>224</v>
      </c>
      <c r="F693" s="4">
        <f>ROUND(F691*1.18,O693)</f>
        <v>0</v>
      </c>
      <c r="G693" s="4" t="s">
        <v>126</v>
      </c>
      <c r="H693" s="4" t="s">
        <v>127</v>
      </c>
      <c r="I693" s="4"/>
      <c r="J693" s="4"/>
      <c r="K693" s="4">
        <v>212</v>
      </c>
      <c r="L693" s="4">
        <v>29</v>
      </c>
      <c r="M693" s="4">
        <v>0</v>
      </c>
      <c r="N693" s="4" t="s">
        <v>3</v>
      </c>
      <c r="O693" s="4">
        <v>1</v>
      </c>
      <c r="P693" s="4"/>
      <c r="Q693" s="4"/>
      <c r="R693" s="4"/>
      <c r="S693" s="4"/>
      <c r="T693" s="4"/>
      <c r="U693" s="4"/>
      <c r="V693" s="4"/>
      <c r="W693" s="4"/>
    </row>
    <row r="695" spans="1:206">
      <c r="A695" s="2">
        <v>51</v>
      </c>
      <c r="B695" s="2">
        <f>B619</f>
        <v>0</v>
      </c>
      <c r="C695" s="2">
        <f>A619</f>
        <v>4</v>
      </c>
      <c r="D695" s="2">
        <f>ROW(A619)</f>
        <v>619</v>
      </c>
      <c r="E695" s="2"/>
      <c r="F695" s="2" t="str">
        <f>IF(F619&lt;&gt;"",F619,"")</f>
        <v>Новый раздел</v>
      </c>
      <c r="G695" s="2" t="str">
        <f>IF(G619&lt;&gt;"",G619,"")</f>
        <v>комната 1-33 карантин</v>
      </c>
      <c r="H695" s="2">
        <v>0</v>
      </c>
      <c r="I695" s="2"/>
      <c r="J695" s="2"/>
      <c r="K695" s="2"/>
      <c r="L695" s="2"/>
      <c r="M695" s="2"/>
      <c r="N695" s="2"/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>
        <f t="shared" ref="AO695:BD695" si="467">ROUND(AO627+AO663+BX695,2)</f>
        <v>0</v>
      </c>
      <c r="AP695" s="2">
        <f t="shared" si="467"/>
        <v>0</v>
      </c>
      <c r="AQ695" s="2">
        <f t="shared" si="467"/>
        <v>0</v>
      </c>
      <c r="AR695" s="2">
        <f t="shared" si="467"/>
        <v>0</v>
      </c>
      <c r="AS695" s="2">
        <f t="shared" si="467"/>
        <v>0</v>
      </c>
      <c r="AT695" s="2">
        <f t="shared" si="467"/>
        <v>0</v>
      </c>
      <c r="AU695" s="2">
        <f t="shared" si="467"/>
        <v>0</v>
      </c>
      <c r="AV695" s="2">
        <f t="shared" si="467"/>
        <v>0</v>
      </c>
      <c r="AW695" s="2">
        <f t="shared" si="467"/>
        <v>0</v>
      </c>
      <c r="AX695" s="2">
        <f t="shared" si="467"/>
        <v>0</v>
      </c>
      <c r="AY695" s="2">
        <f t="shared" si="467"/>
        <v>0</v>
      </c>
      <c r="AZ695" s="2">
        <f t="shared" si="467"/>
        <v>0</v>
      </c>
      <c r="BA695" s="2">
        <f t="shared" si="467"/>
        <v>0</v>
      </c>
      <c r="BB695" s="2">
        <f t="shared" si="467"/>
        <v>0</v>
      </c>
      <c r="BC695" s="2">
        <f t="shared" si="467"/>
        <v>0</v>
      </c>
      <c r="BD695" s="2">
        <f t="shared" si="467"/>
        <v>0</v>
      </c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>
        <v>0</v>
      </c>
    </row>
    <row r="697" spans="1:206">
      <c r="A697" s="4">
        <v>50</v>
      </c>
      <c r="B697" s="4">
        <v>0</v>
      </c>
      <c r="C697" s="4">
        <v>0</v>
      </c>
      <c r="D697" s="4">
        <v>1</v>
      </c>
      <c r="E697" s="4">
        <v>201</v>
      </c>
      <c r="F697" s="4">
        <f>ROUND(Source!O695,O697)</f>
        <v>0</v>
      </c>
      <c r="G697" s="4" t="s">
        <v>71</v>
      </c>
      <c r="H697" s="4" t="s">
        <v>72</v>
      </c>
      <c r="I697" s="4"/>
      <c r="J697" s="4"/>
      <c r="K697" s="4">
        <v>201</v>
      </c>
      <c r="L697" s="4">
        <v>1</v>
      </c>
      <c r="M697" s="4">
        <v>3</v>
      </c>
      <c r="N697" s="4" t="s">
        <v>3</v>
      </c>
      <c r="O697" s="4">
        <v>2</v>
      </c>
      <c r="P697" s="4"/>
      <c r="Q697" s="4"/>
      <c r="R697" s="4"/>
      <c r="S697" s="4"/>
      <c r="T697" s="4"/>
      <c r="U697" s="4"/>
      <c r="V697" s="4"/>
      <c r="W697" s="4"/>
    </row>
    <row r="698" spans="1:206">
      <c r="A698" s="4">
        <v>50</v>
      </c>
      <c r="B698" s="4">
        <v>0</v>
      </c>
      <c r="C698" s="4">
        <v>0</v>
      </c>
      <c r="D698" s="4">
        <v>1</v>
      </c>
      <c r="E698" s="4">
        <v>202</v>
      </c>
      <c r="F698" s="4">
        <f>ROUND(Source!P695,O698)</f>
        <v>0</v>
      </c>
      <c r="G698" s="4" t="s">
        <v>73</v>
      </c>
      <c r="H698" s="4" t="s">
        <v>74</v>
      </c>
      <c r="I698" s="4"/>
      <c r="J698" s="4"/>
      <c r="K698" s="4">
        <v>202</v>
      </c>
      <c r="L698" s="4">
        <v>2</v>
      </c>
      <c r="M698" s="4">
        <v>3</v>
      </c>
      <c r="N698" s="4" t="s">
        <v>3</v>
      </c>
      <c r="O698" s="4">
        <v>2</v>
      </c>
      <c r="P698" s="4"/>
      <c r="Q698" s="4"/>
      <c r="R698" s="4"/>
      <c r="S698" s="4"/>
      <c r="T698" s="4"/>
      <c r="U698" s="4"/>
      <c r="V698" s="4"/>
      <c r="W698" s="4"/>
    </row>
    <row r="699" spans="1:206">
      <c r="A699" s="4">
        <v>50</v>
      </c>
      <c r="B699" s="4">
        <v>0</v>
      </c>
      <c r="C699" s="4">
        <v>0</v>
      </c>
      <c r="D699" s="4">
        <v>1</v>
      </c>
      <c r="E699" s="4">
        <v>222</v>
      </c>
      <c r="F699" s="4">
        <f>ROUND(Source!AO695,O699)</f>
        <v>0</v>
      </c>
      <c r="G699" s="4" t="s">
        <v>75</v>
      </c>
      <c r="H699" s="4" t="s">
        <v>76</v>
      </c>
      <c r="I699" s="4"/>
      <c r="J699" s="4"/>
      <c r="K699" s="4">
        <v>222</v>
      </c>
      <c r="L699" s="4">
        <v>3</v>
      </c>
      <c r="M699" s="4">
        <v>3</v>
      </c>
      <c r="N699" s="4" t="s">
        <v>3</v>
      </c>
      <c r="O699" s="4">
        <v>2</v>
      </c>
      <c r="P699" s="4"/>
      <c r="Q699" s="4"/>
      <c r="R699" s="4"/>
      <c r="S699" s="4"/>
      <c r="T699" s="4"/>
      <c r="U699" s="4"/>
      <c r="V699" s="4"/>
      <c r="W699" s="4"/>
    </row>
    <row r="700" spans="1:206">
      <c r="A700" s="4">
        <v>50</v>
      </c>
      <c r="B700" s="4">
        <v>0</v>
      </c>
      <c r="C700" s="4">
        <v>0</v>
      </c>
      <c r="D700" s="4">
        <v>1</v>
      </c>
      <c r="E700" s="4">
        <v>225</v>
      </c>
      <c r="F700" s="4">
        <f>ROUND(Source!AV695,O700)</f>
        <v>0</v>
      </c>
      <c r="G700" s="4" t="s">
        <v>77</v>
      </c>
      <c r="H700" s="4" t="s">
        <v>78</v>
      </c>
      <c r="I700" s="4"/>
      <c r="J700" s="4"/>
      <c r="K700" s="4">
        <v>225</v>
      </c>
      <c r="L700" s="4">
        <v>4</v>
      </c>
      <c r="M700" s="4">
        <v>3</v>
      </c>
      <c r="N700" s="4" t="s">
        <v>3</v>
      </c>
      <c r="O700" s="4">
        <v>2</v>
      </c>
      <c r="P700" s="4"/>
      <c r="Q700" s="4"/>
      <c r="R700" s="4"/>
      <c r="S700" s="4"/>
      <c r="T700" s="4"/>
      <c r="U700" s="4"/>
      <c r="V700" s="4"/>
      <c r="W700" s="4"/>
    </row>
    <row r="701" spans="1:206">
      <c r="A701" s="4">
        <v>50</v>
      </c>
      <c r="B701" s="4">
        <v>0</v>
      </c>
      <c r="C701" s="4">
        <v>0</v>
      </c>
      <c r="D701" s="4">
        <v>1</v>
      </c>
      <c r="E701" s="4">
        <v>226</v>
      </c>
      <c r="F701" s="4">
        <f>ROUND(Source!AW695,O701)</f>
        <v>0</v>
      </c>
      <c r="G701" s="4" t="s">
        <v>79</v>
      </c>
      <c r="H701" s="4" t="s">
        <v>80</v>
      </c>
      <c r="I701" s="4"/>
      <c r="J701" s="4"/>
      <c r="K701" s="4">
        <v>226</v>
      </c>
      <c r="L701" s="4">
        <v>5</v>
      </c>
      <c r="M701" s="4">
        <v>3</v>
      </c>
      <c r="N701" s="4" t="s">
        <v>3</v>
      </c>
      <c r="O701" s="4">
        <v>2</v>
      </c>
      <c r="P701" s="4"/>
      <c r="Q701" s="4"/>
      <c r="R701" s="4"/>
      <c r="S701" s="4"/>
      <c r="T701" s="4"/>
      <c r="U701" s="4"/>
      <c r="V701" s="4"/>
      <c r="W701" s="4"/>
    </row>
    <row r="702" spans="1:206">
      <c r="A702" s="4">
        <v>50</v>
      </c>
      <c r="B702" s="4">
        <v>0</v>
      </c>
      <c r="C702" s="4">
        <v>0</v>
      </c>
      <c r="D702" s="4">
        <v>1</v>
      </c>
      <c r="E702" s="4">
        <v>227</v>
      </c>
      <c r="F702" s="4">
        <f>ROUND(Source!AX695,O702)</f>
        <v>0</v>
      </c>
      <c r="G702" s="4" t="s">
        <v>81</v>
      </c>
      <c r="H702" s="4" t="s">
        <v>82</v>
      </c>
      <c r="I702" s="4"/>
      <c r="J702" s="4"/>
      <c r="K702" s="4">
        <v>227</v>
      </c>
      <c r="L702" s="4">
        <v>6</v>
      </c>
      <c r="M702" s="4">
        <v>3</v>
      </c>
      <c r="N702" s="4" t="s">
        <v>3</v>
      </c>
      <c r="O702" s="4">
        <v>2</v>
      </c>
      <c r="P702" s="4"/>
      <c r="Q702" s="4"/>
      <c r="R702" s="4"/>
      <c r="S702" s="4"/>
      <c r="T702" s="4"/>
      <c r="U702" s="4"/>
      <c r="V702" s="4"/>
      <c r="W702" s="4"/>
    </row>
    <row r="703" spans="1:206">
      <c r="A703" s="4">
        <v>50</v>
      </c>
      <c r="B703" s="4">
        <v>0</v>
      </c>
      <c r="C703" s="4">
        <v>0</v>
      </c>
      <c r="D703" s="4">
        <v>1</v>
      </c>
      <c r="E703" s="4">
        <v>228</v>
      </c>
      <c r="F703" s="4">
        <f>ROUND(Source!AY695,O703)</f>
        <v>0</v>
      </c>
      <c r="G703" s="4" t="s">
        <v>83</v>
      </c>
      <c r="H703" s="4" t="s">
        <v>84</v>
      </c>
      <c r="I703" s="4"/>
      <c r="J703" s="4"/>
      <c r="K703" s="4">
        <v>228</v>
      </c>
      <c r="L703" s="4">
        <v>7</v>
      </c>
      <c r="M703" s="4">
        <v>3</v>
      </c>
      <c r="N703" s="4" t="s">
        <v>3</v>
      </c>
      <c r="O703" s="4">
        <v>2</v>
      </c>
      <c r="P703" s="4"/>
      <c r="Q703" s="4"/>
      <c r="R703" s="4"/>
      <c r="S703" s="4"/>
      <c r="T703" s="4"/>
      <c r="U703" s="4"/>
      <c r="V703" s="4"/>
      <c r="W703" s="4"/>
    </row>
    <row r="704" spans="1:206">
      <c r="A704" s="4">
        <v>50</v>
      </c>
      <c r="B704" s="4">
        <v>0</v>
      </c>
      <c r="C704" s="4">
        <v>0</v>
      </c>
      <c r="D704" s="4">
        <v>1</v>
      </c>
      <c r="E704" s="4">
        <v>216</v>
      </c>
      <c r="F704" s="4">
        <f>ROUND(Source!AP695,O704)</f>
        <v>0</v>
      </c>
      <c r="G704" s="4" t="s">
        <v>85</v>
      </c>
      <c r="H704" s="4" t="s">
        <v>86</v>
      </c>
      <c r="I704" s="4"/>
      <c r="J704" s="4"/>
      <c r="K704" s="4">
        <v>216</v>
      </c>
      <c r="L704" s="4">
        <v>8</v>
      </c>
      <c r="M704" s="4">
        <v>3</v>
      </c>
      <c r="N704" s="4" t="s">
        <v>3</v>
      </c>
      <c r="O704" s="4">
        <v>2</v>
      </c>
      <c r="P704" s="4"/>
      <c r="Q704" s="4"/>
      <c r="R704" s="4"/>
      <c r="S704" s="4"/>
      <c r="T704" s="4"/>
      <c r="U704" s="4"/>
      <c r="V704" s="4"/>
      <c r="W704" s="4"/>
    </row>
    <row r="705" spans="1:23">
      <c r="A705" s="4">
        <v>50</v>
      </c>
      <c r="B705" s="4">
        <v>0</v>
      </c>
      <c r="C705" s="4">
        <v>0</v>
      </c>
      <c r="D705" s="4">
        <v>1</v>
      </c>
      <c r="E705" s="4">
        <v>223</v>
      </c>
      <c r="F705" s="4">
        <f>ROUND(Source!AQ695,O705)</f>
        <v>0</v>
      </c>
      <c r="G705" s="4" t="s">
        <v>87</v>
      </c>
      <c r="H705" s="4" t="s">
        <v>88</v>
      </c>
      <c r="I705" s="4"/>
      <c r="J705" s="4"/>
      <c r="K705" s="4">
        <v>223</v>
      </c>
      <c r="L705" s="4">
        <v>9</v>
      </c>
      <c r="M705" s="4">
        <v>3</v>
      </c>
      <c r="N705" s="4" t="s">
        <v>3</v>
      </c>
      <c r="O705" s="4">
        <v>2</v>
      </c>
      <c r="P705" s="4"/>
      <c r="Q705" s="4"/>
      <c r="R705" s="4"/>
      <c r="S705" s="4"/>
      <c r="T705" s="4"/>
      <c r="U705" s="4"/>
      <c r="V705" s="4"/>
      <c r="W705" s="4"/>
    </row>
    <row r="706" spans="1:23">
      <c r="A706" s="4">
        <v>50</v>
      </c>
      <c r="B706" s="4">
        <v>0</v>
      </c>
      <c r="C706" s="4">
        <v>0</v>
      </c>
      <c r="D706" s="4">
        <v>1</v>
      </c>
      <c r="E706" s="4">
        <v>229</v>
      </c>
      <c r="F706" s="4">
        <f>ROUND(Source!AZ695,O706)</f>
        <v>0</v>
      </c>
      <c r="G706" s="4" t="s">
        <v>89</v>
      </c>
      <c r="H706" s="4" t="s">
        <v>90</v>
      </c>
      <c r="I706" s="4"/>
      <c r="J706" s="4"/>
      <c r="K706" s="4">
        <v>229</v>
      </c>
      <c r="L706" s="4">
        <v>10</v>
      </c>
      <c r="M706" s="4">
        <v>3</v>
      </c>
      <c r="N706" s="4" t="s">
        <v>3</v>
      </c>
      <c r="O706" s="4">
        <v>2</v>
      </c>
      <c r="P706" s="4"/>
      <c r="Q706" s="4"/>
      <c r="R706" s="4"/>
      <c r="S706" s="4"/>
      <c r="T706" s="4"/>
      <c r="U706" s="4"/>
      <c r="V706" s="4"/>
      <c r="W706" s="4"/>
    </row>
    <row r="707" spans="1:23">
      <c r="A707" s="4">
        <v>50</v>
      </c>
      <c r="B707" s="4">
        <v>0</v>
      </c>
      <c r="C707" s="4">
        <v>0</v>
      </c>
      <c r="D707" s="4">
        <v>1</v>
      </c>
      <c r="E707" s="4">
        <v>203</v>
      </c>
      <c r="F707" s="4">
        <f>ROUND(Source!Q695,O707)</f>
        <v>0</v>
      </c>
      <c r="G707" s="4" t="s">
        <v>91</v>
      </c>
      <c r="H707" s="4" t="s">
        <v>92</v>
      </c>
      <c r="I707" s="4"/>
      <c r="J707" s="4"/>
      <c r="K707" s="4">
        <v>203</v>
      </c>
      <c r="L707" s="4">
        <v>11</v>
      </c>
      <c r="M707" s="4">
        <v>3</v>
      </c>
      <c r="N707" s="4" t="s">
        <v>3</v>
      </c>
      <c r="O707" s="4">
        <v>2</v>
      </c>
      <c r="P707" s="4"/>
      <c r="Q707" s="4"/>
      <c r="R707" s="4"/>
      <c r="S707" s="4"/>
      <c r="T707" s="4"/>
      <c r="U707" s="4"/>
      <c r="V707" s="4"/>
      <c r="W707" s="4"/>
    </row>
    <row r="708" spans="1:23">
      <c r="A708" s="4">
        <v>50</v>
      </c>
      <c r="B708" s="4">
        <v>0</v>
      </c>
      <c r="C708" s="4">
        <v>0</v>
      </c>
      <c r="D708" s="4">
        <v>1</v>
      </c>
      <c r="E708" s="4">
        <v>231</v>
      </c>
      <c r="F708" s="4">
        <f>ROUND(Source!BB695,O708)</f>
        <v>0</v>
      </c>
      <c r="G708" s="4" t="s">
        <v>93</v>
      </c>
      <c r="H708" s="4" t="s">
        <v>94</v>
      </c>
      <c r="I708" s="4"/>
      <c r="J708" s="4"/>
      <c r="K708" s="4">
        <v>231</v>
      </c>
      <c r="L708" s="4">
        <v>12</v>
      </c>
      <c r="M708" s="4">
        <v>3</v>
      </c>
      <c r="N708" s="4" t="s">
        <v>3</v>
      </c>
      <c r="O708" s="4">
        <v>2</v>
      </c>
      <c r="P708" s="4"/>
      <c r="Q708" s="4"/>
      <c r="R708" s="4"/>
      <c r="S708" s="4"/>
      <c r="T708" s="4"/>
      <c r="U708" s="4"/>
      <c r="V708" s="4"/>
      <c r="W708" s="4"/>
    </row>
    <row r="709" spans="1:23">
      <c r="A709" s="4">
        <v>50</v>
      </c>
      <c r="B709" s="4">
        <v>0</v>
      </c>
      <c r="C709" s="4">
        <v>0</v>
      </c>
      <c r="D709" s="4">
        <v>1</v>
      </c>
      <c r="E709" s="4">
        <v>204</v>
      </c>
      <c r="F709" s="4">
        <f>ROUND(Source!R695,O709)</f>
        <v>0</v>
      </c>
      <c r="G709" s="4" t="s">
        <v>95</v>
      </c>
      <c r="H709" s="4" t="s">
        <v>96</v>
      </c>
      <c r="I709" s="4"/>
      <c r="J709" s="4"/>
      <c r="K709" s="4">
        <v>204</v>
      </c>
      <c r="L709" s="4">
        <v>13</v>
      </c>
      <c r="M709" s="4">
        <v>3</v>
      </c>
      <c r="N709" s="4" t="s">
        <v>3</v>
      </c>
      <c r="O709" s="4">
        <v>2</v>
      </c>
      <c r="P709" s="4"/>
      <c r="Q709" s="4"/>
      <c r="R709" s="4"/>
      <c r="S709" s="4"/>
      <c r="T709" s="4"/>
      <c r="U709" s="4"/>
      <c r="V709" s="4"/>
      <c r="W709" s="4"/>
    </row>
    <row r="710" spans="1:23">
      <c r="A710" s="4">
        <v>50</v>
      </c>
      <c r="B710" s="4">
        <v>0</v>
      </c>
      <c r="C710" s="4">
        <v>0</v>
      </c>
      <c r="D710" s="4">
        <v>1</v>
      </c>
      <c r="E710" s="4">
        <v>205</v>
      </c>
      <c r="F710" s="4">
        <f>ROUND(Source!S695,O710)</f>
        <v>0</v>
      </c>
      <c r="G710" s="4" t="s">
        <v>97</v>
      </c>
      <c r="H710" s="4" t="s">
        <v>98</v>
      </c>
      <c r="I710" s="4"/>
      <c r="J710" s="4"/>
      <c r="K710" s="4">
        <v>205</v>
      </c>
      <c r="L710" s="4">
        <v>14</v>
      </c>
      <c r="M710" s="4">
        <v>3</v>
      </c>
      <c r="N710" s="4" t="s">
        <v>3</v>
      </c>
      <c r="O710" s="4">
        <v>2</v>
      </c>
      <c r="P710" s="4"/>
      <c r="Q710" s="4"/>
      <c r="R710" s="4"/>
      <c r="S710" s="4"/>
      <c r="T710" s="4"/>
      <c r="U710" s="4"/>
      <c r="V710" s="4"/>
      <c r="W710" s="4"/>
    </row>
    <row r="711" spans="1:23">
      <c r="A711" s="4">
        <v>50</v>
      </c>
      <c r="B711" s="4">
        <v>0</v>
      </c>
      <c r="C711" s="4">
        <v>0</v>
      </c>
      <c r="D711" s="4">
        <v>1</v>
      </c>
      <c r="E711" s="4">
        <v>232</v>
      </c>
      <c r="F711" s="4">
        <f>ROUND(Source!BC695,O711)</f>
        <v>0</v>
      </c>
      <c r="G711" s="4" t="s">
        <v>99</v>
      </c>
      <c r="H711" s="4" t="s">
        <v>100</v>
      </c>
      <c r="I711" s="4"/>
      <c r="J711" s="4"/>
      <c r="K711" s="4">
        <v>232</v>
      </c>
      <c r="L711" s="4">
        <v>15</v>
      </c>
      <c r="M711" s="4">
        <v>3</v>
      </c>
      <c r="N711" s="4" t="s">
        <v>3</v>
      </c>
      <c r="O711" s="4">
        <v>2</v>
      </c>
      <c r="P711" s="4"/>
      <c r="Q711" s="4"/>
      <c r="R711" s="4"/>
      <c r="S711" s="4"/>
      <c r="T711" s="4"/>
      <c r="U711" s="4"/>
      <c r="V711" s="4"/>
      <c r="W711" s="4"/>
    </row>
    <row r="712" spans="1:23">
      <c r="A712" s="4">
        <v>50</v>
      </c>
      <c r="B712" s="4">
        <v>0</v>
      </c>
      <c r="C712" s="4">
        <v>0</v>
      </c>
      <c r="D712" s="4">
        <v>1</v>
      </c>
      <c r="E712" s="4">
        <v>214</v>
      </c>
      <c r="F712" s="4">
        <f>ROUND(Source!AS695,O712)</f>
        <v>0</v>
      </c>
      <c r="G712" s="4" t="s">
        <v>101</v>
      </c>
      <c r="H712" s="4" t="s">
        <v>102</v>
      </c>
      <c r="I712" s="4"/>
      <c r="J712" s="4"/>
      <c r="K712" s="4">
        <v>214</v>
      </c>
      <c r="L712" s="4">
        <v>16</v>
      </c>
      <c r="M712" s="4">
        <v>3</v>
      </c>
      <c r="N712" s="4" t="s">
        <v>3</v>
      </c>
      <c r="O712" s="4">
        <v>2</v>
      </c>
      <c r="P712" s="4"/>
      <c r="Q712" s="4"/>
      <c r="R712" s="4"/>
      <c r="S712" s="4"/>
      <c r="T712" s="4"/>
      <c r="U712" s="4"/>
      <c r="V712" s="4"/>
      <c r="W712" s="4"/>
    </row>
    <row r="713" spans="1:23">
      <c r="A713" s="4">
        <v>50</v>
      </c>
      <c r="B713" s="4">
        <v>0</v>
      </c>
      <c r="C713" s="4">
        <v>0</v>
      </c>
      <c r="D713" s="4">
        <v>1</v>
      </c>
      <c r="E713" s="4">
        <v>215</v>
      </c>
      <c r="F713" s="4">
        <f>ROUND(Source!AT695,O713)</f>
        <v>0</v>
      </c>
      <c r="G713" s="4" t="s">
        <v>103</v>
      </c>
      <c r="H713" s="4" t="s">
        <v>104</v>
      </c>
      <c r="I713" s="4"/>
      <c r="J713" s="4"/>
      <c r="K713" s="4">
        <v>215</v>
      </c>
      <c r="L713" s="4">
        <v>17</v>
      </c>
      <c r="M713" s="4">
        <v>3</v>
      </c>
      <c r="N713" s="4" t="s">
        <v>3</v>
      </c>
      <c r="O713" s="4">
        <v>2</v>
      </c>
      <c r="P713" s="4"/>
      <c r="Q713" s="4"/>
      <c r="R713" s="4"/>
      <c r="S713" s="4"/>
      <c r="T713" s="4"/>
      <c r="U713" s="4"/>
      <c r="V713" s="4"/>
      <c r="W713" s="4"/>
    </row>
    <row r="714" spans="1:23">
      <c r="A714" s="4">
        <v>50</v>
      </c>
      <c r="B714" s="4">
        <v>0</v>
      </c>
      <c r="C714" s="4">
        <v>0</v>
      </c>
      <c r="D714" s="4">
        <v>1</v>
      </c>
      <c r="E714" s="4">
        <v>217</v>
      </c>
      <c r="F714" s="4">
        <f>ROUND(Source!AU695,O714)</f>
        <v>0</v>
      </c>
      <c r="G714" s="4" t="s">
        <v>105</v>
      </c>
      <c r="H714" s="4" t="s">
        <v>106</v>
      </c>
      <c r="I714" s="4"/>
      <c r="J714" s="4"/>
      <c r="K714" s="4">
        <v>217</v>
      </c>
      <c r="L714" s="4">
        <v>18</v>
      </c>
      <c r="M714" s="4">
        <v>3</v>
      </c>
      <c r="N714" s="4" t="s">
        <v>3</v>
      </c>
      <c r="O714" s="4">
        <v>2</v>
      </c>
      <c r="P714" s="4"/>
      <c r="Q714" s="4"/>
      <c r="R714" s="4"/>
      <c r="S714" s="4"/>
      <c r="T714" s="4"/>
      <c r="U714" s="4"/>
      <c r="V714" s="4"/>
      <c r="W714" s="4"/>
    </row>
    <row r="715" spans="1:23">
      <c r="A715" s="4">
        <v>50</v>
      </c>
      <c r="B715" s="4">
        <v>0</v>
      </c>
      <c r="C715" s="4">
        <v>0</v>
      </c>
      <c r="D715" s="4">
        <v>1</v>
      </c>
      <c r="E715" s="4">
        <v>230</v>
      </c>
      <c r="F715" s="4">
        <f>ROUND(Source!BA695,O715)</f>
        <v>0</v>
      </c>
      <c r="G715" s="4" t="s">
        <v>107</v>
      </c>
      <c r="H715" s="4" t="s">
        <v>108</v>
      </c>
      <c r="I715" s="4"/>
      <c r="J715" s="4"/>
      <c r="K715" s="4">
        <v>230</v>
      </c>
      <c r="L715" s="4">
        <v>19</v>
      </c>
      <c r="M715" s="4">
        <v>3</v>
      </c>
      <c r="N715" s="4" t="s">
        <v>3</v>
      </c>
      <c r="O715" s="4">
        <v>2</v>
      </c>
      <c r="P715" s="4"/>
      <c r="Q715" s="4"/>
      <c r="R715" s="4"/>
      <c r="S715" s="4"/>
      <c r="T715" s="4"/>
      <c r="U715" s="4"/>
      <c r="V715" s="4"/>
      <c r="W715" s="4"/>
    </row>
    <row r="716" spans="1:23">
      <c r="A716" s="4">
        <v>50</v>
      </c>
      <c r="B716" s="4">
        <v>0</v>
      </c>
      <c r="C716" s="4">
        <v>0</v>
      </c>
      <c r="D716" s="4">
        <v>1</v>
      </c>
      <c r="E716" s="4">
        <v>206</v>
      </c>
      <c r="F716" s="4">
        <f>ROUND(Source!T695,O716)</f>
        <v>0</v>
      </c>
      <c r="G716" s="4" t="s">
        <v>109</v>
      </c>
      <c r="H716" s="4" t="s">
        <v>110</v>
      </c>
      <c r="I716" s="4"/>
      <c r="J716" s="4"/>
      <c r="K716" s="4">
        <v>206</v>
      </c>
      <c r="L716" s="4">
        <v>20</v>
      </c>
      <c r="M716" s="4">
        <v>3</v>
      </c>
      <c r="N716" s="4" t="s">
        <v>3</v>
      </c>
      <c r="O716" s="4">
        <v>2</v>
      </c>
      <c r="P716" s="4"/>
      <c r="Q716" s="4"/>
      <c r="R716" s="4"/>
      <c r="S716" s="4"/>
      <c r="T716" s="4"/>
      <c r="U716" s="4"/>
      <c r="V716" s="4"/>
      <c r="W716" s="4"/>
    </row>
    <row r="717" spans="1:23">
      <c r="A717" s="4">
        <v>50</v>
      </c>
      <c r="B717" s="4">
        <v>0</v>
      </c>
      <c r="C717" s="4">
        <v>0</v>
      </c>
      <c r="D717" s="4">
        <v>1</v>
      </c>
      <c r="E717" s="4">
        <v>207</v>
      </c>
      <c r="F717" s="4">
        <f>Source!U695</f>
        <v>0</v>
      </c>
      <c r="G717" s="4" t="s">
        <v>111</v>
      </c>
      <c r="H717" s="4" t="s">
        <v>112</v>
      </c>
      <c r="I717" s="4"/>
      <c r="J717" s="4"/>
      <c r="K717" s="4">
        <v>207</v>
      </c>
      <c r="L717" s="4">
        <v>21</v>
      </c>
      <c r="M717" s="4">
        <v>3</v>
      </c>
      <c r="N717" s="4" t="s">
        <v>3</v>
      </c>
      <c r="O717" s="4">
        <v>-1</v>
      </c>
      <c r="P717" s="4"/>
      <c r="Q717" s="4"/>
      <c r="R717" s="4"/>
      <c r="S717" s="4"/>
      <c r="T717" s="4"/>
      <c r="U717" s="4"/>
      <c r="V717" s="4"/>
      <c r="W717" s="4"/>
    </row>
    <row r="718" spans="1:23">
      <c r="A718" s="4">
        <v>50</v>
      </c>
      <c r="B718" s="4">
        <v>0</v>
      </c>
      <c r="C718" s="4">
        <v>0</v>
      </c>
      <c r="D718" s="4">
        <v>1</v>
      </c>
      <c r="E718" s="4">
        <v>208</v>
      </c>
      <c r="F718" s="4">
        <f>Source!V695</f>
        <v>0</v>
      </c>
      <c r="G718" s="4" t="s">
        <v>113</v>
      </c>
      <c r="H718" s="4" t="s">
        <v>114</v>
      </c>
      <c r="I718" s="4"/>
      <c r="J718" s="4"/>
      <c r="K718" s="4">
        <v>208</v>
      </c>
      <c r="L718" s="4">
        <v>22</v>
      </c>
      <c r="M718" s="4">
        <v>3</v>
      </c>
      <c r="N718" s="4" t="s">
        <v>3</v>
      </c>
      <c r="O718" s="4">
        <v>-1</v>
      </c>
      <c r="P718" s="4"/>
      <c r="Q718" s="4"/>
      <c r="R718" s="4"/>
      <c r="S718" s="4"/>
      <c r="T718" s="4"/>
      <c r="U718" s="4"/>
      <c r="V718" s="4"/>
      <c r="W718" s="4"/>
    </row>
    <row r="719" spans="1:23">
      <c r="A719" s="4">
        <v>50</v>
      </c>
      <c r="B719" s="4">
        <v>0</v>
      </c>
      <c r="C719" s="4">
        <v>0</v>
      </c>
      <c r="D719" s="4">
        <v>1</v>
      </c>
      <c r="E719" s="4">
        <v>209</v>
      </c>
      <c r="F719" s="4">
        <f>ROUND(Source!W695,O719)</f>
        <v>0</v>
      </c>
      <c r="G719" s="4" t="s">
        <v>115</v>
      </c>
      <c r="H719" s="4" t="s">
        <v>116</v>
      </c>
      <c r="I719" s="4"/>
      <c r="J719" s="4"/>
      <c r="K719" s="4">
        <v>209</v>
      </c>
      <c r="L719" s="4">
        <v>23</v>
      </c>
      <c r="M719" s="4">
        <v>3</v>
      </c>
      <c r="N719" s="4" t="s">
        <v>3</v>
      </c>
      <c r="O719" s="4">
        <v>2</v>
      </c>
      <c r="P719" s="4"/>
      <c r="Q719" s="4"/>
      <c r="R719" s="4"/>
      <c r="S719" s="4"/>
      <c r="T719" s="4"/>
      <c r="U719" s="4"/>
      <c r="V719" s="4"/>
      <c r="W719" s="4"/>
    </row>
    <row r="720" spans="1:23">
      <c r="A720" s="4">
        <v>50</v>
      </c>
      <c r="B720" s="4">
        <v>0</v>
      </c>
      <c r="C720" s="4">
        <v>0</v>
      </c>
      <c r="D720" s="4">
        <v>1</v>
      </c>
      <c r="E720" s="4">
        <v>233</v>
      </c>
      <c r="F720" s="4">
        <f>ROUND(Source!BD695,O720)</f>
        <v>0</v>
      </c>
      <c r="G720" s="4" t="s">
        <v>117</v>
      </c>
      <c r="H720" s="4" t="s">
        <v>118</v>
      </c>
      <c r="I720" s="4"/>
      <c r="J720" s="4"/>
      <c r="K720" s="4">
        <v>233</v>
      </c>
      <c r="L720" s="4">
        <v>24</v>
      </c>
      <c r="M720" s="4">
        <v>3</v>
      </c>
      <c r="N720" s="4" t="s">
        <v>3</v>
      </c>
      <c r="O720" s="4">
        <v>2</v>
      </c>
      <c r="P720" s="4"/>
      <c r="Q720" s="4"/>
      <c r="R720" s="4"/>
      <c r="S720" s="4"/>
      <c r="T720" s="4"/>
      <c r="U720" s="4"/>
      <c r="V720" s="4"/>
      <c r="W720" s="4"/>
    </row>
    <row r="721" spans="1:245">
      <c r="A721" s="4">
        <v>50</v>
      </c>
      <c r="B721" s="4">
        <v>0</v>
      </c>
      <c r="C721" s="4">
        <v>0</v>
      </c>
      <c r="D721" s="4">
        <v>1</v>
      </c>
      <c r="E721" s="4">
        <v>210</v>
      </c>
      <c r="F721" s="4">
        <f>ROUND(Source!X695,O721)</f>
        <v>0</v>
      </c>
      <c r="G721" s="4" t="s">
        <v>119</v>
      </c>
      <c r="H721" s="4" t="s">
        <v>120</v>
      </c>
      <c r="I721" s="4"/>
      <c r="J721" s="4"/>
      <c r="K721" s="4">
        <v>210</v>
      </c>
      <c r="L721" s="4">
        <v>25</v>
      </c>
      <c r="M721" s="4">
        <v>3</v>
      </c>
      <c r="N721" s="4" t="s">
        <v>3</v>
      </c>
      <c r="O721" s="4">
        <v>2</v>
      </c>
      <c r="P721" s="4"/>
      <c r="Q721" s="4"/>
      <c r="R721" s="4"/>
      <c r="S721" s="4"/>
      <c r="T721" s="4"/>
      <c r="U721" s="4"/>
      <c r="V721" s="4"/>
      <c r="W721" s="4"/>
    </row>
    <row r="722" spans="1:245">
      <c r="A722" s="4">
        <v>50</v>
      </c>
      <c r="B722" s="4">
        <v>0</v>
      </c>
      <c r="C722" s="4">
        <v>0</v>
      </c>
      <c r="D722" s="4">
        <v>1</v>
      </c>
      <c r="E722" s="4">
        <v>211</v>
      </c>
      <c r="F722" s="4">
        <f>ROUND(Source!Y695,O722)</f>
        <v>0</v>
      </c>
      <c r="G722" s="4" t="s">
        <v>121</v>
      </c>
      <c r="H722" s="4" t="s">
        <v>122</v>
      </c>
      <c r="I722" s="4"/>
      <c r="J722" s="4"/>
      <c r="K722" s="4">
        <v>211</v>
      </c>
      <c r="L722" s="4">
        <v>26</v>
      </c>
      <c r="M722" s="4">
        <v>3</v>
      </c>
      <c r="N722" s="4" t="s">
        <v>3</v>
      </c>
      <c r="O722" s="4">
        <v>2</v>
      </c>
      <c r="P722" s="4"/>
      <c r="Q722" s="4"/>
      <c r="R722" s="4"/>
      <c r="S722" s="4"/>
      <c r="T722" s="4"/>
      <c r="U722" s="4"/>
      <c r="V722" s="4"/>
      <c r="W722" s="4"/>
    </row>
    <row r="723" spans="1:245">
      <c r="A723" s="4">
        <v>50</v>
      </c>
      <c r="B723" s="4">
        <v>0</v>
      </c>
      <c r="C723" s="4">
        <v>0</v>
      </c>
      <c r="D723" s="4">
        <v>1</v>
      </c>
      <c r="E723" s="4">
        <v>0</v>
      </c>
      <c r="F723" s="4">
        <f>ROUND(Source!AR695,O723)</f>
        <v>0</v>
      </c>
      <c r="G723" s="4" t="s">
        <v>123</v>
      </c>
      <c r="H723" s="4" t="s">
        <v>124</v>
      </c>
      <c r="I723" s="4"/>
      <c r="J723" s="4"/>
      <c r="K723" s="4">
        <v>224</v>
      </c>
      <c r="L723" s="4">
        <v>27</v>
      </c>
      <c r="M723" s="4">
        <v>3</v>
      </c>
      <c r="N723" s="4" t="s">
        <v>3</v>
      </c>
      <c r="O723" s="4">
        <v>2</v>
      </c>
      <c r="P723" s="4"/>
      <c r="Q723" s="4"/>
      <c r="R723" s="4"/>
      <c r="S723" s="4"/>
      <c r="T723" s="4"/>
      <c r="U723" s="4"/>
      <c r="V723" s="4"/>
      <c r="W723" s="4"/>
    </row>
    <row r="724" spans="1:245">
      <c r="A724" s="4">
        <v>50</v>
      </c>
      <c r="B724" s="4">
        <v>0</v>
      </c>
      <c r="C724" s="4">
        <v>0</v>
      </c>
      <c r="D724" s="4">
        <v>2</v>
      </c>
      <c r="E724" s="4">
        <v>0</v>
      </c>
      <c r="F724" s="4">
        <f>ROUND(F723*0.18,O724)</f>
        <v>0</v>
      </c>
      <c r="G724" s="4" t="s">
        <v>125</v>
      </c>
      <c r="H724" s="4" t="s">
        <v>125</v>
      </c>
      <c r="I724" s="4"/>
      <c r="J724" s="4"/>
      <c r="K724" s="4">
        <v>212</v>
      </c>
      <c r="L724" s="4">
        <v>28</v>
      </c>
      <c r="M724" s="4">
        <v>0</v>
      </c>
      <c r="N724" s="4" t="s">
        <v>3</v>
      </c>
      <c r="O724" s="4">
        <v>1</v>
      </c>
      <c r="P724" s="4"/>
      <c r="Q724" s="4"/>
      <c r="R724" s="4"/>
      <c r="S724" s="4"/>
      <c r="T724" s="4"/>
      <c r="U724" s="4"/>
      <c r="V724" s="4"/>
      <c r="W724" s="4"/>
    </row>
    <row r="725" spans="1:245">
      <c r="A725" s="4">
        <v>50</v>
      </c>
      <c r="B725" s="4">
        <v>0</v>
      </c>
      <c r="C725" s="4">
        <v>0</v>
      </c>
      <c r="D725" s="4">
        <v>2</v>
      </c>
      <c r="E725" s="4">
        <v>224</v>
      </c>
      <c r="F725" s="4">
        <f>ROUND(F723*1.18,O725)</f>
        <v>0</v>
      </c>
      <c r="G725" s="4" t="s">
        <v>126</v>
      </c>
      <c r="H725" s="4" t="s">
        <v>127</v>
      </c>
      <c r="I725" s="4"/>
      <c r="J725" s="4"/>
      <c r="K725" s="4">
        <v>212</v>
      </c>
      <c r="L725" s="4">
        <v>29</v>
      </c>
      <c r="M725" s="4">
        <v>0</v>
      </c>
      <c r="N725" s="4" t="s">
        <v>3</v>
      </c>
      <c r="O725" s="4">
        <v>1</v>
      </c>
      <c r="P725" s="4"/>
      <c r="Q725" s="4"/>
      <c r="R725" s="4"/>
      <c r="S725" s="4"/>
      <c r="T725" s="4"/>
      <c r="U725" s="4"/>
      <c r="V725" s="4"/>
      <c r="W725" s="4"/>
    </row>
    <row r="727" spans="1:245">
      <c r="A727" s="1">
        <v>4</v>
      </c>
      <c r="B727" s="1">
        <v>0</v>
      </c>
      <c r="C727" s="1"/>
      <c r="D727" s="1">
        <f>ROW(A853)</f>
        <v>853</v>
      </c>
      <c r="E727" s="1"/>
      <c r="F727" s="1" t="s">
        <v>13</v>
      </c>
      <c r="G727" s="1" t="s">
        <v>280</v>
      </c>
      <c r="H727" s="1" t="s">
        <v>3</v>
      </c>
      <c r="I727" s="1">
        <v>0</v>
      </c>
      <c r="J727" s="1"/>
      <c r="K727" s="1">
        <v>-1</v>
      </c>
      <c r="L727" s="1"/>
      <c r="M727" s="1" t="s">
        <v>3</v>
      </c>
      <c r="N727" s="1"/>
      <c r="O727" s="1"/>
      <c r="P727" s="1"/>
      <c r="Q727" s="1"/>
      <c r="R727" s="1"/>
      <c r="S727" s="1">
        <v>0</v>
      </c>
      <c r="T727" s="1"/>
      <c r="U727" s="1" t="s">
        <v>3</v>
      </c>
      <c r="V727" s="1">
        <v>0</v>
      </c>
      <c r="W727" s="1"/>
      <c r="X727" s="1"/>
      <c r="Y727" s="1"/>
      <c r="Z727" s="1"/>
      <c r="AA727" s="1"/>
      <c r="AB727" s="1" t="s">
        <v>3</v>
      </c>
      <c r="AC727" s="1" t="s">
        <v>3</v>
      </c>
      <c r="AD727" s="1" t="s">
        <v>3</v>
      </c>
      <c r="AE727" s="1" t="s">
        <v>3</v>
      </c>
      <c r="AF727" s="1" t="s">
        <v>3</v>
      </c>
      <c r="AG727" s="1" t="s">
        <v>3</v>
      </c>
      <c r="AH727" s="1"/>
      <c r="AI727" s="1"/>
      <c r="AJ727" s="1"/>
      <c r="AK727" s="1"/>
      <c r="AL727" s="1"/>
      <c r="AM727" s="1"/>
      <c r="AN727" s="1"/>
      <c r="AO727" s="1"/>
      <c r="AP727" s="1" t="s">
        <v>3</v>
      </c>
      <c r="AQ727" s="1" t="s">
        <v>3</v>
      </c>
      <c r="AR727" s="1" t="s">
        <v>3</v>
      </c>
      <c r="AS727" s="1"/>
      <c r="AT727" s="1"/>
      <c r="AU727" s="1"/>
      <c r="AV727" s="1"/>
      <c r="AW727" s="1"/>
      <c r="AX727" s="1"/>
      <c r="AY727" s="1"/>
      <c r="AZ727" s="1" t="s">
        <v>3</v>
      </c>
      <c r="BA727" s="1"/>
      <c r="BB727" s="1" t="s">
        <v>3</v>
      </c>
      <c r="BC727" s="1" t="s">
        <v>3</v>
      </c>
      <c r="BD727" s="1" t="s">
        <v>3</v>
      </c>
      <c r="BE727" s="1" t="s">
        <v>3</v>
      </c>
      <c r="BF727" s="1" t="s">
        <v>3</v>
      </c>
      <c r="BG727" s="1" t="s">
        <v>3</v>
      </c>
      <c r="BH727" s="1" t="s">
        <v>3</v>
      </c>
      <c r="BI727" s="1" t="s">
        <v>3</v>
      </c>
      <c r="BJ727" s="1" t="s">
        <v>3</v>
      </c>
      <c r="BK727" s="1" t="s">
        <v>3</v>
      </c>
      <c r="BL727" s="1" t="s">
        <v>3</v>
      </c>
      <c r="BM727" s="1" t="s">
        <v>3</v>
      </c>
      <c r="BN727" s="1" t="s">
        <v>3</v>
      </c>
      <c r="BO727" s="1" t="s">
        <v>3</v>
      </c>
      <c r="BP727" s="1" t="s">
        <v>3</v>
      </c>
      <c r="BQ727" s="1"/>
      <c r="BR727" s="1"/>
      <c r="BS727" s="1"/>
      <c r="BT727" s="1"/>
      <c r="BU727" s="1"/>
      <c r="BV727" s="1"/>
      <c r="BW727" s="1"/>
      <c r="BX727" s="1">
        <v>0</v>
      </c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>
        <v>0</v>
      </c>
    </row>
    <row r="729" spans="1:245">
      <c r="A729" s="2">
        <v>52</v>
      </c>
      <c r="B729" s="2">
        <f t="shared" ref="B729:G729" si="468">B853</f>
        <v>0</v>
      </c>
      <c r="C729" s="2">
        <f t="shared" si="468"/>
        <v>4</v>
      </c>
      <c r="D729" s="2">
        <f t="shared" si="468"/>
        <v>727</v>
      </c>
      <c r="E729" s="2">
        <f t="shared" si="468"/>
        <v>0</v>
      </c>
      <c r="F729" s="2" t="str">
        <f t="shared" si="468"/>
        <v>Новый раздел</v>
      </c>
      <c r="G729" s="2" t="str">
        <f t="shared" si="468"/>
        <v>комната 2-4</v>
      </c>
      <c r="H729" s="2"/>
      <c r="I729" s="2"/>
      <c r="J729" s="2"/>
      <c r="K729" s="2"/>
      <c r="L729" s="2"/>
      <c r="M729" s="2"/>
      <c r="N729" s="2"/>
      <c r="O729" s="2">
        <f t="shared" ref="O729:AT729" si="469">O853</f>
        <v>158035.67000000001</v>
      </c>
      <c r="P729" s="2">
        <f t="shared" si="469"/>
        <v>101128.36</v>
      </c>
      <c r="Q729" s="2">
        <f t="shared" si="469"/>
        <v>2687.53</v>
      </c>
      <c r="R729" s="2">
        <f t="shared" si="469"/>
        <v>1000.18</v>
      </c>
      <c r="S729" s="2">
        <f t="shared" si="469"/>
        <v>54219.78</v>
      </c>
      <c r="T729" s="2">
        <f t="shared" si="469"/>
        <v>0</v>
      </c>
      <c r="U729" s="2">
        <f t="shared" si="469"/>
        <v>181.04631549999999</v>
      </c>
      <c r="V729" s="2">
        <f t="shared" si="469"/>
        <v>2.8421562499999999</v>
      </c>
      <c r="W729" s="2">
        <f t="shared" si="469"/>
        <v>622.04999999999995</v>
      </c>
      <c r="X729" s="2">
        <f t="shared" si="469"/>
        <v>47847.28</v>
      </c>
      <c r="Y729" s="2">
        <f t="shared" si="469"/>
        <v>24498.15</v>
      </c>
      <c r="Z729" s="2">
        <f t="shared" si="469"/>
        <v>0</v>
      </c>
      <c r="AA729" s="2">
        <f t="shared" si="469"/>
        <v>0</v>
      </c>
      <c r="AB729" s="2">
        <f t="shared" si="469"/>
        <v>0</v>
      </c>
      <c r="AC729" s="2">
        <f t="shared" si="469"/>
        <v>0</v>
      </c>
      <c r="AD729" s="2">
        <f t="shared" si="469"/>
        <v>0</v>
      </c>
      <c r="AE729" s="2">
        <f t="shared" si="469"/>
        <v>0</v>
      </c>
      <c r="AF729" s="2">
        <f t="shared" si="469"/>
        <v>0</v>
      </c>
      <c r="AG729" s="2">
        <f t="shared" si="469"/>
        <v>0</v>
      </c>
      <c r="AH729" s="2">
        <f t="shared" si="469"/>
        <v>0</v>
      </c>
      <c r="AI729" s="2">
        <f t="shared" si="469"/>
        <v>0</v>
      </c>
      <c r="AJ729" s="2">
        <f t="shared" si="469"/>
        <v>0</v>
      </c>
      <c r="AK729" s="2">
        <f t="shared" si="469"/>
        <v>0</v>
      </c>
      <c r="AL729" s="2">
        <f t="shared" si="469"/>
        <v>0</v>
      </c>
      <c r="AM729" s="2">
        <f t="shared" si="469"/>
        <v>0</v>
      </c>
      <c r="AN729" s="2">
        <f t="shared" si="469"/>
        <v>0</v>
      </c>
      <c r="AO729" s="2">
        <f t="shared" si="469"/>
        <v>0</v>
      </c>
      <c r="AP729" s="2">
        <f t="shared" si="469"/>
        <v>0</v>
      </c>
      <c r="AQ729" s="2">
        <f t="shared" si="469"/>
        <v>0</v>
      </c>
      <c r="AR729" s="2">
        <f t="shared" si="469"/>
        <v>230381.1</v>
      </c>
      <c r="AS729" s="2">
        <f t="shared" si="469"/>
        <v>225270.26</v>
      </c>
      <c r="AT729" s="2">
        <f t="shared" si="469"/>
        <v>5110.84</v>
      </c>
      <c r="AU729" s="2">
        <f t="shared" ref="AU729:BZ729" si="470">AU853</f>
        <v>0</v>
      </c>
      <c r="AV729" s="2">
        <f t="shared" si="470"/>
        <v>101128.36</v>
      </c>
      <c r="AW729" s="2">
        <f t="shared" si="470"/>
        <v>101128.36</v>
      </c>
      <c r="AX729" s="2">
        <f t="shared" si="470"/>
        <v>0</v>
      </c>
      <c r="AY729" s="2">
        <f t="shared" si="470"/>
        <v>101128.36</v>
      </c>
      <c r="AZ729" s="2">
        <f t="shared" si="470"/>
        <v>0</v>
      </c>
      <c r="BA729" s="2">
        <f t="shared" si="470"/>
        <v>0</v>
      </c>
      <c r="BB729" s="2">
        <f t="shared" si="470"/>
        <v>0</v>
      </c>
      <c r="BC729" s="2">
        <f t="shared" si="470"/>
        <v>0</v>
      </c>
      <c r="BD729" s="2">
        <f t="shared" si="470"/>
        <v>0</v>
      </c>
      <c r="BE729" s="2">
        <f t="shared" si="470"/>
        <v>0</v>
      </c>
      <c r="BF729" s="2">
        <f t="shared" si="470"/>
        <v>0</v>
      </c>
      <c r="BG729" s="2">
        <f t="shared" si="470"/>
        <v>0</v>
      </c>
      <c r="BH729" s="2">
        <f t="shared" si="470"/>
        <v>0</v>
      </c>
      <c r="BI729" s="2">
        <f t="shared" si="470"/>
        <v>0</v>
      </c>
      <c r="BJ729" s="2">
        <f t="shared" si="470"/>
        <v>0</v>
      </c>
      <c r="BK729" s="2">
        <f t="shared" si="470"/>
        <v>0</v>
      </c>
      <c r="BL729" s="2">
        <f t="shared" si="470"/>
        <v>0</v>
      </c>
      <c r="BM729" s="2">
        <f t="shared" si="470"/>
        <v>0</v>
      </c>
      <c r="BN729" s="2">
        <f t="shared" si="470"/>
        <v>0</v>
      </c>
      <c r="BO729" s="2">
        <f t="shared" si="470"/>
        <v>0</v>
      </c>
      <c r="BP729" s="2">
        <f t="shared" si="470"/>
        <v>0</v>
      </c>
      <c r="BQ729" s="2">
        <f t="shared" si="470"/>
        <v>0</v>
      </c>
      <c r="BR729" s="2">
        <f t="shared" si="470"/>
        <v>0</v>
      </c>
      <c r="BS729" s="2">
        <f t="shared" si="470"/>
        <v>0</v>
      </c>
      <c r="BT729" s="2">
        <f t="shared" si="470"/>
        <v>0</v>
      </c>
      <c r="BU729" s="2">
        <f t="shared" si="470"/>
        <v>0</v>
      </c>
      <c r="BV729" s="2">
        <f t="shared" si="470"/>
        <v>0</v>
      </c>
      <c r="BW729" s="2">
        <f t="shared" si="470"/>
        <v>0</v>
      </c>
      <c r="BX729" s="2">
        <f t="shared" si="470"/>
        <v>0</v>
      </c>
      <c r="BY729" s="2">
        <f t="shared" si="470"/>
        <v>0</v>
      </c>
      <c r="BZ729" s="2">
        <f t="shared" si="470"/>
        <v>0</v>
      </c>
      <c r="CA729" s="2">
        <f t="shared" ref="CA729:DF729" si="471">CA853</f>
        <v>0</v>
      </c>
      <c r="CB729" s="2">
        <f t="shared" si="471"/>
        <v>0</v>
      </c>
      <c r="CC729" s="2">
        <f t="shared" si="471"/>
        <v>0</v>
      </c>
      <c r="CD729" s="2">
        <f t="shared" si="471"/>
        <v>0</v>
      </c>
      <c r="CE729" s="2">
        <f t="shared" si="471"/>
        <v>0</v>
      </c>
      <c r="CF729" s="2">
        <f t="shared" si="471"/>
        <v>0</v>
      </c>
      <c r="CG729" s="2">
        <f t="shared" si="471"/>
        <v>0</v>
      </c>
      <c r="CH729" s="2">
        <f t="shared" si="471"/>
        <v>0</v>
      </c>
      <c r="CI729" s="2">
        <f t="shared" si="471"/>
        <v>0</v>
      </c>
      <c r="CJ729" s="2">
        <f t="shared" si="471"/>
        <v>0</v>
      </c>
      <c r="CK729" s="2">
        <f t="shared" si="471"/>
        <v>0</v>
      </c>
      <c r="CL729" s="2">
        <f t="shared" si="471"/>
        <v>0</v>
      </c>
      <c r="CM729" s="2">
        <f t="shared" si="471"/>
        <v>0</v>
      </c>
      <c r="CN729" s="2">
        <f t="shared" si="471"/>
        <v>0</v>
      </c>
      <c r="CO729" s="2">
        <f t="shared" si="471"/>
        <v>0</v>
      </c>
      <c r="CP729" s="2">
        <f t="shared" si="471"/>
        <v>0</v>
      </c>
      <c r="CQ729" s="2">
        <f t="shared" si="471"/>
        <v>0</v>
      </c>
      <c r="CR729" s="2">
        <f t="shared" si="471"/>
        <v>0</v>
      </c>
      <c r="CS729" s="2">
        <f t="shared" si="471"/>
        <v>0</v>
      </c>
      <c r="CT729" s="2">
        <f t="shared" si="471"/>
        <v>0</v>
      </c>
      <c r="CU729" s="2">
        <f t="shared" si="471"/>
        <v>0</v>
      </c>
      <c r="CV729" s="2">
        <f t="shared" si="471"/>
        <v>0</v>
      </c>
      <c r="CW729" s="2">
        <f t="shared" si="471"/>
        <v>0</v>
      </c>
      <c r="CX729" s="2">
        <f t="shared" si="471"/>
        <v>0</v>
      </c>
      <c r="CY729" s="2">
        <f t="shared" si="471"/>
        <v>0</v>
      </c>
      <c r="CZ729" s="2">
        <f t="shared" si="471"/>
        <v>0</v>
      </c>
      <c r="DA729" s="2">
        <f t="shared" si="471"/>
        <v>0</v>
      </c>
      <c r="DB729" s="2">
        <f t="shared" si="471"/>
        <v>0</v>
      </c>
      <c r="DC729" s="2">
        <f t="shared" si="471"/>
        <v>0</v>
      </c>
      <c r="DD729" s="2">
        <f t="shared" si="471"/>
        <v>0</v>
      </c>
      <c r="DE729" s="2">
        <f t="shared" si="471"/>
        <v>0</v>
      </c>
      <c r="DF729" s="2">
        <f t="shared" si="471"/>
        <v>0</v>
      </c>
      <c r="DG729" s="3">
        <f t="shared" ref="DG729:EL729" si="472">DG853</f>
        <v>0</v>
      </c>
      <c r="DH729" s="3">
        <f t="shared" si="472"/>
        <v>0</v>
      </c>
      <c r="DI729" s="3">
        <f t="shared" si="472"/>
        <v>0</v>
      </c>
      <c r="DJ729" s="3">
        <f t="shared" si="472"/>
        <v>0</v>
      </c>
      <c r="DK729" s="3">
        <f t="shared" si="472"/>
        <v>0</v>
      </c>
      <c r="DL729" s="3">
        <f t="shared" si="472"/>
        <v>0</v>
      </c>
      <c r="DM729" s="3">
        <f t="shared" si="472"/>
        <v>0</v>
      </c>
      <c r="DN729" s="3">
        <f t="shared" si="472"/>
        <v>0</v>
      </c>
      <c r="DO729" s="3">
        <f t="shared" si="472"/>
        <v>0</v>
      </c>
      <c r="DP729" s="3">
        <f t="shared" si="472"/>
        <v>0</v>
      </c>
      <c r="DQ729" s="3">
        <f t="shared" si="472"/>
        <v>0</v>
      </c>
      <c r="DR729" s="3">
        <f t="shared" si="472"/>
        <v>0</v>
      </c>
      <c r="DS729" s="3">
        <f t="shared" si="472"/>
        <v>0</v>
      </c>
      <c r="DT729" s="3">
        <f t="shared" si="472"/>
        <v>0</v>
      </c>
      <c r="DU729" s="3">
        <f t="shared" si="472"/>
        <v>0</v>
      </c>
      <c r="DV729" s="3">
        <f t="shared" si="472"/>
        <v>0</v>
      </c>
      <c r="DW729" s="3">
        <f t="shared" si="472"/>
        <v>0</v>
      </c>
      <c r="DX729" s="3">
        <f t="shared" si="472"/>
        <v>0</v>
      </c>
      <c r="DY729" s="3">
        <f t="shared" si="472"/>
        <v>0</v>
      </c>
      <c r="DZ729" s="3">
        <f t="shared" si="472"/>
        <v>0</v>
      </c>
      <c r="EA729" s="3">
        <f t="shared" si="472"/>
        <v>0</v>
      </c>
      <c r="EB729" s="3">
        <f t="shared" si="472"/>
        <v>0</v>
      </c>
      <c r="EC729" s="3">
        <f t="shared" si="472"/>
        <v>0</v>
      </c>
      <c r="ED729" s="3">
        <f t="shared" si="472"/>
        <v>0</v>
      </c>
      <c r="EE729" s="3">
        <f t="shared" si="472"/>
        <v>0</v>
      </c>
      <c r="EF729" s="3">
        <f t="shared" si="472"/>
        <v>0</v>
      </c>
      <c r="EG729" s="3">
        <f t="shared" si="472"/>
        <v>0</v>
      </c>
      <c r="EH729" s="3">
        <f t="shared" si="472"/>
        <v>0</v>
      </c>
      <c r="EI729" s="3">
        <f t="shared" si="472"/>
        <v>0</v>
      </c>
      <c r="EJ729" s="3">
        <f t="shared" si="472"/>
        <v>0</v>
      </c>
      <c r="EK729" s="3">
        <f t="shared" si="472"/>
        <v>0</v>
      </c>
      <c r="EL729" s="3">
        <f t="shared" si="472"/>
        <v>0</v>
      </c>
      <c r="EM729" s="3">
        <f t="shared" ref="EM729:FR729" si="473">EM853</f>
        <v>0</v>
      </c>
      <c r="EN729" s="3">
        <f t="shared" si="473"/>
        <v>0</v>
      </c>
      <c r="EO729" s="3">
        <f t="shared" si="473"/>
        <v>0</v>
      </c>
      <c r="EP729" s="3">
        <f t="shared" si="473"/>
        <v>0</v>
      </c>
      <c r="EQ729" s="3">
        <f t="shared" si="473"/>
        <v>0</v>
      </c>
      <c r="ER729" s="3">
        <f t="shared" si="473"/>
        <v>0</v>
      </c>
      <c r="ES729" s="3">
        <f t="shared" si="473"/>
        <v>0</v>
      </c>
      <c r="ET729" s="3">
        <f t="shared" si="473"/>
        <v>0</v>
      </c>
      <c r="EU729" s="3">
        <f t="shared" si="473"/>
        <v>0</v>
      </c>
      <c r="EV729" s="3">
        <f t="shared" si="473"/>
        <v>0</v>
      </c>
      <c r="EW729" s="3">
        <f t="shared" si="473"/>
        <v>0</v>
      </c>
      <c r="EX729" s="3">
        <f t="shared" si="473"/>
        <v>0</v>
      </c>
      <c r="EY729" s="3">
        <f t="shared" si="473"/>
        <v>0</v>
      </c>
      <c r="EZ729" s="3">
        <f t="shared" si="473"/>
        <v>0</v>
      </c>
      <c r="FA729" s="3">
        <f t="shared" si="473"/>
        <v>0</v>
      </c>
      <c r="FB729" s="3">
        <f t="shared" si="473"/>
        <v>0</v>
      </c>
      <c r="FC729" s="3">
        <f t="shared" si="473"/>
        <v>0</v>
      </c>
      <c r="FD729" s="3">
        <f t="shared" si="473"/>
        <v>0</v>
      </c>
      <c r="FE729" s="3">
        <f t="shared" si="473"/>
        <v>0</v>
      </c>
      <c r="FF729" s="3">
        <f t="shared" si="473"/>
        <v>0</v>
      </c>
      <c r="FG729" s="3">
        <f t="shared" si="473"/>
        <v>0</v>
      </c>
      <c r="FH729" s="3">
        <f t="shared" si="473"/>
        <v>0</v>
      </c>
      <c r="FI729" s="3">
        <f t="shared" si="473"/>
        <v>0</v>
      </c>
      <c r="FJ729" s="3">
        <f t="shared" si="473"/>
        <v>0</v>
      </c>
      <c r="FK729" s="3">
        <f t="shared" si="473"/>
        <v>0</v>
      </c>
      <c r="FL729" s="3">
        <f t="shared" si="473"/>
        <v>0</v>
      </c>
      <c r="FM729" s="3">
        <f t="shared" si="473"/>
        <v>0</v>
      </c>
      <c r="FN729" s="3">
        <f t="shared" si="473"/>
        <v>0</v>
      </c>
      <c r="FO729" s="3">
        <f t="shared" si="473"/>
        <v>0</v>
      </c>
      <c r="FP729" s="3">
        <f t="shared" si="473"/>
        <v>0</v>
      </c>
      <c r="FQ729" s="3">
        <f t="shared" si="473"/>
        <v>0</v>
      </c>
      <c r="FR729" s="3">
        <f t="shared" si="473"/>
        <v>0</v>
      </c>
      <c r="FS729" s="3">
        <f t="shared" ref="FS729:GX729" si="474">FS853</f>
        <v>0</v>
      </c>
      <c r="FT729" s="3">
        <f t="shared" si="474"/>
        <v>0</v>
      </c>
      <c r="FU729" s="3">
        <f t="shared" si="474"/>
        <v>0</v>
      </c>
      <c r="FV729" s="3">
        <f t="shared" si="474"/>
        <v>0</v>
      </c>
      <c r="FW729" s="3">
        <f t="shared" si="474"/>
        <v>0</v>
      </c>
      <c r="FX729" s="3">
        <f t="shared" si="474"/>
        <v>0</v>
      </c>
      <c r="FY729" s="3">
        <f t="shared" si="474"/>
        <v>0</v>
      </c>
      <c r="FZ729" s="3">
        <f t="shared" si="474"/>
        <v>0</v>
      </c>
      <c r="GA729" s="3">
        <f t="shared" si="474"/>
        <v>0</v>
      </c>
      <c r="GB729" s="3">
        <f t="shared" si="474"/>
        <v>0</v>
      </c>
      <c r="GC729" s="3">
        <f t="shared" si="474"/>
        <v>0</v>
      </c>
      <c r="GD729" s="3">
        <f t="shared" si="474"/>
        <v>0</v>
      </c>
      <c r="GE729" s="3">
        <f t="shared" si="474"/>
        <v>0</v>
      </c>
      <c r="GF729" s="3">
        <f t="shared" si="474"/>
        <v>0</v>
      </c>
      <c r="GG729" s="3">
        <f t="shared" si="474"/>
        <v>0</v>
      </c>
      <c r="GH729" s="3">
        <f t="shared" si="474"/>
        <v>0</v>
      </c>
      <c r="GI729" s="3">
        <f t="shared" si="474"/>
        <v>0</v>
      </c>
      <c r="GJ729" s="3">
        <f t="shared" si="474"/>
        <v>0</v>
      </c>
      <c r="GK729" s="3">
        <f t="shared" si="474"/>
        <v>0</v>
      </c>
      <c r="GL729" s="3">
        <f t="shared" si="474"/>
        <v>0</v>
      </c>
      <c r="GM729" s="3">
        <f t="shared" si="474"/>
        <v>0</v>
      </c>
      <c r="GN729" s="3">
        <f t="shared" si="474"/>
        <v>0</v>
      </c>
      <c r="GO729" s="3">
        <f t="shared" si="474"/>
        <v>0</v>
      </c>
      <c r="GP729" s="3">
        <f t="shared" si="474"/>
        <v>0</v>
      </c>
      <c r="GQ729" s="3">
        <f t="shared" si="474"/>
        <v>0</v>
      </c>
      <c r="GR729" s="3">
        <f t="shared" si="474"/>
        <v>0</v>
      </c>
      <c r="GS729" s="3">
        <f t="shared" si="474"/>
        <v>0</v>
      </c>
      <c r="GT729" s="3">
        <f t="shared" si="474"/>
        <v>0</v>
      </c>
      <c r="GU729" s="3">
        <f t="shared" si="474"/>
        <v>0</v>
      </c>
      <c r="GV729" s="3">
        <f t="shared" si="474"/>
        <v>0</v>
      </c>
      <c r="GW729" s="3">
        <f t="shared" si="474"/>
        <v>0</v>
      </c>
      <c r="GX729" s="3">
        <f t="shared" si="474"/>
        <v>0</v>
      </c>
    </row>
    <row r="731" spans="1:245">
      <c r="A731" s="1">
        <v>5</v>
      </c>
      <c r="B731" s="1">
        <v>0</v>
      </c>
      <c r="C731" s="1"/>
      <c r="D731" s="1">
        <f>ROW(A747)</f>
        <v>747</v>
      </c>
      <c r="E731" s="1"/>
      <c r="F731" s="1" t="s">
        <v>15</v>
      </c>
      <c r="G731" s="1" t="s">
        <v>16</v>
      </c>
      <c r="H731" s="1" t="s">
        <v>3</v>
      </c>
      <c r="I731" s="1">
        <v>0</v>
      </c>
      <c r="J731" s="1"/>
      <c r="K731" s="1">
        <v>0</v>
      </c>
      <c r="L731" s="1"/>
      <c r="M731" s="1" t="s">
        <v>3</v>
      </c>
      <c r="N731" s="1"/>
      <c r="O731" s="1"/>
      <c r="P731" s="1"/>
      <c r="Q731" s="1"/>
      <c r="R731" s="1"/>
      <c r="S731" s="1">
        <v>0</v>
      </c>
      <c r="T731" s="1"/>
      <c r="U731" s="1" t="s">
        <v>3</v>
      </c>
      <c r="V731" s="1">
        <v>0</v>
      </c>
      <c r="W731" s="1"/>
      <c r="X731" s="1"/>
      <c r="Y731" s="1"/>
      <c r="Z731" s="1"/>
      <c r="AA731" s="1"/>
      <c r="AB731" s="1" t="s">
        <v>3</v>
      </c>
      <c r="AC731" s="1" t="s">
        <v>3</v>
      </c>
      <c r="AD731" s="1" t="s">
        <v>3</v>
      </c>
      <c r="AE731" s="1" t="s">
        <v>3</v>
      </c>
      <c r="AF731" s="1" t="s">
        <v>3</v>
      </c>
      <c r="AG731" s="1" t="s">
        <v>3</v>
      </c>
      <c r="AH731" s="1"/>
      <c r="AI731" s="1"/>
      <c r="AJ731" s="1"/>
      <c r="AK731" s="1"/>
      <c r="AL731" s="1"/>
      <c r="AM731" s="1"/>
      <c r="AN731" s="1"/>
      <c r="AO731" s="1"/>
      <c r="AP731" s="1" t="s">
        <v>3</v>
      </c>
      <c r="AQ731" s="1" t="s">
        <v>3</v>
      </c>
      <c r="AR731" s="1" t="s">
        <v>3</v>
      </c>
      <c r="AS731" s="1"/>
      <c r="AT731" s="1"/>
      <c r="AU731" s="1"/>
      <c r="AV731" s="1"/>
      <c r="AW731" s="1"/>
      <c r="AX731" s="1"/>
      <c r="AY731" s="1"/>
      <c r="AZ731" s="1" t="s">
        <v>3</v>
      </c>
      <c r="BA731" s="1"/>
      <c r="BB731" s="1" t="s">
        <v>3</v>
      </c>
      <c r="BC731" s="1" t="s">
        <v>3</v>
      </c>
      <c r="BD731" s="1" t="s">
        <v>3</v>
      </c>
      <c r="BE731" s="1" t="s">
        <v>3</v>
      </c>
      <c r="BF731" s="1" t="s">
        <v>3</v>
      </c>
      <c r="BG731" s="1" t="s">
        <v>3</v>
      </c>
      <c r="BH731" s="1" t="s">
        <v>3</v>
      </c>
      <c r="BI731" s="1" t="s">
        <v>3</v>
      </c>
      <c r="BJ731" s="1" t="s">
        <v>3</v>
      </c>
      <c r="BK731" s="1" t="s">
        <v>3</v>
      </c>
      <c r="BL731" s="1" t="s">
        <v>3</v>
      </c>
      <c r="BM731" s="1" t="s">
        <v>3</v>
      </c>
      <c r="BN731" s="1" t="s">
        <v>3</v>
      </c>
      <c r="BO731" s="1" t="s">
        <v>3</v>
      </c>
      <c r="BP731" s="1" t="s">
        <v>3</v>
      </c>
      <c r="BQ731" s="1"/>
      <c r="BR731" s="1"/>
      <c r="BS731" s="1"/>
      <c r="BT731" s="1"/>
      <c r="BU731" s="1"/>
      <c r="BV731" s="1"/>
      <c r="BW731" s="1"/>
      <c r="BX731" s="1">
        <v>0</v>
      </c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>
        <v>0</v>
      </c>
    </row>
    <row r="733" spans="1:245">
      <c r="A733" s="2">
        <v>52</v>
      </c>
      <c r="B733" s="2">
        <f t="shared" ref="B733:G733" si="475">B747</f>
        <v>0</v>
      </c>
      <c r="C733" s="2">
        <f t="shared" si="475"/>
        <v>5</v>
      </c>
      <c r="D733" s="2">
        <f t="shared" si="475"/>
        <v>731</v>
      </c>
      <c r="E733" s="2">
        <f t="shared" si="475"/>
        <v>0</v>
      </c>
      <c r="F733" s="2" t="str">
        <f t="shared" si="475"/>
        <v>Новый подраздел</v>
      </c>
      <c r="G733" s="2" t="str">
        <f t="shared" si="475"/>
        <v>демонтаж</v>
      </c>
      <c r="H733" s="2"/>
      <c r="I733" s="2"/>
      <c r="J733" s="2"/>
      <c r="K733" s="2"/>
      <c r="L733" s="2"/>
      <c r="M733" s="2"/>
      <c r="N733" s="2"/>
      <c r="O733" s="2">
        <f t="shared" ref="O733:AT733" si="476">O747</f>
        <v>3123.14</v>
      </c>
      <c r="P733" s="2">
        <f t="shared" si="476"/>
        <v>0</v>
      </c>
      <c r="Q733" s="2">
        <f t="shared" si="476"/>
        <v>61.74</v>
      </c>
      <c r="R733" s="2">
        <f t="shared" si="476"/>
        <v>44.17</v>
      </c>
      <c r="S733" s="2">
        <f t="shared" si="476"/>
        <v>3061.4</v>
      </c>
      <c r="T733" s="2">
        <f t="shared" si="476"/>
        <v>0</v>
      </c>
      <c r="U733" s="2">
        <f t="shared" si="476"/>
        <v>11.667910000000001</v>
      </c>
      <c r="V733" s="2">
        <f t="shared" si="476"/>
        <v>0.11825000000000002</v>
      </c>
      <c r="W733" s="2">
        <f t="shared" si="476"/>
        <v>0</v>
      </c>
      <c r="X733" s="2">
        <f t="shared" si="476"/>
        <v>2152.83</v>
      </c>
      <c r="Y733" s="2">
        <f t="shared" si="476"/>
        <v>1626.94</v>
      </c>
      <c r="Z733" s="2">
        <f t="shared" si="476"/>
        <v>0</v>
      </c>
      <c r="AA733" s="2">
        <f t="shared" si="476"/>
        <v>0</v>
      </c>
      <c r="AB733" s="2">
        <f t="shared" si="476"/>
        <v>3123.14</v>
      </c>
      <c r="AC733" s="2">
        <f t="shared" si="476"/>
        <v>0</v>
      </c>
      <c r="AD733" s="2">
        <f t="shared" si="476"/>
        <v>61.74</v>
      </c>
      <c r="AE733" s="2">
        <f t="shared" si="476"/>
        <v>44.17</v>
      </c>
      <c r="AF733" s="2">
        <f t="shared" si="476"/>
        <v>3061.4</v>
      </c>
      <c r="AG733" s="2">
        <f t="shared" si="476"/>
        <v>0</v>
      </c>
      <c r="AH733" s="2">
        <f t="shared" si="476"/>
        <v>11.667910000000001</v>
      </c>
      <c r="AI733" s="2">
        <f t="shared" si="476"/>
        <v>0.11825000000000002</v>
      </c>
      <c r="AJ733" s="2">
        <f t="shared" si="476"/>
        <v>0</v>
      </c>
      <c r="AK733" s="2">
        <f t="shared" si="476"/>
        <v>2152.83</v>
      </c>
      <c r="AL733" s="2">
        <f t="shared" si="476"/>
        <v>1626.94</v>
      </c>
      <c r="AM733" s="2">
        <f t="shared" si="476"/>
        <v>0</v>
      </c>
      <c r="AN733" s="2">
        <f t="shared" si="476"/>
        <v>0</v>
      </c>
      <c r="AO733" s="2">
        <f t="shared" si="476"/>
        <v>0</v>
      </c>
      <c r="AP733" s="2">
        <f t="shared" si="476"/>
        <v>0</v>
      </c>
      <c r="AQ733" s="2">
        <f t="shared" si="476"/>
        <v>0</v>
      </c>
      <c r="AR733" s="2">
        <f t="shared" si="476"/>
        <v>6902.91</v>
      </c>
      <c r="AS733" s="2">
        <f t="shared" si="476"/>
        <v>6902.91</v>
      </c>
      <c r="AT733" s="2">
        <f t="shared" si="476"/>
        <v>0</v>
      </c>
      <c r="AU733" s="2">
        <f t="shared" ref="AU733:BZ733" si="477">AU747</f>
        <v>0</v>
      </c>
      <c r="AV733" s="2">
        <f t="shared" si="477"/>
        <v>0</v>
      </c>
      <c r="AW733" s="2">
        <f t="shared" si="477"/>
        <v>0</v>
      </c>
      <c r="AX733" s="2">
        <f t="shared" si="477"/>
        <v>0</v>
      </c>
      <c r="AY733" s="2">
        <f t="shared" si="477"/>
        <v>0</v>
      </c>
      <c r="AZ733" s="2">
        <f t="shared" si="477"/>
        <v>0</v>
      </c>
      <c r="BA733" s="2">
        <f t="shared" si="477"/>
        <v>0</v>
      </c>
      <c r="BB733" s="2">
        <f t="shared" si="477"/>
        <v>0</v>
      </c>
      <c r="BC733" s="2">
        <f t="shared" si="477"/>
        <v>0</v>
      </c>
      <c r="BD733" s="2">
        <f t="shared" si="477"/>
        <v>0</v>
      </c>
      <c r="BE733" s="2">
        <f t="shared" si="477"/>
        <v>0</v>
      </c>
      <c r="BF733" s="2">
        <f t="shared" si="477"/>
        <v>0</v>
      </c>
      <c r="BG733" s="2">
        <f t="shared" si="477"/>
        <v>0</v>
      </c>
      <c r="BH733" s="2">
        <f t="shared" si="477"/>
        <v>0</v>
      </c>
      <c r="BI733" s="2">
        <f t="shared" si="477"/>
        <v>0</v>
      </c>
      <c r="BJ733" s="2">
        <f t="shared" si="477"/>
        <v>0</v>
      </c>
      <c r="BK733" s="2">
        <f t="shared" si="477"/>
        <v>0</v>
      </c>
      <c r="BL733" s="2">
        <f t="shared" si="477"/>
        <v>0</v>
      </c>
      <c r="BM733" s="2">
        <f t="shared" si="477"/>
        <v>0</v>
      </c>
      <c r="BN733" s="2">
        <f t="shared" si="477"/>
        <v>0</v>
      </c>
      <c r="BO733" s="2">
        <f t="shared" si="477"/>
        <v>0</v>
      </c>
      <c r="BP733" s="2">
        <f t="shared" si="477"/>
        <v>0</v>
      </c>
      <c r="BQ733" s="2">
        <f t="shared" si="477"/>
        <v>0</v>
      </c>
      <c r="BR733" s="2">
        <f t="shared" si="477"/>
        <v>0</v>
      </c>
      <c r="BS733" s="2">
        <f t="shared" si="477"/>
        <v>0</v>
      </c>
      <c r="BT733" s="2">
        <f t="shared" si="477"/>
        <v>0</v>
      </c>
      <c r="BU733" s="2">
        <f t="shared" si="477"/>
        <v>0</v>
      </c>
      <c r="BV733" s="2">
        <f t="shared" si="477"/>
        <v>0</v>
      </c>
      <c r="BW733" s="2">
        <f t="shared" si="477"/>
        <v>0</v>
      </c>
      <c r="BX733" s="2">
        <f t="shared" si="477"/>
        <v>0</v>
      </c>
      <c r="BY733" s="2">
        <f t="shared" si="477"/>
        <v>0</v>
      </c>
      <c r="BZ733" s="2">
        <f t="shared" si="477"/>
        <v>0</v>
      </c>
      <c r="CA733" s="2">
        <f t="shared" ref="CA733:DF733" si="478">CA747</f>
        <v>6902.91</v>
      </c>
      <c r="CB733" s="2">
        <f t="shared" si="478"/>
        <v>6902.91</v>
      </c>
      <c r="CC733" s="2">
        <f t="shared" si="478"/>
        <v>0</v>
      </c>
      <c r="CD733" s="2">
        <f t="shared" si="478"/>
        <v>0</v>
      </c>
      <c r="CE733" s="2">
        <f t="shared" si="478"/>
        <v>0</v>
      </c>
      <c r="CF733" s="2">
        <f t="shared" si="478"/>
        <v>0</v>
      </c>
      <c r="CG733" s="2">
        <f t="shared" si="478"/>
        <v>0</v>
      </c>
      <c r="CH733" s="2">
        <f t="shared" si="478"/>
        <v>0</v>
      </c>
      <c r="CI733" s="2">
        <f t="shared" si="478"/>
        <v>0</v>
      </c>
      <c r="CJ733" s="2">
        <f t="shared" si="478"/>
        <v>0</v>
      </c>
      <c r="CK733" s="2">
        <f t="shared" si="478"/>
        <v>0</v>
      </c>
      <c r="CL733" s="2">
        <f t="shared" si="478"/>
        <v>0</v>
      </c>
      <c r="CM733" s="2">
        <f t="shared" si="478"/>
        <v>0</v>
      </c>
      <c r="CN733" s="2">
        <f t="shared" si="478"/>
        <v>0</v>
      </c>
      <c r="CO733" s="2">
        <f t="shared" si="478"/>
        <v>0</v>
      </c>
      <c r="CP733" s="2">
        <f t="shared" si="478"/>
        <v>0</v>
      </c>
      <c r="CQ733" s="2">
        <f t="shared" si="478"/>
        <v>0</v>
      </c>
      <c r="CR733" s="2">
        <f t="shared" si="478"/>
        <v>0</v>
      </c>
      <c r="CS733" s="2">
        <f t="shared" si="478"/>
        <v>0</v>
      </c>
      <c r="CT733" s="2">
        <f t="shared" si="478"/>
        <v>0</v>
      </c>
      <c r="CU733" s="2">
        <f t="shared" si="478"/>
        <v>0</v>
      </c>
      <c r="CV733" s="2">
        <f t="shared" si="478"/>
        <v>0</v>
      </c>
      <c r="CW733" s="2">
        <f t="shared" si="478"/>
        <v>0</v>
      </c>
      <c r="CX733" s="2">
        <f t="shared" si="478"/>
        <v>0</v>
      </c>
      <c r="CY733" s="2">
        <f t="shared" si="478"/>
        <v>0</v>
      </c>
      <c r="CZ733" s="2">
        <f t="shared" si="478"/>
        <v>0</v>
      </c>
      <c r="DA733" s="2">
        <f t="shared" si="478"/>
        <v>0</v>
      </c>
      <c r="DB733" s="2">
        <f t="shared" si="478"/>
        <v>0</v>
      </c>
      <c r="DC733" s="2">
        <f t="shared" si="478"/>
        <v>0</v>
      </c>
      <c r="DD733" s="2">
        <f t="shared" si="478"/>
        <v>0</v>
      </c>
      <c r="DE733" s="2">
        <f t="shared" si="478"/>
        <v>0</v>
      </c>
      <c r="DF733" s="2">
        <f t="shared" si="478"/>
        <v>0</v>
      </c>
      <c r="DG733" s="3">
        <f t="shared" ref="DG733:EL733" si="479">DG747</f>
        <v>0</v>
      </c>
      <c r="DH733" s="3">
        <f t="shared" si="479"/>
        <v>0</v>
      </c>
      <c r="DI733" s="3">
        <f t="shared" si="479"/>
        <v>0</v>
      </c>
      <c r="DJ733" s="3">
        <f t="shared" si="479"/>
        <v>0</v>
      </c>
      <c r="DK733" s="3">
        <f t="shared" si="479"/>
        <v>0</v>
      </c>
      <c r="DL733" s="3">
        <f t="shared" si="479"/>
        <v>0</v>
      </c>
      <c r="DM733" s="3">
        <f t="shared" si="479"/>
        <v>0</v>
      </c>
      <c r="DN733" s="3">
        <f t="shared" si="479"/>
        <v>0</v>
      </c>
      <c r="DO733" s="3">
        <f t="shared" si="479"/>
        <v>0</v>
      </c>
      <c r="DP733" s="3">
        <f t="shared" si="479"/>
        <v>0</v>
      </c>
      <c r="DQ733" s="3">
        <f t="shared" si="479"/>
        <v>0</v>
      </c>
      <c r="DR733" s="3">
        <f t="shared" si="479"/>
        <v>0</v>
      </c>
      <c r="DS733" s="3">
        <f t="shared" si="479"/>
        <v>0</v>
      </c>
      <c r="DT733" s="3">
        <f t="shared" si="479"/>
        <v>0</v>
      </c>
      <c r="DU733" s="3">
        <f t="shared" si="479"/>
        <v>0</v>
      </c>
      <c r="DV733" s="3">
        <f t="shared" si="479"/>
        <v>0</v>
      </c>
      <c r="DW733" s="3">
        <f t="shared" si="479"/>
        <v>0</v>
      </c>
      <c r="DX733" s="3">
        <f t="shared" si="479"/>
        <v>0</v>
      </c>
      <c r="DY733" s="3">
        <f t="shared" si="479"/>
        <v>0</v>
      </c>
      <c r="DZ733" s="3">
        <f t="shared" si="479"/>
        <v>0</v>
      </c>
      <c r="EA733" s="3">
        <f t="shared" si="479"/>
        <v>0</v>
      </c>
      <c r="EB733" s="3">
        <f t="shared" si="479"/>
        <v>0</v>
      </c>
      <c r="EC733" s="3">
        <f t="shared" si="479"/>
        <v>0</v>
      </c>
      <c r="ED733" s="3">
        <f t="shared" si="479"/>
        <v>0</v>
      </c>
      <c r="EE733" s="3">
        <f t="shared" si="479"/>
        <v>0</v>
      </c>
      <c r="EF733" s="3">
        <f t="shared" si="479"/>
        <v>0</v>
      </c>
      <c r="EG733" s="3">
        <f t="shared" si="479"/>
        <v>0</v>
      </c>
      <c r="EH733" s="3">
        <f t="shared" si="479"/>
        <v>0</v>
      </c>
      <c r="EI733" s="3">
        <f t="shared" si="479"/>
        <v>0</v>
      </c>
      <c r="EJ733" s="3">
        <f t="shared" si="479"/>
        <v>0</v>
      </c>
      <c r="EK733" s="3">
        <f t="shared" si="479"/>
        <v>0</v>
      </c>
      <c r="EL733" s="3">
        <f t="shared" si="479"/>
        <v>0</v>
      </c>
      <c r="EM733" s="3">
        <f t="shared" ref="EM733:FR733" si="480">EM747</f>
        <v>0</v>
      </c>
      <c r="EN733" s="3">
        <f t="shared" si="480"/>
        <v>0</v>
      </c>
      <c r="EO733" s="3">
        <f t="shared" si="480"/>
        <v>0</v>
      </c>
      <c r="EP733" s="3">
        <f t="shared" si="480"/>
        <v>0</v>
      </c>
      <c r="EQ733" s="3">
        <f t="shared" si="480"/>
        <v>0</v>
      </c>
      <c r="ER733" s="3">
        <f t="shared" si="480"/>
        <v>0</v>
      </c>
      <c r="ES733" s="3">
        <f t="shared" si="480"/>
        <v>0</v>
      </c>
      <c r="ET733" s="3">
        <f t="shared" si="480"/>
        <v>0</v>
      </c>
      <c r="EU733" s="3">
        <f t="shared" si="480"/>
        <v>0</v>
      </c>
      <c r="EV733" s="3">
        <f t="shared" si="480"/>
        <v>0</v>
      </c>
      <c r="EW733" s="3">
        <f t="shared" si="480"/>
        <v>0</v>
      </c>
      <c r="EX733" s="3">
        <f t="shared" si="480"/>
        <v>0</v>
      </c>
      <c r="EY733" s="3">
        <f t="shared" si="480"/>
        <v>0</v>
      </c>
      <c r="EZ733" s="3">
        <f t="shared" si="480"/>
        <v>0</v>
      </c>
      <c r="FA733" s="3">
        <f t="shared" si="480"/>
        <v>0</v>
      </c>
      <c r="FB733" s="3">
        <f t="shared" si="480"/>
        <v>0</v>
      </c>
      <c r="FC733" s="3">
        <f t="shared" si="480"/>
        <v>0</v>
      </c>
      <c r="FD733" s="3">
        <f t="shared" si="480"/>
        <v>0</v>
      </c>
      <c r="FE733" s="3">
        <f t="shared" si="480"/>
        <v>0</v>
      </c>
      <c r="FF733" s="3">
        <f t="shared" si="480"/>
        <v>0</v>
      </c>
      <c r="FG733" s="3">
        <f t="shared" si="480"/>
        <v>0</v>
      </c>
      <c r="FH733" s="3">
        <f t="shared" si="480"/>
        <v>0</v>
      </c>
      <c r="FI733" s="3">
        <f t="shared" si="480"/>
        <v>0</v>
      </c>
      <c r="FJ733" s="3">
        <f t="shared" si="480"/>
        <v>0</v>
      </c>
      <c r="FK733" s="3">
        <f t="shared" si="480"/>
        <v>0</v>
      </c>
      <c r="FL733" s="3">
        <f t="shared" si="480"/>
        <v>0</v>
      </c>
      <c r="FM733" s="3">
        <f t="shared" si="480"/>
        <v>0</v>
      </c>
      <c r="FN733" s="3">
        <f t="shared" si="480"/>
        <v>0</v>
      </c>
      <c r="FO733" s="3">
        <f t="shared" si="480"/>
        <v>0</v>
      </c>
      <c r="FP733" s="3">
        <f t="shared" si="480"/>
        <v>0</v>
      </c>
      <c r="FQ733" s="3">
        <f t="shared" si="480"/>
        <v>0</v>
      </c>
      <c r="FR733" s="3">
        <f t="shared" si="480"/>
        <v>0</v>
      </c>
      <c r="FS733" s="3">
        <f t="shared" ref="FS733:GX733" si="481">FS747</f>
        <v>0</v>
      </c>
      <c r="FT733" s="3">
        <f t="shared" si="481"/>
        <v>0</v>
      </c>
      <c r="FU733" s="3">
        <f t="shared" si="481"/>
        <v>0</v>
      </c>
      <c r="FV733" s="3">
        <f t="shared" si="481"/>
        <v>0</v>
      </c>
      <c r="FW733" s="3">
        <f t="shared" si="481"/>
        <v>0</v>
      </c>
      <c r="FX733" s="3">
        <f t="shared" si="481"/>
        <v>0</v>
      </c>
      <c r="FY733" s="3">
        <f t="shared" si="481"/>
        <v>0</v>
      </c>
      <c r="FZ733" s="3">
        <f t="shared" si="481"/>
        <v>0</v>
      </c>
      <c r="GA733" s="3">
        <f t="shared" si="481"/>
        <v>0</v>
      </c>
      <c r="GB733" s="3">
        <f t="shared" si="481"/>
        <v>0</v>
      </c>
      <c r="GC733" s="3">
        <f t="shared" si="481"/>
        <v>0</v>
      </c>
      <c r="GD733" s="3">
        <f t="shared" si="481"/>
        <v>0</v>
      </c>
      <c r="GE733" s="3">
        <f t="shared" si="481"/>
        <v>0</v>
      </c>
      <c r="GF733" s="3">
        <f t="shared" si="481"/>
        <v>0</v>
      </c>
      <c r="GG733" s="3">
        <f t="shared" si="481"/>
        <v>0</v>
      </c>
      <c r="GH733" s="3">
        <f t="shared" si="481"/>
        <v>0</v>
      </c>
      <c r="GI733" s="3">
        <f t="shared" si="481"/>
        <v>0</v>
      </c>
      <c r="GJ733" s="3">
        <f t="shared" si="481"/>
        <v>0</v>
      </c>
      <c r="GK733" s="3">
        <f t="shared" si="481"/>
        <v>0</v>
      </c>
      <c r="GL733" s="3">
        <f t="shared" si="481"/>
        <v>0</v>
      </c>
      <c r="GM733" s="3">
        <f t="shared" si="481"/>
        <v>0</v>
      </c>
      <c r="GN733" s="3">
        <f t="shared" si="481"/>
        <v>0</v>
      </c>
      <c r="GO733" s="3">
        <f t="shared" si="481"/>
        <v>0</v>
      </c>
      <c r="GP733" s="3">
        <f t="shared" si="481"/>
        <v>0</v>
      </c>
      <c r="GQ733" s="3">
        <f t="shared" si="481"/>
        <v>0</v>
      </c>
      <c r="GR733" s="3">
        <f t="shared" si="481"/>
        <v>0</v>
      </c>
      <c r="GS733" s="3">
        <f t="shared" si="481"/>
        <v>0</v>
      </c>
      <c r="GT733" s="3">
        <f t="shared" si="481"/>
        <v>0</v>
      </c>
      <c r="GU733" s="3">
        <f t="shared" si="481"/>
        <v>0</v>
      </c>
      <c r="GV733" s="3">
        <f t="shared" si="481"/>
        <v>0</v>
      </c>
      <c r="GW733" s="3">
        <f t="shared" si="481"/>
        <v>0</v>
      </c>
      <c r="GX733" s="3">
        <f t="shared" si="481"/>
        <v>0</v>
      </c>
    </row>
    <row r="735" spans="1:245">
      <c r="A735">
        <v>17</v>
      </c>
      <c r="B735">
        <v>0</v>
      </c>
      <c r="C735">
        <f>ROW(SmtRes!A669)</f>
        <v>669</v>
      </c>
      <c r="D735">
        <f>ROW(EtalonRes!A646)</f>
        <v>646</v>
      </c>
      <c r="E735" t="s">
        <v>17</v>
      </c>
      <c r="F735" t="s">
        <v>18</v>
      </c>
      <c r="G735" t="s">
        <v>19</v>
      </c>
      <c r="H735" t="s">
        <v>20</v>
      </c>
      <c r="I735">
        <f>ROUND(27.5/100,9)</f>
        <v>0.27500000000000002</v>
      </c>
      <c r="J735">
        <v>0</v>
      </c>
      <c r="O735">
        <f t="shared" ref="O735:O745" si="482">ROUND(CP735,2)</f>
        <v>548.22</v>
      </c>
      <c r="P735">
        <f t="shared" ref="P735:P745" si="483">ROUND(CQ735*I735,2)</f>
        <v>0</v>
      </c>
      <c r="Q735">
        <f t="shared" ref="Q735:Q745" si="484">ROUND(CR735*I735,2)</f>
        <v>0</v>
      </c>
      <c r="R735">
        <f t="shared" ref="R735:R745" si="485">ROUND(CS735*I735,2)</f>
        <v>0</v>
      </c>
      <c r="S735">
        <f t="shared" ref="S735:S745" si="486">ROUND(CT735*I735,2)</f>
        <v>548.22</v>
      </c>
      <c r="T735">
        <f t="shared" ref="T735:T745" si="487">ROUND(CU735*I735,2)</f>
        <v>0</v>
      </c>
      <c r="U735">
        <f t="shared" ref="U735:U745" si="488">CV735*I735</f>
        <v>2.1092500000000003</v>
      </c>
      <c r="V735">
        <f t="shared" ref="V735:V745" si="489">CW735*I735</f>
        <v>0</v>
      </c>
      <c r="W735">
        <f t="shared" ref="W735:W745" si="490">ROUND(CX735*I735,2)</f>
        <v>0</v>
      </c>
      <c r="X735">
        <f t="shared" ref="X735:X745" si="491">ROUND(CY735,2)</f>
        <v>372.79</v>
      </c>
      <c r="Y735">
        <f t="shared" ref="Y735:Y745" si="492">ROUND(CZ735,2)</f>
        <v>296.04000000000002</v>
      </c>
      <c r="AA735">
        <v>36401907</v>
      </c>
      <c r="AB735">
        <f t="shared" ref="AB735:AB745" si="493">ROUND((AC735+AD735+AF735),2)</f>
        <v>59.83</v>
      </c>
      <c r="AC735">
        <f t="shared" ref="AC735:AC745" si="494">ROUND((ES735),2)</f>
        <v>0</v>
      </c>
      <c r="AD735">
        <f t="shared" ref="AD735:AD745" si="495">ROUND((((ET735)-(EU735))+AE735),2)</f>
        <v>0</v>
      </c>
      <c r="AE735">
        <f t="shared" ref="AE735:AE745" si="496">ROUND((EU735),2)</f>
        <v>0</v>
      </c>
      <c r="AF735">
        <f t="shared" ref="AF735:AF745" si="497">ROUND((EV735),2)</f>
        <v>59.83</v>
      </c>
      <c r="AG735">
        <f t="shared" ref="AG735:AG745" si="498">ROUND((AP735),2)</f>
        <v>0</v>
      </c>
      <c r="AH735">
        <f t="shared" ref="AH735:AH745" si="499">(EW735)</f>
        <v>7.67</v>
      </c>
      <c r="AI735">
        <f t="shared" ref="AI735:AI745" si="500">(EX735)</f>
        <v>0</v>
      </c>
      <c r="AJ735">
        <f t="shared" ref="AJ735:AJ745" si="501">(AS735)</f>
        <v>0</v>
      </c>
      <c r="AK735">
        <v>59.83</v>
      </c>
      <c r="AL735">
        <v>0</v>
      </c>
      <c r="AM735">
        <v>0</v>
      </c>
      <c r="AN735">
        <v>0</v>
      </c>
      <c r="AO735">
        <v>59.83</v>
      </c>
      <c r="AP735">
        <v>0</v>
      </c>
      <c r="AQ735">
        <v>7.67</v>
      </c>
      <c r="AR735">
        <v>0</v>
      </c>
      <c r="AS735">
        <v>0</v>
      </c>
      <c r="AT735">
        <v>68</v>
      </c>
      <c r="AU735">
        <v>54</v>
      </c>
      <c r="AV735">
        <v>1</v>
      </c>
      <c r="AW735">
        <v>1</v>
      </c>
      <c r="AZ735">
        <v>1</v>
      </c>
      <c r="BA735">
        <v>33.32</v>
      </c>
      <c r="BB735">
        <v>1</v>
      </c>
      <c r="BC735">
        <v>1</v>
      </c>
      <c r="BD735" t="s">
        <v>3</v>
      </c>
      <c r="BE735" t="s">
        <v>3</v>
      </c>
      <c r="BF735" t="s">
        <v>3</v>
      </c>
      <c r="BG735" t="s">
        <v>3</v>
      </c>
      <c r="BH735">
        <v>0</v>
      </c>
      <c r="BI735">
        <v>1</v>
      </c>
      <c r="BJ735" t="s">
        <v>21</v>
      </c>
      <c r="BM735">
        <v>57001</v>
      </c>
      <c r="BN735">
        <v>0</v>
      </c>
      <c r="BO735" t="s">
        <v>18</v>
      </c>
      <c r="BP735">
        <v>1</v>
      </c>
      <c r="BQ735">
        <v>6</v>
      </c>
      <c r="BR735">
        <v>0</v>
      </c>
      <c r="BS735">
        <v>33.32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3</v>
      </c>
      <c r="BZ735">
        <v>80</v>
      </c>
      <c r="CA735">
        <v>68</v>
      </c>
      <c r="CE735">
        <v>0</v>
      </c>
      <c r="CF735">
        <v>0</v>
      </c>
      <c r="CG735">
        <v>0</v>
      </c>
      <c r="CM735">
        <v>0</v>
      </c>
      <c r="CN735" t="s">
        <v>3</v>
      </c>
      <c r="CO735">
        <v>0</v>
      </c>
      <c r="CP735">
        <f t="shared" ref="CP735:CP745" si="502">(P735+Q735+S735)</f>
        <v>548.22</v>
      </c>
      <c r="CQ735">
        <f t="shared" ref="CQ735:CQ745" si="503">AC735*BC735</f>
        <v>0</v>
      </c>
      <c r="CR735">
        <f t="shared" ref="CR735:CR745" si="504">AD735*BB735</f>
        <v>0</v>
      </c>
      <c r="CS735">
        <f t="shared" ref="CS735:CS745" si="505">AE735*BS735</f>
        <v>0</v>
      </c>
      <c r="CT735">
        <f t="shared" ref="CT735:CT745" si="506">AF735*BA735</f>
        <v>1993.5355999999999</v>
      </c>
      <c r="CU735">
        <f t="shared" ref="CU735:CU745" si="507">AG735</f>
        <v>0</v>
      </c>
      <c r="CV735">
        <f t="shared" ref="CV735:CV745" si="508">AH735</f>
        <v>7.67</v>
      </c>
      <c r="CW735">
        <f t="shared" ref="CW735:CW745" si="509">AI735</f>
        <v>0</v>
      </c>
      <c r="CX735">
        <f t="shared" ref="CX735:CX745" si="510">AJ735</f>
        <v>0</v>
      </c>
      <c r="CY735">
        <f t="shared" ref="CY735:CY745" si="511">(((S735+R735)*AT735)/100)</f>
        <v>372.78960000000001</v>
      </c>
      <c r="CZ735">
        <f t="shared" ref="CZ735:CZ745" si="512">(((S735+R735)*AU735)/100)</f>
        <v>296.03880000000004</v>
      </c>
      <c r="DC735" t="s">
        <v>3</v>
      </c>
      <c r="DD735" t="s">
        <v>3</v>
      </c>
      <c r="DE735" t="s">
        <v>3</v>
      </c>
      <c r="DF735" t="s">
        <v>3</v>
      </c>
      <c r="DG735" t="s">
        <v>3</v>
      </c>
      <c r="DH735" t="s">
        <v>3</v>
      </c>
      <c r="DI735" t="s">
        <v>3</v>
      </c>
      <c r="DJ735" t="s">
        <v>3</v>
      </c>
      <c r="DK735" t="s">
        <v>3</v>
      </c>
      <c r="DL735" t="s">
        <v>3</v>
      </c>
      <c r="DM735" t="s">
        <v>3</v>
      </c>
      <c r="DN735">
        <v>0</v>
      </c>
      <c r="DO735">
        <v>0</v>
      </c>
      <c r="DP735">
        <v>1</v>
      </c>
      <c r="DQ735">
        <v>1</v>
      </c>
      <c r="DU735">
        <v>1013</v>
      </c>
      <c r="DV735" t="s">
        <v>20</v>
      </c>
      <c r="DW735" t="s">
        <v>20</v>
      </c>
      <c r="DX735">
        <v>1</v>
      </c>
      <c r="DZ735" t="s">
        <v>3</v>
      </c>
      <c r="EA735" t="s">
        <v>3</v>
      </c>
      <c r="EB735" t="s">
        <v>3</v>
      </c>
      <c r="EC735" t="s">
        <v>3</v>
      </c>
      <c r="EE735">
        <v>29085590</v>
      </c>
      <c r="EF735">
        <v>6</v>
      </c>
      <c r="EG735" t="s">
        <v>22</v>
      </c>
      <c r="EH735">
        <v>0</v>
      </c>
      <c r="EI735" t="s">
        <v>3</v>
      </c>
      <c r="EJ735">
        <v>1</v>
      </c>
      <c r="EK735">
        <v>57001</v>
      </c>
      <c r="EL735" t="s">
        <v>23</v>
      </c>
      <c r="EM735" t="s">
        <v>24</v>
      </c>
      <c r="EO735" t="s">
        <v>3</v>
      </c>
      <c r="EQ735">
        <v>0</v>
      </c>
      <c r="ER735">
        <v>59.83</v>
      </c>
      <c r="ES735">
        <v>0</v>
      </c>
      <c r="ET735">
        <v>0</v>
      </c>
      <c r="EU735">
        <v>0</v>
      </c>
      <c r="EV735">
        <v>59.83</v>
      </c>
      <c r="EW735">
        <v>7.67</v>
      </c>
      <c r="EX735">
        <v>0</v>
      </c>
      <c r="EY735">
        <v>0</v>
      </c>
      <c r="FQ735">
        <v>0</v>
      </c>
      <c r="FR735">
        <f t="shared" ref="FR735:FR745" si="513">ROUND(IF(AND(BH735=3,BI735=3),P735,0),2)</f>
        <v>0</v>
      </c>
      <c r="FS735">
        <v>0</v>
      </c>
      <c r="FV735" t="s">
        <v>25</v>
      </c>
      <c r="FW735" t="s">
        <v>26</v>
      </c>
      <c r="FX735">
        <v>80</v>
      </c>
      <c r="FY735">
        <v>68</v>
      </c>
      <c r="GA735" t="s">
        <v>3</v>
      </c>
      <c r="GD735">
        <v>1</v>
      </c>
      <c r="GF735">
        <v>1095792533</v>
      </c>
      <c r="GG735">
        <v>2</v>
      </c>
      <c r="GH735">
        <v>1</v>
      </c>
      <c r="GI735">
        <v>2</v>
      </c>
      <c r="GJ735">
        <v>0</v>
      </c>
      <c r="GK735">
        <v>0</v>
      </c>
      <c r="GL735">
        <f t="shared" ref="GL735:GL745" si="514">ROUND(IF(AND(BH735=3,BI735=3,FS735&lt;&gt;0),P735,0),2)</f>
        <v>0</v>
      </c>
      <c r="GM735">
        <f t="shared" ref="GM735:GM745" si="515">ROUND(O735+X735+Y735,2)+GX735</f>
        <v>1217.05</v>
      </c>
      <c r="GN735">
        <f t="shared" ref="GN735:GN745" si="516">IF(OR(BI735=0,BI735=1),ROUND(O735+X735+Y735,2),0)</f>
        <v>1217.05</v>
      </c>
      <c r="GO735">
        <f t="shared" ref="GO735:GO745" si="517">IF(BI735=2,ROUND(O735+X735+Y735,2),0)</f>
        <v>0</v>
      </c>
      <c r="GP735">
        <f t="shared" ref="GP735:GP745" si="518">IF(BI735=4,ROUND(O735+X735+Y735,2)+GX735,0)</f>
        <v>0</v>
      </c>
      <c r="GR735">
        <v>0</v>
      </c>
      <c r="GS735">
        <v>3</v>
      </c>
      <c r="GT735">
        <v>0</v>
      </c>
      <c r="GU735" t="s">
        <v>3</v>
      </c>
      <c r="GV735">
        <f t="shared" ref="GV735:GV745" si="519">ROUND((GT735),2)</f>
        <v>0</v>
      </c>
      <c r="GW735">
        <v>1</v>
      </c>
      <c r="GX735">
        <f t="shared" ref="GX735:GX745" si="520">ROUND(HC735*I735,2)</f>
        <v>0</v>
      </c>
      <c r="HA735">
        <v>0</v>
      </c>
      <c r="HB735">
        <v>0</v>
      </c>
      <c r="HC735">
        <f t="shared" ref="HC735:HC745" si="521">GV735*GW735</f>
        <v>0</v>
      </c>
      <c r="HE735" t="s">
        <v>3</v>
      </c>
      <c r="HF735" t="s">
        <v>3</v>
      </c>
      <c r="IK735">
        <v>0</v>
      </c>
    </row>
    <row r="736" spans="1:245">
      <c r="A736">
        <v>18</v>
      </c>
      <c r="B736">
        <v>0</v>
      </c>
      <c r="C736">
        <v>669</v>
      </c>
      <c r="E736" t="s">
        <v>27</v>
      </c>
      <c r="F736" t="s">
        <v>28</v>
      </c>
      <c r="G736" t="s">
        <v>29</v>
      </c>
      <c r="H736" t="s">
        <v>30</v>
      </c>
      <c r="I736">
        <f>I735*J736</f>
        <v>0.1925</v>
      </c>
      <c r="J736">
        <v>0.7</v>
      </c>
      <c r="O736">
        <f t="shared" si="482"/>
        <v>0</v>
      </c>
      <c r="P736">
        <f t="shared" si="483"/>
        <v>0</v>
      </c>
      <c r="Q736">
        <f t="shared" si="484"/>
        <v>0</v>
      </c>
      <c r="R736">
        <f t="shared" si="485"/>
        <v>0</v>
      </c>
      <c r="S736">
        <f t="shared" si="486"/>
        <v>0</v>
      </c>
      <c r="T736">
        <f t="shared" si="487"/>
        <v>0</v>
      </c>
      <c r="U736">
        <f t="shared" si="488"/>
        <v>0</v>
      </c>
      <c r="V736">
        <f t="shared" si="489"/>
        <v>0</v>
      </c>
      <c r="W736">
        <f t="shared" si="490"/>
        <v>0</v>
      </c>
      <c r="X736">
        <f t="shared" si="491"/>
        <v>0</v>
      </c>
      <c r="Y736">
        <f t="shared" si="492"/>
        <v>0</v>
      </c>
      <c r="AA736">
        <v>36401907</v>
      </c>
      <c r="AB736">
        <f t="shared" si="493"/>
        <v>0</v>
      </c>
      <c r="AC736">
        <f t="shared" si="494"/>
        <v>0</v>
      </c>
      <c r="AD736">
        <f t="shared" si="495"/>
        <v>0</v>
      </c>
      <c r="AE736">
        <f t="shared" si="496"/>
        <v>0</v>
      </c>
      <c r="AF736">
        <f t="shared" si="497"/>
        <v>0</v>
      </c>
      <c r="AG736">
        <f t="shared" si="498"/>
        <v>0</v>
      </c>
      <c r="AH736">
        <f t="shared" si="499"/>
        <v>0</v>
      </c>
      <c r="AI736">
        <f t="shared" si="500"/>
        <v>0</v>
      </c>
      <c r="AJ736">
        <f t="shared" si="501"/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1</v>
      </c>
      <c r="AW736">
        <v>1</v>
      </c>
      <c r="AZ736">
        <v>1</v>
      </c>
      <c r="BA736">
        <v>1</v>
      </c>
      <c r="BB736">
        <v>1</v>
      </c>
      <c r="BC736">
        <v>1</v>
      </c>
      <c r="BD736" t="s">
        <v>3</v>
      </c>
      <c r="BE736" t="s">
        <v>3</v>
      </c>
      <c r="BF736" t="s">
        <v>3</v>
      </c>
      <c r="BG736" t="s">
        <v>3</v>
      </c>
      <c r="BH736">
        <v>3</v>
      </c>
      <c r="BI736">
        <v>2</v>
      </c>
      <c r="BJ736" t="s">
        <v>31</v>
      </c>
      <c r="BM736">
        <v>500002</v>
      </c>
      <c r="BN736">
        <v>0</v>
      </c>
      <c r="BO736" t="s">
        <v>3</v>
      </c>
      <c r="BP736">
        <v>0</v>
      </c>
      <c r="BQ736">
        <v>12</v>
      </c>
      <c r="BR736">
        <v>0</v>
      </c>
      <c r="BS736">
        <v>1</v>
      </c>
      <c r="BT736">
        <v>1</v>
      </c>
      <c r="BU736">
        <v>1</v>
      </c>
      <c r="BV736">
        <v>1</v>
      </c>
      <c r="BW736">
        <v>1</v>
      </c>
      <c r="BX736">
        <v>1</v>
      </c>
      <c r="BY736" t="s">
        <v>3</v>
      </c>
      <c r="BZ736">
        <v>0</v>
      </c>
      <c r="CA736">
        <v>0</v>
      </c>
      <c r="CE736">
        <v>0</v>
      </c>
      <c r="CF736">
        <v>0</v>
      </c>
      <c r="CG736">
        <v>0</v>
      </c>
      <c r="CM736">
        <v>0</v>
      </c>
      <c r="CN736" t="s">
        <v>3</v>
      </c>
      <c r="CO736">
        <v>0</v>
      </c>
      <c r="CP736">
        <f t="shared" si="502"/>
        <v>0</v>
      </c>
      <c r="CQ736">
        <f t="shared" si="503"/>
        <v>0</v>
      </c>
      <c r="CR736">
        <f t="shared" si="504"/>
        <v>0</v>
      </c>
      <c r="CS736">
        <f t="shared" si="505"/>
        <v>0</v>
      </c>
      <c r="CT736">
        <f t="shared" si="506"/>
        <v>0</v>
      </c>
      <c r="CU736">
        <f t="shared" si="507"/>
        <v>0</v>
      </c>
      <c r="CV736">
        <f t="shared" si="508"/>
        <v>0</v>
      </c>
      <c r="CW736">
        <f t="shared" si="509"/>
        <v>0</v>
      </c>
      <c r="CX736">
        <f t="shared" si="510"/>
        <v>0</v>
      </c>
      <c r="CY736">
        <f t="shared" si="511"/>
        <v>0</v>
      </c>
      <c r="CZ736">
        <f t="shared" si="512"/>
        <v>0</v>
      </c>
      <c r="DC736" t="s">
        <v>3</v>
      </c>
      <c r="DD736" t="s">
        <v>3</v>
      </c>
      <c r="DE736" t="s">
        <v>3</v>
      </c>
      <c r="DF736" t="s">
        <v>3</v>
      </c>
      <c r="DG736" t="s">
        <v>3</v>
      </c>
      <c r="DH736" t="s">
        <v>3</v>
      </c>
      <c r="DI736" t="s">
        <v>3</v>
      </c>
      <c r="DJ736" t="s">
        <v>3</v>
      </c>
      <c r="DK736" t="s">
        <v>3</v>
      </c>
      <c r="DL736" t="s">
        <v>3</v>
      </c>
      <c r="DM736" t="s">
        <v>3</v>
      </c>
      <c r="DN736">
        <v>0</v>
      </c>
      <c r="DO736">
        <v>0</v>
      </c>
      <c r="DP736">
        <v>1</v>
      </c>
      <c r="DQ736">
        <v>1</v>
      </c>
      <c r="DU736">
        <v>1009</v>
      </c>
      <c r="DV736" t="s">
        <v>30</v>
      </c>
      <c r="DW736" t="s">
        <v>30</v>
      </c>
      <c r="DX736">
        <v>1000</v>
      </c>
      <c r="DZ736" t="s">
        <v>3</v>
      </c>
      <c r="EA736" t="s">
        <v>3</v>
      </c>
      <c r="EB736" t="s">
        <v>3</v>
      </c>
      <c r="EC736" t="s">
        <v>3</v>
      </c>
      <c r="EE736">
        <v>29085444</v>
      </c>
      <c r="EF736">
        <v>12</v>
      </c>
      <c r="EG736" t="s">
        <v>32</v>
      </c>
      <c r="EH736">
        <v>0</v>
      </c>
      <c r="EI736" t="s">
        <v>3</v>
      </c>
      <c r="EJ736">
        <v>2</v>
      </c>
      <c r="EK736">
        <v>500002</v>
      </c>
      <c r="EL736" t="s">
        <v>33</v>
      </c>
      <c r="EM736" t="s">
        <v>34</v>
      </c>
      <c r="EO736" t="s">
        <v>3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FQ736">
        <v>0</v>
      </c>
      <c r="FR736">
        <f t="shared" si="513"/>
        <v>0</v>
      </c>
      <c r="FS736">
        <v>0</v>
      </c>
      <c r="FX736">
        <v>0</v>
      </c>
      <c r="FY736">
        <v>0</v>
      </c>
      <c r="GA736" t="s">
        <v>3</v>
      </c>
      <c r="GD736">
        <v>1</v>
      </c>
      <c r="GF736">
        <v>-304821490</v>
      </c>
      <c r="GG736">
        <v>2</v>
      </c>
      <c r="GH736">
        <v>1</v>
      </c>
      <c r="GI736">
        <v>-2</v>
      </c>
      <c r="GJ736">
        <v>0</v>
      </c>
      <c r="GK736">
        <v>0</v>
      </c>
      <c r="GL736">
        <f t="shared" si="514"/>
        <v>0</v>
      </c>
      <c r="GM736">
        <f t="shared" si="515"/>
        <v>0</v>
      </c>
      <c r="GN736">
        <f t="shared" si="516"/>
        <v>0</v>
      </c>
      <c r="GO736">
        <f t="shared" si="517"/>
        <v>0</v>
      </c>
      <c r="GP736">
        <f t="shared" si="518"/>
        <v>0</v>
      </c>
      <c r="GR736">
        <v>0</v>
      </c>
      <c r="GS736">
        <v>3</v>
      </c>
      <c r="GT736">
        <v>0</v>
      </c>
      <c r="GU736" t="s">
        <v>3</v>
      </c>
      <c r="GV736">
        <f t="shared" si="519"/>
        <v>0</v>
      </c>
      <c r="GW736">
        <v>1</v>
      </c>
      <c r="GX736">
        <f t="shared" si="520"/>
        <v>0</v>
      </c>
      <c r="HA736">
        <v>0</v>
      </c>
      <c r="HB736">
        <v>0</v>
      </c>
      <c r="HC736">
        <f t="shared" si="521"/>
        <v>0</v>
      </c>
      <c r="HE736" t="s">
        <v>3</v>
      </c>
      <c r="HF736" t="s">
        <v>3</v>
      </c>
      <c r="IK736">
        <v>0</v>
      </c>
    </row>
    <row r="737" spans="1:245">
      <c r="A737">
        <v>17</v>
      </c>
      <c r="B737">
        <v>0</v>
      </c>
      <c r="C737">
        <f>ROW(SmtRes!A673)</f>
        <v>673</v>
      </c>
      <c r="D737">
        <f>ROW(EtalonRes!A650)</f>
        <v>650</v>
      </c>
      <c r="E737" t="s">
        <v>35</v>
      </c>
      <c r="F737" t="s">
        <v>36</v>
      </c>
      <c r="G737" t="s">
        <v>37</v>
      </c>
      <c r="H737" t="s">
        <v>38</v>
      </c>
      <c r="I737">
        <f>ROUND(27.5/100,9)</f>
        <v>0.27500000000000002</v>
      </c>
      <c r="J737">
        <v>0</v>
      </c>
      <c r="O737">
        <f t="shared" si="482"/>
        <v>830.72</v>
      </c>
      <c r="P737">
        <f t="shared" si="483"/>
        <v>0</v>
      </c>
      <c r="Q737">
        <f t="shared" si="484"/>
        <v>16.68</v>
      </c>
      <c r="R737">
        <f t="shared" si="485"/>
        <v>16.13</v>
      </c>
      <c r="S737">
        <f t="shared" si="486"/>
        <v>814.04</v>
      </c>
      <c r="T737">
        <f t="shared" si="487"/>
        <v>0</v>
      </c>
      <c r="U737">
        <f t="shared" si="488"/>
        <v>3.1322500000000004</v>
      </c>
      <c r="V737">
        <f t="shared" si="489"/>
        <v>3.5750000000000004E-2</v>
      </c>
      <c r="W737">
        <f t="shared" si="490"/>
        <v>0</v>
      </c>
      <c r="X737">
        <f t="shared" si="491"/>
        <v>564.52</v>
      </c>
      <c r="Y737">
        <f t="shared" si="492"/>
        <v>448.29</v>
      </c>
      <c r="AA737">
        <v>36401907</v>
      </c>
      <c r="AB737">
        <f t="shared" si="493"/>
        <v>92.9</v>
      </c>
      <c r="AC737">
        <f t="shared" si="494"/>
        <v>0</v>
      </c>
      <c r="AD737">
        <f t="shared" si="495"/>
        <v>4.0599999999999996</v>
      </c>
      <c r="AE737">
        <f t="shared" si="496"/>
        <v>1.76</v>
      </c>
      <c r="AF737">
        <f t="shared" si="497"/>
        <v>88.84</v>
      </c>
      <c r="AG737">
        <f t="shared" si="498"/>
        <v>0</v>
      </c>
      <c r="AH737">
        <f t="shared" si="499"/>
        <v>11.39</v>
      </c>
      <c r="AI737">
        <f t="shared" si="500"/>
        <v>0.13</v>
      </c>
      <c r="AJ737">
        <f t="shared" si="501"/>
        <v>0</v>
      </c>
      <c r="AK737">
        <v>92.9</v>
      </c>
      <c r="AL737">
        <v>0</v>
      </c>
      <c r="AM737">
        <v>4.0599999999999996</v>
      </c>
      <c r="AN737">
        <v>1.76</v>
      </c>
      <c r="AO737">
        <v>88.84</v>
      </c>
      <c r="AP737">
        <v>0</v>
      </c>
      <c r="AQ737">
        <v>11.39</v>
      </c>
      <c r="AR737">
        <v>0.13</v>
      </c>
      <c r="AS737">
        <v>0</v>
      </c>
      <c r="AT737">
        <v>68</v>
      </c>
      <c r="AU737">
        <v>54</v>
      </c>
      <c r="AV737">
        <v>1</v>
      </c>
      <c r="AW737">
        <v>1</v>
      </c>
      <c r="AZ737">
        <v>1</v>
      </c>
      <c r="BA737">
        <v>33.32</v>
      </c>
      <c r="BB737">
        <v>14.94</v>
      </c>
      <c r="BC737">
        <v>1</v>
      </c>
      <c r="BD737" t="s">
        <v>3</v>
      </c>
      <c r="BE737" t="s">
        <v>3</v>
      </c>
      <c r="BF737" t="s">
        <v>3</v>
      </c>
      <c r="BG737" t="s">
        <v>3</v>
      </c>
      <c r="BH737">
        <v>0</v>
      </c>
      <c r="BI737">
        <v>1</v>
      </c>
      <c r="BJ737" t="s">
        <v>39</v>
      </c>
      <c r="BM737">
        <v>57001</v>
      </c>
      <c r="BN737">
        <v>0</v>
      </c>
      <c r="BO737" t="s">
        <v>36</v>
      </c>
      <c r="BP737">
        <v>1</v>
      </c>
      <c r="BQ737">
        <v>6</v>
      </c>
      <c r="BR737">
        <v>0</v>
      </c>
      <c r="BS737">
        <v>33.32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3</v>
      </c>
      <c r="BZ737">
        <v>80</v>
      </c>
      <c r="CA737">
        <v>68</v>
      </c>
      <c r="CE737">
        <v>0</v>
      </c>
      <c r="CF737">
        <v>0</v>
      </c>
      <c r="CG737">
        <v>0</v>
      </c>
      <c r="CM737">
        <v>0</v>
      </c>
      <c r="CN737" t="s">
        <v>3</v>
      </c>
      <c r="CO737">
        <v>0</v>
      </c>
      <c r="CP737">
        <f t="shared" si="502"/>
        <v>830.71999999999991</v>
      </c>
      <c r="CQ737">
        <f t="shared" si="503"/>
        <v>0</v>
      </c>
      <c r="CR737">
        <f t="shared" si="504"/>
        <v>60.656399999999991</v>
      </c>
      <c r="CS737">
        <f t="shared" si="505"/>
        <v>58.6432</v>
      </c>
      <c r="CT737">
        <f t="shared" si="506"/>
        <v>2960.1487999999999</v>
      </c>
      <c r="CU737">
        <f t="shared" si="507"/>
        <v>0</v>
      </c>
      <c r="CV737">
        <f t="shared" si="508"/>
        <v>11.39</v>
      </c>
      <c r="CW737">
        <f t="shared" si="509"/>
        <v>0.13</v>
      </c>
      <c r="CX737">
        <f t="shared" si="510"/>
        <v>0</v>
      </c>
      <c r="CY737">
        <f t="shared" si="511"/>
        <v>564.51559999999995</v>
      </c>
      <c r="CZ737">
        <f t="shared" si="512"/>
        <v>448.29180000000002</v>
      </c>
      <c r="DC737" t="s">
        <v>3</v>
      </c>
      <c r="DD737" t="s">
        <v>3</v>
      </c>
      <c r="DE737" t="s">
        <v>3</v>
      </c>
      <c r="DF737" t="s">
        <v>3</v>
      </c>
      <c r="DG737" t="s">
        <v>3</v>
      </c>
      <c r="DH737" t="s">
        <v>3</v>
      </c>
      <c r="DI737" t="s">
        <v>3</v>
      </c>
      <c r="DJ737" t="s">
        <v>3</v>
      </c>
      <c r="DK737" t="s">
        <v>3</v>
      </c>
      <c r="DL737" t="s">
        <v>3</v>
      </c>
      <c r="DM737" t="s">
        <v>3</v>
      </c>
      <c r="DN737">
        <v>0</v>
      </c>
      <c r="DO737">
        <v>0</v>
      </c>
      <c r="DP737">
        <v>1</v>
      </c>
      <c r="DQ737">
        <v>1</v>
      </c>
      <c r="DU737">
        <v>1013</v>
      </c>
      <c r="DV737" t="s">
        <v>38</v>
      </c>
      <c r="DW737" t="s">
        <v>38</v>
      </c>
      <c r="DX737">
        <v>1</v>
      </c>
      <c r="DZ737" t="s">
        <v>3</v>
      </c>
      <c r="EA737" t="s">
        <v>3</v>
      </c>
      <c r="EB737" t="s">
        <v>3</v>
      </c>
      <c r="EC737" t="s">
        <v>3</v>
      </c>
      <c r="EE737">
        <v>29085590</v>
      </c>
      <c r="EF737">
        <v>6</v>
      </c>
      <c r="EG737" t="s">
        <v>22</v>
      </c>
      <c r="EH737">
        <v>0</v>
      </c>
      <c r="EI737" t="s">
        <v>3</v>
      </c>
      <c r="EJ737">
        <v>1</v>
      </c>
      <c r="EK737">
        <v>57001</v>
      </c>
      <c r="EL737" t="s">
        <v>23</v>
      </c>
      <c r="EM737" t="s">
        <v>24</v>
      </c>
      <c r="EO737" t="s">
        <v>3</v>
      </c>
      <c r="EQ737">
        <v>0</v>
      </c>
      <c r="ER737">
        <v>92.9</v>
      </c>
      <c r="ES737">
        <v>0</v>
      </c>
      <c r="ET737">
        <v>4.0599999999999996</v>
      </c>
      <c r="EU737">
        <v>1.76</v>
      </c>
      <c r="EV737">
        <v>88.84</v>
      </c>
      <c r="EW737">
        <v>11.39</v>
      </c>
      <c r="EX737">
        <v>0.13</v>
      </c>
      <c r="EY737">
        <v>0</v>
      </c>
      <c r="FQ737">
        <v>0</v>
      </c>
      <c r="FR737">
        <f t="shared" si="513"/>
        <v>0</v>
      </c>
      <c r="FS737">
        <v>0</v>
      </c>
      <c r="FV737" t="s">
        <v>25</v>
      </c>
      <c r="FW737" t="s">
        <v>26</v>
      </c>
      <c r="FX737">
        <v>80</v>
      </c>
      <c r="FY737">
        <v>68</v>
      </c>
      <c r="GA737" t="s">
        <v>3</v>
      </c>
      <c r="GD737">
        <v>1</v>
      </c>
      <c r="GF737">
        <v>-1629810845</v>
      </c>
      <c r="GG737">
        <v>2</v>
      </c>
      <c r="GH737">
        <v>1</v>
      </c>
      <c r="GI737">
        <v>2</v>
      </c>
      <c r="GJ737">
        <v>0</v>
      </c>
      <c r="GK737">
        <v>0</v>
      </c>
      <c r="GL737">
        <f t="shared" si="514"/>
        <v>0</v>
      </c>
      <c r="GM737">
        <f t="shared" si="515"/>
        <v>1843.53</v>
      </c>
      <c r="GN737">
        <f t="shared" si="516"/>
        <v>1843.53</v>
      </c>
      <c r="GO737">
        <f t="shared" si="517"/>
        <v>0</v>
      </c>
      <c r="GP737">
        <f t="shared" si="518"/>
        <v>0</v>
      </c>
      <c r="GR737">
        <v>0</v>
      </c>
      <c r="GS737">
        <v>3</v>
      </c>
      <c r="GT737">
        <v>0</v>
      </c>
      <c r="GU737" t="s">
        <v>3</v>
      </c>
      <c r="GV737">
        <f t="shared" si="519"/>
        <v>0</v>
      </c>
      <c r="GW737">
        <v>1</v>
      </c>
      <c r="GX737">
        <f t="shared" si="520"/>
        <v>0</v>
      </c>
      <c r="HA737">
        <v>0</v>
      </c>
      <c r="HB737">
        <v>0</v>
      </c>
      <c r="HC737">
        <f t="shared" si="521"/>
        <v>0</v>
      </c>
      <c r="HE737" t="s">
        <v>3</v>
      </c>
      <c r="HF737" t="s">
        <v>3</v>
      </c>
      <c r="IK737">
        <v>0</v>
      </c>
    </row>
    <row r="738" spans="1:245">
      <c r="A738">
        <v>18</v>
      </c>
      <c r="B738">
        <v>0</v>
      </c>
      <c r="C738">
        <v>673</v>
      </c>
      <c r="E738" t="s">
        <v>40</v>
      </c>
      <c r="F738" t="s">
        <v>28</v>
      </c>
      <c r="G738" t="s">
        <v>29</v>
      </c>
      <c r="H738" t="s">
        <v>30</v>
      </c>
      <c r="I738">
        <f>I737*J738</f>
        <v>0.12925</v>
      </c>
      <c r="J738">
        <v>0.47</v>
      </c>
      <c r="O738">
        <f t="shared" si="482"/>
        <v>0</v>
      </c>
      <c r="P738">
        <f t="shared" si="483"/>
        <v>0</v>
      </c>
      <c r="Q738">
        <f t="shared" si="484"/>
        <v>0</v>
      </c>
      <c r="R738">
        <f t="shared" si="485"/>
        <v>0</v>
      </c>
      <c r="S738">
        <f t="shared" si="486"/>
        <v>0</v>
      </c>
      <c r="T738">
        <f t="shared" si="487"/>
        <v>0</v>
      </c>
      <c r="U738">
        <f t="shared" si="488"/>
        <v>0</v>
      </c>
      <c r="V738">
        <f t="shared" si="489"/>
        <v>0</v>
      </c>
      <c r="W738">
        <f t="shared" si="490"/>
        <v>0</v>
      </c>
      <c r="X738">
        <f t="shared" si="491"/>
        <v>0</v>
      </c>
      <c r="Y738">
        <f t="shared" si="492"/>
        <v>0</v>
      </c>
      <c r="AA738">
        <v>36401907</v>
      </c>
      <c r="AB738">
        <f t="shared" si="493"/>
        <v>0</v>
      </c>
      <c r="AC738">
        <f t="shared" si="494"/>
        <v>0</v>
      </c>
      <c r="AD738">
        <f t="shared" si="495"/>
        <v>0</v>
      </c>
      <c r="AE738">
        <f t="shared" si="496"/>
        <v>0</v>
      </c>
      <c r="AF738">
        <f t="shared" si="497"/>
        <v>0</v>
      </c>
      <c r="AG738">
        <f t="shared" si="498"/>
        <v>0</v>
      </c>
      <c r="AH738">
        <f t="shared" si="499"/>
        <v>0</v>
      </c>
      <c r="AI738">
        <f t="shared" si="500"/>
        <v>0</v>
      </c>
      <c r="AJ738">
        <f t="shared" si="501"/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1</v>
      </c>
      <c r="AW738">
        <v>1</v>
      </c>
      <c r="AZ738">
        <v>1</v>
      </c>
      <c r="BA738">
        <v>1</v>
      </c>
      <c r="BB738">
        <v>1</v>
      </c>
      <c r="BC738">
        <v>1</v>
      </c>
      <c r="BD738" t="s">
        <v>3</v>
      </c>
      <c r="BE738" t="s">
        <v>3</v>
      </c>
      <c r="BF738" t="s">
        <v>3</v>
      </c>
      <c r="BG738" t="s">
        <v>3</v>
      </c>
      <c r="BH738">
        <v>3</v>
      </c>
      <c r="BI738">
        <v>2</v>
      </c>
      <c r="BJ738" t="s">
        <v>31</v>
      </c>
      <c r="BM738">
        <v>500002</v>
      </c>
      <c r="BN738">
        <v>0</v>
      </c>
      <c r="BO738" t="s">
        <v>3</v>
      </c>
      <c r="BP738">
        <v>0</v>
      </c>
      <c r="BQ738">
        <v>12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1</v>
      </c>
      <c r="BX738">
        <v>1</v>
      </c>
      <c r="BY738" t="s">
        <v>3</v>
      </c>
      <c r="BZ738">
        <v>0</v>
      </c>
      <c r="CA738">
        <v>0</v>
      </c>
      <c r="CE738">
        <v>0</v>
      </c>
      <c r="CF738">
        <v>0</v>
      </c>
      <c r="CG738">
        <v>0</v>
      </c>
      <c r="CM738">
        <v>0</v>
      </c>
      <c r="CN738" t="s">
        <v>3</v>
      </c>
      <c r="CO738">
        <v>0</v>
      </c>
      <c r="CP738">
        <f t="shared" si="502"/>
        <v>0</v>
      </c>
      <c r="CQ738">
        <f t="shared" si="503"/>
        <v>0</v>
      </c>
      <c r="CR738">
        <f t="shared" si="504"/>
        <v>0</v>
      </c>
      <c r="CS738">
        <f t="shared" si="505"/>
        <v>0</v>
      </c>
      <c r="CT738">
        <f t="shared" si="506"/>
        <v>0</v>
      </c>
      <c r="CU738">
        <f t="shared" si="507"/>
        <v>0</v>
      </c>
      <c r="CV738">
        <f t="shared" si="508"/>
        <v>0</v>
      </c>
      <c r="CW738">
        <f t="shared" si="509"/>
        <v>0</v>
      </c>
      <c r="CX738">
        <f t="shared" si="510"/>
        <v>0</v>
      </c>
      <c r="CY738">
        <f t="shared" si="511"/>
        <v>0</v>
      </c>
      <c r="CZ738">
        <f t="shared" si="512"/>
        <v>0</v>
      </c>
      <c r="DC738" t="s">
        <v>3</v>
      </c>
      <c r="DD738" t="s">
        <v>3</v>
      </c>
      <c r="DE738" t="s">
        <v>3</v>
      </c>
      <c r="DF738" t="s">
        <v>3</v>
      </c>
      <c r="DG738" t="s">
        <v>3</v>
      </c>
      <c r="DH738" t="s">
        <v>3</v>
      </c>
      <c r="DI738" t="s">
        <v>3</v>
      </c>
      <c r="DJ738" t="s">
        <v>3</v>
      </c>
      <c r="DK738" t="s">
        <v>3</v>
      </c>
      <c r="DL738" t="s">
        <v>3</v>
      </c>
      <c r="DM738" t="s">
        <v>3</v>
      </c>
      <c r="DN738">
        <v>0</v>
      </c>
      <c r="DO738">
        <v>0</v>
      </c>
      <c r="DP738">
        <v>1</v>
      </c>
      <c r="DQ738">
        <v>1</v>
      </c>
      <c r="DU738">
        <v>1009</v>
      </c>
      <c r="DV738" t="s">
        <v>30</v>
      </c>
      <c r="DW738" t="s">
        <v>30</v>
      </c>
      <c r="DX738">
        <v>1000</v>
      </c>
      <c r="DZ738" t="s">
        <v>3</v>
      </c>
      <c r="EA738" t="s">
        <v>3</v>
      </c>
      <c r="EB738" t="s">
        <v>3</v>
      </c>
      <c r="EC738" t="s">
        <v>3</v>
      </c>
      <c r="EE738">
        <v>29085444</v>
      </c>
      <c r="EF738">
        <v>12</v>
      </c>
      <c r="EG738" t="s">
        <v>32</v>
      </c>
      <c r="EH738">
        <v>0</v>
      </c>
      <c r="EI738" t="s">
        <v>3</v>
      </c>
      <c r="EJ738">
        <v>2</v>
      </c>
      <c r="EK738">
        <v>500002</v>
      </c>
      <c r="EL738" t="s">
        <v>33</v>
      </c>
      <c r="EM738" t="s">
        <v>34</v>
      </c>
      <c r="EO738" t="s">
        <v>3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FQ738">
        <v>0</v>
      </c>
      <c r="FR738">
        <f t="shared" si="513"/>
        <v>0</v>
      </c>
      <c r="FS738">
        <v>0</v>
      </c>
      <c r="FX738">
        <v>0</v>
      </c>
      <c r="FY738">
        <v>0</v>
      </c>
      <c r="GA738" t="s">
        <v>3</v>
      </c>
      <c r="GD738">
        <v>1</v>
      </c>
      <c r="GF738">
        <v>-304821490</v>
      </c>
      <c r="GG738">
        <v>2</v>
      </c>
      <c r="GH738">
        <v>1</v>
      </c>
      <c r="GI738">
        <v>-2</v>
      </c>
      <c r="GJ738">
        <v>0</v>
      </c>
      <c r="GK738">
        <v>0</v>
      </c>
      <c r="GL738">
        <f t="shared" si="514"/>
        <v>0</v>
      </c>
      <c r="GM738">
        <f t="shared" si="515"/>
        <v>0</v>
      </c>
      <c r="GN738">
        <f t="shared" si="516"/>
        <v>0</v>
      </c>
      <c r="GO738">
        <f t="shared" si="517"/>
        <v>0</v>
      </c>
      <c r="GP738">
        <f t="shared" si="518"/>
        <v>0</v>
      </c>
      <c r="GR738">
        <v>0</v>
      </c>
      <c r="GS738">
        <v>0</v>
      </c>
      <c r="GT738">
        <v>0</v>
      </c>
      <c r="GU738" t="s">
        <v>3</v>
      </c>
      <c r="GV738">
        <f t="shared" si="519"/>
        <v>0</v>
      </c>
      <c r="GW738">
        <v>1</v>
      </c>
      <c r="GX738">
        <f t="shared" si="520"/>
        <v>0</v>
      </c>
      <c r="HA738">
        <v>0</v>
      </c>
      <c r="HB738">
        <v>0</v>
      </c>
      <c r="HC738">
        <f t="shared" si="521"/>
        <v>0</v>
      </c>
      <c r="HE738" t="s">
        <v>3</v>
      </c>
      <c r="HF738" t="s">
        <v>3</v>
      </c>
      <c r="IK738">
        <v>0</v>
      </c>
    </row>
    <row r="739" spans="1:245">
      <c r="A739">
        <v>17</v>
      </c>
      <c r="B739">
        <v>0</v>
      </c>
      <c r="C739">
        <f>ROW(SmtRes!A675)</f>
        <v>675</v>
      </c>
      <c r="D739">
        <f>ROW(EtalonRes!A652)</f>
        <v>652</v>
      </c>
      <c r="E739" t="s">
        <v>41</v>
      </c>
      <c r="F739" t="s">
        <v>50</v>
      </c>
      <c r="G739" t="s">
        <v>51</v>
      </c>
      <c r="H739" t="s">
        <v>52</v>
      </c>
      <c r="I739">
        <f>ROUND(21.3/100,9)</f>
        <v>0.21299999999999999</v>
      </c>
      <c r="J739">
        <v>0</v>
      </c>
      <c r="O739">
        <f t="shared" si="482"/>
        <v>208.73</v>
      </c>
      <c r="P739">
        <f t="shared" si="483"/>
        <v>0</v>
      </c>
      <c r="Q739">
        <f t="shared" si="484"/>
        <v>0</v>
      </c>
      <c r="R739">
        <f t="shared" si="485"/>
        <v>0</v>
      </c>
      <c r="S739">
        <f t="shared" si="486"/>
        <v>208.73</v>
      </c>
      <c r="T739">
        <f t="shared" si="487"/>
        <v>0</v>
      </c>
      <c r="U739">
        <f t="shared" si="488"/>
        <v>0.80301</v>
      </c>
      <c r="V739">
        <f t="shared" si="489"/>
        <v>0</v>
      </c>
      <c r="W739">
        <f t="shared" si="490"/>
        <v>0</v>
      </c>
      <c r="X739">
        <f t="shared" si="491"/>
        <v>141.94</v>
      </c>
      <c r="Y739">
        <f t="shared" si="492"/>
        <v>112.71</v>
      </c>
      <c r="AA739">
        <v>36401907</v>
      </c>
      <c r="AB739">
        <f t="shared" si="493"/>
        <v>29.41</v>
      </c>
      <c r="AC739">
        <f t="shared" si="494"/>
        <v>0</v>
      </c>
      <c r="AD739">
        <f t="shared" si="495"/>
        <v>0</v>
      </c>
      <c r="AE739">
        <f t="shared" si="496"/>
        <v>0</v>
      </c>
      <c r="AF739">
        <f t="shared" si="497"/>
        <v>29.41</v>
      </c>
      <c r="AG739">
        <f t="shared" si="498"/>
        <v>0</v>
      </c>
      <c r="AH739">
        <f t="shared" si="499"/>
        <v>3.77</v>
      </c>
      <c r="AI739">
        <f t="shared" si="500"/>
        <v>0</v>
      </c>
      <c r="AJ739">
        <f t="shared" si="501"/>
        <v>0</v>
      </c>
      <c r="AK739">
        <v>29.41</v>
      </c>
      <c r="AL739">
        <v>0</v>
      </c>
      <c r="AM739">
        <v>0</v>
      </c>
      <c r="AN739">
        <v>0</v>
      </c>
      <c r="AO739">
        <v>29.41</v>
      </c>
      <c r="AP739">
        <v>0</v>
      </c>
      <c r="AQ739">
        <v>3.77</v>
      </c>
      <c r="AR739">
        <v>0</v>
      </c>
      <c r="AS739">
        <v>0</v>
      </c>
      <c r="AT739">
        <v>68</v>
      </c>
      <c r="AU739">
        <v>54</v>
      </c>
      <c r="AV739">
        <v>1</v>
      </c>
      <c r="AW739">
        <v>1</v>
      </c>
      <c r="AZ739">
        <v>1</v>
      </c>
      <c r="BA739">
        <v>33.32</v>
      </c>
      <c r="BB739">
        <v>1</v>
      </c>
      <c r="BC739">
        <v>1</v>
      </c>
      <c r="BD739" t="s">
        <v>3</v>
      </c>
      <c r="BE739" t="s">
        <v>3</v>
      </c>
      <c r="BF739" t="s">
        <v>3</v>
      </c>
      <c r="BG739" t="s">
        <v>3</v>
      </c>
      <c r="BH739">
        <v>0</v>
      </c>
      <c r="BI739">
        <v>1</v>
      </c>
      <c r="BJ739" t="s">
        <v>53</v>
      </c>
      <c r="BM739">
        <v>57001</v>
      </c>
      <c r="BN739">
        <v>0</v>
      </c>
      <c r="BO739" t="s">
        <v>50</v>
      </c>
      <c r="BP739">
        <v>1</v>
      </c>
      <c r="BQ739">
        <v>6</v>
      </c>
      <c r="BR739">
        <v>0</v>
      </c>
      <c r="BS739">
        <v>33.32</v>
      </c>
      <c r="BT739">
        <v>1</v>
      </c>
      <c r="BU739">
        <v>1</v>
      </c>
      <c r="BV739">
        <v>1</v>
      </c>
      <c r="BW739">
        <v>1</v>
      </c>
      <c r="BX739">
        <v>1</v>
      </c>
      <c r="BY739" t="s">
        <v>3</v>
      </c>
      <c r="BZ739">
        <v>80</v>
      </c>
      <c r="CA739">
        <v>68</v>
      </c>
      <c r="CE739">
        <v>0</v>
      </c>
      <c r="CF739">
        <v>0</v>
      </c>
      <c r="CG739">
        <v>0</v>
      </c>
      <c r="CM739">
        <v>0</v>
      </c>
      <c r="CN739" t="s">
        <v>3</v>
      </c>
      <c r="CO739">
        <v>0</v>
      </c>
      <c r="CP739">
        <f t="shared" si="502"/>
        <v>208.73</v>
      </c>
      <c r="CQ739">
        <f t="shared" si="503"/>
        <v>0</v>
      </c>
      <c r="CR739">
        <f t="shared" si="504"/>
        <v>0</v>
      </c>
      <c r="CS739">
        <f t="shared" si="505"/>
        <v>0</v>
      </c>
      <c r="CT739">
        <f t="shared" si="506"/>
        <v>979.94119999999998</v>
      </c>
      <c r="CU739">
        <f t="shared" si="507"/>
        <v>0</v>
      </c>
      <c r="CV739">
        <f t="shared" si="508"/>
        <v>3.77</v>
      </c>
      <c r="CW739">
        <f t="shared" si="509"/>
        <v>0</v>
      </c>
      <c r="CX739">
        <f t="shared" si="510"/>
        <v>0</v>
      </c>
      <c r="CY739">
        <f t="shared" si="511"/>
        <v>141.93639999999999</v>
      </c>
      <c r="CZ739">
        <f t="shared" si="512"/>
        <v>112.71420000000001</v>
      </c>
      <c r="DC739" t="s">
        <v>3</v>
      </c>
      <c r="DD739" t="s">
        <v>3</v>
      </c>
      <c r="DE739" t="s">
        <v>3</v>
      </c>
      <c r="DF739" t="s">
        <v>3</v>
      </c>
      <c r="DG739" t="s">
        <v>3</v>
      </c>
      <c r="DH739" t="s">
        <v>3</v>
      </c>
      <c r="DI739" t="s">
        <v>3</v>
      </c>
      <c r="DJ739" t="s">
        <v>3</v>
      </c>
      <c r="DK739" t="s">
        <v>3</v>
      </c>
      <c r="DL739" t="s">
        <v>3</v>
      </c>
      <c r="DM739" t="s">
        <v>3</v>
      </c>
      <c r="DN739">
        <v>0</v>
      </c>
      <c r="DO739">
        <v>0</v>
      </c>
      <c r="DP739">
        <v>1</v>
      </c>
      <c r="DQ739">
        <v>1</v>
      </c>
      <c r="DU739">
        <v>1013</v>
      </c>
      <c r="DV739" t="s">
        <v>52</v>
      </c>
      <c r="DW739" t="s">
        <v>52</v>
      </c>
      <c r="DX739">
        <v>1</v>
      </c>
      <c r="DZ739" t="s">
        <v>3</v>
      </c>
      <c r="EA739" t="s">
        <v>3</v>
      </c>
      <c r="EB739" t="s">
        <v>3</v>
      </c>
      <c r="EC739" t="s">
        <v>3</v>
      </c>
      <c r="EE739">
        <v>29085590</v>
      </c>
      <c r="EF739">
        <v>6</v>
      </c>
      <c r="EG739" t="s">
        <v>22</v>
      </c>
      <c r="EH739">
        <v>0</v>
      </c>
      <c r="EI739" t="s">
        <v>3</v>
      </c>
      <c r="EJ739">
        <v>1</v>
      </c>
      <c r="EK739">
        <v>57001</v>
      </c>
      <c r="EL739" t="s">
        <v>23</v>
      </c>
      <c r="EM739" t="s">
        <v>24</v>
      </c>
      <c r="EO739" t="s">
        <v>3</v>
      </c>
      <c r="EQ739">
        <v>0</v>
      </c>
      <c r="ER739">
        <v>29.41</v>
      </c>
      <c r="ES739">
        <v>0</v>
      </c>
      <c r="ET739">
        <v>0</v>
      </c>
      <c r="EU739">
        <v>0</v>
      </c>
      <c r="EV739">
        <v>29.41</v>
      </c>
      <c r="EW739">
        <v>3.77</v>
      </c>
      <c r="EX739">
        <v>0</v>
      </c>
      <c r="EY739">
        <v>0</v>
      </c>
      <c r="FQ739">
        <v>0</v>
      </c>
      <c r="FR739">
        <f t="shared" si="513"/>
        <v>0</v>
      </c>
      <c r="FS739">
        <v>0</v>
      </c>
      <c r="FV739" t="s">
        <v>25</v>
      </c>
      <c r="FW739" t="s">
        <v>26</v>
      </c>
      <c r="FX739">
        <v>80</v>
      </c>
      <c r="FY739">
        <v>68</v>
      </c>
      <c r="GA739" t="s">
        <v>3</v>
      </c>
      <c r="GD739">
        <v>1</v>
      </c>
      <c r="GF739">
        <v>1266291680</v>
      </c>
      <c r="GG739">
        <v>2</v>
      </c>
      <c r="GH739">
        <v>1</v>
      </c>
      <c r="GI739">
        <v>2</v>
      </c>
      <c r="GJ739">
        <v>0</v>
      </c>
      <c r="GK739">
        <v>0</v>
      </c>
      <c r="GL739">
        <f t="shared" si="514"/>
        <v>0</v>
      </c>
      <c r="GM739">
        <f t="shared" si="515"/>
        <v>463.38</v>
      </c>
      <c r="GN739">
        <f t="shared" si="516"/>
        <v>463.38</v>
      </c>
      <c r="GO739">
        <f t="shared" si="517"/>
        <v>0</v>
      </c>
      <c r="GP739">
        <f t="shared" si="518"/>
        <v>0</v>
      </c>
      <c r="GR739">
        <v>0</v>
      </c>
      <c r="GS739">
        <v>3</v>
      </c>
      <c r="GT739">
        <v>0</v>
      </c>
      <c r="GU739" t="s">
        <v>3</v>
      </c>
      <c r="GV739">
        <f t="shared" si="519"/>
        <v>0</v>
      </c>
      <c r="GW739">
        <v>1</v>
      </c>
      <c r="GX739">
        <f t="shared" si="520"/>
        <v>0</v>
      </c>
      <c r="HA739">
        <v>0</v>
      </c>
      <c r="HB739">
        <v>0</v>
      </c>
      <c r="HC739">
        <f t="shared" si="521"/>
        <v>0</v>
      </c>
      <c r="HE739" t="s">
        <v>3</v>
      </c>
      <c r="HF739" t="s">
        <v>3</v>
      </c>
      <c r="IK739">
        <v>0</v>
      </c>
    </row>
    <row r="740" spans="1:245">
      <c r="A740">
        <v>18</v>
      </c>
      <c r="B740">
        <v>0</v>
      </c>
      <c r="C740">
        <v>675</v>
      </c>
      <c r="E740" t="s">
        <v>48</v>
      </c>
      <c r="F740" t="s">
        <v>28</v>
      </c>
      <c r="G740" t="s">
        <v>29</v>
      </c>
      <c r="H740" t="s">
        <v>30</v>
      </c>
      <c r="I740">
        <f>I739*J740</f>
        <v>2.3429999999999999E-2</v>
      </c>
      <c r="J740">
        <v>0.11</v>
      </c>
      <c r="O740">
        <f t="shared" si="482"/>
        <v>0</v>
      </c>
      <c r="P740">
        <f t="shared" si="483"/>
        <v>0</v>
      </c>
      <c r="Q740">
        <f t="shared" si="484"/>
        <v>0</v>
      </c>
      <c r="R740">
        <f t="shared" si="485"/>
        <v>0</v>
      </c>
      <c r="S740">
        <f t="shared" si="486"/>
        <v>0</v>
      </c>
      <c r="T740">
        <f t="shared" si="487"/>
        <v>0</v>
      </c>
      <c r="U740">
        <f t="shared" si="488"/>
        <v>0</v>
      </c>
      <c r="V740">
        <f t="shared" si="489"/>
        <v>0</v>
      </c>
      <c r="W740">
        <f t="shared" si="490"/>
        <v>0</v>
      </c>
      <c r="X740">
        <f t="shared" si="491"/>
        <v>0</v>
      </c>
      <c r="Y740">
        <f t="shared" si="492"/>
        <v>0</v>
      </c>
      <c r="AA740">
        <v>36401907</v>
      </c>
      <c r="AB740">
        <f t="shared" si="493"/>
        <v>0</v>
      </c>
      <c r="AC740">
        <f t="shared" si="494"/>
        <v>0</v>
      </c>
      <c r="AD740">
        <f t="shared" si="495"/>
        <v>0</v>
      </c>
      <c r="AE740">
        <f t="shared" si="496"/>
        <v>0</v>
      </c>
      <c r="AF740">
        <f t="shared" si="497"/>
        <v>0</v>
      </c>
      <c r="AG740">
        <f t="shared" si="498"/>
        <v>0</v>
      </c>
      <c r="AH740">
        <f t="shared" si="499"/>
        <v>0</v>
      </c>
      <c r="AI740">
        <f t="shared" si="500"/>
        <v>0</v>
      </c>
      <c r="AJ740">
        <f t="shared" si="501"/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1</v>
      </c>
      <c r="AW740">
        <v>1</v>
      </c>
      <c r="AZ740">
        <v>1</v>
      </c>
      <c r="BA740">
        <v>1</v>
      </c>
      <c r="BB740">
        <v>1</v>
      </c>
      <c r="BC740">
        <v>1</v>
      </c>
      <c r="BD740" t="s">
        <v>3</v>
      </c>
      <c r="BE740" t="s">
        <v>3</v>
      </c>
      <c r="BF740" t="s">
        <v>3</v>
      </c>
      <c r="BG740" t="s">
        <v>3</v>
      </c>
      <c r="BH740">
        <v>3</v>
      </c>
      <c r="BI740">
        <v>2</v>
      </c>
      <c r="BJ740" t="s">
        <v>31</v>
      </c>
      <c r="BM740">
        <v>500002</v>
      </c>
      <c r="BN740">
        <v>0</v>
      </c>
      <c r="BO740" t="s">
        <v>3</v>
      </c>
      <c r="BP740">
        <v>0</v>
      </c>
      <c r="BQ740">
        <v>12</v>
      </c>
      <c r="BR740">
        <v>0</v>
      </c>
      <c r="BS740">
        <v>1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3</v>
      </c>
      <c r="BZ740">
        <v>0</v>
      </c>
      <c r="CA740">
        <v>0</v>
      </c>
      <c r="CE740">
        <v>0</v>
      </c>
      <c r="CF740">
        <v>0</v>
      </c>
      <c r="CG740">
        <v>0</v>
      </c>
      <c r="CM740">
        <v>0</v>
      </c>
      <c r="CN740" t="s">
        <v>3</v>
      </c>
      <c r="CO740">
        <v>0</v>
      </c>
      <c r="CP740">
        <f t="shared" si="502"/>
        <v>0</v>
      </c>
      <c r="CQ740">
        <f t="shared" si="503"/>
        <v>0</v>
      </c>
      <c r="CR740">
        <f t="shared" si="504"/>
        <v>0</v>
      </c>
      <c r="CS740">
        <f t="shared" si="505"/>
        <v>0</v>
      </c>
      <c r="CT740">
        <f t="shared" si="506"/>
        <v>0</v>
      </c>
      <c r="CU740">
        <f t="shared" si="507"/>
        <v>0</v>
      </c>
      <c r="CV740">
        <f t="shared" si="508"/>
        <v>0</v>
      </c>
      <c r="CW740">
        <f t="shared" si="509"/>
        <v>0</v>
      </c>
      <c r="CX740">
        <f t="shared" si="510"/>
        <v>0</v>
      </c>
      <c r="CY740">
        <f t="shared" si="511"/>
        <v>0</v>
      </c>
      <c r="CZ740">
        <f t="shared" si="512"/>
        <v>0</v>
      </c>
      <c r="DC740" t="s">
        <v>3</v>
      </c>
      <c r="DD740" t="s">
        <v>3</v>
      </c>
      <c r="DE740" t="s">
        <v>3</v>
      </c>
      <c r="DF740" t="s">
        <v>3</v>
      </c>
      <c r="DG740" t="s">
        <v>3</v>
      </c>
      <c r="DH740" t="s">
        <v>3</v>
      </c>
      <c r="DI740" t="s">
        <v>3</v>
      </c>
      <c r="DJ740" t="s">
        <v>3</v>
      </c>
      <c r="DK740" t="s">
        <v>3</v>
      </c>
      <c r="DL740" t="s">
        <v>3</v>
      </c>
      <c r="DM740" t="s">
        <v>3</v>
      </c>
      <c r="DN740">
        <v>0</v>
      </c>
      <c r="DO740">
        <v>0</v>
      </c>
      <c r="DP740">
        <v>1</v>
      </c>
      <c r="DQ740">
        <v>1</v>
      </c>
      <c r="DU740">
        <v>1009</v>
      </c>
      <c r="DV740" t="s">
        <v>30</v>
      </c>
      <c r="DW740" t="s">
        <v>30</v>
      </c>
      <c r="DX740">
        <v>1000</v>
      </c>
      <c r="DZ740" t="s">
        <v>3</v>
      </c>
      <c r="EA740" t="s">
        <v>3</v>
      </c>
      <c r="EB740" t="s">
        <v>3</v>
      </c>
      <c r="EC740" t="s">
        <v>3</v>
      </c>
      <c r="EE740">
        <v>29085444</v>
      </c>
      <c r="EF740">
        <v>12</v>
      </c>
      <c r="EG740" t="s">
        <v>32</v>
      </c>
      <c r="EH740">
        <v>0</v>
      </c>
      <c r="EI740" t="s">
        <v>3</v>
      </c>
      <c r="EJ740">
        <v>2</v>
      </c>
      <c r="EK740">
        <v>500002</v>
      </c>
      <c r="EL740" t="s">
        <v>33</v>
      </c>
      <c r="EM740" t="s">
        <v>34</v>
      </c>
      <c r="EO740" t="s">
        <v>3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FQ740">
        <v>0</v>
      </c>
      <c r="FR740">
        <f t="shared" si="513"/>
        <v>0</v>
      </c>
      <c r="FS740">
        <v>0</v>
      </c>
      <c r="FX740">
        <v>0</v>
      </c>
      <c r="FY740">
        <v>0</v>
      </c>
      <c r="GA740" t="s">
        <v>3</v>
      </c>
      <c r="GD740">
        <v>1</v>
      </c>
      <c r="GF740">
        <v>-304821490</v>
      </c>
      <c r="GG740">
        <v>2</v>
      </c>
      <c r="GH740">
        <v>1</v>
      </c>
      <c r="GI740">
        <v>-2</v>
      </c>
      <c r="GJ740">
        <v>0</v>
      </c>
      <c r="GK740">
        <v>0</v>
      </c>
      <c r="GL740">
        <f t="shared" si="514"/>
        <v>0</v>
      </c>
      <c r="GM740">
        <f t="shared" si="515"/>
        <v>0</v>
      </c>
      <c r="GN740">
        <f t="shared" si="516"/>
        <v>0</v>
      </c>
      <c r="GO740">
        <f t="shared" si="517"/>
        <v>0</v>
      </c>
      <c r="GP740">
        <f t="shared" si="518"/>
        <v>0</v>
      </c>
      <c r="GR740">
        <v>0</v>
      </c>
      <c r="GS740">
        <v>0</v>
      </c>
      <c r="GT740">
        <v>0</v>
      </c>
      <c r="GU740" t="s">
        <v>3</v>
      </c>
      <c r="GV740">
        <f t="shared" si="519"/>
        <v>0</v>
      </c>
      <c r="GW740">
        <v>1</v>
      </c>
      <c r="GX740">
        <f t="shared" si="520"/>
        <v>0</v>
      </c>
      <c r="HA740">
        <v>0</v>
      </c>
      <c r="HB740">
        <v>0</v>
      </c>
      <c r="HC740">
        <f t="shared" si="521"/>
        <v>0</v>
      </c>
      <c r="HE740" t="s">
        <v>3</v>
      </c>
      <c r="HF740" t="s">
        <v>3</v>
      </c>
      <c r="IK740">
        <v>0</v>
      </c>
    </row>
    <row r="741" spans="1:245">
      <c r="A741">
        <v>17</v>
      </c>
      <c r="B741">
        <v>0</v>
      </c>
      <c r="C741">
        <f>ROW(SmtRes!A676)</f>
        <v>676</v>
      </c>
      <c r="D741">
        <f>ROW(EtalonRes!A653)</f>
        <v>653</v>
      </c>
      <c r="E741" t="s">
        <v>49</v>
      </c>
      <c r="F741" t="s">
        <v>56</v>
      </c>
      <c r="G741" t="s">
        <v>57</v>
      </c>
      <c r="H741" t="s">
        <v>58</v>
      </c>
      <c r="I741">
        <f>ROUND(4/100,9)</f>
        <v>0.04</v>
      </c>
      <c r="J741">
        <v>0</v>
      </c>
      <c r="O741">
        <f t="shared" si="482"/>
        <v>60.71</v>
      </c>
      <c r="P741">
        <f t="shared" si="483"/>
        <v>0</v>
      </c>
      <c r="Q741">
        <f t="shared" si="484"/>
        <v>0</v>
      </c>
      <c r="R741">
        <f t="shared" si="485"/>
        <v>0</v>
      </c>
      <c r="S741">
        <f t="shared" si="486"/>
        <v>60.71</v>
      </c>
      <c r="T741">
        <f t="shared" si="487"/>
        <v>0</v>
      </c>
      <c r="U741">
        <f t="shared" si="488"/>
        <v>0.2336</v>
      </c>
      <c r="V741">
        <f t="shared" si="489"/>
        <v>0</v>
      </c>
      <c r="W741">
        <f t="shared" si="490"/>
        <v>0</v>
      </c>
      <c r="X741">
        <f t="shared" si="491"/>
        <v>43.71</v>
      </c>
      <c r="Y741">
        <f t="shared" si="492"/>
        <v>31.57</v>
      </c>
      <c r="AA741">
        <v>36401907</v>
      </c>
      <c r="AB741">
        <f t="shared" si="493"/>
        <v>45.55</v>
      </c>
      <c r="AC741">
        <f t="shared" si="494"/>
        <v>0</v>
      </c>
      <c r="AD741">
        <f t="shared" si="495"/>
        <v>0</v>
      </c>
      <c r="AE741">
        <f t="shared" si="496"/>
        <v>0</v>
      </c>
      <c r="AF741">
        <f t="shared" si="497"/>
        <v>45.55</v>
      </c>
      <c r="AG741">
        <f t="shared" si="498"/>
        <v>0</v>
      </c>
      <c r="AH741">
        <f t="shared" si="499"/>
        <v>5.84</v>
      </c>
      <c r="AI741">
        <f t="shared" si="500"/>
        <v>0</v>
      </c>
      <c r="AJ741">
        <f t="shared" si="501"/>
        <v>0</v>
      </c>
      <c r="AK741">
        <v>45.55</v>
      </c>
      <c r="AL741">
        <v>0</v>
      </c>
      <c r="AM741">
        <v>0</v>
      </c>
      <c r="AN741">
        <v>0</v>
      </c>
      <c r="AO741">
        <v>45.55</v>
      </c>
      <c r="AP741">
        <v>0</v>
      </c>
      <c r="AQ741">
        <v>5.84</v>
      </c>
      <c r="AR741">
        <v>0</v>
      </c>
      <c r="AS741">
        <v>0</v>
      </c>
      <c r="AT741">
        <v>72</v>
      </c>
      <c r="AU741">
        <v>52</v>
      </c>
      <c r="AV741">
        <v>1</v>
      </c>
      <c r="AW741">
        <v>1</v>
      </c>
      <c r="AZ741">
        <v>1</v>
      </c>
      <c r="BA741">
        <v>33.32</v>
      </c>
      <c r="BB741">
        <v>1</v>
      </c>
      <c r="BC741">
        <v>1</v>
      </c>
      <c r="BD741" t="s">
        <v>3</v>
      </c>
      <c r="BE741" t="s">
        <v>3</v>
      </c>
      <c r="BF741" t="s">
        <v>3</v>
      </c>
      <c r="BG741" t="s">
        <v>3</v>
      </c>
      <c r="BH741">
        <v>0</v>
      </c>
      <c r="BI741">
        <v>1</v>
      </c>
      <c r="BJ741" t="s">
        <v>59</v>
      </c>
      <c r="BM741">
        <v>67001</v>
      </c>
      <c r="BN741">
        <v>0</v>
      </c>
      <c r="BO741" t="s">
        <v>56</v>
      </c>
      <c r="BP741">
        <v>1</v>
      </c>
      <c r="BQ741">
        <v>6</v>
      </c>
      <c r="BR741">
        <v>0</v>
      </c>
      <c r="BS741">
        <v>33.32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3</v>
      </c>
      <c r="BZ741">
        <v>85</v>
      </c>
      <c r="CA741">
        <v>65</v>
      </c>
      <c r="CE741">
        <v>0</v>
      </c>
      <c r="CF741">
        <v>0</v>
      </c>
      <c r="CG741">
        <v>0</v>
      </c>
      <c r="CM741">
        <v>0</v>
      </c>
      <c r="CN741" t="s">
        <v>3</v>
      </c>
      <c r="CO741">
        <v>0</v>
      </c>
      <c r="CP741">
        <f t="shared" si="502"/>
        <v>60.71</v>
      </c>
      <c r="CQ741">
        <f t="shared" si="503"/>
        <v>0</v>
      </c>
      <c r="CR741">
        <f t="shared" si="504"/>
        <v>0</v>
      </c>
      <c r="CS741">
        <f t="shared" si="505"/>
        <v>0</v>
      </c>
      <c r="CT741">
        <f t="shared" si="506"/>
        <v>1517.7259999999999</v>
      </c>
      <c r="CU741">
        <f t="shared" si="507"/>
        <v>0</v>
      </c>
      <c r="CV741">
        <f t="shared" si="508"/>
        <v>5.84</v>
      </c>
      <c r="CW741">
        <f t="shared" si="509"/>
        <v>0</v>
      </c>
      <c r="CX741">
        <f t="shared" si="510"/>
        <v>0</v>
      </c>
      <c r="CY741">
        <f t="shared" si="511"/>
        <v>43.711199999999998</v>
      </c>
      <c r="CZ741">
        <f t="shared" si="512"/>
        <v>31.569200000000002</v>
      </c>
      <c r="DC741" t="s">
        <v>3</v>
      </c>
      <c r="DD741" t="s">
        <v>3</v>
      </c>
      <c r="DE741" t="s">
        <v>3</v>
      </c>
      <c r="DF741" t="s">
        <v>3</v>
      </c>
      <c r="DG741" t="s">
        <v>3</v>
      </c>
      <c r="DH741" t="s">
        <v>3</v>
      </c>
      <c r="DI741" t="s">
        <v>3</v>
      </c>
      <c r="DJ741" t="s">
        <v>3</v>
      </c>
      <c r="DK741" t="s">
        <v>3</v>
      </c>
      <c r="DL741" t="s">
        <v>3</v>
      </c>
      <c r="DM741" t="s">
        <v>3</v>
      </c>
      <c r="DN741">
        <v>0</v>
      </c>
      <c r="DO741">
        <v>0</v>
      </c>
      <c r="DP741">
        <v>1</v>
      </c>
      <c r="DQ741">
        <v>1</v>
      </c>
      <c r="DU741">
        <v>1010</v>
      </c>
      <c r="DV741" t="s">
        <v>58</v>
      </c>
      <c r="DW741" t="s">
        <v>58</v>
      </c>
      <c r="DX741">
        <v>100</v>
      </c>
      <c r="DZ741" t="s">
        <v>3</v>
      </c>
      <c r="EA741" t="s">
        <v>3</v>
      </c>
      <c r="EB741" t="s">
        <v>3</v>
      </c>
      <c r="EC741" t="s">
        <v>3</v>
      </c>
      <c r="EE741">
        <v>29085636</v>
      </c>
      <c r="EF741">
        <v>6</v>
      </c>
      <c r="EG741" t="s">
        <v>22</v>
      </c>
      <c r="EH741">
        <v>0</v>
      </c>
      <c r="EI741" t="s">
        <v>3</v>
      </c>
      <c r="EJ741">
        <v>1</v>
      </c>
      <c r="EK741">
        <v>67001</v>
      </c>
      <c r="EL741" t="s">
        <v>60</v>
      </c>
      <c r="EM741" t="s">
        <v>61</v>
      </c>
      <c r="EO741" t="s">
        <v>3</v>
      </c>
      <c r="EQ741">
        <v>0</v>
      </c>
      <c r="ER741">
        <v>45.55</v>
      </c>
      <c r="ES741">
        <v>0</v>
      </c>
      <c r="ET741">
        <v>0</v>
      </c>
      <c r="EU741">
        <v>0</v>
      </c>
      <c r="EV741">
        <v>45.55</v>
      </c>
      <c r="EW741">
        <v>5.84</v>
      </c>
      <c r="EX741">
        <v>0</v>
      </c>
      <c r="EY741">
        <v>0</v>
      </c>
      <c r="FQ741">
        <v>0</v>
      </c>
      <c r="FR741">
        <f t="shared" si="513"/>
        <v>0</v>
      </c>
      <c r="FS741">
        <v>0</v>
      </c>
      <c r="FV741" t="s">
        <v>25</v>
      </c>
      <c r="FW741" t="s">
        <v>26</v>
      </c>
      <c r="FX741">
        <v>85</v>
      </c>
      <c r="FY741">
        <v>65</v>
      </c>
      <c r="GA741" t="s">
        <v>3</v>
      </c>
      <c r="GD741">
        <v>1</v>
      </c>
      <c r="GF741">
        <v>-1255865036</v>
      </c>
      <c r="GG741">
        <v>2</v>
      </c>
      <c r="GH741">
        <v>1</v>
      </c>
      <c r="GI741">
        <v>2</v>
      </c>
      <c r="GJ741">
        <v>0</v>
      </c>
      <c r="GK741">
        <v>0</v>
      </c>
      <c r="GL741">
        <f t="shared" si="514"/>
        <v>0</v>
      </c>
      <c r="GM741">
        <f t="shared" si="515"/>
        <v>135.99</v>
      </c>
      <c r="GN741">
        <f t="shared" si="516"/>
        <v>135.99</v>
      </c>
      <c r="GO741">
        <f t="shared" si="517"/>
        <v>0</v>
      </c>
      <c r="GP741">
        <f t="shared" si="518"/>
        <v>0</v>
      </c>
      <c r="GR741">
        <v>0</v>
      </c>
      <c r="GS741">
        <v>3</v>
      </c>
      <c r="GT741">
        <v>0</v>
      </c>
      <c r="GU741" t="s">
        <v>3</v>
      </c>
      <c r="GV741">
        <f t="shared" si="519"/>
        <v>0</v>
      </c>
      <c r="GW741">
        <v>1</v>
      </c>
      <c r="GX741">
        <f t="shared" si="520"/>
        <v>0</v>
      </c>
      <c r="HA741">
        <v>0</v>
      </c>
      <c r="HB741">
        <v>0</v>
      </c>
      <c r="HC741">
        <f t="shared" si="521"/>
        <v>0</v>
      </c>
      <c r="HE741" t="s">
        <v>3</v>
      </c>
      <c r="HF741" t="s">
        <v>3</v>
      </c>
      <c r="IK741">
        <v>0</v>
      </c>
    </row>
    <row r="742" spans="1:245">
      <c r="A742">
        <v>17</v>
      </c>
      <c r="B742">
        <v>0</v>
      </c>
      <c r="C742">
        <f>ROW(SmtRes!A679)</f>
        <v>679</v>
      </c>
      <c r="D742">
        <f>ROW(EtalonRes!A656)</f>
        <v>656</v>
      </c>
      <c r="E742" t="s">
        <v>55</v>
      </c>
      <c r="F742" t="s">
        <v>63</v>
      </c>
      <c r="G742" t="s">
        <v>64</v>
      </c>
      <c r="H742" t="s">
        <v>65</v>
      </c>
      <c r="I742">
        <f>ROUND(15/100,9)</f>
        <v>0.15</v>
      </c>
      <c r="J742">
        <v>0</v>
      </c>
      <c r="O742">
        <f t="shared" si="482"/>
        <v>376.5</v>
      </c>
      <c r="P742">
        <f t="shared" si="483"/>
        <v>0</v>
      </c>
      <c r="Q742">
        <f t="shared" si="484"/>
        <v>0.7</v>
      </c>
      <c r="R742">
        <f t="shared" si="485"/>
        <v>0.7</v>
      </c>
      <c r="S742">
        <f t="shared" si="486"/>
        <v>375.8</v>
      </c>
      <c r="T742">
        <f t="shared" si="487"/>
        <v>0</v>
      </c>
      <c r="U742">
        <f t="shared" si="488"/>
        <v>1.446</v>
      </c>
      <c r="V742">
        <f t="shared" si="489"/>
        <v>1.5E-3</v>
      </c>
      <c r="W742">
        <f t="shared" si="490"/>
        <v>0</v>
      </c>
      <c r="X742">
        <f t="shared" si="491"/>
        <v>271.08</v>
      </c>
      <c r="Y742">
        <f t="shared" si="492"/>
        <v>195.78</v>
      </c>
      <c r="AA742">
        <v>36401907</v>
      </c>
      <c r="AB742">
        <f t="shared" si="493"/>
        <v>75.5</v>
      </c>
      <c r="AC742">
        <f t="shared" si="494"/>
        <v>0</v>
      </c>
      <c r="AD742">
        <f t="shared" si="495"/>
        <v>0.31</v>
      </c>
      <c r="AE742">
        <f t="shared" si="496"/>
        <v>0.14000000000000001</v>
      </c>
      <c r="AF742">
        <f t="shared" si="497"/>
        <v>75.19</v>
      </c>
      <c r="AG742">
        <f t="shared" si="498"/>
        <v>0</v>
      </c>
      <c r="AH742">
        <f t="shared" si="499"/>
        <v>9.64</v>
      </c>
      <c r="AI742">
        <f t="shared" si="500"/>
        <v>0.01</v>
      </c>
      <c r="AJ742">
        <f t="shared" si="501"/>
        <v>0</v>
      </c>
      <c r="AK742">
        <v>75.5</v>
      </c>
      <c r="AL742">
        <v>0</v>
      </c>
      <c r="AM742">
        <v>0.31</v>
      </c>
      <c r="AN742">
        <v>0.14000000000000001</v>
      </c>
      <c r="AO742">
        <v>75.19</v>
      </c>
      <c r="AP742">
        <v>0</v>
      </c>
      <c r="AQ742">
        <v>9.64</v>
      </c>
      <c r="AR742">
        <v>0.01</v>
      </c>
      <c r="AS742">
        <v>0</v>
      </c>
      <c r="AT742">
        <v>72</v>
      </c>
      <c r="AU742">
        <v>52</v>
      </c>
      <c r="AV742">
        <v>1</v>
      </c>
      <c r="AW742">
        <v>1</v>
      </c>
      <c r="AZ742">
        <v>1</v>
      </c>
      <c r="BA742">
        <v>33.32</v>
      </c>
      <c r="BB742">
        <v>15.06</v>
      </c>
      <c r="BC742">
        <v>1</v>
      </c>
      <c r="BD742" t="s">
        <v>3</v>
      </c>
      <c r="BE742" t="s">
        <v>3</v>
      </c>
      <c r="BF742" t="s">
        <v>3</v>
      </c>
      <c r="BG742" t="s">
        <v>3</v>
      </c>
      <c r="BH742">
        <v>0</v>
      </c>
      <c r="BI742">
        <v>1</v>
      </c>
      <c r="BJ742" t="s">
        <v>66</v>
      </c>
      <c r="BM742">
        <v>67001</v>
      </c>
      <c r="BN742">
        <v>0</v>
      </c>
      <c r="BO742" t="s">
        <v>63</v>
      </c>
      <c r="BP742">
        <v>1</v>
      </c>
      <c r="BQ742">
        <v>6</v>
      </c>
      <c r="BR742">
        <v>0</v>
      </c>
      <c r="BS742">
        <v>33.32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3</v>
      </c>
      <c r="BZ742">
        <v>85</v>
      </c>
      <c r="CA742">
        <v>65</v>
      </c>
      <c r="CE742">
        <v>0</v>
      </c>
      <c r="CF742">
        <v>0</v>
      </c>
      <c r="CG742">
        <v>0</v>
      </c>
      <c r="CM742">
        <v>0</v>
      </c>
      <c r="CN742" t="s">
        <v>3</v>
      </c>
      <c r="CO742">
        <v>0</v>
      </c>
      <c r="CP742">
        <f t="shared" si="502"/>
        <v>376.5</v>
      </c>
      <c r="CQ742">
        <f t="shared" si="503"/>
        <v>0</v>
      </c>
      <c r="CR742">
        <f t="shared" si="504"/>
        <v>4.6686000000000005</v>
      </c>
      <c r="CS742">
        <f t="shared" si="505"/>
        <v>4.6648000000000005</v>
      </c>
      <c r="CT742">
        <f t="shared" si="506"/>
        <v>2505.3307999999997</v>
      </c>
      <c r="CU742">
        <f t="shared" si="507"/>
        <v>0</v>
      </c>
      <c r="CV742">
        <f t="shared" si="508"/>
        <v>9.64</v>
      </c>
      <c r="CW742">
        <f t="shared" si="509"/>
        <v>0.01</v>
      </c>
      <c r="CX742">
        <f t="shared" si="510"/>
        <v>0</v>
      </c>
      <c r="CY742">
        <f t="shared" si="511"/>
        <v>271.08</v>
      </c>
      <c r="CZ742">
        <f t="shared" si="512"/>
        <v>195.78</v>
      </c>
      <c r="DC742" t="s">
        <v>3</v>
      </c>
      <c r="DD742" t="s">
        <v>3</v>
      </c>
      <c r="DE742" t="s">
        <v>3</v>
      </c>
      <c r="DF742" t="s">
        <v>3</v>
      </c>
      <c r="DG742" t="s">
        <v>3</v>
      </c>
      <c r="DH742" t="s">
        <v>3</v>
      </c>
      <c r="DI742" t="s">
        <v>3</v>
      </c>
      <c r="DJ742" t="s">
        <v>3</v>
      </c>
      <c r="DK742" t="s">
        <v>3</v>
      </c>
      <c r="DL742" t="s">
        <v>3</v>
      </c>
      <c r="DM742" t="s">
        <v>3</v>
      </c>
      <c r="DN742">
        <v>0</v>
      </c>
      <c r="DO742">
        <v>0</v>
      </c>
      <c r="DP742">
        <v>1</v>
      </c>
      <c r="DQ742">
        <v>1</v>
      </c>
      <c r="DU742">
        <v>1003</v>
      </c>
      <c r="DV742" t="s">
        <v>65</v>
      </c>
      <c r="DW742" t="s">
        <v>65</v>
      </c>
      <c r="DX742">
        <v>100</v>
      </c>
      <c r="DZ742" t="s">
        <v>3</v>
      </c>
      <c r="EA742" t="s">
        <v>3</v>
      </c>
      <c r="EB742" t="s">
        <v>3</v>
      </c>
      <c r="EC742" t="s">
        <v>3</v>
      </c>
      <c r="EE742">
        <v>29085636</v>
      </c>
      <c r="EF742">
        <v>6</v>
      </c>
      <c r="EG742" t="s">
        <v>22</v>
      </c>
      <c r="EH742">
        <v>0</v>
      </c>
      <c r="EI742" t="s">
        <v>3</v>
      </c>
      <c r="EJ742">
        <v>1</v>
      </c>
      <c r="EK742">
        <v>67001</v>
      </c>
      <c r="EL742" t="s">
        <v>60</v>
      </c>
      <c r="EM742" t="s">
        <v>61</v>
      </c>
      <c r="EO742" t="s">
        <v>3</v>
      </c>
      <c r="EQ742">
        <v>0</v>
      </c>
      <c r="ER742">
        <v>75.5</v>
      </c>
      <c r="ES742">
        <v>0</v>
      </c>
      <c r="ET742">
        <v>0.31</v>
      </c>
      <c r="EU742">
        <v>0.14000000000000001</v>
      </c>
      <c r="EV742">
        <v>75.19</v>
      </c>
      <c r="EW742">
        <v>9.64</v>
      </c>
      <c r="EX742">
        <v>0.01</v>
      </c>
      <c r="EY742">
        <v>0</v>
      </c>
      <c r="FQ742">
        <v>0</v>
      </c>
      <c r="FR742">
        <f t="shared" si="513"/>
        <v>0</v>
      </c>
      <c r="FS742">
        <v>0</v>
      </c>
      <c r="FV742" t="s">
        <v>25</v>
      </c>
      <c r="FW742" t="s">
        <v>26</v>
      </c>
      <c r="FX742">
        <v>85</v>
      </c>
      <c r="FY742">
        <v>65</v>
      </c>
      <c r="GA742" t="s">
        <v>3</v>
      </c>
      <c r="GD742">
        <v>1</v>
      </c>
      <c r="GF742">
        <v>-1480086875</v>
      </c>
      <c r="GG742">
        <v>2</v>
      </c>
      <c r="GH742">
        <v>1</v>
      </c>
      <c r="GI742">
        <v>2</v>
      </c>
      <c r="GJ742">
        <v>0</v>
      </c>
      <c r="GK742">
        <v>0</v>
      </c>
      <c r="GL742">
        <f t="shared" si="514"/>
        <v>0</v>
      </c>
      <c r="GM742">
        <f t="shared" si="515"/>
        <v>843.36</v>
      </c>
      <c r="GN742">
        <f t="shared" si="516"/>
        <v>843.36</v>
      </c>
      <c r="GO742">
        <f t="shared" si="517"/>
        <v>0</v>
      </c>
      <c r="GP742">
        <f t="shared" si="518"/>
        <v>0</v>
      </c>
      <c r="GR742">
        <v>0</v>
      </c>
      <c r="GS742">
        <v>3</v>
      </c>
      <c r="GT742">
        <v>0</v>
      </c>
      <c r="GU742" t="s">
        <v>3</v>
      </c>
      <c r="GV742">
        <f t="shared" si="519"/>
        <v>0</v>
      </c>
      <c r="GW742">
        <v>1</v>
      </c>
      <c r="GX742">
        <f t="shared" si="520"/>
        <v>0</v>
      </c>
      <c r="HA742">
        <v>0</v>
      </c>
      <c r="HB742">
        <v>0</v>
      </c>
      <c r="HC742">
        <f t="shared" si="521"/>
        <v>0</v>
      </c>
      <c r="HE742" t="s">
        <v>3</v>
      </c>
      <c r="HF742" t="s">
        <v>3</v>
      </c>
      <c r="IK742">
        <v>0</v>
      </c>
    </row>
    <row r="743" spans="1:245">
      <c r="A743">
        <v>17</v>
      </c>
      <c r="B743">
        <v>0</v>
      </c>
      <c r="C743">
        <f>ROW(SmtRes!A682)</f>
        <v>682</v>
      </c>
      <c r="D743">
        <f>ROW(EtalonRes!A659)</f>
        <v>659</v>
      </c>
      <c r="E743" t="s">
        <v>62</v>
      </c>
      <c r="F743" t="s">
        <v>68</v>
      </c>
      <c r="G743" t="s">
        <v>69</v>
      </c>
      <c r="H743" t="s">
        <v>58</v>
      </c>
      <c r="I743">
        <f>ROUND(2/100,9)</f>
        <v>0.02</v>
      </c>
      <c r="J743">
        <v>0</v>
      </c>
      <c r="O743">
        <f t="shared" si="482"/>
        <v>96.37</v>
      </c>
      <c r="P743">
        <f t="shared" si="483"/>
        <v>0</v>
      </c>
      <c r="Q743">
        <f t="shared" si="484"/>
        <v>0.75</v>
      </c>
      <c r="R743">
        <f t="shared" si="485"/>
        <v>0.72</v>
      </c>
      <c r="S743">
        <f t="shared" si="486"/>
        <v>95.62</v>
      </c>
      <c r="T743">
        <f t="shared" si="487"/>
        <v>0</v>
      </c>
      <c r="U743">
        <f t="shared" si="488"/>
        <v>0.35780000000000001</v>
      </c>
      <c r="V743">
        <f t="shared" si="489"/>
        <v>1.6000000000000001E-3</v>
      </c>
      <c r="W743">
        <f t="shared" si="490"/>
        <v>0</v>
      </c>
      <c r="X743">
        <f t="shared" si="491"/>
        <v>69.36</v>
      </c>
      <c r="Y743">
        <f t="shared" si="492"/>
        <v>50.1</v>
      </c>
      <c r="AA743">
        <v>36401907</v>
      </c>
      <c r="AB743">
        <f t="shared" si="493"/>
        <v>145.97999999999999</v>
      </c>
      <c r="AC743">
        <f t="shared" si="494"/>
        <v>0</v>
      </c>
      <c r="AD743">
        <f t="shared" si="495"/>
        <v>2.5</v>
      </c>
      <c r="AE743">
        <f t="shared" si="496"/>
        <v>1.08</v>
      </c>
      <c r="AF743">
        <f t="shared" si="497"/>
        <v>143.47999999999999</v>
      </c>
      <c r="AG743">
        <f t="shared" si="498"/>
        <v>0</v>
      </c>
      <c r="AH743">
        <f t="shared" si="499"/>
        <v>17.89</v>
      </c>
      <c r="AI743">
        <f t="shared" si="500"/>
        <v>0.08</v>
      </c>
      <c r="AJ743">
        <f t="shared" si="501"/>
        <v>0</v>
      </c>
      <c r="AK743">
        <v>145.97999999999999</v>
      </c>
      <c r="AL743">
        <v>0</v>
      </c>
      <c r="AM743">
        <v>2.5</v>
      </c>
      <c r="AN743">
        <v>1.08</v>
      </c>
      <c r="AO743">
        <v>143.47999999999999</v>
      </c>
      <c r="AP743">
        <v>0</v>
      </c>
      <c r="AQ743">
        <v>17.89</v>
      </c>
      <c r="AR743">
        <v>0.08</v>
      </c>
      <c r="AS743">
        <v>0</v>
      </c>
      <c r="AT743">
        <v>72</v>
      </c>
      <c r="AU743">
        <v>52</v>
      </c>
      <c r="AV743">
        <v>1</v>
      </c>
      <c r="AW743">
        <v>1</v>
      </c>
      <c r="AZ743">
        <v>1</v>
      </c>
      <c r="BA743">
        <v>33.32</v>
      </c>
      <c r="BB743">
        <v>14.94</v>
      </c>
      <c r="BC743">
        <v>1</v>
      </c>
      <c r="BD743" t="s">
        <v>3</v>
      </c>
      <c r="BE743" t="s">
        <v>3</v>
      </c>
      <c r="BF743" t="s">
        <v>3</v>
      </c>
      <c r="BG743" t="s">
        <v>3</v>
      </c>
      <c r="BH743">
        <v>0</v>
      </c>
      <c r="BI743">
        <v>1</v>
      </c>
      <c r="BJ743" t="s">
        <v>70</v>
      </c>
      <c r="BM743">
        <v>67001</v>
      </c>
      <c r="BN743">
        <v>0</v>
      </c>
      <c r="BO743" t="s">
        <v>68</v>
      </c>
      <c r="BP743">
        <v>1</v>
      </c>
      <c r="BQ743">
        <v>6</v>
      </c>
      <c r="BR743">
        <v>0</v>
      </c>
      <c r="BS743">
        <v>33.32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3</v>
      </c>
      <c r="BZ743">
        <v>85</v>
      </c>
      <c r="CA743">
        <v>65</v>
      </c>
      <c r="CE743">
        <v>0</v>
      </c>
      <c r="CF743">
        <v>0</v>
      </c>
      <c r="CG743">
        <v>0</v>
      </c>
      <c r="CM743">
        <v>0</v>
      </c>
      <c r="CN743" t="s">
        <v>3</v>
      </c>
      <c r="CO743">
        <v>0</v>
      </c>
      <c r="CP743">
        <f t="shared" si="502"/>
        <v>96.37</v>
      </c>
      <c r="CQ743">
        <f t="shared" si="503"/>
        <v>0</v>
      </c>
      <c r="CR743">
        <f t="shared" si="504"/>
        <v>37.35</v>
      </c>
      <c r="CS743">
        <f t="shared" si="505"/>
        <v>35.985600000000005</v>
      </c>
      <c r="CT743">
        <f t="shared" si="506"/>
        <v>4780.7536</v>
      </c>
      <c r="CU743">
        <f t="shared" si="507"/>
        <v>0</v>
      </c>
      <c r="CV743">
        <f t="shared" si="508"/>
        <v>17.89</v>
      </c>
      <c r="CW743">
        <f t="shared" si="509"/>
        <v>0.08</v>
      </c>
      <c r="CX743">
        <f t="shared" si="510"/>
        <v>0</v>
      </c>
      <c r="CY743">
        <f t="shared" si="511"/>
        <v>69.364800000000002</v>
      </c>
      <c r="CZ743">
        <f t="shared" si="512"/>
        <v>50.096800000000002</v>
      </c>
      <c r="DC743" t="s">
        <v>3</v>
      </c>
      <c r="DD743" t="s">
        <v>3</v>
      </c>
      <c r="DE743" t="s">
        <v>3</v>
      </c>
      <c r="DF743" t="s">
        <v>3</v>
      </c>
      <c r="DG743" t="s">
        <v>3</v>
      </c>
      <c r="DH743" t="s">
        <v>3</v>
      </c>
      <c r="DI743" t="s">
        <v>3</v>
      </c>
      <c r="DJ743" t="s">
        <v>3</v>
      </c>
      <c r="DK743" t="s">
        <v>3</v>
      </c>
      <c r="DL743" t="s">
        <v>3</v>
      </c>
      <c r="DM743" t="s">
        <v>3</v>
      </c>
      <c r="DN743">
        <v>0</v>
      </c>
      <c r="DO743">
        <v>0</v>
      </c>
      <c r="DP743">
        <v>1</v>
      </c>
      <c r="DQ743">
        <v>1</v>
      </c>
      <c r="DU743">
        <v>1010</v>
      </c>
      <c r="DV743" t="s">
        <v>58</v>
      </c>
      <c r="DW743" t="s">
        <v>58</v>
      </c>
      <c r="DX743">
        <v>100</v>
      </c>
      <c r="DZ743" t="s">
        <v>3</v>
      </c>
      <c r="EA743" t="s">
        <v>3</v>
      </c>
      <c r="EB743" t="s">
        <v>3</v>
      </c>
      <c r="EC743" t="s">
        <v>3</v>
      </c>
      <c r="EE743">
        <v>29085636</v>
      </c>
      <c r="EF743">
        <v>6</v>
      </c>
      <c r="EG743" t="s">
        <v>22</v>
      </c>
      <c r="EH743">
        <v>0</v>
      </c>
      <c r="EI743" t="s">
        <v>3</v>
      </c>
      <c r="EJ743">
        <v>1</v>
      </c>
      <c r="EK743">
        <v>67001</v>
      </c>
      <c r="EL743" t="s">
        <v>60</v>
      </c>
      <c r="EM743" t="s">
        <v>61</v>
      </c>
      <c r="EO743" t="s">
        <v>3</v>
      </c>
      <c r="EQ743">
        <v>0</v>
      </c>
      <c r="ER743">
        <v>145.97999999999999</v>
      </c>
      <c r="ES743">
        <v>0</v>
      </c>
      <c r="ET743">
        <v>2.5</v>
      </c>
      <c r="EU743">
        <v>1.08</v>
      </c>
      <c r="EV743">
        <v>143.47999999999999</v>
      </c>
      <c r="EW743">
        <v>17.89</v>
      </c>
      <c r="EX743">
        <v>0.08</v>
      </c>
      <c r="EY743">
        <v>0</v>
      </c>
      <c r="FQ743">
        <v>0</v>
      </c>
      <c r="FR743">
        <f t="shared" si="513"/>
        <v>0</v>
      </c>
      <c r="FS743">
        <v>0</v>
      </c>
      <c r="FV743" t="s">
        <v>25</v>
      </c>
      <c r="FW743" t="s">
        <v>26</v>
      </c>
      <c r="FX743">
        <v>85</v>
      </c>
      <c r="FY743">
        <v>65</v>
      </c>
      <c r="GA743" t="s">
        <v>3</v>
      </c>
      <c r="GD743">
        <v>1</v>
      </c>
      <c r="GF743">
        <v>1945260508</v>
      </c>
      <c r="GG743">
        <v>2</v>
      </c>
      <c r="GH743">
        <v>1</v>
      </c>
      <c r="GI743">
        <v>2</v>
      </c>
      <c r="GJ743">
        <v>0</v>
      </c>
      <c r="GK743">
        <v>0</v>
      </c>
      <c r="GL743">
        <f t="shared" si="514"/>
        <v>0</v>
      </c>
      <c r="GM743">
        <f t="shared" si="515"/>
        <v>215.83</v>
      </c>
      <c r="GN743">
        <f t="shared" si="516"/>
        <v>215.83</v>
      </c>
      <c r="GO743">
        <f t="shared" si="517"/>
        <v>0</v>
      </c>
      <c r="GP743">
        <f t="shared" si="518"/>
        <v>0</v>
      </c>
      <c r="GR743">
        <v>0</v>
      </c>
      <c r="GS743">
        <v>3</v>
      </c>
      <c r="GT743">
        <v>0</v>
      </c>
      <c r="GU743" t="s">
        <v>3</v>
      </c>
      <c r="GV743">
        <f t="shared" si="519"/>
        <v>0</v>
      </c>
      <c r="GW743">
        <v>1</v>
      </c>
      <c r="GX743">
        <f t="shared" si="520"/>
        <v>0</v>
      </c>
      <c r="HA743">
        <v>0</v>
      </c>
      <c r="HB743">
        <v>0</v>
      </c>
      <c r="HC743">
        <f t="shared" si="521"/>
        <v>0</v>
      </c>
      <c r="HE743" t="s">
        <v>3</v>
      </c>
      <c r="HF743" t="s">
        <v>3</v>
      </c>
      <c r="IK743">
        <v>0</v>
      </c>
    </row>
    <row r="744" spans="1:245">
      <c r="A744">
        <v>17</v>
      </c>
      <c r="B744">
        <v>0</v>
      </c>
      <c r="C744">
        <f>ROW(SmtRes!A687)</f>
        <v>687</v>
      </c>
      <c r="D744">
        <f>ROW(EtalonRes!A664)</f>
        <v>664</v>
      </c>
      <c r="E744" t="s">
        <v>67</v>
      </c>
      <c r="F744" t="s">
        <v>42</v>
      </c>
      <c r="G744" t="s">
        <v>43</v>
      </c>
      <c r="H744" t="s">
        <v>44</v>
      </c>
      <c r="I744">
        <f>ROUND(2/100,9)</f>
        <v>0.02</v>
      </c>
      <c r="J744">
        <v>0</v>
      </c>
      <c r="O744">
        <f t="shared" si="482"/>
        <v>1001.89</v>
      </c>
      <c r="P744">
        <f t="shared" si="483"/>
        <v>0</v>
      </c>
      <c r="Q744">
        <f t="shared" si="484"/>
        <v>43.61</v>
      </c>
      <c r="R744">
        <f t="shared" si="485"/>
        <v>26.62</v>
      </c>
      <c r="S744">
        <f t="shared" si="486"/>
        <v>958.28</v>
      </c>
      <c r="T744">
        <f t="shared" si="487"/>
        <v>0</v>
      </c>
      <c r="U744">
        <f t="shared" si="488"/>
        <v>3.5860000000000003</v>
      </c>
      <c r="V744">
        <f t="shared" si="489"/>
        <v>7.9400000000000012E-2</v>
      </c>
      <c r="W744">
        <f t="shared" si="490"/>
        <v>0</v>
      </c>
      <c r="X744">
        <f t="shared" si="491"/>
        <v>689.43</v>
      </c>
      <c r="Y744">
        <f t="shared" si="492"/>
        <v>492.45</v>
      </c>
      <c r="AA744">
        <v>36401907</v>
      </c>
      <c r="AB744">
        <f t="shared" si="493"/>
        <v>1634.97</v>
      </c>
      <c r="AC744">
        <f t="shared" si="494"/>
        <v>0</v>
      </c>
      <c r="AD744">
        <f t="shared" si="495"/>
        <v>196.98</v>
      </c>
      <c r="AE744">
        <f t="shared" si="496"/>
        <v>39.94</v>
      </c>
      <c r="AF744">
        <f t="shared" si="497"/>
        <v>1437.99</v>
      </c>
      <c r="AG744">
        <f t="shared" si="498"/>
        <v>0</v>
      </c>
      <c r="AH744">
        <f t="shared" si="499"/>
        <v>179.3</v>
      </c>
      <c r="AI744">
        <f t="shared" si="500"/>
        <v>3.97</v>
      </c>
      <c r="AJ744">
        <f t="shared" si="501"/>
        <v>0</v>
      </c>
      <c r="AK744">
        <v>1634.97</v>
      </c>
      <c r="AL744">
        <v>0</v>
      </c>
      <c r="AM744">
        <v>196.98</v>
      </c>
      <c r="AN744">
        <v>39.94</v>
      </c>
      <c r="AO744">
        <v>1437.99</v>
      </c>
      <c r="AP744">
        <v>0</v>
      </c>
      <c r="AQ744">
        <v>179.3</v>
      </c>
      <c r="AR744">
        <v>3.97</v>
      </c>
      <c r="AS744">
        <v>0</v>
      </c>
      <c r="AT744">
        <v>70</v>
      </c>
      <c r="AU744">
        <v>50</v>
      </c>
      <c r="AV744">
        <v>1</v>
      </c>
      <c r="AW744">
        <v>1</v>
      </c>
      <c r="AZ744">
        <v>1</v>
      </c>
      <c r="BA744">
        <v>33.32</v>
      </c>
      <c r="BB744">
        <v>11.07</v>
      </c>
      <c r="BC744">
        <v>1</v>
      </c>
      <c r="BD744" t="s">
        <v>3</v>
      </c>
      <c r="BE744" t="s">
        <v>3</v>
      </c>
      <c r="BF744" t="s">
        <v>3</v>
      </c>
      <c r="BG744" t="s">
        <v>3</v>
      </c>
      <c r="BH744">
        <v>0</v>
      </c>
      <c r="BI744">
        <v>1</v>
      </c>
      <c r="BJ744" t="s">
        <v>45</v>
      </c>
      <c r="BM744">
        <v>56001</v>
      </c>
      <c r="BN744">
        <v>0</v>
      </c>
      <c r="BO744" t="s">
        <v>42</v>
      </c>
      <c r="BP744">
        <v>1</v>
      </c>
      <c r="BQ744">
        <v>6</v>
      </c>
      <c r="BR744">
        <v>0</v>
      </c>
      <c r="BS744">
        <v>33.32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3</v>
      </c>
      <c r="BZ744">
        <v>82</v>
      </c>
      <c r="CA744">
        <v>62</v>
      </c>
      <c r="CE744">
        <v>0</v>
      </c>
      <c r="CF744">
        <v>0</v>
      </c>
      <c r="CG744">
        <v>0</v>
      </c>
      <c r="CM744">
        <v>0</v>
      </c>
      <c r="CN744" t="s">
        <v>3</v>
      </c>
      <c r="CO744">
        <v>0</v>
      </c>
      <c r="CP744">
        <f t="shared" si="502"/>
        <v>1001.89</v>
      </c>
      <c r="CQ744">
        <f t="shared" si="503"/>
        <v>0</v>
      </c>
      <c r="CR744">
        <f t="shared" si="504"/>
        <v>2180.5686000000001</v>
      </c>
      <c r="CS744">
        <f t="shared" si="505"/>
        <v>1330.8008</v>
      </c>
      <c r="CT744">
        <f t="shared" si="506"/>
        <v>47913.826800000003</v>
      </c>
      <c r="CU744">
        <f t="shared" si="507"/>
        <v>0</v>
      </c>
      <c r="CV744">
        <f t="shared" si="508"/>
        <v>179.3</v>
      </c>
      <c r="CW744">
        <f t="shared" si="509"/>
        <v>3.97</v>
      </c>
      <c r="CX744">
        <f t="shared" si="510"/>
        <v>0</v>
      </c>
      <c r="CY744">
        <f t="shared" si="511"/>
        <v>689.43</v>
      </c>
      <c r="CZ744">
        <f t="shared" si="512"/>
        <v>492.45</v>
      </c>
      <c r="DC744" t="s">
        <v>3</v>
      </c>
      <c r="DD744" t="s">
        <v>3</v>
      </c>
      <c r="DE744" t="s">
        <v>3</v>
      </c>
      <c r="DF744" t="s">
        <v>3</v>
      </c>
      <c r="DG744" t="s">
        <v>3</v>
      </c>
      <c r="DH744" t="s">
        <v>3</v>
      </c>
      <c r="DI744" t="s">
        <v>3</v>
      </c>
      <c r="DJ744" t="s">
        <v>3</v>
      </c>
      <c r="DK744" t="s">
        <v>3</v>
      </c>
      <c r="DL744" t="s">
        <v>3</v>
      </c>
      <c r="DM744" t="s">
        <v>3</v>
      </c>
      <c r="DN744">
        <v>0</v>
      </c>
      <c r="DO744">
        <v>0</v>
      </c>
      <c r="DP744">
        <v>1</v>
      </c>
      <c r="DQ744">
        <v>1</v>
      </c>
      <c r="DU744">
        <v>1013</v>
      </c>
      <c r="DV744" t="s">
        <v>44</v>
      </c>
      <c r="DW744" t="s">
        <v>44</v>
      </c>
      <c r="DX744">
        <v>1</v>
      </c>
      <c r="DZ744" t="s">
        <v>3</v>
      </c>
      <c r="EA744" t="s">
        <v>3</v>
      </c>
      <c r="EB744" t="s">
        <v>3</v>
      </c>
      <c r="EC744" t="s">
        <v>3</v>
      </c>
      <c r="EE744">
        <v>29085589</v>
      </c>
      <c r="EF744">
        <v>6</v>
      </c>
      <c r="EG744" t="s">
        <v>22</v>
      </c>
      <c r="EH744">
        <v>0</v>
      </c>
      <c r="EI744" t="s">
        <v>3</v>
      </c>
      <c r="EJ744">
        <v>1</v>
      </c>
      <c r="EK744">
        <v>56001</v>
      </c>
      <c r="EL744" t="s">
        <v>46</v>
      </c>
      <c r="EM744" t="s">
        <v>47</v>
      </c>
      <c r="EO744" t="s">
        <v>3</v>
      </c>
      <c r="EQ744">
        <v>0</v>
      </c>
      <c r="ER744">
        <v>1634.97</v>
      </c>
      <c r="ES744">
        <v>0</v>
      </c>
      <c r="ET744">
        <v>196.98</v>
      </c>
      <c r="EU744">
        <v>39.94</v>
      </c>
      <c r="EV744">
        <v>1437.99</v>
      </c>
      <c r="EW744">
        <v>179.3</v>
      </c>
      <c r="EX744">
        <v>3.97</v>
      </c>
      <c r="EY744">
        <v>0</v>
      </c>
      <c r="FQ744">
        <v>0</v>
      </c>
      <c r="FR744">
        <f t="shared" si="513"/>
        <v>0</v>
      </c>
      <c r="FS744">
        <v>0</v>
      </c>
      <c r="FV744" t="s">
        <v>25</v>
      </c>
      <c r="FW744" t="s">
        <v>26</v>
      </c>
      <c r="FX744">
        <v>82</v>
      </c>
      <c r="FY744">
        <v>62</v>
      </c>
      <c r="GA744" t="s">
        <v>3</v>
      </c>
      <c r="GD744">
        <v>1</v>
      </c>
      <c r="GF744">
        <v>395004222</v>
      </c>
      <c r="GG744">
        <v>2</v>
      </c>
      <c r="GH744">
        <v>1</v>
      </c>
      <c r="GI744">
        <v>2</v>
      </c>
      <c r="GJ744">
        <v>0</v>
      </c>
      <c r="GK744">
        <v>0</v>
      </c>
      <c r="GL744">
        <f t="shared" si="514"/>
        <v>0</v>
      </c>
      <c r="GM744">
        <f t="shared" si="515"/>
        <v>2183.77</v>
      </c>
      <c r="GN744">
        <f t="shared" si="516"/>
        <v>2183.77</v>
      </c>
      <c r="GO744">
        <f t="shared" si="517"/>
        <v>0</v>
      </c>
      <c r="GP744">
        <f t="shared" si="518"/>
        <v>0</v>
      </c>
      <c r="GR744">
        <v>0</v>
      </c>
      <c r="GS744">
        <v>3</v>
      </c>
      <c r="GT744">
        <v>0</v>
      </c>
      <c r="GU744" t="s">
        <v>3</v>
      </c>
      <c r="GV744">
        <f t="shared" si="519"/>
        <v>0</v>
      </c>
      <c r="GW744">
        <v>1</v>
      </c>
      <c r="GX744">
        <f t="shared" si="520"/>
        <v>0</v>
      </c>
      <c r="HA744">
        <v>0</v>
      </c>
      <c r="HB744">
        <v>0</v>
      </c>
      <c r="HC744">
        <f t="shared" si="521"/>
        <v>0</v>
      </c>
      <c r="HE744" t="s">
        <v>3</v>
      </c>
      <c r="HF744" t="s">
        <v>3</v>
      </c>
      <c r="IK744">
        <v>0</v>
      </c>
    </row>
    <row r="745" spans="1:245">
      <c r="A745">
        <v>18</v>
      </c>
      <c r="B745">
        <v>0</v>
      </c>
      <c r="C745">
        <v>687</v>
      </c>
      <c r="E745" t="s">
        <v>262</v>
      </c>
      <c r="F745" t="s">
        <v>28</v>
      </c>
      <c r="G745" t="s">
        <v>29</v>
      </c>
      <c r="H745" t="s">
        <v>30</v>
      </c>
      <c r="I745">
        <f>I744*J745</f>
        <v>0.21</v>
      </c>
      <c r="J745">
        <v>10.5</v>
      </c>
      <c r="O745">
        <f t="shared" si="482"/>
        <v>0</v>
      </c>
      <c r="P745">
        <f t="shared" si="483"/>
        <v>0</v>
      </c>
      <c r="Q745">
        <f t="shared" si="484"/>
        <v>0</v>
      </c>
      <c r="R745">
        <f t="shared" si="485"/>
        <v>0</v>
      </c>
      <c r="S745">
        <f t="shared" si="486"/>
        <v>0</v>
      </c>
      <c r="T745">
        <f t="shared" si="487"/>
        <v>0</v>
      </c>
      <c r="U745">
        <f t="shared" si="488"/>
        <v>0</v>
      </c>
      <c r="V745">
        <f t="shared" si="489"/>
        <v>0</v>
      </c>
      <c r="W745">
        <f t="shared" si="490"/>
        <v>0</v>
      </c>
      <c r="X745">
        <f t="shared" si="491"/>
        <v>0</v>
      </c>
      <c r="Y745">
        <f t="shared" si="492"/>
        <v>0</v>
      </c>
      <c r="AA745">
        <v>36401907</v>
      </c>
      <c r="AB745">
        <f t="shared" si="493"/>
        <v>0</v>
      </c>
      <c r="AC745">
        <f t="shared" si="494"/>
        <v>0</v>
      </c>
      <c r="AD745">
        <f t="shared" si="495"/>
        <v>0</v>
      </c>
      <c r="AE745">
        <f t="shared" si="496"/>
        <v>0</v>
      </c>
      <c r="AF745">
        <f t="shared" si="497"/>
        <v>0</v>
      </c>
      <c r="AG745">
        <f t="shared" si="498"/>
        <v>0</v>
      </c>
      <c r="AH745">
        <f t="shared" si="499"/>
        <v>0</v>
      </c>
      <c r="AI745">
        <f t="shared" si="500"/>
        <v>0</v>
      </c>
      <c r="AJ745">
        <f t="shared" si="501"/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1</v>
      </c>
      <c r="BD745" t="s">
        <v>3</v>
      </c>
      <c r="BE745" t="s">
        <v>3</v>
      </c>
      <c r="BF745" t="s">
        <v>3</v>
      </c>
      <c r="BG745" t="s">
        <v>3</v>
      </c>
      <c r="BH745">
        <v>3</v>
      </c>
      <c r="BI745">
        <v>2</v>
      </c>
      <c r="BJ745" t="s">
        <v>31</v>
      </c>
      <c r="BM745">
        <v>500002</v>
      </c>
      <c r="BN745">
        <v>0</v>
      </c>
      <c r="BO745" t="s">
        <v>3</v>
      </c>
      <c r="BP745">
        <v>0</v>
      </c>
      <c r="BQ745">
        <v>12</v>
      </c>
      <c r="BR745">
        <v>0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3</v>
      </c>
      <c r="BZ745">
        <v>0</v>
      </c>
      <c r="CA745">
        <v>0</v>
      </c>
      <c r="CE745">
        <v>0</v>
      </c>
      <c r="CF745">
        <v>0</v>
      </c>
      <c r="CG745">
        <v>0</v>
      </c>
      <c r="CM745">
        <v>0</v>
      </c>
      <c r="CN745" t="s">
        <v>3</v>
      </c>
      <c r="CO745">
        <v>0</v>
      </c>
      <c r="CP745">
        <f t="shared" si="502"/>
        <v>0</v>
      </c>
      <c r="CQ745">
        <f t="shared" si="503"/>
        <v>0</v>
      </c>
      <c r="CR745">
        <f t="shared" si="504"/>
        <v>0</v>
      </c>
      <c r="CS745">
        <f t="shared" si="505"/>
        <v>0</v>
      </c>
      <c r="CT745">
        <f t="shared" si="506"/>
        <v>0</v>
      </c>
      <c r="CU745">
        <f t="shared" si="507"/>
        <v>0</v>
      </c>
      <c r="CV745">
        <f t="shared" si="508"/>
        <v>0</v>
      </c>
      <c r="CW745">
        <f t="shared" si="509"/>
        <v>0</v>
      </c>
      <c r="CX745">
        <f t="shared" si="510"/>
        <v>0</v>
      </c>
      <c r="CY745">
        <f t="shared" si="511"/>
        <v>0</v>
      </c>
      <c r="CZ745">
        <f t="shared" si="512"/>
        <v>0</v>
      </c>
      <c r="DC745" t="s">
        <v>3</v>
      </c>
      <c r="DD745" t="s">
        <v>3</v>
      </c>
      <c r="DE745" t="s">
        <v>3</v>
      </c>
      <c r="DF745" t="s">
        <v>3</v>
      </c>
      <c r="DG745" t="s">
        <v>3</v>
      </c>
      <c r="DH745" t="s">
        <v>3</v>
      </c>
      <c r="DI745" t="s">
        <v>3</v>
      </c>
      <c r="DJ745" t="s">
        <v>3</v>
      </c>
      <c r="DK745" t="s">
        <v>3</v>
      </c>
      <c r="DL745" t="s">
        <v>3</v>
      </c>
      <c r="DM745" t="s">
        <v>3</v>
      </c>
      <c r="DN745">
        <v>0</v>
      </c>
      <c r="DO745">
        <v>0</v>
      </c>
      <c r="DP745">
        <v>1</v>
      </c>
      <c r="DQ745">
        <v>1</v>
      </c>
      <c r="DU745">
        <v>1009</v>
      </c>
      <c r="DV745" t="s">
        <v>30</v>
      </c>
      <c r="DW745" t="s">
        <v>30</v>
      </c>
      <c r="DX745">
        <v>1000</v>
      </c>
      <c r="DZ745" t="s">
        <v>3</v>
      </c>
      <c r="EA745" t="s">
        <v>3</v>
      </c>
      <c r="EB745" t="s">
        <v>3</v>
      </c>
      <c r="EC745" t="s">
        <v>3</v>
      </c>
      <c r="EE745">
        <v>29085444</v>
      </c>
      <c r="EF745">
        <v>12</v>
      </c>
      <c r="EG745" t="s">
        <v>32</v>
      </c>
      <c r="EH745">
        <v>0</v>
      </c>
      <c r="EI745" t="s">
        <v>3</v>
      </c>
      <c r="EJ745">
        <v>2</v>
      </c>
      <c r="EK745">
        <v>500002</v>
      </c>
      <c r="EL745" t="s">
        <v>33</v>
      </c>
      <c r="EM745" t="s">
        <v>34</v>
      </c>
      <c r="EO745" t="s">
        <v>3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  <c r="FQ745">
        <v>0</v>
      </c>
      <c r="FR745">
        <f t="shared" si="513"/>
        <v>0</v>
      </c>
      <c r="FS745">
        <v>0</v>
      </c>
      <c r="FX745">
        <v>0</v>
      </c>
      <c r="FY745">
        <v>0</v>
      </c>
      <c r="GA745" t="s">
        <v>3</v>
      </c>
      <c r="GD745">
        <v>1</v>
      </c>
      <c r="GF745">
        <v>-304821490</v>
      </c>
      <c r="GG745">
        <v>2</v>
      </c>
      <c r="GH745">
        <v>1</v>
      </c>
      <c r="GI745">
        <v>-2</v>
      </c>
      <c r="GJ745">
        <v>0</v>
      </c>
      <c r="GK745">
        <v>0</v>
      </c>
      <c r="GL745">
        <f t="shared" si="514"/>
        <v>0</v>
      </c>
      <c r="GM745">
        <f t="shared" si="515"/>
        <v>0</v>
      </c>
      <c r="GN745">
        <f t="shared" si="516"/>
        <v>0</v>
      </c>
      <c r="GO745">
        <f t="shared" si="517"/>
        <v>0</v>
      </c>
      <c r="GP745">
        <f t="shared" si="518"/>
        <v>0</v>
      </c>
      <c r="GR745">
        <v>0</v>
      </c>
      <c r="GS745">
        <v>3</v>
      </c>
      <c r="GT745">
        <v>0</v>
      </c>
      <c r="GU745" t="s">
        <v>3</v>
      </c>
      <c r="GV745">
        <f t="shared" si="519"/>
        <v>0</v>
      </c>
      <c r="GW745">
        <v>1</v>
      </c>
      <c r="GX745">
        <f t="shared" si="520"/>
        <v>0</v>
      </c>
      <c r="HA745">
        <v>0</v>
      </c>
      <c r="HB745">
        <v>0</v>
      </c>
      <c r="HC745">
        <f t="shared" si="521"/>
        <v>0</v>
      </c>
      <c r="HE745" t="s">
        <v>3</v>
      </c>
      <c r="HF745" t="s">
        <v>3</v>
      </c>
      <c r="IK745">
        <v>0</v>
      </c>
    </row>
    <row r="747" spans="1:245">
      <c r="A747" s="2">
        <v>51</v>
      </c>
      <c r="B747" s="2">
        <f>B731</f>
        <v>0</v>
      </c>
      <c r="C747" s="2">
        <f>A731</f>
        <v>5</v>
      </c>
      <c r="D747" s="2">
        <f>ROW(A731)</f>
        <v>731</v>
      </c>
      <c r="E747" s="2"/>
      <c r="F747" s="2" t="str">
        <f>IF(F731&lt;&gt;"",F731,"")</f>
        <v>Новый подраздел</v>
      </c>
      <c r="G747" s="2" t="str">
        <f>IF(G731&lt;&gt;"",G731,"")</f>
        <v>демонтаж</v>
      </c>
      <c r="H747" s="2">
        <v>0</v>
      </c>
      <c r="I747" s="2"/>
      <c r="J747" s="2"/>
      <c r="K747" s="2"/>
      <c r="L747" s="2"/>
      <c r="M747" s="2"/>
      <c r="N747" s="2"/>
      <c r="O747" s="2">
        <f t="shared" ref="O747:T747" si="522">ROUND(AB747,2)</f>
        <v>3123.14</v>
      </c>
      <c r="P747" s="2">
        <f t="shared" si="522"/>
        <v>0</v>
      </c>
      <c r="Q747" s="2">
        <f t="shared" si="522"/>
        <v>61.74</v>
      </c>
      <c r="R747" s="2">
        <f t="shared" si="522"/>
        <v>44.17</v>
      </c>
      <c r="S747" s="2">
        <f t="shared" si="522"/>
        <v>3061.4</v>
      </c>
      <c r="T747" s="2">
        <f t="shared" si="522"/>
        <v>0</v>
      </c>
      <c r="U747" s="2">
        <f>AH747</f>
        <v>11.667910000000001</v>
      </c>
      <c r="V747" s="2">
        <f>AI747</f>
        <v>0.11825000000000002</v>
      </c>
      <c r="W747" s="2">
        <f>ROUND(AJ747,2)</f>
        <v>0</v>
      </c>
      <c r="X747" s="2">
        <f>ROUND(AK747,2)</f>
        <v>2152.83</v>
      </c>
      <c r="Y747" s="2">
        <f>ROUND(AL747,2)</f>
        <v>1626.94</v>
      </c>
      <c r="Z747" s="2"/>
      <c r="AA747" s="2"/>
      <c r="AB747" s="2">
        <f>ROUND(SUMIF(AA735:AA745,"=36401907",O735:O745),2)</f>
        <v>3123.14</v>
      </c>
      <c r="AC747" s="2">
        <f>ROUND(SUMIF(AA735:AA745,"=36401907",P735:P745),2)</f>
        <v>0</v>
      </c>
      <c r="AD747" s="2">
        <f>ROUND(SUMIF(AA735:AA745,"=36401907",Q735:Q745),2)</f>
        <v>61.74</v>
      </c>
      <c r="AE747" s="2">
        <f>ROUND(SUMIF(AA735:AA745,"=36401907",R735:R745),2)</f>
        <v>44.17</v>
      </c>
      <c r="AF747" s="2">
        <f>ROUND(SUMIF(AA735:AA745,"=36401907",S735:S745),2)</f>
        <v>3061.4</v>
      </c>
      <c r="AG747" s="2">
        <f>ROUND(SUMIF(AA735:AA745,"=36401907",T735:T745),2)</f>
        <v>0</v>
      </c>
      <c r="AH747" s="2">
        <f>SUMIF(AA735:AA745,"=36401907",U735:U745)</f>
        <v>11.667910000000001</v>
      </c>
      <c r="AI747" s="2">
        <f>SUMIF(AA735:AA745,"=36401907",V735:V745)</f>
        <v>0.11825000000000002</v>
      </c>
      <c r="AJ747" s="2">
        <f>ROUND(SUMIF(AA735:AA745,"=36401907",W735:W745),2)</f>
        <v>0</v>
      </c>
      <c r="AK747" s="2">
        <f>ROUND(SUMIF(AA735:AA745,"=36401907",X735:X745),2)</f>
        <v>2152.83</v>
      </c>
      <c r="AL747" s="2">
        <f>ROUND(SUMIF(AA735:AA745,"=36401907",Y735:Y745),2)</f>
        <v>1626.94</v>
      </c>
      <c r="AM747" s="2"/>
      <c r="AN747" s="2"/>
      <c r="AO747" s="2">
        <f t="shared" ref="AO747:BD747" si="523">ROUND(BX747,2)</f>
        <v>0</v>
      </c>
      <c r="AP747" s="2">
        <f t="shared" si="523"/>
        <v>0</v>
      </c>
      <c r="AQ747" s="2">
        <f t="shared" si="523"/>
        <v>0</v>
      </c>
      <c r="AR747" s="2">
        <f t="shared" si="523"/>
        <v>6902.91</v>
      </c>
      <c r="AS747" s="2">
        <f t="shared" si="523"/>
        <v>6902.91</v>
      </c>
      <c r="AT747" s="2">
        <f t="shared" si="523"/>
        <v>0</v>
      </c>
      <c r="AU747" s="2">
        <f t="shared" si="523"/>
        <v>0</v>
      </c>
      <c r="AV747" s="2">
        <f t="shared" si="523"/>
        <v>0</v>
      </c>
      <c r="AW747" s="2">
        <f t="shared" si="523"/>
        <v>0</v>
      </c>
      <c r="AX747" s="2">
        <f t="shared" si="523"/>
        <v>0</v>
      </c>
      <c r="AY747" s="2">
        <f t="shared" si="523"/>
        <v>0</v>
      </c>
      <c r="AZ747" s="2">
        <f t="shared" si="523"/>
        <v>0</v>
      </c>
      <c r="BA747" s="2">
        <f t="shared" si="523"/>
        <v>0</v>
      </c>
      <c r="BB747" s="2">
        <f t="shared" si="523"/>
        <v>0</v>
      </c>
      <c r="BC747" s="2">
        <f t="shared" si="523"/>
        <v>0</v>
      </c>
      <c r="BD747" s="2">
        <f t="shared" si="523"/>
        <v>0</v>
      </c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>
        <f>ROUND(SUMIF(AA735:AA745,"=36401907",FQ735:FQ745),2)</f>
        <v>0</v>
      </c>
      <c r="BY747" s="2">
        <f>ROUND(SUMIF(AA735:AA745,"=36401907",FR735:FR745),2)</f>
        <v>0</v>
      </c>
      <c r="BZ747" s="2">
        <f>ROUND(SUMIF(AA735:AA745,"=36401907",GL735:GL745),2)</f>
        <v>0</v>
      </c>
      <c r="CA747" s="2">
        <f>ROUND(SUMIF(AA735:AA745,"=36401907",GM735:GM745),2)</f>
        <v>6902.91</v>
      </c>
      <c r="CB747" s="2">
        <f>ROUND(SUMIF(AA735:AA745,"=36401907",GN735:GN745),2)</f>
        <v>6902.91</v>
      </c>
      <c r="CC747" s="2">
        <f>ROUND(SUMIF(AA735:AA745,"=36401907",GO735:GO745),2)</f>
        <v>0</v>
      </c>
      <c r="CD747" s="2">
        <f>ROUND(SUMIF(AA735:AA745,"=36401907",GP735:GP745),2)</f>
        <v>0</v>
      </c>
      <c r="CE747" s="2">
        <f>AC747-BX747</f>
        <v>0</v>
      </c>
      <c r="CF747" s="2">
        <f>AC747-BY747</f>
        <v>0</v>
      </c>
      <c r="CG747" s="2">
        <f>BX747-BZ747</f>
        <v>0</v>
      </c>
      <c r="CH747" s="2">
        <f>AC747-BX747-BY747+BZ747</f>
        <v>0</v>
      </c>
      <c r="CI747" s="2">
        <f>BY747-BZ747</f>
        <v>0</v>
      </c>
      <c r="CJ747" s="2">
        <f>ROUND(SUMIF(AA735:AA745,"=36401907",GX735:GX745),2)</f>
        <v>0</v>
      </c>
      <c r="CK747" s="2">
        <f>ROUND(SUMIF(AA735:AA745,"=36401907",GY735:GY745),2)</f>
        <v>0</v>
      </c>
      <c r="CL747" s="2">
        <f>ROUND(SUMIF(AA735:AA745,"=36401907",GZ735:GZ745),2)</f>
        <v>0</v>
      </c>
      <c r="CM747" s="2">
        <f>ROUND(SUMIF(AA735:AA745,"=36401907",HD735:HD745),2)</f>
        <v>0</v>
      </c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>
        <v>0</v>
      </c>
    </row>
    <row r="749" spans="1:245">
      <c r="A749" s="4">
        <v>50</v>
      </c>
      <c r="B749" s="4">
        <v>0</v>
      </c>
      <c r="C749" s="4">
        <v>0</v>
      </c>
      <c r="D749" s="4">
        <v>1</v>
      </c>
      <c r="E749" s="4">
        <v>201</v>
      </c>
      <c r="F749" s="4">
        <f>ROUND(Source!O747,O749)</f>
        <v>3123.14</v>
      </c>
      <c r="G749" s="4" t="s">
        <v>71</v>
      </c>
      <c r="H749" s="4" t="s">
        <v>72</v>
      </c>
      <c r="I749" s="4"/>
      <c r="J749" s="4"/>
      <c r="K749" s="4">
        <v>201</v>
      </c>
      <c r="L749" s="4">
        <v>1</v>
      </c>
      <c r="M749" s="4">
        <v>3</v>
      </c>
      <c r="N749" s="4" t="s">
        <v>3</v>
      </c>
      <c r="O749" s="4">
        <v>2</v>
      </c>
      <c r="P749" s="4"/>
      <c r="Q749" s="4"/>
      <c r="R749" s="4"/>
      <c r="S749" s="4"/>
      <c r="T749" s="4"/>
      <c r="U749" s="4"/>
      <c r="V749" s="4"/>
      <c r="W749" s="4"/>
    </row>
    <row r="750" spans="1:245">
      <c r="A750" s="4">
        <v>50</v>
      </c>
      <c r="B750" s="4">
        <v>0</v>
      </c>
      <c r="C750" s="4">
        <v>0</v>
      </c>
      <c r="D750" s="4">
        <v>1</v>
      </c>
      <c r="E750" s="4">
        <v>202</v>
      </c>
      <c r="F750" s="4">
        <f>ROUND(Source!P747,O750)</f>
        <v>0</v>
      </c>
      <c r="G750" s="4" t="s">
        <v>73</v>
      </c>
      <c r="H750" s="4" t="s">
        <v>74</v>
      </c>
      <c r="I750" s="4"/>
      <c r="J750" s="4"/>
      <c r="K750" s="4">
        <v>202</v>
      </c>
      <c r="L750" s="4">
        <v>2</v>
      </c>
      <c r="M750" s="4">
        <v>3</v>
      </c>
      <c r="N750" s="4" t="s">
        <v>3</v>
      </c>
      <c r="O750" s="4">
        <v>2</v>
      </c>
      <c r="P750" s="4"/>
      <c r="Q750" s="4"/>
      <c r="R750" s="4"/>
      <c r="S750" s="4"/>
      <c r="T750" s="4"/>
      <c r="U750" s="4"/>
      <c r="V750" s="4"/>
      <c r="W750" s="4"/>
    </row>
    <row r="751" spans="1:245">
      <c r="A751" s="4">
        <v>50</v>
      </c>
      <c r="B751" s="4">
        <v>0</v>
      </c>
      <c r="C751" s="4">
        <v>0</v>
      </c>
      <c r="D751" s="4">
        <v>1</v>
      </c>
      <c r="E751" s="4">
        <v>222</v>
      </c>
      <c r="F751" s="4">
        <f>ROUND(Source!AO747,O751)</f>
        <v>0</v>
      </c>
      <c r="G751" s="4" t="s">
        <v>75</v>
      </c>
      <c r="H751" s="4" t="s">
        <v>76</v>
      </c>
      <c r="I751" s="4"/>
      <c r="J751" s="4"/>
      <c r="K751" s="4">
        <v>222</v>
      </c>
      <c r="L751" s="4">
        <v>3</v>
      </c>
      <c r="M751" s="4">
        <v>3</v>
      </c>
      <c r="N751" s="4" t="s">
        <v>3</v>
      </c>
      <c r="O751" s="4">
        <v>2</v>
      </c>
      <c r="P751" s="4"/>
      <c r="Q751" s="4"/>
      <c r="R751" s="4"/>
      <c r="S751" s="4"/>
      <c r="T751" s="4"/>
      <c r="U751" s="4"/>
      <c r="V751" s="4"/>
      <c r="W751" s="4"/>
    </row>
    <row r="752" spans="1:245">
      <c r="A752" s="4">
        <v>50</v>
      </c>
      <c r="B752" s="4">
        <v>0</v>
      </c>
      <c r="C752" s="4">
        <v>0</v>
      </c>
      <c r="D752" s="4">
        <v>1</v>
      </c>
      <c r="E752" s="4">
        <v>225</v>
      </c>
      <c r="F752" s="4">
        <f>ROUND(Source!AV747,O752)</f>
        <v>0</v>
      </c>
      <c r="G752" s="4" t="s">
        <v>77</v>
      </c>
      <c r="H752" s="4" t="s">
        <v>78</v>
      </c>
      <c r="I752" s="4"/>
      <c r="J752" s="4"/>
      <c r="K752" s="4">
        <v>225</v>
      </c>
      <c r="L752" s="4">
        <v>4</v>
      </c>
      <c r="M752" s="4">
        <v>3</v>
      </c>
      <c r="N752" s="4" t="s">
        <v>3</v>
      </c>
      <c r="O752" s="4">
        <v>2</v>
      </c>
      <c r="P752" s="4"/>
      <c r="Q752" s="4"/>
      <c r="R752" s="4"/>
      <c r="S752" s="4"/>
      <c r="T752" s="4"/>
      <c r="U752" s="4"/>
      <c r="V752" s="4"/>
      <c r="W752" s="4"/>
    </row>
    <row r="753" spans="1:23">
      <c r="A753" s="4">
        <v>50</v>
      </c>
      <c r="B753" s="4">
        <v>0</v>
      </c>
      <c r="C753" s="4">
        <v>0</v>
      </c>
      <c r="D753" s="4">
        <v>1</v>
      </c>
      <c r="E753" s="4">
        <v>226</v>
      </c>
      <c r="F753" s="4">
        <f>ROUND(Source!AW747,O753)</f>
        <v>0</v>
      </c>
      <c r="G753" s="4" t="s">
        <v>79</v>
      </c>
      <c r="H753" s="4" t="s">
        <v>80</v>
      </c>
      <c r="I753" s="4"/>
      <c r="J753" s="4"/>
      <c r="K753" s="4">
        <v>226</v>
      </c>
      <c r="L753" s="4">
        <v>5</v>
      </c>
      <c r="M753" s="4">
        <v>3</v>
      </c>
      <c r="N753" s="4" t="s">
        <v>3</v>
      </c>
      <c r="O753" s="4">
        <v>2</v>
      </c>
      <c r="P753" s="4"/>
      <c r="Q753" s="4"/>
      <c r="R753" s="4"/>
      <c r="S753" s="4"/>
      <c r="T753" s="4"/>
      <c r="U753" s="4"/>
      <c r="V753" s="4"/>
      <c r="W753" s="4"/>
    </row>
    <row r="754" spans="1:23">
      <c r="A754" s="4">
        <v>50</v>
      </c>
      <c r="B754" s="4">
        <v>0</v>
      </c>
      <c r="C754" s="4">
        <v>0</v>
      </c>
      <c r="D754" s="4">
        <v>1</v>
      </c>
      <c r="E754" s="4">
        <v>227</v>
      </c>
      <c r="F754" s="4">
        <f>ROUND(Source!AX747,O754)</f>
        <v>0</v>
      </c>
      <c r="G754" s="4" t="s">
        <v>81</v>
      </c>
      <c r="H754" s="4" t="s">
        <v>82</v>
      </c>
      <c r="I754" s="4"/>
      <c r="J754" s="4"/>
      <c r="K754" s="4">
        <v>227</v>
      </c>
      <c r="L754" s="4">
        <v>6</v>
      </c>
      <c r="M754" s="4">
        <v>3</v>
      </c>
      <c r="N754" s="4" t="s">
        <v>3</v>
      </c>
      <c r="O754" s="4">
        <v>2</v>
      </c>
      <c r="P754" s="4"/>
      <c r="Q754" s="4"/>
      <c r="R754" s="4"/>
      <c r="S754" s="4"/>
      <c r="T754" s="4"/>
      <c r="U754" s="4"/>
      <c r="V754" s="4"/>
      <c r="W754" s="4"/>
    </row>
    <row r="755" spans="1:23">
      <c r="A755" s="4">
        <v>50</v>
      </c>
      <c r="B755" s="4">
        <v>0</v>
      </c>
      <c r="C755" s="4">
        <v>0</v>
      </c>
      <c r="D755" s="4">
        <v>1</v>
      </c>
      <c r="E755" s="4">
        <v>228</v>
      </c>
      <c r="F755" s="4">
        <f>ROUND(Source!AY747,O755)</f>
        <v>0</v>
      </c>
      <c r="G755" s="4" t="s">
        <v>83</v>
      </c>
      <c r="H755" s="4" t="s">
        <v>84</v>
      </c>
      <c r="I755" s="4"/>
      <c r="J755" s="4"/>
      <c r="K755" s="4">
        <v>228</v>
      </c>
      <c r="L755" s="4">
        <v>7</v>
      </c>
      <c r="M755" s="4">
        <v>3</v>
      </c>
      <c r="N755" s="4" t="s">
        <v>3</v>
      </c>
      <c r="O755" s="4">
        <v>2</v>
      </c>
      <c r="P755" s="4"/>
      <c r="Q755" s="4"/>
      <c r="R755" s="4"/>
      <c r="S755" s="4"/>
      <c r="T755" s="4"/>
      <c r="U755" s="4"/>
      <c r="V755" s="4"/>
      <c r="W755" s="4"/>
    </row>
    <row r="756" spans="1:23">
      <c r="A756" s="4">
        <v>50</v>
      </c>
      <c r="B756" s="4">
        <v>0</v>
      </c>
      <c r="C756" s="4">
        <v>0</v>
      </c>
      <c r="D756" s="4">
        <v>1</v>
      </c>
      <c r="E756" s="4">
        <v>216</v>
      </c>
      <c r="F756" s="4">
        <f>ROUND(Source!AP747,O756)</f>
        <v>0</v>
      </c>
      <c r="G756" s="4" t="s">
        <v>85</v>
      </c>
      <c r="H756" s="4" t="s">
        <v>86</v>
      </c>
      <c r="I756" s="4"/>
      <c r="J756" s="4"/>
      <c r="K756" s="4">
        <v>216</v>
      </c>
      <c r="L756" s="4">
        <v>8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/>
    </row>
    <row r="757" spans="1:23">
      <c r="A757" s="4">
        <v>50</v>
      </c>
      <c r="B757" s="4">
        <v>0</v>
      </c>
      <c r="C757" s="4">
        <v>0</v>
      </c>
      <c r="D757" s="4">
        <v>1</v>
      </c>
      <c r="E757" s="4">
        <v>223</v>
      </c>
      <c r="F757" s="4">
        <f>ROUND(Source!AQ747,O757)</f>
        <v>0</v>
      </c>
      <c r="G757" s="4" t="s">
        <v>87</v>
      </c>
      <c r="H757" s="4" t="s">
        <v>88</v>
      </c>
      <c r="I757" s="4"/>
      <c r="J757" s="4"/>
      <c r="K757" s="4">
        <v>223</v>
      </c>
      <c r="L757" s="4">
        <v>9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</row>
    <row r="758" spans="1:23">
      <c r="A758" s="4">
        <v>50</v>
      </c>
      <c r="B758" s="4">
        <v>0</v>
      </c>
      <c r="C758" s="4">
        <v>0</v>
      </c>
      <c r="D758" s="4">
        <v>1</v>
      </c>
      <c r="E758" s="4">
        <v>229</v>
      </c>
      <c r="F758" s="4">
        <f>ROUND(Source!AZ747,O758)</f>
        <v>0</v>
      </c>
      <c r="G758" s="4" t="s">
        <v>89</v>
      </c>
      <c r="H758" s="4" t="s">
        <v>90</v>
      </c>
      <c r="I758" s="4"/>
      <c r="J758" s="4"/>
      <c r="K758" s="4">
        <v>229</v>
      </c>
      <c r="L758" s="4">
        <v>10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/>
    </row>
    <row r="759" spans="1:23">
      <c r="A759" s="4">
        <v>50</v>
      </c>
      <c r="B759" s="4">
        <v>0</v>
      </c>
      <c r="C759" s="4">
        <v>0</v>
      </c>
      <c r="D759" s="4">
        <v>1</v>
      </c>
      <c r="E759" s="4">
        <v>203</v>
      </c>
      <c r="F759" s="4">
        <f>ROUND(Source!Q747,O759)</f>
        <v>61.74</v>
      </c>
      <c r="G759" s="4" t="s">
        <v>91</v>
      </c>
      <c r="H759" s="4" t="s">
        <v>92</v>
      </c>
      <c r="I759" s="4"/>
      <c r="J759" s="4"/>
      <c r="K759" s="4">
        <v>203</v>
      </c>
      <c r="L759" s="4">
        <v>11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/>
    </row>
    <row r="760" spans="1:23">
      <c r="A760" s="4">
        <v>50</v>
      </c>
      <c r="B760" s="4">
        <v>0</v>
      </c>
      <c r="C760" s="4">
        <v>0</v>
      </c>
      <c r="D760" s="4">
        <v>1</v>
      </c>
      <c r="E760" s="4">
        <v>231</v>
      </c>
      <c r="F760" s="4">
        <f>ROUND(Source!BB747,O760)</f>
        <v>0</v>
      </c>
      <c r="G760" s="4" t="s">
        <v>93</v>
      </c>
      <c r="H760" s="4" t="s">
        <v>94</v>
      </c>
      <c r="I760" s="4"/>
      <c r="J760" s="4"/>
      <c r="K760" s="4">
        <v>231</v>
      </c>
      <c r="L760" s="4">
        <v>12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3">
      <c r="A761" s="4">
        <v>50</v>
      </c>
      <c r="B761" s="4">
        <v>0</v>
      </c>
      <c r="C761" s="4">
        <v>0</v>
      </c>
      <c r="D761" s="4">
        <v>1</v>
      </c>
      <c r="E761" s="4">
        <v>204</v>
      </c>
      <c r="F761" s="4">
        <f>ROUND(Source!R747,O761)</f>
        <v>44.17</v>
      </c>
      <c r="G761" s="4" t="s">
        <v>95</v>
      </c>
      <c r="H761" s="4" t="s">
        <v>96</v>
      </c>
      <c r="I761" s="4"/>
      <c r="J761" s="4"/>
      <c r="K761" s="4">
        <v>204</v>
      </c>
      <c r="L761" s="4">
        <v>13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/>
    </row>
    <row r="762" spans="1:23">
      <c r="A762" s="4">
        <v>50</v>
      </c>
      <c r="B762" s="4">
        <v>0</v>
      </c>
      <c r="C762" s="4">
        <v>0</v>
      </c>
      <c r="D762" s="4">
        <v>1</v>
      </c>
      <c r="E762" s="4">
        <v>205</v>
      </c>
      <c r="F762" s="4">
        <f>ROUND(Source!S747,O762)</f>
        <v>3061.4</v>
      </c>
      <c r="G762" s="4" t="s">
        <v>97</v>
      </c>
      <c r="H762" s="4" t="s">
        <v>98</v>
      </c>
      <c r="I762" s="4"/>
      <c r="J762" s="4"/>
      <c r="K762" s="4">
        <v>205</v>
      </c>
      <c r="L762" s="4">
        <v>14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/>
    </row>
    <row r="763" spans="1:23">
      <c r="A763" s="4">
        <v>50</v>
      </c>
      <c r="B763" s="4">
        <v>0</v>
      </c>
      <c r="C763" s="4">
        <v>0</v>
      </c>
      <c r="D763" s="4">
        <v>1</v>
      </c>
      <c r="E763" s="4">
        <v>232</v>
      </c>
      <c r="F763" s="4">
        <f>ROUND(Source!BC747,O763)</f>
        <v>0</v>
      </c>
      <c r="G763" s="4" t="s">
        <v>99</v>
      </c>
      <c r="H763" s="4" t="s">
        <v>100</v>
      </c>
      <c r="I763" s="4"/>
      <c r="J763" s="4"/>
      <c r="K763" s="4">
        <v>232</v>
      </c>
      <c r="L763" s="4">
        <v>15</v>
      </c>
      <c r="M763" s="4">
        <v>3</v>
      </c>
      <c r="N763" s="4" t="s">
        <v>3</v>
      </c>
      <c r="O763" s="4">
        <v>2</v>
      </c>
      <c r="P763" s="4"/>
      <c r="Q763" s="4"/>
      <c r="R763" s="4"/>
      <c r="S763" s="4"/>
      <c r="T763" s="4"/>
      <c r="U763" s="4"/>
      <c r="V763" s="4"/>
      <c r="W763" s="4"/>
    </row>
    <row r="764" spans="1:23">
      <c r="A764" s="4">
        <v>50</v>
      </c>
      <c r="B764" s="4">
        <v>0</v>
      </c>
      <c r="C764" s="4">
        <v>0</v>
      </c>
      <c r="D764" s="4">
        <v>1</v>
      </c>
      <c r="E764" s="4">
        <v>214</v>
      </c>
      <c r="F764" s="4">
        <f>ROUND(Source!AS747,O764)</f>
        <v>6902.91</v>
      </c>
      <c r="G764" s="4" t="s">
        <v>101</v>
      </c>
      <c r="H764" s="4" t="s">
        <v>102</v>
      </c>
      <c r="I764" s="4"/>
      <c r="J764" s="4"/>
      <c r="K764" s="4">
        <v>214</v>
      </c>
      <c r="L764" s="4">
        <v>16</v>
      </c>
      <c r="M764" s="4">
        <v>3</v>
      </c>
      <c r="N764" s="4" t="s">
        <v>3</v>
      </c>
      <c r="O764" s="4">
        <v>2</v>
      </c>
      <c r="P764" s="4"/>
      <c r="Q764" s="4"/>
      <c r="R764" s="4"/>
      <c r="S764" s="4"/>
      <c r="T764" s="4"/>
      <c r="U764" s="4"/>
      <c r="V764" s="4"/>
      <c r="W764" s="4"/>
    </row>
    <row r="765" spans="1:23">
      <c r="A765" s="4">
        <v>50</v>
      </c>
      <c r="B765" s="4">
        <v>0</v>
      </c>
      <c r="C765" s="4">
        <v>0</v>
      </c>
      <c r="D765" s="4">
        <v>1</v>
      </c>
      <c r="E765" s="4">
        <v>215</v>
      </c>
      <c r="F765" s="4">
        <f>ROUND(Source!AT747,O765)</f>
        <v>0</v>
      </c>
      <c r="G765" s="4" t="s">
        <v>103</v>
      </c>
      <c r="H765" s="4" t="s">
        <v>104</v>
      </c>
      <c r="I765" s="4"/>
      <c r="J765" s="4"/>
      <c r="K765" s="4">
        <v>215</v>
      </c>
      <c r="L765" s="4">
        <v>17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/>
    </row>
    <row r="766" spans="1:23">
      <c r="A766" s="4">
        <v>50</v>
      </c>
      <c r="B766" s="4">
        <v>0</v>
      </c>
      <c r="C766" s="4">
        <v>0</v>
      </c>
      <c r="D766" s="4">
        <v>1</v>
      </c>
      <c r="E766" s="4">
        <v>217</v>
      </c>
      <c r="F766" s="4">
        <f>ROUND(Source!AU747,O766)</f>
        <v>0</v>
      </c>
      <c r="G766" s="4" t="s">
        <v>105</v>
      </c>
      <c r="H766" s="4" t="s">
        <v>106</v>
      </c>
      <c r="I766" s="4"/>
      <c r="J766" s="4"/>
      <c r="K766" s="4">
        <v>217</v>
      </c>
      <c r="L766" s="4">
        <v>18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3">
      <c r="A767" s="4">
        <v>50</v>
      </c>
      <c r="B767" s="4">
        <v>0</v>
      </c>
      <c r="C767" s="4">
        <v>0</v>
      </c>
      <c r="D767" s="4">
        <v>1</v>
      </c>
      <c r="E767" s="4">
        <v>230</v>
      </c>
      <c r="F767" s="4">
        <f>ROUND(Source!BA747,O767)</f>
        <v>0</v>
      </c>
      <c r="G767" s="4" t="s">
        <v>107</v>
      </c>
      <c r="H767" s="4" t="s">
        <v>108</v>
      </c>
      <c r="I767" s="4"/>
      <c r="J767" s="4"/>
      <c r="K767" s="4">
        <v>230</v>
      </c>
      <c r="L767" s="4">
        <v>19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3">
      <c r="A768" s="4">
        <v>50</v>
      </c>
      <c r="B768" s="4">
        <v>0</v>
      </c>
      <c r="C768" s="4">
        <v>0</v>
      </c>
      <c r="D768" s="4">
        <v>1</v>
      </c>
      <c r="E768" s="4">
        <v>206</v>
      </c>
      <c r="F768" s="4">
        <f>ROUND(Source!T747,O768)</f>
        <v>0</v>
      </c>
      <c r="G768" s="4" t="s">
        <v>109</v>
      </c>
      <c r="H768" s="4" t="s">
        <v>110</v>
      </c>
      <c r="I768" s="4"/>
      <c r="J768" s="4"/>
      <c r="K768" s="4">
        <v>206</v>
      </c>
      <c r="L768" s="4">
        <v>20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245">
      <c r="A769" s="4">
        <v>50</v>
      </c>
      <c r="B769" s="4">
        <v>0</v>
      </c>
      <c r="C769" s="4">
        <v>0</v>
      </c>
      <c r="D769" s="4">
        <v>1</v>
      </c>
      <c r="E769" s="4">
        <v>207</v>
      </c>
      <c r="F769" s="4">
        <f>Source!U747</f>
        <v>11.667910000000001</v>
      </c>
      <c r="G769" s="4" t="s">
        <v>111</v>
      </c>
      <c r="H769" s="4" t="s">
        <v>112</v>
      </c>
      <c r="I769" s="4"/>
      <c r="J769" s="4"/>
      <c r="K769" s="4">
        <v>207</v>
      </c>
      <c r="L769" s="4">
        <v>21</v>
      </c>
      <c r="M769" s="4">
        <v>3</v>
      </c>
      <c r="N769" s="4" t="s">
        <v>3</v>
      </c>
      <c r="O769" s="4">
        <v>-1</v>
      </c>
      <c r="P769" s="4"/>
      <c r="Q769" s="4"/>
      <c r="R769" s="4"/>
      <c r="S769" s="4"/>
      <c r="T769" s="4"/>
      <c r="U769" s="4"/>
      <c r="V769" s="4"/>
      <c r="W769" s="4"/>
    </row>
    <row r="770" spans="1:245">
      <c r="A770" s="4">
        <v>50</v>
      </c>
      <c r="B770" s="4">
        <v>0</v>
      </c>
      <c r="C770" s="4">
        <v>0</v>
      </c>
      <c r="D770" s="4">
        <v>1</v>
      </c>
      <c r="E770" s="4">
        <v>208</v>
      </c>
      <c r="F770" s="4">
        <f>Source!V747</f>
        <v>0.11825000000000002</v>
      </c>
      <c r="G770" s="4" t="s">
        <v>113</v>
      </c>
      <c r="H770" s="4" t="s">
        <v>114</v>
      </c>
      <c r="I770" s="4"/>
      <c r="J770" s="4"/>
      <c r="K770" s="4">
        <v>208</v>
      </c>
      <c r="L770" s="4">
        <v>22</v>
      </c>
      <c r="M770" s="4">
        <v>3</v>
      </c>
      <c r="N770" s="4" t="s">
        <v>3</v>
      </c>
      <c r="O770" s="4">
        <v>-1</v>
      </c>
      <c r="P770" s="4"/>
      <c r="Q770" s="4"/>
      <c r="R770" s="4"/>
      <c r="S770" s="4"/>
      <c r="T770" s="4"/>
      <c r="U770" s="4"/>
      <c r="V770" s="4"/>
      <c r="W770" s="4"/>
    </row>
    <row r="771" spans="1:245">
      <c r="A771" s="4">
        <v>50</v>
      </c>
      <c r="B771" s="4">
        <v>0</v>
      </c>
      <c r="C771" s="4">
        <v>0</v>
      </c>
      <c r="D771" s="4">
        <v>1</v>
      </c>
      <c r="E771" s="4">
        <v>209</v>
      </c>
      <c r="F771" s="4">
        <f>ROUND(Source!W747,O771)</f>
        <v>0</v>
      </c>
      <c r="G771" s="4" t="s">
        <v>115</v>
      </c>
      <c r="H771" s="4" t="s">
        <v>116</v>
      </c>
      <c r="I771" s="4"/>
      <c r="J771" s="4"/>
      <c r="K771" s="4">
        <v>209</v>
      </c>
      <c r="L771" s="4">
        <v>23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245">
      <c r="A772" s="4">
        <v>50</v>
      </c>
      <c r="B772" s="4">
        <v>0</v>
      </c>
      <c r="C772" s="4">
        <v>0</v>
      </c>
      <c r="D772" s="4">
        <v>1</v>
      </c>
      <c r="E772" s="4">
        <v>233</v>
      </c>
      <c r="F772" s="4">
        <f>ROUND(Source!BD747,O772)</f>
        <v>0</v>
      </c>
      <c r="G772" s="4" t="s">
        <v>117</v>
      </c>
      <c r="H772" s="4" t="s">
        <v>118</v>
      </c>
      <c r="I772" s="4"/>
      <c r="J772" s="4"/>
      <c r="K772" s="4">
        <v>233</v>
      </c>
      <c r="L772" s="4">
        <v>24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245">
      <c r="A773" s="4">
        <v>50</v>
      </c>
      <c r="B773" s="4">
        <v>0</v>
      </c>
      <c r="C773" s="4">
        <v>0</v>
      </c>
      <c r="D773" s="4">
        <v>1</v>
      </c>
      <c r="E773" s="4">
        <v>210</v>
      </c>
      <c r="F773" s="4">
        <f>ROUND(Source!X747,O773)</f>
        <v>2152.83</v>
      </c>
      <c r="G773" s="4" t="s">
        <v>119</v>
      </c>
      <c r="H773" s="4" t="s">
        <v>120</v>
      </c>
      <c r="I773" s="4"/>
      <c r="J773" s="4"/>
      <c r="K773" s="4">
        <v>210</v>
      </c>
      <c r="L773" s="4">
        <v>25</v>
      </c>
      <c r="M773" s="4">
        <v>3</v>
      </c>
      <c r="N773" s="4" t="s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245">
      <c r="A774" s="4">
        <v>50</v>
      </c>
      <c r="B774" s="4">
        <v>0</v>
      </c>
      <c r="C774" s="4">
        <v>0</v>
      </c>
      <c r="D774" s="4">
        <v>1</v>
      </c>
      <c r="E774" s="4">
        <v>211</v>
      </c>
      <c r="F774" s="4">
        <f>ROUND(Source!Y747,O774)</f>
        <v>1626.94</v>
      </c>
      <c r="G774" s="4" t="s">
        <v>121</v>
      </c>
      <c r="H774" s="4" t="s">
        <v>122</v>
      </c>
      <c r="I774" s="4"/>
      <c r="J774" s="4"/>
      <c r="K774" s="4">
        <v>211</v>
      </c>
      <c r="L774" s="4">
        <v>26</v>
      </c>
      <c r="M774" s="4">
        <v>3</v>
      </c>
      <c r="N774" s="4" t="s">
        <v>3</v>
      </c>
      <c r="O774" s="4">
        <v>2</v>
      </c>
      <c r="P774" s="4"/>
      <c r="Q774" s="4"/>
      <c r="R774" s="4"/>
      <c r="S774" s="4"/>
      <c r="T774" s="4"/>
      <c r="U774" s="4"/>
      <c r="V774" s="4"/>
      <c r="W774" s="4"/>
    </row>
    <row r="775" spans="1:245">
      <c r="A775" s="4">
        <v>50</v>
      </c>
      <c r="B775" s="4">
        <v>0</v>
      </c>
      <c r="C775" s="4">
        <v>0</v>
      </c>
      <c r="D775" s="4">
        <v>1</v>
      </c>
      <c r="E775" s="4">
        <v>0</v>
      </c>
      <c r="F775" s="4">
        <f>ROUND(Source!AR747,O775)</f>
        <v>6902.91</v>
      </c>
      <c r="G775" s="4" t="s">
        <v>123</v>
      </c>
      <c r="H775" s="4" t="s">
        <v>124</v>
      </c>
      <c r="I775" s="4"/>
      <c r="J775" s="4"/>
      <c r="K775" s="4">
        <v>224</v>
      </c>
      <c r="L775" s="4">
        <v>27</v>
      </c>
      <c r="M775" s="4">
        <v>3</v>
      </c>
      <c r="N775" s="4" t="s">
        <v>3</v>
      </c>
      <c r="O775" s="4">
        <v>2</v>
      </c>
      <c r="P775" s="4"/>
      <c r="Q775" s="4"/>
      <c r="R775" s="4"/>
      <c r="S775" s="4"/>
      <c r="T775" s="4"/>
      <c r="U775" s="4"/>
      <c r="V775" s="4"/>
      <c r="W775" s="4"/>
    </row>
    <row r="776" spans="1:245">
      <c r="A776" s="4">
        <v>50</v>
      </c>
      <c r="B776" s="4">
        <v>0</v>
      </c>
      <c r="C776" s="4">
        <v>0</v>
      </c>
      <c r="D776" s="4">
        <v>2</v>
      </c>
      <c r="E776" s="4">
        <v>0</v>
      </c>
      <c r="F776" s="4">
        <f>ROUND(F775*0.18,O776)</f>
        <v>1242.5</v>
      </c>
      <c r="G776" s="4" t="s">
        <v>125</v>
      </c>
      <c r="H776" s="4" t="s">
        <v>125</v>
      </c>
      <c r="I776" s="4"/>
      <c r="J776" s="4"/>
      <c r="K776" s="4">
        <v>212</v>
      </c>
      <c r="L776" s="4">
        <v>28</v>
      </c>
      <c r="M776" s="4">
        <v>0</v>
      </c>
      <c r="N776" s="4" t="s">
        <v>3</v>
      </c>
      <c r="O776" s="4">
        <v>1</v>
      </c>
      <c r="P776" s="4"/>
      <c r="Q776" s="4"/>
      <c r="R776" s="4"/>
      <c r="S776" s="4"/>
      <c r="T776" s="4"/>
      <c r="U776" s="4"/>
      <c r="V776" s="4"/>
      <c r="W776" s="4"/>
    </row>
    <row r="777" spans="1:245">
      <c r="A777" s="4">
        <v>50</v>
      </c>
      <c r="B777" s="4">
        <v>0</v>
      </c>
      <c r="C777" s="4">
        <v>0</v>
      </c>
      <c r="D777" s="4">
        <v>2</v>
      </c>
      <c r="E777" s="4">
        <v>224</v>
      </c>
      <c r="F777" s="4">
        <f>ROUND(F775*1.18,O777)</f>
        <v>8145.4</v>
      </c>
      <c r="G777" s="4" t="s">
        <v>126</v>
      </c>
      <c r="H777" s="4" t="s">
        <v>127</v>
      </c>
      <c r="I777" s="4"/>
      <c r="J777" s="4"/>
      <c r="K777" s="4">
        <v>212</v>
      </c>
      <c r="L777" s="4">
        <v>29</v>
      </c>
      <c r="M777" s="4">
        <v>0</v>
      </c>
      <c r="N777" s="4" t="s">
        <v>3</v>
      </c>
      <c r="O777" s="4">
        <v>1</v>
      </c>
      <c r="P777" s="4"/>
      <c r="Q777" s="4"/>
      <c r="R777" s="4"/>
      <c r="S777" s="4"/>
      <c r="T777" s="4"/>
      <c r="U777" s="4"/>
      <c r="V777" s="4"/>
      <c r="W777" s="4"/>
    </row>
    <row r="779" spans="1:245">
      <c r="A779" s="1">
        <v>5</v>
      </c>
      <c r="B779" s="1">
        <v>0</v>
      </c>
      <c r="C779" s="1"/>
      <c r="D779" s="1">
        <f>ROW(A821)</f>
        <v>821</v>
      </c>
      <c r="E779" s="1"/>
      <c r="F779" s="1" t="s">
        <v>15</v>
      </c>
      <c r="G779" s="1" t="s">
        <v>128</v>
      </c>
      <c r="H779" s="1" t="s">
        <v>3</v>
      </c>
      <c r="I779" s="1">
        <v>0</v>
      </c>
      <c r="J779" s="1"/>
      <c r="K779" s="1">
        <v>0</v>
      </c>
      <c r="L779" s="1"/>
      <c r="M779" s="1" t="s">
        <v>3</v>
      </c>
      <c r="N779" s="1"/>
      <c r="O779" s="1"/>
      <c r="P779" s="1"/>
      <c r="Q779" s="1"/>
      <c r="R779" s="1"/>
      <c r="S779" s="1">
        <v>0</v>
      </c>
      <c r="T779" s="1"/>
      <c r="U779" s="1" t="s">
        <v>3</v>
      </c>
      <c r="V779" s="1">
        <v>0</v>
      </c>
      <c r="W779" s="1"/>
      <c r="X779" s="1"/>
      <c r="Y779" s="1"/>
      <c r="Z779" s="1"/>
      <c r="AA779" s="1"/>
      <c r="AB779" s="1" t="s">
        <v>3</v>
      </c>
      <c r="AC779" s="1" t="s">
        <v>3</v>
      </c>
      <c r="AD779" s="1" t="s">
        <v>3</v>
      </c>
      <c r="AE779" s="1" t="s">
        <v>3</v>
      </c>
      <c r="AF779" s="1" t="s">
        <v>3</v>
      </c>
      <c r="AG779" s="1" t="s">
        <v>3</v>
      </c>
      <c r="AH779" s="1"/>
      <c r="AI779" s="1"/>
      <c r="AJ779" s="1"/>
      <c r="AK779" s="1"/>
      <c r="AL779" s="1"/>
      <c r="AM779" s="1"/>
      <c r="AN779" s="1"/>
      <c r="AO779" s="1"/>
      <c r="AP779" s="1" t="s">
        <v>3</v>
      </c>
      <c r="AQ779" s="1" t="s">
        <v>3</v>
      </c>
      <c r="AR779" s="1" t="s">
        <v>3</v>
      </c>
      <c r="AS779" s="1"/>
      <c r="AT779" s="1"/>
      <c r="AU779" s="1"/>
      <c r="AV779" s="1"/>
      <c r="AW779" s="1"/>
      <c r="AX779" s="1"/>
      <c r="AY779" s="1"/>
      <c r="AZ779" s="1" t="s">
        <v>3</v>
      </c>
      <c r="BA779" s="1"/>
      <c r="BB779" s="1" t="s">
        <v>3</v>
      </c>
      <c r="BC779" s="1" t="s">
        <v>3</v>
      </c>
      <c r="BD779" s="1" t="s">
        <v>3</v>
      </c>
      <c r="BE779" s="1" t="s">
        <v>3</v>
      </c>
      <c r="BF779" s="1" t="s">
        <v>3</v>
      </c>
      <c r="BG779" s="1" t="s">
        <v>3</v>
      </c>
      <c r="BH779" s="1" t="s">
        <v>3</v>
      </c>
      <c r="BI779" s="1" t="s">
        <v>3</v>
      </c>
      <c r="BJ779" s="1" t="s">
        <v>3</v>
      </c>
      <c r="BK779" s="1" t="s">
        <v>3</v>
      </c>
      <c r="BL779" s="1" t="s">
        <v>3</v>
      </c>
      <c r="BM779" s="1" t="s">
        <v>3</v>
      </c>
      <c r="BN779" s="1" t="s">
        <v>3</v>
      </c>
      <c r="BO779" s="1" t="s">
        <v>3</v>
      </c>
      <c r="BP779" s="1" t="s">
        <v>3</v>
      </c>
      <c r="BQ779" s="1"/>
      <c r="BR779" s="1"/>
      <c r="BS779" s="1"/>
      <c r="BT779" s="1"/>
      <c r="BU779" s="1"/>
      <c r="BV779" s="1"/>
      <c r="BW779" s="1"/>
      <c r="BX779" s="1">
        <v>0</v>
      </c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>
        <v>0</v>
      </c>
    </row>
    <row r="781" spans="1:245">
      <c r="A781" s="2">
        <v>52</v>
      </c>
      <c r="B781" s="2">
        <f t="shared" ref="B781:G781" si="524">B821</f>
        <v>0</v>
      </c>
      <c r="C781" s="2">
        <f t="shared" si="524"/>
        <v>5</v>
      </c>
      <c r="D781" s="2">
        <f t="shared" si="524"/>
        <v>779</v>
      </c>
      <c r="E781" s="2">
        <f t="shared" si="524"/>
        <v>0</v>
      </c>
      <c r="F781" s="2" t="str">
        <f t="shared" si="524"/>
        <v>Новый подраздел</v>
      </c>
      <c r="G781" s="2" t="str">
        <f t="shared" si="524"/>
        <v>ремонт</v>
      </c>
      <c r="H781" s="2"/>
      <c r="I781" s="2"/>
      <c r="J781" s="2"/>
      <c r="K781" s="2"/>
      <c r="L781" s="2"/>
      <c r="M781" s="2"/>
      <c r="N781" s="2"/>
      <c r="O781" s="2">
        <f t="shared" ref="O781:AT781" si="525">O821</f>
        <v>154912.53</v>
      </c>
      <c r="P781" s="2">
        <f t="shared" si="525"/>
        <v>101128.36</v>
      </c>
      <c r="Q781" s="2">
        <f t="shared" si="525"/>
        <v>2625.79</v>
      </c>
      <c r="R781" s="2">
        <f t="shared" si="525"/>
        <v>956.01</v>
      </c>
      <c r="S781" s="2">
        <f t="shared" si="525"/>
        <v>51158.38</v>
      </c>
      <c r="T781" s="2">
        <f t="shared" si="525"/>
        <v>0</v>
      </c>
      <c r="U781" s="2">
        <f t="shared" si="525"/>
        <v>169.37840549999999</v>
      </c>
      <c r="V781" s="2">
        <f t="shared" si="525"/>
        <v>2.7239062500000002</v>
      </c>
      <c r="W781" s="2">
        <f t="shared" si="525"/>
        <v>622.04999999999995</v>
      </c>
      <c r="X781" s="2">
        <f t="shared" si="525"/>
        <v>45694.45</v>
      </c>
      <c r="Y781" s="2">
        <f t="shared" si="525"/>
        <v>22871.21</v>
      </c>
      <c r="Z781" s="2">
        <f t="shared" si="525"/>
        <v>0</v>
      </c>
      <c r="AA781" s="2">
        <f t="shared" si="525"/>
        <v>0</v>
      </c>
      <c r="AB781" s="2">
        <f t="shared" si="525"/>
        <v>154912.53</v>
      </c>
      <c r="AC781" s="2">
        <f t="shared" si="525"/>
        <v>101128.36</v>
      </c>
      <c r="AD781" s="2">
        <f t="shared" si="525"/>
        <v>2625.79</v>
      </c>
      <c r="AE781" s="2">
        <f t="shared" si="525"/>
        <v>956.01</v>
      </c>
      <c r="AF781" s="2">
        <f t="shared" si="525"/>
        <v>51158.38</v>
      </c>
      <c r="AG781" s="2">
        <f t="shared" si="525"/>
        <v>0</v>
      </c>
      <c r="AH781" s="2">
        <f t="shared" si="525"/>
        <v>169.37840549999999</v>
      </c>
      <c r="AI781" s="2">
        <f t="shared" si="525"/>
        <v>2.7239062500000002</v>
      </c>
      <c r="AJ781" s="2">
        <f t="shared" si="525"/>
        <v>622.04999999999995</v>
      </c>
      <c r="AK781" s="2">
        <f t="shared" si="525"/>
        <v>45694.45</v>
      </c>
      <c r="AL781" s="2">
        <f t="shared" si="525"/>
        <v>22871.21</v>
      </c>
      <c r="AM781" s="2">
        <f t="shared" si="525"/>
        <v>0</v>
      </c>
      <c r="AN781" s="2">
        <f t="shared" si="525"/>
        <v>0</v>
      </c>
      <c r="AO781" s="2">
        <f t="shared" si="525"/>
        <v>0</v>
      </c>
      <c r="AP781" s="2">
        <f t="shared" si="525"/>
        <v>0</v>
      </c>
      <c r="AQ781" s="2">
        <f t="shared" si="525"/>
        <v>0</v>
      </c>
      <c r="AR781" s="2">
        <f t="shared" si="525"/>
        <v>223478.19</v>
      </c>
      <c r="AS781" s="2">
        <f t="shared" si="525"/>
        <v>218367.35</v>
      </c>
      <c r="AT781" s="2">
        <f t="shared" si="525"/>
        <v>5110.84</v>
      </c>
      <c r="AU781" s="2">
        <f t="shared" ref="AU781:BZ781" si="526">AU821</f>
        <v>0</v>
      </c>
      <c r="AV781" s="2">
        <f t="shared" si="526"/>
        <v>101128.36</v>
      </c>
      <c r="AW781" s="2">
        <f t="shared" si="526"/>
        <v>101128.36</v>
      </c>
      <c r="AX781" s="2">
        <f t="shared" si="526"/>
        <v>0</v>
      </c>
      <c r="AY781" s="2">
        <f t="shared" si="526"/>
        <v>101128.36</v>
      </c>
      <c r="AZ781" s="2">
        <f t="shared" si="526"/>
        <v>0</v>
      </c>
      <c r="BA781" s="2">
        <f t="shared" si="526"/>
        <v>0</v>
      </c>
      <c r="BB781" s="2">
        <f t="shared" si="526"/>
        <v>0</v>
      </c>
      <c r="BC781" s="2">
        <f t="shared" si="526"/>
        <v>0</v>
      </c>
      <c r="BD781" s="2">
        <f t="shared" si="526"/>
        <v>0</v>
      </c>
      <c r="BE781" s="2">
        <f t="shared" si="526"/>
        <v>0</v>
      </c>
      <c r="BF781" s="2">
        <f t="shared" si="526"/>
        <v>0</v>
      </c>
      <c r="BG781" s="2">
        <f t="shared" si="526"/>
        <v>0</v>
      </c>
      <c r="BH781" s="2">
        <f t="shared" si="526"/>
        <v>0</v>
      </c>
      <c r="BI781" s="2">
        <f t="shared" si="526"/>
        <v>0</v>
      </c>
      <c r="BJ781" s="2">
        <f t="shared" si="526"/>
        <v>0</v>
      </c>
      <c r="BK781" s="2">
        <f t="shared" si="526"/>
        <v>0</v>
      </c>
      <c r="BL781" s="2">
        <f t="shared" si="526"/>
        <v>0</v>
      </c>
      <c r="BM781" s="2">
        <f t="shared" si="526"/>
        <v>0</v>
      </c>
      <c r="BN781" s="2">
        <f t="shared" si="526"/>
        <v>0</v>
      </c>
      <c r="BO781" s="2">
        <f t="shared" si="526"/>
        <v>0</v>
      </c>
      <c r="BP781" s="2">
        <f t="shared" si="526"/>
        <v>0</v>
      </c>
      <c r="BQ781" s="2">
        <f t="shared" si="526"/>
        <v>0</v>
      </c>
      <c r="BR781" s="2">
        <f t="shared" si="526"/>
        <v>0</v>
      </c>
      <c r="BS781" s="2">
        <f t="shared" si="526"/>
        <v>0</v>
      </c>
      <c r="BT781" s="2">
        <f t="shared" si="526"/>
        <v>0</v>
      </c>
      <c r="BU781" s="2">
        <f t="shared" si="526"/>
        <v>0</v>
      </c>
      <c r="BV781" s="2">
        <f t="shared" si="526"/>
        <v>0</v>
      </c>
      <c r="BW781" s="2">
        <f t="shared" si="526"/>
        <v>0</v>
      </c>
      <c r="BX781" s="2">
        <f t="shared" si="526"/>
        <v>0</v>
      </c>
      <c r="BY781" s="2">
        <f t="shared" si="526"/>
        <v>0</v>
      </c>
      <c r="BZ781" s="2">
        <f t="shared" si="526"/>
        <v>0</v>
      </c>
      <c r="CA781" s="2">
        <f t="shared" ref="CA781:DF781" si="527">CA821</f>
        <v>223478.19</v>
      </c>
      <c r="CB781" s="2">
        <f t="shared" si="527"/>
        <v>218367.35</v>
      </c>
      <c r="CC781" s="2">
        <f t="shared" si="527"/>
        <v>5110.84</v>
      </c>
      <c r="CD781" s="2">
        <f t="shared" si="527"/>
        <v>0</v>
      </c>
      <c r="CE781" s="2">
        <f t="shared" si="527"/>
        <v>101128.36</v>
      </c>
      <c r="CF781" s="2">
        <f t="shared" si="527"/>
        <v>101128.36</v>
      </c>
      <c r="CG781" s="2">
        <f t="shared" si="527"/>
        <v>0</v>
      </c>
      <c r="CH781" s="2">
        <f t="shared" si="527"/>
        <v>101128.36</v>
      </c>
      <c r="CI781" s="2">
        <f t="shared" si="527"/>
        <v>0</v>
      </c>
      <c r="CJ781" s="2">
        <f t="shared" si="527"/>
        <v>0</v>
      </c>
      <c r="CK781" s="2">
        <f t="shared" si="527"/>
        <v>0</v>
      </c>
      <c r="CL781" s="2">
        <f t="shared" si="527"/>
        <v>0</v>
      </c>
      <c r="CM781" s="2">
        <f t="shared" si="527"/>
        <v>0</v>
      </c>
      <c r="CN781" s="2">
        <f t="shared" si="527"/>
        <v>0</v>
      </c>
      <c r="CO781" s="2">
        <f t="shared" si="527"/>
        <v>0</v>
      </c>
      <c r="CP781" s="2">
        <f t="shared" si="527"/>
        <v>0</v>
      </c>
      <c r="CQ781" s="2">
        <f t="shared" si="527"/>
        <v>0</v>
      </c>
      <c r="CR781" s="2">
        <f t="shared" si="527"/>
        <v>0</v>
      </c>
      <c r="CS781" s="2">
        <f t="shared" si="527"/>
        <v>0</v>
      </c>
      <c r="CT781" s="2">
        <f t="shared" si="527"/>
        <v>0</v>
      </c>
      <c r="CU781" s="2">
        <f t="shared" si="527"/>
        <v>0</v>
      </c>
      <c r="CV781" s="2">
        <f t="shared" si="527"/>
        <v>0</v>
      </c>
      <c r="CW781" s="2">
        <f t="shared" si="527"/>
        <v>0</v>
      </c>
      <c r="CX781" s="2">
        <f t="shared" si="527"/>
        <v>0</v>
      </c>
      <c r="CY781" s="2">
        <f t="shared" si="527"/>
        <v>0</v>
      </c>
      <c r="CZ781" s="2">
        <f t="shared" si="527"/>
        <v>0</v>
      </c>
      <c r="DA781" s="2">
        <f t="shared" si="527"/>
        <v>0</v>
      </c>
      <c r="DB781" s="2">
        <f t="shared" si="527"/>
        <v>0</v>
      </c>
      <c r="DC781" s="2">
        <f t="shared" si="527"/>
        <v>0</v>
      </c>
      <c r="DD781" s="2">
        <f t="shared" si="527"/>
        <v>0</v>
      </c>
      <c r="DE781" s="2">
        <f t="shared" si="527"/>
        <v>0</v>
      </c>
      <c r="DF781" s="2">
        <f t="shared" si="527"/>
        <v>0</v>
      </c>
      <c r="DG781" s="3">
        <f t="shared" ref="DG781:EL781" si="528">DG821</f>
        <v>0</v>
      </c>
      <c r="DH781" s="3">
        <f t="shared" si="528"/>
        <v>0</v>
      </c>
      <c r="DI781" s="3">
        <f t="shared" si="528"/>
        <v>0</v>
      </c>
      <c r="DJ781" s="3">
        <f t="shared" si="528"/>
        <v>0</v>
      </c>
      <c r="DK781" s="3">
        <f t="shared" si="528"/>
        <v>0</v>
      </c>
      <c r="DL781" s="3">
        <f t="shared" si="528"/>
        <v>0</v>
      </c>
      <c r="DM781" s="3">
        <f t="shared" si="528"/>
        <v>0</v>
      </c>
      <c r="DN781" s="3">
        <f t="shared" si="528"/>
        <v>0</v>
      </c>
      <c r="DO781" s="3">
        <f t="shared" si="528"/>
        <v>0</v>
      </c>
      <c r="DP781" s="3">
        <f t="shared" si="528"/>
        <v>0</v>
      </c>
      <c r="DQ781" s="3">
        <f t="shared" si="528"/>
        <v>0</v>
      </c>
      <c r="DR781" s="3">
        <f t="shared" si="528"/>
        <v>0</v>
      </c>
      <c r="DS781" s="3">
        <f t="shared" si="528"/>
        <v>0</v>
      </c>
      <c r="DT781" s="3">
        <f t="shared" si="528"/>
        <v>0</v>
      </c>
      <c r="DU781" s="3">
        <f t="shared" si="528"/>
        <v>0</v>
      </c>
      <c r="DV781" s="3">
        <f t="shared" si="528"/>
        <v>0</v>
      </c>
      <c r="DW781" s="3">
        <f t="shared" si="528"/>
        <v>0</v>
      </c>
      <c r="DX781" s="3">
        <f t="shared" si="528"/>
        <v>0</v>
      </c>
      <c r="DY781" s="3">
        <f t="shared" si="528"/>
        <v>0</v>
      </c>
      <c r="DZ781" s="3">
        <f t="shared" si="528"/>
        <v>0</v>
      </c>
      <c r="EA781" s="3">
        <f t="shared" si="528"/>
        <v>0</v>
      </c>
      <c r="EB781" s="3">
        <f t="shared" si="528"/>
        <v>0</v>
      </c>
      <c r="EC781" s="3">
        <f t="shared" si="528"/>
        <v>0</v>
      </c>
      <c r="ED781" s="3">
        <f t="shared" si="528"/>
        <v>0</v>
      </c>
      <c r="EE781" s="3">
        <f t="shared" si="528"/>
        <v>0</v>
      </c>
      <c r="EF781" s="3">
        <f t="shared" si="528"/>
        <v>0</v>
      </c>
      <c r="EG781" s="3">
        <f t="shared" si="528"/>
        <v>0</v>
      </c>
      <c r="EH781" s="3">
        <f t="shared" si="528"/>
        <v>0</v>
      </c>
      <c r="EI781" s="3">
        <f t="shared" si="528"/>
        <v>0</v>
      </c>
      <c r="EJ781" s="3">
        <f t="shared" si="528"/>
        <v>0</v>
      </c>
      <c r="EK781" s="3">
        <f t="shared" si="528"/>
        <v>0</v>
      </c>
      <c r="EL781" s="3">
        <f t="shared" si="528"/>
        <v>0</v>
      </c>
      <c r="EM781" s="3">
        <f t="shared" ref="EM781:FR781" si="529">EM821</f>
        <v>0</v>
      </c>
      <c r="EN781" s="3">
        <f t="shared" si="529"/>
        <v>0</v>
      </c>
      <c r="EO781" s="3">
        <f t="shared" si="529"/>
        <v>0</v>
      </c>
      <c r="EP781" s="3">
        <f t="shared" si="529"/>
        <v>0</v>
      </c>
      <c r="EQ781" s="3">
        <f t="shared" si="529"/>
        <v>0</v>
      </c>
      <c r="ER781" s="3">
        <f t="shared" si="529"/>
        <v>0</v>
      </c>
      <c r="ES781" s="3">
        <f t="shared" si="529"/>
        <v>0</v>
      </c>
      <c r="ET781" s="3">
        <f t="shared" si="529"/>
        <v>0</v>
      </c>
      <c r="EU781" s="3">
        <f t="shared" si="529"/>
        <v>0</v>
      </c>
      <c r="EV781" s="3">
        <f t="shared" si="529"/>
        <v>0</v>
      </c>
      <c r="EW781" s="3">
        <f t="shared" si="529"/>
        <v>0</v>
      </c>
      <c r="EX781" s="3">
        <f t="shared" si="529"/>
        <v>0</v>
      </c>
      <c r="EY781" s="3">
        <f t="shared" si="529"/>
        <v>0</v>
      </c>
      <c r="EZ781" s="3">
        <f t="shared" si="529"/>
        <v>0</v>
      </c>
      <c r="FA781" s="3">
        <f t="shared" si="529"/>
        <v>0</v>
      </c>
      <c r="FB781" s="3">
        <f t="shared" si="529"/>
        <v>0</v>
      </c>
      <c r="FC781" s="3">
        <f t="shared" si="529"/>
        <v>0</v>
      </c>
      <c r="FD781" s="3">
        <f t="shared" si="529"/>
        <v>0</v>
      </c>
      <c r="FE781" s="3">
        <f t="shared" si="529"/>
        <v>0</v>
      </c>
      <c r="FF781" s="3">
        <f t="shared" si="529"/>
        <v>0</v>
      </c>
      <c r="FG781" s="3">
        <f t="shared" si="529"/>
        <v>0</v>
      </c>
      <c r="FH781" s="3">
        <f t="shared" si="529"/>
        <v>0</v>
      </c>
      <c r="FI781" s="3">
        <f t="shared" si="529"/>
        <v>0</v>
      </c>
      <c r="FJ781" s="3">
        <f t="shared" si="529"/>
        <v>0</v>
      </c>
      <c r="FK781" s="3">
        <f t="shared" si="529"/>
        <v>0</v>
      </c>
      <c r="FL781" s="3">
        <f t="shared" si="529"/>
        <v>0</v>
      </c>
      <c r="FM781" s="3">
        <f t="shared" si="529"/>
        <v>0</v>
      </c>
      <c r="FN781" s="3">
        <f t="shared" si="529"/>
        <v>0</v>
      </c>
      <c r="FO781" s="3">
        <f t="shared" si="529"/>
        <v>0</v>
      </c>
      <c r="FP781" s="3">
        <f t="shared" si="529"/>
        <v>0</v>
      </c>
      <c r="FQ781" s="3">
        <f t="shared" si="529"/>
        <v>0</v>
      </c>
      <c r="FR781" s="3">
        <f t="shared" si="529"/>
        <v>0</v>
      </c>
      <c r="FS781" s="3">
        <f t="shared" ref="FS781:GX781" si="530">FS821</f>
        <v>0</v>
      </c>
      <c r="FT781" s="3">
        <f t="shared" si="530"/>
        <v>0</v>
      </c>
      <c r="FU781" s="3">
        <f t="shared" si="530"/>
        <v>0</v>
      </c>
      <c r="FV781" s="3">
        <f t="shared" si="530"/>
        <v>0</v>
      </c>
      <c r="FW781" s="3">
        <f t="shared" si="530"/>
        <v>0</v>
      </c>
      <c r="FX781" s="3">
        <f t="shared" si="530"/>
        <v>0</v>
      </c>
      <c r="FY781" s="3">
        <f t="shared" si="530"/>
        <v>0</v>
      </c>
      <c r="FZ781" s="3">
        <f t="shared" si="530"/>
        <v>0</v>
      </c>
      <c r="GA781" s="3">
        <f t="shared" si="530"/>
        <v>0</v>
      </c>
      <c r="GB781" s="3">
        <f t="shared" si="530"/>
        <v>0</v>
      </c>
      <c r="GC781" s="3">
        <f t="shared" si="530"/>
        <v>0</v>
      </c>
      <c r="GD781" s="3">
        <f t="shared" si="530"/>
        <v>0</v>
      </c>
      <c r="GE781" s="3">
        <f t="shared" si="530"/>
        <v>0</v>
      </c>
      <c r="GF781" s="3">
        <f t="shared" si="530"/>
        <v>0</v>
      </c>
      <c r="GG781" s="3">
        <f t="shared" si="530"/>
        <v>0</v>
      </c>
      <c r="GH781" s="3">
        <f t="shared" si="530"/>
        <v>0</v>
      </c>
      <c r="GI781" s="3">
        <f t="shared" si="530"/>
        <v>0</v>
      </c>
      <c r="GJ781" s="3">
        <f t="shared" si="530"/>
        <v>0</v>
      </c>
      <c r="GK781" s="3">
        <f t="shared" si="530"/>
        <v>0</v>
      </c>
      <c r="GL781" s="3">
        <f t="shared" si="530"/>
        <v>0</v>
      </c>
      <c r="GM781" s="3">
        <f t="shared" si="530"/>
        <v>0</v>
      </c>
      <c r="GN781" s="3">
        <f t="shared" si="530"/>
        <v>0</v>
      </c>
      <c r="GO781" s="3">
        <f t="shared" si="530"/>
        <v>0</v>
      </c>
      <c r="GP781" s="3">
        <f t="shared" si="530"/>
        <v>0</v>
      </c>
      <c r="GQ781" s="3">
        <f t="shared" si="530"/>
        <v>0</v>
      </c>
      <c r="GR781" s="3">
        <f t="shared" si="530"/>
        <v>0</v>
      </c>
      <c r="GS781" s="3">
        <f t="shared" si="530"/>
        <v>0</v>
      </c>
      <c r="GT781" s="3">
        <f t="shared" si="530"/>
        <v>0</v>
      </c>
      <c r="GU781" s="3">
        <f t="shared" si="530"/>
        <v>0</v>
      </c>
      <c r="GV781" s="3">
        <f t="shared" si="530"/>
        <v>0</v>
      </c>
      <c r="GW781" s="3">
        <f t="shared" si="530"/>
        <v>0</v>
      </c>
      <c r="GX781" s="3">
        <f t="shared" si="530"/>
        <v>0</v>
      </c>
    </row>
    <row r="783" spans="1:245">
      <c r="A783">
        <v>17</v>
      </c>
      <c r="B783">
        <v>0</v>
      </c>
      <c r="C783">
        <f>ROW(SmtRes!A694)</f>
        <v>694</v>
      </c>
      <c r="D783">
        <f>ROW(EtalonRes!A671)</f>
        <v>671</v>
      </c>
      <c r="E783" t="s">
        <v>17</v>
      </c>
      <c r="F783" t="s">
        <v>129</v>
      </c>
      <c r="G783" t="s">
        <v>130</v>
      </c>
      <c r="H783" t="s">
        <v>131</v>
      </c>
      <c r="I783">
        <f>ROUND(4.6/100,9)</f>
        <v>4.5999999999999999E-2</v>
      </c>
      <c r="J783">
        <v>0</v>
      </c>
      <c r="O783">
        <f t="shared" ref="O783:O819" si="531">ROUND(CP783,2)</f>
        <v>1204.45</v>
      </c>
      <c r="P783">
        <f t="shared" ref="P783:P819" si="532">ROUND(CQ783*I783,2)</f>
        <v>876.74</v>
      </c>
      <c r="Q783">
        <f t="shared" ref="Q783:Q819" si="533">ROUND(CR783*I783,2)</f>
        <v>9.1199999999999992</v>
      </c>
      <c r="R783">
        <f t="shared" ref="R783:R819" si="534">ROUND(CS783*I783,2)</f>
        <v>1.04</v>
      </c>
      <c r="S783">
        <f t="shared" ref="S783:S819" si="535">ROUND(CT783*I783,2)</f>
        <v>318.58999999999997</v>
      </c>
      <c r="T783">
        <f t="shared" ref="T783:T819" si="536">ROUND(CU783*I783,2)</f>
        <v>0</v>
      </c>
      <c r="U783">
        <f t="shared" ref="U783:U819" si="537">CV783*I783</f>
        <v>1.120951</v>
      </c>
      <c r="V783">
        <f t="shared" ref="V783:V819" si="538">CW783*I783</f>
        <v>2.3E-3</v>
      </c>
      <c r="W783">
        <f t="shared" ref="W783:W819" si="539">ROUND(CX783*I783,2)</f>
        <v>0</v>
      </c>
      <c r="X783">
        <f t="shared" ref="X783:X819" si="540">ROUND(CY783,2)</f>
        <v>287.67</v>
      </c>
      <c r="Y783">
        <f t="shared" ref="Y783:Y819" si="541">ROUND(CZ783,2)</f>
        <v>137.44</v>
      </c>
      <c r="AA783">
        <v>36401907</v>
      </c>
      <c r="AB783">
        <f t="shared" ref="AB783:AB819" si="542">ROUND((AC783+AD783+AF783),2)</f>
        <v>4229.87</v>
      </c>
      <c r="AC783">
        <f t="shared" ref="AC783:AC819" si="543">ROUND((ES783),2)</f>
        <v>4004.09</v>
      </c>
      <c r="AD783">
        <f>ROUND(((((ET783*1.25))-((EU783*1.25)))+AE783),2)</f>
        <v>17.920000000000002</v>
      </c>
      <c r="AE783">
        <f>ROUND(((EU783*1.25)),2)</f>
        <v>0.68</v>
      </c>
      <c r="AF783">
        <f>ROUND(((EV783*1.15)),2)</f>
        <v>207.86</v>
      </c>
      <c r="AG783">
        <f t="shared" ref="AG783:AG819" si="544">ROUND((AP783),2)</f>
        <v>0</v>
      </c>
      <c r="AH783">
        <f>((EW783*1.15))</f>
        <v>24.368500000000001</v>
      </c>
      <c r="AI783">
        <f>((EX783*1.25))</f>
        <v>0.05</v>
      </c>
      <c r="AJ783">
        <f t="shared" ref="AJ783:AJ819" si="545">(AS783)</f>
        <v>0</v>
      </c>
      <c r="AK783">
        <v>4199.17</v>
      </c>
      <c r="AL783">
        <v>4004.09</v>
      </c>
      <c r="AM783">
        <v>14.33</v>
      </c>
      <c r="AN783">
        <v>0.54</v>
      </c>
      <c r="AO783">
        <v>180.75</v>
      </c>
      <c r="AP783">
        <v>0</v>
      </c>
      <c r="AQ783">
        <v>21.19</v>
      </c>
      <c r="AR783">
        <v>0.04</v>
      </c>
      <c r="AS783">
        <v>0</v>
      </c>
      <c r="AT783">
        <v>90</v>
      </c>
      <c r="AU783">
        <v>43</v>
      </c>
      <c r="AV783">
        <v>1</v>
      </c>
      <c r="AW783">
        <v>1</v>
      </c>
      <c r="AZ783">
        <v>1</v>
      </c>
      <c r="BA783">
        <v>33.32</v>
      </c>
      <c r="BB783">
        <v>11.06</v>
      </c>
      <c r="BC783">
        <v>4.76</v>
      </c>
      <c r="BD783" t="s">
        <v>3</v>
      </c>
      <c r="BE783" t="s">
        <v>3</v>
      </c>
      <c r="BF783" t="s">
        <v>3</v>
      </c>
      <c r="BG783" t="s">
        <v>3</v>
      </c>
      <c r="BH783">
        <v>0</v>
      </c>
      <c r="BI783">
        <v>1</v>
      </c>
      <c r="BJ783" t="s">
        <v>132</v>
      </c>
      <c r="BM783">
        <v>10001</v>
      </c>
      <c r="BN783">
        <v>0</v>
      </c>
      <c r="BO783" t="s">
        <v>129</v>
      </c>
      <c r="BP783">
        <v>1</v>
      </c>
      <c r="BQ783">
        <v>2</v>
      </c>
      <c r="BR783">
        <v>0</v>
      </c>
      <c r="BS783">
        <v>33.32</v>
      </c>
      <c r="BT783">
        <v>1</v>
      </c>
      <c r="BU783">
        <v>1</v>
      </c>
      <c r="BV783">
        <v>1</v>
      </c>
      <c r="BW783">
        <v>1</v>
      </c>
      <c r="BX783">
        <v>1</v>
      </c>
      <c r="BY783" t="s">
        <v>3</v>
      </c>
      <c r="BZ783">
        <v>118</v>
      </c>
      <c r="CA783">
        <v>63</v>
      </c>
      <c r="CE783">
        <v>0</v>
      </c>
      <c r="CF783">
        <v>0</v>
      </c>
      <c r="CG783">
        <v>0</v>
      </c>
      <c r="CM783">
        <v>0</v>
      </c>
      <c r="CN783" t="s">
        <v>904</v>
      </c>
      <c r="CO783">
        <v>0</v>
      </c>
      <c r="CP783">
        <f t="shared" ref="CP783:CP819" si="546">(P783+Q783+S783)</f>
        <v>1204.45</v>
      </c>
      <c r="CQ783">
        <f t="shared" ref="CQ783:CQ819" si="547">AC783*BC783</f>
        <v>19059.468400000002</v>
      </c>
      <c r="CR783">
        <f t="shared" ref="CR783:CR819" si="548">AD783*BB783</f>
        <v>198.19520000000003</v>
      </c>
      <c r="CS783">
        <f t="shared" ref="CS783:CS819" si="549">AE783*BS783</f>
        <v>22.657600000000002</v>
      </c>
      <c r="CT783">
        <f t="shared" ref="CT783:CT819" si="550">AF783*BA783</f>
        <v>6925.8952000000008</v>
      </c>
      <c r="CU783">
        <f t="shared" ref="CU783:CU819" si="551">AG783</f>
        <v>0</v>
      </c>
      <c r="CV783">
        <f t="shared" ref="CV783:CV819" si="552">AH783</f>
        <v>24.368500000000001</v>
      </c>
      <c r="CW783">
        <f t="shared" ref="CW783:CW819" si="553">AI783</f>
        <v>0.05</v>
      </c>
      <c r="CX783">
        <f t="shared" ref="CX783:CX819" si="554">AJ783</f>
        <v>0</v>
      </c>
      <c r="CY783">
        <f t="shared" ref="CY783:CY819" si="555">(((S783+R783)*AT783)/100)</f>
        <v>287.66700000000003</v>
      </c>
      <c r="CZ783">
        <f t="shared" ref="CZ783:CZ819" si="556">(((S783+R783)*AU783)/100)</f>
        <v>137.4409</v>
      </c>
      <c r="DC783" t="s">
        <v>3</v>
      </c>
      <c r="DD783" t="s">
        <v>3</v>
      </c>
      <c r="DE783" t="s">
        <v>133</v>
      </c>
      <c r="DF783" t="s">
        <v>133</v>
      </c>
      <c r="DG783" t="s">
        <v>134</v>
      </c>
      <c r="DH783" t="s">
        <v>3</v>
      </c>
      <c r="DI783" t="s">
        <v>134</v>
      </c>
      <c r="DJ783" t="s">
        <v>133</v>
      </c>
      <c r="DK783" t="s">
        <v>3</v>
      </c>
      <c r="DL783" t="s">
        <v>3</v>
      </c>
      <c r="DM783" t="s">
        <v>3</v>
      </c>
      <c r="DN783">
        <v>0</v>
      </c>
      <c r="DO783">
        <v>0</v>
      </c>
      <c r="DP783">
        <v>1</v>
      </c>
      <c r="DQ783">
        <v>1</v>
      </c>
      <c r="DU783">
        <v>1013</v>
      </c>
      <c r="DV783" t="s">
        <v>131</v>
      </c>
      <c r="DW783" t="s">
        <v>131</v>
      </c>
      <c r="DX783">
        <v>1</v>
      </c>
      <c r="DZ783" t="s">
        <v>3</v>
      </c>
      <c r="EA783" t="s">
        <v>3</v>
      </c>
      <c r="EB783" t="s">
        <v>3</v>
      </c>
      <c r="EC783" t="s">
        <v>3</v>
      </c>
      <c r="EE783">
        <v>29085510</v>
      </c>
      <c r="EF783">
        <v>2</v>
      </c>
      <c r="EG783" t="s">
        <v>135</v>
      </c>
      <c r="EH783">
        <v>0</v>
      </c>
      <c r="EI783" t="s">
        <v>3</v>
      </c>
      <c r="EJ783">
        <v>1</v>
      </c>
      <c r="EK783">
        <v>10001</v>
      </c>
      <c r="EL783" t="s">
        <v>136</v>
      </c>
      <c r="EM783" t="s">
        <v>137</v>
      </c>
      <c r="EO783" t="s">
        <v>138</v>
      </c>
      <c r="EQ783">
        <v>0</v>
      </c>
      <c r="ER783">
        <v>4199.17</v>
      </c>
      <c r="ES783">
        <v>4004.09</v>
      </c>
      <c r="ET783">
        <v>14.33</v>
      </c>
      <c r="EU783">
        <v>0.54</v>
      </c>
      <c r="EV783">
        <v>180.75</v>
      </c>
      <c r="EW783">
        <v>21.19</v>
      </c>
      <c r="EX783">
        <v>0.04</v>
      </c>
      <c r="EY783">
        <v>0</v>
      </c>
      <c r="FQ783">
        <v>0</v>
      </c>
      <c r="FR783">
        <f t="shared" ref="FR783:FR819" si="557">ROUND(IF(AND(BH783=3,BI783=3),P783,0),2)</f>
        <v>0</v>
      </c>
      <c r="FS783">
        <v>0</v>
      </c>
      <c r="FT783" t="s">
        <v>139</v>
      </c>
      <c r="FU783" t="s">
        <v>25</v>
      </c>
      <c r="FV783" t="s">
        <v>25</v>
      </c>
      <c r="FW783" t="s">
        <v>26</v>
      </c>
      <c r="FX783">
        <v>106.2</v>
      </c>
      <c r="FY783">
        <v>53.55</v>
      </c>
      <c r="GA783" t="s">
        <v>3</v>
      </c>
      <c r="GD783">
        <v>1</v>
      </c>
      <c r="GF783">
        <v>-1773683300</v>
      </c>
      <c r="GG783">
        <v>2</v>
      </c>
      <c r="GH783">
        <v>1</v>
      </c>
      <c r="GI783">
        <v>2</v>
      </c>
      <c r="GJ783">
        <v>0</v>
      </c>
      <c r="GK783">
        <v>0</v>
      </c>
      <c r="GL783">
        <f t="shared" ref="GL783:GL819" si="558">ROUND(IF(AND(BH783=3,BI783=3,FS783&lt;&gt;0),P783,0),2)</f>
        <v>0</v>
      </c>
      <c r="GM783">
        <f t="shared" ref="GM783:GM819" si="559">ROUND(O783+X783+Y783,2)+GX783</f>
        <v>1629.56</v>
      </c>
      <c r="GN783">
        <f t="shared" ref="GN783:GN819" si="560">IF(OR(BI783=0,BI783=1),ROUND(O783+X783+Y783,2),0)</f>
        <v>1629.56</v>
      </c>
      <c r="GO783">
        <f t="shared" ref="GO783:GO819" si="561">IF(BI783=2,ROUND(O783+X783+Y783,2),0)</f>
        <v>0</v>
      </c>
      <c r="GP783">
        <f t="shared" ref="GP783:GP819" si="562">IF(BI783=4,ROUND(O783+X783+Y783,2)+GX783,0)</f>
        <v>0</v>
      </c>
      <c r="GR783">
        <v>0</v>
      </c>
      <c r="GS783">
        <v>3</v>
      </c>
      <c r="GT783">
        <v>0</v>
      </c>
      <c r="GU783" t="s">
        <v>3</v>
      </c>
      <c r="GV783">
        <f t="shared" ref="GV783:GV819" si="563">ROUND((GT783),2)</f>
        <v>0</v>
      </c>
      <c r="GW783">
        <v>1</v>
      </c>
      <c r="GX783">
        <f t="shared" ref="GX783:GX819" si="564">ROUND(HC783*I783,2)</f>
        <v>0</v>
      </c>
      <c r="HA783">
        <v>0</v>
      </c>
      <c r="HB783">
        <v>0</v>
      </c>
      <c r="HC783">
        <f t="shared" ref="HC783:HC819" si="565">GV783*GW783</f>
        <v>0</v>
      </c>
      <c r="HE783" t="s">
        <v>3</v>
      </c>
      <c r="HF783" t="s">
        <v>3</v>
      </c>
      <c r="IK783">
        <v>0</v>
      </c>
    </row>
    <row r="784" spans="1:245">
      <c r="A784">
        <v>18</v>
      </c>
      <c r="B784">
        <v>0</v>
      </c>
      <c r="C784">
        <v>693</v>
      </c>
      <c r="E784" t="s">
        <v>27</v>
      </c>
      <c r="F784" t="s">
        <v>140</v>
      </c>
      <c r="G784" t="s">
        <v>141</v>
      </c>
      <c r="H784" t="s">
        <v>142</v>
      </c>
      <c r="I784">
        <f>I783*J784</f>
        <v>4.5999999999999996</v>
      </c>
      <c r="J784">
        <v>100</v>
      </c>
      <c r="O784">
        <f t="shared" si="531"/>
        <v>497.87</v>
      </c>
      <c r="P784">
        <f t="shared" si="532"/>
        <v>497.87</v>
      </c>
      <c r="Q784">
        <f t="shared" si="533"/>
        <v>0</v>
      </c>
      <c r="R784">
        <f t="shared" si="534"/>
        <v>0</v>
      </c>
      <c r="S784">
        <f t="shared" si="535"/>
        <v>0</v>
      </c>
      <c r="T784">
        <f t="shared" si="536"/>
        <v>0</v>
      </c>
      <c r="U784">
        <f t="shared" si="537"/>
        <v>0</v>
      </c>
      <c r="V784">
        <f t="shared" si="538"/>
        <v>0</v>
      </c>
      <c r="W784">
        <f t="shared" si="539"/>
        <v>27.78</v>
      </c>
      <c r="X784">
        <f t="shared" si="540"/>
        <v>0</v>
      </c>
      <c r="Y784">
        <f t="shared" si="541"/>
        <v>0</v>
      </c>
      <c r="AA784">
        <v>36401907</v>
      </c>
      <c r="AB784">
        <f t="shared" si="542"/>
        <v>131.99</v>
      </c>
      <c r="AC784">
        <f t="shared" si="543"/>
        <v>131.99</v>
      </c>
      <c r="AD784">
        <f>ROUND((((ET784)-(EU784))+AE784),2)</f>
        <v>0</v>
      </c>
      <c r="AE784">
        <f>ROUND((EU784),2)</f>
        <v>0</v>
      </c>
      <c r="AF784">
        <f>ROUND((EV784),2)</f>
        <v>0</v>
      </c>
      <c r="AG784">
        <f t="shared" si="544"/>
        <v>0</v>
      </c>
      <c r="AH784">
        <f>(EW784)</f>
        <v>0</v>
      </c>
      <c r="AI784">
        <f>(EX784)</f>
        <v>0</v>
      </c>
      <c r="AJ784">
        <f t="shared" si="545"/>
        <v>6.04</v>
      </c>
      <c r="AK784">
        <v>131.99</v>
      </c>
      <c r="AL784">
        <v>131.99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6.04</v>
      </c>
      <c r="AT784">
        <v>0</v>
      </c>
      <c r="AU784">
        <v>0</v>
      </c>
      <c r="AV784">
        <v>1</v>
      </c>
      <c r="AW784">
        <v>1</v>
      </c>
      <c r="AZ784">
        <v>1</v>
      </c>
      <c r="BA784">
        <v>1</v>
      </c>
      <c r="BB784">
        <v>1</v>
      </c>
      <c r="BC784">
        <v>0.82</v>
      </c>
      <c r="BD784" t="s">
        <v>3</v>
      </c>
      <c r="BE784" t="s">
        <v>3</v>
      </c>
      <c r="BF784" t="s">
        <v>3</v>
      </c>
      <c r="BG784" t="s">
        <v>3</v>
      </c>
      <c r="BH784">
        <v>3</v>
      </c>
      <c r="BI784">
        <v>1</v>
      </c>
      <c r="BJ784" t="s">
        <v>143</v>
      </c>
      <c r="BM784">
        <v>500001</v>
      </c>
      <c r="BN784">
        <v>0</v>
      </c>
      <c r="BO784" t="s">
        <v>140</v>
      </c>
      <c r="BP784">
        <v>1</v>
      </c>
      <c r="BQ784">
        <v>8</v>
      </c>
      <c r="BR784">
        <v>0</v>
      </c>
      <c r="BS784">
        <v>1</v>
      </c>
      <c r="BT784">
        <v>1</v>
      </c>
      <c r="BU784">
        <v>1</v>
      </c>
      <c r="BV784">
        <v>1</v>
      </c>
      <c r="BW784">
        <v>1</v>
      </c>
      <c r="BX784">
        <v>1</v>
      </c>
      <c r="BY784" t="s">
        <v>3</v>
      </c>
      <c r="BZ784">
        <v>0</v>
      </c>
      <c r="CA784">
        <v>0</v>
      </c>
      <c r="CE784">
        <v>0</v>
      </c>
      <c r="CF784">
        <v>0</v>
      </c>
      <c r="CG784">
        <v>0</v>
      </c>
      <c r="CM784">
        <v>0</v>
      </c>
      <c r="CN784" t="s">
        <v>3</v>
      </c>
      <c r="CO784">
        <v>0</v>
      </c>
      <c r="CP784">
        <f t="shared" si="546"/>
        <v>497.87</v>
      </c>
      <c r="CQ784">
        <f t="shared" si="547"/>
        <v>108.23180000000001</v>
      </c>
      <c r="CR784">
        <f t="shared" si="548"/>
        <v>0</v>
      </c>
      <c r="CS784">
        <f t="shared" si="549"/>
        <v>0</v>
      </c>
      <c r="CT784">
        <f t="shared" si="550"/>
        <v>0</v>
      </c>
      <c r="CU784">
        <f t="shared" si="551"/>
        <v>0</v>
      </c>
      <c r="CV784">
        <f t="shared" si="552"/>
        <v>0</v>
      </c>
      <c r="CW784">
        <f t="shared" si="553"/>
        <v>0</v>
      </c>
      <c r="CX784">
        <f t="shared" si="554"/>
        <v>6.04</v>
      </c>
      <c r="CY784">
        <f t="shared" si="555"/>
        <v>0</v>
      </c>
      <c r="CZ784">
        <f t="shared" si="556"/>
        <v>0</v>
      </c>
      <c r="DC784" t="s">
        <v>3</v>
      </c>
      <c r="DD784" t="s">
        <v>3</v>
      </c>
      <c r="DE784" t="s">
        <v>3</v>
      </c>
      <c r="DF784" t="s">
        <v>3</v>
      </c>
      <c r="DG784" t="s">
        <v>3</v>
      </c>
      <c r="DH784" t="s">
        <v>3</v>
      </c>
      <c r="DI784" t="s">
        <v>3</v>
      </c>
      <c r="DJ784" t="s">
        <v>3</v>
      </c>
      <c r="DK784" t="s">
        <v>3</v>
      </c>
      <c r="DL784" t="s">
        <v>3</v>
      </c>
      <c r="DM784" t="s">
        <v>3</v>
      </c>
      <c r="DN784">
        <v>0</v>
      </c>
      <c r="DO784">
        <v>0</v>
      </c>
      <c r="DP784">
        <v>1</v>
      </c>
      <c r="DQ784">
        <v>1</v>
      </c>
      <c r="DU784">
        <v>1003</v>
      </c>
      <c r="DV784" t="s">
        <v>142</v>
      </c>
      <c r="DW784" t="s">
        <v>142</v>
      </c>
      <c r="DX784">
        <v>1</v>
      </c>
      <c r="DZ784" t="s">
        <v>3</v>
      </c>
      <c r="EA784" t="s">
        <v>3</v>
      </c>
      <c r="EB784" t="s">
        <v>3</v>
      </c>
      <c r="EC784" t="s">
        <v>3</v>
      </c>
      <c r="EE784">
        <v>29085443</v>
      </c>
      <c r="EF784">
        <v>8</v>
      </c>
      <c r="EG784" t="s">
        <v>144</v>
      </c>
      <c r="EH784">
        <v>0</v>
      </c>
      <c r="EI784" t="s">
        <v>3</v>
      </c>
      <c r="EJ784">
        <v>1</v>
      </c>
      <c r="EK784">
        <v>500001</v>
      </c>
      <c r="EL784" t="s">
        <v>145</v>
      </c>
      <c r="EM784" t="s">
        <v>146</v>
      </c>
      <c r="EO784" t="s">
        <v>3</v>
      </c>
      <c r="EQ784">
        <v>0</v>
      </c>
      <c r="ER784">
        <v>131.99</v>
      </c>
      <c r="ES784">
        <v>131.99</v>
      </c>
      <c r="ET784">
        <v>0</v>
      </c>
      <c r="EU784">
        <v>0</v>
      </c>
      <c r="EV784">
        <v>0</v>
      </c>
      <c r="EW784">
        <v>0</v>
      </c>
      <c r="EX784">
        <v>0</v>
      </c>
      <c r="FQ784">
        <v>0</v>
      </c>
      <c r="FR784">
        <f t="shared" si="557"/>
        <v>0</v>
      </c>
      <c r="FS784">
        <v>0</v>
      </c>
      <c r="FX784">
        <v>0</v>
      </c>
      <c r="FY784">
        <v>0</v>
      </c>
      <c r="GA784" t="s">
        <v>3</v>
      </c>
      <c r="GD784">
        <v>1</v>
      </c>
      <c r="GF784">
        <v>-716496253</v>
      </c>
      <c r="GG784">
        <v>2</v>
      </c>
      <c r="GH784">
        <v>1</v>
      </c>
      <c r="GI784">
        <v>2</v>
      </c>
      <c r="GJ784">
        <v>0</v>
      </c>
      <c r="GK784">
        <v>0</v>
      </c>
      <c r="GL784">
        <f t="shared" si="558"/>
        <v>0</v>
      </c>
      <c r="GM784">
        <f t="shared" si="559"/>
        <v>497.87</v>
      </c>
      <c r="GN784">
        <f t="shared" si="560"/>
        <v>497.87</v>
      </c>
      <c r="GO784">
        <f t="shared" si="561"/>
        <v>0</v>
      </c>
      <c r="GP784">
        <f t="shared" si="562"/>
        <v>0</v>
      </c>
      <c r="GR784">
        <v>0</v>
      </c>
      <c r="GS784">
        <v>3</v>
      </c>
      <c r="GT784">
        <v>0</v>
      </c>
      <c r="GU784" t="s">
        <v>3</v>
      </c>
      <c r="GV784">
        <f t="shared" si="563"/>
        <v>0</v>
      </c>
      <c r="GW784">
        <v>1</v>
      </c>
      <c r="GX784">
        <f t="shared" si="564"/>
        <v>0</v>
      </c>
      <c r="HA784">
        <v>0</v>
      </c>
      <c r="HB784">
        <v>0</v>
      </c>
      <c r="HC784">
        <f t="shared" si="565"/>
        <v>0</v>
      </c>
      <c r="HE784" t="s">
        <v>3</v>
      </c>
      <c r="HF784" t="s">
        <v>3</v>
      </c>
      <c r="IK784">
        <v>0</v>
      </c>
    </row>
    <row r="785" spans="1:245">
      <c r="A785">
        <v>17</v>
      </c>
      <c r="B785">
        <v>0</v>
      </c>
      <c r="C785">
        <f>ROW(SmtRes!A703)</f>
        <v>703</v>
      </c>
      <c r="D785">
        <f>ROW(EtalonRes!A680)</f>
        <v>680</v>
      </c>
      <c r="E785" t="s">
        <v>35</v>
      </c>
      <c r="F785" t="s">
        <v>147</v>
      </c>
      <c r="G785" t="s">
        <v>148</v>
      </c>
      <c r="H785" t="s">
        <v>149</v>
      </c>
      <c r="I785">
        <f>ROUND(4/100,9)</f>
        <v>0.04</v>
      </c>
      <c r="J785">
        <v>0</v>
      </c>
      <c r="O785">
        <f t="shared" si="531"/>
        <v>2432.71</v>
      </c>
      <c r="P785">
        <f t="shared" si="532"/>
        <v>65.12</v>
      </c>
      <c r="Q785">
        <f t="shared" si="533"/>
        <v>25.3</v>
      </c>
      <c r="R785">
        <f t="shared" si="534"/>
        <v>1.8</v>
      </c>
      <c r="S785">
        <f t="shared" si="535"/>
        <v>2342.29</v>
      </c>
      <c r="T785">
        <f t="shared" si="536"/>
        <v>0</v>
      </c>
      <c r="U785">
        <f t="shared" si="537"/>
        <v>7.6576199999999996</v>
      </c>
      <c r="V785">
        <f t="shared" si="538"/>
        <v>4.0000000000000001E-3</v>
      </c>
      <c r="W785">
        <f t="shared" si="539"/>
        <v>0</v>
      </c>
      <c r="X785">
        <f t="shared" si="540"/>
        <v>1875.27</v>
      </c>
      <c r="Y785">
        <f t="shared" si="541"/>
        <v>867.31</v>
      </c>
      <c r="AA785">
        <v>36401907</v>
      </c>
      <c r="AB785">
        <f t="shared" si="542"/>
        <v>2294.19</v>
      </c>
      <c r="AC785">
        <f t="shared" si="543"/>
        <v>478.86</v>
      </c>
      <c r="AD785">
        <f>ROUND(((((ET785*1.25))-((EU785*1.25)))+AE785),2)</f>
        <v>57.91</v>
      </c>
      <c r="AE785">
        <f>ROUND(((EU785*1.25)),2)</f>
        <v>1.35</v>
      </c>
      <c r="AF785">
        <f>ROUND(((EV785*1.15)),2)</f>
        <v>1757.42</v>
      </c>
      <c r="AG785">
        <f t="shared" si="544"/>
        <v>0</v>
      </c>
      <c r="AH785">
        <f>((EW785*1.15))</f>
        <v>191.44049999999999</v>
      </c>
      <c r="AI785">
        <f>((EX785*1.25))</f>
        <v>0.1</v>
      </c>
      <c r="AJ785">
        <f t="shared" si="545"/>
        <v>0</v>
      </c>
      <c r="AK785">
        <v>2053.38</v>
      </c>
      <c r="AL785">
        <v>478.86</v>
      </c>
      <c r="AM785">
        <v>46.33</v>
      </c>
      <c r="AN785">
        <v>1.08</v>
      </c>
      <c r="AO785">
        <v>1528.19</v>
      </c>
      <c r="AP785">
        <v>0</v>
      </c>
      <c r="AQ785">
        <v>166.47</v>
      </c>
      <c r="AR785">
        <v>0.08</v>
      </c>
      <c r="AS785">
        <v>0</v>
      </c>
      <c r="AT785">
        <v>80</v>
      </c>
      <c r="AU785">
        <v>37</v>
      </c>
      <c r="AV785">
        <v>1</v>
      </c>
      <c r="AW785">
        <v>1</v>
      </c>
      <c r="AZ785">
        <v>1</v>
      </c>
      <c r="BA785">
        <v>33.32</v>
      </c>
      <c r="BB785">
        <v>10.92</v>
      </c>
      <c r="BC785">
        <v>3.4</v>
      </c>
      <c r="BD785" t="s">
        <v>3</v>
      </c>
      <c r="BE785" t="s">
        <v>3</v>
      </c>
      <c r="BF785" t="s">
        <v>3</v>
      </c>
      <c r="BG785" t="s">
        <v>3</v>
      </c>
      <c r="BH785">
        <v>0</v>
      </c>
      <c r="BI785">
        <v>1</v>
      </c>
      <c r="BJ785" t="s">
        <v>150</v>
      </c>
      <c r="BM785">
        <v>15001</v>
      </c>
      <c r="BN785">
        <v>0</v>
      </c>
      <c r="BO785" t="s">
        <v>147</v>
      </c>
      <c r="BP785">
        <v>1</v>
      </c>
      <c r="BQ785">
        <v>2</v>
      </c>
      <c r="BR785">
        <v>0</v>
      </c>
      <c r="BS785">
        <v>33.32</v>
      </c>
      <c r="BT785">
        <v>1</v>
      </c>
      <c r="BU785">
        <v>1</v>
      </c>
      <c r="BV785">
        <v>1</v>
      </c>
      <c r="BW785">
        <v>1</v>
      </c>
      <c r="BX785">
        <v>1</v>
      </c>
      <c r="BY785" t="s">
        <v>3</v>
      </c>
      <c r="BZ785">
        <v>105</v>
      </c>
      <c r="CA785">
        <v>55</v>
      </c>
      <c r="CE785">
        <v>0</v>
      </c>
      <c r="CF785">
        <v>0</v>
      </c>
      <c r="CG785">
        <v>0</v>
      </c>
      <c r="CM785">
        <v>0</v>
      </c>
      <c r="CN785" t="s">
        <v>904</v>
      </c>
      <c r="CO785">
        <v>0</v>
      </c>
      <c r="CP785">
        <f t="shared" si="546"/>
        <v>2432.71</v>
      </c>
      <c r="CQ785">
        <f t="shared" si="547"/>
        <v>1628.124</v>
      </c>
      <c r="CR785">
        <f t="shared" si="548"/>
        <v>632.3771999999999</v>
      </c>
      <c r="CS785">
        <f t="shared" si="549"/>
        <v>44.982000000000006</v>
      </c>
      <c r="CT785">
        <f t="shared" si="550"/>
        <v>58557.234400000001</v>
      </c>
      <c r="CU785">
        <f t="shared" si="551"/>
        <v>0</v>
      </c>
      <c r="CV785">
        <f t="shared" si="552"/>
        <v>191.44049999999999</v>
      </c>
      <c r="CW785">
        <f t="shared" si="553"/>
        <v>0.1</v>
      </c>
      <c r="CX785">
        <f t="shared" si="554"/>
        <v>0</v>
      </c>
      <c r="CY785">
        <f t="shared" si="555"/>
        <v>1875.2720000000002</v>
      </c>
      <c r="CZ785">
        <f t="shared" si="556"/>
        <v>867.31330000000003</v>
      </c>
      <c r="DC785" t="s">
        <v>3</v>
      </c>
      <c r="DD785" t="s">
        <v>3</v>
      </c>
      <c r="DE785" t="s">
        <v>133</v>
      </c>
      <c r="DF785" t="s">
        <v>133</v>
      </c>
      <c r="DG785" t="s">
        <v>134</v>
      </c>
      <c r="DH785" t="s">
        <v>3</v>
      </c>
      <c r="DI785" t="s">
        <v>134</v>
      </c>
      <c r="DJ785" t="s">
        <v>133</v>
      </c>
      <c r="DK785" t="s">
        <v>3</v>
      </c>
      <c r="DL785" t="s">
        <v>3</v>
      </c>
      <c r="DM785" t="s">
        <v>3</v>
      </c>
      <c r="DN785">
        <v>0</v>
      </c>
      <c r="DO785">
        <v>0</v>
      </c>
      <c r="DP785">
        <v>1</v>
      </c>
      <c r="DQ785">
        <v>1</v>
      </c>
      <c r="DU785">
        <v>1013</v>
      </c>
      <c r="DV785" t="s">
        <v>149</v>
      </c>
      <c r="DW785" t="s">
        <v>149</v>
      </c>
      <c r="DX785">
        <v>1</v>
      </c>
      <c r="DZ785" t="s">
        <v>3</v>
      </c>
      <c r="EA785" t="s">
        <v>3</v>
      </c>
      <c r="EB785" t="s">
        <v>3</v>
      </c>
      <c r="EC785" t="s">
        <v>3</v>
      </c>
      <c r="EE785">
        <v>29085536</v>
      </c>
      <c r="EF785">
        <v>2</v>
      </c>
      <c r="EG785" t="s">
        <v>135</v>
      </c>
      <c r="EH785">
        <v>0</v>
      </c>
      <c r="EI785" t="s">
        <v>3</v>
      </c>
      <c r="EJ785">
        <v>1</v>
      </c>
      <c r="EK785">
        <v>15001</v>
      </c>
      <c r="EL785" t="s">
        <v>151</v>
      </c>
      <c r="EM785" t="s">
        <v>152</v>
      </c>
      <c r="EO785" t="s">
        <v>138</v>
      </c>
      <c r="EQ785">
        <v>0</v>
      </c>
      <c r="ER785">
        <v>2053.38</v>
      </c>
      <c r="ES785">
        <v>478.86</v>
      </c>
      <c r="ET785">
        <v>46.33</v>
      </c>
      <c r="EU785">
        <v>1.08</v>
      </c>
      <c r="EV785">
        <v>1528.19</v>
      </c>
      <c r="EW785">
        <v>166.47</v>
      </c>
      <c r="EX785">
        <v>0.08</v>
      </c>
      <c r="EY785">
        <v>0</v>
      </c>
      <c r="FQ785">
        <v>0</v>
      </c>
      <c r="FR785">
        <f t="shared" si="557"/>
        <v>0</v>
      </c>
      <c r="FS785">
        <v>0</v>
      </c>
      <c r="FT785" t="s">
        <v>139</v>
      </c>
      <c r="FU785" t="s">
        <v>25</v>
      </c>
      <c r="FV785" t="s">
        <v>25</v>
      </c>
      <c r="FW785" t="s">
        <v>26</v>
      </c>
      <c r="FX785">
        <v>94.5</v>
      </c>
      <c r="FY785">
        <v>46.75</v>
      </c>
      <c r="GA785" t="s">
        <v>3</v>
      </c>
      <c r="GD785">
        <v>1</v>
      </c>
      <c r="GF785">
        <v>-1841865788</v>
      </c>
      <c r="GG785">
        <v>2</v>
      </c>
      <c r="GH785">
        <v>1</v>
      </c>
      <c r="GI785">
        <v>2</v>
      </c>
      <c r="GJ785">
        <v>0</v>
      </c>
      <c r="GK785">
        <v>0</v>
      </c>
      <c r="GL785">
        <f t="shared" si="558"/>
        <v>0</v>
      </c>
      <c r="GM785">
        <f t="shared" si="559"/>
        <v>5175.29</v>
      </c>
      <c r="GN785">
        <f t="shared" si="560"/>
        <v>5175.29</v>
      </c>
      <c r="GO785">
        <f t="shared" si="561"/>
        <v>0</v>
      </c>
      <c r="GP785">
        <f t="shared" si="562"/>
        <v>0</v>
      </c>
      <c r="GR785">
        <v>0</v>
      </c>
      <c r="GS785">
        <v>3</v>
      </c>
      <c r="GT785">
        <v>0</v>
      </c>
      <c r="GU785" t="s">
        <v>3</v>
      </c>
      <c r="GV785">
        <f t="shared" si="563"/>
        <v>0</v>
      </c>
      <c r="GW785">
        <v>1</v>
      </c>
      <c r="GX785">
        <f t="shared" si="564"/>
        <v>0</v>
      </c>
      <c r="HA785">
        <v>0</v>
      </c>
      <c r="HB785">
        <v>0</v>
      </c>
      <c r="HC785">
        <f t="shared" si="565"/>
        <v>0</v>
      </c>
      <c r="HE785" t="s">
        <v>3</v>
      </c>
      <c r="HF785" t="s">
        <v>3</v>
      </c>
      <c r="IK785">
        <v>0</v>
      </c>
    </row>
    <row r="786" spans="1:245">
      <c r="A786">
        <v>18</v>
      </c>
      <c r="B786">
        <v>0</v>
      </c>
      <c r="C786">
        <v>702</v>
      </c>
      <c r="E786" t="s">
        <v>40</v>
      </c>
      <c r="F786" t="s">
        <v>281</v>
      </c>
      <c r="G786" t="s">
        <v>282</v>
      </c>
      <c r="H786" t="s">
        <v>155</v>
      </c>
      <c r="I786">
        <f>I785*J786</f>
        <v>4.2</v>
      </c>
      <c r="J786">
        <v>105</v>
      </c>
      <c r="O786">
        <f t="shared" si="531"/>
        <v>0</v>
      </c>
      <c r="P786">
        <f t="shared" si="532"/>
        <v>0</v>
      </c>
      <c r="Q786">
        <f t="shared" si="533"/>
        <v>0</v>
      </c>
      <c r="R786">
        <f t="shared" si="534"/>
        <v>0</v>
      </c>
      <c r="S786">
        <f t="shared" si="535"/>
        <v>0</v>
      </c>
      <c r="T786">
        <f t="shared" si="536"/>
        <v>0</v>
      </c>
      <c r="U786">
        <f t="shared" si="537"/>
        <v>0</v>
      </c>
      <c r="V786">
        <f t="shared" si="538"/>
        <v>0</v>
      </c>
      <c r="W786">
        <f t="shared" si="539"/>
        <v>0</v>
      </c>
      <c r="X786">
        <f t="shared" si="540"/>
        <v>0</v>
      </c>
      <c r="Y786">
        <f t="shared" si="541"/>
        <v>0</v>
      </c>
      <c r="AA786">
        <v>36401907</v>
      </c>
      <c r="AB786">
        <f t="shared" si="542"/>
        <v>0</v>
      </c>
      <c r="AC786">
        <f t="shared" si="543"/>
        <v>0</v>
      </c>
      <c r="AD786">
        <f>ROUND((((ET786)-(EU786))+AE786),2)</f>
        <v>0</v>
      </c>
      <c r="AE786">
        <f>ROUND((EU786),2)</f>
        <v>0</v>
      </c>
      <c r="AF786">
        <f>ROUND((EV786),2)</f>
        <v>0</v>
      </c>
      <c r="AG786">
        <f t="shared" si="544"/>
        <v>0</v>
      </c>
      <c r="AH786">
        <f>(EW786)</f>
        <v>0</v>
      </c>
      <c r="AI786">
        <f>(EX786)</f>
        <v>0</v>
      </c>
      <c r="AJ786">
        <f t="shared" si="545"/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1</v>
      </c>
      <c r="AW786">
        <v>1</v>
      </c>
      <c r="AZ786">
        <v>1</v>
      </c>
      <c r="BA786">
        <v>1</v>
      </c>
      <c r="BB786">
        <v>1</v>
      </c>
      <c r="BC786">
        <v>1</v>
      </c>
      <c r="BD786" t="s">
        <v>3</v>
      </c>
      <c r="BE786" t="s">
        <v>3</v>
      </c>
      <c r="BF786" t="s">
        <v>3</v>
      </c>
      <c r="BG786" t="s">
        <v>3</v>
      </c>
      <c r="BH786">
        <v>3</v>
      </c>
      <c r="BI786">
        <v>1</v>
      </c>
      <c r="BJ786" t="s">
        <v>283</v>
      </c>
      <c r="BM786">
        <v>500001</v>
      </c>
      <c r="BN786">
        <v>0</v>
      </c>
      <c r="BO786" t="s">
        <v>3</v>
      </c>
      <c r="BP786">
        <v>0</v>
      </c>
      <c r="BQ786">
        <v>8</v>
      </c>
      <c r="BR786">
        <v>0</v>
      </c>
      <c r="BS786">
        <v>1</v>
      </c>
      <c r="BT786">
        <v>1</v>
      </c>
      <c r="BU786">
        <v>1</v>
      </c>
      <c r="BV786">
        <v>1</v>
      </c>
      <c r="BW786">
        <v>1</v>
      </c>
      <c r="BX786">
        <v>1</v>
      </c>
      <c r="BY786" t="s">
        <v>3</v>
      </c>
      <c r="BZ786">
        <v>0</v>
      </c>
      <c r="CA786">
        <v>0</v>
      </c>
      <c r="CE786">
        <v>0</v>
      </c>
      <c r="CF786">
        <v>0</v>
      </c>
      <c r="CG786">
        <v>0</v>
      </c>
      <c r="CM786">
        <v>0</v>
      </c>
      <c r="CN786" t="s">
        <v>3</v>
      </c>
      <c r="CO786">
        <v>0</v>
      </c>
      <c r="CP786">
        <f t="shared" si="546"/>
        <v>0</v>
      </c>
      <c r="CQ786">
        <f t="shared" si="547"/>
        <v>0</v>
      </c>
      <c r="CR786">
        <f t="shared" si="548"/>
        <v>0</v>
      </c>
      <c r="CS786">
        <f t="shared" si="549"/>
        <v>0</v>
      </c>
      <c r="CT786">
        <f t="shared" si="550"/>
        <v>0</v>
      </c>
      <c r="CU786">
        <f t="shared" si="551"/>
        <v>0</v>
      </c>
      <c r="CV786">
        <f t="shared" si="552"/>
        <v>0</v>
      </c>
      <c r="CW786">
        <f t="shared" si="553"/>
        <v>0</v>
      </c>
      <c r="CX786">
        <f t="shared" si="554"/>
        <v>0</v>
      </c>
      <c r="CY786">
        <f t="shared" si="555"/>
        <v>0</v>
      </c>
      <c r="CZ786">
        <f t="shared" si="556"/>
        <v>0</v>
      </c>
      <c r="DC786" t="s">
        <v>3</v>
      </c>
      <c r="DD786" t="s">
        <v>3</v>
      </c>
      <c r="DE786" t="s">
        <v>3</v>
      </c>
      <c r="DF786" t="s">
        <v>3</v>
      </c>
      <c r="DG786" t="s">
        <v>3</v>
      </c>
      <c r="DH786" t="s">
        <v>3</v>
      </c>
      <c r="DI786" t="s">
        <v>3</v>
      </c>
      <c r="DJ786" t="s">
        <v>3</v>
      </c>
      <c r="DK786" t="s">
        <v>3</v>
      </c>
      <c r="DL786" t="s">
        <v>3</v>
      </c>
      <c r="DM786" t="s">
        <v>3</v>
      </c>
      <c r="DN786">
        <v>0</v>
      </c>
      <c r="DO786">
        <v>0</v>
      </c>
      <c r="DP786">
        <v>1</v>
      </c>
      <c r="DQ786">
        <v>1</v>
      </c>
      <c r="DU786">
        <v>1005</v>
      </c>
      <c r="DV786" t="s">
        <v>155</v>
      </c>
      <c r="DW786" t="s">
        <v>155</v>
      </c>
      <c r="DX786">
        <v>1</v>
      </c>
      <c r="DZ786" t="s">
        <v>3</v>
      </c>
      <c r="EA786" t="s">
        <v>3</v>
      </c>
      <c r="EB786" t="s">
        <v>3</v>
      </c>
      <c r="EC786" t="s">
        <v>3</v>
      </c>
      <c r="EE786">
        <v>29085443</v>
      </c>
      <c r="EF786">
        <v>8</v>
      </c>
      <c r="EG786" t="s">
        <v>144</v>
      </c>
      <c r="EH786">
        <v>0</v>
      </c>
      <c r="EI786" t="s">
        <v>3</v>
      </c>
      <c r="EJ786">
        <v>1</v>
      </c>
      <c r="EK786">
        <v>500001</v>
      </c>
      <c r="EL786" t="s">
        <v>145</v>
      </c>
      <c r="EM786" t="s">
        <v>146</v>
      </c>
      <c r="EO786" t="s">
        <v>3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FQ786">
        <v>0</v>
      </c>
      <c r="FR786">
        <f t="shared" si="557"/>
        <v>0</v>
      </c>
      <c r="FS786">
        <v>0</v>
      </c>
      <c r="FX786">
        <v>0</v>
      </c>
      <c r="FY786">
        <v>0</v>
      </c>
      <c r="GA786" t="s">
        <v>3</v>
      </c>
      <c r="GD786">
        <v>1</v>
      </c>
      <c r="GF786">
        <v>522970763</v>
      </c>
      <c r="GG786">
        <v>2</v>
      </c>
      <c r="GH786">
        <v>1</v>
      </c>
      <c r="GI786">
        <v>-2</v>
      </c>
      <c r="GJ786">
        <v>0</v>
      </c>
      <c r="GK786">
        <v>0</v>
      </c>
      <c r="GL786">
        <f t="shared" si="558"/>
        <v>0</v>
      </c>
      <c r="GM786">
        <f t="shared" si="559"/>
        <v>0</v>
      </c>
      <c r="GN786">
        <f t="shared" si="560"/>
        <v>0</v>
      </c>
      <c r="GO786">
        <f t="shared" si="561"/>
        <v>0</v>
      </c>
      <c r="GP786">
        <f t="shared" si="562"/>
        <v>0</v>
      </c>
      <c r="GR786">
        <v>0</v>
      </c>
      <c r="GS786">
        <v>3</v>
      </c>
      <c r="GT786">
        <v>0</v>
      </c>
      <c r="GU786" t="s">
        <v>3</v>
      </c>
      <c r="GV786">
        <f t="shared" si="563"/>
        <v>0</v>
      </c>
      <c r="GW786">
        <v>1</v>
      </c>
      <c r="GX786">
        <f t="shared" si="564"/>
        <v>0</v>
      </c>
      <c r="HA786">
        <v>0</v>
      </c>
      <c r="HB786">
        <v>0</v>
      </c>
      <c r="HC786">
        <f t="shared" si="565"/>
        <v>0</v>
      </c>
      <c r="HE786" t="s">
        <v>3</v>
      </c>
      <c r="HF786" t="s">
        <v>3</v>
      </c>
      <c r="IK786">
        <v>0</v>
      </c>
    </row>
    <row r="787" spans="1:245">
      <c r="A787">
        <v>18</v>
      </c>
      <c r="B787">
        <v>0</v>
      </c>
      <c r="C787">
        <v>703</v>
      </c>
      <c r="E787" t="s">
        <v>157</v>
      </c>
      <c r="F787" t="s">
        <v>284</v>
      </c>
      <c r="G787" t="s">
        <v>285</v>
      </c>
      <c r="H787" t="s">
        <v>30</v>
      </c>
      <c r="I787">
        <f>I785*J787</f>
        <v>3.5599999999999998E-4</v>
      </c>
      <c r="J787">
        <v>8.8999999999999999E-3</v>
      </c>
      <c r="O787">
        <f t="shared" si="531"/>
        <v>0</v>
      </c>
      <c r="P787">
        <f t="shared" si="532"/>
        <v>0</v>
      </c>
      <c r="Q787">
        <f t="shared" si="533"/>
        <v>0</v>
      </c>
      <c r="R787">
        <f t="shared" si="534"/>
        <v>0</v>
      </c>
      <c r="S787">
        <f t="shared" si="535"/>
        <v>0</v>
      </c>
      <c r="T787">
        <f t="shared" si="536"/>
        <v>0</v>
      </c>
      <c r="U787">
        <f t="shared" si="537"/>
        <v>0</v>
      </c>
      <c r="V787">
        <f t="shared" si="538"/>
        <v>0</v>
      </c>
      <c r="W787">
        <f t="shared" si="539"/>
        <v>0</v>
      </c>
      <c r="X787">
        <f t="shared" si="540"/>
        <v>0</v>
      </c>
      <c r="Y787">
        <f t="shared" si="541"/>
        <v>0</v>
      </c>
      <c r="AA787">
        <v>36401907</v>
      </c>
      <c r="AB787">
        <f t="shared" si="542"/>
        <v>0</v>
      </c>
      <c r="AC787">
        <f t="shared" si="543"/>
        <v>0</v>
      </c>
      <c r="AD787">
        <f>ROUND((((ET787)-(EU787))+AE787),2)</f>
        <v>0</v>
      </c>
      <c r="AE787">
        <f>ROUND((EU787),2)</f>
        <v>0</v>
      </c>
      <c r="AF787">
        <f>ROUND((EV787),2)</f>
        <v>0</v>
      </c>
      <c r="AG787">
        <f t="shared" si="544"/>
        <v>0</v>
      </c>
      <c r="AH787">
        <f>(EW787)</f>
        <v>0</v>
      </c>
      <c r="AI787">
        <f>(EX787)</f>
        <v>0</v>
      </c>
      <c r="AJ787">
        <f t="shared" si="545"/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1</v>
      </c>
      <c r="AW787">
        <v>1</v>
      </c>
      <c r="AZ787">
        <v>1</v>
      </c>
      <c r="BA787">
        <v>1</v>
      </c>
      <c r="BB787">
        <v>1</v>
      </c>
      <c r="BC787">
        <v>1</v>
      </c>
      <c r="BD787" t="s">
        <v>3</v>
      </c>
      <c r="BE787" t="s">
        <v>3</v>
      </c>
      <c r="BF787" t="s">
        <v>3</v>
      </c>
      <c r="BG787" t="s">
        <v>3</v>
      </c>
      <c r="BH787">
        <v>3</v>
      </c>
      <c r="BI787">
        <v>1</v>
      </c>
      <c r="BJ787" t="s">
        <v>286</v>
      </c>
      <c r="BM787">
        <v>500001</v>
      </c>
      <c r="BN787">
        <v>0</v>
      </c>
      <c r="BO787" t="s">
        <v>3</v>
      </c>
      <c r="BP787">
        <v>0</v>
      </c>
      <c r="BQ787">
        <v>8</v>
      </c>
      <c r="BR787">
        <v>0</v>
      </c>
      <c r="BS787">
        <v>1</v>
      </c>
      <c r="BT787">
        <v>1</v>
      </c>
      <c r="BU787">
        <v>1</v>
      </c>
      <c r="BV787">
        <v>1</v>
      </c>
      <c r="BW787">
        <v>1</v>
      </c>
      <c r="BX787">
        <v>1</v>
      </c>
      <c r="BY787" t="s">
        <v>3</v>
      </c>
      <c r="BZ787">
        <v>0</v>
      </c>
      <c r="CA787">
        <v>0</v>
      </c>
      <c r="CE787">
        <v>0</v>
      </c>
      <c r="CF787">
        <v>0</v>
      </c>
      <c r="CG787">
        <v>0</v>
      </c>
      <c r="CM787">
        <v>0</v>
      </c>
      <c r="CN787" t="s">
        <v>3</v>
      </c>
      <c r="CO787">
        <v>0</v>
      </c>
      <c r="CP787">
        <f t="shared" si="546"/>
        <v>0</v>
      </c>
      <c r="CQ787">
        <f t="shared" si="547"/>
        <v>0</v>
      </c>
      <c r="CR787">
        <f t="shared" si="548"/>
        <v>0</v>
      </c>
      <c r="CS787">
        <f t="shared" si="549"/>
        <v>0</v>
      </c>
      <c r="CT787">
        <f t="shared" si="550"/>
        <v>0</v>
      </c>
      <c r="CU787">
        <f t="shared" si="551"/>
        <v>0</v>
      </c>
      <c r="CV787">
        <f t="shared" si="552"/>
        <v>0</v>
      </c>
      <c r="CW787">
        <f t="shared" si="553"/>
        <v>0</v>
      </c>
      <c r="CX787">
        <f t="shared" si="554"/>
        <v>0</v>
      </c>
      <c r="CY787">
        <f t="shared" si="555"/>
        <v>0</v>
      </c>
      <c r="CZ787">
        <f t="shared" si="556"/>
        <v>0</v>
      </c>
      <c r="DC787" t="s">
        <v>3</v>
      </c>
      <c r="DD787" t="s">
        <v>3</v>
      </c>
      <c r="DE787" t="s">
        <v>3</v>
      </c>
      <c r="DF787" t="s">
        <v>3</v>
      </c>
      <c r="DG787" t="s">
        <v>3</v>
      </c>
      <c r="DH787" t="s">
        <v>3</v>
      </c>
      <c r="DI787" t="s">
        <v>3</v>
      </c>
      <c r="DJ787" t="s">
        <v>3</v>
      </c>
      <c r="DK787" t="s">
        <v>3</v>
      </c>
      <c r="DL787" t="s">
        <v>3</v>
      </c>
      <c r="DM787" t="s">
        <v>3</v>
      </c>
      <c r="DN787">
        <v>0</v>
      </c>
      <c r="DO787">
        <v>0</v>
      </c>
      <c r="DP787">
        <v>1</v>
      </c>
      <c r="DQ787">
        <v>1</v>
      </c>
      <c r="DU787">
        <v>1009</v>
      </c>
      <c r="DV787" t="s">
        <v>30</v>
      </c>
      <c r="DW787" t="s">
        <v>30</v>
      </c>
      <c r="DX787">
        <v>1000</v>
      </c>
      <c r="DZ787" t="s">
        <v>3</v>
      </c>
      <c r="EA787" t="s">
        <v>3</v>
      </c>
      <c r="EB787" t="s">
        <v>3</v>
      </c>
      <c r="EC787" t="s">
        <v>3</v>
      </c>
      <c r="EE787">
        <v>29085443</v>
      </c>
      <c r="EF787">
        <v>8</v>
      </c>
      <c r="EG787" t="s">
        <v>144</v>
      </c>
      <c r="EH787">
        <v>0</v>
      </c>
      <c r="EI787" t="s">
        <v>3</v>
      </c>
      <c r="EJ787">
        <v>1</v>
      </c>
      <c r="EK787">
        <v>500001</v>
      </c>
      <c r="EL787" t="s">
        <v>145</v>
      </c>
      <c r="EM787" t="s">
        <v>146</v>
      </c>
      <c r="EO787" t="s">
        <v>3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FQ787">
        <v>0</v>
      </c>
      <c r="FR787">
        <f t="shared" si="557"/>
        <v>0</v>
      </c>
      <c r="FS787">
        <v>0</v>
      </c>
      <c r="FX787">
        <v>0</v>
      </c>
      <c r="FY787">
        <v>0</v>
      </c>
      <c r="GA787" t="s">
        <v>3</v>
      </c>
      <c r="GD787">
        <v>1</v>
      </c>
      <c r="GF787">
        <v>-192135928</v>
      </c>
      <c r="GG787">
        <v>2</v>
      </c>
      <c r="GH787">
        <v>1</v>
      </c>
      <c r="GI787">
        <v>-2</v>
      </c>
      <c r="GJ787">
        <v>0</v>
      </c>
      <c r="GK787">
        <v>0</v>
      </c>
      <c r="GL787">
        <f t="shared" si="558"/>
        <v>0</v>
      </c>
      <c r="GM787">
        <f t="shared" si="559"/>
        <v>0</v>
      </c>
      <c r="GN787">
        <f t="shared" si="560"/>
        <v>0</v>
      </c>
      <c r="GO787">
        <f t="shared" si="561"/>
        <v>0</v>
      </c>
      <c r="GP787">
        <f t="shared" si="562"/>
        <v>0</v>
      </c>
      <c r="GR787">
        <v>0</v>
      </c>
      <c r="GS787">
        <v>3</v>
      </c>
      <c r="GT787">
        <v>0</v>
      </c>
      <c r="GU787" t="s">
        <v>3</v>
      </c>
      <c r="GV787">
        <f t="shared" si="563"/>
        <v>0</v>
      </c>
      <c r="GW787">
        <v>1</v>
      </c>
      <c r="GX787">
        <f t="shared" si="564"/>
        <v>0</v>
      </c>
      <c r="HA787">
        <v>0</v>
      </c>
      <c r="HB787">
        <v>0</v>
      </c>
      <c r="HC787">
        <f t="shared" si="565"/>
        <v>0</v>
      </c>
      <c r="HE787" t="s">
        <v>3</v>
      </c>
      <c r="HF787" t="s">
        <v>3</v>
      </c>
      <c r="IK787">
        <v>0</v>
      </c>
    </row>
    <row r="788" spans="1:245">
      <c r="A788">
        <v>17</v>
      </c>
      <c r="B788">
        <v>0</v>
      </c>
      <c r="C788">
        <f>ROW(SmtRes!A711)</f>
        <v>711</v>
      </c>
      <c r="D788">
        <f>ROW(EtalonRes!A687)</f>
        <v>687</v>
      </c>
      <c r="E788" t="s">
        <v>41</v>
      </c>
      <c r="F788" t="s">
        <v>162</v>
      </c>
      <c r="G788" t="s">
        <v>163</v>
      </c>
      <c r="H788" t="s">
        <v>164</v>
      </c>
      <c r="I788">
        <f>ROUND(2/100,9)</f>
        <v>0.02</v>
      </c>
      <c r="J788">
        <v>0</v>
      </c>
      <c r="O788">
        <f t="shared" si="531"/>
        <v>2658.01</v>
      </c>
      <c r="P788">
        <f t="shared" si="532"/>
        <v>2082.37</v>
      </c>
      <c r="Q788">
        <f t="shared" si="533"/>
        <v>85.75</v>
      </c>
      <c r="R788">
        <f t="shared" si="534"/>
        <v>15.41</v>
      </c>
      <c r="S788">
        <f t="shared" si="535"/>
        <v>489.89</v>
      </c>
      <c r="T788">
        <f t="shared" si="536"/>
        <v>0</v>
      </c>
      <c r="U788">
        <f t="shared" si="537"/>
        <v>1.6822199999999998</v>
      </c>
      <c r="V788">
        <f t="shared" si="538"/>
        <v>3.4250000000000003E-2</v>
      </c>
      <c r="W788">
        <f t="shared" si="539"/>
        <v>0</v>
      </c>
      <c r="X788">
        <f t="shared" si="540"/>
        <v>454.77</v>
      </c>
      <c r="Y788">
        <f t="shared" si="541"/>
        <v>217.28</v>
      </c>
      <c r="AA788">
        <v>36401907</v>
      </c>
      <c r="AB788">
        <f t="shared" si="542"/>
        <v>21892.13</v>
      </c>
      <c r="AC788">
        <f t="shared" si="543"/>
        <v>20740.73</v>
      </c>
      <c r="AD788">
        <f>ROUND(((((ET788*1.25))-((EU788*1.25)))+AE788),2)</f>
        <v>416.27</v>
      </c>
      <c r="AE788">
        <f>ROUND(((EU788*1.25)),2)</f>
        <v>23.13</v>
      </c>
      <c r="AF788">
        <f>ROUND(((EV788*1.15)),2)</f>
        <v>735.13</v>
      </c>
      <c r="AG788">
        <f t="shared" si="544"/>
        <v>0</v>
      </c>
      <c r="AH788">
        <f>((EW788*1.15))</f>
        <v>84.11099999999999</v>
      </c>
      <c r="AI788">
        <f>((EX788*1.25))</f>
        <v>1.7125000000000001</v>
      </c>
      <c r="AJ788">
        <f t="shared" si="545"/>
        <v>0</v>
      </c>
      <c r="AK788">
        <v>21712.98</v>
      </c>
      <c r="AL788">
        <v>20740.73</v>
      </c>
      <c r="AM788">
        <v>333.01</v>
      </c>
      <c r="AN788">
        <v>18.5</v>
      </c>
      <c r="AO788">
        <v>639.24</v>
      </c>
      <c r="AP788">
        <v>0</v>
      </c>
      <c r="AQ788">
        <v>73.14</v>
      </c>
      <c r="AR788">
        <v>1.37</v>
      </c>
      <c r="AS788">
        <v>0</v>
      </c>
      <c r="AT788">
        <v>90</v>
      </c>
      <c r="AU788">
        <v>43</v>
      </c>
      <c r="AV788">
        <v>1</v>
      </c>
      <c r="AW788">
        <v>1</v>
      </c>
      <c r="AZ788">
        <v>1</v>
      </c>
      <c r="BA788">
        <v>33.32</v>
      </c>
      <c r="BB788">
        <v>10.3</v>
      </c>
      <c r="BC788">
        <v>5.0199999999999996</v>
      </c>
      <c r="BD788" t="s">
        <v>3</v>
      </c>
      <c r="BE788" t="s">
        <v>3</v>
      </c>
      <c r="BF788" t="s">
        <v>3</v>
      </c>
      <c r="BG788" t="s">
        <v>3</v>
      </c>
      <c r="BH788">
        <v>0</v>
      </c>
      <c r="BI788">
        <v>1</v>
      </c>
      <c r="BJ788" t="s">
        <v>165</v>
      </c>
      <c r="BM788">
        <v>10001</v>
      </c>
      <c r="BN788">
        <v>0</v>
      </c>
      <c r="BO788" t="s">
        <v>162</v>
      </c>
      <c r="BP788">
        <v>1</v>
      </c>
      <c r="BQ788">
        <v>2</v>
      </c>
      <c r="BR788">
        <v>0</v>
      </c>
      <c r="BS788">
        <v>33.32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3</v>
      </c>
      <c r="BZ788">
        <v>118</v>
      </c>
      <c r="CA788">
        <v>63</v>
      </c>
      <c r="CE788">
        <v>0</v>
      </c>
      <c r="CF788">
        <v>0</v>
      </c>
      <c r="CG788">
        <v>0</v>
      </c>
      <c r="CM788">
        <v>0</v>
      </c>
      <c r="CN788" t="s">
        <v>3</v>
      </c>
      <c r="CO788">
        <v>0</v>
      </c>
      <c r="CP788">
        <f t="shared" si="546"/>
        <v>2658.0099999999998</v>
      </c>
      <c r="CQ788">
        <f t="shared" si="547"/>
        <v>104118.46459999999</v>
      </c>
      <c r="CR788">
        <f t="shared" si="548"/>
        <v>4287.5810000000001</v>
      </c>
      <c r="CS788">
        <f t="shared" si="549"/>
        <v>770.69159999999999</v>
      </c>
      <c r="CT788">
        <f t="shared" si="550"/>
        <v>24494.531599999998</v>
      </c>
      <c r="CU788">
        <f t="shared" si="551"/>
        <v>0</v>
      </c>
      <c r="CV788">
        <f t="shared" si="552"/>
        <v>84.11099999999999</v>
      </c>
      <c r="CW788">
        <f t="shared" si="553"/>
        <v>1.7125000000000001</v>
      </c>
      <c r="CX788">
        <f t="shared" si="554"/>
        <v>0</v>
      </c>
      <c r="CY788">
        <f t="shared" si="555"/>
        <v>454.77</v>
      </c>
      <c r="CZ788">
        <f t="shared" si="556"/>
        <v>217.27900000000002</v>
      </c>
      <c r="DC788" t="s">
        <v>3</v>
      </c>
      <c r="DD788" t="s">
        <v>3</v>
      </c>
      <c r="DE788" t="s">
        <v>133</v>
      </c>
      <c r="DF788" t="s">
        <v>133</v>
      </c>
      <c r="DG788" t="s">
        <v>167</v>
      </c>
      <c r="DH788" t="s">
        <v>3</v>
      </c>
      <c r="DI788" t="s">
        <v>167</v>
      </c>
      <c r="DJ788" t="s">
        <v>133</v>
      </c>
      <c r="DK788" t="s">
        <v>3</v>
      </c>
      <c r="DL788" t="s">
        <v>3</v>
      </c>
      <c r="DM788" t="s">
        <v>3</v>
      </c>
      <c r="DN788">
        <v>0</v>
      </c>
      <c r="DO788">
        <v>0</v>
      </c>
      <c r="DP788">
        <v>1</v>
      </c>
      <c r="DQ788">
        <v>1</v>
      </c>
      <c r="DU788">
        <v>1013</v>
      </c>
      <c r="DV788" t="s">
        <v>164</v>
      </c>
      <c r="DW788" t="s">
        <v>164</v>
      </c>
      <c r="DX788">
        <v>1</v>
      </c>
      <c r="DZ788" t="s">
        <v>3</v>
      </c>
      <c r="EA788" t="s">
        <v>3</v>
      </c>
      <c r="EB788" t="s">
        <v>3</v>
      </c>
      <c r="EC788" t="s">
        <v>3</v>
      </c>
      <c r="EE788">
        <v>29085510</v>
      </c>
      <c r="EF788">
        <v>2</v>
      </c>
      <c r="EG788" t="s">
        <v>135</v>
      </c>
      <c r="EH788">
        <v>0</v>
      </c>
      <c r="EI788" t="s">
        <v>3</v>
      </c>
      <c r="EJ788">
        <v>1</v>
      </c>
      <c r="EK788">
        <v>10001</v>
      </c>
      <c r="EL788" t="s">
        <v>136</v>
      </c>
      <c r="EM788" t="s">
        <v>137</v>
      </c>
      <c r="EO788" t="s">
        <v>3</v>
      </c>
      <c r="EQ788">
        <v>0</v>
      </c>
      <c r="ER788">
        <v>21712.98</v>
      </c>
      <c r="ES788">
        <v>20740.73</v>
      </c>
      <c r="ET788">
        <v>333.01</v>
      </c>
      <c r="EU788">
        <v>18.5</v>
      </c>
      <c r="EV788">
        <v>639.24</v>
      </c>
      <c r="EW788">
        <v>73.14</v>
      </c>
      <c r="EX788">
        <v>1.37</v>
      </c>
      <c r="EY788">
        <v>0</v>
      </c>
      <c r="FQ788">
        <v>0</v>
      </c>
      <c r="FR788">
        <f t="shared" si="557"/>
        <v>0</v>
      </c>
      <c r="FS788">
        <v>0</v>
      </c>
      <c r="FT788" t="s">
        <v>139</v>
      </c>
      <c r="FU788" t="s">
        <v>25</v>
      </c>
      <c r="FV788" t="s">
        <v>25</v>
      </c>
      <c r="FW788" t="s">
        <v>26</v>
      </c>
      <c r="FX788">
        <v>106.2</v>
      </c>
      <c r="FY788">
        <v>53.55</v>
      </c>
      <c r="GA788" t="s">
        <v>3</v>
      </c>
      <c r="GD788">
        <v>1</v>
      </c>
      <c r="GF788">
        <v>463398419</v>
      </c>
      <c r="GG788">
        <v>2</v>
      </c>
      <c r="GH788">
        <v>1</v>
      </c>
      <c r="GI788">
        <v>2</v>
      </c>
      <c r="GJ788">
        <v>0</v>
      </c>
      <c r="GK788">
        <v>0</v>
      </c>
      <c r="GL788">
        <f t="shared" si="558"/>
        <v>0</v>
      </c>
      <c r="GM788">
        <f t="shared" si="559"/>
        <v>3330.06</v>
      </c>
      <c r="GN788">
        <f t="shared" si="560"/>
        <v>3330.06</v>
      </c>
      <c r="GO788">
        <f t="shared" si="561"/>
        <v>0</v>
      </c>
      <c r="GP788">
        <f t="shared" si="562"/>
        <v>0</v>
      </c>
      <c r="GR788">
        <v>0</v>
      </c>
      <c r="GS788">
        <v>3</v>
      </c>
      <c r="GT788">
        <v>0</v>
      </c>
      <c r="GU788" t="s">
        <v>3</v>
      </c>
      <c r="GV788">
        <f t="shared" si="563"/>
        <v>0</v>
      </c>
      <c r="GW788">
        <v>1</v>
      </c>
      <c r="GX788">
        <f t="shared" si="564"/>
        <v>0</v>
      </c>
      <c r="HA788">
        <v>0</v>
      </c>
      <c r="HB788">
        <v>0</v>
      </c>
      <c r="HC788">
        <f t="shared" si="565"/>
        <v>0</v>
      </c>
      <c r="HE788" t="s">
        <v>3</v>
      </c>
      <c r="HF788" t="s">
        <v>3</v>
      </c>
      <c r="IK788">
        <v>0</v>
      </c>
    </row>
    <row r="789" spans="1:245">
      <c r="A789">
        <v>18</v>
      </c>
      <c r="B789">
        <v>0</v>
      </c>
      <c r="C789">
        <v>708</v>
      </c>
      <c r="E789" t="s">
        <v>48</v>
      </c>
      <c r="F789" t="s">
        <v>168</v>
      </c>
      <c r="G789" t="s">
        <v>169</v>
      </c>
      <c r="H789" t="s">
        <v>170</v>
      </c>
      <c r="I789">
        <f>I788*J789</f>
        <v>2</v>
      </c>
      <c r="J789">
        <v>100</v>
      </c>
      <c r="O789">
        <f t="shared" si="531"/>
        <v>392.02</v>
      </c>
      <c r="P789">
        <f t="shared" si="532"/>
        <v>392.02</v>
      </c>
      <c r="Q789">
        <f t="shared" si="533"/>
        <v>0</v>
      </c>
      <c r="R789">
        <f t="shared" si="534"/>
        <v>0</v>
      </c>
      <c r="S789">
        <f t="shared" si="535"/>
        <v>0</v>
      </c>
      <c r="T789">
        <f t="shared" si="536"/>
        <v>0</v>
      </c>
      <c r="U789">
        <f t="shared" si="537"/>
        <v>0</v>
      </c>
      <c r="V789">
        <f t="shared" si="538"/>
        <v>0</v>
      </c>
      <c r="W789">
        <f t="shared" si="539"/>
        <v>8.68</v>
      </c>
      <c r="X789">
        <f t="shared" si="540"/>
        <v>0</v>
      </c>
      <c r="Y789">
        <f t="shared" si="541"/>
        <v>0</v>
      </c>
      <c r="AA789">
        <v>36401907</v>
      </c>
      <c r="AB789">
        <f t="shared" si="542"/>
        <v>94.69</v>
      </c>
      <c r="AC789">
        <f t="shared" si="543"/>
        <v>94.69</v>
      </c>
      <c r="AD789">
        <f>ROUND((((ET789)-(EU789))+AE789),2)</f>
        <v>0</v>
      </c>
      <c r="AE789">
        <f t="shared" ref="AE789:AF791" si="566">ROUND((EU789),2)</f>
        <v>0</v>
      </c>
      <c r="AF789">
        <f t="shared" si="566"/>
        <v>0</v>
      </c>
      <c r="AG789">
        <f t="shared" si="544"/>
        <v>0</v>
      </c>
      <c r="AH789">
        <f t="shared" ref="AH789:AI791" si="567">(EW789)</f>
        <v>0</v>
      </c>
      <c r="AI789">
        <f t="shared" si="567"/>
        <v>0</v>
      </c>
      <c r="AJ789">
        <f t="shared" si="545"/>
        <v>4.34</v>
      </c>
      <c r="AK789">
        <v>94.69</v>
      </c>
      <c r="AL789">
        <v>94.69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4.34</v>
      </c>
      <c r="AT789">
        <v>0</v>
      </c>
      <c r="AU789">
        <v>0</v>
      </c>
      <c r="AV789">
        <v>1</v>
      </c>
      <c r="AW789">
        <v>1</v>
      </c>
      <c r="AZ789">
        <v>1</v>
      </c>
      <c r="BA789">
        <v>1</v>
      </c>
      <c r="BB789">
        <v>1</v>
      </c>
      <c r="BC789">
        <v>2.0699999999999998</v>
      </c>
      <c r="BD789" t="s">
        <v>3</v>
      </c>
      <c r="BE789" t="s">
        <v>3</v>
      </c>
      <c r="BF789" t="s">
        <v>3</v>
      </c>
      <c r="BG789" t="s">
        <v>3</v>
      </c>
      <c r="BH789">
        <v>3</v>
      </c>
      <c r="BI789">
        <v>1</v>
      </c>
      <c r="BJ789" t="s">
        <v>171</v>
      </c>
      <c r="BM789">
        <v>500001</v>
      </c>
      <c r="BN789">
        <v>0</v>
      </c>
      <c r="BO789" t="s">
        <v>168</v>
      </c>
      <c r="BP789">
        <v>1</v>
      </c>
      <c r="BQ789">
        <v>8</v>
      </c>
      <c r="BR789">
        <v>0</v>
      </c>
      <c r="BS789">
        <v>1</v>
      </c>
      <c r="BT789">
        <v>1</v>
      </c>
      <c r="BU789">
        <v>1</v>
      </c>
      <c r="BV789">
        <v>1</v>
      </c>
      <c r="BW789">
        <v>1</v>
      </c>
      <c r="BX789">
        <v>1</v>
      </c>
      <c r="BY789" t="s">
        <v>3</v>
      </c>
      <c r="BZ789">
        <v>0</v>
      </c>
      <c r="CA789">
        <v>0</v>
      </c>
      <c r="CE789">
        <v>0</v>
      </c>
      <c r="CF789">
        <v>0</v>
      </c>
      <c r="CG789">
        <v>0</v>
      </c>
      <c r="CM789">
        <v>0</v>
      </c>
      <c r="CN789" t="s">
        <v>3</v>
      </c>
      <c r="CO789">
        <v>0</v>
      </c>
      <c r="CP789">
        <f t="shared" si="546"/>
        <v>392.02</v>
      </c>
      <c r="CQ789">
        <f t="shared" si="547"/>
        <v>196.00829999999999</v>
      </c>
      <c r="CR789">
        <f t="shared" si="548"/>
        <v>0</v>
      </c>
      <c r="CS789">
        <f t="shared" si="549"/>
        <v>0</v>
      </c>
      <c r="CT789">
        <f t="shared" si="550"/>
        <v>0</v>
      </c>
      <c r="CU789">
        <f t="shared" si="551"/>
        <v>0</v>
      </c>
      <c r="CV789">
        <f t="shared" si="552"/>
        <v>0</v>
      </c>
      <c r="CW789">
        <f t="shared" si="553"/>
        <v>0</v>
      </c>
      <c r="CX789">
        <f t="shared" si="554"/>
        <v>4.34</v>
      </c>
      <c r="CY789">
        <f t="shared" si="555"/>
        <v>0</v>
      </c>
      <c r="CZ789">
        <f t="shared" si="556"/>
        <v>0</v>
      </c>
      <c r="DC789" t="s">
        <v>3</v>
      </c>
      <c r="DD789" t="s">
        <v>3</v>
      </c>
      <c r="DE789" t="s">
        <v>3</v>
      </c>
      <c r="DF789" t="s">
        <v>3</v>
      </c>
      <c r="DG789" t="s">
        <v>3</v>
      </c>
      <c r="DH789" t="s">
        <v>3</v>
      </c>
      <c r="DI789" t="s">
        <v>3</v>
      </c>
      <c r="DJ789" t="s">
        <v>3</v>
      </c>
      <c r="DK789" t="s">
        <v>3</v>
      </c>
      <c r="DL789" t="s">
        <v>3</v>
      </c>
      <c r="DM789" t="s">
        <v>3</v>
      </c>
      <c r="DN789">
        <v>0</v>
      </c>
      <c r="DO789">
        <v>0</v>
      </c>
      <c r="DP789">
        <v>1</v>
      </c>
      <c r="DQ789">
        <v>1</v>
      </c>
      <c r="DU789">
        <v>1013</v>
      </c>
      <c r="DV789" t="s">
        <v>170</v>
      </c>
      <c r="DW789" t="s">
        <v>170</v>
      </c>
      <c r="DX789">
        <v>1</v>
      </c>
      <c r="DZ789" t="s">
        <v>3</v>
      </c>
      <c r="EA789" t="s">
        <v>3</v>
      </c>
      <c r="EB789" t="s">
        <v>3</v>
      </c>
      <c r="EC789" t="s">
        <v>3</v>
      </c>
      <c r="EE789">
        <v>29085443</v>
      </c>
      <c r="EF789">
        <v>8</v>
      </c>
      <c r="EG789" t="s">
        <v>144</v>
      </c>
      <c r="EH789">
        <v>0</v>
      </c>
      <c r="EI789" t="s">
        <v>3</v>
      </c>
      <c r="EJ789">
        <v>1</v>
      </c>
      <c r="EK789">
        <v>500001</v>
      </c>
      <c r="EL789" t="s">
        <v>145</v>
      </c>
      <c r="EM789" t="s">
        <v>146</v>
      </c>
      <c r="EO789" t="s">
        <v>3</v>
      </c>
      <c r="EQ789">
        <v>0</v>
      </c>
      <c r="ER789">
        <v>94.69</v>
      </c>
      <c r="ES789">
        <v>94.69</v>
      </c>
      <c r="ET789">
        <v>0</v>
      </c>
      <c r="EU789">
        <v>0</v>
      </c>
      <c r="EV789">
        <v>0</v>
      </c>
      <c r="EW789">
        <v>0</v>
      </c>
      <c r="EX789">
        <v>0</v>
      </c>
      <c r="FQ789">
        <v>0</v>
      </c>
      <c r="FR789">
        <f t="shared" si="557"/>
        <v>0</v>
      </c>
      <c r="FS789">
        <v>0</v>
      </c>
      <c r="FX789">
        <v>0</v>
      </c>
      <c r="FY789">
        <v>0</v>
      </c>
      <c r="GA789" t="s">
        <v>3</v>
      </c>
      <c r="GD789">
        <v>1</v>
      </c>
      <c r="GF789">
        <v>-1252999712</v>
      </c>
      <c r="GG789">
        <v>2</v>
      </c>
      <c r="GH789">
        <v>1</v>
      </c>
      <c r="GI789">
        <v>2</v>
      </c>
      <c r="GJ789">
        <v>0</v>
      </c>
      <c r="GK789">
        <v>0</v>
      </c>
      <c r="GL789">
        <f t="shared" si="558"/>
        <v>0</v>
      </c>
      <c r="GM789">
        <f t="shared" si="559"/>
        <v>392.02</v>
      </c>
      <c r="GN789">
        <f t="shared" si="560"/>
        <v>392.02</v>
      </c>
      <c r="GO789">
        <f t="shared" si="561"/>
        <v>0</v>
      </c>
      <c r="GP789">
        <f t="shared" si="562"/>
        <v>0</v>
      </c>
      <c r="GR789">
        <v>0</v>
      </c>
      <c r="GS789">
        <v>3</v>
      </c>
      <c r="GT789">
        <v>0</v>
      </c>
      <c r="GU789" t="s">
        <v>3</v>
      </c>
      <c r="GV789">
        <f t="shared" si="563"/>
        <v>0</v>
      </c>
      <c r="GW789">
        <v>1</v>
      </c>
      <c r="GX789">
        <f t="shared" si="564"/>
        <v>0</v>
      </c>
      <c r="HA789">
        <v>0</v>
      </c>
      <c r="HB789">
        <v>0</v>
      </c>
      <c r="HC789">
        <f t="shared" si="565"/>
        <v>0</v>
      </c>
      <c r="HE789" t="s">
        <v>3</v>
      </c>
      <c r="HF789" t="s">
        <v>3</v>
      </c>
      <c r="IK789">
        <v>0</v>
      </c>
    </row>
    <row r="790" spans="1:245">
      <c r="A790">
        <v>18</v>
      </c>
      <c r="B790">
        <v>0</v>
      </c>
      <c r="C790">
        <v>711</v>
      </c>
      <c r="E790" t="s">
        <v>172</v>
      </c>
      <c r="F790" t="s">
        <v>173</v>
      </c>
      <c r="G790" t="s">
        <v>174</v>
      </c>
      <c r="H790" t="s">
        <v>155</v>
      </c>
      <c r="I790">
        <f>I788*J790</f>
        <v>2</v>
      </c>
      <c r="J790">
        <v>100</v>
      </c>
      <c r="O790">
        <f t="shared" si="531"/>
        <v>22135.05</v>
      </c>
      <c r="P790">
        <f t="shared" si="532"/>
        <v>22135.05</v>
      </c>
      <c r="Q790">
        <f t="shared" si="533"/>
        <v>0</v>
      </c>
      <c r="R790">
        <f t="shared" si="534"/>
        <v>0</v>
      </c>
      <c r="S790">
        <f t="shared" si="535"/>
        <v>0</v>
      </c>
      <c r="T790">
        <f t="shared" si="536"/>
        <v>0</v>
      </c>
      <c r="U790">
        <f t="shared" si="537"/>
        <v>0</v>
      </c>
      <c r="V790">
        <f t="shared" si="538"/>
        <v>0</v>
      </c>
      <c r="W790">
        <f t="shared" si="539"/>
        <v>415.44</v>
      </c>
      <c r="X790">
        <f t="shared" si="540"/>
        <v>0</v>
      </c>
      <c r="Y790">
        <f t="shared" si="541"/>
        <v>0</v>
      </c>
      <c r="AA790">
        <v>36401907</v>
      </c>
      <c r="AB790">
        <f t="shared" si="542"/>
        <v>4535.87</v>
      </c>
      <c r="AC790">
        <f t="shared" si="543"/>
        <v>4535.87</v>
      </c>
      <c r="AD790">
        <f>ROUND((((ET790)-(EU790))+AE790),2)</f>
        <v>0</v>
      </c>
      <c r="AE790">
        <f t="shared" si="566"/>
        <v>0</v>
      </c>
      <c r="AF790">
        <f t="shared" si="566"/>
        <v>0</v>
      </c>
      <c r="AG790">
        <f t="shared" si="544"/>
        <v>0</v>
      </c>
      <c r="AH790">
        <f t="shared" si="567"/>
        <v>0</v>
      </c>
      <c r="AI790">
        <f t="shared" si="567"/>
        <v>0</v>
      </c>
      <c r="AJ790">
        <f t="shared" si="545"/>
        <v>207.72</v>
      </c>
      <c r="AK790">
        <v>4535.87</v>
      </c>
      <c r="AL790">
        <v>4535.87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207.72</v>
      </c>
      <c r="AT790">
        <v>0</v>
      </c>
      <c r="AU790">
        <v>0</v>
      </c>
      <c r="AV790">
        <v>1</v>
      </c>
      <c r="AW790">
        <v>1</v>
      </c>
      <c r="AZ790">
        <v>1</v>
      </c>
      <c r="BA790">
        <v>1</v>
      </c>
      <c r="BB790">
        <v>1</v>
      </c>
      <c r="BC790">
        <v>2.44</v>
      </c>
      <c r="BD790" t="s">
        <v>3</v>
      </c>
      <c r="BE790" t="s">
        <v>3</v>
      </c>
      <c r="BF790" t="s">
        <v>3</v>
      </c>
      <c r="BG790" t="s">
        <v>3</v>
      </c>
      <c r="BH790">
        <v>3</v>
      </c>
      <c r="BI790">
        <v>1</v>
      </c>
      <c r="BJ790" t="s">
        <v>175</v>
      </c>
      <c r="BM790">
        <v>500001</v>
      </c>
      <c r="BN790">
        <v>0</v>
      </c>
      <c r="BO790" t="s">
        <v>173</v>
      </c>
      <c r="BP790">
        <v>1</v>
      </c>
      <c r="BQ790">
        <v>8</v>
      </c>
      <c r="BR790">
        <v>0</v>
      </c>
      <c r="BS790">
        <v>1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0</v>
      </c>
      <c r="CA790">
        <v>0</v>
      </c>
      <c r="CE790">
        <v>0</v>
      </c>
      <c r="CF790">
        <v>0</v>
      </c>
      <c r="CG790">
        <v>0</v>
      </c>
      <c r="CM790">
        <v>0</v>
      </c>
      <c r="CN790" t="s">
        <v>3</v>
      </c>
      <c r="CO790">
        <v>0</v>
      </c>
      <c r="CP790">
        <f t="shared" si="546"/>
        <v>22135.05</v>
      </c>
      <c r="CQ790">
        <f t="shared" si="547"/>
        <v>11067.522799999999</v>
      </c>
      <c r="CR790">
        <f t="shared" si="548"/>
        <v>0</v>
      </c>
      <c r="CS790">
        <f t="shared" si="549"/>
        <v>0</v>
      </c>
      <c r="CT790">
        <f t="shared" si="550"/>
        <v>0</v>
      </c>
      <c r="CU790">
        <f t="shared" si="551"/>
        <v>0</v>
      </c>
      <c r="CV790">
        <f t="shared" si="552"/>
        <v>0</v>
      </c>
      <c r="CW790">
        <f t="shared" si="553"/>
        <v>0</v>
      </c>
      <c r="CX790">
        <f t="shared" si="554"/>
        <v>207.72</v>
      </c>
      <c r="CY790">
        <f t="shared" si="555"/>
        <v>0</v>
      </c>
      <c r="CZ790">
        <f t="shared" si="556"/>
        <v>0</v>
      </c>
      <c r="DC790" t="s">
        <v>3</v>
      </c>
      <c r="DD790" t="s">
        <v>3</v>
      </c>
      <c r="DE790" t="s">
        <v>3</v>
      </c>
      <c r="DF790" t="s">
        <v>3</v>
      </c>
      <c r="DG790" t="s">
        <v>3</v>
      </c>
      <c r="DH790" t="s">
        <v>3</v>
      </c>
      <c r="DI790" t="s">
        <v>3</v>
      </c>
      <c r="DJ790" t="s">
        <v>3</v>
      </c>
      <c r="DK790" t="s">
        <v>3</v>
      </c>
      <c r="DL790" t="s">
        <v>3</v>
      </c>
      <c r="DM790" t="s">
        <v>3</v>
      </c>
      <c r="DN790">
        <v>0</v>
      </c>
      <c r="DO790">
        <v>0</v>
      </c>
      <c r="DP790">
        <v>1</v>
      </c>
      <c r="DQ790">
        <v>1</v>
      </c>
      <c r="DU790">
        <v>1005</v>
      </c>
      <c r="DV790" t="s">
        <v>155</v>
      </c>
      <c r="DW790" t="s">
        <v>155</v>
      </c>
      <c r="DX790">
        <v>1</v>
      </c>
      <c r="DZ790" t="s">
        <v>3</v>
      </c>
      <c r="EA790" t="s">
        <v>3</v>
      </c>
      <c r="EB790" t="s">
        <v>3</v>
      </c>
      <c r="EC790" t="s">
        <v>3</v>
      </c>
      <c r="EE790">
        <v>29085443</v>
      </c>
      <c r="EF790">
        <v>8</v>
      </c>
      <c r="EG790" t="s">
        <v>144</v>
      </c>
      <c r="EH790">
        <v>0</v>
      </c>
      <c r="EI790" t="s">
        <v>3</v>
      </c>
      <c r="EJ790">
        <v>1</v>
      </c>
      <c r="EK790">
        <v>500001</v>
      </c>
      <c r="EL790" t="s">
        <v>145</v>
      </c>
      <c r="EM790" t="s">
        <v>146</v>
      </c>
      <c r="EO790" t="s">
        <v>3</v>
      </c>
      <c r="EQ790">
        <v>0</v>
      </c>
      <c r="ER790">
        <v>4535.87</v>
      </c>
      <c r="ES790">
        <v>4535.87</v>
      </c>
      <c r="ET790">
        <v>0</v>
      </c>
      <c r="EU790">
        <v>0</v>
      </c>
      <c r="EV790">
        <v>0</v>
      </c>
      <c r="EW790">
        <v>0</v>
      </c>
      <c r="EX790">
        <v>0</v>
      </c>
      <c r="FQ790">
        <v>0</v>
      </c>
      <c r="FR790">
        <f t="shared" si="557"/>
        <v>0</v>
      </c>
      <c r="FS790">
        <v>0</v>
      </c>
      <c r="FX790">
        <v>0</v>
      </c>
      <c r="FY790">
        <v>0</v>
      </c>
      <c r="GA790" t="s">
        <v>3</v>
      </c>
      <c r="GD790">
        <v>1</v>
      </c>
      <c r="GF790">
        <v>-1775669208</v>
      </c>
      <c r="GG790">
        <v>2</v>
      </c>
      <c r="GH790">
        <v>1</v>
      </c>
      <c r="GI790">
        <v>2</v>
      </c>
      <c r="GJ790">
        <v>0</v>
      </c>
      <c r="GK790">
        <v>0</v>
      </c>
      <c r="GL790">
        <f t="shared" si="558"/>
        <v>0</v>
      </c>
      <c r="GM790">
        <f t="shared" si="559"/>
        <v>22135.05</v>
      </c>
      <c r="GN790">
        <f t="shared" si="560"/>
        <v>22135.05</v>
      </c>
      <c r="GO790">
        <f t="shared" si="561"/>
        <v>0</v>
      </c>
      <c r="GP790">
        <f t="shared" si="562"/>
        <v>0</v>
      </c>
      <c r="GR790">
        <v>0</v>
      </c>
      <c r="GS790">
        <v>3</v>
      </c>
      <c r="GT790">
        <v>0</v>
      </c>
      <c r="GU790" t="s">
        <v>3</v>
      </c>
      <c r="GV790">
        <f t="shared" si="563"/>
        <v>0</v>
      </c>
      <c r="GW790">
        <v>1</v>
      </c>
      <c r="GX790">
        <f t="shared" si="564"/>
        <v>0</v>
      </c>
      <c r="HA790">
        <v>0</v>
      </c>
      <c r="HB790">
        <v>0</v>
      </c>
      <c r="HC790">
        <f t="shared" si="565"/>
        <v>0</v>
      </c>
      <c r="HE790" t="s">
        <v>3</v>
      </c>
      <c r="HF790" t="s">
        <v>3</v>
      </c>
      <c r="IK790">
        <v>0</v>
      </c>
    </row>
    <row r="791" spans="1:245">
      <c r="A791">
        <v>18</v>
      </c>
      <c r="B791">
        <v>0</v>
      </c>
      <c r="C791">
        <v>710</v>
      </c>
      <c r="E791" t="s">
        <v>176</v>
      </c>
      <c r="F791" t="s">
        <v>177</v>
      </c>
      <c r="G791" t="s">
        <v>178</v>
      </c>
      <c r="H791" t="s">
        <v>155</v>
      </c>
      <c r="I791">
        <f>I788*J791</f>
        <v>-2</v>
      </c>
      <c r="J791">
        <v>-100</v>
      </c>
      <c r="O791">
        <f t="shared" si="531"/>
        <v>-2078.2800000000002</v>
      </c>
      <c r="P791">
        <f t="shared" si="532"/>
        <v>-2078.2800000000002</v>
      </c>
      <c r="Q791">
        <f t="shared" si="533"/>
        <v>0</v>
      </c>
      <c r="R791">
        <f t="shared" si="534"/>
        <v>0</v>
      </c>
      <c r="S791">
        <f t="shared" si="535"/>
        <v>0</v>
      </c>
      <c r="T791">
        <f t="shared" si="536"/>
        <v>0</v>
      </c>
      <c r="U791">
        <f t="shared" si="537"/>
        <v>0</v>
      </c>
      <c r="V791">
        <f t="shared" si="538"/>
        <v>0</v>
      </c>
      <c r="W791">
        <f t="shared" si="539"/>
        <v>0</v>
      </c>
      <c r="X791">
        <f t="shared" si="540"/>
        <v>0</v>
      </c>
      <c r="Y791">
        <f t="shared" si="541"/>
        <v>0</v>
      </c>
      <c r="AA791">
        <v>36401907</v>
      </c>
      <c r="AB791">
        <f t="shared" si="542"/>
        <v>207</v>
      </c>
      <c r="AC791">
        <f t="shared" si="543"/>
        <v>207</v>
      </c>
      <c r="AD791">
        <f>ROUND((((ET791)-(EU791))+AE791),2)</f>
        <v>0</v>
      </c>
      <c r="AE791">
        <f t="shared" si="566"/>
        <v>0</v>
      </c>
      <c r="AF791">
        <f t="shared" si="566"/>
        <v>0</v>
      </c>
      <c r="AG791">
        <f t="shared" si="544"/>
        <v>0</v>
      </c>
      <c r="AH791">
        <f t="shared" si="567"/>
        <v>0</v>
      </c>
      <c r="AI791">
        <f t="shared" si="567"/>
        <v>0</v>
      </c>
      <c r="AJ791">
        <f t="shared" si="545"/>
        <v>0</v>
      </c>
      <c r="AK791">
        <v>207</v>
      </c>
      <c r="AL791">
        <v>207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1</v>
      </c>
      <c r="AW791">
        <v>1</v>
      </c>
      <c r="AZ791">
        <v>1</v>
      </c>
      <c r="BA791">
        <v>1</v>
      </c>
      <c r="BB791">
        <v>1</v>
      </c>
      <c r="BC791">
        <v>5.0199999999999996</v>
      </c>
      <c r="BD791" t="s">
        <v>3</v>
      </c>
      <c r="BE791" t="s">
        <v>3</v>
      </c>
      <c r="BF791" t="s">
        <v>3</v>
      </c>
      <c r="BG791" t="s">
        <v>3</v>
      </c>
      <c r="BH791">
        <v>3</v>
      </c>
      <c r="BI791">
        <v>1</v>
      </c>
      <c r="BJ791" t="s">
        <v>179</v>
      </c>
      <c r="BM791">
        <v>500001</v>
      </c>
      <c r="BN791">
        <v>0</v>
      </c>
      <c r="BO791" t="s">
        <v>177</v>
      </c>
      <c r="BP791">
        <v>1</v>
      </c>
      <c r="BQ791">
        <v>8</v>
      </c>
      <c r="BR791">
        <v>1</v>
      </c>
      <c r="BS791">
        <v>1</v>
      </c>
      <c r="BT791">
        <v>1</v>
      </c>
      <c r="BU791">
        <v>1</v>
      </c>
      <c r="BV791">
        <v>1</v>
      </c>
      <c r="BW791">
        <v>1</v>
      </c>
      <c r="BX791">
        <v>1</v>
      </c>
      <c r="BY791" t="s">
        <v>3</v>
      </c>
      <c r="BZ791">
        <v>0</v>
      </c>
      <c r="CA791">
        <v>0</v>
      </c>
      <c r="CE791">
        <v>0</v>
      </c>
      <c r="CF791">
        <v>0</v>
      </c>
      <c r="CG791">
        <v>0</v>
      </c>
      <c r="CM791">
        <v>0</v>
      </c>
      <c r="CN791" t="s">
        <v>3</v>
      </c>
      <c r="CO791">
        <v>0</v>
      </c>
      <c r="CP791">
        <f t="shared" si="546"/>
        <v>-2078.2800000000002</v>
      </c>
      <c r="CQ791">
        <f t="shared" si="547"/>
        <v>1039.1399999999999</v>
      </c>
      <c r="CR791">
        <f t="shared" si="548"/>
        <v>0</v>
      </c>
      <c r="CS791">
        <f t="shared" si="549"/>
        <v>0</v>
      </c>
      <c r="CT791">
        <f t="shared" si="550"/>
        <v>0</v>
      </c>
      <c r="CU791">
        <f t="shared" si="551"/>
        <v>0</v>
      </c>
      <c r="CV791">
        <f t="shared" si="552"/>
        <v>0</v>
      </c>
      <c r="CW791">
        <f t="shared" si="553"/>
        <v>0</v>
      </c>
      <c r="CX791">
        <f t="shared" si="554"/>
        <v>0</v>
      </c>
      <c r="CY791">
        <f t="shared" si="555"/>
        <v>0</v>
      </c>
      <c r="CZ791">
        <f t="shared" si="556"/>
        <v>0</v>
      </c>
      <c r="DC791" t="s">
        <v>3</v>
      </c>
      <c r="DD791" t="s">
        <v>3</v>
      </c>
      <c r="DE791" t="s">
        <v>3</v>
      </c>
      <c r="DF791" t="s">
        <v>3</v>
      </c>
      <c r="DG791" t="s">
        <v>3</v>
      </c>
      <c r="DH791" t="s">
        <v>3</v>
      </c>
      <c r="DI791" t="s">
        <v>3</v>
      </c>
      <c r="DJ791" t="s">
        <v>3</v>
      </c>
      <c r="DK791" t="s">
        <v>3</v>
      </c>
      <c r="DL791" t="s">
        <v>3</v>
      </c>
      <c r="DM791" t="s">
        <v>3</v>
      </c>
      <c r="DN791">
        <v>0</v>
      </c>
      <c r="DO791">
        <v>0</v>
      </c>
      <c r="DP791">
        <v>1</v>
      </c>
      <c r="DQ791">
        <v>1</v>
      </c>
      <c r="DU791">
        <v>1005</v>
      </c>
      <c r="DV791" t="s">
        <v>155</v>
      </c>
      <c r="DW791" t="s">
        <v>155</v>
      </c>
      <c r="DX791">
        <v>1</v>
      </c>
      <c r="DZ791" t="s">
        <v>3</v>
      </c>
      <c r="EA791" t="s">
        <v>3</v>
      </c>
      <c r="EB791" t="s">
        <v>3</v>
      </c>
      <c r="EC791" t="s">
        <v>3</v>
      </c>
      <c r="EE791">
        <v>29085443</v>
      </c>
      <c r="EF791">
        <v>8</v>
      </c>
      <c r="EG791" t="s">
        <v>144</v>
      </c>
      <c r="EH791">
        <v>0</v>
      </c>
      <c r="EI791" t="s">
        <v>3</v>
      </c>
      <c r="EJ791">
        <v>1</v>
      </c>
      <c r="EK791">
        <v>500001</v>
      </c>
      <c r="EL791" t="s">
        <v>145</v>
      </c>
      <c r="EM791" t="s">
        <v>146</v>
      </c>
      <c r="EO791" t="s">
        <v>3</v>
      </c>
      <c r="EQ791">
        <v>32768</v>
      </c>
      <c r="ER791">
        <v>207</v>
      </c>
      <c r="ES791">
        <v>207</v>
      </c>
      <c r="ET791">
        <v>0</v>
      </c>
      <c r="EU791">
        <v>0</v>
      </c>
      <c r="EV791">
        <v>0</v>
      </c>
      <c r="EW791">
        <v>0</v>
      </c>
      <c r="EX791">
        <v>0</v>
      </c>
      <c r="FQ791">
        <v>0</v>
      </c>
      <c r="FR791">
        <f t="shared" si="557"/>
        <v>0</v>
      </c>
      <c r="FS791">
        <v>0</v>
      </c>
      <c r="FX791">
        <v>0</v>
      </c>
      <c r="FY791">
        <v>0</v>
      </c>
      <c r="GA791" t="s">
        <v>3</v>
      </c>
      <c r="GD791">
        <v>1</v>
      </c>
      <c r="GF791">
        <v>-172969429</v>
      </c>
      <c r="GG791">
        <v>2</v>
      </c>
      <c r="GH791">
        <v>1</v>
      </c>
      <c r="GI791">
        <v>2</v>
      </c>
      <c r="GJ791">
        <v>0</v>
      </c>
      <c r="GK791">
        <v>0</v>
      </c>
      <c r="GL791">
        <f t="shared" si="558"/>
        <v>0</v>
      </c>
      <c r="GM791">
        <f t="shared" si="559"/>
        <v>-2078.2800000000002</v>
      </c>
      <c r="GN791">
        <f t="shared" si="560"/>
        <v>-2078.2800000000002</v>
      </c>
      <c r="GO791">
        <f t="shared" si="561"/>
        <v>0</v>
      </c>
      <c r="GP791">
        <f t="shared" si="562"/>
        <v>0</v>
      </c>
      <c r="GR791">
        <v>0</v>
      </c>
      <c r="GS791">
        <v>0</v>
      </c>
      <c r="GT791">
        <v>0</v>
      </c>
      <c r="GU791" t="s">
        <v>3</v>
      </c>
      <c r="GV791">
        <f t="shared" si="563"/>
        <v>0</v>
      </c>
      <c r="GW791">
        <v>1</v>
      </c>
      <c r="GX791">
        <f t="shared" si="564"/>
        <v>0</v>
      </c>
      <c r="HA791">
        <v>0</v>
      </c>
      <c r="HB791">
        <v>0</v>
      </c>
      <c r="HC791">
        <f t="shared" si="565"/>
        <v>0</v>
      </c>
      <c r="HE791" t="s">
        <v>3</v>
      </c>
      <c r="HF791" t="s">
        <v>3</v>
      </c>
      <c r="IK791">
        <v>0</v>
      </c>
    </row>
    <row r="792" spans="1:245">
      <c r="A792">
        <v>17</v>
      </c>
      <c r="B792">
        <v>0</v>
      </c>
      <c r="C792">
        <f>ROW(SmtRes!A715)</f>
        <v>715</v>
      </c>
      <c r="D792">
        <f>ROW(EtalonRes!A691)</f>
        <v>691</v>
      </c>
      <c r="E792" t="s">
        <v>49</v>
      </c>
      <c r="F792" t="s">
        <v>180</v>
      </c>
      <c r="G792" t="s">
        <v>181</v>
      </c>
      <c r="H792" t="s">
        <v>182</v>
      </c>
      <c r="I792">
        <f>ROUND(5/100,9)</f>
        <v>0.05</v>
      </c>
      <c r="J792">
        <v>0</v>
      </c>
      <c r="O792">
        <f t="shared" si="531"/>
        <v>305.99</v>
      </c>
      <c r="P792">
        <f t="shared" si="532"/>
        <v>181.26</v>
      </c>
      <c r="Q792">
        <f t="shared" si="533"/>
        <v>2.33</v>
      </c>
      <c r="R792">
        <f t="shared" si="534"/>
        <v>0</v>
      </c>
      <c r="S792">
        <f t="shared" si="535"/>
        <v>122.4</v>
      </c>
      <c r="T792">
        <f t="shared" si="536"/>
        <v>0</v>
      </c>
      <c r="U792">
        <f t="shared" si="537"/>
        <v>0.44965000000000005</v>
      </c>
      <c r="V792">
        <f t="shared" si="538"/>
        <v>0</v>
      </c>
      <c r="W792">
        <f t="shared" si="539"/>
        <v>0</v>
      </c>
      <c r="X792">
        <f t="shared" si="540"/>
        <v>110.16</v>
      </c>
      <c r="Y792">
        <f t="shared" si="541"/>
        <v>52.63</v>
      </c>
      <c r="AA792">
        <v>36401907</v>
      </c>
      <c r="AB792">
        <f t="shared" si="542"/>
        <v>526.49</v>
      </c>
      <c r="AC792">
        <f t="shared" si="543"/>
        <v>448.66</v>
      </c>
      <c r="AD792">
        <f>ROUND(((((ET792*1.25))-((EU792*1.25)))+AE792),2)</f>
        <v>4.3600000000000003</v>
      </c>
      <c r="AE792">
        <f>ROUND(((EU792*1.25)),2)</f>
        <v>0</v>
      </c>
      <c r="AF792">
        <f>ROUND(((EV792*1.15)),2)</f>
        <v>73.47</v>
      </c>
      <c r="AG792">
        <f t="shared" si="544"/>
        <v>0</v>
      </c>
      <c r="AH792">
        <f>((EW792*1.15))</f>
        <v>8.9930000000000003</v>
      </c>
      <c r="AI792">
        <f>((EX792*1.25))</f>
        <v>0</v>
      </c>
      <c r="AJ792">
        <f t="shared" si="545"/>
        <v>0</v>
      </c>
      <c r="AK792">
        <v>516.04</v>
      </c>
      <c r="AL792">
        <v>448.66</v>
      </c>
      <c r="AM792">
        <v>3.49</v>
      </c>
      <c r="AN792">
        <v>0</v>
      </c>
      <c r="AO792">
        <v>63.89</v>
      </c>
      <c r="AP792">
        <v>0</v>
      </c>
      <c r="AQ792">
        <v>7.82</v>
      </c>
      <c r="AR792">
        <v>0</v>
      </c>
      <c r="AS792">
        <v>0</v>
      </c>
      <c r="AT792">
        <v>90</v>
      </c>
      <c r="AU792">
        <v>43</v>
      </c>
      <c r="AV792">
        <v>1</v>
      </c>
      <c r="AW792">
        <v>1</v>
      </c>
      <c r="AZ792">
        <v>1</v>
      </c>
      <c r="BA792">
        <v>33.32</v>
      </c>
      <c r="BB792">
        <v>10.69</v>
      </c>
      <c r="BC792">
        <v>8.08</v>
      </c>
      <c r="BD792" t="s">
        <v>3</v>
      </c>
      <c r="BE792" t="s">
        <v>3</v>
      </c>
      <c r="BF792" t="s">
        <v>3</v>
      </c>
      <c r="BG792" t="s">
        <v>3</v>
      </c>
      <c r="BH792">
        <v>0</v>
      </c>
      <c r="BI792">
        <v>1</v>
      </c>
      <c r="BJ792" t="s">
        <v>183</v>
      </c>
      <c r="BM792">
        <v>10001</v>
      </c>
      <c r="BN792">
        <v>0</v>
      </c>
      <c r="BO792" t="s">
        <v>180</v>
      </c>
      <c r="BP792">
        <v>1</v>
      </c>
      <c r="BQ792">
        <v>2</v>
      </c>
      <c r="BR792">
        <v>0</v>
      </c>
      <c r="BS792">
        <v>33.32</v>
      </c>
      <c r="BT792">
        <v>1</v>
      </c>
      <c r="BU792">
        <v>1</v>
      </c>
      <c r="BV792">
        <v>1</v>
      </c>
      <c r="BW792">
        <v>1</v>
      </c>
      <c r="BX792">
        <v>1</v>
      </c>
      <c r="BY792" t="s">
        <v>3</v>
      </c>
      <c r="BZ792">
        <v>118</v>
      </c>
      <c r="CA792">
        <v>63</v>
      </c>
      <c r="CE792">
        <v>0</v>
      </c>
      <c r="CF792">
        <v>0</v>
      </c>
      <c r="CG792">
        <v>0</v>
      </c>
      <c r="CM792">
        <v>0</v>
      </c>
      <c r="CN792" t="s">
        <v>904</v>
      </c>
      <c r="CO792">
        <v>0</v>
      </c>
      <c r="CP792">
        <f t="shared" si="546"/>
        <v>305.99</v>
      </c>
      <c r="CQ792">
        <f t="shared" si="547"/>
        <v>3625.1728000000003</v>
      </c>
      <c r="CR792">
        <f t="shared" si="548"/>
        <v>46.608400000000003</v>
      </c>
      <c r="CS792">
        <f t="shared" si="549"/>
        <v>0</v>
      </c>
      <c r="CT792">
        <f t="shared" si="550"/>
        <v>2448.0203999999999</v>
      </c>
      <c r="CU792">
        <f t="shared" si="551"/>
        <v>0</v>
      </c>
      <c r="CV792">
        <f t="shared" si="552"/>
        <v>8.9930000000000003</v>
      </c>
      <c r="CW792">
        <f t="shared" si="553"/>
        <v>0</v>
      </c>
      <c r="CX792">
        <f t="shared" si="554"/>
        <v>0</v>
      </c>
      <c r="CY792">
        <f t="shared" si="555"/>
        <v>110.16</v>
      </c>
      <c r="CZ792">
        <f t="shared" si="556"/>
        <v>52.631999999999998</v>
      </c>
      <c r="DC792" t="s">
        <v>3</v>
      </c>
      <c r="DD792" t="s">
        <v>3</v>
      </c>
      <c r="DE792" t="s">
        <v>133</v>
      </c>
      <c r="DF792" t="s">
        <v>133</v>
      </c>
      <c r="DG792" t="s">
        <v>134</v>
      </c>
      <c r="DH792" t="s">
        <v>3</v>
      </c>
      <c r="DI792" t="s">
        <v>134</v>
      </c>
      <c r="DJ792" t="s">
        <v>133</v>
      </c>
      <c r="DK792" t="s">
        <v>3</v>
      </c>
      <c r="DL792" t="s">
        <v>3</v>
      </c>
      <c r="DM792" t="s">
        <v>3</v>
      </c>
      <c r="DN792">
        <v>0</v>
      </c>
      <c r="DO792">
        <v>0</v>
      </c>
      <c r="DP792">
        <v>1</v>
      </c>
      <c r="DQ792">
        <v>1</v>
      </c>
      <c r="DU792">
        <v>1013</v>
      </c>
      <c r="DV792" t="s">
        <v>182</v>
      </c>
      <c r="DW792" t="s">
        <v>182</v>
      </c>
      <c r="DX792">
        <v>1</v>
      </c>
      <c r="DZ792" t="s">
        <v>3</v>
      </c>
      <c r="EA792" t="s">
        <v>3</v>
      </c>
      <c r="EB792" t="s">
        <v>3</v>
      </c>
      <c r="EC792" t="s">
        <v>3</v>
      </c>
      <c r="EE792">
        <v>29085510</v>
      </c>
      <c r="EF792">
        <v>2</v>
      </c>
      <c r="EG792" t="s">
        <v>135</v>
      </c>
      <c r="EH792">
        <v>0</v>
      </c>
      <c r="EI792" t="s">
        <v>3</v>
      </c>
      <c r="EJ792">
        <v>1</v>
      </c>
      <c r="EK792">
        <v>10001</v>
      </c>
      <c r="EL792" t="s">
        <v>136</v>
      </c>
      <c r="EM792" t="s">
        <v>137</v>
      </c>
      <c r="EO792" t="s">
        <v>138</v>
      </c>
      <c r="EQ792">
        <v>0</v>
      </c>
      <c r="ER792">
        <v>516.04</v>
      </c>
      <c r="ES792">
        <v>448.66</v>
      </c>
      <c r="ET792">
        <v>3.49</v>
      </c>
      <c r="EU792">
        <v>0</v>
      </c>
      <c r="EV792">
        <v>63.89</v>
      </c>
      <c r="EW792">
        <v>7.82</v>
      </c>
      <c r="EX792">
        <v>0</v>
      </c>
      <c r="EY792">
        <v>0</v>
      </c>
      <c r="FQ792">
        <v>0</v>
      </c>
      <c r="FR792">
        <f t="shared" si="557"/>
        <v>0</v>
      </c>
      <c r="FS792">
        <v>0</v>
      </c>
      <c r="FT792" t="s">
        <v>139</v>
      </c>
      <c r="FU792" t="s">
        <v>25</v>
      </c>
      <c r="FV792" t="s">
        <v>25</v>
      </c>
      <c r="FW792" t="s">
        <v>26</v>
      </c>
      <c r="FX792">
        <v>106.2</v>
      </c>
      <c r="FY792">
        <v>53.55</v>
      </c>
      <c r="GA792" t="s">
        <v>3</v>
      </c>
      <c r="GD792">
        <v>1</v>
      </c>
      <c r="GF792">
        <v>-1011738298</v>
      </c>
      <c r="GG792">
        <v>2</v>
      </c>
      <c r="GH792">
        <v>1</v>
      </c>
      <c r="GI792">
        <v>2</v>
      </c>
      <c r="GJ792">
        <v>0</v>
      </c>
      <c r="GK792">
        <v>0</v>
      </c>
      <c r="GL792">
        <f t="shared" si="558"/>
        <v>0</v>
      </c>
      <c r="GM792">
        <f t="shared" si="559"/>
        <v>468.78</v>
      </c>
      <c r="GN792">
        <f t="shared" si="560"/>
        <v>468.78</v>
      </c>
      <c r="GO792">
        <f t="shared" si="561"/>
        <v>0</v>
      </c>
      <c r="GP792">
        <f t="shared" si="562"/>
        <v>0</v>
      </c>
      <c r="GR792">
        <v>0</v>
      </c>
      <c r="GS792">
        <v>3</v>
      </c>
      <c r="GT792">
        <v>0</v>
      </c>
      <c r="GU792" t="s">
        <v>3</v>
      </c>
      <c r="GV792">
        <f t="shared" si="563"/>
        <v>0</v>
      </c>
      <c r="GW792">
        <v>1</v>
      </c>
      <c r="GX792">
        <f t="shared" si="564"/>
        <v>0</v>
      </c>
      <c r="HA792">
        <v>0</v>
      </c>
      <c r="HB792">
        <v>0</v>
      </c>
      <c r="HC792">
        <f t="shared" si="565"/>
        <v>0</v>
      </c>
      <c r="HE792" t="s">
        <v>3</v>
      </c>
      <c r="HF792" t="s">
        <v>3</v>
      </c>
      <c r="IK792">
        <v>0</v>
      </c>
    </row>
    <row r="793" spans="1:245">
      <c r="A793">
        <v>17</v>
      </c>
      <c r="B793">
        <v>0</v>
      </c>
      <c r="C793">
        <f>ROW(SmtRes!A728)</f>
        <v>728</v>
      </c>
      <c r="D793">
        <f>ROW(EtalonRes!A704)</f>
        <v>704</v>
      </c>
      <c r="E793" t="s">
        <v>55</v>
      </c>
      <c r="F793" t="s">
        <v>287</v>
      </c>
      <c r="G793" t="s">
        <v>288</v>
      </c>
      <c r="H793" t="s">
        <v>186</v>
      </c>
      <c r="I793">
        <f>ROUND(27.5/100,9)</f>
        <v>0.27500000000000002</v>
      </c>
      <c r="J793">
        <v>0</v>
      </c>
      <c r="O793">
        <f t="shared" si="531"/>
        <v>8561.91</v>
      </c>
      <c r="P793">
        <f t="shared" si="532"/>
        <v>4345.55</v>
      </c>
      <c r="Q793">
        <f t="shared" si="533"/>
        <v>198.57</v>
      </c>
      <c r="R793">
        <f t="shared" si="534"/>
        <v>16.13</v>
      </c>
      <c r="S793">
        <f t="shared" si="535"/>
        <v>4017.79</v>
      </c>
      <c r="T793">
        <f t="shared" si="536"/>
        <v>0</v>
      </c>
      <c r="U793">
        <f t="shared" si="537"/>
        <v>14.136375000000001</v>
      </c>
      <c r="V793">
        <f t="shared" si="538"/>
        <v>4.8125000000000008E-2</v>
      </c>
      <c r="W793">
        <f t="shared" si="539"/>
        <v>0</v>
      </c>
      <c r="X793">
        <f t="shared" si="540"/>
        <v>3791.88</v>
      </c>
      <c r="Y793">
        <f t="shared" si="541"/>
        <v>2057.3000000000002</v>
      </c>
      <c r="AA793">
        <v>36401907</v>
      </c>
      <c r="AB793">
        <f t="shared" si="542"/>
        <v>4307.3500000000004</v>
      </c>
      <c r="AC793">
        <f t="shared" si="543"/>
        <v>3798.56</v>
      </c>
      <c r="AD793">
        <f>ROUND(((((ET793*1.25))-((EU793*1.25)))+AE793),2)</f>
        <v>70.31</v>
      </c>
      <c r="AE793">
        <f>ROUND(((EU793*1.25)),2)</f>
        <v>1.76</v>
      </c>
      <c r="AF793">
        <f>ROUND(((EV793*1.15)),2)</f>
        <v>438.48</v>
      </c>
      <c r="AG793">
        <f t="shared" si="544"/>
        <v>0</v>
      </c>
      <c r="AH793">
        <f>((EW793*1.15))</f>
        <v>51.405000000000001</v>
      </c>
      <c r="AI793">
        <f>((EX793*1.25))</f>
        <v>0.17500000000000002</v>
      </c>
      <c r="AJ793">
        <f t="shared" si="545"/>
        <v>0</v>
      </c>
      <c r="AK793">
        <v>4236.1000000000004</v>
      </c>
      <c r="AL793">
        <v>3798.56</v>
      </c>
      <c r="AM793">
        <v>56.25</v>
      </c>
      <c r="AN793">
        <v>1.41</v>
      </c>
      <c r="AO793">
        <v>381.29</v>
      </c>
      <c r="AP793">
        <v>0</v>
      </c>
      <c r="AQ793">
        <v>44.7</v>
      </c>
      <c r="AR793">
        <v>0.14000000000000001</v>
      </c>
      <c r="AS793">
        <v>0</v>
      </c>
      <c r="AT793">
        <v>94</v>
      </c>
      <c r="AU793">
        <v>51</v>
      </c>
      <c r="AV793">
        <v>1</v>
      </c>
      <c r="AW793">
        <v>1</v>
      </c>
      <c r="AZ793">
        <v>1</v>
      </c>
      <c r="BA793">
        <v>33.32</v>
      </c>
      <c r="BB793">
        <v>10.27</v>
      </c>
      <c r="BC793">
        <v>4.16</v>
      </c>
      <c r="BD793" t="s">
        <v>3</v>
      </c>
      <c r="BE793" t="s">
        <v>3</v>
      </c>
      <c r="BF793" t="s">
        <v>3</v>
      </c>
      <c r="BG793" t="s">
        <v>3</v>
      </c>
      <c r="BH793">
        <v>0</v>
      </c>
      <c r="BI793">
        <v>1</v>
      </c>
      <c r="BJ793" t="s">
        <v>289</v>
      </c>
      <c r="BM793">
        <v>11001</v>
      </c>
      <c r="BN793">
        <v>0</v>
      </c>
      <c r="BO793" t="s">
        <v>287</v>
      </c>
      <c r="BP793">
        <v>1</v>
      </c>
      <c r="BQ793">
        <v>2</v>
      </c>
      <c r="BR793">
        <v>0</v>
      </c>
      <c r="BS793">
        <v>33.32</v>
      </c>
      <c r="BT793">
        <v>1</v>
      </c>
      <c r="BU793">
        <v>1</v>
      </c>
      <c r="BV793">
        <v>1</v>
      </c>
      <c r="BW793">
        <v>1</v>
      </c>
      <c r="BX793">
        <v>1</v>
      </c>
      <c r="BY793" t="s">
        <v>3</v>
      </c>
      <c r="BZ793">
        <v>123</v>
      </c>
      <c r="CA793">
        <v>75</v>
      </c>
      <c r="CE793">
        <v>0</v>
      </c>
      <c r="CF793">
        <v>0</v>
      </c>
      <c r="CG793">
        <v>0</v>
      </c>
      <c r="CM793">
        <v>0</v>
      </c>
      <c r="CN793" t="s">
        <v>904</v>
      </c>
      <c r="CO793">
        <v>0</v>
      </c>
      <c r="CP793">
        <f t="shared" si="546"/>
        <v>8561.91</v>
      </c>
      <c r="CQ793">
        <f t="shared" si="547"/>
        <v>15802.009599999999</v>
      </c>
      <c r="CR793">
        <f t="shared" si="548"/>
        <v>722.08370000000002</v>
      </c>
      <c r="CS793">
        <f t="shared" si="549"/>
        <v>58.6432</v>
      </c>
      <c r="CT793">
        <f t="shared" si="550"/>
        <v>14610.153600000001</v>
      </c>
      <c r="CU793">
        <f t="shared" si="551"/>
        <v>0</v>
      </c>
      <c r="CV793">
        <f t="shared" si="552"/>
        <v>51.405000000000001</v>
      </c>
      <c r="CW793">
        <f t="shared" si="553"/>
        <v>0.17500000000000002</v>
      </c>
      <c r="CX793">
        <f t="shared" si="554"/>
        <v>0</v>
      </c>
      <c r="CY793">
        <f t="shared" si="555"/>
        <v>3791.8847999999998</v>
      </c>
      <c r="CZ793">
        <f t="shared" si="556"/>
        <v>2057.2991999999999</v>
      </c>
      <c r="DC793" t="s">
        <v>3</v>
      </c>
      <c r="DD793" t="s">
        <v>3</v>
      </c>
      <c r="DE793" t="s">
        <v>133</v>
      </c>
      <c r="DF793" t="s">
        <v>133</v>
      </c>
      <c r="DG793" t="s">
        <v>134</v>
      </c>
      <c r="DH793" t="s">
        <v>3</v>
      </c>
      <c r="DI793" t="s">
        <v>134</v>
      </c>
      <c r="DJ793" t="s">
        <v>133</v>
      </c>
      <c r="DK793" t="s">
        <v>3</v>
      </c>
      <c r="DL793" t="s">
        <v>3</v>
      </c>
      <c r="DM793" t="s">
        <v>3</v>
      </c>
      <c r="DN793">
        <v>0</v>
      </c>
      <c r="DO793">
        <v>0</v>
      </c>
      <c r="DP793">
        <v>1</v>
      </c>
      <c r="DQ793">
        <v>1</v>
      </c>
      <c r="DU793">
        <v>1013</v>
      </c>
      <c r="DV793" t="s">
        <v>186</v>
      </c>
      <c r="DW793" t="s">
        <v>186</v>
      </c>
      <c r="DX793">
        <v>1</v>
      </c>
      <c r="DZ793" t="s">
        <v>3</v>
      </c>
      <c r="EA793" t="s">
        <v>3</v>
      </c>
      <c r="EB793" t="s">
        <v>3</v>
      </c>
      <c r="EC793" t="s">
        <v>3</v>
      </c>
      <c r="EE793">
        <v>29085511</v>
      </c>
      <c r="EF793">
        <v>2</v>
      </c>
      <c r="EG793" t="s">
        <v>135</v>
      </c>
      <c r="EH793">
        <v>0</v>
      </c>
      <c r="EI793" t="s">
        <v>3</v>
      </c>
      <c r="EJ793">
        <v>1</v>
      </c>
      <c r="EK793">
        <v>11001</v>
      </c>
      <c r="EL793" t="s">
        <v>23</v>
      </c>
      <c r="EM793" t="s">
        <v>188</v>
      </c>
      <c r="EO793" t="s">
        <v>138</v>
      </c>
      <c r="EQ793">
        <v>0</v>
      </c>
      <c r="ER793">
        <v>4236.1000000000004</v>
      </c>
      <c r="ES793">
        <v>3798.56</v>
      </c>
      <c r="ET793">
        <v>56.25</v>
      </c>
      <c r="EU793">
        <v>1.41</v>
      </c>
      <c r="EV793">
        <v>381.29</v>
      </c>
      <c r="EW793">
        <v>44.7</v>
      </c>
      <c r="EX793">
        <v>0.14000000000000001</v>
      </c>
      <c r="EY793">
        <v>0</v>
      </c>
      <c r="FQ793">
        <v>0</v>
      </c>
      <c r="FR793">
        <f t="shared" si="557"/>
        <v>0</v>
      </c>
      <c r="FS793">
        <v>0</v>
      </c>
      <c r="FT793" t="s">
        <v>139</v>
      </c>
      <c r="FU793" t="s">
        <v>25</v>
      </c>
      <c r="FV793" t="s">
        <v>25</v>
      </c>
      <c r="FW793" t="s">
        <v>26</v>
      </c>
      <c r="FX793">
        <v>110.7</v>
      </c>
      <c r="FY793">
        <v>63.75</v>
      </c>
      <c r="GA793" t="s">
        <v>3</v>
      </c>
      <c r="GD793">
        <v>1</v>
      </c>
      <c r="GF793">
        <v>-169318418</v>
      </c>
      <c r="GG793">
        <v>2</v>
      </c>
      <c r="GH793">
        <v>1</v>
      </c>
      <c r="GI793">
        <v>2</v>
      </c>
      <c r="GJ793">
        <v>0</v>
      </c>
      <c r="GK793">
        <v>0</v>
      </c>
      <c r="GL793">
        <f t="shared" si="558"/>
        <v>0</v>
      </c>
      <c r="GM793">
        <f t="shared" si="559"/>
        <v>14411.09</v>
      </c>
      <c r="GN793">
        <f t="shared" si="560"/>
        <v>14411.09</v>
      </c>
      <c r="GO793">
        <f t="shared" si="561"/>
        <v>0</v>
      </c>
      <c r="GP793">
        <f t="shared" si="562"/>
        <v>0</v>
      </c>
      <c r="GR793">
        <v>0</v>
      </c>
      <c r="GS793">
        <v>3</v>
      </c>
      <c r="GT793">
        <v>0</v>
      </c>
      <c r="GU793" t="s">
        <v>3</v>
      </c>
      <c r="GV793">
        <f t="shared" si="563"/>
        <v>0</v>
      </c>
      <c r="GW793">
        <v>1</v>
      </c>
      <c r="GX793">
        <f t="shared" si="564"/>
        <v>0</v>
      </c>
      <c r="HA793">
        <v>0</v>
      </c>
      <c r="HB793">
        <v>0</v>
      </c>
      <c r="HC793">
        <f t="shared" si="565"/>
        <v>0</v>
      </c>
      <c r="HE793" t="s">
        <v>3</v>
      </c>
      <c r="HF793" t="s">
        <v>3</v>
      </c>
      <c r="IK793">
        <v>0</v>
      </c>
    </row>
    <row r="794" spans="1:245">
      <c r="A794">
        <v>17</v>
      </c>
      <c r="B794">
        <v>0</v>
      </c>
      <c r="C794">
        <f>ROW(SmtRes!A736)</f>
        <v>736</v>
      </c>
      <c r="D794">
        <f>ROW(EtalonRes!A712)</f>
        <v>712</v>
      </c>
      <c r="E794" t="s">
        <v>62</v>
      </c>
      <c r="F794" t="s">
        <v>189</v>
      </c>
      <c r="G794" t="s">
        <v>190</v>
      </c>
      <c r="H794" t="s">
        <v>38</v>
      </c>
      <c r="I794">
        <f>ROUND(27.5/100,9)</f>
        <v>0.27500000000000002</v>
      </c>
      <c r="J794">
        <v>0</v>
      </c>
      <c r="O794">
        <f t="shared" si="531"/>
        <v>17278.75</v>
      </c>
      <c r="P794">
        <f t="shared" si="532"/>
        <v>11432.42</v>
      </c>
      <c r="Q794">
        <f t="shared" si="533"/>
        <v>388.57</v>
      </c>
      <c r="R794">
        <f t="shared" si="534"/>
        <v>89.71</v>
      </c>
      <c r="S794">
        <f t="shared" si="535"/>
        <v>5457.76</v>
      </c>
      <c r="T794">
        <f t="shared" si="536"/>
        <v>0</v>
      </c>
      <c r="U794">
        <f t="shared" si="537"/>
        <v>19.2027</v>
      </c>
      <c r="V794">
        <f t="shared" si="538"/>
        <v>0.199375</v>
      </c>
      <c r="W794">
        <f t="shared" si="539"/>
        <v>0</v>
      </c>
      <c r="X794">
        <f t="shared" si="540"/>
        <v>5214.62</v>
      </c>
      <c r="Y794">
        <f t="shared" si="541"/>
        <v>2829.21</v>
      </c>
      <c r="AA794">
        <v>36401907</v>
      </c>
      <c r="AB794">
        <f t="shared" si="542"/>
        <v>7074.5</v>
      </c>
      <c r="AC794">
        <f t="shared" si="543"/>
        <v>6356.64</v>
      </c>
      <c r="AD794">
        <f>ROUND(((((ET794*1.25))-((EU794*1.25)))+AE794),2)</f>
        <v>122.23</v>
      </c>
      <c r="AE794">
        <f>ROUND(((EU794*1.25)),2)</f>
        <v>9.7899999999999991</v>
      </c>
      <c r="AF794">
        <f>ROUND(((EV794*1.15)),2)</f>
        <v>595.63</v>
      </c>
      <c r="AG794">
        <f t="shared" si="544"/>
        <v>0</v>
      </c>
      <c r="AH794">
        <f>((EW794*1.15))</f>
        <v>69.827999999999989</v>
      </c>
      <c r="AI794">
        <f>((EX794*1.25))</f>
        <v>0.72499999999999998</v>
      </c>
      <c r="AJ794">
        <f t="shared" si="545"/>
        <v>0</v>
      </c>
      <c r="AK794">
        <v>6972.36</v>
      </c>
      <c r="AL794">
        <v>6356.64</v>
      </c>
      <c r="AM794">
        <v>97.78</v>
      </c>
      <c r="AN794">
        <v>7.83</v>
      </c>
      <c r="AO794">
        <v>517.94000000000005</v>
      </c>
      <c r="AP794">
        <v>0</v>
      </c>
      <c r="AQ794">
        <v>60.72</v>
      </c>
      <c r="AR794">
        <v>0.57999999999999996</v>
      </c>
      <c r="AS794">
        <v>0</v>
      </c>
      <c r="AT794">
        <v>94</v>
      </c>
      <c r="AU794">
        <v>51</v>
      </c>
      <c r="AV794">
        <v>1</v>
      </c>
      <c r="AW794">
        <v>1</v>
      </c>
      <c r="AZ794">
        <v>1</v>
      </c>
      <c r="BA794">
        <v>33.32</v>
      </c>
      <c r="BB794">
        <v>11.56</v>
      </c>
      <c r="BC794">
        <v>6.54</v>
      </c>
      <c r="BD794" t="s">
        <v>3</v>
      </c>
      <c r="BE794" t="s">
        <v>3</v>
      </c>
      <c r="BF794" t="s">
        <v>3</v>
      </c>
      <c r="BG794" t="s">
        <v>3</v>
      </c>
      <c r="BH794">
        <v>0</v>
      </c>
      <c r="BI794">
        <v>1</v>
      </c>
      <c r="BJ794" t="s">
        <v>191</v>
      </c>
      <c r="BM794">
        <v>11001</v>
      </c>
      <c r="BN794">
        <v>0</v>
      </c>
      <c r="BO794" t="s">
        <v>189</v>
      </c>
      <c r="BP794">
        <v>1</v>
      </c>
      <c r="BQ794">
        <v>2</v>
      </c>
      <c r="BR794">
        <v>0</v>
      </c>
      <c r="BS794">
        <v>33.32</v>
      </c>
      <c r="BT794">
        <v>1</v>
      </c>
      <c r="BU794">
        <v>1</v>
      </c>
      <c r="BV794">
        <v>1</v>
      </c>
      <c r="BW794">
        <v>1</v>
      </c>
      <c r="BX794">
        <v>1</v>
      </c>
      <c r="BY794" t="s">
        <v>3</v>
      </c>
      <c r="BZ794">
        <v>123</v>
      </c>
      <c r="CA794">
        <v>75</v>
      </c>
      <c r="CE794">
        <v>0</v>
      </c>
      <c r="CF794">
        <v>0</v>
      </c>
      <c r="CG794">
        <v>0</v>
      </c>
      <c r="CM794">
        <v>0</v>
      </c>
      <c r="CN794" t="s">
        <v>904</v>
      </c>
      <c r="CO794">
        <v>0</v>
      </c>
      <c r="CP794">
        <f t="shared" si="546"/>
        <v>17278.75</v>
      </c>
      <c r="CQ794">
        <f t="shared" si="547"/>
        <v>41572.425600000002</v>
      </c>
      <c r="CR794">
        <f t="shared" si="548"/>
        <v>1412.9788000000001</v>
      </c>
      <c r="CS794">
        <f t="shared" si="549"/>
        <v>326.20279999999997</v>
      </c>
      <c r="CT794">
        <f t="shared" si="550"/>
        <v>19846.391599999999</v>
      </c>
      <c r="CU794">
        <f t="shared" si="551"/>
        <v>0</v>
      </c>
      <c r="CV794">
        <f t="shared" si="552"/>
        <v>69.827999999999989</v>
      </c>
      <c r="CW794">
        <f t="shared" si="553"/>
        <v>0.72499999999999998</v>
      </c>
      <c r="CX794">
        <f t="shared" si="554"/>
        <v>0</v>
      </c>
      <c r="CY794">
        <f t="shared" si="555"/>
        <v>5214.6218000000008</v>
      </c>
      <c r="CZ794">
        <f t="shared" si="556"/>
        <v>2829.2097000000003</v>
      </c>
      <c r="DC794" t="s">
        <v>3</v>
      </c>
      <c r="DD794" t="s">
        <v>3</v>
      </c>
      <c r="DE794" t="s">
        <v>133</v>
      </c>
      <c r="DF794" t="s">
        <v>133</v>
      </c>
      <c r="DG794" t="s">
        <v>134</v>
      </c>
      <c r="DH794" t="s">
        <v>3</v>
      </c>
      <c r="DI794" t="s">
        <v>134</v>
      </c>
      <c r="DJ794" t="s">
        <v>133</v>
      </c>
      <c r="DK794" t="s">
        <v>3</v>
      </c>
      <c r="DL794" t="s">
        <v>3</v>
      </c>
      <c r="DM794" t="s">
        <v>3</v>
      </c>
      <c r="DN794">
        <v>0</v>
      </c>
      <c r="DO794">
        <v>0</v>
      </c>
      <c r="DP794">
        <v>1</v>
      </c>
      <c r="DQ794">
        <v>1</v>
      </c>
      <c r="DU794">
        <v>1013</v>
      </c>
      <c r="DV794" t="s">
        <v>38</v>
      </c>
      <c r="DW794" t="s">
        <v>38</v>
      </c>
      <c r="DX794">
        <v>1</v>
      </c>
      <c r="DZ794" t="s">
        <v>3</v>
      </c>
      <c r="EA794" t="s">
        <v>3</v>
      </c>
      <c r="EB794" t="s">
        <v>3</v>
      </c>
      <c r="EC794" t="s">
        <v>3</v>
      </c>
      <c r="EE794">
        <v>29085511</v>
      </c>
      <c r="EF794">
        <v>2</v>
      </c>
      <c r="EG794" t="s">
        <v>135</v>
      </c>
      <c r="EH794">
        <v>0</v>
      </c>
      <c r="EI794" t="s">
        <v>3</v>
      </c>
      <c r="EJ794">
        <v>1</v>
      </c>
      <c r="EK794">
        <v>11001</v>
      </c>
      <c r="EL794" t="s">
        <v>23</v>
      </c>
      <c r="EM794" t="s">
        <v>188</v>
      </c>
      <c r="EO794" t="s">
        <v>138</v>
      </c>
      <c r="EQ794">
        <v>0</v>
      </c>
      <c r="ER794">
        <v>6972.36</v>
      </c>
      <c r="ES794">
        <v>6356.64</v>
      </c>
      <c r="ET794">
        <v>97.78</v>
      </c>
      <c r="EU794">
        <v>7.83</v>
      </c>
      <c r="EV794">
        <v>517.94000000000005</v>
      </c>
      <c r="EW794">
        <v>60.72</v>
      </c>
      <c r="EX794">
        <v>0.57999999999999996</v>
      </c>
      <c r="EY794">
        <v>0</v>
      </c>
      <c r="FQ794">
        <v>0</v>
      </c>
      <c r="FR794">
        <f t="shared" si="557"/>
        <v>0</v>
      </c>
      <c r="FS794">
        <v>0</v>
      </c>
      <c r="FT794" t="s">
        <v>139</v>
      </c>
      <c r="FU794" t="s">
        <v>25</v>
      </c>
      <c r="FV794" t="s">
        <v>25</v>
      </c>
      <c r="FW794" t="s">
        <v>26</v>
      </c>
      <c r="FX794">
        <v>110.7</v>
      </c>
      <c r="FY794">
        <v>63.75</v>
      </c>
      <c r="GA794" t="s">
        <v>3</v>
      </c>
      <c r="GD794">
        <v>1</v>
      </c>
      <c r="GF794">
        <v>1837524583</v>
      </c>
      <c r="GG794">
        <v>2</v>
      </c>
      <c r="GH794">
        <v>1</v>
      </c>
      <c r="GI794">
        <v>2</v>
      </c>
      <c r="GJ794">
        <v>0</v>
      </c>
      <c r="GK794">
        <v>0</v>
      </c>
      <c r="GL794">
        <f t="shared" si="558"/>
        <v>0</v>
      </c>
      <c r="GM794">
        <f t="shared" si="559"/>
        <v>25322.58</v>
      </c>
      <c r="GN794">
        <f t="shared" si="560"/>
        <v>25322.58</v>
      </c>
      <c r="GO794">
        <f t="shared" si="561"/>
        <v>0</v>
      </c>
      <c r="GP794">
        <f t="shared" si="562"/>
        <v>0</v>
      </c>
      <c r="GR794">
        <v>0</v>
      </c>
      <c r="GS794">
        <v>3</v>
      </c>
      <c r="GT794">
        <v>0</v>
      </c>
      <c r="GU794" t="s">
        <v>3</v>
      </c>
      <c r="GV794">
        <f t="shared" si="563"/>
        <v>0</v>
      </c>
      <c r="GW794">
        <v>1</v>
      </c>
      <c r="GX794">
        <f t="shared" si="564"/>
        <v>0</v>
      </c>
      <c r="HA794">
        <v>0</v>
      </c>
      <c r="HB794">
        <v>0</v>
      </c>
      <c r="HC794">
        <f t="shared" si="565"/>
        <v>0</v>
      </c>
      <c r="HE794" t="s">
        <v>3</v>
      </c>
      <c r="HF794" t="s">
        <v>3</v>
      </c>
      <c r="IK794">
        <v>0</v>
      </c>
    </row>
    <row r="795" spans="1:245">
      <c r="A795">
        <v>17</v>
      </c>
      <c r="B795">
        <v>0</v>
      </c>
      <c r="C795">
        <f>ROW(SmtRes!A743)</f>
        <v>743</v>
      </c>
      <c r="D795">
        <f>ROW(EtalonRes!A719)</f>
        <v>719</v>
      </c>
      <c r="E795" t="s">
        <v>67</v>
      </c>
      <c r="F795" t="s">
        <v>192</v>
      </c>
      <c r="G795" t="s">
        <v>193</v>
      </c>
      <c r="H795" t="s">
        <v>186</v>
      </c>
      <c r="I795">
        <f>ROUND(27.5/100,9)</f>
        <v>0.27500000000000002</v>
      </c>
      <c r="J795">
        <v>0</v>
      </c>
      <c r="O795">
        <f t="shared" si="531"/>
        <v>14257.91</v>
      </c>
      <c r="P795">
        <f t="shared" si="532"/>
        <v>10165.09</v>
      </c>
      <c r="Q795">
        <f t="shared" si="533"/>
        <v>1401.65</v>
      </c>
      <c r="R795">
        <f t="shared" si="534"/>
        <v>771.98</v>
      </c>
      <c r="S795">
        <f t="shared" si="535"/>
        <v>2691.17</v>
      </c>
      <c r="T795">
        <f t="shared" si="536"/>
        <v>0</v>
      </c>
      <c r="U795">
        <f t="shared" si="537"/>
        <v>9.8859750000000002</v>
      </c>
      <c r="V795">
        <f t="shared" si="538"/>
        <v>2.3031250000000001</v>
      </c>
      <c r="W795">
        <f t="shared" si="539"/>
        <v>0</v>
      </c>
      <c r="X795">
        <f t="shared" si="540"/>
        <v>3255.36</v>
      </c>
      <c r="Y795">
        <f t="shared" si="541"/>
        <v>1766.21</v>
      </c>
      <c r="AA795">
        <v>36401907</v>
      </c>
      <c r="AB795">
        <f t="shared" si="542"/>
        <v>6346.71</v>
      </c>
      <c r="AC795">
        <f t="shared" si="543"/>
        <v>5583.68</v>
      </c>
      <c r="AD795">
        <f>ROUND(((((ET795*1.25))-((EU795*1.25)))+AE795),2)</f>
        <v>469.33</v>
      </c>
      <c r="AE795">
        <f>ROUND(((EU795*1.25)),2)</f>
        <v>84.25</v>
      </c>
      <c r="AF795">
        <f>ROUND(((EV795*1.15)),2)</f>
        <v>293.7</v>
      </c>
      <c r="AG795">
        <f t="shared" si="544"/>
        <v>0</v>
      </c>
      <c r="AH795">
        <f>((EW795*1.15))</f>
        <v>35.948999999999998</v>
      </c>
      <c r="AI795">
        <f>((EX795*1.25))</f>
        <v>8.375</v>
      </c>
      <c r="AJ795">
        <f t="shared" si="545"/>
        <v>0</v>
      </c>
      <c r="AK795">
        <v>6214.53</v>
      </c>
      <c r="AL795">
        <v>5583.68</v>
      </c>
      <c r="AM795">
        <v>375.46</v>
      </c>
      <c r="AN795">
        <v>67.400000000000006</v>
      </c>
      <c r="AO795">
        <v>255.39</v>
      </c>
      <c r="AP795">
        <v>0</v>
      </c>
      <c r="AQ795">
        <v>31.26</v>
      </c>
      <c r="AR795">
        <v>6.7</v>
      </c>
      <c r="AS795">
        <v>0</v>
      </c>
      <c r="AT795">
        <v>94</v>
      </c>
      <c r="AU795">
        <v>51</v>
      </c>
      <c r="AV795">
        <v>1</v>
      </c>
      <c r="AW795">
        <v>1</v>
      </c>
      <c r="AZ795">
        <v>1</v>
      </c>
      <c r="BA795">
        <v>33.32</v>
      </c>
      <c r="BB795">
        <v>10.86</v>
      </c>
      <c r="BC795">
        <v>6.62</v>
      </c>
      <c r="BD795" t="s">
        <v>3</v>
      </c>
      <c r="BE795" t="s">
        <v>3</v>
      </c>
      <c r="BF795" t="s">
        <v>3</v>
      </c>
      <c r="BG795" t="s">
        <v>3</v>
      </c>
      <c r="BH795">
        <v>0</v>
      </c>
      <c r="BI795">
        <v>1</v>
      </c>
      <c r="BJ795" t="s">
        <v>194</v>
      </c>
      <c r="BM795">
        <v>11001</v>
      </c>
      <c r="BN795">
        <v>0</v>
      </c>
      <c r="BO795" t="s">
        <v>192</v>
      </c>
      <c r="BP795">
        <v>1</v>
      </c>
      <c r="BQ795">
        <v>2</v>
      </c>
      <c r="BR795">
        <v>0</v>
      </c>
      <c r="BS795">
        <v>33.32</v>
      </c>
      <c r="BT795">
        <v>1</v>
      </c>
      <c r="BU795">
        <v>1</v>
      </c>
      <c r="BV795">
        <v>1</v>
      </c>
      <c r="BW795">
        <v>1</v>
      </c>
      <c r="BX795">
        <v>1</v>
      </c>
      <c r="BY795" t="s">
        <v>3</v>
      </c>
      <c r="BZ795">
        <v>123</v>
      </c>
      <c r="CA795">
        <v>75</v>
      </c>
      <c r="CE795">
        <v>0</v>
      </c>
      <c r="CF795">
        <v>0</v>
      </c>
      <c r="CG795">
        <v>0</v>
      </c>
      <c r="CM795">
        <v>0</v>
      </c>
      <c r="CN795" t="s">
        <v>3</v>
      </c>
      <c r="CO795">
        <v>0</v>
      </c>
      <c r="CP795">
        <f t="shared" si="546"/>
        <v>14257.91</v>
      </c>
      <c r="CQ795">
        <f t="shared" si="547"/>
        <v>36963.961600000002</v>
      </c>
      <c r="CR795">
        <f t="shared" si="548"/>
        <v>5096.9237999999996</v>
      </c>
      <c r="CS795">
        <f t="shared" si="549"/>
        <v>2807.21</v>
      </c>
      <c r="CT795">
        <f t="shared" si="550"/>
        <v>9786.0839999999989</v>
      </c>
      <c r="CU795">
        <f t="shared" si="551"/>
        <v>0</v>
      </c>
      <c r="CV795">
        <f t="shared" si="552"/>
        <v>35.948999999999998</v>
      </c>
      <c r="CW795">
        <f t="shared" si="553"/>
        <v>8.375</v>
      </c>
      <c r="CX795">
        <f t="shared" si="554"/>
        <v>0</v>
      </c>
      <c r="CY795">
        <f t="shared" si="555"/>
        <v>3255.3610000000003</v>
      </c>
      <c r="CZ795">
        <f t="shared" si="556"/>
        <v>1766.2065</v>
      </c>
      <c r="DC795" t="s">
        <v>3</v>
      </c>
      <c r="DD795" t="s">
        <v>3</v>
      </c>
      <c r="DE795" t="s">
        <v>133</v>
      </c>
      <c r="DF795" t="s">
        <v>133</v>
      </c>
      <c r="DG795" t="s">
        <v>134</v>
      </c>
      <c r="DH795" t="s">
        <v>3</v>
      </c>
      <c r="DI795" t="s">
        <v>134</v>
      </c>
      <c r="DJ795" t="s">
        <v>133</v>
      </c>
      <c r="DK795" t="s">
        <v>3</v>
      </c>
      <c r="DL795" t="s">
        <v>3</v>
      </c>
      <c r="DM795" t="s">
        <v>3</v>
      </c>
      <c r="DN795">
        <v>0</v>
      </c>
      <c r="DO795">
        <v>0</v>
      </c>
      <c r="DP795">
        <v>1</v>
      </c>
      <c r="DQ795">
        <v>1</v>
      </c>
      <c r="DU795">
        <v>1013</v>
      </c>
      <c r="DV795" t="s">
        <v>186</v>
      </c>
      <c r="DW795" t="s">
        <v>186</v>
      </c>
      <c r="DX795">
        <v>1</v>
      </c>
      <c r="DZ795" t="s">
        <v>3</v>
      </c>
      <c r="EA795" t="s">
        <v>3</v>
      </c>
      <c r="EB795" t="s">
        <v>3</v>
      </c>
      <c r="EC795" t="s">
        <v>3</v>
      </c>
      <c r="EE795">
        <v>29085511</v>
      </c>
      <c r="EF795">
        <v>2</v>
      </c>
      <c r="EG795" t="s">
        <v>135</v>
      </c>
      <c r="EH795">
        <v>0</v>
      </c>
      <c r="EI795" t="s">
        <v>3</v>
      </c>
      <c r="EJ795">
        <v>1</v>
      </c>
      <c r="EK795">
        <v>11001</v>
      </c>
      <c r="EL795" t="s">
        <v>23</v>
      </c>
      <c r="EM795" t="s">
        <v>188</v>
      </c>
      <c r="EO795" t="s">
        <v>3</v>
      </c>
      <c r="EQ795">
        <v>0</v>
      </c>
      <c r="ER795">
        <v>6214.53</v>
      </c>
      <c r="ES795">
        <v>5583.68</v>
      </c>
      <c r="ET795">
        <v>375.46</v>
      </c>
      <c r="EU795">
        <v>67.400000000000006</v>
      </c>
      <c r="EV795">
        <v>255.39</v>
      </c>
      <c r="EW795">
        <v>31.26</v>
      </c>
      <c r="EX795">
        <v>6.7</v>
      </c>
      <c r="EY795">
        <v>0</v>
      </c>
      <c r="FQ795">
        <v>0</v>
      </c>
      <c r="FR795">
        <f t="shared" si="557"/>
        <v>0</v>
      </c>
      <c r="FS795">
        <v>0</v>
      </c>
      <c r="FT795" t="s">
        <v>139</v>
      </c>
      <c r="FU795" t="s">
        <v>25</v>
      </c>
      <c r="FV795" t="s">
        <v>25</v>
      </c>
      <c r="FW795" t="s">
        <v>26</v>
      </c>
      <c r="FX795">
        <v>110.7</v>
      </c>
      <c r="FY795">
        <v>63.75</v>
      </c>
      <c r="GA795" t="s">
        <v>3</v>
      </c>
      <c r="GD795">
        <v>1</v>
      </c>
      <c r="GF795">
        <v>1220877284</v>
      </c>
      <c r="GG795">
        <v>2</v>
      </c>
      <c r="GH795">
        <v>1</v>
      </c>
      <c r="GI795">
        <v>2</v>
      </c>
      <c r="GJ795">
        <v>0</v>
      </c>
      <c r="GK795">
        <v>0</v>
      </c>
      <c r="GL795">
        <f t="shared" si="558"/>
        <v>0</v>
      </c>
      <c r="GM795">
        <f t="shared" si="559"/>
        <v>19279.48</v>
      </c>
      <c r="GN795">
        <f t="shared" si="560"/>
        <v>19279.48</v>
      </c>
      <c r="GO795">
        <f t="shared" si="561"/>
        <v>0</v>
      </c>
      <c r="GP795">
        <f t="shared" si="562"/>
        <v>0</v>
      </c>
      <c r="GR795">
        <v>0</v>
      </c>
      <c r="GS795">
        <v>3</v>
      </c>
      <c r="GT795">
        <v>0</v>
      </c>
      <c r="GU795" t="s">
        <v>3</v>
      </c>
      <c r="GV795">
        <f t="shared" si="563"/>
        <v>0</v>
      </c>
      <c r="GW795">
        <v>1</v>
      </c>
      <c r="GX795">
        <f t="shared" si="564"/>
        <v>0</v>
      </c>
      <c r="HA795">
        <v>0</v>
      </c>
      <c r="HB795">
        <v>0</v>
      </c>
      <c r="HC795">
        <f t="shared" si="565"/>
        <v>0</v>
      </c>
      <c r="HE795" t="s">
        <v>3</v>
      </c>
      <c r="HF795" t="s">
        <v>3</v>
      </c>
      <c r="IK795">
        <v>0</v>
      </c>
    </row>
    <row r="796" spans="1:245">
      <c r="A796">
        <v>17</v>
      </c>
      <c r="B796">
        <v>0</v>
      </c>
      <c r="C796">
        <f>ROW(SmtRes!A751)</f>
        <v>751</v>
      </c>
      <c r="D796">
        <f>ROW(EtalonRes!A726)</f>
        <v>726</v>
      </c>
      <c r="E796" t="s">
        <v>195</v>
      </c>
      <c r="F796" t="s">
        <v>290</v>
      </c>
      <c r="G796" t="s">
        <v>291</v>
      </c>
      <c r="H796" t="s">
        <v>38</v>
      </c>
      <c r="I796">
        <f>ROUND(27.5/100,9)</f>
        <v>0.27500000000000002</v>
      </c>
      <c r="J796">
        <v>0</v>
      </c>
      <c r="O796">
        <f t="shared" si="531"/>
        <v>8271.16</v>
      </c>
      <c r="P796">
        <f t="shared" si="532"/>
        <v>5281.04</v>
      </c>
      <c r="Q796">
        <f t="shared" si="533"/>
        <v>239.66</v>
      </c>
      <c r="R796">
        <f t="shared" si="534"/>
        <v>52.6</v>
      </c>
      <c r="S796">
        <f t="shared" si="535"/>
        <v>2750.46</v>
      </c>
      <c r="T796">
        <f t="shared" si="536"/>
        <v>0</v>
      </c>
      <c r="U796">
        <f t="shared" si="537"/>
        <v>9.9334124999999993</v>
      </c>
      <c r="V796">
        <f t="shared" si="538"/>
        <v>0.11687500000000002</v>
      </c>
      <c r="W796">
        <f t="shared" si="539"/>
        <v>0</v>
      </c>
      <c r="X796">
        <f t="shared" si="540"/>
        <v>2634.88</v>
      </c>
      <c r="Y796">
        <f t="shared" si="541"/>
        <v>1429.56</v>
      </c>
      <c r="AA796">
        <v>36401907</v>
      </c>
      <c r="AB796">
        <f t="shared" si="542"/>
        <v>7371.48</v>
      </c>
      <c r="AC796">
        <f t="shared" si="543"/>
        <v>6983.19</v>
      </c>
      <c r="AD796">
        <f>ROUND(((((ET796*1.25))-((EU796*1.25)))+AE796),2)</f>
        <v>88.12</v>
      </c>
      <c r="AE796">
        <f>ROUND(((EU796*1.25)),2)</f>
        <v>5.74</v>
      </c>
      <c r="AF796">
        <f>ROUND(((EV796*1.15)),2)</f>
        <v>300.17</v>
      </c>
      <c r="AG796">
        <f t="shared" si="544"/>
        <v>0</v>
      </c>
      <c r="AH796">
        <f>((EW796*1.15))</f>
        <v>36.121499999999997</v>
      </c>
      <c r="AI796">
        <f>((EX796*1.25))</f>
        <v>0.42500000000000004</v>
      </c>
      <c r="AJ796">
        <f t="shared" si="545"/>
        <v>0</v>
      </c>
      <c r="AK796">
        <v>7314.7</v>
      </c>
      <c r="AL796">
        <v>6983.19</v>
      </c>
      <c r="AM796">
        <v>70.489999999999995</v>
      </c>
      <c r="AN796">
        <v>4.59</v>
      </c>
      <c r="AO796">
        <v>261.02</v>
      </c>
      <c r="AP796">
        <v>0</v>
      </c>
      <c r="AQ796">
        <v>31.41</v>
      </c>
      <c r="AR796">
        <v>0.34</v>
      </c>
      <c r="AS796">
        <v>0</v>
      </c>
      <c r="AT796">
        <v>94</v>
      </c>
      <c r="AU796">
        <v>51</v>
      </c>
      <c r="AV796">
        <v>1</v>
      </c>
      <c r="AW796">
        <v>1</v>
      </c>
      <c r="AZ796">
        <v>1</v>
      </c>
      <c r="BA796">
        <v>33.32</v>
      </c>
      <c r="BB796">
        <v>9.89</v>
      </c>
      <c r="BC796">
        <v>2.75</v>
      </c>
      <c r="BD796" t="s">
        <v>3</v>
      </c>
      <c r="BE796" t="s">
        <v>3</v>
      </c>
      <c r="BF796" t="s">
        <v>3</v>
      </c>
      <c r="BG796" t="s">
        <v>3</v>
      </c>
      <c r="BH796">
        <v>0</v>
      </c>
      <c r="BI796">
        <v>1</v>
      </c>
      <c r="BJ796" t="s">
        <v>292</v>
      </c>
      <c r="BM796">
        <v>11001</v>
      </c>
      <c r="BN796">
        <v>0</v>
      </c>
      <c r="BO796" t="s">
        <v>290</v>
      </c>
      <c r="BP796">
        <v>1</v>
      </c>
      <c r="BQ796">
        <v>2</v>
      </c>
      <c r="BR796">
        <v>0</v>
      </c>
      <c r="BS796">
        <v>33.32</v>
      </c>
      <c r="BT796">
        <v>1</v>
      </c>
      <c r="BU796">
        <v>1</v>
      </c>
      <c r="BV796">
        <v>1</v>
      </c>
      <c r="BW796">
        <v>1</v>
      </c>
      <c r="BX796">
        <v>1</v>
      </c>
      <c r="BY796" t="s">
        <v>3</v>
      </c>
      <c r="BZ796">
        <v>123</v>
      </c>
      <c r="CA796">
        <v>75</v>
      </c>
      <c r="CE796">
        <v>0</v>
      </c>
      <c r="CF796">
        <v>0</v>
      </c>
      <c r="CG796">
        <v>0</v>
      </c>
      <c r="CM796">
        <v>0</v>
      </c>
      <c r="CN796" t="s">
        <v>3</v>
      </c>
      <c r="CO796">
        <v>0</v>
      </c>
      <c r="CP796">
        <f t="shared" si="546"/>
        <v>8271.16</v>
      </c>
      <c r="CQ796">
        <f t="shared" si="547"/>
        <v>19203.772499999999</v>
      </c>
      <c r="CR796">
        <f t="shared" si="548"/>
        <v>871.50680000000011</v>
      </c>
      <c r="CS796">
        <f t="shared" si="549"/>
        <v>191.2568</v>
      </c>
      <c r="CT796">
        <f t="shared" si="550"/>
        <v>10001.664400000001</v>
      </c>
      <c r="CU796">
        <f t="shared" si="551"/>
        <v>0</v>
      </c>
      <c r="CV796">
        <f t="shared" si="552"/>
        <v>36.121499999999997</v>
      </c>
      <c r="CW796">
        <f t="shared" si="553"/>
        <v>0.42500000000000004</v>
      </c>
      <c r="CX796">
        <f t="shared" si="554"/>
        <v>0</v>
      </c>
      <c r="CY796">
        <f t="shared" si="555"/>
        <v>2634.8764000000001</v>
      </c>
      <c r="CZ796">
        <f t="shared" si="556"/>
        <v>1429.5606</v>
      </c>
      <c r="DC796" t="s">
        <v>3</v>
      </c>
      <c r="DD796" t="s">
        <v>3</v>
      </c>
      <c r="DE796" t="s">
        <v>133</v>
      </c>
      <c r="DF796" t="s">
        <v>133</v>
      </c>
      <c r="DG796" t="s">
        <v>134</v>
      </c>
      <c r="DH796" t="s">
        <v>3</v>
      </c>
      <c r="DI796" t="s">
        <v>134</v>
      </c>
      <c r="DJ796" t="s">
        <v>133</v>
      </c>
      <c r="DK796" t="s">
        <v>3</v>
      </c>
      <c r="DL796" t="s">
        <v>3</v>
      </c>
      <c r="DM796" t="s">
        <v>3</v>
      </c>
      <c r="DN796">
        <v>0</v>
      </c>
      <c r="DO796">
        <v>0</v>
      </c>
      <c r="DP796">
        <v>1</v>
      </c>
      <c r="DQ796">
        <v>1</v>
      </c>
      <c r="DU796">
        <v>1013</v>
      </c>
      <c r="DV796" t="s">
        <v>38</v>
      </c>
      <c r="DW796" t="s">
        <v>38</v>
      </c>
      <c r="DX796">
        <v>1</v>
      </c>
      <c r="DZ796" t="s">
        <v>3</v>
      </c>
      <c r="EA796" t="s">
        <v>3</v>
      </c>
      <c r="EB796" t="s">
        <v>3</v>
      </c>
      <c r="EC796" t="s">
        <v>3</v>
      </c>
      <c r="EE796">
        <v>29085511</v>
      </c>
      <c r="EF796">
        <v>2</v>
      </c>
      <c r="EG796" t="s">
        <v>135</v>
      </c>
      <c r="EH796">
        <v>0</v>
      </c>
      <c r="EI796" t="s">
        <v>3</v>
      </c>
      <c r="EJ796">
        <v>1</v>
      </c>
      <c r="EK796">
        <v>11001</v>
      </c>
      <c r="EL796" t="s">
        <v>23</v>
      </c>
      <c r="EM796" t="s">
        <v>188</v>
      </c>
      <c r="EO796" t="s">
        <v>3</v>
      </c>
      <c r="EQ796">
        <v>0</v>
      </c>
      <c r="ER796">
        <v>7314.7</v>
      </c>
      <c r="ES796">
        <v>6983.19</v>
      </c>
      <c r="ET796">
        <v>70.489999999999995</v>
      </c>
      <c r="EU796">
        <v>4.59</v>
      </c>
      <c r="EV796">
        <v>261.02</v>
      </c>
      <c r="EW796">
        <v>31.41</v>
      </c>
      <c r="EX796">
        <v>0.34</v>
      </c>
      <c r="EY796">
        <v>0</v>
      </c>
      <c r="FQ796">
        <v>0</v>
      </c>
      <c r="FR796">
        <f t="shared" si="557"/>
        <v>0</v>
      </c>
      <c r="FS796">
        <v>0</v>
      </c>
      <c r="FT796" t="s">
        <v>139</v>
      </c>
      <c r="FU796" t="s">
        <v>25</v>
      </c>
      <c r="FV796" t="s">
        <v>25</v>
      </c>
      <c r="FW796" t="s">
        <v>26</v>
      </c>
      <c r="FX796">
        <v>110.7</v>
      </c>
      <c r="FY796">
        <v>63.75</v>
      </c>
      <c r="GA796" t="s">
        <v>3</v>
      </c>
      <c r="GD796">
        <v>1</v>
      </c>
      <c r="GF796">
        <v>-1178116816</v>
      </c>
      <c r="GG796">
        <v>2</v>
      </c>
      <c r="GH796">
        <v>1</v>
      </c>
      <c r="GI796">
        <v>2</v>
      </c>
      <c r="GJ796">
        <v>0</v>
      </c>
      <c r="GK796">
        <v>0</v>
      </c>
      <c r="GL796">
        <f t="shared" si="558"/>
        <v>0</v>
      </c>
      <c r="GM796">
        <f t="shared" si="559"/>
        <v>12335.6</v>
      </c>
      <c r="GN796">
        <f t="shared" si="560"/>
        <v>12335.6</v>
      </c>
      <c r="GO796">
        <f t="shared" si="561"/>
        <v>0</v>
      </c>
      <c r="GP796">
        <f t="shared" si="562"/>
        <v>0</v>
      </c>
      <c r="GR796">
        <v>0</v>
      </c>
      <c r="GS796">
        <v>3</v>
      </c>
      <c r="GT796">
        <v>0</v>
      </c>
      <c r="GU796" t="s">
        <v>3</v>
      </c>
      <c r="GV796">
        <f t="shared" si="563"/>
        <v>0</v>
      </c>
      <c r="GW796">
        <v>1</v>
      </c>
      <c r="GX796">
        <f t="shared" si="564"/>
        <v>0</v>
      </c>
      <c r="HA796">
        <v>0</v>
      </c>
      <c r="HB796">
        <v>0</v>
      </c>
      <c r="HC796">
        <f t="shared" si="565"/>
        <v>0</v>
      </c>
      <c r="HE796" t="s">
        <v>3</v>
      </c>
      <c r="HF796" t="s">
        <v>3</v>
      </c>
      <c r="IK796">
        <v>0</v>
      </c>
    </row>
    <row r="797" spans="1:245">
      <c r="A797">
        <v>18</v>
      </c>
      <c r="B797">
        <v>0</v>
      </c>
      <c r="C797">
        <v>751</v>
      </c>
      <c r="E797" t="s">
        <v>200</v>
      </c>
      <c r="F797" t="s">
        <v>201</v>
      </c>
      <c r="G797" t="s">
        <v>202</v>
      </c>
      <c r="H797" t="s">
        <v>155</v>
      </c>
      <c r="I797">
        <f>I796*J797</f>
        <v>28.05</v>
      </c>
      <c r="J797">
        <v>102</v>
      </c>
      <c r="O797">
        <f t="shared" si="531"/>
        <v>14478.1</v>
      </c>
      <c r="P797">
        <f t="shared" si="532"/>
        <v>14478.1</v>
      </c>
      <c r="Q797">
        <f t="shared" si="533"/>
        <v>0</v>
      </c>
      <c r="R797">
        <f t="shared" si="534"/>
        <v>0</v>
      </c>
      <c r="S797">
        <f t="shared" si="535"/>
        <v>0</v>
      </c>
      <c r="T797">
        <f t="shared" si="536"/>
        <v>0</v>
      </c>
      <c r="U797">
        <f t="shared" si="537"/>
        <v>0</v>
      </c>
      <c r="V797">
        <f t="shared" si="538"/>
        <v>0</v>
      </c>
      <c r="W797">
        <f t="shared" si="539"/>
        <v>105.47</v>
      </c>
      <c r="X797">
        <f t="shared" si="540"/>
        <v>0</v>
      </c>
      <c r="Y797">
        <f t="shared" si="541"/>
        <v>0</v>
      </c>
      <c r="AA797">
        <v>36401907</v>
      </c>
      <c r="AB797">
        <f t="shared" si="542"/>
        <v>82.19</v>
      </c>
      <c r="AC797">
        <f t="shared" si="543"/>
        <v>82.19</v>
      </c>
      <c r="AD797">
        <f>ROUND((((ET797)-(EU797))+AE797),2)</f>
        <v>0</v>
      </c>
      <c r="AE797">
        <f>ROUND((EU797),2)</f>
        <v>0</v>
      </c>
      <c r="AF797">
        <f>ROUND((EV797),2)</f>
        <v>0</v>
      </c>
      <c r="AG797">
        <f t="shared" si="544"/>
        <v>0</v>
      </c>
      <c r="AH797">
        <f>(EW797)</f>
        <v>0</v>
      </c>
      <c r="AI797">
        <f>(EX797)</f>
        <v>0</v>
      </c>
      <c r="AJ797">
        <f t="shared" si="545"/>
        <v>3.76</v>
      </c>
      <c r="AK797">
        <v>82.19</v>
      </c>
      <c r="AL797">
        <v>82.19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3.76</v>
      </c>
      <c r="AT797">
        <v>0</v>
      </c>
      <c r="AU797">
        <v>0</v>
      </c>
      <c r="AV797">
        <v>1</v>
      </c>
      <c r="AW797">
        <v>1</v>
      </c>
      <c r="AZ797">
        <v>1</v>
      </c>
      <c r="BA797">
        <v>1</v>
      </c>
      <c r="BB797">
        <v>1</v>
      </c>
      <c r="BC797">
        <v>6.28</v>
      </c>
      <c r="BD797" t="s">
        <v>3</v>
      </c>
      <c r="BE797" t="s">
        <v>3</v>
      </c>
      <c r="BF797" t="s">
        <v>3</v>
      </c>
      <c r="BG797" t="s">
        <v>3</v>
      </c>
      <c r="BH797">
        <v>3</v>
      </c>
      <c r="BI797">
        <v>1</v>
      </c>
      <c r="BJ797" t="s">
        <v>203</v>
      </c>
      <c r="BM797">
        <v>500001</v>
      </c>
      <c r="BN797">
        <v>0</v>
      </c>
      <c r="BO797" t="s">
        <v>201</v>
      </c>
      <c r="BP797">
        <v>1</v>
      </c>
      <c r="BQ797">
        <v>8</v>
      </c>
      <c r="BR797">
        <v>0</v>
      </c>
      <c r="BS797">
        <v>1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3</v>
      </c>
      <c r="BZ797">
        <v>0</v>
      </c>
      <c r="CA797">
        <v>0</v>
      </c>
      <c r="CE797">
        <v>0</v>
      </c>
      <c r="CF797">
        <v>0</v>
      </c>
      <c r="CG797">
        <v>0</v>
      </c>
      <c r="CM797">
        <v>0</v>
      </c>
      <c r="CN797" t="s">
        <v>3</v>
      </c>
      <c r="CO797">
        <v>0</v>
      </c>
      <c r="CP797">
        <f t="shared" si="546"/>
        <v>14478.1</v>
      </c>
      <c r="CQ797">
        <f t="shared" si="547"/>
        <v>516.15319999999997</v>
      </c>
      <c r="CR797">
        <f t="shared" si="548"/>
        <v>0</v>
      </c>
      <c r="CS797">
        <f t="shared" si="549"/>
        <v>0</v>
      </c>
      <c r="CT797">
        <f t="shared" si="550"/>
        <v>0</v>
      </c>
      <c r="CU797">
        <f t="shared" si="551"/>
        <v>0</v>
      </c>
      <c r="CV797">
        <f t="shared" si="552"/>
        <v>0</v>
      </c>
      <c r="CW797">
        <f t="shared" si="553"/>
        <v>0</v>
      </c>
      <c r="CX797">
        <f t="shared" si="554"/>
        <v>3.76</v>
      </c>
      <c r="CY797">
        <f t="shared" si="555"/>
        <v>0</v>
      </c>
      <c r="CZ797">
        <f t="shared" si="556"/>
        <v>0</v>
      </c>
      <c r="DC797" t="s">
        <v>3</v>
      </c>
      <c r="DD797" t="s">
        <v>3</v>
      </c>
      <c r="DE797" t="s">
        <v>3</v>
      </c>
      <c r="DF797" t="s">
        <v>3</v>
      </c>
      <c r="DG797" t="s">
        <v>3</v>
      </c>
      <c r="DH797" t="s">
        <v>3</v>
      </c>
      <c r="DI797" t="s">
        <v>3</v>
      </c>
      <c r="DJ797" t="s">
        <v>3</v>
      </c>
      <c r="DK797" t="s">
        <v>3</v>
      </c>
      <c r="DL797" t="s">
        <v>3</v>
      </c>
      <c r="DM797" t="s">
        <v>3</v>
      </c>
      <c r="DN797">
        <v>0</v>
      </c>
      <c r="DO797">
        <v>0</v>
      </c>
      <c r="DP797">
        <v>1</v>
      </c>
      <c r="DQ797">
        <v>1</v>
      </c>
      <c r="DU797">
        <v>1005</v>
      </c>
      <c r="DV797" t="s">
        <v>155</v>
      </c>
      <c r="DW797" t="s">
        <v>155</v>
      </c>
      <c r="DX797">
        <v>1</v>
      </c>
      <c r="DZ797" t="s">
        <v>3</v>
      </c>
      <c r="EA797" t="s">
        <v>3</v>
      </c>
      <c r="EB797" t="s">
        <v>3</v>
      </c>
      <c r="EC797" t="s">
        <v>3</v>
      </c>
      <c r="EE797">
        <v>29085443</v>
      </c>
      <c r="EF797">
        <v>8</v>
      </c>
      <c r="EG797" t="s">
        <v>144</v>
      </c>
      <c r="EH797">
        <v>0</v>
      </c>
      <c r="EI797" t="s">
        <v>3</v>
      </c>
      <c r="EJ797">
        <v>1</v>
      </c>
      <c r="EK797">
        <v>500001</v>
      </c>
      <c r="EL797" t="s">
        <v>145</v>
      </c>
      <c r="EM797" t="s">
        <v>146</v>
      </c>
      <c r="EO797" t="s">
        <v>3</v>
      </c>
      <c r="EQ797">
        <v>0</v>
      </c>
      <c r="ER797">
        <v>82.19</v>
      </c>
      <c r="ES797">
        <v>82.19</v>
      </c>
      <c r="ET797">
        <v>0</v>
      </c>
      <c r="EU797">
        <v>0</v>
      </c>
      <c r="EV797">
        <v>0</v>
      </c>
      <c r="EW797">
        <v>0</v>
      </c>
      <c r="EX797">
        <v>0</v>
      </c>
      <c r="FQ797">
        <v>0</v>
      </c>
      <c r="FR797">
        <f t="shared" si="557"/>
        <v>0</v>
      </c>
      <c r="FS797">
        <v>0</v>
      </c>
      <c r="FX797">
        <v>0</v>
      </c>
      <c r="FY797">
        <v>0</v>
      </c>
      <c r="GA797" t="s">
        <v>3</v>
      </c>
      <c r="GD797">
        <v>1</v>
      </c>
      <c r="GF797">
        <v>-100917442</v>
      </c>
      <c r="GG797">
        <v>2</v>
      </c>
      <c r="GH797">
        <v>1</v>
      </c>
      <c r="GI797">
        <v>2</v>
      </c>
      <c r="GJ797">
        <v>0</v>
      </c>
      <c r="GK797">
        <v>0</v>
      </c>
      <c r="GL797">
        <f t="shared" si="558"/>
        <v>0</v>
      </c>
      <c r="GM797">
        <f t="shared" si="559"/>
        <v>14478.1</v>
      </c>
      <c r="GN797">
        <f t="shared" si="560"/>
        <v>14478.1</v>
      </c>
      <c r="GO797">
        <f t="shared" si="561"/>
        <v>0</v>
      </c>
      <c r="GP797">
        <f t="shared" si="562"/>
        <v>0</v>
      </c>
      <c r="GR797">
        <v>0</v>
      </c>
      <c r="GS797">
        <v>3</v>
      </c>
      <c r="GT797">
        <v>0</v>
      </c>
      <c r="GU797" t="s">
        <v>3</v>
      </c>
      <c r="GV797">
        <f t="shared" si="563"/>
        <v>0</v>
      </c>
      <c r="GW797">
        <v>1</v>
      </c>
      <c r="GX797">
        <f t="shared" si="564"/>
        <v>0</v>
      </c>
      <c r="HA797">
        <v>0</v>
      </c>
      <c r="HB797">
        <v>0</v>
      </c>
      <c r="HC797">
        <f t="shared" si="565"/>
        <v>0</v>
      </c>
      <c r="HE797" t="s">
        <v>3</v>
      </c>
      <c r="HF797" t="s">
        <v>3</v>
      </c>
      <c r="IK797">
        <v>0</v>
      </c>
    </row>
    <row r="798" spans="1:245">
      <c r="A798">
        <v>18</v>
      </c>
      <c r="B798">
        <v>0</v>
      </c>
      <c r="C798">
        <v>749</v>
      </c>
      <c r="E798" t="s">
        <v>204</v>
      </c>
      <c r="F798" t="s">
        <v>293</v>
      </c>
      <c r="G798" t="s">
        <v>294</v>
      </c>
      <c r="H798" t="s">
        <v>155</v>
      </c>
      <c r="I798">
        <f>I796*J798</f>
        <v>-28.05</v>
      </c>
      <c r="J798">
        <v>-102</v>
      </c>
      <c r="O798">
        <f t="shared" si="531"/>
        <v>-5172.87</v>
      </c>
      <c r="P798">
        <f t="shared" si="532"/>
        <v>-5172.87</v>
      </c>
      <c r="Q798">
        <f t="shared" si="533"/>
        <v>0</v>
      </c>
      <c r="R798">
        <f t="shared" si="534"/>
        <v>0</v>
      </c>
      <c r="S798">
        <f t="shared" si="535"/>
        <v>0</v>
      </c>
      <c r="T798">
        <f t="shared" si="536"/>
        <v>0</v>
      </c>
      <c r="U798">
        <f t="shared" si="537"/>
        <v>0</v>
      </c>
      <c r="V798">
        <f t="shared" si="538"/>
        <v>0</v>
      </c>
      <c r="W798">
        <f t="shared" si="539"/>
        <v>0</v>
      </c>
      <c r="X798">
        <f t="shared" si="540"/>
        <v>0</v>
      </c>
      <c r="Y798">
        <f t="shared" si="541"/>
        <v>0</v>
      </c>
      <c r="AA798">
        <v>36401907</v>
      </c>
      <c r="AB798">
        <f t="shared" si="542"/>
        <v>67.8</v>
      </c>
      <c r="AC798">
        <f t="shared" si="543"/>
        <v>67.8</v>
      </c>
      <c r="AD798">
        <f>ROUND((((ET798)-(EU798))+AE798),2)</f>
        <v>0</v>
      </c>
      <c r="AE798">
        <f>ROUND((EU798),2)</f>
        <v>0</v>
      </c>
      <c r="AF798">
        <f>ROUND((EV798),2)</f>
        <v>0</v>
      </c>
      <c r="AG798">
        <f t="shared" si="544"/>
        <v>0</v>
      </c>
      <c r="AH798">
        <f>(EW798)</f>
        <v>0</v>
      </c>
      <c r="AI798">
        <f>(EX798)</f>
        <v>0</v>
      </c>
      <c r="AJ798">
        <f t="shared" si="545"/>
        <v>0</v>
      </c>
      <c r="AK798">
        <v>67.8</v>
      </c>
      <c r="AL798">
        <v>67.8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1</v>
      </c>
      <c r="AW798">
        <v>1</v>
      </c>
      <c r="AZ798">
        <v>1</v>
      </c>
      <c r="BA798">
        <v>1</v>
      </c>
      <c r="BB798">
        <v>1</v>
      </c>
      <c r="BC798">
        <v>2.72</v>
      </c>
      <c r="BD798" t="s">
        <v>3</v>
      </c>
      <c r="BE798" t="s">
        <v>3</v>
      </c>
      <c r="BF798" t="s">
        <v>3</v>
      </c>
      <c r="BG798" t="s">
        <v>3</v>
      </c>
      <c r="BH798">
        <v>3</v>
      </c>
      <c r="BI798">
        <v>1</v>
      </c>
      <c r="BJ798" t="s">
        <v>295</v>
      </c>
      <c r="BM798">
        <v>500001</v>
      </c>
      <c r="BN798">
        <v>0</v>
      </c>
      <c r="BO798" t="s">
        <v>293</v>
      </c>
      <c r="BP798">
        <v>1</v>
      </c>
      <c r="BQ798">
        <v>8</v>
      </c>
      <c r="BR798">
        <v>1</v>
      </c>
      <c r="BS798">
        <v>1</v>
      </c>
      <c r="BT798">
        <v>1</v>
      </c>
      <c r="BU798">
        <v>1</v>
      </c>
      <c r="BV798">
        <v>1</v>
      </c>
      <c r="BW798">
        <v>1</v>
      </c>
      <c r="BX798">
        <v>1</v>
      </c>
      <c r="BY798" t="s">
        <v>3</v>
      </c>
      <c r="BZ798">
        <v>0</v>
      </c>
      <c r="CA798">
        <v>0</v>
      </c>
      <c r="CE798">
        <v>0</v>
      </c>
      <c r="CF798">
        <v>0</v>
      </c>
      <c r="CG798">
        <v>0</v>
      </c>
      <c r="CM798">
        <v>0</v>
      </c>
      <c r="CN798" t="s">
        <v>3</v>
      </c>
      <c r="CO798">
        <v>0</v>
      </c>
      <c r="CP798">
        <f t="shared" si="546"/>
        <v>-5172.87</v>
      </c>
      <c r="CQ798">
        <f t="shared" si="547"/>
        <v>184.416</v>
      </c>
      <c r="CR798">
        <f t="shared" si="548"/>
        <v>0</v>
      </c>
      <c r="CS798">
        <f t="shared" si="549"/>
        <v>0</v>
      </c>
      <c r="CT798">
        <f t="shared" si="550"/>
        <v>0</v>
      </c>
      <c r="CU798">
        <f t="shared" si="551"/>
        <v>0</v>
      </c>
      <c r="CV798">
        <f t="shared" si="552"/>
        <v>0</v>
      </c>
      <c r="CW798">
        <f t="shared" si="553"/>
        <v>0</v>
      </c>
      <c r="CX798">
        <f t="shared" si="554"/>
        <v>0</v>
      </c>
      <c r="CY798">
        <f t="shared" si="555"/>
        <v>0</v>
      </c>
      <c r="CZ798">
        <f t="shared" si="556"/>
        <v>0</v>
      </c>
      <c r="DC798" t="s">
        <v>3</v>
      </c>
      <c r="DD798" t="s">
        <v>3</v>
      </c>
      <c r="DE798" t="s">
        <v>3</v>
      </c>
      <c r="DF798" t="s">
        <v>3</v>
      </c>
      <c r="DG798" t="s">
        <v>3</v>
      </c>
      <c r="DH798" t="s">
        <v>3</v>
      </c>
      <c r="DI798" t="s">
        <v>3</v>
      </c>
      <c r="DJ798" t="s">
        <v>3</v>
      </c>
      <c r="DK798" t="s">
        <v>3</v>
      </c>
      <c r="DL798" t="s">
        <v>3</v>
      </c>
      <c r="DM798" t="s">
        <v>3</v>
      </c>
      <c r="DN798">
        <v>0</v>
      </c>
      <c r="DO798">
        <v>0</v>
      </c>
      <c r="DP798">
        <v>1</v>
      </c>
      <c r="DQ798">
        <v>1</v>
      </c>
      <c r="DU798">
        <v>1005</v>
      </c>
      <c r="DV798" t="s">
        <v>155</v>
      </c>
      <c r="DW798" t="s">
        <v>155</v>
      </c>
      <c r="DX798">
        <v>1</v>
      </c>
      <c r="DZ798" t="s">
        <v>3</v>
      </c>
      <c r="EA798" t="s">
        <v>3</v>
      </c>
      <c r="EB798" t="s">
        <v>3</v>
      </c>
      <c r="EC798" t="s">
        <v>3</v>
      </c>
      <c r="EE798">
        <v>29085443</v>
      </c>
      <c r="EF798">
        <v>8</v>
      </c>
      <c r="EG798" t="s">
        <v>144</v>
      </c>
      <c r="EH798">
        <v>0</v>
      </c>
      <c r="EI798" t="s">
        <v>3</v>
      </c>
      <c r="EJ798">
        <v>1</v>
      </c>
      <c r="EK798">
        <v>500001</v>
      </c>
      <c r="EL798" t="s">
        <v>145</v>
      </c>
      <c r="EM798" t="s">
        <v>146</v>
      </c>
      <c r="EO798" t="s">
        <v>3</v>
      </c>
      <c r="EQ798">
        <v>0</v>
      </c>
      <c r="ER798">
        <v>67.8</v>
      </c>
      <c r="ES798">
        <v>67.8</v>
      </c>
      <c r="ET798">
        <v>0</v>
      </c>
      <c r="EU798">
        <v>0</v>
      </c>
      <c r="EV798">
        <v>0</v>
      </c>
      <c r="EW798">
        <v>0</v>
      </c>
      <c r="EX798">
        <v>0</v>
      </c>
      <c r="FQ798">
        <v>0</v>
      </c>
      <c r="FR798">
        <f t="shared" si="557"/>
        <v>0</v>
      </c>
      <c r="FS798">
        <v>0</v>
      </c>
      <c r="FX798">
        <v>0</v>
      </c>
      <c r="FY798">
        <v>0</v>
      </c>
      <c r="GA798" t="s">
        <v>3</v>
      </c>
      <c r="GD798">
        <v>1</v>
      </c>
      <c r="GF798">
        <v>-217513507</v>
      </c>
      <c r="GG798">
        <v>2</v>
      </c>
      <c r="GH798">
        <v>1</v>
      </c>
      <c r="GI798">
        <v>2</v>
      </c>
      <c r="GJ798">
        <v>0</v>
      </c>
      <c r="GK798">
        <v>0</v>
      </c>
      <c r="GL798">
        <f t="shared" si="558"/>
        <v>0</v>
      </c>
      <c r="GM798">
        <f t="shared" si="559"/>
        <v>-5172.87</v>
      </c>
      <c r="GN798">
        <f t="shared" si="560"/>
        <v>-5172.87</v>
      </c>
      <c r="GO798">
        <f t="shared" si="561"/>
        <v>0</v>
      </c>
      <c r="GP798">
        <f t="shared" si="562"/>
        <v>0</v>
      </c>
      <c r="GR798">
        <v>0</v>
      </c>
      <c r="GS798">
        <v>0</v>
      </c>
      <c r="GT798">
        <v>0</v>
      </c>
      <c r="GU798" t="s">
        <v>3</v>
      </c>
      <c r="GV798">
        <f t="shared" si="563"/>
        <v>0</v>
      </c>
      <c r="GW798">
        <v>1</v>
      </c>
      <c r="GX798">
        <f t="shared" si="564"/>
        <v>0</v>
      </c>
      <c r="HA798">
        <v>0</v>
      </c>
      <c r="HB798">
        <v>0</v>
      </c>
      <c r="HC798">
        <f t="shared" si="565"/>
        <v>0</v>
      </c>
      <c r="HE798" t="s">
        <v>3</v>
      </c>
      <c r="HF798" t="s">
        <v>3</v>
      </c>
      <c r="IK798">
        <v>0</v>
      </c>
    </row>
    <row r="799" spans="1:245">
      <c r="A799">
        <v>17</v>
      </c>
      <c r="B799">
        <v>0</v>
      </c>
      <c r="C799">
        <f>ROW(SmtRes!A763)</f>
        <v>763</v>
      </c>
      <c r="D799">
        <f>ROW(EtalonRes!A738)</f>
        <v>738</v>
      </c>
      <c r="E799" t="s">
        <v>273</v>
      </c>
      <c r="F799" t="s">
        <v>209</v>
      </c>
      <c r="G799" t="s">
        <v>210</v>
      </c>
      <c r="H799" t="s">
        <v>52</v>
      </c>
      <c r="I799">
        <f>ROUND(21.3/100,9)</f>
        <v>0.21299999999999999</v>
      </c>
      <c r="J799">
        <v>0</v>
      </c>
      <c r="O799">
        <f t="shared" si="531"/>
        <v>1312.56</v>
      </c>
      <c r="P799">
        <f t="shared" si="532"/>
        <v>796.71</v>
      </c>
      <c r="Q799">
        <f t="shared" si="533"/>
        <v>16.850000000000001</v>
      </c>
      <c r="R799">
        <f t="shared" si="534"/>
        <v>0</v>
      </c>
      <c r="S799">
        <f t="shared" si="535"/>
        <v>499</v>
      </c>
      <c r="T799">
        <f t="shared" si="536"/>
        <v>0</v>
      </c>
      <c r="U799">
        <f t="shared" si="537"/>
        <v>1.631367</v>
      </c>
      <c r="V799">
        <f t="shared" si="538"/>
        <v>0</v>
      </c>
      <c r="W799">
        <f t="shared" si="539"/>
        <v>0</v>
      </c>
      <c r="X799">
        <f t="shared" si="540"/>
        <v>469.06</v>
      </c>
      <c r="Y799">
        <f t="shared" si="541"/>
        <v>254.49</v>
      </c>
      <c r="AA799">
        <v>36401907</v>
      </c>
      <c r="AB799">
        <f t="shared" si="542"/>
        <v>1480.04</v>
      </c>
      <c r="AC799">
        <f t="shared" si="543"/>
        <v>1395.68</v>
      </c>
      <c r="AD799">
        <f>ROUND(((((ET799*1.25))-((EU799*1.25)))+AE799),2)</f>
        <v>14.05</v>
      </c>
      <c r="AE799">
        <f>ROUND(((EU799*1.25)),2)</f>
        <v>0</v>
      </c>
      <c r="AF799">
        <f>ROUND(((EV799*1.15)),2)</f>
        <v>70.31</v>
      </c>
      <c r="AG799">
        <f t="shared" si="544"/>
        <v>0</v>
      </c>
      <c r="AH799">
        <f>((EW799*1.15))</f>
        <v>7.6589999999999998</v>
      </c>
      <c r="AI799">
        <f>((EX799*1.25))</f>
        <v>0</v>
      </c>
      <c r="AJ799">
        <f t="shared" si="545"/>
        <v>0</v>
      </c>
      <c r="AK799">
        <v>1468.06</v>
      </c>
      <c r="AL799">
        <v>1395.68</v>
      </c>
      <c r="AM799">
        <v>11.24</v>
      </c>
      <c r="AN799">
        <v>0</v>
      </c>
      <c r="AO799">
        <v>61.14</v>
      </c>
      <c r="AP799">
        <v>0</v>
      </c>
      <c r="AQ799">
        <v>6.66</v>
      </c>
      <c r="AR799">
        <v>0</v>
      </c>
      <c r="AS799">
        <v>0</v>
      </c>
      <c r="AT799">
        <v>94</v>
      </c>
      <c r="AU799">
        <v>51</v>
      </c>
      <c r="AV799">
        <v>1</v>
      </c>
      <c r="AW799">
        <v>1</v>
      </c>
      <c r="AZ799">
        <v>1</v>
      </c>
      <c r="BA799">
        <v>33.32</v>
      </c>
      <c r="BB799">
        <v>5.63</v>
      </c>
      <c r="BC799">
        <v>2.68</v>
      </c>
      <c r="BD799" t="s">
        <v>3</v>
      </c>
      <c r="BE799" t="s">
        <v>3</v>
      </c>
      <c r="BF799" t="s">
        <v>3</v>
      </c>
      <c r="BG799" t="s">
        <v>3</v>
      </c>
      <c r="BH799">
        <v>0</v>
      </c>
      <c r="BI799">
        <v>1</v>
      </c>
      <c r="BJ799" t="s">
        <v>211</v>
      </c>
      <c r="BM799">
        <v>11001</v>
      </c>
      <c r="BN799">
        <v>0</v>
      </c>
      <c r="BO799" t="s">
        <v>209</v>
      </c>
      <c r="BP799">
        <v>1</v>
      </c>
      <c r="BQ799">
        <v>2</v>
      </c>
      <c r="BR799">
        <v>0</v>
      </c>
      <c r="BS799">
        <v>33.32</v>
      </c>
      <c r="BT799">
        <v>1</v>
      </c>
      <c r="BU799">
        <v>1</v>
      </c>
      <c r="BV799">
        <v>1</v>
      </c>
      <c r="BW799">
        <v>1</v>
      </c>
      <c r="BX799">
        <v>1</v>
      </c>
      <c r="BY799" t="s">
        <v>3</v>
      </c>
      <c r="BZ799">
        <v>123</v>
      </c>
      <c r="CA799">
        <v>75</v>
      </c>
      <c r="CE799">
        <v>0</v>
      </c>
      <c r="CF799">
        <v>0</v>
      </c>
      <c r="CG799">
        <v>0</v>
      </c>
      <c r="CM799">
        <v>0</v>
      </c>
      <c r="CN799" t="s">
        <v>3</v>
      </c>
      <c r="CO799">
        <v>0</v>
      </c>
      <c r="CP799">
        <f t="shared" si="546"/>
        <v>1312.56</v>
      </c>
      <c r="CQ799">
        <f t="shared" si="547"/>
        <v>3740.4224000000004</v>
      </c>
      <c r="CR799">
        <f t="shared" si="548"/>
        <v>79.101500000000001</v>
      </c>
      <c r="CS799">
        <f t="shared" si="549"/>
        <v>0</v>
      </c>
      <c r="CT799">
        <f t="shared" si="550"/>
        <v>2342.7292000000002</v>
      </c>
      <c r="CU799">
        <f t="shared" si="551"/>
        <v>0</v>
      </c>
      <c r="CV799">
        <f t="shared" si="552"/>
        <v>7.6589999999999998</v>
      </c>
      <c r="CW799">
        <f t="shared" si="553"/>
        <v>0</v>
      </c>
      <c r="CX799">
        <f t="shared" si="554"/>
        <v>0</v>
      </c>
      <c r="CY799">
        <f t="shared" si="555"/>
        <v>469.06</v>
      </c>
      <c r="CZ799">
        <f t="shared" si="556"/>
        <v>254.49</v>
      </c>
      <c r="DC799" t="s">
        <v>3</v>
      </c>
      <c r="DD799" t="s">
        <v>3</v>
      </c>
      <c r="DE799" t="s">
        <v>133</v>
      </c>
      <c r="DF799" t="s">
        <v>133</v>
      </c>
      <c r="DG799" t="s">
        <v>134</v>
      </c>
      <c r="DH799" t="s">
        <v>3</v>
      </c>
      <c r="DI799" t="s">
        <v>134</v>
      </c>
      <c r="DJ799" t="s">
        <v>133</v>
      </c>
      <c r="DK799" t="s">
        <v>3</v>
      </c>
      <c r="DL799" t="s">
        <v>3</v>
      </c>
      <c r="DM799" t="s">
        <v>3</v>
      </c>
      <c r="DN799">
        <v>0</v>
      </c>
      <c r="DO799">
        <v>0</v>
      </c>
      <c r="DP799">
        <v>1</v>
      </c>
      <c r="DQ799">
        <v>1</v>
      </c>
      <c r="DU799">
        <v>1013</v>
      </c>
      <c r="DV799" t="s">
        <v>52</v>
      </c>
      <c r="DW799" t="s">
        <v>52</v>
      </c>
      <c r="DX799">
        <v>1</v>
      </c>
      <c r="DZ799" t="s">
        <v>3</v>
      </c>
      <c r="EA799" t="s">
        <v>3</v>
      </c>
      <c r="EB799" t="s">
        <v>3</v>
      </c>
      <c r="EC799" t="s">
        <v>3</v>
      </c>
      <c r="EE799">
        <v>29085511</v>
      </c>
      <c r="EF799">
        <v>2</v>
      </c>
      <c r="EG799" t="s">
        <v>135</v>
      </c>
      <c r="EH799">
        <v>0</v>
      </c>
      <c r="EI799" t="s">
        <v>3</v>
      </c>
      <c r="EJ799">
        <v>1</v>
      </c>
      <c r="EK799">
        <v>11001</v>
      </c>
      <c r="EL799" t="s">
        <v>23</v>
      </c>
      <c r="EM799" t="s">
        <v>188</v>
      </c>
      <c r="EO799" t="s">
        <v>3</v>
      </c>
      <c r="EQ799">
        <v>0</v>
      </c>
      <c r="ER799">
        <v>1468.06</v>
      </c>
      <c r="ES799">
        <v>1395.68</v>
      </c>
      <c r="ET799">
        <v>11.24</v>
      </c>
      <c r="EU799">
        <v>0</v>
      </c>
      <c r="EV799">
        <v>61.14</v>
      </c>
      <c r="EW799">
        <v>6.66</v>
      </c>
      <c r="EX799">
        <v>0</v>
      </c>
      <c r="EY799">
        <v>0</v>
      </c>
      <c r="FQ799">
        <v>0</v>
      </c>
      <c r="FR799">
        <f t="shared" si="557"/>
        <v>0</v>
      </c>
      <c r="FS799">
        <v>0</v>
      </c>
      <c r="FT799" t="s">
        <v>139</v>
      </c>
      <c r="FU799" t="s">
        <v>25</v>
      </c>
      <c r="FV799" t="s">
        <v>25</v>
      </c>
      <c r="FW799" t="s">
        <v>26</v>
      </c>
      <c r="FX799">
        <v>110.7</v>
      </c>
      <c r="FY799">
        <v>63.75</v>
      </c>
      <c r="GA799" t="s">
        <v>3</v>
      </c>
      <c r="GD799">
        <v>1</v>
      </c>
      <c r="GF799">
        <v>-1131838271</v>
      </c>
      <c r="GG799">
        <v>2</v>
      </c>
      <c r="GH799">
        <v>1</v>
      </c>
      <c r="GI799">
        <v>2</v>
      </c>
      <c r="GJ799">
        <v>0</v>
      </c>
      <c r="GK799">
        <v>0</v>
      </c>
      <c r="GL799">
        <f t="shared" si="558"/>
        <v>0</v>
      </c>
      <c r="GM799">
        <f t="shared" si="559"/>
        <v>2036.11</v>
      </c>
      <c r="GN799">
        <f t="shared" si="560"/>
        <v>2036.11</v>
      </c>
      <c r="GO799">
        <f t="shared" si="561"/>
        <v>0</v>
      </c>
      <c r="GP799">
        <f t="shared" si="562"/>
        <v>0</v>
      </c>
      <c r="GR799">
        <v>0</v>
      </c>
      <c r="GS799">
        <v>3</v>
      </c>
      <c r="GT799">
        <v>0</v>
      </c>
      <c r="GU799" t="s">
        <v>3</v>
      </c>
      <c r="GV799">
        <f t="shared" si="563"/>
        <v>0</v>
      </c>
      <c r="GW799">
        <v>1</v>
      </c>
      <c r="GX799">
        <f t="shared" si="564"/>
        <v>0</v>
      </c>
      <c r="HA799">
        <v>0</v>
      </c>
      <c r="HB799">
        <v>0</v>
      </c>
      <c r="HC799">
        <f t="shared" si="565"/>
        <v>0</v>
      </c>
      <c r="HE799" t="s">
        <v>3</v>
      </c>
      <c r="HF799" t="s">
        <v>3</v>
      </c>
      <c r="IK799">
        <v>0</v>
      </c>
    </row>
    <row r="800" spans="1:245">
      <c r="A800">
        <v>17</v>
      </c>
      <c r="B800">
        <v>0</v>
      </c>
      <c r="C800">
        <f>ROW(SmtRes!A782)</f>
        <v>782</v>
      </c>
      <c r="D800">
        <f>ROW(EtalonRes!A757)</f>
        <v>757</v>
      </c>
      <c r="E800" t="s">
        <v>208</v>
      </c>
      <c r="F800" t="s">
        <v>213</v>
      </c>
      <c r="G800" t="s">
        <v>214</v>
      </c>
      <c r="H800" t="s">
        <v>215</v>
      </c>
      <c r="I800">
        <f>ROUND(26.625/100,9)</f>
        <v>0.26624999999999999</v>
      </c>
      <c r="J800">
        <v>0</v>
      </c>
      <c r="O800">
        <f t="shared" si="531"/>
        <v>19856.53</v>
      </c>
      <c r="P800">
        <f t="shared" si="532"/>
        <v>11577.05</v>
      </c>
      <c r="Q800">
        <f t="shared" si="533"/>
        <v>44.02</v>
      </c>
      <c r="R800">
        <f t="shared" si="534"/>
        <v>0</v>
      </c>
      <c r="S800">
        <f t="shared" si="535"/>
        <v>8235.4599999999991</v>
      </c>
      <c r="T800">
        <f t="shared" si="536"/>
        <v>0</v>
      </c>
      <c r="U800">
        <f t="shared" si="537"/>
        <v>27.250687499999998</v>
      </c>
      <c r="V800">
        <f t="shared" si="538"/>
        <v>0</v>
      </c>
      <c r="W800">
        <f t="shared" si="539"/>
        <v>0</v>
      </c>
      <c r="X800">
        <f t="shared" si="540"/>
        <v>7411.91</v>
      </c>
      <c r="Y800">
        <f t="shared" si="541"/>
        <v>3541.25</v>
      </c>
      <c r="AA800">
        <v>36401907</v>
      </c>
      <c r="AB800">
        <f t="shared" si="542"/>
        <v>8403.0499999999993</v>
      </c>
      <c r="AC800">
        <f t="shared" si="543"/>
        <v>7445.53</v>
      </c>
      <c r="AD800">
        <f>ROUND(((((ET800*1.25))-((EU800*1.25)))+AE800),2)</f>
        <v>29.21</v>
      </c>
      <c r="AE800">
        <f>ROUND(((EU800*1.25)),2)</f>
        <v>0</v>
      </c>
      <c r="AF800">
        <f>ROUND(((EV800*1.15)),2)</f>
        <v>928.31</v>
      </c>
      <c r="AG800">
        <f t="shared" si="544"/>
        <v>0</v>
      </c>
      <c r="AH800">
        <f>((EW800*1.15))</f>
        <v>102.35</v>
      </c>
      <c r="AI800">
        <f>((EX800*1.25))</f>
        <v>0</v>
      </c>
      <c r="AJ800">
        <f t="shared" si="545"/>
        <v>0</v>
      </c>
      <c r="AK800">
        <v>8276.1299999999992</v>
      </c>
      <c r="AL800">
        <v>7445.53</v>
      </c>
      <c r="AM800">
        <v>23.37</v>
      </c>
      <c r="AN800">
        <v>0</v>
      </c>
      <c r="AO800">
        <v>807.23</v>
      </c>
      <c r="AP800">
        <v>0</v>
      </c>
      <c r="AQ800">
        <v>89</v>
      </c>
      <c r="AR800">
        <v>0</v>
      </c>
      <c r="AS800">
        <v>0</v>
      </c>
      <c r="AT800">
        <v>90</v>
      </c>
      <c r="AU800">
        <v>43</v>
      </c>
      <c r="AV800">
        <v>1</v>
      </c>
      <c r="AW800">
        <v>1</v>
      </c>
      <c r="AZ800">
        <v>1</v>
      </c>
      <c r="BA800">
        <v>33.32</v>
      </c>
      <c r="BB800">
        <v>5.66</v>
      </c>
      <c r="BC800">
        <v>5.84</v>
      </c>
      <c r="BD800" t="s">
        <v>3</v>
      </c>
      <c r="BE800" t="s">
        <v>3</v>
      </c>
      <c r="BF800" t="s">
        <v>3</v>
      </c>
      <c r="BG800" t="s">
        <v>3</v>
      </c>
      <c r="BH800">
        <v>0</v>
      </c>
      <c r="BI800">
        <v>1</v>
      </c>
      <c r="BJ800" t="s">
        <v>216</v>
      </c>
      <c r="BM800">
        <v>10001</v>
      </c>
      <c r="BN800">
        <v>0</v>
      </c>
      <c r="BO800" t="s">
        <v>213</v>
      </c>
      <c r="BP800">
        <v>1</v>
      </c>
      <c r="BQ800">
        <v>2</v>
      </c>
      <c r="BR800">
        <v>0</v>
      </c>
      <c r="BS800">
        <v>33.32</v>
      </c>
      <c r="BT800">
        <v>1</v>
      </c>
      <c r="BU800">
        <v>1</v>
      </c>
      <c r="BV800">
        <v>1</v>
      </c>
      <c r="BW800">
        <v>1</v>
      </c>
      <c r="BX800">
        <v>1</v>
      </c>
      <c r="BY800" t="s">
        <v>3</v>
      </c>
      <c r="BZ800">
        <v>118</v>
      </c>
      <c r="CA800">
        <v>63</v>
      </c>
      <c r="CE800">
        <v>0</v>
      </c>
      <c r="CF800">
        <v>0</v>
      </c>
      <c r="CG800">
        <v>0</v>
      </c>
      <c r="CM800">
        <v>0</v>
      </c>
      <c r="CN800" t="s">
        <v>3</v>
      </c>
      <c r="CO800">
        <v>0</v>
      </c>
      <c r="CP800">
        <f t="shared" si="546"/>
        <v>19856.53</v>
      </c>
      <c r="CQ800">
        <f t="shared" si="547"/>
        <v>43481.895199999999</v>
      </c>
      <c r="CR800">
        <f t="shared" si="548"/>
        <v>165.32860000000002</v>
      </c>
      <c r="CS800">
        <f t="shared" si="549"/>
        <v>0</v>
      </c>
      <c r="CT800">
        <f t="shared" si="550"/>
        <v>30931.289199999999</v>
      </c>
      <c r="CU800">
        <f t="shared" si="551"/>
        <v>0</v>
      </c>
      <c r="CV800">
        <f t="shared" si="552"/>
        <v>102.35</v>
      </c>
      <c r="CW800">
        <f t="shared" si="553"/>
        <v>0</v>
      </c>
      <c r="CX800">
        <f t="shared" si="554"/>
        <v>0</v>
      </c>
      <c r="CY800">
        <f t="shared" si="555"/>
        <v>7411.9139999999989</v>
      </c>
      <c r="CZ800">
        <f t="shared" si="556"/>
        <v>3541.2477999999996</v>
      </c>
      <c r="DC800" t="s">
        <v>3</v>
      </c>
      <c r="DD800" t="s">
        <v>3</v>
      </c>
      <c r="DE800" t="s">
        <v>133</v>
      </c>
      <c r="DF800" t="s">
        <v>133</v>
      </c>
      <c r="DG800" t="s">
        <v>134</v>
      </c>
      <c r="DH800" t="s">
        <v>3</v>
      </c>
      <c r="DI800" t="s">
        <v>134</v>
      </c>
      <c r="DJ800" t="s">
        <v>133</v>
      </c>
      <c r="DK800" t="s">
        <v>3</v>
      </c>
      <c r="DL800" t="s">
        <v>3</v>
      </c>
      <c r="DM800" t="s">
        <v>3</v>
      </c>
      <c r="DN800">
        <v>0</v>
      </c>
      <c r="DO800">
        <v>0</v>
      </c>
      <c r="DP800">
        <v>1</v>
      </c>
      <c r="DQ800">
        <v>1</v>
      </c>
      <c r="DU800">
        <v>1005</v>
      </c>
      <c r="DV800" t="s">
        <v>215</v>
      </c>
      <c r="DW800" t="s">
        <v>215</v>
      </c>
      <c r="DX800">
        <v>100</v>
      </c>
      <c r="DZ800" t="s">
        <v>3</v>
      </c>
      <c r="EA800" t="s">
        <v>3</v>
      </c>
      <c r="EB800" t="s">
        <v>3</v>
      </c>
      <c r="EC800" t="s">
        <v>3</v>
      </c>
      <c r="EE800">
        <v>29085510</v>
      </c>
      <c r="EF800">
        <v>2</v>
      </c>
      <c r="EG800" t="s">
        <v>135</v>
      </c>
      <c r="EH800">
        <v>0</v>
      </c>
      <c r="EI800" t="s">
        <v>3</v>
      </c>
      <c r="EJ800">
        <v>1</v>
      </c>
      <c r="EK800">
        <v>10001</v>
      </c>
      <c r="EL800" t="s">
        <v>136</v>
      </c>
      <c r="EM800" t="s">
        <v>137</v>
      </c>
      <c r="EO800" t="s">
        <v>3</v>
      </c>
      <c r="EQ800">
        <v>0</v>
      </c>
      <c r="ER800">
        <v>8276.1299999999992</v>
      </c>
      <c r="ES800">
        <v>7445.53</v>
      </c>
      <c r="ET800">
        <v>23.37</v>
      </c>
      <c r="EU800">
        <v>0</v>
      </c>
      <c r="EV800">
        <v>807.23</v>
      </c>
      <c r="EW800">
        <v>89</v>
      </c>
      <c r="EX800">
        <v>0</v>
      </c>
      <c r="EY800">
        <v>0</v>
      </c>
      <c r="FQ800">
        <v>0</v>
      </c>
      <c r="FR800">
        <f t="shared" si="557"/>
        <v>0</v>
      </c>
      <c r="FS800">
        <v>0</v>
      </c>
      <c r="FT800" t="s">
        <v>139</v>
      </c>
      <c r="FU800" t="s">
        <v>25</v>
      </c>
      <c r="FV800" t="s">
        <v>25</v>
      </c>
      <c r="FW800" t="s">
        <v>26</v>
      </c>
      <c r="FX800">
        <v>106.2</v>
      </c>
      <c r="FY800">
        <v>53.55</v>
      </c>
      <c r="GA800" t="s">
        <v>3</v>
      </c>
      <c r="GD800">
        <v>1</v>
      </c>
      <c r="GF800">
        <v>-978692579</v>
      </c>
      <c r="GG800">
        <v>2</v>
      </c>
      <c r="GH800">
        <v>1</v>
      </c>
      <c r="GI800">
        <v>2</v>
      </c>
      <c r="GJ800">
        <v>0</v>
      </c>
      <c r="GK800">
        <v>0</v>
      </c>
      <c r="GL800">
        <f t="shared" si="558"/>
        <v>0</v>
      </c>
      <c r="GM800">
        <f t="shared" si="559"/>
        <v>30809.69</v>
      </c>
      <c r="GN800">
        <f t="shared" si="560"/>
        <v>30809.69</v>
      </c>
      <c r="GO800">
        <f t="shared" si="561"/>
        <v>0</v>
      </c>
      <c r="GP800">
        <f t="shared" si="562"/>
        <v>0</v>
      </c>
      <c r="GR800">
        <v>0</v>
      </c>
      <c r="GS800">
        <v>3</v>
      </c>
      <c r="GT800">
        <v>0</v>
      </c>
      <c r="GU800" t="s">
        <v>3</v>
      </c>
      <c r="GV800">
        <f t="shared" si="563"/>
        <v>0</v>
      </c>
      <c r="GW800">
        <v>1</v>
      </c>
      <c r="GX800">
        <f t="shared" si="564"/>
        <v>0</v>
      </c>
      <c r="HA800">
        <v>0</v>
      </c>
      <c r="HB800">
        <v>0</v>
      </c>
      <c r="HC800">
        <f t="shared" si="565"/>
        <v>0</v>
      </c>
      <c r="HE800" t="s">
        <v>3</v>
      </c>
      <c r="HF800" t="s">
        <v>3</v>
      </c>
      <c r="IK800">
        <v>0</v>
      </c>
    </row>
    <row r="801" spans="1:245">
      <c r="A801">
        <v>17</v>
      </c>
      <c r="B801">
        <v>0</v>
      </c>
      <c r="C801">
        <f>ROW(SmtRes!A800)</f>
        <v>800</v>
      </c>
      <c r="D801">
        <f>ROW(EtalonRes!A775)</f>
        <v>775</v>
      </c>
      <c r="E801" t="s">
        <v>212</v>
      </c>
      <c r="F801" t="s">
        <v>296</v>
      </c>
      <c r="G801" t="s">
        <v>297</v>
      </c>
      <c r="H801" t="s">
        <v>215</v>
      </c>
      <c r="I801">
        <f>ROUND(26.625/100,9)</f>
        <v>0.26624999999999999</v>
      </c>
      <c r="J801">
        <v>0</v>
      </c>
      <c r="O801">
        <f t="shared" si="531"/>
        <v>19418.689999999999</v>
      </c>
      <c r="P801">
        <f t="shared" si="532"/>
        <v>11616.74</v>
      </c>
      <c r="Q801">
        <f t="shared" si="533"/>
        <v>29.14</v>
      </c>
      <c r="R801">
        <f t="shared" si="534"/>
        <v>0</v>
      </c>
      <c r="S801">
        <f t="shared" si="535"/>
        <v>7772.81</v>
      </c>
      <c r="T801">
        <f t="shared" si="536"/>
        <v>0</v>
      </c>
      <c r="U801">
        <f t="shared" si="537"/>
        <v>25.719749999999998</v>
      </c>
      <c r="V801">
        <f t="shared" si="538"/>
        <v>0</v>
      </c>
      <c r="W801">
        <f t="shared" si="539"/>
        <v>0</v>
      </c>
      <c r="X801">
        <f t="shared" si="540"/>
        <v>6995.53</v>
      </c>
      <c r="Y801">
        <f t="shared" si="541"/>
        <v>3342.31</v>
      </c>
      <c r="AA801">
        <v>36401907</v>
      </c>
      <c r="AB801">
        <f t="shared" si="542"/>
        <v>8548.36</v>
      </c>
      <c r="AC801">
        <f t="shared" si="543"/>
        <v>7654.55</v>
      </c>
      <c r="AD801">
        <f>ROUND(((((ET801*1.25))-((EU801*1.25)))+AE801),2)</f>
        <v>17.649999999999999</v>
      </c>
      <c r="AE801">
        <f>ROUND(((EU801*1.25)),2)</f>
        <v>0</v>
      </c>
      <c r="AF801">
        <f>ROUND(((EV801*1.15)),2)</f>
        <v>876.16</v>
      </c>
      <c r="AG801">
        <f t="shared" si="544"/>
        <v>0</v>
      </c>
      <c r="AH801">
        <f>((EW801*1.15))</f>
        <v>96.6</v>
      </c>
      <c r="AI801">
        <f>((EX801*1.25))</f>
        <v>0</v>
      </c>
      <c r="AJ801">
        <f t="shared" si="545"/>
        <v>0</v>
      </c>
      <c r="AK801">
        <v>8430.5499999999993</v>
      </c>
      <c r="AL801">
        <v>7654.55</v>
      </c>
      <c r="AM801">
        <v>14.12</v>
      </c>
      <c r="AN801">
        <v>0</v>
      </c>
      <c r="AO801">
        <v>761.88</v>
      </c>
      <c r="AP801">
        <v>0</v>
      </c>
      <c r="AQ801">
        <v>84</v>
      </c>
      <c r="AR801">
        <v>0</v>
      </c>
      <c r="AS801">
        <v>0</v>
      </c>
      <c r="AT801">
        <v>90</v>
      </c>
      <c r="AU801">
        <v>43</v>
      </c>
      <c r="AV801">
        <v>1</v>
      </c>
      <c r="AW801">
        <v>1</v>
      </c>
      <c r="AZ801">
        <v>1</v>
      </c>
      <c r="BA801">
        <v>33.32</v>
      </c>
      <c r="BB801">
        <v>6.2</v>
      </c>
      <c r="BC801">
        <v>5.7</v>
      </c>
      <c r="BD801" t="s">
        <v>3</v>
      </c>
      <c r="BE801" t="s">
        <v>3</v>
      </c>
      <c r="BF801" t="s">
        <v>3</v>
      </c>
      <c r="BG801" t="s">
        <v>3</v>
      </c>
      <c r="BH801">
        <v>0</v>
      </c>
      <c r="BI801">
        <v>1</v>
      </c>
      <c r="BJ801" t="s">
        <v>298</v>
      </c>
      <c r="BM801">
        <v>10001</v>
      </c>
      <c r="BN801">
        <v>0</v>
      </c>
      <c r="BO801" t="s">
        <v>296</v>
      </c>
      <c r="BP801">
        <v>1</v>
      </c>
      <c r="BQ801">
        <v>2</v>
      </c>
      <c r="BR801">
        <v>0</v>
      </c>
      <c r="BS801">
        <v>33.32</v>
      </c>
      <c r="BT801">
        <v>1</v>
      </c>
      <c r="BU801">
        <v>1</v>
      </c>
      <c r="BV801">
        <v>1</v>
      </c>
      <c r="BW801">
        <v>1</v>
      </c>
      <c r="BX801">
        <v>1</v>
      </c>
      <c r="BY801" t="s">
        <v>3</v>
      </c>
      <c r="BZ801">
        <v>118</v>
      </c>
      <c r="CA801">
        <v>63</v>
      </c>
      <c r="CE801">
        <v>0</v>
      </c>
      <c r="CF801">
        <v>0</v>
      </c>
      <c r="CG801">
        <v>0</v>
      </c>
      <c r="CM801">
        <v>0</v>
      </c>
      <c r="CN801" t="s">
        <v>3</v>
      </c>
      <c r="CO801">
        <v>0</v>
      </c>
      <c r="CP801">
        <f t="shared" si="546"/>
        <v>19418.689999999999</v>
      </c>
      <c r="CQ801">
        <f t="shared" si="547"/>
        <v>43630.935000000005</v>
      </c>
      <c r="CR801">
        <f t="shared" si="548"/>
        <v>109.42999999999999</v>
      </c>
      <c r="CS801">
        <f t="shared" si="549"/>
        <v>0</v>
      </c>
      <c r="CT801">
        <f t="shared" si="550"/>
        <v>29193.6512</v>
      </c>
      <c r="CU801">
        <f t="shared" si="551"/>
        <v>0</v>
      </c>
      <c r="CV801">
        <f t="shared" si="552"/>
        <v>96.6</v>
      </c>
      <c r="CW801">
        <f t="shared" si="553"/>
        <v>0</v>
      </c>
      <c r="CX801">
        <f t="shared" si="554"/>
        <v>0</v>
      </c>
      <c r="CY801">
        <f t="shared" si="555"/>
        <v>6995.5290000000005</v>
      </c>
      <c r="CZ801">
        <f t="shared" si="556"/>
        <v>3342.3083000000001</v>
      </c>
      <c r="DC801" t="s">
        <v>3</v>
      </c>
      <c r="DD801" t="s">
        <v>3</v>
      </c>
      <c r="DE801" t="s">
        <v>133</v>
      </c>
      <c r="DF801" t="s">
        <v>133</v>
      </c>
      <c r="DG801" t="s">
        <v>134</v>
      </c>
      <c r="DH801" t="s">
        <v>3</v>
      </c>
      <c r="DI801" t="s">
        <v>134</v>
      </c>
      <c r="DJ801" t="s">
        <v>133</v>
      </c>
      <c r="DK801" t="s">
        <v>3</v>
      </c>
      <c r="DL801" t="s">
        <v>3</v>
      </c>
      <c r="DM801" t="s">
        <v>3</v>
      </c>
      <c r="DN801">
        <v>0</v>
      </c>
      <c r="DO801">
        <v>0</v>
      </c>
      <c r="DP801">
        <v>1</v>
      </c>
      <c r="DQ801">
        <v>1</v>
      </c>
      <c r="DU801">
        <v>1005</v>
      </c>
      <c r="DV801" t="s">
        <v>215</v>
      </c>
      <c r="DW801" t="s">
        <v>215</v>
      </c>
      <c r="DX801">
        <v>100</v>
      </c>
      <c r="DZ801" t="s">
        <v>3</v>
      </c>
      <c r="EA801" t="s">
        <v>3</v>
      </c>
      <c r="EB801" t="s">
        <v>3</v>
      </c>
      <c r="EC801" t="s">
        <v>3</v>
      </c>
      <c r="EE801">
        <v>29085510</v>
      </c>
      <c r="EF801">
        <v>2</v>
      </c>
      <c r="EG801" t="s">
        <v>135</v>
      </c>
      <c r="EH801">
        <v>0</v>
      </c>
      <c r="EI801" t="s">
        <v>3</v>
      </c>
      <c r="EJ801">
        <v>1</v>
      </c>
      <c r="EK801">
        <v>10001</v>
      </c>
      <c r="EL801" t="s">
        <v>136</v>
      </c>
      <c r="EM801" t="s">
        <v>137</v>
      </c>
      <c r="EO801" t="s">
        <v>3</v>
      </c>
      <c r="EQ801">
        <v>0</v>
      </c>
      <c r="ER801">
        <v>8430.5499999999993</v>
      </c>
      <c r="ES801">
        <v>7654.55</v>
      </c>
      <c r="ET801">
        <v>14.12</v>
      </c>
      <c r="EU801">
        <v>0</v>
      </c>
      <c r="EV801">
        <v>761.88</v>
      </c>
      <c r="EW801">
        <v>84</v>
      </c>
      <c r="EX801">
        <v>0</v>
      </c>
      <c r="EY801">
        <v>0</v>
      </c>
      <c r="FQ801">
        <v>0</v>
      </c>
      <c r="FR801">
        <f t="shared" si="557"/>
        <v>0</v>
      </c>
      <c r="FS801">
        <v>0</v>
      </c>
      <c r="FT801" t="s">
        <v>139</v>
      </c>
      <c r="FU801" t="s">
        <v>25</v>
      </c>
      <c r="FV801" t="s">
        <v>25</v>
      </c>
      <c r="FW801" t="s">
        <v>26</v>
      </c>
      <c r="FX801">
        <v>106.2</v>
      </c>
      <c r="FY801">
        <v>53.55</v>
      </c>
      <c r="GA801" t="s">
        <v>3</v>
      </c>
      <c r="GD801">
        <v>1</v>
      </c>
      <c r="GF801">
        <v>892663548</v>
      </c>
      <c r="GG801">
        <v>2</v>
      </c>
      <c r="GH801">
        <v>1</v>
      </c>
      <c r="GI801">
        <v>2</v>
      </c>
      <c r="GJ801">
        <v>0</v>
      </c>
      <c r="GK801">
        <v>0</v>
      </c>
      <c r="GL801">
        <f t="shared" si="558"/>
        <v>0</v>
      </c>
      <c r="GM801">
        <f t="shared" si="559"/>
        <v>29756.53</v>
      </c>
      <c r="GN801">
        <f t="shared" si="560"/>
        <v>29756.53</v>
      </c>
      <c r="GO801">
        <f t="shared" si="561"/>
        <v>0</v>
      </c>
      <c r="GP801">
        <f t="shared" si="562"/>
        <v>0</v>
      </c>
      <c r="GR801">
        <v>0</v>
      </c>
      <c r="GS801">
        <v>3</v>
      </c>
      <c r="GT801">
        <v>0</v>
      </c>
      <c r="GU801" t="s">
        <v>3</v>
      </c>
      <c r="GV801">
        <f t="shared" si="563"/>
        <v>0</v>
      </c>
      <c r="GW801">
        <v>1</v>
      </c>
      <c r="GX801">
        <f t="shared" si="564"/>
        <v>0</v>
      </c>
      <c r="HA801">
        <v>0</v>
      </c>
      <c r="HB801">
        <v>0</v>
      </c>
      <c r="HC801">
        <f t="shared" si="565"/>
        <v>0</v>
      </c>
      <c r="HE801" t="s">
        <v>3</v>
      </c>
      <c r="HF801" t="s">
        <v>3</v>
      </c>
      <c r="IK801">
        <v>0</v>
      </c>
    </row>
    <row r="802" spans="1:245">
      <c r="A802">
        <v>17</v>
      </c>
      <c r="B802">
        <v>0</v>
      </c>
      <c r="C802">
        <f>ROW(SmtRes!A807)</f>
        <v>807</v>
      </c>
      <c r="D802">
        <f>ROW(EtalonRes!A782)</f>
        <v>782</v>
      </c>
      <c r="E802" t="s">
        <v>266</v>
      </c>
      <c r="F802" t="s">
        <v>218</v>
      </c>
      <c r="G802" t="s">
        <v>219</v>
      </c>
      <c r="H802" t="s">
        <v>220</v>
      </c>
      <c r="I802">
        <f>ROUND(53.25/100,9)</f>
        <v>0.53249999999999997</v>
      </c>
      <c r="J802">
        <v>0</v>
      </c>
      <c r="O802">
        <f t="shared" si="531"/>
        <v>14841.92</v>
      </c>
      <c r="P802">
        <f t="shared" si="532"/>
        <v>4228.88</v>
      </c>
      <c r="Q802">
        <f t="shared" si="533"/>
        <v>9.35</v>
      </c>
      <c r="R802">
        <f t="shared" si="534"/>
        <v>3.19</v>
      </c>
      <c r="S802">
        <f t="shared" si="535"/>
        <v>10603.69</v>
      </c>
      <c r="T802">
        <f t="shared" si="536"/>
        <v>0</v>
      </c>
      <c r="U802">
        <f t="shared" si="537"/>
        <v>34.25625749999999</v>
      </c>
      <c r="V802">
        <f t="shared" si="538"/>
        <v>6.6562499999999998E-3</v>
      </c>
      <c r="W802">
        <f t="shared" si="539"/>
        <v>0</v>
      </c>
      <c r="X802">
        <f t="shared" si="540"/>
        <v>8485.5</v>
      </c>
      <c r="Y802">
        <f t="shared" si="541"/>
        <v>3924.55</v>
      </c>
      <c r="AA802">
        <v>36401907</v>
      </c>
      <c r="AB802">
        <f t="shared" si="542"/>
        <v>7162.38</v>
      </c>
      <c r="AC802">
        <f t="shared" si="543"/>
        <v>6563.27</v>
      </c>
      <c r="AD802">
        <f>ROUND(((((ET802*1.25))-((EU802*1.25)))+AE802),2)</f>
        <v>1.48</v>
      </c>
      <c r="AE802">
        <f>ROUND(((EU802*1.25)),2)</f>
        <v>0.18</v>
      </c>
      <c r="AF802">
        <f>ROUND(((EV802*1.15)),2)</f>
        <v>597.63</v>
      </c>
      <c r="AG802">
        <f t="shared" si="544"/>
        <v>0</v>
      </c>
      <c r="AH802">
        <f>((EW802*1.15))</f>
        <v>64.330999999999989</v>
      </c>
      <c r="AI802">
        <f>((EX802*1.25))</f>
        <v>1.2500000000000001E-2</v>
      </c>
      <c r="AJ802">
        <f t="shared" si="545"/>
        <v>0</v>
      </c>
      <c r="AK802">
        <v>7084.13</v>
      </c>
      <c r="AL802">
        <v>6563.27</v>
      </c>
      <c r="AM802">
        <v>1.18</v>
      </c>
      <c r="AN802">
        <v>0.14000000000000001</v>
      </c>
      <c r="AO802">
        <v>519.67999999999995</v>
      </c>
      <c r="AP802">
        <v>0</v>
      </c>
      <c r="AQ802">
        <v>55.94</v>
      </c>
      <c r="AR802">
        <v>0.01</v>
      </c>
      <c r="AS802">
        <v>0</v>
      </c>
      <c r="AT802">
        <v>80</v>
      </c>
      <c r="AU802">
        <v>37</v>
      </c>
      <c r="AV802">
        <v>1</v>
      </c>
      <c r="AW802">
        <v>1</v>
      </c>
      <c r="AZ802">
        <v>1</v>
      </c>
      <c r="BA802">
        <v>33.32</v>
      </c>
      <c r="BB802">
        <v>11.86</v>
      </c>
      <c r="BC802">
        <v>1.21</v>
      </c>
      <c r="BD802" t="s">
        <v>3</v>
      </c>
      <c r="BE802" t="s">
        <v>3</v>
      </c>
      <c r="BF802" t="s">
        <v>3</v>
      </c>
      <c r="BG802" t="s">
        <v>3</v>
      </c>
      <c r="BH802">
        <v>0</v>
      </c>
      <c r="BI802">
        <v>1</v>
      </c>
      <c r="BJ802" t="s">
        <v>221</v>
      </c>
      <c r="BM802">
        <v>15001</v>
      </c>
      <c r="BN802">
        <v>0</v>
      </c>
      <c r="BO802" t="s">
        <v>218</v>
      </c>
      <c r="BP802">
        <v>1</v>
      </c>
      <c r="BQ802">
        <v>2</v>
      </c>
      <c r="BR802">
        <v>0</v>
      </c>
      <c r="BS802">
        <v>33.32</v>
      </c>
      <c r="BT802">
        <v>1</v>
      </c>
      <c r="BU802">
        <v>1</v>
      </c>
      <c r="BV802">
        <v>1</v>
      </c>
      <c r="BW802">
        <v>1</v>
      </c>
      <c r="BX802">
        <v>1</v>
      </c>
      <c r="BY802" t="s">
        <v>3</v>
      </c>
      <c r="BZ802">
        <v>105</v>
      </c>
      <c r="CA802">
        <v>55</v>
      </c>
      <c r="CE802">
        <v>0</v>
      </c>
      <c r="CF802">
        <v>0</v>
      </c>
      <c r="CG802">
        <v>0</v>
      </c>
      <c r="CM802">
        <v>0</v>
      </c>
      <c r="CN802" t="s">
        <v>3</v>
      </c>
      <c r="CO802">
        <v>0</v>
      </c>
      <c r="CP802">
        <f t="shared" si="546"/>
        <v>14841.920000000002</v>
      </c>
      <c r="CQ802">
        <f t="shared" si="547"/>
        <v>7941.5567000000001</v>
      </c>
      <c r="CR802">
        <f t="shared" si="548"/>
        <v>17.552799999999998</v>
      </c>
      <c r="CS802">
        <f t="shared" si="549"/>
        <v>5.9976000000000003</v>
      </c>
      <c r="CT802">
        <f t="shared" si="550"/>
        <v>19913.031599999998</v>
      </c>
      <c r="CU802">
        <f t="shared" si="551"/>
        <v>0</v>
      </c>
      <c r="CV802">
        <f t="shared" si="552"/>
        <v>64.330999999999989</v>
      </c>
      <c r="CW802">
        <f t="shared" si="553"/>
        <v>1.2500000000000001E-2</v>
      </c>
      <c r="CX802">
        <f t="shared" si="554"/>
        <v>0</v>
      </c>
      <c r="CY802">
        <f t="shared" si="555"/>
        <v>8485.5040000000008</v>
      </c>
      <c r="CZ802">
        <f t="shared" si="556"/>
        <v>3924.5456000000004</v>
      </c>
      <c r="DC802" t="s">
        <v>3</v>
      </c>
      <c r="DD802" t="s">
        <v>3</v>
      </c>
      <c r="DE802" t="s">
        <v>133</v>
      </c>
      <c r="DF802" t="s">
        <v>133</v>
      </c>
      <c r="DG802" t="s">
        <v>134</v>
      </c>
      <c r="DH802" t="s">
        <v>3</v>
      </c>
      <c r="DI802" t="s">
        <v>134</v>
      </c>
      <c r="DJ802" t="s">
        <v>133</v>
      </c>
      <c r="DK802" t="s">
        <v>3</v>
      </c>
      <c r="DL802" t="s">
        <v>3</v>
      </c>
      <c r="DM802" t="s">
        <v>3</v>
      </c>
      <c r="DN802">
        <v>0</v>
      </c>
      <c r="DO802">
        <v>0</v>
      </c>
      <c r="DP802">
        <v>1</v>
      </c>
      <c r="DQ802">
        <v>1</v>
      </c>
      <c r="DU802">
        <v>1013</v>
      </c>
      <c r="DV802" t="s">
        <v>220</v>
      </c>
      <c r="DW802" t="s">
        <v>220</v>
      </c>
      <c r="DX802">
        <v>1</v>
      </c>
      <c r="DZ802" t="s">
        <v>3</v>
      </c>
      <c r="EA802" t="s">
        <v>3</v>
      </c>
      <c r="EB802" t="s">
        <v>3</v>
      </c>
      <c r="EC802" t="s">
        <v>3</v>
      </c>
      <c r="EE802">
        <v>29085536</v>
      </c>
      <c r="EF802">
        <v>2</v>
      </c>
      <c r="EG802" t="s">
        <v>135</v>
      </c>
      <c r="EH802">
        <v>0</v>
      </c>
      <c r="EI802" t="s">
        <v>3</v>
      </c>
      <c r="EJ802">
        <v>1</v>
      </c>
      <c r="EK802">
        <v>15001</v>
      </c>
      <c r="EL802" t="s">
        <v>151</v>
      </c>
      <c r="EM802" t="s">
        <v>152</v>
      </c>
      <c r="EO802" t="s">
        <v>3</v>
      </c>
      <c r="EQ802">
        <v>0</v>
      </c>
      <c r="ER802">
        <v>7084.13</v>
      </c>
      <c r="ES802">
        <v>6563.27</v>
      </c>
      <c r="ET802">
        <v>1.18</v>
      </c>
      <c r="EU802">
        <v>0.14000000000000001</v>
      </c>
      <c r="EV802">
        <v>519.67999999999995</v>
      </c>
      <c r="EW802">
        <v>55.94</v>
      </c>
      <c r="EX802">
        <v>0.01</v>
      </c>
      <c r="EY802">
        <v>0</v>
      </c>
      <c r="FQ802">
        <v>0</v>
      </c>
      <c r="FR802">
        <f t="shared" si="557"/>
        <v>0</v>
      </c>
      <c r="FS802">
        <v>0</v>
      </c>
      <c r="FT802" t="s">
        <v>139</v>
      </c>
      <c r="FU802" t="s">
        <v>25</v>
      </c>
      <c r="FV802" t="s">
        <v>25</v>
      </c>
      <c r="FW802" t="s">
        <v>26</v>
      </c>
      <c r="FX802">
        <v>94.5</v>
      </c>
      <c r="FY802">
        <v>46.75</v>
      </c>
      <c r="GA802" t="s">
        <v>3</v>
      </c>
      <c r="GD802">
        <v>1</v>
      </c>
      <c r="GF802">
        <v>797186164</v>
      </c>
      <c r="GG802">
        <v>2</v>
      </c>
      <c r="GH802">
        <v>1</v>
      </c>
      <c r="GI802">
        <v>2</v>
      </c>
      <c r="GJ802">
        <v>0</v>
      </c>
      <c r="GK802">
        <v>0</v>
      </c>
      <c r="GL802">
        <f t="shared" si="558"/>
        <v>0</v>
      </c>
      <c r="GM802">
        <f t="shared" si="559"/>
        <v>27251.97</v>
      </c>
      <c r="GN802">
        <f t="shared" si="560"/>
        <v>27251.97</v>
      </c>
      <c r="GO802">
        <f t="shared" si="561"/>
        <v>0</v>
      </c>
      <c r="GP802">
        <f t="shared" si="562"/>
        <v>0</v>
      </c>
      <c r="GR802">
        <v>0</v>
      </c>
      <c r="GS802">
        <v>3</v>
      </c>
      <c r="GT802">
        <v>0</v>
      </c>
      <c r="GU802" t="s">
        <v>3</v>
      </c>
      <c r="GV802">
        <f t="shared" si="563"/>
        <v>0</v>
      </c>
      <c r="GW802">
        <v>1</v>
      </c>
      <c r="GX802">
        <f t="shared" si="564"/>
        <v>0</v>
      </c>
      <c r="HA802">
        <v>0</v>
      </c>
      <c r="HB802">
        <v>0</v>
      </c>
      <c r="HC802">
        <f t="shared" si="565"/>
        <v>0</v>
      </c>
      <c r="HE802" t="s">
        <v>3</v>
      </c>
      <c r="HF802" t="s">
        <v>3</v>
      </c>
      <c r="IK802">
        <v>0</v>
      </c>
    </row>
    <row r="803" spans="1:245">
      <c r="A803">
        <v>17</v>
      </c>
      <c r="B803">
        <v>0</v>
      </c>
      <c r="C803">
        <f>ROW(SmtRes!A819)</f>
        <v>819</v>
      </c>
      <c r="D803">
        <f>ROW(EtalonRes!A791)</f>
        <v>791</v>
      </c>
      <c r="E803" t="s">
        <v>217</v>
      </c>
      <c r="F803" t="s">
        <v>223</v>
      </c>
      <c r="G803" t="s">
        <v>224</v>
      </c>
      <c r="H803" t="s">
        <v>58</v>
      </c>
      <c r="I803">
        <f>ROUND(3/100,9)</f>
        <v>0.03</v>
      </c>
      <c r="J803">
        <v>0</v>
      </c>
      <c r="O803">
        <f t="shared" si="531"/>
        <v>362.74</v>
      </c>
      <c r="P803">
        <f t="shared" si="532"/>
        <v>13.61</v>
      </c>
      <c r="Q803">
        <f t="shared" si="533"/>
        <v>1.56</v>
      </c>
      <c r="R803">
        <f t="shared" si="534"/>
        <v>0.41</v>
      </c>
      <c r="S803">
        <f t="shared" si="535"/>
        <v>347.57</v>
      </c>
      <c r="T803">
        <f t="shared" si="536"/>
        <v>0</v>
      </c>
      <c r="U803">
        <f t="shared" si="537"/>
        <v>1.0515600000000001</v>
      </c>
      <c r="V803">
        <f t="shared" si="538"/>
        <v>8.9999999999999998E-4</v>
      </c>
      <c r="W803">
        <f t="shared" si="539"/>
        <v>0</v>
      </c>
      <c r="X803">
        <f t="shared" si="540"/>
        <v>281.86</v>
      </c>
      <c r="Y803">
        <f t="shared" si="541"/>
        <v>180.95</v>
      </c>
      <c r="AA803">
        <v>36401907</v>
      </c>
      <c r="AB803">
        <f t="shared" si="542"/>
        <v>416.77</v>
      </c>
      <c r="AC803">
        <f t="shared" si="543"/>
        <v>63.28</v>
      </c>
      <c r="AD803">
        <f t="shared" ref="AD803:AD809" si="568">ROUND((((ET803)-(EU803))+AE803),2)</f>
        <v>5.78</v>
      </c>
      <c r="AE803">
        <f t="shared" ref="AE803:AE809" si="569">ROUND((EU803),2)</f>
        <v>0.41</v>
      </c>
      <c r="AF803">
        <f>ROUND(((EV803*1.15)),2)</f>
        <v>347.71</v>
      </c>
      <c r="AG803">
        <f t="shared" si="544"/>
        <v>0</v>
      </c>
      <c r="AH803">
        <f>((EW803*1.15))</f>
        <v>35.052</v>
      </c>
      <c r="AI803">
        <f t="shared" ref="AI803:AI809" si="570">(EX803)</f>
        <v>0.03</v>
      </c>
      <c r="AJ803">
        <f t="shared" si="545"/>
        <v>0</v>
      </c>
      <c r="AK803">
        <v>371.42</v>
      </c>
      <c r="AL803">
        <v>63.28</v>
      </c>
      <c r="AM803">
        <v>5.78</v>
      </c>
      <c r="AN803">
        <v>0.41</v>
      </c>
      <c r="AO803">
        <v>302.36</v>
      </c>
      <c r="AP803">
        <v>0</v>
      </c>
      <c r="AQ803">
        <v>30.48</v>
      </c>
      <c r="AR803">
        <v>0.03</v>
      </c>
      <c r="AS803">
        <v>0</v>
      </c>
      <c r="AT803">
        <v>81</v>
      </c>
      <c r="AU803">
        <v>52</v>
      </c>
      <c r="AV803">
        <v>1</v>
      </c>
      <c r="AW803">
        <v>1</v>
      </c>
      <c r="AZ803">
        <v>1</v>
      </c>
      <c r="BA803">
        <v>33.32</v>
      </c>
      <c r="BB803">
        <v>9.01</v>
      </c>
      <c r="BC803">
        <v>7.17</v>
      </c>
      <c r="BD803" t="s">
        <v>3</v>
      </c>
      <c r="BE803" t="s">
        <v>3</v>
      </c>
      <c r="BF803" t="s">
        <v>3</v>
      </c>
      <c r="BG803" t="s">
        <v>3</v>
      </c>
      <c r="BH803">
        <v>0</v>
      </c>
      <c r="BI803">
        <v>2</v>
      </c>
      <c r="BJ803" t="s">
        <v>225</v>
      </c>
      <c r="BM803">
        <v>108001</v>
      </c>
      <c r="BN803">
        <v>0</v>
      </c>
      <c r="BO803" t="s">
        <v>223</v>
      </c>
      <c r="BP803">
        <v>1</v>
      </c>
      <c r="BQ803">
        <v>3</v>
      </c>
      <c r="BR803">
        <v>0</v>
      </c>
      <c r="BS803">
        <v>33.32</v>
      </c>
      <c r="BT803">
        <v>1</v>
      </c>
      <c r="BU803">
        <v>1</v>
      </c>
      <c r="BV803">
        <v>1</v>
      </c>
      <c r="BW803">
        <v>1</v>
      </c>
      <c r="BX803">
        <v>1</v>
      </c>
      <c r="BY803" t="s">
        <v>3</v>
      </c>
      <c r="BZ803">
        <v>95</v>
      </c>
      <c r="CA803">
        <v>65</v>
      </c>
      <c r="CE803">
        <v>0</v>
      </c>
      <c r="CF803">
        <v>0</v>
      </c>
      <c r="CG803">
        <v>0</v>
      </c>
      <c r="CM803">
        <v>0</v>
      </c>
      <c r="CN803" t="s">
        <v>905</v>
      </c>
      <c r="CO803">
        <v>0</v>
      </c>
      <c r="CP803">
        <f t="shared" si="546"/>
        <v>362.74</v>
      </c>
      <c r="CQ803">
        <f t="shared" si="547"/>
        <v>453.7176</v>
      </c>
      <c r="CR803">
        <f t="shared" si="548"/>
        <v>52.077800000000003</v>
      </c>
      <c r="CS803">
        <f t="shared" si="549"/>
        <v>13.661199999999999</v>
      </c>
      <c r="CT803">
        <f t="shared" si="550"/>
        <v>11585.697199999999</v>
      </c>
      <c r="CU803">
        <f t="shared" si="551"/>
        <v>0</v>
      </c>
      <c r="CV803">
        <f t="shared" si="552"/>
        <v>35.052</v>
      </c>
      <c r="CW803">
        <f t="shared" si="553"/>
        <v>0.03</v>
      </c>
      <c r="CX803">
        <f t="shared" si="554"/>
        <v>0</v>
      </c>
      <c r="CY803">
        <f t="shared" si="555"/>
        <v>281.86380000000003</v>
      </c>
      <c r="CZ803">
        <f t="shared" si="556"/>
        <v>180.9496</v>
      </c>
      <c r="DC803" t="s">
        <v>3</v>
      </c>
      <c r="DD803" t="s">
        <v>3</v>
      </c>
      <c r="DE803" t="s">
        <v>3</v>
      </c>
      <c r="DF803" t="s">
        <v>3</v>
      </c>
      <c r="DG803" t="s">
        <v>134</v>
      </c>
      <c r="DH803" t="s">
        <v>3</v>
      </c>
      <c r="DI803" t="s">
        <v>134</v>
      </c>
      <c r="DJ803" t="s">
        <v>3</v>
      </c>
      <c r="DK803" t="s">
        <v>3</v>
      </c>
      <c r="DL803" t="s">
        <v>3</v>
      </c>
      <c r="DM803" t="s">
        <v>3</v>
      </c>
      <c r="DN803">
        <v>0</v>
      </c>
      <c r="DO803">
        <v>0</v>
      </c>
      <c r="DP803">
        <v>1</v>
      </c>
      <c r="DQ803">
        <v>1</v>
      </c>
      <c r="DU803">
        <v>1010</v>
      </c>
      <c r="DV803" t="s">
        <v>58</v>
      </c>
      <c r="DW803" t="s">
        <v>58</v>
      </c>
      <c r="DX803">
        <v>100</v>
      </c>
      <c r="DZ803" t="s">
        <v>3</v>
      </c>
      <c r="EA803" t="s">
        <v>3</v>
      </c>
      <c r="EB803" t="s">
        <v>3</v>
      </c>
      <c r="EC803" t="s">
        <v>3</v>
      </c>
      <c r="EE803">
        <v>29085386</v>
      </c>
      <c r="EF803">
        <v>3</v>
      </c>
      <c r="EG803" t="s">
        <v>226</v>
      </c>
      <c r="EH803">
        <v>0</v>
      </c>
      <c r="EI803" t="s">
        <v>3</v>
      </c>
      <c r="EJ803">
        <v>2</v>
      </c>
      <c r="EK803">
        <v>108001</v>
      </c>
      <c r="EL803" t="s">
        <v>227</v>
      </c>
      <c r="EM803" t="s">
        <v>228</v>
      </c>
      <c r="EO803" t="s">
        <v>299</v>
      </c>
      <c r="EQ803">
        <v>0</v>
      </c>
      <c r="ER803">
        <v>371.42</v>
      </c>
      <c r="ES803">
        <v>63.28</v>
      </c>
      <c r="ET803">
        <v>5.78</v>
      </c>
      <c r="EU803">
        <v>0.41</v>
      </c>
      <c r="EV803">
        <v>302.36</v>
      </c>
      <c r="EW803">
        <v>30.48</v>
      </c>
      <c r="EX803">
        <v>0.03</v>
      </c>
      <c r="EY803">
        <v>0</v>
      </c>
      <c r="FQ803">
        <v>0</v>
      </c>
      <c r="FR803">
        <f t="shared" si="557"/>
        <v>0</v>
      </c>
      <c r="FS803">
        <v>0</v>
      </c>
      <c r="FV803" t="s">
        <v>25</v>
      </c>
      <c r="FW803" t="s">
        <v>26</v>
      </c>
      <c r="FX803">
        <v>95</v>
      </c>
      <c r="FY803">
        <v>65</v>
      </c>
      <c r="GA803" t="s">
        <v>3</v>
      </c>
      <c r="GD803">
        <v>1</v>
      </c>
      <c r="GF803">
        <v>-1627028948</v>
      </c>
      <c r="GG803">
        <v>2</v>
      </c>
      <c r="GH803">
        <v>1</v>
      </c>
      <c r="GI803">
        <v>2</v>
      </c>
      <c r="GJ803">
        <v>0</v>
      </c>
      <c r="GK803">
        <v>0</v>
      </c>
      <c r="GL803">
        <f t="shared" si="558"/>
        <v>0</v>
      </c>
      <c r="GM803">
        <f t="shared" si="559"/>
        <v>825.55</v>
      </c>
      <c r="GN803">
        <f t="shared" si="560"/>
        <v>0</v>
      </c>
      <c r="GO803">
        <f t="shared" si="561"/>
        <v>825.55</v>
      </c>
      <c r="GP803">
        <f t="shared" si="562"/>
        <v>0</v>
      </c>
      <c r="GR803">
        <v>0</v>
      </c>
      <c r="GS803">
        <v>3</v>
      </c>
      <c r="GT803">
        <v>0</v>
      </c>
      <c r="GU803" t="s">
        <v>3</v>
      </c>
      <c r="GV803">
        <f t="shared" si="563"/>
        <v>0</v>
      </c>
      <c r="GW803">
        <v>1</v>
      </c>
      <c r="GX803">
        <f t="shared" si="564"/>
        <v>0</v>
      </c>
      <c r="HA803">
        <v>0</v>
      </c>
      <c r="HB803">
        <v>0</v>
      </c>
      <c r="HC803">
        <f t="shared" si="565"/>
        <v>0</v>
      </c>
      <c r="HE803" t="s">
        <v>3</v>
      </c>
      <c r="HF803" t="s">
        <v>3</v>
      </c>
      <c r="IK803">
        <v>0</v>
      </c>
    </row>
    <row r="804" spans="1:245">
      <c r="A804">
        <v>18</v>
      </c>
      <c r="B804">
        <v>0</v>
      </c>
      <c r="C804">
        <v>817</v>
      </c>
      <c r="E804" t="s">
        <v>274</v>
      </c>
      <c r="F804" t="s">
        <v>230</v>
      </c>
      <c r="G804" t="s">
        <v>231</v>
      </c>
      <c r="H804" t="s">
        <v>232</v>
      </c>
      <c r="I804">
        <f>I803*J804</f>
        <v>3.0000000000000001E-3</v>
      </c>
      <c r="J804">
        <v>0.1</v>
      </c>
      <c r="O804">
        <f t="shared" si="531"/>
        <v>17.87</v>
      </c>
      <c r="P804">
        <f t="shared" si="532"/>
        <v>17.87</v>
      </c>
      <c r="Q804">
        <f t="shared" si="533"/>
        <v>0</v>
      </c>
      <c r="R804">
        <f t="shared" si="534"/>
        <v>0</v>
      </c>
      <c r="S804">
        <f t="shared" si="535"/>
        <v>0</v>
      </c>
      <c r="T804">
        <f t="shared" si="536"/>
        <v>0</v>
      </c>
      <c r="U804">
        <f t="shared" si="537"/>
        <v>0</v>
      </c>
      <c r="V804">
        <f t="shared" si="538"/>
        <v>0</v>
      </c>
      <c r="W804">
        <f t="shared" si="539"/>
        <v>0.06</v>
      </c>
      <c r="X804">
        <f t="shared" si="540"/>
        <v>0</v>
      </c>
      <c r="Y804">
        <f t="shared" si="541"/>
        <v>0</v>
      </c>
      <c r="AA804">
        <v>36401907</v>
      </c>
      <c r="AB804">
        <f t="shared" si="542"/>
        <v>1998.42</v>
      </c>
      <c r="AC804">
        <f t="shared" si="543"/>
        <v>1998.42</v>
      </c>
      <c r="AD804">
        <f t="shared" si="568"/>
        <v>0</v>
      </c>
      <c r="AE804">
        <f t="shared" si="569"/>
        <v>0</v>
      </c>
      <c r="AF804">
        <f>ROUND((EV804),2)</f>
        <v>0</v>
      </c>
      <c r="AG804">
        <f t="shared" si="544"/>
        <v>0</v>
      </c>
      <c r="AH804">
        <f>(EW804)</f>
        <v>0</v>
      </c>
      <c r="AI804">
        <f t="shared" si="570"/>
        <v>0</v>
      </c>
      <c r="AJ804">
        <f t="shared" si="545"/>
        <v>19.399999999999999</v>
      </c>
      <c r="AK804">
        <v>1998.42</v>
      </c>
      <c r="AL804">
        <v>1998.42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19.399999999999999</v>
      </c>
      <c r="AT804">
        <v>0</v>
      </c>
      <c r="AU804">
        <v>0</v>
      </c>
      <c r="AV804">
        <v>1</v>
      </c>
      <c r="AW804">
        <v>1</v>
      </c>
      <c r="AZ804">
        <v>1</v>
      </c>
      <c r="BA804">
        <v>1</v>
      </c>
      <c r="BB804">
        <v>1</v>
      </c>
      <c r="BC804">
        <v>2.98</v>
      </c>
      <c r="BD804" t="s">
        <v>3</v>
      </c>
      <c r="BE804" t="s">
        <v>3</v>
      </c>
      <c r="BF804" t="s">
        <v>3</v>
      </c>
      <c r="BG804" t="s">
        <v>3</v>
      </c>
      <c r="BH804">
        <v>3</v>
      </c>
      <c r="BI804">
        <v>2</v>
      </c>
      <c r="BJ804" t="s">
        <v>233</v>
      </c>
      <c r="BM804">
        <v>500002</v>
      </c>
      <c r="BN804">
        <v>0</v>
      </c>
      <c r="BO804" t="s">
        <v>230</v>
      </c>
      <c r="BP804">
        <v>1</v>
      </c>
      <c r="BQ804">
        <v>12</v>
      </c>
      <c r="BR804">
        <v>0</v>
      </c>
      <c r="BS804">
        <v>1</v>
      </c>
      <c r="BT804">
        <v>1</v>
      </c>
      <c r="BU804">
        <v>1</v>
      </c>
      <c r="BV804">
        <v>1</v>
      </c>
      <c r="BW804">
        <v>1</v>
      </c>
      <c r="BX804">
        <v>1</v>
      </c>
      <c r="BY804" t="s">
        <v>3</v>
      </c>
      <c r="BZ804">
        <v>0</v>
      </c>
      <c r="CA804">
        <v>0</v>
      </c>
      <c r="CE804">
        <v>0</v>
      </c>
      <c r="CF804">
        <v>0</v>
      </c>
      <c r="CG804">
        <v>0</v>
      </c>
      <c r="CM804">
        <v>0</v>
      </c>
      <c r="CN804" t="s">
        <v>3</v>
      </c>
      <c r="CO804">
        <v>0</v>
      </c>
      <c r="CP804">
        <f t="shared" si="546"/>
        <v>17.87</v>
      </c>
      <c r="CQ804">
        <f t="shared" si="547"/>
        <v>5955.2916000000005</v>
      </c>
      <c r="CR804">
        <f t="shared" si="548"/>
        <v>0</v>
      </c>
      <c r="CS804">
        <f t="shared" si="549"/>
        <v>0</v>
      </c>
      <c r="CT804">
        <f t="shared" si="550"/>
        <v>0</v>
      </c>
      <c r="CU804">
        <f t="shared" si="551"/>
        <v>0</v>
      </c>
      <c r="CV804">
        <f t="shared" si="552"/>
        <v>0</v>
      </c>
      <c r="CW804">
        <f t="shared" si="553"/>
        <v>0</v>
      </c>
      <c r="CX804">
        <f t="shared" si="554"/>
        <v>19.399999999999999</v>
      </c>
      <c r="CY804">
        <f t="shared" si="555"/>
        <v>0</v>
      </c>
      <c r="CZ804">
        <f t="shared" si="556"/>
        <v>0</v>
      </c>
      <c r="DC804" t="s">
        <v>3</v>
      </c>
      <c r="DD804" t="s">
        <v>3</v>
      </c>
      <c r="DE804" t="s">
        <v>3</v>
      </c>
      <c r="DF804" t="s">
        <v>3</v>
      </c>
      <c r="DG804" t="s">
        <v>3</v>
      </c>
      <c r="DH804" t="s">
        <v>3</v>
      </c>
      <c r="DI804" t="s">
        <v>3</v>
      </c>
      <c r="DJ804" t="s">
        <v>3</v>
      </c>
      <c r="DK804" t="s">
        <v>3</v>
      </c>
      <c r="DL804" t="s">
        <v>3</v>
      </c>
      <c r="DM804" t="s">
        <v>3</v>
      </c>
      <c r="DN804">
        <v>0</v>
      </c>
      <c r="DO804">
        <v>0</v>
      </c>
      <c r="DP804">
        <v>1</v>
      </c>
      <c r="DQ804">
        <v>1</v>
      </c>
      <c r="DU804">
        <v>1010</v>
      </c>
      <c r="DV804" t="s">
        <v>232</v>
      </c>
      <c r="DW804" t="s">
        <v>232</v>
      </c>
      <c r="DX804">
        <v>1000</v>
      </c>
      <c r="DZ804" t="s">
        <v>3</v>
      </c>
      <c r="EA804" t="s">
        <v>3</v>
      </c>
      <c r="EB804" t="s">
        <v>3</v>
      </c>
      <c r="EC804" t="s">
        <v>3</v>
      </c>
      <c r="EE804">
        <v>29085444</v>
      </c>
      <c r="EF804">
        <v>12</v>
      </c>
      <c r="EG804" t="s">
        <v>32</v>
      </c>
      <c r="EH804">
        <v>0</v>
      </c>
      <c r="EI804" t="s">
        <v>3</v>
      </c>
      <c r="EJ804">
        <v>2</v>
      </c>
      <c r="EK804">
        <v>500002</v>
      </c>
      <c r="EL804" t="s">
        <v>33</v>
      </c>
      <c r="EM804" t="s">
        <v>34</v>
      </c>
      <c r="EO804" t="s">
        <v>3</v>
      </c>
      <c r="EQ804">
        <v>0</v>
      </c>
      <c r="ER804">
        <v>1998.42</v>
      </c>
      <c r="ES804">
        <v>1998.42</v>
      </c>
      <c r="ET804">
        <v>0</v>
      </c>
      <c r="EU804">
        <v>0</v>
      </c>
      <c r="EV804">
        <v>0</v>
      </c>
      <c r="EW804">
        <v>0</v>
      </c>
      <c r="EX804">
        <v>0</v>
      </c>
      <c r="FQ804">
        <v>0</v>
      </c>
      <c r="FR804">
        <f t="shared" si="557"/>
        <v>0</v>
      </c>
      <c r="FS804">
        <v>0</v>
      </c>
      <c r="FX804">
        <v>0</v>
      </c>
      <c r="FY804">
        <v>0</v>
      </c>
      <c r="GA804" t="s">
        <v>3</v>
      </c>
      <c r="GD804">
        <v>1</v>
      </c>
      <c r="GF804">
        <v>-1152774928</v>
      </c>
      <c r="GG804">
        <v>2</v>
      </c>
      <c r="GH804">
        <v>1</v>
      </c>
      <c r="GI804">
        <v>2</v>
      </c>
      <c r="GJ804">
        <v>0</v>
      </c>
      <c r="GK804">
        <v>0</v>
      </c>
      <c r="GL804">
        <f t="shared" si="558"/>
        <v>0</v>
      </c>
      <c r="GM804">
        <f t="shared" si="559"/>
        <v>17.87</v>
      </c>
      <c r="GN804">
        <f t="shared" si="560"/>
        <v>0</v>
      </c>
      <c r="GO804">
        <f t="shared" si="561"/>
        <v>17.87</v>
      </c>
      <c r="GP804">
        <f t="shared" si="562"/>
        <v>0</v>
      </c>
      <c r="GR804">
        <v>0</v>
      </c>
      <c r="GS804">
        <v>3</v>
      </c>
      <c r="GT804">
        <v>0</v>
      </c>
      <c r="GU804" t="s">
        <v>3</v>
      </c>
      <c r="GV804">
        <f t="shared" si="563"/>
        <v>0</v>
      </c>
      <c r="GW804">
        <v>1</v>
      </c>
      <c r="GX804">
        <f t="shared" si="564"/>
        <v>0</v>
      </c>
      <c r="HA804">
        <v>0</v>
      </c>
      <c r="HB804">
        <v>0</v>
      </c>
      <c r="HC804">
        <f t="shared" si="565"/>
        <v>0</v>
      </c>
      <c r="HE804" t="s">
        <v>3</v>
      </c>
      <c r="HF804" t="s">
        <v>3</v>
      </c>
      <c r="IK804">
        <v>0</v>
      </c>
    </row>
    <row r="805" spans="1:245">
      <c r="A805">
        <v>18</v>
      </c>
      <c r="B805">
        <v>0</v>
      </c>
      <c r="C805">
        <v>815</v>
      </c>
      <c r="E805" t="s">
        <v>275</v>
      </c>
      <c r="F805" t="s">
        <v>235</v>
      </c>
      <c r="G805" t="s">
        <v>236</v>
      </c>
      <c r="H805" t="s">
        <v>237</v>
      </c>
      <c r="I805">
        <f>I803*J805</f>
        <v>2</v>
      </c>
      <c r="J805">
        <v>66.666666666666671</v>
      </c>
      <c r="O805">
        <f t="shared" si="531"/>
        <v>122.83</v>
      </c>
      <c r="P805">
        <f t="shared" si="532"/>
        <v>122.83</v>
      </c>
      <c r="Q805">
        <f t="shared" si="533"/>
        <v>0</v>
      </c>
      <c r="R805">
        <f t="shared" si="534"/>
        <v>0</v>
      </c>
      <c r="S805">
        <f t="shared" si="535"/>
        <v>0</v>
      </c>
      <c r="T805">
        <f t="shared" si="536"/>
        <v>0</v>
      </c>
      <c r="U805">
        <f t="shared" si="537"/>
        <v>0</v>
      </c>
      <c r="V805">
        <f t="shared" si="538"/>
        <v>0</v>
      </c>
      <c r="W805">
        <f t="shared" si="539"/>
        <v>0.14000000000000001</v>
      </c>
      <c r="X805">
        <f t="shared" si="540"/>
        <v>0</v>
      </c>
      <c r="Y805">
        <f t="shared" si="541"/>
        <v>0</v>
      </c>
      <c r="AA805">
        <v>36401907</v>
      </c>
      <c r="AB805">
        <f t="shared" si="542"/>
        <v>7.62</v>
      </c>
      <c r="AC805">
        <f t="shared" si="543"/>
        <v>7.62</v>
      </c>
      <c r="AD805">
        <f t="shared" si="568"/>
        <v>0</v>
      </c>
      <c r="AE805">
        <f t="shared" si="569"/>
        <v>0</v>
      </c>
      <c r="AF805">
        <f>ROUND((EV805),2)</f>
        <v>0</v>
      </c>
      <c r="AG805">
        <f t="shared" si="544"/>
        <v>0</v>
      </c>
      <c r="AH805">
        <f>(EW805)</f>
        <v>0</v>
      </c>
      <c r="AI805">
        <f t="shared" si="570"/>
        <v>0</v>
      </c>
      <c r="AJ805">
        <f t="shared" si="545"/>
        <v>7.0000000000000007E-2</v>
      </c>
      <c r="AK805">
        <v>7.62</v>
      </c>
      <c r="AL805">
        <v>7.62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7.0000000000000007E-2</v>
      </c>
      <c r="AT805">
        <v>0</v>
      </c>
      <c r="AU805">
        <v>0</v>
      </c>
      <c r="AV805">
        <v>1</v>
      </c>
      <c r="AW805">
        <v>1</v>
      </c>
      <c r="AZ805">
        <v>1</v>
      </c>
      <c r="BA805">
        <v>1</v>
      </c>
      <c r="BB805">
        <v>1</v>
      </c>
      <c r="BC805">
        <v>8.06</v>
      </c>
      <c r="BD805" t="s">
        <v>3</v>
      </c>
      <c r="BE805" t="s">
        <v>3</v>
      </c>
      <c r="BF805" t="s">
        <v>3</v>
      </c>
      <c r="BG805" t="s">
        <v>3</v>
      </c>
      <c r="BH805">
        <v>3</v>
      </c>
      <c r="BI805">
        <v>2</v>
      </c>
      <c r="BJ805" t="s">
        <v>238</v>
      </c>
      <c r="BM805">
        <v>500002</v>
      </c>
      <c r="BN805">
        <v>0</v>
      </c>
      <c r="BO805" t="s">
        <v>235</v>
      </c>
      <c r="BP805">
        <v>1</v>
      </c>
      <c r="BQ805">
        <v>12</v>
      </c>
      <c r="BR805">
        <v>0</v>
      </c>
      <c r="BS805">
        <v>1</v>
      </c>
      <c r="BT805">
        <v>1</v>
      </c>
      <c r="BU805">
        <v>1</v>
      </c>
      <c r="BV805">
        <v>1</v>
      </c>
      <c r="BW805">
        <v>1</v>
      </c>
      <c r="BX805">
        <v>1</v>
      </c>
      <c r="BY805" t="s">
        <v>3</v>
      </c>
      <c r="BZ805">
        <v>0</v>
      </c>
      <c r="CA805">
        <v>0</v>
      </c>
      <c r="CE805">
        <v>0</v>
      </c>
      <c r="CF805">
        <v>0</v>
      </c>
      <c r="CG805">
        <v>0</v>
      </c>
      <c r="CM805">
        <v>0</v>
      </c>
      <c r="CN805" t="s">
        <v>3</v>
      </c>
      <c r="CO805">
        <v>0</v>
      </c>
      <c r="CP805">
        <f t="shared" si="546"/>
        <v>122.83</v>
      </c>
      <c r="CQ805">
        <f t="shared" si="547"/>
        <v>61.417200000000001</v>
      </c>
      <c r="CR805">
        <f t="shared" si="548"/>
        <v>0</v>
      </c>
      <c r="CS805">
        <f t="shared" si="549"/>
        <v>0</v>
      </c>
      <c r="CT805">
        <f t="shared" si="550"/>
        <v>0</v>
      </c>
      <c r="CU805">
        <f t="shared" si="551"/>
        <v>0</v>
      </c>
      <c r="CV805">
        <f t="shared" si="552"/>
        <v>0</v>
      </c>
      <c r="CW805">
        <f t="shared" si="553"/>
        <v>0</v>
      </c>
      <c r="CX805">
        <f t="shared" si="554"/>
        <v>7.0000000000000007E-2</v>
      </c>
      <c r="CY805">
        <f t="shared" si="555"/>
        <v>0</v>
      </c>
      <c r="CZ805">
        <f t="shared" si="556"/>
        <v>0</v>
      </c>
      <c r="DC805" t="s">
        <v>3</v>
      </c>
      <c r="DD805" t="s">
        <v>3</v>
      </c>
      <c r="DE805" t="s">
        <v>3</v>
      </c>
      <c r="DF805" t="s">
        <v>3</v>
      </c>
      <c r="DG805" t="s">
        <v>3</v>
      </c>
      <c r="DH805" t="s">
        <v>3</v>
      </c>
      <c r="DI805" t="s">
        <v>3</v>
      </c>
      <c r="DJ805" t="s">
        <v>3</v>
      </c>
      <c r="DK805" t="s">
        <v>3</v>
      </c>
      <c r="DL805" t="s">
        <v>3</v>
      </c>
      <c r="DM805" t="s">
        <v>3</v>
      </c>
      <c r="DN805">
        <v>0</v>
      </c>
      <c r="DO805">
        <v>0</v>
      </c>
      <c r="DP805">
        <v>1</v>
      </c>
      <c r="DQ805">
        <v>1</v>
      </c>
      <c r="DU805">
        <v>1010</v>
      </c>
      <c r="DV805" t="s">
        <v>237</v>
      </c>
      <c r="DW805" t="s">
        <v>237</v>
      </c>
      <c r="DX805">
        <v>1</v>
      </c>
      <c r="DZ805" t="s">
        <v>3</v>
      </c>
      <c r="EA805" t="s">
        <v>3</v>
      </c>
      <c r="EB805" t="s">
        <v>3</v>
      </c>
      <c r="EC805" t="s">
        <v>3</v>
      </c>
      <c r="EE805">
        <v>29085444</v>
      </c>
      <c r="EF805">
        <v>12</v>
      </c>
      <c r="EG805" t="s">
        <v>32</v>
      </c>
      <c r="EH805">
        <v>0</v>
      </c>
      <c r="EI805" t="s">
        <v>3</v>
      </c>
      <c r="EJ805">
        <v>2</v>
      </c>
      <c r="EK805">
        <v>500002</v>
      </c>
      <c r="EL805" t="s">
        <v>33</v>
      </c>
      <c r="EM805" t="s">
        <v>34</v>
      </c>
      <c r="EO805" t="s">
        <v>3</v>
      </c>
      <c r="EQ805">
        <v>0</v>
      </c>
      <c r="ER805">
        <v>7.62</v>
      </c>
      <c r="ES805">
        <v>7.62</v>
      </c>
      <c r="ET805">
        <v>0</v>
      </c>
      <c r="EU805">
        <v>0</v>
      </c>
      <c r="EV805">
        <v>0</v>
      </c>
      <c r="EW805">
        <v>0</v>
      </c>
      <c r="EX805">
        <v>0</v>
      </c>
      <c r="FQ805">
        <v>0</v>
      </c>
      <c r="FR805">
        <f t="shared" si="557"/>
        <v>0</v>
      </c>
      <c r="FS805">
        <v>0</v>
      </c>
      <c r="FX805">
        <v>0</v>
      </c>
      <c r="FY805">
        <v>0</v>
      </c>
      <c r="GA805" t="s">
        <v>3</v>
      </c>
      <c r="GD805">
        <v>1</v>
      </c>
      <c r="GF805">
        <v>-652224790</v>
      </c>
      <c r="GG805">
        <v>2</v>
      </c>
      <c r="GH805">
        <v>1</v>
      </c>
      <c r="GI805">
        <v>2</v>
      </c>
      <c r="GJ805">
        <v>0</v>
      </c>
      <c r="GK805">
        <v>0</v>
      </c>
      <c r="GL805">
        <f t="shared" si="558"/>
        <v>0</v>
      </c>
      <c r="GM805">
        <f t="shared" si="559"/>
        <v>122.83</v>
      </c>
      <c r="GN805">
        <f t="shared" si="560"/>
        <v>0</v>
      </c>
      <c r="GO805">
        <f t="shared" si="561"/>
        <v>122.83</v>
      </c>
      <c r="GP805">
        <f t="shared" si="562"/>
        <v>0</v>
      </c>
      <c r="GR805">
        <v>0</v>
      </c>
      <c r="GS805">
        <v>3</v>
      </c>
      <c r="GT805">
        <v>0</v>
      </c>
      <c r="GU805" t="s">
        <v>3</v>
      </c>
      <c r="GV805">
        <f t="shared" si="563"/>
        <v>0</v>
      </c>
      <c r="GW805">
        <v>1</v>
      </c>
      <c r="GX805">
        <f t="shared" si="564"/>
        <v>0</v>
      </c>
      <c r="HA805">
        <v>0</v>
      </c>
      <c r="HB805">
        <v>0</v>
      </c>
      <c r="HC805">
        <f t="shared" si="565"/>
        <v>0</v>
      </c>
      <c r="HE805" t="s">
        <v>3</v>
      </c>
      <c r="HF805" t="s">
        <v>3</v>
      </c>
      <c r="IK805">
        <v>0</v>
      </c>
    </row>
    <row r="806" spans="1:245">
      <c r="A806">
        <v>18</v>
      </c>
      <c r="B806">
        <v>0</v>
      </c>
      <c r="C806">
        <v>816</v>
      </c>
      <c r="E806" t="s">
        <v>300</v>
      </c>
      <c r="F806" t="s">
        <v>301</v>
      </c>
      <c r="G806" t="s">
        <v>302</v>
      </c>
      <c r="H806" t="s">
        <v>237</v>
      </c>
      <c r="I806">
        <f>I803*J806</f>
        <v>1</v>
      </c>
      <c r="J806">
        <v>33.333333333333336</v>
      </c>
      <c r="O806">
        <f t="shared" si="531"/>
        <v>77.94</v>
      </c>
      <c r="P806">
        <f t="shared" si="532"/>
        <v>77.94</v>
      </c>
      <c r="Q806">
        <f t="shared" si="533"/>
        <v>0</v>
      </c>
      <c r="R806">
        <f t="shared" si="534"/>
        <v>0</v>
      </c>
      <c r="S806">
        <f t="shared" si="535"/>
        <v>0</v>
      </c>
      <c r="T806">
        <f t="shared" si="536"/>
        <v>0</v>
      </c>
      <c r="U806">
        <f t="shared" si="537"/>
        <v>0</v>
      </c>
      <c r="V806">
        <f t="shared" si="538"/>
        <v>0</v>
      </c>
      <c r="W806">
        <f t="shared" si="539"/>
        <v>0.09</v>
      </c>
      <c r="X806">
        <f t="shared" si="540"/>
        <v>0</v>
      </c>
      <c r="Y806">
        <f t="shared" si="541"/>
        <v>0</v>
      </c>
      <c r="AA806">
        <v>36401907</v>
      </c>
      <c r="AB806">
        <f t="shared" si="542"/>
        <v>9.01</v>
      </c>
      <c r="AC806">
        <f t="shared" si="543"/>
        <v>9.01</v>
      </c>
      <c r="AD806">
        <f t="shared" si="568"/>
        <v>0</v>
      </c>
      <c r="AE806">
        <f t="shared" si="569"/>
        <v>0</v>
      </c>
      <c r="AF806">
        <f>ROUND((EV806),2)</f>
        <v>0</v>
      </c>
      <c r="AG806">
        <f t="shared" si="544"/>
        <v>0</v>
      </c>
      <c r="AH806">
        <f>(EW806)</f>
        <v>0</v>
      </c>
      <c r="AI806">
        <f t="shared" si="570"/>
        <v>0</v>
      </c>
      <c r="AJ806">
        <f t="shared" si="545"/>
        <v>0.09</v>
      </c>
      <c r="AK806">
        <v>9.01</v>
      </c>
      <c r="AL806">
        <v>9.01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0.09</v>
      </c>
      <c r="AT806">
        <v>0</v>
      </c>
      <c r="AU806">
        <v>0</v>
      </c>
      <c r="AV806">
        <v>1</v>
      </c>
      <c r="AW806">
        <v>1</v>
      </c>
      <c r="AZ806">
        <v>1</v>
      </c>
      <c r="BA806">
        <v>1</v>
      </c>
      <c r="BB806">
        <v>1</v>
      </c>
      <c r="BC806">
        <v>8.65</v>
      </c>
      <c r="BD806" t="s">
        <v>3</v>
      </c>
      <c r="BE806" t="s">
        <v>3</v>
      </c>
      <c r="BF806" t="s">
        <v>3</v>
      </c>
      <c r="BG806" t="s">
        <v>3</v>
      </c>
      <c r="BH806">
        <v>3</v>
      </c>
      <c r="BI806">
        <v>2</v>
      </c>
      <c r="BJ806" t="s">
        <v>303</v>
      </c>
      <c r="BM806">
        <v>500002</v>
      </c>
      <c r="BN806">
        <v>0</v>
      </c>
      <c r="BO806" t="s">
        <v>301</v>
      </c>
      <c r="BP806">
        <v>1</v>
      </c>
      <c r="BQ806">
        <v>12</v>
      </c>
      <c r="BR806">
        <v>0</v>
      </c>
      <c r="BS806">
        <v>1</v>
      </c>
      <c r="BT806">
        <v>1</v>
      </c>
      <c r="BU806">
        <v>1</v>
      </c>
      <c r="BV806">
        <v>1</v>
      </c>
      <c r="BW806">
        <v>1</v>
      </c>
      <c r="BX806">
        <v>1</v>
      </c>
      <c r="BY806" t="s">
        <v>3</v>
      </c>
      <c r="BZ806">
        <v>0</v>
      </c>
      <c r="CA806">
        <v>0</v>
      </c>
      <c r="CE806">
        <v>0</v>
      </c>
      <c r="CF806">
        <v>0</v>
      </c>
      <c r="CG806">
        <v>0</v>
      </c>
      <c r="CM806">
        <v>0</v>
      </c>
      <c r="CN806" t="s">
        <v>3</v>
      </c>
      <c r="CO806">
        <v>0</v>
      </c>
      <c r="CP806">
        <f t="shared" si="546"/>
        <v>77.94</v>
      </c>
      <c r="CQ806">
        <f t="shared" si="547"/>
        <v>77.936499999999995</v>
      </c>
      <c r="CR806">
        <f t="shared" si="548"/>
        <v>0</v>
      </c>
      <c r="CS806">
        <f t="shared" si="549"/>
        <v>0</v>
      </c>
      <c r="CT806">
        <f t="shared" si="550"/>
        <v>0</v>
      </c>
      <c r="CU806">
        <f t="shared" si="551"/>
        <v>0</v>
      </c>
      <c r="CV806">
        <f t="shared" si="552"/>
        <v>0</v>
      </c>
      <c r="CW806">
        <f t="shared" si="553"/>
        <v>0</v>
      </c>
      <c r="CX806">
        <f t="shared" si="554"/>
        <v>0.09</v>
      </c>
      <c r="CY806">
        <f t="shared" si="555"/>
        <v>0</v>
      </c>
      <c r="CZ806">
        <f t="shared" si="556"/>
        <v>0</v>
      </c>
      <c r="DC806" t="s">
        <v>3</v>
      </c>
      <c r="DD806" t="s">
        <v>3</v>
      </c>
      <c r="DE806" t="s">
        <v>3</v>
      </c>
      <c r="DF806" t="s">
        <v>3</v>
      </c>
      <c r="DG806" t="s">
        <v>3</v>
      </c>
      <c r="DH806" t="s">
        <v>3</v>
      </c>
      <c r="DI806" t="s">
        <v>3</v>
      </c>
      <c r="DJ806" t="s">
        <v>3</v>
      </c>
      <c r="DK806" t="s">
        <v>3</v>
      </c>
      <c r="DL806" t="s">
        <v>3</v>
      </c>
      <c r="DM806" t="s">
        <v>3</v>
      </c>
      <c r="DN806">
        <v>0</v>
      </c>
      <c r="DO806">
        <v>0</v>
      </c>
      <c r="DP806">
        <v>1</v>
      </c>
      <c r="DQ806">
        <v>1</v>
      </c>
      <c r="DU806">
        <v>1010</v>
      </c>
      <c r="DV806" t="s">
        <v>237</v>
      </c>
      <c r="DW806" t="s">
        <v>237</v>
      </c>
      <c r="DX806">
        <v>1</v>
      </c>
      <c r="DZ806" t="s">
        <v>3</v>
      </c>
      <c r="EA806" t="s">
        <v>3</v>
      </c>
      <c r="EB806" t="s">
        <v>3</v>
      </c>
      <c r="EC806" t="s">
        <v>3</v>
      </c>
      <c r="EE806">
        <v>29085444</v>
      </c>
      <c r="EF806">
        <v>12</v>
      </c>
      <c r="EG806" t="s">
        <v>32</v>
      </c>
      <c r="EH806">
        <v>0</v>
      </c>
      <c r="EI806" t="s">
        <v>3</v>
      </c>
      <c r="EJ806">
        <v>2</v>
      </c>
      <c r="EK806">
        <v>500002</v>
      </c>
      <c r="EL806" t="s">
        <v>33</v>
      </c>
      <c r="EM806" t="s">
        <v>34</v>
      </c>
      <c r="EO806" t="s">
        <v>3</v>
      </c>
      <c r="EQ806">
        <v>0</v>
      </c>
      <c r="ER806">
        <v>9.01</v>
      </c>
      <c r="ES806">
        <v>9.01</v>
      </c>
      <c r="ET806">
        <v>0</v>
      </c>
      <c r="EU806">
        <v>0</v>
      </c>
      <c r="EV806">
        <v>0</v>
      </c>
      <c r="EW806">
        <v>0</v>
      </c>
      <c r="EX806">
        <v>0</v>
      </c>
      <c r="FQ806">
        <v>0</v>
      </c>
      <c r="FR806">
        <f t="shared" si="557"/>
        <v>0</v>
      </c>
      <c r="FS806">
        <v>0</v>
      </c>
      <c r="FX806">
        <v>0</v>
      </c>
      <c r="FY806">
        <v>0</v>
      </c>
      <c r="GA806" t="s">
        <v>3</v>
      </c>
      <c r="GD806">
        <v>1</v>
      </c>
      <c r="GF806">
        <v>-1484870884</v>
      </c>
      <c r="GG806">
        <v>2</v>
      </c>
      <c r="GH806">
        <v>1</v>
      </c>
      <c r="GI806">
        <v>2</v>
      </c>
      <c r="GJ806">
        <v>0</v>
      </c>
      <c r="GK806">
        <v>0</v>
      </c>
      <c r="GL806">
        <f t="shared" si="558"/>
        <v>0</v>
      </c>
      <c r="GM806">
        <f t="shared" si="559"/>
        <v>77.94</v>
      </c>
      <c r="GN806">
        <f t="shared" si="560"/>
        <v>0</v>
      </c>
      <c r="GO806">
        <f t="shared" si="561"/>
        <v>77.94</v>
      </c>
      <c r="GP806">
        <f t="shared" si="562"/>
        <v>0</v>
      </c>
      <c r="GR806">
        <v>0</v>
      </c>
      <c r="GS806">
        <v>3</v>
      </c>
      <c r="GT806">
        <v>0</v>
      </c>
      <c r="GU806" t="s">
        <v>3</v>
      </c>
      <c r="GV806">
        <f t="shared" si="563"/>
        <v>0</v>
      </c>
      <c r="GW806">
        <v>1</v>
      </c>
      <c r="GX806">
        <f t="shared" si="564"/>
        <v>0</v>
      </c>
      <c r="HA806">
        <v>0</v>
      </c>
      <c r="HB806">
        <v>0</v>
      </c>
      <c r="HC806">
        <f t="shared" si="565"/>
        <v>0</v>
      </c>
      <c r="HE806" t="s">
        <v>3</v>
      </c>
      <c r="HF806" t="s">
        <v>3</v>
      </c>
      <c r="IK806">
        <v>0</v>
      </c>
    </row>
    <row r="807" spans="1:245">
      <c r="A807">
        <v>17</v>
      </c>
      <c r="B807">
        <v>0</v>
      </c>
      <c r="C807">
        <f>ROW(SmtRes!A828)</f>
        <v>828</v>
      </c>
      <c r="D807">
        <f>ROW(EtalonRes!A798)</f>
        <v>798</v>
      </c>
      <c r="E807" t="s">
        <v>222</v>
      </c>
      <c r="F807" t="s">
        <v>240</v>
      </c>
      <c r="G807" t="s">
        <v>241</v>
      </c>
      <c r="H807" t="s">
        <v>58</v>
      </c>
      <c r="I807">
        <f>ROUND(1/100,9)</f>
        <v>0.01</v>
      </c>
      <c r="J807">
        <v>0</v>
      </c>
      <c r="O807">
        <f t="shared" si="531"/>
        <v>102.85</v>
      </c>
      <c r="P807">
        <f t="shared" si="532"/>
        <v>2.59</v>
      </c>
      <c r="Q807">
        <f t="shared" si="533"/>
        <v>0.52</v>
      </c>
      <c r="R807">
        <f t="shared" si="534"/>
        <v>0.14000000000000001</v>
      </c>
      <c r="S807">
        <f t="shared" si="535"/>
        <v>99.74</v>
      </c>
      <c r="T807">
        <f t="shared" si="536"/>
        <v>0</v>
      </c>
      <c r="U807">
        <f t="shared" si="537"/>
        <v>0.30175999999999997</v>
      </c>
      <c r="V807">
        <f t="shared" si="538"/>
        <v>2.9999999999999997E-4</v>
      </c>
      <c r="W807">
        <f t="shared" si="539"/>
        <v>0</v>
      </c>
      <c r="X807">
        <f t="shared" si="540"/>
        <v>80.900000000000006</v>
      </c>
      <c r="Y807">
        <f t="shared" si="541"/>
        <v>51.94</v>
      </c>
      <c r="AA807">
        <v>36401907</v>
      </c>
      <c r="AB807">
        <f t="shared" si="542"/>
        <v>341.2</v>
      </c>
      <c r="AC807">
        <f t="shared" si="543"/>
        <v>36.07</v>
      </c>
      <c r="AD807">
        <f t="shared" si="568"/>
        <v>5.78</v>
      </c>
      <c r="AE807">
        <f t="shared" si="569"/>
        <v>0.41</v>
      </c>
      <c r="AF807">
        <f>ROUND(((EV807*1.15)),2)</f>
        <v>299.35000000000002</v>
      </c>
      <c r="AG807">
        <f t="shared" si="544"/>
        <v>0</v>
      </c>
      <c r="AH807">
        <f>((EW807*1.15))</f>
        <v>30.175999999999995</v>
      </c>
      <c r="AI807">
        <f t="shared" si="570"/>
        <v>0.03</v>
      </c>
      <c r="AJ807">
        <f t="shared" si="545"/>
        <v>0</v>
      </c>
      <c r="AK807">
        <v>302.14999999999998</v>
      </c>
      <c r="AL807">
        <v>36.07</v>
      </c>
      <c r="AM807">
        <v>5.78</v>
      </c>
      <c r="AN807">
        <v>0.41</v>
      </c>
      <c r="AO807">
        <v>260.3</v>
      </c>
      <c r="AP807">
        <v>0</v>
      </c>
      <c r="AQ807">
        <v>26.24</v>
      </c>
      <c r="AR807">
        <v>0.03</v>
      </c>
      <c r="AS807">
        <v>0</v>
      </c>
      <c r="AT807">
        <v>81</v>
      </c>
      <c r="AU807">
        <v>52</v>
      </c>
      <c r="AV807">
        <v>1</v>
      </c>
      <c r="AW807">
        <v>1</v>
      </c>
      <c r="AZ807">
        <v>1</v>
      </c>
      <c r="BA807">
        <v>33.32</v>
      </c>
      <c r="BB807">
        <v>9.01</v>
      </c>
      <c r="BC807">
        <v>7.19</v>
      </c>
      <c r="BD807" t="s">
        <v>3</v>
      </c>
      <c r="BE807" t="s">
        <v>3</v>
      </c>
      <c r="BF807" t="s">
        <v>3</v>
      </c>
      <c r="BG807" t="s">
        <v>3</v>
      </c>
      <c r="BH807">
        <v>0</v>
      </c>
      <c r="BI807">
        <v>2</v>
      </c>
      <c r="BJ807" t="s">
        <v>242</v>
      </c>
      <c r="BM807">
        <v>108001</v>
      </c>
      <c r="BN807">
        <v>0</v>
      </c>
      <c r="BO807" t="s">
        <v>240</v>
      </c>
      <c r="BP807">
        <v>1</v>
      </c>
      <c r="BQ807">
        <v>3</v>
      </c>
      <c r="BR807">
        <v>0</v>
      </c>
      <c r="BS807">
        <v>33.32</v>
      </c>
      <c r="BT807">
        <v>1</v>
      </c>
      <c r="BU807">
        <v>1</v>
      </c>
      <c r="BV807">
        <v>1</v>
      </c>
      <c r="BW807">
        <v>1</v>
      </c>
      <c r="BX807">
        <v>1</v>
      </c>
      <c r="BY807" t="s">
        <v>3</v>
      </c>
      <c r="BZ807">
        <v>95</v>
      </c>
      <c r="CA807">
        <v>65</v>
      </c>
      <c r="CE807">
        <v>0</v>
      </c>
      <c r="CF807">
        <v>0</v>
      </c>
      <c r="CG807">
        <v>0</v>
      </c>
      <c r="CM807">
        <v>0</v>
      </c>
      <c r="CN807" t="s">
        <v>905</v>
      </c>
      <c r="CO807">
        <v>0</v>
      </c>
      <c r="CP807">
        <f t="shared" si="546"/>
        <v>102.85</v>
      </c>
      <c r="CQ807">
        <f t="shared" si="547"/>
        <v>259.3433</v>
      </c>
      <c r="CR807">
        <f t="shared" si="548"/>
        <v>52.077800000000003</v>
      </c>
      <c r="CS807">
        <f t="shared" si="549"/>
        <v>13.661199999999999</v>
      </c>
      <c r="CT807">
        <f t="shared" si="550"/>
        <v>9974.3420000000006</v>
      </c>
      <c r="CU807">
        <f t="shared" si="551"/>
        <v>0</v>
      </c>
      <c r="CV807">
        <f t="shared" si="552"/>
        <v>30.175999999999995</v>
      </c>
      <c r="CW807">
        <f t="shared" si="553"/>
        <v>0.03</v>
      </c>
      <c r="CX807">
        <f t="shared" si="554"/>
        <v>0</v>
      </c>
      <c r="CY807">
        <f t="shared" si="555"/>
        <v>80.902799999999999</v>
      </c>
      <c r="CZ807">
        <f t="shared" si="556"/>
        <v>51.937600000000003</v>
      </c>
      <c r="DC807" t="s">
        <v>3</v>
      </c>
      <c r="DD807" t="s">
        <v>3</v>
      </c>
      <c r="DE807" t="s">
        <v>3</v>
      </c>
      <c r="DF807" t="s">
        <v>3</v>
      </c>
      <c r="DG807" t="s">
        <v>134</v>
      </c>
      <c r="DH807" t="s">
        <v>3</v>
      </c>
      <c r="DI807" t="s">
        <v>134</v>
      </c>
      <c r="DJ807" t="s">
        <v>3</v>
      </c>
      <c r="DK807" t="s">
        <v>3</v>
      </c>
      <c r="DL807" t="s">
        <v>3</v>
      </c>
      <c r="DM807" t="s">
        <v>3</v>
      </c>
      <c r="DN807">
        <v>0</v>
      </c>
      <c r="DO807">
        <v>0</v>
      </c>
      <c r="DP807">
        <v>1</v>
      </c>
      <c r="DQ807">
        <v>1</v>
      </c>
      <c r="DU807">
        <v>1010</v>
      </c>
      <c r="DV807" t="s">
        <v>58</v>
      </c>
      <c r="DW807" t="s">
        <v>58</v>
      </c>
      <c r="DX807">
        <v>100</v>
      </c>
      <c r="DZ807" t="s">
        <v>3</v>
      </c>
      <c r="EA807" t="s">
        <v>3</v>
      </c>
      <c r="EB807" t="s">
        <v>3</v>
      </c>
      <c r="EC807" t="s">
        <v>3</v>
      </c>
      <c r="EE807">
        <v>29085386</v>
      </c>
      <c r="EF807">
        <v>3</v>
      </c>
      <c r="EG807" t="s">
        <v>226</v>
      </c>
      <c r="EH807">
        <v>0</v>
      </c>
      <c r="EI807" t="s">
        <v>3</v>
      </c>
      <c r="EJ807">
        <v>2</v>
      </c>
      <c r="EK807">
        <v>108001</v>
      </c>
      <c r="EL807" t="s">
        <v>227</v>
      </c>
      <c r="EM807" t="s">
        <v>228</v>
      </c>
      <c r="EO807" t="s">
        <v>299</v>
      </c>
      <c r="EQ807">
        <v>0</v>
      </c>
      <c r="ER807">
        <v>302.14999999999998</v>
      </c>
      <c r="ES807">
        <v>36.07</v>
      </c>
      <c r="ET807">
        <v>5.78</v>
      </c>
      <c r="EU807">
        <v>0.41</v>
      </c>
      <c r="EV807">
        <v>260.3</v>
      </c>
      <c r="EW807">
        <v>26.24</v>
      </c>
      <c r="EX807">
        <v>0.03</v>
      </c>
      <c r="EY807">
        <v>0</v>
      </c>
      <c r="FQ807">
        <v>0</v>
      </c>
      <c r="FR807">
        <f t="shared" si="557"/>
        <v>0</v>
      </c>
      <c r="FS807">
        <v>0</v>
      </c>
      <c r="FV807" t="s">
        <v>25</v>
      </c>
      <c r="FW807" t="s">
        <v>26</v>
      </c>
      <c r="FX807">
        <v>95</v>
      </c>
      <c r="FY807">
        <v>65</v>
      </c>
      <c r="GA807" t="s">
        <v>3</v>
      </c>
      <c r="GD807">
        <v>1</v>
      </c>
      <c r="GF807">
        <v>1949515482</v>
      </c>
      <c r="GG807">
        <v>2</v>
      </c>
      <c r="GH807">
        <v>1</v>
      </c>
      <c r="GI807">
        <v>2</v>
      </c>
      <c r="GJ807">
        <v>0</v>
      </c>
      <c r="GK807">
        <v>0</v>
      </c>
      <c r="GL807">
        <f t="shared" si="558"/>
        <v>0</v>
      </c>
      <c r="GM807">
        <f t="shared" si="559"/>
        <v>235.69</v>
      </c>
      <c r="GN807">
        <f t="shared" si="560"/>
        <v>0</v>
      </c>
      <c r="GO807">
        <f t="shared" si="561"/>
        <v>235.69</v>
      </c>
      <c r="GP807">
        <f t="shared" si="562"/>
        <v>0</v>
      </c>
      <c r="GR807">
        <v>0</v>
      </c>
      <c r="GS807">
        <v>3</v>
      </c>
      <c r="GT807">
        <v>0</v>
      </c>
      <c r="GU807" t="s">
        <v>3</v>
      </c>
      <c r="GV807">
        <f t="shared" si="563"/>
        <v>0</v>
      </c>
      <c r="GW807">
        <v>1</v>
      </c>
      <c r="GX807">
        <f t="shared" si="564"/>
        <v>0</v>
      </c>
      <c r="HA807">
        <v>0</v>
      </c>
      <c r="HB807">
        <v>0</v>
      </c>
      <c r="HC807">
        <f t="shared" si="565"/>
        <v>0</v>
      </c>
      <c r="HE807" t="s">
        <v>3</v>
      </c>
      <c r="HF807" t="s">
        <v>3</v>
      </c>
      <c r="IK807">
        <v>0</v>
      </c>
    </row>
    <row r="808" spans="1:245">
      <c r="A808">
        <v>18</v>
      </c>
      <c r="B808">
        <v>0</v>
      </c>
      <c r="C808">
        <v>825</v>
      </c>
      <c r="E808" t="s">
        <v>229</v>
      </c>
      <c r="F808" t="s">
        <v>230</v>
      </c>
      <c r="G808" t="s">
        <v>231</v>
      </c>
      <c r="H808" t="s">
        <v>232</v>
      </c>
      <c r="I808">
        <f>I807*J808</f>
        <v>1E-3</v>
      </c>
      <c r="J808">
        <v>0.1</v>
      </c>
      <c r="O808">
        <f t="shared" si="531"/>
        <v>5.96</v>
      </c>
      <c r="P808">
        <f t="shared" si="532"/>
        <v>5.96</v>
      </c>
      <c r="Q808">
        <f t="shared" si="533"/>
        <v>0</v>
      </c>
      <c r="R808">
        <f t="shared" si="534"/>
        <v>0</v>
      </c>
      <c r="S808">
        <f t="shared" si="535"/>
        <v>0</v>
      </c>
      <c r="T808">
        <f t="shared" si="536"/>
        <v>0</v>
      </c>
      <c r="U808">
        <f t="shared" si="537"/>
        <v>0</v>
      </c>
      <c r="V808">
        <f t="shared" si="538"/>
        <v>0</v>
      </c>
      <c r="W808">
        <f t="shared" si="539"/>
        <v>0.02</v>
      </c>
      <c r="X808">
        <f t="shared" si="540"/>
        <v>0</v>
      </c>
      <c r="Y808">
        <f t="shared" si="541"/>
        <v>0</v>
      </c>
      <c r="AA808">
        <v>36401907</v>
      </c>
      <c r="AB808">
        <f t="shared" si="542"/>
        <v>1998.42</v>
      </c>
      <c r="AC808">
        <f t="shared" si="543"/>
        <v>1998.42</v>
      </c>
      <c r="AD808">
        <f t="shared" si="568"/>
        <v>0</v>
      </c>
      <c r="AE808">
        <f t="shared" si="569"/>
        <v>0</v>
      </c>
      <c r="AF808">
        <f>ROUND((EV808),2)</f>
        <v>0</v>
      </c>
      <c r="AG808">
        <f t="shared" si="544"/>
        <v>0</v>
      </c>
      <c r="AH808">
        <f>(EW808)</f>
        <v>0</v>
      </c>
      <c r="AI808">
        <f t="shared" si="570"/>
        <v>0</v>
      </c>
      <c r="AJ808">
        <f t="shared" si="545"/>
        <v>19.399999999999999</v>
      </c>
      <c r="AK808">
        <v>1998.42</v>
      </c>
      <c r="AL808">
        <v>1998.42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19.399999999999999</v>
      </c>
      <c r="AT808">
        <v>0</v>
      </c>
      <c r="AU808">
        <v>0</v>
      </c>
      <c r="AV808">
        <v>1</v>
      </c>
      <c r="AW808">
        <v>1</v>
      </c>
      <c r="AZ808">
        <v>1</v>
      </c>
      <c r="BA808">
        <v>1</v>
      </c>
      <c r="BB808">
        <v>1</v>
      </c>
      <c r="BC808">
        <v>2.98</v>
      </c>
      <c r="BD808" t="s">
        <v>3</v>
      </c>
      <c r="BE808" t="s">
        <v>3</v>
      </c>
      <c r="BF808" t="s">
        <v>3</v>
      </c>
      <c r="BG808" t="s">
        <v>3</v>
      </c>
      <c r="BH808">
        <v>3</v>
      </c>
      <c r="BI808">
        <v>2</v>
      </c>
      <c r="BJ808" t="s">
        <v>233</v>
      </c>
      <c r="BM808">
        <v>500002</v>
      </c>
      <c r="BN808">
        <v>0</v>
      </c>
      <c r="BO808" t="s">
        <v>230</v>
      </c>
      <c r="BP808">
        <v>1</v>
      </c>
      <c r="BQ808">
        <v>12</v>
      </c>
      <c r="BR808">
        <v>0</v>
      </c>
      <c r="BS808">
        <v>1</v>
      </c>
      <c r="BT808">
        <v>1</v>
      </c>
      <c r="BU808">
        <v>1</v>
      </c>
      <c r="BV808">
        <v>1</v>
      </c>
      <c r="BW808">
        <v>1</v>
      </c>
      <c r="BX808">
        <v>1</v>
      </c>
      <c r="BY808" t="s">
        <v>3</v>
      </c>
      <c r="BZ808">
        <v>0</v>
      </c>
      <c r="CA808">
        <v>0</v>
      </c>
      <c r="CE808">
        <v>0</v>
      </c>
      <c r="CF808">
        <v>0</v>
      </c>
      <c r="CG808">
        <v>0</v>
      </c>
      <c r="CM808">
        <v>0</v>
      </c>
      <c r="CN808" t="s">
        <v>3</v>
      </c>
      <c r="CO808">
        <v>0</v>
      </c>
      <c r="CP808">
        <f t="shared" si="546"/>
        <v>5.96</v>
      </c>
      <c r="CQ808">
        <f t="shared" si="547"/>
        <v>5955.2916000000005</v>
      </c>
      <c r="CR808">
        <f t="shared" si="548"/>
        <v>0</v>
      </c>
      <c r="CS808">
        <f t="shared" si="549"/>
        <v>0</v>
      </c>
      <c r="CT808">
        <f t="shared" si="550"/>
        <v>0</v>
      </c>
      <c r="CU808">
        <f t="shared" si="551"/>
        <v>0</v>
      </c>
      <c r="CV808">
        <f t="shared" si="552"/>
        <v>0</v>
      </c>
      <c r="CW808">
        <f t="shared" si="553"/>
        <v>0</v>
      </c>
      <c r="CX808">
        <f t="shared" si="554"/>
        <v>19.399999999999999</v>
      </c>
      <c r="CY808">
        <f t="shared" si="555"/>
        <v>0</v>
      </c>
      <c r="CZ808">
        <f t="shared" si="556"/>
        <v>0</v>
      </c>
      <c r="DC808" t="s">
        <v>3</v>
      </c>
      <c r="DD808" t="s">
        <v>3</v>
      </c>
      <c r="DE808" t="s">
        <v>3</v>
      </c>
      <c r="DF808" t="s">
        <v>3</v>
      </c>
      <c r="DG808" t="s">
        <v>3</v>
      </c>
      <c r="DH808" t="s">
        <v>3</v>
      </c>
      <c r="DI808" t="s">
        <v>3</v>
      </c>
      <c r="DJ808" t="s">
        <v>3</v>
      </c>
      <c r="DK808" t="s">
        <v>3</v>
      </c>
      <c r="DL808" t="s">
        <v>3</v>
      </c>
      <c r="DM808" t="s">
        <v>3</v>
      </c>
      <c r="DN808">
        <v>0</v>
      </c>
      <c r="DO808">
        <v>0</v>
      </c>
      <c r="DP808">
        <v>1</v>
      </c>
      <c r="DQ808">
        <v>1</v>
      </c>
      <c r="DU808">
        <v>1010</v>
      </c>
      <c r="DV808" t="s">
        <v>232</v>
      </c>
      <c r="DW808" t="s">
        <v>232</v>
      </c>
      <c r="DX808">
        <v>1000</v>
      </c>
      <c r="DZ808" t="s">
        <v>3</v>
      </c>
      <c r="EA808" t="s">
        <v>3</v>
      </c>
      <c r="EB808" t="s">
        <v>3</v>
      </c>
      <c r="EC808" t="s">
        <v>3</v>
      </c>
      <c r="EE808">
        <v>29085444</v>
      </c>
      <c r="EF808">
        <v>12</v>
      </c>
      <c r="EG808" t="s">
        <v>32</v>
      </c>
      <c r="EH808">
        <v>0</v>
      </c>
      <c r="EI808" t="s">
        <v>3</v>
      </c>
      <c r="EJ808">
        <v>2</v>
      </c>
      <c r="EK808">
        <v>500002</v>
      </c>
      <c r="EL808" t="s">
        <v>33</v>
      </c>
      <c r="EM808" t="s">
        <v>34</v>
      </c>
      <c r="EO808" t="s">
        <v>3</v>
      </c>
      <c r="EQ808">
        <v>0</v>
      </c>
      <c r="ER808">
        <v>1998.42</v>
      </c>
      <c r="ES808">
        <v>1998.42</v>
      </c>
      <c r="ET808">
        <v>0</v>
      </c>
      <c r="EU808">
        <v>0</v>
      </c>
      <c r="EV808">
        <v>0</v>
      </c>
      <c r="EW808">
        <v>0</v>
      </c>
      <c r="EX808">
        <v>0</v>
      </c>
      <c r="FQ808">
        <v>0</v>
      </c>
      <c r="FR808">
        <f t="shared" si="557"/>
        <v>0</v>
      </c>
      <c r="FS808">
        <v>0</v>
      </c>
      <c r="FX808">
        <v>0</v>
      </c>
      <c r="FY808">
        <v>0</v>
      </c>
      <c r="GA808" t="s">
        <v>3</v>
      </c>
      <c r="GD808">
        <v>1</v>
      </c>
      <c r="GF808">
        <v>-1152774928</v>
      </c>
      <c r="GG808">
        <v>2</v>
      </c>
      <c r="GH808">
        <v>1</v>
      </c>
      <c r="GI808">
        <v>2</v>
      </c>
      <c r="GJ808">
        <v>0</v>
      </c>
      <c r="GK808">
        <v>0</v>
      </c>
      <c r="GL808">
        <f t="shared" si="558"/>
        <v>0</v>
      </c>
      <c r="GM808">
        <f t="shared" si="559"/>
        <v>5.96</v>
      </c>
      <c r="GN808">
        <f t="shared" si="560"/>
        <v>0</v>
      </c>
      <c r="GO808">
        <f t="shared" si="561"/>
        <v>5.96</v>
      </c>
      <c r="GP808">
        <f t="shared" si="562"/>
        <v>0</v>
      </c>
      <c r="GR808">
        <v>0</v>
      </c>
      <c r="GS808">
        <v>3</v>
      </c>
      <c r="GT808">
        <v>0</v>
      </c>
      <c r="GU808" t="s">
        <v>3</v>
      </c>
      <c r="GV808">
        <f t="shared" si="563"/>
        <v>0</v>
      </c>
      <c r="GW808">
        <v>1</v>
      </c>
      <c r="GX808">
        <f t="shared" si="564"/>
        <v>0</v>
      </c>
      <c r="HA808">
        <v>0</v>
      </c>
      <c r="HB808">
        <v>0</v>
      </c>
      <c r="HC808">
        <f t="shared" si="565"/>
        <v>0</v>
      </c>
      <c r="HE808" t="s">
        <v>3</v>
      </c>
      <c r="HF808" t="s">
        <v>3</v>
      </c>
      <c r="IK808">
        <v>0</v>
      </c>
    </row>
    <row r="809" spans="1:245">
      <c r="A809">
        <v>18</v>
      </c>
      <c r="B809">
        <v>0</v>
      </c>
      <c r="C809">
        <v>827</v>
      </c>
      <c r="E809" t="s">
        <v>234</v>
      </c>
      <c r="F809" t="s">
        <v>245</v>
      </c>
      <c r="G809" t="s">
        <v>246</v>
      </c>
      <c r="H809" t="s">
        <v>237</v>
      </c>
      <c r="I809">
        <f>I807*J809</f>
        <v>1</v>
      </c>
      <c r="J809">
        <v>100</v>
      </c>
      <c r="O809">
        <f t="shared" si="531"/>
        <v>76.47</v>
      </c>
      <c r="P809">
        <f t="shared" si="532"/>
        <v>76.47</v>
      </c>
      <c r="Q809">
        <f t="shared" si="533"/>
        <v>0</v>
      </c>
      <c r="R809">
        <f t="shared" si="534"/>
        <v>0</v>
      </c>
      <c r="S809">
        <f t="shared" si="535"/>
        <v>0</v>
      </c>
      <c r="T809">
        <f t="shared" si="536"/>
        <v>0</v>
      </c>
      <c r="U809">
        <f t="shared" si="537"/>
        <v>0</v>
      </c>
      <c r="V809">
        <f t="shared" si="538"/>
        <v>0</v>
      </c>
      <c r="W809">
        <f t="shared" si="539"/>
        <v>0.09</v>
      </c>
      <c r="X809">
        <f t="shared" si="540"/>
        <v>0</v>
      </c>
      <c r="Y809">
        <f t="shared" si="541"/>
        <v>0</v>
      </c>
      <c r="AA809">
        <v>36401907</v>
      </c>
      <c r="AB809">
        <f t="shared" si="542"/>
        <v>8.81</v>
      </c>
      <c r="AC809">
        <f t="shared" si="543"/>
        <v>8.81</v>
      </c>
      <c r="AD809">
        <f t="shared" si="568"/>
        <v>0</v>
      </c>
      <c r="AE809">
        <f t="shared" si="569"/>
        <v>0</v>
      </c>
      <c r="AF809">
        <f>ROUND((EV809),2)</f>
        <v>0</v>
      </c>
      <c r="AG809">
        <f t="shared" si="544"/>
        <v>0</v>
      </c>
      <c r="AH809">
        <f>(EW809)</f>
        <v>0</v>
      </c>
      <c r="AI809">
        <f t="shared" si="570"/>
        <v>0</v>
      </c>
      <c r="AJ809">
        <f t="shared" si="545"/>
        <v>0.09</v>
      </c>
      <c r="AK809">
        <v>8.81</v>
      </c>
      <c r="AL809">
        <v>8.81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0.09</v>
      </c>
      <c r="AT809">
        <v>0</v>
      </c>
      <c r="AU809">
        <v>0</v>
      </c>
      <c r="AV809">
        <v>1</v>
      </c>
      <c r="AW809">
        <v>1</v>
      </c>
      <c r="AZ809">
        <v>1</v>
      </c>
      <c r="BA809">
        <v>1</v>
      </c>
      <c r="BB809">
        <v>1</v>
      </c>
      <c r="BC809">
        <v>8.68</v>
      </c>
      <c r="BD809" t="s">
        <v>3</v>
      </c>
      <c r="BE809" t="s">
        <v>3</v>
      </c>
      <c r="BF809" t="s">
        <v>3</v>
      </c>
      <c r="BG809" t="s">
        <v>3</v>
      </c>
      <c r="BH809">
        <v>3</v>
      </c>
      <c r="BI809">
        <v>2</v>
      </c>
      <c r="BJ809" t="s">
        <v>247</v>
      </c>
      <c r="BM809">
        <v>500002</v>
      </c>
      <c r="BN809">
        <v>0</v>
      </c>
      <c r="BO809" t="s">
        <v>245</v>
      </c>
      <c r="BP809">
        <v>1</v>
      </c>
      <c r="BQ809">
        <v>12</v>
      </c>
      <c r="BR809">
        <v>0</v>
      </c>
      <c r="BS809">
        <v>1</v>
      </c>
      <c r="BT809">
        <v>1</v>
      </c>
      <c r="BU809">
        <v>1</v>
      </c>
      <c r="BV809">
        <v>1</v>
      </c>
      <c r="BW809">
        <v>1</v>
      </c>
      <c r="BX809">
        <v>1</v>
      </c>
      <c r="BY809" t="s">
        <v>3</v>
      </c>
      <c r="BZ809">
        <v>0</v>
      </c>
      <c r="CA809">
        <v>0</v>
      </c>
      <c r="CE809">
        <v>0</v>
      </c>
      <c r="CF809">
        <v>0</v>
      </c>
      <c r="CG809">
        <v>0</v>
      </c>
      <c r="CM809">
        <v>0</v>
      </c>
      <c r="CN809" t="s">
        <v>3</v>
      </c>
      <c r="CO809">
        <v>0</v>
      </c>
      <c r="CP809">
        <f t="shared" si="546"/>
        <v>76.47</v>
      </c>
      <c r="CQ809">
        <f t="shared" si="547"/>
        <v>76.470799999999997</v>
      </c>
      <c r="CR809">
        <f t="shared" si="548"/>
        <v>0</v>
      </c>
      <c r="CS809">
        <f t="shared" si="549"/>
        <v>0</v>
      </c>
      <c r="CT809">
        <f t="shared" si="550"/>
        <v>0</v>
      </c>
      <c r="CU809">
        <f t="shared" si="551"/>
        <v>0</v>
      </c>
      <c r="CV809">
        <f t="shared" si="552"/>
        <v>0</v>
      </c>
      <c r="CW809">
        <f t="shared" si="553"/>
        <v>0</v>
      </c>
      <c r="CX809">
        <f t="shared" si="554"/>
        <v>0.09</v>
      </c>
      <c r="CY809">
        <f t="shared" si="555"/>
        <v>0</v>
      </c>
      <c r="CZ809">
        <f t="shared" si="556"/>
        <v>0</v>
      </c>
      <c r="DC809" t="s">
        <v>3</v>
      </c>
      <c r="DD809" t="s">
        <v>3</v>
      </c>
      <c r="DE809" t="s">
        <v>3</v>
      </c>
      <c r="DF809" t="s">
        <v>3</v>
      </c>
      <c r="DG809" t="s">
        <v>3</v>
      </c>
      <c r="DH809" t="s">
        <v>3</v>
      </c>
      <c r="DI809" t="s">
        <v>3</v>
      </c>
      <c r="DJ809" t="s">
        <v>3</v>
      </c>
      <c r="DK809" t="s">
        <v>3</v>
      </c>
      <c r="DL809" t="s">
        <v>3</v>
      </c>
      <c r="DM809" t="s">
        <v>3</v>
      </c>
      <c r="DN809">
        <v>0</v>
      </c>
      <c r="DO809">
        <v>0</v>
      </c>
      <c r="DP809">
        <v>1</v>
      </c>
      <c r="DQ809">
        <v>1</v>
      </c>
      <c r="DU809">
        <v>1010</v>
      </c>
      <c r="DV809" t="s">
        <v>237</v>
      </c>
      <c r="DW809" t="s">
        <v>237</v>
      </c>
      <c r="DX809">
        <v>1</v>
      </c>
      <c r="DZ809" t="s">
        <v>3</v>
      </c>
      <c r="EA809" t="s">
        <v>3</v>
      </c>
      <c r="EB809" t="s">
        <v>3</v>
      </c>
      <c r="EC809" t="s">
        <v>3</v>
      </c>
      <c r="EE809">
        <v>29085444</v>
      </c>
      <c r="EF809">
        <v>12</v>
      </c>
      <c r="EG809" t="s">
        <v>32</v>
      </c>
      <c r="EH809">
        <v>0</v>
      </c>
      <c r="EI809" t="s">
        <v>3</v>
      </c>
      <c r="EJ809">
        <v>2</v>
      </c>
      <c r="EK809">
        <v>500002</v>
      </c>
      <c r="EL809" t="s">
        <v>33</v>
      </c>
      <c r="EM809" t="s">
        <v>34</v>
      </c>
      <c r="EO809" t="s">
        <v>3</v>
      </c>
      <c r="EQ809">
        <v>0</v>
      </c>
      <c r="ER809">
        <v>8.81</v>
      </c>
      <c r="ES809">
        <v>8.81</v>
      </c>
      <c r="ET809">
        <v>0</v>
      </c>
      <c r="EU809">
        <v>0</v>
      </c>
      <c r="EV809">
        <v>0</v>
      </c>
      <c r="EW809">
        <v>0</v>
      </c>
      <c r="EX809">
        <v>0</v>
      </c>
      <c r="FQ809">
        <v>0</v>
      </c>
      <c r="FR809">
        <f t="shared" si="557"/>
        <v>0</v>
      </c>
      <c r="FS809">
        <v>0</v>
      </c>
      <c r="FX809">
        <v>0</v>
      </c>
      <c r="FY809">
        <v>0</v>
      </c>
      <c r="GA809" t="s">
        <v>3</v>
      </c>
      <c r="GD809">
        <v>1</v>
      </c>
      <c r="GF809">
        <v>-1190793685</v>
      </c>
      <c r="GG809">
        <v>2</v>
      </c>
      <c r="GH809">
        <v>1</v>
      </c>
      <c r="GI809">
        <v>2</v>
      </c>
      <c r="GJ809">
        <v>0</v>
      </c>
      <c r="GK809">
        <v>0</v>
      </c>
      <c r="GL809">
        <f t="shared" si="558"/>
        <v>0</v>
      </c>
      <c r="GM809">
        <f t="shared" si="559"/>
        <v>76.47</v>
      </c>
      <c r="GN809">
        <f t="shared" si="560"/>
        <v>0</v>
      </c>
      <c r="GO809">
        <f t="shared" si="561"/>
        <v>76.47</v>
      </c>
      <c r="GP809">
        <f t="shared" si="562"/>
        <v>0</v>
      </c>
      <c r="GR809">
        <v>0</v>
      </c>
      <c r="GS809">
        <v>3</v>
      </c>
      <c r="GT809">
        <v>0</v>
      </c>
      <c r="GU809" t="s">
        <v>3</v>
      </c>
      <c r="GV809">
        <f t="shared" si="563"/>
        <v>0</v>
      </c>
      <c r="GW809">
        <v>1</v>
      </c>
      <c r="GX809">
        <f t="shared" si="564"/>
        <v>0</v>
      </c>
      <c r="HA809">
        <v>0</v>
      </c>
      <c r="HB809">
        <v>0</v>
      </c>
      <c r="HC809">
        <f t="shared" si="565"/>
        <v>0</v>
      </c>
      <c r="HE809" t="s">
        <v>3</v>
      </c>
      <c r="HF809" t="s">
        <v>3</v>
      </c>
      <c r="IK809">
        <v>0</v>
      </c>
    </row>
    <row r="810" spans="1:245">
      <c r="A810">
        <v>17</v>
      </c>
      <c r="B810">
        <v>0</v>
      </c>
      <c r="C810">
        <f>ROW(SmtRes!A833)</f>
        <v>833</v>
      </c>
      <c r="D810">
        <f>ROW(EtalonRes!A808)</f>
        <v>808</v>
      </c>
      <c r="E810" t="s">
        <v>239</v>
      </c>
      <c r="F810" t="s">
        <v>304</v>
      </c>
      <c r="G810" t="s">
        <v>305</v>
      </c>
      <c r="H810" t="s">
        <v>149</v>
      </c>
      <c r="I810">
        <f>ROUND(27.5/100,9)</f>
        <v>0.27500000000000002</v>
      </c>
      <c r="J810">
        <v>0</v>
      </c>
      <c r="O810">
        <f t="shared" si="531"/>
        <v>3200.05</v>
      </c>
      <c r="P810">
        <f t="shared" si="532"/>
        <v>0</v>
      </c>
      <c r="Q810">
        <f t="shared" si="533"/>
        <v>157.02000000000001</v>
      </c>
      <c r="R810">
        <f t="shared" si="534"/>
        <v>0</v>
      </c>
      <c r="S810">
        <f t="shared" si="535"/>
        <v>3043.03</v>
      </c>
      <c r="T810">
        <f t="shared" si="536"/>
        <v>0</v>
      </c>
      <c r="U810">
        <f t="shared" si="537"/>
        <v>8.2351500000000009</v>
      </c>
      <c r="V810">
        <f t="shared" si="538"/>
        <v>0</v>
      </c>
      <c r="W810">
        <f t="shared" si="539"/>
        <v>0</v>
      </c>
      <c r="X810">
        <f t="shared" si="540"/>
        <v>2434.42</v>
      </c>
      <c r="Y810">
        <f t="shared" si="541"/>
        <v>1125.92</v>
      </c>
      <c r="AA810">
        <v>36401907</v>
      </c>
      <c r="AB810">
        <f t="shared" si="542"/>
        <v>393.96</v>
      </c>
      <c r="AC810">
        <f t="shared" si="543"/>
        <v>0</v>
      </c>
      <c r="AD810">
        <f>ROUND(((((ET810*1.25))-((EU810*1.25)))+AE810),2)</f>
        <v>61.86</v>
      </c>
      <c r="AE810">
        <f>ROUND(((EU810*1.25)),2)</f>
        <v>0</v>
      </c>
      <c r="AF810">
        <f>ROUND(((EV810*1.15)),2)</f>
        <v>332.1</v>
      </c>
      <c r="AG810">
        <f t="shared" si="544"/>
        <v>0</v>
      </c>
      <c r="AH810">
        <f>((EW810*1.15))</f>
        <v>29.945999999999998</v>
      </c>
      <c r="AI810">
        <f>((EX810*1.25))</f>
        <v>0</v>
      </c>
      <c r="AJ810">
        <f t="shared" si="545"/>
        <v>0</v>
      </c>
      <c r="AK810">
        <v>338.27</v>
      </c>
      <c r="AL810">
        <v>0</v>
      </c>
      <c r="AM810">
        <v>49.49</v>
      </c>
      <c r="AN810">
        <v>0</v>
      </c>
      <c r="AO810">
        <v>288.77999999999997</v>
      </c>
      <c r="AP810">
        <v>0</v>
      </c>
      <c r="AQ810">
        <v>26.04</v>
      </c>
      <c r="AR810">
        <v>0</v>
      </c>
      <c r="AS810">
        <v>0</v>
      </c>
      <c r="AT810">
        <v>80</v>
      </c>
      <c r="AU810">
        <v>37</v>
      </c>
      <c r="AV810">
        <v>1</v>
      </c>
      <c r="AW810">
        <v>1</v>
      </c>
      <c r="AZ810">
        <v>1</v>
      </c>
      <c r="BA810">
        <v>33.32</v>
      </c>
      <c r="BB810">
        <v>9.23</v>
      </c>
      <c r="BC810">
        <v>1</v>
      </c>
      <c r="BD810" t="s">
        <v>3</v>
      </c>
      <c r="BE810" t="s">
        <v>3</v>
      </c>
      <c r="BF810" t="s">
        <v>3</v>
      </c>
      <c r="BG810" t="s">
        <v>3</v>
      </c>
      <c r="BH810">
        <v>0</v>
      </c>
      <c r="BI810">
        <v>1</v>
      </c>
      <c r="BJ810" t="s">
        <v>306</v>
      </c>
      <c r="BM810">
        <v>15001</v>
      </c>
      <c r="BN810">
        <v>0</v>
      </c>
      <c r="BO810" t="s">
        <v>304</v>
      </c>
      <c r="BP810">
        <v>1</v>
      </c>
      <c r="BQ810">
        <v>2</v>
      </c>
      <c r="BR810">
        <v>0</v>
      </c>
      <c r="BS810">
        <v>33.32</v>
      </c>
      <c r="BT810">
        <v>1</v>
      </c>
      <c r="BU810">
        <v>1</v>
      </c>
      <c r="BV810">
        <v>1</v>
      </c>
      <c r="BW810">
        <v>1</v>
      </c>
      <c r="BX810">
        <v>1</v>
      </c>
      <c r="BY810" t="s">
        <v>3</v>
      </c>
      <c r="BZ810">
        <v>105</v>
      </c>
      <c r="CA810">
        <v>55</v>
      </c>
      <c r="CE810">
        <v>0</v>
      </c>
      <c r="CF810">
        <v>0</v>
      </c>
      <c r="CG810">
        <v>0</v>
      </c>
      <c r="CM810">
        <v>0</v>
      </c>
      <c r="CN810" t="s">
        <v>904</v>
      </c>
      <c r="CO810">
        <v>0</v>
      </c>
      <c r="CP810">
        <f t="shared" si="546"/>
        <v>3200.05</v>
      </c>
      <c r="CQ810">
        <f t="shared" si="547"/>
        <v>0</v>
      </c>
      <c r="CR810">
        <f t="shared" si="548"/>
        <v>570.96780000000001</v>
      </c>
      <c r="CS810">
        <f t="shared" si="549"/>
        <v>0</v>
      </c>
      <c r="CT810">
        <f t="shared" si="550"/>
        <v>11065.572</v>
      </c>
      <c r="CU810">
        <f t="shared" si="551"/>
        <v>0</v>
      </c>
      <c r="CV810">
        <f t="shared" si="552"/>
        <v>29.945999999999998</v>
      </c>
      <c r="CW810">
        <f t="shared" si="553"/>
        <v>0</v>
      </c>
      <c r="CX810">
        <f t="shared" si="554"/>
        <v>0</v>
      </c>
      <c r="CY810">
        <f t="shared" si="555"/>
        <v>2434.4240000000004</v>
      </c>
      <c r="CZ810">
        <f t="shared" si="556"/>
        <v>1125.9211</v>
      </c>
      <c r="DC810" t="s">
        <v>3</v>
      </c>
      <c r="DD810" t="s">
        <v>3</v>
      </c>
      <c r="DE810" t="s">
        <v>133</v>
      </c>
      <c r="DF810" t="s">
        <v>133</v>
      </c>
      <c r="DG810" t="s">
        <v>134</v>
      </c>
      <c r="DH810" t="s">
        <v>3</v>
      </c>
      <c r="DI810" t="s">
        <v>134</v>
      </c>
      <c r="DJ810" t="s">
        <v>133</v>
      </c>
      <c r="DK810" t="s">
        <v>3</v>
      </c>
      <c r="DL810" t="s">
        <v>3</v>
      </c>
      <c r="DM810" t="s">
        <v>3</v>
      </c>
      <c r="DN810">
        <v>0</v>
      </c>
      <c r="DO810">
        <v>0</v>
      </c>
      <c r="DP810">
        <v>1</v>
      </c>
      <c r="DQ810">
        <v>1</v>
      </c>
      <c r="DU810">
        <v>1013</v>
      </c>
      <c r="DV810" t="s">
        <v>149</v>
      </c>
      <c r="DW810" t="s">
        <v>149</v>
      </c>
      <c r="DX810">
        <v>1</v>
      </c>
      <c r="DZ810" t="s">
        <v>3</v>
      </c>
      <c r="EA810" t="s">
        <v>3</v>
      </c>
      <c r="EB810" t="s">
        <v>3</v>
      </c>
      <c r="EC810" t="s">
        <v>3</v>
      </c>
      <c r="EE810">
        <v>29085536</v>
      </c>
      <c r="EF810">
        <v>2</v>
      </c>
      <c r="EG810" t="s">
        <v>135</v>
      </c>
      <c r="EH810">
        <v>0</v>
      </c>
      <c r="EI810" t="s">
        <v>3</v>
      </c>
      <c r="EJ810">
        <v>1</v>
      </c>
      <c r="EK810">
        <v>15001</v>
      </c>
      <c r="EL810" t="s">
        <v>151</v>
      </c>
      <c r="EM810" t="s">
        <v>152</v>
      </c>
      <c r="EO810" t="s">
        <v>138</v>
      </c>
      <c r="EQ810">
        <v>0</v>
      </c>
      <c r="ER810">
        <v>338.27</v>
      </c>
      <c r="ES810">
        <v>0</v>
      </c>
      <c r="ET810">
        <v>49.49</v>
      </c>
      <c r="EU810">
        <v>0</v>
      </c>
      <c r="EV810">
        <v>288.77999999999997</v>
      </c>
      <c r="EW810">
        <v>26.04</v>
      </c>
      <c r="EX810">
        <v>0</v>
      </c>
      <c r="EY810">
        <v>0</v>
      </c>
      <c r="FQ810">
        <v>0</v>
      </c>
      <c r="FR810">
        <f t="shared" si="557"/>
        <v>0</v>
      </c>
      <c r="FS810">
        <v>0</v>
      </c>
      <c r="FT810" t="s">
        <v>139</v>
      </c>
      <c r="FU810" t="s">
        <v>25</v>
      </c>
      <c r="FV810" t="s">
        <v>25</v>
      </c>
      <c r="FW810" t="s">
        <v>26</v>
      </c>
      <c r="FX810">
        <v>94.5</v>
      </c>
      <c r="FY810">
        <v>46.75</v>
      </c>
      <c r="GA810" t="s">
        <v>3</v>
      </c>
      <c r="GD810">
        <v>1</v>
      </c>
      <c r="GF810">
        <v>1201776926</v>
      </c>
      <c r="GG810">
        <v>2</v>
      </c>
      <c r="GH810">
        <v>1</v>
      </c>
      <c r="GI810">
        <v>2</v>
      </c>
      <c r="GJ810">
        <v>0</v>
      </c>
      <c r="GK810">
        <v>0</v>
      </c>
      <c r="GL810">
        <f t="shared" si="558"/>
        <v>0</v>
      </c>
      <c r="GM810">
        <f t="shared" si="559"/>
        <v>6760.39</v>
      </c>
      <c r="GN810">
        <f t="shared" si="560"/>
        <v>6760.39</v>
      </c>
      <c r="GO810">
        <f t="shared" si="561"/>
        <v>0</v>
      </c>
      <c r="GP810">
        <f t="shared" si="562"/>
        <v>0</v>
      </c>
      <c r="GR810">
        <v>0</v>
      </c>
      <c r="GS810">
        <v>3</v>
      </c>
      <c r="GT810">
        <v>0</v>
      </c>
      <c r="GU810" t="s">
        <v>3</v>
      </c>
      <c r="GV810">
        <f t="shared" si="563"/>
        <v>0</v>
      </c>
      <c r="GW810">
        <v>1</v>
      </c>
      <c r="GX810">
        <f t="shared" si="564"/>
        <v>0</v>
      </c>
      <c r="HA810">
        <v>0</v>
      </c>
      <c r="HB810">
        <v>0</v>
      </c>
      <c r="HC810">
        <f t="shared" si="565"/>
        <v>0</v>
      </c>
      <c r="HE810" t="s">
        <v>3</v>
      </c>
      <c r="HF810" t="s">
        <v>3</v>
      </c>
      <c r="IK810">
        <v>0</v>
      </c>
    </row>
    <row r="811" spans="1:245">
      <c r="A811">
        <v>17</v>
      </c>
      <c r="B811">
        <v>0</v>
      </c>
      <c r="E811" t="s">
        <v>248</v>
      </c>
      <c r="F811" t="s">
        <v>307</v>
      </c>
      <c r="G811" t="s">
        <v>308</v>
      </c>
      <c r="H811" t="s">
        <v>155</v>
      </c>
      <c r="I811">
        <v>27.5</v>
      </c>
      <c r="J811">
        <v>0</v>
      </c>
      <c r="O811">
        <f t="shared" si="531"/>
        <v>4104.6899999999996</v>
      </c>
      <c r="P811">
        <f t="shared" si="532"/>
        <v>4104.6899999999996</v>
      </c>
      <c r="Q811">
        <f t="shared" si="533"/>
        <v>0</v>
      </c>
      <c r="R811">
        <f t="shared" si="534"/>
        <v>0</v>
      </c>
      <c r="S811">
        <f t="shared" si="535"/>
        <v>0</v>
      </c>
      <c r="T811">
        <f t="shared" si="536"/>
        <v>0</v>
      </c>
      <c r="U811">
        <f t="shared" si="537"/>
        <v>0</v>
      </c>
      <c r="V811">
        <f t="shared" si="538"/>
        <v>0</v>
      </c>
      <c r="W811">
        <f t="shared" si="539"/>
        <v>31.08</v>
      </c>
      <c r="X811">
        <f t="shared" si="540"/>
        <v>0</v>
      </c>
      <c r="Y811">
        <f t="shared" si="541"/>
        <v>0</v>
      </c>
      <c r="AA811">
        <v>36401907</v>
      </c>
      <c r="AB811">
        <f t="shared" si="542"/>
        <v>24.59</v>
      </c>
      <c r="AC811">
        <f t="shared" si="543"/>
        <v>24.59</v>
      </c>
      <c r="AD811">
        <f>ROUND((((ET811)-(EU811))+AE811),2)</f>
        <v>0</v>
      </c>
      <c r="AE811">
        <f t="shared" ref="AE811:AF814" si="571">ROUND((EU811),2)</f>
        <v>0</v>
      </c>
      <c r="AF811">
        <f t="shared" si="571"/>
        <v>0</v>
      </c>
      <c r="AG811">
        <f t="shared" si="544"/>
        <v>0</v>
      </c>
      <c r="AH811">
        <f t="shared" ref="AH811:AI814" si="572">(EW811)</f>
        <v>0</v>
      </c>
      <c r="AI811">
        <f t="shared" si="572"/>
        <v>0</v>
      </c>
      <c r="AJ811">
        <f t="shared" si="545"/>
        <v>1.1299999999999999</v>
      </c>
      <c r="AK811">
        <v>24.59</v>
      </c>
      <c r="AL811">
        <v>24.59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1.1299999999999999</v>
      </c>
      <c r="AT811">
        <v>0</v>
      </c>
      <c r="AU811">
        <v>0</v>
      </c>
      <c r="AV811">
        <v>1</v>
      </c>
      <c r="AW811">
        <v>1</v>
      </c>
      <c r="AZ811">
        <v>1</v>
      </c>
      <c r="BA811">
        <v>1</v>
      </c>
      <c r="BB811">
        <v>1</v>
      </c>
      <c r="BC811">
        <v>6.07</v>
      </c>
      <c r="BD811" t="s">
        <v>3</v>
      </c>
      <c r="BE811" t="s">
        <v>3</v>
      </c>
      <c r="BF811" t="s">
        <v>3</v>
      </c>
      <c r="BG811" t="s">
        <v>3</v>
      </c>
      <c r="BH811">
        <v>3</v>
      </c>
      <c r="BI811">
        <v>1</v>
      </c>
      <c r="BJ811" t="s">
        <v>309</v>
      </c>
      <c r="BM811">
        <v>500001</v>
      </c>
      <c r="BN811">
        <v>0</v>
      </c>
      <c r="BO811" t="s">
        <v>307</v>
      </c>
      <c r="BP811">
        <v>1</v>
      </c>
      <c r="BQ811">
        <v>8</v>
      </c>
      <c r="BR811">
        <v>0</v>
      </c>
      <c r="BS811">
        <v>1</v>
      </c>
      <c r="BT811">
        <v>1</v>
      </c>
      <c r="BU811">
        <v>1</v>
      </c>
      <c r="BV811">
        <v>1</v>
      </c>
      <c r="BW811">
        <v>1</v>
      </c>
      <c r="BX811">
        <v>1</v>
      </c>
      <c r="BY811" t="s">
        <v>3</v>
      </c>
      <c r="BZ811">
        <v>0</v>
      </c>
      <c r="CA811">
        <v>0</v>
      </c>
      <c r="CE811">
        <v>0</v>
      </c>
      <c r="CF811">
        <v>0</v>
      </c>
      <c r="CG811">
        <v>0</v>
      </c>
      <c r="CM811">
        <v>0</v>
      </c>
      <c r="CN811" t="s">
        <v>3</v>
      </c>
      <c r="CO811">
        <v>0</v>
      </c>
      <c r="CP811">
        <f t="shared" si="546"/>
        <v>4104.6899999999996</v>
      </c>
      <c r="CQ811">
        <f t="shared" si="547"/>
        <v>149.26130000000001</v>
      </c>
      <c r="CR811">
        <f t="shared" si="548"/>
        <v>0</v>
      </c>
      <c r="CS811">
        <f t="shared" si="549"/>
        <v>0</v>
      </c>
      <c r="CT811">
        <f t="shared" si="550"/>
        <v>0</v>
      </c>
      <c r="CU811">
        <f t="shared" si="551"/>
        <v>0</v>
      </c>
      <c r="CV811">
        <f t="shared" si="552"/>
        <v>0</v>
      </c>
      <c r="CW811">
        <f t="shared" si="553"/>
        <v>0</v>
      </c>
      <c r="CX811">
        <f t="shared" si="554"/>
        <v>1.1299999999999999</v>
      </c>
      <c r="CY811">
        <f t="shared" si="555"/>
        <v>0</v>
      </c>
      <c r="CZ811">
        <f t="shared" si="556"/>
        <v>0</v>
      </c>
      <c r="DC811" t="s">
        <v>3</v>
      </c>
      <c r="DD811" t="s">
        <v>3</v>
      </c>
      <c r="DE811" t="s">
        <v>3</v>
      </c>
      <c r="DF811" t="s">
        <v>3</v>
      </c>
      <c r="DG811" t="s">
        <v>3</v>
      </c>
      <c r="DH811" t="s">
        <v>3</v>
      </c>
      <c r="DI811" t="s">
        <v>3</v>
      </c>
      <c r="DJ811" t="s">
        <v>3</v>
      </c>
      <c r="DK811" t="s">
        <v>3</v>
      </c>
      <c r="DL811" t="s">
        <v>3</v>
      </c>
      <c r="DM811" t="s">
        <v>3</v>
      </c>
      <c r="DN811">
        <v>0</v>
      </c>
      <c r="DO811">
        <v>0</v>
      </c>
      <c r="DP811">
        <v>1</v>
      </c>
      <c r="DQ811">
        <v>1</v>
      </c>
      <c r="DU811">
        <v>1005</v>
      </c>
      <c r="DV811" t="s">
        <v>155</v>
      </c>
      <c r="DW811" t="s">
        <v>155</v>
      </c>
      <c r="DX811">
        <v>1</v>
      </c>
      <c r="DZ811" t="s">
        <v>3</v>
      </c>
      <c r="EA811" t="s">
        <v>3</v>
      </c>
      <c r="EB811" t="s">
        <v>3</v>
      </c>
      <c r="EC811" t="s">
        <v>3</v>
      </c>
      <c r="EE811">
        <v>29085443</v>
      </c>
      <c r="EF811">
        <v>8</v>
      </c>
      <c r="EG811" t="s">
        <v>144</v>
      </c>
      <c r="EH811">
        <v>0</v>
      </c>
      <c r="EI811" t="s">
        <v>3</v>
      </c>
      <c r="EJ811">
        <v>1</v>
      </c>
      <c r="EK811">
        <v>500001</v>
      </c>
      <c r="EL811" t="s">
        <v>145</v>
      </c>
      <c r="EM811" t="s">
        <v>146</v>
      </c>
      <c r="EO811" t="s">
        <v>3</v>
      </c>
      <c r="EQ811">
        <v>0</v>
      </c>
      <c r="ER811">
        <v>24.59</v>
      </c>
      <c r="ES811">
        <v>24.59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FQ811">
        <v>0</v>
      </c>
      <c r="FR811">
        <f t="shared" si="557"/>
        <v>0</v>
      </c>
      <c r="FS811">
        <v>0</v>
      </c>
      <c r="FX811">
        <v>0</v>
      </c>
      <c r="FY811">
        <v>0</v>
      </c>
      <c r="GA811" t="s">
        <v>3</v>
      </c>
      <c r="GD811">
        <v>1</v>
      </c>
      <c r="GF811">
        <v>-1143029035</v>
      </c>
      <c r="GG811">
        <v>2</v>
      </c>
      <c r="GH811">
        <v>1</v>
      </c>
      <c r="GI811">
        <v>2</v>
      </c>
      <c r="GJ811">
        <v>0</v>
      </c>
      <c r="GK811">
        <v>0</v>
      </c>
      <c r="GL811">
        <f t="shared" si="558"/>
        <v>0</v>
      </c>
      <c r="GM811">
        <f t="shared" si="559"/>
        <v>4104.6899999999996</v>
      </c>
      <c r="GN811">
        <f t="shared" si="560"/>
        <v>4104.6899999999996</v>
      </c>
      <c r="GO811">
        <f t="shared" si="561"/>
        <v>0</v>
      </c>
      <c r="GP811">
        <f t="shared" si="562"/>
        <v>0</v>
      </c>
      <c r="GR811">
        <v>0</v>
      </c>
      <c r="GS811">
        <v>3</v>
      </c>
      <c r="GT811">
        <v>0</v>
      </c>
      <c r="GU811" t="s">
        <v>3</v>
      </c>
      <c r="GV811">
        <f t="shared" si="563"/>
        <v>0</v>
      </c>
      <c r="GW811">
        <v>1</v>
      </c>
      <c r="GX811">
        <f t="shared" si="564"/>
        <v>0</v>
      </c>
      <c r="HA811">
        <v>0</v>
      </c>
      <c r="HB811">
        <v>0</v>
      </c>
      <c r="HC811">
        <f t="shared" si="565"/>
        <v>0</v>
      </c>
      <c r="HE811" t="s">
        <v>3</v>
      </c>
      <c r="HF811" t="s">
        <v>3</v>
      </c>
      <c r="IK811">
        <v>0</v>
      </c>
    </row>
    <row r="812" spans="1:245">
      <c r="A812">
        <v>17</v>
      </c>
      <c r="B812">
        <v>0</v>
      </c>
      <c r="E812" t="s">
        <v>253</v>
      </c>
      <c r="F812" t="s">
        <v>310</v>
      </c>
      <c r="G812" t="s">
        <v>311</v>
      </c>
      <c r="H812" t="s">
        <v>142</v>
      </c>
      <c r="I812">
        <v>18</v>
      </c>
      <c r="J812">
        <v>0</v>
      </c>
      <c r="O812">
        <f t="shared" si="531"/>
        <v>245.79</v>
      </c>
      <c r="P812">
        <f t="shared" si="532"/>
        <v>245.79</v>
      </c>
      <c r="Q812">
        <f t="shared" si="533"/>
        <v>0</v>
      </c>
      <c r="R812">
        <f t="shared" si="534"/>
        <v>0</v>
      </c>
      <c r="S812">
        <f t="shared" si="535"/>
        <v>0</v>
      </c>
      <c r="T812">
        <f t="shared" si="536"/>
        <v>0</v>
      </c>
      <c r="U812">
        <f t="shared" si="537"/>
        <v>0</v>
      </c>
      <c r="V812">
        <f t="shared" si="538"/>
        <v>0</v>
      </c>
      <c r="W812">
        <f t="shared" si="539"/>
        <v>5.58</v>
      </c>
      <c r="X812">
        <f t="shared" si="540"/>
        <v>0</v>
      </c>
      <c r="Y812">
        <f t="shared" si="541"/>
        <v>0</v>
      </c>
      <c r="AA812">
        <v>36401907</v>
      </c>
      <c r="AB812">
        <f t="shared" si="542"/>
        <v>6.76</v>
      </c>
      <c r="AC812">
        <f t="shared" si="543"/>
        <v>6.76</v>
      </c>
      <c r="AD812">
        <f>ROUND((((ET812)-(EU812))+AE812),2)</f>
        <v>0</v>
      </c>
      <c r="AE812">
        <f t="shared" si="571"/>
        <v>0</v>
      </c>
      <c r="AF812">
        <f t="shared" si="571"/>
        <v>0</v>
      </c>
      <c r="AG812">
        <f t="shared" si="544"/>
        <v>0</v>
      </c>
      <c r="AH812">
        <f t="shared" si="572"/>
        <v>0</v>
      </c>
      <c r="AI812">
        <f t="shared" si="572"/>
        <v>0</v>
      </c>
      <c r="AJ812">
        <f t="shared" si="545"/>
        <v>0.31</v>
      </c>
      <c r="AK812">
        <v>6.76</v>
      </c>
      <c r="AL812">
        <v>6.76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0.31</v>
      </c>
      <c r="AT812">
        <v>0</v>
      </c>
      <c r="AU812">
        <v>0</v>
      </c>
      <c r="AV812">
        <v>1</v>
      </c>
      <c r="AW812">
        <v>1</v>
      </c>
      <c r="AZ812">
        <v>1</v>
      </c>
      <c r="BA812">
        <v>1</v>
      </c>
      <c r="BB812">
        <v>1</v>
      </c>
      <c r="BC812">
        <v>2.02</v>
      </c>
      <c r="BD812" t="s">
        <v>3</v>
      </c>
      <c r="BE812" t="s">
        <v>3</v>
      </c>
      <c r="BF812" t="s">
        <v>3</v>
      </c>
      <c r="BG812" t="s">
        <v>3</v>
      </c>
      <c r="BH812">
        <v>3</v>
      </c>
      <c r="BI812">
        <v>1</v>
      </c>
      <c r="BJ812" t="s">
        <v>312</v>
      </c>
      <c r="BM812">
        <v>500001</v>
      </c>
      <c r="BN812">
        <v>0</v>
      </c>
      <c r="BO812" t="s">
        <v>310</v>
      </c>
      <c r="BP812">
        <v>1</v>
      </c>
      <c r="BQ812">
        <v>8</v>
      </c>
      <c r="BR812">
        <v>0</v>
      </c>
      <c r="BS812">
        <v>1</v>
      </c>
      <c r="BT812">
        <v>1</v>
      </c>
      <c r="BU812">
        <v>1</v>
      </c>
      <c r="BV812">
        <v>1</v>
      </c>
      <c r="BW812">
        <v>1</v>
      </c>
      <c r="BX812">
        <v>1</v>
      </c>
      <c r="BY812" t="s">
        <v>3</v>
      </c>
      <c r="BZ812">
        <v>0</v>
      </c>
      <c r="CA812">
        <v>0</v>
      </c>
      <c r="CE812">
        <v>0</v>
      </c>
      <c r="CF812">
        <v>0</v>
      </c>
      <c r="CG812">
        <v>0</v>
      </c>
      <c r="CM812">
        <v>0</v>
      </c>
      <c r="CN812" t="s">
        <v>3</v>
      </c>
      <c r="CO812">
        <v>0</v>
      </c>
      <c r="CP812">
        <f t="shared" si="546"/>
        <v>245.79</v>
      </c>
      <c r="CQ812">
        <f t="shared" si="547"/>
        <v>13.655199999999999</v>
      </c>
      <c r="CR812">
        <f t="shared" si="548"/>
        <v>0</v>
      </c>
      <c r="CS812">
        <f t="shared" si="549"/>
        <v>0</v>
      </c>
      <c r="CT812">
        <f t="shared" si="550"/>
        <v>0</v>
      </c>
      <c r="CU812">
        <f t="shared" si="551"/>
        <v>0</v>
      </c>
      <c r="CV812">
        <f t="shared" si="552"/>
        <v>0</v>
      </c>
      <c r="CW812">
        <f t="shared" si="553"/>
        <v>0</v>
      </c>
      <c r="CX812">
        <f t="shared" si="554"/>
        <v>0.31</v>
      </c>
      <c r="CY812">
        <f t="shared" si="555"/>
        <v>0</v>
      </c>
      <c r="CZ812">
        <f t="shared" si="556"/>
        <v>0</v>
      </c>
      <c r="DC812" t="s">
        <v>3</v>
      </c>
      <c r="DD812" t="s">
        <v>3</v>
      </c>
      <c r="DE812" t="s">
        <v>3</v>
      </c>
      <c r="DF812" t="s">
        <v>3</v>
      </c>
      <c r="DG812" t="s">
        <v>3</v>
      </c>
      <c r="DH812" t="s">
        <v>3</v>
      </c>
      <c r="DI812" t="s">
        <v>3</v>
      </c>
      <c r="DJ812" t="s">
        <v>3</v>
      </c>
      <c r="DK812" t="s">
        <v>3</v>
      </c>
      <c r="DL812" t="s">
        <v>3</v>
      </c>
      <c r="DM812" t="s">
        <v>3</v>
      </c>
      <c r="DN812">
        <v>0</v>
      </c>
      <c r="DO812">
        <v>0</v>
      </c>
      <c r="DP812">
        <v>1</v>
      </c>
      <c r="DQ812">
        <v>1</v>
      </c>
      <c r="DU812">
        <v>1003</v>
      </c>
      <c r="DV812" t="s">
        <v>142</v>
      </c>
      <c r="DW812" t="s">
        <v>142</v>
      </c>
      <c r="DX812">
        <v>1</v>
      </c>
      <c r="DZ812" t="s">
        <v>3</v>
      </c>
      <c r="EA812" t="s">
        <v>3</v>
      </c>
      <c r="EB812" t="s">
        <v>3</v>
      </c>
      <c r="EC812" t="s">
        <v>3</v>
      </c>
      <c r="EE812">
        <v>29085443</v>
      </c>
      <c r="EF812">
        <v>8</v>
      </c>
      <c r="EG812" t="s">
        <v>144</v>
      </c>
      <c r="EH812">
        <v>0</v>
      </c>
      <c r="EI812" t="s">
        <v>3</v>
      </c>
      <c r="EJ812">
        <v>1</v>
      </c>
      <c r="EK812">
        <v>500001</v>
      </c>
      <c r="EL812" t="s">
        <v>145</v>
      </c>
      <c r="EM812" t="s">
        <v>146</v>
      </c>
      <c r="EO812" t="s">
        <v>3</v>
      </c>
      <c r="EQ812">
        <v>0</v>
      </c>
      <c r="ER812">
        <v>6.76</v>
      </c>
      <c r="ES812">
        <v>6.76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FQ812">
        <v>0</v>
      </c>
      <c r="FR812">
        <f t="shared" si="557"/>
        <v>0</v>
      </c>
      <c r="FS812">
        <v>0</v>
      </c>
      <c r="FX812">
        <v>0</v>
      </c>
      <c r="FY812">
        <v>0</v>
      </c>
      <c r="GA812" t="s">
        <v>3</v>
      </c>
      <c r="GD812">
        <v>1</v>
      </c>
      <c r="GF812">
        <v>426561494</v>
      </c>
      <c r="GG812">
        <v>2</v>
      </c>
      <c r="GH812">
        <v>1</v>
      </c>
      <c r="GI812">
        <v>2</v>
      </c>
      <c r="GJ812">
        <v>0</v>
      </c>
      <c r="GK812">
        <v>0</v>
      </c>
      <c r="GL812">
        <f t="shared" si="558"/>
        <v>0</v>
      </c>
      <c r="GM812">
        <f t="shared" si="559"/>
        <v>245.79</v>
      </c>
      <c r="GN812">
        <f t="shared" si="560"/>
        <v>245.79</v>
      </c>
      <c r="GO812">
        <f t="shared" si="561"/>
        <v>0</v>
      </c>
      <c r="GP812">
        <f t="shared" si="562"/>
        <v>0</v>
      </c>
      <c r="GR812">
        <v>0</v>
      </c>
      <c r="GS812">
        <v>3</v>
      </c>
      <c r="GT812">
        <v>0</v>
      </c>
      <c r="GU812" t="s">
        <v>3</v>
      </c>
      <c r="GV812">
        <f t="shared" si="563"/>
        <v>0</v>
      </c>
      <c r="GW812">
        <v>1</v>
      </c>
      <c r="GX812">
        <f t="shared" si="564"/>
        <v>0</v>
      </c>
      <c r="HA812">
        <v>0</v>
      </c>
      <c r="HB812">
        <v>0</v>
      </c>
      <c r="HC812">
        <f t="shared" si="565"/>
        <v>0</v>
      </c>
      <c r="HE812" t="s">
        <v>3</v>
      </c>
      <c r="HF812" t="s">
        <v>3</v>
      </c>
      <c r="IK812">
        <v>0</v>
      </c>
    </row>
    <row r="813" spans="1:245">
      <c r="A813">
        <v>17</v>
      </c>
      <c r="B813">
        <v>0</v>
      </c>
      <c r="E813" t="s">
        <v>269</v>
      </c>
      <c r="F813" t="s">
        <v>313</v>
      </c>
      <c r="G813" t="s">
        <v>314</v>
      </c>
      <c r="H813" t="s">
        <v>142</v>
      </c>
      <c r="I813">
        <v>18</v>
      </c>
      <c r="J813">
        <v>0</v>
      </c>
      <c r="O813">
        <f t="shared" si="531"/>
        <v>390.01</v>
      </c>
      <c r="P813">
        <f t="shared" si="532"/>
        <v>390.01</v>
      </c>
      <c r="Q813">
        <f t="shared" si="533"/>
        <v>0</v>
      </c>
      <c r="R813">
        <f t="shared" si="534"/>
        <v>0</v>
      </c>
      <c r="S813">
        <f t="shared" si="535"/>
        <v>0</v>
      </c>
      <c r="T813">
        <f t="shared" si="536"/>
        <v>0</v>
      </c>
      <c r="U813">
        <f t="shared" si="537"/>
        <v>0</v>
      </c>
      <c r="V813">
        <f t="shared" si="538"/>
        <v>0</v>
      </c>
      <c r="W813">
        <f t="shared" si="539"/>
        <v>6.84</v>
      </c>
      <c r="X813">
        <f t="shared" si="540"/>
        <v>0</v>
      </c>
      <c r="Y813">
        <f t="shared" si="541"/>
        <v>0</v>
      </c>
      <c r="AA813">
        <v>36401907</v>
      </c>
      <c r="AB813">
        <f t="shared" si="542"/>
        <v>8.27</v>
      </c>
      <c r="AC813">
        <f t="shared" si="543"/>
        <v>8.27</v>
      </c>
      <c r="AD813">
        <f>ROUND((((ET813)-(EU813))+AE813),2)</f>
        <v>0</v>
      </c>
      <c r="AE813">
        <f t="shared" si="571"/>
        <v>0</v>
      </c>
      <c r="AF813">
        <f t="shared" si="571"/>
        <v>0</v>
      </c>
      <c r="AG813">
        <f t="shared" si="544"/>
        <v>0</v>
      </c>
      <c r="AH813">
        <f t="shared" si="572"/>
        <v>0</v>
      </c>
      <c r="AI813">
        <f t="shared" si="572"/>
        <v>0</v>
      </c>
      <c r="AJ813">
        <f t="shared" si="545"/>
        <v>0.38</v>
      </c>
      <c r="AK813">
        <v>8.27</v>
      </c>
      <c r="AL813">
        <v>8.27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0.38</v>
      </c>
      <c r="AT813">
        <v>0</v>
      </c>
      <c r="AU813">
        <v>0</v>
      </c>
      <c r="AV813">
        <v>1</v>
      </c>
      <c r="AW813">
        <v>1</v>
      </c>
      <c r="AZ813">
        <v>1</v>
      </c>
      <c r="BA813">
        <v>1</v>
      </c>
      <c r="BB813">
        <v>1</v>
      </c>
      <c r="BC813">
        <v>2.62</v>
      </c>
      <c r="BD813" t="s">
        <v>3</v>
      </c>
      <c r="BE813" t="s">
        <v>3</v>
      </c>
      <c r="BF813" t="s">
        <v>3</v>
      </c>
      <c r="BG813" t="s">
        <v>3</v>
      </c>
      <c r="BH813">
        <v>3</v>
      </c>
      <c r="BI813">
        <v>1</v>
      </c>
      <c r="BJ813" t="s">
        <v>315</v>
      </c>
      <c r="BM813">
        <v>500001</v>
      </c>
      <c r="BN813">
        <v>0</v>
      </c>
      <c r="BO813" t="s">
        <v>313</v>
      </c>
      <c r="BP813">
        <v>1</v>
      </c>
      <c r="BQ813">
        <v>8</v>
      </c>
      <c r="BR813">
        <v>0</v>
      </c>
      <c r="BS813">
        <v>1</v>
      </c>
      <c r="BT813">
        <v>1</v>
      </c>
      <c r="BU813">
        <v>1</v>
      </c>
      <c r="BV813">
        <v>1</v>
      </c>
      <c r="BW813">
        <v>1</v>
      </c>
      <c r="BX813">
        <v>1</v>
      </c>
      <c r="BY813" t="s">
        <v>3</v>
      </c>
      <c r="BZ813">
        <v>0</v>
      </c>
      <c r="CA813">
        <v>0</v>
      </c>
      <c r="CE813">
        <v>0</v>
      </c>
      <c r="CF813">
        <v>0</v>
      </c>
      <c r="CG813">
        <v>0</v>
      </c>
      <c r="CM813">
        <v>0</v>
      </c>
      <c r="CN813" t="s">
        <v>3</v>
      </c>
      <c r="CO813">
        <v>0</v>
      </c>
      <c r="CP813">
        <f t="shared" si="546"/>
        <v>390.01</v>
      </c>
      <c r="CQ813">
        <f t="shared" si="547"/>
        <v>21.667400000000001</v>
      </c>
      <c r="CR813">
        <f t="shared" si="548"/>
        <v>0</v>
      </c>
      <c r="CS813">
        <f t="shared" si="549"/>
        <v>0</v>
      </c>
      <c r="CT813">
        <f t="shared" si="550"/>
        <v>0</v>
      </c>
      <c r="CU813">
        <f t="shared" si="551"/>
        <v>0</v>
      </c>
      <c r="CV813">
        <f t="shared" si="552"/>
        <v>0</v>
      </c>
      <c r="CW813">
        <f t="shared" si="553"/>
        <v>0</v>
      </c>
      <c r="CX813">
        <f t="shared" si="554"/>
        <v>0.38</v>
      </c>
      <c r="CY813">
        <f t="shared" si="555"/>
        <v>0</v>
      </c>
      <c r="CZ813">
        <f t="shared" si="556"/>
        <v>0</v>
      </c>
      <c r="DC813" t="s">
        <v>3</v>
      </c>
      <c r="DD813" t="s">
        <v>3</v>
      </c>
      <c r="DE813" t="s">
        <v>3</v>
      </c>
      <c r="DF813" t="s">
        <v>3</v>
      </c>
      <c r="DG813" t="s">
        <v>3</v>
      </c>
      <c r="DH813" t="s">
        <v>3</v>
      </c>
      <c r="DI813" t="s">
        <v>3</v>
      </c>
      <c r="DJ813" t="s">
        <v>3</v>
      </c>
      <c r="DK813" t="s">
        <v>3</v>
      </c>
      <c r="DL813" t="s">
        <v>3</v>
      </c>
      <c r="DM813" t="s">
        <v>3</v>
      </c>
      <c r="DN813">
        <v>0</v>
      </c>
      <c r="DO813">
        <v>0</v>
      </c>
      <c r="DP813">
        <v>1</v>
      </c>
      <c r="DQ813">
        <v>1</v>
      </c>
      <c r="DU813">
        <v>1003</v>
      </c>
      <c r="DV813" t="s">
        <v>142</v>
      </c>
      <c r="DW813" t="s">
        <v>142</v>
      </c>
      <c r="DX813">
        <v>1</v>
      </c>
      <c r="DZ813" t="s">
        <v>3</v>
      </c>
      <c r="EA813" t="s">
        <v>3</v>
      </c>
      <c r="EB813" t="s">
        <v>3</v>
      </c>
      <c r="EC813" t="s">
        <v>3</v>
      </c>
      <c r="EE813">
        <v>29085443</v>
      </c>
      <c r="EF813">
        <v>8</v>
      </c>
      <c r="EG813" t="s">
        <v>144</v>
      </c>
      <c r="EH813">
        <v>0</v>
      </c>
      <c r="EI813" t="s">
        <v>3</v>
      </c>
      <c r="EJ813">
        <v>1</v>
      </c>
      <c r="EK813">
        <v>500001</v>
      </c>
      <c r="EL813" t="s">
        <v>145</v>
      </c>
      <c r="EM813" t="s">
        <v>146</v>
      </c>
      <c r="EO813" t="s">
        <v>3</v>
      </c>
      <c r="EQ813">
        <v>0</v>
      </c>
      <c r="ER813">
        <v>8.27</v>
      </c>
      <c r="ES813">
        <v>8.27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FQ813">
        <v>0</v>
      </c>
      <c r="FR813">
        <f t="shared" si="557"/>
        <v>0</v>
      </c>
      <c r="FS813">
        <v>0</v>
      </c>
      <c r="FX813">
        <v>0</v>
      </c>
      <c r="FY813">
        <v>0</v>
      </c>
      <c r="GA813" t="s">
        <v>3</v>
      </c>
      <c r="GD813">
        <v>1</v>
      </c>
      <c r="GF813">
        <v>987958059</v>
      </c>
      <c r="GG813">
        <v>2</v>
      </c>
      <c r="GH813">
        <v>1</v>
      </c>
      <c r="GI813">
        <v>2</v>
      </c>
      <c r="GJ813">
        <v>0</v>
      </c>
      <c r="GK813">
        <v>0</v>
      </c>
      <c r="GL813">
        <f t="shared" si="558"/>
        <v>0</v>
      </c>
      <c r="GM813">
        <f t="shared" si="559"/>
        <v>390.01</v>
      </c>
      <c r="GN813">
        <f t="shared" si="560"/>
        <v>390.01</v>
      </c>
      <c r="GO813">
        <f t="shared" si="561"/>
        <v>0</v>
      </c>
      <c r="GP813">
        <f t="shared" si="562"/>
        <v>0</v>
      </c>
      <c r="GR813">
        <v>0</v>
      </c>
      <c r="GS813">
        <v>3</v>
      </c>
      <c r="GT813">
        <v>0</v>
      </c>
      <c r="GU813" t="s">
        <v>3</v>
      </c>
      <c r="GV813">
        <f t="shared" si="563"/>
        <v>0</v>
      </c>
      <c r="GW813">
        <v>1</v>
      </c>
      <c r="GX813">
        <f t="shared" si="564"/>
        <v>0</v>
      </c>
      <c r="HA813">
        <v>0</v>
      </c>
      <c r="HB813">
        <v>0</v>
      </c>
      <c r="HC813">
        <f t="shared" si="565"/>
        <v>0</v>
      </c>
      <c r="HE813" t="s">
        <v>3</v>
      </c>
      <c r="HF813" t="s">
        <v>3</v>
      </c>
      <c r="IK813">
        <v>0</v>
      </c>
    </row>
    <row r="814" spans="1:245">
      <c r="A814">
        <v>17</v>
      </c>
      <c r="B814">
        <v>0</v>
      </c>
      <c r="E814" t="s">
        <v>316</v>
      </c>
      <c r="F814" t="s">
        <v>317</v>
      </c>
      <c r="G814" t="s">
        <v>318</v>
      </c>
      <c r="H814" t="s">
        <v>58</v>
      </c>
      <c r="I814">
        <f>ROUND(25/100,9)</f>
        <v>0.25</v>
      </c>
      <c r="J814">
        <v>0</v>
      </c>
      <c r="O814">
        <f t="shared" si="531"/>
        <v>13.8</v>
      </c>
      <c r="P814">
        <f t="shared" si="532"/>
        <v>13.8</v>
      </c>
      <c r="Q814">
        <f t="shared" si="533"/>
        <v>0</v>
      </c>
      <c r="R814">
        <f t="shared" si="534"/>
        <v>0</v>
      </c>
      <c r="S814">
        <f t="shared" si="535"/>
        <v>0</v>
      </c>
      <c r="T814">
        <f t="shared" si="536"/>
        <v>0</v>
      </c>
      <c r="U814">
        <f t="shared" si="537"/>
        <v>0</v>
      </c>
      <c r="V814">
        <f t="shared" si="538"/>
        <v>0</v>
      </c>
      <c r="W814">
        <f t="shared" si="539"/>
        <v>0.99</v>
      </c>
      <c r="X814">
        <f t="shared" si="540"/>
        <v>0</v>
      </c>
      <c r="Y814">
        <f t="shared" si="541"/>
        <v>0</v>
      </c>
      <c r="AA814">
        <v>36401907</v>
      </c>
      <c r="AB814">
        <f t="shared" si="542"/>
        <v>86.24</v>
      </c>
      <c r="AC814">
        <f t="shared" si="543"/>
        <v>86.24</v>
      </c>
      <c r="AD814">
        <f>ROUND((((ET814)-(EU814))+AE814),2)</f>
        <v>0</v>
      </c>
      <c r="AE814">
        <f t="shared" si="571"/>
        <v>0</v>
      </c>
      <c r="AF814">
        <f t="shared" si="571"/>
        <v>0</v>
      </c>
      <c r="AG814">
        <f t="shared" si="544"/>
        <v>0</v>
      </c>
      <c r="AH814">
        <f t="shared" si="572"/>
        <v>0</v>
      </c>
      <c r="AI814">
        <f t="shared" si="572"/>
        <v>0</v>
      </c>
      <c r="AJ814">
        <f t="shared" si="545"/>
        <v>3.95</v>
      </c>
      <c r="AK814">
        <v>86.24</v>
      </c>
      <c r="AL814">
        <v>86.24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3.95</v>
      </c>
      <c r="AT814">
        <v>0</v>
      </c>
      <c r="AU814">
        <v>0</v>
      </c>
      <c r="AV814">
        <v>1</v>
      </c>
      <c r="AW814">
        <v>1</v>
      </c>
      <c r="AZ814">
        <v>1</v>
      </c>
      <c r="BA814">
        <v>1</v>
      </c>
      <c r="BB814">
        <v>1</v>
      </c>
      <c r="BC814">
        <v>0.64</v>
      </c>
      <c r="BD814" t="s">
        <v>3</v>
      </c>
      <c r="BE814" t="s">
        <v>3</v>
      </c>
      <c r="BF814" t="s">
        <v>3</v>
      </c>
      <c r="BG814" t="s">
        <v>3</v>
      </c>
      <c r="BH814">
        <v>3</v>
      </c>
      <c r="BI814">
        <v>1</v>
      </c>
      <c r="BJ814" t="s">
        <v>319</v>
      </c>
      <c r="BM814">
        <v>500001</v>
      </c>
      <c r="BN814">
        <v>0</v>
      </c>
      <c r="BO814" t="s">
        <v>317</v>
      </c>
      <c r="BP814">
        <v>1</v>
      </c>
      <c r="BQ814">
        <v>8</v>
      </c>
      <c r="BR814">
        <v>0</v>
      </c>
      <c r="BS814">
        <v>1</v>
      </c>
      <c r="BT814">
        <v>1</v>
      </c>
      <c r="BU814">
        <v>1</v>
      </c>
      <c r="BV814">
        <v>1</v>
      </c>
      <c r="BW814">
        <v>1</v>
      </c>
      <c r="BX814">
        <v>1</v>
      </c>
      <c r="BY814" t="s">
        <v>3</v>
      </c>
      <c r="BZ814">
        <v>0</v>
      </c>
      <c r="CA814">
        <v>0</v>
      </c>
      <c r="CE814">
        <v>0</v>
      </c>
      <c r="CF814">
        <v>0</v>
      </c>
      <c r="CG814">
        <v>0</v>
      </c>
      <c r="CM814">
        <v>0</v>
      </c>
      <c r="CN814" t="s">
        <v>3</v>
      </c>
      <c r="CO814">
        <v>0</v>
      </c>
      <c r="CP814">
        <f t="shared" si="546"/>
        <v>13.8</v>
      </c>
      <c r="CQ814">
        <f t="shared" si="547"/>
        <v>55.193599999999996</v>
      </c>
      <c r="CR814">
        <f t="shared" si="548"/>
        <v>0</v>
      </c>
      <c r="CS814">
        <f t="shared" si="549"/>
        <v>0</v>
      </c>
      <c r="CT814">
        <f t="shared" si="550"/>
        <v>0</v>
      </c>
      <c r="CU814">
        <f t="shared" si="551"/>
        <v>0</v>
      </c>
      <c r="CV814">
        <f t="shared" si="552"/>
        <v>0</v>
      </c>
      <c r="CW814">
        <f t="shared" si="553"/>
        <v>0</v>
      </c>
      <c r="CX814">
        <f t="shared" si="554"/>
        <v>3.95</v>
      </c>
      <c r="CY814">
        <f t="shared" si="555"/>
        <v>0</v>
      </c>
      <c r="CZ814">
        <f t="shared" si="556"/>
        <v>0</v>
      </c>
      <c r="DC814" t="s">
        <v>3</v>
      </c>
      <c r="DD814" t="s">
        <v>3</v>
      </c>
      <c r="DE814" t="s">
        <v>3</v>
      </c>
      <c r="DF814" t="s">
        <v>3</v>
      </c>
      <c r="DG814" t="s">
        <v>3</v>
      </c>
      <c r="DH814" t="s">
        <v>3</v>
      </c>
      <c r="DI814" t="s">
        <v>3</v>
      </c>
      <c r="DJ814" t="s">
        <v>3</v>
      </c>
      <c r="DK814" t="s">
        <v>3</v>
      </c>
      <c r="DL814" t="s">
        <v>3</v>
      </c>
      <c r="DM814" t="s">
        <v>3</v>
      </c>
      <c r="DN814">
        <v>0</v>
      </c>
      <c r="DO814">
        <v>0</v>
      </c>
      <c r="DP814">
        <v>1</v>
      </c>
      <c r="DQ814">
        <v>1</v>
      </c>
      <c r="DU814">
        <v>1010</v>
      </c>
      <c r="DV814" t="s">
        <v>58</v>
      </c>
      <c r="DW814" t="s">
        <v>58</v>
      </c>
      <c r="DX814">
        <v>100</v>
      </c>
      <c r="DZ814" t="s">
        <v>3</v>
      </c>
      <c r="EA814" t="s">
        <v>3</v>
      </c>
      <c r="EB814" t="s">
        <v>3</v>
      </c>
      <c r="EC814" t="s">
        <v>3</v>
      </c>
      <c r="EE814">
        <v>29085443</v>
      </c>
      <c r="EF814">
        <v>8</v>
      </c>
      <c r="EG814" t="s">
        <v>144</v>
      </c>
      <c r="EH814">
        <v>0</v>
      </c>
      <c r="EI814" t="s">
        <v>3</v>
      </c>
      <c r="EJ814">
        <v>1</v>
      </c>
      <c r="EK814">
        <v>500001</v>
      </c>
      <c r="EL814" t="s">
        <v>145</v>
      </c>
      <c r="EM814" t="s">
        <v>146</v>
      </c>
      <c r="EO814" t="s">
        <v>3</v>
      </c>
      <c r="EQ814">
        <v>0</v>
      </c>
      <c r="ER814">
        <v>86.24</v>
      </c>
      <c r="ES814">
        <v>86.24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0</v>
      </c>
      <c r="FQ814">
        <v>0</v>
      </c>
      <c r="FR814">
        <f t="shared" si="557"/>
        <v>0</v>
      </c>
      <c r="FS814">
        <v>0</v>
      </c>
      <c r="FX814">
        <v>0</v>
      </c>
      <c r="FY814">
        <v>0</v>
      </c>
      <c r="GA814" t="s">
        <v>3</v>
      </c>
      <c r="GD814">
        <v>1</v>
      </c>
      <c r="GF814">
        <v>-228248654</v>
      </c>
      <c r="GG814">
        <v>2</v>
      </c>
      <c r="GH814">
        <v>1</v>
      </c>
      <c r="GI814">
        <v>2</v>
      </c>
      <c r="GJ814">
        <v>0</v>
      </c>
      <c r="GK814">
        <v>0</v>
      </c>
      <c r="GL814">
        <f t="shared" si="558"/>
        <v>0</v>
      </c>
      <c r="GM814">
        <f t="shared" si="559"/>
        <v>13.8</v>
      </c>
      <c r="GN814">
        <f t="shared" si="560"/>
        <v>13.8</v>
      </c>
      <c r="GO814">
        <f t="shared" si="561"/>
        <v>0</v>
      </c>
      <c r="GP814">
        <f t="shared" si="562"/>
        <v>0</v>
      </c>
      <c r="GR814">
        <v>0</v>
      </c>
      <c r="GS814">
        <v>3</v>
      </c>
      <c r="GT814">
        <v>0</v>
      </c>
      <c r="GU814" t="s">
        <v>3</v>
      </c>
      <c r="GV814">
        <f t="shared" si="563"/>
        <v>0</v>
      </c>
      <c r="GW814">
        <v>1</v>
      </c>
      <c r="GX814">
        <f t="shared" si="564"/>
        <v>0</v>
      </c>
      <c r="HA814">
        <v>0</v>
      </c>
      <c r="HB814">
        <v>0</v>
      </c>
      <c r="HC814">
        <f t="shared" si="565"/>
        <v>0</v>
      </c>
      <c r="HE814" t="s">
        <v>3</v>
      </c>
      <c r="HF814" t="s">
        <v>3</v>
      </c>
      <c r="IK814">
        <v>0</v>
      </c>
    </row>
    <row r="815" spans="1:245">
      <c r="A815">
        <v>17</v>
      </c>
      <c r="B815">
        <v>0</v>
      </c>
      <c r="C815">
        <f>ROW(SmtRes!A836)</f>
        <v>836</v>
      </c>
      <c r="D815">
        <f>ROW(EtalonRes!A811)</f>
        <v>811</v>
      </c>
      <c r="E815" t="s">
        <v>320</v>
      </c>
      <c r="F815" t="s">
        <v>321</v>
      </c>
      <c r="G815" t="s">
        <v>322</v>
      </c>
      <c r="H815" t="s">
        <v>323</v>
      </c>
      <c r="I815">
        <f>ROUND(6/100,9)</f>
        <v>0.06</v>
      </c>
      <c r="J815">
        <v>0</v>
      </c>
      <c r="O815">
        <f t="shared" si="531"/>
        <v>931.41</v>
      </c>
      <c r="P815">
        <f t="shared" si="532"/>
        <v>0</v>
      </c>
      <c r="Q815">
        <f t="shared" si="533"/>
        <v>0</v>
      </c>
      <c r="R815">
        <f t="shared" si="534"/>
        <v>0</v>
      </c>
      <c r="S815">
        <f t="shared" si="535"/>
        <v>931.41</v>
      </c>
      <c r="T815">
        <f t="shared" si="536"/>
        <v>0</v>
      </c>
      <c r="U815">
        <f t="shared" si="537"/>
        <v>2.5205699999999998</v>
      </c>
      <c r="V815">
        <f t="shared" si="538"/>
        <v>0</v>
      </c>
      <c r="W815">
        <f t="shared" si="539"/>
        <v>0</v>
      </c>
      <c r="X815">
        <f t="shared" si="540"/>
        <v>745.13</v>
      </c>
      <c r="Y815">
        <f t="shared" si="541"/>
        <v>344.62</v>
      </c>
      <c r="AA815">
        <v>36401907</v>
      </c>
      <c r="AB815">
        <f t="shared" si="542"/>
        <v>465.89</v>
      </c>
      <c r="AC815">
        <f t="shared" si="543"/>
        <v>0</v>
      </c>
      <c r="AD815">
        <f>ROUND(((((ET815*1.25))-((EU815*1.25)))+AE815),2)</f>
        <v>0</v>
      </c>
      <c r="AE815">
        <f>ROUND(((EU815*1.25)),2)</f>
        <v>0</v>
      </c>
      <c r="AF815">
        <f>ROUND(((EV815*1.15)),2)</f>
        <v>465.89</v>
      </c>
      <c r="AG815">
        <f t="shared" si="544"/>
        <v>0</v>
      </c>
      <c r="AH815">
        <f>((EW815*1.15))</f>
        <v>42.009499999999996</v>
      </c>
      <c r="AI815">
        <f>((EX815*1.25))</f>
        <v>0</v>
      </c>
      <c r="AJ815">
        <f t="shared" si="545"/>
        <v>0</v>
      </c>
      <c r="AK815">
        <v>405.12</v>
      </c>
      <c r="AL815">
        <v>0</v>
      </c>
      <c r="AM815">
        <v>0</v>
      </c>
      <c r="AN815">
        <v>0</v>
      </c>
      <c r="AO815">
        <v>405.12</v>
      </c>
      <c r="AP815">
        <v>0</v>
      </c>
      <c r="AQ815">
        <v>36.53</v>
      </c>
      <c r="AR815">
        <v>0</v>
      </c>
      <c r="AS815">
        <v>0</v>
      </c>
      <c r="AT815">
        <v>80</v>
      </c>
      <c r="AU815">
        <v>37</v>
      </c>
      <c r="AV815">
        <v>1</v>
      </c>
      <c r="AW815">
        <v>1</v>
      </c>
      <c r="AZ815">
        <v>1</v>
      </c>
      <c r="BA815">
        <v>33.32</v>
      </c>
      <c r="BB815">
        <v>1</v>
      </c>
      <c r="BC815">
        <v>1</v>
      </c>
      <c r="BD815" t="s">
        <v>3</v>
      </c>
      <c r="BE815" t="s">
        <v>3</v>
      </c>
      <c r="BF815" t="s">
        <v>3</v>
      </c>
      <c r="BG815" t="s">
        <v>3</v>
      </c>
      <c r="BH815">
        <v>0</v>
      </c>
      <c r="BI815">
        <v>1</v>
      </c>
      <c r="BJ815" t="s">
        <v>324</v>
      </c>
      <c r="BM815">
        <v>15001</v>
      </c>
      <c r="BN815">
        <v>0</v>
      </c>
      <c r="BO815" t="s">
        <v>321</v>
      </c>
      <c r="BP815">
        <v>1</v>
      </c>
      <c r="BQ815">
        <v>2</v>
      </c>
      <c r="BR815">
        <v>0</v>
      </c>
      <c r="BS815">
        <v>33.32</v>
      </c>
      <c r="BT815">
        <v>1</v>
      </c>
      <c r="BU815">
        <v>1</v>
      </c>
      <c r="BV815">
        <v>1</v>
      </c>
      <c r="BW815">
        <v>1</v>
      </c>
      <c r="BX815">
        <v>1</v>
      </c>
      <c r="BY815" t="s">
        <v>3</v>
      </c>
      <c r="BZ815">
        <v>105</v>
      </c>
      <c r="CA815">
        <v>55</v>
      </c>
      <c r="CE815">
        <v>0</v>
      </c>
      <c r="CF815">
        <v>0</v>
      </c>
      <c r="CG815">
        <v>0</v>
      </c>
      <c r="CM815">
        <v>0</v>
      </c>
      <c r="CN815" t="s">
        <v>904</v>
      </c>
      <c r="CO815">
        <v>0</v>
      </c>
      <c r="CP815">
        <f t="shared" si="546"/>
        <v>931.41</v>
      </c>
      <c r="CQ815">
        <f t="shared" si="547"/>
        <v>0</v>
      </c>
      <c r="CR815">
        <f t="shared" si="548"/>
        <v>0</v>
      </c>
      <c r="CS815">
        <f t="shared" si="549"/>
        <v>0</v>
      </c>
      <c r="CT815">
        <f t="shared" si="550"/>
        <v>15523.4548</v>
      </c>
      <c r="CU815">
        <f t="shared" si="551"/>
        <v>0</v>
      </c>
      <c r="CV815">
        <f t="shared" si="552"/>
        <v>42.009499999999996</v>
      </c>
      <c r="CW815">
        <f t="shared" si="553"/>
        <v>0</v>
      </c>
      <c r="CX815">
        <f t="shared" si="554"/>
        <v>0</v>
      </c>
      <c r="CY815">
        <f t="shared" si="555"/>
        <v>745.12800000000004</v>
      </c>
      <c r="CZ815">
        <f t="shared" si="556"/>
        <v>344.62169999999998</v>
      </c>
      <c r="DC815" t="s">
        <v>3</v>
      </c>
      <c r="DD815" t="s">
        <v>3</v>
      </c>
      <c r="DE815" t="s">
        <v>133</v>
      </c>
      <c r="DF815" t="s">
        <v>133</v>
      </c>
      <c r="DG815" t="s">
        <v>134</v>
      </c>
      <c r="DH815" t="s">
        <v>3</v>
      </c>
      <c r="DI815" t="s">
        <v>134</v>
      </c>
      <c r="DJ815" t="s">
        <v>133</v>
      </c>
      <c r="DK815" t="s">
        <v>3</v>
      </c>
      <c r="DL815" t="s">
        <v>3</v>
      </c>
      <c r="DM815" t="s">
        <v>3</v>
      </c>
      <c r="DN815">
        <v>0</v>
      </c>
      <c r="DO815">
        <v>0</v>
      </c>
      <c r="DP815">
        <v>1</v>
      </c>
      <c r="DQ815">
        <v>1</v>
      </c>
      <c r="DU815">
        <v>1013</v>
      </c>
      <c r="DV815" t="s">
        <v>323</v>
      </c>
      <c r="DW815" t="s">
        <v>323</v>
      </c>
      <c r="DX815">
        <v>1</v>
      </c>
      <c r="DZ815" t="s">
        <v>3</v>
      </c>
      <c r="EA815" t="s">
        <v>3</v>
      </c>
      <c r="EB815" t="s">
        <v>3</v>
      </c>
      <c r="EC815" t="s">
        <v>3</v>
      </c>
      <c r="EE815">
        <v>29085536</v>
      </c>
      <c r="EF815">
        <v>2</v>
      </c>
      <c r="EG815" t="s">
        <v>135</v>
      </c>
      <c r="EH815">
        <v>0</v>
      </c>
      <c r="EI815" t="s">
        <v>3</v>
      </c>
      <c r="EJ815">
        <v>1</v>
      </c>
      <c r="EK815">
        <v>15001</v>
      </c>
      <c r="EL815" t="s">
        <v>151</v>
      </c>
      <c r="EM815" t="s">
        <v>152</v>
      </c>
      <c r="EO815" t="s">
        <v>138</v>
      </c>
      <c r="EQ815">
        <v>0</v>
      </c>
      <c r="ER815">
        <v>405.12</v>
      </c>
      <c r="ES815">
        <v>0</v>
      </c>
      <c r="ET815">
        <v>0</v>
      </c>
      <c r="EU815">
        <v>0</v>
      </c>
      <c r="EV815">
        <v>405.12</v>
      </c>
      <c r="EW815">
        <v>36.53</v>
      </c>
      <c r="EX815">
        <v>0</v>
      </c>
      <c r="EY815">
        <v>0</v>
      </c>
      <c r="FQ815">
        <v>0</v>
      </c>
      <c r="FR815">
        <f t="shared" si="557"/>
        <v>0</v>
      </c>
      <c r="FS815">
        <v>0</v>
      </c>
      <c r="FT815" t="s">
        <v>139</v>
      </c>
      <c r="FU815" t="s">
        <v>25</v>
      </c>
      <c r="FV815" t="s">
        <v>25</v>
      </c>
      <c r="FW815" t="s">
        <v>26</v>
      </c>
      <c r="FX815">
        <v>94.5</v>
      </c>
      <c r="FY815">
        <v>46.75</v>
      </c>
      <c r="GA815" t="s">
        <v>3</v>
      </c>
      <c r="GD815">
        <v>1</v>
      </c>
      <c r="GF815">
        <v>-1280480835</v>
      </c>
      <c r="GG815">
        <v>2</v>
      </c>
      <c r="GH815">
        <v>1</v>
      </c>
      <c r="GI815">
        <v>2</v>
      </c>
      <c r="GJ815">
        <v>0</v>
      </c>
      <c r="GK815">
        <v>0</v>
      </c>
      <c r="GL815">
        <f t="shared" si="558"/>
        <v>0</v>
      </c>
      <c r="GM815">
        <f t="shared" si="559"/>
        <v>2021.16</v>
      </c>
      <c r="GN815">
        <f t="shared" si="560"/>
        <v>2021.16</v>
      </c>
      <c r="GO815">
        <f t="shared" si="561"/>
        <v>0</v>
      </c>
      <c r="GP815">
        <f t="shared" si="562"/>
        <v>0</v>
      </c>
      <c r="GR815">
        <v>0</v>
      </c>
      <c r="GS815">
        <v>3</v>
      </c>
      <c r="GT815">
        <v>0</v>
      </c>
      <c r="GU815" t="s">
        <v>3</v>
      </c>
      <c r="GV815">
        <f t="shared" si="563"/>
        <v>0</v>
      </c>
      <c r="GW815">
        <v>1</v>
      </c>
      <c r="GX815">
        <f t="shared" si="564"/>
        <v>0</v>
      </c>
      <c r="HA815">
        <v>0</v>
      </c>
      <c r="HB815">
        <v>0</v>
      </c>
      <c r="HC815">
        <f t="shared" si="565"/>
        <v>0</v>
      </c>
      <c r="HE815" t="s">
        <v>3</v>
      </c>
      <c r="HF815" t="s">
        <v>3</v>
      </c>
      <c r="IK815">
        <v>0</v>
      </c>
    </row>
    <row r="816" spans="1:245">
      <c r="A816">
        <v>18</v>
      </c>
      <c r="B816">
        <v>0</v>
      </c>
      <c r="C816">
        <v>835</v>
      </c>
      <c r="E816" t="s">
        <v>325</v>
      </c>
      <c r="F816" t="s">
        <v>326</v>
      </c>
      <c r="G816" t="s">
        <v>327</v>
      </c>
      <c r="H816" t="s">
        <v>160</v>
      </c>
      <c r="I816">
        <f>I815*J816</f>
        <v>0.05</v>
      </c>
      <c r="J816">
        <v>0.83333333333333337</v>
      </c>
      <c r="O816">
        <f t="shared" si="531"/>
        <v>1282.3699999999999</v>
      </c>
      <c r="P816">
        <f t="shared" si="532"/>
        <v>1282.3699999999999</v>
      </c>
      <c r="Q816">
        <f t="shared" si="533"/>
        <v>0</v>
      </c>
      <c r="R816">
        <f t="shared" si="534"/>
        <v>0</v>
      </c>
      <c r="S816">
        <f t="shared" si="535"/>
        <v>0</v>
      </c>
      <c r="T816">
        <f t="shared" si="536"/>
        <v>0</v>
      </c>
      <c r="U816">
        <f t="shared" si="537"/>
        <v>0</v>
      </c>
      <c r="V816">
        <f t="shared" si="538"/>
        <v>0</v>
      </c>
      <c r="W816">
        <f t="shared" si="539"/>
        <v>11.21</v>
      </c>
      <c r="X816">
        <f t="shared" si="540"/>
        <v>0</v>
      </c>
      <c r="Y816">
        <f t="shared" si="541"/>
        <v>0</v>
      </c>
      <c r="AA816">
        <v>36401907</v>
      </c>
      <c r="AB816">
        <f t="shared" si="542"/>
        <v>4894.54</v>
      </c>
      <c r="AC816">
        <f t="shared" si="543"/>
        <v>4894.54</v>
      </c>
      <c r="AD816">
        <f>ROUND((((ET816)-(EU816))+AE816),2)</f>
        <v>0</v>
      </c>
      <c r="AE816">
        <f>ROUND((EU816),2)</f>
        <v>0</v>
      </c>
      <c r="AF816">
        <f>ROUND((EV816),2)</f>
        <v>0</v>
      </c>
      <c r="AG816">
        <f t="shared" si="544"/>
        <v>0</v>
      </c>
      <c r="AH816">
        <f>(EW816)</f>
        <v>0</v>
      </c>
      <c r="AI816">
        <f>(EX816)</f>
        <v>0</v>
      </c>
      <c r="AJ816">
        <f t="shared" si="545"/>
        <v>224.15</v>
      </c>
      <c r="AK816">
        <v>4894.54</v>
      </c>
      <c r="AL816">
        <v>4894.54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224.15</v>
      </c>
      <c r="AT816">
        <v>0</v>
      </c>
      <c r="AU816">
        <v>0</v>
      </c>
      <c r="AV816">
        <v>1</v>
      </c>
      <c r="AW816">
        <v>1</v>
      </c>
      <c r="AZ816">
        <v>1</v>
      </c>
      <c r="BA816">
        <v>1</v>
      </c>
      <c r="BB816">
        <v>1</v>
      </c>
      <c r="BC816">
        <v>5.24</v>
      </c>
      <c r="BD816" t="s">
        <v>3</v>
      </c>
      <c r="BE816" t="s">
        <v>3</v>
      </c>
      <c r="BF816" t="s">
        <v>3</v>
      </c>
      <c r="BG816" t="s">
        <v>3</v>
      </c>
      <c r="BH816">
        <v>3</v>
      </c>
      <c r="BI816">
        <v>1</v>
      </c>
      <c r="BJ816" t="s">
        <v>328</v>
      </c>
      <c r="BM816">
        <v>500001</v>
      </c>
      <c r="BN816">
        <v>0</v>
      </c>
      <c r="BO816" t="s">
        <v>326</v>
      </c>
      <c r="BP816">
        <v>1</v>
      </c>
      <c r="BQ816">
        <v>8</v>
      </c>
      <c r="BR816">
        <v>0</v>
      </c>
      <c r="BS816">
        <v>1</v>
      </c>
      <c r="BT816">
        <v>1</v>
      </c>
      <c r="BU816">
        <v>1</v>
      </c>
      <c r="BV816">
        <v>1</v>
      </c>
      <c r="BW816">
        <v>1</v>
      </c>
      <c r="BX816">
        <v>1</v>
      </c>
      <c r="BY816" t="s">
        <v>3</v>
      </c>
      <c r="BZ816">
        <v>0</v>
      </c>
      <c r="CA816">
        <v>0</v>
      </c>
      <c r="CE816">
        <v>0</v>
      </c>
      <c r="CF816">
        <v>0</v>
      </c>
      <c r="CG816">
        <v>0</v>
      </c>
      <c r="CM816">
        <v>0</v>
      </c>
      <c r="CN816" t="s">
        <v>3</v>
      </c>
      <c r="CO816">
        <v>0</v>
      </c>
      <c r="CP816">
        <f t="shared" si="546"/>
        <v>1282.3699999999999</v>
      </c>
      <c r="CQ816">
        <f t="shared" si="547"/>
        <v>25647.389600000002</v>
      </c>
      <c r="CR816">
        <f t="shared" si="548"/>
        <v>0</v>
      </c>
      <c r="CS816">
        <f t="shared" si="549"/>
        <v>0</v>
      </c>
      <c r="CT816">
        <f t="shared" si="550"/>
        <v>0</v>
      </c>
      <c r="CU816">
        <f t="shared" si="551"/>
        <v>0</v>
      </c>
      <c r="CV816">
        <f t="shared" si="552"/>
        <v>0</v>
      </c>
      <c r="CW816">
        <f t="shared" si="553"/>
        <v>0</v>
      </c>
      <c r="CX816">
        <f t="shared" si="554"/>
        <v>224.15</v>
      </c>
      <c r="CY816">
        <f t="shared" si="555"/>
        <v>0</v>
      </c>
      <c r="CZ816">
        <f t="shared" si="556"/>
        <v>0</v>
      </c>
      <c r="DC816" t="s">
        <v>3</v>
      </c>
      <c r="DD816" t="s">
        <v>3</v>
      </c>
      <c r="DE816" t="s">
        <v>3</v>
      </c>
      <c r="DF816" t="s">
        <v>3</v>
      </c>
      <c r="DG816" t="s">
        <v>3</v>
      </c>
      <c r="DH816" t="s">
        <v>3</v>
      </c>
      <c r="DI816" t="s">
        <v>3</v>
      </c>
      <c r="DJ816" t="s">
        <v>3</v>
      </c>
      <c r="DK816" t="s">
        <v>3</v>
      </c>
      <c r="DL816" t="s">
        <v>3</v>
      </c>
      <c r="DM816" t="s">
        <v>3</v>
      </c>
      <c r="DN816">
        <v>0</v>
      </c>
      <c r="DO816">
        <v>0</v>
      </c>
      <c r="DP816">
        <v>1</v>
      </c>
      <c r="DQ816">
        <v>1</v>
      </c>
      <c r="DU816">
        <v>1009</v>
      </c>
      <c r="DV816" t="s">
        <v>160</v>
      </c>
      <c r="DW816" t="s">
        <v>160</v>
      </c>
      <c r="DX816">
        <v>1</v>
      </c>
      <c r="DZ816" t="s">
        <v>3</v>
      </c>
      <c r="EA816" t="s">
        <v>3</v>
      </c>
      <c r="EB816" t="s">
        <v>3</v>
      </c>
      <c r="EC816" t="s">
        <v>3</v>
      </c>
      <c r="EE816">
        <v>29085443</v>
      </c>
      <c r="EF816">
        <v>8</v>
      </c>
      <c r="EG816" t="s">
        <v>144</v>
      </c>
      <c r="EH816">
        <v>0</v>
      </c>
      <c r="EI816" t="s">
        <v>3</v>
      </c>
      <c r="EJ816">
        <v>1</v>
      </c>
      <c r="EK816">
        <v>500001</v>
      </c>
      <c r="EL816" t="s">
        <v>145</v>
      </c>
      <c r="EM816" t="s">
        <v>146</v>
      </c>
      <c r="EO816" t="s">
        <v>3</v>
      </c>
      <c r="EQ816">
        <v>0</v>
      </c>
      <c r="ER816">
        <v>4894.54</v>
      </c>
      <c r="ES816">
        <v>4894.54</v>
      </c>
      <c r="ET816">
        <v>0</v>
      </c>
      <c r="EU816">
        <v>0</v>
      </c>
      <c r="EV816">
        <v>0</v>
      </c>
      <c r="EW816">
        <v>0</v>
      </c>
      <c r="EX816">
        <v>0</v>
      </c>
      <c r="FQ816">
        <v>0</v>
      </c>
      <c r="FR816">
        <f t="shared" si="557"/>
        <v>0</v>
      </c>
      <c r="FS816">
        <v>0</v>
      </c>
      <c r="FX816">
        <v>0</v>
      </c>
      <c r="FY816">
        <v>0</v>
      </c>
      <c r="GA816" t="s">
        <v>3</v>
      </c>
      <c r="GD816">
        <v>1</v>
      </c>
      <c r="GF816">
        <v>-501888552</v>
      </c>
      <c r="GG816">
        <v>2</v>
      </c>
      <c r="GH816">
        <v>1</v>
      </c>
      <c r="GI816">
        <v>2</v>
      </c>
      <c r="GJ816">
        <v>0</v>
      </c>
      <c r="GK816">
        <v>0</v>
      </c>
      <c r="GL816">
        <f t="shared" si="558"/>
        <v>0</v>
      </c>
      <c r="GM816">
        <f t="shared" si="559"/>
        <v>1282.3699999999999</v>
      </c>
      <c r="GN816">
        <f t="shared" si="560"/>
        <v>1282.3699999999999</v>
      </c>
      <c r="GO816">
        <f t="shared" si="561"/>
        <v>0</v>
      </c>
      <c r="GP816">
        <f t="shared" si="562"/>
        <v>0</v>
      </c>
      <c r="GR816">
        <v>0</v>
      </c>
      <c r="GS816">
        <v>3</v>
      </c>
      <c r="GT816">
        <v>0</v>
      </c>
      <c r="GU816" t="s">
        <v>3</v>
      </c>
      <c r="GV816">
        <f t="shared" si="563"/>
        <v>0</v>
      </c>
      <c r="GW816">
        <v>1</v>
      </c>
      <c r="GX816">
        <f t="shared" si="564"/>
        <v>0</v>
      </c>
      <c r="HA816">
        <v>0</v>
      </c>
      <c r="HB816">
        <v>0</v>
      </c>
      <c r="HC816">
        <f t="shared" si="565"/>
        <v>0</v>
      </c>
      <c r="HE816" t="s">
        <v>3</v>
      </c>
      <c r="HF816" t="s">
        <v>3</v>
      </c>
      <c r="IK816">
        <v>0</v>
      </c>
    </row>
    <row r="817" spans="1:245">
      <c r="A817">
        <v>18</v>
      </c>
      <c r="B817">
        <v>0</v>
      </c>
      <c r="C817">
        <v>836</v>
      </c>
      <c r="E817" t="s">
        <v>329</v>
      </c>
      <c r="F817" t="s">
        <v>330</v>
      </c>
      <c r="G817" t="s">
        <v>331</v>
      </c>
      <c r="H817" t="s">
        <v>155</v>
      </c>
      <c r="I817">
        <f>I815*J817</f>
        <v>4</v>
      </c>
      <c r="J817">
        <v>66.666666666666671</v>
      </c>
      <c r="O817">
        <f t="shared" si="531"/>
        <v>1490.51</v>
      </c>
      <c r="P817">
        <f t="shared" si="532"/>
        <v>1490.51</v>
      </c>
      <c r="Q817">
        <f t="shared" si="533"/>
        <v>0</v>
      </c>
      <c r="R817">
        <f t="shared" si="534"/>
        <v>0</v>
      </c>
      <c r="S817">
        <f t="shared" si="535"/>
        <v>0</v>
      </c>
      <c r="T817">
        <f t="shared" si="536"/>
        <v>0</v>
      </c>
      <c r="U817">
        <f t="shared" si="537"/>
        <v>0</v>
      </c>
      <c r="V817">
        <f t="shared" si="538"/>
        <v>0</v>
      </c>
      <c r="W817">
        <f t="shared" si="539"/>
        <v>6.84</v>
      </c>
      <c r="X817">
        <f t="shared" si="540"/>
        <v>0</v>
      </c>
      <c r="Y817">
        <f t="shared" si="541"/>
        <v>0</v>
      </c>
      <c r="AA817">
        <v>36401907</v>
      </c>
      <c r="AB817">
        <f t="shared" si="542"/>
        <v>37.299999999999997</v>
      </c>
      <c r="AC817">
        <f t="shared" si="543"/>
        <v>37.299999999999997</v>
      </c>
      <c r="AD817">
        <f>ROUND((((ET817)-(EU817))+AE817),2)</f>
        <v>0</v>
      </c>
      <c r="AE817">
        <f>ROUND((EU817),2)</f>
        <v>0</v>
      </c>
      <c r="AF817">
        <f>ROUND((EV817),2)</f>
        <v>0</v>
      </c>
      <c r="AG817">
        <f t="shared" si="544"/>
        <v>0</v>
      </c>
      <c r="AH817">
        <f>(EW817)</f>
        <v>0</v>
      </c>
      <c r="AI817">
        <f>(EX817)</f>
        <v>0</v>
      </c>
      <c r="AJ817">
        <f t="shared" si="545"/>
        <v>1.71</v>
      </c>
      <c r="AK817">
        <v>37.299999999999997</v>
      </c>
      <c r="AL817">
        <v>37.299999999999997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1.71</v>
      </c>
      <c r="AT817">
        <v>0</v>
      </c>
      <c r="AU817">
        <v>0</v>
      </c>
      <c r="AV817">
        <v>1</v>
      </c>
      <c r="AW817">
        <v>1</v>
      </c>
      <c r="AZ817">
        <v>1</v>
      </c>
      <c r="BA817">
        <v>1</v>
      </c>
      <c r="BB817">
        <v>1</v>
      </c>
      <c r="BC817">
        <v>9.99</v>
      </c>
      <c r="BD817" t="s">
        <v>3</v>
      </c>
      <c r="BE817" t="s">
        <v>3</v>
      </c>
      <c r="BF817" t="s">
        <v>3</v>
      </c>
      <c r="BG817" t="s">
        <v>3</v>
      </c>
      <c r="BH817">
        <v>3</v>
      </c>
      <c r="BI817">
        <v>1</v>
      </c>
      <c r="BJ817" t="s">
        <v>332</v>
      </c>
      <c r="BM817">
        <v>500001</v>
      </c>
      <c r="BN817">
        <v>0</v>
      </c>
      <c r="BO817" t="s">
        <v>330</v>
      </c>
      <c r="BP817">
        <v>1</v>
      </c>
      <c r="BQ817">
        <v>8</v>
      </c>
      <c r="BR817">
        <v>0</v>
      </c>
      <c r="BS817">
        <v>1</v>
      </c>
      <c r="BT817">
        <v>1</v>
      </c>
      <c r="BU817">
        <v>1</v>
      </c>
      <c r="BV817">
        <v>1</v>
      </c>
      <c r="BW817">
        <v>1</v>
      </c>
      <c r="BX817">
        <v>1</v>
      </c>
      <c r="BY817" t="s">
        <v>3</v>
      </c>
      <c r="BZ817">
        <v>0</v>
      </c>
      <c r="CA817">
        <v>0</v>
      </c>
      <c r="CE817">
        <v>0</v>
      </c>
      <c r="CF817">
        <v>0</v>
      </c>
      <c r="CG817">
        <v>0</v>
      </c>
      <c r="CM817">
        <v>0</v>
      </c>
      <c r="CN817" t="s">
        <v>3</v>
      </c>
      <c r="CO817">
        <v>0</v>
      </c>
      <c r="CP817">
        <f t="shared" si="546"/>
        <v>1490.51</v>
      </c>
      <c r="CQ817">
        <f t="shared" si="547"/>
        <v>372.62699999999995</v>
      </c>
      <c r="CR817">
        <f t="shared" si="548"/>
        <v>0</v>
      </c>
      <c r="CS817">
        <f t="shared" si="549"/>
        <v>0</v>
      </c>
      <c r="CT817">
        <f t="shared" si="550"/>
        <v>0</v>
      </c>
      <c r="CU817">
        <f t="shared" si="551"/>
        <v>0</v>
      </c>
      <c r="CV817">
        <f t="shared" si="552"/>
        <v>0</v>
      </c>
      <c r="CW817">
        <f t="shared" si="553"/>
        <v>0</v>
      </c>
      <c r="CX817">
        <f t="shared" si="554"/>
        <v>1.71</v>
      </c>
      <c r="CY817">
        <f t="shared" si="555"/>
        <v>0</v>
      </c>
      <c r="CZ817">
        <f t="shared" si="556"/>
        <v>0</v>
      </c>
      <c r="DC817" t="s">
        <v>3</v>
      </c>
      <c r="DD817" t="s">
        <v>3</v>
      </c>
      <c r="DE817" t="s">
        <v>3</v>
      </c>
      <c r="DF817" t="s">
        <v>3</v>
      </c>
      <c r="DG817" t="s">
        <v>3</v>
      </c>
      <c r="DH817" t="s">
        <v>3</v>
      </c>
      <c r="DI817" t="s">
        <v>3</v>
      </c>
      <c r="DJ817" t="s">
        <v>3</v>
      </c>
      <c r="DK817" t="s">
        <v>3</v>
      </c>
      <c r="DL817" t="s">
        <v>3</v>
      </c>
      <c r="DM817" t="s">
        <v>3</v>
      </c>
      <c r="DN817">
        <v>0</v>
      </c>
      <c r="DO817">
        <v>0</v>
      </c>
      <c r="DP817">
        <v>1</v>
      </c>
      <c r="DQ817">
        <v>1</v>
      </c>
      <c r="DU817">
        <v>1005</v>
      </c>
      <c r="DV817" t="s">
        <v>155</v>
      </c>
      <c r="DW817" t="s">
        <v>155</v>
      </c>
      <c r="DX817">
        <v>1</v>
      </c>
      <c r="DZ817" t="s">
        <v>3</v>
      </c>
      <c r="EA817" t="s">
        <v>3</v>
      </c>
      <c r="EB817" t="s">
        <v>3</v>
      </c>
      <c r="EC817" t="s">
        <v>3</v>
      </c>
      <c r="EE817">
        <v>29085443</v>
      </c>
      <c r="EF817">
        <v>8</v>
      </c>
      <c r="EG817" t="s">
        <v>144</v>
      </c>
      <c r="EH817">
        <v>0</v>
      </c>
      <c r="EI817" t="s">
        <v>3</v>
      </c>
      <c r="EJ817">
        <v>1</v>
      </c>
      <c r="EK817">
        <v>500001</v>
      </c>
      <c r="EL817" t="s">
        <v>145</v>
      </c>
      <c r="EM817" t="s">
        <v>146</v>
      </c>
      <c r="EO817" t="s">
        <v>3</v>
      </c>
      <c r="EQ817">
        <v>0</v>
      </c>
      <c r="ER817">
        <v>37.299999999999997</v>
      </c>
      <c r="ES817">
        <v>37.299999999999997</v>
      </c>
      <c r="ET817">
        <v>0</v>
      </c>
      <c r="EU817">
        <v>0</v>
      </c>
      <c r="EV817">
        <v>0</v>
      </c>
      <c r="EW817">
        <v>0</v>
      </c>
      <c r="EX817">
        <v>0</v>
      </c>
      <c r="FQ817">
        <v>0</v>
      </c>
      <c r="FR817">
        <f t="shared" si="557"/>
        <v>0</v>
      </c>
      <c r="FS817">
        <v>0</v>
      </c>
      <c r="FX817">
        <v>0</v>
      </c>
      <c r="FY817">
        <v>0</v>
      </c>
      <c r="GA817" t="s">
        <v>3</v>
      </c>
      <c r="GD817">
        <v>1</v>
      </c>
      <c r="GF817">
        <v>650529573</v>
      </c>
      <c r="GG817">
        <v>2</v>
      </c>
      <c r="GH817">
        <v>1</v>
      </c>
      <c r="GI817">
        <v>2</v>
      </c>
      <c r="GJ817">
        <v>0</v>
      </c>
      <c r="GK817">
        <v>0</v>
      </c>
      <c r="GL817">
        <f t="shared" si="558"/>
        <v>0</v>
      </c>
      <c r="GM817">
        <f t="shared" si="559"/>
        <v>1490.51</v>
      </c>
      <c r="GN817">
        <f t="shared" si="560"/>
        <v>1490.51</v>
      </c>
      <c r="GO817">
        <f t="shared" si="561"/>
        <v>0</v>
      </c>
      <c r="GP817">
        <f t="shared" si="562"/>
        <v>0</v>
      </c>
      <c r="GR817">
        <v>0</v>
      </c>
      <c r="GS817">
        <v>3</v>
      </c>
      <c r="GT817">
        <v>0</v>
      </c>
      <c r="GU817" t="s">
        <v>3</v>
      </c>
      <c r="GV817">
        <f t="shared" si="563"/>
        <v>0</v>
      </c>
      <c r="GW817">
        <v>1</v>
      </c>
      <c r="GX817">
        <f t="shared" si="564"/>
        <v>0</v>
      </c>
      <c r="HA817">
        <v>0</v>
      </c>
      <c r="HB817">
        <v>0</v>
      </c>
      <c r="HC817">
        <f t="shared" si="565"/>
        <v>0</v>
      </c>
      <c r="HE817" t="s">
        <v>3</v>
      </c>
      <c r="HF817" t="s">
        <v>3</v>
      </c>
      <c r="IK817">
        <v>0</v>
      </c>
    </row>
    <row r="818" spans="1:245">
      <c r="A818">
        <v>17</v>
      </c>
      <c r="B818">
        <v>0</v>
      </c>
      <c r="C818">
        <f>ROW(SmtRes!A843)</f>
        <v>843</v>
      </c>
      <c r="D818">
        <f>ROW(EtalonRes!A817)</f>
        <v>817</v>
      </c>
      <c r="E818" t="s">
        <v>333</v>
      </c>
      <c r="F818" t="s">
        <v>334</v>
      </c>
      <c r="G818" t="s">
        <v>335</v>
      </c>
      <c r="H818" t="s">
        <v>58</v>
      </c>
      <c r="I818">
        <f>ROUND(4/100,9)</f>
        <v>0.04</v>
      </c>
      <c r="J818">
        <v>0</v>
      </c>
      <c r="O818">
        <f t="shared" si="531"/>
        <v>1508.59</v>
      </c>
      <c r="P818">
        <f t="shared" si="532"/>
        <v>56.89</v>
      </c>
      <c r="Q818">
        <f t="shared" si="533"/>
        <v>16.38</v>
      </c>
      <c r="R818">
        <f t="shared" si="534"/>
        <v>3.6</v>
      </c>
      <c r="S818">
        <f t="shared" si="535"/>
        <v>1435.32</v>
      </c>
      <c r="T818">
        <f t="shared" si="536"/>
        <v>0</v>
      </c>
      <c r="U818">
        <f t="shared" si="537"/>
        <v>4.3424000000000005</v>
      </c>
      <c r="V818">
        <f t="shared" si="538"/>
        <v>8.0000000000000002E-3</v>
      </c>
      <c r="W818">
        <f t="shared" si="539"/>
        <v>0</v>
      </c>
      <c r="X818">
        <f t="shared" si="540"/>
        <v>1165.53</v>
      </c>
      <c r="Y818">
        <f t="shared" si="541"/>
        <v>748.24</v>
      </c>
      <c r="AA818">
        <v>36401907</v>
      </c>
      <c r="AB818">
        <f t="shared" si="542"/>
        <v>1242.01</v>
      </c>
      <c r="AC818">
        <f t="shared" si="543"/>
        <v>120.73</v>
      </c>
      <c r="AD818">
        <f>ROUND((((ET818)-(EU818))+AE818),2)</f>
        <v>44.36</v>
      </c>
      <c r="AE818">
        <f>ROUND((EU818),2)</f>
        <v>2.7</v>
      </c>
      <c r="AF818">
        <f>ROUND(((EV818*1.15)),2)</f>
        <v>1076.92</v>
      </c>
      <c r="AG818">
        <f t="shared" si="544"/>
        <v>0</v>
      </c>
      <c r="AH818">
        <f>((EW818*1.15))</f>
        <v>108.56</v>
      </c>
      <c r="AI818">
        <f>(EX818)</f>
        <v>0.2</v>
      </c>
      <c r="AJ818">
        <f t="shared" si="545"/>
        <v>0</v>
      </c>
      <c r="AK818">
        <v>1101.54</v>
      </c>
      <c r="AL818">
        <v>120.73</v>
      </c>
      <c r="AM818">
        <v>44.36</v>
      </c>
      <c r="AN818">
        <v>2.7</v>
      </c>
      <c r="AO818">
        <v>936.45</v>
      </c>
      <c r="AP818">
        <v>0</v>
      </c>
      <c r="AQ818">
        <v>94.4</v>
      </c>
      <c r="AR818">
        <v>0.2</v>
      </c>
      <c r="AS818">
        <v>0</v>
      </c>
      <c r="AT818">
        <v>81</v>
      </c>
      <c r="AU818">
        <v>52</v>
      </c>
      <c r="AV818">
        <v>1</v>
      </c>
      <c r="AW818">
        <v>1</v>
      </c>
      <c r="AZ818">
        <v>1</v>
      </c>
      <c r="BA818">
        <v>33.32</v>
      </c>
      <c r="BB818">
        <v>9.23</v>
      </c>
      <c r="BC818">
        <v>11.78</v>
      </c>
      <c r="BD818" t="s">
        <v>3</v>
      </c>
      <c r="BE818" t="s">
        <v>3</v>
      </c>
      <c r="BF818" t="s">
        <v>3</v>
      </c>
      <c r="BG818" t="s">
        <v>3</v>
      </c>
      <c r="BH818">
        <v>0</v>
      </c>
      <c r="BI818">
        <v>2</v>
      </c>
      <c r="BJ818" t="s">
        <v>336</v>
      </c>
      <c r="BM818">
        <v>108001</v>
      </c>
      <c r="BN818">
        <v>0</v>
      </c>
      <c r="BO818" t="s">
        <v>334</v>
      </c>
      <c r="BP818">
        <v>1</v>
      </c>
      <c r="BQ818">
        <v>3</v>
      </c>
      <c r="BR818">
        <v>0</v>
      </c>
      <c r="BS818">
        <v>33.32</v>
      </c>
      <c r="BT818">
        <v>1</v>
      </c>
      <c r="BU818">
        <v>1</v>
      </c>
      <c r="BV818">
        <v>1</v>
      </c>
      <c r="BW818">
        <v>1</v>
      </c>
      <c r="BX818">
        <v>1</v>
      </c>
      <c r="BY818" t="s">
        <v>3</v>
      </c>
      <c r="BZ818">
        <v>95</v>
      </c>
      <c r="CA818">
        <v>65</v>
      </c>
      <c r="CE818">
        <v>0</v>
      </c>
      <c r="CF818">
        <v>0</v>
      </c>
      <c r="CG818">
        <v>0</v>
      </c>
      <c r="CM818">
        <v>0</v>
      </c>
      <c r="CN818" t="s">
        <v>905</v>
      </c>
      <c r="CO818">
        <v>0</v>
      </c>
      <c r="CP818">
        <f t="shared" si="546"/>
        <v>1508.59</v>
      </c>
      <c r="CQ818">
        <f t="shared" si="547"/>
        <v>1422.1994</v>
      </c>
      <c r="CR818">
        <f t="shared" si="548"/>
        <v>409.44280000000003</v>
      </c>
      <c r="CS818">
        <f t="shared" si="549"/>
        <v>89.964000000000013</v>
      </c>
      <c r="CT818">
        <f t="shared" si="550"/>
        <v>35882.974399999999</v>
      </c>
      <c r="CU818">
        <f t="shared" si="551"/>
        <v>0</v>
      </c>
      <c r="CV818">
        <f t="shared" si="552"/>
        <v>108.56</v>
      </c>
      <c r="CW818">
        <f t="shared" si="553"/>
        <v>0.2</v>
      </c>
      <c r="CX818">
        <f t="shared" si="554"/>
        <v>0</v>
      </c>
      <c r="CY818">
        <f t="shared" si="555"/>
        <v>1165.5251999999998</v>
      </c>
      <c r="CZ818">
        <f t="shared" si="556"/>
        <v>748.23839999999996</v>
      </c>
      <c r="DC818" t="s">
        <v>3</v>
      </c>
      <c r="DD818" t="s">
        <v>3</v>
      </c>
      <c r="DE818" t="s">
        <v>3</v>
      </c>
      <c r="DF818" t="s">
        <v>3</v>
      </c>
      <c r="DG818" t="s">
        <v>134</v>
      </c>
      <c r="DH818" t="s">
        <v>3</v>
      </c>
      <c r="DI818" t="s">
        <v>134</v>
      </c>
      <c r="DJ818" t="s">
        <v>3</v>
      </c>
      <c r="DK818" t="s">
        <v>3</v>
      </c>
      <c r="DL818" t="s">
        <v>3</v>
      </c>
      <c r="DM818" t="s">
        <v>3</v>
      </c>
      <c r="DN818">
        <v>0</v>
      </c>
      <c r="DO818">
        <v>0</v>
      </c>
      <c r="DP818">
        <v>1</v>
      </c>
      <c r="DQ818">
        <v>1</v>
      </c>
      <c r="DU818">
        <v>1010</v>
      </c>
      <c r="DV818" t="s">
        <v>58</v>
      </c>
      <c r="DW818" t="s">
        <v>58</v>
      </c>
      <c r="DX818">
        <v>100</v>
      </c>
      <c r="DZ818" t="s">
        <v>3</v>
      </c>
      <c r="EA818" t="s">
        <v>3</v>
      </c>
      <c r="EB818" t="s">
        <v>3</v>
      </c>
      <c r="EC818" t="s">
        <v>3</v>
      </c>
      <c r="EE818">
        <v>29085386</v>
      </c>
      <c r="EF818">
        <v>3</v>
      </c>
      <c r="EG818" t="s">
        <v>226</v>
      </c>
      <c r="EH818">
        <v>0</v>
      </c>
      <c r="EI818" t="s">
        <v>3</v>
      </c>
      <c r="EJ818">
        <v>2</v>
      </c>
      <c r="EK818">
        <v>108001</v>
      </c>
      <c r="EL818" t="s">
        <v>227</v>
      </c>
      <c r="EM818" t="s">
        <v>228</v>
      </c>
      <c r="EO818" t="s">
        <v>299</v>
      </c>
      <c r="EQ818">
        <v>0</v>
      </c>
      <c r="ER818">
        <v>1101.54</v>
      </c>
      <c r="ES818">
        <v>120.73</v>
      </c>
      <c r="ET818">
        <v>44.36</v>
      </c>
      <c r="EU818">
        <v>2.7</v>
      </c>
      <c r="EV818">
        <v>936.45</v>
      </c>
      <c r="EW818">
        <v>94.4</v>
      </c>
      <c r="EX818">
        <v>0.2</v>
      </c>
      <c r="EY818">
        <v>0</v>
      </c>
      <c r="FQ818">
        <v>0</v>
      </c>
      <c r="FR818">
        <f t="shared" si="557"/>
        <v>0</v>
      </c>
      <c r="FS818">
        <v>0</v>
      </c>
      <c r="FV818" t="s">
        <v>25</v>
      </c>
      <c r="FW818" t="s">
        <v>26</v>
      </c>
      <c r="FX818">
        <v>95</v>
      </c>
      <c r="FY818">
        <v>65</v>
      </c>
      <c r="GA818" t="s">
        <v>3</v>
      </c>
      <c r="GD818">
        <v>1</v>
      </c>
      <c r="GF818">
        <v>1562201403</v>
      </c>
      <c r="GG818">
        <v>2</v>
      </c>
      <c r="GH818">
        <v>1</v>
      </c>
      <c r="GI818">
        <v>2</v>
      </c>
      <c r="GJ818">
        <v>0</v>
      </c>
      <c r="GK818">
        <v>0</v>
      </c>
      <c r="GL818">
        <f t="shared" si="558"/>
        <v>0</v>
      </c>
      <c r="GM818">
        <f t="shared" si="559"/>
        <v>3422.36</v>
      </c>
      <c r="GN818">
        <f t="shared" si="560"/>
        <v>0</v>
      </c>
      <c r="GO818">
        <f t="shared" si="561"/>
        <v>3422.36</v>
      </c>
      <c r="GP818">
        <f t="shared" si="562"/>
        <v>0</v>
      </c>
      <c r="GR818">
        <v>0</v>
      </c>
      <c r="GS818">
        <v>3</v>
      </c>
      <c r="GT818">
        <v>0</v>
      </c>
      <c r="GU818" t="s">
        <v>3</v>
      </c>
      <c r="GV818">
        <f t="shared" si="563"/>
        <v>0</v>
      </c>
      <c r="GW818">
        <v>1</v>
      </c>
      <c r="GX818">
        <f t="shared" si="564"/>
        <v>0</v>
      </c>
      <c r="HA818">
        <v>0</v>
      </c>
      <c r="HB818">
        <v>0</v>
      </c>
      <c r="HC818">
        <f t="shared" si="565"/>
        <v>0</v>
      </c>
      <c r="HE818" t="s">
        <v>3</v>
      </c>
      <c r="HF818" t="s">
        <v>3</v>
      </c>
      <c r="IK818">
        <v>0</v>
      </c>
    </row>
    <row r="819" spans="1:245">
      <c r="A819">
        <v>18</v>
      </c>
      <c r="B819">
        <v>0</v>
      </c>
      <c r="C819">
        <v>842</v>
      </c>
      <c r="E819" t="s">
        <v>337</v>
      </c>
      <c r="F819" t="s">
        <v>258</v>
      </c>
      <c r="G819" t="s">
        <v>259</v>
      </c>
      <c r="H819" t="s">
        <v>237</v>
      </c>
      <c r="I819">
        <f>I818*J819</f>
        <v>6</v>
      </c>
      <c r="J819">
        <v>150</v>
      </c>
      <c r="O819">
        <f t="shared" si="531"/>
        <v>326.17</v>
      </c>
      <c r="P819">
        <f t="shared" si="532"/>
        <v>326.17</v>
      </c>
      <c r="Q819">
        <f t="shared" si="533"/>
        <v>0</v>
      </c>
      <c r="R819">
        <f t="shared" si="534"/>
        <v>0</v>
      </c>
      <c r="S819">
        <f t="shared" si="535"/>
        <v>0</v>
      </c>
      <c r="T819">
        <f t="shared" si="536"/>
        <v>0</v>
      </c>
      <c r="U819">
        <f t="shared" si="537"/>
        <v>0</v>
      </c>
      <c r="V819">
        <f t="shared" si="538"/>
        <v>0</v>
      </c>
      <c r="W819">
        <f t="shared" si="539"/>
        <v>1.74</v>
      </c>
      <c r="X819">
        <f t="shared" si="540"/>
        <v>0</v>
      </c>
      <c r="Y819">
        <f t="shared" si="541"/>
        <v>0</v>
      </c>
      <c r="AA819">
        <v>36401907</v>
      </c>
      <c r="AB819">
        <f t="shared" si="542"/>
        <v>15.27</v>
      </c>
      <c r="AC819">
        <f t="shared" si="543"/>
        <v>15.27</v>
      </c>
      <c r="AD819">
        <f>ROUND((((ET819)-(EU819))+AE819),2)</f>
        <v>0</v>
      </c>
      <c r="AE819">
        <f>ROUND((EU819),2)</f>
        <v>0</v>
      </c>
      <c r="AF819">
        <f>ROUND((EV819),2)</f>
        <v>0</v>
      </c>
      <c r="AG819">
        <f t="shared" si="544"/>
        <v>0</v>
      </c>
      <c r="AH819">
        <f>(EW819)</f>
        <v>0</v>
      </c>
      <c r="AI819">
        <f>(EX819)</f>
        <v>0</v>
      </c>
      <c r="AJ819">
        <f t="shared" si="545"/>
        <v>0.28999999999999998</v>
      </c>
      <c r="AK819">
        <v>15.27</v>
      </c>
      <c r="AL819">
        <v>15.27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0.28999999999999998</v>
      </c>
      <c r="AT819">
        <v>0</v>
      </c>
      <c r="AU819">
        <v>0</v>
      </c>
      <c r="AV819">
        <v>1</v>
      </c>
      <c r="AW819">
        <v>1</v>
      </c>
      <c r="AZ819">
        <v>1</v>
      </c>
      <c r="BA819">
        <v>1</v>
      </c>
      <c r="BB819">
        <v>1</v>
      </c>
      <c r="BC819">
        <v>3.56</v>
      </c>
      <c r="BD819" t="s">
        <v>3</v>
      </c>
      <c r="BE819" t="s">
        <v>3</v>
      </c>
      <c r="BF819" t="s">
        <v>3</v>
      </c>
      <c r="BG819" t="s">
        <v>3</v>
      </c>
      <c r="BH819">
        <v>3</v>
      </c>
      <c r="BI819">
        <v>2</v>
      </c>
      <c r="BJ819" t="s">
        <v>260</v>
      </c>
      <c r="BM819">
        <v>500002</v>
      </c>
      <c r="BN819">
        <v>0</v>
      </c>
      <c r="BO819" t="s">
        <v>258</v>
      </c>
      <c r="BP819">
        <v>1</v>
      </c>
      <c r="BQ819">
        <v>12</v>
      </c>
      <c r="BR819">
        <v>0</v>
      </c>
      <c r="BS819">
        <v>1</v>
      </c>
      <c r="BT819">
        <v>1</v>
      </c>
      <c r="BU819">
        <v>1</v>
      </c>
      <c r="BV819">
        <v>1</v>
      </c>
      <c r="BW819">
        <v>1</v>
      </c>
      <c r="BX819">
        <v>1</v>
      </c>
      <c r="BY819" t="s">
        <v>3</v>
      </c>
      <c r="BZ819">
        <v>0</v>
      </c>
      <c r="CA819">
        <v>0</v>
      </c>
      <c r="CE819">
        <v>0</v>
      </c>
      <c r="CF819">
        <v>0</v>
      </c>
      <c r="CG819">
        <v>0</v>
      </c>
      <c r="CM819">
        <v>0</v>
      </c>
      <c r="CN819" t="s">
        <v>3</v>
      </c>
      <c r="CO819">
        <v>0</v>
      </c>
      <c r="CP819">
        <f t="shared" si="546"/>
        <v>326.17</v>
      </c>
      <c r="CQ819">
        <f t="shared" si="547"/>
        <v>54.361199999999997</v>
      </c>
      <c r="CR819">
        <f t="shared" si="548"/>
        <v>0</v>
      </c>
      <c r="CS819">
        <f t="shared" si="549"/>
        <v>0</v>
      </c>
      <c r="CT819">
        <f t="shared" si="550"/>
        <v>0</v>
      </c>
      <c r="CU819">
        <f t="shared" si="551"/>
        <v>0</v>
      </c>
      <c r="CV819">
        <f t="shared" si="552"/>
        <v>0</v>
      </c>
      <c r="CW819">
        <f t="shared" si="553"/>
        <v>0</v>
      </c>
      <c r="CX819">
        <f t="shared" si="554"/>
        <v>0.28999999999999998</v>
      </c>
      <c r="CY819">
        <f t="shared" si="555"/>
        <v>0</v>
      </c>
      <c r="CZ819">
        <f t="shared" si="556"/>
        <v>0</v>
      </c>
      <c r="DC819" t="s">
        <v>3</v>
      </c>
      <c r="DD819" t="s">
        <v>3</v>
      </c>
      <c r="DE819" t="s">
        <v>3</v>
      </c>
      <c r="DF819" t="s">
        <v>3</v>
      </c>
      <c r="DG819" t="s">
        <v>3</v>
      </c>
      <c r="DH819" t="s">
        <v>3</v>
      </c>
      <c r="DI819" t="s">
        <v>3</v>
      </c>
      <c r="DJ819" t="s">
        <v>3</v>
      </c>
      <c r="DK819" t="s">
        <v>3</v>
      </c>
      <c r="DL819" t="s">
        <v>3</v>
      </c>
      <c r="DM819" t="s">
        <v>3</v>
      </c>
      <c r="DN819">
        <v>0</v>
      </c>
      <c r="DO819">
        <v>0</v>
      </c>
      <c r="DP819">
        <v>1</v>
      </c>
      <c r="DQ819">
        <v>1</v>
      </c>
      <c r="DU819">
        <v>1010</v>
      </c>
      <c r="DV819" t="s">
        <v>237</v>
      </c>
      <c r="DW819" t="s">
        <v>237</v>
      </c>
      <c r="DX819">
        <v>1</v>
      </c>
      <c r="DZ819" t="s">
        <v>3</v>
      </c>
      <c r="EA819" t="s">
        <v>3</v>
      </c>
      <c r="EB819" t="s">
        <v>3</v>
      </c>
      <c r="EC819" t="s">
        <v>3</v>
      </c>
      <c r="EE819">
        <v>29085444</v>
      </c>
      <c r="EF819">
        <v>12</v>
      </c>
      <c r="EG819" t="s">
        <v>32</v>
      </c>
      <c r="EH819">
        <v>0</v>
      </c>
      <c r="EI819" t="s">
        <v>3</v>
      </c>
      <c r="EJ819">
        <v>2</v>
      </c>
      <c r="EK819">
        <v>500002</v>
      </c>
      <c r="EL819" t="s">
        <v>33</v>
      </c>
      <c r="EM819" t="s">
        <v>34</v>
      </c>
      <c r="EO819" t="s">
        <v>3</v>
      </c>
      <c r="EQ819">
        <v>0</v>
      </c>
      <c r="ER819">
        <v>15.27</v>
      </c>
      <c r="ES819">
        <v>15.27</v>
      </c>
      <c r="ET819">
        <v>0</v>
      </c>
      <c r="EU819">
        <v>0</v>
      </c>
      <c r="EV819">
        <v>0</v>
      </c>
      <c r="EW819">
        <v>0</v>
      </c>
      <c r="EX819">
        <v>0</v>
      </c>
      <c r="FQ819">
        <v>0</v>
      </c>
      <c r="FR819">
        <f t="shared" si="557"/>
        <v>0</v>
      </c>
      <c r="FS819">
        <v>0</v>
      </c>
      <c r="FX819">
        <v>0</v>
      </c>
      <c r="FY819">
        <v>0</v>
      </c>
      <c r="GA819" t="s">
        <v>3</v>
      </c>
      <c r="GD819">
        <v>1</v>
      </c>
      <c r="GF819">
        <v>-1432988646</v>
      </c>
      <c r="GG819">
        <v>2</v>
      </c>
      <c r="GH819">
        <v>1</v>
      </c>
      <c r="GI819">
        <v>2</v>
      </c>
      <c r="GJ819">
        <v>0</v>
      </c>
      <c r="GK819">
        <v>0</v>
      </c>
      <c r="GL819">
        <f t="shared" si="558"/>
        <v>0</v>
      </c>
      <c r="GM819">
        <f t="shared" si="559"/>
        <v>326.17</v>
      </c>
      <c r="GN819">
        <f t="shared" si="560"/>
        <v>0</v>
      </c>
      <c r="GO819">
        <f t="shared" si="561"/>
        <v>326.17</v>
      </c>
      <c r="GP819">
        <f t="shared" si="562"/>
        <v>0</v>
      </c>
      <c r="GR819">
        <v>0</v>
      </c>
      <c r="GS819">
        <v>3</v>
      </c>
      <c r="GT819">
        <v>0</v>
      </c>
      <c r="GU819" t="s">
        <v>3</v>
      </c>
      <c r="GV819">
        <f t="shared" si="563"/>
        <v>0</v>
      </c>
      <c r="GW819">
        <v>1</v>
      </c>
      <c r="GX819">
        <f t="shared" si="564"/>
        <v>0</v>
      </c>
      <c r="HA819">
        <v>0</v>
      </c>
      <c r="HB819">
        <v>0</v>
      </c>
      <c r="HC819">
        <f t="shared" si="565"/>
        <v>0</v>
      </c>
      <c r="HE819" t="s">
        <v>3</v>
      </c>
      <c r="HF819" t="s">
        <v>3</v>
      </c>
      <c r="IK819">
        <v>0</v>
      </c>
    </row>
    <row r="821" spans="1:245">
      <c r="A821" s="2">
        <v>51</v>
      </c>
      <c r="B821" s="2">
        <f>B779</f>
        <v>0</v>
      </c>
      <c r="C821" s="2">
        <f>A779</f>
        <v>5</v>
      </c>
      <c r="D821" s="2">
        <f>ROW(A779)</f>
        <v>779</v>
      </c>
      <c r="E821" s="2"/>
      <c r="F821" s="2" t="str">
        <f>IF(F779&lt;&gt;"",F779,"")</f>
        <v>Новый подраздел</v>
      </c>
      <c r="G821" s="2" t="str">
        <f>IF(G779&lt;&gt;"",G779,"")</f>
        <v>ремонт</v>
      </c>
      <c r="H821" s="2">
        <v>0</v>
      </c>
      <c r="I821" s="2"/>
      <c r="J821" s="2"/>
      <c r="K821" s="2"/>
      <c r="L821" s="2"/>
      <c r="M821" s="2"/>
      <c r="N821" s="2"/>
      <c r="O821" s="2">
        <f t="shared" ref="O821:T821" si="573">ROUND(AB821,2)</f>
        <v>154912.53</v>
      </c>
      <c r="P821" s="2">
        <f t="shared" si="573"/>
        <v>101128.36</v>
      </c>
      <c r="Q821" s="2">
        <f t="shared" si="573"/>
        <v>2625.79</v>
      </c>
      <c r="R821" s="2">
        <f t="shared" si="573"/>
        <v>956.01</v>
      </c>
      <c r="S821" s="2">
        <f t="shared" si="573"/>
        <v>51158.38</v>
      </c>
      <c r="T821" s="2">
        <f t="shared" si="573"/>
        <v>0</v>
      </c>
      <c r="U821" s="2">
        <f>AH821</f>
        <v>169.37840549999999</v>
      </c>
      <c r="V821" s="2">
        <f>AI821</f>
        <v>2.7239062500000002</v>
      </c>
      <c r="W821" s="2">
        <f>ROUND(AJ821,2)</f>
        <v>622.04999999999995</v>
      </c>
      <c r="X821" s="2">
        <f>ROUND(AK821,2)</f>
        <v>45694.45</v>
      </c>
      <c r="Y821" s="2">
        <f>ROUND(AL821,2)</f>
        <v>22871.21</v>
      </c>
      <c r="Z821" s="2"/>
      <c r="AA821" s="2"/>
      <c r="AB821" s="2">
        <f>ROUND(SUMIF(AA783:AA819,"=36401907",O783:O819),2)</f>
        <v>154912.53</v>
      </c>
      <c r="AC821" s="2">
        <f>ROUND(SUMIF(AA783:AA819,"=36401907",P783:P819),2)</f>
        <v>101128.36</v>
      </c>
      <c r="AD821" s="2">
        <f>ROUND(SUMIF(AA783:AA819,"=36401907",Q783:Q819),2)</f>
        <v>2625.79</v>
      </c>
      <c r="AE821" s="2">
        <f>ROUND(SUMIF(AA783:AA819,"=36401907",R783:R819),2)</f>
        <v>956.01</v>
      </c>
      <c r="AF821" s="2">
        <f>ROUND(SUMIF(AA783:AA819,"=36401907",S783:S819),2)</f>
        <v>51158.38</v>
      </c>
      <c r="AG821" s="2">
        <f>ROUND(SUMIF(AA783:AA819,"=36401907",T783:T819),2)</f>
        <v>0</v>
      </c>
      <c r="AH821" s="2">
        <f>SUMIF(AA783:AA819,"=36401907",U783:U819)</f>
        <v>169.37840549999999</v>
      </c>
      <c r="AI821" s="2">
        <f>SUMIF(AA783:AA819,"=36401907",V783:V819)</f>
        <v>2.7239062500000002</v>
      </c>
      <c r="AJ821" s="2">
        <f>ROUND(SUMIF(AA783:AA819,"=36401907",W783:W819),2)</f>
        <v>622.04999999999995</v>
      </c>
      <c r="AK821" s="2">
        <f>ROUND(SUMIF(AA783:AA819,"=36401907",X783:X819),2)</f>
        <v>45694.45</v>
      </c>
      <c r="AL821" s="2">
        <f>ROUND(SUMIF(AA783:AA819,"=36401907",Y783:Y819),2)</f>
        <v>22871.21</v>
      </c>
      <c r="AM821" s="2"/>
      <c r="AN821" s="2"/>
      <c r="AO821" s="2">
        <f t="shared" ref="AO821:BD821" si="574">ROUND(BX821,2)</f>
        <v>0</v>
      </c>
      <c r="AP821" s="2">
        <f t="shared" si="574"/>
        <v>0</v>
      </c>
      <c r="AQ821" s="2">
        <f t="shared" si="574"/>
        <v>0</v>
      </c>
      <c r="AR821" s="2">
        <f t="shared" si="574"/>
        <v>223478.19</v>
      </c>
      <c r="AS821" s="2">
        <f t="shared" si="574"/>
        <v>218367.35</v>
      </c>
      <c r="AT821" s="2">
        <f t="shared" si="574"/>
        <v>5110.84</v>
      </c>
      <c r="AU821" s="2">
        <f t="shared" si="574"/>
        <v>0</v>
      </c>
      <c r="AV821" s="2">
        <f t="shared" si="574"/>
        <v>101128.36</v>
      </c>
      <c r="AW821" s="2">
        <f t="shared" si="574"/>
        <v>101128.36</v>
      </c>
      <c r="AX821" s="2">
        <f t="shared" si="574"/>
        <v>0</v>
      </c>
      <c r="AY821" s="2">
        <f t="shared" si="574"/>
        <v>101128.36</v>
      </c>
      <c r="AZ821" s="2">
        <f t="shared" si="574"/>
        <v>0</v>
      </c>
      <c r="BA821" s="2">
        <f t="shared" si="574"/>
        <v>0</v>
      </c>
      <c r="BB821" s="2">
        <f t="shared" si="574"/>
        <v>0</v>
      </c>
      <c r="BC821" s="2">
        <f t="shared" si="574"/>
        <v>0</v>
      </c>
      <c r="BD821" s="2">
        <f t="shared" si="574"/>
        <v>0</v>
      </c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>
        <f>ROUND(SUMIF(AA783:AA819,"=36401907",FQ783:FQ819),2)</f>
        <v>0</v>
      </c>
      <c r="BY821" s="2">
        <f>ROUND(SUMIF(AA783:AA819,"=36401907",FR783:FR819),2)</f>
        <v>0</v>
      </c>
      <c r="BZ821" s="2">
        <f>ROUND(SUMIF(AA783:AA819,"=36401907",GL783:GL819),2)</f>
        <v>0</v>
      </c>
      <c r="CA821" s="2">
        <f>ROUND(SUMIF(AA783:AA819,"=36401907",GM783:GM819),2)</f>
        <v>223478.19</v>
      </c>
      <c r="CB821" s="2">
        <f>ROUND(SUMIF(AA783:AA819,"=36401907",GN783:GN819),2)</f>
        <v>218367.35</v>
      </c>
      <c r="CC821" s="2">
        <f>ROUND(SUMIF(AA783:AA819,"=36401907",GO783:GO819),2)</f>
        <v>5110.84</v>
      </c>
      <c r="CD821" s="2">
        <f>ROUND(SUMIF(AA783:AA819,"=36401907",GP783:GP819),2)</f>
        <v>0</v>
      </c>
      <c r="CE821" s="2">
        <f>AC821-BX821</f>
        <v>101128.36</v>
      </c>
      <c r="CF821" s="2">
        <f>AC821-BY821</f>
        <v>101128.36</v>
      </c>
      <c r="CG821" s="2">
        <f>BX821-BZ821</f>
        <v>0</v>
      </c>
      <c r="CH821" s="2">
        <f>AC821-BX821-BY821+BZ821</f>
        <v>101128.36</v>
      </c>
      <c r="CI821" s="2">
        <f>BY821-BZ821</f>
        <v>0</v>
      </c>
      <c r="CJ821" s="2">
        <f>ROUND(SUMIF(AA783:AA819,"=36401907",GX783:GX819),2)</f>
        <v>0</v>
      </c>
      <c r="CK821" s="2">
        <f>ROUND(SUMIF(AA783:AA819,"=36401907",GY783:GY819),2)</f>
        <v>0</v>
      </c>
      <c r="CL821" s="2">
        <f>ROUND(SUMIF(AA783:AA819,"=36401907",GZ783:GZ819),2)</f>
        <v>0</v>
      </c>
      <c r="CM821" s="2">
        <f>ROUND(SUMIF(AA783:AA819,"=36401907",HD783:HD819),2)</f>
        <v>0</v>
      </c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>
        <v>0</v>
      </c>
    </row>
    <row r="823" spans="1:245">
      <c r="A823" s="4">
        <v>50</v>
      </c>
      <c r="B823" s="4">
        <v>0</v>
      </c>
      <c r="C823" s="4">
        <v>0</v>
      </c>
      <c r="D823" s="4">
        <v>1</v>
      </c>
      <c r="E823" s="4">
        <v>201</v>
      </c>
      <c r="F823" s="4">
        <f>ROUND(Source!O821,O823)</f>
        <v>154912.53</v>
      </c>
      <c r="G823" s="4" t="s">
        <v>71</v>
      </c>
      <c r="H823" s="4" t="s">
        <v>72</v>
      </c>
      <c r="I823" s="4"/>
      <c r="J823" s="4"/>
      <c r="K823" s="4">
        <v>201</v>
      </c>
      <c r="L823" s="4">
        <v>1</v>
      </c>
      <c r="M823" s="4">
        <v>3</v>
      </c>
      <c r="N823" s="4" t="s">
        <v>3</v>
      </c>
      <c r="O823" s="4">
        <v>2</v>
      </c>
      <c r="P823" s="4"/>
      <c r="Q823" s="4"/>
      <c r="R823" s="4"/>
      <c r="S823" s="4"/>
      <c r="T823" s="4"/>
      <c r="U823" s="4"/>
      <c r="V823" s="4"/>
      <c r="W823" s="4"/>
    </row>
    <row r="824" spans="1:245">
      <c r="A824" s="4">
        <v>50</v>
      </c>
      <c r="B824" s="4">
        <v>0</v>
      </c>
      <c r="C824" s="4">
        <v>0</v>
      </c>
      <c r="D824" s="4">
        <v>1</v>
      </c>
      <c r="E824" s="4">
        <v>202</v>
      </c>
      <c r="F824" s="4">
        <f>ROUND(Source!P821,O824)</f>
        <v>101128.36</v>
      </c>
      <c r="G824" s="4" t="s">
        <v>73</v>
      </c>
      <c r="H824" s="4" t="s">
        <v>74</v>
      </c>
      <c r="I824" s="4"/>
      <c r="J824" s="4"/>
      <c r="K824" s="4">
        <v>202</v>
      </c>
      <c r="L824" s="4">
        <v>2</v>
      </c>
      <c r="M824" s="4">
        <v>3</v>
      </c>
      <c r="N824" s="4" t="s">
        <v>3</v>
      </c>
      <c r="O824" s="4">
        <v>2</v>
      </c>
      <c r="P824" s="4"/>
      <c r="Q824" s="4"/>
      <c r="R824" s="4"/>
      <c r="S824" s="4"/>
      <c r="T824" s="4"/>
      <c r="U824" s="4"/>
      <c r="V824" s="4"/>
      <c r="W824" s="4"/>
    </row>
    <row r="825" spans="1:245">
      <c r="A825" s="4">
        <v>50</v>
      </c>
      <c r="B825" s="4">
        <v>0</v>
      </c>
      <c r="C825" s="4">
        <v>0</v>
      </c>
      <c r="D825" s="4">
        <v>1</v>
      </c>
      <c r="E825" s="4">
        <v>222</v>
      </c>
      <c r="F825" s="4">
        <f>ROUND(Source!AO821,O825)</f>
        <v>0</v>
      </c>
      <c r="G825" s="4" t="s">
        <v>75</v>
      </c>
      <c r="H825" s="4" t="s">
        <v>76</v>
      </c>
      <c r="I825" s="4"/>
      <c r="J825" s="4"/>
      <c r="K825" s="4">
        <v>222</v>
      </c>
      <c r="L825" s="4">
        <v>3</v>
      </c>
      <c r="M825" s="4">
        <v>3</v>
      </c>
      <c r="N825" s="4" t="s">
        <v>3</v>
      </c>
      <c r="O825" s="4">
        <v>2</v>
      </c>
      <c r="P825" s="4"/>
      <c r="Q825" s="4"/>
      <c r="R825" s="4"/>
      <c r="S825" s="4"/>
      <c r="T825" s="4"/>
      <c r="U825" s="4"/>
      <c r="V825" s="4"/>
      <c r="W825" s="4"/>
    </row>
    <row r="826" spans="1:245">
      <c r="A826" s="4">
        <v>50</v>
      </c>
      <c r="B826" s="4">
        <v>0</v>
      </c>
      <c r="C826" s="4">
        <v>0</v>
      </c>
      <c r="D826" s="4">
        <v>1</v>
      </c>
      <c r="E826" s="4">
        <v>225</v>
      </c>
      <c r="F826" s="4">
        <f>ROUND(Source!AV821,O826)</f>
        <v>101128.36</v>
      </c>
      <c r="G826" s="4" t="s">
        <v>77</v>
      </c>
      <c r="H826" s="4" t="s">
        <v>78</v>
      </c>
      <c r="I826" s="4"/>
      <c r="J826" s="4"/>
      <c r="K826" s="4">
        <v>225</v>
      </c>
      <c r="L826" s="4">
        <v>4</v>
      </c>
      <c r="M826" s="4">
        <v>3</v>
      </c>
      <c r="N826" s="4" t="s">
        <v>3</v>
      </c>
      <c r="O826" s="4">
        <v>2</v>
      </c>
      <c r="P826" s="4"/>
      <c r="Q826" s="4"/>
      <c r="R826" s="4"/>
      <c r="S826" s="4"/>
      <c r="T826" s="4"/>
      <c r="U826" s="4"/>
      <c r="V826" s="4"/>
      <c r="W826" s="4"/>
    </row>
    <row r="827" spans="1:245">
      <c r="A827" s="4">
        <v>50</v>
      </c>
      <c r="B827" s="4">
        <v>0</v>
      </c>
      <c r="C827" s="4">
        <v>0</v>
      </c>
      <c r="D827" s="4">
        <v>1</v>
      </c>
      <c r="E827" s="4">
        <v>226</v>
      </c>
      <c r="F827" s="4">
        <f>ROUND(Source!AW821,O827)</f>
        <v>101128.36</v>
      </c>
      <c r="G827" s="4" t="s">
        <v>79</v>
      </c>
      <c r="H827" s="4" t="s">
        <v>80</v>
      </c>
      <c r="I827" s="4"/>
      <c r="J827" s="4"/>
      <c r="K827" s="4">
        <v>226</v>
      </c>
      <c r="L827" s="4">
        <v>5</v>
      </c>
      <c r="M827" s="4">
        <v>3</v>
      </c>
      <c r="N827" s="4" t="s">
        <v>3</v>
      </c>
      <c r="O827" s="4">
        <v>2</v>
      </c>
      <c r="P827" s="4"/>
      <c r="Q827" s="4"/>
      <c r="R827" s="4"/>
      <c r="S827" s="4"/>
      <c r="T827" s="4"/>
      <c r="U827" s="4"/>
      <c r="V827" s="4"/>
      <c r="W827" s="4"/>
    </row>
    <row r="828" spans="1:245">
      <c r="A828" s="4">
        <v>50</v>
      </c>
      <c r="B828" s="4">
        <v>0</v>
      </c>
      <c r="C828" s="4">
        <v>0</v>
      </c>
      <c r="D828" s="4">
        <v>1</v>
      </c>
      <c r="E828" s="4">
        <v>227</v>
      </c>
      <c r="F828" s="4">
        <f>ROUND(Source!AX821,O828)</f>
        <v>0</v>
      </c>
      <c r="G828" s="4" t="s">
        <v>81</v>
      </c>
      <c r="H828" s="4" t="s">
        <v>82</v>
      </c>
      <c r="I828" s="4"/>
      <c r="J828" s="4"/>
      <c r="K828" s="4">
        <v>227</v>
      </c>
      <c r="L828" s="4">
        <v>6</v>
      </c>
      <c r="M828" s="4">
        <v>3</v>
      </c>
      <c r="N828" s="4" t="s">
        <v>3</v>
      </c>
      <c r="O828" s="4">
        <v>2</v>
      </c>
      <c r="P828" s="4"/>
      <c r="Q828" s="4"/>
      <c r="R828" s="4"/>
      <c r="S828" s="4"/>
      <c r="T828" s="4"/>
      <c r="U828" s="4"/>
      <c r="V828" s="4"/>
      <c r="W828" s="4"/>
    </row>
    <row r="829" spans="1:245">
      <c r="A829" s="4">
        <v>50</v>
      </c>
      <c r="B829" s="4">
        <v>0</v>
      </c>
      <c r="C829" s="4">
        <v>0</v>
      </c>
      <c r="D829" s="4">
        <v>1</v>
      </c>
      <c r="E829" s="4">
        <v>228</v>
      </c>
      <c r="F829" s="4">
        <f>ROUND(Source!AY821,O829)</f>
        <v>101128.36</v>
      </c>
      <c r="G829" s="4" t="s">
        <v>83</v>
      </c>
      <c r="H829" s="4" t="s">
        <v>84</v>
      </c>
      <c r="I829" s="4"/>
      <c r="J829" s="4"/>
      <c r="K829" s="4">
        <v>228</v>
      </c>
      <c r="L829" s="4">
        <v>7</v>
      </c>
      <c r="M829" s="4">
        <v>3</v>
      </c>
      <c r="N829" s="4" t="s">
        <v>3</v>
      </c>
      <c r="O829" s="4">
        <v>2</v>
      </c>
      <c r="P829" s="4"/>
      <c r="Q829" s="4"/>
      <c r="R829" s="4"/>
      <c r="S829" s="4"/>
      <c r="T829" s="4"/>
      <c r="U829" s="4"/>
      <c r="V829" s="4"/>
      <c r="W829" s="4"/>
    </row>
    <row r="830" spans="1:245">
      <c r="A830" s="4">
        <v>50</v>
      </c>
      <c r="B830" s="4">
        <v>0</v>
      </c>
      <c r="C830" s="4">
        <v>0</v>
      </c>
      <c r="D830" s="4">
        <v>1</v>
      </c>
      <c r="E830" s="4">
        <v>216</v>
      </c>
      <c r="F830" s="4">
        <f>ROUND(Source!AP821,O830)</f>
        <v>0</v>
      </c>
      <c r="G830" s="4" t="s">
        <v>85</v>
      </c>
      <c r="H830" s="4" t="s">
        <v>86</v>
      </c>
      <c r="I830" s="4"/>
      <c r="J830" s="4"/>
      <c r="K830" s="4">
        <v>216</v>
      </c>
      <c r="L830" s="4">
        <v>8</v>
      </c>
      <c r="M830" s="4">
        <v>3</v>
      </c>
      <c r="N830" s="4" t="s">
        <v>3</v>
      </c>
      <c r="O830" s="4">
        <v>2</v>
      </c>
      <c r="P830" s="4"/>
      <c r="Q830" s="4"/>
      <c r="R830" s="4"/>
      <c r="S830" s="4"/>
      <c r="T830" s="4"/>
      <c r="U830" s="4"/>
      <c r="V830" s="4"/>
      <c r="W830" s="4"/>
    </row>
    <row r="831" spans="1:245">
      <c r="A831" s="4">
        <v>50</v>
      </c>
      <c r="B831" s="4">
        <v>0</v>
      </c>
      <c r="C831" s="4">
        <v>0</v>
      </c>
      <c r="D831" s="4">
        <v>1</v>
      </c>
      <c r="E831" s="4">
        <v>223</v>
      </c>
      <c r="F831" s="4">
        <f>ROUND(Source!AQ821,O831)</f>
        <v>0</v>
      </c>
      <c r="G831" s="4" t="s">
        <v>87</v>
      </c>
      <c r="H831" s="4" t="s">
        <v>88</v>
      </c>
      <c r="I831" s="4"/>
      <c r="J831" s="4"/>
      <c r="K831" s="4">
        <v>223</v>
      </c>
      <c r="L831" s="4">
        <v>9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/>
    </row>
    <row r="832" spans="1:245">
      <c r="A832" s="4">
        <v>50</v>
      </c>
      <c r="B832" s="4">
        <v>0</v>
      </c>
      <c r="C832" s="4">
        <v>0</v>
      </c>
      <c r="D832" s="4">
        <v>1</v>
      </c>
      <c r="E832" s="4">
        <v>229</v>
      </c>
      <c r="F832" s="4">
        <f>ROUND(Source!AZ821,O832)</f>
        <v>0</v>
      </c>
      <c r="G832" s="4" t="s">
        <v>89</v>
      </c>
      <c r="H832" s="4" t="s">
        <v>90</v>
      </c>
      <c r="I832" s="4"/>
      <c r="J832" s="4"/>
      <c r="K832" s="4">
        <v>229</v>
      </c>
      <c r="L832" s="4">
        <v>10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/>
    </row>
    <row r="833" spans="1:23">
      <c r="A833" s="4">
        <v>50</v>
      </c>
      <c r="B833" s="4">
        <v>0</v>
      </c>
      <c r="C833" s="4">
        <v>0</v>
      </c>
      <c r="D833" s="4">
        <v>1</v>
      </c>
      <c r="E833" s="4">
        <v>203</v>
      </c>
      <c r="F833" s="4">
        <f>ROUND(Source!Q821,O833)</f>
        <v>2625.79</v>
      </c>
      <c r="G833" s="4" t="s">
        <v>91</v>
      </c>
      <c r="H833" s="4" t="s">
        <v>92</v>
      </c>
      <c r="I833" s="4"/>
      <c r="J833" s="4"/>
      <c r="K833" s="4">
        <v>203</v>
      </c>
      <c r="L833" s="4">
        <v>11</v>
      </c>
      <c r="M833" s="4">
        <v>3</v>
      </c>
      <c r="N833" s="4" t="s">
        <v>3</v>
      </c>
      <c r="O833" s="4">
        <v>2</v>
      </c>
      <c r="P833" s="4"/>
      <c r="Q833" s="4"/>
      <c r="R833" s="4"/>
      <c r="S833" s="4"/>
      <c r="T833" s="4"/>
      <c r="U833" s="4"/>
      <c r="V833" s="4"/>
      <c r="W833" s="4"/>
    </row>
    <row r="834" spans="1:23">
      <c r="A834" s="4">
        <v>50</v>
      </c>
      <c r="B834" s="4">
        <v>0</v>
      </c>
      <c r="C834" s="4">
        <v>0</v>
      </c>
      <c r="D834" s="4">
        <v>1</v>
      </c>
      <c r="E834" s="4">
        <v>231</v>
      </c>
      <c r="F834" s="4">
        <f>ROUND(Source!BB821,O834)</f>
        <v>0</v>
      </c>
      <c r="G834" s="4" t="s">
        <v>93</v>
      </c>
      <c r="H834" s="4" t="s">
        <v>94</v>
      </c>
      <c r="I834" s="4"/>
      <c r="J834" s="4"/>
      <c r="K834" s="4">
        <v>231</v>
      </c>
      <c r="L834" s="4">
        <v>12</v>
      </c>
      <c r="M834" s="4">
        <v>3</v>
      </c>
      <c r="N834" s="4" t="s">
        <v>3</v>
      </c>
      <c r="O834" s="4">
        <v>2</v>
      </c>
      <c r="P834" s="4"/>
      <c r="Q834" s="4"/>
      <c r="R834" s="4"/>
      <c r="S834" s="4"/>
      <c r="T834" s="4"/>
      <c r="U834" s="4"/>
      <c r="V834" s="4"/>
      <c r="W834" s="4"/>
    </row>
    <row r="835" spans="1:23">
      <c r="A835" s="4">
        <v>50</v>
      </c>
      <c r="B835" s="4">
        <v>0</v>
      </c>
      <c r="C835" s="4">
        <v>0</v>
      </c>
      <c r="D835" s="4">
        <v>1</v>
      </c>
      <c r="E835" s="4">
        <v>204</v>
      </c>
      <c r="F835" s="4">
        <f>ROUND(Source!R821,O835)</f>
        <v>956.01</v>
      </c>
      <c r="G835" s="4" t="s">
        <v>95</v>
      </c>
      <c r="H835" s="4" t="s">
        <v>96</v>
      </c>
      <c r="I835" s="4"/>
      <c r="J835" s="4"/>
      <c r="K835" s="4">
        <v>204</v>
      </c>
      <c r="L835" s="4">
        <v>13</v>
      </c>
      <c r="M835" s="4">
        <v>3</v>
      </c>
      <c r="N835" s="4" t="s">
        <v>3</v>
      </c>
      <c r="O835" s="4">
        <v>2</v>
      </c>
      <c r="P835" s="4"/>
      <c r="Q835" s="4"/>
      <c r="R835" s="4"/>
      <c r="S835" s="4"/>
      <c r="T835" s="4"/>
      <c r="U835" s="4"/>
      <c r="V835" s="4"/>
      <c r="W835" s="4"/>
    </row>
    <row r="836" spans="1:23">
      <c r="A836" s="4">
        <v>50</v>
      </c>
      <c r="B836" s="4">
        <v>0</v>
      </c>
      <c r="C836" s="4">
        <v>0</v>
      </c>
      <c r="D836" s="4">
        <v>1</v>
      </c>
      <c r="E836" s="4">
        <v>205</v>
      </c>
      <c r="F836" s="4">
        <f>ROUND(Source!S821,O836)</f>
        <v>51158.38</v>
      </c>
      <c r="G836" s="4" t="s">
        <v>97</v>
      </c>
      <c r="H836" s="4" t="s">
        <v>98</v>
      </c>
      <c r="I836" s="4"/>
      <c r="J836" s="4"/>
      <c r="K836" s="4">
        <v>205</v>
      </c>
      <c r="L836" s="4">
        <v>14</v>
      </c>
      <c r="M836" s="4">
        <v>3</v>
      </c>
      <c r="N836" s="4" t="s">
        <v>3</v>
      </c>
      <c r="O836" s="4">
        <v>2</v>
      </c>
      <c r="P836" s="4"/>
      <c r="Q836" s="4"/>
      <c r="R836" s="4"/>
      <c r="S836" s="4"/>
      <c r="T836" s="4"/>
      <c r="U836" s="4"/>
      <c r="V836" s="4"/>
      <c r="W836" s="4"/>
    </row>
    <row r="837" spans="1:23">
      <c r="A837" s="4">
        <v>50</v>
      </c>
      <c r="B837" s="4">
        <v>0</v>
      </c>
      <c r="C837" s="4">
        <v>0</v>
      </c>
      <c r="D837" s="4">
        <v>1</v>
      </c>
      <c r="E837" s="4">
        <v>232</v>
      </c>
      <c r="F837" s="4">
        <f>ROUND(Source!BC821,O837)</f>
        <v>0</v>
      </c>
      <c r="G837" s="4" t="s">
        <v>99</v>
      </c>
      <c r="H837" s="4" t="s">
        <v>100</v>
      </c>
      <c r="I837" s="4"/>
      <c r="J837" s="4"/>
      <c r="K837" s="4">
        <v>232</v>
      </c>
      <c r="L837" s="4">
        <v>15</v>
      </c>
      <c r="M837" s="4">
        <v>3</v>
      </c>
      <c r="N837" s="4" t="s">
        <v>3</v>
      </c>
      <c r="O837" s="4">
        <v>2</v>
      </c>
      <c r="P837" s="4"/>
      <c r="Q837" s="4"/>
      <c r="R837" s="4"/>
      <c r="S837" s="4"/>
      <c r="T837" s="4"/>
      <c r="U837" s="4"/>
      <c r="V837" s="4"/>
      <c r="W837" s="4"/>
    </row>
    <row r="838" spans="1:23">
      <c r="A838" s="4">
        <v>50</v>
      </c>
      <c r="B838" s="4">
        <v>0</v>
      </c>
      <c r="C838" s="4">
        <v>0</v>
      </c>
      <c r="D838" s="4">
        <v>1</v>
      </c>
      <c r="E838" s="4">
        <v>214</v>
      </c>
      <c r="F838" s="4">
        <f>ROUND(Source!AS821,O838)</f>
        <v>218367.35</v>
      </c>
      <c r="G838" s="4" t="s">
        <v>101</v>
      </c>
      <c r="H838" s="4" t="s">
        <v>102</v>
      </c>
      <c r="I838" s="4"/>
      <c r="J838" s="4"/>
      <c r="K838" s="4">
        <v>214</v>
      </c>
      <c r="L838" s="4">
        <v>16</v>
      </c>
      <c r="M838" s="4">
        <v>3</v>
      </c>
      <c r="N838" s="4" t="s">
        <v>3</v>
      </c>
      <c r="O838" s="4">
        <v>2</v>
      </c>
      <c r="P838" s="4"/>
      <c r="Q838" s="4"/>
      <c r="R838" s="4"/>
      <c r="S838" s="4"/>
      <c r="T838" s="4"/>
      <c r="U838" s="4"/>
      <c r="V838" s="4"/>
      <c r="W838" s="4"/>
    </row>
    <row r="839" spans="1:23">
      <c r="A839" s="4">
        <v>50</v>
      </c>
      <c r="B839" s="4">
        <v>0</v>
      </c>
      <c r="C839" s="4">
        <v>0</v>
      </c>
      <c r="D839" s="4">
        <v>1</v>
      </c>
      <c r="E839" s="4">
        <v>215</v>
      </c>
      <c r="F839" s="4">
        <f>ROUND(Source!AT821,O839)</f>
        <v>5110.84</v>
      </c>
      <c r="G839" s="4" t="s">
        <v>103</v>
      </c>
      <c r="H839" s="4" t="s">
        <v>104</v>
      </c>
      <c r="I839" s="4"/>
      <c r="J839" s="4"/>
      <c r="K839" s="4">
        <v>215</v>
      </c>
      <c r="L839" s="4">
        <v>17</v>
      </c>
      <c r="M839" s="4">
        <v>3</v>
      </c>
      <c r="N839" s="4" t="s">
        <v>3</v>
      </c>
      <c r="O839" s="4">
        <v>2</v>
      </c>
      <c r="P839" s="4"/>
      <c r="Q839" s="4"/>
      <c r="R839" s="4"/>
      <c r="S839" s="4"/>
      <c r="T839" s="4"/>
      <c r="U839" s="4"/>
      <c r="V839" s="4"/>
      <c r="W839" s="4"/>
    </row>
    <row r="840" spans="1:23">
      <c r="A840" s="4">
        <v>50</v>
      </c>
      <c r="B840" s="4">
        <v>0</v>
      </c>
      <c r="C840" s="4">
        <v>0</v>
      </c>
      <c r="D840" s="4">
        <v>1</v>
      </c>
      <c r="E840" s="4">
        <v>217</v>
      </c>
      <c r="F840" s="4">
        <f>ROUND(Source!AU821,O840)</f>
        <v>0</v>
      </c>
      <c r="G840" s="4" t="s">
        <v>105</v>
      </c>
      <c r="H840" s="4" t="s">
        <v>106</v>
      </c>
      <c r="I840" s="4"/>
      <c r="J840" s="4"/>
      <c r="K840" s="4">
        <v>217</v>
      </c>
      <c r="L840" s="4">
        <v>18</v>
      </c>
      <c r="M840" s="4">
        <v>3</v>
      </c>
      <c r="N840" s="4" t="s">
        <v>3</v>
      </c>
      <c r="O840" s="4">
        <v>2</v>
      </c>
      <c r="P840" s="4"/>
      <c r="Q840" s="4"/>
      <c r="R840" s="4"/>
      <c r="S840" s="4"/>
      <c r="T840" s="4"/>
      <c r="U840" s="4"/>
      <c r="V840" s="4"/>
      <c r="W840" s="4"/>
    </row>
    <row r="841" spans="1:23">
      <c r="A841" s="4">
        <v>50</v>
      </c>
      <c r="B841" s="4">
        <v>0</v>
      </c>
      <c r="C841" s="4">
        <v>0</v>
      </c>
      <c r="D841" s="4">
        <v>1</v>
      </c>
      <c r="E841" s="4">
        <v>230</v>
      </c>
      <c r="F841" s="4">
        <f>ROUND(Source!BA821,O841)</f>
        <v>0</v>
      </c>
      <c r="G841" s="4" t="s">
        <v>107</v>
      </c>
      <c r="H841" s="4" t="s">
        <v>108</v>
      </c>
      <c r="I841" s="4"/>
      <c r="J841" s="4"/>
      <c r="K841" s="4">
        <v>230</v>
      </c>
      <c r="L841" s="4">
        <v>19</v>
      </c>
      <c r="M841" s="4">
        <v>3</v>
      </c>
      <c r="N841" s="4" t="s">
        <v>3</v>
      </c>
      <c r="O841" s="4">
        <v>2</v>
      </c>
      <c r="P841" s="4"/>
      <c r="Q841" s="4"/>
      <c r="R841" s="4"/>
      <c r="S841" s="4"/>
      <c r="T841" s="4"/>
      <c r="U841" s="4"/>
      <c r="V841" s="4"/>
      <c r="W841" s="4"/>
    </row>
    <row r="842" spans="1:23">
      <c r="A842" s="4">
        <v>50</v>
      </c>
      <c r="B842" s="4">
        <v>0</v>
      </c>
      <c r="C842" s="4">
        <v>0</v>
      </c>
      <c r="D842" s="4">
        <v>1</v>
      </c>
      <c r="E842" s="4">
        <v>206</v>
      </c>
      <c r="F842" s="4">
        <f>ROUND(Source!T821,O842)</f>
        <v>0</v>
      </c>
      <c r="G842" s="4" t="s">
        <v>109</v>
      </c>
      <c r="H842" s="4" t="s">
        <v>110</v>
      </c>
      <c r="I842" s="4"/>
      <c r="J842" s="4"/>
      <c r="K842" s="4">
        <v>206</v>
      </c>
      <c r="L842" s="4">
        <v>20</v>
      </c>
      <c r="M842" s="4">
        <v>3</v>
      </c>
      <c r="N842" s="4" t="s">
        <v>3</v>
      </c>
      <c r="O842" s="4">
        <v>2</v>
      </c>
      <c r="P842" s="4"/>
      <c r="Q842" s="4"/>
      <c r="R842" s="4"/>
      <c r="S842" s="4"/>
      <c r="T842" s="4"/>
      <c r="U842" s="4"/>
      <c r="V842" s="4"/>
      <c r="W842" s="4"/>
    </row>
    <row r="843" spans="1:23">
      <c r="A843" s="4">
        <v>50</v>
      </c>
      <c r="B843" s="4">
        <v>0</v>
      </c>
      <c r="C843" s="4">
        <v>0</v>
      </c>
      <c r="D843" s="4">
        <v>1</v>
      </c>
      <c r="E843" s="4">
        <v>207</v>
      </c>
      <c r="F843" s="4">
        <f>Source!U821</f>
        <v>169.37840549999999</v>
      </c>
      <c r="G843" s="4" t="s">
        <v>111</v>
      </c>
      <c r="H843" s="4" t="s">
        <v>112</v>
      </c>
      <c r="I843" s="4"/>
      <c r="J843" s="4"/>
      <c r="K843" s="4">
        <v>207</v>
      </c>
      <c r="L843" s="4">
        <v>21</v>
      </c>
      <c r="M843" s="4">
        <v>3</v>
      </c>
      <c r="N843" s="4" t="s">
        <v>3</v>
      </c>
      <c r="O843" s="4">
        <v>-1</v>
      </c>
      <c r="P843" s="4"/>
      <c r="Q843" s="4"/>
      <c r="R843" s="4"/>
      <c r="S843" s="4"/>
      <c r="T843" s="4"/>
      <c r="U843" s="4"/>
      <c r="V843" s="4"/>
      <c r="W843" s="4"/>
    </row>
    <row r="844" spans="1:23">
      <c r="A844" s="4">
        <v>50</v>
      </c>
      <c r="B844" s="4">
        <v>0</v>
      </c>
      <c r="C844" s="4">
        <v>0</v>
      </c>
      <c r="D844" s="4">
        <v>1</v>
      </c>
      <c r="E844" s="4">
        <v>208</v>
      </c>
      <c r="F844" s="4">
        <f>Source!V821</f>
        <v>2.7239062500000002</v>
      </c>
      <c r="G844" s="4" t="s">
        <v>113</v>
      </c>
      <c r="H844" s="4" t="s">
        <v>114</v>
      </c>
      <c r="I844" s="4"/>
      <c r="J844" s="4"/>
      <c r="K844" s="4">
        <v>208</v>
      </c>
      <c r="L844" s="4">
        <v>22</v>
      </c>
      <c r="M844" s="4">
        <v>3</v>
      </c>
      <c r="N844" s="4" t="s">
        <v>3</v>
      </c>
      <c r="O844" s="4">
        <v>-1</v>
      </c>
      <c r="P844" s="4"/>
      <c r="Q844" s="4"/>
      <c r="R844" s="4"/>
      <c r="S844" s="4"/>
      <c r="T844" s="4"/>
      <c r="U844" s="4"/>
      <c r="V844" s="4"/>
      <c r="W844" s="4"/>
    </row>
    <row r="845" spans="1:23">
      <c r="A845" s="4">
        <v>50</v>
      </c>
      <c r="B845" s="4">
        <v>0</v>
      </c>
      <c r="C845" s="4">
        <v>0</v>
      </c>
      <c r="D845" s="4">
        <v>1</v>
      </c>
      <c r="E845" s="4">
        <v>209</v>
      </c>
      <c r="F845" s="4">
        <f>ROUND(Source!W821,O845)</f>
        <v>622.04999999999995</v>
      </c>
      <c r="G845" s="4" t="s">
        <v>115</v>
      </c>
      <c r="H845" s="4" t="s">
        <v>116</v>
      </c>
      <c r="I845" s="4"/>
      <c r="J845" s="4"/>
      <c r="K845" s="4">
        <v>209</v>
      </c>
      <c r="L845" s="4">
        <v>23</v>
      </c>
      <c r="M845" s="4">
        <v>3</v>
      </c>
      <c r="N845" s="4" t="s">
        <v>3</v>
      </c>
      <c r="O845" s="4">
        <v>2</v>
      </c>
      <c r="P845" s="4"/>
      <c r="Q845" s="4"/>
      <c r="R845" s="4"/>
      <c r="S845" s="4"/>
      <c r="T845" s="4"/>
      <c r="U845" s="4"/>
      <c r="V845" s="4"/>
      <c r="W845" s="4"/>
    </row>
    <row r="846" spans="1:23">
      <c r="A846" s="4">
        <v>50</v>
      </c>
      <c r="B846" s="4">
        <v>0</v>
      </c>
      <c r="C846" s="4">
        <v>0</v>
      </c>
      <c r="D846" s="4">
        <v>1</v>
      </c>
      <c r="E846" s="4">
        <v>233</v>
      </c>
      <c r="F846" s="4">
        <f>ROUND(Source!BD821,O846)</f>
        <v>0</v>
      </c>
      <c r="G846" s="4" t="s">
        <v>117</v>
      </c>
      <c r="H846" s="4" t="s">
        <v>118</v>
      </c>
      <c r="I846" s="4"/>
      <c r="J846" s="4"/>
      <c r="K846" s="4">
        <v>233</v>
      </c>
      <c r="L846" s="4">
        <v>24</v>
      </c>
      <c r="M846" s="4">
        <v>3</v>
      </c>
      <c r="N846" s="4" t="s">
        <v>3</v>
      </c>
      <c r="O846" s="4">
        <v>2</v>
      </c>
      <c r="P846" s="4"/>
      <c r="Q846" s="4"/>
      <c r="R846" s="4"/>
      <c r="S846" s="4"/>
      <c r="T846" s="4"/>
      <c r="U846" s="4"/>
      <c r="V846" s="4"/>
      <c r="W846" s="4"/>
    </row>
    <row r="847" spans="1:23">
      <c r="A847" s="4">
        <v>50</v>
      </c>
      <c r="B847" s="4">
        <v>0</v>
      </c>
      <c r="C847" s="4">
        <v>0</v>
      </c>
      <c r="D847" s="4">
        <v>1</v>
      </c>
      <c r="E847" s="4">
        <v>210</v>
      </c>
      <c r="F847" s="4">
        <f>ROUND(Source!X821,O847)</f>
        <v>45694.45</v>
      </c>
      <c r="G847" s="4" t="s">
        <v>119</v>
      </c>
      <c r="H847" s="4" t="s">
        <v>120</v>
      </c>
      <c r="I847" s="4"/>
      <c r="J847" s="4"/>
      <c r="K847" s="4">
        <v>210</v>
      </c>
      <c r="L847" s="4">
        <v>25</v>
      </c>
      <c r="M847" s="4">
        <v>3</v>
      </c>
      <c r="N847" s="4" t="s">
        <v>3</v>
      </c>
      <c r="O847" s="4">
        <v>2</v>
      </c>
      <c r="P847" s="4"/>
      <c r="Q847" s="4"/>
      <c r="R847" s="4"/>
      <c r="S847" s="4"/>
      <c r="T847" s="4"/>
      <c r="U847" s="4"/>
      <c r="V847" s="4"/>
      <c r="W847" s="4"/>
    </row>
    <row r="848" spans="1:23">
      <c r="A848" s="4">
        <v>50</v>
      </c>
      <c r="B848" s="4">
        <v>0</v>
      </c>
      <c r="C848" s="4">
        <v>0</v>
      </c>
      <c r="D848" s="4">
        <v>1</v>
      </c>
      <c r="E848" s="4">
        <v>211</v>
      </c>
      <c r="F848" s="4">
        <f>ROUND(Source!Y821,O848)</f>
        <v>22871.21</v>
      </c>
      <c r="G848" s="4" t="s">
        <v>121</v>
      </c>
      <c r="H848" s="4" t="s">
        <v>122</v>
      </c>
      <c r="I848" s="4"/>
      <c r="J848" s="4"/>
      <c r="K848" s="4">
        <v>211</v>
      </c>
      <c r="L848" s="4">
        <v>26</v>
      </c>
      <c r="M848" s="4">
        <v>3</v>
      </c>
      <c r="N848" s="4" t="s">
        <v>3</v>
      </c>
      <c r="O848" s="4">
        <v>2</v>
      </c>
      <c r="P848" s="4"/>
      <c r="Q848" s="4"/>
      <c r="R848" s="4"/>
      <c r="S848" s="4"/>
      <c r="T848" s="4"/>
      <c r="U848" s="4"/>
      <c r="V848" s="4"/>
      <c r="W848" s="4"/>
    </row>
    <row r="849" spans="1:206">
      <c r="A849" s="4">
        <v>50</v>
      </c>
      <c r="B849" s="4">
        <v>0</v>
      </c>
      <c r="C849" s="4">
        <v>0</v>
      </c>
      <c r="D849" s="4">
        <v>1</v>
      </c>
      <c r="E849" s="4">
        <v>0</v>
      </c>
      <c r="F849" s="4">
        <f>ROUND(Source!AR821,O849)</f>
        <v>223478.19</v>
      </c>
      <c r="G849" s="4" t="s">
        <v>123</v>
      </c>
      <c r="H849" s="4" t="s">
        <v>124</v>
      </c>
      <c r="I849" s="4"/>
      <c r="J849" s="4"/>
      <c r="K849" s="4">
        <v>224</v>
      </c>
      <c r="L849" s="4">
        <v>27</v>
      </c>
      <c r="M849" s="4">
        <v>3</v>
      </c>
      <c r="N849" s="4" t="s">
        <v>3</v>
      </c>
      <c r="O849" s="4">
        <v>2</v>
      </c>
      <c r="P849" s="4"/>
      <c r="Q849" s="4"/>
      <c r="R849" s="4"/>
      <c r="S849" s="4"/>
      <c r="T849" s="4"/>
      <c r="U849" s="4"/>
      <c r="V849" s="4"/>
      <c r="W849" s="4"/>
    </row>
    <row r="850" spans="1:206">
      <c r="A850" s="4">
        <v>50</v>
      </c>
      <c r="B850" s="4">
        <v>0</v>
      </c>
      <c r="C850" s="4">
        <v>0</v>
      </c>
      <c r="D850" s="4">
        <v>2</v>
      </c>
      <c r="E850" s="4">
        <v>0</v>
      </c>
      <c r="F850" s="4">
        <f>ROUND(F849*0.18,O850)</f>
        <v>40226.1</v>
      </c>
      <c r="G850" s="4" t="s">
        <v>125</v>
      </c>
      <c r="H850" s="4" t="s">
        <v>125</v>
      </c>
      <c r="I850" s="4"/>
      <c r="J850" s="4"/>
      <c r="K850" s="4">
        <v>212</v>
      </c>
      <c r="L850" s="4">
        <v>28</v>
      </c>
      <c r="M850" s="4">
        <v>0</v>
      </c>
      <c r="N850" s="4" t="s">
        <v>3</v>
      </c>
      <c r="O850" s="4">
        <v>1</v>
      </c>
      <c r="P850" s="4"/>
      <c r="Q850" s="4"/>
      <c r="R850" s="4"/>
      <c r="S850" s="4"/>
      <c r="T850" s="4"/>
      <c r="U850" s="4"/>
      <c r="V850" s="4"/>
      <c r="W850" s="4"/>
    </row>
    <row r="851" spans="1:206">
      <c r="A851" s="4">
        <v>50</v>
      </c>
      <c r="B851" s="4">
        <v>0</v>
      </c>
      <c r="C851" s="4">
        <v>0</v>
      </c>
      <c r="D851" s="4">
        <v>2</v>
      </c>
      <c r="E851" s="4">
        <v>224</v>
      </c>
      <c r="F851" s="4">
        <f>ROUND(F849*1.18,O851)</f>
        <v>263704.3</v>
      </c>
      <c r="G851" s="4" t="s">
        <v>126</v>
      </c>
      <c r="H851" s="4" t="s">
        <v>127</v>
      </c>
      <c r="I851" s="4"/>
      <c r="J851" s="4"/>
      <c r="K851" s="4">
        <v>212</v>
      </c>
      <c r="L851" s="4">
        <v>29</v>
      </c>
      <c r="M851" s="4">
        <v>0</v>
      </c>
      <c r="N851" s="4" t="s">
        <v>3</v>
      </c>
      <c r="O851" s="4">
        <v>1</v>
      </c>
      <c r="P851" s="4"/>
      <c r="Q851" s="4"/>
      <c r="R851" s="4"/>
      <c r="S851" s="4"/>
      <c r="T851" s="4"/>
      <c r="U851" s="4"/>
      <c r="V851" s="4"/>
      <c r="W851" s="4"/>
    </row>
    <row r="853" spans="1:206">
      <c r="A853" s="2">
        <v>51</v>
      </c>
      <c r="B853" s="2">
        <f>B727</f>
        <v>0</v>
      </c>
      <c r="C853" s="2">
        <f>A727</f>
        <v>4</v>
      </c>
      <c r="D853" s="2">
        <f>ROW(A727)</f>
        <v>727</v>
      </c>
      <c r="E853" s="2"/>
      <c r="F853" s="2" t="str">
        <f>IF(F727&lt;&gt;"",F727,"")</f>
        <v>Новый раздел</v>
      </c>
      <c r="G853" s="2" t="str">
        <f>IF(G727&lt;&gt;"",G727,"")</f>
        <v>комната 2-4</v>
      </c>
      <c r="H853" s="2">
        <v>0</v>
      </c>
      <c r="I853" s="2"/>
      <c r="J853" s="2"/>
      <c r="K853" s="2"/>
      <c r="L853" s="2"/>
      <c r="M853" s="2"/>
      <c r="N853" s="2"/>
      <c r="O853" s="2">
        <v>158035.67000000001</v>
      </c>
      <c r="P853" s="2">
        <v>101128.36</v>
      </c>
      <c r="Q853" s="2">
        <v>2687.53</v>
      </c>
      <c r="R853" s="2">
        <v>1000.18</v>
      </c>
      <c r="S853" s="2">
        <v>54219.78</v>
      </c>
      <c r="T853" s="2">
        <v>0</v>
      </c>
      <c r="U853" s="2">
        <v>181.04631549999999</v>
      </c>
      <c r="V853" s="2">
        <v>2.8421562499999999</v>
      </c>
      <c r="W853" s="2">
        <v>622.04999999999995</v>
      </c>
      <c r="X853" s="2">
        <v>47847.28</v>
      </c>
      <c r="Y853" s="2">
        <v>24498.15</v>
      </c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>
        <f t="shared" ref="AO853:BD853" si="575">ROUND(AO747+AO821+BX853,2)</f>
        <v>0</v>
      </c>
      <c r="AP853" s="2">
        <f t="shared" si="575"/>
        <v>0</v>
      </c>
      <c r="AQ853" s="2">
        <f t="shared" si="575"/>
        <v>0</v>
      </c>
      <c r="AR853" s="2">
        <f t="shared" si="575"/>
        <v>230381.1</v>
      </c>
      <c r="AS853" s="2">
        <f t="shared" si="575"/>
        <v>225270.26</v>
      </c>
      <c r="AT853" s="2">
        <f t="shared" si="575"/>
        <v>5110.84</v>
      </c>
      <c r="AU853" s="2">
        <f t="shared" si="575"/>
        <v>0</v>
      </c>
      <c r="AV853" s="2">
        <f t="shared" si="575"/>
        <v>101128.36</v>
      </c>
      <c r="AW853" s="2">
        <f t="shared" si="575"/>
        <v>101128.36</v>
      </c>
      <c r="AX853" s="2">
        <f t="shared" si="575"/>
        <v>0</v>
      </c>
      <c r="AY853" s="2">
        <f t="shared" si="575"/>
        <v>101128.36</v>
      </c>
      <c r="AZ853" s="2">
        <f t="shared" si="575"/>
        <v>0</v>
      </c>
      <c r="BA853" s="2">
        <f t="shared" si="575"/>
        <v>0</v>
      </c>
      <c r="BB853" s="2">
        <f t="shared" si="575"/>
        <v>0</v>
      </c>
      <c r="BC853" s="2">
        <f t="shared" si="575"/>
        <v>0</v>
      </c>
      <c r="BD853" s="2">
        <f t="shared" si="575"/>
        <v>0</v>
      </c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>
        <v>0</v>
      </c>
    </row>
    <row r="855" spans="1:206">
      <c r="A855" s="4">
        <v>50</v>
      </c>
      <c r="B855" s="4">
        <v>0</v>
      </c>
      <c r="C855" s="4">
        <v>0</v>
      </c>
      <c r="D855" s="4">
        <v>1</v>
      </c>
      <c r="E855" s="4">
        <v>201</v>
      </c>
      <c r="F855" s="4">
        <f>ROUND(Source!O853,O855)</f>
        <v>158035.67000000001</v>
      </c>
      <c r="G855" s="4" t="s">
        <v>71</v>
      </c>
      <c r="H855" s="4" t="s">
        <v>72</v>
      </c>
      <c r="I855" s="4"/>
      <c r="J855" s="4"/>
      <c r="K855" s="4">
        <v>201</v>
      </c>
      <c r="L855" s="4">
        <v>1</v>
      </c>
      <c r="M855" s="4">
        <v>3</v>
      </c>
      <c r="N855" s="4" t="s">
        <v>3</v>
      </c>
      <c r="O855" s="4">
        <v>2</v>
      </c>
      <c r="P855" s="4"/>
      <c r="Q855" s="4"/>
      <c r="R855" s="4"/>
      <c r="S855" s="4"/>
      <c r="T855" s="4"/>
      <c r="U855" s="4"/>
      <c r="V855" s="4"/>
      <c r="W855" s="4"/>
    </row>
    <row r="856" spans="1:206">
      <c r="A856" s="4">
        <v>50</v>
      </c>
      <c r="B856" s="4">
        <v>0</v>
      </c>
      <c r="C856" s="4">
        <v>0</v>
      </c>
      <c r="D856" s="4">
        <v>1</v>
      </c>
      <c r="E856" s="4">
        <v>202</v>
      </c>
      <c r="F856" s="4">
        <f>ROUND(Source!P853,O856)</f>
        <v>101128.36</v>
      </c>
      <c r="G856" s="4" t="s">
        <v>73</v>
      </c>
      <c r="H856" s="4" t="s">
        <v>74</v>
      </c>
      <c r="I856" s="4"/>
      <c r="J856" s="4"/>
      <c r="K856" s="4">
        <v>202</v>
      </c>
      <c r="L856" s="4">
        <v>2</v>
      </c>
      <c r="M856" s="4">
        <v>3</v>
      </c>
      <c r="N856" s="4" t="s">
        <v>3</v>
      </c>
      <c r="O856" s="4">
        <v>2</v>
      </c>
      <c r="P856" s="4"/>
      <c r="Q856" s="4"/>
      <c r="R856" s="4"/>
      <c r="S856" s="4"/>
      <c r="T856" s="4"/>
      <c r="U856" s="4"/>
      <c r="V856" s="4"/>
      <c r="W856" s="4"/>
    </row>
    <row r="857" spans="1:206">
      <c r="A857" s="4">
        <v>50</v>
      </c>
      <c r="B857" s="4">
        <v>0</v>
      </c>
      <c r="C857" s="4">
        <v>0</v>
      </c>
      <c r="D857" s="4">
        <v>1</v>
      </c>
      <c r="E857" s="4">
        <v>222</v>
      </c>
      <c r="F857" s="4">
        <f>ROUND(Source!AO853,O857)</f>
        <v>0</v>
      </c>
      <c r="G857" s="4" t="s">
        <v>75</v>
      </c>
      <c r="H857" s="4" t="s">
        <v>76</v>
      </c>
      <c r="I857" s="4"/>
      <c r="J857" s="4"/>
      <c r="K857" s="4">
        <v>222</v>
      </c>
      <c r="L857" s="4">
        <v>3</v>
      </c>
      <c r="M857" s="4">
        <v>3</v>
      </c>
      <c r="N857" s="4" t="s">
        <v>3</v>
      </c>
      <c r="O857" s="4">
        <v>2</v>
      </c>
      <c r="P857" s="4"/>
      <c r="Q857" s="4"/>
      <c r="R857" s="4"/>
      <c r="S857" s="4"/>
      <c r="T857" s="4"/>
      <c r="U857" s="4"/>
      <c r="V857" s="4"/>
      <c r="W857" s="4"/>
    </row>
    <row r="858" spans="1:206">
      <c r="A858" s="4">
        <v>50</v>
      </c>
      <c r="B858" s="4">
        <v>0</v>
      </c>
      <c r="C858" s="4">
        <v>0</v>
      </c>
      <c r="D858" s="4">
        <v>1</v>
      </c>
      <c r="E858" s="4">
        <v>225</v>
      </c>
      <c r="F858" s="4">
        <f>ROUND(Source!AV853,O858)</f>
        <v>101128.36</v>
      </c>
      <c r="G858" s="4" t="s">
        <v>77</v>
      </c>
      <c r="H858" s="4" t="s">
        <v>78</v>
      </c>
      <c r="I858" s="4"/>
      <c r="J858" s="4"/>
      <c r="K858" s="4">
        <v>225</v>
      </c>
      <c r="L858" s="4">
        <v>4</v>
      </c>
      <c r="M858" s="4">
        <v>3</v>
      </c>
      <c r="N858" s="4" t="s">
        <v>3</v>
      </c>
      <c r="O858" s="4">
        <v>2</v>
      </c>
      <c r="P858" s="4"/>
      <c r="Q858" s="4"/>
      <c r="R858" s="4"/>
      <c r="S858" s="4"/>
      <c r="T858" s="4"/>
      <c r="U858" s="4"/>
      <c r="V858" s="4"/>
      <c r="W858" s="4"/>
    </row>
    <row r="859" spans="1:206">
      <c r="A859" s="4">
        <v>50</v>
      </c>
      <c r="B859" s="4">
        <v>0</v>
      </c>
      <c r="C859" s="4">
        <v>0</v>
      </c>
      <c r="D859" s="4">
        <v>1</v>
      </c>
      <c r="E859" s="4">
        <v>226</v>
      </c>
      <c r="F859" s="4">
        <f>ROUND(Source!AW853,O859)</f>
        <v>101128.36</v>
      </c>
      <c r="G859" s="4" t="s">
        <v>79</v>
      </c>
      <c r="H859" s="4" t="s">
        <v>80</v>
      </c>
      <c r="I859" s="4"/>
      <c r="J859" s="4"/>
      <c r="K859" s="4">
        <v>226</v>
      </c>
      <c r="L859" s="4">
        <v>5</v>
      </c>
      <c r="M859" s="4">
        <v>3</v>
      </c>
      <c r="N859" s="4" t="s">
        <v>3</v>
      </c>
      <c r="O859" s="4">
        <v>2</v>
      </c>
      <c r="P859" s="4"/>
      <c r="Q859" s="4"/>
      <c r="R859" s="4"/>
      <c r="S859" s="4"/>
      <c r="T859" s="4"/>
      <c r="U859" s="4"/>
      <c r="V859" s="4"/>
      <c r="W859" s="4"/>
    </row>
    <row r="860" spans="1:206">
      <c r="A860" s="4">
        <v>50</v>
      </c>
      <c r="B860" s="4">
        <v>0</v>
      </c>
      <c r="C860" s="4">
        <v>0</v>
      </c>
      <c r="D860" s="4">
        <v>1</v>
      </c>
      <c r="E860" s="4">
        <v>227</v>
      </c>
      <c r="F860" s="4">
        <f>ROUND(Source!AX853,O860)</f>
        <v>0</v>
      </c>
      <c r="G860" s="4" t="s">
        <v>81</v>
      </c>
      <c r="H860" s="4" t="s">
        <v>82</v>
      </c>
      <c r="I860" s="4"/>
      <c r="J860" s="4"/>
      <c r="K860" s="4">
        <v>227</v>
      </c>
      <c r="L860" s="4">
        <v>6</v>
      </c>
      <c r="M860" s="4">
        <v>3</v>
      </c>
      <c r="N860" s="4" t="s">
        <v>3</v>
      </c>
      <c r="O860" s="4">
        <v>2</v>
      </c>
      <c r="P860" s="4"/>
      <c r="Q860" s="4"/>
      <c r="R860" s="4"/>
      <c r="S860" s="4"/>
      <c r="T860" s="4"/>
      <c r="U860" s="4"/>
      <c r="V860" s="4"/>
      <c r="W860" s="4"/>
    </row>
    <row r="861" spans="1:206">
      <c r="A861" s="4">
        <v>50</v>
      </c>
      <c r="B861" s="4">
        <v>0</v>
      </c>
      <c r="C861" s="4">
        <v>0</v>
      </c>
      <c r="D861" s="4">
        <v>1</v>
      </c>
      <c r="E861" s="4">
        <v>228</v>
      </c>
      <c r="F861" s="4">
        <f>ROUND(Source!AY853,O861)</f>
        <v>101128.36</v>
      </c>
      <c r="G861" s="4" t="s">
        <v>83</v>
      </c>
      <c r="H861" s="4" t="s">
        <v>84</v>
      </c>
      <c r="I861" s="4"/>
      <c r="J861" s="4"/>
      <c r="K861" s="4">
        <v>228</v>
      </c>
      <c r="L861" s="4">
        <v>7</v>
      </c>
      <c r="M861" s="4">
        <v>3</v>
      </c>
      <c r="N861" s="4" t="s">
        <v>3</v>
      </c>
      <c r="O861" s="4">
        <v>2</v>
      </c>
      <c r="P861" s="4"/>
      <c r="Q861" s="4"/>
      <c r="R861" s="4"/>
      <c r="S861" s="4"/>
      <c r="T861" s="4"/>
      <c r="U861" s="4"/>
      <c r="V861" s="4"/>
      <c r="W861" s="4"/>
    </row>
    <row r="862" spans="1:206">
      <c r="A862" s="4">
        <v>50</v>
      </c>
      <c r="B862" s="4">
        <v>0</v>
      </c>
      <c r="C862" s="4">
        <v>0</v>
      </c>
      <c r="D862" s="4">
        <v>1</v>
      </c>
      <c r="E862" s="4">
        <v>216</v>
      </c>
      <c r="F862" s="4">
        <f>ROUND(Source!AP853,O862)</f>
        <v>0</v>
      </c>
      <c r="G862" s="4" t="s">
        <v>85</v>
      </c>
      <c r="H862" s="4" t="s">
        <v>86</v>
      </c>
      <c r="I862" s="4"/>
      <c r="J862" s="4"/>
      <c r="K862" s="4">
        <v>216</v>
      </c>
      <c r="L862" s="4">
        <v>8</v>
      </c>
      <c r="M862" s="4">
        <v>3</v>
      </c>
      <c r="N862" s="4" t="s">
        <v>3</v>
      </c>
      <c r="O862" s="4">
        <v>2</v>
      </c>
      <c r="P862" s="4"/>
      <c r="Q862" s="4"/>
      <c r="R862" s="4"/>
      <c r="S862" s="4"/>
      <c r="T862" s="4"/>
      <c r="U862" s="4"/>
      <c r="V862" s="4"/>
      <c r="W862" s="4"/>
    </row>
    <row r="863" spans="1:206">
      <c r="A863" s="4">
        <v>50</v>
      </c>
      <c r="B863" s="4">
        <v>0</v>
      </c>
      <c r="C863" s="4">
        <v>0</v>
      </c>
      <c r="D863" s="4">
        <v>1</v>
      </c>
      <c r="E863" s="4">
        <v>223</v>
      </c>
      <c r="F863" s="4">
        <f>ROUND(Source!AQ853,O863)</f>
        <v>0</v>
      </c>
      <c r="G863" s="4" t="s">
        <v>87</v>
      </c>
      <c r="H863" s="4" t="s">
        <v>88</v>
      </c>
      <c r="I863" s="4"/>
      <c r="J863" s="4"/>
      <c r="K863" s="4">
        <v>223</v>
      </c>
      <c r="L863" s="4">
        <v>9</v>
      </c>
      <c r="M863" s="4">
        <v>3</v>
      </c>
      <c r="N863" s="4" t="s">
        <v>3</v>
      </c>
      <c r="O863" s="4">
        <v>2</v>
      </c>
      <c r="P863" s="4"/>
      <c r="Q863" s="4"/>
      <c r="R863" s="4"/>
      <c r="S863" s="4"/>
      <c r="T863" s="4"/>
      <c r="U863" s="4"/>
      <c r="V863" s="4"/>
      <c r="W863" s="4"/>
    </row>
    <row r="864" spans="1:206">
      <c r="A864" s="4">
        <v>50</v>
      </c>
      <c r="B864" s="4">
        <v>0</v>
      </c>
      <c r="C864" s="4">
        <v>0</v>
      </c>
      <c r="D864" s="4">
        <v>1</v>
      </c>
      <c r="E864" s="4">
        <v>229</v>
      </c>
      <c r="F864" s="4">
        <f>ROUND(Source!AZ853,O864)</f>
        <v>0</v>
      </c>
      <c r="G864" s="4" t="s">
        <v>89</v>
      </c>
      <c r="H864" s="4" t="s">
        <v>90</v>
      </c>
      <c r="I864" s="4"/>
      <c r="J864" s="4"/>
      <c r="K864" s="4">
        <v>229</v>
      </c>
      <c r="L864" s="4">
        <v>10</v>
      </c>
      <c r="M864" s="4">
        <v>3</v>
      </c>
      <c r="N864" s="4" t="s">
        <v>3</v>
      </c>
      <c r="O864" s="4">
        <v>2</v>
      </c>
      <c r="P864" s="4"/>
      <c r="Q864" s="4"/>
      <c r="R864" s="4"/>
      <c r="S864" s="4"/>
      <c r="T864" s="4"/>
      <c r="U864" s="4"/>
      <c r="V864" s="4"/>
      <c r="W864" s="4"/>
    </row>
    <row r="865" spans="1:23">
      <c r="A865" s="4">
        <v>50</v>
      </c>
      <c r="B865" s="4">
        <v>0</v>
      </c>
      <c r="C865" s="4">
        <v>0</v>
      </c>
      <c r="D865" s="4">
        <v>1</v>
      </c>
      <c r="E865" s="4">
        <v>203</v>
      </c>
      <c r="F865" s="4">
        <f>ROUND(Source!Q853,O865)</f>
        <v>2687.53</v>
      </c>
      <c r="G865" s="4" t="s">
        <v>91</v>
      </c>
      <c r="H865" s="4" t="s">
        <v>92</v>
      </c>
      <c r="I865" s="4"/>
      <c r="J865" s="4"/>
      <c r="K865" s="4">
        <v>203</v>
      </c>
      <c r="L865" s="4">
        <v>11</v>
      </c>
      <c r="M865" s="4">
        <v>3</v>
      </c>
      <c r="N865" s="4" t="s">
        <v>3</v>
      </c>
      <c r="O865" s="4">
        <v>2</v>
      </c>
      <c r="P865" s="4"/>
      <c r="Q865" s="4"/>
      <c r="R865" s="4"/>
      <c r="S865" s="4"/>
      <c r="T865" s="4"/>
      <c r="U865" s="4"/>
      <c r="V865" s="4"/>
      <c r="W865" s="4"/>
    </row>
    <row r="866" spans="1:23">
      <c r="A866" s="4">
        <v>50</v>
      </c>
      <c r="B866" s="4">
        <v>0</v>
      </c>
      <c r="C866" s="4">
        <v>0</v>
      </c>
      <c r="D866" s="4">
        <v>1</v>
      </c>
      <c r="E866" s="4">
        <v>231</v>
      </c>
      <c r="F866" s="4">
        <f>ROUND(Source!BB853,O866)</f>
        <v>0</v>
      </c>
      <c r="G866" s="4" t="s">
        <v>93</v>
      </c>
      <c r="H866" s="4" t="s">
        <v>94</v>
      </c>
      <c r="I866" s="4"/>
      <c r="J866" s="4"/>
      <c r="K866" s="4">
        <v>231</v>
      </c>
      <c r="L866" s="4">
        <v>12</v>
      </c>
      <c r="M866" s="4">
        <v>3</v>
      </c>
      <c r="N866" s="4" t="s">
        <v>3</v>
      </c>
      <c r="O866" s="4">
        <v>2</v>
      </c>
      <c r="P866" s="4"/>
      <c r="Q866" s="4"/>
      <c r="R866" s="4"/>
      <c r="S866" s="4"/>
      <c r="T866" s="4"/>
      <c r="U866" s="4"/>
      <c r="V866" s="4"/>
      <c r="W866" s="4"/>
    </row>
    <row r="867" spans="1:23">
      <c r="A867" s="4">
        <v>50</v>
      </c>
      <c r="B867" s="4">
        <v>0</v>
      </c>
      <c r="C867" s="4">
        <v>0</v>
      </c>
      <c r="D867" s="4">
        <v>1</v>
      </c>
      <c r="E867" s="4">
        <v>204</v>
      </c>
      <c r="F867" s="4">
        <f>ROUND(Source!R853,O867)</f>
        <v>1000.18</v>
      </c>
      <c r="G867" s="4" t="s">
        <v>95</v>
      </c>
      <c r="H867" s="4" t="s">
        <v>96</v>
      </c>
      <c r="I867" s="4"/>
      <c r="J867" s="4"/>
      <c r="K867" s="4">
        <v>204</v>
      </c>
      <c r="L867" s="4">
        <v>13</v>
      </c>
      <c r="M867" s="4">
        <v>3</v>
      </c>
      <c r="N867" s="4" t="s">
        <v>3</v>
      </c>
      <c r="O867" s="4">
        <v>2</v>
      </c>
      <c r="P867" s="4"/>
      <c r="Q867" s="4"/>
      <c r="R867" s="4"/>
      <c r="S867" s="4"/>
      <c r="T867" s="4"/>
      <c r="U867" s="4"/>
      <c r="V867" s="4"/>
      <c r="W867" s="4"/>
    </row>
    <row r="868" spans="1:23">
      <c r="A868" s="4">
        <v>50</v>
      </c>
      <c r="B868" s="4">
        <v>0</v>
      </c>
      <c r="C868" s="4">
        <v>0</v>
      </c>
      <c r="D868" s="4">
        <v>1</v>
      </c>
      <c r="E868" s="4">
        <v>205</v>
      </c>
      <c r="F868" s="4">
        <f>ROUND(Source!S853,O868)</f>
        <v>54219.78</v>
      </c>
      <c r="G868" s="4" t="s">
        <v>97</v>
      </c>
      <c r="H868" s="4" t="s">
        <v>98</v>
      </c>
      <c r="I868" s="4"/>
      <c r="J868" s="4"/>
      <c r="K868" s="4">
        <v>205</v>
      </c>
      <c r="L868" s="4">
        <v>14</v>
      </c>
      <c r="M868" s="4">
        <v>3</v>
      </c>
      <c r="N868" s="4" t="s">
        <v>3</v>
      </c>
      <c r="O868" s="4">
        <v>2</v>
      </c>
      <c r="P868" s="4"/>
      <c r="Q868" s="4"/>
      <c r="R868" s="4"/>
      <c r="S868" s="4"/>
      <c r="T868" s="4"/>
      <c r="U868" s="4"/>
      <c r="V868" s="4"/>
      <c r="W868" s="4"/>
    </row>
    <row r="869" spans="1:23">
      <c r="A869" s="4">
        <v>50</v>
      </c>
      <c r="B869" s="4">
        <v>0</v>
      </c>
      <c r="C869" s="4">
        <v>0</v>
      </c>
      <c r="D869" s="4">
        <v>1</v>
      </c>
      <c r="E869" s="4">
        <v>232</v>
      </c>
      <c r="F869" s="4">
        <f>ROUND(Source!BC853,O869)</f>
        <v>0</v>
      </c>
      <c r="G869" s="4" t="s">
        <v>99</v>
      </c>
      <c r="H869" s="4" t="s">
        <v>100</v>
      </c>
      <c r="I869" s="4"/>
      <c r="J869" s="4"/>
      <c r="K869" s="4">
        <v>232</v>
      </c>
      <c r="L869" s="4">
        <v>15</v>
      </c>
      <c r="M869" s="4">
        <v>3</v>
      </c>
      <c r="N869" s="4" t="s">
        <v>3</v>
      </c>
      <c r="O869" s="4">
        <v>2</v>
      </c>
      <c r="P869" s="4"/>
      <c r="Q869" s="4"/>
      <c r="R869" s="4"/>
      <c r="S869" s="4"/>
      <c r="T869" s="4"/>
      <c r="U869" s="4"/>
      <c r="V869" s="4"/>
      <c r="W869" s="4"/>
    </row>
    <row r="870" spans="1:23">
      <c r="A870" s="4">
        <v>50</v>
      </c>
      <c r="B870" s="4">
        <v>0</v>
      </c>
      <c r="C870" s="4">
        <v>0</v>
      </c>
      <c r="D870" s="4">
        <v>1</v>
      </c>
      <c r="E870" s="4">
        <v>214</v>
      </c>
      <c r="F870" s="4">
        <f>ROUND(Source!AS853,O870)</f>
        <v>225270.26</v>
      </c>
      <c r="G870" s="4" t="s">
        <v>101</v>
      </c>
      <c r="H870" s="4" t="s">
        <v>102</v>
      </c>
      <c r="I870" s="4"/>
      <c r="J870" s="4"/>
      <c r="K870" s="4">
        <v>214</v>
      </c>
      <c r="L870" s="4">
        <v>16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/>
    </row>
    <row r="871" spans="1:23">
      <c r="A871" s="4">
        <v>50</v>
      </c>
      <c r="B871" s="4">
        <v>0</v>
      </c>
      <c r="C871" s="4">
        <v>0</v>
      </c>
      <c r="D871" s="4">
        <v>1</v>
      </c>
      <c r="E871" s="4">
        <v>215</v>
      </c>
      <c r="F871" s="4">
        <f>ROUND(Source!AT853,O871)</f>
        <v>5110.84</v>
      </c>
      <c r="G871" s="4" t="s">
        <v>103</v>
      </c>
      <c r="H871" s="4" t="s">
        <v>104</v>
      </c>
      <c r="I871" s="4"/>
      <c r="J871" s="4"/>
      <c r="K871" s="4">
        <v>215</v>
      </c>
      <c r="L871" s="4">
        <v>17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/>
    </row>
    <row r="872" spans="1:23">
      <c r="A872" s="4">
        <v>50</v>
      </c>
      <c r="B872" s="4">
        <v>0</v>
      </c>
      <c r="C872" s="4">
        <v>0</v>
      </c>
      <c r="D872" s="4">
        <v>1</v>
      </c>
      <c r="E872" s="4">
        <v>217</v>
      </c>
      <c r="F872" s="4">
        <f>ROUND(Source!AU853,O872)</f>
        <v>0</v>
      </c>
      <c r="G872" s="4" t="s">
        <v>105</v>
      </c>
      <c r="H872" s="4" t="s">
        <v>106</v>
      </c>
      <c r="I872" s="4"/>
      <c r="J872" s="4"/>
      <c r="K872" s="4">
        <v>217</v>
      </c>
      <c r="L872" s="4">
        <v>18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/>
    </row>
    <row r="873" spans="1:23">
      <c r="A873" s="4">
        <v>50</v>
      </c>
      <c r="B873" s="4">
        <v>0</v>
      </c>
      <c r="C873" s="4">
        <v>0</v>
      </c>
      <c r="D873" s="4">
        <v>1</v>
      </c>
      <c r="E873" s="4">
        <v>230</v>
      </c>
      <c r="F873" s="4">
        <f>ROUND(Source!BA853,O873)</f>
        <v>0</v>
      </c>
      <c r="G873" s="4" t="s">
        <v>107</v>
      </c>
      <c r="H873" s="4" t="s">
        <v>108</v>
      </c>
      <c r="I873" s="4"/>
      <c r="J873" s="4"/>
      <c r="K873" s="4">
        <v>230</v>
      </c>
      <c r="L873" s="4">
        <v>19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3">
      <c r="A874" s="4">
        <v>50</v>
      </c>
      <c r="B874" s="4">
        <v>0</v>
      </c>
      <c r="C874" s="4">
        <v>0</v>
      </c>
      <c r="D874" s="4">
        <v>1</v>
      </c>
      <c r="E874" s="4">
        <v>206</v>
      </c>
      <c r="F874" s="4">
        <f>ROUND(Source!T853,O874)</f>
        <v>0</v>
      </c>
      <c r="G874" s="4" t="s">
        <v>109</v>
      </c>
      <c r="H874" s="4" t="s">
        <v>110</v>
      </c>
      <c r="I874" s="4"/>
      <c r="J874" s="4"/>
      <c r="K874" s="4">
        <v>206</v>
      </c>
      <c r="L874" s="4">
        <v>20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5" spans="1:23">
      <c r="A875" s="4">
        <v>50</v>
      </c>
      <c r="B875" s="4">
        <v>0</v>
      </c>
      <c r="C875" s="4">
        <v>0</v>
      </c>
      <c r="D875" s="4">
        <v>1</v>
      </c>
      <c r="E875" s="4">
        <v>207</v>
      </c>
      <c r="F875" s="4">
        <f>Source!U853</f>
        <v>181.04631549999999</v>
      </c>
      <c r="G875" s="4" t="s">
        <v>111</v>
      </c>
      <c r="H875" s="4" t="s">
        <v>112</v>
      </c>
      <c r="I875" s="4"/>
      <c r="J875" s="4"/>
      <c r="K875" s="4">
        <v>207</v>
      </c>
      <c r="L875" s="4">
        <v>21</v>
      </c>
      <c r="M875" s="4">
        <v>3</v>
      </c>
      <c r="N875" s="4" t="s">
        <v>3</v>
      </c>
      <c r="O875" s="4">
        <v>-1</v>
      </c>
      <c r="P875" s="4"/>
      <c r="Q875" s="4"/>
      <c r="R875" s="4"/>
      <c r="S875" s="4"/>
      <c r="T875" s="4"/>
      <c r="U875" s="4"/>
      <c r="V875" s="4"/>
      <c r="W875" s="4"/>
    </row>
    <row r="876" spans="1:23">
      <c r="A876" s="4">
        <v>50</v>
      </c>
      <c r="B876" s="4">
        <v>0</v>
      </c>
      <c r="C876" s="4">
        <v>0</v>
      </c>
      <c r="D876" s="4">
        <v>1</v>
      </c>
      <c r="E876" s="4">
        <v>208</v>
      </c>
      <c r="F876" s="4">
        <f>Source!V853</f>
        <v>2.8421562499999999</v>
      </c>
      <c r="G876" s="4" t="s">
        <v>113</v>
      </c>
      <c r="H876" s="4" t="s">
        <v>114</v>
      </c>
      <c r="I876" s="4"/>
      <c r="J876" s="4"/>
      <c r="K876" s="4">
        <v>208</v>
      </c>
      <c r="L876" s="4">
        <v>22</v>
      </c>
      <c r="M876" s="4">
        <v>3</v>
      </c>
      <c r="N876" s="4" t="s">
        <v>3</v>
      </c>
      <c r="O876" s="4">
        <v>-1</v>
      </c>
      <c r="P876" s="4"/>
      <c r="Q876" s="4"/>
      <c r="R876" s="4"/>
      <c r="S876" s="4"/>
      <c r="T876" s="4"/>
      <c r="U876" s="4"/>
      <c r="V876" s="4"/>
      <c r="W876" s="4"/>
    </row>
    <row r="877" spans="1:23">
      <c r="A877" s="4">
        <v>50</v>
      </c>
      <c r="B877" s="4">
        <v>0</v>
      </c>
      <c r="C877" s="4">
        <v>0</v>
      </c>
      <c r="D877" s="4">
        <v>1</v>
      </c>
      <c r="E877" s="4">
        <v>209</v>
      </c>
      <c r="F877" s="4">
        <f>ROUND(Source!W853,O877)</f>
        <v>622.04999999999995</v>
      </c>
      <c r="G877" s="4" t="s">
        <v>115</v>
      </c>
      <c r="H877" s="4" t="s">
        <v>116</v>
      </c>
      <c r="I877" s="4"/>
      <c r="J877" s="4"/>
      <c r="K877" s="4">
        <v>209</v>
      </c>
      <c r="L877" s="4">
        <v>23</v>
      </c>
      <c r="M877" s="4">
        <v>3</v>
      </c>
      <c r="N877" s="4" t="s">
        <v>3</v>
      </c>
      <c r="O877" s="4">
        <v>2</v>
      </c>
      <c r="P877" s="4"/>
      <c r="Q877" s="4"/>
      <c r="R877" s="4"/>
      <c r="S877" s="4"/>
      <c r="T877" s="4"/>
      <c r="U877" s="4"/>
      <c r="V877" s="4"/>
      <c r="W877" s="4"/>
    </row>
    <row r="878" spans="1:23">
      <c r="A878" s="4">
        <v>50</v>
      </c>
      <c r="B878" s="4">
        <v>0</v>
      </c>
      <c r="C878" s="4">
        <v>0</v>
      </c>
      <c r="D878" s="4">
        <v>1</v>
      </c>
      <c r="E878" s="4">
        <v>233</v>
      </c>
      <c r="F878" s="4">
        <f>ROUND(Source!BD853,O878)</f>
        <v>0</v>
      </c>
      <c r="G878" s="4" t="s">
        <v>117</v>
      </c>
      <c r="H878" s="4" t="s">
        <v>118</v>
      </c>
      <c r="I878" s="4"/>
      <c r="J878" s="4"/>
      <c r="K878" s="4">
        <v>233</v>
      </c>
      <c r="L878" s="4">
        <v>24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/>
    </row>
    <row r="879" spans="1:23">
      <c r="A879" s="4">
        <v>50</v>
      </c>
      <c r="B879" s="4">
        <v>0</v>
      </c>
      <c r="C879" s="4">
        <v>0</v>
      </c>
      <c r="D879" s="4">
        <v>1</v>
      </c>
      <c r="E879" s="4">
        <v>210</v>
      </c>
      <c r="F879" s="4">
        <f>ROUND(Source!X853,O879)</f>
        <v>47847.28</v>
      </c>
      <c r="G879" s="4" t="s">
        <v>119</v>
      </c>
      <c r="H879" s="4" t="s">
        <v>120</v>
      </c>
      <c r="I879" s="4"/>
      <c r="J879" s="4"/>
      <c r="K879" s="4">
        <v>210</v>
      </c>
      <c r="L879" s="4">
        <v>25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/>
    </row>
    <row r="880" spans="1:23">
      <c r="A880" s="4">
        <v>50</v>
      </c>
      <c r="B880" s="4">
        <v>0</v>
      </c>
      <c r="C880" s="4">
        <v>0</v>
      </c>
      <c r="D880" s="4">
        <v>1</v>
      </c>
      <c r="E880" s="4">
        <v>211</v>
      </c>
      <c r="F880" s="4">
        <f>ROUND(Source!Y853,O880)</f>
        <v>24498.15</v>
      </c>
      <c r="G880" s="4" t="s">
        <v>121</v>
      </c>
      <c r="H880" s="4" t="s">
        <v>122</v>
      </c>
      <c r="I880" s="4"/>
      <c r="J880" s="4"/>
      <c r="K880" s="4">
        <v>211</v>
      </c>
      <c r="L880" s="4">
        <v>26</v>
      </c>
      <c r="M880" s="4">
        <v>3</v>
      </c>
      <c r="N880" s="4" t="s">
        <v>3</v>
      </c>
      <c r="O880" s="4">
        <v>2</v>
      </c>
      <c r="P880" s="4"/>
      <c r="Q880" s="4"/>
      <c r="R880" s="4"/>
      <c r="S880" s="4"/>
      <c r="T880" s="4"/>
      <c r="U880" s="4"/>
      <c r="V880" s="4"/>
      <c r="W880" s="4"/>
    </row>
    <row r="881" spans="1:206">
      <c r="A881" s="4">
        <v>50</v>
      </c>
      <c r="B881" s="4">
        <v>0</v>
      </c>
      <c r="C881" s="4">
        <v>0</v>
      </c>
      <c r="D881" s="4">
        <v>1</v>
      </c>
      <c r="E881" s="4">
        <v>0</v>
      </c>
      <c r="F881" s="4">
        <f>ROUND(Source!AR853,O881)</f>
        <v>230381.1</v>
      </c>
      <c r="G881" s="4" t="s">
        <v>123</v>
      </c>
      <c r="H881" s="4" t="s">
        <v>124</v>
      </c>
      <c r="I881" s="4"/>
      <c r="J881" s="4"/>
      <c r="K881" s="4">
        <v>224</v>
      </c>
      <c r="L881" s="4">
        <v>27</v>
      </c>
      <c r="M881" s="4">
        <v>3</v>
      </c>
      <c r="N881" s="4" t="s">
        <v>3</v>
      </c>
      <c r="O881" s="4">
        <v>2</v>
      </c>
      <c r="P881" s="4"/>
      <c r="Q881" s="4"/>
      <c r="R881" s="4"/>
      <c r="S881" s="4"/>
      <c r="T881" s="4"/>
      <c r="U881" s="4"/>
      <c r="V881" s="4"/>
      <c r="W881" s="4"/>
    </row>
    <row r="882" spans="1:206">
      <c r="A882" s="4">
        <v>50</v>
      </c>
      <c r="B882" s="4">
        <v>0</v>
      </c>
      <c r="C882" s="4">
        <v>0</v>
      </c>
      <c r="D882" s="4">
        <v>2</v>
      </c>
      <c r="E882" s="4">
        <v>0</v>
      </c>
      <c r="F882" s="4">
        <f>ROUND(F881*0.18,O882)</f>
        <v>41468.6</v>
      </c>
      <c r="G882" s="4" t="s">
        <v>125</v>
      </c>
      <c r="H882" s="4" t="s">
        <v>125</v>
      </c>
      <c r="I882" s="4"/>
      <c r="J882" s="4"/>
      <c r="K882" s="4">
        <v>212</v>
      </c>
      <c r="L882" s="4">
        <v>28</v>
      </c>
      <c r="M882" s="4">
        <v>0</v>
      </c>
      <c r="N882" s="4" t="s">
        <v>3</v>
      </c>
      <c r="O882" s="4">
        <v>1</v>
      </c>
      <c r="P882" s="4"/>
      <c r="Q882" s="4"/>
      <c r="R882" s="4"/>
      <c r="S882" s="4"/>
      <c r="T882" s="4"/>
      <c r="U882" s="4"/>
      <c r="V882" s="4"/>
      <c r="W882" s="4"/>
    </row>
    <row r="883" spans="1:206">
      <c r="A883" s="4">
        <v>50</v>
      </c>
      <c r="B883" s="4">
        <v>0</v>
      </c>
      <c r="C883" s="4">
        <v>0</v>
      </c>
      <c r="D883" s="4">
        <v>2</v>
      </c>
      <c r="E883" s="4">
        <v>224</v>
      </c>
      <c r="F883" s="4">
        <f>ROUND(F881*1.18,O883)</f>
        <v>271849.7</v>
      </c>
      <c r="G883" s="4" t="s">
        <v>126</v>
      </c>
      <c r="H883" s="4" t="s">
        <v>127</v>
      </c>
      <c r="I883" s="4"/>
      <c r="J883" s="4"/>
      <c r="K883" s="4">
        <v>212</v>
      </c>
      <c r="L883" s="4">
        <v>29</v>
      </c>
      <c r="M883" s="4">
        <v>0</v>
      </c>
      <c r="N883" s="4" t="s">
        <v>3</v>
      </c>
      <c r="O883" s="4">
        <v>1</v>
      </c>
      <c r="P883" s="4"/>
      <c r="Q883" s="4"/>
      <c r="R883" s="4"/>
      <c r="S883" s="4"/>
      <c r="T883" s="4"/>
      <c r="U883" s="4"/>
      <c r="V883" s="4"/>
      <c r="W883" s="4"/>
    </row>
    <row r="885" spans="1:206">
      <c r="A885" s="1">
        <v>4</v>
      </c>
      <c r="B885" s="1">
        <v>0</v>
      </c>
      <c r="C885" s="1"/>
      <c r="D885" s="1">
        <f>ROW(A999)</f>
        <v>999</v>
      </c>
      <c r="E885" s="1"/>
      <c r="F885" s="1" t="s">
        <v>13</v>
      </c>
      <c r="G885" s="1" t="s">
        <v>338</v>
      </c>
      <c r="H885" s="1" t="s">
        <v>3</v>
      </c>
      <c r="I885" s="1">
        <v>0</v>
      </c>
      <c r="J885" s="1"/>
      <c r="K885" s="1">
        <v>-1</v>
      </c>
      <c r="L885" s="1"/>
      <c r="M885" s="1" t="s">
        <v>3</v>
      </c>
      <c r="N885" s="1"/>
      <c r="O885" s="1"/>
      <c r="P885" s="1"/>
      <c r="Q885" s="1"/>
      <c r="R885" s="1"/>
      <c r="S885" s="1">
        <v>0</v>
      </c>
      <c r="T885" s="1"/>
      <c r="U885" s="1" t="s">
        <v>3</v>
      </c>
      <c r="V885" s="1">
        <v>0</v>
      </c>
      <c r="W885" s="1"/>
      <c r="X885" s="1"/>
      <c r="Y885" s="1"/>
      <c r="Z885" s="1"/>
      <c r="AA885" s="1"/>
      <c r="AB885" s="1" t="s">
        <v>3</v>
      </c>
      <c r="AC885" s="1" t="s">
        <v>3</v>
      </c>
      <c r="AD885" s="1" t="s">
        <v>3</v>
      </c>
      <c r="AE885" s="1" t="s">
        <v>3</v>
      </c>
      <c r="AF885" s="1" t="s">
        <v>3</v>
      </c>
      <c r="AG885" s="1" t="s">
        <v>3</v>
      </c>
      <c r="AH885" s="1"/>
      <c r="AI885" s="1"/>
      <c r="AJ885" s="1"/>
      <c r="AK885" s="1"/>
      <c r="AL885" s="1"/>
      <c r="AM885" s="1"/>
      <c r="AN885" s="1"/>
      <c r="AO885" s="1"/>
      <c r="AP885" s="1" t="s">
        <v>3</v>
      </c>
      <c r="AQ885" s="1" t="s">
        <v>3</v>
      </c>
      <c r="AR885" s="1" t="s">
        <v>3</v>
      </c>
      <c r="AS885" s="1"/>
      <c r="AT885" s="1"/>
      <c r="AU885" s="1"/>
      <c r="AV885" s="1"/>
      <c r="AW885" s="1"/>
      <c r="AX885" s="1"/>
      <c r="AY885" s="1"/>
      <c r="AZ885" s="1" t="s">
        <v>3</v>
      </c>
      <c r="BA885" s="1"/>
      <c r="BB885" s="1" t="s">
        <v>3</v>
      </c>
      <c r="BC885" s="1" t="s">
        <v>3</v>
      </c>
      <c r="BD885" s="1" t="s">
        <v>3</v>
      </c>
      <c r="BE885" s="1" t="s">
        <v>3</v>
      </c>
      <c r="BF885" s="1" t="s">
        <v>3</v>
      </c>
      <c r="BG885" s="1" t="s">
        <v>3</v>
      </c>
      <c r="BH885" s="1" t="s">
        <v>3</v>
      </c>
      <c r="BI885" s="1" t="s">
        <v>3</v>
      </c>
      <c r="BJ885" s="1" t="s">
        <v>3</v>
      </c>
      <c r="BK885" s="1" t="s">
        <v>3</v>
      </c>
      <c r="BL885" s="1" t="s">
        <v>3</v>
      </c>
      <c r="BM885" s="1" t="s">
        <v>3</v>
      </c>
      <c r="BN885" s="1" t="s">
        <v>3</v>
      </c>
      <c r="BO885" s="1" t="s">
        <v>3</v>
      </c>
      <c r="BP885" s="1" t="s">
        <v>3</v>
      </c>
      <c r="BQ885" s="1"/>
      <c r="BR885" s="1"/>
      <c r="BS885" s="1"/>
      <c r="BT885" s="1"/>
      <c r="BU885" s="1"/>
      <c r="BV885" s="1"/>
      <c r="BW885" s="1"/>
      <c r="BX885" s="1">
        <v>0</v>
      </c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>
        <v>0</v>
      </c>
    </row>
    <row r="887" spans="1:206">
      <c r="A887" s="2">
        <v>52</v>
      </c>
      <c r="B887" s="2">
        <f t="shared" ref="B887:G887" si="576">B999</f>
        <v>0</v>
      </c>
      <c r="C887" s="2">
        <f t="shared" si="576"/>
        <v>4</v>
      </c>
      <c r="D887" s="2">
        <f t="shared" si="576"/>
        <v>885</v>
      </c>
      <c r="E887" s="2">
        <f t="shared" si="576"/>
        <v>0</v>
      </c>
      <c r="F887" s="2" t="str">
        <f t="shared" si="576"/>
        <v>Новый раздел</v>
      </c>
      <c r="G887" s="2" t="str">
        <f t="shared" si="576"/>
        <v>комната 2-17</v>
      </c>
      <c r="H887" s="2"/>
      <c r="I887" s="2"/>
      <c r="J887" s="2"/>
      <c r="K887" s="2"/>
      <c r="L887" s="2"/>
      <c r="M887" s="2"/>
      <c r="N887" s="2"/>
      <c r="O887" s="2">
        <f t="shared" ref="O887:AT887" si="577">O999</f>
        <v>156634.49</v>
      </c>
      <c r="P887" s="2">
        <f t="shared" si="577"/>
        <v>102477.36</v>
      </c>
      <c r="Q887" s="2">
        <f t="shared" si="577"/>
        <v>2653.42</v>
      </c>
      <c r="R887" s="2">
        <f t="shared" si="577"/>
        <v>966.16</v>
      </c>
      <c r="S887" s="2">
        <f t="shared" si="577"/>
        <v>51503.71</v>
      </c>
      <c r="T887" s="2">
        <f t="shared" si="577"/>
        <v>0</v>
      </c>
      <c r="U887" s="2">
        <f t="shared" si="577"/>
        <v>170.52522000000002</v>
      </c>
      <c r="V887" s="2">
        <f t="shared" si="577"/>
        <v>2.7530375000000005</v>
      </c>
      <c r="W887" s="2">
        <f t="shared" si="577"/>
        <v>629.09</v>
      </c>
      <c r="X887" s="2">
        <f t="shared" si="577"/>
        <v>46010.879999999997</v>
      </c>
      <c r="Y887" s="2">
        <f t="shared" si="577"/>
        <v>23031.75</v>
      </c>
      <c r="Z887" s="2">
        <f t="shared" si="577"/>
        <v>0</v>
      </c>
      <c r="AA887" s="2">
        <f t="shared" si="577"/>
        <v>0</v>
      </c>
      <c r="AB887" s="2">
        <f t="shared" si="577"/>
        <v>0</v>
      </c>
      <c r="AC887" s="2">
        <f t="shared" si="577"/>
        <v>0</v>
      </c>
      <c r="AD887" s="2">
        <f t="shared" si="577"/>
        <v>0</v>
      </c>
      <c r="AE887" s="2">
        <f t="shared" si="577"/>
        <v>0</v>
      </c>
      <c r="AF887" s="2">
        <f t="shared" si="577"/>
        <v>0</v>
      </c>
      <c r="AG887" s="2">
        <f t="shared" si="577"/>
        <v>0</v>
      </c>
      <c r="AH887" s="2">
        <f t="shared" si="577"/>
        <v>0</v>
      </c>
      <c r="AI887" s="2">
        <f t="shared" si="577"/>
        <v>0</v>
      </c>
      <c r="AJ887" s="2">
        <f t="shared" si="577"/>
        <v>0</v>
      </c>
      <c r="AK887" s="2">
        <f t="shared" si="577"/>
        <v>0</v>
      </c>
      <c r="AL887" s="2">
        <f t="shared" si="577"/>
        <v>0</v>
      </c>
      <c r="AM887" s="2">
        <f t="shared" si="577"/>
        <v>0</v>
      </c>
      <c r="AN887" s="2">
        <f t="shared" si="577"/>
        <v>0</v>
      </c>
      <c r="AO887" s="2">
        <f t="shared" si="577"/>
        <v>0</v>
      </c>
      <c r="AP887" s="2">
        <f t="shared" si="577"/>
        <v>0</v>
      </c>
      <c r="AQ887" s="2">
        <f t="shared" si="577"/>
        <v>0</v>
      </c>
      <c r="AR887" s="2">
        <f t="shared" si="577"/>
        <v>225677.12</v>
      </c>
      <c r="AS887" s="2">
        <f t="shared" si="577"/>
        <v>220566.28</v>
      </c>
      <c r="AT887" s="2">
        <f t="shared" si="577"/>
        <v>5110.84</v>
      </c>
      <c r="AU887" s="2">
        <f t="shared" ref="AU887:BZ887" si="578">AU999</f>
        <v>0</v>
      </c>
      <c r="AV887" s="2">
        <f t="shared" si="578"/>
        <v>102477.36</v>
      </c>
      <c r="AW887" s="2">
        <f t="shared" si="578"/>
        <v>102477.36</v>
      </c>
      <c r="AX887" s="2">
        <f t="shared" si="578"/>
        <v>0</v>
      </c>
      <c r="AY887" s="2">
        <f t="shared" si="578"/>
        <v>102477.36</v>
      </c>
      <c r="AZ887" s="2">
        <f t="shared" si="578"/>
        <v>0</v>
      </c>
      <c r="BA887" s="2">
        <f t="shared" si="578"/>
        <v>0</v>
      </c>
      <c r="BB887" s="2">
        <f t="shared" si="578"/>
        <v>0</v>
      </c>
      <c r="BC887" s="2">
        <f t="shared" si="578"/>
        <v>0</v>
      </c>
      <c r="BD887" s="2">
        <f t="shared" si="578"/>
        <v>0</v>
      </c>
      <c r="BE887" s="2">
        <f t="shared" si="578"/>
        <v>0</v>
      </c>
      <c r="BF887" s="2">
        <f t="shared" si="578"/>
        <v>0</v>
      </c>
      <c r="BG887" s="2">
        <f t="shared" si="578"/>
        <v>0</v>
      </c>
      <c r="BH887" s="2">
        <f t="shared" si="578"/>
        <v>0</v>
      </c>
      <c r="BI887" s="2">
        <f t="shared" si="578"/>
        <v>0</v>
      </c>
      <c r="BJ887" s="2">
        <f t="shared" si="578"/>
        <v>0</v>
      </c>
      <c r="BK887" s="2">
        <f t="shared" si="578"/>
        <v>0</v>
      </c>
      <c r="BL887" s="2">
        <f t="shared" si="578"/>
        <v>0</v>
      </c>
      <c r="BM887" s="2">
        <f t="shared" si="578"/>
        <v>0</v>
      </c>
      <c r="BN887" s="2">
        <f t="shared" si="578"/>
        <v>0</v>
      </c>
      <c r="BO887" s="2">
        <f t="shared" si="578"/>
        <v>0</v>
      </c>
      <c r="BP887" s="2">
        <f t="shared" si="578"/>
        <v>0</v>
      </c>
      <c r="BQ887" s="2">
        <f t="shared" si="578"/>
        <v>0</v>
      </c>
      <c r="BR887" s="2">
        <f t="shared" si="578"/>
        <v>0</v>
      </c>
      <c r="BS887" s="2">
        <f t="shared" si="578"/>
        <v>0</v>
      </c>
      <c r="BT887" s="2">
        <f t="shared" si="578"/>
        <v>0</v>
      </c>
      <c r="BU887" s="2">
        <f t="shared" si="578"/>
        <v>0</v>
      </c>
      <c r="BV887" s="2">
        <f t="shared" si="578"/>
        <v>0</v>
      </c>
      <c r="BW887" s="2">
        <f t="shared" si="578"/>
        <v>0</v>
      </c>
      <c r="BX887" s="2">
        <f t="shared" si="578"/>
        <v>0</v>
      </c>
      <c r="BY887" s="2">
        <f t="shared" si="578"/>
        <v>0</v>
      </c>
      <c r="BZ887" s="2">
        <f t="shared" si="578"/>
        <v>0</v>
      </c>
      <c r="CA887" s="2">
        <f t="shared" ref="CA887:DF887" si="579">CA999</f>
        <v>0</v>
      </c>
      <c r="CB887" s="2">
        <f t="shared" si="579"/>
        <v>0</v>
      </c>
      <c r="CC887" s="2">
        <f t="shared" si="579"/>
        <v>0</v>
      </c>
      <c r="CD887" s="2">
        <f t="shared" si="579"/>
        <v>0</v>
      </c>
      <c r="CE887" s="2">
        <f t="shared" si="579"/>
        <v>0</v>
      </c>
      <c r="CF887" s="2">
        <f t="shared" si="579"/>
        <v>0</v>
      </c>
      <c r="CG887" s="2">
        <f t="shared" si="579"/>
        <v>0</v>
      </c>
      <c r="CH887" s="2">
        <f t="shared" si="579"/>
        <v>0</v>
      </c>
      <c r="CI887" s="2">
        <f t="shared" si="579"/>
        <v>0</v>
      </c>
      <c r="CJ887" s="2">
        <f t="shared" si="579"/>
        <v>0</v>
      </c>
      <c r="CK887" s="2">
        <f t="shared" si="579"/>
        <v>0</v>
      </c>
      <c r="CL887" s="2">
        <f t="shared" si="579"/>
        <v>0</v>
      </c>
      <c r="CM887" s="2">
        <f t="shared" si="579"/>
        <v>0</v>
      </c>
      <c r="CN887" s="2">
        <f t="shared" si="579"/>
        <v>0</v>
      </c>
      <c r="CO887" s="2">
        <f t="shared" si="579"/>
        <v>0</v>
      </c>
      <c r="CP887" s="2">
        <f t="shared" si="579"/>
        <v>0</v>
      </c>
      <c r="CQ887" s="2">
        <f t="shared" si="579"/>
        <v>0</v>
      </c>
      <c r="CR887" s="2">
        <f t="shared" si="579"/>
        <v>0</v>
      </c>
      <c r="CS887" s="2">
        <f t="shared" si="579"/>
        <v>0</v>
      </c>
      <c r="CT887" s="2">
        <f t="shared" si="579"/>
        <v>0</v>
      </c>
      <c r="CU887" s="2">
        <f t="shared" si="579"/>
        <v>0</v>
      </c>
      <c r="CV887" s="2">
        <f t="shared" si="579"/>
        <v>0</v>
      </c>
      <c r="CW887" s="2">
        <f t="shared" si="579"/>
        <v>0</v>
      </c>
      <c r="CX887" s="2">
        <f t="shared" si="579"/>
        <v>0</v>
      </c>
      <c r="CY887" s="2">
        <f t="shared" si="579"/>
        <v>0</v>
      </c>
      <c r="CZ887" s="2">
        <f t="shared" si="579"/>
        <v>0</v>
      </c>
      <c r="DA887" s="2">
        <f t="shared" si="579"/>
        <v>0</v>
      </c>
      <c r="DB887" s="2">
        <f t="shared" si="579"/>
        <v>0</v>
      </c>
      <c r="DC887" s="2">
        <f t="shared" si="579"/>
        <v>0</v>
      </c>
      <c r="DD887" s="2">
        <f t="shared" si="579"/>
        <v>0</v>
      </c>
      <c r="DE887" s="2">
        <f t="shared" si="579"/>
        <v>0</v>
      </c>
      <c r="DF887" s="2">
        <f t="shared" si="579"/>
        <v>0</v>
      </c>
      <c r="DG887" s="3">
        <f t="shared" ref="DG887:EL887" si="580">DG999</f>
        <v>0</v>
      </c>
      <c r="DH887" s="3">
        <f t="shared" si="580"/>
        <v>0</v>
      </c>
      <c r="DI887" s="3">
        <f t="shared" si="580"/>
        <v>0</v>
      </c>
      <c r="DJ887" s="3">
        <f t="shared" si="580"/>
        <v>0</v>
      </c>
      <c r="DK887" s="3">
        <f t="shared" si="580"/>
        <v>0</v>
      </c>
      <c r="DL887" s="3">
        <f t="shared" si="580"/>
        <v>0</v>
      </c>
      <c r="DM887" s="3">
        <f t="shared" si="580"/>
        <v>0</v>
      </c>
      <c r="DN887" s="3">
        <f t="shared" si="580"/>
        <v>0</v>
      </c>
      <c r="DO887" s="3">
        <f t="shared" si="580"/>
        <v>0</v>
      </c>
      <c r="DP887" s="3">
        <f t="shared" si="580"/>
        <v>0</v>
      </c>
      <c r="DQ887" s="3">
        <f t="shared" si="580"/>
        <v>0</v>
      </c>
      <c r="DR887" s="3">
        <f t="shared" si="580"/>
        <v>0</v>
      </c>
      <c r="DS887" s="3">
        <f t="shared" si="580"/>
        <v>0</v>
      </c>
      <c r="DT887" s="3">
        <f t="shared" si="580"/>
        <v>0</v>
      </c>
      <c r="DU887" s="3">
        <f t="shared" si="580"/>
        <v>0</v>
      </c>
      <c r="DV887" s="3">
        <f t="shared" si="580"/>
        <v>0</v>
      </c>
      <c r="DW887" s="3">
        <f t="shared" si="580"/>
        <v>0</v>
      </c>
      <c r="DX887" s="3">
        <f t="shared" si="580"/>
        <v>0</v>
      </c>
      <c r="DY887" s="3">
        <f t="shared" si="580"/>
        <v>0</v>
      </c>
      <c r="DZ887" s="3">
        <f t="shared" si="580"/>
        <v>0</v>
      </c>
      <c r="EA887" s="3">
        <f t="shared" si="580"/>
        <v>0</v>
      </c>
      <c r="EB887" s="3">
        <f t="shared" si="580"/>
        <v>0</v>
      </c>
      <c r="EC887" s="3">
        <f t="shared" si="580"/>
        <v>0</v>
      </c>
      <c r="ED887" s="3">
        <f t="shared" si="580"/>
        <v>0</v>
      </c>
      <c r="EE887" s="3">
        <f t="shared" si="580"/>
        <v>0</v>
      </c>
      <c r="EF887" s="3">
        <f t="shared" si="580"/>
        <v>0</v>
      </c>
      <c r="EG887" s="3">
        <f t="shared" si="580"/>
        <v>0</v>
      </c>
      <c r="EH887" s="3">
        <f t="shared" si="580"/>
        <v>0</v>
      </c>
      <c r="EI887" s="3">
        <f t="shared" si="580"/>
        <v>0</v>
      </c>
      <c r="EJ887" s="3">
        <f t="shared" si="580"/>
        <v>0</v>
      </c>
      <c r="EK887" s="3">
        <f t="shared" si="580"/>
        <v>0</v>
      </c>
      <c r="EL887" s="3">
        <f t="shared" si="580"/>
        <v>0</v>
      </c>
      <c r="EM887" s="3">
        <f t="shared" ref="EM887:FR887" si="581">EM999</f>
        <v>0</v>
      </c>
      <c r="EN887" s="3">
        <f t="shared" si="581"/>
        <v>0</v>
      </c>
      <c r="EO887" s="3">
        <f t="shared" si="581"/>
        <v>0</v>
      </c>
      <c r="EP887" s="3">
        <f t="shared" si="581"/>
        <v>0</v>
      </c>
      <c r="EQ887" s="3">
        <f t="shared" si="581"/>
        <v>0</v>
      </c>
      <c r="ER887" s="3">
        <f t="shared" si="581"/>
        <v>0</v>
      </c>
      <c r="ES887" s="3">
        <f t="shared" si="581"/>
        <v>0</v>
      </c>
      <c r="ET887" s="3">
        <f t="shared" si="581"/>
        <v>0</v>
      </c>
      <c r="EU887" s="3">
        <f t="shared" si="581"/>
        <v>0</v>
      </c>
      <c r="EV887" s="3">
        <f t="shared" si="581"/>
        <v>0</v>
      </c>
      <c r="EW887" s="3">
        <f t="shared" si="581"/>
        <v>0</v>
      </c>
      <c r="EX887" s="3">
        <f t="shared" si="581"/>
        <v>0</v>
      </c>
      <c r="EY887" s="3">
        <f t="shared" si="581"/>
        <v>0</v>
      </c>
      <c r="EZ887" s="3">
        <f t="shared" si="581"/>
        <v>0</v>
      </c>
      <c r="FA887" s="3">
        <f t="shared" si="581"/>
        <v>0</v>
      </c>
      <c r="FB887" s="3">
        <f t="shared" si="581"/>
        <v>0</v>
      </c>
      <c r="FC887" s="3">
        <f t="shared" si="581"/>
        <v>0</v>
      </c>
      <c r="FD887" s="3">
        <f t="shared" si="581"/>
        <v>0</v>
      </c>
      <c r="FE887" s="3">
        <f t="shared" si="581"/>
        <v>0</v>
      </c>
      <c r="FF887" s="3">
        <f t="shared" si="581"/>
        <v>0</v>
      </c>
      <c r="FG887" s="3">
        <f t="shared" si="581"/>
        <v>0</v>
      </c>
      <c r="FH887" s="3">
        <f t="shared" si="581"/>
        <v>0</v>
      </c>
      <c r="FI887" s="3">
        <f t="shared" si="581"/>
        <v>0</v>
      </c>
      <c r="FJ887" s="3">
        <f t="shared" si="581"/>
        <v>0</v>
      </c>
      <c r="FK887" s="3">
        <f t="shared" si="581"/>
        <v>0</v>
      </c>
      <c r="FL887" s="3">
        <f t="shared" si="581"/>
        <v>0</v>
      </c>
      <c r="FM887" s="3">
        <f t="shared" si="581"/>
        <v>0</v>
      </c>
      <c r="FN887" s="3">
        <f t="shared" si="581"/>
        <v>0</v>
      </c>
      <c r="FO887" s="3">
        <f t="shared" si="581"/>
        <v>0</v>
      </c>
      <c r="FP887" s="3">
        <f t="shared" si="581"/>
        <v>0</v>
      </c>
      <c r="FQ887" s="3">
        <f t="shared" si="581"/>
        <v>0</v>
      </c>
      <c r="FR887" s="3">
        <f t="shared" si="581"/>
        <v>0</v>
      </c>
      <c r="FS887" s="3">
        <f t="shared" ref="FS887:GX887" si="582">FS999</f>
        <v>0</v>
      </c>
      <c r="FT887" s="3">
        <f t="shared" si="582"/>
        <v>0</v>
      </c>
      <c r="FU887" s="3">
        <f t="shared" si="582"/>
        <v>0</v>
      </c>
      <c r="FV887" s="3">
        <f t="shared" si="582"/>
        <v>0</v>
      </c>
      <c r="FW887" s="3">
        <f t="shared" si="582"/>
        <v>0</v>
      </c>
      <c r="FX887" s="3">
        <f t="shared" si="582"/>
        <v>0</v>
      </c>
      <c r="FY887" s="3">
        <f t="shared" si="582"/>
        <v>0</v>
      </c>
      <c r="FZ887" s="3">
        <f t="shared" si="582"/>
        <v>0</v>
      </c>
      <c r="GA887" s="3">
        <f t="shared" si="582"/>
        <v>0</v>
      </c>
      <c r="GB887" s="3">
        <f t="shared" si="582"/>
        <v>0</v>
      </c>
      <c r="GC887" s="3">
        <f t="shared" si="582"/>
        <v>0</v>
      </c>
      <c r="GD887" s="3">
        <f t="shared" si="582"/>
        <v>0</v>
      </c>
      <c r="GE887" s="3">
        <f t="shared" si="582"/>
        <v>0</v>
      </c>
      <c r="GF887" s="3">
        <f t="shared" si="582"/>
        <v>0</v>
      </c>
      <c r="GG887" s="3">
        <f t="shared" si="582"/>
        <v>0</v>
      </c>
      <c r="GH887" s="3">
        <f t="shared" si="582"/>
        <v>0</v>
      </c>
      <c r="GI887" s="3">
        <f t="shared" si="582"/>
        <v>0</v>
      </c>
      <c r="GJ887" s="3">
        <f t="shared" si="582"/>
        <v>0</v>
      </c>
      <c r="GK887" s="3">
        <f t="shared" si="582"/>
        <v>0</v>
      </c>
      <c r="GL887" s="3">
        <f t="shared" si="582"/>
        <v>0</v>
      </c>
      <c r="GM887" s="3">
        <f t="shared" si="582"/>
        <v>0</v>
      </c>
      <c r="GN887" s="3">
        <f t="shared" si="582"/>
        <v>0</v>
      </c>
      <c r="GO887" s="3">
        <f t="shared" si="582"/>
        <v>0</v>
      </c>
      <c r="GP887" s="3">
        <f t="shared" si="582"/>
        <v>0</v>
      </c>
      <c r="GQ887" s="3">
        <f t="shared" si="582"/>
        <v>0</v>
      </c>
      <c r="GR887" s="3">
        <f t="shared" si="582"/>
        <v>0</v>
      </c>
      <c r="GS887" s="3">
        <f t="shared" si="582"/>
        <v>0</v>
      </c>
      <c r="GT887" s="3">
        <f t="shared" si="582"/>
        <v>0</v>
      </c>
      <c r="GU887" s="3">
        <f t="shared" si="582"/>
        <v>0</v>
      </c>
      <c r="GV887" s="3">
        <f t="shared" si="582"/>
        <v>0</v>
      </c>
      <c r="GW887" s="3">
        <f t="shared" si="582"/>
        <v>0</v>
      </c>
      <c r="GX887" s="3">
        <f t="shared" si="582"/>
        <v>0</v>
      </c>
    </row>
    <row r="889" spans="1:206">
      <c r="A889" s="1">
        <v>5</v>
      </c>
      <c r="B889" s="1">
        <v>0</v>
      </c>
      <c r="C889" s="1"/>
      <c r="D889" s="1">
        <f>ROW(A893)</f>
        <v>893</v>
      </c>
      <c r="E889" s="1"/>
      <c r="F889" s="1" t="s">
        <v>15</v>
      </c>
      <c r="G889" s="1" t="s">
        <v>16</v>
      </c>
      <c r="H889" s="1" t="s">
        <v>3</v>
      </c>
      <c r="I889" s="1">
        <v>0</v>
      </c>
      <c r="J889" s="1"/>
      <c r="K889" s="1">
        <v>0</v>
      </c>
      <c r="L889" s="1"/>
      <c r="M889" s="1" t="s">
        <v>3</v>
      </c>
      <c r="N889" s="1"/>
      <c r="O889" s="1"/>
      <c r="P889" s="1"/>
      <c r="Q889" s="1"/>
      <c r="R889" s="1"/>
      <c r="S889" s="1">
        <v>0</v>
      </c>
      <c r="T889" s="1"/>
      <c r="U889" s="1" t="s">
        <v>3</v>
      </c>
      <c r="V889" s="1">
        <v>0</v>
      </c>
      <c r="W889" s="1"/>
      <c r="X889" s="1"/>
      <c r="Y889" s="1"/>
      <c r="Z889" s="1"/>
      <c r="AA889" s="1"/>
      <c r="AB889" s="1" t="s">
        <v>3</v>
      </c>
      <c r="AC889" s="1" t="s">
        <v>3</v>
      </c>
      <c r="AD889" s="1" t="s">
        <v>3</v>
      </c>
      <c r="AE889" s="1" t="s">
        <v>3</v>
      </c>
      <c r="AF889" s="1" t="s">
        <v>3</v>
      </c>
      <c r="AG889" s="1" t="s">
        <v>3</v>
      </c>
      <c r="AH889" s="1"/>
      <c r="AI889" s="1"/>
      <c r="AJ889" s="1"/>
      <c r="AK889" s="1"/>
      <c r="AL889" s="1"/>
      <c r="AM889" s="1"/>
      <c r="AN889" s="1"/>
      <c r="AO889" s="1"/>
      <c r="AP889" s="1" t="s">
        <v>3</v>
      </c>
      <c r="AQ889" s="1" t="s">
        <v>3</v>
      </c>
      <c r="AR889" s="1" t="s">
        <v>3</v>
      </c>
      <c r="AS889" s="1"/>
      <c r="AT889" s="1"/>
      <c r="AU889" s="1"/>
      <c r="AV889" s="1"/>
      <c r="AW889" s="1"/>
      <c r="AX889" s="1"/>
      <c r="AY889" s="1"/>
      <c r="AZ889" s="1" t="s">
        <v>3</v>
      </c>
      <c r="BA889" s="1"/>
      <c r="BB889" s="1" t="s">
        <v>3</v>
      </c>
      <c r="BC889" s="1" t="s">
        <v>3</v>
      </c>
      <c r="BD889" s="1" t="s">
        <v>3</v>
      </c>
      <c r="BE889" s="1" t="s">
        <v>3</v>
      </c>
      <c r="BF889" s="1" t="s">
        <v>3</v>
      </c>
      <c r="BG889" s="1" t="s">
        <v>3</v>
      </c>
      <c r="BH889" s="1" t="s">
        <v>3</v>
      </c>
      <c r="BI889" s="1" t="s">
        <v>3</v>
      </c>
      <c r="BJ889" s="1" t="s">
        <v>3</v>
      </c>
      <c r="BK889" s="1" t="s">
        <v>3</v>
      </c>
      <c r="BL889" s="1" t="s">
        <v>3</v>
      </c>
      <c r="BM889" s="1" t="s">
        <v>3</v>
      </c>
      <c r="BN889" s="1" t="s">
        <v>3</v>
      </c>
      <c r="BO889" s="1" t="s">
        <v>3</v>
      </c>
      <c r="BP889" s="1" t="s">
        <v>3</v>
      </c>
      <c r="BQ889" s="1"/>
      <c r="BR889" s="1"/>
      <c r="BS889" s="1"/>
      <c r="BT889" s="1"/>
      <c r="BU889" s="1"/>
      <c r="BV889" s="1"/>
      <c r="BW889" s="1"/>
      <c r="BX889" s="1">
        <v>0</v>
      </c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>
        <v>0</v>
      </c>
    </row>
    <row r="891" spans="1:206">
      <c r="A891" s="2">
        <v>52</v>
      </c>
      <c r="B891" s="2">
        <f t="shared" ref="B891:G891" si="583">B893</f>
        <v>0</v>
      </c>
      <c r="C891" s="2">
        <f t="shared" si="583"/>
        <v>5</v>
      </c>
      <c r="D891" s="2">
        <f t="shared" si="583"/>
        <v>889</v>
      </c>
      <c r="E891" s="2">
        <f t="shared" si="583"/>
        <v>0</v>
      </c>
      <c r="F891" s="2" t="str">
        <f t="shared" si="583"/>
        <v>Новый подраздел</v>
      </c>
      <c r="G891" s="2" t="str">
        <f t="shared" si="583"/>
        <v>демонтаж</v>
      </c>
      <c r="H891" s="2"/>
      <c r="I891" s="2"/>
      <c r="J891" s="2"/>
      <c r="K891" s="2"/>
      <c r="L891" s="2"/>
      <c r="M891" s="2"/>
      <c r="N891" s="2"/>
      <c r="O891" s="2">
        <f t="shared" ref="O891:AT891" si="584">O893</f>
        <v>0</v>
      </c>
      <c r="P891" s="2">
        <f t="shared" si="584"/>
        <v>0</v>
      </c>
      <c r="Q891" s="2">
        <f t="shared" si="584"/>
        <v>0</v>
      </c>
      <c r="R891" s="2">
        <f t="shared" si="584"/>
        <v>0</v>
      </c>
      <c r="S891" s="2">
        <f t="shared" si="584"/>
        <v>0</v>
      </c>
      <c r="T891" s="2">
        <f t="shared" si="584"/>
        <v>0</v>
      </c>
      <c r="U891" s="2">
        <f t="shared" si="584"/>
        <v>0</v>
      </c>
      <c r="V891" s="2">
        <f t="shared" si="584"/>
        <v>0</v>
      </c>
      <c r="W891" s="2">
        <f t="shared" si="584"/>
        <v>0</v>
      </c>
      <c r="X891" s="2">
        <f t="shared" si="584"/>
        <v>0</v>
      </c>
      <c r="Y891" s="2">
        <f t="shared" si="584"/>
        <v>0</v>
      </c>
      <c r="Z891" s="2">
        <f t="shared" si="584"/>
        <v>0</v>
      </c>
      <c r="AA891" s="2">
        <f t="shared" si="584"/>
        <v>0</v>
      </c>
      <c r="AB891" s="2">
        <f t="shared" si="584"/>
        <v>0</v>
      </c>
      <c r="AC891" s="2">
        <f t="shared" si="584"/>
        <v>0</v>
      </c>
      <c r="AD891" s="2">
        <f t="shared" si="584"/>
        <v>0</v>
      </c>
      <c r="AE891" s="2">
        <f t="shared" si="584"/>
        <v>0</v>
      </c>
      <c r="AF891" s="2">
        <f t="shared" si="584"/>
        <v>0</v>
      </c>
      <c r="AG891" s="2">
        <f t="shared" si="584"/>
        <v>0</v>
      </c>
      <c r="AH891" s="2">
        <f t="shared" si="584"/>
        <v>0</v>
      </c>
      <c r="AI891" s="2">
        <f t="shared" si="584"/>
        <v>0</v>
      </c>
      <c r="AJ891" s="2">
        <f t="shared" si="584"/>
        <v>0</v>
      </c>
      <c r="AK891" s="2">
        <f t="shared" si="584"/>
        <v>0</v>
      </c>
      <c r="AL891" s="2">
        <f t="shared" si="584"/>
        <v>0</v>
      </c>
      <c r="AM891" s="2">
        <f t="shared" si="584"/>
        <v>0</v>
      </c>
      <c r="AN891" s="2">
        <f t="shared" si="584"/>
        <v>0</v>
      </c>
      <c r="AO891" s="2">
        <f t="shared" si="584"/>
        <v>0</v>
      </c>
      <c r="AP891" s="2">
        <f t="shared" si="584"/>
        <v>0</v>
      </c>
      <c r="AQ891" s="2">
        <f t="shared" si="584"/>
        <v>0</v>
      </c>
      <c r="AR891" s="2">
        <f t="shared" si="584"/>
        <v>0</v>
      </c>
      <c r="AS891" s="2">
        <f t="shared" si="584"/>
        <v>0</v>
      </c>
      <c r="AT891" s="2">
        <f t="shared" si="584"/>
        <v>0</v>
      </c>
      <c r="AU891" s="2">
        <f t="shared" ref="AU891:BZ891" si="585">AU893</f>
        <v>0</v>
      </c>
      <c r="AV891" s="2">
        <f t="shared" si="585"/>
        <v>0</v>
      </c>
      <c r="AW891" s="2">
        <f t="shared" si="585"/>
        <v>0</v>
      </c>
      <c r="AX891" s="2">
        <f t="shared" si="585"/>
        <v>0</v>
      </c>
      <c r="AY891" s="2">
        <f t="shared" si="585"/>
        <v>0</v>
      </c>
      <c r="AZ891" s="2">
        <f t="shared" si="585"/>
        <v>0</v>
      </c>
      <c r="BA891" s="2">
        <f t="shared" si="585"/>
        <v>0</v>
      </c>
      <c r="BB891" s="2">
        <f t="shared" si="585"/>
        <v>0</v>
      </c>
      <c r="BC891" s="2">
        <f t="shared" si="585"/>
        <v>0</v>
      </c>
      <c r="BD891" s="2">
        <f t="shared" si="585"/>
        <v>0</v>
      </c>
      <c r="BE891" s="2">
        <f t="shared" si="585"/>
        <v>0</v>
      </c>
      <c r="BF891" s="2">
        <f t="shared" si="585"/>
        <v>0</v>
      </c>
      <c r="BG891" s="2">
        <f t="shared" si="585"/>
        <v>0</v>
      </c>
      <c r="BH891" s="2">
        <f t="shared" si="585"/>
        <v>0</v>
      </c>
      <c r="BI891" s="2">
        <f t="shared" si="585"/>
        <v>0</v>
      </c>
      <c r="BJ891" s="2">
        <f t="shared" si="585"/>
        <v>0</v>
      </c>
      <c r="BK891" s="2">
        <f t="shared" si="585"/>
        <v>0</v>
      </c>
      <c r="BL891" s="2">
        <f t="shared" si="585"/>
        <v>0</v>
      </c>
      <c r="BM891" s="2">
        <f t="shared" si="585"/>
        <v>0</v>
      </c>
      <c r="BN891" s="2">
        <f t="shared" si="585"/>
        <v>0</v>
      </c>
      <c r="BO891" s="2">
        <f t="shared" si="585"/>
        <v>0</v>
      </c>
      <c r="BP891" s="2">
        <f t="shared" si="585"/>
        <v>0</v>
      </c>
      <c r="BQ891" s="2">
        <f t="shared" si="585"/>
        <v>0</v>
      </c>
      <c r="BR891" s="2">
        <f t="shared" si="585"/>
        <v>0</v>
      </c>
      <c r="BS891" s="2">
        <f t="shared" si="585"/>
        <v>0</v>
      </c>
      <c r="BT891" s="2">
        <f t="shared" si="585"/>
        <v>0</v>
      </c>
      <c r="BU891" s="2">
        <f t="shared" si="585"/>
        <v>0</v>
      </c>
      <c r="BV891" s="2">
        <f t="shared" si="585"/>
        <v>0</v>
      </c>
      <c r="BW891" s="2">
        <f t="shared" si="585"/>
        <v>0</v>
      </c>
      <c r="BX891" s="2">
        <f t="shared" si="585"/>
        <v>0</v>
      </c>
      <c r="BY891" s="2">
        <f t="shared" si="585"/>
        <v>0</v>
      </c>
      <c r="BZ891" s="2">
        <f t="shared" si="585"/>
        <v>0</v>
      </c>
      <c r="CA891" s="2">
        <f t="shared" ref="CA891:DF891" si="586">CA893</f>
        <v>0</v>
      </c>
      <c r="CB891" s="2">
        <f t="shared" si="586"/>
        <v>0</v>
      </c>
      <c r="CC891" s="2">
        <f t="shared" si="586"/>
        <v>0</v>
      </c>
      <c r="CD891" s="2">
        <f t="shared" si="586"/>
        <v>0</v>
      </c>
      <c r="CE891" s="2">
        <f t="shared" si="586"/>
        <v>0</v>
      </c>
      <c r="CF891" s="2">
        <f t="shared" si="586"/>
        <v>0</v>
      </c>
      <c r="CG891" s="2">
        <f t="shared" si="586"/>
        <v>0</v>
      </c>
      <c r="CH891" s="2">
        <f t="shared" si="586"/>
        <v>0</v>
      </c>
      <c r="CI891" s="2">
        <f t="shared" si="586"/>
        <v>0</v>
      </c>
      <c r="CJ891" s="2">
        <f t="shared" si="586"/>
        <v>0</v>
      </c>
      <c r="CK891" s="2">
        <f t="shared" si="586"/>
        <v>0</v>
      </c>
      <c r="CL891" s="2">
        <f t="shared" si="586"/>
        <v>0</v>
      </c>
      <c r="CM891" s="2">
        <f t="shared" si="586"/>
        <v>0</v>
      </c>
      <c r="CN891" s="2">
        <f t="shared" si="586"/>
        <v>0</v>
      </c>
      <c r="CO891" s="2">
        <f t="shared" si="586"/>
        <v>0</v>
      </c>
      <c r="CP891" s="2">
        <f t="shared" si="586"/>
        <v>0</v>
      </c>
      <c r="CQ891" s="2">
        <f t="shared" si="586"/>
        <v>0</v>
      </c>
      <c r="CR891" s="2">
        <f t="shared" si="586"/>
        <v>0</v>
      </c>
      <c r="CS891" s="2">
        <f t="shared" si="586"/>
        <v>0</v>
      </c>
      <c r="CT891" s="2">
        <f t="shared" si="586"/>
        <v>0</v>
      </c>
      <c r="CU891" s="2">
        <f t="shared" si="586"/>
        <v>0</v>
      </c>
      <c r="CV891" s="2">
        <f t="shared" si="586"/>
        <v>0</v>
      </c>
      <c r="CW891" s="2">
        <f t="shared" si="586"/>
        <v>0</v>
      </c>
      <c r="CX891" s="2">
        <f t="shared" si="586"/>
        <v>0</v>
      </c>
      <c r="CY891" s="2">
        <f t="shared" si="586"/>
        <v>0</v>
      </c>
      <c r="CZ891" s="2">
        <f t="shared" si="586"/>
        <v>0</v>
      </c>
      <c r="DA891" s="2">
        <f t="shared" si="586"/>
        <v>0</v>
      </c>
      <c r="DB891" s="2">
        <f t="shared" si="586"/>
        <v>0</v>
      </c>
      <c r="DC891" s="2">
        <f t="shared" si="586"/>
        <v>0</v>
      </c>
      <c r="DD891" s="2">
        <f t="shared" si="586"/>
        <v>0</v>
      </c>
      <c r="DE891" s="2">
        <f t="shared" si="586"/>
        <v>0</v>
      </c>
      <c r="DF891" s="2">
        <f t="shared" si="586"/>
        <v>0</v>
      </c>
      <c r="DG891" s="3">
        <f t="shared" ref="DG891:EL891" si="587">DG893</f>
        <v>0</v>
      </c>
      <c r="DH891" s="3">
        <f t="shared" si="587"/>
        <v>0</v>
      </c>
      <c r="DI891" s="3">
        <f t="shared" si="587"/>
        <v>0</v>
      </c>
      <c r="DJ891" s="3">
        <f t="shared" si="587"/>
        <v>0</v>
      </c>
      <c r="DK891" s="3">
        <f t="shared" si="587"/>
        <v>0</v>
      </c>
      <c r="DL891" s="3">
        <f t="shared" si="587"/>
        <v>0</v>
      </c>
      <c r="DM891" s="3">
        <f t="shared" si="587"/>
        <v>0</v>
      </c>
      <c r="DN891" s="3">
        <f t="shared" si="587"/>
        <v>0</v>
      </c>
      <c r="DO891" s="3">
        <f t="shared" si="587"/>
        <v>0</v>
      </c>
      <c r="DP891" s="3">
        <f t="shared" si="587"/>
        <v>0</v>
      </c>
      <c r="DQ891" s="3">
        <f t="shared" si="587"/>
        <v>0</v>
      </c>
      <c r="DR891" s="3">
        <f t="shared" si="587"/>
        <v>0</v>
      </c>
      <c r="DS891" s="3">
        <f t="shared" si="587"/>
        <v>0</v>
      </c>
      <c r="DT891" s="3">
        <f t="shared" si="587"/>
        <v>0</v>
      </c>
      <c r="DU891" s="3">
        <f t="shared" si="587"/>
        <v>0</v>
      </c>
      <c r="DV891" s="3">
        <f t="shared" si="587"/>
        <v>0</v>
      </c>
      <c r="DW891" s="3">
        <f t="shared" si="587"/>
        <v>0</v>
      </c>
      <c r="DX891" s="3">
        <f t="shared" si="587"/>
        <v>0</v>
      </c>
      <c r="DY891" s="3">
        <f t="shared" si="587"/>
        <v>0</v>
      </c>
      <c r="DZ891" s="3">
        <f t="shared" si="587"/>
        <v>0</v>
      </c>
      <c r="EA891" s="3">
        <f t="shared" si="587"/>
        <v>0</v>
      </c>
      <c r="EB891" s="3">
        <f t="shared" si="587"/>
        <v>0</v>
      </c>
      <c r="EC891" s="3">
        <f t="shared" si="587"/>
        <v>0</v>
      </c>
      <c r="ED891" s="3">
        <f t="shared" si="587"/>
        <v>0</v>
      </c>
      <c r="EE891" s="3">
        <f t="shared" si="587"/>
        <v>0</v>
      </c>
      <c r="EF891" s="3">
        <f t="shared" si="587"/>
        <v>0</v>
      </c>
      <c r="EG891" s="3">
        <f t="shared" si="587"/>
        <v>0</v>
      </c>
      <c r="EH891" s="3">
        <f t="shared" si="587"/>
        <v>0</v>
      </c>
      <c r="EI891" s="3">
        <f t="shared" si="587"/>
        <v>0</v>
      </c>
      <c r="EJ891" s="3">
        <f t="shared" si="587"/>
        <v>0</v>
      </c>
      <c r="EK891" s="3">
        <f t="shared" si="587"/>
        <v>0</v>
      </c>
      <c r="EL891" s="3">
        <f t="shared" si="587"/>
        <v>0</v>
      </c>
      <c r="EM891" s="3">
        <f t="shared" ref="EM891:FR891" si="588">EM893</f>
        <v>0</v>
      </c>
      <c r="EN891" s="3">
        <f t="shared" si="588"/>
        <v>0</v>
      </c>
      <c r="EO891" s="3">
        <f t="shared" si="588"/>
        <v>0</v>
      </c>
      <c r="EP891" s="3">
        <f t="shared" si="588"/>
        <v>0</v>
      </c>
      <c r="EQ891" s="3">
        <f t="shared" si="588"/>
        <v>0</v>
      </c>
      <c r="ER891" s="3">
        <f t="shared" si="588"/>
        <v>0</v>
      </c>
      <c r="ES891" s="3">
        <f t="shared" si="588"/>
        <v>0</v>
      </c>
      <c r="ET891" s="3">
        <f t="shared" si="588"/>
        <v>0</v>
      </c>
      <c r="EU891" s="3">
        <f t="shared" si="588"/>
        <v>0</v>
      </c>
      <c r="EV891" s="3">
        <f t="shared" si="588"/>
        <v>0</v>
      </c>
      <c r="EW891" s="3">
        <f t="shared" si="588"/>
        <v>0</v>
      </c>
      <c r="EX891" s="3">
        <f t="shared" si="588"/>
        <v>0</v>
      </c>
      <c r="EY891" s="3">
        <f t="shared" si="588"/>
        <v>0</v>
      </c>
      <c r="EZ891" s="3">
        <f t="shared" si="588"/>
        <v>0</v>
      </c>
      <c r="FA891" s="3">
        <f t="shared" si="588"/>
        <v>0</v>
      </c>
      <c r="FB891" s="3">
        <f t="shared" si="588"/>
        <v>0</v>
      </c>
      <c r="FC891" s="3">
        <f t="shared" si="588"/>
        <v>0</v>
      </c>
      <c r="FD891" s="3">
        <f t="shared" si="588"/>
        <v>0</v>
      </c>
      <c r="FE891" s="3">
        <f t="shared" si="588"/>
        <v>0</v>
      </c>
      <c r="FF891" s="3">
        <f t="shared" si="588"/>
        <v>0</v>
      </c>
      <c r="FG891" s="3">
        <f t="shared" si="588"/>
        <v>0</v>
      </c>
      <c r="FH891" s="3">
        <f t="shared" si="588"/>
        <v>0</v>
      </c>
      <c r="FI891" s="3">
        <f t="shared" si="588"/>
        <v>0</v>
      </c>
      <c r="FJ891" s="3">
        <f t="shared" si="588"/>
        <v>0</v>
      </c>
      <c r="FK891" s="3">
        <f t="shared" si="588"/>
        <v>0</v>
      </c>
      <c r="FL891" s="3">
        <f t="shared" si="588"/>
        <v>0</v>
      </c>
      <c r="FM891" s="3">
        <f t="shared" si="588"/>
        <v>0</v>
      </c>
      <c r="FN891" s="3">
        <f t="shared" si="588"/>
        <v>0</v>
      </c>
      <c r="FO891" s="3">
        <f t="shared" si="588"/>
        <v>0</v>
      </c>
      <c r="FP891" s="3">
        <f t="shared" si="588"/>
        <v>0</v>
      </c>
      <c r="FQ891" s="3">
        <f t="shared" si="588"/>
        <v>0</v>
      </c>
      <c r="FR891" s="3">
        <f t="shared" si="588"/>
        <v>0</v>
      </c>
      <c r="FS891" s="3">
        <f t="shared" ref="FS891:GX891" si="589">FS893</f>
        <v>0</v>
      </c>
      <c r="FT891" s="3">
        <f t="shared" si="589"/>
        <v>0</v>
      </c>
      <c r="FU891" s="3">
        <f t="shared" si="589"/>
        <v>0</v>
      </c>
      <c r="FV891" s="3">
        <f t="shared" si="589"/>
        <v>0</v>
      </c>
      <c r="FW891" s="3">
        <f t="shared" si="589"/>
        <v>0</v>
      </c>
      <c r="FX891" s="3">
        <f t="shared" si="589"/>
        <v>0</v>
      </c>
      <c r="FY891" s="3">
        <f t="shared" si="589"/>
        <v>0</v>
      </c>
      <c r="FZ891" s="3">
        <f t="shared" si="589"/>
        <v>0</v>
      </c>
      <c r="GA891" s="3">
        <f t="shared" si="589"/>
        <v>0</v>
      </c>
      <c r="GB891" s="3">
        <f t="shared" si="589"/>
        <v>0</v>
      </c>
      <c r="GC891" s="3">
        <f t="shared" si="589"/>
        <v>0</v>
      </c>
      <c r="GD891" s="3">
        <f t="shared" si="589"/>
        <v>0</v>
      </c>
      <c r="GE891" s="3">
        <f t="shared" si="589"/>
        <v>0</v>
      </c>
      <c r="GF891" s="3">
        <f t="shared" si="589"/>
        <v>0</v>
      </c>
      <c r="GG891" s="3">
        <f t="shared" si="589"/>
        <v>0</v>
      </c>
      <c r="GH891" s="3">
        <f t="shared" si="589"/>
        <v>0</v>
      </c>
      <c r="GI891" s="3">
        <f t="shared" si="589"/>
        <v>0</v>
      </c>
      <c r="GJ891" s="3">
        <f t="shared" si="589"/>
        <v>0</v>
      </c>
      <c r="GK891" s="3">
        <f t="shared" si="589"/>
        <v>0</v>
      </c>
      <c r="GL891" s="3">
        <f t="shared" si="589"/>
        <v>0</v>
      </c>
      <c r="GM891" s="3">
        <f t="shared" si="589"/>
        <v>0</v>
      </c>
      <c r="GN891" s="3">
        <f t="shared" si="589"/>
        <v>0</v>
      </c>
      <c r="GO891" s="3">
        <f t="shared" si="589"/>
        <v>0</v>
      </c>
      <c r="GP891" s="3">
        <f t="shared" si="589"/>
        <v>0</v>
      </c>
      <c r="GQ891" s="3">
        <f t="shared" si="589"/>
        <v>0</v>
      </c>
      <c r="GR891" s="3">
        <f t="shared" si="589"/>
        <v>0</v>
      </c>
      <c r="GS891" s="3">
        <f t="shared" si="589"/>
        <v>0</v>
      </c>
      <c r="GT891" s="3">
        <f t="shared" si="589"/>
        <v>0</v>
      </c>
      <c r="GU891" s="3">
        <f t="shared" si="589"/>
        <v>0</v>
      </c>
      <c r="GV891" s="3">
        <f t="shared" si="589"/>
        <v>0</v>
      </c>
      <c r="GW891" s="3">
        <f t="shared" si="589"/>
        <v>0</v>
      </c>
      <c r="GX891" s="3">
        <f t="shared" si="589"/>
        <v>0</v>
      </c>
    </row>
    <row r="893" spans="1:206">
      <c r="A893" s="2">
        <v>51</v>
      </c>
      <c r="B893" s="2">
        <f>B889</f>
        <v>0</v>
      </c>
      <c r="C893" s="2">
        <f>A889</f>
        <v>5</v>
      </c>
      <c r="D893" s="2">
        <f>ROW(A889)</f>
        <v>889</v>
      </c>
      <c r="E893" s="2"/>
      <c r="F893" s="2" t="str">
        <f>IF(F889&lt;&gt;"",F889,"")</f>
        <v>Новый подраздел</v>
      </c>
      <c r="G893" s="2" t="str">
        <f>IF(G889&lt;&gt;"",G889,"")</f>
        <v>демонтаж</v>
      </c>
      <c r="H893" s="2">
        <v>0</v>
      </c>
      <c r="I893" s="2"/>
      <c r="J893" s="2"/>
      <c r="K893" s="2"/>
      <c r="L893" s="2"/>
      <c r="M893" s="2"/>
      <c r="N893" s="2"/>
      <c r="O893" s="2">
        <f t="shared" ref="O893:T893" si="590">ROUND(AB893,2)</f>
        <v>0</v>
      </c>
      <c r="P893" s="2">
        <f t="shared" si="590"/>
        <v>0</v>
      </c>
      <c r="Q893" s="2">
        <f t="shared" si="590"/>
        <v>0</v>
      </c>
      <c r="R893" s="2">
        <f t="shared" si="590"/>
        <v>0</v>
      </c>
      <c r="S893" s="2">
        <f t="shared" si="590"/>
        <v>0</v>
      </c>
      <c r="T893" s="2">
        <f t="shared" si="590"/>
        <v>0</v>
      </c>
      <c r="U893" s="2">
        <f>AH893</f>
        <v>0</v>
      </c>
      <c r="V893" s="2">
        <f>AI893</f>
        <v>0</v>
      </c>
      <c r="W893" s="2">
        <f>ROUND(AJ893,2)</f>
        <v>0</v>
      </c>
      <c r="X893" s="2">
        <f>ROUND(AK893,2)</f>
        <v>0</v>
      </c>
      <c r="Y893" s="2">
        <f>ROUND(AL893,2)</f>
        <v>0</v>
      </c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>
        <f t="shared" ref="AO893:BD893" si="591">ROUND(BX893,2)</f>
        <v>0</v>
      </c>
      <c r="AP893" s="2">
        <f t="shared" si="591"/>
        <v>0</v>
      </c>
      <c r="AQ893" s="2">
        <f t="shared" si="591"/>
        <v>0</v>
      </c>
      <c r="AR893" s="2">
        <f t="shared" si="591"/>
        <v>0</v>
      </c>
      <c r="AS893" s="2">
        <f t="shared" si="591"/>
        <v>0</v>
      </c>
      <c r="AT893" s="2">
        <f t="shared" si="591"/>
        <v>0</v>
      </c>
      <c r="AU893" s="2">
        <f t="shared" si="591"/>
        <v>0</v>
      </c>
      <c r="AV893" s="2">
        <f t="shared" si="591"/>
        <v>0</v>
      </c>
      <c r="AW893" s="2">
        <f t="shared" si="591"/>
        <v>0</v>
      </c>
      <c r="AX893" s="2">
        <f t="shared" si="591"/>
        <v>0</v>
      </c>
      <c r="AY893" s="2">
        <f t="shared" si="591"/>
        <v>0</v>
      </c>
      <c r="AZ893" s="2">
        <f t="shared" si="591"/>
        <v>0</v>
      </c>
      <c r="BA893" s="2">
        <f t="shared" si="591"/>
        <v>0</v>
      </c>
      <c r="BB893" s="2">
        <f t="shared" si="591"/>
        <v>0</v>
      </c>
      <c r="BC893" s="2">
        <f t="shared" si="591"/>
        <v>0</v>
      </c>
      <c r="BD893" s="2">
        <f t="shared" si="591"/>
        <v>0</v>
      </c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>
        <v>0</v>
      </c>
    </row>
    <row r="895" spans="1:206">
      <c r="A895" s="4">
        <v>50</v>
      </c>
      <c r="B895" s="4">
        <v>0</v>
      </c>
      <c r="C895" s="4">
        <v>0</v>
      </c>
      <c r="D895" s="4">
        <v>1</v>
      </c>
      <c r="E895" s="4">
        <v>201</v>
      </c>
      <c r="F895" s="4">
        <f>ROUND(Source!O893,O895)</f>
        <v>0</v>
      </c>
      <c r="G895" s="4" t="s">
        <v>71</v>
      </c>
      <c r="H895" s="4" t="s">
        <v>72</v>
      </c>
      <c r="I895" s="4"/>
      <c r="J895" s="4"/>
      <c r="K895" s="4">
        <v>201</v>
      </c>
      <c r="L895" s="4">
        <v>1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06">
      <c r="A896" s="4">
        <v>50</v>
      </c>
      <c r="B896" s="4">
        <v>0</v>
      </c>
      <c r="C896" s="4">
        <v>0</v>
      </c>
      <c r="D896" s="4">
        <v>1</v>
      </c>
      <c r="E896" s="4">
        <v>202</v>
      </c>
      <c r="F896" s="4">
        <f>ROUND(Source!P893,O896)</f>
        <v>0</v>
      </c>
      <c r="G896" s="4" t="s">
        <v>73</v>
      </c>
      <c r="H896" s="4" t="s">
        <v>74</v>
      </c>
      <c r="I896" s="4"/>
      <c r="J896" s="4"/>
      <c r="K896" s="4">
        <v>202</v>
      </c>
      <c r="L896" s="4">
        <v>2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3">
      <c r="A897" s="4">
        <v>50</v>
      </c>
      <c r="B897" s="4">
        <v>0</v>
      </c>
      <c r="C897" s="4">
        <v>0</v>
      </c>
      <c r="D897" s="4">
        <v>1</v>
      </c>
      <c r="E897" s="4">
        <v>222</v>
      </c>
      <c r="F897" s="4">
        <f>ROUND(Source!AO893,O897)</f>
        <v>0</v>
      </c>
      <c r="G897" s="4" t="s">
        <v>75</v>
      </c>
      <c r="H897" s="4" t="s">
        <v>76</v>
      </c>
      <c r="I897" s="4"/>
      <c r="J897" s="4"/>
      <c r="K897" s="4">
        <v>222</v>
      </c>
      <c r="L897" s="4">
        <v>3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3">
      <c r="A898" s="4">
        <v>50</v>
      </c>
      <c r="B898" s="4">
        <v>0</v>
      </c>
      <c r="C898" s="4">
        <v>0</v>
      </c>
      <c r="D898" s="4">
        <v>1</v>
      </c>
      <c r="E898" s="4">
        <v>225</v>
      </c>
      <c r="F898" s="4">
        <f>ROUND(Source!AV893,O898)</f>
        <v>0</v>
      </c>
      <c r="G898" s="4" t="s">
        <v>77</v>
      </c>
      <c r="H898" s="4" t="s">
        <v>78</v>
      </c>
      <c r="I898" s="4"/>
      <c r="J898" s="4"/>
      <c r="K898" s="4">
        <v>225</v>
      </c>
      <c r="L898" s="4">
        <v>4</v>
      </c>
      <c r="M898" s="4">
        <v>3</v>
      </c>
      <c r="N898" s="4" t="s">
        <v>3</v>
      </c>
      <c r="O898" s="4">
        <v>2</v>
      </c>
      <c r="P898" s="4"/>
      <c r="Q898" s="4"/>
      <c r="R898" s="4"/>
      <c r="S898" s="4"/>
      <c r="T898" s="4"/>
      <c r="U898" s="4"/>
      <c r="V898" s="4"/>
      <c r="W898" s="4"/>
    </row>
    <row r="899" spans="1:23">
      <c r="A899" s="4">
        <v>50</v>
      </c>
      <c r="B899" s="4">
        <v>0</v>
      </c>
      <c r="C899" s="4">
        <v>0</v>
      </c>
      <c r="D899" s="4">
        <v>1</v>
      </c>
      <c r="E899" s="4">
        <v>226</v>
      </c>
      <c r="F899" s="4">
        <f>ROUND(Source!AW893,O899)</f>
        <v>0</v>
      </c>
      <c r="G899" s="4" t="s">
        <v>79</v>
      </c>
      <c r="H899" s="4" t="s">
        <v>80</v>
      </c>
      <c r="I899" s="4"/>
      <c r="J899" s="4"/>
      <c r="K899" s="4">
        <v>226</v>
      </c>
      <c r="L899" s="4">
        <v>5</v>
      </c>
      <c r="M899" s="4">
        <v>3</v>
      </c>
      <c r="N899" s="4" t="s">
        <v>3</v>
      </c>
      <c r="O899" s="4">
        <v>2</v>
      </c>
      <c r="P899" s="4"/>
      <c r="Q899" s="4"/>
      <c r="R899" s="4"/>
      <c r="S899" s="4"/>
      <c r="T899" s="4"/>
      <c r="U899" s="4"/>
      <c r="V899" s="4"/>
      <c r="W899" s="4"/>
    </row>
    <row r="900" spans="1:23">
      <c r="A900" s="4">
        <v>50</v>
      </c>
      <c r="B900" s="4">
        <v>0</v>
      </c>
      <c r="C900" s="4">
        <v>0</v>
      </c>
      <c r="D900" s="4">
        <v>1</v>
      </c>
      <c r="E900" s="4">
        <v>227</v>
      </c>
      <c r="F900" s="4">
        <f>ROUND(Source!AX893,O900)</f>
        <v>0</v>
      </c>
      <c r="G900" s="4" t="s">
        <v>81</v>
      </c>
      <c r="H900" s="4" t="s">
        <v>82</v>
      </c>
      <c r="I900" s="4"/>
      <c r="J900" s="4"/>
      <c r="K900" s="4">
        <v>227</v>
      </c>
      <c r="L900" s="4">
        <v>6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3">
      <c r="A901" s="4">
        <v>50</v>
      </c>
      <c r="B901" s="4">
        <v>0</v>
      </c>
      <c r="C901" s="4">
        <v>0</v>
      </c>
      <c r="D901" s="4">
        <v>1</v>
      </c>
      <c r="E901" s="4">
        <v>228</v>
      </c>
      <c r="F901" s="4">
        <f>ROUND(Source!AY893,O901)</f>
        <v>0</v>
      </c>
      <c r="G901" s="4" t="s">
        <v>83</v>
      </c>
      <c r="H901" s="4" t="s">
        <v>84</v>
      </c>
      <c r="I901" s="4"/>
      <c r="J901" s="4"/>
      <c r="K901" s="4">
        <v>228</v>
      </c>
      <c r="L901" s="4">
        <v>7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3">
      <c r="A902" s="4">
        <v>50</v>
      </c>
      <c r="B902" s="4">
        <v>0</v>
      </c>
      <c r="C902" s="4">
        <v>0</v>
      </c>
      <c r="D902" s="4">
        <v>1</v>
      </c>
      <c r="E902" s="4">
        <v>216</v>
      </c>
      <c r="F902" s="4">
        <f>ROUND(Source!AP893,O902)</f>
        <v>0</v>
      </c>
      <c r="G902" s="4" t="s">
        <v>85</v>
      </c>
      <c r="H902" s="4" t="s">
        <v>86</v>
      </c>
      <c r="I902" s="4"/>
      <c r="J902" s="4"/>
      <c r="K902" s="4">
        <v>216</v>
      </c>
      <c r="L902" s="4">
        <v>8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3">
      <c r="A903" s="4">
        <v>50</v>
      </c>
      <c r="B903" s="4">
        <v>0</v>
      </c>
      <c r="C903" s="4">
        <v>0</v>
      </c>
      <c r="D903" s="4">
        <v>1</v>
      </c>
      <c r="E903" s="4">
        <v>223</v>
      </c>
      <c r="F903" s="4">
        <f>ROUND(Source!AQ893,O903)</f>
        <v>0</v>
      </c>
      <c r="G903" s="4" t="s">
        <v>87</v>
      </c>
      <c r="H903" s="4" t="s">
        <v>88</v>
      </c>
      <c r="I903" s="4"/>
      <c r="J903" s="4"/>
      <c r="K903" s="4">
        <v>223</v>
      </c>
      <c r="L903" s="4">
        <v>9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3">
      <c r="A904" s="4">
        <v>50</v>
      </c>
      <c r="B904" s="4">
        <v>0</v>
      </c>
      <c r="C904" s="4">
        <v>0</v>
      </c>
      <c r="D904" s="4">
        <v>1</v>
      </c>
      <c r="E904" s="4">
        <v>229</v>
      </c>
      <c r="F904" s="4">
        <f>ROUND(Source!AZ893,O904)</f>
        <v>0</v>
      </c>
      <c r="G904" s="4" t="s">
        <v>89</v>
      </c>
      <c r="H904" s="4" t="s">
        <v>90</v>
      </c>
      <c r="I904" s="4"/>
      <c r="J904" s="4"/>
      <c r="K904" s="4">
        <v>229</v>
      </c>
      <c r="L904" s="4">
        <v>10</v>
      </c>
      <c r="M904" s="4">
        <v>3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3">
      <c r="A905" s="4">
        <v>50</v>
      </c>
      <c r="B905" s="4">
        <v>0</v>
      </c>
      <c r="C905" s="4">
        <v>0</v>
      </c>
      <c r="D905" s="4">
        <v>1</v>
      </c>
      <c r="E905" s="4">
        <v>203</v>
      </c>
      <c r="F905" s="4">
        <f>ROUND(Source!Q893,O905)</f>
        <v>0</v>
      </c>
      <c r="G905" s="4" t="s">
        <v>91</v>
      </c>
      <c r="H905" s="4" t="s">
        <v>92</v>
      </c>
      <c r="I905" s="4"/>
      <c r="J905" s="4"/>
      <c r="K905" s="4">
        <v>203</v>
      </c>
      <c r="L905" s="4">
        <v>11</v>
      </c>
      <c r="M905" s="4">
        <v>3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3">
      <c r="A906" s="4">
        <v>50</v>
      </c>
      <c r="B906" s="4">
        <v>0</v>
      </c>
      <c r="C906" s="4">
        <v>0</v>
      </c>
      <c r="D906" s="4">
        <v>1</v>
      </c>
      <c r="E906" s="4">
        <v>231</v>
      </c>
      <c r="F906" s="4">
        <f>ROUND(Source!BB893,O906)</f>
        <v>0</v>
      </c>
      <c r="G906" s="4" t="s">
        <v>93</v>
      </c>
      <c r="H906" s="4" t="s">
        <v>94</v>
      </c>
      <c r="I906" s="4"/>
      <c r="J906" s="4"/>
      <c r="K906" s="4">
        <v>231</v>
      </c>
      <c r="L906" s="4">
        <v>12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3">
      <c r="A907" s="4">
        <v>50</v>
      </c>
      <c r="B907" s="4">
        <v>0</v>
      </c>
      <c r="C907" s="4">
        <v>0</v>
      </c>
      <c r="D907" s="4">
        <v>1</v>
      </c>
      <c r="E907" s="4">
        <v>204</v>
      </c>
      <c r="F907" s="4">
        <f>ROUND(Source!R893,O907)</f>
        <v>0</v>
      </c>
      <c r="G907" s="4" t="s">
        <v>95</v>
      </c>
      <c r="H907" s="4" t="s">
        <v>96</v>
      </c>
      <c r="I907" s="4"/>
      <c r="J907" s="4"/>
      <c r="K907" s="4">
        <v>204</v>
      </c>
      <c r="L907" s="4">
        <v>13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3">
      <c r="A908" s="4">
        <v>50</v>
      </c>
      <c r="B908" s="4">
        <v>0</v>
      </c>
      <c r="C908" s="4">
        <v>0</v>
      </c>
      <c r="D908" s="4">
        <v>1</v>
      </c>
      <c r="E908" s="4">
        <v>205</v>
      </c>
      <c r="F908" s="4">
        <f>ROUND(Source!S893,O908)</f>
        <v>0</v>
      </c>
      <c r="G908" s="4" t="s">
        <v>97</v>
      </c>
      <c r="H908" s="4" t="s">
        <v>98</v>
      </c>
      <c r="I908" s="4"/>
      <c r="J908" s="4"/>
      <c r="K908" s="4">
        <v>205</v>
      </c>
      <c r="L908" s="4">
        <v>14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09" spans="1:23">
      <c r="A909" s="4">
        <v>50</v>
      </c>
      <c r="B909" s="4">
        <v>0</v>
      </c>
      <c r="C909" s="4">
        <v>0</v>
      </c>
      <c r="D909" s="4">
        <v>1</v>
      </c>
      <c r="E909" s="4">
        <v>232</v>
      </c>
      <c r="F909" s="4">
        <f>ROUND(Source!BC893,O909)</f>
        <v>0</v>
      </c>
      <c r="G909" s="4" t="s">
        <v>99</v>
      </c>
      <c r="H909" s="4" t="s">
        <v>100</v>
      </c>
      <c r="I909" s="4"/>
      <c r="J909" s="4"/>
      <c r="K909" s="4">
        <v>232</v>
      </c>
      <c r="L909" s="4">
        <v>15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/>
    </row>
    <row r="910" spans="1:23">
      <c r="A910" s="4">
        <v>50</v>
      </c>
      <c r="B910" s="4">
        <v>0</v>
      </c>
      <c r="C910" s="4">
        <v>0</v>
      </c>
      <c r="D910" s="4">
        <v>1</v>
      </c>
      <c r="E910" s="4">
        <v>214</v>
      </c>
      <c r="F910" s="4">
        <f>ROUND(Source!AS893,O910)</f>
        <v>0</v>
      </c>
      <c r="G910" s="4" t="s">
        <v>101</v>
      </c>
      <c r="H910" s="4" t="s">
        <v>102</v>
      </c>
      <c r="I910" s="4"/>
      <c r="J910" s="4"/>
      <c r="K910" s="4">
        <v>214</v>
      </c>
      <c r="L910" s="4">
        <v>16</v>
      </c>
      <c r="M910" s="4">
        <v>3</v>
      </c>
      <c r="N910" s="4" t="s">
        <v>3</v>
      </c>
      <c r="O910" s="4">
        <v>2</v>
      </c>
      <c r="P910" s="4"/>
      <c r="Q910" s="4"/>
      <c r="R910" s="4"/>
      <c r="S910" s="4"/>
      <c r="T910" s="4"/>
      <c r="U910" s="4"/>
      <c r="V910" s="4"/>
      <c r="W910" s="4"/>
    </row>
    <row r="911" spans="1:23">
      <c r="A911" s="4">
        <v>50</v>
      </c>
      <c r="B911" s="4">
        <v>0</v>
      </c>
      <c r="C911" s="4">
        <v>0</v>
      </c>
      <c r="D911" s="4">
        <v>1</v>
      </c>
      <c r="E911" s="4">
        <v>215</v>
      </c>
      <c r="F911" s="4">
        <f>ROUND(Source!AT893,O911)</f>
        <v>0</v>
      </c>
      <c r="G911" s="4" t="s">
        <v>103</v>
      </c>
      <c r="H911" s="4" t="s">
        <v>104</v>
      </c>
      <c r="I911" s="4"/>
      <c r="J911" s="4"/>
      <c r="K911" s="4">
        <v>215</v>
      </c>
      <c r="L911" s="4">
        <v>17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/>
    </row>
    <row r="912" spans="1:23">
      <c r="A912" s="4">
        <v>50</v>
      </c>
      <c r="B912" s="4">
        <v>0</v>
      </c>
      <c r="C912" s="4">
        <v>0</v>
      </c>
      <c r="D912" s="4">
        <v>1</v>
      </c>
      <c r="E912" s="4">
        <v>217</v>
      </c>
      <c r="F912" s="4">
        <f>ROUND(Source!AU893,O912)</f>
        <v>0</v>
      </c>
      <c r="G912" s="4" t="s">
        <v>105</v>
      </c>
      <c r="H912" s="4" t="s">
        <v>106</v>
      </c>
      <c r="I912" s="4"/>
      <c r="J912" s="4"/>
      <c r="K912" s="4">
        <v>217</v>
      </c>
      <c r="L912" s="4">
        <v>18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/>
    </row>
    <row r="913" spans="1:206">
      <c r="A913" s="4">
        <v>50</v>
      </c>
      <c r="B913" s="4">
        <v>0</v>
      </c>
      <c r="C913" s="4">
        <v>0</v>
      </c>
      <c r="D913" s="4">
        <v>1</v>
      </c>
      <c r="E913" s="4">
        <v>230</v>
      </c>
      <c r="F913" s="4">
        <f>ROUND(Source!BA893,O913)</f>
        <v>0</v>
      </c>
      <c r="G913" s="4" t="s">
        <v>107</v>
      </c>
      <c r="H913" s="4" t="s">
        <v>108</v>
      </c>
      <c r="I913" s="4"/>
      <c r="J913" s="4"/>
      <c r="K913" s="4">
        <v>230</v>
      </c>
      <c r="L913" s="4">
        <v>19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/>
    </row>
    <row r="914" spans="1:206">
      <c r="A914" s="4">
        <v>50</v>
      </c>
      <c r="B914" s="4">
        <v>0</v>
      </c>
      <c r="C914" s="4">
        <v>0</v>
      </c>
      <c r="D914" s="4">
        <v>1</v>
      </c>
      <c r="E914" s="4">
        <v>206</v>
      </c>
      <c r="F914" s="4">
        <f>ROUND(Source!T893,O914)</f>
        <v>0</v>
      </c>
      <c r="G914" s="4" t="s">
        <v>109</v>
      </c>
      <c r="H914" s="4" t="s">
        <v>110</v>
      </c>
      <c r="I914" s="4"/>
      <c r="J914" s="4"/>
      <c r="K914" s="4">
        <v>206</v>
      </c>
      <c r="L914" s="4">
        <v>20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/>
    </row>
    <row r="915" spans="1:206">
      <c r="A915" s="4">
        <v>50</v>
      </c>
      <c r="B915" s="4">
        <v>0</v>
      </c>
      <c r="C915" s="4">
        <v>0</v>
      </c>
      <c r="D915" s="4">
        <v>1</v>
      </c>
      <c r="E915" s="4">
        <v>207</v>
      </c>
      <c r="F915" s="4">
        <f>Source!U893</f>
        <v>0</v>
      </c>
      <c r="G915" s="4" t="s">
        <v>111</v>
      </c>
      <c r="H915" s="4" t="s">
        <v>112</v>
      </c>
      <c r="I915" s="4"/>
      <c r="J915" s="4"/>
      <c r="K915" s="4">
        <v>207</v>
      </c>
      <c r="L915" s="4">
        <v>21</v>
      </c>
      <c r="M915" s="4">
        <v>3</v>
      </c>
      <c r="N915" s="4" t="s">
        <v>3</v>
      </c>
      <c r="O915" s="4">
        <v>-1</v>
      </c>
      <c r="P915" s="4"/>
      <c r="Q915" s="4"/>
      <c r="R915" s="4"/>
      <c r="S915" s="4"/>
      <c r="T915" s="4"/>
      <c r="U915" s="4"/>
      <c r="V915" s="4"/>
      <c r="W915" s="4"/>
    </row>
    <row r="916" spans="1:206">
      <c r="A916" s="4">
        <v>50</v>
      </c>
      <c r="B916" s="4">
        <v>0</v>
      </c>
      <c r="C916" s="4">
        <v>0</v>
      </c>
      <c r="D916" s="4">
        <v>1</v>
      </c>
      <c r="E916" s="4">
        <v>208</v>
      </c>
      <c r="F916" s="4">
        <f>Source!V893</f>
        <v>0</v>
      </c>
      <c r="G916" s="4" t="s">
        <v>113</v>
      </c>
      <c r="H916" s="4" t="s">
        <v>114</v>
      </c>
      <c r="I916" s="4"/>
      <c r="J916" s="4"/>
      <c r="K916" s="4">
        <v>208</v>
      </c>
      <c r="L916" s="4">
        <v>22</v>
      </c>
      <c r="M916" s="4">
        <v>3</v>
      </c>
      <c r="N916" s="4" t="s">
        <v>3</v>
      </c>
      <c r="O916" s="4">
        <v>-1</v>
      </c>
      <c r="P916" s="4"/>
      <c r="Q916" s="4"/>
      <c r="R916" s="4"/>
      <c r="S916" s="4"/>
      <c r="T916" s="4"/>
      <c r="U916" s="4"/>
      <c r="V916" s="4"/>
      <c r="W916" s="4"/>
    </row>
    <row r="917" spans="1:206">
      <c r="A917" s="4">
        <v>50</v>
      </c>
      <c r="B917" s="4">
        <v>0</v>
      </c>
      <c r="C917" s="4">
        <v>0</v>
      </c>
      <c r="D917" s="4">
        <v>1</v>
      </c>
      <c r="E917" s="4">
        <v>209</v>
      </c>
      <c r="F917" s="4">
        <f>ROUND(Source!W893,O917)</f>
        <v>0</v>
      </c>
      <c r="G917" s="4" t="s">
        <v>115</v>
      </c>
      <c r="H917" s="4" t="s">
        <v>116</v>
      </c>
      <c r="I917" s="4"/>
      <c r="J917" s="4"/>
      <c r="K917" s="4">
        <v>209</v>
      </c>
      <c r="L917" s="4">
        <v>23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/>
    </row>
    <row r="918" spans="1:206">
      <c r="A918" s="4">
        <v>50</v>
      </c>
      <c r="B918" s="4">
        <v>0</v>
      </c>
      <c r="C918" s="4">
        <v>0</v>
      </c>
      <c r="D918" s="4">
        <v>1</v>
      </c>
      <c r="E918" s="4">
        <v>233</v>
      </c>
      <c r="F918" s="4">
        <f>ROUND(Source!BD893,O918)</f>
        <v>0</v>
      </c>
      <c r="G918" s="4" t="s">
        <v>117</v>
      </c>
      <c r="H918" s="4" t="s">
        <v>118</v>
      </c>
      <c r="I918" s="4"/>
      <c r="J918" s="4"/>
      <c r="K918" s="4">
        <v>233</v>
      </c>
      <c r="L918" s="4">
        <v>24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/>
    </row>
    <row r="919" spans="1:206">
      <c r="A919" s="4">
        <v>50</v>
      </c>
      <c r="B919" s="4">
        <v>0</v>
      </c>
      <c r="C919" s="4">
        <v>0</v>
      </c>
      <c r="D919" s="4">
        <v>1</v>
      </c>
      <c r="E919" s="4">
        <v>210</v>
      </c>
      <c r="F919" s="4">
        <f>ROUND(Source!X893,O919)</f>
        <v>0</v>
      </c>
      <c r="G919" s="4" t="s">
        <v>119</v>
      </c>
      <c r="H919" s="4" t="s">
        <v>120</v>
      </c>
      <c r="I919" s="4"/>
      <c r="J919" s="4"/>
      <c r="K919" s="4">
        <v>210</v>
      </c>
      <c r="L919" s="4">
        <v>25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</row>
    <row r="920" spans="1:206">
      <c r="A920" s="4">
        <v>50</v>
      </c>
      <c r="B920" s="4">
        <v>0</v>
      </c>
      <c r="C920" s="4">
        <v>0</v>
      </c>
      <c r="D920" s="4">
        <v>1</v>
      </c>
      <c r="E920" s="4">
        <v>211</v>
      </c>
      <c r="F920" s="4">
        <f>ROUND(Source!Y893,O920)</f>
        <v>0</v>
      </c>
      <c r="G920" s="4" t="s">
        <v>121</v>
      </c>
      <c r="H920" s="4" t="s">
        <v>122</v>
      </c>
      <c r="I920" s="4"/>
      <c r="J920" s="4"/>
      <c r="K920" s="4">
        <v>211</v>
      </c>
      <c r="L920" s="4">
        <v>26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06">
      <c r="A921" s="4">
        <v>50</v>
      </c>
      <c r="B921" s="4">
        <v>0</v>
      </c>
      <c r="C921" s="4">
        <v>0</v>
      </c>
      <c r="D921" s="4">
        <v>1</v>
      </c>
      <c r="E921" s="4">
        <v>0</v>
      </c>
      <c r="F921" s="4">
        <f>ROUND(Source!AR893,O921)</f>
        <v>0</v>
      </c>
      <c r="G921" s="4" t="s">
        <v>123</v>
      </c>
      <c r="H921" s="4" t="s">
        <v>124</v>
      </c>
      <c r="I921" s="4"/>
      <c r="J921" s="4"/>
      <c r="K921" s="4">
        <v>224</v>
      </c>
      <c r="L921" s="4">
        <v>27</v>
      </c>
      <c r="M921" s="4">
        <v>3</v>
      </c>
      <c r="N921" s="4" t="s">
        <v>3</v>
      </c>
      <c r="O921" s="4">
        <v>2</v>
      </c>
      <c r="P921" s="4"/>
      <c r="Q921" s="4"/>
      <c r="R921" s="4"/>
      <c r="S921" s="4"/>
      <c r="T921" s="4"/>
      <c r="U921" s="4"/>
      <c r="V921" s="4"/>
      <c r="W921" s="4"/>
    </row>
    <row r="922" spans="1:206">
      <c r="A922" s="4">
        <v>50</v>
      </c>
      <c r="B922" s="4">
        <v>0</v>
      </c>
      <c r="C922" s="4">
        <v>0</v>
      </c>
      <c r="D922" s="4">
        <v>2</v>
      </c>
      <c r="E922" s="4">
        <v>0</v>
      </c>
      <c r="F922" s="4">
        <f>ROUND(F921*0.18,O922)</f>
        <v>0</v>
      </c>
      <c r="G922" s="4" t="s">
        <v>125</v>
      </c>
      <c r="H922" s="4" t="s">
        <v>125</v>
      </c>
      <c r="I922" s="4"/>
      <c r="J922" s="4"/>
      <c r="K922" s="4">
        <v>212</v>
      </c>
      <c r="L922" s="4">
        <v>28</v>
      </c>
      <c r="M922" s="4">
        <v>0</v>
      </c>
      <c r="N922" s="4" t="s">
        <v>3</v>
      </c>
      <c r="O922" s="4">
        <v>1</v>
      </c>
      <c r="P922" s="4"/>
      <c r="Q922" s="4"/>
      <c r="R922" s="4"/>
      <c r="S922" s="4"/>
      <c r="T922" s="4"/>
      <c r="U922" s="4"/>
      <c r="V922" s="4"/>
      <c r="W922" s="4"/>
    </row>
    <row r="923" spans="1:206">
      <c r="A923" s="4">
        <v>50</v>
      </c>
      <c r="B923" s="4">
        <v>0</v>
      </c>
      <c r="C923" s="4">
        <v>0</v>
      </c>
      <c r="D923" s="4">
        <v>2</v>
      </c>
      <c r="E923" s="4">
        <v>224</v>
      </c>
      <c r="F923" s="4">
        <f>ROUND(F921*1.18,O923)</f>
        <v>0</v>
      </c>
      <c r="G923" s="4" t="s">
        <v>126</v>
      </c>
      <c r="H923" s="4" t="s">
        <v>127</v>
      </c>
      <c r="I923" s="4"/>
      <c r="J923" s="4"/>
      <c r="K923" s="4">
        <v>212</v>
      </c>
      <c r="L923" s="4">
        <v>29</v>
      </c>
      <c r="M923" s="4">
        <v>0</v>
      </c>
      <c r="N923" s="4" t="s">
        <v>3</v>
      </c>
      <c r="O923" s="4">
        <v>1</v>
      </c>
      <c r="P923" s="4"/>
      <c r="Q923" s="4"/>
      <c r="R923" s="4"/>
      <c r="S923" s="4"/>
      <c r="T923" s="4"/>
      <c r="U923" s="4"/>
      <c r="V923" s="4"/>
      <c r="W923" s="4"/>
    </row>
    <row r="925" spans="1:206">
      <c r="A925" s="1">
        <v>5</v>
      </c>
      <c r="B925" s="1">
        <v>0</v>
      </c>
      <c r="C925" s="1"/>
      <c r="D925" s="1">
        <f>ROW(A967)</f>
        <v>967</v>
      </c>
      <c r="E925" s="1"/>
      <c r="F925" s="1" t="s">
        <v>15</v>
      </c>
      <c r="G925" s="1" t="s">
        <v>128</v>
      </c>
      <c r="H925" s="1" t="s">
        <v>3</v>
      </c>
      <c r="I925" s="1">
        <v>0</v>
      </c>
      <c r="J925" s="1"/>
      <c r="K925" s="1">
        <v>0</v>
      </c>
      <c r="L925" s="1"/>
      <c r="M925" s="1" t="s">
        <v>3</v>
      </c>
      <c r="N925" s="1"/>
      <c r="O925" s="1"/>
      <c r="P925" s="1"/>
      <c r="Q925" s="1"/>
      <c r="R925" s="1"/>
      <c r="S925" s="1">
        <v>0</v>
      </c>
      <c r="T925" s="1"/>
      <c r="U925" s="1" t="s">
        <v>3</v>
      </c>
      <c r="V925" s="1">
        <v>0</v>
      </c>
      <c r="W925" s="1"/>
      <c r="X925" s="1"/>
      <c r="Y925" s="1"/>
      <c r="Z925" s="1"/>
      <c r="AA925" s="1"/>
      <c r="AB925" s="1" t="s">
        <v>3</v>
      </c>
      <c r="AC925" s="1" t="s">
        <v>3</v>
      </c>
      <c r="AD925" s="1" t="s">
        <v>3</v>
      </c>
      <c r="AE925" s="1" t="s">
        <v>3</v>
      </c>
      <c r="AF925" s="1" t="s">
        <v>3</v>
      </c>
      <c r="AG925" s="1" t="s">
        <v>3</v>
      </c>
      <c r="AH925" s="1"/>
      <c r="AI925" s="1"/>
      <c r="AJ925" s="1"/>
      <c r="AK925" s="1"/>
      <c r="AL925" s="1"/>
      <c r="AM925" s="1"/>
      <c r="AN925" s="1"/>
      <c r="AO925" s="1"/>
      <c r="AP925" s="1" t="s">
        <v>3</v>
      </c>
      <c r="AQ925" s="1" t="s">
        <v>3</v>
      </c>
      <c r="AR925" s="1" t="s">
        <v>3</v>
      </c>
      <c r="AS925" s="1"/>
      <c r="AT925" s="1"/>
      <c r="AU925" s="1"/>
      <c r="AV925" s="1"/>
      <c r="AW925" s="1"/>
      <c r="AX925" s="1"/>
      <c r="AY925" s="1"/>
      <c r="AZ925" s="1" t="s">
        <v>3</v>
      </c>
      <c r="BA925" s="1"/>
      <c r="BB925" s="1" t="s">
        <v>3</v>
      </c>
      <c r="BC925" s="1" t="s">
        <v>3</v>
      </c>
      <c r="BD925" s="1" t="s">
        <v>3</v>
      </c>
      <c r="BE925" s="1" t="s">
        <v>3</v>
      </c>
      <c r="BF925" s="1" t="s">
        <v>3</v>
      </c>
      <c r="BG925" s="1" t="s">
        <v>3</v>
      </c>
      <c r="BH925" s="1" t="s">
        <v>3</v>
      </c>
      <c r="BI925" s="1" t="s">
        <v>3</v>
      </c>
      <c r="BJ925" s="1" t="s">
        <v>3</v>
      </c>
      <c r="BK925" s="1" t="s">
        <v>3</v>
      </c>
      <c r="BL925" s="1" t="s">
        <v>3</v>
      </c>
      <c r="BM925" s="1" t="s">
        <v>3</v>
      </c>
      <c r="BN925" s="1" t="s">
        <v>3</v>
      </c>
      <c r="BO925" s="1" t="s">
        <v>3</v>
      </c>
      <c r="BP925" s="1" t="s">
        <v>3</v>
      </c>
      <c r="BQ925" s="1"/>
      <c r="BR925" s="1"/>
      <c r="BS925" s="1"/>
      <c r="BT925" s="1"/>
      <c r="BU925" s="1"/>
      <c r="BV925" s="1"/>
      <c r="BW925" s="1"/>
      <c r="BX925" s="1">
        <v>0</v>
      </c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>
        <v>0</v>
      </c>
    </row>
    <row r="927" spans="1:206">
      <c r="A927" s="2">
        <v>52</v>
      </c>
      <c r="B927" s="2">
        <f t="shared" ref="B927:G927" si="592">B967</f>
        <v>0</v>
      </c>
      <c r="C927" s="2">
        <f t="shared" si="592"/>
        <v>5</v>
      </c>
      <c r="D927" s="2">
        <f t="shared" si="592"/>
        <v>925</v>
      </c>
      <c r="E927" s="2">
        <f t="shared" si="592"/>
        <v>0</v>
      </c>
      <c r="F927" s="2" t="str">
        <f t="shared" si="592"/>
        <v>Новый подраздел</v>
      </c>
      <c r="G927" s="2" t="str">
        <f t="shared" si="592"/>
        <v>ремонт</v>
      </c>
      <c r="H927" s="2"/>
      <c r="I927" s="2"/>
      <c r="J927" s="2"/>
      <c r="K927" s="2"/>
      <c r="L927" s="2"/>
      <c r="M927" s="2"/>
      <c r="N927" s="2"/>
      <c r="O927" s="2">
        <f t="shared" ref="O927:AT927" si="593">O967</f>
        <v>156634.49</v>
      </c>
      <c r="P927" s="2">
        <f t="shared" si="593"/>
        <v>102477.36</v>
      </c>
      <c r="Q927" s="2">
        <f t="shared" si="593"/>
        <v>2653.42</v>
      </c>
      <c r="R927" s="2">
        <f t="shared" si="593"/>
        <v>966.16</v>
      </c>
      <c r="S927" s="2">
        <f t="shared" si="593"/>
        <v>51503.71</v>
      </c>
      <c r="T927" s="2">
        <f t="shared" si="593"/>
        <v>0</v>
      </c>
      <c r="U927" s="2">
        <f t="shared" si="593"/>
        <v>170.52521999999999</v>
      </c>
      <c r="V927" s="2">
        <f t="shared" si="593"/>
        <v>2.7530375000000005</v>
      </c>
      <c r="W927" s="2">
        <f t="shared" si="593"/>
        <v>629.09</v>
      </c>
      <c r="X927" s="2">
        <f t="shared" si="593"/>
        <v>46010.879999999997</v>
      </c>
      <c r="Y927" s="2">
        <f t="shared" si="593"/>
        <v>23031.75</v>
      </c>
      <c r="Z927" s="2">
        <f t="shared" si="593"/>
        <v>0</v>
      </c>
      <c r="AA927" s="2">
        <f t="shared" si="593"/>
        <v>0</v>
      </c>
      <c r="AB927" s="2">
        <f t="shared" si="593"/>
        <v>156634.49</v>
      </c>
      <c r="AC927" s="2">
        <f t="shared" si="593"/>
        <v>102477.36</v>
      </c>
      <c r="AD927" s="2">
        <f t="shared" si="593"/>
        <v>2653.42</v>
      </c>
      <c r="AE927" s="2">
        <f t="shared" si="593"/>
        <v>966.16</v>
      </c>
      <c r="AF927" s="2">
        <f t="shared" si="593"/>
        <v>51503.71</v>
      </c>
      <c r="AG927" s="2">
        <f t="shared" si="593"/>
        <v>0</v>
      </c>
      <c r="AH927" s="2">
        <f t="shared" si="593"/>
        <v>170.52521999999999</v>
      </c>
      <c r="AI927" s="2">
        <f t="shared" si="593"/>
        <v>2.7530375000000005</v>
      </c>
      <c r="AJ927" s="2">
        <f t="shared" si="593"/>
        <v>629.09</v>
      </c>
      <c r="AK927" s="2">
        <f t="shared" si="593"/>
        <v>46010.879999999997</v>
      </c>
      <c r="AL927" s="2">
        <f t="shared" si="593"/>
        <v>23031.75</v>
      </c>
      <c r="AM927" s="2">
        <f t="shared" si="593"/>
        <v>0</v>
      </c>
      <c r="AN927" s="2">
        <f t="shared" si="593"/>
        <v>0</v>
      </c>
      <c r="AO927" s="2">
        <f t="shared" si="593"/>
        <v>0</v>
      </c>
      <c r="AP927" s="2">
        <f t="shared" si="593"/>
        <v>0</v>
      </c>
      <c r="AQ927" s="2">
        <f t="shared" si="593"/>
        <v>0</v>
      </c>
      <c r="AR927" s="2">
        <f t="shared" si="593"/>
        <v>225677.12</v>
      </c>
      <c r="AS927" s="2">
        <f t="shared" si="593"/>
        <v>220566.28</v>
      </c>
      <c r="AT927" s="2">
        <f t="shared" si="593"/>
        <v>5110.84</v>
      </c>
      <c r="AU927" s="2">
        <f t="shared" ref="AU927:BZ927" si="594">AU967</f>
        <v>0</v>
      </c>
      <c r="AV927" s="2">
        <f t="shared" si="594"/>
        <v>102477.36</v>
      </c>
      <c r="AW927" s="2">
        <f t="shared" si="594"/>
        <v>102477.36</v>
      </c>
      <c r="AX927" s="2">
        <f t="shared" si="594"/>
        <v>0</v>
      </c>
      <c r="AY927" s="2">
        <f t="shared" si="594"/>
        <v>102477.36</v>
      </c>
      <c r="AZ927" s="2">
        <f t="shared" si="594"/>
        <v>0</v>
      </c>
      <c r="BA927" s="2">
        <f t="shared" si="594"/>
        <v>0</v>
      </c>
      <c r="BB927" s="2">
        <f t="shared" si="594"/>
        <v>0</v>
      </c>
      <c r="BC927" s="2">
        <f t="shared" si="594"/>
        <v>0</v>
      </c>
      <c r="BD927" s="2">
        <f t="shared" si="594"/>
        <v>0</v>
      </c>
      <c r="BE927" s="2">
        <f t="shared" si="594"/>
        <v>0</v>
      </c>
      <c r="BF927" s="2">
        <f t="shared" si="594"/>
        <v>0</v>
      </c>
      <c r="BG927" s="2">
        <f t="shared" si="594"/>
        <v>0</v>
      </c>
      <c r="BH927" s="2">
        <f t="shared" si="594"/>
        <v>0</v>
      </c>
      <c r="BI927" s="2">
        <f t="shared" si="594"/>
        <v>0</v>
      </c>
      <c r="BJ927" s="2">
        <f t="shared" si="594"/>
        <v>0</v>
      </c>
      <c r="BK927" s="2">
        <f t="shared" si="594"/>
        <v>0</v>
      </c>
      <c r="BL927" s="2">
        <f t="shared" si="594"/>
        <v>0</v>
      </c>
      <c r="BM927" s="2">
        <f t="shared" si="594"/>
        <v>0</v>
      </c>
      <c r="BN927" s="2">
        <f t="shared" si="594"/>
        <v>0</v>
      </c>
      <c r="BO927" s="2">
        <f t="shared" si="594"/>
        <v>0</v>
      </c>
      <c r="BP927" s="2">
        <f t="shared" si="594"/>
        <v>0</v>
      </c>
      <c r="BQ927" s="2">
        <f t="shared" si="594"/>
        <v>0</v>
      </c>
      <c r="BR927" s="2">
        <f t="shared" si="594"/>
        <v>0</v>
      </c>
      <c r="BS927" s="2">
        <f t="shared" si="594"/>
        <v>0</v>
      </c>
      <c r="BT927" s="2">
        <f t="shared" si="594"/>
        <v>0</v>
      </c>
      <c r="BU927" s="2">
        <f t="shared" si="594"/>
        <v>0</v>
      </c>
      <c r="BV927" s="2">
        <f t="shared" si="594"/>
        <v>0</v>
      </c>
      <c r="BW927" s="2">
        <f t="shared" si="594"/>
        <v>0</v>
      </c>
      <c r="BX927" s="2">
        <f t="shared" si="594"/>
        <v>0</v>
      </c>
      <c r="BY927" s="2">
        <f t="shared" si="594"/>
        <v>0</v>
      </c>
      <c r="BZ927" s="2">
        <f t="shared" si="594"/>
        <v>0</v>
      </c>
      <c r="CA927" s="2">
        <f t="shared" ref="CA927:DF927" si="595">CA967</f>
        <v>225677.12</v>
      </c>
      <c r="CB927" s="2">
        <f t="shared" si="595"/>
        <v>220566.28</v>
      </c>
      <c r="CC927" s="2">
        <f t="shared" si="595"/>
        <v>5110.84</v>
      </c>
      <c r="CD927" s="2">
        <f t="shared" si="595"/>
        <v>0</v>
      </c>
      <c r="CE927" s="2">
        <f t="shared" si="595"/>
        <v>102477.36</v>
      </c>
      <c r="CF927" s="2">
        <f t="shared" si="595"/>
        <v>102477.36</v>
      </c>
      <c r="CG927" s="2">
        <f t="shared" si="595"/>
        <v>0</v>
      </c>
      <c r="CH927" s="2">
        <f t="shared" si="595"/>
        <v>102477.36</v>
      </c>
      <c r="CI927" s="2">
        <f t="shared" si="595"/>
        <v>0</v>
      </c>
      <c r="CJ927" s="2">
        <f t="shared" si="595"/>
        <v>0</v>
      </c>
      <c r="CK927" s="2">
        <f t="shared" si="595"/>
        <v>0</v>
      </c>
      <c r="CL927" s="2">
        <f t="shared" si="595"/>
        <v>0</v>
      </c>
      <c r="CM927" s="2">
        <f t="shared" si="595"/>
        <v>0</v>
      </c>
      <c r="CN927" s="2">
        <f t="shared" si="595"/>
        <v>0</v>
      </c>
      <c r="CO927" s="2">
        <f t="shared" si="595"/>
        <v>0</v>
      </c>
      <c r="CP927" s="2">
        <f t="shared" si="595"/>
        <v>0</v>
      </c>
      <c r="CQ927" s="2">
        <f t="shared" si="595"/>
        <v>0</v>
      </c>
      <c r="CR927" s="2">
        <f t="shared" si="595"/>
        <v>0</v>
      </c>
      <c r="CS927" s="2">
        <f t="shared" si="595"/>
        <v>0</v>
      </c>
      <c r="CT927" s="2">
        <f t="shared" si="595"/>
        <v>0</v>
      </c>
      <c r="CU927" s="2">
        <f t="shared" si="595"/>
        <v>0</v>
      </c>
      <c r="CV927" s="2">
        <f t="shared" si="595"/>
        <v>0</v>
      </c>
      <c r="CW927" s="2">
        <f t="shared" si="595"/>
        <v>0</v>
      </c>
      <c r="CX927" s="2">
        <f t="shared" si="595"/>
        <v>0</v>
      </c>
      <c r="CY927" s="2">
        <f t="shared" si="595"/>
        <v>0</v>
      </c>
      <c r="CZ927" s="2">
        <f t="shared" si="595"/>
        <v>0</v>
      </c>
      <c r="DA927" s="2">
        <f t="shared" si="595"/>
        <v>0</v>
      </c>
      <c r="DB927" s="2">
        <f t="shared" si="595"/>
        <v>0</v>
      </c>
      <c r="DC927" s="2">
        <f t="shared" si="595"/>
        <v>0</v>
      </c>
      <c r="DD927" s="2">
        <f t="shared" si="595"/>
        <v>0</v>
      </c>
      <c r="DE927" s="2">
        <f t="shared" si="595"/>
        <v>0</v>
      </c>
      <c r="DF927" s="2">
        <f t="shared" si="595"/>
        <v>0</v>
      </c>
      <c r="DG927" s="3">
        <f t="shared" ref="DG927:EL927" si="596">DG967</f>
        <v>0</v>
      </c>
      <c r="DH927" s="3">
        <f t="shared" si="596"/>
        <v>0</v>
      </c>
      <c r="DI927" s="3">
        <f t="shared" si="596"/>
        <v>0</v>
      </c>
      <c r="DJ927" s="3">
        <f t="shared" si="596"/>
        <v>0</v>
      </c>
      <c r="DK927" s="3">
        <f t="shared" si="596"/>
        <v>0</v>
      </c>
      <c r="DL927" s="3">
        <f t="shared" si="596"/>
        <v>0</v>
      </c>
      <c r="DM927" s="3">
        <f t="shared" si="596"/>
        <v>0</v>
      </c>
      <c r="DN927" s="3">
        <f t="shared" si="596"/>
        <v>0</v>
      </c>
      <c r="DO927" s="3">
        <f t="shared" si="596"/>
        <v>0</v>
      </c>
      <c r="DP927" s="3">
        <f t="shared" si="596"/>
        <v>0</v>
      </c>
      <c r="DQ927" s="3">
        <f t="shared" si="596"/>
        <v>0</v>
      </c>
      <c r="DR927" s="3">
        <f t="shared" si="596"/>
        <v>0</v>
      </c>
      <c r="DS927" s="3">
        <f t="shared" si="596"/>
        <v>0</v>
      </c>
      <c r="DT927" s="3">
        <f t="shared" si="596"/>
        <v>0</v>
      </c>
      <c r="DU927" s="3">
        <f t="shared" si="596"/>
        <v>0</v>
      </c>
      <c r="DV927" s="3">
        <f t="shared" si="596"/>
        <v>0</v>
      </c>
      <c r="DW927" s="3">
        <f t="shared" si="596"/>
        <v>0</v>
      </c>
      <c r="DX927" s="3">
        <f t="shared" si="596"/>
        <v>0</v>
      </c>
      <c r="DY927" s="3">
        <f t="shared" si="596"/>
        <v>0</v>
      </c>
      <c r="DZ927" s="3">
        <f t="shared" si="596"/>
        <v>0</v>
      </c>
      <c r="EA927" s="3">
        <f t="shared" si="596"/>
        <v>0</v>
      </c>
      <c r="EB927" s="3">
        <f t="shared" si="596"/>
        <v>0</v>
      </c>
      <c r="EC927" s="3">
        <f t="shared" si="596"/>
        <v>0</v>
      </c>
      <c r="ED927" s="3">
        <f t="shared" si="596"/>
        <v>0</v>
      </c>
      <c r="EE927" s="3">
        <f t="shared" si="596"/>
        <v>0</v>
      </c>
      <c r="EF927" s="3">
        <f t="shared" si="596"/>
        <v>0</v>
      </c>
      <c r="EG927" s="3">
        <f t="shared" si="596"/>
        <v>0</v>
      </c>
      <c r="EH927" s="3">
        <f t="shared" si="596"/>
        <v>0</v>
      </c>
      <c r="EI927" s="3">
        <f t="shared" si="596"/>
        <v>0</v>
      </c>
      <c r="EJ927" s="3">
        <f t="shared" si="596"/>
        <v>0</v>
      </c>
      <c r="EK927" s="3">
        <f t="shared" si="596"/>
        <v>0</v>
      </c>
      <c r="EL927" s="3">
        <f t="shared" si="596"/>
        <v>0</v>
      </c>
      <c r="EM927" s="3">
        <f t="shared" ref="EM927:FR927" si="597">EM967</f>
        <v>0</v>
      </c>
      <c r="EN927" s="3">
        <f t="shared" si="597"/>
        <v>0</v>
      </c>
      <c r="EO927" s="3">
        <f t="shared" si="597"/>
        <v>0</v>
      </c>
      <c r="EP927" s="3">
        <f t="shared" si="597"/>
        <v>0</v>
      </c>
      <c r="EQ927" s="3">
        <f t="shared" si="597"/>
        <v>0</v>
      </c>
      <c r="ER927" s="3">
        <f t="shared" si="597"/>
        <v>0</v>
      </c>
      <c r="ES927" s="3">
        <f t="shared" si="597"/>
        <v>0</v>
      </c>
      <c r="ET927" s="3">
        <f t="shared" si="597"/>
        <v>0</v>
      </c>
      <c r="EU927" s="3">
        <f t="shared" si="597"/>
        <v>0</v>
      </c>
      <c r="EV927" s="3">
        <f t="shared" si="597"/>
        <v>0</v>
      </c>
      <c r="EW927" s="3">
        <f t="shared" si="597"/>
        <v>0</v>
      </c>
      <c r="EX927" s="3">
        <f t="shared" si="597"/>
        <v>0</v>
      </c>
      <c r="EY927" s="3">
        <f t="shared" si="597"/>
        <v>0</v>
      </c>
      <c r="EZ927" s="3">
        <f t="shared" si="597"/>
        <v>0</v>
      </c>
      <c r="FA927" s="3">
        <f t="shared" si="597"/>
        <v>0</v>
      </c>
      <c r="FB927" s="3">
        <f t="shared" si="597"/>
        <v>0</v>
      </c>
      <c r="FC927" s="3">
        <f t="shared" si="597"/>
        <v>0</v>
      </c>
      <c r="FD927" s="3">
        <f t="shared" si="597"/>
        <v>0</v>
      </c>
      <c r="FE927" s="3">
        <f t="shared" si="597"/>
        <v>0</v>
      </c>
      <c r="FF927" s="3">
        <f t="shared" si="597"/>
        <v>0</v>
      </c>
      <c r="FG927" s="3">
        <f t="shared" si="597"/>
        <v>0</v>
      </c>
      <c r="FH927" s="3">
        <f t="shared" si="597"/>
        <v>0</v>
      </c>
      <c r="FI927" s="3">
        <f t="shared" si="597"/>
        <v>0</v>
      </c>
      <c r="FJ927" s="3">
        <f t="shared" si="597"/>
        <v>0</v>
      </c>
      <c r="FK927" s="3">
        <f t="shared" si="597"/>
        <v>0</v>
      </c>
      <c r="FL927" s="3">
        <f t="shared" si="597"/>
        <v>0</v>
      </c>
      <c r="FM927" s="3">
        <f t="shared" si="597"/>
        <v>0</v>
      </c>
      <c r="FN927" s="3">
        <f t="shared" si="597"/>
        <v>0</v>
      </c>
      <c r="FO927" s="3">
        <f t="shared" si="597"/>
        <v>0</v>
      </c>
      <c r="FP927" s="3">
        <f t="shared" si="597"/>
        <v>0</v>
      </c>
      <c r="FQ927" s="3">
        <f t="shared" si="597"/>
        <v>0</v>
      </c>
      <c r="FR927" s="3">
        <f t="shared" si="597"/>
        <v>0</v>
      </c>
      <c r="FS927" s="3">
        <f t="shared" ref="FS927:GX927" si="598">FS967</f>
        <v>0</v>
      </c>
      <c r="FT927" s="3">
        <f t="shared" si="598"/>
        <v>0</v>
      </c>
      <c r="FU927" s="3">
        <f t="shared" si="598"/>
        <v>0</v>
      </c>
      <c r="FV927" s="3">
        <f t="shared" si="598"/>
        <v>0</v>
      </c>
      <c r="FW927" s="3">
        <f t="shared" si="598"/>
        <v>0</v>
      </c>
      <c r="FX927" s="3">
        <f t="shared" si="598"/>
        <v>0</v>
      </c>
      <c r="FY927" s="3">
        <f t="shared" si="598"/>
        <v>0</v>
      </c>
      <c r="FZ927" s="3">
        <f t="shared" si="598"/>
        <v>0</v>
      </c>
      <c r="GA927" s="3">
        <f t="shared" si="598"/>
        <v>0</v>
      </c>
      <c r="GB927" s="3">
        <f t="shared" si="598"/>
        <v>0</v>
      </c>
      <c r="GC927" s="3">
        <f t="shared" si="598"/>
        <v>0</v>
      </c>
      <c r="GD927" s="3">
        <f t="shared" si="598"/>
        <v>0</v>
      </c>
      <c r="GE927" s="3">
        <f t="shared" si="598"/>
        <v>0</v>
      </c>
      <c r="GF927" s="3">
        <f t="shared" si="598"/>
        <v>0</v>
      </c>
      <c r="GG927" s="3">
        <f t="shared" si="598"/>
        <v>0</v>
      </c>
      <c r="GH927" s="3">
        <f t="shared" si="598"/>
        <v>0</v>
      </c>
      <c r="GI927" s="3">
        <f t="shared" si="598"/>
        <v>0</v>
      </c>
      <c r="GJ927" s="3">
        <f t="shared" si="598"/>
        <v>0</v>
      </c>
      <c r="GK927" s="3">
        <f t="shared" si="598"/>
        <v>0</v>
      </c>
      <c r="GL927" s="3">
        <f t="shared" si="598"/>
        <v>0</v>
      </c>
      <c r="GM927" s="3">
        <f t="shared" si="598"/>
        <v>0</v>
      </c>
      <c r="GN927" s="3">
        <f t="shared" si="598"/>
        <v>0</v>
      </c>
      <c r="GO927" s="3">
        <f t="shared" si="598"/>
        <v>0</v>
      </c>
      <c r="GP927" s="3">
        <f t="shared" si="598"/>
        <v>0</v>
      </c>
      <c r="GQ927" s="3">
        <f t="shared" si="598"/>
        <v>0</v>
      </c>
      <c r="GR927" s="3">
        <f t="shared" si="598"/>
        <v>0</v>
      </c>
      <c r="GS927" s="3">
        <f t="shared" si="598"/>
        <v>0</v>
      </c>
      <c r="GT927" s="3">
        <f t="shared" si="598"/>
        <v>0</v>
      </c>
      <c r="GU927" s="3">
        <f t="shared" si="598"/>
        <v>0</v>
      </c>
      <c r="GV927" s="3">
        <f t="shared" si="598"/>
        <v>0</v>
      </c>
      <c r="GW927" s="3">
        <f t="shared" si="598"/>
        <v>0</v>
      </c>
      <c r="GX927" s="3">
        <f t="shared" si="598"/>
        <v>0</v>
      </c>
    </row>
    <row r="929" spans="1:245">
      <c r="A929">
        <v>17</v>
      </c>
      <c r="B929">
        <v>0</v>
      </c>
      <c r="C929">
        <f>ROW(SmtRes!A850)</f>
        <v>850</v>
      </c>
      <c r="D929">
        <f>ROW(EtalonRes!A824)</f>
        <v>824</v>
      </c>
      <c r="E929" t="s">
        <v>17</v>
      </c>
      <c r="F929" t="s">
        <v>129</v>
      </c>
      <c r="G929" t="s">
        <v>130</v>
      </c>
      <c r="H929" t="s">
        <v>131</v>
      </c>
      <c r="I929">
        <f>ROUND(4.6/100,9)</f>
        <v>4.5999999999999999E-2</v>
      </c>
      <c r="J929">
        <v>0</v>
      </c>
      <c r="O929">
        <f t="shared" ref="O929:O965" si="599">ROUND(CP929,2)</f>
        <v>1204.45</v>
      </c>
      <c r="P929">
        <f t="shared" ref="P929:P965" si="600">ROUND(CQ929*I929,2)</f>
        <v>876.74</v>
      </c>
      <c r="Q929">
        <f t="shared" ref="Q929:Q965" si="601">ROUND(CR929*I929,2)</f>
        <v>9.1199999999999992</v>
      </c>
      <c r="R929">
        <f t="shared" ref="R929:R965" si="602">ROUND(CS929*I929,2)</f>
        <v>1.04</v>
      </c>
      <c r="S929">
        <f t="shared" ref="S929:S965" si="603">ROUND(CT929*I929,2)</f>
        <v>318.58999999999997</v>
      </c>
      <c r="T929">
        <f t="shared" ref="T929:T965" si="604">ROUND(CU929*I929,2)</f>
        <v>0</v>
      </c>
      <c r="U929">
        <f t="shared" ref="U929:U965" si="605">CV929*I929</f>
        <v>1.120951</v>
      </c>
      <c r="V929">
        <f t="shared" ref="V929:V965" si="606">CW929*I929</f>
        <v>2.3E-3</v>
      </c>
      <c r="W929">
        <f t="shared" ref="W929:W965" si="607">ROUND(CX929*I929,2)</f>
        <v>0</v>
      </c>
      <c r="X929">
        <f t="shared" ref="X929:X965" si="608">ROUND(CY929,2)</f>
        <v>287.67</v>
      </c>
      <c r="Y929">
        <f t="shared" ref="Y929:Y965" si="609">ROUND(CZ929,2)</f>
        <v>137.44</v>
      </c>
      <c r="AA929">
        <v>36401907</v>
      </c>
      <c r="AB929">
        <f t="shared" ref="AB929:AB965" si="610">ROUND((AC929+AD929+AF929),2)</f>
        <v>4229.87</v>
      </c>
      <c r="AC929">
        <f t="shared" ref="AC929:AC965" si="611">ROUND((ES929),2)</f>
        <v>4004.09</v>
      </c>
      <c r="AD929">
        <f>ROUND(((((ET929*1.25))-((EU929*1.25)))+AE929),2)</f>
        <v>17.920000000000002</v>
      </c>
      <c r="AE929">
        <f>ROUND(((EU929*1.25)),2)</f>
        <v>0.68</v>
      </c>
      <c r="AF929">
        <f>ROUND(((EV929*1.15)),2)</f>
        <v>207.86</v>
      </c>
      <c r="AG929">
        <f t="shared" ref="AG929:AG965" si="612">ROUND((AP929),2)</f>
        <v>0</v>
      </c>
      <c r="AH929">
        <f>((EW929*1.15))</f>
        <v>24.368500000000001</v>
      </c>
      <c r="AI929">
        <f>((EX929*1.25))</f>
        <v>0.05</v>
      </c>
      <c r="AJ929">
        <f t="shared" ref="AJ929:AJ965" si="613">(AS929)</f>
        <v>0</v>
      </c>
      <c r="AK929">
        <v>4199.17</v>
      </c>
      <c r="AL929">
        <v>4004.09</v>
      </c>
      <c r="AM929">
        <v>14.33</v>
      </c>
      <c r="AN929">
        <v>0.54</v>
      </c>
      <c r="AO929">
        <v>180.75</v>
      </c>
      <c r="AP929">
        <v>0</v>
      </c>
      <c r="AQ929">
        <v>21.19</v>
      </c>
      <c r="AR929">
        <v>0.04</v>
      </c>
      <c r="AS929">
        <v>0</v>
      </c>
      <c r="AT929">
        <v>90</v>
      </c>
      <c r="AU929">
        <v>43</v>
      </c>
      <c r="AV929">
        <v>1</v>
      </c>
      <c r="AW929">
        <v>1</v>
      </c>
      <c r="AZ929">
        <v>1</v>
      </c>
      <c r="BA929">
        <v>33.32</v>
      </c>
      <c r="BB929">
        <v>11.06</v>
      </c>
      <c r="BC929">
        <v>4.76</v>
      </c>
      <c r="BD929" t="s">
        <v>3</v>
      </c>
      <c r="BE929" t="s">
        <v>3</v>
      </c>
      <c r="BF929" t="s">
        <v>3</v>
      </c>
      <c r="BG929" t="s">
        <v>3</v>
      </c>
      <c r="BH929">
        <v>0</v>
      </c>
      <c r="BI929">
        <v>1</v>
      </c>
      <c r="BJ929" t="s">
        <v>132</v>
      </c>
      <c r="BM929">
        <v>10001</v>
      </c>
      <c r="BN929">
        <v>0</v>
      </c>
      <c r="BO929" t="s">
        <v>129</v>
      </c>
      <c r="BP929">
        <v>1</v>
      </c>
      <c r="BQ929">
        <v>2</v>
      </c>
      <c r="BR929">
        <v>0</v>
      </c>
      <c r="BS929">
        <v>33.32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118</v>
      </c>
      <c r="CA929">
        <v>63</v>
      </c>
      <c r="CE929">
        <v>0</v>
      </c>
      <c r="CF929">
        <v>0</v>
      </c>
      <c r="CG929">
        <v>0</v>
      </c>
      <c r="CM929">
        <v>0</v>
      </c>
      <c r="CN929" t="s">
        <v>904</v>
      </c>
      <c r="CO929">
        <v>0</v>
      </c>
      <c r="CP929">
        <f t="shared" ref="CP929:CP965" si="614">(P929+Q929+S929)</f>
        <v>1204.45</v>
      </c>
      <c r="CQ929">
        <f t="shared" ref="CQ929:CQ965" si="615">AC929*BC929</f>
        <v>19059.468400000002</v>
      </c>
      <c r="CR929">
        <f t="shared" ref="CR929:CR965" si="616">AD929*BB929</f>
        <v>198.19520000000003</v>
      </c>
      <c r="CS929">
        <f t="shared" ref="CS929:CS965" si="617">AE929*BS929</f>
        <v>22.657600000000002</v>
      </c>
      <c r="CT929">
        <f t="shared" ref="CT929:CT965" si="618">AF929*BA929</f>
        <v>6925.8952000000008</v>
      </c>
      <c r="CU929">
        <f t="shared" ref="CU929:CU965" si="619">AG929</f>
        <v>0</v>
      </c>
      <c r="CV929">
        <f t="shared" ref="CV929:CV965" si="620">AH929</f>
        <v>24.368500000000001</v>
      </c>
      <c r="CW929">
        <f t="shared" ref="CW929:CW965" si="621">AI929</f>
        <v>0.05</v>
      </c>
      <c r="CX929">
        <f t="shared" ref="CX929:CX965" si="622">AJ929</f>
        <v>0</v>
      </c>
      <c r="CY929">
        <f t="shared" ref="CY929:CY965" si="623">(((S929+R929)*AT929)/100)</f>
        <v>287.66700000000003</v>
      </c>
      <c r="CZ929">
        <f t="shared" ref="CZ929:CZ965" si="624">(((S929+R929)*AU929)/100)</f>
        <v>137.4409</v>
      </c>
      <c r="DC929" t="s">
        <v>3</v>
      </c>
      <c r="DD929" t="s">
        <v>3</v>
      </c>
      <c r="DE929" t="s">
        <v>133</v>
      </c>
      <c r="DF929" t="s">
        <v>133</v>
      </c>
      <c r="DG929" t="s">
        <v>134</v>
      </c>
      <c r="DH929" t="s">
        <v>3</v>
      </c>
      <c r="DI929" t="s">
        <v>134</v>
      </c>
      <c r="DJ929" t="s">
        <v>133</v>
      </c>
      <c r="DK929" t="s">
        <v>3</v>
      </c>
      <c r="DL929" t="s">
        <v>3</v>
      </c>
      <c r="DM929" t="s">
        <v>3</v>
      </c>
      <c r="DN929">
        <v>0</v>
      </c>
      <c r="DO929">
        <v>0</v>
      </c>
      <c r="DP929">
        <v>1</v>
      </c>
      <c r="DQ929">
        <v>1</v>
      </c>
      <c r="DU929">
        <v>1013</v>
      </c>
      <c r="DV929" t="s">
        <v>131</v>
      </c>
      <c r="DW929" t="s">
        <v>131</v>
      </c>
      <c r="DX929">
        <v>1</v>
      </c>
      <c r="DZ929" t="s">
        <v>3</v>
      </c>
      <c r="EA929" t="s">
        <v>3</v>
      </c>
      <c r="EB929" t="s">
        <v>3</v>
      </c>
      <c r="EC929" t="s">
        <v>3</v>
      </c>
      <c r="EE929">
        <v>29085510</v>
      </c>
      <c r="EF929">
        <v>2</v>
      </c>
      <c r="EG929" t="s">
        <v>135</v>
      </c>
      <c r="EH929">
        <v>0</v>
      </c>
      <c r="EI929" t="s">
        <v>3</v>
      </c>
      <c r="EJ929">
        <v>1</v>
      </c>
      <c r="EK929">
        <v>10001</v>
      </c>
      <c r="EL929" t="s">
        <v>136</v>
      </c>
      <c r="EM929" t="s">
        <v>137</v>
      </c>
      <c r="EO929" t="s">
        <v>138</v>
      </c>
      <c r="EQ929">
        <v>0</v>
      </c>
      <c r="ER929">
        <v>4199.17</v>
      </c>
      <c r="ES929">
        <v>4004.09</v>
      </c>
      <c r="ET929">
        <v>14.33</v>
      </c>
      <c r="EU929">
        <v>0.54</v>
      </c>
      <c r="EV929">
        <v>180.75</v>
      </c>
      <c r="EW929">
        <v>21.19</v>
      </c>
      <c r="EX929">
        <v>0.04</v>
      </c>
      <c r="EY929">
        <v>0</v>
      </c>
      <c r="FQ929">
        <v>0</v>
      </c>
      <c r="FR929">
        <f t="shared" ref="FR929:FR965" si="625">ROUND(IF(AND(BH929=3,BI929=3),P929,0),2)</f>
        <v>0</v>
      </c>
      <c r="FS929">
        <v>0</v>
      </c>
      <c r="FT929" t="s">
        <v>139</v>
      </c>
      <c r="FU929" t="s">
        <v>25</v>
      </c>
      <c r="FV929" t="s">
        <v>25</v>
      </c>
      <c r="FW929" t="s">
        <v>26</v>
      </c>
      <c r="FX929">
        <v>106.2</v>
      </c>
      <c r="FY929">
        <v>53.55</v>
      </c>
      <c r="GA929" t="s">
        <v>3</v>
      </c>
      <c r="GD929">
        <v>1</v>
      </c>
      <c r="GF929">
        <v>-1773683300</v>
      </c>
      <c r="GG929">
        <v>2</v>
      </c>
      <c r="GH929">
        <v>1</v>
      </c>
      <c r="GI929">
        <v>2</v>
      </c>
      <c r="GJ929">
        <v>0</v>
      </c>
      <c r="GK929">
        <v>0</v>
      </c>
      <c r="GL929">
        <f t="shared" ref="GL929:GL965" si="626">ROUND(IF(AND(BH929=3,BI929=3,FS929&lt;&gt;0),P929,0),2)</f>
        <v>0</v>
      </c>
      <c r="GM929">
        <f t="shared" ref="GM929:GM965" si="627">ROUND(O929+X929+Y929,2)+GX929</f>
        <v>1629.56</v>
      </c>
      <c r="GN929">
        <f t="shared" ref="GN929:GN965" si="628">IF(OR(BI929=0,BI929=1),ROUND(O929+X929+Y929,2),0)</f>
        <v>1629.56</v>
      </c>
      <c r="GO929">
        <f t="shared" ref="GO929:GO965" si="629">IF(BI929=2,ROUND(O929+X929+Y929,2),0)</f>
        <v>0</v>
      </c>
      <c r="GP929">
        <f t="shared" ref="GP929:GP965" si="630">IF(BI929=4,ROUND(O929+X929+Y929,2)+GX929,0)</f>
        <v>0</v>
      </c>
      <c r="GR929">
        <v>0</v>
      </c>
      <c r="GS929">
        <v>3</v>
      </c>
      <c r="GT929">
        <v>0</v>
      </c>
      <c r="GU929" t="s">
        <v>3</v>
      </c>
      <c r="GV929">
        <f t="shared" ref="GV929:GV965" si="631">ROUND((GT929),2)</f>
        <v>0</v>
      </c>
      <c r="GW929">
        <v>1</v>
      </c>
      <c r="GX929">
        <f t="shared" ref="GX929:GX965" si="632">ROUND(HC929*I929,2)</f>
        <v>0</v>
      </c>
      <c r="HA929">
        <v>0</v>
      </c>
      <c r="HB929">
        <v>0</v>
      </c>
      <c r="HC929">
        <f t="shared" ref="HC929:HC965" si="633">GV929*GW929</f>
        <v>0</v>
      </c>
      <c r="HE929" t="s">
        <v>3</v>
      </c>
      <c r="HF929" t="s">
        <v>3</v>
      </c>
      <c r="IK929">
        <v>0</v>
      </c>
    </row>
    <row r="930" spans="1:245">
      <c r="A930">
        <v>18</v>
      </c>
      <c r="B930">
        <v>0</v>
      </c>
      <c r="C930">
        <v>849</v>
      </c>
      <c r="E930" t="s">
        <v>27</v>
      </c>
      <c r="F930" t="s">
        <v>140</v>
      </c>
      <c r="G930" t="s">
        <v>141</v>
      </c>
      <c r="H930" t="s">
        <v>142</v>
      </c>
      <c r="I930">
        <f>I929*J930</f>
        <v>4.5999999999999996</v>
      </c>
      <c r="J930">
        <v>100</v>
      </c>
      <c r="O930">
        <f t="shared" si="599"/>
        <v>497.87</v>
      </c>
      <c r="P930">
        <f t="shared" si="600"/>
        <v>497.87</v>
      </c>
      <c r="Q930">
        <f t="shared" si="601"/>
        <v>0</v>
      </c>
      <c r="R930">
        <f t="shared" si="602"/>
        <v>0</v>
      </c>
      <c r="S930">
        <f t="shared" si="603"/>
        <v>0</v>
      </c>
      <c r="T930">
        <f t="shared" si="604"/>
        <v>0</v>
      </c>
      <c r="U930">
        <f t="shared" si="605"/>
        <v>0</v>
      </c>
      <c r="V930">
        <f t="shared" si="606"/>
        <v>0</v>
      </c>
      <c r="W930">
        <f t="shared" si="607"/>
        <v>27.78</v>
      </c>
      <c r="X930">
        <f t="shared" si="608"/>
        <v>0</v>
      </c>
      <c r="Y930">
        <f t="shared" si="609"/>
        <v>0</v>
      </c>
      <c r="AA930">
        <v>36401907</v>
      </c>
      <c r="AB930">
        <f t="shared" si="610"/>
        <v>131.99</v>
      </c>
      <c r="AC930">
        <f t="shared" si="611"/>
        <v>131.99</v>
      </c>
      <c r="AD930">
        <f>ROUND((((ET930)-(EU930))+AE930),2)</f>
        <v>0</v>
      </c>
      <c r="AE930">
        <f>ROUND((EU930),2)</f>
        <v>0</v>
      </c>
      <c r="AF930">
        <f>ROUND((EV930),2)</f>
        <v>0</v>
      </c>
      <c r="AG930">
        <f t="shared" si="612"/>
        <v>0</v>
      </c>
      <c r="AH930">
        <f>(EW930)</f>
        <v>0</v>
      </c>
      <c r="AI930">
        <f>(EX930)</f>
        <v>0</v>
      </c>
      <c r="AJ930">
        <f t="shared" si="613"/>
        <v>6.04</v>
      </c>
      <c r="AK930">
        <v>131.99</v>
      </c>
      <c r="AL930">
        <v>131.99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6.04</v>
      </c>
      <c r="AT930">
        <v>0</v>
      </c>
      <c r="AU930">
        <v>0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0.82</v>
      </c>
      <c r="BD930" t="s">
        <v>3</v>
      </c>
      <c r="BE930" t="s">
        <v>3</v>
      </c>
      <c r="BF930" t="s">
        <v>3</v>
      </c>
      <c r="BG930" t="s">
        <v>3</v>
      </c>
      <c r="BH930">
        <v>3</v>
      </c>
      <c r="BI930">
        <v>1</v>
      </c>
      <c r="BJ930" t="s">
        <v>143</v>
      </c>
      <c r="BM930">
        <v>500001</v>
      </c>
      <c r="BN930">
        <v>0</v>
      </c>
      <c r="BO930" t="s">
        <v>140</v>
      </c>
      <c r="BP930">
        <v>1</v>
      </c>
      <c r="BQ930">
        <v>8</v>
      </c>
      <c r="BR930">
        <v>0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0</v>
      </c>
      <c r="CA930">
        <v>0</v>
      </c>
      <c r="CE930">
        <v>0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614"/>
        <v>497.87</v>
      </c>
      <c r="CQ930">
        <f t="shared" si="615"/>
        <v>108.23180000000001</v>
      </c>
      <c r="CR930">
        <f t="shared" si="616"/>
        <v>0</v>
      </c>
      <c r="CS930">
        <f t="shared" si="617"/>
        <v>0</v>
      </c>
      <c r="CT930">
        <f t="shared" si="618"/>
        <v>0</v>
      </c>
      <c r="CU930">
        <f t="shared" si="619"/>
        <v>0</v>
      </c>
      <c r="CV930">
        <f t="shared" si="620"/>
        <v>0</v>
      </c>
      <c r="CW930">
        <f t="shared" si="621"/>
        <v>0</v>
      </c>
      <c r="CX930">
        <f t="shared" si="622"/>
        <v>6.04</v>
      </c>
      <c r="CY930">
        <f t="shared" si="623"/>
        <v>0</v>
      </c>
      <c r="CZ930">
        <f t="shared" si="624"/>
        <v>0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0</v>
      </c>
      <c r="DO930">
        <v>0</v>
      </c>
      <c r="DP930">
        <v>1</v>
      </c>
      <c r="DQ930">
        <v>1</v>
      </c>
      <c r="DU930">
        <v>1003</v>
      </c>
      <c r="DV930" t="s">
        <v>142</v>
      </c>
      <c r="DW930" t="s">
        <v>142</v>
      </c>
      <c r="DX930">
        <v>1</v>
      </c>
      <c r="DZ930" t="s">
        <v>3</v>
      </c>
      <c r="EA930" t="s">
        <v>3</v>
      </c>
      <c r="EB930" t="s">
        <v>3</v>
      </c>
      <c r="EC930" t="s">
        <v>3</v>
      </c>
      <c r="EE930">
        <v>29085443</v>
      </c>
      <c r="EF930">
        <v>8</v>
      </c>
      <c r="EG930" t="s">
        <v>144</v>
      </c>
      <c r="EH930">
        <v>0</v>
      </c>
      <c r="EI930" t="s">
        <v>3</v>
      </c>
      <c r="EJ930">
        <v>1</v>
      </c>
      <c r="EK930">
        <v>500001</v>
      </c>
      <c r="EL930" t="s">
        <v>145</v>
      </c>
      <c r="EM930" t="s">
        <v>146</v>
      </c>
      <c r="EO930" t="s">
        <v>3</v>
      </c>
      <c r="EQ930">
        <v>0</v>
      </c>
      <c r="ER930">
        <v>131.99</v>
      </c>
      <c r="ES930">
        <v>131.99</v>
      </c>
      <c r="ET930">
        <v>0</v>
      </c>
      <c r="EU930">
        <v>0</v>
      </c>
      <c r="EV930">
        <v>0</v>
      </c>
      <c r="EW930">
        <v>0</v>
      </c>
      <c r="EX930">
        <v>0</v>
      </c>
      <c r="FQ930">
        <v>0</v>
      </c>
      <c r="FR930">
        <f t="shared" si="625"/>
        <v>0</v>
      </c>
      <c r="FS930">
        <v>0</v>
      </c>
      <c r="FX930">
        <v>0</v>
      </c>
      <c r="FY930">
        <v>0</v>
      </c>
      <c r="GA930" t="s">
        <v>3</v>
      </c>
      <c r="GD930">
        <v>1</v>
      </c>
      <c r="GF930">
        <v>-716496253</v>
      </c>
      <c r="GG930">
        <v>2</v>
      </c>
      <c r="GH930">
        <v>1</v>
      </c>
      <c r="GI930">
        <v>2</v>
      </c>
      <c r="GJ930">
        <v>0</v>
      </c>
      <c r="GK930">
        <v>0</v>
      </c>
      <c r="GL930">
        <f t="shared" si="626"/>
        <v>0</v>
      </c>
      <c r="GM930">
        <f t="shared" si="627"/>
        <v>497.87</v>
      </c>
      <c r="GN930">
        <f t="shared" si="628"/>
        <v>497.87</v>
      </c>
      <c r="GO930">
        <f t="shared" si="629"/>
        <v>0</v>
      </c>
      <c r="GP930">
        <f t="shared" si="630"/>
        <v>0</v>
      </c>
      <c r="GR930">
        <v>0</v>
      </c>
      <c r="GS930">
        <v>3</v>
      </c>
      <c r="GT930">
        <v>0</v>
      </c>
      <c r="GU930" t="s">
        <v>3</v>
      </c>
      <c r="GV930">
        <f t="shared" si="631"/>
        <v>0</v>
      </c>
      <c r="GW930">
        <v>1</v>
      </c>
      <c r="GX930">
        <f t="shared" si="632"/>
        <v>0</v>
      </c>
      <c r="HA930">
        <v>0</v>
      </c>
      <c r="HB930">
        <v>0</v>
      </c>
      <c r="HC930">
        <f t="shared" si="633"/>
        <v>0</v>
      </c>
      <c r="HE930" t="s">
        <v>3</v>
      </c>
      <c r="HF930" t="s">
        <v>3</v>
      </c>
      <c r="IK930">
        <v>0</v>
      </c>
    </row>
    <row r="931" spans="1:245">
      <c r="A931">
        <v>17</v>
      </c>
      <c r="B931">
        <v>0</v>
      </c>
      <c r="C931">
        <f>ROW(SmtRes!A859)</f>
        <v>859</v>
      </c>
      <c r="D931">
        <f>ROW(EtalonRes!A833)</f>
        <v>833</v>
      </c>
      <c r="E931" t="s">
        <v>35</v>
      </c>
      <c r="F931" t="s">
        <v>147</v>
      </c>
      <c r="G931" t="s">
        <v>148</v>
      </c>
      <c r="H931" t="s">
        <v>149</v>
      </c>
      <c r="I931">
        <f>ROUND(4/100,9)</f>
        <v>0.04</v>
      </c>
      <c r="J931">
        <v>0</v>
      </c>
      <c r="O931">
        <f t="shared" si="599"/>
        <v>2432.71</v>
      </c>
      <c r="P931">
        <f t="shared" si="600"/>
        <v>65.12</v>
      </c>
      <c r="Q931">
        <f t="shared" si="601"/>
        <v>25.3</v>
      </c>
      <c r="R931">
        <f t="shared" si="602"/>
        <v>1.8</v>
      </c>
      <c r="S931">
        <f t="shared" si="603"/>
        <v>2342.29</v>
      </c>
      <c r="T931">
        <f t="shared" si="604"/>
        <v>0</v>
      </c>
      <c r="U931">
        <f t="shared" si="605"/>
        <v>7.6576199999999996</v>
      </c>
      <c r="V931">
        <f t="shared" si="606"/>
        <v>4.0000000000000001E-3</v>
      </c>
      <c r="W931">
        <f t="shared" si="607"/>
        <v>0</v>
      </c>
      <c r="X931">
        <f t="shared" si="608"/>
        <v>1875.27</v>
      </c>
      <c r="Y931">
        <f t="shared" si="609"/>
        <v>867.31</v>
      </c>
      <c r="AA931">
        <v>36401907</v>
      </c>
      <c r="AB931">
        <f t="shared" si="610"/>
        <v>2294.19</v>
      </c>
      <c r="AC931">
        <f t="shared" si="611"/>
        <v>478.86</v>
      </c>
      <c r="AD931">
        <f>ROUND(((((ET931*1.25))-((EU931*1.25)))+AE931),2)</f>
        <v>57.91</v>
      </c>
      <c r="AE931">
        <f>ROUND(((EU931*1.25)),2)</f>
        <v>1.35</v>
      </c>
      <c r="AF931">
        <f>ROUND(((EV931*1.15)),2)</f>
        <v>1757.42</v>
      </c>
      <c r="AG931">
        <f t="shared" si="612"/>
        <v>0</v>
      </c>
      <c r="AH931">
        <f>((EW931*1.15))</f>
        <v>191.44049999999999</v>
      </c>
      <c r="AI931">
        <f>((EX931*1.25))</f>
        <v>0.1</v>
      </c>
      <c r="AJ931">
        <f t="shared" si="613"/>
        <v>0</v>
      </c>
      <c r="AK931">
        <v>2053.38</v>
      </c>
      <c r="AL931">
        <v>478.86</v>
      </c>
      <c r="AM931">
        <v>46.33</v>
      </c>
      <c r="AN931">
        <v>1.08</v>
      </c>
      <c r="AO931">
        <v>1528.19</v>
      </c>
      <c r="AP931">
        <v>0</v>
      </c>
      <c r="AQ931">
        <v>166.47</v>
      </c>
      <c r="AR931">
        <v>0.08</v>
      </c>
      <c r="AS931">
        <v>0</v>
      </c>
      <c r="AT931">
        <v>80</v>
      </c>
      <c r="AU931">
        <v>37</v>
      </c>
      <c r="AV931">
        <v>1</v>
      </c>
      <c r="AW931">
        <v>1</v>
      </c>
      <c r="AZ931">
        <v>1</v>
      </c>
      <c r="BA931">
        <v>33.32</v>
      </c>
      <c r="BB931">
        <v>10.92</v>
      </c>
      <c r="BC931">
        <v>3.4</v>
      </c>
      <c r="BD931" t="s">
        <v>3</v>
      </c>
      <c r="BE931" t="s">
        <v>3</v>
      </c>
      <c r="BF931" t="s">
        <v>3</v>
      </c>
      <c r="BG931" t="s">
        <v>3</v>
      </c>
      <c r="BH931">
        <v>0</v>
      </c>
      <c r="BI931">
        <v>1</v>
      </c>
      <c r="BJ931" t="s">
        <v>150</v>
      </c>
      <c r="BM931">
        <v>15001</v>
      </c>
      <c r="BN931">
        <v>0</v>
      </c>
      <c r="BO931" t="s">
        <v>147</v>
      </c>
      <c r="BP931">
        <v>1</v>
      </c>
      <c r="BQ931">
        <v>2</v>
      </c>
      <c r="BR931">
        <v>0</v>
      </c>
      <c r="BS931">
        <v>33.32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3</v>
      </c>
      <c r="BZ931">
        <v>105</v>
      </c>
      <c r="CA931">
        <v>55</v>
      </c>
      <c r="CE931">
        <v>0</v>
      </c>
      <c r="CF931">
        <v>0</v>
      </c>
      <c r="CG931">
        <v>0</v>
      </c>
      <c r="CM931">
        <v>0</v>
      </c>
      <c r="CN931" t="s">
        <v>904</v>
      </c>
      <c r="CO931">
        <v>0</v>
      </c>
      <c r="CP931">
        <f t="shared" si="614"/>
        <v>2432.71</v>
      </c>
      <c r="CQ931">
        <f t="shared" si="615"/>
        <v>1628.124</v>
      </c>
      <c r="CR931">
        <f t="shared" si="616"/>
        <v>632.3771999999999</v>
      </c>
      <c r="CS931">
        <f t="shared" si="617"/>
        <v>44.982000000000006</v>
      </c>
      <c r="CT931">
        <f t="shared" si="618"/>
        <v>58557.234400000001</v>
      </c>
      <c r="CU931">
        <f t="shared" si="619"/>
        <v>0</v>
      </c>
      <c r="CV931">
        <f t="shared" si="620"/>
        <v>191.44049999999999</v>
      </c>
      <c r="CW931">
        <f t="shared" si="621"/>
        <v>0.1</v>
      </c>
      <c r="CX931">
        <f t="shared" si="622"/>
        <v>0</v>
      </c>
      <c r="CY931">
        <f t="shared" si="623"/>
        <v>1875.2720000000002</v>
      </c>
      <c r="CZ931">
        <f t="shared" si="624"/>
        <v>867.31330000000003</v>
      </c>
      <c r="DC931" t="s">
        <v>3</v>
      </c>
      <c r="DD931" t="s">
        <v>3</v>
      </c>
      <c r="DE931" t="s">
        <v>133</v>
      </c>
      <c r="DF931" t="s">
        <v>133</v>
      </c>
      <c r="DG931" t="s">
        <v>134</v>
      </c>
      <c r="DH931" t="s">
        <v>3</v>
      </c>
      <c r="DI931" t="s">
        <v>134</v>
      </c>
      <c r="DJ931" t="s">
        <v>133</v>
      </c>
      <c r="DK931" t="s">
        <v>3</v>
      </c>
      <c r="DL931" t="s">
        <v>3</v>
      </c>
      <c r="DM931" t="s">
        <v>3</v>
      </c>
      <c r="DN931">
        <v>0</v>
      </c>
      <c r="DO931">
        <v>0</v>
      </c>
      <c r="DP931">
        <v>1</v>
      </c>
      <c r="DQ931">
        <v>1</v>
      </c>
      <c r="DU931">
        <v>1013</v>
      </c>
      <c r="DV931" t="s">
        <v>149</v>
      </c>
      <c r="DW931" t="s">
        <v>149</v>
      </c>
      <c r="DX931">
        <v>1</v>
      </c>
      <c r="DZ931" t="s">
        <v>3</v>
      </c>
      <c r="EA931" t="s">
        <v>3</v>
      </c>
      <c r="EB931" t="s">
        <v>3</v>
      </c>
      <c r="EC931" t="s">
        <v>3</v>
      </c>
      <c r="EE931">
        <v>29085536</v>
      </c>
      <c r="EF931">
        <v>2</v>
      </c>
      <c r="EG931" t="s">
        <v>135</v>
      </c>
      <c r="EH931">
        <v>0</v>
      </c>
      <c r="EI931" t="s">
        <v>3</v>
      </c>
      <c r="EJ931">
        <v>1</v>
      </c>
      <c r="EK931">
        <v>15001</v>
      </c>
      <c r="EL931" t="s">
        <v>151</v>
      </c>
      <c r="EM931" t="s">
        <v>152</v>
      </c>
      <c r="EO931" t="s">
        <v>138</v>
      </c>
      <c r="EQ931">
        <v>0</v>
      </c>
      <c r="ER931">
        <v>2053.38</v>
      </c>
      <c r="ES931">
        <v>478.86</v>
      </c>
      <c r="ET931">
        <v>46.33</v>
      </c>
      <c r="EU931">
        <v>1.08</v>
      </c>
      <c r="EV931">
        <v>1528.19</v>
      </c>
      <c r="EW931">
        <v>166.47</v>
      </c>
      <c r="EX931">
        <v>0.08</v>
      </c>
      <c r="EY931">
        <v>0</v>
      </c>
      <c r="FQ931">
        <v>0</v>
      </c>
      <c r="FR931">
        <f t="shared" si="625"/>
        <v>0</v>
      </c>
      <c r="FS931">
        <v>0</v>
      </c>
      <c r="FT931" t="s">
        <v>139</v>
      </c>
      <c r="FU931" t="s">
        <v>25</v>
      </c>
      <c r="FV931" t="s">
        <v>25</v>
      </c>
      <c r="FW931" t="s">
        <v>26</v>
      </c>
      <c r="FX931">
        <v>94.5</v>
      </c>
      <c r="FY931">
        <v>46.75</v>
      </c>
      <c r="GA931" t="s">
        <v>3</v>
      </c>
      <c r="GD931">
        <v>1</v>
      </c>
      <c r="GF931">
        <v>-1841865788</v>
      </c>
      <c r="GG931">
        <v>2</v>
      </c>
      <c r="GH931">
        <v>1</v>
      </c>
      <c r="GI931">
        <v>2</v>
      </c>
      <c r="GJ931">
        <v>0</v>
      </c>
      <c r="GK931">
        <v>0</v>
      </c>
      <c r="GL931">
        <f t="shared" si="626"/>
        <v>0</v>
      </c>
      <c r="GM931">
        <f t="shared" si="627"/>
        <v>5175.29</v>
      </c>
      <c r="GN931">
        <f t="shared" si="628"/>
        <v>5175.29</v>
      </c>
      <c r="GO931">
        <f t="shared" si="629"/>
        <v>0</v>
      </c>
      <c r="GP931">
        <f t="shared" si="630"/>
        <v>0</v>
      </c>
      <c r="GR931">
        <v>0</v>
      </c>
      <c r="GS931">
        <v>3</v>
      </c>
      <c r="GT931">
        <v>0</v>
      </c>
      <c r="GU931" t="s">
        <v>3</v>
      </c>
      <c r="GV931">
        <f t="shared" si="631"/>
        <v>0</v>
      </c>
      <c r="GW931">
        <v>1</v>
      </c>
      <c r="GX931">
        <f t="shared" si="632"/>
        <v>0</v>
      </c>
      <c r="HA931">
        <v>0</v>
      </c>
      <c r="HB931">
        <v>0</v>
      </c>
      <c r="HC931">
        <f t="shared" si="633"/>
        <v>0</v>
      </c>
      <c r="HE931" t="s">
        <v>3</v>
      </c>
      <c r="HF931" t="s">
        <v>3</v>
      </c>
      <c r="IK931">
        <v>0</v>
      </c>
    </row>
    <row r="932" spans="1:245">
      <c r="A932">
        <v>18</v>
      </c>
      <c r="B932">
        <v>0</v>
      </c>
      <c r="C932">
        <v>858</v>
      </c>
      <c r="E932" t="s">
        <v>40</v>
      </c>
      <c r="F932" t="s">
        <v>281</v>
      </c>
      <c r="G932" t="s">
        <v>282</v>
      </c>
      <c r="H932" t="s">
        <v>155</v>
      </c>
      <c r="I932">
        <f>I931*J932</f>
        <v>4.2</v>
      </c>
      <c r="J932">
        <v>105</v>
      </c>
      <c r="O932">
        <f t="shared" si="599"/>
        <v>0</v>
      </c>
      <c r="P932">
        <f t="shared" si="600"/>
        <v>0</v>
      </c>
      <c r="Q932">
        <f t="shared" si="601"/>
        <v>0</v>
      </c>
      <c r="R932">
        <f t="shared" si="602"/>
        <v>0</v>
      </c>
      <c r="S932">
        <f t="shared" si="603"/>
        <v>0</v>
      </c>
      <c r="T932">
        <f t="shared" si="604"/>
        <v>0</v>
      </c>
      <c r="U932">
        <f t="shared" si="605"/>
        <v>0</v>
      </c>
      <c r="V932">
        <f t="shared" si="606"/>
        <v>0</v>
      </c>
      <c r="W932">
        <f t="shared" si="607"/>
        <v>0</v>
      </c>
      <c r="X932">
        <f t="shared" si="608"/>
        <v>0</v>
      </c>
      <c r="Y932">
        <f t="shared" si="609"/>
        <v>0</v>
      </c>
      <c r="AA932">
        <v>36401907</v>
      </c>
      <c r="AB932">
        <f t="shared" si="610"/>
        <v>0</v>
      </c>
      <c r="AC932">
        <f t="shared" si="611"/>
        <v>0</v>
      </c>
      <c r="AD932">
        <f>ROUND((((ET932)-(EU932))+AE932),2)</f>
        <v>0</v>
      </c>
      <c r="AE932">
        <f>ROUND((EU932),2)</f>
        <v>0</v>
      </c>
      <c r="AF932">
        <f>ROUND((EV932),2)</f>
        <v>0</v>
      </c>
      <c r="AG932">
        <f t="shared" si="612"/>
        <v>0</v>
      </c>
      <c r="AH932">
        <f>(EW932)</f>
        <v>0</v>
      </c>
      <c r="AI932">
        <f>(EX932)</f>
        <v>0</v>
      </c>
      <c r="AJ932">
        <f t="shared" si="613"/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1</v>
      </c>
      <c r="BD932" t="s">
        <v>3</v>
      </c>
      <c r="BE932" t="s">
        <v>3</v>
      </c>
      <c r="BF932" t="s">
        <v>3</v>
      </c>
      <c r="BG932" t="s">
        <v>3</v>
      </c>
      <c r="BH932">
        <v>3</v>
      </c>
      <c r="BI932">
        <v>1</v>
      </c>
      <c r="BJ932" t="s">
        <v>283</v>
      </c>
      <c r="BM932">
        <v>500001</v>
      </c>
      <c r="BN932">
        <v>0</v>
      </c>
      <c r="BO932" t="s">
        <v>3</v>
      </c>
      <c r="BP932">
        <v>0</v>
      </c>
      <c r="BQ932">
        <v>8</v>
      </c>
      <c r="BR932">
        <v>0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3</v>
      </c>
      <c r="BZ932">
        <v>0</v>
      </c>
      <c r="CA932">
        <v>0</v>
      </c>
      <c r="CE932">
        <v>0</v>
      </c>
      <c r="CF932">
        <v>0</v>
      </c>
      <c r="CG932">
        <v>0</v>
      </c>
      <c r="CM932">
        <v>0</v>
      </c>
      <c r="CN932" t="s">
        <v>3</v>
      </c>
      <c r="CO932">
        <v>0</v>
      </c>
      <c r="CP932">
        <f t="shared" si="614"/>
        <v>0</v>
      </c>
      <c r="CQ932">
        <f t="shared" si="615"/>
        <v>0</v>
      </c>
      <c r="CR932">
        <f t="shared" si="616"/>
        <v>0</v>
      </c>
      <c r="CS932">
        <f t="shared" si="617"/>
        <v>0</v>
      </c>
      <c r="CT932">
        <f t="shared" si="618"/>
        <v>0</v>
      </c>
      <c r="CU932">
        <f t="shared" si="619"/>
        <v>0</v>
      </c>
      <c r="CV932">
        <f t="shared" si="620"/>
        <v>0</v>
      </c>
      <c r="CW932">
        <f t="shared" si="621"/>
        <v>0</v>
      </c>
      <c r="CX932">
        <f t="shared" si="622"/>
        <v>0</v>
      </c>
      <c r="CY932">
        <f t="shared" si="623"/>
        <v>0</v>
      </c>
      <c r="CZ932">
        <f t="shared" si="624"/>
        <v>0</v>
      </c>
      <c r="DC932" t="s">
        <v>3</v>
      </c>
      <c r="DD932" t="s">
        <v>3</v>
      </c>
      <c r="DE932" t="s">
        <v>3</v>
      </c>
      <c r="DF932" t="s">
        <v>3</v>
      </c>
      <c r="DG932" t="s">
        <v>3</v>
      </c>
      <c r="DH932" t="s">
        <v>3</v>
      </c>
      <c r="DI932" t="s">
        <v>3</v>
      </c>
      <c r="DJ932" t="s">
        <v>3</v>
      </c>
      <c r="DK932" t="s">
        <v>3</v>
      </c>
      <c r="DL932" t="s">
        <v>3</v>
      </c>
      <c r="DM932" t="s">
        <v>3</v>
      </c>
      <c r="DN932">
        <v>0</v>
      </c>
      <c r="DO932">
        <v>0</v>
      </c>
      <c r="DP932">
        <v>1</v>
      </c>
      <c r="DQ932">
        <v>1</v>
      </c>
      <c r="DU932">
        <v>1005</v>
      </c>
      <c r="DV932" t="s">
        <v>155</v>
      </c>
      <c r="DW932" t="s">
        <v>155</v>
      </c>
      <c r="DX932">
        <v>1</v>
      </c>
      <c r="DZ932" t="s">
        <v>3</v>
      </c>
      <c r="EA932" t="s">
        <v>3</v>
      </c>
      <c r="EB932" t="s">
        <v>3</v>
      </c>
      <c r="EC932" t="s">
        <v>3</v>
      </c>
      <c r="EE932">
        <v>29085443</v>
      </c>
      <c r="EF932">
        <v>8</v>
      </c>
      <c r="EG932" t="s">
        <v>144</v>
      </c>
      <c r="EH932">
        <v>0</v>
      </c>
      <c r="EI932" t="s">
        <v>3</v>
      </c>
      <c r="EJ932">
        <v>1</v>
      </c>
      <c r="EK932">
        <v>500001</v>
      </c>
      <c r="EL932" t="s">
        <v>145</v>
      </c>
      <c r="EM932" t="s">
        <v>146</v>
      </c>
      <c r="EO932" t="s">
        <v>3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FQ932">
        <v>0</v>
      </c>
      <c r="FR932">
        <f t="shared" si="625"/>
        <v>0</v>
      </c>
      <c r="FS932">
        <v>0</v>
      </c>
      <c r="FX932">
        <v>0</v>
      </c>
      <c r="FY932">
        <v>0</v>
      </c>
      <c r="GA932" t="s">
        <v>3</v>
      </c>
      <c r="GD932">
        <v>1</v>
      </c>
      <c r="GF932">
        <v>522970763</v>
      </c>
      <c r="GG932">
        <v>2</v>
      </c>
      <c r="GH932">
        <v>1</v>
      </c>
      <c r="GI932">
        <v>-2</v>
      </c>
      <c r="GJ932">
        <v>0</v>
      </c>
      <c r="GK932">
        <v>0</v>
      </c>
      <c r="GL932">
        <f t="shared" si="626"/>
        <v>0</v>
      </c>
      <c r="GM932">
        <f t="shared" si="627"/>
        <v>0</v>
      </c>
      <c r="GN932">
        <f t="shared" si="628"/>
        <v>0</v>
      </c>
      <c r="GO932">
        <f t="shared" si="629"/>
        <v>0</v>
      </c>
      <c r="GP932">
        <f t="shared" si="630"/>
        <v>0</v>
      </c>
      <c r="GR932">
        <v>0</v>
      </c>
      <c r="GS932">
        <v>3</v>
      </c>
      <c r="GT932">
        <v>0</v>
      </c>
      <c r="GU932" t="s">
        <v>3</v>
      </c>
      <c r="GV932">
        <f t="shared" si="631"/>
        <v>0</v>
      </c>
      <c r="GW932">
        <v>1</v>
      </c>
      <c r="GX932">
        <f t="shared" si="632"/>
        <v>0</v>
      </c>
      <c r="HA932">
        <v>0</v>
      </c>
      <c r="HB932">
        <v>0</v>
      </c>
      <c r="HC932">
        <f t="shared" si="633"/>
        <v>0</v>
      </c>
      <c r="HE932" t="s">
        <v>3</v>
      </c>
      <c r="HF932" t="s">
        <v>3</v>
      </c>
      <c r="IK932">
        <v>0</v>
      </c>
    </row>
    <row r="933" spans="1:245">
      <c r="A933">
        <v>18</v>
      </c>
      <c r="B933">
        <v>0</v>
      </c>
      <c r="C933">
        <v>859</v>
      </c>
      <c r="E933" t="s">
        <v>157</v>
      </c>
      <c r="F933" t="s">
        <v>284</v>
      </c>
      <c r="G933" t="s">
        <v>285</v>
      </c>
      <c r="H933" t="s">
        <v>30</v>
      </c>
      <c r="I933">
        <f>I931*J933</f>
        <v>3.5599999999999998E-4</v>
      </c>
      <c r="J933">
        <v>8.8999999999999999E-3</v>
      </c>
      <c r="O933">
        <f t="shared" si="599"/>
        <v>0</v>
      </c>
      <c r="P933">
        <f t="shared" si="600"/>
        <v>0</v>
      </c>
      <c r="Q933">
        <f t="shared" si="601"/>
        <v>0</v>
      </c>
      <c r="R933">
        <f t="shared" si="602"/>
        <v>0</v>
      </c>
      <c r="S933">
        <f t="shared" si="603"/>
        <v>0</v>
      </c>
      <c r="T933">
        <f t="shared" si="604"/>
        <v>0</v>
      </c>
      <c r="U933">
        <f t="shared" si="605"/>
        <v>0</v>
      </c>
      <c r="V933">
        <f t="shared" si="606"/>
        <v>0</v>
      </c>
      <c r="W933">
        <f t="shared" si="607"/>
        <v>0</v>
      </c>
      <c r="X933">
        <f t="shared" si="608"/>
        <v>0</v>
      </c>
      <c r="Y933">
        <f t="shared" si="609"/>
        <v>0</v>
      </c>
      <c r="AA933">
        <v>36401907</v>
      </c>
      <c r="AB933">
        <f t="shared" si="610"/>
        <v>0</v>
      </c>
      <c r="AC933">
        <f t="shared" si="611"/>
        <v>0</v>
      </c>
      <c r="AD933">
        <f>ROUND((((ET933)-(EU933))+AE933),2)</f>
        <v>0</v>
      </c>
      <c r="AE933">
        <f>ROUND((EU933),2)</f>
        <v>0</v>
      </c>
      <c r="AF933">
        <f>ROUND((EV933),2)</f>
        <v>0</v>
      </c>
      <c r="AG933">
        <f t="shared" si="612"/>
        <v>0</v>
      </c>
      <c r="AH933">
        <f>(EW933)</f>
        <v>0</v>
      </c>
      <c r="AI933">
        <f>(EX933)</f>
        <v>0</v>
      </c>
      <c r="AJ933">
        <f t="shared" si="613"/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1</v>
      </c>
      <c r="BD933" t="s">
        <v>3</v>
      </c>
      <c r="BE933" t="s">
        <v>3</v>
      </c>
      <c r="BF933" t="s">
        <v>3</v>
      </c>
      <c r="BG933" t="s">
        <v>3</v>
      </c>
      <c r="BH933">
        <v>3</v>
      </c>
      <c r="BI933">
        <v>1</v>
      </c>
      <c r="BJ933" t="s">
        <v>286</v>
      </c>
      <c r="BM933">
        <v>500001</v>
      </c>
      <c r="BN933">
        <v>0</v>
      </c>
      <c r="BO933" t="s">
        <v>3</v>
      </c>
      <c r="BP933">
        <v>0</v>
      </c>
      <c r="BQ933">
        <v>8</v>
      </c>
      <c r="BR933">
        <v>0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3</v>
      </c>
      <c r="BZ933">
        <v>0</v>
      </c>
      <c r="CA933">
        <v>0</v>
      </c>
      <c r="CE933">
        <v>0</v>
      </c>
      <c r="CF933">
        <v>0</v>
      </c>
      <c r="CG933">
        <v>0</v>
      </c>
      <c r="CM933">
        <v>0</v>
      </c>
      <c r="CN933" t="s">
        <v>3</v>
      </c>
      <c r="CO933">
        <v>0</v>
      </c>
      <c r="CP933">
        <f t="shared" si="614"/>
        <v>0</v>
      </c>
      <c r="CQ933">
        <f t="shared" si="615"/>
        <v>0</v>
      </c>
      <c r="CR933">
        <f t="shared" si="616"/>
        <v>0</v>
      </c>
      <c r="CS933">
        <f t="shared" si="617"/>
        <v>0</v>
      </c>
      <c r="CT933">
        <f t="shared" si="618"/>
        <v>0</v>
      </c>
      <c r="CU933">
        <f t="shared" si="619"/>
        <v>0</v>
      </c>
      <c r="CV933">
        <f t="shared" si="620"/>
        <v>0</v>
      </c>
      <c r="CW933">
        <f t="shared" si="621"/>
        <v>0</v>
      </c>
      <c r="CX933">
        <f t="shared" si="622"/>
        <v>0</v>
      </c>
      <c r="CY933">
        <f t="shared" si="623"/>
        <v>0</v>
      </c>
      <c r="CZ933">
        <f t="shared" si="624"/>
        <v>0</v>
      </c>
      <c r="DC933" t="s">
        <v>3</v>
      </c>
      <c r="DD933" t="s">
        <v>3</v>
      </c>
      <c r="DE933" t="s">
        <v>3</v>
      </c>
      <c r="DF933" t="s">
        <v>3</v>
      </c>
      <c r="DG933" t="s">
        <v>3</v>
      </c>
      <c r="DH933" t="s">
        <v>3</v>
      </c>
      <c r="DI933" t="s">
        <v>3</v>
      </c>
      <c r="DJ933" t="s">
        <v>3</v>
      </c>
      <c r="DK933" t="s">
        <v>3</v>
      </c>
      <c r="DL933" t="s">
        <v>3</v>
      </c>
      <c r="DM933" t="s">
        <v>3</v>
      </c>
      <c r="DN933">
        <v>0</v>
      </c>
      <c r="DO933">
        <v>0</v>
      </c>
      <c r="DP933">
        <v>1</v>
      </c>
      <c r="DQ933">
        <v>1</v>
      </c>
      <c r="DU933">
        <v>1009</v>
      </c>
      <c r="DV933" t="s">
        <v>30</v>
      </c>
      <c r="DW933" t="s">
        <v>30</v>
      </c>
      <c r="DX933">
        <v>1000</v>
      </c>
      <c r="DZ933" t="s">
        <v>3</v>
      </c>
      <c r="EA933" t="s">
        <v>3</v>
      </c>
      <c r="EB933" t="s">
        <v>3</v>
      </c>
      <c r="EC933" t="s">
        <v>3</v>
      </c>
      <c r="EE933">
        <v>29085443</v>
      </c>
      <c r="EF933">
        <v>8</v>
      </c>
      <c r="EG933" t="s">
        <v>144</v>
      </c>
      <c r="EH933">
        <v>0</v>
      </c>
      <c r="EI933" t="s">
        <v>3</v>
      </c>
      <c r="EJ933">
        <v>1</v>
      </c>
      <c r="EK933">
        <v>500001</v>
      </c>
      <c r="EL933" t="s">
        <v>145</v>
      </c>
      <c r="EM933" t="s">
        <v>146</v>
      </c>
      <c r="EO933" t="s">
        <v>3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FQ933">
        <v>0</v>
      </c>
      <c r="FR933">
        <f t="shared" si="625"/>
        <v>0</v>
      </c>
      <c r="FS933">
        <v>0</v>
      </c>
      <c r="FX933">
        <v>0</v>
      </c>
      <c r="FY933">
        <v>0</v>
      </c>
      <c r="GA933" t="s">
        <v>3</v>
      </c>
      <c r="GD933">
        <v>1</v>
      </c>
      <c r="GF933">
        <v>-192135928</v>
      </c>
      <c r="GG933">
        <v>2</v>
      </c>
      <c r="GH933">
        <v>1</v>
      </c>
      <c r="GI933">
        <v>-2</v>
      </c>
      <c r="GJ933">
        <v>0</v>
      </c>
      <c r="GK933">
        <v>0</v>
      </c>
      <c r="GL933">
        <f t="shared" si="626"/>
        <v>0</v>
      </c>
      <c r="GM933">
        <f t="shared" si="627"/>
        <v>0</v>
      </c>
      <c r="GN933">
        <f t="shared" si="628"/>
        <v>0</v>
      </c>
      <c r="GO933">
        <f t="shared" si="629"/>
        <v>0</v>
      </c>
      <c r="GP933">
        <f t="shared" si="630"/>
        <v>0</v>
      </c>
      <c r="GR933">
        <v>0</v>
      </c>
      <c r="GS933">
        <v>3</v>
      </c>
      <c r="GT933">
        <v>0</v>
      </c>
      <c r="GU933" t="s">
        <v>3</v>
      </c>
      <c r="GV933">
        <f t="shared" si="631"/>
        <v>0</v>
      </c>
      <c r="GW933">
        <v>1</v>
      </c>
      <c r="GX933">
        <f t="shared" si="632"/>
        <v>0</v>
      </c>
      <c r="HA933">
        <v>0</v>
      </c>
      <c r="HB933">
        <v>0</v>
      </c>
      <c r="HC933">
        <f t="shared" si="633"/>
        <v>0</v>
      </c>
      <c r="HE933" t="s">
        <v>3</v>
      </c>
      <c r="HF933" t="s">
        <v>3</v>
      </c>
      <c r="IK933">
        <v>0</v>
      </c>
    </row>
    <row r="934" spans="1:245">
      <c r="A934">
        <v>17</v>
      </c>
      <c r="B934">
        <v>0</v>
      </c>
      <c r="C934">
        <f>ROW(SmtRes!A867)</f>
        <v>867</v>
      </c>
      <c r="D934">
        <f>ROW(EtalonRes!A840)</f>
        <v>840</v>
      </c>
      <c r="E934" t="s">
        <v>41</v>
      </c>
      <c r="F934" t="s">
        <v>162</v>
      </c>
      <c r="G934" t="s">
        <v>163</v>
      </c>
      <c r="H934" t="s">
        <v>164</v>
      </c>
      <c r="I934">
        <f>ROUND(2/100,9)</f>
        <v>0.02</v>
      </c>
      <c r="J934">
        <v>0</v>
      </c>
      <c r="O934">
        <f t="shared" si="599"/>
        <v>2658.01</v>
      </c>
      <c r="P934">
        <f t="shared" si="600"/>
        <v>2082.37</v>
      </c>
      <c r="Q934">
        <f t="shared" si="601"/>
        <v>85.75</v>
      </c>
      <c r="R934">
        <f t="shared" si="602"/>
        <v>15.41</v>
      </c>
      <c r="S934">
        <f t="shared" si="603"/>
        <v>489.89</v>
      </c>
      <c r="T934">
        <f t="shared" si="604"/>
        <v>0</v>
      </c>
      <c r="U934">
        <f t="shared" si="605"/>
        <v>1.6822199999999998</v>
      </c>
      <c r="V934">
        <f t="shared" si="606"/>
        <v>3.4250000000000003E-2</v>
      </c>
      <c r="W934">
        <f t="shared" si="607"/>
        <v>0</v>
      </c>
      <c r="X934">
        <f t="shared" si="608"/>
        <v>454.77</v>
      </c>
      <c r="Y934">
        <f t="shared" si="609"/>
        <v>217.28</v>
      </c>
      <c r="AA934">
        <v>36401907</v>
      </c>
      <c r="AB934">
        <f t="shared" si="610"/>
        <v>21892.13</v>
      </c>
      <c r="AC934">
        <f t="shared" si="611"/>
        <v>20740.73</v>
      </c>
      <c r="AD934">
        <f>ROUND(((((ET934*1.25))-((EU934*1.25)))+AE934),2)</f>
        <v>416.27</v>
      </c>
      <c r="AE934">
        <f>ROUND(((EU934*1.25)),2)</f>
        <v>23.13</v>
      </c>
      <c r="AF934">
        <f>ROUND(((EV934*1.15)),2)</f>
        <v>735.13</v>
      </c>
      <c r="AG934">
        <f t="shared" si="612"/>
        <v>0</v>
      </c>
      <c r="AH934">
        <f>((EW934*1.15))</f>
        <v>84.11099999999999</v>
      </c>
      <c r="AI934">
        <f>((EX934*1.25))</f>
        <v>1.7125000000000001</v>
      </c>
      <c r="AJ934">
        <f t="shared" si="613"/>
        <v>0</v>
      </c>
      <c r="AK934">
        <v>21712.98</v>
      </c>
      <c r="AL934">
        <v>20740.73</v>
      </c>
      <c r="AM934">
        <v>333.01</v>
      </c>
      <c r="AN934">
        <v>18.5</v>
      </c>
      <c r="AO934">
        <v>639.24</v>
      </c>
      <c r="AP934">
        <v>0</v>
      </c>
      <c r="AQ934">
        <v>73.14</v>
      </c>
      <c r="AR934">
        <v>1.37</v>
      </c>
      <c r="AS934">
        <v>0</v>
      </c>
      <c r="AT934">
        <v>90</v>
      </c>
      <c r="AU934">
        <v>43</v>
      </c>
      <c r="AV934">
        <v>1</v>
      </c>
      <c r="AW934">
        <v>1</v>
      </c>
      <c r="AZ934">
        <v>1</v>
      </c>
      <c r="BA934">
        <v>33.32</v>
      </c>
      <c r="BB934">
        <v>10.3</v>
      </c>
      <c r="BC934">
        <v>5.0199999999999996</v>
      </c>
      <c r="BD934" t="s">
        <v>3</v>
      </c>
      <c r="BE934" t="s">
        <v>3</v>
      </c>
      <c r="BF934" t="s">
        <v>3</v>
      </c>
      <c r="BG934" t="s">
        <v>3</v>
      </c>
      <c r="BH934">
        <v>0</v>
      </c>
      <c r="BI934">
        <v>1</v>
      </c>
      <c r="BJ934" t="s">
        <v>165</v>
      </c>
      <c r="BM934">
        <v>10001</v>
      </c>
      <c r="BN934">
        <v>0</v>
      </c>
      <c r="BO934" t="s">
        <v>162</v>
      </c>
      <c r="BP934">
        <v>1</v>
      </c>
      <c r="BQ934">
        <v>2</v>
      </c>
      <c r="BR934">
        <v>0</v>
      </c>
      <c r="BS934">
        <v>33.32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3</v>
      </c>
      <c r="BZ934">
        <v>118</v>
      </c>
      <c r="CA934">
        <v>63</v>
      </c>
      <c r="CE934">
        <v>0</v>
      </c>
      <c r="CF934">
        <v>0</v>
      </c>
      <c r="CG934">
        <v>0</v>
      </c>
      <c r="CM934">
        <v>0</v>
      </c>
      <c r="CN934" t="s">
        <v>3</v>
      </c>
      <c r="CO934">
        <v>0</v>
      </c>
      <c r="CP934">
        <f t="shared" si="614"/>
        <v>2658.0099999999998</v>
      </c>
      <c r="CQ934">
        <f t="shared" si="615"/>
        <v>104118.46459999999</v>
      </c>
      <c r="CR934">
        <f t="shared" si="616"/>
        <v>4287.5810000000001</v>
      </c>
      <c r="CS934">
        <f t="shared" si="617"/>
        <v>770.69159999999999</v>
      </c>
      <c r="CT934">
        <f t="shared" si="618"/>
        <v>24494.531599999998</v>
      </c>
      <c r="CU934">
        <f t="shared" si="619"/>
        <v>0</v>
      </c>
      <c r="CV934">
        <f t="shared" si="620"/>
        <v>84.11099999999999</v>
      </c>
      <c r="CW934">
        <f t="shared" si="621"/>
        <v>1.7125000000000001</v>
      </c>
      <c r="CX934">
        <f t="shared" si="622"/>
        <v>0</v>
      </c>
      <c r="CY934">
        <f t="shared" si="623"/>
        <v>454.77</v>
      </c>
      <c r="CZ934">
        <f t="shared" si="624"/>
        <v>217.27900000000002</v>
      </c>
      <c r="DC934" t="s">
        <v>3</v>
      </c>
      <c r="DD934" t="s">
        <v>3</v>
      </c>
      <c r="DE934" t="s">
        <v>133</v>
      </c>
      <c r="DF934" t="s">
        <v>133</v>
      </c>
      <c r="DG934" t="s">
        <v>167</v>
      </c>
      <c r="DH934" t="s">
        <v>3</v>
      </c>
      <c r="DI934" t="s">
        <v>167</v>
      </c>
      <c r="DJ934" t="s">
        <v>133</v>
      </c>
      <c r="DK934" t="s">
        <v>3</v>
      </c>
      <c r="DL934" t="s">
        <v>3</v>
      </c>
      <c r="DM934" t="s">
        <v>3</v>
      </c>
      <c r="DN934">
        <v>0</v>
      </c>
      <c r="DO934">
        <v>0</v>
      </c>
      <c r="DP934">
        <v>1</v>
      </c>
      <c r="DQ934">
        <v>1</v>
      </c>
      <c r="DU934">
        <v>1013</v>
      </c>
      <c r="DV934" t="s">
        <v>164</v>
      </c>
      <c r="DW934" t="s">
        <v>164</v>
      </c>
      <c r="DX934">
        <v>1</v>
      </c>
      <c r="DZ934" t="s">
        <v>3</v>
      </c>
      <c r="EA934" t="s">
        <v>3</v>
      </c>
      <c r="EB934" t="s">
        <v>3</v>
      </c>
      <c r="EC934" t="s">
        <v>3</v>
      </c>
      <c r="EE934">
        <v>29085510</v>
      </c>
      <c r="EF934">
        <v>2</v>
      </c>
      <c r="EG934" t="s">
        <v>135</v>
      </c>
      <c r="EH934">
        <v>0</v>
      </c>
      <c r="EI934" t="s">
        <v>3</v>
      </c>
      <c r="EJ934">
        <v>1</v>
      </c>
      <c r="EK934">
        <v>10001</v>
      </c>
      <c r="EL934" t="s">
        <v>136</v>
      </c>
      <c r="EM934" t="s">
        <v>137</v>
      </c>
      <c r="EO934" t="s">
        <v>3</v>
      </c>
      <c r="EQ934">
        <v>0</v>
      </c>
      <c r="ER934">
        <v>21712.98</v>
      </c>
      <c r="ES934">
        <v>20740.73</v>
      </c>
      <c r="ET934">
        <v>333.01</v>
      </c>
      <c r="EU934">
        <v>18.5</v>
      </c>
      <c r="EV934">
        <v>639.24</v>
      </c>
      <c r="EW934">
        <v>73.14</v>
      </c>
      <c r="EX934">
        <v>1.37</v>
      </c>
      <c r="EY934">
        <v>0</v>
      </c>
      <c r="FQ934">
        <v>0</v>
      </c>
      <c r="FR934">
        <f t="shared" si="625"/>
        <v>0</v>
      </c>
      <c r="FS934">
        <v>0</v>
      </c>
      <c r="FT934" t="s">
        <v>139</v>
      </c>
      <c r="FU934" t="s">
        <v>25</v>
      </c>
      <c r="FV934" t="s">
        <v>25</v>
      </c>
      <c r="FW934" t="s">
        <v>26</v>
      </c>
      <c r="FX934">
        <v>106.2</v>
      </c>
      <c r="FY934">
        <v>53.55</v>
      </c>
      <c r="GA934" t="s">
        <v>3</v>
      </c>
      <c r="GD934">
        <v>1</v>
      </c>
      <c r="GF934">
        <v>463398419</v>
      </c>
      <c r="GG934">
        <v>2</v>
      </c>
      <c r="GH934">
        <v>1</v>
      </c>
      <c r="GI934">
        <v>2</v>
      </c>
      <c r="GJ934">
        <v>0</v>
      </c>
      <c r="GK934">
        <v>0</v>
      </c>
      <c r="GL934">
        <f t="shared" si="626"/>
        <v>0</v>
      </c>
      <c r="GM934">
        <f t="shared" si="627"/>
        <v>3330.06</v>
      </c>
      <c r="GN934">
        <f t="shared" si="628"/>
        <v>3330.06</v>
      </c>
      <c r="GO934">
        <f t="shared" si="629"/>
        <v>0</v>
      </c>
      <c r="GP934">
        <f t="shared" si="630"/>
        <v>0</v>
      </c>
      <c r="GR934">
        <v>0</v>
      </c>
      <c r="GS934">
        <v>3</v>
      </c>
      <c r="GT934">
        <v>0</v>
      </c>
      <c r="GU934" t="s">
        <v>3</v>
      </c>
      <c r="GV934">
        <f t="shared" si="631"/>
        <v>0</v>
      </c>
      <c r="GW934">
        <v>1</v>
      </c>
      <c r="GX934">
        <f t="shared" si="632"/>
        <v>0</v>
      </c>
      <c r="HA934">
        <v>0</v>
      </c>
      <c r="HB934">
        <v>0</v>
      </c>
      <c r="HC934">
        <f t="shared" si="633"/>
        <v>0</v>
      </c>
      <c r="HE934" t="s">
        <v>3</v>
      </c>
      <c r="HF934" t="s">
        <v>3</v>
      </c>
      <c r="IK934">
        <v>0</v>
      </c>
    </row>
    <row r="935" spans="1:245">
      <c r="A935">
        <v>18</v>
      </c>
      <c r="B935">
        <v>0</v>
      </c>
      <c r="C935">
        <v>864</v>
      </c>
      <c r="E935" t="s">
        <v>48</v>
      </c>
      <c r="F935" t="s">
        <v>168</v>
      </c>
      <c r="G935" t="s">
        <v>169</v>
      </c>
      <c r="H935" t="s">
        <v>170</v>
      </c>
      <c r="I935">
        <f>I934*J935</f>
        <v>2</v>
      </c>
      <c r="J935">
        <v>100</v>
      </c>
      <c r="O935">
        <f t="shared" si="599"/>
        <v>392.02</v>
      </c>
      <c r="P935">
        <f t="shared" si="600"/>
        <v>392.02</v>
      </c>
      <c r="Q935">
        <f t="shared" si="601"/>
        <v>0</v>
      </c>
      <c r="R935">
        <f t="shared" si="602"/>
        <v>0</v>
      </c>
      <c r="S935">
        <f t="shared" si="603"/>
        <v>0</v>
      </c>
      <c r="T935">
        <f t="shared" si="604"/>
        <v>0</v>
      </c>
      <c r="U935">
        <f t="shared" si="605"/>
        <v>0</v>
      </c>
      <c r="V935">
        <f t="shared" si="606"/>
        <v>0</v>
      </c>
      <c r="W935">
        <f t="shared" si="607"/>
        <v>8.68</v>
      </c>
      <c r="X935">
        <f t="shared" si="608"/>
        <v>0</v>
      </c>
      <c r="Y935">
        <f t="shared" si="609"/>
        <v>0</v>
      </c>
      <c r="AA935">
        <v>36401907</v>
      </c>
      <c r="AB935">
        <f t="shared" si="610"/>
        <v>94.69</v>
      </c>
      <c r="AC935">
        <f t="shared" si="611"/>
        <v>94.69</v>
      </c>
      <c r="AD935">
        <f>ROUND((((ET935)-(EU935))+AE935),2)</f>
        <v>0</v>
      </c>
      <c r="AE935">
        <f t="shared" ref="AE935:AF937" si="634">ROUND((EU935),2)</f>
        <v>0</v>
      </c>
      <c r="AF935">
        <f t="shared" si="634"/>
        <v>0</v>
      </c>
      <c r="AG935">
        <f t="shared" si="612"/>
        <v>0</v>
      </c>
      <c r="AH935">
        <f t="shared" ref="AH935:AI937" si="635">(EW935)</f>
        <v>0</v>
      </c>
      <c r="AI935">
        <f t="shared" si="635"/>
        <v>0</v>
      </c>
      <c r="AJ935">
        <f t="shared" si="613"/>
        <v>4.34</v>
      </c>
      <c r="AK935">
        <v>94.69</v>
      </c>
      <c r="AL935">
        <v>94.69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4.34</v>
      </c>
      <c r="AT935">
        <v>0</v>
      </c>
      <c r="AU935">
        <v>0</v>
      </c>
      <c r="AV935">
        <v>1</v>
      </c>
      <c r="AW935">
        <v>1</v>
      </c>
      <c r="AZ935">
        <v>1</v>
      </c>
      <c r="BA935">
        <v>1</v>
      </c>
      <c r="BB935">
        <v>1</v>
      </c>
      <c r="BC935">
        <v>2.0699999999999998</v>
      </c>
      <c r="BD935" t="s">
        <v>3</v>
      </c>
      <c r="BE935" t="s">
        <v>3</v>
      </c>
      <c r="BF935" t="s">
        <v>3</v>
      </c>
      <c r="BG935" t="s">
        <v>3</v>
      </c>
      <c r="BH935">
        <v>3</v>
      </c>
      <c r="BI935">
        <v>1</v>
      </c>
      <c r="BJ935" t="s">
        <v>171</v>
      </c>
      <c r="BM935">
        <v>500001</v>
      </c>
      <c r="BN935">
        <v>0</v>
      </c>
      <c r="BO935" t="s">
        <v>168</v>
      </c>
      <c r="BP935">
        <v>1</v>
      </c>
      <c r="BQ935">
        <v>8</v>
      </c>
      <c r="BR935">
        <v>0</v>
      </c>
      <c r="BS935">
        <v>1</v>
      </c>
      <c r="BT935">
        <v>1</v>
      </c>
      <c r="BU935">
        <v>1</v>
      </c>
      <c r="BV935">
        <v>1</v>
      </c>
      <c r="BW935">
        <v>1</v>
      </c>
      <c r="BX935">
        <v>1</v>
      </c>
      <c r="BY935" t="s">
        <v>3</v>
      </c>
      <c r="BZ935">
        <v>0</v>
      </c>
      <c r="CA935">
        <v>0</v>
      </c>
      <c r="CE935">
        <v>0</v>
      </c>
      <c r="CF935">
        <v>0</v>
      </c>
      <c r="CG935">
        <v>0</v>
      </c>
      <c r="CM935">
        <v>0</v>
      </c>
      <c r="CN935" t="s">
        <v>3</v>
      </c>
      <c r="CO935">
        <v>0</v>
      </c>
      <c r="CP935">
        <f t="shared" si="614"/>
        <v>392.02</v>
      </c>
      <c r="CQ935">
        <f t="shared" si="615"/>
        <v>196.00829999999999</v>
      </c>
      <c r="CR935">
        <f t="shared" si="616"/>
        <v>0</v>
      </c>
      <c r="CS935">
        <f t="shared" si="617"/>
        <v>0</v>
      </c>
      <c r="CT935">
        <f t="shared" si="618"/>
        <v>0</v>
      </c>
      <c r="CU935">
        <f t="shared" si="619"/>
        <v>0</v>
      </c>
      <c r="CV935">
        <f t="shared" si="620"/>
        <v>0</v>
      </c>
      <c r="CW935">
        <f t="shared" si="621"/>
        <v>0</v>
      </c>
      <c r="CX935">
        <f t="shared" si="622"/>
        <v>4.34</v>
      </c>
      <c r="CY935">
        <f t="shared" si="623"/>
        <v>0</v>
      </c>
      <c r="CZ935">
        <f t="shared" si="624"/>
        <v>0</v>
      </c>
      <c r="DC935" t="s">
        <v>3</v>
      </c>
      <c r="DD935" t="s">
        <v>3</v>
      </c>
      <c r="DE935" t="s">
        <v>3</v>
      </c>
      <c r="DF935" t="s">
        <v>3</v>
      </c>
      <c r="DG935" t="s">
        <v>3</v>
      </c>
      <c r="DH935" t="s">
        <v>3</v>
      </c>
      <c r="DI935" t="s">
        <v>3</v>
      </c>
      <c r="DJ935" t="s">
        <v>3</v>
      </c>
      <c r="DK935" t="s">
        <v>3</v>
      </c>
      <c r="DL935" t="s">
        <v>3</v>
      </c>
      <c r="DM935" t="s">
        <v>3</v>
      </c>
      <c r="DN935">
        <v>0</v>
      </c>
      <c r="DO935">
        <v>0</v>
      </c>
      <c r="DP935">
        <v>1</v>
      </c>
      <c r="DQ935">
        <v>1</v>
      </c>
      <c r="DU935">
        <v>1013</v>
      </c>
      <c r="DV935" t="s">
        <v>170</v>
      </c>
      <c r="DW935" t="s">
        <v>170</v>
      </c>
      <c r="DX935">
        <v>1</v>
      </c>
      <c r="DZ935" t="s">
        <v>3</v>
      </c>
      <c r="EA935" t="s">
        <v>3</v>
      </c>
      <c r="EB935" t="s">
        <v>3</v>
      </c>
      <c r="EC935" t="s">
        <v>3</v>
      </c>
      <c r="EE935">
        <v>29085443</v>
      </c>
      <c r="EF935">
        <v>8</v>
      </c>
      <c r="EG935" t="s">
        <v>144</v>
      </c>
      <c r="EH935">
        <v>0</v>
      </c>
      <c r="EI935" t="s">
        <v>3</v>
      </c>
      <c r="EJ935">
        <v>1</v>
      </c>
      <c r="EK935">
        <v>500001</v>
      </c>
      <c r="EL935" t="s">
        <v>145</v>
      </c>
      <c r="EM935" t="s">
        <v>146</v>
      </c>
      <c r="EO935" t="s">
        <v>3</v>
      </c>
      <c r="EQ935">
        <v>0</v>
      </c>
      <c r="ER935">
        <v>94.69</v>
      </c>
      <c r="ES935">
        <v>94.69</v>
      </c>
      <c r="ET935">
        <v>0</v>
      </c>
      <c r="EU935">
        <v>0</v>
      </c>
      <c r="EV935">
        <v>0</v>
      </c>
      <c r="EW935">
        <v>0</v>
      </c>
      <c r="EX935">
        <v>0</v>
      </c>
      <c r="FQ935">
        <v>0</v>
      </c>
      <c r="FR935">
        <f t="shared" si="625"/>
        <v>0</v>
      </c>
      <c r="FS935">
        <v>0</v>
      </c>
      <c r="FX935">
        <v>0</v>
      </c>
      <c r="FY935">
        <v>0</v>
      </c>
      <c r="GA935" t="s">
        <v>3</v>
      </c>
      <c r="GD935">
        <v>1</v>
      </c>
      <c r="GF935">
        <v>-1252999712</v>
      </c>
      <c r="GG935">
        <v>2</v>
      </c>
      <c r="GH935">
        <v>1</v>
      </c>
      <c r="GI935">
        <v>2</v>
      </c>
      <c r="GJ935">
        <v>0</v>
      </c>
      <c r="GK935">
        <v>0</v>
      </c>
      <c r="GL935">
        <f t="shared" si="626"/>
        <v>0</v>
      </c>
      <c r="GM935">
        <f t="shared" si="627"/>
        <v>392.02</v>
      </c>
      <c r="GN935">
        <f t="shared" si="628"/>
        <v>392.02</v>
      </c>
      <c r="GO935">
        <f t="shared" si="629"/>
        <v>0</v>
      </c>
      <c r="GP935">
        <f t="shared" si="630"/>
        <v>0</v>
      </c>
      <c r="GR935">
        <v>0</v>
      </c>
      <c r="GS935">
        <v>3</v>
      </c>
      <c r="GT935">
        <v>0</v>
      </c>
      <c r="GU935" t="s">
        <v>3</v>
      </c>
      <c r="GV935">
        <f t="shared" si="631"/>
        <v>0</v>
      </c>
      <c r="GW935">
        <v>1</v>
      </c>
      <c r="GX935">
        <f t="shared" si="632"/>
        <v>0</v>
      </c>
      <c r="HA935">
        <v>0</v>
      </c>
      <c r="HB935">
        <v>0</v>
      </c>
      <c r="HC935">
        <f t="shared" si="633"/>
        <v>0</v>
      </c>
      <c r="HE935" t="s">
        <v>3</v>
      </c>
      <c r="HF935" t="s">
        <v>3</v>
      </c>
      <c r="IK935">
        <v>0</v>
      </c>
    </row>
    <row r="936" spans="1:245">
      <c r="A936">
        <v>18</v>
      </c>
      <c r="B936">
        <v>0</v>
      </c>
      <c r="C936">
        <v>867</v>
      </c>
      <c r="E936" t="s">
        <v>172</v>
      </c>
      <c r="F936" t="s">
        <v>173</v>
      </c>
      <c r="G936" t="s">
        <v>174</v>
      </c>
      <c r="H936" t="s">
        <v>155</v>
      </c>
      <c r="I936">
        <f>I934*J936</f>
        <v>2</v>
      </c>
      <c r="J936">
        <v>100</v>
      </c>
      <c r="O936">
        <f t="shared" si="599"/>
        <v>22135.05</v>
      </c>
      <c r="P936">
        <f t="shared" si="600"/>
        <v>22135.05</v>
      </c>
      <c r="Q936">
        <f t="shared" si="601"/>
        <v>0</v>
      </c>
      <c r="R936">
        <f t="shared" si="602"/>
        <v>0</v>
      </c>
      <c r="S936">
        <f t="shared" si="603"/>
        <v>0</v>
      </c>
      <c r="T936">
        <f t="shared" si="604"/>
        <v>0</v>
      </c>
      <c r="U936">
        <f t="shared" si="605"/>
        <v>0</v>
      </c>
      <c r="V936">
        <f t="shared" si="606"/>
        <v>0</v>
      </c>
      <c r="W936">
        <f t="shared" si="607"/>
        <v>415.44</v>
      </c>
      <c r="X936">
        <f t="shared" si="608"/>
        <v>0</v>
      </c>
      <c r="Y936">
        <f t="shared" si="609"/>
        <v>0</v>
      </c>
      <c r="AA936">
        <v>36401907</v>
      </c>
      <c r="AB936">
        <f t="shared" si="610"/>
        <v>4535.87</v>
      </c>
      <c r="AC936">
        <f t="shared" si="611"/>
        <v>4535.87</v>
      </c>
      <c r="AD936">
        <f>ROUND((((ET936)-(EU936))+AE936),2)</f>
        <v>0</v>
      </c>
      <c r="AE936">
        <f t="shared" si="634"/>
        <v>0</v>
      </c>
      <c r="AF936">
        <f t="shared" si="634"/>
        <v>0</v>
      </c>
      <c r="AG936">
        <f t="shared" si="612"/>
        <v>0</v>
      </c>
      <c r="AH936">
        <f t="shared" si="635"/>
        <v>0</v>
      </c>
      <c r="AI936">
        <f t="shared" si="635"/>
        <v>0</v>
      </c>
      <c r="AJ936">
        <f t="shared" si="613"/>
        <v>207.72</v>
      </c>
      <c r="AK936">
        <v>4535.87</v>
      </c>
      <c r="AL936">
        <v>4535.87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207.72</v>
      </c>
      <c r="AT936">
        <v>0</v>
      </c>
      <c r="AU936">
        <v>0</v>
      </c>
      <c r="AV936">
        <v>1</v>
      </c>
      <c r="AW936">
        <v>1</v>
      </c>
      <c r="AZ936">
        <v>1</v>
      </c>
      <c r="BA936">
        <v>1</v>
      </c>
      <c r="BB936">
        <v>1</v>
      </c>
      <c r="BC936">
        <v>2.44</v>
      </c>
      <c r="BD936" t="s">
        <v>3</v>
      </c>
      <c r="BE936" t="s">
        <v>3</v>
      </c>
      <c r="BF936" t="s">
        <v>3</v>
      </c>
      <c r="BG936" t="s">
        <v>3</v>
      </c>
      <c r="BH936">
        <v>3</v>
      </c>
      <c r="BI936">
        <v>1</v>
      </c>
      <c r="BJ936" t="s">
        <v>175</v>
      </c>
      <c r="BM936">
        <v>500001</v>
      </c>
      <c r="BN936">
        <v>0</v>
      </c>
      <c r="BO936" t="s">
        <v>173</v>
      </c>
      <c r="BP936">
        <v>1</v>
      </c>
      <c r="BQ936">
        <v>8</v>
      </c>
      <c r="BR936">
        <v>0</v>
      </c>
      <c r="BS936">
        <v>1</v>
      </c>
      <c r="BT936">
        <v>1</v>
      </c>
      <c r="BU936">
        <v>1</v>
      </c>
      <c r="BV936">
        <v>1</v>
      </c>
      <c r="BW936">
        <v>1</v>
      </c>
      <c r="BX936">
        <v>1</v>
      </c>
      <c r="BY936" t="s">
        <v>3</v>
      </c>
      <c r="BZ936">
        <v>0</v>
      </c>
      <c r="CA936">
        <v>0</v>
      </c>
      <c r="CE936">
        <v>0</v>
      </c>
      <c r="CF936">
        <v>0</v>
      </c>
      <c r="CG936">
        <v>0</v>
      </c>
      <c r="CM936">
        <v>0</v>
      </c>
      <c r="CN936" t="s">
        <v>3</v>
      </c>
      <c r="CO936">
        <v>0</v>
      </c>
      <c r="CP936">
        <f t="shared" si="614"/>
        <v>22135.05</v>
      </c>
      <c r="CQ936">
        <f t="shared" si="615"/>
        <v>11067.522799999999</v>
      </c>
      <c r="CR936">
        <f t="shared" si="616"/>
        <v>0</v>
      </c>
      <c r="CS936">
        <f t="shared" si="617"/>
        <v>0</v>
      </c>
      <c r="CT936">
        <f t="shared" si="618"/>
        <v>0</v>
      </c>
      <c r="CU936">
        <f t="shared" si="619"/>
        <v>0</v>
      </c>
      <c r="CV936">
        <f t="shared" si="620"/>
        <v>0</v>
      </c>
      <c r="CW936">
        <f t="shared" si="621"/>
        <v>0</v>
      </c>
      <c r="CX936">
        <f t="shared" si="622"/>
        <v>207.72</v>
      </c>
      <c r="CY936">
        <f t="shared" si="623"/>
        <v>0</v>
      </c>
      <c r="CZ936">
        <f t="shared" si="624"/>
        <v>0</v>
      </c>
      <c r="DC936" t="s">
        <v>3</v>
      </c>
      <c r="DD936" t="s">
        <v>3</v>
      </c>
      <c r="DE936" t="s">
        <v>3</v>
      </c>
      <c r="DF936" t="s">
        <v>3</v>
      </c>
      <c r="DG936" t="s">
        <v>3</v>
      </c>
      <c r="DH936" t="s">
        <v>3</v>
      </c>
      <c r="DI936" t="s">
        <v>3</v>
      </c>
      <c r="DJ936" t="s">
        <v>3</v>
      </c>
      <c r="DK936" t="s">
        <v>3</v>
      </c>
      <c r="DL936" t="s">
        <v>3</v>
      </c>
      <c r="DM936" t="s">
        <v>3</v>
      </c>
      <c r="DN936">
        <v>0</v>
      </c>
      <c r="DO936">
        <v>0</v>
      </c>
      <c r="DP936">
        <v>1</v>
      </c>
      <c r="DQ936">
        <v>1</v>
      </c>
      <c r="DU936">
        <v>1005</v>
      </c>
      <c r="DV936" t="s">
        <v>155</v>
      </c>
      <c r="DW936" t="s">
        <v>155</v>
      </c>
      <c r="DX936">
        <v>1</v>
      </c>
      <c r="DZ936" t="s">
        <v>3</v>
      </c>
      <c r="EA936" t="s">
        <v>3</v>
      </c>
      <c r="EB936" t="s">
        <v>3</v>
      </c>
      <c r="EC936" t="s">
        <v>3</v>
      </c>
      <c r="EE936">
        <v>29085443</v>
      </c>
      <c r="EF936">
        <v>8</v>
      </c>
      <c r="EG936" t="s">
        <v>144</v>
      </c>
      <c r="EH936">
        <v>0</v>
      </c>
      <c r="EI936" t="s">
        <v>3</v>
      </c>
      <c r="EJ936">
        <v>1</v>
      </c>
      <c r="EK936">
        <v>500001</v>
      </c>
      <c r="EL936" t="s">
        <v>145</v>
      </c>
      <c r="EM936" t="s">
        <v>146</v>
      </c>
      <c r="EO936" t="s">
        <v>3</v>
      </c>
      <c r="EQ936">
        <v>0</v>
      </c>
      <c r="ER936">
        <v>4535.87</v>
      </c>
      <c r="ES936">
        <v>4535.87</v>
      </c>
      <c r="ET936">
        <v>0</v>
      </c>
      <c r="EU936">
        <v>0</v>
      </c>
      <c r="EV936">
        <v>0</v>
      </c>
      <c r="EW936">
        <v>0</v>
      </c>
      <c r="EX936">
        <v>0</v>
      </c>
      <c r="FQ936">
        <v>0</v>
      </c>
      <c r="FR936">
        <f t="shared" si="625"/>
        <v>0</v>
      </c>
      <c r="FS936">
        <v>0</v>
      </c>
      <c r="FX936">
        <v>0</v>
      </c>
      <c r="FY936">
        <v>0</v>
      </c>
      <c r="GA936" t="s">
        <v>3</v>
      </c>
      <c r="GD936">
        <v>1</v>
      </c>
      <c r="GF936">
        <v>-1775669208</v>
      </c>
      <c r="GG936">
        <v>2</v>
      </c>
      <c r="GH936">
        <v>1</v>
      </c>
      <c r="GI936">
        <v>2</v>
      </c>
      <c r="GJ936">
        <v>0</v>
      </c>
      <c r="GK936">
        <v>0</v>
      </c>
      <c r="GL936">
        <f t="shared" si="626"/>
        <v>0</v>
      </c>
      <c r="GM936">
        <f t="shared" si="627"/>
        <v>22135.05</v>
      </c>
      <c r="GN936">
        <f t="shared" si="628"/>
        <v>22135.05</v>
      </c>
      <c r="GO936">
        <f t="shared" si="629"/>
        <v>0</v>
      </c>
      <c r="GP936">
        <f t="shared" si="630"/>
        <v>0</v>
      </c>
      <c r="GR936">
        <v>0</v>
      </c>
      <c r="GS936">
        <v>3</v>
      </c>
      <c r="GT936">
        <v>0</v>
      </c>
      <c r="GU936" t="s">
        <v>3</v>
      </c>
      <c r="GV936">
        <f t="shared" si="631"/>
        <v>0</v>
      </c>
      <c r="GW936">
        <v>1</v>
      </c>
      <c r="GX936">
        <f t="shared" si="632"/>
        <v>0</v>
      </c>
      <c r="HA936">
        <v>0</v>
      </c>
      <c r="HB936">
        <v>0</v>
      </c>
      <c r="HC936">
        <f t="shared" si="633"/>
        <v>0</v>
      </c>
      <c r="HE936" t="s">
        <v>3</v>
      </c>
      <c r="HF936" t="s">
        <v>3</v>
      </c>
      <c r="IK936">
        <v>0</v>
      </c>
    </row>
    <row r="937" spans="1:245">
      <c r="A937">
        <v>18</v>
      </c>
      <c r="B937">
        <v>0</v>
      </c>
      <c r="C937">
        <v>866</v>
      </c>
      <c r="E937" t="s">
        <v>176</v>
      </c>
      <c r="F937" t="s">
        <v>177</v>
      </c>
      <c r="G937" t="s">
        <v>178</v>
      </c>
      <c r="H937" t="s">
        <v>155</v>
      </c>
      <c r="I937">
        <f>I934*J937</f>
        <v>-2</v>
      </c>
      <c r="J937">
        <v>-100</v>
      </c>
      <c r="O937">
        <f t="shared" si="599"/>
        <v>-2078.2800000000002</v>
      </c>
      <c r="P937">
        <f t="shared" si="600"/>
        <v>-2078.2800000000002</v>
      </c>
      <c r="Q937">
        <f t="shared" si="601"/>
        <v>0</v>
      </c>
      <c r="R937">
        <f t="shared" si="602"/>
        <v>0</v>
      </c>
      <c r="S937">
        <f t="shared" si="603"/>
        <v>0</v>
      </c>
      <c r="T937">
        <f t="shared" si="604"/>
        <v>0</v>
      </c>
      <c r="U937">
        <f t="shared" si="605"/>
        <v>0</v>
      </c>
      <c r="V937">
        <f t="shared" si="606"/>
        <v>0</v>
      </c>
      <c r="W937">
        <f t="shared" si="607"/>
        <v>0</v>
      </c>
      <c r="X937">
        <f t="shared" si="608"/>
        <v>0</v>
      </c>
      <c r="Y937">
        <f t="shared" si="609"/>
        <v>0</v>
      </c>
      <c r="AA937">
        <v>36401907</v>
      </c>
      <c r="AB937">
        <f t="shared" si="610"/>
        <v>207</v>
      </c>
      <c r="AC937">
        <f t="shared" si="611"/>
        <v>207</v>
      </c>
      <c r="AD937">
        <f>ROUND((((ET937)-(EU937))+AE937),2)</f>
        <v>0</v>
      </c>
      <c r="AE937">
        <f t="shared" si="634"/>
        <v>0</v>
      </c>
      <c r="AF937">
        <f t="shared" si="634"/>
        <v>0</v>
      </c>
      <c r="AG937">
        <f t="shared" si="612"/>
        <v>0</v>
      </c>
      <c r="AH937">
        <f t="shared" si="635"/>
        <v>0</v>
      </c>
      <c r="AI937">
        <f t="shared" si="635"/>
        <v>0</v>
      </c>
      <c r="AJ937">
        <f t="shared" si="613"/>
        <v>0</v>
      </c>
      <c r="AK937">
        <v>207</v>
      </c>
      <c r="AL937">
        <v>207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1</v>
      </c>
      <c r="AW937">
        <v>1</v>
      </c>
      <c r="AZ937">
        <v>1</v>
      </c>
      <c r="BA937">
        <v>1</v>
      </c>
      <c r="BB937">
        <v>1</v>
      </c>
      <c r="BC937">
        <v>5.0199999999999996</v>
      </c>
      <c r="BD937" t="s">
        <v>3</v>
      </c>
      <c r="BE937" t="s">
        <v>3</v>
      </c>
      <c r="BF937" t="s">
        <v>3</v>
      </c>
      <c r="BG937" t="s">
        <v>3</v>
      </c>
      <c r="BH937">
        <v>3</v>
      </c>
      <c r="BI937">
        <v>1</v>
      </c>
      <c r="BJ937" t="s">
        <v>179</v>
      </c>
      <c r="BM937">
        <v>500001</v>
      </c>
      <c r="BN937">
        <v>0</v>
      </c>
      <c r="BO937" t="s">
        <v>177</v>
      </c>
      <c r="BP937">
        <v>1</v>
      </c>
      <c r="BQ937">
        <v>8</v>
      </c>
      <c r="BR937">
        <v>1</v>
      </c>
      <c r="BS937">
        <v>1</v>
      </c>
      <c r="BT937">
        <v>1</v>
      </c>
      <c r="BU937">
        <v>1</v>
      </c>
      <c r="BV937">
        <v>1</v>
      </c>
      <c r="BW937">
        <v>1</v>
      </c>
      <c r="BX937">
        <v>1</v>
      </c>
      <c r="BY937" t="s">
        <v>3</v>
      </c>
      <c r="BZ937">
        <v>0</v>
      </c>
      <c r="CA937">
        <v>0</v>
      </c>
      <c r="CE937">
        <v>0</v>
      </c>
      <c r="CF937">
        <v>0</v>
      </c>
      <c r="CG937">
        <v>0</v>
      </c>
      <c r="CM937">
        <v>0</v>
      </c>
      <c r="CN937" t="s">
        <v>3</v>
      </c>
      <c r="CO937">
        <v>0</v>
      </c>
      <c r="CP937">
        <f t="shared" si="614"/>
        <v>-2078.2800000000002</v>
      </c>
      <c r="CQ937">
        <f t="shared" si="615"/>
        <v>1039.1399999999999</v>
      </c>
      <c r="CR937">
        <f t="shared" si="616"/>
        <v>0</v>
      </c>
      <c r="CS937">
        <f t="shared" si="617"/>
        <v>0</v>
      </c>
      <c r="CT937">
        <f t="shared" si="618"/>
        <v>0</v>
      </c>
      <c r="CU937">
        <f t="shared" si="619"/>
        <v>0</v>
      </c>
      <c r="CV937">
        <f t="shared" si="620"/>
        <v>0</v>
      </c>
      <c r="CW937">
        <f t="shared" si="621"/>
        <v>0</v>
      </c>
      <c r="CX937">
        <f t="shared" si="622"/>
        <v>0</v>
      </c>
      <c r="CY937">
        <f t="shared" si="623"/>
        <v>0</v>
      </c>
      <c r="CZ937">
        <f t="shared" si="624"/>
        <v>0</v>
      </c>
      <c r="DC937" t="s">
        <v>3</v>
      </c>
      <c r="DD937" t="s">
        <v>3</v>
      </c>
      <c r="DE937" t="s">
        <v>3</v>
      </c>
      <c r="DF937" t="s">
        <v>3</v>
      </c>
      <c r="DG937" t="s">
        <v>3</v>
      </c>
      <c r="DH937" t="s">
        <v>3</v>
      </c>
      <c r="DI937" t="s">
        <v>3</v>
      </c>
      <c r="DJ937" t="s">
        <v>3</v>
      </c>
      <c r="DK937" t="s">
        <v>3</v>
      </c>
      <c r="DL937" t="s">
        <v>3</v>
      </c>
      <c r="DM937" t="s">
        <v>3</v>
      </c>
      <c r="DN937">
        <v>0</v>
      </c>
      <c r="DO937">
        <v>0</v>
      </c>
      <c r="DP937">
        <v>1</v>
      </c>
      <c r="DQ937">
        <v>1</v>
      </c>
      <c r="DU937">
        <v>1005</v>
      </c>
      <c r="DV937" t="s">
        <v>155</v>
      </c>
      <c r="DW937" t="s">
        <v>155</v>
      </c>
      <c r="DX937">
        <v>1</v>
      </c>
      <c r="DZ937" t="s">
        <v>3</v>
      </c>
      <c r="EA937" t="s">
        <v>3</v>
      </c>
      <c r="EB937" t="s">
        <v>3</v>
      </c>
      <c r="EC937" t="s">
        <v>3</v>
      </c>
      <c r="EE937">
        <v>29085443</v>
      </c>
      <c r="EF937">
        <v>8</v>
      </c>
      <c r="EG937" t="s">
        <v>144</v>
      </c>
      <c r="EH937">
        <v>0</v>
      </c>
      <c r="EI937" t="s">
        <v>3</v>
      </c>
      <c r="EJ937">
        <v>1</v>
      </c>
      <c r="EK937">
        <v>500001</v>
      </c>
      <c r="EL937" t="s">
        <v>145</v>
      </c>
      <c r="EM937" t="s">
        <v>146</v>
      </c>
      <c r="EO937" t="s">
        <v>3</v>
      </c>
      <c r="EQ937">
        <v>32768</v>
      </c>
      <c r="ER937">
        <v>207</v>
      </c>
      <c r="ES937">
        <v>207</v>
      </c>
      <c r="ET937">
        <v>0</v>
      </c>
      <c r="EU937">
        <v>0</v>
      </c>
      <c r="EV937">
        <v>0</v>
      </c>
      <c r="EW937">
        <v>0</v>
      </c>
      <c r="EX937">
        <v>0</v>
      </c>
      <c r="FQ937">
        <v>0</v>
      </c>
      <c r="FR937">
        <f t="shared" si="625"/>
        <v>0</v>
      </c>
      <c r="FS937">
        <v>0</v>
      </c>
      <c r="FX937">
        <v>0</v>
      </c>
      <c r="FY937">
        <v>0</v>
      </c>
      <c r="GA937" t="s">
        <v>3</v>
      </c>
      <c r="GD937">
        <v>1</v>
      </c>
      <c r="GF937">
        <v>-172969429</v>
      </c>
      <c r="GG937">
        <v>2</v>
      </c>
      <c r="GH937">
        <v>1</v>
      </c>
      <c r="GI937">
        <v>2</v>
      </c>
      <c r="GJ937">
        <v>0</v>
      </c>
      <c r="GK937">
        <v>0</v>
      </c>
      <c r="GL937">
        <f t="shared" si="626"/>
        <v>0</v>
      </c>
      <c r="GM937">
        <f t="shared" si="627"/>
        <v>-2078.2800000000002</v>
      </c>
      <c r="GN937">
        <f t="shared" si="628"/>
        <v>-2078.2800000000002</v>
      </c>
      <c r="GO937">
        <f t="shared" si="629"/>
        <v>0</v>
      </c>
      <c r="GP937">
        <f t="shared" si="630"/>
        <v>0</v>
      </c>
      <c r="GR937">
        <v>0</v>
      </c>
      <c r="GS937">
        <v>0</v>
      </c>
      <c r="GT937">
        <v>0</v>
      </c>
      <c r="GU937" t="s">
        <v>3</v>
      </c>
      <c r="GV937">
        <f t="shared" si="631"/>
        <v>0</v>
      </c>
      <c r="GW937">
        <v>1</v>
      </c>
      <c r="GX937">
        <f t="shared" si="632"/>
        <v>0</v>
      </c>
      <c r="HA937">
        <v>0</v>
      </c>
      <c r="HB937">
        <v>0</v>
      </c>
      <c r="HC937">
        <f t="shared" si="633"/>
        <v>0</v>
      </c>
      <c r="HE937" t="s">
        <v>3</v>
      </c>
      <c r="HF937" t="s">
        <v>3</v>
      </c>
      <c r="IK937">
        <v>0</v>
      </c>
    </row>
    <row r="938" spans="1:245">
      <c r="A938">
        <v>17</v>
      </c>
      <c r="B938">
        <v>0</v>
      </c>
      <c r="C938">
        <f>ROW(SmtRes!A871)</f>
        <v>871</v>
      </c>
      <c r="D938">
        <f>ROW(EtalonRes!A844)</f>
        <v>844</v>
      </c>
      <c r="E938" t="s">
        <v>49</v>
      </c>
      <c r="F938" t="s">
        <v>180</v>
      </c>
      <c r="G938" t="s">
        <v>181</v>
      </c>
      <c r="H938" t="s">
        <v>182</v>
      </c>
      <c r="I938">
        <f>ROUND(5/100,9)</f>
        <v>0.05</v>
      </c>
      <c r="J938">
        <v>0</v>
      </c>
      <c r="O938">
        <f t="shared" si="599"/>
        <v>305.99</v>
      </c>
      <c r="P938">
        <f t="shared" si="600"/>
        <v>181.26</v>
      </c>
      <c r="Q938">
        <f t="shared" si="601"/>
        <v>2.33</v>
      </c>
      <c r="R938">
        <f t="shared" si="602"/>
        <v>0</v>
      </c>
      <c r="S938">
        <f t="shared" si="603"/>
        <v>122.4</v>
      </c>
      <c r="T938">
        <f t="shared" si="604"/>
        <v>0</v>
      </c>
      <c r="U938">
        <f t="shared" si="605"/>
        <v>0.44965000000000005</v>
      </c>
      <c r="V938">
        <f t="shared" si="606"/>
        <v>0</v>
      </c>
      <c r="W938">
        <f t="shared" si="607"/>
        <v>0</v>
      </c>
      <c r="X938">
        <f t="shared" si="608"/>
        <v>110.16</v>
      </c>
      <c r="Y938">
        <f t="shared" si="609"/>
        <v>52.63</v>
      </c>
      <c r="AA938">
        <v>36401907</v>
      </c>
      <c r="AB938">
        <f t="shared" si="610"/>
        <v>526.49</v>
      </c>
      <c r="AC938">
        <f t="shared" si="611"/>
        <v>448.66</v>
      </c>
      <c r="AD938">
        <f>ROUND(((((ET938*1.25))-((EU938*1.25)))+AE938),2)</f>
        <v>4.3600000000000003</v>
      </c>
      <c r="AE938">
        <f>ROUND(((EU938*1.25)),2)</f>
        <v>0</v>
      </c>
      <c r="AF938">
        <f>ROUND(((EV938*1.15)),2)</f>
        <v>73.47</v>
      </c>
      <c r="AG938">
        <f t="shared" si="612"/>
        <v>0</v>
      </c>
      <c r="AH938">
        <f>((EW938*1.15))</f>
        <v>8.9930000000000003</v>
      </c>
      <c r="AI938">
        <f>((EX938*1.25))</f>
        <v>0</v>
      </c>
      <c r="AJ938">
        <f t="shared" si="613"/>
        <v>0</v>
      </c>
      <c r="AK938">
        <v>516.04</v>
      </c>
      <c r="AL938">
        <v>448.66</v>
      </c>
      <c r="AM938">
        <v>3.49</v>
      </c>
      <c r="AN938">
        <v>0</v>
      </c>
      <c r="AO938">
        <v>63.89</v>
      </c>
      <c r="AP938">
        <v>0</v>
      </c>
      <c r="AQ938">
        <v>7.82</v>
      </c>
      <c r="AR938">
        <v>0</v>
      </c>
      <c r="AS938">
        <v>0</v>
      </c>
      <c r="AT938">
        <v>90</v>
      </c>
      <c r="AU938">
        <v>43</v>
      </c>
      <c r="AV938">
        <v>1</v>
      </c>
      <c r="AW938">
        <v>1</v>
      </c>
      <c r="AZ938">
        <v>1</v>
      </c>
      <c r="BA938">
        <v>33.32</v>
      </c>
      <c r="BB938">
        <v>10.69</v>
      </c>
      <c r="BC938">
        <v>8.08</v>
      </c>
      <c r="BD938" t="s">
        <v>3</v>
      </c>
      <c r="BE938" t="s">
        <v>3</v>
      </c>
      <c r="BF938" t="s">
        <v>3</v>
      </c>
      <c r="BG938" t="s">
        <v>3</v>
      </c>
      <c r="BH938">
        <v>0</v>
      </c>
      <c r="BI938">
        <v>1</v>
      </c>
      <c r="BJ938" t="s">
        <v>183</v>
      </c>
      <c r="BM938">
        <v>10001</v>
      </c>
      <c r="BN938">
        <v>0</v>
      </c>
      <c r="BO938" t="s">
        <v>180</v>
      </c>
      <c r="BP938">
        <v>1</v>
      </c>
      <c r="BQ938">
        <v>2</v>
      </c>
      <c r="BR938">
        <v>0</v>
      </c>
      <c r="BS938">
        <v>33.32</v>
      </c>
      <c r="BT938">
        <v>1</v>
      </c>
      <c r="BU938">
        <v>1</v>
      </c>
      <c r="BV938">
        <v>1</v>
      </c>
      <c r="BW938">
        <v>1</v>
      </c>
      <c r="BX938">
        <v>1</v>
      </c>
      <c r="BY938" t="s">
        <v>3</v>
      </c>
      <c r="BZ938">
        <v>118</v>
      </c>
      <c r="CA938">
        <v>63</v>
      </c>
      <c r="CE938">
        <v>0</v>
      </c>
      <c r="CF938">
        <v>0</v>
      </c>
      <c r="CG938">
        <v>0</v>
      </c>
      <c r="CM938">
        <v>0</v>
      </c>
      <c r="CN938" t="s">
        <v>904</v>
      </c>
      <c r="CO938">
        <v>0</v>
      </c>
      <c r="CP938">
        <f t="shared" si="614"/>
        <v>305.99</v>
      </c>
      <c r="CQ938">
        <f t="shared" si="615"/>
        <v>3625.1728000000003</v>
      </c>
      <c r="CR938">
        <f t="shared" si="616"/>
        <v>46.608400000000003</v>
      </c>
      <c r="CS938">
        <f t="shared" si="617"/>
        <v>0</v>
      </c>
      <c r="CT938">
        <f t="shared" si="618"/>
        <v>2448.0203999999999</v>
      </c>
      <c r="CU938">
        <f t="shared" si="619"/>
        <v>0</v>
      </c>
      <c r="CV938">
        <f t="shared" si="620"/>
        <v>8.9930000000000003</v>
      </c>
      <c r="CW938">
        <f t="shared" si="621"/>
        <v>0</v>
      </c>
      <c r="CX938">
        <f t="shared" si="622"/>
        <v>0</v>
      </c>
      <c r="CY938">
        <f t="shared" si="623"/>
        <v>110.16</v>
      </c>
      <c r="CZ938">
        <f t="shared" si="624"/>
        <v>52.631999999999998</v>
      </c>
      <c r="DC938" t="s">
        <v>3</v>
      </c>
      <c r="DD938" t="s">
        <v>3</v>
      </c>
      <c r="DE938" t="s">
        <v>133</v>
      </c>
      <c r="DF938" t="s">
        <v>133</v>
      </c>
      <c r="DG938" t="s">
        <v>134</v>
      </c>
      <c r="DH938" t="s">
        <v>3</v>
      </c>
      <c r="DI938" t="s">
        <v>134</v>
      </c>
      <c r="DJ938" t="s">
        <v>133</v>
      </c>
      <c r="DK938" t="s">
        <v>3</v>
      </c>
      <c r="DL938" t="s">
        <v>3</v>
      </c>
      <c r="DM938" t="s">
        <v>3</v>
      </c>
      <c r="DN938">
        <v>0</v>
      </c>
      <c r="DO938">
        <v>0</v>
      </c>
      <c r="DP938">
        <v>1</v>
      </c>
      <c r="DQ938">
        <v>1</v>
      </c>
      <c r="DU938">
        <v>1013</v>
      </c>
      <c r="DV938" t="s">
        <v>182</v>
      </c>
      <c r="DW938" t="s">
        <v>182</v>
      </c>
      <c r="DX938">
        <v>1</v>
      </c>
      <c r="DZ938" t="s">
        <v>3</v>
      </c>
      <c r="EA938" t="s">
        <v>3</v>
      </c>
      <c r="EB938" t="s">
        <v>3</v>
      </c>
      <c r="EC938" t="s">
        <v>3</v>
      </c>
      <c r="EE938">
        <v>29085510</v>
      </c>
      <c r="EF938">
        <v>2</v>
      </c>
      <c r="EG938" t="s">
        <v>135</v>
      </c>
      <c r="EH938">
        <v>0</v>
      </c>
      <c r="EI938" t="s">
        <v>3</v>
      </c>
      <c r="EJ938">
        <v>1</v>
      </c>
      <c r="EK938">
        <v>10001</v>
      </c>
      <c r="EL938" t="s">
        <v>136</v>
      </c>
      <c r="EM938" t="s">
        <v>137</v>
      </c>
      <c r="EO938" t="s">
        <v>138</v>
      </c>
      <c r="EQ938">
        <v>0</v>
      </c>
      <c r="ER938">
        <v>516.04</v>
      </c>
      <c r="ES938">
        <v>448.66</v>
      </c>
      <c r="ET938">
        <v>3.49</v>
      </c>
      <c r="EU938">
        <v>0</v>
      </c>
      <c r="EV938">
        <v>63.89</v>
      </c>
      <c r="EW938">
        <v>7.82</v>
      </c>
      <c r="EX938">
        <v>0</v>
      </c>
      <c r="EY938">
        <v>0</v>
      </c>
      <c r="FQ938">
        <v>0</v>
      </c>
      <c r="FR938">
        <f t="shared" si="625"/>
        <v>0</v>
      </c>
      <c r="FS938">
        <v>0</v>
      </c>
      <c r="FT938" t="s">
        <v>139</v>
      </c>
      <c r="FU938" t="s">
        <v>25</v>
      </c>
      <c r="FV938" t="s">
        <v>25</v>
      </c>
      <c r="FW938" t="s">
        <v>26</v>
      </c>
      <c r="FX938">
        <v>106.2</v>
      </c>
      <c r="FY938">
        <v>53.55</v>
      </c>
      <c r="GA938" t="s">
        <v>3</v>
      </c>
      <c r="GD938">
        <v>1</v>
      </c>
      <c r="GF938">
        <v>-1011738298</v>
      </c>
      <c r="GG938">
        <v>2</v>
      </c>
      <c r="GH938">
        <v>1</v>
      </c>
      <c r="GI938">
        <v>2</v>
      </c>
      <c r="GJ938">
        <v>0</v>
      </c>
      <c r="GK938">
        <v>0</v>
      </c>
      <c r="GL938">
        <f t="shared" si="626"/>
        <v>0</v>
      </c>
      <c r="GM938">
        <f t="shared" si="627"/>
        <v>468.78</v>
      </c>
      <c r="GN938">
        <f t="shared" si="628"/>
        <v>468.78</v>
      </c>
      <c r="GO938">
        <f t="shared" si="629"/>
        <v>0</v>
      </c>
      <c r="GP938">
        <f t="shared" si="630"/>
        <v>0</v>
      </c>
      <c r="GR938">
        <v>0</v>
      </c>
      <c r="GS938">
        <v>3</v>
      </c>
      <c r="GT938">
        <v>0</v>
      </c>
      <c r="GU938" t="s">
        <v>3</v>
      </c>
      <c r="GV938">
        <f t="shared" si="631"/>
        <v>0</v>
      </c>
      <c r="GW938">
        <v>1</v>
      </c>
      <c r="GX938">
        <f t="shared" si="632"/>
        <v>0</v>
      </c>
      <c r="HA938">
        <v>0</v>
      </c>
      <c r="HB938">
        <v>0</v>
      </c>
      <c r="HC938">
        <f t="shared" si="633"/>
        <v>0</v>
      </c>
      <c r="HE938" t="s">
        <v>3</v>
      </c>
      <c r="HF938" t="s">
        <v>3</v>
      </c>
      <c r="IK938">
        <v>0</v>
      </c>
    </row>
    <row r="939" spans="1:245">
      <c r="A939">
        <v>17</v>
      </c>
      <c r="B939">
        <v>0</v>
      </c>
      <c r="C939">
        <f>ROW(SmtRes!A884)</f>
        <v>884</v>
      </c>
      <c r="D939">
        <f>ROW(EtalonRes!A857)</f>
        <v>857</v>
      </c>
      <c r="E939" t="s">
        <v>55</v>
      </c>
      <c r="F939" t="s">
        <v>287</v>
      </c>
      <c r="G939" t="s">
        <v>288</v>
      </c>
      <c r="H939" t="s">
        <v>186</v>
      </c>
      <c r="I939">
        <f>ROUND(27.8/100,9)</f>
        <v>0.27800000000000002</v>
      </c>
      <c r="J939">
        <v>0</v>
      </c>
      <c r="O939">
        <f t="shared" si="599"/>
        <v>8655.32</v>
      </c>
      <c r="P939">
        <f t="shared" si="600"/>
        <v>4392.96</v>
      </c>
      <c r="Q939">
        <f t="shared" si="601"/>
        <v>200.74</v>
      </c>
      <c r="R939">
        <f t="shared" si="602"/>
        <v>16.3</v>
      </c>
      <c r="S939">
        <f t="shared" si="603"/>
        <v>4061.62</v>
      </c>
      <c r="T939">
        <f t="shared" si="604"/>
        <v>0</v>
      </c>
      <c r="U939">
        <f t="shared" si="605"/>
        <v>14.290590000000002</v>
      </c>
      <c r="V939">
        <f t="shared" si="606"/>
        <v>4.8650000000000006E-2</v>
      </c>
      <c r="W939">
        <f t="shared" si="607"/>
        <v>0</v>
      </c>
      <c r="X939">
        <f t="shared" si="608"/>
        <v>3833.24</v>
      </c>
      <c r="Y939">
        <f t="shared" si="609"/>
        <v>2079.7399999999998</v>
      </c>
      <c r="AA939">
        <v>36401907</v>
      </c>
      <c r="AB939">
        <f t="shared" si="610"/>
        <v>4307.3500000000004</v>
      </c>
      <c r="AC939">
        <f t="shared" si="611"/>
        <v>3798.56</v>
      </c>
      <c r="AD939">
        <f>ROUND(((((ET939*1.25))-((EU939*1.25)))+AE939),2)</f>
        <v>70.31</v>
      </c>
      <c r="AE939">
        <f>ROUND(((EU939*1.25)),2)</f>
        <v>1.76</v>
      </c>
      <c r="AF939">
        <f>ROUND(((EV939*1.15)),2)</f>
        <v>438.48</v>
      </c>
      <c r="AG939">
        <f t="shared" si="612"/>
        <v>0</v>
      </c>
      <c r="AH939">
        <f>((EW939*1.15))</f>
        <v>51.405000000000001</v>
      </c>
      <c r="AI939">
        <f>((EX939*1.25))</f>
        <v>0.17500000000000002</v>
      </c>
      <c r="AJ939">
        <f t="shared" si="613"/>
        <v>0</v>
      </c>
      <c r="AK939">
        <v>4236.1000000000004</v>
      </c>
      <c r="AL939">
        <v>3798.56</v>
      </c>
      <c r="AM939">
        <v>56.25</v>
      </c>
      <c r="AN939">
        <v>1.41</v>
      </c>
      <c r="AO939">
        <v>381.29</v>
      </c>
      <c r="AP939">
        <v>0</v>
      </c>
      <c r="AQ939">
        <v>44.7</v>
      </c>
      <c r="AR939">
        <v>0.14000000000000001</v>
      </c>
      <c r="AS939">
        <v>0</v>
      </c>
      <c r="AT939">
        <v>94</v>
      </c>
      <c r="AU939">
        <v>51</v>
      </c>
      <c r="AV939">
        <v>1</v>
      </c>
      <c r="AW939">
        <v>1</v>
      </c>
      <c r="AZ939">
        <v>1</v>
      </c>
      <c r="BA939">
        <v>33.32</v>
      </c>
      <c r="BB939">
        <v>10.27</v>
      </c>
      <c r="BC939">
        <v>4.16</v>
      </c>
      <c r="BD939" t="s">
        <v>3</v>
      </c>
      <c r="BE939" t="s">
        <v>3</v>
      </c>
      <c r="BF939" t="s">
        <v>3</v>
      </c>
      <c r="BG939" t="s">
        <v>3</v>
      </c>
      <c r="BH939">
        <v>0</v>
      </c>
      <c r="BI939">
        <v>1</v>
      </c>
      <c r="BJ939" t="s">
        <v>289</v>
      </c>
      <c r="BM939">
        <v>11001</v>
      </c>
      <c r="BN939">
        <v>0</v>
      </c>
      <c r="BO939" t="s">
        <v>287</v>
      </c>
      <c r="BP939">
        <v>1</v>
      </c>
      <c r="BQ939">
        <v>2</v>
      </c>
      <c r="BR939">
        <v>0</v>
      </c>
      <c r="BS939">
        <v>33.32</v>
      </c>
      <c r="BT939">
        <v>1</v>
      </c>
      <c r="BU939">
        <v>1</v>
      </c>
      <c r="BV939">
        <v>1</v>
      </c>
      <c r="BW939">
        <v>1</v>
      </c>
      <c r="BX939">
        <v>1</v>
      </c>
      <c r="BY939" t="s">
        <v>3</v>
      </c>
      <c r="BZ939">
        <v>123</v>
      </c>
      <c r="CA939">
        <v>75</v>
      </c>
      <c r="CE939">
        <v>0</v>
      </c>
      <c r="CF939">
        <v>0</v>
      </c>
      <c r="CG939">
        <v>0</v>
      </c>
      <c r="CM939">
        <v>0</v>
      </c>
      <c r="CN939" t="s">
        <v>904</v>
      </c>
      <c r="CO939">
        <v>0</v>
      </c>
      <c r="CP939">
        <f t="shared" si="614"/>
        <v>8655.32</v>
      </c>
      <c r="CQ939">
        <f t="shared" si="615"/>
        <v>15802.009599999999</v>
      </c>
      <c r="CR939">
        <f t="shared" si="616"/>
        <v>722.08370000000002</v>
      </c>
      <c r="CS939">
        <f t="shared" si="617"/>
        <v>58.6432</v>
      </c>
      <c r="CT939">
        <f t="shared" si="618"/>
        <v>14610.153600000001</v>
      </c>
      <c r="CU939">
        <f t="shared" si="619"/>
        <v>0</v>
      </c>
      <c r="CV939">
        <f t="shared" si="620"/>
        <v>51.405000000000001</v>
      </c>
      <c r="CW939">
        <f t="shared" si="621"/>
        <v>0.17500000000000002</v>
      </c>
      <c r="CX939">
        <f t="shared" si="622"/>
        <v>0</v>
      </c>
      <c r="CY939">
        <f t="shared" si="623"/>
        <v>3833.2447999999999</v>
      </c>
      <c r="CZ939">
        <f t="shared" si="624"/>
        <v>2079.7392</v>
      </c>
      <c r="DC939" t="s">
        <v>3</v>
      </c>
      <c r="DD939" t="s">
        <v>3</v>
      </c>
      <c r="DE939" t="s">
        <v>133</v>
      </c>
      <c r="DF939" t="s">
        <v>133</v>
      </c>
      <c r="DG939" t="s">
        <v>134</v>
      </c>
      <c r="DH939" t="s">
        <v>3</v>
      </c>
      <c r="DI939" t="s">
        <v>134</v>
      </c>
      <c r="DJ939" t="s">
        <v>133</v>
      </c>
      <c r="DK939" t="s">
        <v>3</v>
      </c>
      <c r="DL939" t="s">
        <v>3</v>
      </c>
      <c r="DM939" t="s">
        <v>3</v>
      </c>
      <c r="DN939">
        <v>0</v>
      </c>
      <c r="DO939">
        <v>0</v>
      </c>
      <c r="DP939">
        <v>1</v>
      </c>
      <c r="DQ939">
        <v>1</v>
      </c>
      <c r="DU939">
        <v>1013</v>
      </c>
      <c r="DV939" t="s">
        <v>186</v>
      </c>
      <c r="DW939" t="s">
        <v>186</v>
      </c>
      <c r="DX939">
        <v>1</v>
      </c>
      <c r="DZ939" t="s">
        <v>3</v>
      </c>
      <c r="EA939" t="s">
        <v>3</v>
      </c>
      <c r="EB939" t="s">
        <v>3</v>
      </c>
      <c r="EC939" t="s">
        <v>3</v>
      </c>
      <c r="EE939">
        <v>29085511</v>
      </c>
      <c r="EF939">
        <v>2</v>
      </c>
      <c r="EG939" t="s">
        <v>135</v>
      </c>
      <c r="EH939">
        <v>0</v>
      </c>
      <c r="EI939" t="s">
        <v>3</v>
      </c>
      <c r="EJ939">
        <v>1</v>
      </c>
      <c r="EK939">
        <v>11001</v>
      </c>
      <c r="EL939" t="s">
        <v>23</v>
      </c>
      <c r="EM939" t="s">
        <v>188</v>
      </c>
      <c r="EO939" t="s">
        <v>138</v>
      </c>
      <c r="EQ939">
        <v>0</v>
      </c>
      <c r="ER939">
        <v>4236.1000000000004</v>
      </c>
      <c r="ES939">
        <v>3798.56</v>
      </c>
      <c r="ET939">
        <v>56.25</v>
      </c>
      <c r="EU939">
        <v>1.41</v>
      </c>
      <c r="EV939">
        <v>381.29</v>
      </c>
      <c r="EW939">
        <v>44.7</v>
      </c>
      <c r="EX939">
        <v>0.14000000000000001</v>
      </c>
      <c r="EY939">
        <v>0</v>
      </c>
      <c r="FQ939">
        <v>0</v>
      </c>
      <c r="FR939">
        <f t="shared" si="625"/>
        <v>0</v>
      </c>
      <c r="FS939">
        <v>0</v>
      </c>
      <c r="FT939" t="s">
        <v>139</v>
      </c>
      <c r="FU939" t="s">
        <v>25</v>
      </c>
      <c r="FV939" t="s">
        <v>25</v>
      </c>
      <c r="FW939" t="s">
        <v>26</v>
      </c>
      <c r="FX939">
        <v>110.7</v>
      </c>
      <c r="FY939">
        <v>63.75</v>
      </c>
      <c r="GA939" t="s">
        <v>3</v>
      </c>
      <c r="GD939">
        <v>1</v>
      </c>
      <c r="GF939">
        <v>-169318418</v>
      </c>
      <c r="GG939">
        <v>2</v>
      </c>
      <c r="GH939">
        <v>1</v>
      </c>
      <c r="GI939">
        <v>2</v>
      </c>
      <c r="GJ939">
        <v>0</v>
      </c>
      <c r="GK939">
        <v>0</v>
      </c>
      <c r="GL939">
        <f t="shared" si="626"/>
        <v>0</v>
      </c>
      <c r="GM939">
        <f t="shared" si="627"/>
        <v>14568.3</v>
      </c>
      <c r="GN939">
        <f t="shared" si="628"/>
        <v>14568.3</v>
      </c>
      <c r="GO939">
        <f t="shared" si="629"/>
        <v>0</v>
      </c>
      <c r="GP939">
        <f t="shared" si="630"/>
        <v>0</v>
      </c>
      <c r="GR939">
        <v>0</v>
      </c>
      <c r="GS939">
        <v>3</v>
      </c>
      <c r="GT939">
        <v>0</v>
      </c>
      <c r="GU939" t="s">
        <v>3</v>
      </c>
      <c r="GV939">
        <f t="shared" si="631"/>
        <v>0</v>
      </c>
      <c r="GW939">
        <v>1</v>
      </c>
      <c r="GX939">
        <f t="shared" si="632"/>
        <v>0</v>
      </c>
      <c r="HA939">
        <v>0</v>
      </c>
      <c r="HB939">
        <v>0</v>
      </c>
      <c r="HC939">
        <f t="shared" si="633"/>
        <v>0</v>
      </c>
      <c r="HE939" t="s">
        <v>3</v>
      </c>
      <c r="HF939" t="s">
        <v>3</v>
      </c>
      <c r="IK939">
        <v>0</v>
      </c>
    </row>
    <row r="940" spans="1:245">
      <c r="A940">
        <v>17</v>
      </c>
      <c r="B940">
        <v>0</v>
      </c>
      <c r="C940">
        <f>ROW(SmtRes!A892)</f>
        <v>892</v>
      </c>
      <c r="D940">
        <f>ROW(EtalonRes!A865)</f>
        <v>865</v>
      </c>
      <c r="E940" t="s">
        <v>62</v>
      </c>
      <c r="F940" t="s">
        <v>189</v>
      </c>
      <c r="G940" t="s">
        <v>190</v>
      </c>
      <c r="H940" t="s">
        <v>38</v>
      </c>
      <c r="I940">
        <f>ROUND(27.8/100,9)</f>
        <v>0.27800000000000002</v>
      </c>
      <c r="J940">
        <v>0</v>
      </c>
      <c r="O940">
        <f t="shared" si="599"/>
        <v>17467.240000000002</v>
      </c>
      <c r="P940">
        <f t="shared" si="600"/>
        <v>11557.13</v>
      </c>
      <c r="Q940">
        <f t="shared" si="601"/>
        <v>392.81</v>
      </c>
      <c r="R940">
        <f t="shared" si="602"/>
        <v>90.68</v>
      </c>
      <c r="S940">
        <f t="shared" si="603"/>
        <v>5517.3</v>
      </c>
      <c r="T940">
        <f t="shared" si="604"/>
        <v>0</v>
      </c>
      <c r="U940">
        <f t="shared" si="605"/>
        <v>19.412184</v>
      </c>
      <c r="V940">
        <f t="shared" si="606"/>
        <v>0.20155000000000001</v>
      </c>
      <c r="W940">
        <f t="shared" si="607"/>
        <v>0</v>
      </c>
      <c r="X940">
        <f t="shared" si="608"/>
        <v>5271.5</v>
      </c>
      <c r="Y940">
        <f t="shared" si="609"/>
        <v>2860.07</v>
      </c>
      <c r="AA940">
        <v>36401907</v>
      </c>
      <c r="AB940">
        <f t="shared" si="610"/>
        <v>7074.5</v>
      </c>
      <c r="AC940">
        <f t="shared" si="611"/>
        <v>6356.64</v>
      </c>
      <c r="AD940">
        <f>ROUND(((((ET940*1.25))-((EU940*1.25)))+AE940),2)</f>
        <v>122.23</v>
      </c>
      <c r="AE940">
        <f>ROUND(((EU940*1.25)),2)</f>
        <v>9.7899999999999991</v>
      </c>
      <c r="AF940">
        <f>ROUND(((EV940*1.15)),2)</f>
        <v>595.63</v>
      </c>
      <c r="AG940">
        <f t="shared" si="612"/>
        <v>0</v>
      </c>
      <c r="AH940">
        <f>((EW940*1.15))</f>
        <v>69.827999999999989</v>
      </c>
      <c r="AI940">
        <f>((EX940*1.25))</f>
        <v>0.72499999999999998</v>
      </c>
      <c r="AJ940">
        <f t="shared" si="613"/>
        <v>0</v>
      </c>
      <c r="AK940">
        <v>6972.36</v>
      </c>
      <c r="AL940">
        <v>6356.64</v>
      </c>
      <c r="AM940">
        <v>97.78</v>
      </c>
      <c r="AN940">
        <v>7.83</v>
      </c>
      <c r="AO940">
        <v>517.94000000000005</v>
      </c>
      <c r="AP940">
        <v>0</v>
      </c>
      <c r="AQ940">
        <v>60.72</v>
      </c>
      <c r="AR940">
        <v>0.57999999999999996</v>
      </c>
      <c r="AS940">
        <v>0</v>
      </c>
      <c r="AT940">
        <v>94</v>
      </c>
      <c r="AU940">
        <v>51</v>
      </c>
      <c r="AV940">
        <v>1</v>
      </c>
      <c r="AW940">
        <v>1</v>
      </c>
      <c r="AZ940">
        <v>1</v>
      </c>
      <c r="BA940">
        <v>33.32</v>
      </c>
      <c r="BB940">
        <v>11.56</v>
      </c>
      <c r="BC940">
        <v>6.54</v>
      </c>
      <c r="BD940" t="s">
        <v>3</v>
      </c>
      <c r="BE940" t="s">
        <v>3</v>
      </c>
      <c r="BF940" t="s">
        <v>3</v>
      </c>
      <c r="BG940" t="s">
        <v>3</v>
      </c>
      <c r="BH940">
        <v>0</v>
      </c>
      <c r="BI940">
        <v>1</v>
      </c>
      <c r="BJ940" t="s">
        <v>191</v>
      </c>
      <c r="BM940">
        <v>11001</v>
      </c>
      <c r="BN940">
        <v>0</v>
      </c>
      <c r="BO940" t="s">
        <v>189</v>
      </c>
      <c r="BP940">
        <v>1</v>
      </c>
      <c r="BQ940">
        <v>2</v>
      </c>
      <c r="BR940">
        <v>0</v>
      </c>
      <c r="BS940">
        <v>33.32</v>
      </c>
      <c r="BT940">
        <v>1</v>
      </c>
      <c r="BU940">
        <v>1</v>
      </c>
      <c r="BV940">
        <v>1</v>
      </c>
      <c r="BW940">
        <v>1</v>
      </c>
      <c r="BX940">
        <v>1</v>
      </c>
      <c r="BY940" t="s">
        <v>3</v>
      </c>
      <c r="BZ940">
        <v>123</v>
      </c>
      <c r="CA940">
        <v>75</v>
      </c>
      <c r="CE940">
        <v>0</v>
      </c>
      <c r="CF940">
        <v>0</v>
      </c>
      <c r="CG940">
        <v>0</v>
      </c>
      <c r="CM940">
        <v>0</v>
      </c>
      <c r="CN940" t="s">
        <v>904</v>
      </c>
      <c r="CO940">
        <v>0</v>
      </c>
      <c r="CP940">
        <f t="shared" si="614"/>
        <v>17467.239999999998</v>
      </c>
      <c r="CQ940">
        <f t="shared" si="615"/>
        <v>41572.425600000002</v>
      </c>
      <c r="CR940">
        <f t="shared" si="616"/>
        <v>1412.9788000000001</v>
      </c>
      <c r="CS940">
        <f t="shared" si="617"/>
        <v>326.20279999999997</v>
      </c>
      <c r="CT940">
        <f t="shared" si="618"/>
        <v>19846.391599999999</v>
      </c>
      <c r="CU940">
        <f t="shared" si="619"/>
        <v>0</v>
      </c>
      <c r="CV940">
        <f t="shared" si="620"/>
        <v>69.827999999999989</v>
      </c>
      <c r="CW940">
        <f t="shared" si="621"/>
        <v>0.72499999999999998</v>
      </c>
      <c r="CX940">
        <f t="shared" si="622"/>
        <v>0</v>
      </c>
      <c r="CY940">
        <f t="shared" si="623"/>
        <v>5271.5011999999997</v>
      </c>
      <c r="CZ940">
        <f t="shared" si="624"/>
        <v>2860.0698000000002</v>
      </c>
      <c r="DC940" t="s">
        <v>3</v>
      </c>
      <c r="DD940" t="s">
        <v>3</v>
      </c>
      <c r="DE940" t="s">
        <v>133</v>
      </c>
      <c r="DF940" t="s">
        <v>133</v>
      </c>
      <c r="DG940" t="s">
        <v>134</v>
      </c>
      <c r="DH940" t="s">
        <v>3</v>
      </c>
      <c r="DI940" t="s">
        <v>134</v>
      </c>
      <c r="DJ940" t="s">
        <v>133</v>
      </c>
      <c r="DK940" t="s">
        <v>3</v>
      </c>
      <c r="DL940" t="s">
        <v>3</v>
      </c>
      <c r="DM940" t="s">
        <v>3</v>
      </c>
      <c r="DN940">
        <v>0</v>
      </c>
      <c r="DO940">
        <v>0</v>
      </c>
      <c r="DP940">
        <v>1</v>
      </c>
      <c r="DQ940">
        <v>1</v>
      </c>
      <c r="DU940">
        <v>1013</v>
      </c>
      <c r="DV940" t="s">
        <v>38</v>
      </c>
      <c r="DW940" t="s">
        <v>38</v>
      </c>
      <c r="DX940">
        <v>1</v>
      </c>
      <c r="DZ940" t="s">
        <v>3</v>
      </c>
      <c r="EA940" t="s">
        <v>3</v>
      </c>
      <c r="EB940" t="s">
        <v>3</v>
      </c>
      <c r="EC940" t="s">
        <v>3</v>
      </c>
      <c r="EE940">
        <v>29085511</v>
      </c>
      <c r="EF940">
        <v>2</v>
      </c>
      <c r="EG940" t="s">
        <v>135</v>
      </c>
      <c r="EH940">
        <v>0</v>
      </c>
      <c r="EI940" t="s">
        <v>3</v>
      </c>
      <c r="EJ940">
        <v>1</v>
      </c>
      <c r="EK940">
        <v>11001</v>
      </c>
      <c r="EL940" t="s">
        <v>23</v>
      </c>
      <c r="EM940" t="s">
        <v>188</v>
      </c>
      <c r="EO940" t="s">
        <v>138</v>
      </c>
      <c r="EQ940">
        <v>0</v>
      </c>
      <c r="ER940">
        <v>6972.36</v>
      </c>
      <c r="ES940">
        <v>6356.64</v>
      </c>
      <c r="ET940">
        <v>97.78</v>
      </c>
      <c r="EU940">
        <v>7.83</v>
      </c>
      <c r="EV940">
        <v>517.94000000000005</v>
      </c>
      <c r="EW940">
        <v>60.72</v>
      </c>
      <c r="EX940">
        <v>0.57999999999999996</v>
      </c>
      <c r="EY940">
        <v>0</v>
      </c>
      <c r="FQ940">
        <v>0</v>
      </c>
      <c r="FR940">
        <f t="shared" si="625"/>
        <v>0</v>
      </c>
      <c r="FS940">
        <v>0</v>
      </c>
      <c r="FT940" t="s">
        <v>139</v>
      </c>
      <c r="FU940" t="s">
        <v>25</v>
      </c>
      <c r="FV940" t="s">
        <v>25</v>
      </c>
      <c r="FW940" t="s">
        <v>26</v>
      </c>
      <c r="FX940">
        <v>110.7</v>
      </c>
      <c r="FY940">
        <v>63.75</v>
      </c>
      <c r="GA940" t="s">
        <v>3</v>
      </c>
      <c r="GD940">
        <v>1</v>
      </c>
      <c r="GF940">
        <v>1837524583</v>
      </c>
      <c r="GG940">
        <v>2</v>
      </c>
      <c r="GH940">
        <v>1</v>
      </c>
      <c r="GI940">
        <v>2</v>
      </c>
      <c r="GJ940">
        <v>0</v>
      </c>
      <c r="GK940">
        <v>0</v>
      </c>
      <c r="GL940">
        <f t="shared" si="626"/>
        <v>0</v>
      </c>
      <c r="GM940">
        <f t="shared" si="627"/>
        <v>25598.81</v>
      </c>
      <c r="GN940">
        <f t="shared" si="628"/>
        <v>25598.81</v>
      </c>
      <c r="GO940">
        <f t="shared" si="629"/>
        <v>0</v>
      </c>
      <c r="GP940">
        <f t="shared" si="630"/>
        <v>0</v>
      </c>
      <c r="GR940">
        <v>0</v>
      </c>
      <c r="GS940">
        <v>3</v>
      </c>
      <c r="GT940">
        <v>0</v>
      </c>
      <c r="GU940" t="s">
        <v>3</v>
      </c>
      <c r="GV940">
        <f t="shared" si="631"/>
        <v>0</v>
      </c>
      <c r="GW940">
        <v>1</v>
      </c>
      <c r="GX940">
        <f t="shared" si="632"/>
        <v>0</v>
      </c>
      <c r="HA940">
        <v>0</v>
      </c>
      <c r="HB940">
        <v>0</v>
      </c>
      <c r="HC940">
        <f t="shared" si="633"/>
        <v>0</v>
      </c>
      <c r="HE940" t="s">
        <v>3</v>
      </c>
      <c r="HF940" t="s">
        <v>3</v>
      </c>
      <c r="IK940">
        <v>0</v>
      </c>
    </row>
    <row r="941" spans="1:245">
      <c r="A941">
        <v>17</v>
      </c>
      <c r="B941">
        <v>0</v>
      </c>
      <c r="C941">
        <f>ROW(SmtRes!A899)</f>
        <v>899</v>
      </c>
      <c r="D941">
        <f>ROW(EtalonRes!A872)</f>
        <v>872</v>
      </c>
      <c r="E941" t="s">
        <v>67</v>
      </c>
      <c r="F941" t="s">
        <v>192</v>
      </c>
      <c r="G941" t="s">
        <v>193</v>
      </c>
      <c r="H941" t="s">
        <v>186</v>
      </c>
      <c r="I941">
        <f>ROUND(27.8/100,9)</f>
        <v>0.27800000000000002</v>
      </c>
      <c r="J941">
        <v>0</v>
      </c>
      <c r="O941">
        <f t="shared" si="599"/>
        <v>14413.45</v>
      </c>
      <c r="P941">
        <f t="shared" si="600"/>
        <v>10275.98</v>
      </c>
      <c r="Q941">
        <f t="shared" si="601"/>
        <v>1416.94</v>
      </c>
      <c r="R941">
        <f t="shared" si="602"/>
        <v>780.4</v>
      </c>
      <c r="S941">
        <f t="shared" si="603"/>
        <v>2720.53</v>
      </c>
      <c r="T941">
        <f t="shared" si="604"/>
        <v>0</v>
      </c>
      <c r="U941">
        <f t="shared" si="605"/>
        <v>9.9938219999999998</v>
      </c>
      <c r="V941">
        <f t="shared" si="606"/>
        <v>2.3282500000000002</v>
      </c>
      <c r="W941">
        <f t="shared" si="607"/>
        <v>0</v>
      </c>
      <c r="X941">
        <f t="shared" si="608"/>
        <v>3290.87</v>
      </c>
      <c r="Y941">
        <f t="shared" si="609"/>
        <v>1785.47</v>
      </c>
      <c r="AA941">
        <v>36401907</v>
      </c>
      <c r="AB941">
        <f t="shared" si="610"/>
        <v>6346.71</v>
      </c>
      <c r="AC941">
        <f t="shared" si="611"/>
        <v>5583.68</v>
      </c>
      <c r="AD941">
        <f>ROUND(((((ET941*1.25))-((EU941*1.25)))+AE941),2)</f>
        <v>469.33</v>
      </c>
      <c r="AE941">
        <f>ROUND(((EU941*1.25)),2)</f>
        <v>84.25</v>
      </c>
      <c r="AF941">
        <f>ROUND(((EV941*1.15)),2)</f>
        <v>293.7</v>
      </c>
      <c r="AG941">
        <f t="shared" si="612"/>
        <v>0</v>
      </c>
      <c r="AH941">
        <f>((EW941*1.15))</f>
        <v>35.948999999999998</v>
      </c>
      <c r="AI941">
        <f>((EX941*1.25))</f>
        <v>8.375</v>
      </c>
      <c r="AJ941">
        <f t="shared" si="613"/>
        <v>0</v>
      </c>
      <c r="AK941">
        <v>6214.53</v>
      </c>
      <c r="AL941">
        <v>5583.68</v>
      </c>
      <c r="AM941">
        <v>375.46</v>
      </c>
      <c r="AN941">
        <v>67.400000000000006</v>
      </c>
      <c r="AO941">
        <v>255.39</v>
      </c>
      <c r="AP941">
        <v>0</v>
      </c>
      <c r="AQ941">
        <v>31.26</v>
      </c>
      <c r="AR941">
        <v>6.7</v>
      </c>
      <c r="AS941">
        <v>0</v>
      </c>
      <c r="AT941">
        <v>94</v>
      </c>
      <c r="AU941">
        <v>51</v>
      </c>
      <c r="AV941">
        <v>1</v>
      </c>
      <c r="AW941">
        <v>1</v>
      </c>
      <c r="AZ941">
        <v>1</v>
      </c>
      <c r="BA941">
        <v>33.32</v>
      </c>
      <c r="BB941">
        <v>10.86</v>
      </c>
      <c r="BC941">
        <v>6.62</v>
      </c>
      <c r="BD941" t="s">
        <v>3</v>
      </c>
      <c r="BE941" t="s">
        <v>3</v>
      </c>
      <c r="BF941" t="s">
        <v>3</v>
      </c>
      <c r="BG941" t="s">
        <v>3</v>
      </c>
      <c r="BH941">
        <v>0</v>
      </c>
      <c r="BI941">
        <v>1</v>
      </c>
      <c r="BJ941" t="s">
        <v>194</v>
      </c>
      <c r="BM941">
        <v>11001</v>
      </c>
      <c r="BN941">
        <v>0</v>
      </c>
      <c r="BO941" t="s">
        <v>192</v>
      </c>
      <c r="BP941">
        <v>1</v>
      </c>
      <c r="BQ941">
        <v>2</v>
      </c>
      <c r="BR941">
        <v>0</v>
      </c>
      <c r="BS941">
        <v>33.32</v>
      </c>
      <c r="BT941">
        <v>1</v>
      </c>
      <c r="BU941">
        <v>1</v>
      </c>
      <c r="BV941">
        <v>1</v>
      </c>
      <c r="BW941">
        <v>1</v>
      </c>
      <c r="BX941">
        <v>1</v>
      </c>
      <c r="BY941" t="s">
        <v>3</v>
      </c>
      <c r="BZ941">
        <v>123</v>
      </c>
      <c r="CA941">
        <v>75</v>
      </c>
      <c r="CE941">
        <v>0</v>
      </c>
      <c r="CF941">
        <v>0</v>
      </c>
      <c r="CG941">
        <v>0</v>
      </c>
      <c r="CM941">
        <v>0</v>
      </c>
      <c r="CN941" t="s">
        <v>3</v>
      </c>
      <c r="CO941">
        <v>0</v>
      </c>
      <c r="CP941">
        <f t="shared" si="614"/>
        <v>14413.45</v>
      </c>
      <c r="CQ941">
        <f t="shared" si="615"/>
        <v>36963.961600000002</v>
      </c>
      <c r="CR941">
        <f t="shared" si="616"/>
        <v>5096.9237999999996</v>
      </c>
      <c r="CS941">
        <f t="shared" si="617"/>
        <v>2807.21</v>
      </c>
      <c r="CT941">
        <f t="shared" si="618"/>
        <v>9786.0839999999989</v>
      </c>
      <c r="CU941">
        <f t="shared" si="619"/>
        <v>0</v>
      </c>
      <c r="CV941">
        <f t="shared" si="620"/>
        <v>35.948999999999998</v>
      </c>
      <c r="CW941">
        <f t="shared" si="621"/>
        <v>8.375</v>
      </c>
      <c r="CX941">
        <f t="shared" si="622"/>
        <v>0</v>
      </c>
      <c r="CY941">
        <f t="shared" si="623"/>
        <v>3290.8742000000002</v>
      </c>
      <c r="CZ941">
        <f t="shared" si="624"/>
        <v>1785.4743000000003</v>
      </c>
      <c r="DC941" t="s">
        <v>3</v>
      </c>
      <c r="DD941" t="s">
        <v>3</v>
      </c>
      <c r="DE941" t="s">
        <v>133</v>
      </c>
      <c r="DF941" t="s">
        <v>133</v>
      </c>
      <c r="DG941" t="s">
        <v>134</v>
      </c>
      <c r="DH941" t="s">
        <v>3</v>
      </c>
      <c r="DI941" t="s">
        <v>134</v>
      </c>
      <c r="DJ941" t="s">
        <v>133</v>
      </c>
      <c r="DK941" t="s">
        <v>3</v>
      </c>
      <c r="DL941" t="s">
        <v>3</v>
      </c>
      <c r="DM941" t="s">
        <v>3</v>
      </c>
      <c r="DN941">
        <v>0</v>
      </c>
      <c r="DO941">
        <v>0</v>
      </c>
      <c r="DP941">
        <v>1</v>
      </c>
      <c r="DQ941">
        <v>1</v>
      </c>
      <c r="DU941">
        <v>1013</v>
      </c>
      <c r="DV941" t="s">
        <v>186</v>
      </c>
      <c r="DW941" t="s">
        <v>186</v>
      </c>
      <c r="DX941">
        <v>1</v>
      </c>
      <c r="DZ941" t="s">
        <v>3</v>
      </c>
      <c r="EA941" t="s">
        <v>3</v>
      </c>
      <c r="EB941" t="s">
        <v>3</v>
      </c>
      <c r="EC941" t="s">
        <v>3</v>
      </c>
      <c r="EE941">
        <v>29085511</v>
      </c>
      <c r="EF941">
        <v>2</v>
      </c>
      <c r="EG941" t="s">
        <v>135</v>
      </c>
      <c r="EH941">
        <v>0</v>
      </c>
      <c r="EI941" t="s">
        <v>3</v>
      </c>
      <c r="EJ941">
        <v>1</v>
      </c>
      <c r="EK941">
        <v>11001</v>
      </c>
      <c r="EL941" t="s">
        <v>23</v>
      </c>
      <c r="EM941" t="s">
        <v>188</v>
      </c>
      <c r="EO941" t="s">
        <v>3</v>
      </c>
      <c r="EQ941">
        <v>0</v>
      </c>
      <c r="ER941">
        <v>6214.53</v>
      </c>
      <c r="ES941">
        <v>5583.68</v>
      </c>
      <c r="ET941">
        <v>375.46</v>
      </c>
      <c r="EU941">
        <v>67.400000000000006</v>
      </c>
      <c r="EV941">
        <v>255.39</v>
      </c>
      <c r="EW941">
        <v>31.26</v>
      </c>
      <c r="EX941">
        <v>6.7</v>
      </c>
      <c r="EY941">
        <v>0</v>
      </c>
      <c r="FQ941">
        <v>0</v>
      </c>
      <c r="FR941">
        <f t="shared" si="625"/>
        <v>0</v>
      </c>
      <c r="FS941">
        <v>0</v>
      </c>
      <c r="FT941" t="s">
        <v>139</v>
      </c>
      <c r="FU941" t="s">
        <v>25</v>
      </c>
      <c r="FV941" t="s">
        <v>25</v>
      </c>
      <c r="FW941" t="s">
        <v>26</v>
      </c>
      <c r="FX941">
        <v>110.7</v>
      </c>
      <c r="FY941">
        <v>63.75</v>
      </c>
      <c r="GA941" t="s">
        <v>3</v>
      </c>
      <c r="GD941">
        <v>1</v>
      </c>
      <c r="GF941">
        <v>1220877284</v>
      </c>
      <c r="GG941">
        <v>2</v>
      </c>
      <c r="GH941">
        <v>1</v>
      </c>
      <c r="GI941">
        <v>2</v>
      </c>
      <c r="GJ941">
        <v>0</v>
      </c>
      <c r="GK941">
        <v>0</v>
      </c>
      <c r="GL941">
        <f t="shared" si="626"/>
        <v>0</v>
      </c>
      <c r="GM941">
        <f t="shared" si="627"/>
        <v>19489.79</v>
      </c>
      <c r="GN941">
        <f t="shared" si="628"/>
        <v>19489.79</v>
      </c>
      <c r="GO941">
        <f t="shared" si="629"/>
        <v>0</v>
      </c>
      <c r="GP941">
        <f t="shared" si="630"/>
        <v>0</v>
      </c>
      <c r="GR941">
        <v>0</v>
      </c>
      <c r="GS941">
        <v>3</v>
      </c>
      <c r="GT941">
        <v>0</v>
      </c>
      <c r="GU941" t="s">
        <v>3</v>
      </c>
      <c r="GV941">
        <f t="shared" si="631"/>
        <v>0</v>
      </c>
      <c r="GW941">
        <v>1</v>
      </c>
      <c r="GX941">
        <f t="shared" si="632"/>
        <v>0</v>
      </c>
      <c r="HA941">
        <v>0</v>
      </c>
      <c r="HB941">
        <v>0</v>
      </c>
      <c r="HC941">
        <f t="shared" si="633"/>
        <v>0</v>
      </c>
      <c r="HE941" t="s">
        <v>3</v>
      </c>
      <c r="HF941" t="s">
        <v>3</v>
      </c>
      <c r="IK941">
        <v>0</v>
      </c>
    </row>
    <row r="942" spans="1:245">
      <c r="A942">
        <v>17</v>
      </c>
      <c r="B942">
        <v>0</v>
      </c>
      <c r="C942">
        <f>ROW(SmtRes!A907)</f>
        <v>907</v>
      </c>
      <c r="D942">
        <f>ROW(EtalonRes!A879)</f>
        <v>879</v>
      </c>
      <c r="E942" t="s">
        <v>195</v>
      </c>
      <c r="F942" t="s">
        <v>290</v>
      </c>
      <c r="G942" t="s">
        <v>291</v>
      </c>
      <c r="H942" t="s">
        <v>38</v>
      </c>
      <c r="I942">
        <f>ROUND(27.8/100,9)</f>
        <v>0.27800000000000002</v>
      </c>
      <c r="J942">
        <v>0</v>
      </c>
      <c r="O942">
        <f t="shared" si="599"/>
        <v>8361.39</v>
      </c>
      <c r="P942">
        <f t="shared" si="600"/>
        <v>5338.65</v>
      </c>
      <c r="Q942">
        <f t="shared" si="601"/>
        <v>242.28</v>
      </c>
      <c r="R942">
        <f t="shared" si="602"/>
        <v>53.17</v>
      </c>
      <c r="S942">
        <f t="shared" si="603"/>
        <v>2780.46</v>
      </c>
      <c r="T942">
        <f t="shared" si="604"/>
        <v>0</v>
      </c>
      <c r="U942">
        <f t="shared" si="605"/>
        <v>10.041777</v>
      </c>
      <c r="V942">
        <f t="shared" si="606"/>
        <v>0.11815000000000002</v>
      </c>
      <c r="W942">
        <f t="shared" si="607"/>
        <v>0</v>
      </c>
      <c r="X942">
        <f t="shared" si="608"/>
        <v>2663.61</v>
      </c>
      <c r="Y942">
        <f t="shared" si="609"/>
        <v>1445.15</v>
      </c>
      <c r="AA942">
        <v>36401907</v>
      </c>
      <c r="AB942">
        <f t="shared" si="610"/>
        <v>7371.48</v>
      </c>
      <c r="AC942">
        <f t="shared" si="611"/>
        <v>6983.19</v>
      </c>
      <c r="AD942">
        <f>ROUND(((((ET942*1.25))-((EU942*1.25)))+AE942),2)</f>
        <v>88.12</v>
      </c>
      <c r="AE942">
        <f>ROUND(((EU942*1.25)),2)</f>
        <v>5.74</v>
      </c>
      <c r="AF942">
        <f>ROUND(((EV942*1.15)),2)</f>
        <v>300.17</v>
      </c>
      <c r="AG942">
        <f t="shared" si="612"/>
        <v>0</v>
      </c>
      <c r="AH942">
        <f>((EW942*1.15))</f>
        <v>36.121499999999997</v>
      </c>
      <c r="AI942">
        <f>((EX942*1.25))</f>
        <v>0.42500000000000004</v>
      </c>
      <c r="AJ942">
        <f t="shared" si="613"/>
        <v>0</v>
      </c>
      <c r="AK942">
        <v>7314.7</v>
      </c>
      <c r="AL942">
        <v>6983.19</v>
      </c>
      <c r="AM942">
        <v>70.489999999999995</v>
      </c>
      <c r="AN942">
        <v>4.59</v>
      </c>
      <c r="AO942">
        <v>261.02</v>
      </c>
      <c r="AP942">
        <v>0</v>
      </c>
      <c r="AQ942">
        <v>31.41</v>
      </c>
      <c r="AR942">
        <v>0.34</v>
      </c>
      <c r="AS942">
        <v>0</v>
      </c>
      <c r="AT942">
        <v>94</v>
      </c>
      <c r="AU942">
        <v>51</v>
      </c>
      <c r="AV942">
        <v>1</v>
      </c>
      <c r="AW942">
        <v>1</v>
      </c>
      <c r="AZ942">
        <v>1</v>
      </c>
      <c r="BA942">
        <v>33.32</v>
      </c>
      <c r="BB942">
        <v>9.89</v>
      </c>
      <c r="BC942">
        <v>2.75</v>
      </c>
      <c r="BD942" t="s">
        <v>3</v>
      </c>
      <c r="BE942" t="s">
        <v>3</v>
      </c>
      <c r="BF942" t="s">
        <v>3</v>
      </c>
      <c r="BG942" t="s">
        <v>3</v>
      </c>
      <c r="BH942">
        <v>0</v>
      </c>
      <c r="BI942">
        <v>1</v>
      </c>
      <c r="BJ942" t="s">
        <v>292</v>
      </c>
      <c r="BM942">
        <v>11001</v>
      </c>
      <c r="BN942">
        <v>0</v>
      </c>
      <c r="BO942" t="s">
        <v>290</v>
      </c>
      <c r="BP942">
        <v>1</v>
      </c>
      <c r="BQ942">
        <v>2</v>
      </c>
      <c r="BR942">
        <v>0</v>
      </c>
      <c r="BS942">
        <v>33.32</v>
      </c>
      <c r="BT942">
        <v>1</v>
      </c>
      <c r="BU942">
        <v>1</v>
      </c>
      <c r="BV942">
        <v>1</v>
      </c>
      <c r="BW942">
        <v>1</v>
      </c>
      <c r="BX942">
        <v>1</v>
      </c>
      <c r="BY942" t="s">
        <v>3</v>
      </c>
      <c r="BZ942">
        <v>123</v>
      </c>
      <c r="CA942">
        <v>75</v>
      </c>
      <c r="CE942">
        <v>0</v>
      </c>
      <c r="CF942">
        <v>0</v>
      </c>
      <c r="CG942">
        <v>0</v>
      </c>
      <c r="CM942">
        <v>0</v>
      </c>
      <c r="CN942" t="s">
        <v>3</v>
      </c>
      <c r="CO942">
        <v>0</v>
      </c>
      <c r="CP942">
        <f t="shared" si="614"/>
        <v>8361.39</v>
      </c>
      <c r="CQ942">
        <f t="shared" si="615"/>
        <v>19203.772499999999</v>
      </c>
      <c r="CR942">
        <f t="shared" si="616"/>
        <v>871.50680000000011</v>
      </c>
      <c r="CS942">
        <f t="shared" si="617"/>
        <v>191.2568</v>
      </c>
      <c r="CT942">
        <f t="shared" si="618"/>
        <v>10001.664400000001</v>
      </c>
      <c r="CU942">
        <f t="shared" si="619"/>
        <v>0</v>
      </c>
      <c r="CV942">
        <f t="shared" si="620"/>
        <v>36.121499999999997</v>
      </c>
      <c r="CW942">
        <f t="shared" si="621"/>
        <v>0.42500000000000004</v>
      </c>
      <c r="CX942">
        <f t="shared" si="622"/>
        <v>0</v>
      </c>
      <c r="CY942">
        <f t="shared" si="623"/>
        <v>2663.6122000000005</v>
      </c>
      <c r="CZ942">
        <f t="shared" si="624"/>
        <v>1445.1513</v>
      </c>
      <c r="DC942" t="s">
        <v>3</v>
      </c>
      <c r="DD942" t="s">
        <v>3</v>
      </c>
      <c r="DE942" t="s">
        <v>133</v>
      </c>
      <c r="DF942" t="s">
        <v>133</v>
      </c>
      <c r="DG942" t="s">
        <v>134</v>
      </c>
      <c r="DH942" t="s">
        <v>3</v>
      </c>
      <c r="DI942" t="s">
        <v>134</v>
      </c>
      <c r="DJ942" t="s">
        <v>133</v>
      </c>
      <c r="DK942" t="s">
        <v>3</v>
      </c>
      <c r="DL942" t="s">
        <v>3</v>
      </c>
      <c r="DM942" t="s">
        <v>3</v>
      </c>
      <c r="DN942">
        <v>0</v>
      </c>
      <c r="DO942">
        <v>0</v>
      </c>
      <c r="DP942">
        <v>1</v>
      </c>
      <c r="DQ942">
        <v>1</v>
      </c>
      <c r="DU942">
        <v>1013</v>
      </c>
      <c r="DV942" t="s">
        <v>38</v>
      </c>
      <c r="DW942" t="s">
        <v>38</v>
      </c>
      <c r="DX942">
        <v>1</v>
      </c>
      <c r="DZ942" t="s">
        <v>3</v>
      </c>
      <c r="EA942" t="s">
        <v>3</v>
      </c>
      <c r="EB942" t="s">
        <v>3</v>
      </c>
      <c r="EC942" t="s">
        <v>3</v>
      </c>
      <c r="EE942">
        <v>29085511</v>
      </c>
      <c r="EF942">
        <v>2</v>
      </c>
      <c r="EG942" t="s">
        <v>135</v>
      </c>
      <c r="EH942">
        <v>0</v>
      </c>
      <c r="EI942" t="s">
        <v>3</v>
      </c>
      <c r="EJ942">
        <v>1</v>
      </c>
      <c r="EK942">
        <v>11001</v>
      </c>
      <c r="EL942" t="s">
        <v>23</v>
      </c>
      <c r="EM942" t="s">
        <v>188</v>
      </c>
      <c r="EO942" t="s">
        <v>3</v>
      </c>
      <c r="EQ942">
        <v>0</v>
      </c>
      <c r="ER942">
        <v>7314.7</v>
      </c>
      <c r="ES942">
        <v>6983.19</v>
      </c>
      <c r="ET942">
        <v>70.489999999999995</v>
      </c>
      <c r="EU942">
        <v>4.59</v>
      </c>
      <c r="EV942">
        <v>261.02</v>
      </c>
      <c r="EW942">
        <v>31.41</v>
      </c>
      <c r="EX942">
        <v>0.34</v>
      </c>
      <c r="EY942">
        <v>0</v>
      </c>
      <c r="FQ942">
        <v>0</v>
      </c>
      <c r="FR942">
        <f t="shared" si="625"/>
        <v>0</v>
      </c>
      <c r="FS942">
        <v>0</v>
      </c>
      <c r="FT942" t="s">
        <v>139</v>
      </c>
      <c r="FU942" t="s">
        <v>25</v>
      </c>
      <c r="FV942" t="s">
        <v>25</v>
      </c>
      <c r="FW942" t="s">
        <v>26</v>
      </c>
      <c r="FX942">
        <v>110.7</v>
      </c>
      <c r="FY942">
        <v>63.75</v>
      </c>
      <c r="GA942" t="s">
        <v>3</v>
      </c>
      <c r="GD942">
        <v>1</v>
      </c>
      <c r="GF942">
        <v>-1178116816</v>
      </c>
      <c r="GG942">
        <v>2</v>
      </c>
      <c r="GH942">
        <v>1</v>
      </c>
      <c r="GI942">
        <v>2</v>
      </c>
      <c r="GJ942">
        <v>0</v>
      </c>
      <c r="GK942">
        <v>0</v>
      </c>
      <c r="GL942">
        <f t="shared" si="626"/>
        <v>0</v>
      </c>
      <c r="GM942">
        <f t="shared" si="627"/>
        <v>12470.15</v>
      </c>
      <c r="GN942">
        <f t="shared" si="628"/>
        <v>12470.15</v>
      </c>
      <c r="GO942">
        <f t="shared" si="629"/>
        <v>0</v>
      </c>
      <c r="GP942">
        <f t="shared" si="630"/>
        <v>0</v>
      </c>
      <c r="GR942">
        <v>0</v>
      </c>
      <c r="GS942">
        <v>3</v>
      </c>
      <c r="GT942">
        <v>0</v>
      </c>
      <c r="GU942" t="s">
        <v>3</v>
      </c>
      <c r="GV942">
        <f t="shared" si="631"/>
        <v>0</v>
      </c>
      <c r="GW942">
        <v>1</v>
      </c>
      <c r="GX942">
        <f t="shared" si="632"/>
        <v>0</v>
      </c>
      <c r="HA942">
        <v>0</v>
      </c>
      <c r="HB942">
        <v>0</v>
      </c>
      <c r="HC942">
        <f t="shared" si="633"/>
        <v>0</v>
      </c>
      <c r="HE942" t="s">
        <v>3</v>
      </c>
      <c r="HF942" t="s">
        <v>3</v>
      </c>
      <c r="IK942">
        <v>0</v>
      </c>
    </row>
    <row r="943" spans="1:245">
      <c r="A943">
        <v>18</v>
      </c>
      <c r="B943">
        <v>0</v>
      </c>
      <c r="C943">
        <v>907</v>
      </c>
      <c r="E943" t="s">
        <v>200</v>
      </c>
      <c r="F943" t="s">
        <v>201</v>
      </c>
      <c r="G943" t="s">
        <v>202</v>
      </c>
      <c r="H943" t="s">
        <v>155</v>
      </c>
      <c r="I943">
        <f>I942*J943</f>
        <v>28.356000000000002</v>
      </c>
      <c r="J943">
        <v>102</v>
      </c>
      <c r="O943">
        <f t="shared" si="599"/>
        <v>14636.04</v>
      </c>
      <c r="P943">
        <f t="shared" si="600"/>
        <v>14636.04</v>
      </c>
      <c r="Q943">
        <f t="shared" si="601"/>
        <v>0</v>
      </c>
      <c r="R943">
        <f t="shared" si="602"/>
        <v>0</v>
      </c>
      <c r="S943">
        <f t="shared" si="603"/>
        <v>0</v>
      </c>
      <c r="T943">
        <f t="shared" si="604"/>
        <v>0</v>
      </c>
      <c r="U943">
        <f t="shared" si="605"/>
        <v>0</v>
      </c>
      <c r="V943">
        <f t="shared" si="606"/>
        <v>0</v>
      </c>
      <c r="W943">
        <f t="shared" si="607"/>
        <v>106.62</v>
      </c>
      <c r="X943">
        <f t="shared" si="608"/>
        <v>0</v>
      </c>
      <c r="Y943">
        <f t="shared" si="609"/>
        <v>0</v>
      </c>
      <c r="AA943">
        <v>36401907</v>
      </c>
      <c r="AB943">
        <f t="shared" si="610"/>
        <v>82.19</v>
      </c>
      <c r="AC943">
        <f t="shared" si="611"/>
        <v>82.19</v>
      </c>
      <c r="AD943">
        <f>ROUND((((ET943)-(EU943))+AE943),2)</f>
        <v>0</v>
      </c>
      <c r="AE943">
        <f>ROUND((EU943),2)</f>
        <v>0</v>
      </c>
      <c r="AF943">
        <f>ROUND((EV943),2)</f>
        <v>0</v>
      </c>
      <c r="AG943">
        <f t="shared" si="612"/>
        <v>0</v>
      </c>
      <c r="AH943">
        <f>(EW943)</f>
        <v>0</v>
      </c>
      <c r="AI943">
        <f>(EX943)</f>
        <v>0</v>
      </c>
      <c r="AJ943">
        <f t="shared" si="613"/>
        <v>3.76</v>
      </c>
      <c r="AK943">
        <v>82.19</v>
      </c>
      <c r="AL943">
        <v>82.19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3.76</v>
      </c>
      <c r="AT943">
        <v>0</v>
      </c>
      <c r="AU943">
        <v>0</v>
      </c>
      <c r="AV943">
        <v>1</v>
      </c>
      <c r="AW943">
        <v>1</v>
      </c>
      <c r="AZ943">
        <v>1</v>
      </c>
      <c r="BA943">
        <v>1</v>
      </c>
      <c r="BB943">
        <v>1</v>
      </c>
      <c r="BC943">
        <v>6.28</v>
      </c>
      <c r="BD943" t="s">
        <v>3</v>
      </c>
      <c r="BE943" t="s">
        <v>3</v>
      </c>
      <c r="BF943" t="s">
        <v>3</v>
      </c>
      <c r="BG943" t="s">
        <v>3</v>
      </c>
      <c r="BH943">
        <v>3</v>
      </c>
      <c r="BI943">
        <v>1</v>
      </c>
      <c r="BJ943" t="s">
        <v>203</v>
      </c>
      <c r="BM943">
        <v>500001</v>
      </c>
      <c r="BN943">
        <v>0</v>
      </c>
      <c r="BO943" t="s">
        <v>201</v>
      </c>
      <c r="BP943">
        <v>1</v>
      </c>
      <c r="BQ943">
        <v>8</v>
      </c>
      <c r="BR943">
        <v>0</v>
      </c>
      <c r="BS943">
        <v>1</v>
      </c>
      <c r="BT943">
        <v>1</v>
      </c>
      <c r="BU943">
        <v>1</v>
      </c>
      <c r="BV943">
        <v>1</v>
      </c>
      <c r="BW943">
        <v>1</v>
      </c>
      <c r="BX943">
        <v>1</v>
      </c>
      <c r="BY943" t="s">
        <v>3</v>
      </c>
      <c r="BZ943">
        <v>0</v>
      </c>
      <c r="CA943">
        <v>0</v>
      </c>
      <c r="CE943">
        <v>0</v>
      </c>
      <c r="CF943">
        <v>0</v>
      </c>
      <c r="CG943">
        <v>0</v>
      </c>
      <c r="CM943">
        <v>0</v>
      </c>
      <c r="CN943" t="s">
        <v>3</v>
      </c>
      <c r="CO943">
        <v>0</v>
      </c>
      <c r="CP943">
        <f t="shared" si="614"/>
        <v>14636.04</v>
      </c>
      <c r="CQ943">
        <f t="shared" si="615"/>
        <v>516.15319999999997</v>
      </c>
      <c r="CR943">
        <f t="shared" si="616"/>
        <v>0</v>
      </c>
      <c r="CS943">
        <f t="shared" si="617"/>
        <v>0</v>
      </c>
      <c r="CT943">
        <f t="shared" si="618"/>
        <v>0</v>
      </c>
      <c r="CU943">
        <f t="shared" si="619"/>
        <v>0</v>
      </c>
      <c r="CV943">
        <f t="shared" si="620"/>
        <v>0</v>
      </c>
      <c r="CW943">
        <f t="shared" si="621"/>
        <v>0</v>
      </c>
      <c r="CX943">
        <f t="shared" si="622"/>
        <v>3.76</v>
      </c>
      <c r="CY943">
        <f t="shared" si="623"/>
        <v>0</v>
      </c>
      <c r="CZ943">
        <f t="shared" si="624"/>
        <v>0</v>
      </c>
      <c r="DC943" t="s">
        <v>3</v>
      </c>
      <c r="DD943" t="s">
        <v>3</v>
      </c>
      <c r="DE943" t="s">
        <v>3</v>
      </c>
      <c r="DF943" t="s">
        <v>3</v>
      </c>
      <c r="DG943" t="s">
        <v>3</v>
      </c>
      <c r="DH943" t="s">
        <v>3</v>
      </c>
      <c r="DI943" t="s">
        <v>3</v>
      </c>
      <c r="DJ943" t="s">
        <v>3</v>
      </c>
      <c r="DK943" t="s">
        <v>3</v>
      </c>
      <c r="DL943" t="s">
        <v>3</v>
      </c>
      <c r="DM943" t="s">
        <v>3</v>
      </c>
      <c r="DN943">
        <v>0</v>
      </c>
      <c r="DO943">
        <v>0</v>
      </c>
      <c r="DP943">
        <v>1</v>
      </c>
      <c r="DQ943">
        <v>1</v>
      </c>
      <c r="DU943">
        <v>1005</v>
      </c>
      <c r="DV943" t="s">
        <v>155</v>
      </c>
      <c r="DW943" t="s">
        <v>155</v>
      </c>
      <c r="DX943">
        <v>1</v>
      </c>
      <c r="DZ943" t="s">
        <v>3</v>
      </c>
      <c r="EA943" t="s">
        <v>3</v>
      </c>
      <c r="EB943" t="s">
        <v>3</v>
      </c>
      <c r="EC943" t="s">
        <v>3</v>
      </c>
      <c r="EE943">
        <v>29085443</v>
      </c>
      <c r="EF943">
        <v>8</v>
      </c>
      <c r="EG943" t="s">
        <v>144</v>
      </c>
      <c r="EH943">
        <v>0</v>
      </c>
      <c r="EI943" t="s">
        <v>3</v>
      </c>
      <c r="EJ943">
        <v>1</v>
      </c>
      <c r="EK943">
        <v>500001</v>
      </c>
      <c r="EL943" t="s">
        <v>145</v>
      </c>
      <c r="EM943" t="s">
        <v>146</v>
      </c>
      <c r="EO943" t="s">
        <v>3</v>
      </c>
      <c r="EQ943">
        <v>0</v>
      </c>
      <c r="ER943">
        <v>82.19</v>
      </c>
      <c r="ES943">
        <v>82.19</v>
      </c>
      <c r="ET943">
        <v>0</v>
      </c>
      <c r="EU943">
        <v>0</v>
      </c>
      <c r="EV943">
        <v>0</v>
      </c>
      <c r="EW943">
        <v>0</v>
      </c>
      <c r="EX943">
        <v>0</v>
      </c>
      <c r="FQ943">
        <v>0</v>
      </c>
      <c r="FR943">
        <f t="shared" si="625"/>
        <v>0</v>
      </c>
      <c r="FS943">
        <v>0</v>
      </c>
      <c r="FX943">
        <v>0</v>
      </c>
      <c r="FY943">
        <v>0</v>
      </c>
      <c r="GA943" t="s">
        <v>3</v>
      </c>
      <c r="GD943">
        <v>1</v>
      </c>
      <c r="GF943">
        <v>-100917442</v>
      </c>
      <c r="GG943">
        <v>2</v>
      </c>
      <c r="GH943">
        <v>1</v>
      </c>
      <c r="GI943">
        <v>2</v>
      </c>
      <c r="GJ943">
        <v>0</v>
      </c>
      <c r="GK943">
        <v>0</v>
      </c>
      <c r="GL943">
        <f t="shared" si="626"/>
        <v>0</v>
      </c>
      <c r="GM943">
        <f t="shared" si="627"/>
        <v>14636.04</v>
      </c>
      <c r="GN943">
        <f t="shared" si="628"/>
        <v>14636.04</v>
      </c>
      <c r="GO943">
        <f t="shared" si="629"/>
        <v>0</v>
      </c>
      <c r="GP943">
        <f t="shared" si="630"/>
        <v>0</v>
      </c>
      <c r="GR943">
        <v>0</v>
      </c>
      <c r="GS943">
        <v>3</v>
      </c>
      <c r="GT943">
        <v>0</v>
      </c>
      <c r="GU943" t="s">
        <v>3</v>
      </c>
      <c r="GV943">
        <f t="shared" si="631"/>
        <v>0</v>
      </c>
      <c r="GW943">
        <v>1</v>
      </c>
      <c r="GX943">
        <f t="shared" si="632"/>
        <v>0</v>
      </c>
      <c r="HA943">
        <v>0</v>
      </c>
      <c r="HB943">
        <v>0</v>
      </c>
      <c r="HC943">
        <f t="shared" si="633"/>
        <v>0</v>
      </c>
      <c r="HE943" t="s">
        <v>3</v>
      </c>
      <c r="HF943" t="s">
        <v>3</v>
      </c>
      <c r="IK943">
        <v>0</v>
      </c>
    </row>
    <row r="944" spans="1:245">
      <c r="A944">
        <v>18</v>
      </c>
      <c r="B944">
        <v>0</v>
      </c>
      <c r="C944">
        <v>905</v>
      </c>
      <c r="E944" t="s">
        <v>204</v>
      </c>
      <c r="F944" t="s">
        <v>293</v>
      </c>
      <c r="G944" t="s">
        <v>294</v>
      </c>
      <c r="H944" t="s">
        <v>155</v>
      </c>
      <c r="I944">
        <f>I942*J944</f>
        <v>-28.356000000000002</v>
      </c>
      <c r="J944">
        <v>-102</v>
      </c>
      <c r="O944">
        <f t="shared" si="599"/>
        <v>-5229.3</v>
      </c>
      <c r="P944">
        <f t="shared" si="600"/>
        <v>-5229.3</v>
      </c>
      <c r="Q944">
        <f t="shared" si="601"/>
        <v>0</v>
      </c>
      <c r="R944">
        <f t="shared" si="602"/>
        <v>0</v>
      </c>
      <c r="S944">
        <f t="shared" si="603"/>
        <v>0</v>
      </c>
      <c r="T944">
        <f t="shared" si="604"/>
        <v>0</v>
      </c>
      <c r="U944">
        <f t="shared" si="605"/>
        <v>0</v>
      </c>
      <c r="V944">
        <f t="shared" si="606"/>
        <v>0</v>
      </c>
      <c r="W944">
        <f t="shared" si="607"/>
        <v>0</v>
      </c>
      <c r="X944">
        <f t="shared" si="608"/>
        <v>0</v>
      </c>
      <c r="Y944">
        <f t="shared" si="609"/>
        <v>0</v>
      </c>
      <c r="AA944">
        <v>36401907</v>
      </c>
      <c r="AB944">
        <f t="shared" si="610"/>
        <v>67.8</v>
      </c>
      <c r="AC944">
        <f t="shared" si="611"/>
        <v>67.8</v>
      </c>
      <c r="AD944">
        <f>ROUND((((ET944)-(EU944))+AE944),2)</f>
        <v>0</v>
      </c>
      <c r="AE944">
        <f>ROUND((EU944),2)</f>
        <v>0</v>
      </c>
      <c r="AF944">
        <f>ROUND((EV944),2)</f>
        <v>0</v>
      </c>
      <c r="AG944">
        <f t="shared" si="612"/>
        <v>0</v>
      </c>
      <c r="AH944">
        <f>(EW944)</f>
        <v>0</v>
      </c>
      <c r="AI944">
        <f>(EX944)</f>
        <v>0</v>
      </c>
      <c r="AJ944">
        <f t="shared" si="613"/>
        <v>0</v>
      </c>
      <c r="AK944">
        <v>67.8</v>
      </c>
      <c r="AL944">
        <v>67.8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1</v>
      </c>
      <c r="AW944">
        <v>1</v>
      </c>
      <c r="AZ944">
        <v>1</v>
      </c>
      <c r="BA944">
        <v>1</v>
      </c>
      <c r="BB944">
        <v>1</v>
      </c>
      <c r="BC944">
        <v>2.72</v>
      </c>
      <c r="BD944" t="s">
        <v>3</v>
      </c>
      <c r="BE944" t="s">
        <v>3</v>
      </c>
      <c r="BF944" t="s">
        <v>3</v>
      </c>
      <c r="BG944" t="s">
        <v>3</v>
      </c>
      <c r="BH944">
        <v>3</v>
      </c>
      <c r="BI944">
        <v>1</v>
      </c>
      <c r="BJ944" t="s">
        <v>295</v>
      </c>
      <c r="BM944">
        <v>500001</v>
      </c>
      <c r="BN944">
        <v>0</v>
      </c>
      <c r="BO944" t="s">
        <v>293</v>
      </c>
      <c r="BP944">
        <v>1</v>
      </c>
      <c r="BQ944">
        <v>8</v>
      </c>
      <c r="BR944">
        <v>1</v>
      </c>
      <c r="BS944">
        <v>1</v>
      </c>
      <c r="BT944">
        <v>1</v>
      </c>
      <c r="BU944">
        <v>1</v>
      </c>
      <c r="BV944">
        <v>1</v>
      </c>
      <c r="BW944">
        <v>1</v>
      </c>
      <c r="BX944">
        <v>1</v>
      </c>
      <c r="BY944" t="s">
        <v>3</v>
      </c>
      <c r="BZ944">
        <v>0</v>
      </c>
      <c r="CA944">
        <v>0</v>
      </c>
      <c r="CE944">
        <v>0</v>
      </c>
      <c r="CF944">
        <v>0</v>
      </c>
      <c r="CG944">
        <v>0</v>
      </c>
      <c r="CM944">
        <v>0</v>
      </c>
      <c r="CN944" t="s">
        <v>3</v>
      </c>
      <c r="CO944">
        <v>0</v>
      </c>
      <c r="CP944">
        <f t="shared" si="614"/>
        <v>-5229.3</v>
      </c>
      <c r="CQ944">
        <f t="shared" si="615"/>
        <v>184.416</v>
      </c>
      <c r="CR944">
        <f t="shared" si="616"/>
        <v>0</v>
      </c>
      <c r="CS944">
        <f t="shared" si="617"/>
        <v>0</v>
      </c>
      <c r="CT944">
        <f t="shared" si="618"/>
        <v>0</v>
      </c>
      <c r="CU944">
        <f t="shared" si="619"/>
        <v>0</v>
      </c>
      <c r="CV944">
        <f t="shared" si="620"/>
        <v>0</v>
      </c>
      <c r="CW944">
        <f t="shared" si="621"/>
        <v>0</v>
      </c>
      <c r="CX944">
        <f t="shared" si="622"/>
        <v>0</v>
      </c>
      <c r="CY944">
        <f t="shared" si="623"/>
        <v>0</v>
      </c>
      <c r="CZ944">
        <f t="shared" si="624"/>
        <v>0</v>
      </c>
      <c r="DC944" t="s">
        <v>3</v>
      </c>
      <c r="DD944" t="s">
        <v>3</v>
      </c>
      <c r="DE944" t="s">
        <v>3</v>
      </c>
      <c r="DF944" t="s">
        <v>3</v>
      </c>
      <c r="DG944" t="s">
        <v>3</v>
      </c>
      <c r="DH944" t="s">
        <v>3</v>
      </c>
      <c r="DI944" t="s">
        <v>3</v>
      </c>
      <c r="DJ944" t="s">
        <v>3</v>
      </c>
      <c r="DK944" t="s">
        <v>3</v>
      </c>
      <c r="DL944" t="s">
        <v>3</v>
      </c>
      <c r="DM944" t="s">
        <v>3</v>
      </c>
      <c r="DN944">
        <v>0</v>
      </c>
      <c r="DO944">
        <v>0</v>
      </c>
      <c r="DP944">
        <v>1</v>
      </c>
      <c r="DQ944">
        <v>1</v>
      </c>
      <c r="DU944">
        <v>1005</v>
      </c>
      <c r="DV944" t="s">
        <v>155</v>
      </c>
      <c r="DW944" t="s">
        <v>155</v>
      </c>
      <c r="DX944">
        <v>1</v>
      </c>
      <c r="DZ944" t="s">
        <v>3</v>
      </c>
      <c r="EA944" t="s">
        <v>3</v>
      </c>
      <c r="EB944" t="s">
        <v>3</v>
      </c>
      <c r="EC944" t="s">
        <v>3</v>
      </c>
      <c r="EE944">
        <v>29085443</v>
      </c>
      <c r="EF944">
        <v>8</v>
      </c>
      <c r="EG944" t="s">
        <v>144</v>
      </c>
      <c r="EH944">
        <v>0</v>
      </c>
      <c r="EI944" t="s">
        <v>3</v>
      </c>
      <c r="EJ944">
        <v>1</v>
      </c>
      <c r="EK944">
        <v>500001</v>
      </c>
      <c r="EL944" t="s">
        <v>145</v>
      </c>
      <c r="EM944" t="s">
        <v>146</v>
      </c>
      <c r="EO944" t="s">
        <v>3</v>
      </c>
      <c r="EQ944">
        <v>0</v>
      </c>
      <c r="ER944">
        <v>67.8</v>
      </c>
      <c r="ES944">
        <v>67.8</v>
      </c>
      <c r="ET944">
        <v>0</v>
      </c>
      <c r="EU944">
        <v>0</v>
      </c>
      <c r="EV944">
        <v>0</v>
      </c>
      <c r="EW944">
        <v>0</v>
      </c>
      <c r="EX944">
        <v>0</v>
      </c>
      <c r="FQ944">
        <v>0</v>
      </c>
      <c r="FR944">
        <f t="shared" si="625"/>
        <v>0</v>
      </c>
      <c r="FS944">
        <v>0</v>
      </c>
      <c r="FX944">
        <v>0</v>
      </c>
      <c r="FY944">
        <v>0</v>
      </c>
      <c r="GA944" t="s">
        <v>3</v>
      </c>
      <c r="GD944">
        <v>1</v>
      </c>
      <c r="GF944">
        <v>-217513507</v>
      </c>
      <c r="GG944">
        <v>2</v>
      </c>
      <c r="GH944">
        <v>1</v>
      </c>
      <c r="GI944">
        <v>2</v>
      </c>
      <c r="GJ944">
        <v>0</v>
      </c>
      <c r="GK944">
        <v>0</v>
      </c>
      <c r="GL944">
        <f t="shared" si="626"/>
        <v>0</v>
      </c>
      <c r="GM944">
        <f t="shared" si="627"/>
        <v>-5229.3</v>
      </c>
      <c r="GN944">
        <f t="shared" si="628"/>
        <v>-5229.3</v>
      </c>
      <c r="GO944">
        <f t="shared" si="629"/>
        <v>0</v>
      </c>
      <c r="GP944">
        <f t="shared" si="630"/>
        <v>0</v>
      </c>
      <c r="GR944">
        <v>0</v>
      </c>
      <c r="GS944">
        <v>0</v>
      </c>
      <c r="GT944">
        <v>0</v>
      </c>
      <c r="GU944" t="s">
        <v>3</v>
      </c>
      <c r="GV944">
        <f t="shared" si="631"/>
        <v>0</v>
      </c>
      <c r="GW944">
        <v>1</v>
      </c>
      <c r="GX944">
        <f t="shared" si="632"/>
        <v>0</v>
      </c>
      <c r="HA944">
        <v>0</v>
      </c>
      <c r="HB944">
        <v>0</v>
      </c>
      <c r="HC944">
        <f t="shared" si="633"/>
        <v>0</v>
      </c>
      <c r="HE944" t="s">
        <v>3</v>
      </c>
      <c r="HF944" t="s">
        <v>3</v>
      </c>
      <c r="IK944">
        <v>0</v>
      </c>
    </row>
    <row r="945" spans="1:245">
      <c r="A945">
        <v>17</v>
      </c>
      <c r="B945">
        <v>0</v>
      </c>
      <c r="C945">
        <f>ROW(SmtRes!A919)</f>
        <v>919</v>
      </c>
      <c r="D945">
        <f>ROW(EtalonRes!A891)</f>
        <v>891</v>
      </c>
      <c r="E945" t="s">
        <v>273</v>
      </c>
      <c r="F945" t="s">
        <v>209</v>
      </c>
      <c r="G945" t="s">
        <v>210</v>
      </c>
      <c r="H945" t="s">
        <v>52</v>
      </c>
      <c r="I945">
        <f>ROUND(21.4/100,9)</f>
        <v>0.214</v>
      </c>
      <c r="J945">
        <v>0</v>
      </c>
      <c r="O945">
        <f t="shared" si="599"/>
        <v>1318.72</v>
      </c>
      <c r="P945">
        <f t="shared" si="600"/>
        <v>800.45</v>
      </c>
      <c r="Q945">
        <f t="shared" si="601"/>
        <v>16.93</v>
      </c>
      <c r="R945">
        <f t="shared" si="602"/>
        <v>0</v>
      </c>
      <c r="S945">
        <f t="shared" si="603"/>
        <v>501.34</v>
      </c>
      <c r="T945">
        <f t="shared" si="604"/>
        <v>0</v>
      </c>
      <c r="U945">
        <f t="shared" si="605"/>
        <v>1.6390259999999999</v>
      </c>
      <c r="V945">
        <f t="shared" si="606"/>
        <v>0</v>
      </c>
      <c r="W945">
        <f t="shared" si="607"/>
        <v>0</v>
      </c>
      <c r="X945">
        <f t="shared" si="608"/>
        <v>471.26</v>
      </c>
      <c r="Y945">
        <f t="shared" si="609"/>
        <v>255.68</v>
      </c>
      <c r="AA945">
        <v>36401907</v>
      </c>
      <c r="AB945">
        <f t="shared" si="610"/>
        <v>1480.04</v>
      </c>
      <c r="AC945">
        <f t="shared" si="611"/>
        <v>1395.68</v>
      </c>
      <c r="AD945">
        <f>ROUND(((((ET945*1.25))-((EU945*1.25)))+AE945),2)</f>
        <v>14.05</v>
      </c>
      <c r="AE945">
        <f>ROUND(((EU945*1.25)),2)</f>
        <v>0</v>
      </c>
      <c r="AF945">
        <f>ROUND(((EV945*1.15)),2)</f>
        <v>70.31</v>
      </c>
      <c r="AG945">
        <f t="shared" si="612"/>
        <v>0</v>
      </c>
      <c r="AH945">
        <f>((EW945*1.15))</f>
        <v>7.6589999999999998</v>
      </c>
      <c r="AI945">
        <f>((EX945*1.25))</f>
        <v>0</v>
      </c>
      <c r="AJ945">
        <f t="shared" si="613"/>
        <v>0</v>
      </c>
      <c r="AK945">
        <v>1468.06</v>
      </c>
      <c r="AL945">
        <v>1395.68</v>
      </c>
      <c r="AM945">
        <v>11.24</v>
      </c>
      <c r="AN945">
        <v>0</v>
      </c>
      <c r="AO945">
        <v>61.14</v>
      </c>
      <c r="AP945">
        <v>0</v>
      </c>
      <c r="AQ945">
        <v>6.66</v>
      </c>
      <c r="AR945">
        <v>0</v>
      </c>
      <c r="AS945">
        <v>0</v>
      </c>
      <c r="AT945">
        <v>94</v>
      </c>
      <c r="AU945">
        <v>51</v>
      </c>
      <c r="AV945">
        <v>1</v>
      </c>
      <c r="AW945">
        <v>1</v>
      </c>
      <c r="AZ945">
        <v>1</v>
      </c>
      <c r="BA945">
        <v>33.32</v>
      </c>
      <c r="BB945">
        <v>5.63</v>
      </c>
      <c r="BC945">
        <v>2.68</v>
      </c>
      <c r="BD945" t="s">
        <v>3</v>
      </c>
      <c r="BE945" t="s">
        <v>3</v>
      </c>
      <c r="BF945" t="s">
        <v>3</v>
      </c>
      <c r="BG945" t="s">
        <v>3</v>
      </c>
      <c r="BH945">
        <v>0</v>
      </c>
      <c r="BI945">
        <v>1</v>
      </c>
      <c r="BJ945" t="s">
        <v>211</v>
      </c>
      <c r="BM945">
        <v>11001</v>
      </c>
      <c r="BN945">
        <v>0</v>
      </c>
      <c r="BO945" t="s">
        <v>209</v>
      </c>
      <c r="BP945">
        <v>1</v>
      </c>
      <c r="BQ945">
        <v>2</v>
      </c>
      <c r="BR945">
        <v>0</v>
      </c>
      <c r="BS945">
        <v>33.32</v>
      </c>
      <c r="BT945">
        <v>1</v>
      </c>
      <c r="BU945">
        <v>1</v>
      </c>
      <c r="BV945">
        <v>1</v>
      </c>
      <c r="BW945">
        <v>1</v>
      </c>
      <c r="BX945">
        <v>1</v>
      </c>
      <c r="BY945" t="s">
        <v>3</v>
      </c>
      <c r="BZ945">
        <v>123</v>
      </c>
      <c r="CA945">
        <v>75</v>
      </c>
      <c r="CE945">
        <v>0</v>
      </c>
      <c r="CF945">
        <v>0</v>
      </c>
      <c r="CG945">
        <v>0</v>
      </c>
      <c r="CM945">
        <v>0</v>
      </c>
      <c r="CN945" t="s">
        <v>3</v>
      </c>
      <c r="CO945">
        <v>0</v>
      </c>
      <c r="CP945">
        <f t="shared" si="614"/>
        <v>1318.72</v>
      </c>
      <c r="CQ945">
        <f t="shared" si="615"/>
        <v>3740.4224000000004</v>
      </c>
      <c r="CR945">
        <f t="shared" si="616"/>
        <v>79.101500000000001</v>
      </c>
      <c r="CS945">
        <f t="shared" si="617"/>
        <v>0</v>
      </c>
      <c r="CT945">
        <f t="shared" si="618"/>
        <v>2342.7292000000002</v>
      </c>
      <c r="CU945">
        <f t="shared" si="619"/>
        <v>0</v>
      </c>
      <c r="CV945">
        <f t="shared" si="620"/>
        <v>7.6589999999999998</v>
      </c>
      <c r="CW945">
        <f t="shared" si="621"/>
        <v>0</v>
      </c>
      <c r="CX945">
        <f t="shared" si="622"/>
        <v>0</v>
      </c>
      <c r="CY945">
        <f t="shared" si="623"/>
        <v>471.25959999999998</v>
      </c>
      <c r="CZ945">
        <f t="shared" si="624"/>
        <v>255.68340000000001</v>
      </c>
      <c r="DC945" t="s">
        <v>3</v>
      </c>
      <c r="DD945" t="s">
        <v>3</v>
      </c>
      <c r="DE945" t="s">
        <v>133</v>
      </c>
      <c r="DF945" t="s">
        <v>133</v>
      </c>
      <c r="DG945" t="s">
        <v>134</v>
      </c>
      <c r="DH945" t="s">
        <v>3</v>
      </c>
      <c r="DI945" t="s">
        <v>134</v>
      </c>
      <c r="DJ945" t="s">
        <v>133</v>
      </c>
      <c r="DK945" t="s">
        <v>3</v>
      </c>
      <c r="DL945" t="s">
        <v>3</v>
      </c>
      <c r="DM945" t="s">
        <v>3</v>
      </c>
      <c r="DN945">
        <v>0</v>
      </c>
      <c r="DO945">
        <v>0</v>
      </c>
      <c r="DP945">
        <v>1</v>
      </c>
      <c r="DQ945">
        <v>1</v>
      </c>
      <c r="DU945">
        <v>1013</v>
      </c>
      <c r="DV945" t="s">
        <v>52</v>
      </c>
      <c r="DW945" t="s">
        <v>52</v>
      </c>
      <c r="DX945">
        <v>1</v>
      </c>
      <c r="DZ945" t="s">
        <v>3</v>
      </c>
      <c r="EA945" t="s">
        <v>3</v>
      </c>
      <c r="EB945" t="s">
        <v>3</v>
      </c>
      <c r="EC945" t="s">
        <v>3</v>
      </c>
      <c r="EE945">
        <v>29085511</v>
      </c>
      <c r="EF945">
        <v>2</v>
      </c>
      <c r="EG945" t="s">
        <v>135</v>
      </c>
      <c r="EH945">
        <v>0</v>
      </c>
      <c r="EI945" t="s">
        <v>3</v>
      </c>
      <c r="EJ945">
        <v>1</v>
      </c>
      <c r="EK945">
        <v>11001</v>
      </c>
      <c r="EL945" t="s">
        <v>23</v>
      </c>
      <c r="EM945" t="s">
        <v>188</v>
      </c>
      <c r="EO945" t="s">
        <v>3</v>
      </c>
      <c r="EQ945">
        <v>0</v>
      </c>
      <c r="ER945">
        <v>1468.06</v>
      </c>
      <c r="ES945">
        <v>1395.68</v>
      </c>
      <c r="ET945">
        <v>11.24</v>
      </c>
      <c r="EU945">
        <v>0</v>
      </c>
      <c r="EV945">
        <v>61.14</v>
      </c>
      <c r="EW945">
        <v>6.66</v>
      </c>
      <c r="EX945">
        <v>0</v>
      </c>
      <c r="EY945">
        <v>0</v>
      </c>
      <c r="FQ945">
        <v>0</v>
      </c>
      <c r="FR945">
        <f t="shared" si="625"/>
        <v>0</v>
      </c>
      <c r="FS945">
        <v>0</v>
      </c>
      <c r="FT945" t="s">
        <v>139</v>
      </c>
      <c r="FU945" t="s">
        <v>25</v>
      </c>
      <c r="FV945" t="s">
        <v>25</v>
      </c>
      <c r="FW945" t="s">
        <v>26</v>
      </c>
      <c r="FX945">
        <v>110.7</v>
      </c>
      <c r="FY945">
        <v>63.75</v>
      </c>
      <c r="GA945" t="s">
        <v>3</v>
      </c>
      <c r="GD945">
        <v>1</v>
      </c>
      <c r="GF945">
        <v>-1131838271</v>
      </c>
      <c r="GG945">
        <v>2</v>
      </c>
      <c r="GH945">
        <v>1</v>
      </c>
      <c r="GI945">
        <v>2</v>
      </c>
      <c r="GJ945">
        <v>0</v>
      </c>
      <c r="GK945">
        <v>0</v>
      </c>
      <c r="GL945">
        <f t="shared" si="626"/>
        <v>0</v>
      </c>
      <c r="GM945">
        <f t="shared" si="627"/>
        <v>2045.66</v>
      </c>
      <c r="GN945">
        <f t="shared" si="628"/>
        <v>2045.66</v>
      </c>
      <c r="GO945">
        <f t="shared" si="629"/>
        <v>0</v>
      </c>
      <c r="GP945">
        <f t="shared" si="630"/>
        <v>0</v>
      </c>
      <c r="GR945">
        <v>0</v>
      </c>
      <c r="GS945">
        <v>3</v>
      </c>
      <c r="GT945">
        <v>0</v>
      </c>
      <c r="GU945" t="s">
        <v>3</v>
      </c>
      <c r="GV945">
        <f t="shared" si="631"/>
        <v>0</v>
      </c>
      <c r="GW945">
        <v>1</v>
      </c>
      <c r="GX945">
        <f t="shared" si="632"/>
        <v>0</v>
      </c>
      <c r="HA945">
        <v>0</v>
      </c>
      <c r="HB945">
        <v>0</v>
      </c>
      <c r="HC945">
        <f t="shared" si="633"/>
        <v>0</v>
      </c>
      <c r="HE945" t="s">
        <v>3</v>
      </c>
      <c r="HF945" t="s">
        <v>3</v>
      </c>
      <c r="IK945">
        <v>0</v>
      </c>
    </row>
    <row r="946" spans="1:245">
      <c r="A946">
        <v>17</v>
      </c>
      <c r="B946">
        <v>0</v>
      </c>
      <c r="C946">
        <f>ROW(SmtRes!A938)</f>
        <v>938</v>
      </c>
      <c r="D946">
        <f>ROW(EtalonRes!A910)</f>
        <v>910</v>
      </c>
      <c r="E946" t="s">
        <v>208</v>
      </c>
      <c r="F946" t="s">
        <v>213</v>
      </c>
      <c r="G946" t="s">
        <v>214</v>
      </c>
      <c r="H946" t="s">
        <v>215</v>
      </c>
      <c r="I946">
        <f>ROUND(26.75/100,9)</f>
        <v>0.26750000000000002</v>
      </c>
      <c r="J946">
        <v>0</v>
      </c>
      <c r="O946">
        <f t="shared" si="599"/>
        <v>19949.759999999998</v>
      </c>
      <c r="P946">
        <f t="shared" si="600"/>
        <v>11631.41</v>
      </c>
      <c r="Q946">
        <f t="shared" si="601"/>
        <v>44.23</v>
      </c>
      <c r="R946">
        <f t="shared" si="602"/>
        <v>0</v>
      </c>
      <c r="S946">
        <f t="shared" si="603"/>
        <v>8274.1200000000008</v>
      </c>
      <c r="T946">
        <f t="shared" si="604"/>
        <v>0</v>
      </c>
      <c r="U946">
        <f t="shared" si="605"/>
        <v>27.378625</v>
      </c>
      <c r="V946">
        <f t="shared" si="606"/>
        <v>0</v>
      </c>
      <c r="W946">
        <f t="shared" si="607"/>
        <v>0</v>
      </c>
      <c r="X946">
        <f t="shared" si="608"/>
        <v>7446.71</v>
      </c>
      <c r="Y946">
        <f t="shared" si="609"/>
        <v>3557.87</v>
      </c>
      <c r="AA946">
        <v>36401907</v>
      </c>
      <c r="AB946">
        <f t="shared" si="610"/>
        <v>8403.0499999999993</v>
      </c>
      <c r="AC946">
        <f t="shared" si="611"/>
        <v>7445.53</v>
      </c>
      <c r="AD946">
        <f>ROUND(((((ET946*1.25))-((EU946*1.25)))+AE946),2)</f>
        <v>29.21</v>
      </c>
      <c r="AE946">
        <f>ROUND(((EU946*1.25)),2)</f>
        <v>0</v>
      </c>
      <c r="AF946">
        <f>ROUND(((EV946*1.15)),2)</f>
        <v>928.31</v>
      </c>
      <c r="AG946">
        <f t="shared" si="612"/>
        <v>0</v>
      </c>
      <c r="AH946">
        <f>((EW946*1.15))</f>
        <v>102.35</v>
      </c>
      <c r="AI946">
        <f>((EX946*1.25))</f>
        <v>0</v>
      </c>
      <c r="AJ946">
        <f t="shared" si="613"/>
        <v>0</v>
      </c>
      <c r="AK946">
        <v>8276.1299999999992</v>
      </c>
      <c r="AL946">
        <v>7445.53</v>
      </c>
      <c r="AM946">
        <v>23.37</v>
      </c>
      <c r="AN946">
        <v>0</v>
      </c>
      <c r="AO946">
        <v>807.23</v>
      </c>
      <c r="AP946">
        <v>0</v>
      </c>
      <c r="AQ946">
        <v>89</v>
      </c>
      <c r="AR946">
        <v>0</v>
      </c>
      <c r="AS946">
        <v>0</v>
      </c>
      <c r="AT946">
        <v>90</v>
      </c>
      <c r="AU946">
        <v>43</v>
      </c>
      <c r="AV946">
        <v>1</v>
      </c>
      <c r="AW946">
        <v>1</v>
      </c>
      <c r="AZ946">
        <v>1</v>
      </c>
      <c r="BA946">
        <v>33.32</v>
      </c>
      <c r="BB946">
        <v>5.66</v>
      </c>
      <c r="BC946">
        <v>5.84</v>
      </c>
      <c r="BD946" t="s">
        <v>3</v>
      </c>
      <c r="BE946" t="s">
        <v>3</v>
      </c>
      <c r="BF946" t="s">
        <v>3</v>
      </c>
      <c r="BG946" t="s">
        <v>3</v>
      </c>
      <c r="BH946">
        <v>0</v>
      </c>
      <c r="BI946">
        <v>1</v>
      </c>
      <c r="BJ946" t="s">
        <v>216</v>
      </c>
      <c r="BM946">
        <v>10001</v>
      </c>
      <c r="BN946">
        <v>0</v>
      </c>
      <c r="BO946" t="s">
        <v>213</v>
      </c>
      <c r="BP946">
        <v>1</v>
      </c>
      <c r="BQ946">
        <v>2</v>
      </c>
      <c r="BR946">
        <v>0</v>
      </c>
      <c r="BS946">
        <v>33.32</v>
      </c>
      <c r="BT946">
        <v>1</v>
      </c>
      <c r="BU946">
        <v>1</v>
      </c>
      <c r="BV946">
        <v>1</v>
      </c>
      <c r="BW946">
        <v>1</v>
      </c>
      <c r="BX946">
        <v>1</v>
      </c>
      <c r="BY946" t="s">
        <v>3</v>
      </c>
      <c r="BZ946">
        <v>118</v>
      </c>
      <c r="CA946">
        <v>63</v>
      </c>
      <c r="CE946">
        <v>0</v>
      </c>
      <c r="CF946">
        <v>0</v>
      </c>
      <c r="CG946">
        <v>0</v>
      </c>
      <c r="CM946">
        <v>0</v>
      </c>
      <c r="CN946" t="s">
        <v>3</v>
      </c>
      <c r="CO946">
        <v>0</v>
      </c>
      <c r="CP946">
        <f t="shared" si="614"/>
        <v>19949.760000000002</v>
      </c>
      <c r="CQ946">
        <f t="shared" si="615"/>
        <v>43481.895199999999</v>
      </c>
      <c r="CR946">
        <f t="shared" si="616"/>
        <v>165.32860000000002</v>
      </c>
      <c r="CS946">
        <f t="shared" si="617"/>
        <v>0</v>
      </c>
      <c r="CT946">
        <f t="shared" si="618"/>
        <v>30931.289199999999</v>
      </c>
      <c r="CU946">
        <f t="shared" si="619"/>
        <v>0</v>
      </c>
      <c r="CV946">
        <f t="shared" si="620"/>
        <v>102.35</v>
      </c>
      <c r="CW946">
        <f t="shared" si="621"/>
        <v>0</v>
      </c>
      <c r="CX946">
        <f t="shared" si="622"/>
        <v>0</v>
      </c>
      <c r="CY946">
        <f t="shared" si="623"/>
        <v>7446.7080000000005</v>
      </c>
      <c r="CZ946">
        <f t="shared" si="624"/>
        <v>3557.8716000000004</v>
      </c>
      <c r="DC946" t="s">
        <v>3</v>
      </c>
      <c r="DD946" t="s">
        <v>3</v>
      </c>
      <c r="DE946" t="s">
        <v>133</v>
      </c>
      <c r="DF946" t="s">
        <v>133</v>
      </c>
      <c r="DG946" t="s">
        <v>134</v>
      </c>
      <c r="DH946" t="s">
        <v>3</v>
      </c>
      <c r="DI946" t="s">
        <v>134</v>
      </c>
      <c r="DJ946" t="s">
        <v>133</v>
      </c>
      <c r="DK946" t="s">
        <v>3</v>
      </c>
      <c r="DL946" t="s">
        <v>3</v>
      </c>
      <c r="DM946" t="s">
        <v>3</v>
      </c>
      <c r="DN946">
        <v>0</v>
      </c>
      <c r="DO946">
        <v>0</v>
      </c>
      <c r="DP946">
        <v>1</v>
      </c>
      <c r="DQ946">
        <v>1</v>
      </c>
      <c r="DU946">
        <v>1005</v>
      </c>
      <c r="DV946" t="s">
        <v>215</v>
      </c>
      <c r="DW946" t="s">
        <v>215</v>
      </c>
      <c r="DX946">
        <v>100</v>
      </c>
      <c r="DZ946" t="s">
        <v>3</v>
      </c>
      <c r="EA946" t="s">
        <v>3</v>
      </c>
      <c r="EB946" t="s">
        <v>3</v>
      </c>
      <c r="EC946" t="s">
        <v>3</v>
      </c>
      <c r="EE946">
        <v>29085510</v>
      </c>
      <c r="EF946">
        <v>2</v>
      </c>
      <c r="EG946" t="s">
        <v>135</v>
      </c>
      <c r="EH946">
        <v>0</v>
      </c>
      <c r="EI946" t="s">
        <v>3</v>
      </c>
      <c r="EJ946">
        <v>1</v>
      </c>
      <c r="EK946">
        <v>10001</v>
      </c>
      <c r="EL946" t="s">
        <v>136</v>
      </c>
      <c r="EM946" t="s">
        <v>137</v>
      </c>
      <c r="EO946" t="s">
        <v>3</v>
      </c>
      <c r="EQ946">
        <v>0</v>
      </c>
      <c r="ER946">
        <v>8276.1299999999992</v>
      </c>
      <c r="ES946">
        <v>7445.53</v>
      </c>
      <c r="ET946">
        <v>23.37</v>
      </c>
      <c r="EU946">
        <v>0</v>
      </c>
      <c r="EV946">
        <v>807.23</v>
      </c>
      <c r="EW946">
        <v>89</v>
      </c>
      <c r="EX946">
        <v>0</v>
      </c>
      <c r="EY946">
        <v>0</v>
      </c>
      <c r="FQ946">
        <v>0</v>
      </c>
      <c r="FR946">
        <f t="shared" si="625"/>
        <v>0</v>
      </c>
      <c r="FS946">
        <v>0</v>
      </c>
      <c r="FT946" t="s">
        <v>139</v>
      </c>
      <c r="FU946" t="s">
        <v>25</v>
      </c>
      <c r="FV946" t="s">
        <v>25</v>
      </c>
      <c r="FW946" t="s">
        <v>26</v>
      </c>
      <c r="FX946">
        <v>106.2</v>
      </c>
      <c r="FY946">
        <v>53.55</v>
      </c>
      <c r="GA946" t="s">
        <v>3</v>
      </c>
      <c r="GD946">
        <v>1</v>
      </c>
      <c r="GF946">
        <v>-978692579</v>
      </c>
      <c r="GG946">
        <v>2</v>
      </c>
      <c r="GH946">
        <v>1</v>
      </c>
      <c r="GI946">
        <v>2</v>
      </c>
      <c r="GJ946">
        <v>0</v>
      </c>
      <c r="GK946">
        <v>0</v>
      </c>
      <c r="GL946">
        <f t="shared" si="626"/>
        <v>0</v>
      </c>
      <c r="GM946">
        <f t="shared" si="627"/>
        <v>30954.34</v>
      </c>
      <c r="GN946">
        <f t="shared" si="628"/>
        <v>30954.34</v>
      </c>
      <c r="GO946">
        <f t="shared" si="629"/>
        <v>0</v>
      </c>
      <c r="GP946">
        <f t="shared" si="630"/>
        <v>0</v>
      </c>
      <c r="GR946">
        <v>0</v>
      </c>
      <c r="GS946">
        <v>3</v>
      </c>
      <c r="GT946">
        <v>0</v>
      </c>
      <c r="GU946" t="s">
        <v>3</v>
      </c>
      <c r="GV946">
        <f t="shared" si="631"/>
        <v>0</v>
      </c>
      <c r="GW946">
        <v>1</v>
      </c>
      <c r="GX946">
        <f t="shared" si="632"/>
        <v>0</v>
      </c>
      <c r="HA946">
        <v>0</v>
      </c>
      <c r="HB946">
        <v>0</v>
      </c>
      <c r="HC946">
        <f t="shared" si="633"/>
        <v>0</v>
      </c>
      <c r="HE946" t="s">
        <v>3</v>
      </c>
      <c r="HF946" t="s">
        <v>3</v>
      </c>
      <c r="IK946">
        <v>0</v>
      </c>
    </row>
    <row r="947" spans="1:245">
      <c r="A947">
        <v>17</v>
      </c>
      <c r="B947">
        <v>0</v>
      </c>
      <c r="C947">
        <f>ROW(SmtRes!A956)</f>
        <v>956</v>
      </c>
      <c r="D947">
        <f>ROW(EtalonRes!A928)</f>
        <v>928</v>
      </c>
      <c r="E947" t="s">
        <v>212</v>
      </c>
      <c r="F947" t="s">
        <v>296</v>
      </c>
      <c r="G947" t="s">
        <v>297</v>
      </c>
      <c r="H947" t="s">
        <v>215</v>
      </c>
      <c r="I947">
        <f>ROUND(26.75/100,9)</f>
        <v>0.26750000000000002</v>
      </c>
      <c r="J947">
        <v>0</v>
      </c>
      <c r="O947">
        <f t="shared" si="599"/>
        <v>19509.849999999999</v>
      </c>
      <c r="P947">
        <f t="shared" si="600"/>
        <v>11671.28</v>
      </c>
      <c r="Q947">
        <f t="shared" si="601"/>
        <v>29.27</v>
      </c>
      <c r="R947">
        <f t="shared" si="602"/>
        <v>0</v>
      </c>
      <c r="S947">
        <f t="shared" si="603"/>
        <v>7809.3</v>
      </c>
      <c r="T947">
        <f t="shared" si="604"/>
        <v>0</v>
      </c>
      <c r="U947">
        <f t="shared" si="605"/>
        <v>25.840499999999999</v>
      </c>
      <c r="V947">
        <f t="shared" si="606"/>
        <v>0</v>
      </c>
      <c r="W947">
        <f t="shared" si="607"/>
        <v>0</v>
      </c>
      <c r="X947">
        <f t="shared" si="608"/>
        <v>7028.37</v>
      </c>
      <c r="Y947">
        <f t="shared" si="609"/>
        <v>3358</v>
      </c>
      <c r="AA947">
        <v>36401907</v>
      </c>
      <c r="AB947">
        <f t="shared" si="610"/>
        <v>8548.36</v>
      </c>
      <c r="AC947">
        <f t="shared" si="611"/>
        <v>7654.55</v>
      </c>
      <c r="AD947">
        <f>ROUND(((((ET947*1.25))-((EU947*1.25)))+AE947),2)</f>
        <v>17.649999999999999</v>
      </c>
      <c r="AE947">
        <f>ROUND(((EU947*1.25)),2)</f>
        <v>0</v>
      </c>
      <c r="AF947">
        <f>ROUND(((EV947*1.15)),2)</f>
        <v>876.16</v>
      </c>
      <c r="AG947">
        <f t="shared" si="612"/>
        <v>0</v>
      </c>
      <c r="AH947">
        <f>((EW947*1.15))</f>
        <v>96.6</v>
      </c>
      <c r="AI947">
        <f>((EX947*1.25))</f>
        <v>0</v>
      </c>
      <c r="AJ947">
        <f t="shared" si="613"/>
        <v>0</v>
      </c>
      <c r="AK947">
        <v>8430.5499999999993</v>
      </c>
      <c r="AL947">
        <v>7654.55</v>
      </c>
      <c r="AM947">
        <v>14.12</v>
      </c>
      <c r="AN947">
        <v>0</v>
      </c>
      <c r="AO947">
        <v>761.88</v>
      </c>
      <c r="AP947">
        <v>0</v>
      </c>
      <c r="AQ947">
        <v>84</v>
      </c>
      <c r="AR947">
        <v>0</v>
      </c>
      <c r="AS947">
        <v>0</v>
      </c>
      <c r="AT947">
        <v>90</v>
      </c>
      <c r="AU947">
        <v>43</v>
      </c>
      <c r="AV947">
        <v>1</v>
      </c>
      <c r="AW947">
        <v>1</v>
      </c>
      <c r="AZ947">
        <v>1</v>
      </c>
      <c r="BA947">
        <v>33.32</v>
      </c>
      <c r="BB947">
        <v>6.2</v>
      </c>
      <c r="BC947">
        <v>5.7</v>
      </c>
      <c r="BD947" t="s">
        <v>3</v>
      </c>
      <c r="BE947" t="s">
        <v>3</v>
      </c>
      <c r="BF947" t="s">
        <v>3</v>
      </c>
      <c r="BG947" t="s">
        <v>3</v>
      </c>
      <c r="BH947">
        <v>0</v>
      </c>
      <c r="BI947">
        <v>1</v>
      </c>
      <c r="BJ947" t="s">
        <v>298</v>
      </c>
      <c r="BM947">
        <v>10001</v>
      </c>
      <c r="BN947">
        <v>0</v>
      </c>
      <c r="BO947" t="s">
        <v>296</v>
      </c>
      <c r="BP947">
        <v>1</v>
      </c>
      <c r="BQ947">
        <v>2</v>
      </c>
      <c r="BR947">
        <v>0</v>
      </c>
      <c r="BS947">
        <v>33.32</v>
      </c>
      <c r="BT947">
        <v>1</v>
      </c>
      <c r="BU947">
        <v>1</v>
      </c>
      <c r="BV947">
        <v>1</v>
      </c>
      <c r="BW947">
        <v>1</v>
      </c>
      <c r="BX947">
        <v>1</v>
      </c>
      <c r="BY947" t="s">
        <v>3</v>
      </c>
      <c r="BZ947">
        <v>118</v>
      </c>
      <c r="CA947">
        <v>63</v>
      </c>
      <c r="CE947">
        <v>0</v>
      </c>
      <c r="CF947">
        <v>0</v>
      </c>
      <c r="CG947">
        <v>0</v>
      </c>
      <c r="CM947">
        <v>0</v>
      </c>
      <c r="CN947" t="s">
        <v>3</v>
      </c>
      <c r="CO947">
        <v>0</v>
      </c>
      <c r="CP947">
        <f t="shared" si="614"/>
        <v>19509.850000000002</v>
      </c>
      <c r="CQ947">
        <f t="shared" si="615"/>
        <v>43630.935000000005</v>
      </c>
      <c r="CR947">
        <f t="shared" si="616"/>
        <v>109.42999999999999</v>
      </c>
      <c r="CS947">
        <f t="shared" si="617"/>
        <v>0</v>
      </c>
      <c r="CT947">
        <f t="shared" si="618"/>
        <v>29193.6512</v>
      </c>
      <c r="CU947">
        <f t="shared" si="619"/>
        <v>0</v>
      </c>
      <c r="CV947">
        <f t="shared" si="620"/>
        <v>96.6</v>
      </c>
      <c r="CW947">
        <f t="shared" si="621"/>
        <v>0</v>
      </c>
      <c r="CX947">
        <f t="shared" si="622"/>
        <v>0</v>
      </c>
      <c r="CY947">
        <f t="shared" si="623"/>
        <v>7028.37</v>
      </c>
      <c r="CZ947">
        <f t="shared" si="624"/>
        <v>3357.9990000000003</v>
      </c>
      <c r="DC947" t="s">
        <v>3</v>
      </c>
      <c r="DD947" t="s">
        <v>3</v>
      </c>
      <c r="DE947" t="s">
        <v>133</v>
      </c>
      <c r="DF947" t="s">
        <v>133</v>
      </c>
      <c r="DG947" t="s">
        <v>134</v>
      </c>
      <c r="DH947" t="s">
        <v>3</v>
      </c>
      <c r="DI947" t="s">
        <v>134</v>
      </c>
      <c r="DJ947" t="s">
        <v>133</v>
      </c>
      <c r="DK947" t="s">
        <v>3</v>
      </c>
      <c r="DL947" t="s">
        <v>3</v>
      </c>
      <c r="DM947" t="s">
        <v>3</v>
      </c>
      <c r="DN947">
        <v>0</v>
      </c>
      <c r="DO947">
        <v>0</v>
      </c>
      <c r="DP947">
        <v>1</v>
      </c>
      <c r="DQ947">
        <v>1</v>
      </c>
      <c r="DU947">
        <v>1005</v>
      </c>
      <c r="DV947" t="s">
        <v>215</v>
      </c>
      <c r="DW947" t="s">
        <v>215</v>
      </c>
      <c r="DX947">
        <v>100</v>
      </c>
      <c r="DZ947" t="s">
        <v>3</v>
      </c>
      <c r="EA947" t="s">
        <v>3</v>
      </c>
      <c r="EB947" t="s">
        <v>3</v>
      </c>
      <c r="EC947" t="s">
        <v>3</v>
      </c>
      <c r="EE947">
        <v>29085510</v>
      </c>
      <c r="EF947">
        <v>2</v>
      </c>
      <c r="EG947" t="s">
        <v>135</v>
      </c>
      <c r="EH947">
        <v>0</v>
      </c>
      <c r="EI947" t="s">
        <v>3</v>
      </c>
      <c r="EJ947">
        <v>1</v>
      </c>
      <c r="EK947">
        <v>10001</v>
      </c>
      <c r="EL947" t="s">
        <v>136</v>
      </c>
      <c r="EM947" t="s">
        <v>137</v>
      </c>
      <c r="EO947" t="s">
        <v>3</v>
      </c>
      <c r="EQ947">
        <v>0</v>
      </c>
      <c r="ER947">
        <v>8430.5499999999993</v>
      </c>
      <c r="ES947">
        <v>7654.55</v>
      </c>
      <c r="ET947">
        <v>14.12</v>
      </c>
      <c r="EU947">
        <v>0</v>
      </c>
      <c r="EV947">
        <v>761.88</v>
      </c>
      <c r="EW947">
        <v>84</v>
      </c>
      <c r="EX947">
        <v>0</v>
      </c>
      <c r="EY947">
        <v>0</v>
      </c>
      <c r="FQ947">
        <v>0</v>
      </c>
      <c r="FR947">
        <f t="shared" si="625"/>
        <v>0</v>
      </c>
      <c r="FS947">
        <v>0</v>
      </c>
      <c r="FT947" t="s">
        <v>139</v>
      </c>
      <c r="FU947" t="s">
        <v>25</v>
      </c>
      <c r="FV947" t="s">
        <v>25</v>
      </c>
      <c r="FW947" t="s">
        <v>26</v>
      </c>
      <c r="FX947">
        <v>106.2</v>
      </c>
      <c r="FY947">
        <v>53.55</v>
      </c>
      <c r="GA947" t="s">
        <v>3</v>
      </c>
      <c r="GD947">
        <v>1</v>
      </c>
      <c r="GF947">
        <v>892663548</v>
      </c>
      <c r="GG947">
        <v>2</v>
      </c>
      <c r="GH947">
        <v>1</v>
      </c>
      <c r="GI947">
        <v>2</v>
      </c>
      <c r="GJ947">
        <v>0</v>
      </c>
      <c r="GK947">
        <v>0</v>
      </c>
      <c r="GL947">
        <f t="shared" si="626"/>
        <v>0</v>
      </c>
      <c r="GM947">
        <f t="shared" si="627"/>
        <v>29896.22</v>
      </c>
      <c r="GN947">
        <f t="shared" si="628"/>
        <v>29896.22</v>
      </c>
      <c r="GO947">
        <f t="shared" si="629"/>
        <v>0</v>
      </c>
      <c r="GP947">
        <f t="shared" si="630"/>
        <v>0</v>
      </c>
      <c r="GR947">
        <v>0</v>
      </c>
      <c r="GS947">
        <v>3</v>
      </c>
      <c r="GT947">
        <v>0</v>
      </c>
      <c r="GU947" t="s">
        <v>3</v>
      </c>
      <c r="GV947">
        <f t="shared" si="631"/>
        <v>0</v>
      </c>
      <c r="GW947">
        <v>1</v>
      </c>
      <c r="GX947">
        <f t="shared" si="632"/>
        <v>0</v>
      </c>
      <c r="HA947">
        <v>0</v>
      </c>
      <c r="HB947">
        <v>0</v>
      </c>
      <c r="HC947">
        <f t="shared" si="633"/>
        <v>0</v>
      </c>
      <c r="HE947" t="s">
        <v>3</v>
      </c>
      <c r="HF947" t="s">
        <v>3</v>
      </c>
      <c r="IK947">
        <v>0</v>
      </c>
    </row>
    <row r="948" spans="1:245">
      <c r="A948">
        <v>17</v>
      </c>
      <c r="B948">
        <v>0</v>
      </c>
      <c r="C948">
        <f>ROW(SmtRes!A963)</f>
        <v>963</v>
      </c>
      <c r="D948">
        <f>ROW(EtalonRes!A935)</f>
        <v>935</v>
      </c>
      <c r="E948" t="s">
        <v>266</v>
      </c>
      <c r="F948" t="s">
        <v>218</v>
      </c>
      <c r="G948" t="s">
        <v>219</v>
      </c>
      <c r="H948" t="s">
        <v>220</v>
      </c>
      <c r="I948">
        <f>ROUND(53.5/100,9)</f>
        <v>0.53500000000000003</v>
      </c>
      <c r="J948">
        <v>0</v>
      </c>
      <c r="O948">
        <f t="shared" si="599"/>
        <v>14911.59</v>
      </c>
      <c r="P948">
        <f t="shared" si="600"/>
        <v>4248.7299999999996</v>
      </c>
      <c r="Q948">
        <f t="shared" si="601"/>
        <v>9.39</v>
      </c>
      <c r="R948">
        <f t="shared" si="602"/>
        <v>3.21</v>
      </c>
      <c r="S948">
        <f t="shared" si="603"/>
        <v>10653.47</v>
      </c>
      <c r="T948">
        <f t="shared" si="604"/>
        <v>0</v>
      </c>
      <c r="U948">
        <f t="shared" si="605"/>
        <v>34.417084999999993</v>
      </c>
      <c r="V948">
        <f t="shared" si="606"/>
        <v>6.6875000000000007E-3</v>
      </c>
      <c r="W948">
        <f t="shared" si="607"/>
        <v>0</v>
      </c>
      <c r="X948">
        <f t="shared" si="608"/>
        <v>8525.34</v>
      </c>
      <c r="Y948">
        <f t="shared" si="609"/>
        <v>3942.97</v>
      </c>
      <c r="AA948">
        <v>36401907</v>
      </c>
      <c r="AB948">
        <f t="shared" si="610"/>
        <v>7162.38</v>
      </c>
      <c r="AC948">
        <f t="shared" si="611"/>
        <v>6563.27</v>
      </c>
      <c r="AD948">
        <f>ROUND(((((ET948*1.25))-((EU948*1.25)))+AE948),2)</f>
        <v>1.48</v>
      </c>
      <c r="AE948">
        <f>ROUND(((EU948*1.25)),2)</f>
        <v>0.18</v>
      </c>
      <c r="AF948">
        <f>ROUND(((EV948*1.15)),2)</f>
        <v>597.63</v>
      </c>
      <c r="AG948">
        <f t="shared" si="612"/>
        <v>0</v>
      </c>
      <c r="AH948">
        <f>((EW948*1.15))</f>
        <v>64.330999999999989</v>
      </c>
      <c r="AI948">
        <f>((EX948*1.25))</f>
        <v>1.2500000000000001E-2</v>
      </c>
      <c r="AJ948">
        <f t="shared" si="613"/>
        <v>0</v>
      </c>
      <c r="AK948">
        <v>7084.13</v>
      </c>
      <c r="AL948">
        <v>6563.27</v>
      </c>
      <c r="AM948">
        <v>1.18</v>
      </c>
      <c r="AN948">
        <v>0.14000000000000001</v>
      </c>
      <c r="AO948">
        <v>519.67999999999995</v>
      </c>
      <c r="AP948">
        <v>0</v>
      </c>
      <c r="AQ948">
        <v>55.94</v>
      </c>
      <c r="AR948">
        <v>0.01</v>
      </c>
      <c r="AS948">
        <v>0</v>
      </c>
      <c r="AT948">
        <v>80</v>
      </c>
      <c r="AU948">
        <v>37</v>
      </c>
      <c r="AV948">
        <v>1</v>
      </c>
      <c r="AW948">
        <v>1</v>
      </c>
      <c r="AZ948">
        <v>1</v>
      </c>
      <c r="BA948">
        <v>33.32</v>
      </c>
      <c r="BB948">
        <v>11.86</v>
      </c>
      <c r="BC948">
        <v>1.21</v>
      </c>
      <c r="BD948" t="s">
        <v>3</v>
      </c>
      <c r="BE948" t="s">
        <v>3</v>
      </c>
      <c r="BF948" t="s">
        <v>3</v>
      </c>
      <c r="BG948" t="s">
        <v>3</v>
      </c>
      <c r="BH948">
        <v>0</v>
      </c>
      <c r="BI948">
        <v>1</v>
      </c>
      <c r="BJ948" t="s">
        <v>221</v>
      </c>
      <c r="BM948">
        <v>15001</v>
      </c>
      <c r="BN948">
        <v>0</v>
      </c>
      <c r="BO948" t="s">
        <v>218</v>
      </c>
      <c r="BP948">
        <v>1</v>
      </c>
      <c r="BQ948">
        <v>2</v>
      </c>
      <c r="BR948">
        <v>0</v>
      </c>
      <c r="BS948">
        <v>33.32</v>
      </c>
      <c r="BT948">
        <v>1</v>
      </c>
      <c r="BU948">
        <v>1</v>
      </c>
      <c r="BV948">
        <v>1</v>
      </c>
      <c r="BW948">
        <v>1</v>
      </c>
      <c r="BX948">
        <v>1</v>
      </c>
      <c r="BY948" t="s">
        <v>3</v>
      </c>
      <c r="BZ948">
        <v>105</v>
      </c>
      <c r="CA948">
        <v>55</v>
      </c>
      <c r="CE948">
        <v>0</v>
      </c>
      <c r="CF948">
        <v>0</v>
      </c>
      <c r="CG948">
        <v>0</v>
      </c>
      <c r="CM948">
        <v>0</v>
      </c>
      <c r="CN948" t="s">
        <v>3</v>
      </c>
      <c r="CO948">
        <v>0</v>
      </c>
      <c r="CP948">
        <f t="shared" si="614"/>
        <v>14911.59</v>
      </c>
      <c r="CQ948">
        <f t="shared" si="615"/>
        <v>7941.5567000000001</v>
      </c>
      <c r="CR948">
        <f t="shared" si="616"/>
        <v>17.552799999999998</v>
      </c>
      <c r="CS948">
        <f t="shared" si="617"/>
        <v>5.9976000000000003</v>
      </c>
      <c r="CT948">
        <f t="shared" si="618"/>
        <v>19913.031599999998</v>
      </c>
      <c r="CU948">
        <f t="shared" si="619"/>
        <v>0</v>
      </c>
      <c r="CV948">
        <f t="shared" si="620"/>
        <v>64.330999999999989</v>
      </c>
      <c r="CW948">
        <f t="shared" si="621"/>
        <v>1.2500000000000001E-2</v>
      </c>
      <c r="CX948">
        <f t="shared" si="622"/>
        <v>0</v>
      </c>
      <c r="CY948">
        <f t="shared" si="623"/>
        <v>8525.3439999999991</v>
      </c>
      <c r="CZ948">
        <f t="shared" si="624"/>
        <v>3942.9715999999989</v>
      </c>
      <c r="DC948" t="s">
        <v>3</v>
      </c>
      <c r="DD948" t="s">
        <v>3</v>
      </c>
      <c r="DE948" t="s">
        <v>133</v>
      </c>
      <c r="DF948" t="s">
        <v>133</v>
      </c>
      <c r="DG948" t="s">
        <v>134</v>
      </c>
      <c r="DH948" t="s">
        <v>3</v>
      </c>
      <c r="DI948" t="s">
        <v>134</v>
      </c>
      <c r="DJ948" t="s">
        <v>133</v>
      </c>
      <c r="DK948" t="s">
        <v>3</v>
      </c>
      <c r="DL948" t="s">
        <v>3</v>
      </c>
      <c r="DM948" t="s">
        <v>3</v>
      </c>
      <c r="DN948">
        <v>0</v>
      </c>
      <c r="DO948">
        <v>0</v>
      </c>
      <c r="DP948">
        <v>1</v>
      </c>
      <c r="DQ948">
        <v>1</v>
      </c>
      <c r="DU948">
        <v>1013</v>
      </c>
      <c r="DV948" t="s">
        <v>220</v>
      </c>
      <c r="DW948" t="s">
        <v>220</v>
      </c>
      <c r="DX948">
        <v>1</v>
      </c>
      <c r="DZ948" t="s">
        <v>3</v>
      </c>
      <c r="EA948" t="s">
        <v>3</v>
      </c>
      <c r="EB948" t="s">
        <v>3</v>
      </c>
      <c r="EC948" t="s">
        <v>3</v>
      </c>
      <c r="EE948">
        <v>29085536</v>
      </c>
      <c r="EF948">
        <v>2</v>
      </c>
      <c r="EG948" t="s">
        <v>135</v>
      </c>
      <c r="EH948">
        <v>0</v>
      </c>
      <c r="EI948" t="s">
        <v>3</v>
      </c>
      <c r="EJ948">
        <v>1</v>
      </c>
      <c r="EK948">
        <v>15001</v>
      </c>
      <c r="EL948" t="s">
        <v>151</v>
      </c>
      <c r="EM948" t="s">
        <v>152</v>
      </c>
      <c r="EO948" t="s">
        <v>3</v>
      </c>
      <c r="EQ948">
        <v>0</v>
      </c>
      <c r="ER948">
        <v>7084.13</v>
      </c>
      <c r="ES948">
        <v>6563.27</v>
      </c>
      <c r="ET948">
        <v>1.18</v>
      </c>
      <c r="EU948">
        <v>0.14000000000000001</v>
      </c>
      <c r="EV948">
        <v>519.67999999999995</v>
      </c>
      <c r="EW948">
        <v>55.94</v>
      </c>
      <c r="EX948">
        <v>0.01</v>
      </c>
      <c r="EY948">
        <v>0</v>
      </c>
      <c r="FQ948">
        <v>0</v>
      </c>
      <c r="FR948">
        <f t="shared" si="625"/>
        <v>0</v>
      </c>
      <c r="FS948">
        <v>0</v>
      </c>
      <c r="FT948" t="s">
        <v>139</v>
      </c>
      <c r="FU948" t="s">
        <v>25</v>
      </c>
      <c r="FV948" t="s">
        <v>25</v>
      </c>
      <c r="FW948" t="s">
        <v>26</v>
      </c>
      <c r="FX948">
        <v>94.5</v>
      </c>
      <c r="FY948">
        <v>46.75</v>
      </c>
      <c r="GA948" t="s">
        <v>3</v>
      </c>
      <c r="GD948">
        <v>1</v>
      </c>
      <c r="GF948">
        <v>797186164</v>
      </c>
      <c r="GG948">
        <v>2</v>
      </c>
      <c r="GH948">
        <v>1</v>
      </c>
      <c r="GI948">
        <v>2</v>
      </c>
      <c r="GJ948">
        <v>0</v>
      </c>
      <c r="GK948">
        <v>0</v>
      </c>
      <c r="GL948">
        <f t="shared" si="626"/>
        <v>0</v>
      </c>
      <c r="GM948">
        <f t="shared" si="627"/>
        <v>27379.9</v>
      </c>
      <c r="GN948">
        <f t="shared" si="628"/>
        <v>27379.9</v>
      </c>
      <c r="GO948">
        <f t="shared" si="629"/>
        <v>0</v>
      </c>
      <c r="GP948">
        <f t="shared" si="630"/>
        <v>0</v>
      </c>
      <c r="GR948">
        <v>0</v>
      </c>
      <c r="GS948">
        <v>3</v>
      </c>
      <c r="GT948">
        <v>0</v>
      </c>
      <c r="GU948" t="s">
        <v>3</v>
      </c>
      <c r="GV948">
        <f t="shared" si="631"/>
        <v>0</v>
      </c>
      <c r="GW948">
        <v>1</v>
      </c>
      <c r="GX948">
        <f t="shared" si="632"/>
        <v>0</v>
      </c>
      <c r="HA948">
        <v>0</v>
      </c>
      <c r="HB948">
        <v>0</v>
      </c>
      <c r="HC948">
        <f t="shared" si="633"/>
        <v>0</v>
      </c>
      <c r="HE948" t="s">
        <v>3</v>
      </c>
      <c r="HF948" t="s">
        <v>3</v>
      </c>
      <c r="IK948">
        <v>0</v>
      </c>
    </row>
    <row r="949" spans="1:245">
      <c r="A949">
        <v>17</v>
      </c>
      <c r="B949">
        <v>0</v>
      </c>
      <c r="C949">
        <f>ROW(SmtRes!A975)</f>
        <v>975</v>
      </c>
      <c r="D949">
        <f>ROW(EtalonRes!A944)</f>
        <v>944</v>
      </c>
      <c r="E949" t="s">
        <v>217</v>
      </c>
      <c r="F949" t="s">
        <v>223</v>
      </c>
      <c r="G949" t="s">
        <v>224</v>
      </c>
      <c r="H949" t="s">
        <v>58</v>
      </c>
      <c r="I949">
        <f>ROUND(3/100,9)</f>
        <v>0.03</v>
      </c>
      <c r="J949">
        <v>0</v>
      </c>
      <c r="O949">
        <f t="shared" si="599"/>
        <v>362.74</v>
      </c>
      <c r="P949">
        <f t="shared" si="600"/>
        <v>13.61</v>
      </c>
      <c r="Q949">
        <f t="shared" si="601"/>
        <v>1.56</v>
      </c>
      <c r="R949">
        <f t="shared" si="602"/>
        <v>0.41</v>
      </c>
      <c r="S949">
        <f t="shared" si="603"/>
        <v>347.57</v>
      </c>
      <c r="T949">
        <f t="shared" si="604"/>
        <v>0</v>
      </c>
      <c r="U949">
        <f t="shared" si="605"/>
        <v>1.0515600000000001</v>
      </c>
      <c r="V949">
        <f t="shared" si="606"/>
        <v>8.9999999999999998E-4</v>
      </c>
      <c r="W949">
        <f t="shared" si="607"/>
        <v>0</v>
      </c>
      <c r="X949">
        <f t="shared" si="608"/>
        <v>281.86</v>
      </c>
      <c r="Y949">
        <f t="shared" si="609"/>
        <v>180.95</v>
      </c>
      <c r="AA949">
        <v>36401907</v>
      </c>
      <c r="AB949">
        <f t="shared" si="610"/>
        <v>416.77</v>
      </c>
      <c r="AC949">
        <f t="shared" si="611"/>
        <v>63.28</v>
      </c>
      <c r="AD949">
        <f t="shared" ref="AD949:AD955" si="636">ROUND((((ET949)-(EU949))+AE949),2)</f>
        <v>5.78</v>
      </c>
      <c r="AE949">
        <f t="shared" ref="AE949:AE955" si="637">ROUND((EU949),2)</f>
        <v>0.41</v>
      </c>
      <c r="AF949">
        <f>ROUND(((EV949*1.15)),2)</f>
        <v>347.71</v>
      </c>
      <c r="AG949">
        <f t="shared" si="612"/>
        <v>0</v>
      </c>
      <c r="AH949">
        <f>((EW949*1.15))</f>
        <v>35.052</v>
      </c>
      <c r="AI949">
        <f t="shared" ref="AI949:AI955" si="638">(EX949)</f>
        <v>0.03</v>
      </c>
      <c r="AJ949">
        <f t="shared" si="613"/>
        <v>0</v>
      </c>
      <c r="AK949">
        <v>371.42</v>
      </c>
      <c r="AL949">
        <v>63.28</v>
      </c>
      <c r="AM949">
        <v>5.78</v>
      </c>
      <c r="AN949">
        <v>0.41</v>
      </c>
      <c r="AO949">
        <v>302.36</v>
      </c>
      <c r="AP949">
        <v>0</v>
      </c>
      <c r="AQ949">
        <v>30.48</v>
      </c>
      <c r="AR949">
        <v>0.03</v>
      </c>
      <c r="AS949">
        <v>0</v>
      </c>
      <c r="AT949">
        <v>81</v>
      </c>
      <c r="AU949">
        <v>52</v>
      </c>
      <c r="AV949">
        <v>1</v>
      </c>
      <c r="AW949">
        <v>1</v>
      </c>
      <c r="AZ949">
        <v>1</v>
      </c>
      <c r="BA949">
        <v>33.32</v>
      </c>
      <c r="BB949">
        <v>9.01</v>
      </c>
      <c r="BC949">
        <v>7.17</v>
      </c>
      <c r="BD949" t="s">
        <v>3</v>
      </c>
      <c r="BE949" t="s">
        <v>3</v>
      </c>
      <c r="BF949" t="s">
        <v>3</v>
      </c>
      <c r="BG949" t="s">
        <v>3</v>
      </c>
      <c r="BH949">
        <v>0</v>
      </c>
      <c r="BI949">
        <v>2</v>
      </c>
      <c r="BJ949" t="s">
        <v>225</v>
      </c>
      <c r="BM949">
        <v>108001</v>
      </c>
      <c r="BN949">
        <v>0</v>
      </c>
      <c r="BO949" t="s">
        <v>223</v>
      </c>
      <c r="BP949">
        <v>1</v>
      </c>
      <c r="BQ949">
        <v>3</v>
      </c>
      <c r="BR949">
        <v>0</v>
      </c>
      <c r="BS949">
        <v>33.32</v>
      </c>
      <c r="BT949">
        <v>1</v>
      </c>
      <c r="BU949">
        <v>1</v>
      </c>
      <c r="BV949">
        <v>1</v>
      </c>
      <c r="BW949">
        <v>1</v>
      </c>
      <c r="BX949">
        <v>1</v>
      </c>
      <c r="BY949" t="s">
        <v>3</v>
      </c>
      <c r="BZ949">
        <v>95</v>
      </c>
      <c r="CA949">
        <v>65</v>
      </c>
      <c r="CE949">
        <v>0</v>
      </c>
      <c r="CF949">
        <v>0</v>
      </c>
      <c r="CG949">
        <v>0</v>
      </c>
      <c r="CM949">
        <v>0</v>
      </c>
      <c r="CN949" t="s">
        <v>905</v>
      </c>
      <c r="CO949">
        <v>0</v>
      </c>
      <c r="CP949">
        <f t="shared" si="614"/>
        <v>362.74</v>
      </c>
      <c r="CQ949">
        <f t="shared" si="615"/>
        <v>453.7176</v>
      </c>
      <c r="CR949">
        <f t="shared" si="616"/>
        <v>52.077800000000003</v>
      </c>
      <c r="CS949">
        <f t="shared" si="617"/>
        <v>13.661199999999999</v>
      </c>
      <c r="CT949">
        <f t="shared" si="618"/>
        <v>11585.697199999999</v>
      </c>
      <c r="CU949">
        <f t="shared" si="619"/>
        <v>0</v>
      </c>
      <c r="CV949">
        <f t="shared" si="620"/>
        <v>35.052</v>
      </c>
      <c r="CW949">
        <f t="shared" si="621"/>
        <v>0.03</v>
      </c>
      <c r="CX949">
        <f t="shared" si="622"/>
        <v>0</v>
      </c>
      <c r="CY949">
        <f t="shared" si="623"/>
        <v>281.86380000000003</v>
      </c>
      <c r="CZ949">
        <f t="shared" si="624"/>
        <v>180.9496</v>
      </c>
      <c r="DC949" t="s">
        <v>3</v>
      </c>
      <c r="DD949" t="s">
        <v>3</v>
      </c>
      <c r="DE949" t="s">
        <v>3</v>
      </c>
      <c r="DF949" t="s">
        <v>3</v>
      </c>
      <c r="DG949" t="s">
        <v>134</v>
      </c>
      <c r="DH949" t="s">
        <v>3</v>
      </c>
      <c r="DI949" t="s">
        <v>134</v>
      </c>
      <c r="DJ949" t="s">
        <v>3</v>
      </c>
      <c r="DK949" t="s">
        <v>3</v>
      </c>
      <c r="DL949" t="s">
        <v>3</v>
      </c>
      <c r="DM949" t="s">
        <v>3</v>
      </c>
      <c r="DN949">
        <v>0</v>
      </c>
      <c r="DO949">
        <v>0</v>
      </c>
      <c r="DP949">
        <v>1</v>
      </c>
      <c r="DQ949">
        <v>1</v>
      </c>
      <c r="DU949">
        <v>1010</v>
      </c>
      <c r="DV949" t="s">
        <v>58</v>
      </c>
      <c r="DW949" t="s">
        <v>58</v>
      </c>
      <c r="DX949">
        <v>100</v>
      </c>
      <c r="DZ949" t="s">
        <v>3</v>
      </c>
      <c r="EA949" t="s">
        <v>3</v>
      </c>
      <c r="EB949" t="s">
        <v>3</v>
      </c>
      <c r="EC949" t="s">
        <v>3</v>
      </c>
      <c r="EE949">
        <v>29085386</v>
      </c>
      <c r="EF949">
        <v>3</v>
      </c>
      <c r="EG949" t="s">
        <v>226</v>
      </c>
      <c r="EH949">
        <v>0</v>
      </c>
      <c r="EI949" t="s">
        <v>3</v>
      </c>
      <c r="EJ949">
        <v>2</v>
      </c>
      <c r="EK949">
        <v>108001</v>
      </c>
      <c r="EL949" t="s">
        <v>227</v>
      </c>
      <c r="EM949" t="s">
        <v>228</v>
      </c>
      <c r="EO949" t="s">
        <v>299</v>
      </c>
      <c r="EQ949">
        <v>0</v>
      </c>
      <c r="ER949">
        <v>371.42</v>
      </c>
      <c r="ES949">
        <v>63.28</v>
      </c>
      <c r="ET949">
        <v>5.78</v>
      </c>
      <c r="EU949">
        <v>0.41</v>
      </c>
      <c r="EV949">
        <v>302.36</v>
      </c>
      <c r="EW949">
        <v>30.48</v>
      </c>
      <c r="EX949">
        <v>0.03</v>
      </c>
      <c r="EY949">
        <v>0</v>
      </c>
      <c r="FQ949">
        <v>0</v>
      </c>
      <c r="FR949">
        <f t="shared" si="625"/>
        <v>0</v>
      </c>
      <c r="FS949">
        <v>0</v>
      </c>
      <c r="FV949" t="s">
        <v>25</v>
      </c>
      <c r="FW949" t="s">
        <v>26</v>
      </c>
      <c r="FX949">
        <v>95</v>
      </c>
      <c r="FY949">
        <v>65</v>
      </c>
      <c r="GA949" t="s">
        <v>3</v>
      </c>
      <c r="GD949">
        <v>1</v>
      </c>
      <c r="GF949">
        <v>-1627028948</v>
      </c>
      <c r="GG949">
        <v>2</v>
      </c>
      <c r="GH949">
        <v>1</v>
      </c>
      <c r="GI949">
        <v>2</v>
      </c>
      <c r="GJ949">
        <v>0</v>
      </c>
      <c r="GK949">
        <v>0</v>
      </c>
      <c r="GL949">
        <f t="shared" si="626"/>
        <v>0</v>
      </c>
      <c r="GM949">
        <f t="shared" si="627"/>
        <v>825.55</v>
      </c>
      <c r="GN949">
        <f t="shared" si="628"/>
        <v>0</v>
      </c>
      <c r="GO949">
        <f t="shared" si="629"/>
        <v>825.55</v>
      </c>
      <c r="GP949">
        <f t="shared" si="630"/>
        <v>0</v>
      </c>
      <c r="GR949">
        <v>0</v>
      </c>
      <c r="GS949">
        <v>3</v>
      </c>
      <c r="GT949">
        <v>0</v>
      </c>
      <c r="GU949" t="s">
        <v>3</v>
      </c>
      <c r="GV949">
        <f t="shared" si="631"/>
        <v>0</v>
      </c>
      <c r="GW949">
        <v>1</v>
      </c>
      <c r="GX949">
        <f t="shared" si="632"/>
        <v>0</v>
      </c>
      <c r="HA949">
        <v>0</v>
      </c>
      <c r="HB949">
        <v>0</v>
      </c>
      <c r="HC949">
        <f t="shared" si="633"/>
        <v>0</v>
      </c>
      <c r="HE949" t="s">
        <v>3</v>
      </c>
      <c r="HF949" t="s">
        <v>3</v>
      </c>
      <c r="IK949">
        <v>0</v>
      </c>
    </row>
    <row r="950" spans="1:245">
      <c r="A950">
        <v>18</v>
      </c>
      <c r="B950">
        <v>0</v>
      </c>
      <c r="C950">
        <v>973</v>
      </c>
      <c r="E950" t="s">
        <v>274</v>
      </c>
      <c r="F950" t="s">
        <v>230</v>
      </c>
      <c r="G950" t="s">
        <v>231</v>
      </c>
      <c r="H950" t="s">
        <v>232</v>
      </c>
      <c r="I950">
        <f>I949*J950</f>
        <v>3.0000000000000001E-3</v>
      </c>
      <c r="J950">
        <v>0.1</v>
      </c>
      <c r="O950">
        <f t="shared" si="599"/>
        <v>17.87</v>
      </c>
      <c r="P950">
        <f t="shared" si="600"/>
        <v>17.87</v>
      </c>
      <c r="Q950">
        <f t="shared" si="601"/>
        <v>0</v>
      </c>
      <c r="R950">
        <f t="shared" si="602"/>
        <v>0</v>
      </c>
      <c r="S950">
        <f t="shared" si="603"/>
        <v>0</v>
      </c>
      <c r="T950">
        <f t="shared" si="604"/>
        <v>0</v>
      </c>
      <c r="U950">
        <f t="shared" si="605"/>
        <v>0</v>
      </c>
      <c r="V950">
        <f t="shared" si="606"/>
        <v>0</v>
      </c>
      <c r="W950">
        <f t="shared" si="607"/>
        <v>0.06</v>
      </c>
      <c r="X950">
        <f t="shared" si="608"/>
        <v>0</v>
      </c>
      <c r="Y950">
        <f t="shared" si="609"/>
        <v>0</v>
      </c>
      <c r="AA950">
        <v>36401907</v>
      </c>
      <c r="AB950">
        <f t="shared" si="610"/>
        <v>1998.42</v>
      </c>
      <c r="AC950">
        <f t="shared" si="611"/>
        <v>1998.42</v>
      </c>
      <c r="AD950">
        <f t="shared" si="636"/>
        <v>0</v>
      </c>
      <c r="AE950">
        <f t="shared" si="637"/>
        <v>0</v>
      </c>
      <c r="AF950">
        <f>ROUND((EV950),2)</f>
        <v>0</v>
      </c>
      <c r="AG950">
        <f t="shared" si="612"/>
        <v>0</v>
      </c>
      <c r="AH950">
        <f>(EW950)</f>
        <v>0</v>
      </c>
      <c r="AI950">
        <f t="shared" si="638"/>
        <v>0</v>
      </c>
      <c r="AJ950">
        <f t="shared" si="613"/>
        <v>19.399999999999999</v>
      </c>
      <c r="AK950">
        <v>1998.42</v>
      </c>
      <c r="AL950">
        <v>1998.42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19.399999999999999</v>
      </c>
      <c r="AT950">
        <v>0</v>
      </c>
      <c r="AU950">
        <v>0</v>
      </c>
      <c r="AV950">
        <v>1</v>
      </c>
      <c r="AW950">
        <v>1</v>
      </c>
      <c r="AZ950">
        <v>1</v>
      </c>
      <c r="BA950">
        <v>1</v>
      </c>
      <c r="BB950">
        <v>1</v>
      </c>
      <c r="BC950">
        <v>2.98</v>
      </c>
      <c r="BD950" t="s">
        <v>3</v>
      </c>
      <c r="BE950" t="s">
        <v>3</v>
      </c>
      <c r="BF950" t="s">
        <v>3</v>
      </c>
      <c r="BG950" t="s">
        <v>3</v>
      </c>
      <c r="BH950">
        <v>3</v>
      </c>
      <c r="BI950">
        <v>2</v>
      </c>
      <c r="BJ950" t="s">
        <v>233</v>
      </c>
      <c r="BM950">
        <v>500002</v>
      </c>
      <c r="BN950">
        <v>0</v>
      </c>
      <c r="BO950" t="s">
        <v>230</v>
      </c>
      <c r="BP950">
        <v>1</v>
      </c>
      <c r="BQ950">
        <v>12</v>
      </c>
      <c r="BR950">
        <v>0</v>
      </c>
      <c r="BS950">
        <v>1</v>
      </c>
      <c r="BT950">
        <v>1</v>
      </c>
      <c r="BU950">
        <v>1</v>
      </c>
      <c r="BV950">
        <v>1</v>
      </c>
      <c r="BW950">
        <v>1</v>
      </c>
      <c r="BX950">
        <v>1</v>
      </c>
      <c r="BY950" t="s">
        <v>3</v>
      </c>
      <c r="BZ950">
        <v>0</v>
      </c>
      <c r="CA950">
        <v>0</v>
      </c>
      <c r="CE950">
        <v>0</v>
      </c>
      <c r="CF950">
        <v>0</v>
      </c>
      <c r="CG950">
        <v>0</v>
      </c>
      <c r="CM950">
        <v>0</v>
      </c>
      <c r="CN950" t="s">
        <v>3</v>
      </c>
      <c r="CO950">
        <v>0</v>
      </c>
      <c r="CP950">
        <f t="shared" si="614"/>
        <v>17.87</v>
      </c>
      <c r="CQ950">
        <f t="shared" si="615"/>
        <v>5955.2916000000005</v>
      </c>
      <c r="CR950">
        <f t="shared" si="616"/>
        <v>0</v>
      </c>
      <c r="CS950">
        <f t="shared" si="617"/>
        <v>0</v>
      </c>
      <c r="CT950">
        <f t="shared" si="618"/>
        <v>0</v>
      </c>
      <c r="CU950">
        <f t="shared" si="619"/>
        <v>0</v>
      </c>
      <c r="CV950">
        <f t="shared" si="620"/>
        <v>0</v>
      </c>
      <c r="CW950">
        <f t="shared" si="621"/>
        <v>0</v>
      </c>
      <c r="CX950">
        <f t="shared" si="622"/>
        <v>19.399999999999999</v>
      </c>
      <c r="CY950">
        <f t="shared" si="623"/>
        <v>0</v>
      </c>
      <c r="CZ950">
        <f t="shared" si="624"/>
        <v>0</v>
      </c>
      <c r="DC950" t="s">
        <v>3</v>
      </c>
      <c r="DD950" t="s">
        <v>3</v>
      </c>
      <c r="DE950" t="s">
        <v>3</v>
      </c>
      <c r="DF950" t="s">
        <v>3</v>
      </c>
      <c r="DG950" t="s">
        <v>3</v>
      </c>
      <c r="DH950" t="s">
        <v>3</v>
      </c>
      <c r="DI950" t="s">
        <v>3</v>
      </c>
      <c r="DJ950" t="s">
        <v>3</v>
      </c>
      <c r="DK950" t="s">
        <v>3</v>
      </c>
      <c r="DL950" t="s">
        <v>3</v>
      </c>
      <c r="DM950" t="s">
        <v>3</v>
      </c>
      <c r="DN950">
        <v>0</v>
      </c>
      <c r="DO950">
        <v>0</v>
      </c>
      <c r="DP950">
        <v>1</v>
      </c>
      <c r="DQ950">
        <v>1</v>
      </c>
      <c r="DU950">
        <v>1010</v>
      </c>
      <c r="DV950" t="s">
        <v>232</v>
      </c>
      <c r="DW950" t="s">
        <v>232</v>
      </c>
      <c r="DX950">
        <v>1000</v>
      </c>
      <c r="DZ950" t="s">
        <v>3</v>
      </c>
      <c r="EA950" t="s">
        <v>3</v>
      </c>
      <c r="EB950" t="s">
        <v>3</v>
      </c>
      <c r="EC950" t="s">
        <v>3</v>
      </c>
      <c r="EE950">
        <v>29085444</v>
      </c>
      <c r="EF950">
        <v>12</v>
      </c>
      <c r="EG950" t="s">
        <v>32</v>
      </c>
      <c r="EH950">
        <v>0</v>
      </c>
      <c r="EI950" t="s">
        <v>3</v>
      </c>
      <c r="EJ950">
        <v>2</v>
      </c>
      <c r="EK950">
        <v>500002</v>
      </c>
      <c r="EL950" t="s">
        <v>33</v>
      </c>
      <c r="EM950" t="s">
        <v>34</v>
      </c>
      <c r="EO950" t="s">
        <v>3</v>
      </c>
      <c r="EQ950">
        <v>0</v>
      </c>
      <c r="ER950">
        <v>1998.42</v>
      </c>
      <c r="ES950">
        <v>1998.42</v>
      </c>
      <c r="ET950">
        <v>0</v>
      </c>
      <c r="EU950">
        <v>0</v>
      </c>
      <c r="EV950">
        <v>0</v>
      </c>
      <c r="EW950">
        <v>0</v>
      </c>
      <c r="EX950">
        <v>0</v>
      </c>
      <c r="FQ950">
        <v>0</v>
      </c>
      <c r="FR950">
        <f t="shared" si="625"/>
        <v>0</v>
      </c>
      <c r="FS950">
        <v>0</v>
      </c>
      <c r="FX950">
        <v>0</v>
      </c>
      <c r="FY950">
        <v>0</v>
      </c>
      <c r="GA950" t="s">
        <v>3</v>
      </c>
      <c r="GD950">
        <v>1</v>
      </c>
      <c r="GF950">
        <v>-1152774928</v>
      </c>
      <c r="GG950">
        <v>2</v>
      </c>
      <c r="GH950">
        <v>1</v>
      </c>
      <c r="GI950">
        <v>2</v>
      </c>
      <c r="GJ950">
        <v>0</v>
      </c>
      <c r="GK950">
        <v>0</v>
      </c>
      <c r="GL950">
        <f t="shared" si="626"/>
        <v>0</v>
      </c>
      <c r="GM950">
        <f t="shared" si="627"/>
        <v>17.87</v>
      </c>
      <c r="GN950">
        <f t="shared" si="628"/>
        <v>0</v>
      </c>
      <c r="GO950">
        <f t="shared" si="629"/>
        <v>17.87</v>
      </c>
      <c r="GP950">
        <f t="shared" si="630"/>
        <v>0</v>
      </c>
      <c r="GR950">
        <v>0</v>
      </c>
      <c r="GS950">
        <v>3</v>
      </c>
      <c r="GT950">
        <v>0</v>
      </c>
      <c r="GU950" t="s">
        <v>3</v>
      </c>
      <c r="GV950">
        <f t="shared" si="631"/>
        <v>0</v>
      </c>
      <c r="GW950">
        <v>1</v>
      </c>
      <c r="GX950">
        <f t="shared" si="632"/>
        <v>0</v>
      </c>
      <c r="HA950">
        <v>0</v>
      </c>
      <c r="HB950">
        <v>0</v>
      </c>
      <c r="HC950">
        <f t="shared" si="633"/>
        <v>0</v>
      </c>
      <c r="HE950" t="s">
        <v>3</v>
      </c>
      <c r="HF950" t="s">
        <v>3</v>
      </c>
      <c r="IK950">
        <v>0</v>
      </c>
    </row>
    <row r="951" spans="1:245">
      <c r="A951">
        <v>18</v>
      </c>
      <c r="B951">
        <v>0</v>
      </c>
      <c r="C951">
        <v>971</v>
      </c>
      <c r="E951" t="s">
        <v>275</v>
      </c>
      <c r="F951" t="s">
        <v>235</v>
      </c>
      <c r="G951" t="s">
        <v>236</v>
      </c>
      <c r="H951" t="s">
        <v>237</v>
      </c>
      <c r="I951">
        <f>I949*J951</f>
        <v>2</v>
      </c>
      <c r="J951">
        <v>66.666666666666671</v>
      </c>
      <c r="O951">
        <f t="shared" si="599"/>
        <v>122.83</v>
      </c>
      <c r="P951">
        <f t="shared" si="600"/>
        <v>122.83</v>
      </c>
      <c r="Q951">
        <f t="shared" si="601"/>
        <v>0</v>
      </c>
      <c r="R951">
        <f t="shared" si="602"/>
        <v>0</v>
      </c>
      <c r="S951">
        <f t="shared" si="603"/>
        <v>0</v>
      </c>
      <c r="T951">
        <f t="shared" si="604"/>
        <v>0</v>
      </c>
      <c r="U951">
        <f t="shared" si="605"/>
        <v>0</v>
      </c>
      <c r="V951">
        <f t="shared" si="606"/>
        <v>0</v>
      </c>
      <c r="W951">
        <f t="shared" si="607"/>
        <v>0.14000000000000001</v>
      </c>
      <c r="X951">
        <f t="shared" si="608"/>
        <v>0</v>
      </c>
      <c r="Y951">
        <f t="shared" si="609"/>
        <v>0</v>
      </c>
      <c r="AA951">
        <v>36401907</v>
      </c>
      <c r="AB951">
        <f t="shared" si="610"/>
        <v>7.62</v>
      </c>
      <c r="AC951">
        <f t="shared" si="611"/>
        <v>7.62</v>
      </c>
      <c r="AD951">
        <f t="shared" si="636"/>
        <v>0</v>
      </c>
      <c r="AE951">
        <f t="shared" si="637"/>
        <v>0</v>
      </c>
      <c r="AF951">
        <f>ROUND((EV951),2)</f>
        <v>0</v>
      </c>
      <c r="AG951">
        <f t="shared" si="612"/>
        <v>0</v>
      </c>
      <c r="AH951">
        <f>(EW951)</f>
        <v>0</v>
      </c>
      <c r="AI951">
        <f t="shared" si="638"/>
        <v>0</v>
      </c>
      <c r="AJ951">
        <f t="shared" si="613"/>
        <v>7.0000000000000007E-2</v>
      </c>
      <c r="AK951">
        <v>7.62</v>
      </c>
      <c r="AL951">
        <v>7.62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7.0000000000000007E-2</v>
      </c>
      <c r="AT951">
        <v>0</v>
      </c>
      <c r="AU951">
        <v>0</v>
      </c>
      <c r="AV951">
        <v>1</v>
      </c>
      <c r="AW951">
        <v>1</v>
      </c>
      <c r="AZ951">
        <v>1</v>
      </c>
      <c r="BA951">
        <v>1</v>
      </c>
      <c r="BB951">
        <v>1</v>
      </c>
      <c r="BC951">
        <v>8.06</v>
      </c>
      <c r="BD951" t="s">
        <v>3</v>
      </c>
      <c r="BE951" t="s">
        <v>3</v>
      </c>
      <c r="BF951" t="s">
        <v>3</v>
      </c>
      <c r="BG951" t="s">
        <v>3</v>
      </c>
      <c r="BH951">
        <v>3</v>
      </c>
      <c r="BI951">
        <v>2</v>
      </c>
      <c r="BJ951" t="s">
        <v>238</v>
      </c>
      <c r="BM951">
        <v>500002</v>
      </c>
      <c r="BN951">
        <v>0</v>
      </c>
      <c r="BO951" t="s">
        <v>235</v>
      </c>
      <c r="BP951">
        <v>1</v>
      </c>
      <c r="BQ951">
        <v>12</v>
      </c>
      <c r="BR951">
        <v>0</v>
      </c>
      <c r="BS951">
        <v>1</v>
      </c>
      <c r="BT951">
        <v>1</v>
      </c>
      <c r="BU951">
        <v>1</v>
      </c>
      <c r="BV951">
        <v>1</v>
      </c>
      <c r="BW951">
        <v>1</v>
      </c>
      <c r="BX951">
        <v>1</v>
      </c>
      <c r="BY951" t="s">
        <v>3</v>
      </c>
      <c r="BZ951">
        <v>0</v>
      </c>
      <c r="CA951">
        <v>0</v>
      </c>
      <c r="CE951">
        <v>0</v>
      </c>
      <c r="CF951">
        <v>0</v>
      </c>
      <c r="CG951">
        <v>0</v>
      </c>
      <c r="CM951">
        <v>0</v>
      </c>
      <c r="CN951" t="s">
        <v>3</v>
      </c>
      <c r="CO951">
        <v>0</v>
      </c>
      <c r="CP951">
        <f t="shared" si="614"/>
        <v>122.83</v>
      </c>
      <c r="CQ951">
        <f t="shared" si="615"/>
        <v>61.417200000000001</v>
      </c>
      <c r="CR951">
        <f t="shared" si="616"/>
        <v>0</v>
      </c>
      <c r="CS951">
        <f t="shared" si="617"/>
        <v>0</v>
      </c>
      <c r="CT951">
        <f t="shared" si="618"/>
        <v>0</v>
      </c>
      <c r="CU951">
        <f t="shared" si="619"/>
        <v>0</v>
      </c>
      <c r="CV951">
        <f t="shared" si="620"/>
        <v>0</v>
      </c>
      <c r="CW951">
        <f t="shared" si="621"/>
        <v>0</v>
      </c>
      <c r="CX951">
        <f t="shared" si="622"/>
        <v>7.0000000000000007E-2</v>
      </c>
      <c r="CY951">
        <f t="shared" si="623"/>
        <v>0</v>
      </c>
      <c r="CZ951">
        <f t="shared" si="624"/>
        <v>0</v>
      </c>
      <c r="DC951" t="s">
        <v>3</v>
      </c>
      <c r="DD951" t="s">
        <v>3</v>
      </c>
      <c r="DE951" t="s">
        <v>3</v>
      </c>
      <c r="DF951" t="s">
        <v>3</v>
      </c>
      <c r="DG951" t="s">
        <v>3</v>
      </c>
      <c r="DH951" t="s">
        <v>3</v>
      </c>
      <c r="DI951" t="s">
        <v>3</v>
      </c>
      <c r="DJ951" t="s">
        <v>3</v>
      </c>
      <c r="DK951" t="s">
        <v>3</v>
      </c>
      <c r="DL951" t="s">
        <v>3</v>
      </c>
      <c r="DM951" t="s">
        <v>3</v>
      </c>
      <c r="DN951">
        <v>0</v>
      </c>
      <c r="DO951">
        <v>0</v>
      </c>
      <c r="DP951">
        <v>1</v>
      </c>
      <c r="DQ951">
        <v>1</v>
      </c>
      <c r="DU951">
        <v>1010</v>
      </c>
      <c r="DV951" t="s">
        <v>237</v>
      </c>
      <c r="DW951" t="s">
        <v>237</v>
      </c>
      <c r="DX951">
        <v>1</v>
      </c>
      <c r="DZ951" t="s">
        <v>3</v>
      </c>
      <c r="EA951" t="s">
        <v>3</v>
      </c>
      <c r="EB951" t="s">
        <v>3</v>
      </c>
      <c r="EC951" t="s">
        <v>3</v>
      </c>
      <c r="EE951">
        <v>29085444</v>
      </c>
      <c r="EF951">
        <v>12</v>
      </c>
      <c r="EG951" t="s">
        <v>32</v>
      </c>
      <c r="EH951">
        <v>0</v>
      </c>
      <c r="EI951" t="s">
        <v>3</v>
      </c>
      <c r="EJ951">
        <v>2</v>
      </c>
      <c r="EK951">
        <v>500002</v>
      </c>
      <c r="EL951" t="s">
        <v>33</v>
      </c>
      <c r="EM951" t="s">
        <v>34</v>
      </c>
      <c r="EO951" t="s">
        <v>3</v>
      </c>
      <c r="EQ951">
        <v>0</v>
      </c>
      <c r="ER951">
        <v>7.62</v>
      </c>
      <c r="ES951">
        <v>7.62</v>
      </c>
      <c r="ET951">
        <v>0</v>
      </c>
      <c r="EU951">
        <v>0</v>
      </c>
      <c r="EV951">
        <v>0</v>
      </c>
      <c r="EW951">
        <v>0</v>
      </c>
      <c r="EX951">
        <v>0</v>
      </c>
      <c r="FQ951">
        <v>0</v>
      </c>
      <c r="FR951">
        <f t="shared" si="625"/>
        <v>0</v>
      </c>
      <c r="FS951">
        <v>0</v>
      </c>
      <c r="FX951">
        <v>0</v>
      </c>
      <c r="FY951">
        <v>0</v>
      </c>
      <c r="GA951" t="s">
        <v>3</v>
      </c>
      <c r="GD951">
        <v>1</v>
      </c>
      <c r="GF951">
        <v>-652224790</v>
      </c>
      <c r="GG951">
        <v>2</v>
      </c>
      <c r="GH951">
        <v>1</v>
      </c>
      <c r="GI951">
        <v>2</v>
      </c>
      <c r="GJ951">
        <v>0</v>
      </c>
      <c r="GK951">
        <v>0</v>
      </c>
      <c r="GL951">
        <f t="shared" si="626"/>
        <v>0</v>
      </c>
      <c r="GM951">
        <f t="shared" si="627"/>
        <v>122.83</v>
      </c>
      <c r="GN951">
        <f t="shared" si="628"/>
        <v>0</v>
      </c>
      <c r="GO951">
        <f t="shared" si="629"/>
        <v>122.83</v>
      </c>
      <c r="GP951">
        <f t="shared" si="630"/>
        <v>0</v>
      </c>
      <c r="GR951">
        <v>0</v>
      </c>
      <c r="GS951">
        <v>3</v>
      </c>
      <c r="GT951">
        <v>0</v>
      </c>
      <c r="GU951" t="s">
        <v>3</v>
      </c>
      <c r="GV951">
        <f t="shared" si="631"/>
        <v>0</v>
      </c>
      <c r="GW951">
        <v>1</v>
      </c>
      <c r="GX951">
        <f t="shared" si="632"/>
        <v>0</v>
      </c>
      <c r="HA951">
        <v>0</v>
      </c>
      <c r="HB951">
        <v>0</v>
      </c>
      <c r="HC951">
        <f t="shared" si="633"/>
        <v>0</v>
      </c>
      <c r="HE951" t="s">
        <v>3</v>
      </c>
      <c r="HF951" t="s">
        <v>3</v>
      </c>
      <c r="IK951">
        <v>0</v>
      </c>
    </row>
    <row r="952" spans="1:245">
      <c r="A952">
        <v>18</v>
      </c>
      <c r="B952">
        <v>0</v>
      </c>
      <c r="C952">
        <v>972</v>
      </c>
      <c r="E952" t="s">
        <v>300</v>
      </c>
      <c r="F952" t="s">
        <v>301</v>
      </c>
      <c r="G952" t="s">
        <v>302</v>
      </c>
      <c r="H952" t="s">
        <v>237</v>
      </c>
      <c r="I952">
        <f>I949*J952</f>
        <v>1</v>
      </c>
      <c r="J952">
        <v>33.333333333333336</v>
      </c>
      <c r="O952">
        <f t="shared" si="599"/>
        <v>77.94</v>
      </c>
      <c r="P952">
        <f t="shared" si="600"/>
        <v>77.94</v>
      </c>
      <c r="Q952">
        <f t="shared" si="601"/>
        <v>0</v>
      </c>
      <c r="R952">
        <f t="shared" si="602"/>
        <v>0</v>
      </c>
      <c r="S952">
        <f t="shared" si="603"/>
        <v>0</v>
      </c>
      <c r="T952">
        <f t="shared" si="604"/>
        <v>0</v>
      </c>
      <c r="U952">
        <f t="shared" si="605"/>
        <v>0</v>
      </c>
      <c r="V952">
        <f t="shared" si="606"/>
        <v>0</v>
      </c>
      <c r="W952">
        <f t="shared" si="607"/>
        <v>0.09</v>
      </c>
      <c r="X952">
        <f t="shared" si="608"/>
        <v>0</v>
      </c>
      <c r="Y952">
        <f t="shared" si="609"/>
        <v>0</v>
      </c>
      <c r="AA952">
        <v>36401907</v>
      </c>
      <c r="AB952">
        <f t="shared" si="610"/>
        <v>9.01</v>
      </c>
      <c r="AC952">
        <f t="shared" si="611"/>
        <v>9.01</v>
      </c>
      <c r="AD952">
        <f t="shared" si="636"/>
        <v>0</v>
      </c>
      <c r="AE952">
        <f t="shared" si="637"/>
        <v>0</v>
      </c>
      <c r="AF952">
        <f>ROUND((EV952),2)</f>
        <v>0</v>
      </c>
      <c r="AG952">
        <f t="shared" si="612"/>
        <v>0</v>
      </c>
      <c r="AH952">
        <f>(EW952)</f>
        <v>0</v>
      </c>
      <c r="AI952">
        <f t="shared" si="638"/>
        <v>0</v>
      </c>
      <c r="AJ952">
        <f t="shared" si="613"/>
        <v>0.09</v>
      </c>
      <c r="AK952">
        <v>9.01</v>
      </c>
      <c r="AL952">
        <v>9.01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0.09</v>
      </c>
      <c r="AT952">
        <v>0</v>
      </c>
      <c r="AU952">
        <v>0</v>
      </c>
      <c r="AV952">
        <v>1</v>
      </c>
      <c r="AW952">
        <v>1</v>
      </c>
      <c r="AZ952">
        <v>1</v>
      </c>
      <c r="BA952">
        <v>1</v>
      </c>
      <c r="BB952">
        <v>1</v>
      </c>
      <c r="BC952">
        <v>8.65</v>
      </c>
      <c r="BD952" t="s">
        <v>3</v>
      </c>
      <c r="BE952" t="s">
        <v>3</v>
      </c>
      <c r="BF952" t="s">
        <v>3</v>
      </c>
      <c r="BG952" t="s">
        <v>3</v>
      </c>
      <c r="BH952">
        <v>3</v>
      </c>
      <c r="BI952">
        <v>2</v>
      </c>
      <c r="BJ952" t="s">
        <v>303</v>
      </c>
      <c r="BM952">
        <v>500002</v>
      </c>
      <c r="BN952">
        <v>0</v>
      </c>
      <c r="BO952" t="s">
        <v>301</v>
      </c>
      <c r="BP952">
        <v>1</v>
      </c>
      <c r="BQ952">
        <v>12</v>
      </c>
      <c r="BR952">
        <v>0</v>
      </c>
      <c r="BS952">
        <v>1</v>
      </c>
      <c r="BT952">
        <v>1</v>
      </c>
      <c r="BU952">
        <v>1</v>
      </c>
      <c r="BV952">
        <v>1</v>
      </c>
      <c r="BW952">
        <v>1</v>
      </c>
      <c r="BX952">
        <v>1</v>
      </c>
      <c r="BY952" t="s">
        <v>3</v>
      </c>
      <c r="BZ952">
        <v>0</v>
      </c>
      <c r="CA952">
        <v>0</v>
      </c>
      <c r="CE952">
        <v>0</v>
      </c>
      <c r="CF952">
        <v>0</v>
      </c>
      <c r="CG952">
        <v>0</v>
      </c>
      <c r="CM952">
        <v>0</v>
      </c>
      <c r="CN952" t="s">
        <v>3</v>
      </c>
      <c r="CO952">
        <v>0</v>
      </c>
      <c r="CP952">
        <f t="shared" si="614"/>
        <v>77.94</v>
      </c>
      <c r="CQ952">
        <f t="shared" si="615"/>
        <v>77.936499999999995</v>
      </c>
      <c r="CR952">
        <f t="shared" si="616"/>
        <v>0</v>
      </c>
      <c r="CS952">
        <f t="shared" si="617"/>
        <v>0</v>
      </c>
      <c r="CT952">
        <f t="shared" si="618"/>
        <v>0</v>
      </c>
      <c r="CU952">
        <f t="shared" si="619"/>
        <v>0</v>
      </c>
      <c r="CV952">
        <f t="shared" si="620"/>
        <v>0</v>
      </c>
      <c r="CW952">
        <f t="shared" si="621"/>
        <v>0</v>
      </c>
      <c r="CX952">
        <f t="shared" si="622"/>
        <v>0.09</v>
      </c>
      <c r="CY952">
        <f t="shared" si="623"/>
        <v>0</v>
      </c>
      <c r="CZ952">
        <f t="shared" si="624"/>
        <v>0</v>
      </c>
      <c r="DC952" t="s">
        <v>3</v>
      </c>
      <c r="DD952" t="s">
        <v>3</v>
      </c>
      <c r="DE952" t="s">
        <v>3</v>
      </c>
      <c r="DF952" t="s">
        <v>3</v>
      </c>
      <c r="DG952" t="s">
        <v>3</v>
      </c>
      <c r="DH952" t="s">
        <v>3</v>
      </c>
      <c r="DI952" t="s">
        <v>3</v>
      </c>
      <c r="DJ952" t="s">
        <v>3</v>
      </c>
      <c r="DK952" t="s">
        <v>3</v>
      </c>
      <c r="DL952" t="s">
        <v>3</v>
      </c>
      <c r="DM952" t="s">
        <v>3</v>
      </c>
      <c r="DN952">
        <v>0</v>
      </c>
      <c r="DO952">
        <v>0</v>
      </c>
      <c r="DP952">
        <v>1</v>
      </c>
      <c r="DQ952">
        <v>1</v>
      </c>
      <c r="DU952">
        <v>1010</v>
      </c>
      <c r="DV952" t="s">
        <v>237</v>
      </c>
      <c r="DW952" t="s">
        <v>237</v>
      </c>
      <c r="DX952">
        <v>1</v>
      </c>
      <c r="DZ952" t="s">
        <v>3</v>
      </c>
      <c r="EA952" t="s">
        <v>3</v>
      </c>
      <c r="EB952" t="s">
        <v>3</v>
      </c>
      <c r="EC952" t="s">
        <v>3</v>
      </c>
      <c r="EE952">
        <v>29085444</v>
      </c>
      <c r="EF952">
        <v>12</v>
      </c>
      <c r="EG952" t="s">
        <v>32</v>
      </c>
      <c r="EH952">
        <v>0</v>
      </c>
      <c r="EI952" t="s">
        <v>3</v>
      </c>
      <c r="EJ952">
        <v>2</v>
      </c>
      <c r="EK952">
        <v>500002</v>
      </c>
      <c r="EL952" t="s">
        <v>33</v>
      </c>
      <c r="EM952" t="s">
        <v>34</v>
      </c>
      <c r="EO952" t="s">
        <v>3</v>
      </c>
      <c r="EQ952">
        <v>0</v>
      </c>
      <c r="ER952">
        <v>9.01</v>
      </c>
      <c r="ES952">
        <v>9.01</v>
      </c>
      <c r="ET952">
        <v>0</v>
      </c>
      <c r="EU952">
        <v>0</v>
      </c>
      <c r="EV952">
        <v>0</v>
      </c>
      <c r="EW952">
        <v>0</v>
      </c>
      <c r="EX952">
        <v>0</v>
      </c>
      <c r="FQ952">
        <v>0</v>
      </c>
      <c r="FR952">
        <f t="shared" si="625"/>
        <v>0</v>
      </c>
      <c r="FS952">
        <v>0</v>
      </c>
      <c r="FX952">
        <v>0</v>
      </c>
      <c r="FY952">
        <v>0</v>
      </c>
      <c r="GA952" t="s">
        <v>3</v>
      </c>
      <c r="GD952">
        <v>1</v>
      </c>
      <c r="GF952">
        <v>-1484870884</v>
      </c>
      <c r="GG952">
        <v>2</v>
      </c>
      <c r="GH952">
        <v>1</v>
      </c>
      <c r="GI952">
        <v>2</v>
      </c>
      <c r="GJ952">
        <v>0</v>
      </c>
      <c r="GK952">
        <v>0</v>
      </c>
      <c r="GL952">
        <f t="shared" si="626"/>
        <v>0</v>
      </c>
      <c r="GM952">
        <f t="shared" si="627"/>
        <v>77.94</v>
      </c>
      <c r="GN952">
        <f t="shared" si="628"/>
        <v>0</v>
      </c>
      <c r="GO952">
        <f t="shared" si="629"/>
        <v>77.94</v>
      </c>
      <c r="GP952">
        <f t="shared" si="630"/>
        <v>0</v>
      </c>
      <c r="GR952">
        <v>0</v>
      </c>
      <c r="GS952">
        <v>3</v>
      </c>
      <c r="GT952">
        <v>0</v>
      </c>
      <c r="GU952" t="s">
        <v>3</v>
      </c>
      <c r="GV952">
        <f t="shared" si="631"/>
        <v>0</v>
      </c>
      <c r="GW952">
        <v>1</v>
      </c>
      <c r="GX952">
        <f t="shared" si="632"/>
        <v>0</v>
      </c>
      <c r="HA952">
        <v>0</v>
      </c>
      <c r="HB952">
        <v>0</v>
      </c>
      <c r="HC952">
        <f t="shared" si="633"/>
        <v>0</v>
      </c>
      <c r="HE952" t="s">
        <v>3</v>
      </c>
      <c r="HF952" t="s">
        <v>3</v>
      </c>
      <c r="IK952">
        <v>0</v>
      </c>
    </row>
    <row r="953" spans="1:245">
      <c r="A953">
        <v>17</v>
      </c>
      <c r="B953">
        <v>0</v>
      </c>
      <c r="C953">
        <f>ROW(SmtRes!A984)</f>
        <v>984</v>
      </c>
      <c r="D953">
        <f>ROW(EtalonRes!A951)</f>
        <v>951</v>
      </c>
      <c r="E953" t="s">
        <v>222</v>
      </c>
      <c r="F953" t="s">
        <v>240</v>
      </c>
      <c r="G953" t="s">
        <v>241</v>
      </c>
      <c r="H953" t="s">
        <v>58</v>
      </c>
      <c r="I953">
        <f>ROUND(1/100,9)</f>
        <v>0.01</v>
      </c>
      <c r="J953">
        <v>0</v>
      </c>
      <c r="O953">
        <f t="shared" si="599"/>
        <v>102.85</v>
      </c>
      <c r="P953">
        <f t="shared" si="600"/>
        <v>2.59</v>
      </c>
      <c r="Q953">
        <f t="shared" si="601"/>
        <v>0.52</v>
      </c>
      <c r="R953">
        <f t="shared" si="602"/>
        <v>0.14000000000000001</v>
      </c>
      <c r="S953">
        <f t="shared" si="603"/>
        <v>99.74</v>
      </c>
      <c r="T953">
        <f t="shared" si="604"/>
        <v>0</v>
      </c>
      <c r="U953">
        <f t="shared" si="605"/>
        <v>0.30175999999999997</v>
      </c>
      <c r="V953">
        <f t="shared" si="606"/>
        <v>2.9999999999999997E-4</v>
      </c>
      <c r="W953">
        <f t="shared" si="607"/>
        <v>0</v>
      </c>
      <c r="X953">
        <f t="shared" si="608"/>
        <v>80.900000000000006</v>
      </c>
      <c r="Y953">
        <f t="shared" si="609"/>
        <v>51.94</v>
      </c>
      <c r="AA953">
        <v>36401907</v>
      </c>
      <c r="AB953">
        <f t="shared" si="610"/>
        <v>341.2</v>
      </c>
      <c r="AC953">
        <f t="shared" si="611"/>
        <v>36.07</v>
      </c>
      <c r="AD953">
        <f t="shared" si="636"/>
        <v>5.78</v>
      </c>
      <c r="AE953">
        <f t="shared" si="637"/>
        <v>0.41</v>
      </c>
      <c r="AF953">
        <f>ROUND(((EV953*1.15)),2)</f>
        <v>299.35000000000002</v>
      </c>
      <c r="AG953">
        <f t="shared" si="612"/>
        <v>0</v>
      </c>
      <c r="AH953">
        <f>((EW953*1.15))</f>
        <v>30.175999999999995</v>
      </c>
      <c r="AI953">
        <f t="shared" si="638"/>
        <v>0.03</v>
      </c>
      <c r="AJ953">
        <f t="shared" si="613"/>
        <v>0</v>
      </c>
      <c r="AK953">
        <v>302.14999999999998</v>
      </c>
      <c r="AL953">
        <v>36.07</v>
      </c>
      <c r="AM953">
        <v>5.78</v>
      </c>
      <c r="AN953">
        <v>0.41</v>
      </c>
      <c r="AO953">
        <v>260.3</v>
      </c>
      <c r="AP953">
        <v>0</v>
      </c>
      <c r="AQ953">
        <v>26.24</v>
      </c>
      <c r="AR953">
        <v>0.03</v>
      </c>
      <c r="AS953">
        <v>0</v>
      </c>
      <c r="AT953">
        <v>81</v>
      </c>
      <c r="AU953">
        <v>52</v>
      </c>
      <c r="AV953">
        <v>1</v>
      </c>
      <c r="AW953">
        <v>1</v>
      </c>
      <c r="AZ953">
        <v>1</v>
      </c>
      <c r="BA953">
        <v>33.32</v>
      </c>
      <c r="BB953">
        <v>9.01</v>
      </c>
      <c r="BC953">
        <v>7.19</v>
      </c>
      <c r="BD953" t="s">
        <v>3</v>
      </c>
      <c r="BE953" t="s">
        <v>3</v>
      </c>
      <c r="BF953" t="s">
        <v>3</v>
      </c>
      <c r="BG953" t="s">
        <v>3</v>
      </c>
      <c r="BH953">
        <v>0</v>
      </c>
      <c r="BI953">
        <v>2</v>
      </c>
      <c r="BJ953" t="s">
        <v>242</v>
      </c>
      <c r="BM953">
        <v>108001</v>
      </c>
      <c r="BN953">
        <v>0</v>
      </c>
      <c r="BO953" t="s">
        <v>240</v>
      </c>
      <c r="BP953">
        <v>1</v>
      </c>
      <c r="BQ953">
        <v>3</v>
      </c>
      <c r="BR953">
        <v>0</v>
      </c>
      <c r="BS953">
        <v>33.32</v>
      </c>
      <c r="BT953">
        <v>1</v>
      </c>
      <c r="BU953">
        <v>1</v>
      </c>
      <c r="BV953">
        <v>1</v>
      </c>
      <c r="BW953">
        <v>1</v>
      </c>
      <c r="BX953">
        <v>1</v>
      </c>
      <c r="BY953" t="s">
        <v>3</v>
      </c>
      <c r="BZ953">
        <v>95</v>
      </c>
      <c r="CA953">
        <v>65</v>
      </c>
      <c r="CE953">
        <v>0</v>
      </c>
      <c r="CF953">
        <v>0</v>
      </c>
      <c r="CG953">
        <v>0</v>
      </c>
      <c r="CM953">
        <v>0</v>
      </c>
      <c r="CN953" t="s">
        <v>905</v>
      </c>
      <c r="CO953">
        <v>0</v>
      </c>
      <c r="CP953">
        <f t="shared" si="614"/>
        <v>102.85</v>
      </c>
      <c r="CQ953">
        <f t="shared" si="615"/>
        <v>259.3433</v>
      </c>
      <c r="CR953">
        <f t="shared" si="616"/>
        <v>52.077800000000003</v>
      </c>
      <c r="CS953">
        <f t="shared" si="617"/>
        <v>13.661199999999999</v>
      </c>
      <c r="CT953">
        <f t="shared" si="618"/>
        <v>9974.3420000000006</v>
      </c>
      <c r="CU953">
        <f t="shared" si="619"/>
        <v>0</v>
      </c>
      <c r="CV953">
        <f t="shared" si="620"/>
        <v>30.175999999999995</v>
      </c>
      <c r="CW953">
        <f t="shared" si="621"/>
        <v>0.03</v>
      </c>
      <c r="CX953">
        <f t="shared" si="622"/>
        <v>0</v>
      </c>
      <c r="CY953">
        <f t="shared" si="623"/>
        <v>80.902799999999999</v>
      </c>
      <c r="CZ953">
        <f t="shared" si="624"/>
        <v>51.937600000000003</v>
      </c>
      <c r="DC953" t="s">
        <v>3</v>
      </c>
      <c r="DD953" t="s">
        <v>3</v>
      </c>
      <c r="DE953" t="s">
        <v>3</v>
      </c>
      <c r="DF953" t="s">
        <v>3</v>
      </c>
      <c r="DG953" t="s">
        <v>134</v>
      </c>
      <c r="DH953" t="s">
        <v>3</v>
      </c>
      <c r="DI953" t="s">
        <v>134</v>
      </c>
      <c r="DJ953" t="s">
        <v>3</v>
      </c>
      <c r="DK953" t="s">
        <v>3</v>
      </c>
      <c r="DL953" t="s">
        <v>3</v>
      </c>
      <c r="DM953" t="s">
        <v>3</v>
      </c>
      <c r="DN953">
        <v>0</v>
      </c>
      <c r="DO953">
        <v>0</v>
      </c>
      <c r="DP953">
        <v>1</v>
      </c>
      <c r="DQ953">
        <v>1</v>
      </c>
      <c r="DU953">
        <v>1010</v>
      </c>
      <c r="DV953" t="s">
        <v>58</v>
      </c>
      <c r="DW953" t="s">
        <v>58</v>
      </c>
      <c r="DX953">
        <v>100</v>
      </c>
      <c r="DZ953" t="s">
        <v>3</v>
      </c>
      <c r="EA953" t="s">
        <v>3</v>
      </c>
      <c r="EB953" t="s">
        <v>3</v>
      </c>
      <c r="EC953" t="s">
        <v>3</v>
      </c>
      <c r="EE953">
        <v>29085386</v>
      </c>
      <c r="EF953">
        <v>3</v>
      </c>
      <c r="EG953" t="s">
        <v>226</v>
      </c>
      <c r="EH953">
        <v>0</v>
      </c>
      <c r="EI953" t="s">
        <v>3</v>
      </c>
      <c r="EJ953">
        <v>2</v>
      </c>
      <c r="EK953">
        <v>108001</v>
      </c>
      <c r="EL953" t="s">
        <v>227</v>
      </c>
      <c r="EM953" t="s">
        <v>228</v>
      </c>
      <c r="EO953" t="s">
        <v>299</v>
      </c>
      <c r="EQ953">
        <v>0</v>
      </c>
      <c r="ER953">
        <v>302.14999999999998</v>
      </c>
      <c r="ES953">
        <v>36.07</v>
      </c>
      <c r="ET953">
        <v>5.78</v>
      </c>
      <c r="EU953">
        <v>0.41</v>
      </c>
      <c r="EV953">
        <v>260.3</v>
      </c>
      <c r="EW953">
        <v>26.24</v>
      </c>
      <c r="EX953">
        <v>0.03</v>
      </c>
      <c r="EY953">
        <v>0</v>
      </c>
      <c r="FQ953">
        <v>0</v>
      </c>
      <c r="FR953">
        <f t="shared" si="625"/>
        <v>0</v>
      </c>
      <c r="FS953">
        <v>0</v>
      </c>
      <c r="FV953" t="s">
        <v>25</v>
      </c>
      <c r="FW953" t="s">
        <v>26</v>
      </c>
      <c r="FX953">
        <v>95</v>
      </c>
      <c r="FY953">
        <v>65</v>
      </c>
      <c r="GA953" t="s">
        <v>3</v>
      </c>
      <c r="GD953">
        <v>1</v>
      </c>
      <c r="GF953">
        <v>1949515482</v>
      </c>
      <c r="GG953">
        <v>2</v>
      </c>
      <c r="GH953">
        <v>1</v>
      </c>
      <c r="GI953">
        <v>2</v>
      </c>
      <c r="GJ953">
        <v>0</v>
      </c>
      <c r="GK953">
        <v>0</v>
      </c>
      <c r="GL953">
        <f t="shared" si="626"/>
        <v>0</v>
      </c>
      <c r="GM953">
        <f t="shared" si="627"/>
        <v>235.69</v>
      </c>
      <c r="GN953">
        <f t="shared" si="628"/>
        <v>0</v>
      </c>
      <c r="GO953">
        <f t="shared" si="629"/>
        <v>235.69</v>
      </c>
      <c r="GP953">
        <f t="shared" si="630"/>
        <v>0</v>
      </c>
      <c r="GR953">
        <v>0</v>
      </c>
      <c r="GS953">
        <v>3</v>
      </c>
      <c r="GT953">
        <v>0</v>
      </c>
      <c r="GU953" t="s">
        <v>3</v>
      </c>
      <c r="GV953">
        <f t="shared" si="631"/>
        <v>0</v>
      </c>
      <c r="GW953">
        <v>1</v>
      </c>
      <c r="GX953">
        <f t="shared" si="632"/>
        <v>0</v>
      </c>
      <c r="HA953">
        <v>0</v>
      </c>
      <c r="HB953">
        <v>0</v>
      </c>
      <c r="HC953">
        <f t="shared" si="633"/>
        <v>0</v>
      </c>
      <c r="HE953" t="s">
        <v>3</v>
      </c>
      <c r="HF953" t="s">
        <v>3</v>
      </c>
      <c r="IK953">
        <v>0</v>
      </c>
    </row>
    <row r="954" spans="1:245">
      <c r="A954">
        <v>18</v>
      </c>
      <c r="B954">
        <v>0</v>
      </c>
      <c r="C954">
        <v>981</v>
      </c>
      <c r="E954" t="s">
        <v>229</v>
      </c>
      <c r="F954" t="s">
        <v>230</v>
      </c>
      <c r="G954" t="s">
        <v>231</v>
      </c>
      <c r="H954" t="s">
        <v>232</v>
      </c>
      <c r="I954">
        <f>I953*J954</f>
        <v>1E-3</v>
      </c>
      <c r="J954">
        <v>0.1</v>
      </c>
      <c r="O954">
        <f t="shared" si="599"/>
        <v>5.96</v>
      </c>
      <c r="P954">
        <f t="shared" si="600"/>
        <v>5.96</v>
      </c>
      <c r="Q954">
        <f t="shared" si="601"/>
        <v>0</v>
      </c>
      <c r="R954">
        <f t="shared" si="602"/>
        <v>0</v>
      </c>
      <c r="S954">
        <f t="shared" si="603"/>
        <v>0</v>
      </c>
      <c r="T954">
        <f t="shared" si="604"/>
        <v>0</v>
      </c>
      <c r="U954">
        <f t="shared" si="605"/>
        <v>0</v>
      </c>
      <c r="V954">
        <f t="shared" si="606"/>
        <v>0</v>
      </c>
      <c r="W954">
        <f t="shared" si="607"/>
        <v>0.02</v>
      </c>
      <c r="X954">
        <f t="shared" si="608"/>
        <v>0</v>
      </c>
      <c r="Y954">
        <f t="shared" si="609"/>
        <v>0</v>
      </c>
      <c r="AA954">
        <v>36401907</v>
      </c>
      <c r="AB954">
        <f t="shared" si="610"/>
        <v>1998.42</v>
      </c>
      <c r="AC954">
        <f t="shared" si="611"/>
        <v>1998.42</v>
      </c>
      <c r="AD954">
        <f t="shared" si="636"/>
        <v>0</v>
      </c>
      <c r="AE954">
        <f t="shared" si="637"/>
        <v>0</v>
      </c>
      <c r="AF954">
        <f>ROUND((EV954),2)</f>
        <v>0</v>
      </c>
      <c r="AG954">
        <f t="shared" si="612"/>
        <v>0</v>
      </c>
      <c r="AH954">
        <f>(EW954)</f>
        <v>0</v>
      </c>
      <c r="AI954">
        <f t="shared" si="638"/>
        <v>0</v>
      </c>
      <c r="AJ954">
        <f t="shared" si="613"/>
        <v>19.399999999999999</v>
      </c>
      <c r="AK954">
        <v>1998.42</v>
      </c>
      <c r="AL954">
        <v>1998.42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19.399999999999999</v>
      </c>
      <c r="AT954">
        <v>0</v>
      </c>
      <c r="AU954">
        <v>0</v>
      </c>
      <c r="AV954">
        <v>1</v>
      </c>
      <c r="AW954">
        <v>1</v>
      </c>
      <c r="AZ954">
        <v>1</v>
      </c>
      <c r="BA954">
        <v>1</v>
      </c>
      <c r="BB954">
        <v>1</v>
      </c>
      <c r="BC954">
        <v>2.98</v>
      </c>
      <c r="BD954" t="s">
        <v>3</v>
      </c>
      <c r="BE954" t="s">
        <v>3</v>
      </c>
      <c r="BF954" t="s">
        <v>3</v>
      </c>
      <c r="BG954" t="s">
        <v>3</v>
      </c>
      <c r="BH954">
        <v>3</v>
      </c>
      <c r="BI954">
        <v>2</v>
      </c>
      <c r="BJ954" t="s">
        <v>233</v>
      </c>
      <c r="BM954">
        <v>500002</v>
      </c>
      <c r="BN954">
        <v>0</v>
      </c>
      <c r="BO954" t="s">
        <v>230</v>
      </c>
      <c r="BP954">
        <v>1</v>
      </c>
      <c r="BQ954">
        <v>12</v>
      </c>
      <c r="BR954">
        <v>0</v>
      </c>
      <c r="BS954">
        <v>1</v>
      </c>
      <c r="BT954">
        <v>1</v>
      </c>
      <c r="BU954">
        <v>1</v>
      </c>
      <c r="BV954">
        <v>1</v>
      </c>
      <c r="BW954">
        <v>1</v>
      </c>
      <c r="BX954">
        <v>1</v>
      </c>
      <c r="BY954" t="s">
        <v>3</v>
      </c>
      <c r="BZ954">
        <v>0</v>
      </c>
      <c r="CA954">
        <v>0</v>
      </c>
      <c r="CE954">
        <v>0</v>
      </c>
      <c r="CF954">
        <v>0</v>
      </c>
      <c r="CG954">
        <v>0</v>
      </c>
      <c r="CM954">
        <v>0</v>
      </c>
      <c r="CN954" t="s">
        <v>3</v>
      </c>
      <c r="CO954">
        <v>0</v>
      </c>
      <c r="CP954">
        <f t="shared" si="614"/>
        <v>5.96</v>
      </c>
      <c r="CQ954">
        <f t="shared" si="615"/>
        <v>5955.2916000000005</v>
      </c>
      <c r="CR954">
        <f t="shared" si="616"/>
        <v>0</v>
      </c>
      <c r="CS954">
        <f t="shared" si="617"/>
        <v>0</v>
      </c>
      <c r="CT954">
        <f t="shared" si="618"/>
        <v>0</v>
      </c>
      <c r="CU954">
        <f t="shared" si="619"/>
        <v>0</v>
      </c>
      <c r="CV954">
        <f t="shared" si="620"/>
        <v>0</v>
      </c>
      <c r="CW954">
        <f t="shared" si="621"/>
        <v>0</v>
      </c>
      <c r="CX954">
        <f t="shared" si="622"/>
        <v>19.399999999999999</v>
      </c>
      <c r="CY954">
        <f t="shared" si="623"/>
        <v>0</v>
      </c>
      <c r="CZ954">
        <f t="shared" si="624"/>
        <v>0</v>
      </c>
      <c r="DC954" t="s">
        <v>3</v>
      </c>
      <c r="DD954" t="s">
        <v>3</v>
      </c>
      <c r="DE954" t="s">
        <v>3</v>
      </c>
      <c r="DF954" t="s">
        <v>3</v>
      </c>
      <c r="DG954" t="s">
        <v>3</v>
      </c>
      <c r="DH954" t="s">
        <v>3</v>
      </c>
      <c r="DI954" t="s">
        <v>3</v>
      </c>
      <c r="DJ954" t="s">
        <v>3</v>
      </c>
      <c r="DK954" t="s">
        <v>3</v>
      </c>
      <c r="DL954" t="s">
        <v>3</v>
      </c>
      <c r="DM954" t="s">
        <v>3</v>
      </c>
      <c r="DN954">
        <v>0</v>
      </c>
      <c r="DO954">
        <v>0</v>
      </c>
      <c r="DP954">
        <v>1</v>
      </c>
      <c r="DQ954">
        <v>1</v>
      </c>
      <c r="DU954">
        <v>1010</v>
      </c>
      <c r="DV954" t="s">
        <v>232</v>
      </c>
      <c r="DW954" t="s">
        <v>232</v>
      </c>
      <c r="DX954">
        <v>1000</v>
      </c>
      <c r="DZ954" t="s">
        <v>3</v>
      </c>
      <c r="EA954" t="s">
        <v>3</v>
      </c>
      <c r="EB954" t="s">
        <v>3</v>
      </c>
      <c r="EC954" t="s">
        <v>3</v>
      </c>
      <c r="EE954">
        <v>29085444</v>
      </c>
      <c r="EF954">
        <v>12</v>
      </c>
      <c r="EG954" t="s">
        <v>32</v>
      </c>
      <c r="EH954">
        <v>0</v>
      </c>
      <c r="EI954" t="s">
        <v>3</v>
      </c>
      <c r="EJ954">
        <v>2</v>
      </c>
      <c r="EK954">
        <v>500002</v>
      </c>
      <c r="EL954" t="s">
        <v>33</v>
      </c>
      <c r="EM954" t="s">
        <v>34</v>
      </c>
      <c r="EO954" t="s">
        <v>3</v>
      </c>
      <c r="EQ954">
        <v>0</v>
      </c>
      <c r="ER954">
        <v>1998.42</v>
      </c>
      <c r="ES954">
        <v>1998.42</v>
      </c>
      <c r="ET954">
        <v>0</v>
      </c>
      <c r="EU954">
        <v>0</v>
      </c>
      <c r="EV954">
        <v>0</v>
      </c>
      <c r="EW954">
        <v>0</v>
      </c>
      <c r="EX954">
        <v>0</v>
      </c>
      <c r="FQ954">
        <v>0</v>
      </c>
      <c r="FR954">
        <f t="shared" si="625"/>
        <v>0</v>
      </c>
      <c r="FS954">
        <v>0</v>
      </c>
      <c r="FX954">
        <v>0</v>
      </c>
      <c r="FY954">
        <v>0</v>
      </c>
      <c r="GA954" t="s">
        <v>3</v>
      </c>
      <c r="GD954">
        <v>1</v>
      </c>
      <c r="GF954">
        <v>-1152774928</v>
      </c>
      <c r="GG954">
        <v>2</v>
      </c>
      <c r="GH954">
        <v>1</v>
      </c>
      <c r="GI954">
        <v>2</v>
      </c>
      <c r="GJ954">
        <v>0</v>
      </c>
      <c r="GK954">
        <v>0</v>
      </c>
      <c r="GL954">
        <f t="shared" si="626"/>
        <v>0</v>
      </c>
      <c r="GM954">
        <f t="shared" si="627"/>
        <v>5.96</v>
      </c>
      <c r="GN954">
        <f t="shared" si="628"/>
        <v>0</v>
      </c>
      <c r="GO954">
        <f t="shared" si="629"/>
        <v>5.96</v>
      </c>
      <c r="GP954">
        <f t="shared" si="630"/>
        <v>0</v>
      </c>
      <c r="GR954">
        <v>0</v>
      </c>
      <c r="GS954">
        <v>3</v>
      </c>
      <c r="GT954">
        <v>0</v>
      </c>
      <c r="GU954" t="s">
        <v>3</v>
      </c>
      <c r="GV954">
        <f t="shared" si="631"/>
        <v>0</v>
      </c>
      <c r="GW954">
        <v>1</v>
      </c>
      <c r="GX954">
        <f t="shared" si="632"/>
        <v>0</v>
      </c>
      <c r="HA954">
        <v>0</v>
      </c>
      <c r="HB954">
        <v>0</v>
      </c>
      <c r="HC954">
        <f t="shared" si="633"/>
        <v>0</v>
      </c>
      <c r="HE954" t="s">
        <v>3</v>
      </c>
      <c r="HF954" t="s">
        <v>3</v>
      </c>
      <c r="IK954">
        <v>0</v>
      </c>
    </row>
    <row r="955" spans="1:245">
      <c r="A955">
        <v>18</v>
      </c>
      <c r="B955">
        <v>0</v>
      </c>
      <c r="C955">
        <v>983</v>
      </c>
      <c r="E955" t="s">
        <v>234</v>
      </c>
      <c r="F955" t="s">
        <v>245</v>
      </c>
      <c r="G955" t="s">
        <v>246</v>
      </c>
      <c r="H955" t="s">
        <v>237</v>
      </c>
      <c r="I955">
        <f>I953*J955</f>
        <v>1</v>
      </c>
      <c r="J955">
        <v>100</v>
      </c>
      <c r="O955">
        <f t="shared" si="599"/>
        <v>76.47</v>
      </c>
      <c r="P955">
        <f t="shared" si="600"/>
        <v>76.47</v>
      </c>
      <c r="Q955">
        <f t="shared" si="601"/>
        <v>0</v>
      </c>
      <c r="R955">
        <f t="shared" si="602"/>
        <v>0</v>
      </c>
      <c r="S955">
        <f t="shared" si="603"/>
        <v>0</v>
      </c>
      <c r="T955">
        <f t="shared" si="604"/>
        <v>0</v>
      </c>
      <c r="U955">
        <f t="shared" si="605"/>
        <v>0</v>
      </c>
      <c r="V955">
        <f t="shared" si="606"/>
        <v>0</v>
      </c>
      <c r="W955">
        <f t="shared" si="607"/>
        <v>0.09</v>
      </c>
      <c r="X955">
        <f t="shared" si="608"/>
        <v>0</v>
      </c>
      <c r="Y955">
        <f t="shared" si="609"/>
        <v>0</v>
      </c>
      <c r="AA955">
        <v>36401907</v>
      </c>
      <c r="AB955">
        <f t="shared" si="610"/>
        <v>8.81</v>
      </c>
      <c r="AC955">
        <f t="shared" si="611"/>
        <v>8.81</v>
      </c>
      <c r="AD955">
        <f t="shared" si="636"/>
        <v>0</v>
      </c>
      <c r="AE955">
        <f t="shared" si="637"/>
        <v>0</v>
      </c>
      <c r="AF955">
        <f>ROUND((EV955),2)</f>
        <v>0</v>
      </c>
      <c r="AG955">
        <f t="shared" si="612"/>
        <v>0</v>
      </c>
      <c r="AH955">
        <f>(EW955)</f>
        <v>0</v>
      </c>
      <c r="AI955">
        <f t="shared" si="638"/>
        <v>0</v>
      </c>
      <c r="AJ955">
        <f t="shared" si="613"/>
        <v>0.09</v>
      </c>
      <c r="AK955">
        <v>8.81</v>
      </c>
      <c r="AL955">
        <v>8.81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0.09</v>
      </c>
      <c r="AT955">
        <v>0</v>
      </c>
      <c r="AU955">
        <v>0</v>
      </c>
      <c r="AV955">
        <v>1</v>
      </c>
      <c r="AW955">
        <v>1</v>
      </c>
      <c r="AZ955">
        <v>1</v>
      </c>
      <c r="BA955">
        <v>1</v>
      </c>
      <c r="BB955">
        <v>1</v>
      </c>
      <c r="BC955">
        <v>8.68</v>
      </c>
      <c r="BD955" t="s">
        <v>3</v>
      </c>
      <c r="BE955" t="s">
        <v>3</v>
      </c>
      <c r="BF955" t="s">
        <v>3</v>
      </c>
      <c r="BG955" t="s">
        <v>3</v>
      </c>
      <c r="BH955">
        <v>3</v>
      </c>
      <c r="BI955">
        <v>2</v>
      </c>
      <c r="BJ955" t="s">
        <v>247</v>
      </c>
      <c r="BM955">
        <v>500002</v>
      </c>
      <c r="BN955">
        <v>0</v>
      </c>
      <c r="BO955" t="s">
        <v>245</v>
      </c>
      <c r="BP955">
        <v>1</v>
      </c>
      <c r="BQ955">
        <v>12</v>
      </c>
      <c r="BR955">
        <v>0</v>
      </c>
      <c r="BS955">
        <v>1</v>
      </c>
      <c r="BT955">
        <v>1</v>
      </c>
      <c r="BU955">
        <v>1</v>
      </c>
      <c r="BV955">
        <v>1</v>
      </c>
      <c r="BW955">
        <v>1</v>
      </c>
      <c r="BX955">
        <v>1</v>
      </c>
      <c r="BY955" t="s">
        <v>3</v>
      </c>
      <c r="BZ955">
        <v>0</v>
      </c>
      <c r="CA955">
        <v>0</v>
      </c>
      <c r="CE955">
        <v>0</v>
      </c>
      <c r="CF955">
        <v>0</v>
      </c>
      <c r="CG955">
        <v>0</v>
      </c>
      <c r="CM955">
        <v>0</v>
      </c>
      <c r="CN955" t="s">
        <v>3</v>
      </c>
      <c r="CO955">
        <v>0</v>
      </c>
      <c r="CP955">
        <f t="shared" si="614"/>
        <v>76.47</v>
      </c>
      <c r="CQ955">
        <f t="shared" si="615"/>
        <v>76.470799999999997</v>
      </c>
      <c r="CR955">
        <f t="shared" si="616"/>
        <v>0</v>
      </c>
      <c r="CS955">
        <f t="shared" si="617"/>
        <v>0</v>
      </c>
      <c r="CT955">
        <f t="shared" si="618"/>
        <v>0</v>
      </c>
      <c r="CU955">
        <f t="shared" si="619"/>
        <v>0</v>
      </c>
      <c r="CV955">
        <f t="shared" si="620"/>
        <v>0</v>
      </c>
      <c r="CW955">
        <f t="shared" si="621"/>
        <v>0</v>
      </c>
      <c r="CX955">
        <f t="shared" si="622"/>
        <v>0.09</v>
      </c>
      <c r="CY955">
        <f t="shared" si="623"/>
        <v>0</v>
      </c>
      <c r="CZ955">
        <f t="shared" si="624"/>
        <v>0</v>
      </c>
      <c r="DC955" t="s">
        <v>3</v>
      </c>
      <c r="DD955" t="s">
        <v>3</v>
      </c>
      <c r="DE955" t="s">
        <v>3</v>
      </c>
      <c r="DF955" t="s">
        <v>3</v>
      </c>
      <c r="DG955" t="s">
        <v>3</v>
      </c>
      <c r="DH955" t="s">
        <v>3</v>
      </c>
      <c r="DI955" t="s">
        <v>3</v>
      </c>
      <c r="DJ955" t="s">
        <v>3</v>
      </c>
      <c r="DK955" t="s">
        <v>3</v>
      </c>
      <c r="DL955" t="s">
        <v>3</v>
      </c>
      <c r="DM955" t="s">
        <v>3</v>
      </c>
      <c r="DN955">
        <v>0</v>
      </c>
      <c r="DO955">
        <v>0</v>
      </c>
      <c r="DP955">
        <v>1</v>
      </c>
      <c r="DQ955">
        <v>1</v>
      </c>
      <c r="DU955">
        <v>1010</v>
      </c>
      <c r="DV955" t="s">
        <v>237</v>
      </c>
      <c r="DW955" t="s">
        <v>237</v>
      </c>
      <c r="DX955">
        <v>1</v>
      </c>
      <c r="DZ955" t="s">
        <v>3</v>
      </c>
      <c r="EA955" t="s">
        <v>3</v>
      </c>
      <c r="EB955" t="s">
        <v>3</v>
      </c>
      <c r="EC955" t="s">
        <v>3</v>
      </c>
      <c r="EE955">
        <v>29085444</v>
      </c>
      <c r="EF955">
        <v>12</v>
      </c>
      <c r="EG955" t="s">
        <v>32</v>
      </c>
      <c r="EH955">
        <v>0</v>
      </c>
      <c r="EI955" t="s">
        <v>3</v>
      </c>
      <c r="EJ955">
        <v>2</v>
      </c>
      <c r="EK955">
        <v>500002</v>
      </c>
      <c r="EL955" t="s">
        <v>33</v>
      </c>
      <c r="EM955" t="s">
        <v>34</v>
      </c>
      <c r="EO955" t="s">
        <v>3</v>
      </c>
      <c r="EQ955">
        <v>0</v>
      </c>
      <c r="ER955">
        <v>8.81</v>
      </c>
      <c r="ES955">
        <v>8.81</v>
      </c>
      <c r="ET955">
        <v>0</v>
      </c>
      <c r="EU955">
        <v>0</v>
      </c>
      <c r="EV955">
        <v>0</v>
      </c>
      <c r="EW955">
        <v>0</v>
      </c>
      <c r="EX955">
        <v>0</v>
      </c>
      <c r="FQ955">
        <v>0</v>
      </c>
      <c r="FR955">
        <f t="shared" si="625"/>
        <v>0</v>
      </c>
      <c r="FS955">
        <v>0</v>
      </c>
      <c r="FX955">
        <v>0</v>
      </c>
      <c r="FY955">
        <v>0</v>
      </c>
      <c r="GA955" t="s">
        <v>3</v>
      </c>
      <c r="GD955">
        <v>1</v>
      </c>
      <c r="GF955">
        <v>-1190793685</v>
      </c>
      <c r="GG955">
        <v>2</v>
      </c>
      <c r="GH955">
        <v>1</v>
      </c>
      <c r="GI955">
        <v>2</v>
      </c>
      <c r="GJ955">
        <v>0</v>
      </c>
      <c r="GK955">
        <v>0</v>
      </c>
      <c r="GL955">
        <f t="shared" si="626"/>
        <v>0</v>
      </c>
      <c r="GM955">
        <f t="shared" si="627"/>
        <v>76.47</v>
      </c>
      <c r="GN955">
        <f t="shared" si="628"/>
        <v>0</v>
      </c>
      <c r="GO955">
        <f t="shared" si="629"/>
        <v>76.47</v>
      </c>
      <c r="GP955">
        <f t="shared" si="630"/>
        <v>0</v>
      </c>
      <c r="GR955">
        <v>0</v>
      </c>
      <c r="GS955">
        <v>3</v>
      </c>
      <c r="GT955">
        <v>0</v>
      </c>
      <c r="GU955" t="s">
        <v>3</v>
      </c>
      <c r="GV955">
        <f t="shared" si="631"/>
        <v>0</v>
      </c>
      <c r="GW955">
        <v>1</v>
      </c>
      <c r="GX955">
        <f t="shared" si="632"/>
        <v>0</v>
      </c>
      <c r="HA955">
        <v>0</v>
      </c>
      <c r="HB955">
        <v>0</v>
      </c>
      <c r="HC955">
        <f t="shared" si="633"/>
        <v>0</v>
      </c>
      <c r="HE955" t="s">
        <v>3</v>
      </c>
      <c r="HF955" t="s">
        <v>3</v>
      </c>
      <c r="IK955">
        <v>0</v>
      </c>
    </row>
    <row r="956" spans="1:245">
      <c r="A956">
        <v>17</v>
      </c>
      <c r="B956">
        <v>0</v>
      </c>
      <c r="C956">
        <f>ROW(SmtRes!A989)</f>
        <v>989</v>
      </c>
      <c r="D956">
        <f>ROW(EtalonRes!A961)</f>
        <v>961</v>
      </c>
      <c r="E956" t="s">
        <v>239</v>
      </c>
      <c r="F956" t="s">
        <v>304</v>
      </c>
      <c r="G956" t="s">
        <v>305</v>
      </c>
      <c r="H956" t="s">
        <v>149</v>
      </c>
      <c r="I956">
        <f>ROUND(28/100,9)</f>
        <v>0.28000000000000003</v>
      </c>
      <c r="J956">
        <v>0</v>
      </c>
      <c r="O956">
        <f t="shared" si="599"/>
        <v>3258.23</v>
      </c>
      <c r="P956">
        <f t="shared" si="600"/>
        <v>0</v>
      </c>
      <c r="Q956">
        <f t="shared" si="601"/>
        <v>159.87</v>
      </c>
      <c r="R956">
        <f t="shared" si="602"/>
        <v>0</v>
      </c>
      <c r="S956">
        <f t="shared" si="603"/>
        <v>3098.36</v>
      </c>
      <c r="T956">
        <f t="shared" si="604"/>
        <v>0</v>
      </c>
      <c r="U956">
        <f t="shared" si="605"/>
        <v>8.3848800000000008</v>
      </c>
      <c r="V956">
        <f t="shared" si="606"/>
        <v>0</v>
      </c>
      <c r="W956">
        <f t="shared" si="607"/>
        <v>0</v>
      </c>
      <c r="X956">
        <f t="shared" si="608"/>
        <v>2478.69</v>
      </c>
      <c r="Y956">
        <f t="shared" si="609"/>
        <v>1146.3900000000001</v>
      </c>
      <c r="AA956">
        <v>36401907</v>
      </c>
      <c r="AB956">
        <f t="shared" si="610"/>
        <v>393.96</v>
      </c>
      <c r="AC956">
        <f t="shared" si="611"/>
        <v>0</v>
      </c>
      <c r="AD956">
        <f>ROUND(((((ET956*1.25))-((EU956*1.25)))+AE956),2)</f>
        <v>61.86</v>
      </c>
      <c r="AE956">
        <f>ROUND(((EU956*1.25)),2)</f>
        <v>0</v>
      </c>
      <c r="AF956">
        <f>ROUND(((EV956*1.15)),2)</f>
        <v>332.1</v>
      </c>
      <c r="AG956">
        <f t="shared" si="612"/>
        <v>0</v>
      </c>
      <c r="AH956">
        <f>((EW956*1.15))</f>
        <v>29.945999999999998</v>
      </c>
      <c r="AI956">
        <f>((EX956*1.25))</f>
        <v>0</v>
      </c>
      <c r="AJ956">
        <f t="shared" si="613"/>
        <v>0</v>
      </c>
      <c r="AK956">
        <v>338.27</v>
      </c>
      <c r="AL956">
        <v>0</v>
      </c>
      <c r="AM956">
        <v>49.49</v>
      </c>
      <c r="AN956">
        <v>0</v>
      </c>
      <c r="AO956">
        <v>288.77999999999997</v>
      </c>
      <c r="AP956">
        <v>0</v>
      </c>
      <c r="AQ956">
        <v>26.04</v>
      </c>
      <c r="AR956">
        <v>0</v>
      </c>
      <c r="AS956">
        <v>0</v>
      </c>
      <c r="AT956">
        <v>80</v>
      </c>
      <c r="AU956">
        <v>37</v>
      </c>
      <c r="AV956">
        <v>1</v>
      </c>
      <c r="AW956">
        <v>1</v>
      </c>
      <c r="AZ956">
        <v>1</v>
      </c>
      <c r="BA956">
        <v>33.32</v>
      </c>
      <c r="BB956">
        <v>9.23</v>
      </c>
      <c r="BC956">
        <v>1</v>
      </c>
      <c r="BD956" t="s">
        <v>3</v>
      </c>
      <c r="BE956" t="s">
        <v>3</v>
      </c>
      <c r="BF956" t="s">
        <v>3</v>
      </c>
      <c r="BG956" t="s">
        <v>3</v>
      </c>
      <c r="BH956">
        <v>0</v>
      </c>
      <c r="BI956">
        <v>1</v>
      </c>
      <c r="BJ956" t="s">
        <v>306</v>
      </c>
      <c r="BM956">
        <v>15001</v>
      </c>
      <c r="BN956">
        <v>0</v>
      </c>
      <c r="BO956" t="s">
        <v>304</v>
      </c>
      <c r="BP956">
        <v>1</v>
      </c>
      <c r="BQ956">
        <v>2</v>
      </c>
      <c r="BR956">
        <v>0</v>
      </c>
      <c r="BS956">
        <v>33.32</v>
      </c>
      <c r="BT956">
        <v>1</v>
      </c>
      <c r="BU956">
        <v>1</v>
      </c>
      <c r="BV956">
        <v>1</v>
      </c>
      <c r="BW956">
        <v>1</v>
      </c>
      <c r="BX956">
        <v>1</v>
      </c>
      <c r="BY956" t="s">
        <v>3</v>
      </c>
      <c r="BZ956">
        <v>105</v>
      </c>
      <c r="CA956">
        <v>55</v>
      </c>
      <c r="CE956">
        <v>0</v>
      </c>
      <c r="CF956">
        <v>0</v>
      </c>
      <c r="CG956">
        <v>0</v>
      </c>
      <c r="CM956">
        <v>0</v>
      </c>
      <c r="CN956" t="s">
        <v>904</v>
      </c>
      <c r="CO956">
        <v>0</v>
      </c>
      <c r="CP956">
        <f t="shared" si="614"/>
        <v>3258.23</v>
      </c>
      <c r="CQ956">
        <f t="shared" si="615"/>
        <v>0</v>
      </c>
      <c r="CR956">
        <f t="shared" si="616"/>
        <v>570.96780000000001</v>
      </c>
      <c r="CS956">
        <f t="shared" si="617"/>
        <v>0</v>
      </c>
      <c r="CT956">
        <f t="shared" si="618"/>
        <v>11065.572</v>
      </c>
      <c r="CU956">
        <f t="shared" si="619"/>
        <v>0</v>
      </c>
      <c r="CV956">
        <f t="shared" si="620"/>
        <v>29.945999999999998</v>
      </c>
      <c r="CW956">
        <f t="shared" si="621"/>
        <v>0</v>
      </c>
      <c r="CX956">
        <f t="shared" si="622"/>
        <v>0</v>
      </c>
      <c r="CY956">
        <f t="shared" si="623"/>
        <v>2478.6880000000001</v>
      </c>
      <c r="CZ956">
        <f t="shared" si="624"/>
        <v>1146.3932</v>
      </c>
      <c r="DC956" t="s">
        <v>3</v>
      </c>
      <c r="DD956" t="s">
        <v>3</v>
      </c>
      <c r="DE956" t="s">
        <v>133</v>
      </c>
      <c r="DF956" t="s">
        <v>133</v>
      </c>
      <c r="DG956" t="s">
        <v>134</v>
      </c>
      <c r="DH956" t="s">
        <v>3</v>
      </c>
      <c r="DI956" t="s">
        <v>134</v>
      </c>
      <c r="DJ956" t="s">
        <v>133</v>
      </c>
      <c r="DK956" t="s">
        <v>3</v>
      </c>
      <c r="DL956" t="s">
        <v>3</v>
      </c>
      <c r="DM956" t="s">
        <v>3</v>
      </c>
      <c r="DN956">
        <v>0</v>
      </c>
      <c r="DO956">
        <v>0</v>
      </c>
      <c r="DP956">
        <v>1</v>
      </c>
      <c r="DQ956">
        <v>1</v>
      </c>
      <c r="DU956">
        <v>1013</v>
      </c>
      <c r="DV956" t="s">
        <v>149</v>
      </c>
      <c r="DW956" t="s">
        <v>149</v>
      </c>
      <c r="DX956">
        <v>1</v>
      </c>
      <c r="DZ956" t="s">
        <v>3</v>
      </c>
      <c r="EA956" t="s">
        <v>3</v>
      </c>
      <c r="EB956" t="s">
        <v>3</v>
      </c>
      <c r="EC956" t="s">
        <v>3</v>
      </c>
      <c r="EE956">
        <v>29085536</v>
      </c>
      <c r="EF956">
        <v>2</v>
      </c>
      <c r="EG956" t="s">
        <v>135</v>
      </c>
      <c r="EH956">
        <v>0</v>
      </c>
      <c r="EI956" t="s">
        <v>3</v>
      </c>
      <c r="EJ956">
        <v>1</v>
      </c>
      <c r="EK956">
        <v>15001</v>
      </c>
      <c r="EL956" t="s">
        <v>151</v>
      </c>
      <c r="EM956" t="s">
        <v>152</v>
      </c>
      <c r="EO956" t="s">
        <v>138</v>
      </c>
      <c r="EQ956">
        <v>0</v>
      </c>
      <c r="ER956">
        <v>338.27</v>
      </c>
      <c r="ES956">
        <v>0</v>
      </c>
      <c r="ET956">
        <v>49.49</v>
      </c>
      <c r="EU956">
        <v>0</v>
      </c>
      <c r="EV956">
        <v>288.77999999999997</v>
      </c>
      <c r="EW956">
        <v>26.04</v>
      </c>
      <c r="EX956">
        <v>0</v>
      </c>
      <c r="EY956">
        <v>0</v>
      </c>
      <c r="FQ956">
        <v>0</v>
      </c>
      <c r="FR956">
        <f t="shared" si="625"/>
        <v>0</v>
      </c>
      <c r="FS956">
        <v>0</v>
      </c>
      <c r="FT956" t="s">
        <v>139</v>
      </c>
      <c r="FU956" t="s">
        <v>25</v>
      </c>
      <c r="FV956" t="s">
        <v>25</v>
      </c>
      <c r="FW956" t="s">
        <v>26</v>
      </c>
      <c r="FX956">
        <v>94.5</v>
      </c>
      <c r="FY956">
        <v>46.75</v>
      </c>
      <c r="GA956" t="s">
        <v>3</v>
      </c>
      <c r="GD956">
        <v>1</v>
      </c>
      <c r="GF956">
        <v>1201776926</v>
      </c>
      <c r="GG956">
        <v>2</v>
      </c>
      <c r="GH956">
        <v>1</v>
      </c>
      <c r="GI956">
        <v>2</v>
      </c>
      <c r="GJ956">
        <v>0</v>
      </c>
      <c r="GK956">
        <v>0</v>
      </c>
      <c r="GL956">
        <f t="shared" si="626"/>
        <v>0</v>
      </c>
      <c r="GM956">
        <f t="shared" si="627"/>
        <v>6883.31</v>
      </c>
      <c r="GN956">
        <f t="shared" si="628"/>
        <v>6883.31</v>
      </c>
      <c r="GO956">
        <f t="shared" si="629"/>
        <v>0</v>
      </c>
      <c r="GP956">
        <f t="shared" si="630"/>
        <v>0</v>
      </c>
      <c r="GR956">
        <v>0</v>
      </c>
      <c r="GS956">
        <v>3</v>
      </c>
      <c r="GT956">
        <v>0</v>
      </c>
      <c r="GU956" t="s">
        <v>3</v>
      </c>
      <c r="GV956">
        <f t="shared" si="631"/>
        <v>0</v>
      </c>
      <c r="GW956">
        <v>1</v>
      </c>
      <c r="GX956">
        <f t="shared" si="632"/>
        <v>0</v>
      </c>
      <c r="HA956">
        <v>0</v>
      </c>
      <c r="HB956">
        <v>0</v>
      </c>
      <c r="HC956">
        <f t="shared" si="633"/>
        <v>0</v>
      </c>
      <c r="HE956" t="s">
        <v>3</v>
      </c>
      <c r="HF956" t="s">
        <v>3</v>
      </c>
      <c r="IK956">
        <v>0</v>
      </c>
    </row>
    <row r="957" spans="1:245">
      <c r="A957">
        <v>17</v>
      </c>
      <c r="B957">
        <v>0</v>
      </c>
      <c r="E957" t="s">
        <v>248</v>
      </c>
      <c r="F957" t="s">
        <v>307</v>
      </c>
      <c r="G957" t="s">
        <v>308</v>
      </c>
      <c r="H957" t="s">
        <v>155</v>
      </c>
      <c r="I957">
        <v>28</v>
      </c>
      <c r="J957">
        <v>0</v>
      </c>
      <c r="O957">
        <f t="shared" si="599"/>
        <v>4179.32</v>
      </c>
      <c r="P957">
        <f t="shared" si="600"/>
        <v>4179.32</v>
      </c>
      <c r="Q957">
        <f t="shared" si="601"/>
        <v>0</v>
      </c>
      <c r="R957">
        <f t="shared" si="602"/>
        <v>0</v>
      </c>
      <c r="S957">
        <f t="shared" si="603"/>
        <v>0</v>
      </c>
      <c r="T957">
        <f t="shared" si="604"/>
        <v>0</v>
      </c>
      <c r="U957">
        <f t="shared" si="605"/>
        <v>0</v>
      </c>
      <c r="V957">
        <f t="shared" si="606"/>
        <v>0</v>
      </c>
      <c r="W957">
        <f t="shared" si="607"/>
        <v>31.64</v>
      </c>
      <c r="X957">
        <f t="shared" si="608"/>
        <v>0</v>
      </c>
      <c r="Y957">
        <f t="shared" si="609"/>
        <v>0</v>
      </c>
      <c r="AA957">
        <v>36401907</v>
      </c>
      <c r="AB957">
        <f t="shared" si="610"/>
        <v>24.59</v>
      </c>
      <c r="AC957">
        <f t="shared" si="611"/>
        <v>24.59</v>
      </c>
      <c r="AD957">
        <f>ROUND((((ET957)-(EU957))+AE957),2)</f>
        <v>0</v>
      </c>
      <c r="AE957">
        <f t="shared" ref="AE957:AF960" si="639">ROUND((EU957),2)</f>
        <v>0</v>
      </c>
      <c r="AF957">
        <f t="shared" si="639"/>
        <v>0</v>
      </c>
      <c r="AG957">
        <f t="shared" si="612"/>
        <v>0</v>
      </c>
      <c r="AH957">
        <f t="shared" ref="AH957:AI960" si="640">(EW957)</f>
        <v>0</v>
      </c>
      <c r="AI957">
        <f t="shared" si="640"/>
        <v>0</v>
      </c>
      <c r="AJ957">
        <f t="shared" si="613"/>
        <v>1.1299999999999999</v>
      </c>
      <c r="AK957">
        <v>24.59</v>
      </c>
      <c r="AL957">
        <v>24.59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1.1299999999999999</v>
      </c>
      <c r="AT957">
        <v>0</v>
      </c>
      <c r="AU957">
        <v>0</v>
      </c>
      <c r="AV957">
        <v>1</v>
      </c>
      <c r="AW957">
        <v>1</v>
      </c>
      <c r="AZ957">
        <v>1</v>
      </c>
      <c r="BA957">
        <v>1</v>
      </c>
      <c r="BB957">
        <v>1</v>
      </c>
      <c r="BC957">
        <v>6.07</v>
      </c>
      <c r="BD957" t="s">
        <v>3</v>
      </c>
      <c r="BE957" t="s">
        <v>3</v>
      </c>
      <c r="BF957" t="s">
        <v>3</v>
      </c>
      <c r="BG957" t="s">
        <v>3</v>
      </c>
      <c r="BH957">
        <v>3</v>
      </c>
      <c r="BI957">
        <v>1</v>
      </c>
      <c r="BJ957" t="s">
        <v>309</v>
      </c>
      <c r="BM957">
        <v>500001</v>
      </c>
      <c r="BN957">
        <v>0</v>
      </c>
      <c r="BO957" t="s">
        <v>307</v>
      </c>
      <c r="BP957">
        <v>1</v>
      </c>
      <c r="BQ957">
        <v>8</v>
      </c>
      <c r="BR957">
        <v>0</v>
      </c>
      <c r="BS957">
        <v>1</v>
      </c>
      <c r="BT957">
        <v>1</v>
      </c>
      <c r="BU957">
        <v>1</v>
      </c>
      <c r="BV957">
        <v>1</v>
      </c>
      <c r="BW957">
        <v>1</v>
      </c>
      <c r="BX957">
        <v>1</v>
      </c>
      <c r="BY957" t="s">
        <v>3</v>
      </c>
      <c r="BZ957">
        <v>0</v>
      </c>
      <c r="CA957">
        <v>0</v>
      </c>
      <c r="CE957">
        <v>0</v>
      </c>
      <c r="CF957">
        <v>0</v>
      </c>
      <c r="CG957">
        <v>0</v>
      </c>
      <c r="CM957">
        <v>0</v>
      </c>
      <c r="CN957" t="s">
        <v>3</v>
      </c>
      <c r="CO957">
        <v>0</v>
      </c>
      <c r="CP957">
        <f t="shared" si="614"/>
        <v>4179.32</v>
      </c>
      <c r="CQ957">
        <f t="shared" si="615"/>
        <v>149.26130000000001</v>
      </c>
      <c r="CR957">
        <f t="shared" si="616"/>
        <v>0</v>
      </c>
      <c r="CS957">
        <f t="shared" si="617"/>
        <v>0</v>
      </c>
      <c r="CT957">
        <f t="shared" si="618"/>
        <v>0</v>
      </c>
      <c r="CU957">
        <f t="shared" si="619"/>
        <v>0</v>
      </c>
      <c r="CV957">
        <f t="shared" si="620"/>
        <v>0</v>
      </c>
      <c r="CW957">
        <f t="shared" si="621"/>
        <v>0</v>
      </c>
      <c r="CX957">
        <f t="shared" si="622"/>
        <v>1.1299999999999999</v>
      </c>
      <c r="CY957">
        <f t="shared" si="623"/>
        <v>0</v>
      </c>
      <c r="CZ957">
        <f t="shared" si="624"/>
        <v>0</v>
      </c>
      <c r="DC957" t="s">
        <v>3</v>
      </c>
      <c r="DD957" t="s">
        <v>3</v>
      </c>
      <c r="DE957" t="s">
        <v>3</v>
      </c>
      <c r="DF957" t="s">
        <v>3</v>
      </c>
      <c r="DG957" t="s">
        <v>3</v>
      </c>
      <c r="DH957" t="s">
        <v>3</v>
      </c>
      <c r="DI957" t="s">
        <v>3</v>
      </c>
      <c r="DJ957" t="s">
        <v>3</v>
      </c>
      <c r="DK957" t="s">
        <v>3</v>
      </c>
      <c r="DL957" t="s">
        <v>3</v>
      </c>
      <c r="DM957" t="s">
        <v>3</v>
      </c>
      <c r="DN957">
        <v>0</v>
      </c>
      <c r="DO957">
        <v>0</v>
      </c>
      <c r="DP957">
        <v>1</v>
      </c>
      <c r="DQ957">
        <v>1</v>
      </c>
      <c r="DU957">
        <v>1005</v>
      </c>
      <c r="DV957" t="s">
        <v>155</v>
      </c>
      <c r="DW957" t="s">
        <v>155</v>
      </c>
      <c r="DX957">
        <v>1</v>
      </c>
      <c r="DZ957" t="s">
        <v>3</v>
      </c>
      <c r="EA957" t="s">
        <v>3</v>
      </c>
      <c r="EB957" t="s">
        <v>3</v>
      </c>
      <c r="EC957" t="s">
        <v>3</v>
      </c>
      <c r="EE957">
        <v>29085443</v>
      </c>
      <c r="EF957">
        <v>8</v>
      </c>
      <c r="EG957" t="s">
        <v>144</v>
      </c>
      <c r="EH957">
        <v>0</v>
      </c>
      <c r="EI957" t="s">
        <v>3</v>
      </c>
      <c r="EJ957">
        <v>1</v>
      </c>
      <c r="EK957">
        <v>500001</v>
      </c>
      <c r="EL957" t="s">
        <v>145</v>
      </c>
      <c r="EM957" t="s">
        <v>146</v>
      </c>
      <c r="EO957" t="s">
        <v>3</v>
      </c>
      <c r="EQ957">
        <v>0</v>
      </c>
      <c r="ER957">
        <v>24.59</v>
      </c>
      <c r="ES957">
        <v>24.59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FQ957">
        <v>0</v>
      </c>
      <c r="FR957">
        <f t="shared" si="625"/>
        <v>0</v>
      </c>
      <c r="FS957">
        <v>0</v>
      </c>
      <c r="FX957">
        <v>0</v>
      </c>
      <c r="FY957">
        <v>0</v>
      </c>
      <c r="GA957" t="s">
        <v>3</v>
      </c>
      <c r="GD957">
        <v>1</v>
      </c>
      <c r="GF957">
        <v>-1143029035</v>
      </c>
      <c r="GG957">
        <v>2</v>
      </c>
      <c r="GH957">
        <v>1</v>
      </c>
      <c r="GI957">
        <v>2</v>
      </c>
      <c r="GJ957">
        <v>0</v>
      </c>
      <c r="GK957">
        <v>0</v>
      </c>
      <c r="GL957">
        <f t="shared" si="626"/>
        <v>0</v>
      </c>
      <c r="GM957">
        <f t="shared" si="627"/>
        <v>4179.32</v>
      </c>
      <c r="GN957">
        <f t="shared" si="628"/>
        <v>4179.32</v>
      </c>
      <c r="GO957">
        <f t="shared" si="629"/>
        <v>0</v>
      </c>
      <c r="GP957">
        <f t="shared" si="630"/>
        <v>0</v>
      </c>
      <c r="GR957">
        <v>0</v>
      </c>
      <c r="GS957">
        <v>3</v>
      </c>
      <c r="GT957">
        <v>0</v>
      </c>
      <c r="GU957" t="s">
        <v>3</v>
      </c>
      <c r="GV957">
        <f t="shared" si="631"/>
        <v>0</v>
      </c>
      <c r="GW957">
        <v>1</v>
      </c>
      <c r="GX957">
        <f t="shared" si="632"/>
        <v>0</v>
      </c>
      <c r="HA957">
        <v>0</v>
      </c>
      <c r="HB957">
        <v>0</v>
      </c>
      <c r="HC957">
        <f t="shared" si="633"/>
        <v>0</v>
      </c>
      <c r="HE957" t="s">
        <v>3</v>
      </c>
      <c r="HF957" t="s">
        <v>3</v>
      </c>
      <c r="IK957">
        <v>0</v>
      </c>
    </row>
    <row r="958" spans="1:245">
      <c r="A958">
        <v>17</v>
      </c>
      <c r="B958">
        <v>0</v>
      </c>
      <c r="E958" t="s">
        <v>253</v>
      </c>
      <c r="F958" t="s">
        <v>310</v>
      </c>
      <c r="G958" t="s">
        <v>311</v>
      </c>
      <c r="H958" t="s">
        <v>142</v>
      </c>
      <c r="I958">
        <v>20</v>
      </c>
      <c r="J958">
        <v>0</v>
      </c>
      <c r="O958">
        <f t="shared" si="599"/>
        <v>273.10000000000002</v>
      </c>
      <c r="P958">
        <f t="shared" si="600"/>
        <v>273.10000000000002</v>
      </c>
      <c r="Q958">
        <f t="shared" si="601"/>
        <v>0</v>
      </c>
      <c r="R958">
        <f t="shared" si="602"/>
        <v>0</v>
      </c>
      <c r="S958">
        <f t="shared" si="603"/>
        <v>0</v>
      </c>
      <c r="T958">
        <f t="shared" si="604"/>
        <v>0</v>
      </c>
      <c r="U958">
        <f t="shared" si="605"/>
        <v>0</v>
      </c>
      <c r="V958">
        <f t="shared" si="606"/>
        <v>0</v>
      </c>
      <c r="W958">
        <f t="shared" si="607"/>
        <v>6.2</v>
      </c>
      <c r="X958">
        <f t="shared" si="608"/>
        <v>0</v>
      </c>
      <c r="Y958">
        <f t="shared" si="609"/>
        <v>0</v>
      </c>
      <c r="AA958">
        <v>36401907</v>
      </c>
      <c r="AB958">
        <f t="shared" si="610"/>
        <v>6.76</v>
      </c>
      <c r="AC958">
        <f t="shared" si="611"/>
        <v>6.76</v>
      </c>
      <c r="AD958">
        <f>ROUND((((ET958)-(EU958))+AE958),2)</f>
        <v>0</v>
      </c>
      <c r="AE958">
        <f t="shared" si="639"/>
        <v>0</v>
      </c>
      <c r="AF958">
        <f t="shared" si="639"/>
        <v>0</v>
      </c>
      <c r="AG958">
        <f t="shared" si="612"/>
        <v>0</v>
      </c>
      <c r="AH958">
        <f t="shared" si="640"/>
        <v>0</v>
      </c>
      <c r="AI958">
        <f t="shared" si="640"/>
        <v>0</v>
      </c>
      <c r="AJ958">
        <f t="shared" si="613"/>
        <v>0.31</v>
      </c>
      <c r="AK958">
        <v>6.76</v>
      </c>
      <c r="AL958">
        <v>6.76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0.31</v>
      </c>
      <c r="AT958">
        <v>0</v>
      </c>
      <c r="AU958">
        <v>0</v>
      </c>
      <c r="AV958">
        <v>1</v>
      </c>
      <c r="AW958">
        <v>1</v>
      </c>
      <c r="AZ958">
        <v>1</v>
      </c>
      <c r="BA958">
        <v>1</v>
      </c>
      <c r="BB958">
        <v>1</v>
      </c>
      <c r="BC958">
        <v>2.02</v>
      </c>
      <c r="BD958" t="s">
        <v>3</v>
      </c>
      <c r="BE958" t="s">
        <v>3</v>
      </c>
      <c r="BF958" t="s">
        <v>3</v>
      </c>
      <c r="BG958" t="s">
        <v>3</v>
      </c>
      <c r="BH958">
        <v>3</v>
      </c>
      <c r="BI958">
        <v>1</v>
      </c>
      <c r="BJ958" t="s">
        <v>312</v>
      </c>
      <c r="BM958">
        <v>500001</v>
      </c>
      <c r="BN958">
        <v>0</v>
      </c>
      <c r="BO958" t="s">
        <v>310</v>
      </c>
      <c r="BP958">
        <v>1</v>
      </c>
      <c r="BQ958">
        <v>8</v>
      </c>
      <c r="BR958">
        <v>0</v>
      </c>
      <c r="BS958">
        <v>1</v>
      </c>
      <c r="BT958">
        <v>1</v>
      </c>
      <c r="BU958">
        <v>1</v>
      </c>
      <c r="BV958">
        <v>1</v>
      </c>
      <c r="BW958">
        <v>1</v>
      </c>
      <c r="BX958">
        <v>1</v>
      </c>
      <c r="BY958" t="s">
        <v>3</v>
      </c>
      <c r="BZ958">
        <v>0</v>
      </c>
      <c r="CA958">
        <v>0</v>
      </c>
      <c r="CE958">
        <v>0</v>
      </c>
      <c r="CF958">
        <v>0</v>
      </c>
      <c r="CG958">
        <v>0</v>
      </c>
      <c r="CM958">
        <v>0</v>
      </c>
      <c r="CN958" t="s">
        <v>3</v>
      </c>
      <c r="CO958">
        <v>0</v>
      </c>
      <c r="CP958">
        <f t="shared" si="614"/>
        <v>273.10000000000002</v>
      </c>
      <c r="CQ958">
        <f t="shared" si="615"/>
        <v>13.655199999999999</v>
      </c>
      <c r="CR958">
        <f t="shared" si="616"/>
        <v>0</v>
      </c>
      <c r="CS958">
        <f t="shared" si="617"/>
        <v>0</v>
      </c>
      <c r="CT958">
        <f t="shared" si="618"/>
        <v>0</v>
      </c>
      <c r="CU958">
        <f t="shared" si="619"/>
        <v>0</v>
      </c>
      <c r="CV958">
        <f t="shared" si="620"/>
        <v>0</v>
      </c>
      <c r="CW958">
        <f t="shared" si="621"/>
        <v>0</v>
      </c>
      <c r="CX958">
        <f t="shared" si="622"/>
        <v>0.31</v>
      </c>
      <c r="CY958">
        <f t="shared" si="623"/>
        <v>0</v>
      </c>
      <c r="CZ958">
        <f t="shared" si="624"/>
        <v>0</v>
      </c>
      <c r="DC958" t="s">
        <v>3</v>
      </c>
      <c r="DD958" t="s">
        <v>3</v>
      </c>
      <c r="DE958" t="s">
        <v>3</v>
      </c>
      <c r="DF958" t="s">
        <v>3</v>
      </c>
      <c r="DG958" t="s">
        <v>3</v>
      </c>
      <c r="DH958" t="s">
        <v>3</v>
      </c>
      <c r="DI958" t="s">
        <v>3</v>
      </c>
      <c r="DJ958" t="s">
        <v>3</v>
      </c>
      <c r="DK958" t="s">
        <v>3</v>
      </c>
      <c r="DL958" t="s">
        <v>3</v>
      </c>
      <c r="DM958" t="s">
        <v>3</v>
      </c>
      <c r="DN958">
        <v>0</v>
      </c>
      <c r="DO958">
        <v>0</v>
      </c>
      <c r="DP958">
        <v>1</v>
      </c>
      <c r="DQ958">
        <v>1</v>
      </c>
      <c r="DU958">
        <v>1003</v>
      </c>
      <c r="DV958" t="s">
        <v>142</v>
      </c>
      <c r="DW958" t="s">
        <v>142</v>
      </c>
      <c r="DX958">
        <v>1</v>
      </c>
      <c r="DZ958" t="s">
        <v>3</v>
      </c>
      <c r="EA958" t="s">
        <v>3</v>
      </c>
      <c r="EB958" t="s">
        <v>3</v>
      </c>
      <c r="EC958" t="s">
        <v>3</v>
      </c>
      <c r="EE958">
        <v>29085443</v>
      </c>
      <c r="EF958">
        <v>8</v>
      </c>
      <c r="EG958" t="s">
        <v>144</v>
      </c>
      <c r="EH958">
        <v>0</v>
      </c>
      <c r="EI958" t="s">
        <v>3</v>
      </c>
      <c r="EJ958">
        <v>1</v>
      </c>
      <c r="EK958">
        <v>500001</v>
      </c>
      <c r="EL958" t="s">
        <v>145</v>
      </c>
      <c r="EM958" t="s">
        <v>146</v>
      </c>
      <c r="EO958" t="s">
        <v>3</v>
      </c>
      <c r="EQ958">
        <v>0</v>
      </c>
      <c r="ER958">
        <v>6.76</v>
      </c>
      <c r="ES958">
        <v>6.76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FQ958">
        <v>0</v>
      </c>
      <c r="FR958">
        <f t="shared" si="625"/>
        <v>0</v>
      </c>
      <c r="FS958">
        <v>0</v>
      </c>
      <c r="FX958">
        <v>0</v>
      </c>
      <c r="FY958">
        <v>0</v>
      </c>
      <c r="GA958" t="s">
        <v>3</v>
      </c>
      <c r="GD958">
        <v>1</v>
      </c>
      <c r="GF958">
        <v>426561494</v>
      </c>
      <c r="GG958">
        <v>2</v>
      </c>
      <c r="GH958">
        <v>1</v>
      </c>
      <c r="GI958">
        <v>2</v>
      </c>
      <c r="GJ958">
        <v>0</v>
      </c>
      <c r="GK958">
        <v>0</v>
      </c>
      <c r="GL958">
        <f t="shared" si="626"/>
        <v>0</v>
      </c>
      <c r="GM958">
        <f t="shared" si="627"/>
        <v>273.10000000000002</v>
      </c>
      <c r="GN958">
        <f t="shared" si="628"/>
        <v>273.10000000000002</v>
      </c>
      <c r="GO958">
        <f t="shared" si="629"/>
        <v>0</v>
      </c>
      <c r="GP958">
        <f t="shared" si="630"/>
        <v>0</v>
      </c>
      <c r="GR958">
        <v>0</v>
      </c>
      <c r="GS958">
        <v>3</v>
      </c>
      <c r="GT958">
        <v>0</v>
      </c>
      <c r="GU958" t="s">
        <v>3</v>
      </c>
      <c r="GV958">
        <f t="shared" si="631"/>
        <v>0</v>
      </c>
      <c r="GW958">
        <v>1</v>
      </c>
      <c r="GX958">
        <f t="shared" si="632"/>
        <v>0</v>
      </c>
      <c r="HA958">
        <v>0</v>
      </c>
      <c r="HB958">
        <v>0</v>
      </c>
      <c r="HC958">
        <f t="shared" si="633"/>
        <v>0</v>
      </c>
      <c r="HE958" t="s">
        <v>3</v>
      </c>
      <c r="HF958" t="s">
        <v>3</v>
      </c>
      <c r="IK958">
        <v>0</v>
      </c>
    </row>
    <row r="959" spans="1:245">
      <c r="A959">
        <v>17</v>
      </c>
      <c r="B959">
        <v>0</v>
      </c>
      <c r="E959" t="s">
        <v>269</v>
      </c>
      <c r="F959" t="s">
        <v>313</v>
      </c>
      <c r="G959" t="s">
        <v>314</v>
      </c>
      <c r="H959" t="s">
        <v>142</v>
      </c>
      <c r="I959">
        <v>20</v>
      </c>
      <c r="J959">
        <v>0</v>
      </c>
      <c r="O959">
        <f t="shared" si="599"/>
        <v>433.35</v>
      </c>
      <c r="P959">
        <f t="shared" si="600"/>
        <v>433.35</v>
      </c>
      <c r="Q959">
        <f t="shared" si="601"/>
        <v>0</v>
      </c>
      <c r="R959">
        <f t="shared" si="602"/>
        <v>0</v>
      </c>
      <c r="S959">
        <f t="shared" si="603"/>
        <v>0</v>
      </c>
      <c r="T959">
        <f t="shared" si="604"/>
        <v>0</v>
      </c>
      <c r="U959">
        <f t="shared" si="605"/>
        <v>0</v>
      </c>
      <c r="V959">
        <f t="shared" si="606"/>
        <v>0</v>
      </c>
      <c r="W959">
        <f t="shared" si="607"/>
        <v>7.6</v>
      </c>
      <c r="X959">
        <f t="shared" si="608"/>
        <v>0</v>
      </c>
      <c r="Y959">
        <f t="shared" si="609"/>
        <v>0</v>
      </c>
      <c r="AA959">
        <v>36401907</v>
      </c>
      <c r="AB959">
        <f t="shared" si="610"/>
        <v>8.27</v>
      </c>
      <c r="AC959">
        <f t="shared" si="611"/>
        <v>8.27</v>
      </c>
      <c r="AD959">
        <f>ROUND((((ET959)-(EU959))+AE959),2)</f>
        <v>0</v>
      </c>
      <c r="AE959">
        <f t="shared" si="639"/>
        <v>0</v>
      </c>
      <c r="AF959">
        <f t="shared" si="639"/>
        <v>0</v>
      </c>
      <c r="AG959">
        <f t="shared" si="612"/>
        <v>0</v>
      </c>
      <c r="AH959">
        <f t="shared" si="640"/>
        <v>0</v>
      </c>
      <c r="AI959">
        <f t="shared" si="640"/>
        <v>0</v>
      </c>
      <c r="AJ959">
        <f t="shared" si="613"/>
        <v>0.38</v>
      </c>
      <c r="AK959">
        <v>8.27</v>
      </c>
      <c r="AL959">
        <v>8.27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0.38</v>
      </c>
      <c r="AT959">
        <v>0</v>
      </c>
      <c r="AU959">
        <v>0</v>
      </c>
      <c r="AV959">
        <v>1</v>
      </c>
      <c r="AW959">
        <v>1</v>
      </c>
      <c r="AZ959">
        <v>1</v>
      </c>
      <c r="BA959">
        <v>1</v>
      </c>
      <c r="BB959">
        <v>1</v>
      </c>
      <c r="BC959">
        <v>2.62</v>
      </c>
      <c r="BD959" t="s">
        <v>3</v>
      </c>
      <c r="BE959" t="s">
        <v>3</v>
      </c>
      <c r="BF959" t="s">
        <v>3</v>
      </c>
      <c r="BG959" t="s">
        <v>3</v>
      </c>
      <c r="BH959">
        <v>3</v>
      </c>
      <c r="BI959">
        <v>1</v>
      </c>
      <c r="BJ959" t="s">
        <v>315</v>
      </c>
      <c r="BM959">
        <v>500001</v>
      </c>
      <c r="BN959">
        <v>0</v>
      </c>
      <c r="BO959" t="s">
        <v>313</v>
      </c>
      <c r="BP959">
        <v>1</v>
      </c>
      <c r="BQ959">
        <v>8</v>
      </c>
      <c r="BR959">
        <v>0</v>
      </c>
      <c r="BS959">
        <v>1</v>
      </c>
      <c r="BT959">
        <v>1</v>
      </c>
      <c r="BU959">
        <v>1</v>
      </c>
      <c r="BV959">
        <v>1</v>
      </c>
      <c r="BW959">
        <v>1</v>
      </c>
      <c r="BX959">
        <v>1</v>
      </c>
      <c r="BY959" t="s">
        <v>3</v>
      </c>
      <c r="BZ959">
        <v>0</v>
      </c>
      <c r="CA959">
        <v>0</v>
      </c>
      <c r="CE959">
        <v>0</v>
      </c>
      <c r="CF959">
        <v>0</v>
      </c>
      <c r="CG959">
        <v>0</v>
      </c>
      <c r="CM959">
        <v>0</v>
      </c>
      <c r="CN959" t="s">
        <v>3</v>
      </c>
      <c r="CO959">
        <v>0</v>
      </c>
      <c r="CP959">
        <f t="shared" si="614"/>
        <v>433.35</v>
      </c>
      <c r="CQ959">
        <f t="shared" si="615"/>
        <v>21.667400000000001</v>
      </c>
      <c r="CR959">
        <f t="shared" si="616"/>
        <v>0</v>
      </c>
      <c r="CS959">
        <f t="shared" si="617"/>
        <v>0</v>
      </c>
      <c r="CT959">
        <f t="shared" si="618"/>
        <v>0</v>
      </c>
      <c r="CU959">
        <f t="shared" si="619"/>
        <v>0</v>
      </c>
      <c r="CV959">
        <f t="shared" si="620"/>
        <v>0</v>
      </c>
      <c r="CW959">
        <f t="shared" si="621"/>
        <v>0</v>
      </c>
      <c r="CX959">
        <f t="shared" si="622"/>
        <v>0.38</v>
      </c>
      <c r="CY959">
        <f t="shared" si="623"/>
        <v>0</v>
      </c>
      <c r="CZ959">
        <f t="shared" si="624"/>
        <v>0</v>
      </c>
      <c r="DC959" t="s">
        <v>3</v>
      </c>
      <c r="DD959" t="s">
        <v>3</v>
      </c>
      <c r="DE959" t="s">
        <v>3</v>
      </c>
      <c r="DF959" t="s">
        <v>3</v>
      </c>
      <c r="DG959" t="s">
        <v>3</v>
      </c>
      <c r="DH959" t="s">
        <v>3</v>
      </c>
      <c r="DI959" t="s">
        <v>3</v>
      </c>
      <c r="DJ959" t="s">
        <v>3</v>
      </c>
      <c r="DK959" t="s">
        <v>3</v>
      </c>
      <c r="DL959" t="s">
        <v>3</v>
      </c>
      <c r="DM959" t="s">
        <v>3</v>
      </c>
      <c r="DN959">
        <v>0</v>
      </c>
      <c r="DO959">
        <v>0</v>
      </c>
      <c r="DP959">
        <v>1</v>
      </c>
      <c r="DQ959">
        <v>1</v>
      </c>
      <c r="DU959">
        <v>1003</v>
      </c>
      <c r="DV959" t="s">
        <v>142</v>
      </c>
      <c r="DW959" t="s">
        <v>142</v>
      </c>
      <c r="DX959">
        <v>1</v>
      </c>
      <c r="DZ959" t="s">
        <v>3</v>
      </c>
      <c r="EA959" t="s">
        <v>3</v>
      </c>
      <c r="EB959" t="s">
        <v>3</v>
      </c>
      <c r="EC959" t="s">
        <v>3</v>
      </c>
      <c r="EE959">
        <v>29085443</v>
      </c>
      <c r="EF959">
        <v>8</v>
      </c>
      <c r="EG959" t="s">
        <v>144</v>
      </c>
      <c r="EH959">
        <v>0</v>
      </c>
      <c r="EI959" t="s">
        <v>3</v>
      </c>
      <c r="EJ959">
        <v>1</v>
      </c>
      <c r="EK959">
        <v>500001</v>
      </c>
      <c r="EL959" t="s">
        <v>145</v>
      </c>
      <c r="EM959" t="s">
        <v>146</v>
      </c>
      <c r="EO959" t="s">
        <v>3</v>
      </c>
      <c r="EQ959">
        <v>0</v>
      </c>
      <c r="ER959">
        <v>8.27</v>
      </c>
      <c r="ES959">
        <v>8.27</v>
      </c>
      <c r="ET959">
        <v>0</v>
      </c>
      <c r="EU959">
        <v>0</v>
      </c>
      <c r="EV959">
        <v>0</v>
      </c>
      <c r="EW959">
        <v>0</v>
      </c>
      <c r="EX959">
        <v>0</v>
      </c>
      <c r="EY959">
        <v>0</v>
      </c>
      <c r="FQ959">
        <v>0</v>
      </c>
      <c r="FR959">
        <f t="shared" si="625"/>
        <v>0</v>
      </c>
      <c r="FS959">
        <v>0</v>
      </c>
      <c r="FX959">
        <v>0</v>
      </c>
      <c r="FY959">
        <v>0</v>
      </c>
      <c r="GA959" t="s">
        <v>3</v>
      </c>
      <c r="GD959">
        <v>1</v>
      </c>
      <c r="GF959">
        <v>987958059</v>
      </c>
      <c r="GG959">
        <v>2</v>
      </c>
      <c r="GH959">
        <v>1</v>
      </c>
      <c r="GI959">
        <v>2</v>
      </c>
      <c r="GJ959">
        <v>0</v>
      </c>
      <c r="GK959">
        <v>0</v>
      </c>
      <c r="GL959">
        <f t="shared" si="626"/>
        <v>0</v>
      </c>
      <c r="GM959">
        <f t="shared" si="627"/>
        <v>433.35</v>
      </c>
      <c r="GN959">
        <f t="shared" si="628"/>
        <v>433.35</v>
      </c>
      <c r="GO959">
        <f t="shared" si="629"/>
        <v>0</v>
      </c>
      <c r="GP959">
        <f t="shared" si="630"/>
        <v>0</v>
      </c>
      <c r="GR959">
        <v>0</v>
      </c>
      <c r="GS959">
        <v>3</v>
      </c>
      <c r="GT959">
        <v>0</v>
      </c>
      <c r="GU959" t="s">
        <v>3</v>
      </c>
      <c r="GV959">
        <f t="shared" si="631"/>
        <v>0</v>
      </c>
      <c r="GW959">
        <v>1</v>
      </c>
      <c r="GX959">
        <f t="shared" si="632"/>
        <v>0</v>
      </c>
      <c r="HA959">
        <v>0</v>
      </c>
      <c r="HB959">
        <v>0</v>
      </c>
      <c r="HC959">
        <f t="shared" si="633"/>
        <v>0</v>
      </c>
      <c r="HE959" t="s">
        <v>3</v>
      </c>
      <c r="HF959" t="s">
        <v>3</v>
      </c>
      <c r="IK959">
        <v>0</v>
      </c>
    </row>
    <row r="960" spans="1:245">
      <c r="A960">
        <v>17</v>
      </c>
      <c r="B960">
        <v>0</v>
      </c>
      <c r="E960" t="s">
        <v>316</v>
      </c>
      <c r="F960" t="s">
        <v>317</v>
      </c>
      <c r="G960" t="s">
        <v>318</v>
      </c>
      <c r="H960" t="s">
        <v>58</v>
      </c>
      <c r="I960">
        <f>ROUND(25/100,9)</f>
        <v>0.25</v>
      </c>
      <c r="J960">
        <v>0</v>
      </c>
      <c r="O960">
        <f t="shared" si="599"/>
        <v>13.8</v>
      </c>
      <c r="P960">
        <f t="shared" si="600"/>
        <v>13.8</v>
      </c>
      <c r="Q960">
        <f t="shared" si="601"/>
        <v>0</v>
      </c>
      <c r="R960">
        <f t="shared" si="602"/>
        <v>0</v>
      </c>
      <c r="S960">
        <f t="shared" si="603"/>
        <v>0</v>
      </c>
      <c r="T960">
        <f t="shared" si="604"/>
        <v>0</v>
      </c>
      <c r="U960">
        <f t="shared" si="605"/>
        <v>0</v>
      </c>
      <c r="V960">
        <f t="shared" si="606"/>
        <v>0</v>
      </c>
      <c r="W960">
        <f t="shared" si="607"/>
        <v>0.99</v>
      </c>
      <c r="X960">
        <f t="shared" si="608"/>
        <v>0</v>
      </c>
      <c r="Y960">
        <f t="shared" si="609"/>
        <v>0</v>
      </c>
      <c r="AA960">
        <v>36401907</v>
      </c>
      <c r="AB960">
        <f t="shared" si="610"/>
        <v>86.24</v>
      </c>
      <c r="AC960">
        <f t="shared" si="611"/>
        <v>86.24</v>
      </c>
      <c r="AD960">
        <f>ROUND((((ET960)-(EU960))+AE960),2)</f>
        <v>0</v>
      </c>
      <c r="AE960">
        <f t="shared" si="639"/>
        <v>0</v>
      </c>
      <c r="AF960">
        <f t="shared" si="639"/>
        <v>0</v>
      </c>
      <c r="AG960">
        <f t="shared" si="612"/>
        <v>0</v>
      </c>
      <c r="AH960">
        <f t="shared" si="640"/>
        <v>0</v>
      </c>
      <c r="AI960">
        <f t="shared" si="640"/>
        <v>0</v>
      </c>
      <c r="AJ960">
        <f t="shared" si="613"/>
        <v>3.95</v>
      </c>
      <c r="AK960">
        <v>86.24</v>
      </c>
      <c r="AL960">
        <v>86.24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3.95</v>
      </c>
      <c r="AT960">
        <v>0</v>
      </c>
      <c r="AU960">
        <v>0</v>
      </c>
      <c r="AV960">
        <v>1</v>
      </c>
      <c r="AW960">
        <v>1</v>
      </c>
      <c r="AZ960">
        <v>1</v>
      </c>
      <c r="BA960">
        <v>1</v>
      </c>
      <c r="BB960">
        <v>1</v>
      </c>
      <c r="BC960">
        <v>0.64</v>
      </c>
      <c r="BD960" t="s">
        <v>3</v>
      </c>
      <c r="BE960" t="s">
        <v>3</v>
      </c>
      <c r="BF960" t="s">
        <v>3</v>
      </c>
      <c r="BG960" t="s">
        <v>3</v>
      </c>
      <c r="BH960">
        <v>3</v>
      </c>
      <c r="BI960">
        <v>1</v>
      </c>
      <c r="BJ960" t="s">
        <v>319</v>
      </c>
      <c r="BM960">
        <v>500001</v>
      </c>
      <c r="BN960">
        <v>0</v>
      </c>
      <c r="BO960" t="s">
        <v>317</v>
      </c>
      <c r="BP960">
        <v>1</v>
      </c>
      <c r="BQ960">
        <v>8</v>
      </c>
      <c r="BR960">
        <v>0</v>
      </c>
      <c r="BS960">
        <v>1</v>
      </c>
      <c r="BT960">
        <v>1</v>
      </c>
      <c r="BU960">
        <v>1</v>
      </c>
      <c r="BV960">
        <v>1</v>
      </c>
      <c r="BW960">
        <v>1</v>
      </c>
      <c r="BX960">
        <v>1</v>
      </c>
      <c r="BY960" t="s">
        <v>3</v>
      </c>
      <c r="BZ960">
        <v>0</v>
      </c>
      <c r="CA960">
        <v>0</v>
      </c>
      <c r="CE960">
        <v>0</v>
      </c>
      <c r="CF960">
        <v>0</v>
      </c>
      <c r="CG960">
        <v>0</v>
      </c>
      <c r="CM960">
        <v>0</v>
      </c>
      <c r="CN960" t="s">
        <v>3</v>
      </c>
      <c r="CO960">
        <v>0</v>
      </c>
      <c r="CP960">
        <f t="shared" si="614"/>
        <v>13.8</v>
      </c>
      <c r="CQ960">
        <f t="shared" si="615"/>
        <v>55.193599999999996</v>
      </c>
      <c r="CR960">
        <f t="shared" si="616"/>
        <v>0</v>
      </c>
      <c r="CS960">
        <f t="shared" si="617"/>
        <v>0</v>
      </c>
      <c r="CT960">
        <f t="shared" si="618"/>
        <v>0</v>
      </c>
      <c r="CU960">
        <f t="shared" si="619"/>
        <v>0</v>
      </c>
      <c r="CV960">
        <f t="shared" si="620"/>
        <v>0</v>
      </c>
      <c r="CW960">
        <f t="shared" si="621"/>
        <v>0</v>
      </c>
      <c r="CX960">
        <f t="shared" si="622"/>
        <v>3.95</v>
      </c>
      <c r="CY960">
        <f t="shared" si="623"/>
        <v>0</v>
      </c>
      <c r="CZ960">
        <f t="shared" si="624"/>
        <v>0</v>
      </c>
      <c r="DC960" t="s">
        <v>3</v>
      </c>
      <c r="DD960" t="s">
        <v>3</v>
      </c>
      <c r="DE960" t="s">
        <v>3</v>
      </c>
      <c r="DF960" t="s">
        <v>3</v>
      </c>
      <c r="DG960" t="s">
        <v>3</v>
      </c>
      <c r="DH960" t="s">
        <v>3</v>
      </c>
      <c r="DI960" t="s">
        <v>3</v>
      </c>
      <c r="DJ960" t="s">
        <v>3</v>
      </c>
      <c r="DK960" t="s">
        <v>3</v>
      </c>
      <c r="DL960" t="s">
        <v>3</v>
      </c>
      <c r="DM960" t="s">
        <v>3</v>
      </c>
      <c r="DN960">
        <v>0</v>
      </c>
      <c r="DO960">
        <v>0</v>
      </c>
      <c r="DP960">
        <v>1</v>
      </c>
      <c r="DQ960">
        <v>1</v>
      </c>
      <c r="DU960">
        <v>1010</v>
      </c>
      <c r="DV960" t="s">
        <v>58</v>
      </c>
      <c r="DW960" t="s">
        <v>58</v>
      </c>
      <c r="DX960">
        <v>100</v>
      </c>
      <c r="DZ960" t="s">
        <v>3</v>
      </c>
      <c r="EA960" t="s">
        <v>3</v>
      </c>
      <c r="EB960" t="s">
        <v>3</v>
      </c>
      <c r="EC960" t="s">
        <v>3</v>
      </c>
      <c r="EE960">
        <v>29085443</v>
      </c>
      <c r="EF960">
        <v>8</v>
      </c>
      <c r="EG960" t="s">
        <v>144</v>
      </c>
      <c r="EH960">
        <v>0</v>
      </c>
      <c r="EI960" t="s">
        <v>3</v>
      </c>
      <c r="EJ960">
        <v>1</v>
      </c>
      <c r="EK960">
        <v>500001</v>
      </c>
      <c r="EL960" t="s">
        <v>145</v>
      </c>
      <c r="EM960" t="s">
        <v>146</v>
      </c>
      <c r="EO960" t="s">
        <v>3</v>
      </c>
      <c r="EQ960">
        <v>0</v>
      </c>
      <c r="ER960">
        <v>86.24</v>
      </c>
      <c r="ES960">
        <v>86.24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FQ960">
        <v>0</v>
      </c>
      <c r="FR960">
        <f t="shared" si="625"/>
        <v>0</v>
      </c>
      <c r="FS960">
        <v>0</v>
      </c>
      <c r="FX960">
        <v>0</v>
      </c>
      <c r="FY960">
        <v>0</v>
      </c>
      <c r="GA960" t="s">
        <v>3</v>
      </c>
      <c r="GD960">
        <v>1</v>
      </c>
      <c r="GF960">
        <v>-228248654</v>
      </c>
      <c r="GG960">
        <v>2</v>
      </c>
      <c r="GH960">
        <v>1</v>
      </c>
      <c r="GI960">
        <v>2</v>
      </c>
      <c r="GJ960">
        <v>0</v>
      </c>
      <c r="GK960">
        <v>0</v>
      </c>
      <c r="GL960">
        <f t="shared" si="626"/>
        <v>0</v>
      </c>
      <c r="GM960">
        <f t="shared" si="627"/>
        <v>13.8</v>
      </c>
      <c r="GN960">
        <f t="shared" si="628"/>
        <v>13.8</v>
      </c>
      <c r="GO960">
        <f t="shared" si="629"/>
        <v>0</v>
      </c>
      <c r="GP960">
        <f t="shared" si="630"/>
        <v>0</v>
      </c>
      <c r="GR960">
        <v>0</v>
      </c>
      <c r="GS960">
        <v>3</v>
      </c>
      <c r="GT960">
        <v>0</v>
      </c>
      <c r="GU960" t="s">
        <v>3</v>
      </c>
      <c r="GV960">
        <f t="shared" si="631"/>
        <v>0</v>
      </c>
      <c r="GW960">
        <v>1</v>
      </c>
      <c r="GX960">
        <f t="shared" si="632"/>
        <v>0</v>
      </c>
      <c r="HA960">
        <v>0</v>
      </c>
      <c r="HB960">
        <v>0</v>
      </c>
      <c r="HC960">
        <f t="shared" si="633"/>
        <v>0</v>
      </c>
      <c r="HE960" t="s">
        <v>3</v>
      </c>
      <c r="HF960" t="s">
        <v>3</v>
      </c>
      <c r="IK960">
        <v>0</v>
      </c>
    </row>
    <row r="961" spans="1:245">
      <c r="A961">
        <v>17</v>
      </c>
      <c r="B961">
        <v>0</v>
      </c>
      <c r="C961">
        <f>ROW(SmtRes!A992)</f>
        <v>992</v>
      </c>
      <c r="D961">
        <f>ROW(EtalonRes!A964)</f>
        <v>964</v>
      </c>
      <c r="E961" t="s">
        <v>320</v>
      </c>
      <c r="F961" t="s">
        <v>321</v>
      </c>
      <c r="G961" t="s">
        <v>322</v>
      </c>
      <c r="H961" t="s">
        <v>323</v>
      </c>
      <c r="I961">
        <f>ROUND(6/100,9)</f>
        <v>0.06</v>
      </c>
      <c r="J961">
        <v>0</v>
      </c>
      <c r="O961">
        <f t="shared" si="599"/>
        <v>931.41</v>
      </c>
      <c r="P961">
        <f t="shared" si="600"/>
        <v>0</v>
      </c>
      <c r="Q961">
        <f t="shared" si="601"/>
        <v>0</v>
      </c>
      <c r="R961">
        <f t="shared" si="602"/>
        <v>0</v>
      </c>
      <c r="S961">
        <f t="shared" si="603"/>
        <v>931.41</v>
      </c>
      <c r="T961">
        <f t="shared" si="604"/>
        <v>0</v>
      </c>
      <c r="U961">
        <f t="shared" si="605"/>
        <v>2.5205699999999998</v>
      </c>
      <c r="V961">
        <f t="shared" si="606"/>
        <v>0</v>
      </c>
      <c r="W961">
        <f t="shared" si="607"/>
        <v>0</v>
      </c>
      <c r="X961">
        <f t="shared" si="608"/>
        <v>745.13</v>
      </c>
      <c r="Y961">
        <f t="shared" si="609"/>
        <v>344.62</v>
      </c>
      <c r="AA961">
        <v>36401907</v>
      </c>
      <c r="AB961">
        <f t="shared" si="610"/>
        <v>465.89</v>
      </c>
      <c r="AC961">
        <f t="shared" si="611"/>
        <v>0</v>
      </c>
      <c r="AD961">
        <f>ROUND(((((ET961*1.25))-((EU961*1.25)))+AE961),2)</f>
        <v>0</v>
      </c>
      <c r="AE961">
        <f>ROUND(((EU961*1.25)),2)</f>
        <v>0</v>
      </c>
      <c r="AF961">
        <f>ROUND(((EV961*1.15)),2)</f>
        <v>465.89</v>
      </c>
      <c r="AG961">
        <f t="shared" si="612"/>
        <v>0</v>
      </c>
      <c r="AH961">
        <f>((EW961*1.15))</f>
        <v>42.009499999999996</v>
      </c>
      <c r="AI961">
        <f>((EX961*1.25))</f>
        <v>0</v>
      </c>
      <c r="AJ961">
        <f t="shared" si="613"/>
        <v>0</v>
      </c>
      <c r="AK961">
        <v>405.12</v>
      </c>
      <c r="AL961">
        <v>0</v>
      </c>
      <c r="AM961">
        <v>0</v>
      </c>
      <c r="AN961">
        <v>0</v>
      </c>
      <c r="AO961">
        <v>405.12</v>
      </c>
      <c r="AP961">
        <v>0</v>
      </c>
      <c r="AQ961">
        <v>36.53</v>
      </c>
      <c r="AR961">
        <v>0</v>
      </c>
      <c r="AS961">
        <v>0</v>
      </c>
      <c r="AT961">
        <v>80</v>
      </c>
      <c r="AU961">
        <v>37</v>
      </c>
      <c r="AV961">
        <v>1</v>
      </c>
      <c r="AW961">
        <v>1</v>
      </c>
      <c r="AZ961">
        <v>1</v>
      </c>
      <c r="BA961">
        <v>33.32</v>
      </c>
      <c r="BB961">
        <v>1</v>
      </c>
      <c r="BC961">
        <v>1</v>
      </c>
      <c r="BD961" t="s">
        <v>3</v>
      </c>
      <c r="BE961" t="s">
        <v>3</v>
      </c>
      <c r="BF961" t="s">
        <v>3</v>
      </c>
      <c r="BG961" t="s">
        <v>3</v>
      </c>
      <c r="BH961">
        <v>0</v>
      </c>
      <c r="BI961">
        <v>1</v>
      </c>
      <c r="BJ961" t="s">
        <v>324</v>
      </c>
      <c r="BM961">
        <v>15001</v>
      </c>
      <c r="BN961">
        <v>0</v>
      </c>
      <c r="BO961" t="s">
        <v>321</v>
      </c>
      <c r="BP961">
        <v>1</v>
      </c>
      <c r="BQ961">
        <v>2</v>
      </c>
      <c r="BR961">
        <v>0</v>
      </c>
      <c r="BS961">
        <v>33.32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3</v>
      </c>
      <c r="BZ961">
        <v>105</v>
      </c>
      <c r="CA961">
        <v>55</v>
      </c>
      <c r="CE961">
        <v>0</v>
      </c>
      <c r="CF961">
        <v>0</v>
      </c>
      <c r="CG961">
        <v>0</v>
      </c>
      <c r="CM961">
        <v>0</v>
      </c>
      <c r="CN961" t="s">
        <v>904</v>
      </c>
      <c r="CO961">
        <v>0</v>
      </c>
      <c r="CP961">
        <f t="shared" si="614"/>
        <v>931.41</v>
      </c>
      <c r="CQ961">
        <f t="shared" si="615"/>
        <v>0</v>
      </c>
      <c r="CR961">
        <f t="shared" si="616"/>
        <v>0</v>
      </c>
      <c r="CS961">
        <f t="shared" si="617"/>
        <v>0</v>
      </c>
      <c r="CT961">
        <f t="shared" si="618"/>
        <v>15523.4548</v>
      </c>
      <c r="CU961">
        <f t="shared" si="619"/>
        <v>0</v>
      </c>
      <c r="CV961">
        <f t="shared" si="620"/>
        <v>42.009499999999996</v>
      </c>
      <c r="CW961">
        <f t="shared" si="621"/>
        <v>0</v>
      </c>
      <c r="CX961">
        <f t="shared" si="622"/>
        <v>0</v>
      </c>
      <c r="CY961">
        <f t="shared" si="623"/>
        <v>745.12800000000004</v>
      </c>
      <c r="CZ961">
        <f t="shared" si="624"/>
        <v>344.62169999999998</v>
      </c>
      <c r="DC961" t="s">
        <v>3</v>
      </c>
      <c r="DD961" t="s">
        <v>3</v>
      </c>
      <c r="DE961" t="s">
        <v>133</v>
      </c>
      <c r="DF961" t="s">
        <v>133</v>
      </c>
      <c r="DG961" t="s">
        <v>134</v>
      </c>
      <c r="DH961" t="s">
        <v>3</v>
      </c>
      <c r="DI961" t="s">
        <v>134</v>
      </c>
      <c r="DJ961" t="s">
        <v>133</v>
      </c>
      <c r="DK961" t="s">
        <v>3</v>
      </c>
      <c r="DL961" t="s">
        <v>3</v>
      </c>
      <c r="DM961" t="s">
        <v>3</v>
      </c>
      <c r="DN961">
        <v>0</v>
      </c>
      <c r="DO961">
        <v>0</v>
      </c>
      <c r="DP961">
        <v>1</v>
      </c>
      <c r="DQ961">
        <v>1</v>
      </c>
      <c r="DU961">
        <v>1013</v>
      </c>
      <c r="DV961" t="s">
        <v>323</v>
      </c>
      <c r="DW961" t="s">
        <v>323</v>
      </c>
      <c r="DX961">
        <v>1</v>
      </c>
      <c r="DZ961" t="s">
        <v>3</v>
      </c>
      <c r="EA961" t="s">
        <v>3</v>
      </c>
      <c r="EB961" t="s">
        <v>3</v>
      </c>
      <c r="EC961" t="s">
        <v>3</v>
      </c>
      <c r="EE961">
        <v>29085536</v>
      </c>
      <c r="EF961">
        <v>2</v>
      </c>
      <c r="EG961" t="s">
        <v>135</v>
      </c>
      <c r="EH961">
        <v>0</v>
      </c>
      <c r="EI961" t="s">
        <v>3</v>
      </c>
      <c r="EJ961">
        <v>1</v>
      </c>
      <c r="EK961">
        <v>15001</v>
      </c>
      <c r="EL961" t="s">
        <v>151</v>
      </c>
      <c r="EM961" t="s">
        <v>152</v>
      </c>
      <c r="EO961" t="s">
        <v>138</v>
      </c>
      <c r="EQ961">
        <v>0</v>
      </c>
      <c r="ER961">
        <v>405.12</v>
      </c>
      <c r="ES961">
        <v>0</v>
      </c>
      <c r="ET961">
        <v>0</v>
      </c>
      <c r="EU961">
        <v>0</v>
      </c>
      <c r="EV961">
        <v>405.12</v>
      </c>
      <c r="EW961">
        <v>36.53</v>
      </c>
      <c r="EX961">
        <v>0</v>
      </c>
      <c r="EY961">
        <v>0</v>
      </c>
      <c r="FQ961">
        <v>0</v>
      </c>
      <c r="FR961">
        <f t="shared" si="625"/>
        <v>0</v>
      </c>
      <c r="FS961">
        <v>0</v>
      </c>
      <c r="FT961" t="s">
        <v>139</v>
      </c>
      <c r="FU961" t="s">
        <v>25</v>
      </c>
      <c r="FV961" t="s">
        <v>25</v>
      </c>
      <c r="FW961" t="s">
        <v>26</v>
      </c>
      <c r="FX961">
        <v>94.5</v>
      </c>
      <c r="FY961">
        <v>46.75</v>
      </c>
      <c r="GA961" t="s">
        <v>3</v>
      </c>
      <c r="GD961">
        <v>1</v>
      </c>
      <c r="GF961">
        <v>-1280480835</v>
      </c>
      <c r="GG961">
        <v>2</v>
      </c>
      <c r="GH961">
        <v>1</v>
      </c>
      <c r="GI961">
        <v>2</v>
      </c>
      <c r="GJ961">
        <v>0</v>
      </c>
      <c r="GK961">
        <v>0</v>
      </c>
      <c r="GL961">
        <f t="shared" si="626"/>
        <v>0</v>
      </c>
      <c r="GM961">
        <f t="shared" si="627"/>
        <v>2021.16</v>
      </c>
      <c r="GN961">
        <f t="shared" si="628"/>
        <v>2021.16</v>
      </c>
      <c r="GO961">
        <f t="shared" si="629"/>
        <v>0</v>
      </c>
      <c r="GP961">
        <f t="shared" si="630"/>
        <v>0</v>
      </c>
      <c r="GR961">
        <v>0</v>
      </c>
      <c r="GS961">
        <v>3</v>
      </c>
      <c r="GT961">
        <v>0</v>
      </c>
      <c r="GU961" t="s">
        <v>3</v>
      </c>
      <c r="GV961">
        <f t="shared" si="631"/>
        <v>0</v>
      </c>
      <c r="GW961">
        <v>1</v>
      </c>
      <c r="GX961">
        <f t="shared" si="632"/>
        <v>0</v>
      </c>
      <c r="HA961">
        <v>0</v>
      </c>
      <c r="HB961">
        <v>0</v>
      </c>
      <c r="HC961">
        <f t="shared" si="633"/>
        <v>0</v>
      </c>
      <c r="HE961" t="s">
        <v>3</v>
      </c>
      <c r="HF961" t="s">
        <v>3</v>
      </c>
      <c r="IK961">
        <v>0</v>
      </c>
    </row>
    <row r="962" spans="1:245">
      <c r="A962">
        <v>18</v>
      </c>
      <c r="B962">
        <v>0</v>
      </c>
      <c r="C962">
        <v>991</v>
      </c>
      <c r="E962" t="s">
        <v>325</v>
      </c>
      <c r="F962" t="s">
        <v>326</v>
      </c>
      <c r="G962" t="s">
        <v>327</v>
      </c>
      <c r="H962" t="s">
        <v>160</v>
      </c>
      <c r="I962">
        <f>I961*J962</f>
        <v>0.06</v>
      </c>
      <c r="J962">
        <v>1</v>
      </c>
      <c r="O962">
        <f t="shared" si="599"/>
        <v>1538.84</v>
      </c>
      <c r="P962">
        <f t="shared" si="600"/>
        <v>1538.84</v>
      </c>
      <c r="Q962">
        <f t="shared" si="601"/>
        <v>0</v>
      </c>
      <c r="R962">
        <f t="shared" si="602"/>
        <v>0</v>
      </c>
      <c r="S962">
        <f t="shared" si="603"/>
        <v>0</v>
      </c>
      <c r="T962">
        <f t="shared" si="604"/>
        <v>0</v>
      </c>
      <c r="U962">
        <f t="shared" si="605"/>
        <v>0</v>
      </c>
      <c r="V962">
        <f t="shared" si="606"/>
        <v>0</v>
      </c>
      <c r="W962">
        <f t="shared" si="607"/>
        <v>13.45</v>
      </c>
      <c r="X962">
        <f t="shared" si="608"/>
        <v>0</v>
      </c>
      <c r="Y962">
        <f t="shared" si="609"/>
        <v>0</v>
      </c>
      <c r="AA962">
        <v>36401907</v>
      </c>
      <c r="AB962">
        <f t="shared" si="610"/>
        <v>4894.54</v>
      </c>
      <c r="AC962">
        <f t="shared" si="611"/>
        <v>4894.54</v>
      </c>
      <c r="AD962">
        <f>ROUND((((ET962)-(EU962))+AE962),2)</f>
        <v>0</v>
      </c>
      <c r="AE962">
        <f>ROUND((EU962),2)</f>
        <v>0</v>
      </c>
      <c r="AF962">
        <f>ROUND((EV962),2)</f>
        <v>0</v>
      </c>
      <c r="AG962">
        <f t="shared" si="612"/>
        <v>0</v>
      </c>
      <c r="AH962">
        <f>(EW962)</f>
        <v>0</v>
      </c>
      <c r="AI962">
        <f>(EX962)</f>
        <v>0</v>
      </c>
      <c r="AJ962">
        <f t="shared" si="613"/>
        <v>224.15</v>
      </c>
      <c r="AK962">
        <v>4894.54</v>
      </c>
      <c r="AL962">
        <v>4894.54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224.15</v>
      </c>
      <c r="AT962">
        <v>0</v>
      </c>
      <c r="AU962">
        <v>0</v>
      </c>
      <c r="AV962">
        <v>1</v>
      </c>
      <c r="AW962">
        <v>1</v>
      </c>
      <c r="AZ962">
        <v>1</v>
      </c>
      <c r="BA962">
        <v>1</v>
      </c>
      <c r="BB962">
        <v>1</v>
      </c>
      <c r="BC962">
        <v>5.24</v>
      </c>
      <c r="BD962" t="s">
        <v>3</v>
      </c>
      <c r="BE962" t="s">
        <v>3</v>
      </c>
      <c r="BF962" t="s">
        <v>3</v>
      </c>
      <c r="BG962" t="s">
        <v>3</v>
      </c>
      <c r="BH962">
        <v>3</v>
      </c>
      <c r="BI962">
        <v>1</v>
      </c>
      <c r="BJ962" t="s">
        <v>328</v>
      </c>
      <c r="BM962">
        <v>500001</v>
      </c>
      <c r="BN962">
        <v>0</v>
      </c>
      <c r="BO962" t="s">
        <v>326</v>
      </c>
      <c r="BP962">
        <v>1</v>
      </c>
      <c r="BQ962">
        <v>8</v>
      </c>
      <c r="BR962">
        <v>0</v>
      </c>
      <c r="BS962">
        <v>1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3</v>
      </c>
      <c r="BZ962">
        <v>0</v>
      </c>
      <c r="CA962">
        <v>0</v>
      </c>
      <c r="CE962">
        <v>0</v>
      </c>
      <c r="CF962">
        <v>0</v>
      </c>
      <c r="CG962">
        <v>0</v>
      </c>
      <c r="CM962">
        <v>0</v>
      </c>
      <c r="CN962" t="s">
        <v>3</v>
      </c>
      <c r="CO962">
        <v>0</v>
      </c>
      <c r="CP962">
        <f t="shared" si="614"/>
        <v>1538.84</v>
      </c>
      <c r="CQ962">
        <f t="shared" si="615"/>
        <v>25647.389600000002</v>
      </c>
      <c r="CR962">
        <f t="shared" si="616"/>
        <v>0</v>
      </c>
      <c r="CS962">
        <f t="shared" si="617"/>
        <v>0</v>
      </c>
      <c r="CT962">
        <f t="shared" si="618"/>
        <v>0</v>
      </c>
      <c r="CU962">
        <f t="shared" si="619"/>
        <v>0</v>
      </c>
      <c r="CV962">
        <f t="shared" si="620"/>
        <v>0</v>
      </c>
      <c r="CW962">
        <f t="shared" si="621"/>
        <v>0</v>
      </c>
      <c r="CX962">
        <f t="shared" si="622"/>
        <v>224.15</v>
      </c>
      <c r="CY962">
        <f t="shared" si="623"/>
        <v>0</v>
      </c>
      <c r="CZ962">
        <f t="shared" si="624"/>
        <v>0</v>
      </c>
      <c r="DC962" t="s">
        <v>3</v>
      </c>
      <c r="DD962" t="s">
        <v>3</v>
      </c>
      <c r="DE962" t="s">
        <v>3</v>
      </c>
      <c r="DF962" t="s">
        <v>3</v>
      </c>
      <c r="DG962" t="s">
        <v>3</v>
      </c>
      <c r="DH962" t="s">
        <v>3</v>
      </c>
      <c r="DI962" t="s">
        <v>3</v>
      </c>
      <c r="DJ962" t="s">
        <v>3</v>
      </c>
      <c r="DK962" t="s">
        <v>3</v>
      </c>
      <c r="DL962" t="s">
        <v>3</v>
      </c>
      <c r="DM962" t="s">
        <v>3</v>
      </c>
      <c r="DN962">
        <v>0</v>
      </c>
      <c r="DO962">
        <v>0</v>
      </c>
      <c r="DP962">
        <v>1</v>
      </c>
      <c r="DQ962">
        <v>1</v>
      </c>
      <c r="DU962">
        <v>1009</v>
      </c>
      <c r="DV962" t="s">
        <v>160</v>
      </c>
      <c r="DW962" t="s">
        <v>160</v>
      </c>
      <c r="DX962">
        <v>1</v>
      </c>
      <c r="DZ962" t="s">
        <v>3</v>
      </c>
      <c r="EA962" t="s">
        <v>3</v>
      </c>
      <c r="EB962" t="s">
        <v>3</v>
      </c>
      <c r="EC962" t="s">
        <v>3</v>
      </c>
      <c r="EE962">
        <v>29085443</v>
      </c>
      <c r="EF962">
        <v>8</v>
      </c>
      <c r="EG962" t="s">
        <v>144</v>
      </c>
      <c r="EH962">
        <v>0</v>
      </c>
      <c r="EI962" t="s">
        <v>3</v>
      </c>
      <c r="EJ962">
        <v>1</v>
      </c>
      <c r="EK962">
        <v>500001</v>
      </c>
      <c r="EL962" t="s">
        <v>145</v>
      </c>
      <c r="EM962" t="s">
        <v>146</v>
      </c>
      <c r="EO962" t="s">
        <v>3</v>
      </c>
      <c r="EQ962">
        <v>0</v>
      </c>
      <c r="ER962">
        <v>4894.54</v>
      </c>
      <c r="ES962">
        <v>4894.54</v>
      </c>
      <c r="ET962">
        <v>0</v>
      </c>
      <c r="EU962">
        <v>0</v>
      </c>
      <c r="EV962">
        <v>0</v>
      </c>
      <c r="EW962">
        <v>0</v>
      </c>
      <c r="EX962">
        <v>0</v>
      </c>
      <c r="FQ962">
        <v>0</v>
      </c>
      <c r="FR962">
        <f t="shared" si="625"/>
        <v>0</v>
      </c>
      <c r="FS962">
        <v>0</v>
      </c>
      <c r="FX962">
        <v>0</v>
      </c>
      <c r="FY962">
        <v>0</v>
      </c>
      <c r="GA962" t="s">
        <v>3</v>
      </c>
      <c r="GD962">
        <v>1</v>
      </c>
      <c r="GF962">
        <v>-501888552</v>
      </c>
      <c r="GG962">
        <v>2</v>
      </c>
      <c r="GH962">
        <v>1</v>
      </c>
      <c r="GI962">
        <v>2</v>
      </c>
      <c r="GJ962">
        <v>0</v>
      </c>
      <c r="GK962">
        <v>0</v>
      </c>
      <c r="GL962">
        <f t="shared" si="626"/>
        <v>0</v>
      </c>
      <c r="GM962">
        <f t="shared" si="627"/>
        <v>1538.84</v>
      </c>
      <c r="GN962">
        <f t="shared" si="628"/>
        <v>1538.84</v>
      </c>
      <c r="GO962">
        <f t="shared" si="629"/>
        <v>0</v>
      </c>
      <c r="GP962">
        <f t="shared" si="630"/>
        <v>0</v>
      </c>
      <c r="GR962">
        <v>0</v>
      </c>
      <c r="GS962">
        <v>3</v>
      </c>
      <c r="GT962">
        <v>0</v>
      </c>
      <c r="GU962" t="s">
        <v>3</v>
      </c>
      <c r="GV962">
        <f t="shared" si="631"/>
        <v>0</v>
      </c>
      <c r="GW962">
        <v>1</v>
      </c>
      <c r="GX962">
        <f t="shared" si="632"/>
        <v>0</v>
      </c>
      <c r="HA962">
        <v>0</v>
      </c>
      <c r="HB962">
        <v>0</v>
      </c>
      <c r="HC962">
        <f t="shared" si="633"/>
        <v>0</v>
      </c>
      <c r="HE962" t="s">
        <v>3</v>
      </c>
      <c r="HF962" t="s">
        <v>3</v>
      </c>
      <c r="IK962">
        <v>0</v>
      </c>
    </row>
    <row r="963" spans="1:245">
      <c r="A963">
        <v>18</v>
      </c>
      <c r="B963">
        <v>0</v>
      </c>
      <c r="C963">
        <v>992</v>
      </c>
      <c r="E963" t="s">
        <v>329</v>
      </c>
      <c r="F963" t="s">
        <v>330</v>
      </c>
      <c r="G963" t="s">
        <v>331</v>
      </c>
      <c r="H963" t="s">
        <v>155</v>
      </c>
      <c r="I963">
        <f>I961*J963</f>
        <v>5</v>
      </c>
      <c r="J963">
        <v>83.333333333333343</v>
      </c>
      <c r="O963">
        <f t="shared" si="599"/>
        <v>1863.14</v>
      </c>
      <c r="P963">
        <f t="shared" si="600"/>
        <v>1863.14</v>
      </c>
      <c r="Q963">
        <f t="shared" si="601"/>
        <v>0</v>
      </c>
      <c r="R963">
        <f t="shared" si="602"/>
        <v>0</v>
      </c>
      <c r="S963">
        <f t="shared" si="603"/>
        <v>0</v>
      </c>
      <c r="T963">
        <f t="shared" si="604"/>
        <v>0</v>
      </c>
      <c r="U963">
        <f t="shared" si="605"/>
        <v>0</v>
      </c>
      <c r="V963">
        <f t="shared" si="606"/>
        <v>0</v>
      </c>
      <c r="W963">
        <f t="shared" si="607"/>
        <v>8.5500000000000007</v>
      </c>
      <c r="X963">
        <f t="shared" si="608"/>
        <v>0</v>
      </c>
      <c r="Y963">
        <f t="shared" si="609"/>
        <v>0</v>
      </c>
      <c r="AA963">
        <v>36401907</v>
      </c>
      <c r="AB963">
        <f t="shared" si="610"/>
        <v>37.299999999999997</v>
      </c>
      <c r="AC963">
        <f t="shared" si="611"/>
        <v>37.299999999999997</v>
      </c>
      <c r="AD963">
        <f>ROUND((((ET963)-(EU963))+AE963),2)</f>
        <v>0</v>
      </c>
      <c r="AE963">
        <f>ROUND((EU963),2)</f>
        <v>0</v>
      </c>
      <c r="AF963">
        <f>ROUND((EV963),2)</f>
        <v>0</v>
      </c>
      <c r="AG963">
        <f t="shared" si="612"/>
        <v>0</v>
      </c>
      <c r="AH963">
        <f>(EW963)</f>
        <v>0</v>
      </c>
      <c r="AI963">
        <f>(EX963)</f>
        <v>0</v>
      </c>
      <c r="AJ963">
        <f t="shared" si="613"/>
        <v>1.71</v>
      </c>
      <c r="AK963">
        <v>37.299999999999997</v>
      </c>
      <c r="AL963">
        <v>37.299999999999997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1.71</v>
      </c>
      <c r="AT963">
        <v>0</v>
      </c>
      <c r="AU963">
        <v>0</v>
      </c>
      <c r="AV963">
        <v>1</v>
      </c>
      <c r="AW963">
        <v>1</v>
      </c>
      <c r="AZ963">
        <v>1</v>
      </c>
      <c r="BA963">
        <v>1</v>
      </c>
      <c r="BB963">
        <v>1</v>
      </c>
      <c r="BC963">
        <v>9.99</v>
      </c>
      <c r="BD963" t="s">
        <v>3</v>
      </c>
      <c r="BE963" t="s">
        <v>3</v>
      </c>
      <c r="BF963" t="s">
        <v>3</v>
      </c>
      <c r="BG963" t="s">
        <v>3</v>
      </c>
      <c r="BH963">
        <v>3</v>
      </c>
      <c r="BI963">
        <v>1</v>
      </c>
      <c r="BJ963" t="s">
        <v>332</v>
      </c>
      <c r="BM963">
        <v>500001</v>
      </c>
      <c r="BN963">
        <v>0</v>
      </c>
      <c r="BO963" t="s">
        <v>330</v>
      </c>
      <c r="BP963">
        <v>1</v>
      </c>
      <c r="BQ963">
        <v>8</v>
      </c>
      <c r="BR963">
        <v>0</v>
      </c>
      <c r="BS963">
        <v>1</v>
      </c>
      <c r="BT963">
        <v>1</v>
      </c>
      <c r="BU963">
        <v>1</v>
      </c>
      <c r="BV963">
        <v>1</v>
      </c>
      <c r="BW963">
        <v>1</v>
      </c>
      <c r="BX963">
        <v>1</v>
      </c>
      <c r="BY963" t="s">
        <v>3</v>
      </c>
      <c r="BZ963">
        <v>0</v>
      </c>
      <c r="CA963">
        <v>0</v>
      </c>
      <c r="CE963">
        <v>0</v>
      </c>
      <c r="CF963">
        <v>0</v>
      </c>
      <c r="CG963">
        <v>0</v>
      </c>
      <c r="CM963">
        <v>0</v>
      </c>
      <c r="CN963" t="s">
        <v>3</v>
      </c>
      <c r="CO963">
        <v>0</v>
      </c>
      <c r="CP963">
        <f t="shared" si="614"/>
        <v>1863.14</v>
      </c>
      <c r="CQ963">
        <f t="shared" si="615"/>
        <v>372.62699999999995</v>
      </c>
      <c r="CR963">
        <f t="shared" si="616"/>
        <v>0</v>
      </c>
      <c r="CS963">
        <f t="shared" si="617"/>
        <v>0</v>
      </c>
      <c r="CT963">
        <f t="shared" si="618"/>
        <v>0</v>
      </c>
      <c r="CU963">
        <f t="shared" si="619"/>
        <v>0</v>
      </c>
      <c r="CV963">
        <f t="shared" si="620"/>
        <v>0</v>
      </c>
      <c r="CW963">
        <f t="shared" si="621"/>
        <v>0</v>
      </c>
      <c r="CX963">
        <f t="shared" si="622"/>
        <v>1.71</v>
      </c>
      <c r="CY963">
        <f t="shared" si="623"/>
        <v>0</v>
      </c>
      <c r="CZ963">
        <f t="shared" si="624"/>
        <v>0</v>
      </c>
      <c r="DC963" t="s">
        <v>3</v>
      </c>
      <c r="DD963" t="s">
        <v>3</v>
      </c>
      <c r="DE963" t="s">
        <v>3</v>
      </c>
      <c r="DF963" t="s">
        <v>3</v>
      </c>
      <c r="DG963" t="s">
        <v>3</v>
      </c>
      <c r="DH963" t="s">
        <v>3</v>
      </c>
      <c r="DI963" t="s">
        <v>3</v>
      </c>
      <c r="DJ963" t="s">
        <v>3</v>
      </c>
      <c r="DK963" t="s">
        <v>3</v>
      </c>
      <c r="DL963" t="s">
        <v>3</v>
      </c>
      <c r="DM963" t="s">
        <v>3</v>
      </c>
      <c r="DN963">
        <v>0</v>
      </c>
      <c r="DO963">
        <v>0</v>
      </c>
      <c r="DP963">
        <v>1</v>
      </c>
      <c r="DQ963">
        <v>1</v>
      </c>
      <c r="DU963">
        <v>1005</v>
      </c>
      <c r="DV963" t="s">
        <v>155</v>
      </c>
      <c r="DW963" t="s">
        <v>155</v>
      </c>
      <c r="DX963">
        <v>1</v>
      </c>
      <c r="DZ963" t="s">
        <v>3</v>
      </c>
      <c r="EA963" t="s">
        <v>3</v>
      </c>
      <c r="EB963" t="s">
        <v>3</v>
      </c>
      <c r="EC963" t="s">
        <v>3</v>
      </c>
      <c r="EE963">
        <v>29085443</v>
      </c>
      <c r="EF963">
        <v>8</v>
      </c>
      <c r="EG963" t="s">
        <v>144</v>
      </c>
      <c r="EH963">
        <v>0</v>
      </c>
      <c r="EI963" t="s">
        <v>3</v>
      </c>
      <c r="EJ963">
        <v>1</v>
      </c>
      <c r="EK963">
        <v>500001</v>
      </c>
      <c r="EL963" t="s">
        <v>145</v>
      </c>
      <c r="EM963" t="s">
        <v>146</v>
      </c>
      <c r="EO963" t="s">
        <v>3</v>
      </c>
      <c r="EQ963">
        <v>0</v>
      </c>
      <c r="ER963">
        <v>37.299999999999997</v>
      </c>
      <c r="ES963">
        <v>37.299999999999997</v>
      </c>
      <c r="ET963">
        <v>0</v>
      </c>
      <c r="EU963">
        <v>0</v>
      </c>
      <c r="EV963">
        <v>0</v>
      </c>
      <c r="EW963">
        <v>0</v>
      </c>
      <c r="EX963">
        <v>0</v>
      </c>
      <c r="FQ963">
        <v>0</v>
      </c>
      <c r="FR963">
        <f t="shared" si="625"/>
        <v>0</v>
      </c>
      <c r="FS963">
        <v>0</v>
      </c>
      <c r="FX963">
        <v>0</v>
      </c>
      <c r="FY963">
        <v>0</v>
      </c>
      <c r="GA963" t="s">
        <v>3</v>
      </c>
      <c r="GD963">
        <v>1</v>
      </c>
      <c r="GF963">
        <v>650529573</v>
      </c>
      <c r="GG963">
        <v>2</v>
      </c>
      <c r="GH963">
        <v>1</v>
      </c>
      <c r="GI963">
        <v>2</v>
      </c>
      <c r="GJ963">
        <v>0</v>
      </c>
      <c r="GK963">
        <v>0</v>
      </c>
      <c r="GL963">
        <f t="shared" si="626"/>
        <v>0</v>
      </c>
      <c r="GM963">
        <f t="shared" si="627"/>
        <v>1863.14</v>
      </c>
      <c r="GN963">
        <f t="shared" si="628"/>
        <v>1863.14</v>
      </c>
      <c r="GO963">
        <f t="shared" si="629"/>
        <v>0</v>
      </c>
      <c r="GP963">
        <f t="shared" si="630"/>
        <v>0</v>
      </c>
      <c r="GR963">
        <v>0</v>
      </c>
      <c r="GS963">
        <v>3</v>
      </c>
      <c r="GT963">
        <v>0</v>
      </c>
      <c r="GU963" t="s">
        <v>3</v>
      </c>
      <c r="GV963">
        <f t="shared" si="631"/>
        <v>0</v>
      </c>
      <c r="GW963">
        <v>1</v>
      </c>
      <c r="GX963">
        <f t="shared" si="632"/>
        <v>0</v>
      </c>
      <c r="HA963">
        <v>0</v>
      </c>
      <c r="HB963">
        <v>0</v>
      </c>
      <c r="HC963">
        <f t="shared" si="633"/>
        <v>0</v>
      </c>
      <c r="HE963" t="s">
        <v>3</v>
      </c>
      <c r="HF963" t="s">
        <v>3</v>
      </c>
      <c r="IK963">
        <v>0</v>
      </c>
    </row>
    <row r="964" spans="1:245">
      <c r="A964">
        <v>17</v>
      </c>
      <c r="B964">
        <v>0</v>
      </c>
      <c r="C964">
        <f>ROW(SmtRes!A999)</f>
        <v>999</v>
      </c>
      <c r="D964">
        <f>ROW(EtalonRes!A970)</f>
        <v>970</v>
      </c>
      <c r="E964" t="s">
        <v>333</v>
      </c>
      <c r="F964" t="s">
        <v>334</v>
      </c>
      <c r="G964" t="s">
        <v>335</v>
      </c>
      <c r="H964" t="s">
        <v>58</v>
      </c>
      <c r="I964">
        <f>ROUND(4/100,9)</f>
        <v>0.04</v>
      </c>
      <c r="J964">
        <v>0</v>
      </c>
      <c r="O964">
        <f t="shared" si="599"/>
        <v>1508.59</v>
      </c>
      <c r="P964">
        <f t="shared" si="600"/>
        <v>56.89</v>
      </c>
      <c r="Q964">
        <f t="shared" si="601"/>
        <v>16.38</v>
      </c>
      <c r="R964">
        <f t="shared" si="602"/>
        <v>3.6</v>
      </c>
      <c r="S964">
        <f t="shared" si="603"/>
        <v>1435.32</v>
      </c>
      <c r="T964">
        <f t="shared" si="604"/>
        <v>0</v>
      </c>
      <c r="U964">
        <f t="shared" si="605"/>
        <v>4.3424000000000005</v>
      </c>
      <c r="V964">
        <f t="shared" si="606"/>
        <v>8.0000000000000002E-3</v>
      </c>
      <c r="W964">
        <f t="shared" si="607"/>
        <v>0</v>
      </c>
      <c r="X964">
        <f t="shared" si="608"/>
        <v>1165.53</v>
      </c>
      <c r="Y964">
        <f t="shared" si="609"/>
        <v>748.24</v>
      </c>
      <c r="AA964">
        <v>36401907</v>
      </c>
      <c r="AB964">
        <f t="shared" si="610"/>
        <v>1242.01</v>
      </c>
      <c r="AC964">
        <f t="shared" si="611"/>
        <v>120.73</v>
      </c>
      <c r="AD964">
        <f>ROUND((((ET964)-(EU964))+AE964),2)</f>
        <v>44.36</v>
      </c>
      <c r="AE964">
        <f>ROUND((EU964),2)</f>
        <v>2.7</v>
      </c>
      <c r="AF964">
        <f>ROUND(((EV964*1.15)),2)</f>
        <v>1076.92</v>
      </c>
      <c r="AG964">
        <f t="shared" si="612"/>
        <v>0</v>
      </c>
      <c r="AH964">
        <f>((EW964*1.15))</f>
        <v>108.56</v>
      </c>
      <c r="AI964">
        <f>(EX964)</f>
        <v>0.2</v>
      </c>
      <c r="AJ964">
        <f t="shared" si="613"/>
        <v>0</v>
      </c>
      <c r="AK964">
        <v>1101.54</v>
      </c>
      <c r="AL964">
        <v>120.73</v>
      </c>
      <c r="AM964">
        <v>44.36</v>
      </c>
      <c r="AN964">
        <v>2.7</v>
      </c>
      <c r="AO964">
        <v>936.45</v>
      </c>
      <c r="AP964">
        <v>0</v>
      </c>
      <c r="AQ964">
        <v>94.4</v>
      </c>
      <c r="AR964">
        <v>0.2</v>
      </c>
      <c r="AS964">
        <v>0</v>
      </c>
      <c r="AT964">
        <v>81</v>
      </c>
      <c r="AU964">
        <v>52</v>
      </c>
      <c r="AV964">
        <v>1</v>
      </c>
      <c r="AW964">
        <v>1</v>
      </c>
      <c r="AZ964">
        <v>1</v>
      </c>
      <c r="BA964">
        <v>33.32</v>
      </c>
      <c r="BB964">
        <v>9.23</v>
      </c>
      <c r="BC964">
        <v>11.78</v>
      </c>
      <c r="BD964" t="s">
        <v>3</v>
      </c>
      <c r="BE964" t="s">
        <v>3</v>
      </c>
      <c r="BF964" t="s">
        <v>3</v>
      </c>
      <c r="BG964" t="s">
        <v>3</v>
      </c>
      <c r="BH964">
        <v>0</v>
      </c>
      <c r="BI964">
        <v>2</v>
      </c>
      <c r="BJ964" t="s">
        <v>336</v>
      </c>
      <c r="BM964">
        <v>108001</v>
      </c>
      <c r="BN964">
        <v>0</v>
      </c>
      <c r="BO964" t="s">
        <v>334</v>
      </c>
      <c r="BP964">
        <v>1</v>
      </c>
      <c r="BQ964">
        <v>3</v>
      </c>
      <c r="BR964">
        <v>0</v>
      </c>
      <c r="BS964">
        <v>33.32</v>
      </c>
      <c r="BT964">
        <v>1</v>
      </c>
      <c r="BU964">
        <v>1</v>
      </c>
      <c r="BV964">
        <v>1</v>
      </c>
      <c r="BW964">
        <v>1</v>
      </c>
      <c r="BX964">
        <v>1</v>
      </c>
      <c r="BY964" t="s">
        <v>3</v>
      </c>
      <c r="BZ964">
        <v>95</v>
      </c>
      <c r="CA964">
        <v>65</v>
      </c>
      <c r="CE964">
        <v>0</v>
      </c>
      <c r="CF964">
        <v>0</v>
      </c>
      <c r="CG964">
        <v>0</v>
      </c>
      <c r="CM964">
        <v>0</v>
      </c>
      <c r="CN964" t="s">
        <v>905</v>
      </c>
      <c r="CO964">
        <v>0</v>
      </c>
      <c r="CP964">
        <f t="shared" si="614"/>
        <v>1508.59</v>
      </c>
      <c r="CQ964">
        <f t="shared" si="615"/>
        <v>1422.1994</v>
      </c>
      <c r="CR964">
        <f t="shared" si="616"/>
        <v>409.44280000000003</v>
      </c>
      <c r="CS964">
        <f t="shared" si="617"/>
        <v>89.964000000000013</v>
      </c>
      <c r="CT964">
        <f t="shared" si="618"/>
        <v>35882.974399999999</v>
      </c>
      <c r="CU964">
        <f t="shared" si="619"/>
        <v>0</v>
      </c>
      <c r="CV964">
        <f t="shared" si="620"/>
        <v>108.56</v>
      </c>
      <c r="CW964">
        <f t="shared" si="621"/>
        <v>0.2</v>
      </c>
      <c r="CX964">
        <f t="shared" si="622"/>
        <v>0</v>
      </c>
      <c r="CY964">
        <f t="shared" si="623"/>
        <v>1165.5251999999998</v>
      </c>
      <c r="CZ964">
        <f t="shared" si="624"/>
        <v>748.23839999999996</v>
      </c>
      <c r="DC964" t="s">
        <v>3</v>
      </c>
      <c r="DD964" t="s">
        <v>3</v>
      </c>
      <c r="DE964" t="s">
        <v>3</v>
      </c>
      <c r="DF964" t="s">
        <v>3</v>
      </c>
      <c r="DG964" t="s">
        <v>134</v>
      </c>
      <c r="DH964" t="s">
        <v>3</v>
      </c>
      <c r="DI964" t="s">
        <v>134</v>
      </c>
      <c r="DJ964" t="s">
        <v>3</v>
      </c>
      <c r="DK964" t="s">
        <v>3</v>
      </c>
      <c r="DL964" t="s">
        <v>3</v>
      </c>
      <c r="DM964" t="s">
        <v>3</v>
      </c>
      <c r="DN964">
        <v>0</v>
      </c>
      <c r="DO964">
        <v>0</v>
      </c>
      <c r="DP964">
        <v>1</v>
      </c>
      <c r="DQ964">
        <v>1</v>
      </c>
      <c r="DU964">
        <v>1010</v>
      </c>
      <c r="DV964" t="s">
        <v>58</v>
      </c>
      <c r="DW964" t="s">
        <v>58</v>
      </c>
      <c r="DX964">
        <v>100</v>
      </c>
      <c r="DZ964" t="s">
        <v>3</v>
      </c>
      <c r="EA964" t="s">
        <v>3</v>
      </c>
      <c r="EB964" t="s">
        <v>3</v>
      </c>
      <c r="EC964" t="s">
        <v>3</v>
      </c>
      <c r="EE964">
        <v>29085386</v>
      </c>
      <c r="EF964">
        <v>3</v>
      </c>
      <c r="EG964" t="s">
        <v>226</v>
      </c>
      <c r="EH964">
        <v>0</v>
      </c>
      <c r="EI964" t="s">
        <v>3</v>
      </c>
      <c r="EJ964">
        <v>2</v>
      </c>
      <c r="EK964">
        <v>108001</v>
      </c>
      <c r="EL964" t="s">
        <v>227</v>
      </c>
      <c r="EM964" t="s">
        <v>228</v>
      </c>
      <c r="EO964" t="s">
        <v>299</v>
      </c>
      <c r="EQ964">
        <v>0</v>
      </c>
      <c r="ER964">
        <v>1101.54</v>
      </c>
      <c r="ES964">
        <v>120.73</v>
      </c>
      <c r="ET964">
        <v>44.36</v>
      </c>
      <c r="EU964">
        <v>2.7</v>
      </c>
      <c r="EV964">
        <v>936.45</v>
      </c>
      <c r="EW964">
        <v>94.4</v>
      </c>
      <c r="EX964">
        <v>0.2</v>
      </c>
      <c r="EY964">
        <v>0</v>
      </c>
      <c r="FQ964">
        <v>0</v>
      </c>
      <c r="FR964">
        <f t="shared" si="625"/>
        <v>0</v>
      </c>
      <c r="FS964">
        <v>0</v>
      </c>
      <c r="FV964" t="s">
        <v>25</v>
      </c>
      <c r="FW964" t="s">
        <v>26</v>
      </c>
      <c r="FX964">
        <v>95</v>
      </c>
      <c r="FY964">
        <v>65</v>
      </c>
      <c r="GA964" t="s">
        <v>3</v>
      </c>
      <c r="GD964">
        <v>1</v>
      </c>
      <c r="GF964">
        <v>1562201403</v>
      </c>
      <c r="GG964">
        <v>2</v>
      </c>
      <c r="GH964">
        <v>1</v>
      </c>
      <c r="GI964">
        <v>2</v>
      </c>
      <c r="GJ964">
        <v>0</v>
      </c>
      <c r="GK964">
        <v>0</v>
      </c>
      <c r="GL964">
        <f t="shared" si="626"/>
        <v>0</v>
      </c>
      <c r="GM964">
        <f t="shared" si="627"/>
        <v>3422.36</v>
      </c>
      <c r="GN964">
        <f t="shared" si="628"/>
        <v>0</v>
      </c>
      <c r="GO964">
        <f t="shared" si="629"/>
        <v>3422.36</v>
      </c>
      <c r="GP964">
        <f t="shared" si="630"/>
        <v>0</v>
      </c>
      <c r="GR964">
        <v>0</v>
      </c>
      <c r="GS964">
        <v>3</v>
      </c>
      <c r="GT964">
        <v>0</v>
      </c>
      <c r="GU964" t="s">
        <v>3</v>
      </c>
      <c r="GV964">
        <f t="shared" si="631"/>
        <v>0</v>
      </c>
      <c r="GW964">
        <v>1</v>
      </c>
      <c r="GX964">
        <f t="shared" si="632"/>
        <v>0</v>
      </c>
      <c r="HA964">
        <v>0</v>
      </c>
      <c r="HB964">
        <v>0</v>
      </c>
      <c r="HC964">
        <f t="shared" si="633"/>
        <v>0</v>
      </c>
      <c r="HE964" t="s">
        <v>3</v>
      </c>
      <c r="HF964" t="s">
        <v>3</v>
      </c>
      <c r="IK964">
        <v>0</v>
      </c>
    </row>
    <row r="965" spans="1:245">
      <c r="A965">
        <v>18</v>
      </c>
      <c r="B965">
        <v>0</v>
      </c>
      <c r="C965">
        <v>998</v>
      </c>
      <c r="E965" t="s">
        <v>337</v>
      </c>
      <c r="F965" t="s">
        <v>258</v>
      </c>
      <c r="G965" t="s">
        <v>259</v>
      </c>
      <c r="H965" t="s">
        <v>237</v>
      </c>
      <c r="I965">
        <f>I964*J965</f>
        <v>6</v>
      </c>
      <c r="J965">
        <v>150</v>
      </c>
      <c r="O965">
        <f t="shared" si="599"/>
        <v>326.17</v>
      </c>
      <c r="P965">
        <f t="shared" si="600"/>
        <v>326.17</v>
      </c>
      <c r="Q965">
        <f t="shared" si="601"/>
        <v>0</v>
      </c>
      <c r="R965">
        <f t="shared" si="602"/>
        <v>0</v>
      </c>
      <c r="S965">
        <f t="shared" si="603"/>
        <v>0</v>
      </c>
      <c r="T965">
        <f t="shared" si="604"/>
        <v>0</v>
      </c>
      <c r="U965">
        <f t="shared" si="605"/>
        <v>0</v>
      </c>
      <c r="V965">
        <f t="shared" si="606"/>
        <v>0</v>
      </c>
      <c r="W965">
        <f t="shared" si="607"/>
        <v>1.74</v>
      </c>
      <c r="X965">
        <f t="shared" si="608"/>
        <v>0</v>
      </c>
      <c r="Y965">
        <f t="shared" si="609"/>
        <v>0</v>
      </c>
      <c r="AA965">
        <v>36401907</v>
      </c>
      <c r="AB965">
        <f t="shared" si="610"/>
        <v>15.27</v>
      </c>
      <c r="AC965">
        <f t="shared" si="611"/>
        <v>15.27</v>
      </c>
      <c r="AD965">
        <f>ROUND((((ET965)-(EU965))+AE965),2)</f>
        <v>0</v>
      </c>
      <c r="AE965">
        <f>ROUND((EU965),2)</f>
        <v>0</v>
      </c>
      <c r="AF965">
        <f>ROUND((EV965),2)</f>
        <v>0</v>
      </c>
      <c r="AG965">
        <f t="shared" si="612"/>
        <v>0</v>
      </c>
      <c r="AH965">
        <f>(EW965)</f>
        <v>0</v>
      </c>
      <c r="AI965">
        <f>(EX965)</f>
        <v>0</v>
      </c>
      <c r="AJ965">
        <f t="shared" si="613"/>
        <v>0.28999999999999998</v>
      </c>
      <c r="AK965">
        <v>15.27</v>
      </c>
      <c r="AL965">
        <v>15.27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0.28999999999999998</v>
      </c>
      <c r="AT965">
        <v>0</v>
      </c>
      <c r="AU965">
        <v>0</v>
      </c>
      <c r="AV965">
        <v>1</v>
      </c>
      <c r="AW965">
        <v>1</v>
      </c>
      <c r="AZ965">
        <v>1</v>
      </c>
      <c r="BA965">
        <v>1</v>
      </c>
      <c r="BB965">
        <v>1</v>
      </c>
      <c r="BC965">
        <v>3.56</v>
      </c>
      <c r="BD965" t="s">
        <v>3</v>
      </c>
      <c r="BE965" t="s">
        <v>3</v>
      </c>
      <c r="BF965" t="s">
        <v>3</v>
      </c>
      <c r="BG965" t="s">
        <v>3</v>
      </c>
      <c r="BH965">
        <v>3</v>
      </c>
      <c r="BI965">
        <v>2</v>
      </c>
      <c r="BJ965" t="s">
        <v>260</v>
      </c>
      <c r="BM965">
        <v>500002</v>
      </c>
      <c r="BN965">
        <v>0</v>
      </c>
      <c r="BO965" t="s">
        <v>258</v>
      </c>
      <c r="BP965">
        <v>1</v>
      </c>
      <c r="BQ965">
        <v>12</v>
      </c>
      <c r="BR965">
        <v>0</v>
      </c>
      <c r="BS965">
        <v>1</v>
      </c>
      <c r="BT965">
        <v>1</v>
      </c>
      <c r="BU965">
        <v>1</v>
      </c>
      <c r="BV965">
        <v>1</v>
      </c>
      <c r="BW965">
        <v>1</v>
      </c>
      <c r="BX965">
        <v>1</v>
      </c>
      <c r="BY965" t="s">
        <v>3</v>
      </c>
      <c r="BZ965">
        <v>0</v>
      </c>
      <c r="CA965">
        <v>0</v>
      </c>
      <c r="CE965">
        <v>0</v>
      </c>
      <c r="CF965">
        <v>0</v>
      </c>
      <c r="CG965">
        <v>0</v>
      </c>
      <c r="CM965">
        <v>0</v>
      </c>
      <c r="CN965" t="s">
        <v>3</v>
      </c>
      <c r="CO965">
        <v>0</v>
      </c>
      <c r="CP965">
        <f t="shared" si="614"/>
        <v>326.17</v>
      </c>
      <c r="CQ965">
        <f t="shared" si="615"/>
        <v>54.361199999999997</v>
      </c>
      <c r="CR965">
        <f t="shared" si="616"/>
        <v>0</v>
      </c>
      <c r="CS965">
        <f t="shared" si="617"/>
        <v>0</v>
      </c>
      <c r="CT965">
        <f t="shared" si="618"/>
        <v>0</v>
      </c>
      <c r="CU965">
        <f t="shared" si="619"/>
        <v>0</v>
      </c>
      <c r="CV965">
        <f t="shared" si="620"/>
        <v>0</v>
      </c>
      <c r="CW965">
        <f t="shared" si="621"/>
        <v>0</v>
      </c>
      <c r="CX965">
        <f t="shared" si="622"/>
        <v>0.28999999999999998</v>
      </c>
      <c r="CY965">
        <f t="shared" si="623"/>
        <v>0</v>
      </c>
      <c r="CZ965">
        <f t="shared" si="624"/>
        <v>0</v>
      </c>
      <c r="DC965" t="s">
        <v>3</v>
      </c>
      <c r="DD965" t="s">
        <v>3</v>
      </c>
      <c r="DE965" t="s">
        <v>3</v>
      </c>
      <c r="DF965" t="s">
        <v>3</v>
      </c>
      <c r="DG965" t="s">
        <v>3</v>
      </c>
      <c r="DH965" t="s">
        <v>3</v>
      </c>
      <c r="DI965" t="s">
        <v>3</v>
      </c>
      <c r="DJ965" t="s">
        <v>3</v>
      </c>
      <c r="DK965" t="s">
        <v>3</v>
      </c>
      <c r="DL965" t="s">
        <v>3</v>
      </c>
      <c r="DM965" t="s">
        <v>3</v>
      </c>
      <c r="DN965">
        <v>0</v>
      </c>
      <c r="DO965">
        <v>0</v>
      </c>
      <c r="DP965">
        <v>1</v>
      </c>
      <c r="DQ965">
        <v>1</v>
      </c>
      <c r="DU965">
        <v>1010</v>
      </c>
      <c r="DV965" t="s">
        <v>237</v>
      </c>
      <c r="DW965" t="s">
        <v>237</v>
      </c>
      <c r="DX965">
        <v>1</v>
      </c>
      <c r="DZ965" t="s">
        <v>3</v>
      </c>
      <c r="EA965" t="s">
        <v>3</v>
      </c>
      <c r="EB965" t="s">
        <v>3</v>
      </c>
      <c r="EC965" t="s">
        <v>3</v>
      </c>
      <c r="EE965">
        <v>29085444</v>
      </c>
      <c r="EF965">
        <v>12</v>
      </c>
      <c r="EG965" t="s">
        <v>32</v>
      </c>
      <c r="EH965">
        <v>0</v>
      </c>
      <c r="EI965" t="s">
        <v>3</v>
      </c>
      <c r="EJ965">
        <v>2</v>
      </c>
      <c r="EK965">
        <v>500002</v>
      </c>
      <c r="EL965" t="s">
        <v>33</v>
      </c>
      <c r="EM965" t="s">
        <v>34</v>
      </c>
      <c r="EO965" t="s">
        <v>3</v>
      </c>
      <c r="EQ965">
        <v>0</v>
      </c>
      <c r="ER965">
        <v>15.27</v>
      </c>
      <c r="ES965">
        <v>15.27</v>
      </c>
      <c r="ET965">
        <v>0</v>
      </c>
      <c r="EU965">
        <v>0</v>
      </c>
      <c r="EV965">
        <v>0</v>
      </c>
      <c r="EW965">
        <v>0</v>
      </c>
      <c r="EX965">
        <v>0</v>
      </c>
      <c r="FQ965">
        <v>0</v>
      </c>
      <c r="FR965">
        <f t="shared" si="625"/>
        <v>0</v>
      </c>
      <c r="FS965">
        <v>0</v>
      </c>
      <c r="FX965">
        <v>0</v>
      </c>
      <c r="FY965">
        <v>0</v>
      </c>
      <c r="GA965" t="s">
        <v>3</v>
      </c>
      <c r="GD965">
        <v>1</v>
      </c>
      <c r="GF965">
        <v>-1432988646</v>
      </c>
      <c r="GG965">
        <v>2</v>
      </c>
      <c r="GH965">
        <v>1</v>
      </c>
      <c r="GI965">
        <v>2</v>
      </c>
      <c r="GJ965">
        <v>0</v>
      </c>
      <c r="GK965">
        <v>0</v>
      </c>
      <c r="GL965">
        <f t="shared" si="626"/>
        <v>0</v>
      </c>
      <c r="GM965">
        <f t="shared" si="627"/>
        <v>326.17</v>
      </c>
      <c r="GN965">
        <f t="shared" si="628"/>
        <v>0</v>
      </c>
      <c r="GO965">
        <f t="shared" si="629"/>
        <v>326.17</v>
      </c>
      <c r="GP965">
        <f t="shared" si="630"/>
        <v>0</v>
      </c>
      <c r="GR965">
        <v>0</v>
      </c>
      <c r="GS965">
        <v>3</v>
      </c>
      <c r="GT965">
        <v>0</v>
      </c>
      <c r="GU965" t="s">
        <v>3</v>
      </c>
      <c r="GV965">
        <f t="shared" si="631"/>
        <v>0</v>
      </c>
      <c r="GW965">
        <v>1</v>
      </c>
      <c r="GX965">
        <f t="shared" si="632"/>
        <v>0</v>
      </c>
      <c r="HA965">
        <v>0</v>
      </c>
      <c r="HB965">
        <v>0</v>
      </c>
      <c r="HC965">
        <f t="shared" si="633"/>
        <v>0</v>
      </c>
      <c r="HE965" t="s">
        <v>3</v>
      </c>
      <c r="HF965" t="s">
        <v>3</v>
      </c>
      <c r="IK965">
        <v>0</v>
      </c>
    </row>
    <row r="967" spans="1:245">
      <c r="A967" s="2">
        <v>51</v>
      </c>
      <c r="B967" s="2">
        <f>B925</f>
        <v>0</v>
      </c>
      <c r="C967" s="2">
        <f>A925</f>
        <v>5</v>
      </c>
      <c r="D967" s="2">
        <f>ROW(A925)</f>
        <v>925</v>
      </c>
      <c r="E967" s="2"/>
      <c r="F967" s="2" t="str">
        <f>IF(F925&lt;&gt;"",F925,"")</f>
        <v>Новый подраздел</v>
      </c>
      <c r="G967" s="2" t="str">
        <f>IF(G925&lt;&gt;"",G925,"")</f>
        <v>ремонт</v>
      </c>
      <c r="H967" s="2">
        <v>0</v>
      </c>
      <c r="I967" s="2"/>
      <c r="J967" s="2"/>
      <c r="K967" s="2"/>
      <c r="L967" s="2"/>
      <c r="M967" s="2"/>
      <c r="N967" s="2"/>
      <c r="O967" s="2">
        <f t="shared" ref="O967:T967" si="641">ROUND(AB967,2)</f>
        <v>156634.49</v>
      </c>
      <c r="P967" s="2">
        <f t="shared" si="641"/>
        <v>102477.36</v>
      </c>
      <c r="Q967" s="2">
        <f t="shared" si="641"/>
        <v>2653.42</v>
      </c>
      <c r="R967" s="2">
        <f t="shared" si="641"/>
        <v>966.16</v>
      </c>
      <c r="S967" s="2">
        <f t="shared" si="641"/>
        <v>51503.71</v>
      </c>
      <c r="T967" s="2">
        <f t="shared" si="641"/>
        <v>0</v>
      </c>
      <c r="U967" s="2">
        <f>AH967</f>
        <v>170.52521999999999</v>
      </c>
      <c r="V967" s="2">
        <f>AI967</f>
        <v>2.7530375000000005</v>
      </c>
      <c r="W967" s="2">
        <f>ROUND(AJ967,2)</f>
        <v>629.09</v>
      </c>
      <c r="X967" s="2">
        <f>ROUND(AK967,2)</f>
        <v>46010.879999999997</v>
      </c>
      <c r="Y967" s="2">
        <f>ROUND(AL967,2)</f>
        <v>23031.75</v>
      </c>
      <c r="Z967" s="2"/>
      <c r="AA967" s="2"/>
      <c r="AB967" s="2">
        <f>ROUND(SUMIF(AA929:AA965,"=36401907",O929:O965),2)</f>
        <v>156634.49</v>
      </c>
      <c r="AC967" s="2">
        <f>ROUND(SUMIF(AA929:AA965,"=36401907",P929:P965),2)</f>
        <v>102477.36</v>
      </c>
      <c r="AD967" s="2">
        <f>ROUND(SUMIF(AA929:AA965,"=36401907",Q929:Q965),2)</f>
        <v>2653.42</v>
      </c>
      <c r="AE967" s="2">
        <f>ROUND(SUMIF(AA929:AA965,"=36401907",R929:R965),2)</f>
        <v>966.16</v>
      </c>
      <c r="AF967" s="2">
        <f>ROUND(SUMIF(AA929:AA965,"=36401907",S929:S965),2)</f>
        <v>51503.71</v>
      </c>
      <c r="AG967" s="2">
        <f>ROUND(SUMIF(AA929:AA965,"=36401907",T929:T965),2)</f>
        <v>0</v>
      </c>
      <c r="AH967" s="2">
        <f>SUMIF(AA929:AA965,"=36401907",U929:U965)</f>
        <v>170.52521999999999</v>
      </c>
      <c r="AI967" s="2">
        <f>SUMIF(AA929:AA965,"=36401907",V929:V965)</f>
        <v>2.7530375000000005</v>
      </c>
      <c r="AJ967" s="2">
        <f>ROUND(SUMIF(AA929:AA965,"=36401907",W929:W965),2)</f>
        <v>629.09</v>
      </c>
      <c r="AK967" s="2">
        <f>ROUND(SUMIF(AA929:AA965,"=36401907",X929:X965),2)</f>
        <v>46010.879999999997</v>
      </c>
      <c r="AL967" s="2">
        <f>ROUND(SUMIF(AA929:AA965,"=36401907",Y929:Y965),2)</f>
        <v>23031.75</v>
      </c>
      <c r="AM967" s="2"/>
      <c r="AN967" s="2"/>
      <c r="AO967" s="2">
        <f t="shared" ref="AO967:BD967" si="642">ROUND(BX967,2)</f>
        <v>0</v>
      </c>
      <c r="AP967" s="2">
        <f t="shared" si="642"/>
        <v>0</v>
      </c>
      <c r="AQ967" s="2">
        <f t="shared" si="642"/>
        <v>0</v>
      </c>
      <c r="AR967" s="2">
        <f t="shared" si="642"/>
        <v>225677.12</v>
      </c>
      <c r="AS967" s="2">
        <f t="shared" si="642"/>
        <v>220566.28</v>
      </c>
      <c r="AT967" s="2">
        <f t="shared" si="642"/>
        <v>5110.84</v>
      </c>
      <c r="AU967" s="2">
        <f t="shared" si="642"/>
        <v>0</v>
      </c>
      <c r="AV967" s="2">
        <f t="shared" si="642"/>
        <v>102477.36</v>
      </c>
      <c r="AW967" s="2">
        <f t="shared" si="642"/>
        <v>102477.36</v>
      </c>
      <c r="AX967" s="2">
        <f t="shared" si="642"/>
        <v>0</v>
      </c>
      <c r="AY967" s="2">
        <f t="shared" si="642"/>
        <v>102477.36</v>
      </c>
      <c r="AZ967" s="2">
        <f t="shared" si="642"/>
        <v>0</v>
      </c>
      <c r="BA967" s="2">
        <f t="shared" si="642"/>
        <v>0</v>
      </c>
      <c r="BB967" s="2">
        <f t="shared" si="642"/>
        <v>0</v>
      </c>
      <c r="BC967" s="2">
        <f t="shared" si="642"/>
        <v>0</v>
      </c>
      <c r="BD967" s="2">
        <f t="shared" si="642"/>
        <v>0</v>
      </c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>
        <f>ROUND(SUMIF(AA929:AA965,"=36401907",FQ929:FQ965),2)</f>
        <v>0</v>
      </c>
      <c r="BY967" s="2">
        <f>ROUND(SUMIF(AA929:AA965,"=36401907",FR929:FR965),2)</f>
        <v>0</v>
      </c>
      <c r="BZ967" s="2">
        <f>ROUND(SUMIF(AA929:AA965,"=36401907",GL929:GL965),2)</f>
        <v>0</v>
      </c>
      <c r="CA967" s="2">
        <f>ROUND(SUMIF(AA929:AA965,"=36401907",GM929:GM965),2)</f>
        <v>225677.12</v>
      </c>
      <c r="CB967" s="2">
        <f>ROUND(SUMIF(AA929:AA965,"=36401907",GN929:GN965),2)</f>
        <v>220566.28</v>
      </c>
      <c r="CC967" s="2">
        <f>ROUND(SUMIF(AA929:AA965,"=36401907",GO929:GO965),2)</f>
        <v>5110.84</v>
      </c>
      <c r="CD967" s="2">
        <f>ROUND(SUMIF(AA929:AA965,"=36401907",GP929:GP965),2)</f>
        <v>0</v>
      </c>
      <c r="CE967" s="2">
        <f>AC967-BX967</f>
        <v>102477.36</v>
      </c>
      <c r="CF967" s="2">
        <f>AC967-BY967</f>
        <v>102477.36</v>
      </c>
      <c r="CG967" s="2">
        <f>BX967-BZ967</f>
        <v>0</v>
      </c>
      <c r="CH967" s="2">
        <f>AC967-BX967-BY967+BZ967</f>
        <v>102477.36</v>
      </c>
      <c r="CI967" s="2">
        <f>BY967-BZ967</f>
        <v>0</v>
      </c>
      <c r="CJ967" s="2">
        <f>ROUND(SUMIF(AA929:AA965,"=36401907",GX929:GX965),2)</f>
        <v>0</v>
      </c>
      <c r="CK967" s="2">
        <f>ROUND(SUMIF(AA929:AA965,"=36401907",GY929:GY965),2)</f>
        <v>0</v>
      </c>
      <c r="CL967" s="2">
        <f>ROUND(SUMIF(AA929:AA965,"=36401907",GZ929:GZ965),2)</f>
        <v>0</v>
      </c>
      <c r="CM967" s="2">
        <f>ROUND(SUMIF(AA929:AA965,"=36401907",HD929:HD965),2)</f>
        <v>0</v>
      </c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>
        <v>0</v>
      </c>
    </row>
    <row r="969" spans="1:245">
      <c r="A969" s="4">
        <v>50</v>
      </c>
      <c r="B969" s="4">
        <v>0</v>
      </c>
      <c r="C969" s="4">
        <v>0</v>
      </c>
      <c r="D969" s="4">
        <v>1</v>
      </c>
      <c r="E969" s="4">
        <v>201</v>
      </c>
      <c r="F969" s="4">
        <f>ROUND(Source!O967,O969)</f>
        <v>156634.49</v>
      </c>
      <c r="G969" s="4" t="s">
        <v>71</v>
      </c>
      <c r="H969" s="4" t="s">
        <v>72</v>
      </c>
      <c r="I969" s="4"/>
      <c r="J969" s="4"/>
      <c r="K969" s="4">
        <v>201</v>
      </c>
      <c r="L969" s="4">
        <v>1</v>
      </c>
      <c r="M969" s="4">
        <v>3</v>
      </c>
      <c r="N969" s="4" t="s">
        <v>3</v>
      </c>
      <c r="O969" s="4">
        <v>2</v>
      </c>
      <c r="P969" s="4"/>
      <c r="Q969" s="4"/>
      <c r="R969" s="4"/>
      <c r="S969" s="4"/>
      <c r="T969" s="4"/>
      <c r="U969" s="4"/>
      <c r="V969" s="4"/>
      <c r="W969" s="4"/>
    </row>
    <row r="970" spans="1:245">
      <c r="A970" s="4">
        <v>50</v>
      </c>
      <c r="B970" s="4">
        <v>0</v>
      </c>
      <c r="C970" s="4">
        <v>0</v>
      </c>
      <c r="D970" s="4">
        <v>1</v>
      </c>
      <c r="E970" s="4">
        <v>202</v>
      </c>
      <c r="F970" s="4">
        <f>ROUND(Source!P967,O970)</f>
        <v>102477.36</v>
      </c>
      <c r="G970" s="4" t="s">
        <v>73</v>
      </c>
      <c r="H970" s="4" t="s">
        <v>74</v>
      </c>
      <c r="I970" s="4"/>
      <c r="J970" s="4"/>
      <c r="K970" s="4">
        <v>202</v>
      </c>
      <c r="L970" s="4">
        <v>2</v>
      </c>
      <c r="M970" s="4">
        <v>3</v>
      </c>
      <c r="N970" s="4" t="s">
        <v>3</v>
      </c>
      <c r="O970" s="4">
        <v>2</v>
      </c>
      <c r="P970" s="4"/>
      <c r="Q970" s="4"/>
      <c r="R970" s="4"/>
      <c r="S970" s="4"/>
      <c r="T970" s="4"/>
      <c r="U970" s="4"/>
      <c r="V970" s="4"/>
      <c r="W970" s="4"/>
    </row>
    <row r="971" spans="1:245">
      <c r="A971" s="4">
        <v>50</v>
      </c>
      <c r="B971" s="4">
        <v>0</v>
      </c>
      <c r="C971" s="4">
        <v>0</v>
      </c>
      <c r="D971" s="4">
        <v>1</v>
      </c>
      <c r="E971" s="4">
        <v>222</v>
      </c>
      <c r="F971" s="4">
        <f>ROUND(Source!AO967,O971)</f>
        <v>0</v>
      </c>
      <c r="G971" s="4" t="s">
        <v>75</v>
      </c>
      <c r="H971" s="4" t="s">
        <v>76</v>
      </c>
      <c r="I971" s="4"/>
      <c r="J971" s="4"/>
      <c r="K971" s="4">
        <v>222</v>
      </c>
      <c r="L971" s="4">
        <v>3</v>
      </c>
      <c r="M971" s="4">
        <v>3</v>
      </c>
      <c r="N971" s="4" t="s">
        <v>3</v>
      </c>
      <c r="O971" s="4">
        <v>2</v>
      </c>
      <c r="P971" s="4"/>
      <c r="Q971" s="4"/>
      <c r="R971" s="4"/>
      <c r="S971" s="4"/>
      <c r="T971" s="4"/>
      <c r="U971" s="4"/>
      <c r="V971" s="4"/>
      <c r="W971" s="4"/>
    </row>
    <row r="972" spans="1:245">
      <c r="A972" s="4">
        <v>50</v>
      </c>
      <c r="B972" s="4">
        <v>0</v>
      </c>
      <c r="C972" s="4">
        <v>0</v>
      </c>
      <c r="D972" s="4">
        <v>1</v>
      </c>
      <c r="E972" s="4">
        <v>225</v>
      </c>
      <c r="F972" s="4">
        <f>ROUND(Source!AV967,O972)</f>
        <v>102477.36</v>
      </c>
      <c r="G972" s="4" t="s">
        <v>77</v>
      </c>
      <c r="H972" s="4" t="s">
        <v>78</v>
      </c>
      <c r="I972" s="4"/>
      <c r="J972" s="4"/>
      <c r="K972" s="4">
        <v>225</v>
      </c>
      <c r="L972" s="4">
        <v>4</v>
      </c>
      <c r="M972" s="4">
        <v>3</v>
      </c>
      <c r="N972" s="4" t="s">
        <v>3</v>
      </c>
      <c r="O972" s="4">
        <v>2</v>
      </c>
      <c r="P972" s="4"/>
      <c r="Q972" s="4"/>
      <c r="R972" s="4"/>
      <c r="S972" s="4"/>
      <c r="T972" s="4"/>
      <c r="U972" s="4"/>
      <c r="V972" s="4"/>
      <c r="W972" s="4"/>
    </row>
    <row r="973" spans="1:245">
      <c r="A973" s="4">
        <v>50</v>
      </c>
      <c r="B973" s="4">
        <v>0</v>
      </c>
      <c r="C973" s="4">
        <v>0</v>
      </c>
      <c r="D973" s="4">
        <v>1</v>
      </c>
      <c r="E973" s="4">
        <v>226</v>
      </c>
      <c r="F973" s="4">
        <f>ROUND(Source!AW967,O973)</f>
        <v>102477.36</v>
      </c>
      <c r="G973" s="4" t="s">
        <v>79</v>
      </c>
      <c r="H973" s="4" t="s">
        <v>80</v>
      </c>
      <c r="I973" s="4"/>
      <c r="J973" s="4"/>
      <c r="K973" s="4">
        <v>226</v>
      </c>
      <c r="L973" s="4">
        <v>5</v>
      </c>
      <c r="M973" s="4">
        <v>3</v>
      </c>
      <c r="N973" s="4" t="s">
        <v>3</v>
      </c>
      <c r="O973" s="4">
        <v>2</v>
      </c>
      <c r="P973" s="4"/>
      <c r="Q973" s="4"/>
      <c r="R973" s="4"/>
      <c r="S973" s="4"/>
      <c r="T973" s="4"/>
      <c r="U973" s="4"/>
      <c r="V973" s="4"/>
      <c r="W973" s="4"/>
    </row>
    <row r="974" spans="1:245">
      <c r="A974" s="4">
        <v>50</v>
      </c>
      <c r="B974" s="4">
        <v>0</v>
      </c>
      <c r="C974" s="4">
        <v>0</v>
      </c>
      <c r="D974" s="4">
        <v>1</v>
      </c>
      <c r="E974" s="4">
        <v>227</v>
      </c>
      <c r="F974" s="4">
        <f>ROUND(Source!AX967,O974)</f>
        <v>0</v>
      </c>
      <c r="G974" s="4" t="s">
        <v>81</v>
      </c>
      <c r="H974" s="4" t="s">
        <v>82</v>
      </c>
      <c r="I974" s="4"/>
      <c r="J974" s="4"/>
      <c r="K974" s="4">
        <v>227</v>
      </c>
      <c r="L974" s="4">
        <v>6</v>
      </c>
      <c r="M974" s="4">
        <v>3</v>
      </c>
      <c r="N974" s="4" t="s">
        <v>3</v>
      </c>
      <c r="O974" s="4">
        <v>2</v>
      </c>
      <c r="P974" s="4"/>
      <c r="Q974" s="4"/>
      <c r="R974" s="4"/>
      <c r="S974" s="4"/>
      <c r="T974" s="4"/>
      <c r="U974" s="4"/>
      <c r="V974" s="4"/>
      <c r="W974" s="4"/>
    </row>
    <row r="975" spans="1:245">
      <c r="A975" s="4">
        <v>50</v>
      </c>
      <c r="B975" s="4">
        <v>0</v>
      </c>
      <c r="C975" s="4">
        <v>0</v>
      </c>
      <c r="D975" s="4">
        <v>1</v>
      </c>
      <c r="E975" s="4">
        <v>228</v>
      </c>
      <c r="F975" s="4">
        <f>ROUND(Source!AY967,O975)</f>
        <v>102477.36</v>
      </c>
      <c r="G975" s="4" t="s">
        <v>83</v>
      </c>
      <c r="H975" s="4" t="s">
        <v>84</v>
      </c>
      <c r="I975" s="4"/>
      <c r="J975" s="4"/>
      <c r="K975" s="4">
        <v>228</v>
      </c>
      <c r="L975" s="4">
        <v>7</v>
      </c>
      <c r="M975" s="4">
        <v>3</v>
      </c>
      <c r="N975" s="4" t="s">
        <v>3</v>
      </c>
      <c r="O975" s="4">
        <v>2</v>
      </c>
      <c r="P975" s="4"/>
      <c r="Q975" s="4"/>
      <c r="R975" s="4"/>
      <c r="S975" s="4"/>
      <c r="T975" s="4"/>
      <c r="U975" s="4"/>
      <c r="V975" s="4"/>
      <c r="W975" s="4"/>
    </row>
    <row r="976" spans="1:245">
      <c r="A976" s="4">
        <v>50</v>
      </c>
      <c r="B976" s="4">
        <v>0</v>
      </c>
      <c r="C976" s="4">
        <v>0</v>
      </c>
      <c r="D976" s="4">
        <v>1</v>
      </c>
      <c r="E976" s="4">
        <v>216</v>
      </c>
      <c r="F976" s="4">
        <f>ROUND(Source!AP967,O976)</f>
        <v>0</v>
      </c>
      <c r="G976" s="4" t="s">
        <v>85</v>
      </c>
      <c r="H976" s="4" t="s">
        <v>86</v>
      </c>
      <c r="I976" s="4"/>
      <c r="J976" s="4"/>
      <c r="K976" s="4">
        <v>216</v>
      </c>
      <c r="L976" s="4">
        <v>8</v>
      </c>
      <c r="M976" s="4">
        <v>3</v>
      </c>
      <c r="N976" s="4" t="s">
        <v>3</v>
      </c>
      <c r="O976" s="4">
        <v>2</v>
      </c>
      <c r="P976" s="4"/>
      <c r="Q976" s="4"/>
      <c r="R976" s="4"/>
      <c r="S976" s="4"/>
      <c r="T976" s="4"/>
      <c r="U976" s="4"/>
      <c r="V976" s="4"/>
      <c r="W976" s="4"/>
    </row>
    <row r="977" spans="1:23">
      <c r="A977" s="4">
        <v>50</v>
      </c>
      <c r="B977" s="4">
        <v>0</v>
      </c>
      <c r="C977" s="4">
        <v>0</v>
      </c>
      <c r="D977" s="4">
        <v>1</v>
      </c>
      <c r="E977" s="4">
        <v>223</v>
      </c>
      <c r="F977" s="4">
        <f>ROUND(Source!AQ967,O977)</f>
        <v>0</v>
      </c>
      <c r="G977" s="4" t="s">
        <v>87</v>
      </c>
      <c r="H977" s="4" t="s">
        <v>88</v>
      </c>
      <c r="I977" s="4"/>
      <c r="J977" s="4"/>
      <c r="K977" s="4">
        <v>223</v>
      </c>
      <c r="L977" s="4">
        <v>9</v>
      </c>
      <c r="M977" s="4">
        <v>3</v>
      </c>
      <c r="N977" s="4" t="s">
        <v>3</v>
      </c>
      <c r="O977" s="4">
        <v>2</v>
      </c>
      <c r="P977" s="4"/>
      <c r="Q977" s="4"/>
      <c r="R977" s="4"/>
      <c r="S977" s="4"/>
      <c r="T977" s="4"/>
      <c r="U977" s="4"/>
      <c r="V977" s="4"/>
      <c r="W977" s="4"/>
    </row>
    <row r="978" spans="1:23">
      <c r="A978" s="4">
        <v>50</v>
      </c>
      <c r="B978" s="4">
        <v>0</v>
      </c>
      <c r="C978" s="4">
        <v>0</v>
      </c>
      <c r="D978" s="4">
        <v>1</v>
      </c>
      <c r="E978" s="4">
        <v>229</v>
      </c>
      <c r="F978" s="4">
        <f>ROUND(Source!AZ967,O978)</f>
        <v>0</v>
      </c>
      <c r="G978" s="4" t="s">
        <v>89</v>
      </c>
      <c r="H978" s="4" t="s">
        <v>90</v>
      </c>
      <c r="I978" s="4"/>
      <c r="J978" s="4"/>
      <c r="K978" s="4">
        <v>229</v>
      </c>
      <c r="L978" s="4">
        <v>10</v>
      </c>
      <c r="M978" s="4">
        <v>3</v>
      </c>
      <c r="N978" s="4" t="s">
        <v>3</v>
      </c>
      <c r="O978" s="4">
        <v>2</v>
      </c>
      <c r="P978" s="4"/>
      <c r="Q978" s="4"/>
      <c r="R978" s="4"/>
      <c r="S978" s="4"/>
      <c r="T978" s="4"/>
      <c r="U978" s="4"/>
      <c r="V978" s="4"/>
      <c r="W978" s="4"/>
    </row>
    <row r="979" spans="1:23">
      <c r="A979" s="4">
        <v>50</v>
      </c>
      <c r="B979" s="4">
        <v>0</v>
      </c>
      <c r="C979" s="4">
        <v>0</v>
      </c>
      <c r="D979" s="4">
        <v>1</v>
      </c>
      <c r="E979" s="4">
        <v>203</v>
      </c>
      <c r="F979" s="4">
        <f>ROUND(Source!Q967,O979)</f>
        <v>2653.42</v>
      </c>
      <c r="G979" s="4" t="s">
        <v>91</v>
      </c>
      <c r="H979" s="4" t="s">
        <v>92</v>
      </c>
      <c r="I979" s="4"/>
      <c r="J979" s="4"/>
      <c r="K979" s="4">
        <v>203</v>
      </c>
      <c r="L979" s="4">
        <v>11</v>
      </c>
      <c r="M979" s="4">
        <v>3</v>
      </c>
      <c r="N979" s="4" t="s">
        <v>3</v>
      </c>
      <c r="O979" s="4">
        <v>2</v>
      </c>
      <c r="P979" s="4"/>
      <c r="Q979" s="4"/>
      <c r="R979" s="4"/>
      <c r="S979" s="4"/>
      <c r="T979" s="4"/>
      <c r="U979" s="4"/>
      <c r="V979" s="4"/>
      <c r="W979" s="4"/>
    </row>
    <row r="980" spans="1:23">
      <c r="A980" s="4">
        <v>50</v>
      </c>
      <c r="B980" s="4">
        <v>0</v>
      </c>
      <c r="C980" s="4">
        <v>0</v>
      </c>
      <c r="D980" s="4">
        <v>1</v>
      </c>
      <c r="E980" s="4">
        <v>231</v>
      </c>
      <c r="F980" s="4">
        <f>ROUND(Source!BB967,O980)</f>
        <v>0</v>
      </c>
      <c r="G980" s="4" t="s">
        <v>93</v>
      </c>
      <c r="H980" s="4" t="s">
        <v>94</v>
      </c>
      <c r="I980" s="4"/>
      <c r="J980" s="4"/>
      <c r="K980" s="4">
        <v>231</v>
      </c>
      <c r="L980" s="4">
        <v>12</v>
      </c>
      <c r="M980" s="4">
        <v>3</v>
      </c>
      <c r="N980" s="4" t="s">
        <v>3</v>
      </c>
      <c r="O980" s="4">
        <v>2</v>
      </c>
      <c r="P980" s="4"/>
      <c r="Q980" s="4"/>
      <c r="R980" s="4"/>
      <c r="S980" s="4"/>
      <c r="T980" s="4"/>
      <c r="U980" s="4"/>
      <c r="V980" s="4"/>
      <c r="W980" s="4"/>
    </row>
    <row r="981" spans="1:23">
      <c r="A981" s="4">
        <v>50</v>
      </c>
      <c r="B981" s="4">
        <v>0</v>
      </c>
      <c r="C981" s="4">
        <v>0</v>
      </c>
      <c r="D981" s="4">
        <v>1</v>
      </c>
      <c r="E981" s="4">
        <v>204</v>
      </c>
      <c r="F981" s="4">
        <f>ROUND(Source!R967,O981)</f>
        <v>966.16</v>
      </c>
      <c r="G981" s="4" t="s">
        <v>95</v>
      </c>
      <c r="H981" s="4" t="s">
        <v>96</v>
      </c>
      <c r="I981" s="4"/>
      <c r="J981" s="4"/>
      <c r="K981" s="4">
        <v>204</v>
      </c>
      <c r="L981" s="4">
        <v>13</v>
      </c>
      <c r="M981" s="4">
        <v>3</v>
      </c>
      <c r="N981" s="4" t="s">
        <v>3</v>
      </c>
      <c r="O981" s="4">
        <v>2</v>
      </c>
      <c r="P981" s="4"/>
      <c r="Q981" s="4"/>
      <c r="R981" s="4"/>
      <c r="S981" s="4"/>
      <c r="T981" s="4"/>
      <c r="U981" s="4"/>
      <c r="V981" s="4"/>
      <c r="W981" s="4"/>
    </row>
    <row r="982" spans="1:23">
      <c r="A982" s="4">
        <v>50</v>
      </c>
      <c r="B982" s="4">
        <v>0</v>
      </c>
      <c r="C982" s="4">
        <v>0</v>
      </c>
      <c r="D982" s="4">
        <v>1</v>
      </c>
      <c r="E982" s="4">
        <v>205</v>
      </c>
      <c r="F982" s="4">
        <f>ROUND(Source!S967,O982)</f>
        <v>51503.71</v>
      </c>
      <c r="G982" s="4" t="s">
        <v>97</v>
      </c>
      <c r="H982" s="4" t="s">
        <v>98</v>
      </c>
      <c r="I982" s="4"/>
      <c r="J982" s="4"/>
      <c r="K982" s="4">
        <v>205</v>
      </c>
      <c r="L982" s="4">
        <v>14</v>
      </c>
      <c r="M982" s="4">
        <v>3</v>
      </c>
      <c r="N982" s="4" t="s">
        <v>3</v>
      </c>
      <c r="O982" s="4">
        <v>2</v>
      </c>
      <c r="P982" s="4"/>
      <c r="Q982" s="4"/>
      <c r="R982" s="4"/>
      <c r="S982" s="4"/>
      <c r="T982" s="4"/>
      <c r="U982" s="4"/>
      <c r="V982" s="4"/>
      <c r="W982" s="4"/>
    </row>
    <row r="983" spans="1:23">
      <c r="A983" s="4">
        <v>50</v>
      </c>
      <c r="B983" s="4">
        <v>0</v>
      </c>
      <c r="C983" s="4">
        <v>0</v>
      </c>
      <c r="D983" s="4">
        <v>1</v>
      </c>
      <c r="E983" s="4">
        <v>232</v>
      </c>
      <c r="F983" s="4">
        <f>ROUND(Source!BC967,O983)</f>
        <v>0</v>
      </c>
      <c r="G983" s="4" t="s">
        <v>99</v>
      </c>
      <c r="H983" s="4" t="s">
        <v>100</v>
      </c>
      <c r="I983" s="4"/>
      <c r="J983" s="4"/>
      <c r="K983" s="4">
        <v>232</v>
      </c>
      <c r="L983" s="4">
        <v>15</v>
      </c>
      <c r="M983" s="4">
        <v>3</v>
      </c>
      <c r="N983" s="4" t="s">
        <v>3</v>
      </c>
      <c r="O983" s="4">
        <v>2</v>
      </c>
      <c r="P983" s="4"/>
      <c r="Q983" s="4"/>
      <c r="R983" s="4"/>
      <c r="S983" s="4"/>
      <c r="T983" s="4"/>
      <c r="U983" s="4"/>
      <c r="V983" s="4"/>
      <c r="W983" s="4"/>
    </row>
    <row r="984" spans="1:23">
      <c r="A984" s="4">
        <v>50</v>
      </c>
      <c r="B984" s="4">
        <v>0</v>
      </c>
      <c r="C984" s="4">
        <v>0</v>
      </c>
      <c r="D984" s="4">
        <v>1</v>
      </c>
      <c r="E984" s="4">
        <v>214</v>
      </c>
      <c r="F984" s="4">
        <f>ROUND(Source!AS967,O984)</f>
        <v>220566.28</v>
      </c>
      <c r="G984" s="4" t="s">
        <v>101</v>
      </c>
      <c r="H984" s="4" t="s">
        <v>102</v>
      </c>
      <c r="I984" s="4"/>
      <c r="J984" s="4"/>
      <c r="K984" s="4">
        <v>214</v>
      </c>
      <c r="L984" s="4">
        <v>16</v>
      </c>
      <c r="M984" s="4">
        <v>3</v>
      </c>
      <c r="N984" s="4" t="s">
        <v>3</v>
      </c>
      <c r="O984" s="4">
        <v>2</v>
      </c>
      <c r="P984" s="4"/>
      <c r="Q984" s="4"/>
      <c r="R984" s="4"/>
      <c r="S984" s="4"/>
      <c r="T984" s="4"/>
      <c r="U984" s="4"/>
      <c r="V984" s="4"/>
      <c r="W984" s="4"/>
    </row>
    <row r="985" spans="1:23">
      <c r="A985" s="4">
        <v>50</v>
      </c>
      <c r="B985" s="4">
        <v>0</v>
      </c>
      <c r="C985" s="4">
        <v>0</v>
      </c>
      <c r="D985" s="4">
        <v>1</v>
      </c>
      <c r="E985" s="4">
        <v>215</v>
      </c>
      <c r="F985" s="4">
        <f>ROUND(Source!AT967,O985)</f>
        <v>5110.84</v>
      </c>
      <c r="G985" s="4" t="s">
        <v>103</v>
      </c>
      <c r="H985" s="4" t="s">
        <v>104</v>
      </c>
      <c r="I985" s="4"/>
      <c r="J985" s="4"/>
      <c r="K985" s="4">
        <v>215</v>
      </c>
      <c r="L985" s="4">
        <v>17</v>
      </c>
      <c r="M985" s="4">
        <v>3</v>
      </c>
      <c r="N985" s="4" t="s">
        <v>3</v>
      </c>
      <c r="O985" s="4">
        <v>2</v>
      </c>
      <c r="P985" s="4"/>
      <c r="Q985" s="4"/>
      <c r="R985" s="4"/>
      <c r="S985" s="4"/>
      <c r="T985" s="4"/>
      <c r="U985" s="4"/>
      <c r="V985" s="4"/>
      <c r="W985" s="4"/>
    </row>
    <row r="986" spans="1:23">
      <c r="A986" s="4">
        <v>50</v>
      </c>
      <c r="B986" s="4">
        <v>0</v>
      </c>
      <c r="C986" s="4">
        <v>0</v>
      </c>
      <c r="D986" s="4">
        <v>1</v>
      </c>
      <c r="E986" s="4">
        <v>217</v>
      </c>
      <c r="F986" s="4">
        <f>ROUND(Source!AU967,O986)</f>
        <v>0</v>
      </c>
      <c r="G986" s="4" t="s">
        <v>105</v>
      </c>
      <c r="H986" s="4" t="s">
        <v>106</v>
      </c>
      <c r="I986" s="4"/>
      <c r="J986" s="4"/>
      <c r="K986" s="4">
        <v>217</v>
      </c>
      <c r="L986" s="4">
        <v>18</v>
      </c>
      <c r="M986" s="4">
        <v>3</v>
      </c>
      <c r="N986" s="4" t="s">
        <v>3</v>
      </c>
      <c r="O986" s="4">
        <v>2</v>
      </c>
      <c r="P986" s="4"/>
      <c r="Q986" s="4"/>
      <c r="R986" s="4"/>
      <c r="S986" s="4"/>
      <c r="T986" s="4"/>
      <c r="U986" s="4"/>
      <c r="V986" s="4"/>
      <c r="W986" s="4"/>
    </row>
    <row r="987" spans="1:23">
      <c r="A987" s="4">
        <v>50</v>
      </c>
      <c r="B987" s="4">
        <v>0</v>
      </c>
      <c r="C987" s="4">
        <v>0</v>
      </c>
      <c r="D987" s="4">
        <v>1</v>
      </c>
      <c r="E987" s="4">
        <v>230</v>
      </c>
      <c r="F987" s="4">
        <f>ROUND(Source!BA967,O987)</f>
        <v>0</v>
      </c>
      <c r="G987" s="4" t="s">
        <v>107</v>
      </c>
      <c r="H987" s="4" t="s">
        <v>108</v>
      </c>
      <c r="I987" s="4"/>
      <c r="J987" s="4"/>
      <c r="K987" s="4">
        <v>230</v>
      </c>
      <c r="L987" s="4">
        <v>19</v>
      </c>
      <c r="M987" s="4">
        <v>3</v>
      </c>
      <c r="N987" s="4" t="s">
        <v>3</v>
      </c>
      <c r="O987" s="4">
        <v>2</v>
      </c>
      <c r="P987" s="4"/>
      <c r="Q987" s="4"/>
      <c r="R987" s="4"/>
      <c r="S987" s="4"/>
      <c r="T987" s="4"/>
      <c r="U987" s="4"/>
      <c r="V987" s="4"/>
      <c r="W987" s="4"/>
    </row>
    <row r="988" spans="1:23">
      <c r="A988" s="4">
        <v>50</v>
      </c>
      <c r="B988" s="4">
        <v>0</v>
      </c>
      <c r="C988" s="4">
        <v>0</v>
      </c>
      <c r="D988" s="4">
        <v>1</v>
      </c>
      <c r="E988" s="4">
        <v>206</v>
      </c>
      <c r="F988" s="4">
        <f>ROUND(Source!T967,O988)</f>
        <v>0</v>
      </c>
      <c r="G988" s="4" t="s">
        <v>109</v>
      </c>
      <c r="H988" s="4" t="s">
        <v>110</v>
      </c>
      <c r="I988" s="4"/>
      <c r="J988" s="4"/>
      <c r="K988" s="4">
        <v>206</v>
      </c>
      <c r="L988" s="4">
        <v>20</v>
      </c>
      <c r="M988" s="4">
        <v>3</v>
      </c>
      <c r="N988" s="4" t="s">
        <v>3</v>
      </c>
      <c r="O988" s="4">
        <v>2</v>
      </c>
      <c r="P988" s="4"/>
      <c r="Q988" s="4"/>
      <c r="R988" s="4"/>
      <c r="S988" s="4"/>
      <c r="T988" s="4"/>
      <c r="U988" s="4"/>
      <c r="V988" s="4"/>
      <c r="W988" s="4"/>
    </row>
    <row r="989" spans="1:23">
      <c r="A989" s="4">
        <v>50</v>
      </c>
      <c r="B989" s="4">
        <v>0</v>
      </c>
      <c r="C989" s="4">
        <v>0</v>
      </c>
      <c r="D989" s="4">
        <v>1</v>
      </c>
      <c r="E989" s="4">
        <v>207</v>
      </c>
      <c r="F989" s="4">
        <f>Source!U967</f>
        <v>170.52521999999999</v>
      </c>
      <c r="G989" s="4" t="s">
        <v>111</v>
      </c>
      <c r="H989" s="4" t="s">
        <v>112</v>
      </c>
      <c r="I989" s="4"/>
      <c r="J989" s="4"/>
      <c r="K989" s="4">
        <v>207</v>
      </c>
      <c r="L989" s="4">
        <v>21</v>
      </c>
      <c r="M989" s="4">
        <v>3</v>
      </c>
      <c r="N989" s="4" t="s">
        <v>3</v>
      </c>
      <c r="O989" s="4">
        <v>-1</v>
      </c>
      <c r="P989" s="4"/>
      <c r="Q989" s="4"/>
      <c r="R989" s="4"/>
      <c r="S989" s="4"/>
      <c r="T989" s="4"/>
      <c r="U989" s="4"/>
      <c r="V989" s="4"/>
      <c r="W989" s="4"/>
    </row>
    <row r="990" spans="1:23">
      <c r="A990" s="4">
        <v>50</v>
      </c>
      <c r="B990" s="4">
        <v>0</v>
      </c>
      <c r="C990" s="4">
        <v>0</v>
      </c>
      <c r="D990" s="4">
        <v>1</v>
      </c>
      <c r="E990" s="4">
        <v>208</v>
      </c>
      <c r="F990" s="4">
        <f>Source!V967</f>
        <v>2.7530375000000005</v>
      </c>
      <c r="G990" s="4" t="s">
        <v>113</v>
      </c>
      <c r="H990" s="4" t="s">
        <v>114</v>
      </c>
      <c r="I990" s="4"/>
      <c r="J990" s="4"/>
      <c r="K990" s="4">
        <v>208</v>
      </c>
      <c r="L990" s="4">
        <v>22</v>
      </c>
      <c r="M990" s="4">
        <v>3</v>
      </c>
      <c r="N990" s="4" t="s">
        <v>3</v>
      </c>
      <c r="O990" s="4">
        <v>-1</v>
      </c>
      <c r="P990" s="4"/>
      <c r="Q990" s="4"/>
      <c r="R990" s="4"/>
      <c r="S990" s="4"/>
      <c r="T990" s="4"/>
      <c r="U990" s="4"/>
      <c r="V990" s="4"/>
      <c r="W990" s="4"/>
    </row>
    <row r="991" spans="1:23">
      <c r="A991" s="4">
        <v>50</v>
      </c>
      <c r="B991" s="4">
        <v>0</v>
      </c>
      <c r="C991" s="4">
        <v>0</v>
      </c>
      <c r="D991" s="4">
        <v>1</v>
      </c>
      <c r="E991" s="4">
        <v>209</v>
      </c>
      <c r="F991" s="4">
        <f>ROUND(Source!W967,O991)</f>
        <v>629.09</v>
      </c>
      <c r="G991" s="4" t="s">
        <v>115</v>
      </c>
      <c r="H991" s="4" t="s">
        <v>116</v>
      </c>
      <c r="I991" s="4"/>
      <c r="J991" s="4"/>
      <c r="K991" s="4">
        <v>209</v>
      </c>
      <c r="L991" s="4">
        <v>23</v>
      </c>
      <c r="M991" s="4">
        <v>3</v>
      </c>
      <c r="N991" s="4" t="s">
        <v>3</v>
      </c>
      <c r="O991" s="4">
        <v>2</v>
      </c>
      <c r="P991" s="4"/>
      <c r="Q991" s="4"/>
      <c r="R991" s="4"/>
      <c r="S991" s="4"/>
      <c r="T991" s="4"/>
      <c r="U991" s="4"/>
      <c r="V991" s="4"/>
      <c r="W991" s="4"/>
    </row>
    <row r="992" spans="1:23">
      <c r="A992" s="4">
        <v>50</v>
      </c>
      <c r="B992" s="4">
        <v>0</v>
      </c>
      <c r="C992" s="4">
        <v>0</v>
      </c>
      <c r="D992" s="4">
        <v>1</v>
      </c>
      <c r="E992" s="4">
        <v>233</v>
      </c>
      <c r="F992" s="4">
        <f>ROUND(Source!BD967,O992)</f>
        <v>0</v>
      </c>
      <c r="G992" s="4" t="s">
        <v>117</v>
      </c>
      <c r="H992" s="4" t="s">
        <v>118</v>
      </c>
      <c r="I992" s="4"/>
      <c r="J992" s="4"/>
      <c r="K992" s="4">
        <v>233</v>
      </c>
      <c r="L992" s="4">
        <v>24</v>
      </c>
      <c r="M992" s="4">
        <v>3</v>
      </c>
      <c r="N992" s="4" t="s">
        <v>3</v>
      </c>
      <c r="O992" s="4">
        <v>2</v>
      </c>
      <c r="P992" s="4"/>
      <c r="Q992" s="4"/>
      <c r="R992" s="4"/>
      <c r="S992" s="4"/>
      <c r="T992" s="4"/>
      <c r="U992" s="4"/>
      <c r="V992" s="4"/>
      <c r="W992" s="4"/>
    </row>
    <row r="993" spans="1:206">
      <c r="A993" s="4">
        <v>50</v>
      </c>
      <c r="B993" s="4">
        <v>0</v>
      </c>
      <c r="C993" s="4">
        <v>0</v>
      </c>
      <c r="D993" s="4">
        <v>1</v>
      </c>
      <c r="E993" s="4">
        <v>210</v>
      </c>
      <c r="F993" s="4">
        <f>ROUND(Source!X967,O993)</f>
        <v>46010.879999999997</v>
      </c>
      <c r="G993" s="4" t="s">
        <v>119</v>
      </c>
      <c r="H993" s="4" t="s">
        <v>120</v>
      </c>
      <c r="I993" s="4"/>
      <c r="J993" s="4"/>
      <c r="K993" s="4">
        <v>210</v>
      </c>
      <c r="L993" s="4">
        <v>25</v>
      </c>
      <c r="M993" s="4">
        <v>3</v>
      </c>
      <c r="N993" s="4" t="s">
        <v>3</v>
      </c>
      <c r="O993" s="4">
        <v>2</v>
      </c>
      <c r="P993" s="4"/>
      <c r="Q993" s="4"/>
      <c r="R993" s="4"/>
      <c r="S993" s="4"/>
      <c r="T993" s="4"/>
      <c r="U993" s="4"/>
      <c r="V993" s="4"/>
      <c r="W993" s="4"/>
    </row>
    <row r="994" spans="1:206">
      <c r="A994" s="4">
        <v>50</v>
      </c>
      <c r="B994" s="4">
        <v>0</v>
      </c>
      <c r="C994" s="4">
        <v>0</v>
      </c>
      <c r="D994" s="4">
        <v>1</v>
      </c>
      <c r="E994" s="4">
        <v>211</v>
      </c>
      <c r="F994" s="4">
        <f>ROUND(Source!Y967,O994)</f>
        <v>23031.75</v>
      </c>
      <c r="G994" s="4" t="s">
        <v>121</v>
      </c>
      <c r="H994" s="4" t="s">
        <v>122</v>
      </c>
      <c r="I994" s="4"/>
      <c r="J994" s="4"/>
      <c r="K994" s="4">
        <v>211</v>
      </c>
      <c r="L994" s="4">
        <v>26</v>
      </c>
      <c r="M994" s="4">
        <v>3</v>
      </c>
      <c r="N994" s="4" t="s">
        <v>3</v>
      </c>
      <c r="O994" s="4">
        <v>2</v>
      </c>
      <c r="P994" s="4"/>
      <c r="Q994" s="4"/>
      <c r="R994" s="4"/>
      <c r="S994" s="4"/>
      <c r="T994" s="4"/>
      <c r="U994" s="4"/>
      <c r="V994" s="4"/>
      <c r="W994" s="4"/>
    </row>
    <row r="995" spans="1:206">
      <c r="A995" s="4">
        <v>50</v>
      </c>
      <c r="B995" s="4">
        <v>0</v>
      </c>
      <c r="C995" s="4">
        <v>0</v>
      </c>
      <c r="D995" s="4">
        <v>1</v>
      </c>
      <c r="E995" s="4">
        <v>0</v>
      </c>
      <c r="F995" s="4">
        <f>ROUND(Source!AR967,O995)</f>
        <v>225677.12</v>
      </c>
      <c r="G995" s="4" t="s">
        <v>123</v>
      </c>
      <c r="H995" s="4" t="s">
        <v>124</v>
      </c>
      <c r="I995" s="4"/>
      <c r="J995" s="4"/>
      <c r="K995" s="4">
        <v>224</v>
      </c>
      <c r="L995" s="4">
        <v>27</v>
      </c>
      <c r="M995" s="4">
        <v>3</v>
      </c>
      <c r="N995" s="4" t="s">
        <v>3</v>
      </c>
      <c r="O995" s="4">
        <v>2</v>
      </c>
      <c r="P995" s="4"/>
      <c r="Q995" s="4"/>
      <c r="R995" s="4"/>
      <c r="S995" s="4"/>
      <c r="T995" s="4"/>
      <c r="U995" s="4"/>
      <c r="V995" s="4"/>
      <c r="W995" s="4"/>
    </row>
    <row r="996" spans="1:206">
      <c r="A996" s="4">
        <v>50</v>
      </c>
      <c r="B996" s="4">
        <v>0</v>
      </c>
      <c r="C996" s="4">
        <v>0</v>
      </c>
      <c r="D996" s="4">
        <v>2</v>
      </c>
      <c r="E996" s="4">
        <v>0</v>
      </c>
      <c r="F996" s="4">
        <f>ROUND(F995*0.18,O996)</f>
        <v>40621.9</v>
      </c>
      <c r="G996" s="4" t="s">
        <v>125</v>
      </c>
      <c r="H996" s="4" t="s">
        <v>125</v>
      </c>
      <c r="I996" s="4"/>
      <c r="J996" s="4"/>
      <c r="K996" s="4">
        <v>212</v>
      </c>
      <c r="L996" s="4">
        <v>28</v>
      </c>
      <c r="M996" s="4">
        <v>0</v>
      </c>
      <c r="N996" s="4" t="s">
        <v>3</v>
      </c>
      <c r="O996" s="4">
        <v>1</v>
      </c>
      <c r="P996" s="4"/>
      <c r="Q996" s="4"/>
      <c r="R996" s="4"/>
      <c r="S996" s="4"/>
      <c r="T996" s="4"/>
      <c r="U996" s="4"/>
      <c r="V996" s="4"/>
      <c r="W996" s="4"/>
    </row>
    <row r="997" spans="1:206">
      <c r="A997" s="4">
        <v>50</v>
      </c>
      <c r="B997" s="4">
        <v>0</v>
      </c>
      <c r="C997" s="4">
        <v>0</v>
      </c>
      <c r="D997" s="4">
        <v>2</v>
      </c>
      <c r="E997" s="4">
        <v>224</v>
      </c>
      <c r="F997" s="4">
        <f>ROUND(F995*1.18,O997)</f>
        <v>266299</v>
      </c>
      <c r="G997" s="4" t="s">
        <v>126</v>
      </c>
      <c r="H997" s="4" t="s">
        <v>127</v>
      </c>
      <c r="I997" s="4"/>
      <c r="J997" s="4"/>
      <c r="K997" s="4">
        <v>212</v>
      </c>
      <c r="L997" s="4">
        <v>29</v>
      </c>
      <c r="M997" s="4">
        <v>0</v>
      </c>
      <c r="N997" s="4" t="s">
        <v>3</v>
      </c>
      <c r="O997" s="4">
        <v>1</v>
      </c>
      <c r="P997" s="4"/>
      <c r="Q997" s="4"/>
      <c r="R997" s="4"/>
      <c r="S997" s="4"/>
      <c r="T997" s="4"/>
      <c r="U997" s="4"/>
      <c r="V997" s="4"/>
      <c r="W997" s="4"/>
    </row>
    <row r="999" spans="1:206">
      <c r="A999" s="2">
        <v>51</v>
      </c>
      <c r="B999" s="2">
        <f>B885</f>
        <v>0</v>
      </c>
      <c r="C999" s="2">
        <f>A885</f>
        <v>4</v>
      </c>
      <c r="D999" s="2">
        <f>ROW(A885)</f>
        <v>885</v>
      </c>
      <c r="E999" s="2"/>
      <c r="F999" s="2" t="str">
        <f>IF(F885&lt;&gt;"",F885,"")</f>
        <v>Новый раздел</v>
      </c>
      <c r="G999" s="2" t="str">
        <f>IF(G885&lt;&gt;"",G885,"")</f>
        <v>комната 2-17</v>
      </c>
      <c r="H999" s="2">
        <v>0</v>
      </c>
      <c r="I999" s="2"/>
      <c r="J999" s="2"/>
      <c r="K999" s="2"/>
      <c r="L999" s="2"/>
      <c r="M999" s="2"/>
      <c r="N999" s="2"/>
      <c r="O999" s="2">
        <v>156634.49</v>
      </c>
      <c r="P999" s="2">
        <v>102477.36</v>
      </c>
      <c r="Q999" s="2">
        <v>2653.42</v>
      </c>
      <c r="R999" s="2">
        <v>966.16</v>
      </c>
      <c r="S999" s="2">
        <v>51503.71</v>
      </c>
      <c r="T999" s="2">
        <v>0</v>
      </c>
      <c r="U999" s="2">
        <v>170.52522000000002</v>
      </c>
      <c r="V999" s="2">
        <v>2.7530375000000005</v>
      </c>
      <c r="W999" s="2">
        <v>629.09</v>
      </c>
      <c r="X999" s="2">
        <v>46010.879999999997</v>
      </c>
      <c r="Y999" s="2">
        <v>23031.75</v>
      </c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>
        <f t="shared" ref="AO999:BD999" si="643">ROUND(AO893+AO967+BX999,2)</f>
        <v>0</v>
      </c>
      <c r="AP999" s="2">
        <f t="shared" si="643"/>
        <v>0</v>
      </c>
      <c r="AQ999" s="2">
        <f t="shared" si="643"/>
        <v>0</v>
      </c>
      <c r="AR999" s="2">
        <f t="shared" si="643"/>
        <v>225677.12</v>
      </c>
      <c r="AS999" s="2">
        <f t="shared" si="643"/>
        <v>220566.28</v>
      </c>
      <c r="AT999" s="2">
        <f t="shared" si="643"/>
        <v>5110.84</v>
      </c>
      <c r="AU999" s="2">
        <f t="shared" si="643"/>
        <v>0</v>
      </c>
      <c r="AV999" s="2">
        <f t="shared" si="643"/>
        <v>102477.36</v>
      </c>
      <c r="AW999" s="2">
        <f t="shared" si="643"/>
        <v>102477.36</v>
      </c>
      <c r="AX999" s="2">
        <f t="shared" si="643"/>
        <v>0</v>
      </c>
      <c r="AY999" s="2">
        <f t="shared" si="643"/>
        <v>102477.36</v>
      </c>
      <c r="AZ999" s="2">
        <f t="shared" si="643"/>
        <v>0</v>
      </c>
      <c r="BA999" s="2">
        <f t="shared" si="643"/>
        <v>0</v>
      </c>
      <c r="BB999" s="2">
        <f t="shared" si="643"/>
        <v>0</v>
      </c>
      <c r="BC999" s="2">
        <f t="shared" si="643"/>
        <v>0</v>
      </c>
      <c r="BD999" s="2">
        <f t="shared" si="643"/>
        <v>0</v>
      </c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>
        <v>0</v>
      </c>
    </row>
    <row r="1001" spans="1:206">
      <c r="A1001" s="4">
        <v>50</v>
      </c>
      <c r="B1001" s="4">
        <v>0</v>
      </c>
      <c r="C1001" s="4">
        <v>0</v>
      </c>
      <c r="D1001" s="4">
        <v>1</v>
      </c>
      <c r="E1001" s="4">
        <v>201</v>
      </c>
      <c r="F1001" s="4">
        <f>ROUND(Source!O999,O1001)</f>
        <v>156634.49</v>
      </c>
      <c r="G1001" s="4" t="s">
        <v>71</v>
      </c>
      <c r="H1001" s="4" t="s">
        <v>72</v>
      </c>
      <c r="I1001" s="4"/>
      <c r="J1001" s="4"/>
      <c r="K1001" s="4">
        <v>201</v>
      </c>
      <c r="L1001" s="4">
        <v>1</v>
      </c>
      <c r="M1001" s="4">
        <v>3</v>
      </c>
      <c r="N1001" s="4" t="s">
        <v>3</v>
      </c>
      <c r="O1001" s="4">
        <v>2</v>
      </c>
      <c r="P1001" s="4"/>
      <c r="Q1001" s="4"/>
      <c r="R1001" s="4"/>
      <c r="S1001" s="4"/>
      <c r="T1001" s="4"/>
      <c r="U1001" s="4"/>
      <c r="V1001" s="4"/>
      <c r="W1001" s="4"/>
    </row>
    <row r="1002" spans="1:206">
      <c r="A1002" s="4">
        <v>50</v>
      </c>
      <c r="B1002" s="4">
        <v>0</v>
      </c>
      <c r="C1002" s="4">
        <v>0</v>
      </c>
      <c r="D1002" s="4">
        <v>1</v>
      </c>
      <c r="E1002" s="4">
        <v>202</v>
      </c>
      <c r="F1002" s="4">
        <f>ROUND(Source!P999,O1002)</f>
        <v>102477.36</v>
      </c>
      <c r="G1002" s="4" t="s">
        <v>73</v>
      </c>
      <c r="H1002" s="4" t="s">
        <v>74</v>
      </c>
      <c r="I1002" s="4"/>
      <c r="J1002" s="4"/>
      <c r="K1002" s="4">
        <v>202</v>
      </c>
      <c r="L1002" s="4">
        <v>2</v>
      </c>
      <c r="M1002" s="4">
        <v>3</v>
      </c>
      <c r="N1002" s="4" t="s">
        <v>3</v>
      </c>
      <c r="O1002" s="4">
        <v>2</v>
      </c>
      <c r="P1002" s="4"/>
      <c r="Q1002" s="4"/>
      <c r="R1002" s="4"/>
      <c r="S1002" s="4"/>
      <c r="T1002" s="4"/>
      <c r="U1002" s="4"/>
      <c r="V1002" s="4"/>
      <c r="W1002" s="4"/>
    </row>
    <row r="1003" spans="1:206">
      <c r="A1003" s="4">
        <v>50</v>
      </c>
      <c r="B1003" s="4">
        <v>0</v>
      </c>
      <c r="C1003" s="4">
        <v>0</v>
      </c>
      <c r="D1003" s="4">
        <v>1</v>
      </c>
      <c r="E1003" s="4">
        <v>222</v>
      </c>
      <c r="F1003" s="4">
        <f>ROUND(Source!AO999,O1003)</f>
        <v>0</v>
      </c>
      <c r="G1003" s="4" t="s">
        <v>75</v>
      </c>
      <c r="H1003" s="4" t="s">
        <v>76</v>
      </c>
      <c r="I1003" s="4"/>
      <c r="J1003" s="4"/>
      <c r="K1003" s="4">
        <v>222</v>
      </c>
      <c r="L1003" s="4">
        <v>3</v>
      </c>
      <c r="M1003" s="4">
        <v>3</v>
      </c>
      <c r="N1003" s="4" t="s">
        <v>3</v>
      </c>
      <c r="O1003" s="4">
        <v>2</v>
      </c>
      <c r="P1003" s="4"/>
      <c r="Q1003" s="4"/>
      <c r="R1003" s="4"/>
      <c r="S1003" s="4"/>
      <c r="T1003" s="4"/>
      <c r="U1003" s="4"/>
      <c r="V1003" s="4"/>
      <c r="W1003" s="4"/>
    </row>
    <row r="1004" spans="1:206">
      <c r="A1004" s="4">
        <v>50</v>
      </c>
      <c r="B1004" s="4">
        <v>0</v>
      </c>
      <c r="C1004" s="4">
        <v>0</v>
      </c>
      <c r="D1004" s="4">
        <v>1</v>
      </c>
      <c r="E1004" s="4">
        <v>225</v>
      </c>
      <c r="F1004" s="4">
        <f>ROUND(Source!AV999,O1004)</f>
        <v>102477.36</v>
      </c>
      <c r="G1004" s="4" t="s">
        <v>77</v>
      </c>
      <c r="H1004" s="4" t="s">
        <v>78</v>
      </c>
      <c r="I1004" s="4"/>
      <c r="J1004" s="4"/>
      <c r="K1004" s="4">
        <v>225</v>
      </c>
      <c r="L1004" s="4">
        <v>4</v>
      </c>
      <c r="M1004" s="4">
        <v>3</v>
      </c>
      <c r="N1004" s="4" t="s">
        <v>3</v>
      </c>
      <c r="O1004" s="4">
        <v>2</v>
      </c>
      <c r="P1004" s="4"/>
      <c r="Q1004" s="4"/>
      <c r="R1004" s="4"/>
      <c r="S1004" s="4"/>
      <c r="T1004" s="4"/>
      <c r="U1004" s="4"/>
      <c r="V1004" s="4"/>
      <c r="W1004" s="4"/>
    </row>
    <row r="1005" spans="1:206">
      <c r="A1005" s="4">
        <v>50</v>
      </c>
      <c r="B1005" s="4">
        <v>0</v>
      </c>
      <c r="C1005" s="4">
        <v>0</v>
      </c>
      <c r="D1005" s="4">
        <v>1</v>
      </c>
      <c r="E1005" s="4">
        <v>226</v>
      </c>
      <c r="F1005" s="4">
        <f>ROUND(Source!AW999,O1005)</f>
        <v>102477.36</v>
      </c>
      <c r="G1005" s="4" t="s">
        <v>79</v>
      </c>
      <c r="H1005" s="4" t="s">
        <v>80</v>
      </c>
      <c r="I1005" s="4"/>
      <c r="J1005" s="4"/>
      <c r="K1005" s="4">
        <v>226</v>
      </c>
      <c r="L1005" s="4">
        <v>5</v>
      </c>
      <c r="M1005" s="4">
        <v>3</v>
      </c>
      <c r="N1005" s="4" t="s">
        <v>3</v>
      </c>
      <c r="O1005" s="4">
        <v>2</v>
      </c>
      <c r="P1005" s="4"/>
      <c r="Q1005" s="4"/>
      <c r="R1005" s="4"/>
      <c r="S1005" s="4"/>
      <c r="T1005" s="4"/>
      <c r="U1005" s="4"/>
      <c r="V1005" s="4"/>
      <c r="W1005" s="4"/>
    </row>
    <row r="1006" spans="1:206">
      <c r="A1006" s="4">
        <v>50</v>
      </c>
      <c r="B1006" s="4">
        <v>0</v>
      </c>
      <c r="C1006" s="4">
        <v>0</v>
      </c>
      <c r="D1006" s="4">
        <v>1</v>
      </c>
      <c r="E1006" s="4">
        <v>227</v>
      </c>
      <c r="F1006" s="4">
        <f>ROUND(Source!AX999,O1006)</f>
        <v>0</v>
      </c>
      <c r="G1006" s="4" t="s">
        <v>81</v>
      </c>
      <c r="H1006" s="4" t="s">
        <v>82</v>
      </c>
      <c r="I1006" s="4"/>
      <c r="J1006" s="4"/>
      <c r="K1006" s="4">
        <v>227</v>
      </c>
      <c r="L1006" s="4">
        <v>6</v>
      </c>
      <c r="M1006" s="4">
        <v>3</v>
      </c>
      <c r="N1006" s="4" t="s">
        <v>3</v>
      </c>
      <c r="O1006" s="4">
        <v>2</v>
      </c>
      <c r="P1006" s="4"/>
      <c r="Q1006" s="4"/>
      <c r="R1006" s="4"/>
      <c r="S1006" s="4"/>
      <c r="T1006" s="4"/>
      <c r="U1006" s="4"/>
      <c r="V1006" s="4"/>
      <c r="W1006" s="4"/>
    </row>
    <row r="1007" spans="1:206">
      <c r="A1007" s="4">
        <v>50</v>
      </c>
      <c r="B1007" s="4">
        <v>0</v>
      </c>
      <c r="C1007" s="4">
        <v>0</v>
      </c>
      <c r="D1007" s="4">
        <v>1</v>
      </c>
      <c r="E1007" s="4">
        <v>228</v>
      </c>
      <c r="F1007" s="4">
        <f>ROUND(Source!AY999,O1007)</f>
        <v>102477.36</v>
      </c>
      <c r="G1007" s="4" t="s">
        <v>83</v>
      </c>
      <c r="H1007" s="4" t="s">
        <v>84</v>
      </c>
      <c r="I1007" s="4"/>
      <c r="J1007" s="4"/>
      <c r="K1007" s="4">
        <v>228</v>
      </c>
      <c r="L1007" s="4">
        <v>7</v>
      </c>
      <c r="M1007" s="4">
        <v>3</v>
      </c>
      <c r="N1007" s="4" t="s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/>
    </row>
    <row r="1008" spans="1:206">
      <c r="A1008" s="4">
        <v>50</v>
      </c>
      <c r="B1008" s="4">
        <v>0</v>
      </c>
      <c r="C1008" s="4">
        <v>0</v>
      </c>
      <c r="D1008" s="4">
        <v>1</v>
      </c>
      <c r="E1008" s="4">
        <v>216</v>
      </c>
      <c r="F1008" s="4">
        <f>ROUND(Source!AP999,O1008)</f>
        <v>0</v>
      </c>
      <c r="G1008" s="4" t="s">
        <v>85</v>
      </c>
      <c r="H1008" s="4" t="s">
        <v>86</v>
      </c>
      <c r="I1008" s="4"/>
      <c r="J1008" s="4"/>
      <c r="K1008" s="4">
        <v>216</v>
      </c>
      <c r="L1008" s="4">
        <v>8</v>
      </c>
      <c r="M1008" s="4">
        <v>3</v>
      </c>
      <c r="N1008" s="4" t="s">
        <v>3</v>
      </c>
      <c r="O1008" s="4">
        <v>2</v>
      </c>
      <c r="P1008" s="4"/>
      <c r="Q1008" s="4"/>
      <c r="R1008" s="4"/>
      <c r="S1008" s="4"/>
      <c r="T1008" s="4"/>
      <c r="U1008" s="4"/>
      <c r="V1008" s="4"/>
      <c r="W1008" s="4"/>
    </row>
    <row r="1009" spans="1:23">
      <c r="A1009" s="4">
        <v>50</v>
      </c>
      <c r="B1009" s="4">
        <v>0</v>
      </c>
      <c r="C1009" s="4">
        <v>0</v>
      </c>
      <c r="D1009" s="4">
        <v>1</v>
      </c>
      <c r="E1009" s="4">
        <v>223</v>
      </c>
      <c r="F1009" s="4">
        <f>ROUND(Source!AQ999,O1009)</f>
        <v>0</v>
      </c>
      <c r="G1009" s="4" t="s">
        <v>87</v>
      </c>
      <c r="H1009" s="4" t="s">
        <v>88</v>
      </c>
      <c r="I1009" s="4"/>
      <c r="J1009" s="4"/>
      <c r="K1009" s="4">
        <v>223</v>
      </c>
      <c r="L1009" s="4">
        <v>9</v>
      </c>
      <c r="M1009" s="4">
        <v>3</v>
      </c>
      <c r="N1009" s="4" t="s">
        <v>3</v>
      </c>
      <c r="O1009" s="4">
        <v>2</v>
      </c>
      <c r="P1009" s="4"/>
      <c r="Q1009" s="4"/>
      <c r="R1009" s="4"/>
      <c r="S1009" s="4"/>
      <c r="T1009" s="4"/>
      <c r="U1009" s="4"/>
      <c r="V1009" s="4"/>
      <c r="W1009" s="4"/>
    </row>
    <row r="1010" spans="1:23">
      <c r="A1010" s="4">
        <v>50</v>
      </c>
      <c r="B1010" s="4">
        <v>0</v>
      </c>
      <c r="C1010" s="4">
        <v>0</v>
      </c>
      <c r="D1010" s="4">
        <v>1</v>
      </c>
      <c r="E1010" s="4">
        <v>229</v>
      </c>
      <c r="F1010" s="4">
        <f>ROUND(Source!AZ999,O1010)</f>
        <v>0</v>
      </c>
      <c r="G1010" s="4" t="s">
        <v>89</v>
      </c>
      <c r="H1010" s="4" t="s">
        <v>90</v>
      </c>
      <c r="I1010" s="4"/>
      <c r="J1010" s="4"/>
      <c r="K1010" s="4">
        <v>229</v>
      </c>
      <c r="L1010" s="4">
        <v>10</v>
      </c>
      <c r="M1010" s="4">
        <v>3</v>
      </c>
      <c r="N1010" s="4" t="s">
        <v>3</v>
      </c>
      <c r="O1010" s="4">
        <v>2</v>
      </c>
      <c r="P1010" s="4"/>
      <c r="Q1010" s="4"/>
      <c r="R1010" s="4"/>
      <c r="S1010" s="4"/>
      <c r="T1010" s="4"/>
      <c r="U1010" s="4"/>
      <c r="V1010" s="4"/>
      <c r="W1010" s="4"/>
    </row>
    <row r="1011" spans="1:23">
      <c r="A1011" s="4">
        <v>50</v>
      </c>
      <c r="B1011" s="4">
        <v>0</v>
      </c>
      <c r="C1011" s="4">
        <v>0</v>
      </c>
      <c r="D1011" s="4">
        <v>1</v>
      </c>
      <c r="E1011" s="4">
        <v>203</v>
      </c>
      <c r="F1011" s="4">
        <f>ROUND(Source!Q999,O1011)</f>
        <v>2653.42</v>
      </c>
      <c r="G1011" s="4" t="s">
        <v>91</v>
      </c>
      <c r="H1011" s="4" t="s">
        <v>92</v>
      </c>
      <c r="I1011" s="4"/>
      <c r="J1011" s="4"/>
      <c r="K1011" s="4">
        <v>203</v>
      </c>
      <c r="L1011" s="4">
        <v>11</v>
      </c>
      <c r="M1011" s="4">
        <v>3</v>
      </c>
      <c r="N1011" s="4" t="s">
        <v>3</v>
      </c>
      <c r="O1011" s="4">
        <v>2</v>
      </c>
      <c r="P1011" s="4"/>
      <c r="Q1011" s="4"/>
      <c r="R1011" s="4"/>
      <c r="S1011" s="4"/>
      <c r="T1011" s="4"/>
      <c r="U1011" s="4"/>
      <c r="V1011" s="4"/>
      <c r="W1011" s="4"/>
    </row>
    <row r="1012" spans="1:23">
      <c r="A1012" s="4">
        <v>50</v>
      </c>
      <c r="B1012" s="4">
        <v>0</v>
      </c>
      <c r="C1012" s="4">
        <v>0</v>
      </c>
      <c r="D1012" s="4">
        <v>1</v>
      </c>
      <c r="E1012" s="4">
        <v>231</v>
      </c>
      <c r="F1012" s="4">
        <f>ROUND(Source!BB999,O1012)</f>
        <v>0</v>
      </c>
      <c r="G1012" s="4" t="s">
        <v>93</v>
      </c>
      <c r="H1012" s="4" t="s">
        <v>94</v>
      </c>
      <c r="I1012" s="4"/>
      <c r="J1012" s="4"/>
      <c r="K1012" s="4">
        <v>231</v>
      </c>
      <c r="L1012" s="4">
        <v>12</v>
      </c>
      <c r="M1012" s="4">
        <v>3</v>
      </c>
      <c r="N1012" s="4" t="s">
        <v>3</v>
      </c>
      <c r="O1012" s="4">
        <v>2</v>
      </c>
      <c r="P1012" s="4"/>
      <c r="Q1012" s="4"/>
      <c r="R1012" s="4"/>
      <c r="S1012" s="4"/>
      <c r="T1012" s="4"/>
      <c r="U1012" s="4"/>
      <c r="V1012" s="4"/>
      <c r="W1012" s="4"/>
    </row>
    <row r="1013" spans="1:23">
      <c r="A1013" s="4">
        <v>50</v>
      </c>
      <c r="B1013" s="4">
        <v>0</v>
      </c>
      <c r="C1013" s="4">
        <v>0</v>
      </c>
      <c r="D1013" s="4">
        <v>1</v>
      </c>
      <c r="E1013" s="4">
        <v>204</v>
      </c>
      <c r="F1013" s="4">
        <f>ROUND(Source!R999,O1013)</f>
        <v>966.16</v>
      </c>
      <c r="G1013" s="4" t="s">
        <v>95</v>
      </c>
      <c r="H1013" s="4" t="s">
        <v>96</v>
      </c>
      <c r="I1013" s="4"/>
      <c r="J1013" s="4"/>
      <c r="K1013" s="4">
        <v>204</v>
      </c>
      <c r="L1013" s="4">
        <v>13</v>
      </c>
      <c r="M1013" s="4">
        <v>3</v>
      </c>
      <c r="N1013" s="4" t="s">
        <v>3</v>
      </c>
      <c r="O1013" s="4">
        <v>2</v>
      </c>
      <c r="P1013" s="4"/>
      <c r="Q1013" s="4"/>
      <c r="R1013" s="4"/>
      <c r="S1013" s="4"/>
      <c r="T1013" s="4"/>
      <c r="U1013" s="4"/>
      <c r="V1013" s="4"/>
      <c r="W1013" s="4"/>
    </row>
    <row r="1014" spans="1:23">
      <c r="A1014" s="4">
        <v>50</v>
      </c>
      <c r="B1014" s="4">
        <v>0</v>
      </c>
      <c r="C1014" s="4">
        <v>0</v>
      </c>
      <c r="D1014" s="4">
        <v>1</v>
      </c>
      <c r="E1014" s="4">
        <v>205</v>
      </c>
      <c r="F1014" s="4">
        <f>ROUND(Source!S999,O1014)</f>
        <v>51503.71</v>
      </c>
      <c r="G1014" s="4" t="s">
        <v>97</v>
      </c>
      <c r="H1014" s="4" t="s">
        <v>98</v>
      </c>
      <c r="I1014" s="4"/>
      <c r="J1014" s="4"/>
      <c r="K1014" s="4">
        <v>205</v>
      </c>
      <c r="L1014" s="4">
        <v>14</v>
      </c>
      <c r="M1014" s="4">
        <v>3</v>
      </c>
      <c r="N1014" s="4" t="s">
        <v>3</v>
      </c>
      <c r="O1014" s="4">
        <v>2</v>
      </c>
      <c r="P1014" s="4"/>
      <c r="Q1014" s="4"/>
      <c r="R1014" s="4"/>
      <c r="S1014" s="4"/>
      <c r="T1014" s="4"/>
      <c r="U1014" s="4"/>
      <c r="V1014" s="4"/>
      <c r="W1014" s="4"/>
    </row>
    <row r="1015" spans="1:23">
      <c r="A1015" s="4">
        <v>50</v>
      </c>
      <c r="B1015" s="4">
        <v>0</v>
      </c>
      <c r="C1015" s="4">
        <v>0</v>
      </c>
      <c r="D1015" s="4">
        <v>1</v>
      </c>
      <c r="E1015" s="4">
        <v>232</v>
      </c>
      <c r="F1015" s="4">
        <f>ROUND(Source!BC999,O1015)</f>
        <v>0</v>
      </c>
      <c r="G1015" s="4" t="s">
        <v>99</v>
      </c>
      <c r="H1015" s="4" t="s">
        <v>100</v>
      </c>
      <c r="I1015" s="4"/>
      <c r="J1015" s="4"/>
      <c r="K1015" s="4">
        <v>232</v>
      </c>
      <c r="L1015" s="4">
        <v>15</v>
      </c>
      <c r="M1015" s="4">
        <v>3</v>
      </c>
      <c r="N1015" s="4" t="s">
        <v>3</v>
      </c>
      <c r="O1015" s="4">
        <v>2</v>
      </c>
      <c r="P1015" s="4"/>
      <c r="Q1015" s="4"/>
      <c r="R1015" s="4"/>
      <c r="S1015" s="4"/>
      <c r="T1015" s="4"/>
      <c r="U1015" s="4"/>
      <c r="V1015" s="4"/>
      <c r="W1015" s="4"/>
    </row>
    <row r="1016" spans="1:23">
      <c r="A1016" s="4">
        <v>50</v>
      </c>
      <c r="B1016" s="4">
        <v>0</v>
      </c>
      <c r="C1016" s="4">
        <v>0</v>
      </c>
      <c r="D1016" s="4">
        <v>1</v>
      </c>
      <c r="E1016" s="4">
        <v>214</v>
      </c>
      <c r="F1016" s="4">
        <f>ROUND(Source!AS999,O1016)</f>
        <v>220566.28</v>
      </c>
      <c r="G1016" s="4" t="s">
        <v>101</v>
      </c>
      <c r="H1016" s="4" t="s">
        <v>102</v>
      </c>
      <c r="I1016" s="4"/>
      <c r="J1016" s="4"/>
      <c r="K1016" s="4">
        <v>214</v>
      </c>
      <c r="L1016" s="4">
        <v>16</v>
      </c>
      <c r="M1016" s="4">
        <v>3</v>
      </c>
      <c r="N1016" s="4" t="s">
        <v>3</v>
      </c>
      <c r="O1016" s="4">
        <v>2</v>
      </c>
      <c r="P1016" s="4"/>
      <c r="Q1016" s="4"/>
      <c r="R1016" s="4"/>
      <c r="S1016" s="4"/>
      <c r="T1016" s="4"/>
      <c r="U1016" s="4"/>
      <c r="V1016" s="4"/>
      <c r="W1016" s="4"/>
    </row>
    <row r="1017" spans="1:23">
      <c r="A1017" s="4">
        <v>50</v>
      </c>
      <c r="B1017" s="4">
        <v>0</v>
      </c>
      <c r="C1017" s="4">
        <v>0</v>
      </c>
      <c r="D1017" s="4">
        <v>1</v>
      </c>
      <c r="E1017" s="4">
        <v>215</v>
      </c>
      <c r="F1017" s="4">
        <f>ROUND(Source!AT999,O1017)</f>
        <v>5110.84</v>
      </c>
      <c r="G1017" s="4" t="s">
        <v>103</v>
      </c>
      <c r="H1017" s="4" t="s">
        <v>104</v>
      </c>
      <c r="I1017" s="4"/>
      <c r="J1017" s="4"/>
      <c r="K1017" s="4">
        <v>215</v>
      </c>
      <c r="L1017" s="4">
        <v>17</v>
      </c>
      <c r="M1017" s="4">
        <v>3</v>
      </c>
      <c r="N1017" s="4" t="s">
        <v>3</v>
      </c>
      <c r="O1017" s="4">
        <v>2</v>
      </c>
      <c r="P1017" s="4"/>
      <c r="Q1017" s="4"/>
      <c r="R1017" s="4"/>
      <c r="S1017" s="4"/>
      <c r="T1017" s="4"/>
      <c r="U1017" s="4"/>
      <c r="V1017" s="4"/>
      <c r="W1017" s="4"/>
    </row>
    <row r="1018" spans="1:23">
      <c r="A1018" s="4">
        <v>50</v>
      </c>
      <c r="B1018" s="4">
        <v>0</v>
      </c>
      <c r="C1018" s="4">
        <v>0</v>
      </c>
      <c r="D1018" s="4">
        <v>1</v>
      </c>
      <c r="E1018" s="4">
        <v>217</v>
      </c>
      <c r="F1018" s="4">
        <f>ROUND(Source!AU999,O1018)</f>
        <v>0</v>
      </c>
      <c r="G1018" s="4" t="s">
        <v>105</v>
      </c>
      <c r="H1018" s="4" t="s">
        <v>106</v>
      </c>
      <c r="I1018" s="4"/>
      <c r="J1018" s="4"/>
      <c r="K1018" s="4">
        <v>217</v>
      </c>
      <c r="L1018" s="4">
        <v>18</v>
      </c>
      <c r="M1018" s="4">
        <v>3</v>
      </c>
      <c r="N1018" s="4" t="s">
        <v>3</v>
      </c>
      <c r="O1018" s="4">
        <v>2</v>
      </c>
      <c r="P1018" s="4"/>
      <c r="Q1018" s="4"/>
      <c r="R1018" s="4"/>
      <c r="S1018" s="4"/>
      <c r="T1018" s="4"/>
      <c r="U1018" s="4"/>
      <c r="V1018" s="4"/>
      <c r="W1018" s="4"/>
    </row>
    <row r="1019" spans="1:23">
      <c r="A1019" s="4">
        <v>50</v>
      </c>
      <c r="B1019" s="4">
        <v>0</v>
      </c>
      <c r="C1019" s="4">
        <v>0</v>
      </c>
      <c r="D1019" s="4">
        <v>1</v>
      </c>
      <c r="E1019" s="4">
        <v>230</v>
      </c>
      <c r="F1019" s="4">
        <f>ROUND(Source!BA999,O1019)</f>
        <v>0</v>
      </c>
      <c r="G1019" s="4" t="s">
        <v>107</v>
      </c>
      <c r="H1019" s="4" t="s">
        <v>108</v>
      </c>
      <c r="I1019" s="4"/>
      <c r="J1019" s="4"/>
      <c r="K1019" s="4">
        <v>230</v>
      </c>
      <c r="L1019" s="4">
        <v>19</v>
      </c>
      <c r="M1019" s="4">
        <v>3</v>
      </c>
      <c r="N1019" s="4" t="s">
        <v>3</v>
      </c>
      <c r="O1019" s="4">
        <v>2</v>
      </c>
      <c r="P1019" s="4"/>
      <c r="Q1019" s="4"/>
      <c r="R1019" s="4"/>
      <c r="S1019" s="4"/>
      <c r="T1019" s="4"/>
      <c r="U1019" s="4"/>
      <c r="V1019" s="4"/>
      <c r="W1019" s="4"/>
    </row>
    <row r="1020" spans="1:23">
      <c r="A1020" s="4">
        <v>50</v>
      </c>
      <c r="B1020" s="4">
        <v>0</v>
      </c>
      <c r="C1020" s="4">
        <v>0</v>
      </c>
      <c r="D1020" s="4">
        <v>1</v>
      </c>
      <c r="E1020" s="4">
        <v>206</v>
      </c>
      <c r="F1020" s="4">
        <f>ROUND(Source!T999,O1020)</f>
        <v>0</v>
      </c>
      <c r="G1020" s="4" t="s">
        <v>109</v>
      </c>
      <c r="H1020" s="4" t="s">
        <v>110</v>
      </c>
      <c r="I1020" s="4"/>
      <c r="J1020" s="4"/>
      <c r="K1020" s="4">
        <v>206</v>
      </c>
      <c r="L1020" s="4">
        <v>20</v>
      </c>
      <c r="M1020" s="4">
        <v>3</v>
      </c>
      <c r="N1020" s="4" t="s">
        <v>3</v>
      </c>
      <c r="O1020" s="4">
        <v>2</v>
      </c>
      <c r="P1020" s="4"/>
      <c r="Q1020" s="4"/>
      <c r="R1020" s="4"/>
      <c r="S1020" s="4"/>
      <c r="T1020" s="4"/>
      <c r="U1020" s="4"/>
      <c r="V1020" s="4"/>
      <c r="W1020" s="4"/>
    </row>
    <row r="1021" spans="1:23">
      <c r="A1021" s="4">
        <v>50</v>
      </c>
      <c r="B1021" s="4">
        <v>0</v>
      </c>
      <c r="C1021" s="4">
        <v>0</v>
      </c>
      <c r="D1021" s="4">
        <v>1</v>
      </c>
      <c r="E1021" s="4">
        <v>207</v>
      </c>
      <c r="F1021" s="4">
        <f>Source!U999</f>
        <v>170.52522000000002</v>
      </c>
      <c r="G1021" s="4" t="s">
        <v>111</v>
      </c>
      <c r="H1021" s="4" t="s">
        <v>112</v>
      </c>
      <c r="I1021" s="4"/>
      <c r="J1021" s="4"/>
      <c r="K1021" s="4">
        <v>207</v>
      </c>
      <c r="L1021" s="4">
        <v>21</v>
      </c>
      <c r="M1021" s="4">
        <v>3</v>
      </c>
      <c r="N1021" s="4" t="s">
        <v>3</v>
      </c>
      <c r="O1021" s="4">
        <v>-1</v>
      </c>
      <c r="P1021" s="4"/>
      <c r="Q1021" s="4"/>
      <c r="R1021" s="4"/>
      <c r="S1021" s="4"/>
      <c r="T1021" s="4"/>
      <c r="U1021" s="4"/>
      <c r="V1021" s="4"/>
      <c r="W1021" s="4"/>
    </row>
    <row r="1022" spans="1:23">
      <c r="A1022" s="4">
        <v>50</v>
      </c>
      <c r="B1022" s="4">
        <v>0</v>
      </c>
      <c r="C1022" s="4">
        <v>0</v>
      </c>
      <c r="D1022" s="4">
        <v>1</v>
      </c>
      <c r="E1022" s="4">
        <v>208</v>
      </c>
      <c r="F1022" s="4">
        <f>Source!V999</f>
        <v>2.7530375000000005</v>
      </c>
      <c r="G1022" s="4" t="s">
        <v>113</v>
      </c>
      <c r="H1022" s="4" t="s">
        <v>114</v>
      </c>
      <c r="I1022" s="4"/>
      <c r="J1022" s="4"/>
      <c r="K1022" s="4">
        <v>208</v>
      </c>
      <c r="L1022" s="4">
        <v>22</v>
      </c>
      <c r="M1022" s="4">
        <v>3</v>
      </c>
      <c r="N1022" s="4" t="s">
        <v>3</v>
      </c>
      <c r="O1022" s="4">
        <v>-1</v>
      </c>
      <c r="P1022" s="4"/>
      <c r="Q1022" s="4"/>
      <c r="R1022" s="4"/>
      <c r="S1022" s="4"/>
      <c r="T1022" s="4"/>
      <c r="U1022" s="4"/>
      <c r="V1022" s="4"/>
      <c r="W1022" s="4"/>
    </row>
    <row r="1023" spans="1:23">
      <c r="A1023" s="4">
        <v>50</v>
      </c>
      <c r="B1023" s="4">
        <v>0</v>
      </c>
      <c r="C1023" s="4">
        <v>0</v>
      </c>
      <c r="D1023" s="4">
        <v>1</v>
      </c>
      <c r="E1023" s="4">
        <v>209</v>
      </c>
      <c r="F1023" s="4">
        <f>ROUND(Source!W999,O1023)</f>
        <v>629.09</v>
      </c>
      <c r="G1023" s="4" t="s">
        <v>115</v>
      </c>
      <c r="H1023" s="4" t="s">
        <v>116</v>
      </c>
      <c r="I1023" s="4"/>
      <c r="J1023" s="4"/>
      <c r="K1023" s="4">
        <v>209</v>
      </c>
      <c r="L1023" s="4">
        <v>23</v>
      </c>
      <c r="M1023" s="4">
        <v>3</v>
      </c>
      <c r="N1023" s="4" t="s">
        <v>3</v>
      </c>
      <c r="O1023" s="4">
        <v>2</v>
      </c>
      <c r="P1023" s="4"/>
      <c r="Q1023" s="4"/>
      <c r="R1023" s="4"/>
      <c r="S1023" s="4"/>
      <c r="T1023" s="4"/>
      <c r="U1023" s="4"/>
      <c r="V1023" s="4"/>
      <c r="W1023" s="4"/>
    </row>
    <row r="1024" spans="1:23">
      <c r="A1024" s="4">
        <v>50</v>
      </c>
      <c r="B1024" s="4">
        <v>0</v>
      </c>
      <c r="C1024" s="4">
        <v>0</v>
      </c>
      <c r="D1024" s="4">
        <v>1</v>
      </c>
      <c r="E1024" s="4">
        <v>233</v>
      </c>
      <c r="F1024" s="4">
        <f>ROUND(Source!BD999,O1024)</f>
        <v>0</v>
      </c>
      <c r="G1024" s="4" t="s">
        <v>117</v>
      </c>
      <c r="H1024" s="4" t="s">
        <v>118</v>
      </c>
      <c r="I1024" s="4"/>
      <c r="J1024" s="4"/>
      <c r="K1024" s="4">
        <v>233</v>
      </c>
      <c r="L1024" s="4">
        <v>24</v>
      </c>
      <c r="M1024" s="4">
        <v>3</v>
      </c>
      <c r="N1024" s="4" t="s">
        <v>3</v>
      </c>
      <c r="O1024" s="4">
        <v>2</v>
      </c>
      <c r="P1024" s="4"/>
      <c r="Q1024" s="4"/>
      <c r="R1024" s="4"/>
      <c r="S1024" s="4"/>
      <c r="T1024" s="4"/>
      <c r="U1024" s="4"/>
      <c r="V1024" s="4"/>
      <c r="W1024" s="4"/>
    </row>
    <row r="1025" spans="1:245">
      <c r="A1025" s="4">
        <v>50</v>
      </c>
      <c r="B1025" s="4">
        <v>0</v>
      </c>
      <c r="C1025" s="4">
        <v>0</v>
      </c>
      <c r="D1025" s="4">
        <v>1</v>
      </c>
      <c r="E1025" s="4">
        <v>210</v>
      </c>
      <c r="F1025" s="4">
        <f>ROUND(Source!X999,O1025)</f>
        <v>46010.879999999997</v>
      </c>
      <c r="G1025" s="4" t="s">
        <v>119</v>
      </c>
      <c r="H1025" s="4" t="s">
        <v>120</v>
      </c>
      <c r="I1025" s="4"/>
      <c r="J1025" s="4"/>
      <c r="K1025" s="4">
        <v>210</v>
      </c>
      <c r="L1025" s="4">
        <v>25</v>
      </c>
      <c r="M1025" s="4">
        <v>3</v>
      </c>
      <c r="N1025" s="4" t="s">
        <v>3</v>
      </c>
      <c r="O1025" s="4">
        <v>2</v>
      </c>
      <c r="P1025" s="4"/>
      <c r="Q1025" s="4"/>
      <c r="R1025" s="4"/>
      <c r="S1025" s="4"/>
      <c r="T1025" s="4"/>
      <c r="U1025" s="4"/>
      <c r="V1025" s="4"/>
      <c r="W1025" s="4"/>
    </row>
    <row r="1026" spans="1:245">
      <c r="A1026" s="4">
        <v>50</v>
      </c>
      <c r="B1026" s="4">
        <v>0</v>
      </c>
      <c r="C1026" s="4">
        <v>0</v>
      </c>
      <c r="D1026" s="4">
        <v>1</v>
      </c>
      <c r="E1026" s="4">
        <v>211</v>
      </c>
      <c r="F1026" s="4">
        <f>ROUND(Source!Y999,O1026)</f>
        <v>23031.75</v>
      </c>
      <c r="G1026" s="4" t="s">
        <v>121</v>
      </c>
      <c r="H1026" s="4" t="s">
        <v>122</v>
      </c>
      <c r="I1026" s="4"/>
      <c r="J1026" s="4"/>
      <c r="K1026" s="4">
        <v>211</v>
      </c>
      <c r="L1026" s="4">
        <v>26</v>
      </c>
      <c r="M1026" s="4">
        <v>3</v>
      </c>
      <c r="N1026" s="4" t="s">
        <v>3</v>
      </c>
      <c r="O1026" s="4">
        <v>2</v>
      </c>
      <c r="P1026" s="4"/>
      <c r="Q1026" s="4"/>
      <c r="R1026" s="4"/>
      <c r="S1026" s="4"/>
      <c r="T1026" s="4"/>
      <c r="U1026" s="4"/>
      <c r="V1026" s="4"/>
      <c r="W1026" s="4"/>
    </row>
    <row r="1027" spans="1:245">
      <c r="A1027" s="4">
        <v>50</v>
      </c>
      <c r="B1027" s="4">
        <v>0</v>
      </c>
      <c r="C1027" s="4">
        <v>0</v>
      </c>
      <c r="D1027" s="4">
        <v>1</v>
      </c>
      <c r="E1027" s="4">
        <v>0</v>
      </c>
      <c r="F1027" s="4">
        <f>ROUND(Source!AR999,O1027)</f>
        <v>225677.12</v>
      </c>
      <c r="G1027" s="4" t="s">
        <v>123</v>
      </c>
      <c r="H1027" s="4" t="s">
        <v>124</v>
      </c>
      <c r="I1027" s="4"/>
      <c r="J1027" s="4"/>
      <c r="K1027" s="4">
        <v>224</v>
      </c>
      <c r="L1027" s="4">
        <v>27</v>
      </c>
      <c r="M1027" s="4">
        <v>3</v>
      </c>
      <c r="N1027" s="4" t="s">
        <v>3</v>
      </c>
      <c r="O1027" s="4">
        <v>2</v>
      </c>
      <c r="P1027" s="4"/>
      <c r="Q1027" s="4"/>
      <c r="R1027" s="4"/>
      <c r="S1027" s="4"/>
      <c r="T1027" s="4"/>
      <c r="U1027" s="4"/>
      <c r="V1027" s="4"/>
      <c r="W1027" s="4"/>
    </row>
    <row r="1028" spans="1:245">
      <c r="A1028" s="4">
        <v>50</v>
      </c>
      <c r="B1028" s="4">
        <v>0</v>
      </c>
      <c r="C1028" s="4">
        <v>0</v>
      </c>
      <c r="D1028" s="4">
        <v>2</v>
      </c>
      <c r="E1028" s="4">
        <v>0</v>
      </c>
      <c r="F1028" s="4">
        <f>ROUND(F1027*0.18,O1028)</f>
        <v>40621.9</v>
      </c>
      <c r="G1028" s="4" t="s">
        <v>125</v>
      </c>
      <c r="H1028" s="4" t="s">
        <v>125</v>
      </c>
      <c r="I1028" s="4"/>
      <c r="J1028" s="4"/>
      <c r="K1028" s="4">
        <v>212</v>
      </c>
      <c r="L1028" s="4">
        <v>28</v>
      </c>
      <c r="M1028" s="4">
        <v>0</v>
      </c>
      <c r="N1028" s="4" t="s">
        <v>3</v>
      </c>
      <c r="O1028" s="4">
        <v>1</v>
      </c>
      <c r="P1028" s="4"/>
      <c r="Q1028" s="4"/>
      <c r="R1028" s="4"/>
      <c r="S1028" s="4"/>
      <c r="T1028" s="4"/>
      <c r="U1028" s="4"/>
      <c r="V1028" s="4"/>
      <c r="W1028" s="4"/>
    </row>
    <row r="1029" spans="1:245">
      <c r="A1029" s="4">
        <v>50</v>
      </c>
      <c r="B1029" s="4">
        <v>0</v>
      </c>
      <c r="C1029" s="4">
        <v>0</v>
      </c>
      <c r="D1029" s="4">
        <v>2</v>
      </c>
      <c r="E1029" s="4">
        <v>224</v>
      </c>
      <c r="F1029" s="4">
        <f>ROUND(F1027*1.18,O1029)</f>
        <v>266299</v>
      </c>
      <c r="G1029" s="4" t="s">
        <v>126</v>
      </c>
      <c r="H1029" s="4" t="s">
        <v>127</v>
      </c>
      <c r="I1029" s="4"/>
      <c r="J1029" s="4"/>
      <c r="K1029" s="4">
        <v>212</v>
      </c>
      <c r="L1029" s="4">
        <v>29</v>
      </c>
      <c r="M1029" s="4">
        <v>0</v>
      </c>
      <c r="N1029" s="4" t="s">
        <v>3</v>
      </c>
      <c r="O1029" s="4">
        <v>1</v>
      </c>
      <c r="P1029" s="4"/>
      <c r="Q1029" s="4"/>
      <c r="R1029" s="4"/>
      <c r="S1029" s="4"/>
      <c r="T1029" s="4"/>
      <c r="U1029" s="4"/>
      <c r="V1029" s="4"/>
      <c r="W1029" s="4"/>
    </row>
    <row r="1031" spans="1:245">
      <c r="A1031" s="1">
        <v>4</v>
      </c>
      <c r="B1031" s="1">
        <v>0</v>
      </c>
      <c r="C1031" s="1"/>
      <c r="D1031" s="1">
        <f>ROW(A1155)</f>
        <v>1155</v>
      </c>
      <c r="E1031" s="1"/>
      <c r="F1031" s="1" t="s">
        <v>13</v>
      </c>
      <c r="G1031" s="1" t="s">
        <v>339</v>
      </c>
      <c r="H1031" s="1" t="s">
        <v>3</v>
      </c>
      <c r="I1031" s="1">
        <v>0</v>
      </c>
      <c r="J1031" s="1"/>
      <c r="K1031" s="1">
        <v>-1</v>
      </c>
      <c r="L1031" s="1"/>
      <c r="M1031" s="1" t="s">
        <v>3</v>
      </c>
      <c r="N1031" s="1"/>
      <c r="O1031" s="1"/>
      <c r="P1031" s="1"/>
      <c r="Q1031" s="1"/>
      <c r="R1031" s="1"/>
      <c r="S1031" s="1">
        <v>0</v>
      </c>
      <c r="T1031" s="1"/>
      <c r="U1031" s="1" t="s">
        <v>3</v>
      </c>
      <c r="V1031" s="1">
        <v>0</v>
      </c>
      <c r="W1031" s="1"/>
      <c r="X1031" s="1"/>
      <c r="Y1031" s="1"/>
      <c r="Z1031" s="1"/>
      <c r="AA1031" s="1"/>
      <c r="AB1031" s="1" t="s">
        <v>3</v>
      </c>
      <c r="AC1031" s="1" t="s">
        <v>3</v>
      </c>
      <c r="AD1031" s="1" t="s">
        <v>3</v>
      </c>
      <c r="AE1031" s="1" t="s">
        <v>3</v>
      </c>
      <c r="AF1031" s="1" t="s">
        <v>3</v>
      </c>
      <c r="AG1031" s="1" t="s">
        <v>3</v>
      </c>
      <c r="AH1031" s="1"/>
      <c r="AI1031" s="1"/>
      <c r="AJ1031" s="1"/>
      <c r="AK1031" s="1"/>
      <c r="AL1031" s="1"/>
      <c r="AM1031" s="1"/>
      <c r="AN1031" s="1"/>
      <c r="AO1031" s="1"/>
      <c r="AP1031" s="1" t="s">
        <v>3</v>
      </c>
      <c r="AQ1031" s="1" t="s">
        <v>3</v>
      </c>
      <c r="AR1031" s="1" t="s">
        <v>3</v>
      </c>
      <c r="AS1031" s="1"/>
      <c r="AT1031" s="1"/>
      <c r="AU1031" s="1"/>
      <c r="AV1031" s="1"/>
      <c r="AW1031" s="1"/>
      <c r="AX1031" s="1"/>
      <c r="AY1031" s="1"/>
      <c r="AZ1031" s="1" t="s">
        <v>3</v>
      </c>
      <c r="BA1031" s="1"/>
      <c r="BB1031" s="1" t="s">
        <v>3</v>
      </c>
      <c r="BC1031" s="1" t="s">
        <v>3</v>
      </c>
      <c r="BD1031" s="1" t="s">
        <v>3</v>
      </c>
      <c r="BE1031" s="1" t="s">
        <v>3</v>
      </c>
      <c r="BF1031" s="1" t="s">
        <v>3</v>
      </c>
      <c r="BG1031" s="1" t="s">
        <v>3</v>
      </c>
      <c r="BH1031" s="1" t="s">
        <v>3</v>
      </c>
      <c r="BI1031" s="1" t="s">
        <v>3</v>
      </c>
      <c r="BJ1031" s="1" t="s">
        <v>3</v>
      </c>
      <c r="BK1031" s="1" t="s">
        <v>3</v>
      </c>
      <c r="BL1031" s="1" t="s">
        <v>3</v>
      </c>
      <c r="BM1031" s="1" t="s">
        <v>3</v>
      </c>
      <c r="BN1031" s="1" t="s">
        <v>3</v>
      </c>
      <c r="BO1031" s="1" t="s">
        <v>3</v>
      </c>
      <c r="BP1031" s="1" t="s">
        <v>3</v>
      </c>
      <c r="BQ1031" s="1"/>
      <c r="BR1031" s="1"/>
      <c r="BS1031" s="1"/>
      <c r="BT1031" s="1"/>
      <c r="BU1031" s="1"/>
      <c r="BV1031" s="1"/>
      <c r="BW1031" s="1"/>
      <c r="BX1031" s="1">
        <v>0</v>
      </c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>
        <v>0</v>
      </c>
    </row>
    <row r="1033" spans="1:245">
      <c r="A1033" s="2">
        <v>52</v>
      </c>
      <c r="B1033" s="2">
        <f t="shared" ref="B1033:G1033" si="644">B1155</f>
        <v>0</v>
      </c>
      <c r="C1033" s="2">
        <f t="shared" si="644"/>
        <v>4</v>
      </c>
      <c r="D1033" s="2">
        <f t="shared" si="644"/>
        <v>1031</v>
      </c>
      <c r="E1033" s="2">
        <f t="shared" si="644"/>
        <v>0</v>
      </c>
      <c r="F1033" s="2" t="str">
        <f t="shared" si="644"/>
        <v>Новый раздел</v>
      </c>
      <c r="G1033" s="2" t="str">
        <f t="shared" si="644"/>
        <v>комната 2-18</v>
      </c>
      <c r="H1033" s="2"/>
      <c r="I1033" s="2"/>
      <c r="J1033" s="2"/>
      <c r="K1033" s="2"/>
      <c r="L1033" s="2"/>
      <c r="M1033" s="2"/>
      <c r="N1033" s="2"/>
      <c r="O1033" s="2">
        <f t="shared" ref="O1033:AT1033" si="645">O1155</f>
        <v>161848.4</v>
      </c>
      <c r="P1033" s="2">
        <f t="shared" si="645"/>
        <v>104035.37</v>
      </c>
      <c r="Q1033" s="2">
        <f t="shared" si="645"/>
        <v>2776.82</v>
      </c>
      <c r="R1033" s="2">
        <f t="shared" si="645"/>
        <v>1028.54</v>
      </c>
      <c r="S1033" s="2">
        <f t="shared" si="645"/>
        <v>55036.21</v>
      </c>
      <c r="T1033" s="2">
        <f t="shared" si="645"/>
        <v>0</v>
      </c>
      <c r="U1033" s="2">
        <f t="shared" si="645"/>
        <v>183.46298859999999</v>
      </c>
      <c r="V1033" s="2">
        <f t="shared" si="645"/>
        <v>2.92050375</v>
      </c>
      <c r="W1033" s="2">
        <f t="shared" si="645"/>
        <v>635.49</v>
      </c>
      <c r="X1033" s="2">
        <f t="shared" si="645"/>
        <v>48643.87</v>
      </c>
      <c r="Y1033" s="2">
        <f t="shared" si="645"/>
        <v>24884.68</v>
      </c>
      <c r="Z1033" s="2">
        <f t="shared" si="645"/>
        <v>0</v>
      </c>
      <c r="AA1033" s="2">
        <f t="shared" si="645"/>
        <v>0</v>
      </c>
      <c r="AB1033" s="2">
        <f t="shared" si="645"/>
        <v>0</v>
      </c>
      <c r="AC1033" s="2">
        <f t="shared" si="645"/>
        <v>0</v>
      </c>
      <c r="AD1033" s="2">
        <f t="shared" si="645"/>
        <v>0</v>
      </c>
      <c r="AE1033" s="2">
        <f t="shared" si="645"/>
        <v>0</v>
      </c>
      <c r="AF1033" s="2">
        <f t="shared" si="645"/>
        <v>0</v>
      </c>
      <c r="AG1033" s="2">
        <f t="shared" si="645"/>
        <v>0</v>
      </c>
      <c r="AH1033" s="2">
        <f t="shared" si="645"/>
        <v>0</v>
      </c>
      <c r="AI1033" s="2">
        <f t="shared" si="645"/>
        <v>0</v>
      </c>
      <c r="AJ1033" s="2">
        <f t="shared" si="645"/>
        <v>0</v>
      </c>
      <c r="AK1033" s="2">
        <f t="shared" si="645"/>
        <v>0</v>
      </c>
      <c r="AL1033" s="2">
        <f t="shared" si="645"/>
        <v>0</v>
      </c>
      <c r="AM1033" s="2">
        <f t="shared" si="645"/>
        <v>0</v>
      </c>
      <c r="AN1033" s="2">
        <f t="shared" si="645"/>
        <v>0</v>
      </c>
      <c r="AO1033" s="2">
        <f t="shared" si="645"/>
        <v>0</v>
      </c>
      <c r="AP1033" s="2">
        <f t="shared" si="645"/>
        <v>0</v>
      </c>
      <c r="AQ1033" s="2">
        <f t="shared" si="645"/>
        <v>0</v>
      </c>
      <c r="AR1033" s="2">
        <f t="shared" si="645"/>
        <v>235376.95</v>
      </c>
      <c r="AS1033" s="2">
        <f t="shared" si="645"/>
        <v>229209.27</v>
      </c>
      <c r="AT1033" s="2">
        <f t="shared" si="645"/>
        <v>6167.68</v>
      </c>
      <c r="AU1033" s="2">
        <f t="shared" ref="AU1033:BZ1033" si="646">AU1155</f>
        <v>0</v>
      </c>
      <c r="AV1033" s="2">
        <f t="shared" si="646"/>
        <v>104035.37</v>
      </c>
      <c r="AW1033" s="2">
        <f t="shared" si="646"/>
        <v>104035.37</v>
      </c>
      <c r="AX1033" s="2">
        <f t="shared" si="646"/>
        <v>0</v>
      </c>
      <c r="AY1033" s="2">
        <f t="shared" si="646"/>
        <v>104035.37</v>
      </c>
      <c r="AZ1033" s="2">
        <f t="shared" si="646"/>
        <v>0</v>
      </c>
      <c r="BA1033" s="2">
        <f t="shared" si="646"/>
        <v>0</v>
      </c>
      <c r="BB1033" s="2">
        <f t="shared" si="646"/>
        <v>0</v>
      </c>
      <c r="BC1033" s="2">
        <f t="shared" si="646"/>
        <v>0</v>
      </c>
      <c r="BD1033" s="2">
        <f t="shared" si="646"/>
        <v>0</v>
      </c>
      <c r="BE1033" s="2">
        <f t="shared" si="646"/>
        <v>0</v>
      </c>
      <c r="BF1033" s="2">
        <f t="shared" si="646"/>
        <v>0</v>
      </c>
      <c r="BG1033" s="2">
        <f t="shared" si="646"/>
        <v>0</v>
      </c>
      <c r="BH1033" s="2">
        <f t="shared" si="646"/>
        <v>0</v>
      </c>
      <c r="BI1033" s="2">
        <f t="shared" si="646"/>
        <v>0</v>
      </c>
      <c r="BJ1033" s="2">
        <f t="shared" si="646"/>
        <v>0</v>
      </c>
      <c r="BK1033" s="2">
        <f t="shared" si="646"/>
        <v>0</v>
      </c>
      <c r="BL1033" s="2">
        <f t="shared" si="646"/>
        <v>0</v>
      </c>
      <c r="BM1033" s="2">
        <f t="shared" si="646"/>
        <v>0</v>
      </c>
      <c r="BN1033" s="2">
        <f t="shared" si="646"/>
        <v>0</v>
      </c>
      <c r="BO1033" s="2">
        <f t="shared" si="646"/>
        <v>0</v>
      </c>
      <c r="BP1033" s="2">
        <f t="shared" si="646"/>
        <v>0</v>
      </c>
      <c r="BQ1033" s="2">
        <f t="shared" si="646"/>
        <v>0</v>
      </c>
      <c r="BR1033" s="2">
        <f t="shared" si="646"/>
        <v>0</v>
      </c>
      <c r="BS1033" s="2">
        <f t="shared" si="646"/>
        <v>0</v>
      </c>
      <c r="BT1033" s="2">
        <f t="shared" si="646"/>
        <v>0</v>
      </c>
      <c r="BU1033" s="2">
        <f t="shared" si="646"/>
        <v>0</v>
      </c>
      <c r="BV1033" s="2">
        <f t="shared" si="646"/>
        <v>0</v>
      </c>
      <c r="BW1033" s="2">
        <f t="shared" si="646"/>
        <v>0</v>
      </c>
      <c r="BX1033" s="2">
        <f t="shared" si="646"/>
        <v>0</v>
      </c>
      <c r="BY1033" s="2">
        <f t="shared" si="646"/>
        <v>0</v>
      </c>
      <c r="BZ1033" s="2">
        <f t="shared" si="646"/>
        <v>0</v>
      </c>
      <c r="CA1033" s="2">
        <f t="shared" ref="CA1033:DF1033" si="647">CA1155</f>
        <v>0</v>
      </c>
      <c r="CB1033" s="2">
        <f t="shared" si="647"/>
        <v>0</v>
      </c>
      <c r="CC1033" s="2">
        <f t="shared" si="647"/>
        <v>0</v>
      </c>
      <c r="CD1033" s="2">
        <f t="shared" si="647"/>
        <v>0</v>
      </c>
      <c r="CE1033" s="2">
        <f t="shared" si="647"/>
        <v>0</v>
      </c>
      <c r="CF1033" s="2">
        <f t="shared" si="647"/>
        <v>0</v>
      </c>
      <c r="CG1033" s="2">
        <f t="shared" si="647"/>
        <v>0</v>
      </c>
      <c r="CH1033" s="2">
        <f t="shared" si="647"/>
        <v>0</v>
      </c>
      <c r="CI1033" s="2">
        <f t="shared" si="647"/>
        <v>0</v>
      </c>
      <c r="CJ1033" s="2">
        <f t="shared" si="647"/>
        <v>0</v>
      </c>
      <c r="CK1033" s="2">
        <f t="shared" si="647"/>
        <v>0</v>
      </c>
      <c r="CL1033" s="2">
        <f t="shared" si="647"/>
        <v>0</v>
      </c>
      <c r="CM1033" s="2">
        <f t="shared" si="647"/>
        <v>0</v>
      </c>
      <c r="CN1033" s="2">
        <f t="shared" si="647"/>
        <v>0</v>
      </c>
      <c r="CO1033" s="2">
        <f t="shared" si="647"/>
        <v>0</v>
      </c>
      <c r="CP1033" s="2">
        <f t="shared" si="647"/>
        <v>0</v>
      </c>
      <c r="CQ1033" s="2">
        <f t="shared" si="647"/>
        <v>0</v>
      </c>
      <c r="CR1033" s="2">
        <f t="shared" si="647"/>
        <v>0</v>
      </c>
      <c r="CS1033" s="2">
        <f t="shared" si="647"/>
        <v>0</v>
      </c>
      <c r="CT1033" s="2">
        <f t="shared" si="647"/>
        <v>0</v>
      </c>
      <c r="CU1033" s="2">
        <f t="shared" si="647"/>
        <v>0</v>
      </c>
      <c r="CV1033" s="2">
        <f t="shared" si="647"/>
        <v>0</v>
      </c>
      <c r="CW1033" s="2">
        <f t="shared" si="647"/>
        <v>0</v>
      </c>
      <c r="CX1033" s="2">
        <f t="shared" si="647"/>
        <v>0</v>
      </c>
      <c r="CY1033" s="2">
        <f t="shared" si="647"/>
        <v>0</v>
      </c>
      <c r="CZ1033" s="2">
        <f t="shared" si="647"/>
        <v>0</v>
      </c>
      <c r="DA1033" s="2">
        <f t="shared" si="647"/>
        <v>0</v>
      </c>
      <c r="DB1033" s="2">
        <f t="shared" si="647"/>
        <v>0</v>
      </c>
      <c r="DC1033" s="2">
        <f t="shared" si="647"/>
        <v>0</v>
      </c>
      <c r="DD1033" s="2">
        <f t="shared" si="647"/>
        <v>0</v>
      </c>
      <c r="DE1033" s="2">
        <f t="shared" si="647"/>
        <v>0</v>
      </c>
      <c r="DF1033" s="2">
        <f t="shared" si="647"/>
        <v>0</v>
      </c>
      <c r="DG1033" s="3">
        <f t="shared" ref="DG1033:EL1033" si="648">DG1155</f>
        <v>0</v>
      </c>
      <c r="DH1033" s="3">
        <f t="shared" si="648"/>
        <v>0</v>
      </c>
      <c r="DI1033" s="3">
        <f t="shared" si="648"/>
        <v>0</v>
      </c>
      <c r="DJ1033" s="3">
        <f t="shared" si="648"/>
        <v>0</v>
      </c>
      <c r="DK1033" s="3">
        <f t="shared" si="648"/>
        <v>0</v>
      </c>
      <c r="DL1033" s="3">
        <f t="shared" si="648"/>
        <v>0</v>
      </c>
      <c r="DM1033" s="3">
        <f t="shared" si="648"/>
        <v>0</v>
      </c>
      <c r="DN1033" s="3">
        <f t="shared" si="648"/>
        <v>0</v>
      </c>
      <c r="DO1033" s="3">
        <f t="shared" si="648"/>
        <v>0</v>
      </c>
      <c r="DP1033" s="3">
        <f t="shared" si="648"/>
        <v>0</v>
      </c>
      <c r="DQ1033" s="3">
        <f t="shared" si="648"/>
        <v>0</v>
      </c>
      <c r="DR1033" s="3">
        <f t="shared" si="648"/>
        <v>0</v>
      </c>
      <c r="DS1033" s="3">
        <f t="shared" si="648"/>
        <v>0</v>
      </c>
      <c r="DT1033" s="3">
        <f t="shared" si="648"/>
        <v>0</v>
      </c>
      <c r="DU1033" s="3">
        <f t="shared" si="648"/>
        <v>0</v>
      </c>
      <c r="DV1033" s="3">
        <f t="shared" si="648"/>
        <v>0</v>
      </c>
      <c r="DW1033" s="3">
        <f t="shared" si="648"/>
        <v>0</v>
      </c>
      <c r="DX1033" s="3">
        <f t="shared" si="648"/>
        <v>0</v>
      </c>
      <c r="DY1033" s="3">
        <f t="shared" si="648"/>
        <v>0</v>
      </c>
      <c r="DZ1033" s="3">
        <f t="shared" si="648"/>
        <v>0</v>
      </c>
      <c r="EA1033" s="3">
        <f t="shared" si="648"/>
        <v>0</v>
      </c>
      <c r="EB1033" s="3">
        <f t="shared" si="648"/>
        <v>0</v>
      </c>
      <c r="EC1033" s="3">
        <f t="shared" si="648"/>
        <v>0</v>
      </c>
      <c r="ED1033" s="3">
        <f t="shared" si="648"/>
        <v>0</v>
      </c>
      <c r="EE1033" s="3">
        <f t="shared" si="648"/>
        <v>0</v>
      </c>
      <c r="EF1033" s="3">
        <f t="shared" si="648"/>
        <v>0</v>
      </c>
      <c r="EG1033" s="3">
        <f t="shared" si="648"/>
        <v>0</v>
      </c>
      <c r="EH1033" s="3">
        <f t="shared" si="648"/>
        <v>0</v>
      </c>
      <c r="EI1033" s="3">
        <f t="shared" si="648"/>
        <v>0</v>
      </c>
      <c r="EJ1033" s="3">
        <f t="shared" si="648"/>
        <v>0</v>
      </c>
      <c r="EK1033" s="3">
        <f t="shared" si="648"/>
        <v>0</v>
      </c>
      <c r="EL1033" s="3">
        <f t="shared" si="648"/>
        <v>0</v>
      </c>
      <c r="EM1033" s="3">
        <f t="shared" ref="EM1033:FR1033" si="649">EM1155</f>
        <v>0</v>
      </c>
      <c r="EN1033" s="3">
        <f t="shared" si="649"/>
        <v>0</v>
      </c>
      <c r="EO1033" s="3">
        <f t="shared" si="649"/>
        <v>0</v>
      </c>
      <c r="EP1033" s="3">
        <f t="shared" si="649"/>
        <v>0</v>
      </c>
      <c r="EQ1033" s="3">
        <f t="shared" si="649"/>
        <v>0</v>
      </c>
      <c r="ER1033" s="3">
        <f t="shared" si="649"/>
        <v>0</v>
      </c>
      <c r="ES1033" s="3">
        <f t="shared" si="649"/>
        <v>0</v>
      </c>
      <c r="ET1033" s="3">
        <f t="shared" si="649"/>
        <v>0</v>
      </c>
      <c r="EU1033" s="3">
        <f t="shared" si="649"/>
        <v>0</v>
      </c>
      <c r="EV1033" s="3">
        <f t="shared" si="649"/>
        <v>0</v>
      </c>
      <c r="EW1033" s="3">
        <f t="shared" si="649"/>
        <v>0</v>
      </c>
      <c r="EX1033" s="3">
        <f t="shared" si="649"/>
        <v>0</v>
      </c>
      <c r="EY1033" s="3">
        <f t="shared" si="649"/>
        <v>0</v>
      </c>
      <c r="EZ1033" s="3">
        <f t="shared" si="649"/>
        <v>0</v>
      </c>
      <c r="FA1033" s="3">
        <f t="shared" si="649"/>
        <v>0</v>
      </c>
      <c r="FB1033" s="3">
        <f t="shared" si="649"/>
        <v>0</v>
      </c>
      <c r="FC1033" s="3">
        <f t="shared" si="649"/>
        <v>0</v>
      </c>
      <c r="FD1033" s="3">
        <f t="shared" si="649"/>
        <v>0</v>
      </c>
      <c r="FE1033" s="3">
        <f t="shared" si="649"/>
        <v>0</v>
      </c>
      <c r="FF1033" s="3">
        <f t="shared" si="649"/>
        <v>0</v>
      </c>
      <c r="FG1033" s="3">
        <f t="shared" si="649"/>
        <v>0</v>
      </c>
      <c r="FH1033" s="3">
        <f t="shared" si="649"/>
        <v>0</v>
      </c>
      <c r="FI1033" s="3">
        <f t="shared" si="649"/>
        <v>0</v>
      </c>
      <c r="FJ1033" s="3">
        <f t="shared" si="649"/>
        <v>0</v>
      </c>
      <c r="FK1033" s="3">
        <f t="shared" si="649"/>
        <v>0</v>
      </c>
      <c r="FL1033" s="3">
        <f t="shared" si="649"/>
        <v>0</v>
      </c>
      <c r="FM1033" s="3">
        <f t="shared" si="649"/>
        <v>0</v>
      </c>
      <c r="FN1033" s="3">
        <f t="shared" si="649"/>
        <v>0</v>
      </c>
      <c r="FO1033" s="3">
        <f t="shared" si="649"/>
        <v>0</v>
      </c>
      <c r="FP1033" s="3">
        <f t="shared" si="649"/>
        <v>0</v>
      </c>
      <c r="FQ1033" s="3">
        <f t="shared" si="649"/>
        <v>0</v>
      </c>
      <c r="FR1033" s="3">
        <f t="shared" si="649"/>
        <v>0</v>
      </c>
      <c r="FS1033" s="3">
        <f t="shared" ref="FS1033:GX1033" si="650">FS1155</f>
        <v>0</v>
      </c>
      <c r="FT1033" s="3">
        <f t="shared" si="650"/>
        <v>0</v>
      </c>
      <c r="FU1033" s="3">
        <f t="shared" si="650"/>
        <v>0</v>
      </c>
      <c r="FV1033" s="3">
        <f t="shared" si="650"/>
        <v>0</v>
      </c>
      <c r="FW1033" s="3">
        <f t="shared" si="650"/>
        <v>0</v>
      </c>
      <c r="FX1033" s="3">
        <f t="shared" si="650"/>
        <v>0</v>
      </c>
      <c r="FY1033" s="3">
        <f t="shared" si="650"/>
        <v>0</v>
      </c>
      <c r="FZ1033" s="3">
        <f t="shared" si="650"/>
        <v>0</v>
      </c>
      <c r="GA1033" s="3">
        <f t="shared" si="650"/>
        <v>0</v>
      </c>
      <c r="GB1033" s="3">
        <f t="shared" si="650"/>
        <v>0</v>
      </c>
      <c r="GC1033" s="3">
        <f t="shared" si="650"/>
        <v>0</v>
      </c>
      <c r="GD1033" s="3">
        <f t="shared" si="650"/>
        <v>0</v>
      </c>
      <c r="GE1033" s="3">
        <f t="shared" si="650"/>
        <v>0</v>
      </c>
      <c r="GF1033" s="3">
        <f t="shared" si="650"/>
        <v>0</v>
      </c>
      <c r="GG1033" s="3">
        <f t="shared" si="650"/>
        <v>0</v>
      </c>
      <c r="GH1033" s="3">
        <f t="shared" si="650"/>
        <v>0</v>
      </c>
      <c r="GI1033" s="3">
        <f t="shared" si="650"/>
        <v>0</v>
      </c>
      <c r="GJ1033" s="3">
        <f t="shared" si="650"/>
        <v>0</v>
      </c>
      <c r="GK1033" s="3">
        <f t="shared" si="650"/>
        <v>0</v>
      </c>
      <c r="GL1033" s="3">
        <f t="shared" si="650"/>
        <v>0</v>
      </c>
      <c r="GM1033" s="3">
        <f t="shared" si="650"/>
        <v>0</v>
      </c>
      <c r="GN1033" s="3">
        <f t="shared" si="650"/>
        <v>0</v>
      </c>
      <c r="GO1033" s="3">
        <f t="shared" si="650"/>
        <v>0</v>
      </c>
      <c r="GP1033" s="3">
        <f t="shared" si="650"/>
        <v>0</v>
      </c>
      <c r="GQ1033" s="3">
        <f t="shared" si="650"/>
        <v>0</v>
      </c>
      <c r="GR1033" s="3">
        <f t="shared" si="650"/>
        <v>0</v>
      </c>
      <c r="GS1033" s="3">
        <f t="shared" si="650"/>
        <v>0</v>
      </c>
      <c r="GT1033" s="3">
        <f t="shared" si="650"/>
        <v>0</v>
      </c>
      <c r="GU1033" s="3">
        <f t="shared" si="650"/>
        <v>0</v>
      </c>
      <c r="GV1033" s="3">
        <f t="shared" si="650"/>
        <v>0</v>
      </c>
      <c r="GW1033" s="3">
        <f t="shared" si="650"/>
        <v>0</v>
      </c>
      <c r="GX1033" s="3">
        <f t="shared" si="650"/>
        <v>0</v>
      </c>
    </row>
    <row r="1035" spans="1:245">
      <c r="A1035" s="1">
        <v>5</v>
      </c>
      <c r="B1035" s="1">
        <v>0</v>
      </c>
      <c r="C1035" s="1"/>
      <c r="D1035" s="1">
        <f>ROW(A1049)</f>
        <v>1049</v>
      </c>
      <c r="E1035" s="1"/>
      <c r="F1035" s="1" t="s">
        <v>15</v>
      </c>
      <c r="G1035" s="1" t="s">
        <v>16</v>
      </c>
      <c r="H1035" s="1" t="s">
        <v>3</v>
      </c>
      <c r="I1035" s="1">
        <v>0</v>
      </c>
      <c r="J1035" s="1"/>
      <c r="K1035" s="1">
        <v>0</v>
      </c>
      <c r="L1035" s="1"/>
      <c r="M1035" s="1" t="s">
        <v>3</v>
      </c>
      <c r="N1035" s="1"/>
      <c r="O1035" s="1"/>
      <c r="P1035" s="1"/>
      <c r="Q1035" s="1"/>
      <c r="R1035" s="1"/>
      <c r="S1035" s="1">
        <v>0</v>
      </c>
      <c r="T1035" s="1"/>
      <c r="U1035" s="1" t="s">
        <v>3</v>
      </c>
      <c r="V1035" s="1">
        <v>0</v>
      </c>
      <c r="W1035" s="1"/>
      <c r="X1035" s="1"/>
      <c r="Y1035" s="1"/>
      <c r="Z1035" s="1"/>
      <c r="AA1035" s="1"/>
      <c r="AB1035" s="1" t="s">
        <v>3</v>
      </c>
      <c r="AC1035" s="1" t="s">
        <v>3</v>
      </c>
      <c r="AD1035" s="1" t="s">
        <v>3</v>
      </c>
      <c r="AE1035" s="1" t="s">
        <v>3</v>
      </c>
      <c r="AF1035" s="1" t="s">
        <v>3</v>
      </c>
      <c r="AG1035" s="1" t="s">
        <v>3</v>
      </c>
      <c r="AH1035" s="1"/>
      <c r="AI1035" s="1"/>
      <c r="AJ1035" s="1"/>
      <c r="AK1035" s="1"/>
      <c r="AL1035" s="1"/>
      <c r="AM1035" s="1"/>
      <c r="AN1035" s="1"/>
      <c r="AO1035" s="1"/>
      <c r="AP1035" s="1" t="s">
        <v>3</v>
      </c>
      <c r="AQ1035" s="1" t="s">
        <v>3</v>
      </c>
      <c r="AR1035" s="1" t="s">
        <v>3</v>
      </c>
      <c r="AS1035" s="1"/>
      <c r="AT1035" s="1"/>
      <c r="AU1035" s="1"/>
      <c r="AV1035" s="1"/>
      <c r="AW1035" s="1"/>
      <c r="AX1035" s="1"/>
      <c r="AY1035" s="1"/>
      <c r="AZ1035" s="1" t="s">
        <v>3</v>
      </c>
      <c r="BA1035" s="1"/>
      <c r="BB1035" s="1" t="s">
        <v>3</v>
      </c>
      <c r="BC1035" s="1" t="s">
        <v>3</v>
      </c>
      <c r="BD1035" s="1" t="s">
        <v>3</v>
      </c>
      <c r="BE1035" s="1" t="s">
        <v>3</v>
      </c>
      <c r="BF1035" s="1" t="s">
        <v>3</v>
      </c>
      <c r="BG1035" s="1" t="s">
        <v>3</v>
      </c>
      <c r="BH1035" s="1" t="s">
        <v>3</v>
      </c>
      <c r="BI1035" s="1" t="s">
        <v>3</v>
      </c>
      <c r="BJ1035" s="1" t="s">
        <v>3</v>
      </c>
      <c r="BK1035" s="1" t="s">
        <v>3</v>
      </c>
      <c r="BL1035" s="1" t="s">
        <v>3</v>
      </c>
      <c r="BM1035" s="1" t="s">
        <v>3</v>
      </c>
      <c r="BN1035" s="1" t="s">
        <v>3</v>
      </c>
      <c r="BO1035" s="1" t="s">
        <v>3</v>
      </c>
      <c r="BP1035" s="1" t="s">
        <v>3</v>
      </c>
      <c r="BQ1035" s="1"/>
      <c r="BR1035" s="1"/>
      <c r="BS1035" s="1"/>
      <c r="BT1035" s="1"/>
      <c r="BU1035" s="1"/>
      <c r="BV1035" s="1"/>
      <c r="BW1035" s="1"/>
      <c r="BX1035" s="1">
        <v>0</v>
      </c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>
        <v>0</v>
      </c>
    </row>
    <row r="1037" spans="1:245">
      <c r="A1037" s="2">
        <v>52</v>
      </c>
      <c r="B1037" s="2">
        <f t="shared" ref="B1037:G1037" si="651">B1049</f>
        <v>0</v>
      </c>
      <c r="C1037" s="2">
        <f t="shared" si="651"/>
        <v>5</v>
      </c>
      <c r="D1037" s="2">
        <f t="shared" si="651"/>
        <v>1035</v>
      </c>
      <c r="E1037" s="2">
        <f t="shared" si="651"/>
        <v>0</v>
      </c>
      <c r="F1037" s="2" t="str">
        <f t="shared" si="651"/>
        <v>Новый подраздел</v>
      </c>
      <c r="G1037" s="2" t="str">
        <f t="shared" si="651"/>
        <v>демонтаж</v>
      </c>
      <c r="H1037" s="2"/>
      <c r="I1037" s="2"/>
      <c r="J1037" s="2"/>
      <c r="K1037" s="2"/>
      <c r="L1037" s="2"/>
      <c r="M1037" s="2"/>
      <c r="N1037" s="2"/>
      <c r="O1037" s="2">
        <f t="shared" ref="O1037:AT1037" si="652">O1049</f>
        <v>2687.73</v>
      </c>
      <c r="P1037" s="2">
        <f t="shared" si="652"/>
        <v>0</v>
      </c>
      <c r="Q1037" s="2">
        <f t="shared" si="652"/>
        <v>60.72</v>
      </c>
      <c r="R1037" s="2">
        <f t="shared" si="652"/>
        <v>43.16</v>
      </c>
      <c r="S1037" s="2">
        <f t="shared" si="652"/>
        <v>2627.01</v>
      </c>
      <c r="T1037" s="2">
        <f t="shared" si="652"/>
        <v>0</v>
      </c>
      <c r="U1037" s="2">
        <f t="shared" si="652"/>
        <v>10.006578000000001</v>
      </c>
      <c r="V1037" s="2">
        <f t="shared" si="652"/>
        <v>0.11606000000000001</v>
      </c>
      <c r="W1037" s="2">
        <f t="shared" si="652"/>
        <v>0</v>
      </c>
      <c r="X1037" s="2">
        <f t="shared" si="652"/>
        <v>1837.83</v>
      </c>
      <c r="Y1037" s="2">
        <f t="shared" si="652"/>
        <v>1401.28</v>
      </c>
      <c r="Z1037" s="2">
        <f t="shared" si="652"/>
        <v>0</v>
      </c>
      <c r="AA1037" s="2">
        <f t="shared" si="652"/>
        <v>0</v>
      </c>
      <c r="AB1037" s="2">
        <f t="shared" si="652"/>
        <v>2687.73</v>
      </c>
      <c r="AC1037" s="2">
        <f t="shared" si="652"/>
        <v>0</v>
      </c>
      <c r="AD1037" s="2">
        <f t="shared" si="652"/>
        <v>60.72</v>
      </c>
      <c r="AE1037" s="2">
        <f t="shared" si="652"/>
        <v>43.16</v>
      </c>
      <c r="AF1037" s="2">
        <f t="shared" si="652"/>
        <v>2627.01</v>
      </c>
      <c r="AG1037" s="2">
        <f t="shared" si="652"/>
        <v>0</v>
      </c>
      <c r="AH1037" s="2">
        <f t="shared" si="652"/>
        <v>10.006578000000001</v>
      </c>
      <c r="AI1037" s="2">
        <f t="shared" si="652"/>
        <v>0.11606000000000001</v>
      </c>
      <c r="AJ1037" s="2">
        <f t="shared" si="652"/>
        <v>0</v>
      </c>
      <c r="AK1037" s="2">
        <f t="shared" si="652"/>
        <v>1837.83</v>
      </c>
      <c r="AL1037" s="2">
        <f t="shared" si="652"/>
        <v>1401.28</v>
      </c>
      <c r="AM1037" s="2">
        <f t="shared" si="652"/>
        <v>0</v>
      </c>
      <c r="AN1037" s="2">
        <f t="shared" si="652"/>
        <v>0</v>
      </c>
      <c r="AO1037" s="2">
        <f t="shared" si="652"/>
        <v>0</v>
      </c>
      <c r="AP1037" s="2">
        <f t="shared" si="652"/>
        <v>0</v>
      </c>
      <c r="AQ1037" s="2">
        <f t="shared" si="652"/>
        <v>0</v>
      </c>
      <c r="AR1037" s="2">
        <f t="shared" si="652"/>
        <v>5926.84</v>
      </c>
      <c r="AS1037" s="2">
        <f t="shared" si="652"/>
        <v>5926.84</v>
      </c>
      <c r="AT1037" s="2">
        <f t="shared" si="652"/>
        <v>0</v>
      </c>
      <c r="AU1037" s="2">
        <f t="shared" ref="AU1037:BZ1037" si="653">AU1049</f>
        <v>0</v>
      </c>
      <c r="AV1037" s="2">
        <f t="shared" si="653"/>
        <v>0</v>
      </c>
      <c r="AW1037" s="2">
        <f t="shared" si="653"/>
        <v>0</v>
      </c>
      <c r="AX1037" s="2">
        <f t="shared" si="653"/>
        <v>0</v>
      </c>
      <c r="AY1037" s="2">
        <f t="shared" si="653"/>
        <v>0</v>
      </c>
      <c r="AZ1037" s="2">
        <f t="shared" si="653"/>
        <v>0</v>
      </c>
      <c r="BA1037" s="2">
        <f t="shared" si="653"/>
        <v>0</v>
      </c>
      <c r="BB1037" s="2">
        <f t="shared" si="653"/>
        <v>0</v>
      </c>
      <c r="BC1037" s="2">
        <f t="shared" si="653"/>
        <v>0</v>
      </c>
      <c r="BD1037" s="2">
        <f t="shared" si="653"/>
        <v>0</v>
      </c>
      <c r="BE1037" s="2">
        <f t="shared" si="653"/>
        <v>0</v>
      </c>
      <c r="BF1037" s="2">
        <f t="shared" si="653"/>
        <v>0</v>
      </c>
      <c r="BG1037" s="2">
        <f t="shared" si="653"/>
        <v>0</v>
      </c>
      <c r="BH1037" s="2">
        <f t="shared" si="653"/>
        <v>0</v>
      </c>
      <c r="BI1037" s="2">
        <f t="shared" si="653"/>
        <v>0</v>
      </c>
      <c r="BJ1037" s="2">
        <f t="shared" si="653"/>
        <v>0</v>
      </c>
      <c r="BK1037" s="2">
        <f t="shared" si="653"/>
        <v>0</v>
      </c>
      <c r="BL1037" s="2">
        <f t="shared" si="653"/>
        <v>0</v>
      </c>
      <c r="BM1037" s="2">
        <f t="shared" si="653"/>
        <v>0</v>
      </c>
      <c r="BN1037" s="2">
        <f t="shared" si="653"/>
        <v>0</v>
      </c>
      <c r="BO1037" s="2">
        <f t="shared" si="653"/>
        <v>0</v>
      </c>
      <c r="BP1037" s="2">
        <f t="shared" si="653"/>
        <v>0</v>
      </c>
      <c r="BQ1037" s="2">
        <f t="shared" si="653"/>
        <v>0</v>
      </c>
      <c r="BR1037" s="2">
        <f t="shared" si="653"/>
        <v>0</v>
      </c>
      <c r="BS1037" s="2">
        <f t="shared" si="653"/>
        <v>0</v>
      </c>
      <c r="BT1037" s="2">
        <f t="shared" si="653"/>
        <v>0</v>
      </c>
      <c r="BU1037" s="2">
        <f t="shared" si="653"/>
        <v>0</v>
      </c>
      <c r="BV1037" s="2">
        <f t="shared" si="653"/>
        <v>0</v>
      </c>
      <c r="BW1037" s="2">
        <f t="shared" si="653"/>
        <v>0</v>
      </c>
      <c r="BX1037" s="2">
        <f t="shared" si="653"/>
        <v>0</v>
      </c>
      <c r="BY1037" s="2">
        <f t="shared" si="653"/>
        <v>0</v>
      </c>
      <c r="BZ1037" s="2">
        <f t="shared" si="653"/>
        <v>0</v>
      </c>
      <c r="CA1037" s="2">
        <f t="shared" ref="CA1037:DF1037" si="654">CA1049</f>
        <v>5926.84</v>
      </c>
      <c r="CB1037" s="2">
        <f t="shared" si="654"/>
        <v>5926.84</v>
      </c>
      <c r="CC1037" s="2">
        <f t="shared" si="654"/>
        <v>0</v>
      </c>
      <c r="CD1037" s="2">
        <f t="shared" si="654"/>
        <v>0</v>
      </c>
      <c r="CE1037" s="2">
        <f t="shared" si="654"/>
        <v>0</v>
      </c>
      <c r="CF1037" s="2">
        <f t="shared" si="654"/>
        <v>0</v>
      </c>
      <c r="CG1037" s="2">
        <f t="shared" si="654"/>
        <v>0</v>
      </c>
      <c r="CH1037" s="2">
        <f t="shared" si="654"/>
        <v>0</v>
      </c>
      <c r="CI1037" s="2">
        <f t="shared" si="654"/>
        <v>0</v>
      </c>
      <c r="CJ1037" s="2">
        <f t="shared" si="654"/>
        <v>0</v>
      </c>
      <c r="CK1037" s="2">
        <f t="shared" si="654"/>
        <v>0</v>
      </c>
      <c r="CL1037" s="2">
        <f t="shared" si="654"/>
        <v>0</v>
      </c>
      <c r="CM1037" s="2">
        <f t="shared" si="654"/>
        <v>0</v>
      </c>
      <c r="CN1037" s="2">
        <f t="shared" si="654"/>
        <v>0</v>
      </c>
      <c r="CO1037" s="2">
        <f t="shared" si="654"/>
        <v>0</v>
      </c>
      <c r="CP1037" s="2">
        <f t="shared" si="654"/>
        <v>0</v>
      </c>
      <c r="CQ1037" s="2">
        <f t="shared" si="654"/>
        <v>0</v>
      </c>
      <c r="CR1037" s="2">
        <f t="shared" si="654"/>
        <v>0</v>
      </c>
      <c r="CS1037" s="2">
        <f t="shared" si="654"/>
        <v>0</v>
      </c>
      <c r="CT1037" s="2">
        <f t="shared" si="654"/>
        <v>0</v>
      </c>
      <c r="CU1037" s="2">
        <f t="shared" si="654"/>
        <v>0</v>
      </c>
      <c r="CV1037" s="2">
        <f t="shared" si="654"/>
        <v>0</v>
      </c>
      <c r="CW1037" s="2">
        <f t="shared" si="654"/>
        <v>0</v>
      </c>
      <c r="CX1037" s="2">
        <f t="shared" si="654"/>
        <v>0</v>
      </c>
      <c r="CY1037" s="2">
        <f t="shared" si="654"/>
        <v>0</v>
      </c>
      <c r="CZ1037" s="2">
        <f t="shared" si="654"/>
        <v>0</v>
      </c>
      <c r="DA1037" s="2">
        <f t="shared" si="654"/>
        <v>0</v>
      </c>
      <c r="DB1037" s="2">
        <f t="shared" si="654"/>
        <v>0</v>
      </c>
      <c r="DC1037" s="2">
        <f t="shared" si="654"/>
        <v>0</v>
      </c>
      <c r="DD1037" s="2">
        <f t="shared" si="654"/>
        <v>0</v>
      </c>
      <c r="DE1037" s="2">
        <f t="shared" si="654"/>
        <v>0</v>
      </c>
      <c r="DF1037" s="2">
        <f t="shared" si="654"/>
        <v>0</v>
      </c>
      <c r="DG1037" s="3">
        <f t="shared" ref="DG1037:EL1037" si="655">DG1049</f>
        <v>0</v>
      </c>
      <c r="DH1037" s="3">
        <f t="shared" si="655"/>
        <v>0</v>
      </c>
      <c r="DI1037" s="3">
        <f t="shared" si="655"/>
        <v>0</v>
      </c>
      <c r="DJ1037" s="3">
        <f t="shared" si="655"/>
        <v>0</v>
      </c>
      <c r="DK1037" s="3">
        <f t="shared" si="655"/>
        <v>0</v>
      </c>
      <c r="DL1037" s="3">
        <f t="shared" si="655"/>
        <v>0</v>
      </c>
      <c r="DM1037" s="3">
        <f t="shared" si="655"/>
        <v>0</v>
      </c>
      <c r="DN1037" s="3">
        <f t="shared" si="655"/>
        <v>0</v>
      </c>
      <c r="DO1037" s="3">
        <f t="shared" si="655"/>
        <v>0</v>
      </c>
      <c r="DP1037" s="3">
        <f t="shared" si="655"/>
        <v>0</v>
      </c>
      <c r="DQ1037" s="3">
        <f t="shared" si="655"/>
        <v>0</v>
      </c>
      <c r="DR1037" s="3">
        <f t="shared" si="655"/>
        <v>0</v>
      </c>
      <c r="DS1037" s="3">
        <f t="shared" si="655"/>
        <v>0</v>
      </c>
      <c r="DT1037" s="3">
        <f t="shared" si="655"/>
        <v>0</v>
      </c>
      <c r="DU1037" s="3">
        <f t="shared" si="655"/>
        <v>0</v>
      </c>
      <c r="DV1037" s="3">
        <f t="shared" si="655"/>
        <v>0</v>
      </c>
      <c r="DW1037" s="3">
        <f t="shared" si="655"/>
        <v>0</v>
      </c>
      <c r="DX1037" s="3">
        <f t="shared" si="655"/>
        <v>0</v>
      </c>
      <c r="DY1037" s="3">
        <f t="shared" si="655"/>
        <v>0</v>
      </c>
      <c r="DZ1037" s="3">
        <f t="shared" si="655"/>
        <v>0</v>
      </c>
      <c r="EA1037" s="3">
        <f t="shared" si="655"/>
        <v>0</v>
      </c>
      <c r="EB1037" s="3">
        <f t="shared" si="655"/>
        <v>0</v>
      </c>
      <c r="EC1037" s="3">
        <f t="shared" si="655"/>
        <v>0</v>
      </c>
      <c r="ED1037" s="3">
        <f t="shared" si="655"/>
        <v>0</v>
      </c>
      <c r="EE1037" s="3">
        <f t="shared" si="655"/>
        <v>0</v>
      </c>
      <c r="EF1037" s="3">
        <f t="shared" si="655"/>
        <v>0</v>
      </c>
      <c r="EG1037" s="3">
        <f t="shared" si="655"/>
        <v>0</v>
      </c>
      <c r="EH1037" s="3">
        <f t="shared" si="655"/>
        <v>0</v>
      </c>
      <c r="EI1037" s="3">
        <f t="shared" si="655"/>
        <v>0</v>
      </c>
      <c r="EJ1037" s="3">
        <f t="shared" si="655"/>
        <v>0</v>
      </c>
      <c r="EK1037" s="3">
        <f t="shared" si="655"/>
        <v>0</v>
      </c>
      <c r="EL1037" s="3">
        <f t="shared" si="655"/>
        <v>0</v>
      </c>
      <c r="EM1037" s="3">
        <f t="shared" ref="EM1037:FR1037" si="656">EM1049</f>
        <v>0</v>
      </c>
      <c r="EN1037" s="3">
        <f t="shared" si="656"/>
        <v>0</v>
      </c>
      <c r="EO1037" s="3">
        <f t="shared" si="656"/>
        <v>0</v>
      </c>
      <c r="EP1037" s="3">
        <f t="shared" si="656"/>
        <v>0</v>
      </c>
      <c r="EQ1037" s="3">
        <f t="shared" si="656"/>
        <v>0</v>
      </c>
      <c r="ER1037" s="3">
        <f t="shared" si="656"/>
        <v>0</v>
      </c>
      <c r="ES1037" s="3">
        <f t="shared" si="656"/>
        <v>0</v>
      </c>
      <c r="ET1037" s="3">
        <f t="shared" si="656"/>
        <v>0</v>
      </c>
      <c r="EU1037" s="3">
        <f t="shared" si="656"/>
        <v>0</v>
      </c>
      <c r="EV1037" s="3">
        <f t="shared" si="656"/>
        <v>0</v>
      </c>
      <c r="EW1037" s="3">
        <f t="shared" si="656"/>
        <v>0</v>
      </c>
      <c r="EX1037" s="3">
        <f t="shared" si="656"/>
        <v>0</v>
      </c>
      <c r="EY1037" s="3">
        <f t="shared" si="656"/>
        <v>0</v>
      </c>
      <c r="EZ1037" s="3">
        <f t="shared" si="656"/>
        <v>0</v>
      </c>
      <c r="FA1037" s="3">
        <f t="shared" si="656"/>
        <v>0</v>
      </c>
      <c r="FB1037" s="3">
        <f t="shared" si="656"/>
        <v>0</v>
      </c>
      <c r="FC1037" s="3">
        <f t="shared" si="656"/>
        <v>0</v>
      </c>
      <c r="FD1037" s="3">
        <f t="shared" si="656"/>
        <v>0</v>
      </c>
      <c r="FE1037" s="3">
        <f t="shared" si="656"/>
        <v>0</v>
      </c>
      <c r="FF1037" s="3">
        <f t="shared" si="656"/>
        <v>0</v>
      </c>
      <c r="FG1037" s="3">
        <f t="shared" si="656"/>
        <v>0</v>
      </c>
      <c r="FH1037" s="3">
        <f t="shared" si="656"/>
        <v>0</v>
      </c>
      <c r="FI1037" s="3">
        <f t="shared" si="656"/>
        <v>0</v>
      </c>
      <c r="FJ1037" s="3">
        <f t="shared" si="656"/>
        <v>0</v>
      </c>
      <c r="FK1037" s="3">
        <f t="shared" si="656"/>
        <v>0</v>
      </c>
      <c r="FL1037" s="3">
        <f t="shared" si="656"/>
        <v>0</v>
      </c>
      <c r="FM1037" s="3">
        <f t="shared" si="656"/>
        <v>0</v>
      </c>
      <c r="FN1037" s="3">
        <f t="shared" si="656"/>
        <v>0</v>
      </c>
      <c r="FO1037" s="3">
        <f t="shared" si="656"/>
        <v>0</v>
      </c>
      <c r="FP1037" s="3">
        <f t="shared" si="656"/>
        <v>0</v>
      </c>
      <c r="FQ1037" s="3">
        <f t="shared" si="656"/>
        <v>0</v>
      </c>
      <c r="FR1037" s="3">
        <f t="shared" si="656"/>
        <v>0</v>
      </c>
      <c r="FS1037" s="3">
        <f t="shared" ref="FS1037:GX1037" si="657">FS1049</f>
        <v>0</v>
      </c>
      <c r="FT1037" s="3">
        <f t="shared" si="657"/>
        <v>0</v>
      </c>
      <c r="FU1037" s="3">
        <f t="shared" si="657"/>
        <v>0</v>
      </c>
      <c r="FV1037" s="3">
        <f t="shared" si="657"/>
        <v>0</v>
      </c>
      <c r="FW1037" s="3">
        <f t="shared" si="657"/>
        <v>0</v>
      </c>
      <c r="FX1037" s="3">
        <f t="shared" si="657"/>
        <v>0</v>
      </c>
      <c r="FY1037" s="3">
        <f t="shared" si="657"/>
        <v>0</v>
      </c>
      <c r="FZ1037" s="3">
        <f t="shared" si="657"/>
        <v>0</v>
      </c>
      <c r="GA1037" s="3">
        <f t="shared" si="657"/>
        <v>0</v>
      </c>
      <c r="GB1037" s="3">
        <f t="shared" si="657"/>
        <v>0</v>
      </c>
      <c r="GC1037" s="3">
        <f t="shared" si="657"/>
        <v>0</v>
      </c>
      <c r="GD1037" s="3">
        <f t="shared" si="657"/>
        <v>0</v>
      </c>
      <c r="GE1037" s="3">
        <f t="shared" si="657"/>
        <v>0</v>
      </c>
      <c r="GF1037" s="3">
        <f t="shared" si="657"/>
        <v>0</v>
      </c>
      <c r="GG1037" s="3">
        <f t="shared" si="657"/>
        <v>0</v>
      </c>
      <c r="GH1037" s="3">
        <f t="shared" si="657"/>
        <v>0</v>
      </c>
      <c r="GI1037" s="3">
        <f t="shared" si="657"/>
        <v>0</v>
      </c>
      <c r="GJ1037" s="3">
        <f t="shared" si="657"/>
        <v>0</v>
      </c>
      <c r="GK1037" s="3">
        <f t="shared" si="657"/>
        <v>0</v>
      </c>
      <c r="GL1037" s="3">
        <f t="shared" si="657"/>
        <v>0</v>
      </c>
      <c r="GM1037" s="3">
        <f t="shared" si="657"/>
        <v>0</v>
      </c>
      <c r="GN1037" s="3">
        <f t="shared" si="657"/>
        <v>0</v>
      </c>
      <c r="GO1037" s="3">
        <f t="shared" si="657"/>
        <v>0</v>
      </c>
      <c r="GP1037" s="3">
        <f t="shared" si="657"/>
        <v>0</v>
      </c>
      <c r="GQ1037" s="3">
        <f t="shared" si="657"/>
        <v>0</v>
      </c>
      <c r="GR1037" s="3">
        <f t="shared" si="657"/>
        <v>0</v>
      </c>
      <c r="GS1037" s="3">
        <f t="shared" si="657"/>
        <v>0</v>
      </c>
      <c r="GT1037" s="3">
        <f t="shared" si="657"/>
        <v>0</v>
      </c>
      <c r="GU1037" s="3">
        <f t="shared" si="657"/>
        <v>0</v>
      </c>
      <c r="GV1037" s="3">
        <f t="shared" si="657"/>
        <v>0</v>
      </c>
      <c r="GW1037" s="3">
        <f t="shared" si="657"/>
        <v>0</v>
      </c>
      <c r="GX1037" s="3">
        <f t="shared" si="657"/>
        <v>0</v>
      </c>
    </row>
    <row r="1039" spans="1:245">
      <c r="A1039">
        <v>17</v>
      </c>
      <c r="B1039">
        <v>0</v>
      </c>
      <c r="C1039">
        <f>ROW(SmtRes!A1001)</f>
        <v>1001</v>
      </c>
      <c r="D1039">
        <f>ROW(EtalonRes!A972)</f>
        <v>972</v>
      </c>
      <c r="E1039" t="s">
        <v>17</v>
      </c>
      <c r="F1039" t="s">
        <v>18</v>
      </c>
      <c r="G1039" t="s">
        <v>19</v>
      </c>
      <c r="H1039" t="s">
        <v>20</v>
      </c>
      <c r="I1039">
        <f>ROUND(28.2/100,9)</f>
        <v>0.28199999999999997</v>
      </c>
      <c r="J1039">
        <v>0</v>
      </c>
      <c r="O1039">
        <f t="shared" ref="O1039:O1047" si="658">ROUND(CP1039,2)</f>
        <v>562.17999999999995</v>
      </c>
      <c r="P1039">
        <f t="shared" ref="P1039:P1047" si="659">ROUND(CQ1039*I1039,2)</f>
        <v>0</v>
      </c>
      <c r="Q1039">
        <f t="shared" ref="Q1039:Q1047" si="660">ROUND(CR1039*I1039,2)</f>
        <v>0</v>
      </c>
      <c r="R1039">
        <f t="shared" ref="R1039:R1047" si="661">ROUND(CS1039*I1039,2)</f>
        <v>0</v>
      </c>
      <c r="S1039">
        <f t="shared" ref="S1039:S1047" si="662">ROUND(CT1039*I1039,2)</f>
        <v>562.17999999999995</v>
      </c>
      <c r="T1039">
        <f t="shared" ref="T1039:T1047" si="663">ROUND(CU1039*I1039,2)</f>
        <v>0</v>
      </c>
      <c r="U1039">
        <f t="shared" ref="U1039:U1047" si="664">CV1039*I1039</f>
        <v>2.1629399999999999</v>
      </c>
      <c r="V1039">
        <f t="shared" ref="V1039:V1047" si="665">CW1039*I1039</f>
        <v>0</v>
      </c>
      <c r="W1039">
        <f t="shared" ref="W1039:W1047" si="666">ROUND(CX1039*I1039,2)</f>
        <v>0</v>
      </c>
      <c r="X1039">
        <f t="shared" ref="X1039:X1047" si="667">ROUND(CY1039,2)</f>
        <v>382.28</v>
      </c>
      <c r="Y1039">
        <f t="shared" ref="Y1039:Y1047" si="668">ROUND(CZ1039,2)</f>
        <v>303.58</v>
      </c>
      <c r="AA1039">
        <v>36401907</v>
      </c>
      <c r="AB1039">
        <f t="shared" ref="AB1039:AB1047" si="669">ROUND((AC1039+AD1039+AF1039),2)</f>
        <v>59.83</v>
      </c>
      <c r="AC1039">
        <f t="shared" ref="AC1039:AC1047" si="670">ROUND((ES1039),2)</f>
        <v>0</v>
      </c>
      <c r="AD1039">
        <f t="shared" ref="AD1039:AD1047" si="671">ROUND((((ET1039)-(EU1039))+AE1039),2)</f>
        <v>0</v>
      </c>
      <c r="AE1039">
        <f t="shared" ref="AE1039:AE1047" si="672">ROUND((EU1039),2)</f>
        <v>0</v>
      </c>
      <c r="AF1039">
        <f t="shared" ref="AF1039:AF1047" si="673">ROUND((EV1039),2)</f>
        <v>59.83</v>
      </c>
      <c r="AG1039">
        <f t="shared" ref="AG1039:AG1047" si="674">ROUND((AP1039),2)</f>
        <v>0</v>
      </c>
      <c r="AH1039">
        <f t="shared" ref="AH1039:AH1047" si="675">(EW1039)</f>
        <v>7.67</v>
      </c>
      <c r="AI1039">
        <f t="shared" ref="AI1039:AI1047" si="676">(EX1039)</f>
        <v>0</v>
      </c>
      <c r="AJ1039">
        <f t="shared" ref="AJ1039:AJ1047" si="677">(AS1039)</f>
        <v>0</v>
      </c>
      <c r="AK1039">
        <v>59.83</v>
      </c>
      <c r="AL1039">
        <v>0</v>
      </c>
      <c r="AM1039">
        <v>0</v>
      </c>
      <c r="AN1039">
        <v>0</v>
      </c>
      <c r="AO1039">
        <v>59.83</v>
      </c>
      <c r="AP1039">
        <v>0</v>
      </c>
      <c r="AQ1039">
        <v>7.67</v>
      </c>
      <c r="AR1039">
        <v>0</v>
      </c>
      <c r="AS1039">
        <v>0</v>
      </c>
      <c r="AT1039">
        <v>68</v>
      </c>
      <c r="AU1039">
        <v>54</v>
      </c>
      <c r="AV1039">
        <v>1</v>
      </c>
      <c r="AW1039">
        <v>1</v>
      </c>
      <c r="AZ1039">
        <v>1</v>
      </c>
      <c r="BA1039">
        <v>33.32</v>
      </c>
      <c r="BB1039">
        <v>1</v>
      </c>
      <c r="BC1039">
        <v>1</v>
      </c>
      <c r="BD1039" t="s">
        <v>3</v>
      </c>
      <c r="BE1039" t="s">
        <v>3</v>
      </c>
      <c r="BF1039" t="s">
        <v>3</v>
      </c>
      <c r="BG1039" t="s">
        <v>3</v>
      </c>
      <c r="BH1039">
        <v>0</v>
      </c>
      <c r="BI1039">
        <v>1</v>
      </c>
      <c r="BJ1039" t="s">
        <v>21</v>
      </c>
      <c r="BM1039">
        <v>57001</v>
      </c>
      <c r="BN1039">
        <v>0</v>
      </c>
      <c r="BO1039" t="s">
        <v>18</v>
      </c>
      <c r="BP1039">
        <v>1</v>
      </c>
      <c r="BQ1039">
        <v>6</v>
      </c>
      <c r="BR1039">
        <v>0</v>
      </c>
      <c r="BS1039">
        <v>33.32</v>
      </c>
      <c r="BT1039">
        <v>1</v>
      </c>
      <c r="BU1039">
        <v>1</v>
      </c>
      <c r="BV1039">
        <v>1</v>
      </c>
      <c r="BW1039">
        <v>1</v>
      </c>
      <c r="BX1039">
        <v>1</v>
      </c>
      <c r="BY1039" t="s">
        <v>3</v>
      </c>
      <c r="BZ1039">
        <v>80</v>
      </c>
      <c r="CA1039">
        <v>68</v>
      </c>
      <c r="CE1039">
        <v>0</v>
      </c>
      <c r="CF1039">
        <v>0</v>
      </c>
      <c r="CG1039">
        <v>0</v>
      </c>
      <c r="CM1039">
        <v>0</v>
      </c>
      <c r="CN1039" t="s">
        <v>3</v>
      </c>
      <c r="CO1039">
        <v>0</v>
      </c>
      <c r="CP1039">
        <f t="shared" ref="CP1039:CP1047" si="678">(P1039+Q1039+S1039)</f>
        <v>562.17999999999995</v>
      </c>
      <c r="CQ1039">
        <f t="shared" ref="CQ1039:CQ1047" si="679">AC1039*BC1039</f>
        <v>0</v>
      </c>
      <c r="CR1039">
        <f t="shared" ref="CR1039:CR1047" si="680">AD1039*BB1039</f>
        <v>0</v>
      </c>
      <c r="CS1039">
        <f t="shared" ref="CS1039:CS1047" si="681">AE1039*BS1039</f>
        <v>0</v>
      </c>
      <c r="CT1039">
        <f t="shared" ref="CT1039:CT1047" si="682">AF1039*BA1039</f>
        <v>1993.5355999999999</v>
      </c>
      <c r="CU1039">
        <f t="shared" ref="CU1039:CU1047" si="683">AG1039</f>
        <v>0</v>
      </c>
      <c r="CV1039">
        <f t="shared" ref="CV1039:CV1047" si="684">AH1039</f>
        <v>7.67</v>
      </c>
      <c r="CW1039">
        <f t="shared" ref="CW1039:CW1047" si="685">AI1039</f>
        <v>0</v>
      </c>
      <c r="CX1039">
        <f t="shared" ref="CX1039:CX1047" si="686">AJ1039</f>
        <v>0</v>
      </c>
      <c r="CY1039">
        <f t="shared" ref="CY1039:CY1047" si="687">(((S1039+R1039)*AT1039)/100)</f>
        <v>382.2824</v>
      </c>
      <c r="CZ1039">
        <f t="shared" ref="CZ1039:CZ1047" si="688">(((S1039+R1039)*AU1039)/100)</f>
        <v>303.57719999999995</v>
      </c>
      <c r="DC1039" t="s">
        <v>3</v>
      </c>
      <c r="DD1039" t="s">
        <v>3</v>
      </c>
      <c r="DE1039" t="s">
        <v>3</v>
      </c>
      <c r="DF1039" t="s">
        <v>3</v>
      </c>
      <c r="DG1039" t="s">
        <v>3</v>
      </c>
      <c r="DH1039" t="s">
        <v>3</v>
      </c>
      <c r="DI1039" t="s">
        <v>3</v>
      </c>
      <c r="DJ1039" t="s">
        <v>3</v>
      </c>
      <c r="DK1039" t="s">
        <v>3</v>
      </c>
      <c r="DL1039" t="s">
        <v>3</v>
      </c>
      <c r="DM1039" t="s">
        <v>3</v>
      </c>
      <c r="DN1039">
        <v>0</v>
      </c>
      <c r="DO1039">
        <v>0</v>
      </c>
      <c r="DP1039">
        <v>1</v>
      </c>
      <c r="DQ1039">
        <v>1</v>
      </c>
      <c r="DU1039">
        <v>1013</v>
      </c>
      <c r="DV1039" t="s">
        <v>20</v>
      </c>
      <c r="DW1039" t="s">
        <v>20</v>
      </c>
      <c r="DX1039">
        <v>1</v>
      </c>
      <c r="DZ1039" t="s">
        <v>3</v>
      </c>
      <c r="EA1039" t="s">
        <v>3</v>
      </c>
      <c r="EB1039" t="s">
        <v>3</v>
      </c>
      <c r="EC1039" t="s">
        <v>3</v>
      </c>
      <c r="EE1039">
        <v>29085590</v>
      </c>
      <c r="EF1039">
        <v>6</v>
      </c>
      <c r="EG1039" t="s">
        <v>22</v>
      </c>
      <c r="EH1039">
        <v>0</v>
      </c>
      <c r="EI1039" t="s">
        <v>3</v>
      </c>
      <c r="EJ1039">
        <v>1</v>
      </c>
      <c r="EK1039">
        <v>57001</v>
      </c>
      <c r="EL1039" t="s">
        <v>23</v>
      </c>
      <c r="EM1039" t="s">
        <v>24</v>
      </c>
      <c r="EO1039" t="s">
        <v>3</v>
      </c>
      <c r="EQ1039">
        <v>0</v>
      </c>
      <c r="ER1039">
        <v>59.83</v>
      </c>
      <c r="ES1039">
        <v>0</v>
      </c>
      <c r="ET1039">
        <v>0</v>
      </c>
      <c r="EU1039">
        <v>0</v>
      </c>
      <c r="EV1039">
        <v>59.83</v>
      </c>
      <c r="EW1039">
        <v>7.67</v>
      </c>
      <c r="EX1039">
        <v>0</v>
      </c>
      <c r="EY1039">
        <v>0</v>
      </c>
      <c r="FQ1039">
        <v>0</v>
      </c>
      <c r="FR1039">
        <f t="shared" ref="FR1039:FR1047" si="689">ROUND(IF(AND(BH1039=3,BI1039=3),P1039,0),2)</f>
        <v>0</v>
      </c>
      <c r="FS1039">
        <v>0</v>
      </c>
      <c r="FV1039" t="s">
        <v>25</v>
      </c>
      <c r="FW1039" t="s">
        <v>26</v>
      </c>
      <c r="FX1039">
        <v>80</v>
      </c>
      <c r="FY1039">
        <v>68</v>
      </c>
      <c r="GA1039" t="s">
        <v>3</v>
      </c>
      <c r="GD1039">
        <v>1</v>
      </c>
      <c r="GF1039">
        <v>1095792533</v>
      </c>
      <c r="GG1039">
        <v>2</v>
      </c>
      <c r="GH1039">
        <v>1</v>
      </c>
      <c r="GI1039">
        <v>2</v>
      </c>
      <c r="GJ1039">
        <v>0</v>
      </c>
      <c r="GK1039">
        <v>0</v>
      </c>
      <c r="GL1039">
        <f t="shared" ref="GL1039:GL1047" si="690">ROUND(IF(AND(BH1039=3,BI1039=3,FS1039&lt;&gt;0),P1039,0),2)</f>
        <v>0</v>
      </c>
      <c r="GM1039">
        <f t="shared" ref="GM1039:GM1047" si="691">ROUND(O1039+X1039+Y1039,2)+GX1039</f>
        <v>1248.04</v>
      </c>
      <c r="GN1039">
        <f t="shared" ref="GN1039:GN1047" si="692">IF(OR(BI1039=0,BI1039=1),ROUND(O1039+X1039+Y1039,2),0)</f>
        <v>1248.04</v>
      </c>
      <c r="GO1039">
        <f t="shared" ref="GO1039:GO1047" si="693">IF(BI1039=2,ROUND(O1039+X1039+Y1039,2),0)</f>
        <v>0</v>
      </c>
      <c r="GP1039">
        <f t="shared" ref="GP1039:GP1047" si="694">IF(BI1039=4,ROUND(O1039+X1039+Y1039,2)+GX1039,0)</f>
        <v>0</v>
      </c>
      <c r="GR1039">
        <v>0</v>
      </c>
      <c r="GS1039">
        <v>3</v>
      </c>
      <c r="GT1039">
        <v>0</v>
      </c>
      <c r="GU1039" t="s">
        <v>3</v>
      </c>
      <c r="GV1039">
        <f t="shared" ref="GV1039:GV1047" si="695">ROUND((GT1039),2)</f>
        <v>0</v>
      </c>
      <c r="GW1039">
        <v>1</v>
      </c>
      <c r="GX1039">
        <f t="shared" ref="GX1039:GX1047" si="696">ROUND(HC1039*I1039,2)</f>
        <v>0</v>
      </c>
      <c r="HA1039">
        <v>0</v>
      </c>
      <c r="HB1039">
        <v>0</v>
      </c>
      <c r="HC1039">
        <f t="shared" ref="HC1039:HC1047" si="697">GV1039*GW1039</f>
        <v>0</v>
      </c>
      <c r="HE1039" t="s">
        <v>3</v>
      </c>
      <c r="HF1039" t="s">
        <v>3</v>
      </c>
      <c r="IK1039">
        <v>0</v>
      </c>
    </row>
    <row r="1040" spans="1:245">
      <c r="A1040">
        <v>18</v>
      </c>
      <c r="B1040">
        <v>0</v>
      </c>
      <c r="C1040">
        <v>1001</v>
      </c>
      <c r="E1040" t="s">
        <v>27</v>
      </c>
      <c r="F1040" t="s">
        <v>28</v>
      </c>
      <c r="G1040" t="s">
        <v>29</v>
      </c>
      <c r="H1040" t="s">
        <v>30</v>
      </c>
      <c r="I1040">
        <f>I1039*J1040</f>
        <v>0.19739999999999999</v>
      </c>
      <c r="J1040">
        <v>0.70000000000000007</v>
      </c>
      <c r="O1040">
        <f t="shared" si="658"/>
        <v>0</v>
      </c>
      <c r="P1040">
        <f t="shared" si="659"/>
        <v>0</v>
      </c>
      <c r="Q1040">
        <f t="shared" si="660"/>
        <v>0</v>
      </c>
      <c r="R1040">
        <f t="shared" si="661"/>
        <v>0</v>
      </c>
      <c r="S1040">
        <f t="shared" si="662"/>
        <v>0</v>
      </c>
      <c r="T1040">
        <f t="shared" si="663"/>
        <v>0</v>
      </c>
      <c r="U1040">
        <f t="shared" si="664"/>
        <v>0</v>
      </c>
      <c r="V1040">
        <f t="shared" si="665"/>
        <v>0</v>
      </c>
      <c r="W1040">
        <f t="shared" si="666"/>
        <v>0</v>
      </c>
      <c r="X1040">
        <f t="shared" si="667"/>
        <v>0</v>
      </c>
      <c r="Y1040">
        <f t="shared" si="668"/>
        <v>0</v>
      </c>
      <c r="AA1040">
        <v>36401907</v>
      </c>
      <c r="AB1040">
        <f t="shared" si="669"/>
        <v>0</v>
      </c>
      <c r="AC1040">
        <f t="shared" si="670"/>
        <v>0</v>
      </c>
      <c r="AD1040">
        <f t="shared" si="671"/>
        <v>0</v>
      </c>
      <c r="AE1040">
        <f t="shared" si="672"/>
        <v>0</v>
      </c>
      <c r="AF1040">
        <f t="shared" si="673"/>
        <v>0</v>
      </c>
      <c r="AG1040">
        <f t="shared" si="674"/>
        <v>0</v>
      </c>
      <c r="AH1040">
        <f t="shared" si="675"/>
        <v>0</v>
      </c>
      <c r="AI1040">
        <f t="shared" si="676"/>
        <v>0</v>
      </c>
      <c r="AJ1040">
        <f t="shared" si="677"/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1</v>
      </c>
      <c r="AW1040">
        <v>1</v>
      </c>
      <c r="AZ1040">
        <v>1</v>
      </c>
      <c r="BA1040">
        <v>1</v>
      </c>
      <c r="BB1040">
        <v>1</v>
      </c>
      <c r="BC1040">
        <v>1</v>
      </c>
      <c r="BD1040" t="s">
        <v>3</v>
      </c>
      <c r="BE1040" t="s">
        <v>3</v>
      </c>
      <c r="BF1040" t="s">
        <v>3</v>
      </c>
      <c r="BG1040" t="s">
        <v>3</v>
      </c>
      <c r="BH1040">
        <v>3</v>
      </c>
      <c r="BI1040">
        <v>2</v>
      </c>
      <c r="BJ1040" t="s">
        <v>31</v>
      </c>
      <c r="BM1040">
        <v>500002</v>
      </c>
      <c r="BN1040">
        <v>0</v>
      </c>
      <c r="BO1040" t="s">
        <v>3</v>
      </c>
      <c r="BP1040">
        <v>0</v>
      </c>
      <c r="BQ1040">
        <v>12</v>
      </c>
      <c r="BR1040">
        <v>0</v>
      </c>
      <c r="BS1040">
        <v>1</v>
      </c>
      <c r="BT1040">
        <v>1</v>
      </c>
      <c r="BU1040">
        <v>1</v>
      </c>
      <c r="BV1040">
        <v>1</v>
      </c>
      <c r="BW1040">
        <v>1</v>
      </c>
      <c r="BX1040">
        <v>1</v>
      </c>
      <c r="BY1040" t="s">
        <v>3</v>
      </c>
      <c r="BZ1040">
        <v>0</v>
      </c>
      <c r="CA1040">
        <v>0</v>
      </c>
      <c r="CE1040">
        <v>0</v>
      </c>
      <c r="CF1040">
        <v>0</v>
      </c>
      <c r="CG1040">
        <v>0</v>
      </c>
      <c r="CM1040">
        <v>0</v>
      </c>
      <c r="CN1040" t="s">
        <v>3</v>
      </c>
      <c r="CO1040">
        <v>0</v>
      </c>
      <c r="CP1040">
        <f t="shared" si="678"/>
        <v>0</v>
      </c>
      <c r="CQ1040">
        <f t="shared" si="679"/>
        <v>0</v>
      </c>
      <c r="CR1040">
        <f t="shared" si="680"/>
        <v>0</v>
      </c>
      <c r="CS1040">
        <f t="shared" si="681"/>
        <v>0</v>
      </c>
      <c r="CT1040">
        <f t="shared" si="682"/>
        <v>0</v>
      </c>
      <c r="CU1040">
        <f t="shared" si="683"/>
        <v>0</v>
      </c>
      <c r="CV1040">
        <f t="shared" si="684"/>
        <v>0</v>
      </c>
      <c r="CW1040">
        <f t="shared" si="685"/>
        <v>0</v>
      </c>
      <c r="CX1040">
        <f t="shared" si="686"/>
        <v>0</v>
      </c>
      <c r="CY1040">
        <f t="shared" si="687"/>
        <v>0</v>
      </c>
      <c r="CZ1040">
        <f t="shared" si="688"/>
        <v>0</v>
      </c>
      <c r="DC1040" t="s">
        <v>3</v>
      </c>
      <c r="DD1040" t="s">
        <v>3</v>
      </c>
      <c r="DE1040" t="s">
        <v>3</v>
      </c>
      <c r="DF1040" t="s">
        <v>3</v>
      </c>
      <c r="DG1040" t="s">
        <v>3</v>
      </c>
      <c r="DH1040" t="s">
        <v>3</v>
      </c>
      <c r="DI1040" t="s">
        <v>3</v>
      </c>
      <c r="DJ1040" t="s">
        <v>3</v>
      </c>
      <c r="DK1040" t="s">
        <v>3</v>
      </c>
      <c r="DL1040" t="s">
        <v>3</v>
      </c>
      <c r="DM1040" t="s">
        <v>3</v>
      </c>
      <c r="DN1040">
        <v>0</v>
      </c>
      <c r="DO1040">
        <v>0</v>
      </c>
      <c r="DP1040">
        <v>1</v>
      </c>
      <c r="DQ1040">
        <v>1</v>
      </c>
      <c r="DU1040">
        <v>1009</v>
      </c>
      <c r="DV1040" t="s">
        <v>30</v>
      </c>
      <c r="DW1040" t="s">
        <v>30</v>
      </c>
      <c r="DX1040">
        <v>1000</v>
      </c>
      <c r="DZ1040" t="s">
        <v>3</v>
      </c>
      <c r="EA1040" t="s">
        <v>3</v>
      </c>
      <c r="EB1040" t="s">
        <v>3</v>
      </c>
      <c r="EC1040" t="s">
        <v>3</v>
      </c>
      <c r="EE1040">
        <v>29085444</v>
      </c>
      <c r="EF1040">
        <v>12</v>
      </c>
      <c r="EG1040" t="s">
        <v>32</v>
      </c>
      <c r="EH1040">
        <v>0</v>
      </c>
      <c r="EI1040" t="s">
        <v>3</v>
      </c>
      <c r="EJ1040">
        <v>2</v>
      </c>
      <c r="EK1040">
        <v>500002</v>
      </c>
      <c r="EL1040" t="s">
        <v>33</v>
      </c>
      <c r="EM1040" t="s">
        <v>34</v>
      </c>
      <c r="EO1040" t="s">
        <v>3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0</v>
      </c>
      <c r="EW1040">
        <v>0</v>
      </c>
      <c r="EX1040">
        <v>0</v>
      </c>
      <c r="FQ1040">
        <v>0</v>
      </c>
      <c r="FR1040">
        <f t="shared" si="689"/>
        <v>0</v>
      </c>
      <c r="FS1040">
        <v>0</v>
      </c>
      <c r="FX1040">
        <v>0</v>
      </c>
      <c r="FY1040">
        <v>0</v>
      </c>
      <c r="GA1040" t="s">
        <v>3</v>
      </c>
      <c r="GD1040">
        <v>1</v>
      </c>
      <c r="GF1040">
        <v>-304821490</v>
      </c>
      <c r="GG1040">
        <v>2</v>
      </c>
      <c r="GH1040">
        <v>1</v>
      </c>
      <c r="GI1040">
        <v>-2</v>
      </c>
      <c r="GJ1040">
        <v>0</v>
      </c>
      <c r="GK1040">
        <v>0</v>
      </c>
      <c r="GL1040">
        <f t="shared" si="690"/>
        <v>0</v>
      </c>
      <c r="GM1040">
        <f t="shared" si="691"/>
        <v>0</v>
      </c>
      <c r="GN1040">
        <f t="shared" si="692"/>
        <v>0</v>
      </c>
      <c r="GO1040">
        <f t="shared" si="693"/>
        <v>0</v>
      </c>
      <c r="GP1040">
        <f t="shared" si="694"/>
        <v>0</v>
      </c>
      <c r="GR1040">
        <v>0</v>
      </c>
      <c r="GS1040">
        <v>3</v>
      </c>
      <c r="GT1040">
        <v>0</v>
      </c>
      <c r="GU1040" t="s">
        <v>3</v>
      </c>
      <c r="GV1040">
        <f t="shared" si="695"/>
        <v>0</v>
      </c>
      <c r="GW1040">
        <v>1</v>
      </c>
      <c r="GX1040">
        <f t="shared" si="696"/>
        <v>0</v>
      </c>
      <c r="HA1040">
        <v>0</v>
      </c>
      <c r="HB1040">
        <v>0</v>
      </c>
      <c r="HC1040">
        <f t="shared" si="697"/>
        <v>0</v>
      </c>
      <c r="HE1040" t="s">
        <v>3</v>
      </c>
      <c r="HF1040" t="s">
        <v>3</v>
      </c>
      <c r="IK1040">
        <v>0</v>
      </c>
    </row>
    <row r="1041" spans="1:245">
      <c r="A1041">
        <v>17</v>
      </c>
      <c r="B1041">
        <v>0</v>
      </c>
      <c r="C1041">
        <f>ROW(SmtRes!A1005)</f>
        <v>1005</v>
      </c>
      <c r="D1041">
        <f>ROW(EtalonRes!A976)</f>
        <v>976</v>
      </c>
      <c r="E1041" t="s">
        <v>35</v>
      </c>
      <c r="F1041" t="s">
        <v>36</v>
      </c>
      <c r="G1041" t="s">
        <v>37</v>
      </c>
      <c r="H1041" t="s">
        <v>38</v>
      </c>
      <c r="I1041">
        <f>ROUND(28.2/100,9)</f>
        <v>0.28199999999999997</v>
      </c>
      <c r="J1041">
        <v>0</v>
      </c>
      <c r="O1041">
        <f t="shared" si="658"/>
        <v>851.87</v>
      </c>
      <c r="P1041">
        <f t="shared" si="659"/>
        <v>0</v>
      </c>
      <c r="Q1041">
        <f t="shared" si="660"/>
        <v>17.11</v>
      </c>
      <c r="R1041">
        <f t="shared" si="661"/>
        <v>16.54</v>
      </c>
      <c r="S1041">
        <f t="shared" si="662"/>
        <v>834.76</v>
      </c>
      <c r="T1041">
        <f t="shared" si="663"/>
        <v>0</v>
      </c>
      <c r="U1041">
        <f t="shared" si="664"/>
        <v>3.2119800000000001</v>
      </c>
      <c r="V1041">
        <f t="shared" si="665"/>
        <v>3.6659999999999998E-2</v>
      </c>
      <c r="W1041">
        <f t="shared" si="666"/>
        <v>0</v>
      </c>
      <c r="X1041">
        <f t="shared" si="667"/>
        <v>578.88</v>
      </c>
      <c r="Y1041">
        <f t="shared" si="668"/>
        <v>459.7</v>
      </c>
      <c r="AA1041">
        <v>36401907</v>
      </c>
      <c r="AB1041">
        <f t="shared" si="669"/>
        <v>92.9</v>
      </c>
      <c r="AC1041">
        <f t="shared" si="670"/>
        <v>0</v>
      </c>
      <c r="AD1041">
        <f t="shared" si="671"/>
        <v>4.0599999999999996</v>
      </c>
      <c r="AE1041">
        <f t="shared" si="672"/>
        <v>1.76</v>
      </c>
      <c r="AF1041">
        <f t="shared" si="673"/>
        <v>88.84</v>
      </c>
      <c r="AG1041">
        <f t="shared" si="674"/>
        <v>0</v>
      </c>
      <c r="AH1041">
        <f t="shared" si="675"/>
        <v>11.39</v>
      </c>
      <c r="AI1041">
        <f t="shared" si="676"/>
        <v>0.13</v>
      </c>
      <c r="AJ1041">
        <f t="shared" si="677"/>
        <v>0</v>
      </c>
      <c r="AK1041">
        <v>92.9</v>
      </c>
      <c r="AL1041">
        <v>0</v>
      </c>
      <c r="AM1041">
        <v>4.0599999999999996</v>
      </c>
      <c r="AN1041">
        <v>1.76</v>
      </c>
      <c r="AO1041">
        <v>88.84</v>
      </c>
      <c r="AP1041">
        <v>0</v>
      </c>
      <c r="AQ1041">
        <v>11.39</v>
      </c>
      <c r="AR1041">
        <v>0.13</v>
      </c>
      <c r="AS1041">
        <v>0</v>
      </c>
      <c r="AT1041">
        <v>68</v>
      </c>
      <c r="AU1041">
        <v>54</v>
      </c>
      <c r="AV1041">
        <v>1</v>
      </c>
      <c r="AW1041">
        <v>1</v>
      </c>
      <c r="AZ1041">
        <v>1</v>
      </c>
      <c r="BA1041">
        <v>33.32</v>
      </c>
      <c r="BB1041">
        <v>14.94</v>
      </c>
      <c r="BC1041">
        <v>1</v>
      </c>
      <c r="BD1041" t="s">
        <v>3</v>
      </c>
      <c r="BE1041" t="s">
        <v>3</v>
      </c>
      <c r="BF1041" t="s">
        <v>3</v>
      </c>
      <c r="BG1041" t="s">
        <v>3</v>
      </c>
      <c r="BH1041">
        <v>0</v>
      </c>
      <c r="BI1041">
        <v>1</v>
      </c>
      <c r="BJ1041" t="s">
        <v>39</v>
      </c>
      <c r="BM1041">
        <v>57001</v>
      </c>
      <c r="BN1041">
        <v>0</v>
      </c>
      <c r="BO1041" t="s">
        <v>36</v>
      </c>
      <c r="BP1041">
        <v>1</v>
      </c>
      <c r="BQ1041">
        <v>6</v>
      </c>
      <c r="BR1041">
        <v>0</v>
      </c>
      <c r="BS1041">
        <v>33.32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3</v>
      </c>
      <c r="BZ1041">
        <v>80</v>
      </c>
      <c r="CA1041">
        <v>68</v>
      </c>
      <c r="CE1041">
        <v>0</v>
      </c>
      <c r="CF1041">
        <v>0</v>
      </c>
      <c r="CG1041">
        <v>0</v>
      </c>
      <c r="CM1041">
        <v>0</v>
      </c>
      <c r="CN1041" t="s">
        <v>3</v>
      </c>
      <c r="CO1041">
        <v>0</v>
      </c>
      <c r="CP1041">
        <f t="shared" si="678"/>
        <v>851.87</v>
      </c>
      <c r="CQ1041">
        <f t="shared" si="679"/>
        <v>0</v>
      </c>
      <c r="CR1041">
        <f t="shared" si="680"/>
        <v>60.656399999999991</v>
      </c>
      <c r="CS1041">
        <f t="shared" si="681"/>
        <v>58.6432</v>
      </c>
      <c r="CT1041">
        <f t="shared" si="682"/>
        <v>2960.1487999999999</v>
      </c>
      <c r="CU1041">
        <f t="shared" si="683"/>
        <v>0</v>
      </c>
      <c r="CV1041">
        <f t="shared" si="684"/>
        <v>11.39</v>
      </c>
      <c r="CW1041">
        <f t="shared" si="685"/>
        <v>0.13</v>
      </c>
      <c r="CX1041">
        <f t="shared" si="686"/>
        <v>0</v>
      </c>
      <c r="CY1041">
        <f t="shared" si="687"/>
        <v>578.8839999999999</v>
      </c>
      <c r="CZ1041">
        <f t="shared" si="688"/>
        <v>459.702</v>
      </c>
      <c r="DC1041" t="s">
        <v>3</v>
      </c>
      <c r="DD1041" t="s">
        <v>3</v>
      </c>
      <c r="DE1041" t="s">
        <v>3</v>
      </c>
      <c r="DF1041" t="s">
        <v>3</v>
      </c>
      <c r="DG1041" t="s">
        <v>3</v>
      </c>
      <c r="DH1041" t="s">
        <v>3</v>
      </c>
      <c r="DI1041" t="s">
        <v>3</v>
      </c>
      <c r="DJ1041" t="s">
        <v>3</v>
      </c>
      <c r="DK1041" t="s">
        <v>3</v>
      </c>
      <c r="DL1041" t="s">
        <v>3</v>
      </c>
      <c r="DM1041" t="s">
        <v>3</v>
      </c>
      <c r="DN1041">
        <v>0</v>
      </c>
      <c r="DO1041">
        <v>0</v>
      </c>
      <c r="DP1041">
        <v>1</v>
      </c>
      <c r="DQ1041">
        <v>1</v>
      </c>
      <c r="DU1041">
        <v>1013</v>
      </c>
      <c r="DV1041" t="s">
        <v>38</v>
      </c>
      <c r="DW1041" t="s">
        <v>38</v>
      </c>
      <c r="DX1041">
        <v>1</v>
      </c>
      <c r="DZ1041" t="s">
        <v>3</v>
      </c>
      <c r="EA1041" t="s">
        <v>3</v>
      </c>
      <c r="EB1041" t="s">
        <v>3</v>
      </c>
      <c r="EC1041" t="s">
        <v>3</v>
      </c>
      <c r="EE1041">
        <v>29085590</v>
      </c>
      <c r="EF1041">
        <v>6</v>
      </c>
      <c r="EG1041" t="s">
        <v>22</v>
      </c>
      <c r="EH1041">
        <v>0</v>
      </c>
      <c r="EI1041" t="s">
        <v>3</v>
      </c>
      <c r="EJ1041">
        <v>1</v>
      </c>
      <c r="EK1041">
        <v>57001</v>
      </c>
      <c r="EL1041" t="s">
        <v>23</v>
      </c>
      <c r="EM1041" t="s">
        <v>24</v>
      </c>
      <c r="EO1041" t="s">
        <v>3</v>
      </c>
      <c r="EQ1041">
        <v>0</v>
      </c>
      <c r="ER1041">
        <v>92.9</v>
      </c>
      <c r="ES1041">
        <v>0</v>
      </c>
      <c r="ET1041">
        <v>4.0599999999999996</v>
      </c>
      <c r="EU1041">
        <v>1.76</v>
      </c>
      <c r="EV1041">
        <v>88.84</v>
      </c>
      <c r="EW1041">
        <v>11.39</v>
      </c>
      <c r="EX1041">
        <v>0.13</v>
      </c>
      <c r="EY1041">
        <v>0</v>
      </c>
      <c r="FQ1041">
        <v>0</v>
      </c>
      <c r="FR1041">
        <f t="shared" si="689"/>
        <v>0</v>
      </c>
      <c r="FS1041">
        <v>0</v>
      </c>
      <c r="FV1041" t="s">
        <v>25</v>
      </c>
      <c r="FW1041" t="s">
        <v>26</v>
      </c>
      <c r="FX1041">
        <v>80</v>
      </c>
      <c r="FY1041">
        <v>68</v>
      </c>
      <c r="GA1041" t="s">
        <v>3</v>
      </c>
      <c r="GD1041">
        <v>1</v>
      </c>
      <c r="GF1041">
        <v>-1629810845</v>
      </c>
      <c r="GG1041">
        <v>2</v>
      </c>
      <c r="GH1041">
        <v>1</v>
      </c>
      <c r="GI1041">
        <v>2</v>
      </c>
      <c r="GJ1041">
        <v>0</v>
      </c>
      <c r="GK1041">
        <v>0</v>
      </c>
      <c r="GL1041">
        <f t="shared" si="690"/>
        <v>0</v>
      </c>
      <c r="GM1041">
        <f t="shared" si="691"/>
        <v>1890.45</v>
      </c>
      <c r="GN1041">
        <f t="shared" si="692"/>
        <v>1890.45</v>
      </c>
      <c r="GO1041">
        <f t="shared" si="693"/>
        <v>0</v>
      </c>
      <c r="GP1041">
        <f t="shared" si="694"/>
        <v>0</v>
      </c>
      <c r="GR1041">
        <v>0</v>
      </c>
      <c r="GS1041">
        <v>3</v>
      </c>
      <c r="GT1041">
        <v>0</v>
      </c>
      <c r="GU1041" t="s">
        <v>3</v>
      </c>
      <c r="GV1041">
        <f t="shared" si="695"/>
        <v>0</v>
      </c>
      <c r="GW1041">
        <v>1</v>
      </c>
      <c r="GX1041">
        <f t="shared" si="696"/>
        <v>0</v>
      </c>
      <c r="HA1041">
        <v>0</v>
      </c>
      <c r="HB1041">
        <v>0</v>
      </c>
      <c r="HC1041">
        <f t="shared" si="697"/>
        <v>0</v>
      </c>
      <c r="HE1041" t="s">
        <v>3</v>
      </c>
      <c r="HF1041" t="s">
        <v>3</v>
      </c>
      <c r="IK1041">
        <v>0</v>
      </c>
    </row>
    <row r="1042" spans="1:245">
      <c r="A1042">
        <v>18</v>
      </c>
      <c r="B1042">
        <v>0</v>
      </c>
      <c r="C1042">
        <v>1005</v>
      </c>
      <c r="E1042" t="s">
        <v>40</v>
      </c>
      <c r="F1042" t="s">
        <v>28</v>
      </c>
      <c r="G1042" t="s">
        <v>29</v>
      </c>
      <c r="H1042" t="s">
        <v>30</v>
      </c>
      <c r="I1042">
        <f>I1041*J1042</f>
        <v>0.13253999999999999</v>
      </c>
      <c r="J1042">
        <v>0.47000000000000003</v>
      </c>
      <c r="O1042">
        <f t="shared" si="658"/>
        <v>0</v>
      </c>
      <c r="P1042">
        <f t="shared" si="659"/>
        <v>0</v>
      </c>
      <c r="Q1042">
        <f t="shared" si="660"/>
        <v>0</v>
      </c>
      <c r="R1042">
        <f t="shared" si="661"/>
        <v>0</v>
      </c>
      <c r="S1042">
        <f t="shared" si="662"/>
        <v>0</v>
      </c>
      <c r="T1042">
        <f t="shared" si="663"/>
        <v>0</v>
      </c>
      <c r="U1042">
        <f t="shared" si="664"/>
        <v>0</v>
      </c>
      <c r="V1042">
        <f t="shared" si="665"/>
        <v>0</v>
      </c>
      <c r="W1042">
        <f t="shared" si="666"/>
        <v>0</v>
      </c>
      <c r="X1042">
        <f t="shared" si="667"/>
        <v>0</v>
      </c>
      <c r="Y1042">
        <f t="shared" si="668"/>
        <v>0</v>
      </c>
      <c r="AA1042">
        <v>36401907</v>
      </c>
      <c r="AB1042">
        <f t="shared" si="669"/>
        <v>0</v>
      </c>
      <c r="AC1042">
        <f t="shared" si="670"/>
        <v>0</v>
      </c>
      <c r="AD1042">
        <f t="shared" si="671"/>
        <v>0</v>
      </c>
      <c r="AE1042">
        <f t="shared" si="672"/>
        <v>0</v>
      </c>
      <c r="AF1042">
        <f t="shared" si="673"/>
        <v>0</v>
      </c>
      <c r="AG1042">
        <f t="shared" si="674"/>
        <v>0</v>
      </c>
      <c r="AH1042">
        <f t="shared" si="675"/>
        <v>0</v>
      </c>
      <c r="AI1042">
        <f t="shared" si="676"/>
        <v>0</v>
      </c>
      <c r="AJ1042">
        <f t="shared" si="677"/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1</v>
      </c>
      <c r="AW1042">
        <v>1</v>
      </c>
      <c r="AZ1042">
        <v>1</v>
      </c>
      <c r="BA1042">
        <v>1</v>
      </c>
      <c r="BB1042">
        <v>1</v>
      </c>
      <c r="BC1042">
        <v>1</v>
      </c>
      <c r="BD1042" t="s">
        <v>3</v>
      </c>
      <c r="BE1042" t="s">
        <v>3</v>
      </c>
      <c r="BF1042" t="s">
        <v>3</v>
      </c>
      <c r="BG1042" t="s">
        <v>3</v>
      </c>
      <c r="BH1042">
        <v>3</v>
      </c>
      <c r="BI1042">
        <v>2</v>
      </c>
      <c r="BJ1042" t="s">
        <v>31</v>
      </c>
      <c r="BM1042">
        <v>500002</v>
      </c>
      <c r="BN1042">
        <v>0</v>
      </c>
      <c r="BO1042" t="s">
        <v>3</v>
      </c>
      <c r="BP1042">
        <v>0</v>
      </c>
      <c r="BQ1042">
        <v>12</v>
      </c>
      <c r="BR1042">
        <v>0</v>
      </c>
      <c r="BS1042">
        <v>1</v>
      </c>
      <c r="BT1042">
        <v>1</v>
      </c>
      <c r="BU1042">
        <v>1</v>
      </c>
      <c r="BV1042">
        <v>1</v>
      </c>
      <c r="BW1042">
        <v>1</v>
      </c>
      <c r="BX1042">
        <v>1</v>
      </c>
      <c r="BY1042" t="s">
        <v>3</v>
      </c>
      <c r="BZ1042">
        <v>0</v>
      </c>
      <c r="CA1042">
        <v>0</v>
      </c>
      <c r="CE1042">
        <v>0</v>
      </c>
      <c r="CF1042">
        <v>0</v>
      </c>
      <c r="CG1042">
        <v>0</v>
      </c>
      <c r="CM1042">
        <v>0</v>
      </c>
      <c r="CN1042" t="s">
        <v>3</v>
      </c>
      <c r="CO1042">
        <v>0</v>
      </c>
      <c r="CP1042">
        <f t="shared" si="678"/>
        <v>0</v>
      </c>
      <c r="CQ1042">
        <f t="shared" si="679"/>
        <v>0</v>
      </c>
      <c r="CR1042">
        <f t="shared" si="680"/>
        <v>0</v>
      </c>
      <c r="CS1042">
        <f t="shared" si="681"/>
        <v>0</v>
      </c>
      <c r="CT1042">
        <f t="shared" si="682"/>
        <v>0</v>
      </c>
      <c r="CU1042">
        <f t="shared" si="683"/>
        <v>0</v>
      </c>
      <c r="CV1042">
        <f t="shared" si="684"/>
        <v>0</v>
      </c>
      <c r="CW1042">
        <f t="shared" si="685"/>
        <v>0</v>
      </c>
      <c r="CX1042">
        <f t="shared" si="686"/>
        <v>0</v>
      </c>
      <c r="CY1042">
        <f t="shared" si="687"/>
        <v>0</v>
      </c>
      <c r="CZ1042">
        <f t="shared" si="688"/>
        <v>0</v>
      </c>
      <c r="DC1042" t="s">
        <v>3</v>
      </c>
      <c r="DD1042" t="s">
        <v>3</v>
      </c>
      <c r="DE1042" t="s">
        <v>3</v>
      </c>
      <c r="DF1042" t="s">
        <v>3</v>
      </c>
      <c r="DG1042" t="s">
        <v>3</v>
      </c>
      <c r="DH1042" t="s">
        <v>3</v>
      </c>
      <c r="DI1042" t="s">
        <v>3</v>
      </c>
      <c r="DJ1042" t="s">
        <v>3</v>
      </c>
      <c r="DK1042" t="s">
        <v>3</v>
      </c>
      <c r="DL1042" t="s">
        <v>3</v>
      </c>
      <c r="DM1042" t="s">
        <v>3</v>
      </c>
      <c r="DN1042">
        <v>0</v>
      </c>
      <c r="DO1042">
        <v>0</v>
      </c>
      <c r="DP1042">
        <v>1</v>
      </c>
      <c r="DQ1042">
        <v>1</v>
      </c>
      <c r="DU1042">
        <v>1009</v>
      </c>
      <c r="DV1042" t="s">
        <v>30</v>
      </c>
      <c r="DW1042" t="s">
        <v>30</v>
      </c>
      <c r="DX1042">
        <v>1000</v>
      </c>
      <c r="DZ1042" t="s">
        <v>3</v>
      </c>
      <c r="EA1042" t="s">
        <v>3</v>
      </c>
      <c r="EB1042" t="s">
        <v>3</v>
      </c>
      <c r="EC1042" t="s">
        <v>3</v>
      </c>
      <c r="EE1042">
        <v>29085444</v>
      </c>
      <c r="EF1042">
        <v>12</v>
      </c>
      <c r="EG1042" t="s">
        <v>32</v>
      </c>
      <c r="EH1042">
        <v>0</v>
      </c>
      <c r="EI1042" t="s">
        <v>3</v>
      </c>
      <c r="EJ1042">
        <v>2</v>
      </c>
      <c r="EK1042">
        <v>500002</v>
      </c>
      <c r="EL1042" t="s">
        <v>33</v>
      </c>
      <c r="EM1042" t="s">
        <v>34</v>
      </c>
      <c r="EO1042" t="s">
        <v>3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FQ1042">
        <v>0</v>
      </c>
      <c r="FR1042">
        <f t="shared" si="689"/>
        <v>0</v>
      </c>
      <c r="FS1042">
        <v>0</v>
      </c>
      <c r="FX1042">
        <v>0</v>
      </c>
      <c r="FY1042">
        <v>0</v>
      </c>
      <c r="GA1042" t="s">
        <v>3</v>
      </c>
      <c r="GD1042">
        <v>1</v>
      </c>
      <c r="GF1042">
        <v>-304821490</v>
      </c>
      <c r="GG1042">
        <v>2</v>
      </c>
      <c r="GH1042">
        <v>1</v>
      </c>
      <c r="GI1042">
        <v>-2</v>
      </c>
      <c r="GJ1042">
        <v>0</v>
      </c>
      <c r="GK1042">
        <v>0</v>
      </c>
      <c r="GL1042">
        <f t="shared" si="690"/>
        <v>0</v>
      </c>
      <c r="GM1042">
        <f t="shared" si="691"/>
        <v>0</v>
      </c>
      <c r="GN1042">
        <f t="shared" si="692"/>
        <v>0</v>
      </c>
      <c r="GO1042">
        <f t="shared" si="693"/>
        <v>0</v>
      </c>
      <c r="GP1042">
        <f t="shared" si="694"/>
        <v>0</v>
      </c>
      <c r="GR1042">
        <v>0</v>
      </c>
      <c r="GS1042">
        <v>0</v>
      </c>
      <c r="GT1042">
        <v>0</v>
      </c>
      <c r="GU1042" t="s">
        <v>3</v>
      </c>
      <c r="GV1042">
        <f t="shared" si="695"/>
        <v>0</v>
      </c>
      <c r="GW1042">
        <v>1</v>
      </c>
      <c r="GX1042">
        <f t="shared" si="696"/>
        <v>0</v>
      </c>
      <c r="HA1042">
        <v>0</v>
      </c>
      <c r="HB1042">
        <v>0</v>
      </c>
      <c r="HC1042">
        <f t="shared" si="697"/>
        <v>0</v>
      </c>
      <c r="HE1042" t="s">
        <v>3</v>
      </c>
      <c r="HF1042" t="s">
        <v>3</v>
      </c>
      <c r="IK1042">
        <v>0</v>
      </c>
    </row>
    <row r="1043" spans="1:245">
      <c r="A1043">
        <v>17</v>
      </c>
      <c r="B1043">
        <v>0</v>
      </c>
      <c r="C1043">
        <f>ROW(SmtRes!A1007)</f>
        <v>1007</v>
      </c>
      <c r="D1043">
        <f>ROW(EtalonRes!A978)</f>
        <v>978</v>
      </c>
      <c r="E1043" t="s">
        <v>41</v>
      </c>
      <c r="F1043" t="s">
        <v>50</v>
      </c>
      <c r="G1043" t="s">
        <v>51</v>
      </c>
      <c r="H1043" t="s">
        <v>52</v>
      </c>
      <c r="I1043">
        <f>ROUND(21.54/100,9)</f>
        <v>0.21540000000000001</v>
      </c>
      <c r="J1043">
        <v>0</v>
      </c>
      <c r="O1043">
        <f t="shared" si="658"/>
        <v>211.08</v>
      </c>
      <c r="P1043">
        <f t="shared" si="659"/>
        <v>0</v>
      </c>
      <c r="Q1043">
        <f t="shared" si="660"/>
        <v>0</v>
      </c>
      <c r="R1043">
        <f t="shared" si="661"/>
        <v>0</v>
      </c>
      <c r="S1043">
        <f t="shared" si="662"/>
        <v>211.08</v>
      </c>
      <c r="T1043">
        <f t="shared" si="663"/>
        <v>0</v>
      </c>
      <c r="U1043">
        <f t="shared" si="664"/>
        <v>0.81205800000000006</v>
      </c>
      <c r="V1043">
        <f t="shared" si="665"/>
        <v>0</v>
      </c>
      <c r="W1043">
        <f t="shared" si="666"/>
        <v>0</v>
      </c>
      <c r="X1043">
        <f t="shared" si="667"/>
        <v>143.53</v>
      </c>
      <c r="Y1043">
        <f t="shared" si="668"/>
        <v>113.98</v>
      </c>
      <c r="AA1043">
        <v>36401907</v>
      </c>
      <c r="AB1043">
        <f t="shared" si="669"/>
        <v>29.41</v>
      </c>
      <c r="AC1043">
        <f t="shared" si="670"/>
        <v>0</v>
      </c>
      <c r="AD1043">
        <f t="shared" si="671"/>
        <v>0</v>
      </c>
      <c r="AE1043">
        <f t="shared" si="672"/>
        <v>0</v>
      </c>
      <c r="AF1043">
        <f t="shared" si="673"/>
        <v>29.41</v>
      </c>
      <c r="AG1043">
        <f t="shared" si="674"/>
        <v>0</v>
      </c>
      <c r="AH1043">
        <f t="shared" si="675"/>
        <v>3.77</v>
      </c>
      <c r="AI1043">
        <f t="shared" si="676"/>
        <v>0</v>
      </c>
      <c r="AJ1043">
        <f t="shared" si="677"/>
        <v>0</v>
      </c>
      <c r="AK1043">
        <v>29.41</v>
      </c>
      <c r="AL1043">
        <v>0</v>
      </c>
      <c r="AM1043">
        <v>0</v>
      </c>
      <c r="AN1043">
        <v>0</v>
      </c>
      <c r="AO1043">
        <v>29.41</v>
      </c>
      <c r="AP1043">
        <v>0</v>
      </c>
      <c r="AQ1043">
        <v>3.77</v>
      </c>
      <c r="AR1043">
        <v>0</v>
      </c>
      <c r="AS1043">
        <v>0</v>
      </c>
      <c r="AT1043">
        <v>68</v>
      </c>
      <c r="AU1043">
        <v>54</v>
      </c>
      <c r="AV1043">
        <v>1</v>
      </c>
      <c r="AW1043">
        <v>1</v>
      </c>
      <c r="AZ1043">
        <v>1</v>
      </c>
      <c r="BA1043">
        <v>33.32</v>
      </c>
      <c r="BB1043">
        <v>1</v>
      </c>
      <c r="BC1043">
        <v>1</v>
      </c>
      <c r="BD1043" t="s">
        <v>3</v>
      </c>
      <c r="BE1043" t="s">
        <v>3</v>
      </c>
      <c r="BF1043" t="s">
        <v>3</v>
      </c>
      <c r="BG1043" t="s">
        <v>3</v>
      </c>
      <c r="BH1043">
        <v>0</v>
      </c>
      <c r="BI1043">
        <v>1</v>
      </c>
      <c r="BJ1043" t="s">
        <v>53</v>
      </c>
      <c r="BM1043">
        <v>57001</v>
      </c>
      <c r="BN1043">
        <v>0</v>
      </c>
      <c r="BO1043" t="s">
        <v>50</v>
      </c>
      <c r="BP1043">
        <v>1</v>
      </c>
      <c r="BQ1043">
        <v>6</v>
      </c>
      <c r="BR1043">
        <v>0</v>
      </c>
      <c r="BS1043">
        <v>33.32</v>
      </c>
      <c r="BT1043">
        <v>1</v>
      </c>
      <c r="BU1043">
        <v>1</v>
      </c>
      <c r="BV1043">
        <v>1</v>
      </c>
      <c r="BW1043">
        <v>1</v>
      </c>
      <c r="BX1043">
        <v>1</v>
      </c>
      <c r="BY1043" t="s">
        <v>3</v>
      </c>
      <c r="BZ1043">
        <v>80</v>
      </c>
      <c r="CA1043">
        <v>68</v>
      </c>
      <c r="CE1043">
        <v>0</v>
      </c>
      <c r="CF1043">
        <v>0</v>
      </c>
      <c r="CG1043">
        <v>0</v>
      </c>
      <c r="CM1043">
        <v>0</v>
      </c>
      <c r="CN1043" t="s">
        <v>3</v>
      </c>
      <c r="CO1043">
        <v>0</v>
      </c>
      <c r="CP1043">
        <f t="shared" si="678"/>
        <v>211.08</v>
      </c>
      <c r="CQ1043">
        <f t="shared" si="679"/>
        <v>0</v>
      </c>
      <c r="CR1043">
        <f t="shared" si="680"/>
        <v>0</v>
      </c>
      <c r="CS1043">
        <f t="shared" si="681"/>
        <v>0</v>
      </c>
      <c r="CT1043">
        <f t="shared" si="682"/>
        <v>979.94119999999998</v>
      </c>
      <c r="CU1043">
        <f t="shared" si="683"/>
        <v>0</v>
      </c>
      <c r="CV1043">
        <f t="shared" si="684"/>
        <v>3.77</v>
      </c>
      <c r="CW1043">
        <f t="shared" si="685"/>
        <v>0</v>
      </c>
      <c r="CX1043">
        <f t="shared" si="686"/>
        <v>0</v>
      </c>
      <c r="CY1043">
        <f t="shared" si="687"/>
        <v>143.53440000000001</v>
      </c>
      <c r="CZ1043">
        <f t="shared" si="688"/>
        <v>113.98320000000001</v>
      </c>
      <c r="DC1043" t="s">
        <v>3</v>
      </c>
      <c r="DD1043" t="s">
        <v>3</v>
      </c>
      <c r="DE1043" t="s">
        <v>3</v>
      </c>
      <c r="DF1043" t="s">
        <v>3</v>
      </c>
      <c r="DG1043" t="s">
        <v>3</v>
      </c>
      <c r="DH1043" t="s">
        <v>3</v>
      </c>
      <c r="DI1043" t="s">
        <v>3</v>
      </c>
      <c r="DJ1043" t="s">
        <v>3</v>
      </c>
      <c r="DK1043" t="s">
        <v>3</v>
      </c>
      <c r="DL1043" t="s">
        <v>3</v>
      </c>
      <c r="DM1043" t="s">
        <v>3</v>
      </c>
      <c r="DN1043">
        <v>0</v>
      </c>
      <c r="DO1043">
        <v>0</v>
      </c>
      <c r="DP1043">
        <v>1</v>
      </c>
      <c r="DQ1043">
        <v>1</v>
      </c>
      <c r="DU1043">
        <v>1013</v>
      </c>
      <c r="DV1043" t="s">
        <v>52</v>
      </c>
      <c r="DW1043" t="s">
        <v>52</v>
      </c>
      <c r="DX1043">
        <v>1</v>
      </c>
      <c r="DZ1043" t="s">
        <v>3</v>
      </c>
      <c r="EA1043" t="s">
        <v>3</v>
      </c>
      <c r="EB1043" t="s">
        <v>3</v>
      </c>
      <c r="EC1043" t="s">
        <v>3</v>
      </c>
      <c r="EE1043">
        <v>29085590</v>
      </c>
      <c r="EF1043">
        <v>6</v>
      </c>
      <c r="EG1043" t="s">
        <v>22</v>
      </c>
      <c r="EH1043">
        <v>0</v>
      </c>
      <c r="EI1043" t="s">
        <v>3</v>
      </c>
      <c r="EJ1043">
        <v>1</v>
      </c>
      <c r="EK1043">
        <v>57001</v>
      </c>
      <c r="EL1043" t="s">
        <v>23</v>
      </c>
      <c r="EM1043" t="s">
        <v>24</v>
      </c>
      <c r="EO1043" t="s">
        <v>3</v>
      </c>
      <c r="EQ1043">
        <v>0</v>
      </c>
      <c r="ER1043">
        <v>29.41</v>
      </c>
      <c r="ES1043">
        <v>0</v>
      </c>
      <c r="ET1043">
        <v>0</v>
      </c>
      <c r="EU1043">
        <v>0</v>
      </c>
      <c r="EV1043">
        <v>29.41</v>
      </c>
      <c r="EW1043">
        <v>3.77</v>
      </c>
      <c r="EX1043">
        <v>0</v>
      </c>
      <c r="EY1043">
        <v>0</v>
      </c>
      <c r="FQ1043">
        <v>0</v>
      </c>
      <c r="FR1043">
        <f t="shared" si="689"/>
        <v>0</v>
      </c>
      <c r="FS1043">
        <v>0</v>
      </c>
      <c r="FV1043" t="s">
        <v>25</v>
      </c>
      <c r="FW1043" t="s">
        <v>26</v>
      </c>
      <c r="FX1043">
        <v>80</v>
      </c>
      <c r="FY1043">
        <v>68</v>
      </c>
      <c r="GA1043" t="s">
        <v>3</v>
      </c>
      <c r="GD1043">
        <v>1</v>
      </c>
      <c r="GF1043">
        <v>1266291680</v>
      </c>
      <c r="GG1043">
        <v>2</v>
      </c>
      <c r="GH1043">
        <v>1</v>
      </c>
      <c r="GI1043">
        <v>2</v>
      </c>
      <c r="GJ1043">
        <v>0</v>
      </c>
      <c r="GK1043">
        <v>0</v>
      </c>
      <c r="GL1043">
        <f t="shared" si="690"/>
        <v>0</v>
      </c>
      <c r="GM1043">
        <f t="shared" si="691"/>
        <v>468.59</v>
      </c>
      <c r="GN1043">
        <f t="shared" si="692"/>
        <v>468.59</v>
      </c>
      <c r="GO1043">
        <f t="shared" si="693"/>
        <v>0</v>
      </c>
      <c r="GP1043">
        <f t="shared" si="694"/>
        <v>0</v>
      </c>
      <c r="GR1043">
        <v>0</v>
      </c>
      <c r="GS1043">
        <v>3</v>
      </c>
      <c r="GT1043">
        <v>0</v>
      </c>
      <c r="GU1043" t="s">
        <v>3</v>
      </c>
      <c r="GV1043">
        <f t="shared" si="695"/>
        <v>0</v>
      </c>
      <c r="GW1043">
        <v>1</v>
      </c>
      <c r="GX1043">
        <f t="shared" si="696"/>
        <v>0</v>
      </c>
      <c r="HA1043">
        <v>0</v>
      </c>
      <c r="HB1043">
        <v>0</v>
      </c>
      <c r="HC1043">
        <f t="shared" si="697"/>
        <v>0</v>
      </c>
      <c r="HE1043" t="s">
        <v>3</v>
      </c>
      <c r="HF1043" t="s">
        <v>3</v>
      </c>
      <c r="IK1043">
        <v>0</v>
      </c>
    </row>
    <row r="1044" spans="1:245">
      <c r="A1044">
        <v>18</v>
      </c>
      <c r="B1044">
        <v>0</v>
      </c>
      <c r="C1044">
        <v>1007</v>
      </c>
      <c r="E1044" t="s">
        <v>48</v>
      </c>
      <c r="F1044" t="s">
        <v>28</v>
      </c>
      <c r="G1044" t="s">
        <v>29</v>
      </c>
      <c r="H1044" t="s">
        <v>30</v>
      </c>
      <c r="I1044">
        <f>I1043*J1044</f>
        <v>2.3694E-2</v>
      </c>
      <c r="J1044">
        <v>0.11</v>
      </c>
      <c r="O1044">
        <f t="shared" si="658"/>
        <v>0</v>
      </c>
      <c r="P1044">
        <f t="shared" si="659"/>
        <v>0</v>
      </c>
      <c r="Q1044">
        <f t="shared" si="660"/>
        <v>0</v>
      </c>
      <c r="R1044">
        <f t="shared" si="661"/>
        <v>0</v>
      </c>
      <c r="S1044">
        <f t="shared" si="662"/>
        <v>0</v>
      </c>
      <c r="T1044">
        <f t="shared" si="663"/>
        <v>0</v>
      </c>
      <c r="U1044">
        <f t="shared" si="664"/>
        <v>0</v>
      </c>
      <c r="V1044">
        <f t="shared" si="665"/>
        <v>0</v>
      </c>
      <c r="W1044">
        <f t="shared" si="666"/>
        <v>0</v>
      </c>
      <c r="X1044">
        <f t="shared" si="667"/>
        <v>0</v>
      </c>
      <c r="Y1044">
        <f t="shared" si="668"/>
        <v>0</v>
      </c>
      <c r="AA1044">
        <v>36401907</v>
      </c>
      <c r="AB1044">
        <f t="shared" si="669"/>
        <v>0</v>
      </c>
      <c r="AC1044">
        <f t="shared" si="670"/>
        <v>0</v>
      </c>
      <c r="AD1044">
        <f t="shared" si="671"/>
        <v>0</v>
      </c>
      <c r="AE1044">
        <f t="shared" si="672"/>
        <v>0</v>
      </c>
      <c r="AF1044">
        <f t="shared" si="673"/>
        <v>0</v>
      </c>
      <c r="AG1044">
        <f t="shared" si="674"/>
        <v>0</v>
      </c>
      <c r="AH1044">
        <f t="shared" si="675"/>
        <v>0</v>
      </c>
      <c r="AI1044">
        <f t="shared" si="676"/>
        <v>0</v>
      </c>
      <c r="AJ1044">
        <f t="shared" si="677"/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1</v>
      </c>
      <c r="AW1044">
        <v>1</v>
      </c>
      <c r="AZ1044">
        <v>1</v>
      </c>
      <c r="BA1044">
        <v>1</v>
      </c>
      <c r="BB1044">
        <v>1</v>
      </c>
      <c r="BC1044">
        <v>1</v>
      </c>
      <c r="BD1044" t="s">
        <v>3</v>
      </c>
      <c r="BE1044" t="s">
        <v>3</v>
      </c>
      <c r="BF1044" t="s">
        <v>3</v>
      </c>
      <c r="BG1044" t="s">
        <v>3</v>
      </c>
      <c r="BH1044">
        <v>3</v>
      </c>
      <c r="BI1044">
        <v>2</v>
      </c>
      <c r="BJ1044" t="s">
        <v>31</v>
      </c>
      <c r="BM1044">
        <v>500002</v>
      </c>
      <c r="BN1044">
        <v>0</v>
      </c>
      <c r="BO1044" t="s">
        <v>3</v>
      </c>
      <c r="BP1044">
        <v>0</v>
      </c>
      <c r="BQ1044">
        <v>12</v>
      </c>
      <c r="BR1044">
        <v>0</v>
      </c>
      <c r="BS1044">
        <v>1</v>
      </c>
      <c r="BT1044">
        <v>1</v>
      </c>
      <c r="BU1044">
        <v>1</v>
      </c>
      <c r="BV1044">
        <v>1</v>
      </c>
      <c r="BW1044">
        <v>1</v>
      </c>
      <c r="BX1044">
        <v>1</v>
      </c>
      <c r="BY1044" t="s">
        <v>3</v>
      </c>
      <c r="BZ1044">
        <v>0</v>
      </c>
      <c r="CA1044">
        <v>0</v>
      </c>
      <c r="CE1044">
        <v>0</v>
      </c>
      <c r="CF1044">
        <v>0</v>
      </c>
      <c r="CG1044">
        <v>0</v>
      </c>
      <c r="CM1044">
        <v>0</v>
      </c>
      <c r="CN1044" t="s">
        <v>3</v>
      </c>
      <c r="CO1044">
        <v>0</v>
      </c>
      <c r="CP1044">
        <f t="shared" si="678"/>
        <v>0</v>
      </c>
      <c r="CQ1044">
        <f t="shared" si="679"/>
        <v>0</v>
      </c>
      <c r="CR1044">
        <f t="shared" si="680"/>
        <v>0</v>
      </c>
      <c r="CS1044">
        <f t="shared" si="681"/>
        <v>0</v>
      </c>
      <c r="CT1044">
        <f t="shared" si="682"/>
        <v>0</v>
      </c>
      <c r="CU1044">
        <f t="shared" si="683"/>
        <v>0</v>
      </c>
      <c r="CV1044">
        <f t="shared" si="684"/>
        <v>0</v>
      </c>
      <c r="CW1044">
        <f t="shared" si="685"/>
        <v>0</v>
      </c>
      <c r="CX1044">
        <f t="shared" si="686"/>
        <v>0</v>
      </c>
      <c r="CY1044">
        <f t="shared" si="687"/>
        <v>0</v>
      </c>
      <c r="CZ1044">
        <f t="shared" si="688"/>
        <v>0</v>
      </c>
      <c r="DC1044" t="s">
        <v>3</v>
      </c>
      <c r="DD1044" t="s">
        <v>3</v>
      </c>
      <c r="DE1044" t="s">
        <v>3</v>
      </c>
      <c r="DF1044" t="s">
        <v>3</v>
      </c>
      <c r="DG1044" t="s">
        <v>3</v>
      </c>
      <c r="DH1044" t="s">
        <v>3</v>
      </c>
      <c r="DI1044" t="s">
        <v>3</v>
      </c>
      <c r="DJ1044" t="s">
        <v>3</v>
      </c>
      <c r="DK1044" t="s">
        <v>3</v>
      </c>
      <c r="DL1044" t="s">
        <v>3</v>
      </c>
      <c r="DM1044" t="s">
        <v>3</v>
      </c>
      <c r="DN1044">
        <v>0</v>
      </c>
      <c r="DO1044">
        <v>0</v>
      </c>
      <c r="DP1044">
        <v>1</v>
      </c>
      <c r="DQ1044">
        <v>1</v>
      </c>
      <c r="DU1044">
        <v>1009</v>
      </c>
      <c r="DV1044" t="s">
        <v>30</v>
      </c>
      <c r="DW1044" t="s">
        <v>30</v>
      </c>
      <c r="DX1044">
        <v>1000</v>
      </c>
      <c r="DZ1044" t="s">
        <v>3</v>
      </c>
      <c r="EA1044" t="s">
        <v>3</v>
      </c>
      <c r="EB1044" t="s">
        <v>3</v>
      </c>
      <c r="EC1044" t="s">
        <v>3</v>
      </c>
      <c r="EE1044">
        <v>29085444</v>
      </c>
      <c r="EF1044">
        <v>12</v>
      </c>
      <c r="EG1044" t="s">
        <v>32</v>
      </c>
      <c r="EH1044">
        <v>0</v>
      </c>
      <c r="EI1044" t="s">
        <v>3</v>
      </c>
      <c r="EJ1044">
        <v>2</v>
      </c>
      <c r="EK1044">
        <v>500002</v>
      </c>
      <c r="EL1044" t="s">
        <v>33</v>
      </c>
      <c r="EM1044" t="s">
        <v>34</v>
      </c>
      <c r="EO1044" t="s">
        <v>3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FQ1044">
        <v>0</v>
      </c>
      <c r="FR1044">
        <f t="shared" si="689"/>
        <v>0</v>
      </c>
      <c r="FS1044">
        <v>0</v>
      </c>
      <c r="FX1044">
        <v>0</v>
      </c>
      <c r="FY1044">
        <v>0</v>
      </c>
      <c r="GA1044" t="s">
        <v>3</v>
      </c>
      <c r="GD1044">
        <v>1</v>
      </c>
      <c r="GF1044">
        <v>-304821490</v>
      </c>
      <c r="GG1044">
        <v>2</v>
      </c>
      <c r="GH1044">
        <v>1</v>
      </c>
      <c r="GI1044">
        <v>-2</v>
      </c>
      <c r="GJ1044">
        <v>0</v>
      </c>
      <c r="GK1044">
        <v>0</v>
      </c>
      <c r="GL1044">
        <f t="shared" si="690"/>
        <v>0</v>
      </c>
      <c r="GM1044">
        <f t="shared" si="691"/>
        <v>0</v>
      </c>
      <c r="GN1044">
        <f t="shared" si="692"/>
        <v>0</v>
      </c>
      <c r="GO1044">
        <f t="shared" si="693"/>
        <v>0</v>
      </c>
      <c r="GP1044">
        <f t="shared" si="694"/>
        <v>0</v>
      </c>
      <c r="GR1044">
        <v>0</v>
      </c>
      <c r="GS1044">
        <v>0</v>
      </c>
      <c r="GT1044">
        <v>0</v>
      </c>
      <c r="GU1044" t="s">
        <v>3</v>
      </c>
      <c r="GV1044">
        <f t="shared" si="695"/>
        <v>0</v>
      </c>
      <c r="GW1044">
        <v>1</v>
      </c>
      <c r="GX1044">
        <f t="shared" si="696"/>
        <v>0</v>
      </c>
      <c r="HA1044">
        <v>0</v>
      </c>
      <c r="HB1044">
        <v>0</v>
      </c>
      <c r="HC1044">
        <f t="shared" si="697"/>
        <v>0</v>
      </c>
      <c r="HE1044" t="s">
        <v>3</v>
      </c>
      <c r="HF1044" t="s">
        <v>3</v>
      </c>
      <c r="IK1044">
        <v>0</v>
      </c>
    </row>
    <row r="1045" spans="1:245">
      <c r="A1045">
        <v>17</v>
      </c>
      <c r="B1045">
        <v>0</v>
      </c>
      <c r="C1045">
        <f>ROW(SmtRes!A1008)</f>
        <v>1008</v>
      </c>
      <c r="D1045">
        <f>ROW(EtalonRes!A979)</f>
        <v>979</v>
      </c>
      <c r="E1045" t="s">
        <v>49</v>
      </c>
      <c r="F1045" t="s">
        <v>56</v>
      </c>
      <c r="G1045" t="s">
        <v>57</v>
      </c>
      <c r="H1045" t="s">
        <v>58</v>
      </c>
      <c r="I1045">
        <f>ROUND(4/100,9)</f>
        <v>0.04</v>
      </c>
      <c r="J1045">
        <v>0</v>
      </c>
      <c r="O1045">
        <f t="shared" si="658"/>
        <v>60.71</v>
      </c>
      <c r="P1045">
        <f t="shared" si="659"/>
        <v>0</v>
      </c>
      <c r="Q1045">
        <f t="shared" si="660"/>
        <v>0</v>
      </c>
      <c r="R1045">
        <f t="shared" si="661"/>
        <v>0</v>
      </c>
      <c r="S1045">
        <f t="shared" si="662"/>
        <v>60.71</v>
      </c>
      <c r="T1045">
        <f t="shared" si="663"/>
        <v>0</v>
      </c>
      <c r="U1045">
        <f t="shared" si="664"/>
        <v>0.2336</v>
      </c>
      <c r="V1045">
        <f t="shared" si="665"/>
        <v>0</v>
      </c>
      <c r="W1045">
        <f t="shared" si="666"/>
        <v>0</v>
      </c>
      <c r="X1045">
        <f t="shared" si="667"/>
        <v>43.71</v>
      </c>
      <c r="Y1045">
        <f t="shared" si="668"/>
        <v>31.57</v>
      </c>
      <c r="AA1045">
        <v>36401907</v>
      </c>
      <c r="AB1045">
        <f t="shared" si="669"/>
        <v>45.55</v>
      </c>
      <c r="AC1045">
        <f t="shared" si="670"/>
        <v>0</v>
      </c>
      <c r="AD1045">
        <f t="shared" si="671"/>
        <v>0</v>
      </c>
      <c r="AE1045">
        <f t="shared" si="672"/>
        <v>0</v>
      </c>
      <c r="AF1045">
        <f t="shared" si="673"/>
        <v>45.55</v>
      </c>
      <c r="AG1045">
        <f t="shared" si="674"/>
        <v>0</v>
      </c>
      <c r="AH1045">
        <f t="shared" si="675"/>
        <v>5.84</v>
      </c>
      <c r="AI1045">
        <f t="shared" si="676"/>
        <v>0</v>
      </c>
      <c r="AJ1045">
        <f t="shared" si="677"/>
        <v>0</v>
      </c>
      <c r="AK1045">
        <v>45.55</v>
      </c>
      <c r="AL1045">
        <v>0</v>
      </c>
      <c r="AM1045">
        <v>0</v>
      </c>
      <c r="AN1045">
        <v>0</v>
      </c>
      <c r="AO1045">
        <v>45.55</v>
      </c>
      <c r="AP1045">
        <v>0</v>
      </c>
      <c r="AQ1045">
        <v>5.84</v>
      </c>
      <c r="AR1045">
        <v>0</v>
      </c>
      <c r="AS1045">
        <v>0</v>
      </c>
      <c r="AT1045">
        <v>72</v>
      </c>
      <c r="AU1045">
        <v>52</v>
      </c>
      <c r="AV1045">
        <v>1</v>
      </c>
      <c r="AW1045">
        <v>1</v>
      </c>
      <c r="AZ1045">
        <v>1</v>
      </c>
      <c r="BA1045">
        <v>33.32</v>
      </c>
      <c r="BB1045">
        <v>1</v>
      </c>
      <c r="BC1045">
        <v>1</v>
      </c>
      <c r="BD1045" t="s">
        <v>3</v>
      </c>
      <c r="BE1045" t="s">
        <v>3</v>
      </c>
      <c r="BF1045" t="s">
        <v>3</v>
      </c>
      <c r="BG1045" t="s">
        <v>3</v>
      </c>
      <c r="BH1045">
        <v>0</v>
      </c>
      <c r="BI1045">
        <v>1</v>
      </c>
      <c r="BJ1045" t="s">
        <v>59</v>
      </c>
      <c r="BM1045">
        <v>67001</v>
      </c>
      <c r="BN1045">
        <v>0</v>
      </c>
      <c r="BO1045" t="s">
        <v>56</v>
      </c>
      <c r="BP1045">
        <v>1</v>
      </c>
      <c r="BQ1045">
        <v>6</v>
      </c>
      <c r="BR1045">
        <v>0</v>
      </c>
      <c r="BS1045">
        <v>33.32</v>
      </c>
      <c r="BT1045">
        <v>1</v>
      </c>
      <c r="BU1045">
        <v>1</v>
      </c>
      <c r="BV1045">
        <v>1</v>
      </c>
      <c r="BW1045">
        <v>1</v>
      </c>
      <c r="BX1045">
        <v>1</v>
      </c>
      <c r="BY1045" t="s">
        <v>3</v>
      </c>
      <c r="BZ1045">
        <v>85</v>
      </c>
      <c r="CA1045">
        <v>65</v>
      </c>
      <c r="CE1045">
        <v>0</v>
      </c>
      <c r="CF1045">
        <v>0</v>
      </c>
      <c r="CG1045">
        <v>0</v>
      </c>
      <c r="CM1045">
        <v>0</v>
      </c>
      <c r="CN1045" t="s">
        <v>3</v>
      </c>
      <c r="CO1045">
        <v>0</v>
      </c>
      <c r="CP1045">
        <f t="shared" si="678"/>
        <v>60.71</v>
      </c>
      <c r="CQ1045">
        <f t="shared" si="679"/>
        <v>0</v>
      </c>
      <c r="CR1045">
        <f t="shared" si="680"/>
        <v>0</v>
      </c>
      <c r="CS1045">
        <f t="shared" si="681"/>
        <v>0</v>
      </c>
      <c r="CT1045">
        <f t="shared" si="682"/>
        <v>1517.7259999999999</v>
      </c>
      <c r="CU1045">
        <f t="shared" si="683"/>
        <v>0</v>
      </c>
      <c r="CV1045">
        <f t="shared" si="684"/>
        <v>5.84</v>
      </c>
      <c r="CW1045">
        <f t="shared" si="685"/>
        <v>0</v>
      </c>
      <c r="CX1045">
        <f t="shared" si="686"/>
        <v>0</v>
      </c>
      <c r="CY1045">
        <f t="shared" si="687"/>
        <v>43.711199999999998</v>
      </c>
      <c r="CZ1045">
        <f t="shared" si="688"/>
        <v>31.569200000000002</v>
      </c>
      <c r="DC1045" t="s">
        <v>3</v>
      </c>
      <c r="DD1045" t="s">
        <v>3</v>
      </c>
      <c r="DE1045" t="s">
        <v>3</v>
      </c>
      <c r="DF1045" t="s">
        <v>3</v>
      </c>
      <c r="DG1045" t="s">
        <v>3</v>
      </c>
      <c r="DH1045" t="s">
        <v>3</v>
      </c>
      <c r="DI1045" t="s">
        <v>3</v>
      </c>
      <c r="DJ1045" t="s">
        <v>3</v>
      </c>
      <c r="DK1045" t="s">
        <v>3</v>
      </c>
      <c r="DL1045" t="s">
        <v>3</v>
      </c>
      <c r="DM1045" t="s">
        <v>3</v>
      </c>
      <c r="DN1045">
        <v>0</v>
      </c>
      <c r="DO1045">
        <v>0</v>
      </c>
      <c r="DP1045">
        <v>1</v>
      </c>
      <c r="DQ1045">
        <v>1</v>
      </c>
      <c r="DU1045">
        <v>1010</v>
      </c>
      <c r="DV1045" t="s">
        <v>58</v>
      </c>
      <c r="DW1045" t="s">
        <v>58</v>
      </c>
      <c r="DX1045">
        <v>100</v>
      </c>
      <c r="DZ1045" t="s">
        <v>3</v>
      </c>
      <c r="EA1045" t="s">
        <v>3</v>
      </c>
      <c r="EB1045" t="s">
        <v>3</v>
      </c>
      <c r="EC1045" t="s">
        <v>3</v>
      </c>
      <c r="EE1045">
        <v>29085636</v>
      </c>
      <c r="EF1045">
        <v>6</v>
      </c>
      <c r="EG1045" t="s">
        <v>22</v>
      </c>
      <c r="EH1045">
        <v>0</v>
      </c>
      <c r="EI1045" t="s">
        <v>3</v>
      </c>
      <c r="EJ1045">
        <v>1</v>
      </c>
      <c r="EK1045">
        <v>67001</v>
      </c>
      <c r="EL1045" t="s">
        <v>60</v>
      </c>
      <c r="EM1045" t="s">
        <v>61</v>
      </c>
      <c r="EO1045" t="s">
        <v>3</v>
      </c>
      <c r="EQ1045">
        <v>0</v>
      </c>
      <c r="ER1045">
        <v>45.55</v>
      </c>
      <c r="ES1045">
        <v>0</v>
      </c>
      <c r="ET1045">
        <v>0</v>
      </c>
      <c r="EU1045">
        <v>0</v>
      </c>
      <c r="EV1045">
        <v>45.55</v>
      </c>
      <c r="EW1045">
        <v>5.84</v>
      </c>
      <c r="EX1045">
        <v>0</v>
      </c>
      <c r="EY1045">
        <v>0</v>
      </c>
      <c r="FQ1045">
        <v>0</v>
      </c>
      <c r="FR1045">
        <f t="shared" si="689"/>
        <v>0</v>
      </c>
      <c r="FS1045">
        <v>0</v>
      </c>
      <c r="FV1045" t="s">
        <v>25</v>
      </c>
      <c r="FW1045" t="s">
        <v>26</v>
      </c>
      <c r="FX1045">
        <v>85</v>
      </c>
      <c r="FY1045">
        <v>65</v>
      </c>
      <c r="GA1045" t="s">
        <v>3</v>
      </c>
      <c r="GD1045">
        <v>1</v>
      </c>
      <c r="GF1045">
        <v>-1255865036</v>
      </c>
      <c r="GG1045">
        <v>2</v>
      </c>
      <c r="GH1045">
        <v>1</v>
      </c>
      <c r="GI1045">
        <v>2</v>
      </c>
      <c r="GJ1045">
        <v>0</v>
      </c>
      <c r="GK1045">
        <v>0</v>
      </c>
      <c r="GL1045">
        <f t="shared" si="690"/>
        <v>0</v>
      </c>
      <c r="GM1045">
        <f t="shared" si="691"/>
        <v>135.99</v>
      </c>
      <c r="GN1045">
        <f t="shared" si="692"/>
        <v>135.99</v>
      </c>
      <c r="GO1045">
        <f t="shared" si="693"/>
        <v>0</v>
      </c>
      <c r="GP1045">
        <f t="shared" si="694"/>
        <v>0</v>
      </c>
      <c r="GR1045">
        <v>0</v>
      </c>
      <c r="GS1045">
        <v>3</v>
      </c>
      <c r="GT1045">
        <v>0</v>
      </c>
      <c r="GU1045" t="s">
        <v>3</v>
      </c>
      <c r="GV1045">
        <f t="shared" si="695"/>
        <v>0</v>
      </c>
      <c r="GW1045">
        <v>1</v>
      </c>
      <c r="GX1045">
        <f t="shared" si="696"/>
        <v>0</v>
      </c>
      <c r="HA1045">
        <v>0</v>
      </c>
      <c r="HB1045">
        <v>0</v>
      </c>
      <c r="HC1045">
        <f t="shared" si="697"/>
        <v>0</v>
      </c>
      <c r="HE1045" t="s">
        <v>3</v>
      </c>
      <c r="HF1045" t="s">
        <v>3</v>
      </c>
      <c r="IK1045">
        <v>0</v>
      </c>
    </row>
    <row r="1046" spans="1:245">
      <c r="A1046">
        <v>17</v>
      </c>
      <c r="B1046">
        <v>0</v>
      </c>
      <c r="C1046">
        <f>ROW(SmtRes!A1013)</f>
        <v>1013</v>
      </c>
      <c r="D1046">
        <f>ROW(EtalonRes!A984)</f>
        <v>984</v>
      </c>
      <c r="E1046" t="s">
        <v>55</v>
      </c>
      <c r="F1046" t="s">
        <v>42</v>
      </c>
      <c r="G1046" t="s">
        <v>43</v>
      </c>
      <c r="H1046" t="s">
        <v>44</v>
      </c>
      <c r="I1046">
        <f>ROUND(2/100,9)</f>
        <v>0.02</v>
      </c>
      <c r="J1046">
        <v>0</v>
      </c>
      <c r="O1046">
        <f t="shared" si="658"/>
        <v>1001.89</v>
      </c>
      <c r="P1046">
        <f t="shared" si="659"/>
        <v>0</v>
      </c>
      <c r="Q1046">
        <f t="shared" si="660"/>
        <v>43.61</v>
      </c>
      <c r="R1046">
        <f t="shared" si="661"/>
        <v>26.62</v>
      </c>
      <c r="S1046">
        <f t="shared" si="662"/>
        <v>958.28</v>
      </c>
      <c r="T1046">
        <f t="shared" si="663"/>
        <v>0</v>
      </c>
      <c r="U1046">
        <f t="shared" si="664"/>
        <v>3.5860000000000003</v>
      </c>
      <c r="V1046">
        <f t="shared" si="665"/>
        <v>7.9400000000000012E-2</v>
      </c>
      <c r="W1046">
        <f t="shared" si="666"/>
        <v>0</v>
      </c>
      <c r="X1046">
        <f t="shared" si="667"/>
        <v>689.43</v>
      </c>
      <c r="Y1046">
        <f t="shared" si="668"/>
        <v>492.45</v>
      </c>
      <c r="AA1046">
        <v>36401907</v>
      </c>
      <c r="AB1046">
        <f t="shared" si="669"/>
        <v>1634.97</v>
      </c>
      <c r="AC1046">
        <f t="shared" si="670"/>
        <v>0</v>
      </c>
      <c r="AD1046">
        <f t="shared" si="671"/>
        <v>196.98</v>
      </c>
      <c r="AE1046">
        <f t="shared" si="672"/>
        <v>39.94</v>
      </c>
      <c r="AF1046">
        <f t="shared" si="673"/>
        <v>1437.99</v>
      </c>
      <c r="AG1046">
        <f t="shared" si="674"/>
        <v>0</v>
      </c>
      <c r="AH1046">
        <f t="shared" si="675"/>
        <v>179.3</v>
      </c>
      <c r="AI1046">
        <f t="shared" si="676"/>
        <v>3.97</v>
      </c>
      <c r="AJ1046">
        <f t="shared" si="677"/>
        <v>0</v>
      </c>
      <c r="AK1046">
        <v>1634.97</v>
      </c>
      <c r="AL1046">
        <v>0</v>
      </c>
      <c r="AM1046">
        <v>196.98</v>
      </c>
      <c r="AN1046">
        <v>39.94</v>
      </c>
      <c r="AO1046">
        <v>1437.99</v>
      </c>
      <c r="AP1046">
        <v>0</v>
      </c>
      <c r="AQ1046">
        <v>179.3</v>
      </c>
      <c r="AR1046">
        <v>3.97</v>
      </c>
      <c r="AS1046">
        <v>0</v>
      </c>
      <c r="AT1046">
        <v>70</v>
      </c>
      <c r="AU1046">
        <v>50</v>
      </c>
      <c r="AV1046">
        <v>1</v>
      </c>
      <c r="AW1046">
        <v>1</v>
      </c>
      <c r="AZ1046">
        <v>1</v>
      </c>
      <c r="BA1046">
        <v>33.32</v>
      </c>
      <c r="BB1046">
        <v>11.07</v>
      </c>
      <c r="BC1046">
        <v>1</v>
      </c>
      <c r="BD1046" t="s">
        <v>3</v>
      </c>
      <c r="BE1046" t="s">
        <v>3</v>
      </c>
      <c r="BF1046" t="s">
        <v>3</v>
      </c>
      <c r="BG1046" t="s">
        <v>3</v>
      </c>
      <c r="BH1046">
        <v>0</v>
      </c>
      <c r="BI1046">
        <v>1</v>
      </c>
      <c r="BJ1046" t="s">
        <v>45</v>
      </c>
      <c r="BM1046">
        <v>56001</v>
      </c>
      <c r="BN1046">
        <v>0</v>
      </c>
      <c r="BO1046" t="s">
        <v>42</v>
      </c>
      <c r="BP1046">
        <v>1</v>
      </c>
      <c r="BQ1046">
        <v>6</v>
      </c>
      <c r="BR1046">
        <v>0</v>
      </c>
      <c r="BS1046">
        <v>33.32</v>
      </c>
      <c r="BT1046">
        <v>1</v>
      </c>
      <c r="BU1046">
        <v>1</v>
      </c>
      <c r="BV1046">
        <v>1</v>
      </c>
      <c r="BW1046">
        <v>1</v>
      </c>
      <c r="BX1046">
        <v>1</v>
      </c>
      <c r="BY1046" t="s">
        <v>3</v>
      </c>
      <c r="BZ1046">
        <v>82</v>
      </c>
      <c r="CA1046">
        <v>62</v>
      </c>
      <c r="CE1046">
        <v>0</v>
      </c>
      <c r="CF1046">
        <v>0</v>
      </c>
      <c r="CG1046">
        <v>0</v>
      </c>
      <c r="CM1046">
        <v>0</v>
      </c>
      <c r="CN1046" t="s">
        <v>3</v>
      </c>
      <c r="CO1046">
        <v>0</v>
      </c>
      <c r="CP1046">
        <f t="shared" si="678"/>
        <v>1001.89</v>
      </c>
      <c r="CQ1046">
        <f t="shared" si="679"/>
        <v>0</v>
      </c>
      <c r="CR1046">
        <f t="shared" si="680"/>
        <v>2180.5686000000001</v>
      </c>
      <c r="CS1046">
        <f t="shared" si="681"/>
        <v>1330.8008</v>
      </c>
      <c r="CT1046">
        <f t="shared" si="682"/>
        <v>47913.826800000003</v>
      </c>
      <c r="CU1046">
        <f t="shared" si="683"/>
        <v>0</v>
      </c>
      <c r="CV1046">
        <f t="shared" si="684"/>
        <v>179.3</v>
      </c>
      <c r="CW1046">
        <f t="shared" si="685"/>
        <v>3.97</v>
      </c>
      <c r="CX1046">
        <f t="shared" si="686"/>
        <v>0</v>
      </c>
      <c r="CY1046">
        <f t="shared" si="687"/>
        <v>689.43</v>
      </c>
      <c r="CZ1046">
        <f t="shared" si="688"/>
        <v>492.45</v>
      </c>
      <c r="DC1046" t="s">
        <v>3</v>
      </c>
      <c r="DD1046" t="s">
        <v>3</v>
      </c>
      <c r="DE1046" t="s">
        <v>3</v>
      </c>
      <c r="DF1046" t="s">
        <v>3</v>
      </c>
      <c r="DG1046" t="s">
        <v>3</v>
      </c>
      <c r="DH1046" t="s">
        <v>3</v>
      </c>
      <c r="DI1046" t="s">
        <v>3</v>
      </c>
      <c r="DJ1046" t="s">
        <v>3</v>
      </c>
      <c r="DK1046" t="s">
        <v>3</v>
      </c>
      <c r="DL1046" t="s">
        <v>3</v>
      </c>
      <c r="DM1046" t="s">
        <v>3</v>
      </c>
      <c r="DN1046">
        <v>0</v>
      </c>
      <c r="DO1046">
        <v>0</v>
      </c>
      <c r="DP1046">
        <v>1</v>
      </c>
      <c r="DQ1046">
        <v>1</v>
      </c>
      <c r="DU1046">
        <v>1013</v>
      </c>
      <c r="DV1046" t="s">
        <v>44</v>
      </c>
      <c r="DW1046" t="s">
        <v>44</v>
      </c>
      <c r="DX1046">
        <v>1</v>
      </c>
      <c r="DZ1046" t="s">
        <v>3</v>
      </c>
      <c r="EA1046" t="s">
        <v>3</v>
      </c>
      <c r="EB1046" t="s">
        <v>3</v>
      </c>
      <c r="EC1046" t="s">
        <v>3</v>
      </c>
      <c r="EE1046">
        <v>29085589</v>
      </c>
      <c r="EF1046">
        <v>6</v>
      </c>
      <c r="EG1046" t="s">
        <v>22</v>
      </c>
      <c r="EH1046">
        <v>0</v>
      </c>
      <c r="EI1046" t="s">
        <v>3</v>
      </c>
      <c r="EJ1046">
        <v>1</v>
      </c>
      <c r="EK1046">
        <v>56001</v>
      </c>
      <c r="EL1046" t="s">
        <v>46</v>
      </c>
      <c r="EM1046" t="s">
        <v>47</v>
      </c>
      <c r="EO1046" t="s">
        <v>3</v>
      </c>
      <c r="EQ1046">
        <v>0</v>
      </c>
      <c r="ER1046">
        <v>1634.97</v>
      </c>
      <c r="ES1046">
        <v>0</v>
      </c>
      <c r="ET1046">
        <v>196.98</v>
      </c>
      <c r="EU1046">
        <v>39.94</v>
      </c>
      <c r="EV1046">
        <v>1437.99</v>
      </c>
      <c r="EW1046">
        <v>179.3</v>
      </c>
      <c r="EX1046">
        <v>3.97</v>
      </c>
      <c r="EY1046">
        <v>0</v>
      </c>
      <c r="FQ1046">
        <v>0</v>
      </c>
      <c r="FR1046">
        <f t="shared" si="689"/>
        <v>0</v>
      </c>
      <c r="FS1046">
        <v>0</v>
      </c>
      <c r="FV1046" t="s">
        <v>25</v>
      </c>
      <c r="FW1046" t="s">
        <v>26</v>
      </c>
      <c r="FX1046">
        <v>82</v>
      </c>
      <c r="FY1046">
        <v>62</v>
      </c>
      <c r="GA1046" t="s">
        <v>3</v>
      </c>
      <c r="GD1046">
        <v>1</v>
      </c>
      <c r="GF1046">
        <v>395004222</v>
      </c>
      <c r="GG1046">
        <v>2</v>
      </c>
      <c r="GH1046">
        <v>1</v>
      </c>
      <c r="GI1046">
        <v>2</v>
      </c>
      <c r="GJ1046">
        <v>0</v>
      </c>
      <c r="GK1046">
        <v>0</v>
      </c>
      <c r="GL1046">
        <f t="shared" si="690"/>
        <v>0</v>
      </c>
      <c r="GM1046">
        <f t="shared" si="691"/>
        <v>2183.77</v>
      </c>
      <c r="GN1046">
        <f t="shared" si="692"/>
        <v>2183.77</v>
      </c>
      <c r="GO1046">
        <f t="shared" si="693"/>
        <v>0</v>
      </c>
      <c r="GP1046">
        <f t="shared" si="694"/>
        <v>0</v>
      </c>
      <c r="GR1046">
        <v>0</v>
      </c>
      <c r="GS1046">
        <v>3</v>
      </c>
      <c r="GT1046">
        <v>0</v>
      </c>
      <c r="GU1046" t="s">
        <v>3</v>
      </c>
      <c r="GV1046">
        <f t="shared" si="695"/>
        <v>0</v>
      </c>
      <c r="GW1046">
        <v>1</v>
      </c>
      <c r="GX1046">
        <f t="shared" si="696"/>
        <v>0</v>
      </c>
      <c r="HA1046">
        <v>0</v>
      </c>
      <c r="HB1046">
        <v>0</v>
      </c>
      <c r="HC1046">
        <f t="shared" si="697"/>
        <v>0</v>
      </c>
      <c r="HE1046" t="s">
        <v>3</v>
      </c>
      <c r="HF1046" t="s">
        <v>3</v>
      </c>
      <c r="IK1046">
        <v>0</v>
      </c>
    </row>
    <row r="1047" spans="1:245">
      <c r="A1047">
        <v>18</v>
      </c>
      <c r="B1047">
        <v>0</v>
      </c>
      <c r="C1047">
        <v>1013</v>
      </c>
      <c r="E1047" t="s">
        <v>340</v>
      </c>
      <c r="F1047" t="s">
        <v>28</v>
      </c>
      <c r="G1047" t="s">
        <v>29</v>
      </c>
      <c r="H1047" t="s">
        <v>30</v>
      </c>
      <c r="I1047">
        <f>I1046*J1047</f>
        <v>0.21</v>
      </c>
      <c r="J1047">
        <v>10.5</v>
      </c>
      <c r="O1047">
        <f t="shared" si="658"/>
        <v>0</v>
      </c>
      <c r="P1047">
        <f t="shared" si="659"/>
        <v>0</v>
      </c>
      <c r="Q1047">
        <f t="shared" si="660"/>
        <v>0</v>
      </c>
      <c r="R1047">
        <f t="shared" si="661"/>
        <v>0</v>
      </c>
      <c r="S1047">
        <f t="shared" si="662"/>
        <v>0</v>
      </c>
      <c r="T1047">
        <f t="shared" si="663"/>
        <v>0</v>
      </c>
      <c r="U1047">
        <f t="shared" si="664"/>
        <v>0</v>
      </c>
      <c r="V1047">
        <f t="shared" si="665"/>
        <v>0</v>
      </c>
      <c r="W1047">
        <f t="shared" si="666"/>
        <v>0</v>
      </c>
      <c r="X1047">
        <f t="shared" si="667"/>
        <v>0</v>
      </c>
      <c r="Y1047">
        <f t="shared" si="668"/>
        <v>0</v>
      </c>
      <c r="AA1047">
        <v>36401907</v>
      </c>
      <c r="AB1047">
        <f t="shared" si="669"/>
        <v>0</v>
      </c>
      <c r="AC1047">
        <f t="shared" si="670"/>
        <v>0</v>
      </c>
      <c r="AD1047">
        <f t="shared" si="671"/>
        <v>0</v>
      </c>
      <c r="AE1047">
        <f t="shared" si="672"/>
        <v>0</v>
      </c>
      <c r="AF1047">
        <f t="shared" si="673"/>
        <v>0</v>
      </c>
      <c r="AG1047">
        <f t="shared" si="674"/>
        <v>0</v>
      </c>
      <c r="AH1047">
        <f t="shared" si="675"/>
        <v>0</v>
      </c>
      <c r="AI1047">
        <f t="shared" si="676"/>
        <v>0</v>
      </c>
      <c r="AJ1047">
        <f t="shared" si="677"/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1</v>
      </c>
      <c r="AW1047">
        <v>1</v>
      </c>
      <c r="AZ1047">
        <v>1</v>
      </c>
      <c r="BA1047">
        <v>1</v>
      </c>
      <c r="BB1047">
        <v>1</v>
      </c>
      <c r="BC1047">
        <v>1</v>
      </c>
      <c r="BD1047" t="s">
        <v>3</v>
      </c>
      <c r="BE1047" t="s">
        <v>3</v>
      </c>
      <c r="BF1047" t="s">
        <v>3</v>
      </c>
      <c r="BG1047" t="s">
        <v>3</v>
      </c>
      <c r="BH1047">
        <v>3</v>
      </c>
      <c r="BI1047">
        <v>2</v>
      </c>
      <c r="BJ1047" t="s">
        <v>31</v>
      </c>
      <c r="BM1047">
        <v>500002</v>
      </c>
      <c r="BN1047">
        <v>0</v>
      </c>
      <c r="BO1047" t="s">
        <v>3</v>
      </c>
      <c r="BP1047">
        <v>0</v>
      </c>
      <c r="BQ1047">
        <v>12</v>
      </c>
      <c r="BR1047">
        <v>0</v>
      </c>
      <c r="BS1047">
        <v>1</v>
      </c>
      <c r="BT1047">
        <v>1</v>
      </c>
      <c r="BU1047">
        <v>1</v>
      </c>
      <c r="BV1047">
        <v>1</v>
      </c>
      <c r="BW1047">
        <v>1</v>
      </c>
      <c r="BX1047">
        <v>1</v>
      </c>
      <c r="BY1047" t="s">
        <v>3</v>
      </c>
      <c r="BZ1047">
        <v>0</v>
      </c>
      <c r="CA1047">
        <v>0</v>
      </c>
      <c r="CE1047">
        <v>0</v>
      </c>
      <c r="CF1047">
        <v>0</v>
      </c>
      <c r="CG1047">
        <v>0</v>
      </c>
      <c r="CM1047">
        <v>0</v>
      </c>
      <c r="CN1047" t="s">
        <v>3</v>
      </c>
      <c r="CO1047">
        <v>0</v>
      </c>
      <c r="CP1047">
        <f t="shared" si="678"/>
        <v>0</v>
      </c>
      <c r="CQ1047">
        <f t="shared" si="679"/>
        <v>0</v>
      </c>
      <c r="CR1047">
        <f t="shared" si="680"/>
        <v>0</v>
      </c>
      <c r="CS1047">
        <f t="shared" si="681"/>
        <v>0</v>
      </c>
      <c r="CT1047">
        <f t="shared" si="682"/>
        <v>0</v>
      </c>
      <c r="CU1047">
        <f t="shared" si="683"/>
        <v>0</v>
      </c>
      <c r="CV1047">
        <f t="shared" si="684"/>
        <v>0</v>
      </c>
      <c r="CW1047">
        <f t="shared" si="685"/>
        <v>0</v>
      </c>
      <c r="CX1047">
        <f t="shared" si="686"/>
        <v>0</v>
      </c>
      <c r="CY1047">
        <f t="shared" si="687"/>
        <v>0</v>
      </c>
      <c r="CZ1047">
        <f t="shared" si="688"/>
        <v>0</v>
      </c>
      <c r="DC1047" t="s">
        <v>3</v>
      </c>
      <c r="DD1047" t="s">
        <v>3</v>
      </c>
      <c r="DE1047" t="s">
        <v>3</v>
      </c>
      <c r="DF1047" t="s">
        <v>3</v>
      </c>
      <c r="DG1047" t="s">
        <v>3</v>
      </c>
      <c r="DH1047" t="s">
        <v>3</v>
      </c>
      <c r="DI1047" t="s">
        <v>3</v>
      </c>
      <c r="DJ1047" t="s">
        <v>3</v>
      </c>
      <c r="DK1047" t="s">
        <v>3</v>
      </c>
      <c r="DL1047" t="s">
        <v>3</v>
      </c>
      <c r="DM1047" t="s">
        <v>3</v>
      </c>
      <c r="DN1047">
        <v>0</v>
      </c>
      <c r="DO1047">
        <v>0</v>
      </c>
      <c r="DP1047">
        <v>1</v>
      </c>
      <c r="DQ1047">
        <v>1</v>
      </c>
      <c r="DU1047">
        <v>1009</v>
      </c>
      <c r="DV1047" t="s">
        <v>30</v>
      </c>
      <c r="DW1047" t="s">
        <v>30</v>
      </c>
      <c r="DX1047">
        <v>1000</v>
      </c>
      <c r="DZ1047" t="s">
        <v>3</v>
      </c>
      <c r="EA1047" t="s">
        <v>3</v>
      </c>
      <c r="EB1047" t="s">
        <v>3</v>
      </c>
      <c r="EC1047" t="s">
        <v>3</v>
      </c>
      <c r="EE1047">
        <v>29085444</v>
      </c>
      <c r="EF1047">
        <v>12</v>
      </c>
      <c r="EG1047" t="s">
        <v>32</v>
      </c>
      <c r="EH1047">
        <v>0</v>
      </c>
      <c r="EI1047" t="s">
        <v>3</v>
      </c>
      <c r="EJ1047">
        <v>2</v>
      </c>
      <c r="EK1047">
        <v>500002</v>
      </c>
      <c r="EL1047" t="s">
        <v>33</v>
      </c>
      <c r="EM1047" t="s">
        <v>34</v>
      </c>
      <c r="EO1047" t="s">
        <v>3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FQ1047">
        <v>0</v>
      </c>
      <c r="FR1047">
        <f t="shared" si="689"/>
        <v>0</v>
      </c>
      <c r="FS1047">
        <v>0</v>
      </c>
      <c r="FX1047">
        <v>0</v>
      </c>
      <c r="FY1047">
        <v>0</v>
      </c>
      <c r="GA1047" t="s">
        <v>3</v>
      </c>
      <c r="GD1047">
        <v>1</v>
      </c>
      <c r="GF1047">
        <v>-304821490</v>
      </c>
      <c r="GG1047">
        <v>2</v>
      </c>
      <c r="GH1047">
        <v>1</v>
      </c>
      <c r="GI1047">
        <v>-2</v>
      </c>
      <c r="GJ1047">
        <v>0</v>
      </c>
      <c r="GK1047">
        <v>0</v>
      </c>
      <c r="GL1047">
        <f t="shared" si="690"/>
        <v>0</v>
      </c>
      <c r="GM1047">
        <f t="shared" si="691"/>
        <v>0</v>
      </c>
      <c r="GN1047">
        <f t="shared" si="692"/>
        <v>0</v>
      </c>
      <c r="GO1047">
        <f t="shared" si="693"/>
        <v>0</v>
      </c>
      <c r="GP1047">
        <f t="shared" si="694"/>
        <v>0</v>
      </c>
      <c r="GR1047">
        <v>0</v>
      </c>
      <c r="GS1047">
        <v>3</v>
      </c>
      <c r="GT1047">
        <v>0</v>
      </c>
      <c r="GU1047" t="s">
        <v>3</v>
      </c>
      <c r="GV1047">
        <f t="shared" si="695"/>
        <v>0</v>
      </c>
      <c r="GW1047">
        <v>1</v>
      </c>
      <c r="GX1047">
        <f t="shared" si="696"/>
        <v>0</v>
      </c>
      <c r="HA1047">
        <v>0</v>
      </c>
      <c r="HB1047">
        <v>0</v>
      </c>
      <c r="HC1047">
        <f t="shared" si="697"/>
        <v>0</v>
      </c>
      <c r="HE1047" t="s">
        <v>3</v>
      </c>
      <c r="HF1047" t="s">
        <v>3</v>
      </c>
      <c r="IK1047">
        <v>0</v>
      </c>
    </row>
    <row r="1049" spans="1:245">
      <c r="A1049" s="2">
        <v>51</v>
      </c>
      <c r="B1049" s="2">
        <f>B1035</f>
        <v>0</v>
      </c>
      <c r="C1049" s="2">
        <f>A1035</f>
        <v>5</v>
      </c>
      <c r="D1049" s="2">
        <f>ROW(A1035)</f>
        <v>1035</v>
      </c>
      <c r="E1049" s="2"/>
      <c r="F1049" s="2" t="str">
        <f>IF(F1035&lt;&gt;"",F1035,"")</f>
        <v>Новый подраздел</v>
      </c>
      <c r="G1049" s="2" t="str">
        <f>IF(G1035&lt;&gt;"",G1035,"")</f>
        <v>демонтаж</v>
      </c>
      <c r="H1049" s="2">
        <v>0</v>
      </c>
      <c r="I1049" s="2"/>
      <c r="J1049" s="2"/>
      <c r="K1049" s="2"/>
      <c r="L1049" s="2"/>
      <c r="M1049" s="2"/>
      <c r="N1049" s="2"/>
      <c r="O1049" s="2">
        <f t="shared" ref="O1049:T1049" si="698">ROUND(AB1049,2)</f>
        <v>2687.73</v>
      </c>
      <c r="P1049" s="2">
        <f t="shared" si="698"/>
        <v>0</v>
      </c>
      <c r="Q1049" s="2">
        <f t="shared" si="698"/>
        <v>60.72</v>
      </c>
      <c r="R1049" s="2">
        <f t="shared" si="698"/>
        <v>43.16</v>
      </c>
      <c r="S1049" s="2">
        <f t="shared" si="698"/>
        <v>2627.01</v>
      </c>
      <c r="T1049" s="2">
        <f t="shared" si="698"/>
        <v>0</v>
      </c>
      <c r="U1049" s="2">
        <f>AH1049</f>
        <v>10.006578000000001</v>
      </c>
      <c r="V1049" s="2">
        <f>AI1049</f>
        <v>0.11606000000000001</v>
      </c>
      <c r="W1049" s="2">
        <f>ROUND(AJ1049,2)</f>
        <v>0</v>
      </c>
      <c r="X1049" s="2">
        <f>ROUND(AK1049,2)</f>
        <v>1837.83</v>
      </c>
      <c r="Y1049" s="2">
        <f>ROUND(AL1049,2)</f>
        <v>1401.28</v>
      </c>
      <c r="Z1049" s="2"/>
      <c r="AA1049" s="2"/>
      <c r="AB1049" s="2">
        <f>ROUND(SUMIF(AA1039:AA1047,"=36401907",O1039:O1047),2)</f>
        <v>2687.73</v>
      </c>
      <c r="AC1049" s="2">
        <f>ROUND(SUMIF(AA1039:AA1047,"=36401907",P1039:P1047),2)</f>
        <v>0</v>
      </c>
      <c r="AD1049" s="2">
        <f>ROUND(SUMIF(AA1039:AA1047,"=36401907",Q1039:Q1047),2)</f>
        <v>60.72</v>
      </c>
      <c r="AE1049" s="2">
        <f>ROUND(SUMIF(AA1039:AA1047,"=36401907",R1039:R1047),2)</f>
        <v>43.16</v>
      </c>
      <c r="AF1049" s="2">
        <f>ROUND(SUMIF(AA1039:AA1047,"=36401907",S1039:S1047),2)</f>
        <v>2627.01</v>
      </c>
      <c r="AG1049" s="2">
        <f>ROUND(SUMIF(AA1039:AA1047,"=36401907",T1039:T1047),2)</f>
        <v>0</v>
      </c>
      <c r="AH1049" s="2">
        <f>SUMIF(AA1039:AA1047,"=36401907",U1039:U1047)</f>
        <v>10.006578000000001</v>
      </c>
      <c r="AI1049" s="2">
        <f>SUMIF(AA1039:AA1047,"=36401907",V1039:V1047)</f>
        <v>0.11606000000000001</v>
      </c>
      <c r="AJ1049" s="2">
        <f>ROUND(SUMIF(AA1039:AA1047,"=36401907",W1039:W1047),2)</f>
        <v>0</v>
      </c>
      <c r="AK1049" s="2">
        <f>ROUND(SUMIF(AA1039:AA1047,"=36401907",X1039:X1047),2)</f>
        <v>1837.83</v>
      </c>
      <c r="AL1049" s="2">
        <f>ROUND(SUMIF(AA1039:AA1047,"=36401907",Y1039:Y1047),2)</f>
        <v>1401.28</v>
      </c>
      <c r="AM1049" s="2"/>
      <c r="AN1049" s="2"/>
      <c r="AO1049" s="2">
        <f t="shared" ref="AO1049:BD1049" si="699">ROUND(BX1049,2)</f>
        <v>0</v>
      </c>
      <c r="AP1049" s="2">
        <f t="shared" si="699"/>
        <v>0</v>
      </c>
      <c r="AQ1049" s="2">
        <f t="shared" si="699"/>
        <v>0</v>
      </c>
      <c r="AR1049" s="2">
        <f t="shared" si="699"/>
        <v>5926.84</v>
      </c>
      <c r="AS1049" s="2">
        <f t="shared" si="699"/>
        <v>5926.84</v>
      </c>
      <c r="AT1049" s="2">
        <f t="shared" si="699"/>
        <v>0</v>
      </c>
      <c r="AU1049" s="2">
        <f t="shared" si="699"/>
        <v>0</v>
      </c>
      <c r="AV1049" s="2">
        <f t="shared" si="699"/>
        <v>0</v>
      </c>
      <c r="AW1049" s="2">
        <f t="shared" si="699"/>
        <v>0</v>
      </c>
      <c r="AX1049" s="2">
        <f t="shared" si="699"/>
        <v>0</v>
      </c>
      <c r="AY1049" s="2">
        <f t="shared" si="699"/>
        <v>0</v>
      </c>
      <c r="AZ1049" s="2">
        <f t="shared" si="699"/>
        <v>0</v>
      </c>
      <c r="BA1049" s="2">
        <f t="shared" si="699"/>
        <v>0</v>
      </c>
      <c r="BB1049" s="2">
        <f t="shared" si="699"/>
        <v>0</v>
      </c>
      <c r="BC1049" s="2">
        <f t="shared" si="699"/>
        <v>0</v>
      </c>
      <c r="BD1049" s="2">
        <f t="shared" si="699"/>
        <v>0</v>
      </c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>
        <f>ROUND(SUMIF(AA1039:AA1047,"=36401907",FQ1039:FQ1047),2)</f>
        <v>0</v>
      </c>
      <c r="BY1049" s="2">
        <f>ROUND(SUMIF(AA1039:AA1047,"=36401907",FR1039:FR1047),2)</f>
        <v>0</v>
      </c>
      <c r="BZ1049" s="2">
        <f>ROUND(SUMIF(AA1039:AA1047,"=36401907",GL1039:GL1047),2)</f>
        <v>0</v>
      </c>
      <c r="CA1049" s="2">
        <f>ROUND(SUMIF(AA1039:AA1047,"=36401907",GM1039:GM1047),2)</f>
        <v>5926.84</v>
      </c>
      <c r="CB1049" s="2">
        <f>ROUND(SUMIF(AA1039:AA1047,"=36401907",GN1039:GN1047),2)</f>
        <v>5926.84</v>
      </c>
      <c r="CC1049" s="2">
        <f>ROUND(SUMIF(AA1039:AA1047,"=36401907",GO1039:GO1047),2)</f>
        <v>0</v>
      </c>
      <c r="CD1049" s="2">
        <f>ROUND(SUMIF(AA1039:AA1047,"=36401907",GP1039:GP1047),2)</f>
        <v>0</v>
      </c>
      <c r="CE1049" s="2">
        <f>AC1049-BX1049</f>
        <v>0</v>
      </c>
      <c r="CF1049" s="2">
        <f>AC1049-BY1049</f>
        <v>0</v>
      </c>
      <c r="CG1049" s="2">
        <f>BX1049-BZ1049</f>
        <v>0</v>
      </c>
      <c r="CH1049" s="2">
        <f>AC1049-BX1049-BY1049+BZ1049</f>
        <v>0</v>
      </c>
      <c r="CI1049" s="2">
        <f>BY1049-BZ1049</f>
        <v>0</v>
      </c>
      <c r="CJ1049" s="2">
        <f>ROUND(SUMIF(AA1039:AA1047,"=36401907",GX1039:GX1047),2)</f>
        <v>0</v>
      </c>
      <c r="CK1049" s="2">
        <f>ROUND(SUMIF(AA1039:AA1047,"=36401907",GY1039:GY1047),2)</f>
        <v>0</v>
      </c>
      <c r="CL1049" s="2">
        <f>ROUND(SUMIF(AA1039:AA1047,"=36401907",GZ1039:GZ1047),2)</f>
        <v>0</v>
      </c>
      <c r="CM1049" s="2">
        <f>ROUND(SUMIF(AA1039:AA1047,"=36401907",HD1039:HD1047),2)</f>
        <v>0</v>
      </c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>
        <v>0</v>
      </c>
    </row>
    <row r="1051" spans="1:245">
      <c r="A1051" s="4">
        <v>50</v>
      </c>
      <c r="B1051" s="4">
        <v>0</v>
      </c>
      <c r="C1051" s="4">
        <v>0</v>
      </c>
      <c r="D1051" s="4">
        <v>1</v>
      </c>
      <c r="E1051" s="4">
        <v>201</v>
      </c>
      <c r="F1051" s="4">
        <f>ROUND(Source!O1049,O1051)</f>
        <v>2687.73</v>
      </c>
      <c r="G1051" s="4" t="s">
        <v>71</v>
      </c>
      <c r="H1051" s="4" t="s">
        <v>72</v>
      </c>
      <c r="I1051" s="4"/>
      <c r="J1051" s="4"/>
      <c r="K1051" s="4">
        <v>201</v>
      </c>
      <c r="L1051" s="4">
        <v>1</v>
      </c>
      <c r="M1051" s="4">
        <v>3</v>
      </c>
      <c r="N1051" s="4" t="s">
        <v>3</v>
      </c>
      <c r="O1051" s="4">
        <v>2</v>
      </c>
      <c r="P1051" s="4"/>
      <c r="Q1051" s="4"/>
      <c r="R1051" s="4"/>
      <c r="S1051" s="4"/>
      <c r="T1051" s="4"/>
      <c r="U1051" s="4"/>
      <c r="V1051" s="4"/>
      <c r="W1051" s="4"/>
    </row>
    <row r="1052" spans="1:245">
      <c r="A1052" s="4">
        <v>50</v>
      </c>
      <c r="B1052" s="4">
        <v>0</v>
      </c>
      <c r="C1052" s="4">
        <v>0</v>
      </c>
      <c r="D1052" s="4">
        <v>1</v>
      </c>
      <c r="E1052" s="4">
        <v>202</v>
      </c>
      <c r="F1052" s="4">
        <f>ROUND(Source!P1049,O1052)</f>
        <v>0</v>
      </c>
      <c r="G1052" s="4" t="s">
        <v>73</v>
      </c>
      <c r="H1052" s="4" t="s">
        <v>74</v>
      </c>
      <c r="I1052" s="4"/>
      <c r="J1052" s="4"/>
      <c r="K1052" s="4">
        <v>202</v>
      </c>
      <c r="L1052" s="4">
        <v>2</v>
      </c>
      <c r="M1052" s="4">
        <v>3</v>
      </c>
      <c r="N1052" s="4" t="s">
        <v>3</v>
      </c>
      <c r="O1052" s="4">
        <v>2</v>
      </c>
      <c r="P1052" s="4"/>
      <c r="Q1052" s="4"/>
      <c r="R1052" s="4"/>
      <c r="S1052" s="4"/>
      <c r="T1052" s="4"/>
      <c r="U1052" s="4"/>
      <c r="V1052" s="4"/>
      <c r="W1052" s="4"/>
    </row>
    <row r="1053" spans="1:245">
      <c r="A1053" s="4">
        <v>50</v>
      </c>
      <c r="B1053" s="4">
        <v>0</v>
      </c>
      <c r="C1053" s="4">
        <v>0</v>
      </c>
      <c r="D1053" s="4">
        <v>1</v>
      </c>
      <c r="E1053" s="4">
        <v>222</v>
      </c>
      <c r="F1053" s="4">
        <f>ROUND(Source!AO1049,O1053)</f>
        <v>0</v>
      </c>
      <c r="G1053" s="4" t="s">
        <v>75</v>
      </c>
      <c r="H1053" s="4" t="s">
        <v>76</v>
      </c>
      <c r="I1053" s="4"/>
      <c r="J1053" s="4"/>
      <c r="K1053" s="4">
        <v>222</v>
      </c>
      <c r="L1053" s="4">
        <v>3</v>
      </c>
      <c r="M1053" s="4">
        <v>3</v>
      </c>
      <c r="N1053" s="4" t="s">
        <v>3</v>
      </c>
      <c r="O1053" s="4">
        <v>2</v>
      </c>
      <c r="P1053" s="4"/>
      <c r="Q1053" s="4"/>
      <c r="R1053" s="4"/>
      <c r="S1053" s="4"/>
      <c r="T1053" s="4"/>
      <c r="U1053" s="4"/>
      <c r="V1053" s="4"/>
      <c r="W1053" s="4"/>
    </row>
    <row r="1054" spans="1:245">
      <c r="A1054" s="4">
        <v>50</v>
      </c>
      <c r="B1054" s="4">
        <v>0</v>
      </c>
      <c r="C1054" s="4">
        <v>0</v>
      </c>
      <c r="D1054" s="4">
        <v>1</v>
      </c>
      <c r="E1054" s="4">
        <v>225</v>
      </c>
      <c r="F1054" s="4">
        <f>ROUND(Source!AV1049,O1054)</f>
        <v>0</v>
      </c>
      <c r="G1054" s="4" t="s">
        <v>77</v>
      </c>
      <c r="H1054" s="4" t="s">
        <v>78</v>
      </c>
      <c r="I1054" s="4"/>
      <c r="J1054" s="4"/>
      <c r="K1054" s="4">
        <v>225</v>
      </c>
      <c r="L1054" s="4">
        <v>4</v>
      </c>
      <c r="M1054" s="4">
        <v>3</v>
      </c>
      <c r="N1054" s="4" t="s">
        <v>3</v>
      </c>
      <c r="O1054" s="4">
        <v>2</v>
      </c>
      <c r="P1054" s="4"/>
      <c r="Q1054" s="4"/>
      <c r="R1054" s="4"/>
      <c r="S1054" s="4"/>
      <c r="T1054" s="4"/>
      <c r="U1054" s="4"/>
      <c r="V1054" s="4"/>
      <c r="W1054" s="4"/>
    </row>
    <row r="1055" spans="1:245">
      <c r="A1055" s="4">
        <v>50</v>
      </c>
      <c r="B1055" s="4">
        <v>0</v>
      </c>
      <c r="C1055" s="4">
        <v>0</v>
      </c>
      <c r="D1055" s="4">
        <v>1</v>
      </c>
      <c r="E1055" s="4">
        <v>226</v>
      </c>
      <c r="F1055" s="4">
        <f>ROUND(Source!AW1049,O1055)</f>
        <v>0</v>
      </c>
      <c r="G1055" s="4" t="s">
        <v>79</v>
      </c>
      <c r="H1055" s="4" t="s">
        <v>80</v>
      </c>
      <c r="I1055" s="4"/>
      <c r="J1055" s="4"/>
      <c r="K1055" s="4">
        <v>226</v>
      </c>
      <c r="L1055" s="4">
        <v>5</v>
      </c>
      <c r="M1055" s="4">
        <v>3</v>
      </c>
      <c r="N1055" s="4" t="s">
        <v>3</v>
      </c>
      <c r="O1055" s="4">
        <v>2</v>
      </c>
      <c r="P1055" s="4"/>
      <c r="Q1055" s="4"/>
      <c r="R1055" s="4"/>
      <c r="S1055" s="4"/>
      <c r="T1055" s="4"/>
      <c r="U1055" s="4"/>
      <c r="V1055" s="4"/>
      <c r="W1055" s="4"/>
    </row>
    <row r="1056" spans="1:245">
      <c r="A1056" s="4">
        <v>50</v>
      </c>
      <c r="B1056" s="4">
        <v>0</v>
      </c>
      <c r="C1056" s="4">
        <v>0</v>
      </c>
      <c r="D1056" s="4">
        <v>1</v>
      </c>
      <c r="E1056" s="4">
        <v>227</v>
      </c>
      <c r="F1056" s="4">
        <f>ROUND(Source!AX1049,O1056)</f>
        <v>0</v>
      </c>
      <c r="G1056" s="4" t="s">
        <v>81</v>
      </c>
      <c r="H1056" s="4" t="s">
        <v>82</v>
      </c>
      <c r="I1056" s="4"/>
      <c r="J1056" s="4"/>
      <c r="K1056" s="4">
        <v>227</v>
      </c>
      <c r="L1056" s="4">
        <v>6</v>
      </c>
      <c r="M1056" s="4">
        <v>3</v>
      </c>
      <c r="N1056" s="4" t="s">
        <v>3</v>
      </c>
      <c r="O1056" s="4">
        <v>2</v>
      </c>
      <c r="P1056" s="4"/>
      <c r="Q1056" s="4"/>
      <c r="R1056" s="4"/>
      <c r="S1056" s="4"/>
      <c r="T1056" s="4"/>
      <c r="U1056" s="4"/>
      <c r="V1056" s="4"/>
      <c r="W1056" s="4"/>
    </row>
    <row r="1057" spans="1:23">
      <c r="A1057" s="4">
        <v>50</v>
      </c>
      <c r="B1057" s="4">
        <v>0</v>
      </c>
      <c r="C1057" s="4">
        <v>0</v>
      </c>
      <c r="D1057" s="4">
        <v>1</v>
      </c>
      <c r="E1057" s="4">
        <v>228</v>
      </c>
      <c r="F1057" s="4">
        <f>ROUND(Source!AY1049,O1057)</f>
        <v>0</v>
      </c>
      <c r="G1057" s="4" t="s">
        <v>83</v>
      </c>
      <c r="H1057" s="4" t="s">
        <v>84</v>
      </c>
      <c r="I1057" s="4"/>
      <c r="J1057" s="4"/>
      <c r="K1057" s="4">
        <v>228</v>
      </c>
      <c r="L1057" s="4">
        <v>7</v>
      </c>
      <c r="M1057" s="4">
        <v>3</v>
      </c>
      <c r="N1057" s="4" t="s">
        <v>3</v>
      </c>
      <c r="O1057" s="4">
        <v>2</v>
      </c>
      <c r="P1057" s="4"/>
      <c r="Q1057" s="4"/>
      <c r="R1057" s="4"/>
      <c r="S1057" s="4"/>
      <c r="T1057" s="4"/>
      <c r="U1057" s="4"/>
      <c r="V1057" s="4"/>
      <c r="W1057" s="4"/>
    </row>
    <row r="1058" spans="1:23">
      <c r="A1058" s="4">
        <v>50</v>
      </c>
      <c r="B1058" s="4">
        <v>0</v>
      </c>
      <c r="C1058" s="4">
        <v>0</v>
      </c>
      <c r="D1058" s="4">
        <v>1</v>
      </c>
      <c r="E1058" s="4">
        <v>216</v>
      </c>
      <c r="F1058" s="4">
        <f>ROUND(Source!AP1049,O1058)</f>
        <v>0</v>
      </c>
      <c r="G1058" s="4" t="s">
        <v>85</v>
      </c>
      <c r="H1058" s="4" t="s">
        <v>86</v>
      </c>
      <c r="I1058" s="4"/>
      <c r="J1058" s="4"/>
      <c r="K1058" s="4">
        <v>216</v>
      </c>
      <c r="L1058" s="4">
        <v>8</v>
      </c>
      <c r="M1058" s="4">
        <v>3</v>
      </c>
      <c r="N1058" s="4" t="s">
        <v>3</v>
      </c>
      <c r="O1058" s="4">
        <v>2</v>
      </c>
      <c r="P1058" s="4"/>
      <c r="Q1058" s="4"/>
      <c r="R1058" s="4"/>
      <c r="S1058" s="4"/>
      <c r="T1058" s="4"/>
      <c r="U1058" s="4"/>
      <c r="V1058" s="4"/>
      <c r="W1058" s="4"/>
    </row>
    <row r="1059" spans="1:23">
      <c r="A1059" s="4">
        <v>50</v>
      </c>
      <c r="B1059" s="4">
        <v>0</v>
      </c>
      <c r="C1059" s="4">
        <v>0</v>
      </c>
      <c r="D1059" s="4">
        <v>1</v>
      </c>
      <c r="E1059" s="4">
        <v>223</v>
      </c>
      <c r="F1059" s="4">
        <f>ROUND(Source!AQ1049,O1059)</f>
        <v>0</v>
      </c>
      <c r="G1059" s="4" t="s">
        <v>87</v>
      </c>
      <c r="H1059" s="4" t="s">
        <v>88</v>
      </c>
      <c r="I1059" s="4"/>
      <c r="J1059" s="4"/>
      <c r="K1059" s="4">
        <v>223</v>
      </c>
      <c r="L1059" s="4">
        <v>9</v>
      </c>
      <c r="M1059" s="4">
        <v>3</v>
      </c>
      <c r="N1059" s="4" t="s">
        <v>3</v>
      </c>
      <c r="O1059" s="4">
        <v>2</v>
      </c>
      <c r="P1059" s="4"/>
      <c r="Q1059" s="4"/>
      <c r="R1059" s="4"/>
      <c r="S1059" s="4"/>
      <c r="T1059" s="4"/>
      <c r="U1059" s="4"/>
      <c r="V1059" s="4"/>
      <c r="W1059" s="4"/>
    </row>
    <row r="1060" spans="1:23">
      <c r="A1060" s="4">
        <v>50</v>
      </c>
      <c r="B1060" s="4">
        <v>0</v>
      </c>
      <c r="C1060" s="4">
        <v>0</v>
      </c>
      <c r="D1060" s="4">
        <v>1</v>
      </c>
      <c r="E1060" s="4">
        <v>229</v>
      </c>
      <c r="F1060" s="4">
        <f>ROUND(Source!AZ1049,O1060)</f>
        <v>0</v>
      </c>
      <c r="G1060" s="4" t="s">
        <v>89</v>
      </c>
      <c r="H1060" s="4" t="s">
        <v>90</v>
      </c>
      <c r="I1060" s="4"/>
      <c r="J1060" s="4"/>
      <c r="K1060" s="4">
        <v>229</v>
      </c>
      <c r="L1060" s="4">
        <v>10</v>
      </c>
      <c r="M1060" s="4">
        <v>3</v>
      </c>
      <c r="N1060" s="4" t="s">
        <v>3</v>
      </c>
      <c r="O1060" s="4">
        <v>2</v>
      </c>
      <c r="P1060" s="4"/>
      <c r="Q1060" s="4"/>
      <c r="R1060" s="4"/>
      <c r="S1060" s="4"/>
      <c r="T1060" s="4"/>
      <c r="U1060" s="4"/>
      <c r="V1060" s="4"/>
      <c r="W1060" s="4"/>
    </row>
    <row r="1061" spans="1:23">
      <c r="A1061" s="4">
        <v>50</v>
      </c>
      <c r="B1061" s="4">
        <v>0</v>
      </c>
      <c r="C1061" s="4">
        <v>0</v>
      </c>
      <c r="D1061" s="4">
        <v>1</v>
      </c>
      <c r="E1061" s="4">
        <v>203</v>
      </c>
      <c r="F1061" s="4">
        <f>ROUND(Source!Q1049,O1061)</f>
        <v>60.72</v>
      </c>
      <c r="G1061" s="4" t="s">
        <v>91</v>
      </c>
      <c r="H1061" s="4" t="s">
        <v>92</v>
      </c>
      <c r="I1061" s="4"/>
      <c r="J1061" s="4"/>
      <c r="K1061" s="4">
        <v>203</v>
      </c>
      <c r="L1061" s="4">
        <v>11</v>
      </c>
      <c r="M1061" s="4">
        <v>3</v>
      </c>
      <c r="N1061" s="4" t="s">
        <v>3</v>
      </c>
      <c r="O1061" s="4">
        <v>2</v>
      </c>
      <c r="P1061" s="4"/>
      <c r="Q1061" s="4"/>
      <c r="R1061" s="4"/>
      <c r="S1061" s="4"/>
      <c r="T1061" s="4"/>
      <c r="U1061" s="4"/>
      <c r="V1061" s="4"/>
      <c r="W1061" s="4"/>
    </row>
    <row r="1062" spans="1:23">
      <c r="A1062" s="4">
        <v>50</v>
      </c>
      <c r="B1062" s="4">
        <v>0</v>
      </c>
      <c r="C1062" s="4">
        <v>0</v>
      </c>
      <c r="D1062" s="4">
        <v>1</v>
      </c>
      <c r="E1062" s="4">
        <v>231</v>
      </c>
      <c r="F1062" s="4">
        <f>ROUND(Source!BB1049,O1062)</f>
        <v>0</v>
      </c>
      <c r="G1062" s="4" t="s">
        <v>93</v>
      </c>
      <c r="H1062" s="4" t="s">
        <v>94</v>
      </c>
      <c r="I1062" s="4"/>
      <c r="J1062" s="4"/>
      <c r="K1062" s="4">
        <v>231</v>
      </c>
      <c r="L1062" s="4">
        <v>12</v>
      </c>
      <c r="M1062" s="4">
        <v>3</v>
      </c>
      <c r="N1062" s="4" t="s">
        <v>3</v>
      </c>
      <c r="O1062" s="4">
        <v>2</v>
      </c>
      <c r="P1062" s="4"/>
      <c r="Q1062" s="4"/>
      <c r="R1062" s="4"/>
      <c r="S1062" s="4"/>
      <c r="T1062" s="4"/>
      <c r="U1062" s="4"/>
      <c r="V1062" s="4"/>
      <c r="W1062" s="4"/>
    </row>
    <row r="1063" spans="1:23">
      <c r="A1063" s="4">
        <v>50</v>
      </c>
      <c r="B1063" s="4">
        <v>0</v>
      </c>
      <c r="C1063" s="4">
        <v>0</v>
      </c>
      <c r="D1063" s="4">
        <v>1</v>
      </c>
      <c r="E1063" s="4">
        <v>204</v>
      </c>
      <c r="F1063" s="4">
        <f>ROUND(Source!R1049,O1063)</f>
        <v>43.16</v>
      </c>
      <c r="G1063" s="4" t="s">
        <v>95</v>
      </c>
      <c r="H1063" s="4" t="s">
        <v>96</v>
      </c>
      <c r="I1063" s="4"/>
      <c r="J1063" s="4"/>
      <c r="K1063" s="4">
        <v>204</v>
      </c>
      <c r="L1063" s="4">
        <v>13</v>
      </c>
      <c r="M1063" s="4">
        <v>3</v>
      </c>
      <c r="N1063" s="4" t="s">
        <v>3</v>
      </c>
      <c r="O1063" s="4">
        <v>2</v>
      </c>
      <c r="P1063" s="4"/>
      <c r="Q1063" s="4"/>
      <c r="R1063" s="4"/>
      <c r="S1063" s="4"/>
      <c r="T1063" s="4"/>
      <c r="U1063" s="4"/>
      <c r="V1063" s="4"/>
      <c r="W1063" s="4"/>
    </row>
    <row r="1064" spans="1:23">
      <c r="A1064" s="4">
        <v>50</v>
      </c>
      <c r="B1064" s="4">
        <v>0</v>
      </c>
      <c r="C1064" s="4">
        <v>0</v>
      </c>
      <c r="D1064" s="4">
        <v>1</v>
      </c>
      <c r="E1064" s="4">
        <v>205</v>
      </c>
      <c r="F1064" s="4">
        <f>ROUND(Source!S1049,O1064)</f>
        <v>2627.01</v>
      </c>
      <c r="G1064" s="4" t="s">
        <v>97</v>
      </c>
      <c r="H1064" s="4" t="s">
        <v>98</v>
      </c>
      <c r="I1064" s="4"/>
      <c r="J1064" s="4"/>
      <c r="K1064" s="4">
        <v>205</v>
      </c>
      <c r="L1064" s="4">
        <v>14</v>
      </c>
      <c r="M1064" s="4">
        <v>3</v>
      </c>
      <c r="N1064" s="4" t="s">
        <v>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/>
    </row>
    <row r="1065" spans="1:23">
      <c r="A1065" s="4">
        <v>50</v>
      </c>
      <c r="B1065" s="4">
        <v>0</v>
      </c>
      <c r="C1065" s="4">
        <v>0</v>
      </c>
      <c r="D1065" s="4">
        <v>1</v>
      </c>
      <c r="E1065" s="4">
        <v>232</v>
      </c>
      <c r="F1065" s="4">
        <f>ROUND(Source!BC1049,O1065)</f>
        <v>0</v>
      </c>
      <c r="G1065" s="4" t="s">
        <v>99</v>
      </c>
      <c r="H1065" s="4" t="s">
        <v>100</v>
      </c>
      <c r="I1065" s="4"/>
      <c r="J1065" s="4"/>
      <c r="K1065" s="4">
        <v>232</v>
      </c>
      <c r="L1065" s="4">
        <v>15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/>
    </row>
    <row r="1066" spans="1:23">
      <c r="A1066" s="4">
        <v>50</v>
      </c>
      <c r="B1066" s="4">
        <v>0</v>
      </c>
      <c r="C1066" s="4">
        <v>0</v>
      </c>
      <c r="D1066" s="4">
        <v>1</v>
      </c>
      <c r="E1066" s="4">
        <v>214</v>
      </c>
      <c r="F1066" s="4">
        <f>ROUND(Source!AS1049,O1066)</f>
        <v>5926.84</v>
      </c>
      <c r="G1066" s="4" t="s">
        <v>101</v>
      </c>
      <c r="H1066" s="4" t="s">
        <v>102</v>
      </c>
      <c r="I1066" s="4"/>
      <c r="J1066" s="4"/>
      <c r="K1066" s="4">
        <v>214</v>
      </c>
      <c r="L1066" s="4">
        <v>16</v>
      </c>
      <c r="M1066" s="4">
        <v>3</v>
      </c>
      <c r="N1066" s="4" t="s">
        <v>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/>
    </row>
    <row r="1067" spans="1:23">
      <c r="A1067" s="4">
        <v>50</v>
      </c>
      <c r="B1067" s="4">
        <v>0</v>
      </c>
      <c r="C1067" s="4">
        <v>0</v>
      </c>
      <c r="D1067" s="4">
        <v>1</v>
      </c>
      <c r="E1067" s="4">
        <v>215</v>
      </c>
      <c r="F1067" s="4">
        <f>ROUND(Source!AT1049,O1067)</f>
        <v>0</v>
      </c>
      <c r="G1067" s="4" t="s">
        <v>103</v>
      </c>
      <c r="H1067" s="4" t="s">
        <v>104</v>
      </c>
      <c r="I1067" s="4"/>
      <c r="J1067" s="4"/>
      <c r="K1067" s="4">
        <v>215</v>
      </c>
      <c r="L1067" s="4">
        <v>17</v>
      </c>
      <c r="M1067" s="4">
        <v>3</v>
      </c>
      <c r="N1067" s="4" t="s">
        <v>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/>
    </row>
    <row r="1068" spans="1:23">
      <c r="A1068" s="4">
        <v>50</v>
      </c>
      <c r="B1068" s="4">
        <v>0</v>
      </c>
      <c r="C1068" s="4">
        <v>0</v>
      </c>
      <c r="D1068" s="4">
        <v>1</v>
      </c>
      <c r="E1068" s="4">
        <v>217</v>
      </c>
      <c r="F1068" s="4">
        <f>ROUND(Source!AU1049,O1068)</f>
        <v>0</v>
      </c>
      <c r="G1068" s="4" t="s">
        <v>105</v>
      </c>
      <c r="H1068" s="4" t="s">
        <v>106</v>
      </c>
      <c r="I1068" s="4"/>
      <c r="J1068" s="4"/>
      <c r="K1068" s="4">
        <v>217</v>
      </c>
      <c r="L1068" s="4">
        <v>18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/>
    </row>
    <row r="1069" spans="1:23">
      <c r="A1069" s="4">
        <v>50</v>
      </c>
      <c r="B1069" s="4">
        <v>0</v>
      </c>
      <c r="C1069" s="4">
        <v>0</v>
      </c>
      <c r="D1069" s="4">
        <v>1</v>
      </c>
      <c r="E1069" s="4">
        <v>230</v>
      </c>
      <c r="F1069" s="4">
        <f>ROUND(Source!BA1049,O1069)</f>
        <v>0</v>
      </c>
      <c r="G1069" s="4" t="s">
        <v>107</v>
      </c>
      <c r="H1069" s="4" t="s">
        <v>108</v>
      </c>
      <c r="I1069" s="4"/>
      <c r="J1069" s="4"/>
      <c r="K1069" s="4">
        <v>230</v>
      </c>
      <c r="L1069" s="4">
        <v>19</v>
      </c>
      <c r="M1069" s="4">
        <v>3</v>
      </c>
      <c r="N1069" s="4" t="s">
        <v>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/>
    </row>
    <row r="1070" spans="1:23">
      <c r="A1070" s="4">
        <v>50</v>
      </c>
      <c r="B1070" s="4">
        <v>0</v>
      </c>
      <c r="C1070" s="4">
        <v>0</v>
      </c>
      <c r="D1070" s="4">
        <v>1</v>
      </c>
      <c r="E1070" s="4">
        <v>206</v>
      </c>
      <c r="F1070" s="4">
        <f>ROUND(Source!T1049,O1070)</f>
        <v>0</v>
      </c>
      <c r="G1070" s="4" t="s">
        <v>109</v>
      </c>
      <c r="H1070" s="4" t="s">
        <v>110</v>
      </c>
      <c r="I1070" s="4"/>
      <c r="J1070" s="4"/>
      <c r="K1070" s="4">
        <v>206</v>
      </c>
      <c r="L1070" s="4">
        <v>20</v>
      </c>
      <c r="M1070" s="4">
        <v>3</v>
      </c>
      <c r="N1070" s="4" t="s">
        <v>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/>
    </row>
    <row r="1071" spans="1:23">
      <c r="A1071" s="4">
        <v>50</v>
      </c>
      <c r="B1071" s="4">
        <v>0</v>
      </c>
      <c r="C1071" s="4">
        <v>0</v>
      </c>
      <c r="D1071" s="4">
        <v>1</v>
      </c>
      <c r="E1071" s="4">
        <v>207</v>
      </c>
      <c r="F1071" s="4">
        <f>Source!U1049</f>
        <v>10.006578000000001</v>
      </c>
      <c r="G1071" s="4" t="s">
        <v>111</v>
      </c>
      <c r="H1071" s="4" t="s">
        <v>112</v>
      </c>
      <c r="I1071" s="4"/>
      <c r="J1071" s="4"/>
      <c r="K1071" s="4">
        <v>207</v>
      </c>
      <c r="L1071" s="4">
        <v>21</v>
      </c>
      <c r="M1071" s="4">
        <v>3</v>
      </c>
      <c r="N1071" s="4" t="s">
        <v>3</v>
      </c>
      <c r="O1071" s="4">
        <v>-1</v>
      </c>
      <c r="P1071" s="4"/>
      <c r="Q1071" s="4"/>
      <c r="R1071" s="4"/>
      <c r="S1071" s="4"/>
      <c r="T1071" s="4"/>
      <c r="U1071" s="4"/>
      <c r="V1071" s="4"/>
      <c r="W1071" s="4"/>
    </row>
    <row r="1072" spans="1:23">
      <c r="A1072" s="4">
        <v>50</v>
      </c>
      <c r="B1072" s="4">
        <v>0</v>
      </c>
      <c r="C1072" s="4">
        <v>0</v>
      </c>
      <c r="D1072" s="4">
        <v>1</v>
      </c>
      <c r="E1072" s="4">
        <v>208</v>
      </c>
      <c r="F1072" s="4">
        <f>Source!V1049</f>
        <v>0.11606000000000001</v>
      </c>
      <c r="G1072" s="4" t="s">
        <v>113</v>
      </c>
      <c r="H1072" s="4" t="s">
        <v>114</v>
      </c>
      <c r="I1072" s="4"/>
      <c r="J1072" s="4"/>
      <c r="K1072" s="4">
        <v>208</v>
      </c>
      <c r="L1072" s="4">
        <v>22</v>
      </c>
      <c r="M1072" s="4">
        <v>3</v>
      </c>
      <c r="N1072" s="4" t="s">
        <v>3</v>
      </c>
      <c r="O1072" s="4">
        <v>-1</v>
      </c>
      <c r="P1072" s="4"/>
      <c r="Q1072" s="4"/>
      <c r="R1072" s="4"/>
      <c r="S1072" s="4"/>
      <c r="T1072" s="4"/>
      <c r="U1072" s="4"/>
      <c r="V1072" s="4"/>
      <c r="W1072" s="4"/>
    </row>
    <row r="1073" spans="1:245">
      <c r="A1073" s="4">
        <v>50</v>
      </c>
      <c r="B1073" s="4">
        <v>0</v>
      </c>
      <c r="C1073" s="4">
        <v>0</v>
      </c>
      <c r="D1073" s="4">
        <v>1</v>
      </c>
      <c r="E1073" s="4">
        <v>209</v>
      </c>
      <c r="F1073" s="4">
        <f>ROUND(Source!W1049,O1073)</f>
        <v>0</v>
      </c>
      <c r="G1073" s="4" t="s">
        <v>115</v>
      </c>
      <c r="H1073" s="4" t="s">
        <v>116</v>
      </c>
      <c r="I1073" s="4"/>
      <c r="J1073" s="4"/>
      <c r="K1073" s="4">
        <v>209</v>
      </c>
      <c r="L1073" s="4">
        <v>23</v>
      </c>
      <c r="M1073" s="4">
        <v>3</v>
      </c>
      <c r="N1073" s="4" t="s">
        <v>3</v>
      </c>
      <c r="O1073" s="4">
        <v>2</v>
      </c>
      <c r="P1073" s="4"/>
      <c r="Q1073" s="4"/>
      <c r="R1073" s="4"/>
      <c r="S1073" s="4"/>
      <c r="T1073" s="4"/>
      <c r="U1073" s="4"/>
      <c r="V1073" s="4"/>
      <c r="W1073" s="4"/>
    </row>
    <row r="1074" spans="1:245">
      <c r="A1074" s="4">
        <v>50</v>
      </c>
      <c r="B1074" s="4">
        <v>0</v>
      </c>
      <c r="C1074" s="4">
        <v>0</v>
      </c>
      <c r="D1074" s="4">
        <v>1</v>
      </c>
      <c r="E1074" s="4">
        <v>233</v>
      </c>
      <c r="F1074" s="4">
        <f>ROUND(Source!BD1049,O1074)</f>
        <v>0</v>
      </c>
      <c r="G1074" s="4" t="s">
        <v>117</v>
      </c>
      <c r="H1074" s="4" t="s">
        <v>118</v>
      </c>
      <c r="I1074" s="4"/>
      <c r="J1074" s="4"/>
      <c r="K1074" s="4">
        <v>233</v>
      </c>
      <c r="L1074" s="4">
        <v>24</v>
      </c>
      <c r="M1074" s="4">
        <v>3</v>
      </c>
      <c r="N1074" s="4" t="s">
        <v>3</v>
      </c>
      <c r="O1074" s="4">
        <v>2</v>
      </c>
      <c r="P1074" s="4"/>
      <c r="Q1074" s="4"/>
      <c r="R1074" s="4"/>
      <c r="S1074" s="4"/>
      <c r="T1074" s="4"/>
      <c r="U1074" s="4"/>
      <c r="V1074" s="4"/>
      <c r="W1074" s="4"/>
    </row>
    <row r="1075" spans="1:245">
      <c r="A1075" s="4">
        <v>50</v>
      </c>
      <c r="B1075" s="4">
        <v>0</v>
      </c>
      <c r="C1075" s="4">
        <v>0</v>
      </c>
      <c r="D1075" s="4">
        <v>1</v>
      </c>
      <c r="E1075" s="4">
        <v>210</v>
      </c>
      <c r="F1075" s="4">
        <f>ROUND(Source!X1049,O1075)</f>
        <v>1837.83</v>
      </c>
      <c r="G1075" s="4" t="s">
        <v>119</v>
      </c>
      <c r="H1075" s="4" t="s">
        <v>120</v>
      </c>
      <c r="I1075" s="4"/>
      <c r="J1075" s="4"/>
      <c r="K1075" s="4">
        <v>210</v>
      </c>
      <c r="L1075" s="4">
        <v>25</v>
      </c>
      <c r="M1075" s="4">
        <v>3</v>
      </c>
      <c r="N1075" s="4" t="s">
        <v>3</v>
      </c>
      <c r="O1075" s="4">
        <v>2</v>
      </c>
      <c r="P1075" s="4"/>
      <c r="Q1075" s="4"/>
      <c r="R1075" s="4"/>
      <c r="S1075" s="4"/>
      <c r="T1075" s="4"/>
      <c r="U1075" s="4"/>
      <c r="V1075" s="4"/>
      <c r="W1075" s="4"/>
    </row>
    <row r="1076" spans="1:245">
      <c r="A1076" s="4">
        <v>50</v>
      </c>
      <c r="B1076" s="4">
        <v>0</v>
      </c>
      <c r="C1076" s="4">
        <v>0</v>
      </c>
      <c r="D1076" s="4">
        <v>1</v>
      </c>
      <c r="E1076" s="4">
        <v>211</v>
      </c>
      <c r="F1076" s="4">
        <f>ROUND(Source!Y1049,O1076)</f>
        <v>1401.28</v>
      </c>
      <c r="G1076" s="4" t="s">
        <v>121</v>
      </c>
      <c r="H1076" s="4" t="s">
        <v>122</v>
      </c>
      <c r="I1076" s="4"/>
      <c r="J1076" s="4"/>
      <c r="K1076" s="4">
        <v>211</v>
      </c>
      <c r="L1076" s="4">
        <v>26</v>
      </c>
      <c r="M1076" s="4">
        <v>3</v>
      </c>
      <c r="N1076" s="4" t="s">
        <v>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/>
    </row>
    <row r="1077" spans="1:245">
      <c r="A1077" s="4">
        <v>50</v>
      </c>
      <c r="B1077" s="4">
        <v>0</v>
      </c>
      <c r="C1077" s="4">
        <v>0</v>
      </c>
      <c r="D1077" s="4">
        <v>1</v>
      </c>
      <c r="E1077" s="4">
        <v>0</v>
      </c>
      <c r="F1077" s="4">
        <f>ROUND(Source!AR1049,O1077)</f>
        <v>5926.84</v>
      </c>
      <c r="G1077" s="4" t="s">
        <v>123</v>
      </c>
      <c r="H1077" s="4" t="s">
        <v>124</v>
      </c>
      <c r="I1077" s="4"/>
      <c r="J1077" s="4"/>
      <c r="K1077" s="4">
        <v>224</v>
      </c>
      <c r="L1077" s="4">
        <v>27</v>
      </c>
      <c r="M1077" s="4">
        <v>3</v>
      </c>
      <c r="N1077" s="4" t="s">
        <v>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/>
    </row>
    <row r="1078" spans="1:245">
      <c r="A1078" s="4">
        <v>50</v>
      </c>
      <c r="B1078" s="4">
        <v>0</v>
      </c>
      <c r="C1078" s="4">
        <v>0</v>
      </c>
      <c r="D1078" s="4">
        <v>2</v>
      </c>
      <c r="E1078" s="4">
        <v>0</v>
      </c>
      <c r="F1078" s="4">
        <f>ROUND(F1077*0.18,O1078)</f>
        <v>1066.8</v>
      </c>
      <c r="G1078" s="4" t="s">
        <v>125</v>
      </c>
      <c r="H1078" s="4" t="s">
        <v>125</v>
      </c>
      <c r="I1078" s="4"/>
      <c r="J1078" s="4"/>
      <c r="K1078" s="4">
        <v>212</v>
      </c>
      <c r="L1078" s="4">
        <v>28</v>
      </c>
      <c r="M1078" s="4">
        <v>0</v>
      </c>
      <c r="N1078" s="4" t="s">
        <v>3</v>
      </c>
      <c r="O1078" s="4">
        <v>1</v>
      </c>
      <c r="P1078" s="4"/>
      <c r="Q1078" s="4"/>
      <c r="R1078" s="4"/>
      <c r="S1078" s="4"/>
      <c r="T1078" s="4"/>
      <c r="U1078" s="4"/>
      <c r="V1078" s="4"/>
      <c r="W1078" s="4"/>
    </row>
    <row r="1079" spans="1:245">
      <c r="A1079" s="4">
        <v>50</v>
      </c>
      <c r="B1079" s="4">
        <v>0</v>
      </c>
      <c r="C1079" s="4">
        <v>0</v>
      </c>
      <c r="D1079" s="4">
        <v>2</v>
      </c>
      <c r="E1079" s="4">
        <v>224</v>
      </c>
      <c r="F1079" s="4">
        <f>ROUND(F1077*1.18,O1079)</f>
        <v>6993.7</v>
      </c>
      <c r="G1079" s="4" t="s">
        <v>126</v>
      </c>
      <c r="H1079" s="4" t="s">
        <v>127</v>
      </c>
      <c r="I1079" s="4"/>
      <c r="J1079" s="4"/>
      <c r="K1079" s="4">
        <v>212</v>
      </c>
      <c r="L1079" s="4">
        <v>29</v>
      </c>
      <c r="M1079" s="4">
        <v>0</v>
      </c>
      <c r="N1079" s="4" t="s">
        <v>3</v>
      </c>
      <c r="O1079" s="4">
        <v>1</v>
      </c>
      <c r="P1079" s="4"/>
      <c r="Q1079" s="4"/>
      <c r="R1079" s="4"/>
      <c r="S1079" s="4"/>
      <c r="T1079" s="4"/>
      <c r="U1079" s="4"/>
      <c r="V1079" s="4"/>
      <c r="W1079" s="4"/>
    </row>
    <row r="1081" spans="1:245">
      <c r="A1081" s="1">
        <v>5</v>
      </c>
      <c r="B1081" s="1">
        <v>0</v>
      </c>
      <c r="C1081" s="1"/>
      <c r="D1081" s="1">
        <f>ROW(A1123)</f>
        <v>1123</v>
      </c>
      <c r="E1081" s="1"/>
      <c r="F1081" s="1" t="s">
        <v>15</v>
      </c>
      <c r="G1081" s="1" t="s">
        <v>128</v>
      </c>
      <c r="H1081" s="1" t="s">
        <v>3</v>
      </c>
      <c r="I1081" s="1">
        <v>0</v>
      </c>
      <c r="J1081" s="1"/>
      <c r="K1081" s="1">
        <v>0</v>
      </c>
      <c r="L1081" s="1"/>
      <c r="M1081" s="1" t="s">
        <v>3</v>
      </c>
      <c r="N1081" s="1"/>
      <c r="O1081" s="1"/>
      <c r="P1081" s="1"/>
      <c r="Q1081" s="1"/>
      <c r="R1081" s="1"/>
      <c r="S1081" s="1">
        <v>0</v>
      </c>
      <c r="T1081" s="1"/>
      <c r="U1081" s="1" t="s">
        <v>3</v>
      </c>
      <c r="V1081" s="1">
        <v>0</v>
      </c>
      <c r="W1081" s="1"/>
      <c r="X1081" s="1"/>
      <c r="Y1081" s="1"/>
      <c r="Z1081" s="1"/>
      <c r="AA1081" s="1"/>
      <c r="AB1081" s="1" t="s">
        <v>3</v>
      </c>
      <c r="AC1081" s="1" t="s">
        <v>3</v>
      </c>
      <c r="AD1081" s="1" t="s">
        <v>3</v>
      </c>
      <c r="AE1081" s="1" t="s">
        <v>3</v>
      </c>
      <c r="AF1081" s="1" t="s">
        <v>3</v>
      </c>
      <c r="AG1081" s="1" t="s">
        <v>3</v>
      </c>
      <c r="AH1081" s="1"/>
      <c r="AI1081" s="1"/>
      <c r="AJ1081" s="1"/>
      <c r="AK1081" s="1"/>
      <c r="AL1081" s="1"/>
      <c r="AM1081" s="1"/>
      <c r="AN1081" s="1"/>
      <c r="AO1081" s="1"/>
      <c r="AP1081" s="1" t="s">
        <v>3</v>
      </c>
      <c r="AQ1081" s="1" t="s">
        <v>3</v>
      </c>
      <c r="AR1081" s="1" t="s">
        <v>3</v>
      </c>
      <c r="AS1081" s="1"/>
      <c r="AT1081" s="1"/>
      <c r="AU1081" s="1"/>
      <c r="AV1081" s="1"/>
      <c r="AW1081" s="1"/>
      <c r="AX1081" s="1"/>
      <c r="AY1081" s="1"/>
      <c r="AZ1081" s="1" t="s">
        <v>3</v>
      </c>
      <c r="BA1081" s="1"/>
      <c r="BB1081" s="1" t="s">
        <v>3</v>
      </c>
      <c r="BC1081" s="1" t="s">
        <v>3</v>
      </c>
      <c r="BD1081" s="1" t="s">
        <v>3</v>
      </c>
      <c r="BE1081" s="1" t="s">
        <v>3</v>
      </c>
      <c r="BF1081" s="1" t="s">
        <v>3</v>
      </c>
      <c r="BG1081" s="1" t="s">
        <v>3</v>
      </c>
      <c r="BH1081" s="1" t="s">
        <v>3</v>
      </c>
      <c r="BI1081" s="1" t="s">
        <v>3</v>
      </c>
      <c r="BJ1081" s="1" t="s">
        <v>3</v>
      </c>
      <c r="BK1081" s="1" t="s">
        <v>3</v>
      </c>
      <c r="BL1081" s="1" t="s">
        <v>3</v>
      </c>
      <c r="BM1081" s="1" t="s">
        <v>3</v>
      </c>
      <c r="BN1081" s="1" t="s">
        <v>3</v>
      </c>
      <c r="BO1081" s="1" t="s">
        <v>3</v>
      </c>
      <c r="BP1081" s="1" t="s">
        <v>3</v>
      </c>
      <c r="BQ1081" s="1"/>
      <c r="BR1081" s="1"/>
      <c r="BS1081" s="1"/>
      <c r="BT1081" s="1"/>
      <c r="BU1081" s="1"/>
      <c r="BV1081" s="1"/>
      <c r="BW1081" s="1"/>
      <c r="BX1081" s="1">
        <v>0</v>
      </c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>
        <v>0</v>
      </c>
    </row>
    <row r="1083" spans="1:245">
      <c r="A1083" s="2">
        <v>52</v>
      </c>
      <c r="B1083" s="2">
        <f t="shared" ref="B1083:G1083" si="700">B1123</f>
        <v>0</v>
      </c>
      <c r="C1083" s="2">
        <f t="shared" si="700"/>
        <v>5</v>
      </c>
      <c r="D1083" s="2">
        <f t="shared" si="700"/>
        <v>1081</v>
      </c>
      <c r="E1083" s="2">
        <f t="shared" si="700"/>
        <v>0</v>
      </c>
      <c r="F1083" s="2" t="str">
        <f t="shared" si="700"/>
        <v>Новый подраздел</v>
      </c>
      <c r="G1083" s="2" t="str">
        <f t="shared" si="700"/>
        <v>ремонт</v>
      </c>
      <c r="H1083" s="2"/>
      <c r="I1083" s="2"/>
      <c r="J1083" s="2"/>
      <c r="K1083" s="2"/>
      <c r="L1083" s="2"/>
      <c r="M1083" s="2"/>
      <c r="N1083" s="2"/>
      <c r="O1083" s="2">
        <f t="shared" ref="O1083:AT1083" si="701">O1123</f>
        <v>159160.67000000001</v>
      </c>
      <c r="P1083" s="2">
        <f t="shared" si="701"/>
        <v>104035.37</v>
      </c>
      <c r="Q1083" s="2">
        <f t="shared" si="701"/>
        <v>2716.1</v>
      </c>
      <c r="R1083" s="2">
        <f t="shared" si="701"/>
        <v>985.38</v>
      </c>
      <c r="S1083" s="2">
        <f t="shared" si="701"/>
        <v>52409.2</v>
      </c>
      <c r="T1083" s="2">
        <f t="shared" si="701"/>
        <v>0</v>
      </c>
      <c r="U1083" s="2">
        <f t="shared" si="701"/>
        <v>173.45641059999994</v>
      </c>
      <c r="V1083" s="2">
        <f t="shared" si="701"/>
        <v>2.8044437500000003</v>
      </c>
      <c r="W1083" s="2">
        <f t="shared" si="701"/>
        <v>635.49</v>
      </c>
      <c r="X1083" s="2">
        <f t="shared" si="701"/>
        <v>46806.04</v>
      </c>
      <c r="Y1083" s="2">
        <f t="shared" si="701"/>
        <v>23483.4</v>
      </c>
      <c r="Z1083" s="2">
        <f t="shared" si="701"/>
        <v>0</v>
      </c>
      <c r="AA1083" s="2">
        <f t="shared" si="701"/>
        <v>0</v>
      </c>
      <c r="AB1083" s="2">
        <f t="shared" si="701"/>
        <v>159160.67000000001</v>
      </c>
      <c r="AC1083" s="2">
        <f t="shared" si="701"/>
        <v>104035.37</v>
      </c>
      <c r="AD1083" s="2">
        <f t="shared" si="701"/>
        <v>2716.1</v>
      </c>
      <c r="AE1083" s="2">
        <f t="shared" si="701"/>
        <v>985.38</v>
      </c>
      <c r="AF1083" s="2">
        <f t="shared" si="701"/>
        <v>52409.2</v>
      </c>
      <c r="AG1083" s="2">
        <f t="shared" si="701"/>
        <v>0</v>
      </c>
      <c r="AH1083" s="2">
        <f t="shared" si="701"/>
        <v>173.45641059999994</v>
      </c>
      <c r="AI1083" s="2">
        <f t="shared" si="701"/>
        <v>2.8044437500000003</v>
      </c>
      <c r="AJ1083" s="2">
        <f t="shared" si="701"/>
        <v>635.49</v>
      </c>
      <c r="AK1083" s="2">
        <f t="shared" si="701"/>
        <v>46806.04</v>
      </c>
      <c r="AL1083" s="2">
        <f t="shared" si="701"/>
        <v>23483.4</v>
      </c>
      <c r="AM1083" s="2">
        <f t="shared" si="701"/>
        <v>0</v>
      </c>
      <c r="AN1083" s="2">
        <f t="shared" si="701"/>
        <v>0</v>
      </c>
      <c r="AO1083" s="2">
        <f t="shared" si="701"/>
        <v>0</v>
      </c>
      <c r="AP1083" s="2">
        <f t="shared" si="701"/>
        <v>0</v>
      </c>
      <c r="AQ1083" s="2">
        <f t="shared" si="701"/>
        <v>0</v>
      </c>
      <c r="AR1083" s="2">
        <f t="shared" si="701"/>
        <v>229450.11</v>
      </c>
      <c r="AS1083" s="2">
        <f t="shared" si="701"/>
        <v>223282.43</v>
      </c>
      <c r="AT1083" s="2">
        <f t="shared" si="701"/>
        <v>6167.68</v>
      </c>
      <c r="AU1083" s="2">
        <f t="shared" ref="AU1083:BZ1083" si="702">AU1123</f>
        <v>0</v>
      </c>
      <c r="AV1083" s="2">
        <f t="shared" si="702"/>
        <v>104035.37</v>
      </c>
      <c r="AW1083" s="2">
        <f t="shared" si="702"/>
        <v>104035.37</v>
      </c>
      <c r="AX1083" s="2">
        <f t="shared" si="702"/>
        <v>0</v>
      </c>
      <c r="AY1083" s="2">
        <f t="shared" si="702"/>
        <v>104035.37</v>
      </c>
      <c r="AZ1083" s="2">
        <f t="shared" si="702"/>
        <v>0</v>
      </c>
      <c r="BA1083" s="2">
        <f t="shared" si="702"/>
        <v>0</v>
      </c>
      <c r="BB1083" s="2">
        <f t="shared" si="702"/>
        <v>0</v>
      </c>
      <c r="BC1083" s="2">
        <f t="shared" si="702"/>
        <v>0</v>
      </c>
      <c r="BD1083" s="2">
        <f t="shared" si="702"/>
        <v>0</v>
      </c>
      <c r="BE1083" s="2">
        <f t="shared" si="702"/>
        <v>0</v>
      </c>
      <c r="BF1083" s="2">
        <f t="shared" si="702"/>
        <v>0</v>
      </c>
      <c r="BG1083" s="2">
        <f t="shared" si="702"/>
        <v>0</v>
      </c>
      <c r="BH1083" s="2">
        <f t="shared" si="702"/>
        <v>0</v>
      </c>
      <c r="BI1083" s="2">
        <f t="shared" si="702"/>
        <v>0</v>
      </c>
      <c r="BJ1083" s="2">
        <f t="shared" si="702"/>
        <v>0</v>
      </c>
      <c r="BK1083" s="2">
        <f t="shared" si="702"/>
        <v>0</v>
      </c>
      <c r="BL1083" s="2">
        <f t="shared" si="702"/>
        <v>0</v>
      </c>
      <c r="BM1083" s="2">
        <f t="shared" si="702"/>
        <v>0</v>
      </c>
      <c r="BN1083" s="2">
        <f t="shared" si="702"/>
        <v>0</v>
      </c>
      <c r="BO1083" s="2">
        <f t="shared" si="702"/>
        <v>0</v>
      </c>
      <c r="BP1083" s="2">
        <f t="shared" si="702"/>
        <v>0</v>
      </c>
      <c r="BQ1083" s="2">
        <f t="shared" si="702"/>
        <v>0</v>
      </c>
      <c r="BR1083" s="2">
        <f t="shared" si="702"/>
        <v>0</v>
      </c>
      <c r="BS1083" s="2">
        <f t="shared" si="702"/>
        <v>0</v>
      </c>
      <c r="BT1083" s="2">
        <f t="shared" si="702"/>
        <v>0</v>
      </c>
      <c r="BU1083" s="2">
        <f t="shared" si="702"/>
        <v>0</v>
      </c>
      <c r="BV1083" s="2">
        <f t="shared" si="702"/>
        <v>0</v>
      </c>
      <c r="BW1083" s="2">
        <f t="shared" si="702"/>
        <v>0</v>
      </c>
      <c r="BX1083" s="2">
        <f t="shared" si="702"/>
        <v>0</v>
      </c>
      <c r="BY1083" s="2">
        <f t="shared" si="702"/>
        <v>0</v>
      </c>
      <c r="BZ1083" s="2">
        <f t="shared" si="702"/>
        <v>0</v>
      </c>
      <c r="CA1083" s="2">
        <f t="shared" ref="CA1083:DF1083" si="703">CA1123</f>
        <v>229450.11</v>
      </c>
      <c r="CB1083" s="2">
        <f t="shared" si="703"/>
        <v>223282.43</v>
      </c>
      <c r="CC1083" s="2">
        <f t="shared" si="703"/>
        <v>6167.68</v>
      </c>
      <c r="CD1083" s="2">
        <f t="shared" si="703"/>
        <v>0</v>
      </c>
      <c r="CE1083" s="2">
        <f t="shared" si="703"/>
        <v>104035.37</v>
      </c>
      <c r="CF1083" s="2">
        <f t="shared" si="703"/>
        <v>104035.37</v>
      </c>
      <c r="CG1083" s="2">
        <f t="shared" si="703"/>
        <v>0</v>
      </c>
      <c r="CH1083" s="2">
        <f t="shared" si="703"/>
        <v>104035.37</v>
      </c>
      <c r="CI1083" s="2">
        <f t="shared" si="703"/>
        <v>0</v>
      </c>
      <c r="CJ1083" s="2">
        <f t="shared" si="703"/>
        <v>0</v>
      </c>
      <c r="CK1083" s="2">
        <f t="shared" si="703"/>
        <v>0</v>
      </c>
      <c r="CL1083" s="2">
        <f t="shared" si="703"/>
        <v>0</v>
      </c>
      <c r="CM1083" s="2">
        <f t="shared" si="703"/>
        <v>0</v>
      </c>
      <c r="CN1083" s="2">
        <f t="shared" si="703"/>
        <v>0</v>
      </c>
      <c r="CO1083" s="2">
        <f t="shared" si="703"/>
        <v>0</v>
      </c>
      <c r="CP1083" s="2">
        <f t="shared" si="703"/>
        <v>0</v>
      </c>
      <c r="CQ1083" s="2">
        <f t="shared" si="703"/>
        <v>0</v>
      </c>
      <c r="CR1083" s="2">
        <f t="shared" si="703"/>
        <v>0</v>
      </c>
      <c r="CS1083" s="2">
        <f t="shared" si="703"/>
        <v>0</v>
      </c>
      <c r="CT1083" s="2">
        <f t="shared" si="703"/>
        <v>0</v>
      </c>
      <c r="CU1083" s="2">
        <f t="shared" si="703"/>
        <v>0</v>
      </c>
      <c r="CV1083" s="2">
        <f t="shared" si="703"/>
        <v>0</v>
      </c>
      <c r="CW1083" s="2">
        <f t="shared" si="703"/>
        <v>0</v>
      </c>
      <c r="CX1083" s="2">
        <f t="shared" si="703"/>
        <v>0</v>
      </c>
      <c r="CY1083" s="2">
        <f t="shared" si="703"/>
        <v>0</v>
      </c>
      <c r="CZ1083" s="2">
        <f t="shared" si="703"/>
        <v>0</v>
      </c>
      <c r="DA1083" s="2">
        <f t="shared" si="703"/>
        <v>0</v>
      </c>
      <c r="DB1083" s="2">
        <f t="shared" si="703"/>
        <v>0</v>
      </c>
      <c r="DC1083" s="2">
        <f t="shared" si="703"/>
        <v>0</v>
      </c>
      <c r="DD1083" s="2">
        <f t="shared" si="703"/>
        <v>0</v>
      </c>
      <c r="DE1083" s="2">
        <f t="shared" si="703"/>
        <v>0</v>
      </c>
      <c r="DF1083" s="2">
        <f t="shared" si="703"/>
        <v>0</v>
      </c>
      <c r="DG1083" s="3">
        <f t="shared" ref="DG1083:EL1083" si="704">DG1123</f>
        <v>0</v>
      </c>
      <c r="DH1083" s="3">
        <f t="shared" si="704"/>
        <v>0</v>
      </c>
      <c r="DI1083" s="3">
        <f t="shared" si="704"/>
        <v>0</v>
      </c>
      <c r="DJ1083" s="3">
        <f t="shared" si="704"/>
        <v>0</v>
      </c>
      <c r="DK1083" s="3">
        <f t="shared" si="704"/>
        <v>0</v>
      </c>
      <c r="DL1083" s="3">
        <f t="shared" si="704"/>
        <v>0</v>
      </c>
      <c r="DM1083" s="3">
        <f t="shared" si="704"/>
        <v>0</v>
      </c>
      <c r="DN1083" s="3">
        <f t="shared" si="704"/>
        <v>0</v>
      </c>
      <c r="DO1083" s="3">
        <f t="shared" si="704"/>
        <v>0</v>
      </c>
      <c r="DP1083" s="3">
        <f t="shared" si="704"/>
        <v>0</v>
      </c>
      <c r="DQ1083" s="3">
        <f t="shared" si="704"/>
        <v>0</v>
      </c>
      <c r="DR1083" s="3">
        <f t="shared" si="704"/>
        <v>0</v>
      </c>
      <c r="DS1083" s="3">
        <f t="shared" si="704"/>
        <v>0</v>
      </c>
      <c r="DT1083" s="3">
        <f t="shared" si="704"/>
        <v>0</v>
      </c>
      <c r="DU1083" s="3">
        <f t="shared" si="704"/>
        <v>0</v>
      </c>
      <c r="DV1083" s="3">
        <f t="shared" si="704"/>
        <v>0</v>
      </c>
      <c r="DW1083" s="3">
        <f t="shared" si="704"/>
        <v>0</v>
      </c>
      <c r="DX1083" s="3">
        <f t="shared" si="704"/>
        <v>0</v>
      </c>
      <c r="DY1083" s="3">
        <f t="shared" si="704"/>
        <v>0</v>
      </c>
      <c r="DZ1083" s="3">
        <f t="shared" si="704"/>
        <v>0</v>
      </c>
      <c r="EA1083" s="3">
        <f t="shared" si="704"/>
        <v>0</v>
      </c>
      <c r="EB1083" s="3">
        <f t="shared" si="704"/>
        <v>0</v>
      </c>
      <c r="EC1083" s="3">
        <f t="shared" si="704"/>
        <v>0</v>
      </c>
      <c r="ED1083" s="3">
        <f t="shared" si="704"/>
        <v>0</v>
      </c>
      <c r="EE1083" s="3">
        <f t="shared" si="704"/>
        <v>0</v>
      </c>
      <c r="EF1083" s="3">
        <f t="shared" si="704"/>
        <v>0</v>
      </c>
      <c r="EG1083" s="3">
        <f t="shared" si="704"/>
        <v>0</v>
      </c>
      <c r="EH1083" s="3">
        <f t="shared" si="704"/>
        <v>0</v>
      </c>
      <c r="EI1083" s="3">
        <f t="shared" si="704"/>
        <v>0</v>
      </c>
      <c r="EJ1083" s="3">
        <f t="shared" si="704"/>
        <v>0</v>
      </c>
      <c r="EK1083" s="3">
        <f t="shared" si="704"/>
        <v>0</v>
      </c>
      <c r="EL1083" s="3">
        <f t="shared" si="704"/>
        <v>0</v>
      </c>
      <c r="EM1083" s="3">
        <f t="shared" ref="EM1083:FR1083" si="705">EM1123</f>
        <v>0</v>
      </c>
      <c r="EN1083" s="3">
        <f t="shared" si="705"/>
        <v>0</v>
      </c>
      <c r="EO1083" s="3">
        <f t="shared" si="705"/>
        <v>0</v>
      </c>
      <c r="EP1083" s="3">
        <f t="shared" si="705"/>
        <v>0</v>
      </c>
      <c r="EQ1083" s="3">
        <f t="shared" si="705"/>
        <v>0</v>
      </c>
      <c r="ER1083" s="3">
        <f t="shared" si="705"/>
        <v>0</v>
      </c>
      <c r="ES1083" s="3">
        <f t="shared" si="705"/>
        <v>0</v>
      </c>
      <c r="ET1083" s="3">
        <f t="shared" si="705"/>
        <v>0</v>
      </c>
      <c r="EU1083" s="3">
        <f t="shared" si="705"/>
        <v>0</v>
      </c>
      <c r="EV1083" s="3">
        <f t="shared" si="705"/>
        <v>0</v>
      </c>
      <c r="EW1083" s="3">
        <f t="shared" si="705"/>
        <v>0</v>
      </c>
      <c r="EX1083" s="3">
        <f t="shared" si="705"/>
        <v>0</v>
      </c>
      <c r="EY1083" s="3">
        <f t="shared" si="705"/>
        <v>0</v>
      </c>
      <c r="EZ1083" s="3">
        <f t="shared" si="705"/>
        <v>0</v>
      </c>
      <c r="FA1083" s="3">
        <f t="shared" si="705"/>
        <v>0</v>
      </c>
      <c r="FB1083" s="3">
        <f t="shared" si="705"/>
        <v>0</v>
      </c>
      <c r="FC1083" s="3">
        <f t="shared" si="705"/>
        <v>0</v>
      </c>
      <c r="FD1083" s="3">
        <f t="shared" si="705"/>
        <v>0</v>
      </c>
      <c r="FE1083" s="3">
        <f t="shared" si="705"/>
        <v>0</v>
      </c>
      <c r="FF1083" s="3">
        <f t="shared" si="705"/>
        <v>0</v>
      </c>
      <c r="FG1083" s="3">
        <f t="shared" si="705"/>
        <v>0</v>
      </c>
      <c r="FH1083" s="3">
        <f t="shared" si="705"/>
        <v>0</v>
      </c>
      <c r="FI1083" s="3">
        <f t="shared" si="705"/>
        <v>0</v>
      </c>
      <c r="FJ1083" s="3">
        <f t="shared" si="705"/>
        <v>0</v>
      </c>
      <c r="FK1083" s="3">
        <f t="shared" si="705"/>
        <v>0</v>
      </c>
      <c r="FL1083" s="3">
        <f t="shared" si="705"/>
        <v>0</v>
      </c>
      <c r="FM1083" s="3">
        <f t="shared" si="705"/>
        <v>0</v>
      </c>
      <c r="FN1083" s="3">
        <f t="shared" si="705"/>
        <v>0</v>
      </c>
      <c r="FO1083" s="3">
        <f t="shared" si="705"/>
        <v>0</v>
      </c>
      <c r="FP1083" s="3">
        <f t="shared" si="705"/>
        <v>0</v>
      </c>
      <c r="FQ1083" s="3">
        <f t="shared" si="705"/>
        <v>0</v>
      </c>
      <c r="FR1083" s="3">
        <f t="shared" si="705"/>
        <v>0</v>
      </c>
      <c r="FS1083" s="3">
        <f t="shared" ref="FS1083:GX1083" si="706">FS1123</f>
        <v>0</v>
      </c>
      <c r="FT1083" s="3">
        <f t="shared" si="706"/>
        <v>0</v>
      </c>
      <c r="FU1083" s="3">
        <f t="shared" si="706"/>
        <v>0</v>
      </c>
      <c r="FV1083" s="3">
        <f t="shared" si="706"/>
        <v>0</v>
      </c>
      <c r="FW1083" s="3">
        <f t="shared" si="706"/>
        <v>0</v>
      </c>
      <c r="FX1083" s="3">
        <f t="shared" si="706"/>
        <v>0</v>
      </c>
      <c r="FY1083" s="3">
        <f t="shared" si="706"/>
        <v>0</v>
      </c>
      <c r="FZ1083" s="3">
        <f t="shared" si="706"/>
        <v>0</v>
      </c>
      <c r="GA1083" s="3">
        <f t="shared" si="706"/>
        <v>0</v>
      </c>
      <c r="GB1083" s="3">
        <f t="shared" si="706"/>
        <v>0</v>
      </c>
      <c r="GC1083" s="3">
        <f t="shared" si="706"/>
        <v>0</v>
      </c>
      <c r="GD1083" s="3">
        <f t="shared" si="706"/>
        <v>0</v>
      </c>
      <c r="GE1083" s="3">
        <f t="shared" si="706"/>
        <v>0</v>
      </c>
      <c r="GF1083" s="3">
        <f t="shared" si="706"/>
        <v>0</v>
      </c>
      <c r="GG1083" s="3">
        <f t="shared" si="706"/>
        <v>0</v>
      </c>
      <c r="GH1083" s="3">
        <f t="shared" si="706"/>
        <v>0</v>
      </c>
      <c r="GI1083" s="3">
        <f t="shared" si="706"/>
        <v>0</v>
      </c>
      <c r="GJ1083" s="3">
        <f t="shared" si="706"/>
        <v>0</v>
      </c>
      <c r="GK1083" s="3">
        <f t="shared" si="706"/>
        <v>0</v>
      </c>
      <c r="GL1083" s="3">
        <f t="shared" si="706"/>
        <v>0</v>
      </c>
      <c r="GM1083" s="3">
        <f t="shared" si="706"/>
        <v>0</v>
      </c>
      <c r="GN1083" s="3">
        <f t="shared" si="706"/>
        <v>0</v>
      </c>
      <c r="GO1083" s="3">
        <f t="shared" si="706"/>
        <v>0</v>
      </c>
      <c r="GP1083" s="3">
        <f t="shared" si="706"/>
        <v>0</v>
      </c>
      <c r="GQ1083" s="3">
        <f t="shared" si="706"/>
        <v>0</v>
      </c>
      <c r="GR1083" s="3">
        <f t="shared" si="706"/>
        <v>0</v>
      </c>
      <c r="GS1083" s="3">
        <f t="shared" si="706"/>
        <v>0</v>
      </c>
      <c r="GT1083" s="3">
        <f t="shared" si="706"/>
        <v>0</v>
      </c>
      <c r="GU1083" s="3">
        <f t="shared" si="706"/>
        <v>0</v>
      </c>
      <c r="GV1083" s="3">
        <f t="shared" si="706"/>
        <v>0</v>
      </c>
      <c r="GW1083" s="3">
        <f t="shared" si="706"/>
        <v>0</v>
      </c>
      <c r="GX1083" s="3">
        <f t="shared" si="706"/>
        <v>0</v>
      </c>
    </row>
    <row r="1085" spans="1:245">
      <c r="A1085">
        <v>17</v>
      </c>
      <c r="B1085">
        <v>0</v>
      </c>
      <c r="C1085">
        <f>ROW(SmtRes!A1020)</f>
        <v>1020</v>
      </c>
      <c r="D1085">
        <f>ROW(EtalonRes!A991)</f>
        <v>991</v>
      </c>
      <c r="E1085" t="s">
        <v>17</v>
      </c>
      <c r="F1085" t="s">
        <v>129</v>
      </c>
      <c r="G1085" t="s">
        <v>130</v>
      </c>
      <c r="H1085" t="s">
        <v>131</v>
      </c>
      <c r="I1085">
        <f>ROUND(4.6/100,9)</f>
        <v>4.5999999999999999E-2</v>
      </c>
      <c r="J1085">
        <v>0</v>
      </c>
      <c r="O1085">
        <f t="shared" ref="O1085:O1121" si="707">ROUND(CP1085,2)</f>
        <v>1204.45</v>
      </c>
      <c r="P1085">
        <f t="shared" ref="P1085:P1121" si="708">ROUND(CQ1085*I1085,2)</f>
        <v>876.74</v>
      </c>
      <c r="Q1085">
        <f t="shared" ref="Q1085:Q1121" si="709">ROUND(CR1085*I1085,2)</f>
        <v>9.1199999999999992</v>
      </c>
      <c r="R1085">
        <f t="shared" ref="R1085:R1121" si="710">ROUND(CS1085*I1085,2)</f>
        <v>1.04</v>
      </c>
      <c r="S1085">
        <f t="shared" ref="S1085:S1121" si="711">ROUND(CT1085*I1085,2)</f>
        <v>318.58999999999997</v>
      </c>
      <c r="T1085">
        <f t="shared" ref="T1085:T1121" si="712">ROUND(CU1085*I1085,2)</f>
        <v>0</v>
      </c>
      <c r="U1085">
        <f t="shared" ref="U1085:U1121" si="713">CV1085*I1085</f>
        <v>1.120951</v>
      </c>
      <c r="V1085">
        <f t="shared" ref="V1085:V1121" si="714">CW1085*I1085</f>
        <v>2.3E-3</v>
      </c>
      <c r="W1085">
        <f t="shared" ref="W1085:W1121" si="715">ROUND(CX1085*I1085,2)</f>
        <v>0</v>
      </c>
      <c r="X1085">
        <f t="shared" ref="X1085:X1121" si="716">ROUND(CY1085,2)</f>
        <v>287.67</v>
      </c>
      <c r="Y1085">
        <f t="shared" ref="Y1085:Y1121" si="717">ROUND(CZ1085,2)</f>
        <v>137.44</v>
      </c>
      <c r="AA1085">
        <v>36401907</v>
      </c>
      <c r="AB1085">
        <f t="shared" ref="AB1085:AB1121" si="718">ROUND((AC1085+AD1085+AF1085),2)</f>
        <v>4229.87</v>
      </c>
      <c r="AC1085">
        <f t="shared" ref="AC1085:AC1121" si="719">ROUND((ES1085),2)</f>
        <v>4004.09</v>
      </c>
      <c r="AD1085">
        <f>ROUND(((((ET1085*1.25))-((EU1085*1.25)))+AE1085),2)</f>
        <v>17.920000000000002</v>
      </c>
      <c r="AE1085">
        <f>ROUND(((EU1085*1.25)),2)</f>
        <v>0.68</v>
      </c>
      <c r="AF1085">
        <f>ROUND(((EV1085*1.15)),2)</f>
        <v>207.86</v>
      </c>
      <c r="AG1085">
        <f t="shared" ref="AG1085:AG1121" si="720">ROUND((AP1085),2)</f>
        <v>0</v>
      </c>
      <c r="AH1085">
        <f>((EW1085*1.15))</f>
        <v>24.368500000000001</v>
      </c>
      <c r="AI1085">
        <f>((EX1085*1.25))</f>
        <v>0.05</v>
      </c>
      <c r="AJ1085">
        <f t="shared" ref="AJ1085:AJ1121" si="721">(AS1085)</f>
        <v>0</v>
      </c>
      <c r="AK1085">
        <v>4199.17</v>
      </c>
      <c r="AL1085">
        <v>4004.09</v>
      </c>
      <c r="AM1085">
        <v>14.33</v>
      </c>
      <c r="AN1085">
        <v>0.54</v>
      </c>
      <c r="AO1085">
        <v>180.75</v>
      </c>
      <c r="AP1085">
        <v>0</v>
      </c>
      <c r="AQ1085">
        <v>21.19</v>
      </c>
      <c r="AR1085">
        <v>0.04</v>
      </c>
      <c r="AS1085">
        <v>0</v>
      </c>
      <c r="AT1085">
        <v>90</v>
      </c>
      <c r="AU1085">
        <v>43</v>
      </c>
      <c r="AV1085">
        <v>1</v>
      </c>
      <c r="AW1085">
        <v>1</v>
      </c>
      <c r="AZ1085">
        <v>1</v>
      </c>
      <c r="BA1085">
        <v>33.32</v>
      </c>
      <c r="BB1085">
        <v>11.06</v>
      </c>
      <c r="BC1085">
        <v>4.76</v>
      </c>
      <c r="BD1085" t="s">
        <v>3</v>
      </c>
      <c r="BE1085" t="s">
        <v>3</v>
      </c>
      <c r="BF1085" t="s">
        <v>3</v>
      </c>
      <c r="BG1085" t="s">
        <v>3</v>
      </c>
      <c r="BH1085">
        <v>0</v>
      </c>
      <c r="BI1085">
        <v>1</v>
      </c>
      <c r="BJ1085" t="s">
        <v>132</v>
      </c>
      <c r="BM1085">
        <v>10001</v>
      </c>
      <c r="BN1085">
        <v>0</v>
      </c>
      <c r="BO1085" t="s">
        <v>129</v>
      </c>
      <c r="BP1085">
        <v>1</v>
      </c>
      <c r="BQ1085">
        <v>2</v>
      </c>
      <c r="BR1085">
        <v>0</v>
      </c>
      <c r="BS1085">
        <v>33.32</v>
      </c>
      <c r="BT1085">
        <v>1</v>
      </c>
      <c r="BU1085">
        <v>1</v>
      </c>
      <c r="BV1085">
        <v>1</v>
      </c>
      <c r="BW1085">
        <v>1</v>
      </c>
      <c r="BX1085">
        <v>1</v>
      </c>
      <c r="BY1085" t="s">
        <v>3</v>
      </c>
      <c r="BZ1085">
        <v>118</v>
      </c>
      <c r="CA1085">
        <v>63</v>
      </c>
      <c r="CE1085">
        <v>0</v>
      </c>
      <c r="CF1085">
        <v>0</v>
      </c>
      <c r="CG1085">
        <v>0</v>
      </c>
      <c r="CM1085">
        <v>0</v>
      </c>
      <c r="CN1085" t="s">
        <v>904</v>
      </c>
      <c r="CO1085">
        <v>0</v>
      </c>
      <c r="CP1085">
        <f t="shared" ref="CP1085:CP1121" si="722">(P1085+Q1085+S1085)</f>
        <v>1204.45</v>
      </c>
      <c r="CQ1085">
        <f t="shared" ref="CQ1085:CQ1121" si="723">AC1085*BC1085</f>
        <v>19059.468400000002</v>
      </c>
      <c r="CR1085">
        <f t="shared" ref="CR1085:CR1121" si="724">AD1085*BB1085</f>
        <v>198.19520000000003</v>
      </c>
      <c r="CS1085">
        <f t="shared" ref="CS1085:CS1121" si="725">AE1085*BS1085</f>
        <v>22.657600000000002</v>
      </c>
      <c r="CT1085">
        <f t="shared" ref="CT1085:CT1121" si="726">AF1085*BA1085</f>
        <v>6925.8952000000008</v>
      </c>
      <c r="CU1085">
        <f t="shared" ref="CU1085:CU1121" si="727">AG1085</f>
        <v>0</v>
      </c>
      <c r="CV1085">
        <f t="shared" ref="CV1085:CV1121" si="728">AH1085</f>
        <v>24.368500000000001</v>
      </c>
      <c r="CW1085">
        <f t="shared" ref="CW1085:CW1121" si="729">AI1085</f>
        <v>0.05</v>
      </c>
      <c r="CX1085">
        <f t="shared" ref="CX1085:CX1121" si="730">AJ1085</f>
        <v>0</v>
      </c>
      <c r="CY1085">
        <f t="shared" ref="CY1085:CY1121" si="731">(((S1085+R1085)*AT1085)/100)</f>
        <v>287.66700000000003</v>
      </c>
      <c r="CZ1085">
        <f t="shared" ref="CZ1085:CZ1121" si="732">(((S1085+R1085)*AU1085)/100)</f>
        <v>137.4409</v>
      </c>
      <c r="DC1085" t="s">
        <v>3</v>
      </c>
      <c r="DD1085" t="s">
        <v>3</v>
      </c>
      <c r="DE1085" t="s">
        <v>133</v>
      </c>
      <c r="DF1085" t="s">
        <v>133</v>
      </c>
      <c r="DG1085" t="s">
        <v>134</v>
      </c>
      <c r="DH1085" t="s">
        <v>3</v>
      </c>
      <c r="DI1085" t="s">
        <v>134</v>
      </c>
      <c r="DJ1085" t="s">
        <v>133</v>
      </c>
      <c r="DK1085" t="s">
        <v>3</v>
      </c>
      <c r="DL1085" t="s">
        <v>3</v>
      </c>
      <c r="DM1085" t="s">
        <v>3</v>
      </c>
      <c r="DN1085">
        <v>0</v>
      </c>
      <c r="DO1085">
        <v>0</v>
      </c>
      <c r="DP1085">
        <v>1</v>
      </c>
      <c r="DQ1085">
        <v>1</v>
      </c>
      <c r="DU1085">
        <v>1013</v>
      </c>
      <c r="DV1085" t="s">
        <v>131</v>
      </c>
      <c r="DW1085" t="s">
        <v>131</v>
      </c>
      <c r="DX1085">
        <v>1</v>
      </c>
      <c r="DZ1085" t="s">
        <v>3</v>
      </c>
      <c r="EA1085" t="s">
        <v>3</v>
      </c>
      <c r="EB1085" t="s">
        <v>3</v>
      </c>
      <c r="EC1085" t="s">
        <v>3</v>
      </c>
      <c r="EE1085">
        <v>29085510</v>
      </c>
      <c r="EF1085">
        <v>2</v>
      </c>
      <c r="EG1085" t="s">
        <v>135</v>
      </c>
      <c r="EH1085">
        <v>0</v>
      </c>
      <c r="EI1085" t="s">
        <v>3</v>
      </c>
      <c r="EJ1085">
        <v>1</v>
      </c>
      <c r="EK1085">
        <v>10001</v>
      </c>
      <c r="EL1085" t="s">
        <v>136</v>
      </c>
      <c r="EM1085" t="s">
        <v>137</v>
      </c>
      <c r="EO1085" t="s">
        <v>138</v>
      </c>
      <c r="EQ1085">
        <v>0</v>
      </c>
      <c r="ER1085">
        <v>4199.17</v>
      </c>
      <c r="ES1085">
        <v>4004.09</v>
      </c>
      <c r="ET1085">
        <v>14.33</v>
      </c>
      <c r="EU1085">
        <v>0.54</v>
      </c>
      <c r="EV1085">
        <v>180.75</v>
      </c>
      <c r="EW1085">
        <v>21.19</v>
      </c>
      <c r="EX1085">
        <v>0.04</v>
      </c>
      <c r="EY1085">
        <v>0</v>
      </c>
      <c r="FQ1085">
        <v>0</v>
      </c>
      <c r="FR1085">
        <f t="shared" ref="FR1085:FR1121" si="733">ROUND(IF(AND(BH1085=3,BI1085=3),P1085,0),2)</f>
        <v>0</v>
      </c>
      <c r="FS1085">
        <v>0</v>
      </c>
      <c r="FT1085" t="s">
        <v>139</v>
      </c>
      <c r="FU1085" t="s">
        <v>25</v>
      </c>
      <c r="FV1085" t="s">
        <v>25</v>
      </c>
      <c r="FW1085" t="s">
        <v>26</v>
      </c>
      <c r="FX1085">
        <v>106.2</v>
      </c>
      <c r="FY1085">
        <v>53.55</v>
      </c>
      <c r="GA1085" t="s">
        <v>3</v>
      </c>
      <c r="GD1085">
        <v>1</v>
      </c>
      <c r="GF1085">
        <v>-1773683300</v>
      </c>
      <c r="GG1085">
        <v>2</v>
      </c>
      <c r="GH1085">
        <v>1</v>
      </c>
      <c r="GI1085">
        <v>2</v>
      </c>
      <c r="GJ1085">
        <v>0</v>
      </c>
      <c r="GK1085">
        <v>0</v>
      </c>
      <c r="GL1085">
        <f t="shared" ref="GL1085:GL1121" si="734">ROUND(IF(AND(BH1085=3,BI1085=3,FS1085&lt;&gt;0),P1085,0),2)</f>
        <v>0</v>
      </c>
      <c r="GM1085">
        <f t="shared" ref="GM1085:GM1121" si="735">ROUND(O1085+X1085+Y1085,2)+GX1085</f>
        <v>1629.56</v>
      </c>
      <c r="GN1085">
        <f t="shared" ref="GN1085:GN1121" si="736">IF(OR(BI1085=0,BI1085=1),ROUND(O1085+X1085+Y1085,2),0)</f>
        <v>1629.56</v>
      </c>
      <c r="GO1085">
        <f t="shared" ref="GO1085:GO1121" si="737">IF(BI1085=2,ROUND(O1085+X1085+Y1085,2),0)</f>
        <v>0</v>
      </c>
      <c r="GP1085">
        <f t="shared" ref="GP1085:GP1121" si="738">IF(BI1085=4,ROUND(O1085+X1085+Y1085,2)+GX1085,0)</f>
        <v>0</v>
      </c>
      <c r="GR1085">
        <v>0</v>
      </c>
      <c r="GS1085">
        <v>3</v>
      </c>
      <c r="GT1085">
        <v>0</v>
      </c>
      <c r="GU1085" t="s">
        <v>3</v>
      </c>
      <c r="GV1085">
        <f t="shared" ref="GV1085:GV1121" si="739">ROUND((GT1085),2)</f>
        <v>0</v>
      </c>
      <c r="GW1085">
        <v>1</v>
      </c>
      <c r="GX1085">
        <f t="shared" ref="GX1085:GX1121" si="740">ROUND(HC1085*I1085,2)</f>
        <v>0</v>
      </c>
      <c r="HA1085">
        <v>0</v>
      </c>
      <c r="HB1085">
        <v>0</v>
      </c>
      <c r="HC1085">
        <f t="shared" ref="HC1085:HC1121" si="741">GV1085*GW1085</f>
        <v>0</v>
      </c>
      <c r="HE1085" t="s">
        <v>3</v>
      </c>
      <c r="HF1085" t="s">
        <v>3</v>
      </c>
      <c r="IK1085">
        <v>0</v>
      </c>
    </row>
    <row r="1086" spans="1:245">
      <c r="A1086">
        <v>18</v>
      </c>
      <c r="B1086">
        <v>0</v>
      </c>
      <c r="C1086">
        <v>1019</v>
      </c>
      <c r="E1086" t="s">
        <v>27</v>
      </c>
      <c r="F1086" t="s">
        <v>140</v>
      </c>
      <c r="G1086" t="s">
        <v>141</v>
      </c>
      <c r="H1086" t="s">
        <v>142</v>
      </c>
      <c r="I1086">
        <f>I1085*J1086</f>
        <v>4.5999999999999996</v>
      </c>
      <c r="J1086">
        <v>100</v>
      </c>
      <c r="O1086">
        <f t="shared" si="707"/>
        <v>497.87</v>
      </c>
      <c r="P1086">
        <f t="shared" si="708"/>
        <v>497.87</v>
      </c>
      <c r="Q1086">
        <f t="shared" si="709"/>
        <v>0</v>
      </c>
      <c r="R1086">
        <f t="shared" si="710"/>
        <v>0</v>
      </c>
      <c r="S1086">
        <f t="shared" si="711"/>
        <v>0</v>
      </c>
      <c r="T1086">
        <f t="shared" si="712"/>
        <v>0</v>
      </c>
      <c r="U1086">
        <f t="shared" si="713"/>
        <v>0</v>
      </c>
      <c r="V1086">
        <f t="shared" si="714"/>
        <v>0</v>
      </c>
      <c r="W1086">
        <f t="shared" si="715"/>
        <v>27.78</v>
      </c>
      <c r="X1086">
        <f t="shared" si="716"/>
        <v>0</v>
      </c>
      <c r="Y1086">
        <f t="shared" si="717"/>
        <v>0</v>
      </c>
      <c r="AA1086">
        <v>36401907</v>
      </c>
      <c r="AB1086">
        <f t="shared" si="718"/>
        <v>131.99</v>
      </c>
      <c r="AC1086">
        <f t="shared" si="719"/>
        <v>131.99</v>
      </c>
      <c r="AD1086">
        <f>ROUND((((ET1086)-(EU1086))+AE1086),2)</f>
        <v>0</v>
      </c>
      <c r="AE1086">
        <f>ROUND((EU1086),2)</f>
        <v>0</v>
      </c>
      <c r="AF1086">
        <f>ROUND((EV1086),2)</f>
        <v>0</v>
      </c>
      <c r="AG1086">
        <f t="shared" si="720"/>
        <v>0</v>
      </c>
      <c r="AH1086">
        <f>(EW1086)</f>
        <v>0</v>
      </c>
      <c r="AI1086">
        <f>(EX1086)</f>
        <v>0</v>
      </c>
      <c r="AJ1086">
        <f t="shared" si="721"/>
        <v>6.04</v>
      </c>
      <c r="AK1086">
        <v>131.99</v>
      </c>
      <c r="AL1086">
        <v>131.99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6.04</v>
      </c>
      <c r="AT1086">
        <v>0</v>
      </c>
      <c r="AU1086">
        <v>0</v>
      </c>
      <c r="AV1086">
        <v>1</v>
      </c>
      <c r="AW1086">
        <v>1</v>
      </c>
      <c r="AZ1086">
        <v>1</v>
      </c>
      <c r="BA1086">
        <v>1</v>
      </c>
      <c r="BB1086">
        <v>1</v>
      </c>
      <c r="BC1086">
        <v>0.82</v>
      </c>
      <c r="BD1086" t="s">
        <v>3</v>
      </c>
      <c r="BE1086" t="s">
        <v>3</v>
      </c>
      <c r="BF1086" t="s">
        <v>3</v>
      </c>
      <c r="BG1086" t="s">
        <v>3</v>
      </c>
      <c r="BH1086">
        <v>3</v>
      </c>
      <c r="BI1086">
        <v>1</v>
      </c>
      <c r="BJ1086" t="s">
        <v>143</v>
      </c>
      <c r="BM1086">
        <v>500001</v>
      </c>
      <c r="BN1086">
        <v>0</v>
      </c>
      <c r="BO1086" t="s">
        <v>140</v>
      </c>
      <c r="BP1086">
        <v>1</v>
      </c>
      <c r="BQ1086">
        <v>8</v>
      </c>
      <c r="BR1086">
        <v>0</v>
      </c>
      <c r="BS1086">
        <v>1</v>
      </c>
      <c r="BT1086">
        <v>1</v>
      </c>
      <c r="BU1086">
        <v>1</v>
      </c>
      <c r="BV1086">
        <v>1</v>
      </c>
      <c r="BW1086">
        <v>1</v>
      </c>
      <c r="BX1086">
        <v>1</v>
      </c>
      <c r="BY1086" t="s">
        <v>3</v>
      </c>
      <c r="BZ1086">
        <v>0</v>
      </c>
      <c r="CA1086">
        <v>0</v>
      </c>
      <c r="CE1086">
        <v>0</v>
      </c>
      <c r="CF1086">
        <v>0</v>
      </c>
      <c r="CG1086">
        <v>0</v>
      </c>
      <c r="CM1086">
        <v>0</v>
      </c>
      <c r="CN1086" t="s">
        <v>3</v>
      </c>
      <c r="CO1086">
        <v>0</v>
      </c>
      <c r="CP1086">
        <f t="shared" si="722"/>
        <v>497.87</v>
      </c>
      <c r="CQ1086">
        <f t="shared" si="723"/>
        <v>108.23180000000001</v>
      </c>
      <c r="CR1086">
        <f t="shared" si="724"/>
        <v>0</v>
      </c>
      <c r="CS1086">
        <f t="shared" si="725"/>
        <v>0</v>
      </c>
      <c r="CT1086">
        <f t="shared" si="726"/>
        <v>0</v>
      </c>
      <c r="CU1086">
        <f t="shared" si="727"/>
        <v>0</v>
      </c>
      <c r="CV1086">
        <f t="shared" si="728"/>
        <v>0</v>
      </c>
      <c r="CW1086">
        <f t="shared" si="729"/>
        <v>0</v>
      </c>
      <c r="CX1086">
        <f t="shared" si="730"/>
        <v>6.04</v>
      </c>
      <c r="CY1086">
        <f t="shared" si="731"/>
        <v>0</v>
      </c>
      <c r="CZ1086">
        <f t="shared" si="732"/>
        <v>0</v>
      </c>
      <c r="DC1086" t="s">
        <v>3</v>
      </c>
      <c r="DD1086" t="s">
        <v>3</v>
      </c>
      <c r="DE1086" t="s">
        <v>3</v>
      </c>
      <c r="DF1086" t="s">
        <v>3</v>
      </c>
      <c r="DG1086" t="s">
        <v>3</v>
      </c>
      <c r="DH1086" t="s">
        <v>3</v>
      </c>
      <c r="DI1086" t="s">
        <v>3</v>
      </c>
      <c r="DJ1086" t="s">
        <v>3</v>
      </c>
      <c r="DK1086" t="s">
        <v>3</v>
      </c>
      <c r="DL1086" t="s">
        <v>3</v>
      </c>
      <c r="DM1086" t="s">
        <v>3</v>
      </c>
      <c r="DN1086">
        <v>0</v>
      </c>
      <c r="DO1086">
        <v>0</v>
      </c>
      <c r="DP1086">
        <v>1</v>
      </c>
      <c r="DQ1086">
        <v>1</v>
      </c>
      <c r="DU1086">
        <v>1003</v>
      </c>
      <c r="DV1086" t="s">
        <v>142</v>
      </c>
      <c r="DW1086" t="s">
        <v>142</v>
      </c>
      <c r="DX1086">
        <v>1</v>
      </c>
      <c r="DZ1086" t="s">
        <v>3</v>
      </c>
      <c r="EA1086" t="s">
        <v>3</v>
      </c>
      <c r="EB1086" t="s">
        <v>3</v>
      </c>
      <c r="EC1086" t="s">
        <v>3</v>
      </c>
      <c r="EE1086">
        <v>29085443</v>
      </c>
      <c r="EF1086">
        <v>8</v>
      </c>
      <c r="EG1086" t="s">
        <v>144</v>
      </c>
      <c r="EH1086">
        <v>0</v>
      </c>
      <c r="EI1086" t="s">
        <v>3</v>
      </c>
      <c r="EJ1086">
        <v>1</v>
      </c>
      <c r="EK1086">
        <v>500001</v>
      </c>
      <c r="EL1086" t="s">
        <v>145</v>
      </c>
      <c r="EM1086" t="s">
        <v>146</v>
      </c>
      <c r="EO1086" t="s">
        <v>3</v>
      </c>
      <c r="EQ1086">
        <v>0</v>
      </c>
      <c r="ER1086">
        <v>131.99</v>
      </c>
      <c r="ES1086">
        <v>131.99</v>
      </c>
      <c r="ET1086">
        <v>0</v>
      </c>
      <c r="EU1086">
        <v>0</v>
      </c>
      <c r="EV1086">
        <v>0</v>
      </c>
      <c r="EW1086">
        <v>0</v>
      </c>
      <c r="EX1086">
        <v>0</v>
      </c>
      <c r="FQ1086">
        <v>0</v>
      </c>
      <c r="FR1086">
        <f t="shared" si="733"/>
        <v>0</v>
      </c>
      <c r="FS1086">
        <v>0</v>
      </c>
      <c r="FX1086">
        <v>0</v>
      </c>
      <c r="FY1086">
        <v>0</v>
      </c>
      <c r="GA1086" t="s">
        <v>3</v>
      </c>
      <c r="GD1086">
        <v>1</v>
      </c>
      <c r="GF1086">
        <v>-716496253</v>
      </c>
      <c r="GG1086">
        <v>2</v>
      </c>
      <c r="GH1086">
        <v>1</v>
      </c>
      <c r="GI1086">
        <v>2</v>
      </c>
      <c r="GJ1086">
        <v>0</v>
      </c>
      <c r="GK1086">
        <v>0</v>
      </c>
      <c r="GL1086">
        <f t="shared" si="734"/>
        <v>0</v>
      </c>
      <c r="GM1086">
        <f t="shared" si="735"/>
        <v>497.87</v>
      </c>
      <c r="GN1086">
        <f t="shared" si="736"/>
        <v>497.87</v>
      </c>
      <c r="GO1086">
        <f t="shared" si="737"/>
        <v>0</v>
      </c>
      <c r="GP1086">
        <f t="shared" si="738"/>
        <v>0</v>
      </c>
      <c r="GR1086">
        <v>0</v>
      </c>
      <c r="GS1086">
        <v>3</v>
      </c>
      <c r="GT1086">
        <v>0</v>
      </c>
      <c r="GU1086" t="s">
        <v>3</v>
      </c>
      <c r="GV1086">
        <f t="shared" si="739"/>
        <v>0</v>
      </c>
      <c r="GW1086">
        <v>1</v>
      </c>
      <c r="GX1086">
        <f t="shared" si="740"/>
        <v>0</v>
      </c>
      <c r="HA1086">
        <v>0</v>
      </c>
      <c r="HB1086">
        <v>0</v>
      </c>
      <c r="HC1086">
        <f t="shared" si="741"/>
        <v>0</v>
      </c>
      <c r="HE1086" t="s">
        <v>3</v>
      </c>
      <c r="HF1086" t="s">
        <v>3</v>
      </c>
      <c r="IK1086">
        <v>0</v>
      </c>
    </row>
    <row r="1087" spans="1:245">
      <c r="A1087">
        <v>17</v>
      </c>
      <c r="B1087">
        <v>0</v>
      </c>
      <c r="C1087">
        <f>ROW(SmtRes!A1029)</f>
        <v>1029</v>
      </c>
      <c r="D1087">
        <f>ROW(EtalonRes!A1000)</f>
        <v>1000</v>
      </c>
      <c r="E1087" t="s">
        <v>35</v>
      </c>
      <c r="F1087" t="s">
        <v>147</v>
      </c>
      <c r="G1087" t="s">
        <v>148</v>
      </c>
      <c r="H1087" t="s">
        <v>149</v>
      </c>
      <c r="I1087">
        <f>ROUND(4/100,9)</f>
        <v>0.04</v>
      </c>
      <c r="J1087">
        <v>0</v>
      </c>
      <c r="O1087">
        <f t="shared" si="707"/>
        <v>2432.71</v>
      </c>
      <c r="P1087">
        <f t="shared" si="708"/>
        <v>65.12</v>
      </c>
      <c r="Q1087">
        <f t="shared" si="709"/>
        <v>25.3</v>
      </c>
      <c r="R1087">
        <f t="shared" si="710"/>
        <v>1.8</v>
      </c>
      <c r="S1087">
        <f t="shared" si="711"/>
        <v>2342.29</v>
      </c>
      <c r="T1087">
        <f t="shared" si="712"/>
        <v>0</v>
      </c>
      <c r="U1087">
        <f t="shared" si="713"/>
        <v>7.6576199999999996</v>
      </c>
      <c r="V1087">
        <f t="shared" si="714"/>
        <v>4.0000000000000001E-3</v>
      </c>
      <c r="W1087">
        <f t="shared" si="715"/>
        <v>0</v>
      </c>
      <c r="X1087">
        <f t="shared" si="716"/>
        <v>1875.27</v>
      </c>
      <c r="Y1087">
        <f t="shared" si="717"/>
        <v>867.31</v>
      </c>
      <c r="AA1087">
        <v>36401907</v>
      </c>
      <c r="AB1087">
        <f t="shared" si="718"/>
        <v>2294.19</v>
      </c>
      <c r="AC1087">
        <f t="shared" si="719"/>
        <v>478.86</v>
      </c>
      <c r="AD1087">
        <f>ROUND(((((ET1087*1.25))-((EU1087*1.25)))+AE1087),2)</f>
        <v>57.91</v>
      </c>
      <c r="AE1087">
        <f>ROUND(((EU1087*1.25)),2)</f>
        <v>1.35</v>
      </c>
      <c r="AF1087">
        <f>ROUND(((EV1087*1.15)),2)</f>
        <v>1757.42</v>
      </c>
      <c r="AG1087">
        <f t="shared" si="720"/>
        <v>0</v>
      </c>
      <c r="AH1087">
        <f>((EW1087*1.15))</f>
        <v>191.44049999999999</v>
      </c>
      <c r="AI1087">
        <f>((EX1087*1.25))</f>
        <v>0.1</v>
      </c>
      <c r="AJ1087">
        <f t="shared" si="721"/>
        <v>0</v>
      </c>
      <c r="AK1087">
        <v>2053.38</v>
      </c>
      <c r="AL1087">
        <v>478.86</v>
      </c>
      <c r="AM1087">
        <v>46.33</v>
      </c>
      <c r="AN1087">
        <v>1.08</v>
      </c>
      <c r="AO1087">
        <v>1528.19</v>
      </c>
      <c r="AP1087">
        <v>0</v>
      </c>
      <c r="AQ1087">
        <v>166.47</v>
      </c>
      <c r="AR1087">
        <v>0.08</v>
      </c>
      <c r="AS1087">
        <v>0</v>
      </c>
      <c r="AT1087">
        <v>80</v>
      </c>
      <c r="AU1087">
        <v>37</v>
      </c>
      <c r="AV1087">
        <v>1</v>
      </c>
      <c r="AW1087">
        <v>1</v>
      </c>
      <c r="AZ1087">
        <v>1</v>
      </c>
      <c r="BA1087">
        <v>33.32</v>
      </c>
      <c r="BB1087">
        <v>10.92</v>
      </c>
      <c r="BC1087">
        <v>3.4</v>
      </c>
      <c r="BD1087" t="s">
        <v>3</v>
      </c>
      <c r="BE1087" t="s">
        <v>3</v>
      </c>
      <c r="BF1087" t="s">
        <v>3</v>
      </c>
      <c r="BG1087" t="s">
        <v>3</v>
      </c>
      <c r="BH1087">
        <v>0</v>
      </c>
      <c r="BI1087">
        <v>1</v>
      </c>
      <c r="BJ1087" t="s">
        <v>150</v>
      </c>
      <c r="BM1087">
        <v>15001</v>
      </c>
      <c r="BN1087">
        <v>0</v>
      </c>
      <c r="BO1087" t="s">
        <v>147</v>
      </c>
      <c r="BP1087">
        <v>1</v>
      </c>
      <c r="BQ1087">
        <v>2</v>
      </c>
      <c r="BR1087">
        <v>0</v>
      </c>
      <c r="BS1087">
        <v>33.32</v>
      </c>
      <c r="BT1087">
        <v>1</v>
      </c>
      <c r="BU1087">
        <v>1</v>
      </c>
      <c r="BV1087">
        <v>1</v>
      </c>
      <c r="BW1087">
        <v>1</v>
      </c>
      <c r="BX1087">
        <v>1</v>
      </c>
      <c r="BY1087" t="s">
        <v>3</v>
      </c>
      <c r="BZ1087">
        <v>105</v>
      </c>
      <c r="CA1087">
        <v>55</v>
      </c>
      <c r="CE1087">
        <v>0</v>
      </c>
      <c r="CF1087">
        <v>0</v>
      </c>
      <c r="CG1087">
        <v>0</v>
      </c>
      <c r="CM1087">
        <v>0</v>
      </c>
      <c r="CN1087" t="s">
        <v>904</v>
      </c>
      <c r="CO1087">
        <v>0</v>
      </c>
      <c r="CP1087">
        <f t="shared" si="722"/>
        <v>2432.71</v>
      </c>
      <c r="CQ1087">
        <f t="shared" si="723"/>
        <v>1628.124</v>
      </c>
      <c r="CR1087">
        <f t="shared" si="724"/>
        <v>632.3771999999999</v>
      </c>
      <c r="CS1087">
        <f t="shared" si="725"/>
        <v>44.982000000000006</v>
      </c>
      <c r="CT1087">
        <f t="shared" si="726"/>
        <v>58557.234400000001</v>
      </c>
      <c r="CU1087">
        <f t="shared" si="727"/>
        <v>0</v>
      </c>
      <c r="CV1087">
        <f t="shared" si="728"/>
        <v>191.44049999999999</v>
      </c>
      <c r="CW1087">
        <f t="shared" si="729"/>
        <v>0.1</v>
      </c>
      <c r="CX1087">
        <f t="shared" si="730"/>
        <v>0</v>
      </c>
      <c r="CY1087">
        <f t="shared" si="731"/>
        <v>1875.2720000000002</v>
      </c>
      <c r="CZ1087">
        <f t="shared" si="732"/>
        <v>867.31330000000003</v>
      </c>
      <c r="DC1087" t="s">
        <v>3</v>
      </c>
      <c r="DD1087" t="s">
        <v>3</v>
      </c>
      <c r="DE1087" t="s">
        <v>133</v>
      </c>
      <c r="DF1087" t="s">
        <v>133</v>
      </c>
      <c r="DG1087" t="s">
        <v>134</v>
      </c>
      <c r="DH1087" t="s">
        <v>3</v>
      </c>
      <c r="DI1087" t="s">
        <v>134</v>
      </c>
      <c r="DJ1087" t="s">
        <v>133</v>
      </c>
      <c r="DK1087" t="s">
        <v>3</v>
      </c>
      <c r="DL1087" t="s">
        <v>3</v>
      </c>
      <c r="DM1087" t="s">
        <v>3</v>
      </c>
      <c r="DN1087">
        <v>0</v>
      </c>
      <c r="DO1087">
        <v>0</v>
      </c>
      <c r="DP1087">
        <v>1</v>
      </c>
      <c r="DQ1087">
        <v>1</v>
      </c>
      <c r="DU1087">
        <v>1013</v>
      </c>
      <c r="DV1087" t="s">
        <v>149</v>
      </c>
      <c r="DW1087" t="s">
        <v>149</v>
      </c>
      <c r="DX1087">
        <v>1</v>
      </c>
      <c r="DZ1087" t="s">
        <v>3</v>
      </c>
      <c r="EA1087" t="s">
        <v>3</v>
      </c>
      <c r="EB1087" t="s">
        <v>3</v>
      </c>
      <c r="EC1087" t="s">
        <v>3</v>
      </c>
      <c r="EE1087">
        <v>29085536</v>
      </c>
      <c r="EF1087">
        <v>2</v>
      </c>
      <c r="EG1087" t="s">
        <v>135</v>
      </c>
      <c r="EH1087">
        <v>0</v>
      </c>
      <c r="EI1087" t="s">
        <v>3</v>
      </c>
      <c r="EJ1087">
        <v>1</v>
      </c>
      <c r="EK1087">
        <v>15001</v>
      </c>
      <c r="EL1087" t="s">
        <v>151</v>
      </c>
      <c r="EM1087" t="s">
        <v>152</v>
      </c>
      <c r="EO1087" t="s">
        <v>138</v>
      </c>
      <c r="EQ1087">
        <v>0</v>
      </c>
      <c r="ER1087">
        <v>2053.38</v>
      </c>
      <c r="ES1087">
        <v>478.86</v>
      </c>
      <c r="ET1087">
        <v>46.33</v>
      </c>
      <c r="EU1087">
        <v>1.08</v>
      </c>
      <c r="EV1087">
        <v>1528.19</v>
      </c>
      <c r="EW1087">
        <v>166.47</v>
      </c>
      <c r="EX1087">
        <v>0.08</v>
      </c>
      <c r="EY1087">
        <v>0</v>
      </c>
      <c r="FQ1087">
        <v>0</v>
      </c>
      <c r="FR1087">
        <f t="shared" si="733"/>
        <v>0</v>
      </c>
      <c r="FS1087">
        <v>0</v>
      </c>
      <c r="FT1087" t="s">
        <v>139</v>
      </c>
      <c r="FU1087" t="s">
        <v>25</v>
      </c>
      <c r="FV1087" t="s">
        <v>25</v>
      </c>
      <c r="FW1087" t="s">
        <v>26</v>
      </c>
      <c r="FX1087">
        <v>94.5</v>
      </c>
      <c r="FY1087">
        <v>46.75</v>
      </c>
      <c r="GA1087" t="s">
        <v>3</v>
      </c>
      <c r="GD1087">
        <v>1</v>
      </c>
      <c r="GF1087">
        <v>-1841865788</v>
      </c>
      <c r="GG1087">
        <v>2</v>
      </c>
      <c r="GH1087">
        <v>1</v>
      </c>
      <c r="GI1087">
        <v>2</v>
      </c>
      <c r="GJ1087">
        <v>0</v>
      </c>
      <c r="GK1087">
        <v>0</v>
      </c>
      <c r="GL1087">
        <f t="shared" si="734"/>
        <v>0</v>
      </c>
      <c r="GM1087">
        <f t="shared" si="735"/>
        <v>5175.29</v>
      </c>
      <c r="GN1087">
        <f t="shared" si="736"/>
        <v>5175.29</v>
      </c>
      <c r="GO1087">
        <f t="shared" si="737"/>
        <v>0</v>
      </c>
      <c r="GP1087">
        <f t="shared" si="738"/>
        <v>0</v>
      </c>
      <c r="GR1087">
        <v>0</v>
      </c>
      <c r="GS1087">
        <v>3</v>
      </c>
      <c r="GT1087">
        <v>0</v>
      </c>
      <c r="GU1087" t="s">
        <v>3</v>
      </c>
      <c r="GV1087">
        <f t="shared" si="739"/>
        <v>0</v>
      </c>
      <c r="GW1087">
        <v>1</v>
      </c>
      <c r="GX1087">
        <f t="shared" si="740"/>
        <v>0</v>
      </c>
      <c r="HA1087">
        <v>0</v>
      </c>
      <c r="HB1087">
        <v>0</v>
      </c>
      <c r="HC1087">
        <f t="shared" si="741"/>
        <v>0</v>
      </c>
      <c r="HE1087" t="s">
        <v>3</v>
      </c>
      <c r="HF1087" t="s">
        <v>3</v>
      </c>
      <c r="IK1087">
        <v>0</v>
      </c>
    </row>
    <row r="1088" spans="1:245">
      <c r="A1088">
        <v>18</v>
      </c>
      <c r="B1088">
        <v>0</v>
      </c>
      <c r="C1088">
        <v>1028</v>
      </c>
      <c r="E1088" t="s">
        <v>40</v>
      </c>
      <c r="F1088" t="s">
        <v>281</v>
      </c>
      <c r="G1088" t="s">
        <v>282</v>
      </c>
      <c r="H1088" t="s">
        <v>155</v>
      </c>
      <c r="I1088">
        <f>I1087*J1088</f>
        <v>4.2</v>
      </c>
      <c r="J1088">
        <v>105</v>
      </c>
      <c r="O1088">
        <f t="shared" si="707"/>
        <v>0</v>
      </c>
      <c r="P1088">
        <f t="shared" si="708"/>
        <v>0</v>
      </c>
      <c r="Q1088">
        <f t="shared" si="709"/>
        <v>0</v>
      </c>
      <c r="R1088">
        <f t="shared" si="710"/>
        <v>0</v>
      </c>
      <c r="S1088">
        <f t="shared" si="711"/>
        <v>0</v>
      </c>
      <c r="T1088">
        <f t="shared" si="712"/>
        <v>0</v>
      </c>
      <c r="U1088">
        <f t="shared" si="713"/>
        <v>0</v>
      </c>
      <c r="V1088">
        <f t="shared" si="714"/>
        <v>0</v>
      </c>
      <c r="W1088">
        <f t="shared" si="715"/>
        <v>0</v>
      </c>
      <c r="X1088">
        <f t="shared" si="716"/>
        <v>0</v>
      </c>
      <c r="Y1088">
        <f t="shared" si="717"/>
        <v>0</v>
      </c>
      <c r="AA1088">
        <v>36401907</v>
      </c>
      <c r="AB1088">
        <f t="shared" si="718"/>
        <v>0</v>
      </c>
      <c r="AC1088">
        <f t="shared" si="719"/>
        <v>0</v>
      </c>
      <c r="AD1088">
        <f>ROUND((((ET1088)-(EU1088))+AE1088),2)</f>
        <v>0</v>
      </c>
      <c r="AE1088">
        <f>ROUND((EU1088),2)</f>
        <v>0</v>
      </c>
      <c r="AF1088">
        <f>ROUND((EV1088),2)</f>
        <v>0</v>
      </c>
      <c r="AG1088">
        <f t="shared" si="720"/>
        <v>0</v>
      </c>
      <c r="AH1088">
        <f>(EW1088)</f>
        <v>0</v>
      </c>
      <c r="AI1088">
        <f>(EX1088)</f>
        <v>0</v>
      </c>
      <c r="AJ1088">
        <f t="shared" si="721"/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1</v>
      </c>
      <c r="AW1088">
        <v>1</v>
      </c>
      <c r="AZ1088">
        <v>1</v>
      </c>
      <c r="BA1088">
        <v>1</v>
      </c>
      <c r="BB1088">
        <v>1</v>
      </c>
      <c r="BC1088">
        <v>1</v>
      </c>
      <c r="BD1088" t="s">
        <v>3</v>
      </c>
      <c r="BE1088" t="s">
        <v>3</v>
      </c>
      <c r="BF1088" t="s">
        <v>3</v>
      </c>
      <c r="BG1088" t="s">
        <v>3</v>
      </c>
      <c r="BH1088">
        <v>3</v>
      </c>
      <c r="BI1088">
        <v>1</v>
      </c>
      <c r="BJ1088" t="s">
        <v>283</v>
      </c>
      <c r="BM1088">
        <v>500001</v>
      </c>
      <c r="BN1088">
        <v>0</v>
      </c>
      <c r="BO1088" t="s">
        <v>3</v>
      </c>
      <c r="BP1088">
        <v>0</v>
      </c>
      <c r="BQ1088">
        <v>8</v>
      </c>
      <c r="BR1088">
        <v>0</v>
      </c>
      <c r="BS1088">
        <v>1</v>
      </c>
      <c r="BT1088">
        <v>1</v>
      </c>
      <c r="BU1088">
        <v>1</v>
      </c>
      <c r="BV1088">
        <v>1</v>
      </c>
      <c r="BW1088">
        <v>1</v>
      </c>
      <c r="BX1088">
        <v>1</v>
      </c>
      <c r="BY1088" t="s">
        <v>3</v>
      </c>
      <c r="BZ1088">
        <v>0</v>
      </c>
      <c r="CA1088">
        <v>0</v>
      </c>
      <c r="CE1088">
        <v>0</v>
      </c>
      <c r="CF1088">
        <v>0</v>
      </c>
      <c r="CG1088">
        <v>0</v>
      </c>
      <c r="CM1088">
        <v>0</v>
      </c>
      <c r="CN1088" t="s">
        <v>3</v>
      </c>
      <c r="CO1088">
        <v>0</v>
      </c>
      <c r="CP1088">
        <f t="shared" si="722"/>
        <v>0</v>
      </c>
      <c r="CQ1088">
        <f t="shared" si="723"/>
        <v>0</v>
      </c>
      <c r="CR1088">
        <f t="shared" si="724"/>
        <v>0</v>
      </c>
      <c r="CS1088">
        <f t="shared" si="725"/>
        <v>0</v>
      </c>
      <c r="CT1088">
        <f t="shared" si="726"/>
        <v>0</v>
      </c>
      <c r="CU1088">
        <f t="shared" si="727"/>
        <v>0</v>
      </c>
      <c r="CV1088">
        <f t="shared" si="728"/>
        <v>0</v>
      </c>
      <c r="CW1088">
        <f t="shared" si="729"/>
        <v>0</v>
      </c>
      <c r="CX1088">
        <f t="shared" si="730"/>
        <v>0</v>
      </c>
      <c r="CY1088">
        <f t="shared" si="731"/>
        <v>0</v>
      </c>
      <c r="CZ1088">
        <f t="shared" si="732"/>
        <v>0</v>
      </c>
      <c r="DC1088" t="s">
        <v>3</v>
      </c>
      <c r="DD1088" t="s">
        <v>3</v>
      </c>
      <c r="DE1088" t="s">
        <v>3</v>
      </c>
      <c r="DF1088" t="s">
        <v>3</v>
      </c>
      <c r="DG1088" t="s">
        <v>3</v>
      </c>
      <c r="DH1088" t="s">
        <v>3</v>
      </c>
      <c r="DI1088" t="s">
        <v>3</v>
      </c>
      <c r="DJ1088" t="s">
        <v>3</v>
      </c>
      <c r="DK1088" t="s">
        <v>3</v>
      </c>
      <c r="DL1088" t="s">
        <v>3</v>
      </c>
      <c r="DM1088" t="s">
        <v>3</v>
      </c>
      <c r="DN1088">
        <v>0</v>
      </c>
      <c r="DO1088">
        <v>0</v>
      </c>
      <c r="DP1088">
        <v>1</v>
      </c>
      <c r="DQ1088">
        <v>1</v>
      </c>
      <c r="DU1088">
        <v>1005</v>
      </c>
      <c r="DV1088" t="s">
        <v>155</v>
      </c>
      <c r="DW1088" t="s">
        <v>155</v>
      </c>
      <c r="DX1088">
        <v>1</v>
      </c>
      <c r="DZ1088" t="s">
        <v>3</v>
      </c>
      <c r="EA1088" t="s">
        <v>3</v>
      </c>
      <c r="EB1088" t="s">
        <v>3</v>
      </c>
      <c r="EC1088" t="s">
        <v>3</v>
      </c>
      <c r="EE1088">
        <v>29085443</v>
      </c>
      <c r="EF1088">
        <v>8</v>
      </c>
      <c r="EG1088" t="s">
        <v>144</v>
      </c>
      <c r="EH1088">
        <v>0</v>
      </c>
      <c r="EI1088" t="s">
        <v>3</v>
      </c>
      <c r="EJ1088">
        <v>1</v>
      </c>
      <c r="EK1088">
        <v>500001</v>
      </c>
      <c r="EL1088" t="s">
        <v>145</v>
      </c>
      <c r="EM1088" t="s">
        <v>146</v>
      </c>
      <c r="EO1088" t="s">
        <v>3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  <c r="FQ1088">
        <v>0</v>
      </c>
      <c r="FR1088">
        <f t="shared" si="733"/>
        <v>0</v>
      </c>
      <c r="FS1088">
        <v>0</v>
      </c>
      <c r="FX1088">
        <v>0</v>
      </c>
      <c r="FY1088">
        <v>0</v>
      </c>
      <c r="GA1088" t="s">
        <v>3</v>
      </c>
      <c r="GD1088">
        <v>1</v>
      </c>
      <c r="GF1088">
        <v>522970763</v>
      </c>
      <c r="GG1088">
        <v>2</v>
      </c>
      <c r="GH1088">
        <v>1</v>
      </c>
      <c r="GI1088">
        <v>-2</v>
      </c>
      <c r="GJ1088">
        <v>0</v>
      </c>
      <c r="GK1088">
        <v>0</v>
      </c>
      <c r="GL1088">
        <f t="shared" si="734"/>
        <v>0</v>
      </c>
      <c r="GM1088">
        <f t="shared" si="735"/>
        <v>0</v>
      </c>
      <c r="GN1088">
        <f t="shared" si="736"/>
        <v>0</v>
      </c>
      <c r="GO1088">
        <f t="shared" si="737"/>
        <v>0</v>
      </c>
      <c r="GP1088">
        <f t="shared" si="738"/>
        <v>0</v>
      </c>
      <c r="GR1088">
        <v>0</v>
      </c>
      <c r="GS1088">
        <v>3</v>
      </c>
      <c r="GT1088">
        <v>0</v>
      </c>
      <c r="GU1088" t="s">
        <v>3</v>
      </c>
      <c r="GV1088">
        <f t="shared" si="739"/>
        <v>0</v>
      </c>
      <c r="GW1088">
        <v>1</v>
      </c>
      <c r="GX1088">
        <f t="shared" si="740"/>
        <v>0</v>
      </c>
      <c r="HA1088">
        <v>0</v>
      </c>
      <c r="HB1088">
        <v>0</v>
      </c>
      <c r="HC1088">
        <f t="shared" si="741"/>
        <v>0</v>
      </c>
      <c r="HE1088" t="s">
        <v>3</v>
      </c>
      <c r="HF1088" t="s">
        <v>3</v>
      </c>
      <c r="IK1088">
        <v>0</v>
      </c>
    </row>
    <row r="1089" spans="1:245">
      <c r="A1089">
        <v>18</v>
      </c>
      <c r="B1089">
        <v>0</v>
      </c>
      <c r="C1089">
        <v>1029</v>
      </c>
      <c r="E1089" t="s">
        <v>157</v>
      </c>
      <c r="F1089" t="s">
        <v>284</v>
      </c>
      <c r="G1089" t="s">
        <v>285</v>
      </c>
      <c r="H1089" t="s">
        <v>30</v>
      </c>
      <c r="I1089">
        <f>I1087*J1089</f>
        <v>3.5599999999999998E-4</v>
      </c>
      <c r="J1089">
        <v>8.8999999999999999E-3</v>
      </c>
      <c r="O1089">
        <f t="shared" si="707"/>
        <v>0</v>
      </c>
      <c r="P1089">
        <f t="shared" si="708"/>
        <v>0</v>
      </c>
      <c r="Q1089">
        <f t="shared" si="709"/>
        <v>0</v>
      </c>
      <c r="R1089">
        <f t="shared" si="710"/>
        <v>0</v>
      </c>
      <c r="S1089">
        <f t="shared" si="711"/>
        <v>0</v>
      </c>
      <c r="T1089">
        <f t="shared" si="712"/>
        <v>0</v>
      </c>
      <c r="U1089">
        <f t="shared" si="713"/>
        <v>0</v>
      </c>
      <c r="V1089">
        <f t="shared" si="714"/>
        <v>0</v>
      </c>
      <c r="W1089">
        <f t="shared" si="715"/>
        <v>0</v>
      </c>
      <c r="X1089">
        <f t="shared" si="716"/>
        <v>0</v>
      </c>
      <c r="Y1089">
        <f t="shared" si="717"/>
        <v>0</v>
      </c>
      <c r="AA1089">
        <v>36401907</v>
      </c>
      <c r="AB1089">
        <f t="shared" si="718"/>
        <v>0</v>
      </c>
      <c r="AC1089">
        <f t="shared" si="719"/>
        <v>0</v>
      </c>
      <c r="AD1089">
        <f>ROUND((((ET1089)-(EU1089))+AE1089),2)</f>
        <v>0</v>
      </c>
      <c r="AE1089">
        <f>ROUND((EU1089),2)</f>
        <v>0</v>
      </c>
      <c r="AF1089">
        <f>ROUND((EV1089),2)</f>
        <v>0</v>
      </c>
      <c r="AG1089">
        <f t="shared" si="720"/>
        <v>0</v>
      </c>
      <c r="AH1089">
        <f>(EW1089)</f>
        <v>0</v>
      </c>
      <c r="AI1089">
        <f>(EX1089)</f>
        <v>0</v>
      </c>
      <c r="AJ1089">
        <f t="shared" si="721"/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1</v>
      </c>
      <c r="AW1089">
        <v>1</v>
      </c>
      <c r="AZ1089">
        <v>1</v>
      </c>
      <c r="BA1089">
        <v>1</v>
      </c>
      <c r="BB1089">
        <v>1</v>
      </c>
      <c r="BC1089">
        <v>1</v>
      </c>
      <c r="BD1089" t="s">
        <v>3</v>
      </c>
      <c r="BE1089" t="s">
        <v>3</v>
      </c>
      <c r="BF1089" t="s">
        <v>3</v>
      </c>
      <c r="BG1089" t="s">
        <v>3</v>
      </c>
      <c r="BH1089">
        <v>3</v>
      </c>
      <c r="BI1089">
        <v>1</v>
      </c>
      <c r="BJ1089" t="s">
        <v>286</v>
      </c>
      <c r="BM1089">
        <v>500001</v>
      </c>
      <c r="BN1089">
        <v>0</v>
      </c>
      <c r="BO1089" t="s">
        <v>3</v>
      </c>
      <c r="BP1089">
        <v>0</v>
      </c>
      <c r="BQ1089">
        <v>8</v>
      </c>
      <c r="BR1089">
        <v>0</v>
      </c>
      <c r="BS1089">
        <v>1</v>
      </c>
      <c r="BT1089">
        <v>1</v>
      </c>
      <c r="BU1089">
        <v>1</v>
      </c>
      <c r="BV1089">
        <v>1</v>
      </c>
      <c r="BW1089">
        <v>1</v>
      </c>
      <c r="BX1089">
        <v>1</v>
      </c>
      <c r="BY1089" t="s">
        <v>3</v>
      </c>
      <c r="BZ1089">
        <v>0</v>
      </c>
      <c r="CA1089">
        <v>0</v>
      </c>
      <c r="CE1089">
        <v>0</v>
      </c>
      <c r="CF1089">
        <v>0</v>
      </c>
      <c r="CG1089">
        <v>0</v>
      </c>
      <c r="CM1089">
        <v>0</v>
      </c>
      <c r="CN1089" t="s">
        <v>3</v>
      </c>
      <c r="CO1089">
        <v>0</v>
      </c>
      <c r="CP1089">
        <f t="shared" si="722"/>
        <v>0</v>
      </c>
      <c r="CQ1089">
        <f t="shared" si="723"/>
        <v>0</v>
      </c>
      <c r="CR1089">
        <f t="shared" si="724"/>
        <v>0</v>
      </c>
      <c r="CS1089">
        <f t="shared" si="725"/>
        <v>0</v>
      </c>
      <c r="CT1089">
        <f t="shared" si="726"/>
        <v>0</v>
      </c>
      <c r="CU1089">
        <f t="shared" si="727"/>
        <v>0</v>
      </c>
      <c r="CV1089">
        <f t="shared" si="728"/>
        <v>0</v>
      </c>
      <c r="CW1089">
        <f t="shared" si="729"/>
        <v>0</v>
      </c>
      <c r="CX1089">
        <f t="shared" si="730"/>
        <v>0</v>
      </c>
      <c r="CY1089">
        <f t="shared" si="731"/>
        <v>0</v>
      </c>
      <c r="CZ1089">
        <f t="shared" si="732"/>
        <v>0</v>
      </c>
      <c r="DC1089" t="s">
        <v>3</v>
      </c>
      <c r="DD1089" t="s">
        <v>3</v>
      </c>
      <c r="DE1089" t="s">
        <v>3</v>
      </c>
      <c r="DF1089" t="s">
        <v>3</v>
      </c>
      <c r="DG1089" t="s">
        <v>3</v>
      </c>
      <c r="DH1089" t="s">
        <v>3</v>
      </c>
      <c r="DI1089" t="s">
        <v>3</v>
      </c>
      <c r="DJ1089" t="s">
        <v>3</v>
      </c>
      <c r="DK1089" t="s">
        <v>3</v>
      </c>
      <c r="DL1089" t="s">
        <v>3</v>
      </c>
      <c r="DM1089" t="s">
        <v>3</v>
      </c>
      <c r="DN1089">
        <v>0</v>
      </c>
      <c r="DO1089">
        <v>0</v>
      </c>
      <c r="DP1089">
        <v>1</v>
      </c>
      <c r="DQ1089">
        <v>1</v>
      </c>
      <c r="DU1089">
        <v>1009</v>
      </c>
      <c r="DV1089" t="s">
        <v>30</v>
      </c>
      <c r="DW1089" t="s">
        <v>30</v>
      </c>
      <c r="DX1089">
        <v>1000</v>
      </c>
      <c r="DZ1089" t="s">
        <v>3</v>
      </c>
      <c r="EA1089" t="s">
        <v>3</v>
      </c>
      <c r="EB1089" t="s">
        <v>3</v>
      </c>
      <c r="EC1089" t="s">
        <v>3</v>
      </c>
      <c r="EE1089">
        <v>29085443</v>
      </c>
      <c r="EF1089">
        <v>8</v>
      </c>
      <c r="EG1089" t="s">
        <v>144</v>
      </c>
      <c r="EH1089">
        <v>0</v>
      </c>
      <c r="EI1089" t="s">
        <v>3</v>
      </c>
      <c r="EJ1089">
        <v>1</v>
      </c>
      <c r="EK1089">
        <v>500001</v>
      </c>
      <c r="EL1089" t="s">
        <v>145</v>
      </c>
      <c r="EM1089" t="s">
        <v>146</v>
      </c>
      <c r="EO1089" t="s">
        <v>3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FQ1089">
        <v>0</v>
      </c>
      <c r="FR1089">
        <f t="shared" si="733"/>
        <v>0</v>
      </c>
      <c r="FS1089">
        <v>0</v>
      </c>
      <c r="FX1089">
        <v>0</v>
      </c>
      <c r="FY1089">
        <v>0</v>
      </c>
      <c r="GA1089" t="s">
        <v>3</v>
      </c>
      <c r="GD1089">
        <v>1</v>
      </c>
      <c r="GF1089">
        <v>-192135928</v>
      </c>
      <c r="GG1089">
        <v>2</v>
      </c>
      <c r="GH1089">
        <v>1</v>
      </c>
      <c r="GI1089">
        <v>-2</v>
      </c>
      <c r="GJ1089">
        <v>0</v>
      </c>
      <c r="GK1089">
        <v>0</v>
      </c>
      <c r="GL1089">
        <f t="shared" si="734"/>
        <v>0</v>
      </c>
      <c r="GM1089">
        <f t="shared" si="735"/>
        <v>0</v>
      </c>
      <c r="GN1089">
        <f t="shared" si="736"/>
        <v>0</v>
      </c>
      <c r="GO1089">
        <f t="shared" si="737"/>
        <v>0</v>
      </c>
      <c r="GP1089">
        <f t="shared" si="738"/>
        <v>0</v>
      </c>
      <c r="GR1089">
        <v>0</v>
      </c>
      <c r="GS1089">
        <v>3</v>
      </c>
      <c r="GT1089">
        <v>0</v>
      </c>
      <c r="GU1089" t="s">
        <v>3</v>
      </c>
      <c r="GV1089">
        <f t="shared" si="739"/>
        <v>0</v>
      </c>
      <c r="GW1089">
        <v>1</v>
      </c>
      <c r="GX1089">
        <f t="shared" si="740"/>
        <v>0</v>
      </c>
      <c r="HA1089">
        <v>0</v>
      </c>
      <c r="HB1089">
        <v>0</v>
      </c>
      <c r="HC1089">
        <f t="shared" si="741"/>
        <v>0</v>
      </c>
      <c r="HE1089" t="s">
        <v>3</v>
      </c>
      <c r="HF1089" t="s">
        <v>3</v>
      </c>
      <c r="IK1089">
        <v>0</v>
      </c>
    </row>
    <row r="1090" spans="1:245">
      <c r="A1090">
        <v>17</v>
      </c>
      <c r="B1090">
        <v>0</v>
      </c>
      <c r="C1090">
        <f>ROW(SmtRes!A1037)</f>
        <v>1037</v>
      </c>
      <c r="D1090">
        <f>ROW(EtalonRes!A1007)</f>
        <v>1007</v>
      </c>
      <c r="E1090" t="s">
        <v>41</v>
      </c>
      <c r="F1090" t="s">
        <v>162</v>
      </c>
      <c r="G1090" t="s">
        <v>163</v>
      </c>
      <c r="H1090" t="s">
        <v>164</v>
      </c>
      <c r="I1090">
        <f>ROUND(2/100,9)</f>
        <v>0.02</v>
      </c>
      <c r="J1090">
        <v>0</v>
      </c>
      <c r="O1090">
        <f t="shared" si="707"/>
        <v>2752.93</v>
      </c>
      <c r="P1090">
        <f t="shared" si="708"/>
        <v>2082.37</v>
      </c>
      <c r="Q1090">
        <f t="shared" si="709"/>
        <v>107.19</v>
      </c>
      <c r="R1090">
        <f t="shared" si="710"/>
        <v>19.27</v>
      </c>
      <c r="S1090">
        <f t="shared" si="711"/>
        <v>563.37</v>
      </c>
      <c r="T1090">
        <f t="shared" si="712"/>
        <v>0</v>
      </c>
      <c r="U1090">
        <f t="shared" si="713"/>
        <v>1.9345529999999997</v>
      </c>
      <c r="V1090">
        <f t="shared" si="714"/>
        <v>4.2812500000000003E-2</v>
      </c>
      <c r="W1090">
        <f t="shared" si="715"/>
        <v>0</v>
      </c>
      <c r="X1090">
        <f t="shared" si="716"/>
        <v>524.38</v>
      </c>
      <c r="Y1090">
        <f t="shared" si="717"/>
        <v>250.54</v>
      </c>
      <c r="AA1090">
        <v>36401907</v>
      </c>
      <c r="AB1090">
        <f t="shared" si="718"/>
        <v>22106.45</v>
      </c>
      <c r="AC1090">
        <f t="shared" si="719"/>
        <v>20740.73</v>
      </c>
      <c r="AD1090">
        <f>ROUND((((((ET1090*1.25)*1.25))-(((EU1090*1.25)*1.25)))+AE1090),2)</f>
        <v>520.33000000000004</v>
      </c>
      <c r="AE1090">
        <f>ROUND((((EU1090*1.25)*1.25)),2)</f>
        <v>28.91</v>
      </c>
      <c r="AF1090">
        <f>ROUND((((EV1090*1.15)*1.15)),2)</f>
        <v>845.39</v>
      </c>
      <c r="AG1090">
        <f t="shared" si="720"/>
        <v>0</v>
      </c>
      <c r="AH1090">
        <f>(((EW1090*1.15)*1.15))</f>
        <v>96.727649999999983</v>
      </c>
      <c r="AI1090">
        <f>(((EX1090*1.25)*1.25))</f>
        <v>2.140625</v>
      </c>
      <c r="AJ1090">
        <f t="shared" si="721"/>
        <v>0</v>
      </c>
      <c r="AK1090">
        <v>21712.98</v>
      </c>
      <c r="AL1090">
        <v>20740.73</v>
      </c>
      <c r="AM1090">
        <v>333.01</v>
      </c>
      <c r="AN1090">
        <v>18.5</v>
      </c>
      <c r="AO1090">
        <v>639.24</v>
      </c>
      <c r="AP1090">
        <v>0</v>
      </c>
      <c r="AQ1090">
        <v>73.14</v>
      </c>
      <c r="AR1090">
        <v>1.37</v>
      </c>
      <c r="AS1090">
        <v>0</v>
      </c>
      <c r="AT1090">
        <v>90</v>
      </c>
      <c r="AU1090">
        <v>43</v>
      </c>
      <c r="AV1090">
        <v>1</v>
      </c>
      <c r="AW1090">
        <v>1</v>
      </c>
      <c r="AZ1090">
        <v>1</v>
      </c>
      <c r="BA1090">
        <v>33.32</v>
      </c>
      <c r="BB1090">
        <v>10.3</v>
      </c>
      <c r="BC1090">
        <v>5.0199999999999996</v>
      </c>
      <c r="BD1090" t="s">
        <v>3</v>
      </c>
      <c r="BE1090" t="s">
        <v>3</v>
      </c>
      <c r="BF1090" t="s">
        <v>3</v>
      </c>
      <c r="BG1090" t="s">
        <v>3</v>
      </c>
      <c r="BH1090">
        <v>0</v>
      </c>
      <c r="BI1090">
        <v>1</v>
      </c>
      <c r="BJ1090" t="s">
        <v>165</v>
      </c>
      <c r="BM1090">
        <v>10001</v>
      </c>
      <c r="BN1090">
        <v>0</v>
      </c>
      <c r="BO1090" t="s">
        <v>162</v>
      </c>
      <c r="BP1090">
        <v>1</v>
      </c>
      <c r="BQ1090">
        <v>2</v>
      </c>
      <c r="BR1090">
        <v>0</v>
      </c>
      <c r="BS1090">
        <v>33.32</v>
      </c>
      <c r="BT1090">
        <v>1</v>
      </c>
      <c r="BU1090">
        <v>1</v>
      </c>
      <c r="BV1090">
        <v>1</v>
      </c>
      <c r="BW1090">
        <v>1</v>
      </c>
      <c r="BX1090">
        <v>1</v>
      </c>
      <c r="BY1090" t="s">
        <v>3</v>
      </c>
      <c r="BZ1090">
        <v>118</v>
      </c>
      <c r="CA1090">
        <v>63</v>
      </c>
      <c r="CE1090">
        <v>0</v>
      </c>
      <c r="CF1090">
        <v>0</v>
      </c>
      <c r="CG1090">
        <v>0</v>
      </c>
      <c r="CM1090">
        <v>0</v>
      </c>
      <c r="CN1090" t="s">
        <v>904</v>
      </c>
      <c r="CO1090">
        <v>0</v>
      </c>
      <c r="CP1090">
        <f t="shared" si="722"/>
        <v>2752.93</v>
      </c>
      <c r="CQ1090">
        <f t="shared" si="723"/>
        <v>104118.46459999999</v>
      </c>
      <c r="CR1090">
        <f t="shared" si="724"/>
        <v>5359.3990000000003</v>
      </c>
      <c r="CS1090">
        <f t="shared" si="725"/>
        <v>963.28120000000001</v>
      </c>
      <c r="CT1090">
        <f t="shared" si="726"/>
        <v>28168.394799999998</v>
      </c>
      <c r="CU1090">
        <f t="shared" si="727"/>
        <v>0</v>
      </c>
      <c r="CV1090">
        <f t="shared" si="728"/>
        <v>96.727649999999983</v>
      </c>
      <c r="CW1090">
        <f t="shared" si="729"/>
        <v>2.140625</v>
      </c>
      <c r="CX1090">
        <f t="shared" si="730"/>
        <v>0</v>
      </c>
      <c r="CY1090">
        <f t="shared" si="731"/>
        <v>524.37599999999998</v>
      </c>
      <c r="CZ1090">
        <f t="shared" si="732"/>
        <v>250.5352</v>
      </c>
      <c r="DC1090" t="s">
        <v>3</v>
      </c>
      <c r="DD1090" t="s">
        <v>3</v>
      </c>
      <c r="DE1090" t="s">
        <v>341</v>
      </c>
      <c r="DF1090" t="s">
        <v>341</v>
      </c>
      <c r="DG1090" t="s">
        <v>342</v>
      </c>
      <c r="DH1090" t="s">
        <v>3</v>
      </c>
      <c r="DI1090" t="s">
        <v>342</v>
      </c>
      <c r="DJ1090" t="s">
        <v>341</v>
      </c>
      <c r="DK1090" t="s">
        <v>3</v>
      </c>
      <c r="DL1090" t="s">
        <v>3</v>
      </c>
      <c r="DM1090" t="s">
        <v>3</v>
      </c>
      <c r="DN1090">
        <v>0</v>
      </c>
      <c r="DO1090">
        <v>0</v>
      </c>
      <c r="DP1090">
        <v>1</v>
      </c>
      <c r="DQ1090">
        <v>1</v>
      </c>
      <c r="DU1090">
        <v>1013</v>
      </c>
      <c r="DV1090" t="s">
        <v>164</v>
      </c>
      <c r="DW1090" t="s">
        <v>164</v>
      </c>
      <c r="DX1090">
        <v>1</v>
      </c>
      <c r="DZ1090" t="s">
        <v>3</v>
      </c>
      <c r="EA1090" t="s">
        <v>3</v>
      </c>
      <c r="EB1090" t="s">
        <v>3</v>
      </c>
      <c r="EC1090" t="s">
        <v>3</v>
      </c>
      <c r="EE1090">
        <v>29085510</v>
      </c>
      <c r="EF1090">
        <v>2</v>
      </c>
      <c r="EG1090" t="s">
        <v>135</v>
      </c>
      <c r="EH1090">
        <v>0</v>
      </c>
      <c r="EI1090" t="s">
        <v>3</v>
      </c>
      <c r="EJ1090">
        <v>1</v>
      </c>
      <c r="EK1090">
        <v>10001</v>
      </c>
      <c r="EL1090" t="s">
        <v>136</v>
      </c>
      <c r="EM1090" t="s">
        <v>137</v>
      </c>
      <c r="EO1090" t="s">
        <v>138</v>
      </c>
      <c r="EQ1090">
        <v>0</v>
      </c>
      <c r="ER1090">
        <v>21712.98</v>
      </c>
      <c r="ES1090">
        <v>20740.73</v>
      </c>
      <c r="ET1090">
        <v>333.01</v>
      </c>
      <c r="EU1090">
        <v>18.5</v>
      </c>
      <c r="EV1090">
        <v>639.24</v>
      </c>
      <c r="EW1090">
        <v>73.14</v>
      </c>
      <c r="EX1090">
        <v>1.37</v>
      </c>
      <c r="EY1090">
        <v>0</v>
      </c>
      <c r="FQ1090">
        <v>0</v>
      </c>
      <c r="FR1090">
        <f t="shared" si="733"/>
        <v>0</v>
      </c>
      <c r="FS1090">
        <v>0</v>
      </c>
      <c r="FT1090" t="s">
        <v>139</v>
      </c>
      <c r="FU1090" t="s">
        <v>25</v>
      </c>
      <c r="FV1090" t="s">
        <v>25</v>
      </c>
      <c r="FW1090" t="s">
        <v>26</v>
      </c>
      <c r="FX1090">
        <v>106.2</v>
      </c>
      <c r="FY1090">
        <v>53.55</v>
      </c>
      <c r="GA1090" t="s">
        <v>3</v>
      </c>
      <c r="GD1090">
        <v>1</v>
      </c>
      <c r="GF1090">
        <v>463398419</v>
      </c>
      <c r="GG1090">
        <v>2</v>
      </c>
      <c r="GH1090">
        <v>1</v>
      </c>
      <c r="GI1090">
        <v>2</v>
      </c>
      <c r="GJ1090">
        <v>0</v>
      </c>
      <c r="GK1090">
        <v>0</v>
      </c>
      <c r="GL1090">
        <f t="shared" si="734"/>
        <v>0</v>
      </c>
      <c r="GM1090">
        <f t="shared" si="735"/>
        <v>3527.85</v>
      </c>
      <c r="GN1090">
        <f t="shared" si="736"/>
        <v>3527.85</v>
      </c>
      <c r="GO1090">
        <f t="shared" si="737"/>
        <v>0</v>
      </c>
      <c r="GP1090">
        <f t="shared" si="738"/>
        <v>0</v>
      </c>
      <c r="GR1090">
        <v>0</v>
      </c>
      <c r="GS1090">
        <v>3</v>
      </c>
      <c r="GT1090">
        <v>0</v>
      </c>
      <c r="GU1090" t="s">
        <v>3</v>
      </c>
      <c r="GV1090">
        <f t="shared" si="739"/>
        <v>0</v>
      </c>
      <c r="GW1090">
        <v>1</v>
      </c>
      <c r="GX1090">
        <f t="shared" si="740"/>
        <v>0</v>
      </c>
      <c r="HA1090">
        <v>0</v>
      </c>
      <c r="HB1090">
        <v>0</v>
      </c>
      <c r="HC1090">
        <f t="shared" si="741"/>
        <v>0</v>
      </c>
      <c r="HE1090" t="s">
        <v>3</v>
      </c>
      <c r="HF1090" t="s">
        <v>3</v>
      </c>
      <c r="IK1090">
        <v>0</v>
      </c>
    </row>
    <row r="1091" spans="1:245">
      <c r="A1091">
        <v>18</v>
      </c>
      <c r="B1091">
        <v>0</v>
      </c>
      <c r="C1091">
        <v>1034</v>
      </c>
      <c r="E1091" t="s">
        <v>48</v>
      </c>
      <c r="F1091" t="s">
        <v>168</v>
      </c>
      <c r="G1091" t="s">
        <v>169</v>
      </c>
      <c r="H1091" t="s">
        <v>170</v>
      </c>
      <c r="I1091">
        <f>I1090*J1091</f>
        <v>2</v>
      </c>
      <c r="J1091">
        <v>100</v>
      </c>
      <c r="O1091">
        <f t="shared" si="707"/>
        <v>392.02</v>
      </c>
      <c r="P1091">
        <f t="shared" si="708"/>
        <v>392.02</v>
      </c>
      <c r="Q1091">
        <f t="shared" si="709"/>
        <v>0</v>
      </c>
      <c r="R1091">
        <f t="shared" si="710"/>
        <v>0</v>
      </c>
      <c r="S1091">
        <f t="shared" si="711"/>
        <v>0</v>
      </c>
      <c r="T1091">
        <f t="shared" si="712"/>
        <v>0</v>
      </c>
      <c r="U1091">
        <f t="shared" si="713"/>
        <v>0</v>
      </c>
      <c r="V1091">
        <f t="shared" si="714"/>
        <v>0</v>
      </c>
      <c r="W1091">
        <f t="shared" si="715"/>
        <v>8.68</v>
      </c>
      <c r="X1091">
        <f t="shared" si="716"/>
        <v>0</v>
      </c>
      <c r="Y1091">
        <f t="shared" si="717"/>
        <v>0</v>
      </c>
      <c r="AA1091">
        <v>36401907</v>
      </c>
      <c r="AB1091">
        <f t="shared" si="718"/>
        <v>94.69</v>
      </c>
      <c r="AC1091">
        <f t="shared" si="719"/>
        <v>94.69</v>
      </c>
      <c r="AD1091">
        <f>ROUND((((ET1091)-(EU1091))+AE1091),2)</f>
        <v>0</v>
      </c>
      <c r="AE1091">
        <f t="shared" ref="AE1091:AF1093" si="742">ROUND((EU1091),2)</f>
        <v>0</v>
      </c>
      <c r="AF1091">
        <f t="shared" si="742"/>
        <v>0</v>
      </c>
      <c r="AG1091">
        <f t="shared" si="720"/>
        <v>0</v>
      </c>
      <c r="AH1091">
        <f t="shared" ref="AH1091:AI1093" si="743">(EW1091)</f>
        <v>0</v>
      </c>
      <c r="AI1091">
        <f t="shared" si="743"/>
        <v>0</v>
      </c>
      <c r="AJ1091">
        <f t="shared" si="721"/>
        <v>4.34</v>
      </c>
      <c r="AK1091">
        <v>94.69</v>
      </c>
      <c r="AL1091">
        <v>94.69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4.34</v>
      </c>
      <c r="AT1091">
        <v>0</v>
      </c>
      <c r="AU1091">
        <v>0</v>
      </c>
      <c r="AV1091">
        <v>1</v>
      </c>
      <c r="AW1091">
        <v>1</v>
      </c>
      <c r="AZ1091">
        <v>1</v>
      </c>
      <c r="BA1091">
        <v>1</v>
      </c>
      <c r="BB1091">
        <v>1</v>
      </c>
      <c r="BC1091">
        <v>2.0699999999999998</v>
      </c>
      <c r="BD1091" t="s">
        <v>3</v>
      </c>
      <c r="BE1091" t="s">
        <v>3</v>
      </c>
      <c r="BF1091" t="s">
        <v>3</v>
      </c>
      <c r="BG1091" t="s">
        <v>3</v>
      </c>
      <c r="BH1091">
        <v>3</v>
      </c>
      <c r="BI1091">
        <v>1</v>
      </c>
      <c r="BJ1091" t="s">
        <v>171</v>
      </c>
      <c r="BM1091">
        <v>500001</v>
      </c>
      <c r="BN1091">
        <v>0</v>
      </c>
      <c r="BO1091" t="s">
        <v>168</v>
      </c>
      <c r="BP1091">
        <v>1</v>
      </c>
      <c r="BQ1091">
        <v>8</v>
      </c>
      <c r="BR1091">
        <v>0</v>
      </c>
      <c r="BS1091">
        <v>1</v>
      </c>
      <c r="BT1091">
        <v>1</v>
      </c>
      <c r="BU1091">
        <v>1</v>
      </c>
      <c r="BV1091">
        <v>1</v>
      </c>
      <c r="BW1091">
        <v>1</v>
      </c>
      <c r="BX1091">
        <v>1</v>
      </c>
      <c r="BY1091" t="s">
        <v>3</v>
      </c>
      <c r="BZ1091">
        <v>0</v>
      </c>
      <c r="CA1091">
        <v>0</v>
      </c>
      <c r="CE1091">
        <v>0</v>
      </c>
      <c r="CF1091">
        <v>0</v>
      </c>
      <c r="CG1091">
        <v>0</v>
      </c>
      <c r="CM1091">
        <v>0</v>
      </c>
      <c r="CN1091" t="s">
        <v>3</v>
      </c>
      <c r="CO1091">
        <v>0</v>
      </c>
      <c r="CP1091">
        <f t="shared" si="722"/>
        <v>392.02</v>
      </c>
      <c r="CQ1091">
        <f t="shared" si="723"/>
        <v>196.00829999999999</v>
      </c>
      <c r="CR1091">
        <f t="shared" si="724"/>
        <v>0</v>
      </c>
      <c r="CS1091">
        <f t="shared" si="725"/>
        <v>0</v>
      </c>
      <c r="CT1091">
        <f t="shared" si="726"/>
        <v>0</v>
      </c>
      <c r="CU1091">
        <f t="shared" si="727"/>
        <v>0</v>
      </c>
      <c r="CV1091">
        <f t="shared" si="728"/>
        <v>0</v>
      </c>
      <c r="CW1091">
        <f t="shared" si="729"/>
        <v>0</v>
      </c>
      <c r="CX1091">
        <f t="shared" si="730"/>
        <v>4.34</v>
      </c>
      <c r="CY1091">
        <f t="shared" si="731"/>
        <v>0</v>
      </c>
      <c r="CZ1091">
        <f t="shared" si="732"/>
        <v>0</v>
      </c>
      <c r="DC1091" t="s">
        <v>3</v>
      </c>
      <c r="DD1091" t="s">
        <v>3</v>
      </c>
      <c r="DE1091" t="s">
        <v>3</v>
      </c>
      <c r="DF1091" t="s">
        <v>3</v>
      </c>
      <c r="DG1091" t="s">
        <v>3</v>
      </c>
      <c r="DH1091" t="s">
        <v>3</v>
      </c>
      <c r="DI1091" t="s">
        <v>3</v>
      </c>
      <c r="DJ1091" t="s">
        <v>3</v>
      </c>
      <c r="DK1091" t="s">
        <v>3</v>
      </c>
      <c r="DL1091" t="s">
        <v>3</v>
      </c>
      <c r="DM1091" t="s">
        <v>3</v>
      </c>
      <c r="DN1091">
        <v>0</v>
      </c>
      <c r="DO1091">
        <v>0</v>
      </c>
      <c r="DP1091">
        <v>1</v>
      </c>
      <c r="DQ1091">
        <v>1</v>
      </c>
      <c r="DU1091">
        <v>1013</v>
      </c>
      <c r="DV1091" t="s">
        <v>170</v>
      </c>
      <c r="DW1091" t="s">
        <v>170</v>
      </c>
      <c r="DX1091">
        <v>1</v>
      </c>
      <c r="DZ1091" t="s">
        <v>3</v>
      </c>
      <c r="EA1091" t="s">
        <v>3</v>
      </c>
      <c r="EB1091" t="s">
        <v>3</v>
      </c>
      <c r="EC1091" t="s">
        <v>3</v>
      </c>
      <c r="EE1091">
        <v>29085443</v>
      </c>
      <c r="EF1091">
        <v>8</v>
      </c>
      <c r="EG1091" t="s">
        <v>144</v>
      </c>
      <c r="EH1091">
        <v>0</v>
      </c>
      <c r="EI1091" t="s">
        <v>3</v>
      </c>
      <c r="EJ1091">
        <v>1</v>
      </c>
      <c r="EK1091">
        <v>500001</v>
      </c>
      <c r="EL1091" t="s">
        <v>145</v>
      </c>
      <c r="EM1091" t="s">
        <v>146</v>
      </c>
      <c r="EO1091" t="s">
        <v>3</v>
      </c>
      <c r="EQ1091">
        <v>0</v>
      </c>
      <c r="ER1091">
        <v>94.69</v>
      </c>
      <c r="ES1091">
        <v>94.69</v>
      </c>
      <c r="ET1091">
        <v>0</v>
      </c>
      <c r="EU1091">
        <v>0</v>
      </c>
      <c r="EV1091">
        <v>0</v>
      </c>
      <c r="EW1091">
        <v>0</v>
      </c>
      <c r="EX1091">
        <v>0</v>
      </c>
      <c r="FQ1091">
        <v>0</v>
      </c>
      <c r="FR1091">
        <f t="shared" si="733"/>
        <v>0</v>
      </c>
      <c r="FS1091">
        <v>0</v>
      </c>
      <c r="FX1091">
        <v>0</v>
      </c>
      <c r="FY1091">
        <v>0</v>
      </c>
      <c r="GA1091" t="s">
        <v>3</v>
      </c>
      <c r="GD1091">
        <v>1</v>
      </c>
      <c r="GF1091">
        <v>-1252999712</v>
      </c>
      <c r="GG1091">
        <v>2</v>
      </c>
      <c r="GH1091">
        <v>1</v>
      </c>
      <c r="GI1091">
        <v>2</v>
      </c>
      <c r="GJ1091">
        <v>0</v>
      </c>
      <c r="GK1091">
        <v>0</v>
      </c>
      <c r="GL1091">
        <f t="shared" si="734"/>
        <v>0</v>
      </c>
      <c r="GM1091">
        <f t="shared" si="735"/>
        <v>392.02</v>
      </c>
      <c r="GN1091">
        <f t="shared" si="736"/>
        <v>392.02</v>
      </c>
      <c r="GO1091">
        <f t="shared" si="737"/>
        <v>0</v>
      </c>
      <c r="GP1091">
        <f t="shared" si="738"/>
        <v>0</v>
      </c>
      <c r="GR1091">
        <v>0</v>
      </c>
      <c r="GS1091">
        <v>3</v>
      </c>
      <c r="GT1091">
        <v>0</v>
      </c>
      <c r="GU1091" t="s">
        <v>3</v>
      </c>
      <c r="GV1091">
        <f t="shared" si="739"/>
        <v>0</v>
      </c>
      <c r="GW1091">
        <v>1</v>
      </c>
      <c r="GX1091">
        <f t="shared" si="740"/>
        <v>0</v>
      </c>
      <c r="HA1091">
        <v>0</v>
      </c>
      <c r="HB1091">
        <v>0</v>
      </c>
      <c r="HC1091">
        <f t="shared" si="741"/>
        <v>0</v>
      </c>
      <c r="HE1091" t="s">
        <v>3</v>
      </c>
      <c r="HF1091" t="s">
        <v>3</v>
      </c>
      <c r="IK1091">
        <v>0</v>
      </c>
    </row>
    <row r="1092" spans="1:245">
      <c r="A1092">
        <v>18</v>
      </c>
      <c r="B1092">
        <v>0</v>
      </c>
      <c r="C1092">
        <v>1037</v>
      </c>
      <c r="E1092" t="s">
        <v>172</v>
      </c>
      <c r="F1092" t="s">
        <v>173</v>
      </c>
      <c r="G1092" t="s">
        <v>174</v>
      </c>
      <c r="H1092" t="s">
        <v>155</v>
      </c>
      <c r="I1092">
        <f>I1090*J1092</f>
        <v>2</v>
      </c>
      <c r="J1092">
        <v>100</v>
      </c>
      <c r="O1092">
        <f t="shared" si="707"/>
        <v>22135.05</v>
      </c>
      <c r="P1092">
        <f t="shared" si="708"/>
        <v>22135.05</v>
      </c>
      <c r="Q1092">
        <f t="shared" si="709"/>
        <v>0</v>
      </c>
      <c r="R1092">
        <f t="shared" si="710"/>
        <v>0</v>
      </c>
      <c r="S1092">
        <f t="shared" si="711"/>
        <v>0</v>
      </c>
      <c r="T1092">
        <f t="shared" si="712"/>
        <v>0</v>
      </c>
      <c r="U1092">
        <f t="shared" si="713"/>
        <v>0</v>
      </c>
      <c r="V1092">
        <f t="shared" si="714"/>
        <v>0</v>
      </c>
      <c r="W1092">
        <f t="shared" si="715"/>
        <v>415.44</v>
      </c>
      <c r="X1092">
        <f t="shared" si="716"/>
        <v>0</v>
      </c>
      <c r="Y1092">
        <f t="shared" si="717"/>
        <v>0</v>
      </c>
      <c r="AA1092">
        <v>36401907</v>
      </c>
      <c r="AB1092">
        <f t="shared" si="718"/>
        <v>4535.87</v>
      </c>
      <c r="AC1092">
        <f t="shared" si="719"/>
        <v>4535.87</v>
      </c>
      <c r="AD1092">
        <f>ROUND((((ET1092)-(EU1092))+AE1092),2)</f>
        <v>0</v>
      </c>
      <c r="AE1092">
        <f t="shared" si="742"/>
        <v>0</v>
      </c>
      <c r="AF1092">
        <f t="shared" si="742"/>
        <v>0</v>
      </c>
      <c r="AG1092">
        <f t="shared" si="720"/>
        <v>0</v>
      </c>
      <c r="AH1092">
        <f t="shared" si="743"/>
        <v>0</v>
      </c>
      <c r="AI1092">
        <f t="shared" si="743"/>
        <v>0</v>
      </c>
      <c r="AJ1092">
        <f t="shared" si="721"/>
        <v>207.72</v>
      </c>
      <c r="AK1092">
        <v>4535.87</v>
      </c>
      <c r="AL1092">
        <v>4535.87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207.72</v>
      </c>
      <c r="AT1092">
        <v>0</v>
      </c>
      <c r="AU1092">
        <v>0</v>
      </c>
      <c r="AV1092">
        <v>1</v>
      </c>
      <c r="AW1092">
        <v>1</v>
      </c>
      <c r="AZ1092">
        <v>1</v>
      </c>
      <c r="BA1092">
        <v>1</v>
      </c>
      <c r="BB1092">
        <v>1</v>
      </c>
      <c r="BC1092">
        <v>2.44</v>
      </c>
      <c r="BD1092" t="s">
        <v>3</v>
      </c>
      <c r="BE1092" t="s">
        <v>3</v>
      </c>
      <c r="BF1092" t="s">
        <v>3</v>
      </c>
      <c r="BG1092" t="s">
        <v>3</v>
      </c>
      <c r="BH1092">
        <v>3</v>
      </c>
      <c r="BI1092">
        <v>1</v>
      </c>
      <c r="BJ1092" t="s">
        <v>175</v>
      </c>
      <c r="BM1092">
        <v>500001</v>
      </c>
      <c r="BN1092">
        <v>0</v>
      </c>
      <c r="BO1092" t="s">
        <v>173</v>
      </c>
      <c r="BP1092">
        <v>1</v>
      </c>
      <c r="BQ1092">
        <v>8</v>
      </c>
      <c r="BR1092">
        <v>0</v>
      </c>
      <c r="BS1092">
        <v>1</v>
      </c>
      <c r="BT1092">
        <v>1</v>
      </c>
      <c r="BU1092">
        <v>1</v>
      </c>
      <c r="BV1092">
        <v>1</v>
      </c>
      <c r="BW1092">
        <v>1</v>
      </c>
      <c r="BX1092">
        <v>1</v>
      </c>
      <c r="BY1092" t="s">
        <v>3</v>
      </c>
      <c r="BZ1092">
        <v>0</v>
      </c>
      <c r="CA1092">
        <v>0</v>
      </c>
      <c r="CE1092">
        <v>0</v>
      </c>
      <c r="CF1092">
        <v>0</v>
      </c>
      <c r="CG1092">
        <v>0</v>
      </c>
      <c r="CM1092">
        <v>0</v>
      </c>
      <c r="CN1092" t="s">
        <v>3</v>
      </c>
      <c r="CO1092">
        <v>0</v>
      </c>
      <c r="CP1092">
        <f t="shared" si="722"/>
        <v>22135.05</v>
      </c>
      <c r="CQ1092">
        <f t="shared" si="723"/>
        <v>11067.522799999999</v>
      </c>
      <c r="CR1092">
        <f t="shared" si="724"/>
        <v>0</v>
      </c>
      <c r="CS1092">
        <f t="shared" si="725"/>
        <v>0</v>
      </c>
      <c r="CT1092">
        <f t="shared" si="726"/>
        <v>0</v>
      </c>
      <c r="CU1092">
        <f t="shared" si="727"/>
        <v>0</v>
      </c>
      <c r="CV1092">
        <f t="shared" si="728"/>
        <v>0</v>
      </c>
      <c r="CW1092">
        <f t="shared" si="729"/>
        <v>0</v>
      </c>
      <c r="CX1092">
        <f t="shared" si="730"/>
        <v>207.72</v>
      </c>
      <c r="CY1092">
        <f t="shared" si="731"/>
        <v>0</v>
      </c>
      <c r="CZ1092">
        <f t="shared" si="732"/>
        <v>0</v>
      </c>
      <c r="DC1092" t="s">
        <v>3</v>
      </c>
      <c r="DD1092" t="s">
        <v>3</v>
      </c>
      <c r="DE1092" t="s">
        <v>3</v>
      </c>
      <c r="DF1092" t="s">
        <v>3</v>
      </c>
      <c r="DG1092" t="s">
        <v>3</v>
      </c>
      <c r="DH1092" t="s">
        <v>3</v>
      </c>
      <c r="DI1092" t="s">
        <v>3</v>
      </c>
      <c r="DJ1092" t="s">
        <v>3</v>
      </c>
      <c r="DK1092" t="s">
        <v>3</v>
      </c>
      <c r="DL1092" t="s">
        <v>3</v>
      </c>
      <c r="DM1092" t="s">
        <v>3</v>
      </c>
      <c r="DN1092">
        <v>0</v>
      </c>
      <c r="DO1092">
        <v>0</v>
      </c>
      <c r="DP1092">
        <v>1</v>
      </c>
      <c r="DQ1092">
        <v>1</v>
      </c>
      <c r="DU1092">
        <v>1005</v>
      </c>
      <c r="DV1092" t="s">
        <v>155</v>
      </c>
      <c r="DW1092" t="s">
        <v>155</v>
      </c>
      <c r="DX1092">
        <v>1</v>
      </c>
      <c r="DZ1092" t="s">
        <v>3</v>
      </c>
      <c r="EA1092" t="s">
        <v>3</v>
      </c>
      <c r="EB1092" t="s">
        <v>3</v>
      </c>
      <c r="EC1092" t="s">
        <v>3</v>
      </c>
      <c r="EE1092">
        <v>29085443</v>
      </c>
      <c r="EF1092">
        <v>8</v>
      </c>
      <c r="EG1092" t="s">
        <v>144</v>
      </c>
      <c r="EH1092">
        <v>0</v>
      </c>
      <c r="EI1092" t="s">
        <v>3</v>
      </c>
      <c r="EJ1092">
        <v>1</v>
      </c>
      <c r="EK1092">
        <v>500001</v>
      </c>
      <c r="EL1092" t="s">
        <v>145</v>
      </c>
      <c r="EM1092" t="s">
        <v>146</v>
      </c>
      <c r="EO1092" t="s">
        <v>3</v>
      </c>
      <c r="EQ1092">
        <v>0</v>
      </c>
      <c r="ER1092">
        <v>4535.87</v>
      </c>
      <c r="ES1092">
        <v>4535.87</v>
      </c>
      <c r="ET1092">
        <v>0</v>
      </c>
      <c r="EU1092">
        <v>0</v>
      </c>
      <c r="EV1092">
        <v>0</v>
      </c>
      <c r="EW1092">
        <v>0</v>
      </c>
      <c r="EX1092">
        <v>0</v>
      </c>
      <c r="FQ1092">
        <v>0</v>
      </c>
      <c r="FR1092">
        <f t="shared" si="733"/>
        <v>0</v>
      </c>
      <c r="FS1092">
        <v>0</v>
      </c>
      <c r="FX1092">
        <v>0</v>
      </c>
      <c r="FY1092">
        <v>0</v>
      </c>
      <c r="GA1092" t="s">
        <v>3</v>
      </c>
      <c r="GD1092">
        <v>1</v>
      </c>
      <c r="GF1092">
        <v>-1775669208</v>
      </c>
      <c r="GG1092">
        <v>2</v>
      </c>
      <c r="GH1092">
        <v>1</v>
      </c>
      <c r="GI1092">
        <v>2</v>
      </c>
      <c r="GJ1092">
        <v>0</v>
      </c>
      <c r="GK1092">
        <v>0</v>
      </c>
      <c r="GL1092">
        <f t="shared" si="734"/>
        <v>0</v>
      </c>
      <c r="GM1092">
        <f t="shared" si="735"/>
        <v>22135.05</v>
      </c>
      <c r="GN1092">
        <f t="shared" si="736"/>
        <v>22135.05</v>
      </c>
      <c r="GO1092">
        <f t="shared" si="737"/>
        <v>0</v>
      </c>
      <c r="GP1092">
        <f t="shared" si="738"/>
        <v>0</v>
      </c>
      <c r="GR1092">
        <v>0</v>
      </c>
      <c r="GS1092">
        <v>3</v>
      </c>
      <c r="GT1092">
        <v>0</v>
      </c>
      <c r="GU1092" t="s">
        <v>3</v>
      </c>
      <c r="GV1092">
        <f t="shared" si="739"/>
        <v>0</v>
      </c>
      <c r="GW1092">
        <v>1</v>
      </c>
      <c r="GX1092">
        <f t="shared" si="740"/>
        <v>0</v>
      </c>
      <c r="HA1092">
        <v>0</v>
      </c>
      <c r="HB1092">
        <v>0</v>
      </c>
      <c r="HC1092">
        <f t="shared" si="741"/>
        <v>0</v>
      </c>
      <c r="HE1092" t="s">
        <v>3</v>
      </c>
      <c r="HF1092" t="s">
        <v>3</v>
      </c>
      <c r="IK1092">
        <v>0</v>
      </c>
    </row>
    <row r="1093" spans="1:245">
      <c r="A1093">
        <v>18</v>
      </c>
      <c r="B1093">
        <v>0</v>
      </c>
      <c r="C1093">
        <v>1036</v>
      </c>
      <c r="E1093" t="s">
        <v>176</v>
      </c>
      <c r="F1093" t="s">
        <v>177</v>
      </c>
      <c r="G1093" t="s">
        <v>178</v>
      </c>
      <c r="H1093" t="s">
        <v>155</v>
      </c>
      <c r="I1093">
        <f>I1090*J1093</f>
        <v>-2</v>
      </c>
      <c r="J1093">
        <v>-100</v>
      </c>
      <c r="O1093">
        <f t="shared" si="707"/>
        <v>-2078.2800000000002</v>
      </c>
      <c r="P1093">
        <f t="shared" si="708"/>
        <v>-2078.2800000000002</v>
      </c>
      <c r="Q1093">
        <f t="shared" si="709"/>
        <v>0</v>
      </c>
      <c r="R1093">
        <f t="shared" si="710"/>
        <v>0</v>
      </c>
      <c r="S1093">
        <f t="shared" si="711"/>
        <v>0</v>
      </c>
      <c r="T1093">
        <f t="shared" si="712"/>
        <v>0</v>
      </c>
      <c r="U1093">
        <f t="shared" si="713"/>
        <v>0</v>
      </c>
      <c r="V1093">
        <f t="shared" si="714"/>
        <v>0</v>
      </c>
      <c r="W1093">
        <f t="shared" si="715"/>
        <v>0</v>
      </c>
      <c r="X1093">
        <f t="shared" si="716"/>
        <v>0</v>
      </c>
      <c r="Y1093">
        <f t="shared" si="717"/>
        <v>0</v>
      </c>
      <c r="AA1093">
        <v>36401907</v>
      </c>
      <c r="AB1093">
        <f t="shared" si="718"/>
        <v>207</v>
      </c>
      <c r="AC1093">
        <f t="shared" si="719"/>
        <v>207</v>
      </c>
      <c r="AD1093">
        <f>ROUND((((ET1093)-(EU1093))+AE1093),2)</f>
        <v>0</v>
      </c>
      <c r="AE1093">
        <f t="shared" si="742"/>
        <v>0</v>
      </c>
      <c r="AF1093">
        <f t="shared" si="742"/>
        <v>0</v>
      </c>
      <c r="AG1093">
        <f t="shared" si="720"/>
        <v>0</v>
      </c>
      <c r="AH1093">
        <f t="shared" si="743"/>
        <v>0</v>
      </c>
      <c r="AI1093">
        <f t="shared" si="743"/>
        <v>0</v>
      </c>
      <c r="AJ1093">
        <f t="shared" si="721"/>
        <v>0</v>
      </c>
      <c r="AK1093">
        <v>207</v>
      </c>
      <c r="AL1093">
        <v>207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1</v>
      </c>
      <c r="AW1093">
        <v>1</v>
      </c>
      <c r="AZ1093">
        <v>1</v>
      </c>
      <c r="BA1093">
        <v>1</v>
      </c>
      <c r="BB1093">
        <v>1</v>
      </c>
      <c r="BC1093">
        <v>5.0199999999999996</v>
      </c>
      <c r="BD1093" t="s">
        <v>3</v>
      </c>
      <c r="BE1093" t="s">
        <v>3</v>
      </c>
      <c r="BF1093" t="s">
        <v>3</v>
      </c>
      <c r="BG1093" t="s">
        <v>3</v>
      </c>
      <c r="BH1093">
        <v>3</v>
      </c>
      <c r="BI1093">
        <v>1</v>
      </c>
      <c r="BJ1093" t="s">
        <v>179</v>
      </c>
      <c r="BM1093">
        <v>500001</v>
      </c>
      <c r="BN1093">
        <v>0</v>
      </c>
      <c r="BO1093" t="s">
        <v>177</v>
      </c>
      <c r="BP1093">
        <v>1</v>
      </c>
      <c r="BQ1093">
        <v>8</v>
      </c>
      <c r="BR1093">
        <v>1</v>
      </c>
      <c r="BS1093">
        <v>1</v>
      </c>
      <c r="BT1093">
        <v>1</v>
      </c>
      <c r="BU1093">
        <v>1</v>
      </c>
      <c r="BV1093">
        <v>1</v>
      </c>
      <c r="BW1093">
        <v>1</v>
      </c>
      <c r="BX1093">
        <v>1</v>
      </c>
      <c r="BY1093" t="s">
        <v>3</v>
      </c>
      <c r="BZ1093">
        <v>0</v>
      </c>
      <c r="CA1093">
        <v>0</v>
      </c>
      <c r="CE1093">
        <v>0</v>
      </c>
      <c r="CF1093">
        <v>0</v>
      </c>
      <c r="CG1093">
        <v>0</v>
      </c>
      <c r="CM1093">
        <v>0</v>
      </c>
      <c r="CN1093" t="s">
        <v>3</v>
      </c>
      <c r="CO1093">
        <v>0</v>
      </c>
      <c r="CP1093">
        <f t="shared" si="722"/>
        <v>-2078.2800000000002</v>
      </c>
      <c r="CQ1093">
        <f t="shared" si="723"/>
        <v>1039.1399999999999</v>
      </c>
      <c r="CR1093">
        <f t="shared" si="724"/>
        <v>0</v>
      </c>
      <c r="CS1093">
        <f t="shared" si="725"/>
        <v>0</v>
      </c>
      <c r="CT1093">
        <f t="shared" si="726"/>
        <v>0</v>
      </c>
      <c r="CU1093">
        <f t="shared" si="727"/>
        <v>0</v>
      </c>
      <c r="CV1093">
        <f t="shared" si="728"/>
        <v>0</v>
      </c>
      <c r="CW1093">
        <f t="shared" si="729"/>
        <v>0</v>
      </c>
      <c r="CX1093">
        <f t="shared" si="730"/>
        <v>0</v>
      </c>
      <c r="CY1093">
        <f t="shared" si="731"/>
        <v>0</v>
      </c>
      <c r="CZ1093">
        <f t="shared" si="732"/>
        <v>0</v>
      </c>
      <c r="DC1093" t="s">
        <v>3</v>
      </c>
      <c r="DD1093" t="s">
        <v>3</v>
      </c>
      <c r="DE1093" t="s">
        <v>3</v>
      </c>
      <c r="DF1093" t="s">
        <v>3</v>
      </c>
      <c r="DG1093" t="s">
        <v>3</v>
      </c>
      <c r="DH1093" t="s">
        <v>3</v>
      </c>
      <c r="DI1093" t="s">
        <v>3</v>
      </c>
      <c r="DJ1093" t="s">
        <v>3</v>
      </c>
      <c r="DK1093" t="s">
        <v>3</v>
      </c>
      <c r="DL1093" t="s">
        <v>3</v>
      </c>
      <c r="DM1093" t="s">
        <v>3</v>
      </c>
      <c r="DN1093">
        <v>0</v>
      </c>
      <c r="DO1093">
        <v>0</v>
      </c>
      <c r="DP1093">
        <v>1</v>
      </c>
      <c r="DQ1093">
        <v>1</v>
      </c>
      <c r="DU1093">
        <v>1005</v>
      </c>
      <c r="DV1093" t="s">
        <v>155</v>
      </c>
      <c r="DW1093" t="s">
        <v>155</v>
      </c>
      <c r="DX1093">
        <v>1</v>
      </c>
      <c r="DZ1093" t="s">
        <v>3</v>
      </c>
      <c r="EA1093" t="s">
        <v>3</v>
      </c>
      <c r="EB1093" t="s">
        <v>3</v>
      </c>
      <c r="EC1093" t="s">
        <v>3</v>
      </c>
      <c r="EE1093">
        <v>29085443</v>
      </c>
      <c r="EF1093">
        <v>8</v>
      </c>
      <c r="EG1093" t="s">
        <v>144</v>
      </c>
      <c r="EH1093">
        <v>0</v>
      </c>
      <c r="EI1093" t="s">
        <v>3</v>
      </c>
      <c r="EJ1093">
        <v>1</v>
      </c>
      <c r="EK1093">
        <v>500001</v>
      </c>
      <c r="EL1093" t="s">
        <v>145</v>
      </c>
      <c r="EM1093" t="s">
        <v>146</v>
      </c>
      <c r="EO1093" t="s">
        <v>3</v>
      </c>
      <c r="EQ1093">
        <v>32768</v>
      </c>
      <c r="ER1093">
        <v>207</v>
      </c>
      <c r="ES1093">
        <v>207</v>
      </c>
      <c r="ET1093">
        <v>0</v>
      </c>
      <c r="EU1093">
        <v>0</v>
      </c>
      <c r="EV1093">
        <v>0</v>
      </c>
      <c r="EW1093">
        <v>0</v>
      </c>
      <c r="EX1093">
        <v>0</v>
      </c>
      <c r="FQ1093">
        <v>0</v>
      </c>
      <c r="FR1093">
        <f t="shared" si="733"/>
        <v>0</v>
      </c>
      <c r="FS1093">
        <v>0</v>
      </c>
      <c r="FX1093">
        <v>0</v>
      </c>
      <c r="FY1093">
        <v>0</v>
      </c>
      <c r="GA1093" t="s">
        <v>3</v>
      </c>
      <c r="GD1093">
        <v>1</v>
      </c>
      <c r="GF1093">
        <v>-172969429</v>
      </c>
      <c r="GG1093">
        <v>2</v>
      </c>
      <c r="GH1093">
        <v>1</v>
      </c>
      <c r="GI1093">
        <v>2</v>
      </c>
      <c r="GJ1093">
        <v>0</v>
      </c>
      <c r="GK1093">
        <v>0</v>
      </c>
      <c r="GL1093">
        <f t="shared" si="734"/>
        <v>0</v>
      </c>
      <c r="GM1093">
        <f t="shared" si="735"/>
        <v>-2078.2800000000002</v>
      </c>
      <c r="GN1093">
        <f t="shared" si="736"/>
        <v>-2078.2800000000002</v>
      </c>
      <c r="GO1093">
        <f t="shared" si="737"/>
        <v>0</v>
      </c>
      <c r="GP1093">
        <f t="shared" si="738"/>
        <v>0</v>
      </c>
      <c r="GR1093">
        <v>0</v>
      </c>
      <c r="GS1093">
        <v>0</v>
      </c>
      <c r="GT1093">
        <v>0</v>
      </c>
      <c r="GU1093" t="s">
        <v>3</v>
      </c>
      <c r="GV1093">
        <f t="shared" si="739"/>
        <v>0</v>
      </c>
      <c r="GW1093">
        <v>1</v>
      </c>
      <c r="GX1093">
        <f t="shared" si="740"/>
        <v>0</v>
      </c>
      <c r="HA1093">
        <v>0</v>
      </c>
      <c r="HB1093">
        <v>0</v>
      </c>
      <c r="HC1093">
        <f t="shared" si="741"/>
        <v>0</v>
      </c>
      <c r="HE1093" t="s">
        <v>3</v>
      </c>
      <c r="HF1093" t="s">
        <v>3</v>
      </c>
      <c r="IK1093">
        <v>0</v>
      </c>
    </row>
    <row r="1094" spans="1:245">
      <c r="A1094">
        <v>17</v>
      </c>
      <c r="B1094">
        <v>0</v>
      </c>
      <c r="C1094">
        <f>ROW(SmtRes!A1041)</f>
        <v>1041</v>
      </c>
      <c r="D1094">
        <f>ROW(EtalonRes!A1011)</f>
        <v>1011</v>
      </c>
      <c r="E1094" t="s">
        <v>49</v>
      </c>
      <c r="F1094" t="s">
        <v>180</v>
      </c>
      <c r="G1094" t="s">
        <v>181</v>
      </c>
      <c r="H1094" t="s">
        <v>182</v>
      </c>
      <c r="I1094">
        <f>ROUND(5/100,9)</f>
        <v>0.05</v>
      </c>
      <c r="J1094">
        <v>0</v>
      </c>
      <c r="O1094">
        <f t="shared" si="707"/>
        <v>305.99</v>
      </c>
      <c r="P1094">
        <f t="shared" si="708"/>
        <v>181.26</v>
      </c>
      <c r="Q1094">
        <f t="shared" si="709"/>
        <v>2.33</v>
      </c>
      <c r="R1094">
        <f t="shared" si="710"/>
        <v>0</v>
      </c>
      <c r="S1094">
        <f t="shared" si="711"/>
        <v>122.4</v>
      </c>
      <c r="T1094">
        <f t="shared" si="712"/>
        <v>0</v>
      </c>
      <c r="U1094">
        <f t="shared" si="713"/>
        <v>0.44965000000000005</v>
      </c>
      <c r="V1094">
        <f t="shared" si="714"/>
        <v>0</v>
      </c>
      <c r="W1094">
        <f t="shared" si="715"/>
        <v>0</v>
      </c>
      <c r="X1094">
        <f t="shared" si="716"/>
        <v>110.16</v>
      </c>
      <c r="Y1094">
        <f t="shared" si="717"/>
        <v>52.63</v>
      </c>
      <c r="AA1094">
        <v>36401907</v>
      </c>
      <c r="AB1094">
        <f t="shared" si="718"/>
        <v>526.49</v>
      </c>
      <c r="AC1094">
        <f t="shared" si="719"/>
        <v>448.66</v>
      </c>
      <c r="AD1094">
        <f>ROUND(((((ET1094*1.25))-((EU1094*1.25)))+AE1094),2)</f>
        <v>4.3600000000000003</v>
      </c>
      <c r="AE1094">
        <f>ROUND(((EU1094*1.25)),2)</f>
        <v>0</v>
      </c>
      <c r="AF1094">
        <f>ROUND(((EV1094*1.15)),2)</f>
        <v>73.47</v>
      </c>
      <c r="AG1094">
        <f t="shared" si="720"/>
        <v>0</v>
      </c>
      <c r="AH1094">
        <f>((EW1094*1.15))</f>
        <v>8.9930000000000003</v>
      </c>
      <c r="AI1094">
        <f>((EX1094*1.25))</f>
        <v>0</v>
      </c>
      <c r="AJ1094">
        <f t="shared" si="721"/>
        <v>0</v>
      </c>
      <c r="AK1094">
        <v>516.04</v>
      </c>
      <c r="AL1094">
        <v>448.66</v>
      </c>
      <c r="AM1094">
        <v>3.49</v>
      </c>
      <c r="AN1094">
        <v>0</v>
      </c>
      <c r="AO1094">
        <v>63.89</v>
      </c>
      <c r="AP1094">
        <v>0</v>
      </c>
      <c r="AQ1094">
        <v>7.82</v>
      </c>
      <c r="AR1094">
        <v>0</v>
      </c>
      <c r="AS1094">
        <v>0</v>
      </c>
      <c r="AT1094">
        <v>90</v>
      </c>
      <c r="AU1094">
        <v>43</v>
      </c>
      <c r="AV1094">
        <v>1</v>
      </c>
      <c r="AW1094">
        <v>1</v>
      </c>
      <c r="AZ1094">
        <v>1</v>
      </c>
      <c r="BA1094">
        <v>33.32</v>
      </c>
      <c r="BB1094">
        <v>10.69</v>
      </c>
      <c r="BC1094">
        <v>8.08</v>
      </c>
      <c r="BD1094" t="s">
        <v>3</v>
      </c>
      <c r="BE1094" t="s">
        <v>3</v>
      </c>
      <c r="BF1094" t="s">
        <v>3</v>
      </c>
      <c r="BG1094" t="s">
        <v>3</v>
      </c>
      <c r="BH1094">
        <v>0</v>
      </c>
      <c r="BI1094">
        <v>1</v>
      </c>
      <c r="BJ1094" t="s">
        <v>183</v>
      </c>
      <c r="BM1094">
        <v>10001</v>
      </c>
      <c r="BN1094">
        <v>0</v>
      </c>
      <c r="BO1094" t="s">
        <v>180</v>
      </c>
      <c r="BP1094">
        <v>1</v>
      </c>
      <c r="BQ1094">
        <v>2</v>
      </c>
      <c r="BR1094">
        <v>0</v>
      </c>
      <c r="BS1094">
        <v>33.32</v>
      </c>
      <c r="BT1094">
        <v>1</v>
      </c>
      <c r="BU1094">
        <v>1</v>
      </c>
      <c r="BV1094">
        <v>1</v>
      </c>
      <c r="BW1094">
        <v>1</v>
      </c>
      <c r="BX1094">
        <v>1</v>
      </c>
      <c r="BY1094" t="s">
        <v>3</v>
      </c>
      <c r="BZ1094">
        <v>118</v>
      </c>
      <c r="CA1094">
        <v>63</v>
      </c>
      <c r="CE1094">
        <v>0</v>
      </c>
      <c r="CF1094">
        <v>0</v>
      </c>
      <c r="CG1094">
        <v>0</v>
      </c>
      <c r="CM1094">
        <v>0</v>
      </c>
      <c r="CN1094" t="s">
        <v>904</v>
      </c>
      <c r="CO1094">
        <v>0</v>
      </c>
      <c r="CP1094">
        <f t="shared" si="722"/>
        <v>305.99</v>
      </c>
      <c r="CQ1094">
        <f t="shared" si="723"/>
        <v>3625.1728000000003</v>
      </c>
      <c r="CR1094">
        <f t="shared" si="724"/>
        <v>46.608400000000003</v>
      </c>
      <c r="CS1094">
        <f t="shared" si="725"/>
        <v>0</v>
      </c>
      <c r="CT1094">
        <f t="shared" si="726"/>
        <v>2448.0203999999999</v>
      </c>
      <c r="CU1094">
        <f t="shared" si="727"/>
        <v>0</v>
      </c>
      <c r="CV1094">
        <f t="shared" si="728"/>
        <v>8.9930000000000003</v>
      </c>
      <c r="CW1094">
        <f t="shared" si="729"/>
        <v>0</v>
      </c>
      <c r="CX1094">
        <f t="shared" si="730"/>
        <v>0</v>
      </c>
      <c r="CY1094">
        <f t="shared" si="731"/>
        <v>110.16</v>
      </c>
      <c r="CZ1094">
        <f t="shared" si="732"/>
        <v>52.631999999999998</v>
      </c>
      <c r="DC1094" t="s">
        <v>3</v>
      </c>
      <c r="DD1094" t="s">
        <v>3</v>
      </c>
      <c r="DE1094" t="s">
        <v>133</v>
      </c>
      <c r="DF1094" t="s">
        <v>133</v>
      </c>
      <c r="DG1094" t="s">
        <v>134</v>
      </c>
      <c r="DH1094" t="s">
        <v>3</v>
      </c>
      <c r="DI1094" t="s">
        <v>134</v>
      </c>
      <c r="DJ1094" t="s">
        <v>133</v>
      </c>
      <c r="DK1094" t="s">
        <v>3</v>
      </c>
      <c r="DL1094" t="s">
        <v>3</v>
      </c>
      <c r="DM1094" t="s">
        <v>3</v>
      </c>
      <c r="DN1094">
        <v>0</v>
      </c>
      <c r="DO1094">
        <v>0</v>
      </c>
      <c r="DP1094">
        <v>1</v>
      </c>
      <c r="DQ1094">
        <v>1</v>
      </c>
      <c r="DU1094">
        <v>1013</v>
      </c>
      <c r="DV1094" t="s">
        <v>182</v>
      </c>
      <c r="DW1094" t="s">
        <v>182</v>
      </c>
      <c r="DX1094">
        <v>1</v>
      </c>
      <c r="DZ1094" t="s">
        <v>3</v>
      </c>
      <c r="EA1094" t="s">
        <v>3</v>
      </c>
      <c r="EB1094" t="s">
        <v>3</v>
      </c>
      <c r="EC1094" t="s">
        <v>3</v>
      </c>
      <c r="EE1094">
        <v>29085510</v>
      </c>
      <c r="EF1094">
        <v>2</v>
      </c>
      <c r="EG1094" t="s">
        <v>135</v>
      </c>
      <c r="EH1094">
        <v>0</v>
      </c>
      <c r="EI1094" t="s">
        <v>3</v>
      </c>
      <c r="EJ1094">
        <v>1</v>
      </c>
      <c r="EK1094">
        <v>10001</v>
      </c>
      <c r="EL1094" t="s">
        <v>136</v>
      </c>
      <c r="EM1094" t="s">
        <v>137</v>
      </c>
      <c r="EO1094" t="s">
        <v>138</v>
      </c>
      <c r="EQ1094">
        <v>0</v>
      </c>
      <c r="ER1094">
        <v>516.04</v>
      </c>
      <c r="ES1094">
        <v>448.66</v>
      </c>
      <c r="ET1094">
        <v>3.49</v>
      </c>
      <c r="EU1094">
        <v>0</v>
      </c>
      <c r="EV1094">
        <v>63.89</v>
      </c>
      <c r="EW1094">
        <v>7.82</v>
      </c>
      <c r="EX1094">
        <v>0</v>
      </c>
      <c r="EY1094">
        <v>0</v>
      </c>
      <c r="FQ1094">
        <v>0</v>
      </c>
      <c r="FR1094">
        <f t="shared" si="733"/>
        <v>0</v>
      </c>
      <c r="FS1094">
        <v>0</v>
      </c>
      <c r="FT1094" t="s">
        <v>139</v>
      </c>
      <c r="FU1094" t="s">
        <v>25</v>
      </c>
      <c r="FV1094" t="s">
        <v>25</v>
      </c>
      <c r="FW1094" t="s">
        <v>26</v>
      </c>
      <c r="FX1094">
        <v>106.2</v>
      </c>
      <c r="FY1094">
        <v>53.55</v>
      </c>
      <c r="GA1094" t="s">
        <v>3</v>
      </c>
      <c r="GD1094">
        <v>1</v>
      </c>
      <c r="GF1094">
        <v>-1011738298</v>
      </c>
      <c r="GG1094">
        <v>2</v>
      </c>
      <c r="GH1094">
        <v>1</v>
      </c>
      <c r="GI1094">
        <v>2</v>
      </c>
      <c r="GJ1094">
        <v>0</v>
      </c>
      <c r="GK1094">
        <v>0</v>
      </c>
      <c r="GL1094">
        <f t="shared" si="734"/>
        <v>0</v>
      </c>
      <c r="GM1094">
        <f t="shared" si="735"/>
        <v>468.78</v>
      </c>
      <c r="GN1094">
        <f t="shared" si="736"/>
        <v>468.78</v>
      </c>
      <c r="GO1094">
        <f t="shared" si="737"/>
        <v>0</v>
      </c>
      <c r="GP1094">
        <f t="shared" si="738"/>
        <v>0</v>
      </c>
      <c r="GR1094">
        <v>0</v>
      </c>
      <c r="GS1094">
        <v>3</v>
      </c>
      <c r="GT1094">
        <v>0</v>
      </c>
      <c r="GU1094" t="s">
        <v>3</v>
      </c>
      <c r="GV1094">
        <f t="shared" si="739"/>
        <v>0</v>
      </c>
      <c r="GW1094">
        <v>1</v>
      </c>
      <c r="GX1094">
        <f t="shared" si="740"/>
        <v>0</v>
      </c>
      <c r="HA1094">
        <v>0</v>
      </c>
      <c r="HB1094">
        <v>0</v>
      </c>
      <c r="HC1094">
        <f t="shared" si="741"/>
        <v>0</v>
      </c>
      <c r="HE1094" t="s">
        <v>3</v>
      </c>
      <c r="HF1094" t="s">
        <v>3</v>
      </c>
      <c r="IK1094">
        <v>0</v>
      </c>
    </row>
    <row r="1095" spans="1:245">
      <c r="A1095">
        <v>17</v>
      </c>
      <c r="B1095">
        <v>0</v>
      </c>
      <c r="C1095">
        <f>ROW(SmtRes!A1054)</f>
        <v>1054</v>
      </c>
      <c r="D1095">
        <f>ROW(EtalonRes!A1024)</f>
        <v>1024</v>
      </c>
      <c r="E1095" t="s">
        <v>55</v>
      </c>
      <c r="F1095" t="s">
        <v>287</v>
      </c>
      <c r="G1095" t="s">
        <v>288</v>
      </c>
      <c r="H1095" t="s">
        <v>186</v>
      </c>
      <c r="I1095">
        <f>ROUND(28.2/100,9)</f>
        <v>0.28199999999999997</v>
      </c>
      <c r="J1095">
        <v>0</v>
      </c>
      <c r="O1095">
        <f t="shared" si="707"/>
        <v>8779.86</v>
      </c>
      <c r="P1095">
        <f t="shared" si="708"/>
        <v>4456.17</v>
      </c>
      <c r="Q1095">
        <f t="shared" si="709"/>
        <v>203.63</v>
      </c>
      <c r="R1095">
        <f t="shared" si="710"/>
        <v>16.54</v>
      </c>
      <c r="S1095">
        <f t="shared" si="711"/>
        <v>4120.0600000000004</v>
      </c>
      <c r="T1095">
        <f t="shared" si="712"/>
        <v>0</v>
      </c>
      <c r="U1095">
        <f t="shared" si="713"/>
        <v>14.49621</v>
      </c>
      <c r="V1095">
        <f t="shared" si="714"/>
        <v>4.9349999999999998E-2</v>
      </c>
      <c r="W1095">
        <f t="shared" si="715"/>
        <v>0</v>
      </c>
      <c r="X1095">
        <f t="shared" si="716"/>
        <v>3888.4</v>
      </c>
      <c r="Y1095">
        <f t="shared" si="717"/>
        <v>2109.67</v>
      </c>
      <c r="AA1095">
        <v>36401907</v>
      </c>
      <c r="AB1095">
        <f t="shared" si="718"/>
        <v>4307.3500000000004</v>
      </c>
      <c r="AC1095">
        <f t="shared" si="719"/>
        <v>3798.56</v>
      </c>
      <c r="AD1095">
        <f>ROUND(((((ET1095*1.25))-((EU1095*1.25)))+AE1095),2)</f>
        <v>70.31</v>
      </c>
      <c r="AE1095">
        <f>ROUND(((EU1095*1.25)),2)</f>
        <v>1.76</v>
      </c>
      <c r="AF1095">
        <f>ROUND(((EV1095*1.15)),2)</f>
        <v>438.48</v>
      </c>
      <c r="AG1095">
        <f t="shared" si="720"/>
        <v>0</v>
      </c>
      <c r="AH1095">
        <f>((EW1095*1.15))</f>
        <v>51.405000000000001</v>
      </c>
      <c r="AI1095">
        <f>((EX1095*1.25))</f>
        <v>0.17500000000000002</v>
      </c>
      <c r="AJ1095">
        <f t="shared" si="721"/>
        <v>0</v>
      </c>
      <c r="AK1095">
        <v>4236.1000000000004</v>
      </c>
      <c r="AL1095">
        <v>3798.56</v>
      </c>
      <c r="AM1095">
        <v>56.25</v>
      </c>
      <c r="AN1095">
        <v>1.41</v>
      </c>
      <c r="AO1095">
        <v>381.29</v>
      </c>
      <c r="AP1095">
        <v>0</v>
      </c>
      <c r="AQ1095">
        <v>44.7</v>
      </c>
      <c r="AR1095">
        <v>0.14000000000000001</v>
      </c>
      <c r="AS1095">
        <v>0</v>
      </c>
      <c r="AT1095">
        <v>94</v>
      </c>
      <c r="AU1095">
        <v>51</v>
      </c>
      <c r="AV1095">
        <v>1</v>
      </c>
      <c r="AW1095">
        <v>1</v>
      </c>
      <c r="AZ1095">
        <v>1</v>
      </c>
      <c r="BA1095">
        <v>33.32</v>
      </c>
      <c r="BB1095">
        <v>10.27</v>
      </c>
      <c r="BC1095">
        <v>4.16</v>
      </c>
      <c r="BD1095" t="s">
        <v>3</v>
      </c>
      <c r="BE1095" t="s">
        <v>3</v>
      </c>
      <c r="BF1095" t="s">
        <v>3</v>
      </c>
      <c r="BG1095" t="s">
        <v>3</v>
      </c>
      <c r="BH1095">
        <v>0</v>
      </c>
      <c r="BI1095">
        <v>1</v>
      </c>
      <c r="BJ1095" t="s">
        <v>289</v>
      </c>
      <c r="BM1095">
        <v>11001</v>
      </c>
      <c r="BN1095">
        <v>0</v>
      </c>
      <c r="BO1095" t="s">
        <v>287</v>
      </c>
      <c r="BP1095">
        <v>1</v>
      </c>
      <c r="BQ1095">
        <v>2</v>
      </c>
      <c r="BR1095">
        <v>0</v>
      </c>
      <c r="BS1095">
        <v>33.32</v>
      </c>
      <c r="BT1095">
        <v>1</v>
      </c>
      <c r="BU1095">
        <v>1</v>
      </c>
      <c r="BV1095">
        <v>1</v>
      </c>
      <c r="BW1095">
        <v>1</v>
      </c>
      <c r="BX1095">
        <v>1</v>
      </c>
      <c r="BY1095" t="s">
        <v>3</v>
      </c>
      <c r="BZ1095">
        <v>123</v>
      </c>
      <c r="CA1095">
        <v>75</v>
      </c>
      <c r="CE1095">
        <v>0</v>
      </c>
      <c r="CF1095">
        <v>0</v>
      </c>
      <c r="CG1095">
        <v>0</v>
      </c>
      <c r="CM1095">
        <v>0</v>
      </c>
      <c r="CN1095" t="s">
        <v>904</v>
      </c>
      <c r="CO1095">
        <v>0</v>
      </c>
      <c r="CP1095">
        <f t="shared" si="722"/>
        <v>8779.86</v>
      </c>
      <c r="CQ1095">
        <f t="shared" si="723"/>
        <v>15802.009599999999</v>
      </c>
      <c r="CR1095">
        <f t="shared" si="724"/>
        <v>722.08370000000002</v>
      </c>
      <c r="CS1095">
        <f t="shared" si="725"/>
        <v>58.6432</v>
      </c>
      <c r="CT1095">
        <f t="shared" si="726"/>
        <v>14610.153600000001</v>
      </c>
      <c r="CU1095">
        <f t="shared" si="727"/>
        <v>0</v>
      </c>
      <c r="CV1095">
        <f t="shared" si="728"/>
        <v>51.405000000000001</v>
      </c>
      <c r="CW1095">
        <f t="shared" si="729"/>
        <v>0.17500000000000002</v>
      </c>
      <c r="CX1095">
        <f t="shared" si="730"/>
        <v>0</v>
      </c>
      <c r="CY1095">
        <f t="shared" si="731"/>
        <v>3888.4040000000005</v>
      </c>
      <c r="CZ1095">
        <f t="shared" si="732"/>
        <v>2109.6660000000002</v>
      </c>
      <c r="DC1095" t="s">
        <v>3</v>
      </c>
      <c r="DD1095" t="s">
        <v>3</v>
      </c>
      <c r="DE1095" t="s">
        <v>133</v>
      </c>
      <c r="DF1095" t="s">
        <v>133</v>
      </c>
      <c r="DG1095" t="s">
        <v>134</v>
      </c>
      <c r="DH1095" t="s">
        <v>3</v>
      </c>
      <c r="DI1095" t="s">
        <v>134</v>
      </c>
      <c r="DJ1095" t="s">
        <v>133</v>
      </c>
      <c r="DK1095" t="s">
        <v>3</v>
      </c>
      <c r="DL1095" t="s">
        <v>3</v>
      </c>
      <c r="DM1095" t="s">
        <v>3</v>
      </c>
      <c r="DN1095">
        <v>0</v>
      </c>
      <c r="DO1095">
        <v>0</v>
      </c>
      <c r="DP1095">
        <v>1</v>
      </c>
      <c r="DQ1095">
        <v>1</v>
      </c>
      <c r="DU1095">
        <v>1013</v>
      </c>
      <c r="DV1095" t="s">
        <v>186</v>
      </c>
      <c r="DW1095" t="s">
        <v>186</v>
      </c>
      <c r="DX1095">
        <v>1</v>
      </c>
      <c r="DZ1095" t="s">
        <v>3</v>
      </c>
      <c r="EA1095" t="s">
        <v>3</v>
      </c>
      <c r="EB1095" t="s">
        <v>3</v>
      </c>
      <c r="EC1095" t="s">
        <v>3</v>
      </c>
      <c r="EE1095">
        <v>29085511</v>
      </c>
      <c r="EF1095">
        <v>2</v>
      </c>
      <c r="EG1095" t="s">
        <v>135</v>
      </c>
      <c r="EH1095">
        <v>0</v>
      </c>
      <c r="EI1095" t="s">
        <v>3</v>
      </c>
      <c r="EJ1095">
        <v>1</v>
      </c>
      <c r="EK1095">
        <v>11001</v>
      </c>
      <c r="EL1095" t="s">
        <v>23</v>
      </c>
      <c r="EM1095" t="s">
        <v>188</v>
      </c>
      <c r="EO1095" t="s">
        <v>138</v>
      </c>
      <c r="EQ1095">
        <v>0</v>
      </c>
      <c r="ER1095">
        <v>4236.1000000000004</v>
      </c>
      <c r="ES1095">
        <v>3798.56</v>
      </c>
      <c r="ET1095">
        <v>56.25</v>
      </c>
      <c r="EU1095">
        <v>1.41</v>
      </c>
      <c r="EV1095">
        <v>381.29</v>
      </c>
      <c r="EW1095">
        <v>44.7</v>
      </c>
      <c r="EX1095">
        <v>0.14000000000000001</v>
      </c>
      <c r="EY1095">
        <v>0</v>
      </c>
      <c r="FQ1095">
        <v>0</v>
      </c>
      <c r="FR1095">
        <f t="shared" si="733"/>
        <v>0</v>
      </c>
      <c r="FS1095">
        <v>0</v>
      </c>
      <c r="FT1095" t="s">
        <v>139</v>
      </c>
      <c r="FU1095" t="s">
        <v>25</v>
      </c>
      <c r="FV1095" t="s">
        <v>25</v>
      </c>
      <c r="FW1095" t="s">
        <v>26</v>
      </c>
      <c r="FX1095">
        <v>110.7</v>
      </c>
      <c r="FY1095">
        <v>63.75</v>
      </c>
      <c r="GA1095" t="s">
        <v>3</v>
      </c>
      <c r="GD1095">
        <v>1</v>
      </c>
      <c r="GF1095">
        <v>-169318418</v>
      </c>
      <c r="GG1095">
        <v>2</v>
      </c>
      <c r="GH1095">
        <v>1</v>
      </c>
      <c r="GI1095">
        <v>2</v>
      </c>
      <c r="GJ1095">
        <v>0</v>
      </c>
      <c r="GK1095">
        <v>0</v>
      </c>
      <c r="GL1095">
        <f t="shared" si="734"/>
        <v>0</v>
      </c>
      <c r="GM1095">
        <f t="shared" si="735"/>
        <v>14777.93</v>
      </c>
      <c r="GN1095">
        <f t="shared" si="736"/>
        <v>14777.93</v>
      </c>
      <c r="GO1095">
        <f t="shared" si="737"/>
        <v>0</v>
      </c>
      <c r="GP1095">
        <f t="shared" si="738"/>
        <v>0</v>
      </c>
      <c r="GR1095">
        <v>0</v>
      </c>
      <c r="GS1095">
        <v>3</v>
      </c>
      <c r="GT1095">
        <v>0</v>
      </c>
      <c r="GU1095" t="s">
        <v>3</v>
      </c>
      <c r="GV1095">
        <f t="shared" si="739"/>
        <v>0</v>
      </c>
      <c r="GW1095">
        <v>1</v>
      </c>
      <c r="GX1095">
        <f t="shared" si="740"/>
        <v>0</v>
      </c>
      <c r="HA1095">
        <v>0</v>
      </c>
      <c r="HB1095">
        <v>0</v>
      </c>
      <c r="HC1095">
        <f t="shared" si="741"/>
        <v>0</v>
      </c>
      <c r="HE1095" t="s">
        <v>3</v>
      </c>
      <c r="HF1095" t="s">
        <v>3</v>
      </c>
      <c r="IK1095">
        <v>0</v>
      </c>
    </row>
    <row r="1096" spans="1:245">
      <c r="A1096">
        <v>17</v>
      </c>
      <c r="B1096">
        <v>0</v>
      </c>
      <c r="C1096">
        <f>ROW(SmtRes!A1062)</f>
        <v>1062</v>
      </c>
      <c r="D1096">
        <f>ROW(EtalonRes!A1032)</f>
        <v>1032</v>
      </c>
      <c r="E1096" t="s">
        <v>62</v>
      </c>
      <c r="F1096" t="s">
        <v>189</v>
      </c>
      <c r="G1096" t="s">
        <v>190</v>
      </c>
      <c r="H1096" t="s">
        <v>38</v>
      </c>
      <c r="I1096">
        <f>ROUND(28.2/100,9)</f>
        <v>0.28199999999999997</v>
      </c>
      <c r="J1096">
        <v>0</v>
      </c>
      <c r="O1096">
        <f t="shared" si="707"/>
        <v>17718.560000000001</v>
      </c>
      <c r="P1096">
        <f t="shared" si="708"/>
        <v>11723.42</v>
      </c>
      <c r="Q1096">
        <f t="shared" si="709"/>
        <v>398.46</v>
      </c>
      <c r="R1096">
        <f t="shared" si="710"/>
        <v>91.99</v>
      </c>
      <c r="S1096">
        <f t="shared" si="711"/>
        <v>5596.68</v>
      </c>
      <c r="T1096">
        <f t="shared" si="712"/>
        <v>0</v>
      </c>
      <c r="U1096">
        <f t="shared" si="713"/>
        <v>19.691495999999994</v>
      </c>
      <c r="V1096">
        <f t="shared" si="714"/>
        <v>0.20444999999999997</v>
      </c>
      <c r="W1096">
        <f t="shared" si="715"/>
        <v>0</v>
      </c>
      <c r="X1096">
        <f t="shared" si="716"/>
        <v>5347.35</v>
      </c>
      <c r="Y1096">
        <f t="shared" si="717"/>
        <v>2901.22</v>
      </c>
      <c r="AA1096">
        <v>36401907</v>
      </c>
      <c r="AB1096">
        <f t="shared" si="718"/>
        <v>7074.5</v>
      </c>
      <c r="AC1096">
        <f t="shared" si="719"/>
        <v>6356.64</v>
      </c>
      <c r="AD1096">
        <f>ROUND(((((ET1096*1.25))-((EU1096*1.25)))+AE1096),2)</f>
        <v>122.23</v>
      </c>
      <c r="AE1096">
        <f>ROUND(((EU1096*1.25)),2)</f>
        <v>9.7899999999999991</v>
      </c>
      <c r="AF1096">
        <f>ROUND(((EV1096*1.15)),2)</f>
        <v>595.63</v>
      </c>
      <c r="AG1096">
        <f t="shared" si="720"/>
        <v>0</v>
      </c>
      <c r="AH1096">
        <f>((EW1096*1.15))</f>
        <v>69.827999999999989</v>
      </c>
      <c r="AI1096">
        <f>((EX1096*1.25))</f>
        <v>0.72499999999999998</v>
      </c>
      <c r="AJ1096">
        <f t="shared" si="721"/>
        <v>0</v>
      </c>
      <c r="AK1096">
        <v>6972.36</v>
      </c>
      <c r="AL1096">
        <v>6356.64</v>
      </c>
      <c r="AM1096">
        <v>97.78</v>
      </c>
      <c r="AN1096">
        <v>7.83</v>
      </c>
      <c r="AO1096">
        <v>517.94000000000005</v>
      </c>
      <c r="AP1096">
        <v>0</v>
      </c>
      <c r="AQ1096">
        <v>60.72</v>
      </c>
      <c r="AR1096">
        <v>0.57999999999999996</v>
      </c>
      <c r="AS1096">
        <v>0</v>
      </c>
      <c r="AT1096">
        <v>94</v>
      </c>
      <c r="AU1096">
        <v>51</v>
      </c>
      <c r="AV1096">
        <v>1</v>
      </c>
      <c r="AW1096">
        <v>1</v>
      </c>
      <c r="AZ1096">
        <v>1</v>
      </c>
      <c r="BA1096">
        <v>33.32</v>
      </c>
      <c r="BB1096">
        <v>11.56</v>
      </c>
      <c r="BC1096">
        <v>6.54</v>
      </c>
      <c r="BD1096" t="s">
        <v>3</v>
      </c>
      <c r="BE1096" t="s">
        <v>3</v>
      </c>
      <c r="BF1096" t="s">
        <v>3</v>
      </c>
      <c r="BG1096" t="s">
        <v>3</v>
      </c>
      <c r="BH1096">
        <v>0</v>
      </c>
      <c r="BI1096">
        <v>1</v>
      </c>
      <c r="BJ1096" t="s">
        <v>191</v>
      </c>
      <c r="BM1096">
        <v>11001</v>
      </c>
      <c r="BN1096">
        <v>0</v>
      </c>
      <c r="BO1096" t="s">
        <v>189</v>
      </c>
      <c r="BP1096">
        <v>1</v>
      </c>
      <c r="BQ1096">
        <v>2</v>
      </c>
      <c r="BR1096">
        <v>0</v>
      </c>
      <c r="BS1096">
        <v>33.32</v>
      </c>
      <c r="BT1096">
        <v>1</v>
      </c>
      <c r="BU1096">
        <v>1</v>
      </c>
      <c r="BV1096">
        <v>1</v>
      </c>
      <c r="BW1096">
        <v>1</v>
      </c>
      <c r="BX1096">
        <v>1</v>
      </c>
      <c r="BY1096" t="s">
        <v>3</v>
      </c>
      <c r="BZ1096">
        <v>123</v>
      </c>
      <c r="CA1096">
        <v>75</v>
      </c>
      <c r="CE1096">
        <v>0</v>
      </c>
      <c r="CF1096">
        <v>0</v>
      </c>
      <c r="CG1096">
        <v>0</v>
      </c>
      <c r="CM1096">
        <v>0</v>
      </c>
      <c r="CN1096" t="s">
        <v>904</v>
      </c>
      <c r="CO1096">
        <v>0</v>
      </c>
      <c r="CP1096">
        <f t="shared" si="722"/>
        <v>17718.559999999998</v>
      </c>
      <c r="CQ1096">
        <f t="shared" si="723"/>
        <v>41572.425600000002</v>
      </c>
      <c r="CR1096">
        <f t="shared" si="724"/>
        <v>1412.9788000000001</v>
      </c>
      <c r="CS1096">
        <f t="shared" si="725"/>
        <v>326.20279999999997</v>
      </c>
      <c r="CT1096">
        <f t="shared" si="726"/>
        <v>19846.391599999999</v>
      </c>
      <c r="CU1096">
        <f t="shared" si="727"/>
        <v>0</v>
      </c>
      <c r="CV1096">
        <f t="shared" si="728"/>
        <v>69.827999999999989</v>
      </c>
      <c r="CW1096">
        <f t="shared" si="729"/>
        <v>0.72499999999999998</v>
      </c>
      <c r="CX1096">
        <f t="shared" si="730"/>
        <v>0</v>
      </c>
      <c r="CY1096">
        <f t="shared" si="731"/>
        <v>5347.3498</v>
      </c>
      <c r="CZ1096">
        <f t="shared" si="732"/>
        <v>2901.2217000000001</v>
      </c>
      <c r="DC1096" t="s">
        <v>3</v>
      </c>
      <c r="DD1096" t="s">
        <v>3</v>
      </c>
      <c r="DE1096" t="s">
        <v>133</v>
      </c>
      <c r="DF1096" t="s">
        <v>133</v>
      </c>
      <c r="DG1096" t="s">
        <v>134</v>
      </c>
      <c r="DH1096" t="s">
        <v>3</v>
      </c>
      <c r="DI1096" t="s">
        <v>134</v>
      </c>
      <c r="DJ1096" t="s">
        <v>133</v>
      </c>
      <c r="DK1096" t="s">
        <v>3</v>
      </c>
      <c r="DL1096" t="s">
        <v>3</v>
      </c>
      <c r="DM1096" t="s">
        <v>3</v>
      </c>
      <c r="DN1096">
        <v>0</v>
      </c>
      <c r="DO1096">
        <v>0</v>
      </c>
      <c r="DP1096">
        <v>1</v>
      </c>
      <c r="DQ1096">
        <v>1</v>
      </c>
      <c r="DU1096">
        <v>1013</v>
      </c>
      <c r="DV1096" t="s">
        <v>38</v>
      </c>
      <c r="DW1096" t="s">
        <v>38</v>
      </c>
      <c r="DX1096">
        <v>1</v>
      </c>
      <c r="DZ1096" t="s">
        <v>3</v>
      </c>
      <c r="EA1096" t="s">
        <v>3</v>
      </c>
      <c r="EB1096" t="s">
        <v>3</v>
      </c>
      <c r="EC1096" t="s">
        <v>3</v>
      </c>
      <c r="EE1096">
        <v>29085511</v>
      </c>
      <c r="EF1096">
        <v>2</v>
      </c>
      <c r="EG1096" t="s">
        <v>135</v>
      </c>
      <c r="EH1096">
        <v>0</v>
      </c>
      <c r="EI1096" t="s">
        <v>3</v>
      </c>
      <c r="EJ1096">
        <v>1</v>
      </c>
      <c r="EK1096">
        <v>11001</v>
      </c>
      <c r="EL1096" t="s">
        <v>23</v>
      </c>
      <c r="EM1096" t="s">
        <v>188</v>
      </c>
      <c r="EO1096" t="s">
        <v>138</v>
      </c>
      <c r="EQ1096">
        <v>0</v>
      </c>
      <c r="ER1096">
        <v>6972.36</v>
      </c>
      <c r="ES1096">
        <v>6356.64</v>
      </c>
      <c r="ET1096">
        <v>97.78</v>
      </c>
      <c r="EU1096">
        <v>7.83</v>
      </c>
      <c r="EV1096">
        <v>517.94000000000005</v>
      </c>
      <c r="EW1096">
        <v>60.72</v>
      </c>
      <c r="EX1096">
        <v>0.57999999999999996</v>
      </c>
      <c r="EY1096">
        <v>0</v>
      </c>
      <c r="FQ1096">
        <v>0</v>
      </c>
      <c r="FR1096">
        <f t="shared" si="733"/>
        <v>0</v>
      </c>
      <c r="FS1096">
        <v>0</v>
      </c>
      <c r="FT1096" t="s">
        <v>139</v>
      </c>
      <c r="FU1096" t="s">
        <v>25</v>
      </c>
      <c r="FV1096" t="s">
        <v>25</v>
      </c>
      <c r="FW1096" t="s">
        <v>26</v>
      </c>
      <c r="FX1096">
        <v>110.7</v>
      </c>
      <c r="FY1096">
        <v>63.75</v>
      </c>
      <c r="GA1096" t="s">
        <v>3</v>
      </c>
      <c r="GD1096">
        <v>1</v>
      </c>
      <c r="GF1096">
        <v>1837524583</v>
      </c>
      <c r="GG1096">
        <v>2</v>
      </c>
      <c r="GH1096">
        <v>1</v>
      </c>
      <c r="GI1096">
        <v>2</v>
      </c>
      <c r="GJ1096">
        <v>0</v>
      </c>
      <c r="GK1096">
        <v>0</v>
      </c>
      <c r="GL1096">
        <f t="shared" si="734"/>
        <v>0</v>
      </c>
      <c r="GM1096">
        <f t="shared" si="735"/>
        <v>25967.13</v>
      </c>
      <c r="GN1096">
        <f t="shared" si="736"/>
        <v>25967.13</v>
      </c>
      <c r="GO1096">
        <f t="shared" si="737"/>
        <v>0</v>
      </c>
      <c r="GP1096">
        <f t="shared" si="738"/>
        <v>0</v>
      </c>
      <c r="GR1096">
        <v>0</v>
      </c>
      <c r="GS1096">
        <v>3</v>
      </c>
      <c r="GT1096">
        <v>0</v>
      </c>
      <c r="GU1096" t="s">
        <v>3</v>
      </c>
      <c r="GV1096">
        <f t="shared" si="739"/>
        <v>0</v>
      </c>
      <c r="GW1096">
        <v>1</v>
      </c>
      <c r="GX1096">
        <f t="shared" si="740"/>
        <v>0</v>
      </c>
      <c r="HA1096">
        <v>0</v>
      </c>
      <c r="HB1096">
        <v>0</v>
      </c>
      <c r="HC1096">
        <f t="shared" si="741"/>
        <v>0</v>
      </c>
      <c r="HE1096" t="s">
        <v>3</v>
      </c>
      <c r="HF1096" t="s">
        <v>3</v>
      </c>
      <c r="IK1096">
        <v>0</v>
      </c>
    </row>
    <row r="1097" spans="1:245">
      <c r="A1097">
        <v>17</v>
      </c>
      <c r="B1097">
        <v>0</v>
      </c>
      <c r="C1097">
        <f>ROW(SmtRes!A1069)</f>
        <v>1069</v>
      </c>
      <c r="D1097">
        <f>ROW(EtalonRes!A1039)</f>
        <v>1039</v>
      </c>
      <c r="E1097" t="s">
        <v>67</v>
      </c>
      <c r="F1097" t="s">
        <v>192</v>
      </c>
      <c r="G1097" t="s">
        <v>193</v>
      </c>
      <c r="H1097" t="s">
        <v>186</v>
      </c>
      <c r="I1097">
        <f>ROUND(28.2/100,9)</f>
        <v>0.28199999999999997</v>
      </c>
      <c r="J1097">
        <v>0</v>
      </c>
      <c r="O1097">
        <f t="shared" si="707"/>
        <v>14620.85</v>
      </c>
      <c r="P1097">
        <f t="shared" si="708"/>
        <v>10423.84</v>
      </c>
      <c r="Q1097">
        <f t="shared" si="709"/>
        <v>1437.33</v>
      </c>
      <c r="R1097">
        <f t="shared" si="710"/>
        <v>791.63</v>
      </c>
      <c r="S1097">
        <f t="shared" si="711"/>
        <v>2759.68</v>
      </c>
      <c r="T1097">
        <f t="shared" si="712"/>
        <v>0</v>
      </c>
      <c r="U1097">
        <f t="shared" si="713"/>
        <v>10.137617999999998</v>
      </c>
      <c r="V1097">
        <f t="shared" si="714"/>
        <v>2.3617499999999998</v>
      </c>
      <c r="W1097">
        <f t="shared" si="715"/>
        <v>0</v>
      </c>
      <c r="X1097">
        <f t="shared" si="716"/>
        <v>3338.23</v>
      </c>
      <c r="Y1097">
        <f t="shared" si="717"/>
        <v>1811.17</v>
      </c>
      <c r="AA1097">
        <v>36401907</v>
      </c>
      <c r="AB1097">
        <f t="shared" si="718"/>
        <v>6346.71</v>
      </c>
      <c r="AC1097">
        <f t="shared" si="719"/>
        <v>5583.68</v>
      </c>
      <c r="AD1097">
        <f>ROUND(((((ET1097*1.25))-((EU1097*1.25)))+AE1097),2)</f>
        <v>469.33</v>
      </c>
      <c r="AE1097">
        <f>ROUND(((EU1097*1.25)),2)</f>
        <v>84.25</v>
      </c>
      <c r="AF1097">
        <f>ROUND(((EV1097*1.15)),2)</f>
        <v>293.7</v>
      </c>
      <c r="AG1097">
        <f t="shared" si="720"/>
        <v>0</v>
      </c>
      <c r="AH1097">
        <f>((EW1097*1.15))</f>
        <v>35.948999999999998</v>
      </c>
      <c r="AI1097">
        <f>((EX1097*1.25))</f>
        <v>8.375</v>
      </c>
      <c r="AJ1097">
        <f t="shared" si="721"/>
        <v>0</v>
      </c>
      <c r="AK1097">
        <v>6214.53</v>
      </c>
      <c r="AL1097">
        <v>5583.68</v>
      </c>
      <c r="AM1097">
        <v>375.46</v>
      </c>
      <c r="AN1097">
        <v>67.400000000000006</v>
      </c>
      <c r="AO1097">
        <v>255.39</v>
      </c>
      <c r="AP1097">
        <v>0</v>
      </c>
      <c r="AQ1097">
        <v>31.26</v>
      </c>
      <c r="AR1097">
        <v>6.7</v>
      </c>
      <c r="AS1097">
        <v>0</v>
      </c>
      <c r="AT1097">
        <v>94</v>
      </c>
      <c r="AU1097">
        <v>51</v>
      </c>
      <c r="AV1097">
        <v>1</v>
      </c>
      <c r="AW1097">
        <v>1</v>
      </c>
      <c r="AZ1097">
        <v>1</v>
      </c>
      <c r="BA1097">
        <v>33.32</v>
      </c>
      <c r="BB1097">
        <v>10.86</v>
      </c>
      <c r="BC1097">
        <v>6.62</v>
      </c>
      <c r="BD1097" t="s">
        <v>3</v>
      </c>
      <c r="BE1097" t="s">
        <v>3</v>
      </c>
      <c r="BF1097" t="s">
        <v>3</v>
      </c>
      <c r="BG1097" t="s">
        <v>3</v>
      </c>
      <c r="BH1097">
        <v>0</v>
      </c>
      <c r="BI1097">
        <v>1</v>
      </c>
      <c r="BJ1097" t="s">
        <v>194</v>
      </c>
      <c r="BM1097">
        <v>11001</v>
      </c>
      <c r="BN1097">
        <v>0</v>
      </c>
      <c r="BO1097" t="s">
        <v>192</v>
      </c>
      <c r="BP1097">
        <v>1</v>
      </c>
      <c r="BQ1097">
        <v>2</v>
      </c>
      <c r="BR1097">
        <v>0</v>
      </c>
      <c r="BS1097">
        <v>33.32</v>
      </c>
      <c r="BT1097">
        <v>1</v>
      </c>
      <c r="BU1097">
        <v>1</v>
      </c>
      <c r="BV1097">
        <v>1</v>
      </c>
      <c r="BW1097">
        <v>1</v>
      </c>
      <c r="BX1097">
        <v>1</v>
      </c>
      <c r="BY1097" t="s">
        <v>3</v>
      </c>
      <c r="BZ1097">
        <v>123</v>
      </c>
      <c r="CA1097">
        <v>75</v>
      </c>
      <c r="CE1097">
        <v>0</v>
      </c>
      <c r="CF1097">
        <v>0</v>
      </c>
      <c r="CG1097">
        <v>0</v>
      </c>
      <c r="CM1097">
        <v>0</v>
      </c>
      <c r="CN1097" t="s">
        <v>3</v>
      </c>
      <c r="CO1097">
        <v>0</v>
      </c>
      <c r="CP1097">
        <f t="shared" si="722"/>
        <v>14620.85</v>
      </c>
      <c r="CQ1097">
        <f t="shared" si="723"/>
        <v>36963.961600000002</v>
      </c>
      <c r="CR1097">
        <f t="shared" si="724"/>
        <v>5096.9237999999996</v>
      </c>
      <c r="CS1097">
        <f t="shared" si="725"/>
        <v>2807.21</v>
      </c>
      <c r="CT1097">
        <f t="shared" si="726"/>
        <v>9786.0839999999989</v>
      </c>
      <c r="CU1097">
        <f t="shared" si="727"/>
        <v>0</v>
      </c>
      <c r="CV1097">
        <f t="shared" si="728"/>
        <v>35.948999999999998</v>
      </c>
      <c r="CW1097">
        <f t="shared" si="729"/>
        <v>8.375</v>
      </c>
      <c r="CX1097">
        <f t="shared" si="730"/>
        <v>0</v>
      </c>
      <c r="CY1097">
        <f t="shared" si="731"/>
        <v>3338.2314000000001</v>
      </c>
      <c r="CZ1097">
        <f t="shared" si="732"/>
        <v>1811.1680999999999</v>
      </c>
      <c r="DC1097" t="s">
        <v>3</v>
      </c>
      <c r="DD1097" t="s">
        <v>3</v>
      </c>
      <c r="DE1097" t="s">
        <v>133</v>
      </c>
      <c r="DF1097" t="s">
        <v>133</v>
      </c>
      <c r="DG1097" t="s">
        <v>134</v>
      </c>
      <c r="DH1097" t="s">
        <v>3</v>
      </c>
      <c r="DI1097" t="s">
        <v>134</v>
      </c>
      <c r="DJ1097" t="s">
        <v>133</v>
      </c>
      <c r="DK1097" t="s">
        <v>3</v>
      </c>
      <c r="DL1097" t="s">
        <v>3</v>
      </c>
      <c r="DM1097" t="s">
        <v>3</v>
      </c>
      <c r="DN1097">
        <v>0</v>
      </c>
      <c r="DO1097">
        <v>0</v>
      </c>
      <c r="DP1097">
        <v>1</v>
      </c>
      <c r="DQ1097">
        <v>1</v>
      </c>
      <c r="DU1097">
        <v>1013</v>
      </c>
      <c r="DV1097" t="s">
        <v>186</v>
      </c>
      <c r="DW1097" t="s">
        <v>186</v>
      </c>
      <c r="DX1097">
        <v>1</v>
      </c>
      <c r="DZ1097" t="s">
        <v>3</v>
      </c>
      <c r="EA1097" t="s">
        <v>3</v>
      </c>
      <c r="EB1097" t="s">
        <v>3</v>
      </c>
      <c r="EC1097" t="s">
        <v>3</v>
      </c>
      <c r="EE1097">
        <v>29085511</v>
      </c>
      <c r="EF1097">
        <v>2</v>
      </c>
      <c r="EG1097" t="s">
        <v>135</v>
      </c>
      <c r="EH1097">
        <v>0</v>
      </c>
      <c r="EI1097" t="s">
        <v>3</v>
      </c>
      <c r="EJ1097">
        <v>1</v>
      </c>
      <c r="EK1097">
        <v>11001</v>
      </c>
      <c r="EL1097" t="s">
        <v>23</v>
      </c>
      <c r="EM1097" t="s">
        <v>188</v>
      </c>
      <c r="EO1097" t="s">
        <v>3</v>
      </c>
      <c r="EQ1097">
        <v>0</v>
      </c>
      <c r="ER1097">
        <v>6214.53</v>
      </c>
      <c r="ES1097">
        <v>5583.68</v>
      </c>
      <c r="ET1097">
        <v>375.46</v>
      </c>
      <c r="EU1097">
        <v>67.400000000000006</v>
      </c>
      <c r="EV1097">
        <v>255.39</v>
      </c>
      <c r="EW1097">
        <v>31.26</v>
      </c>
      <c r="EX1097">
        <v>6.7</v>
      </c>
      <c r="EY1097">
        <v>0</v>
      </c>
      <c r="FQ1097">
        <v>0</v>
      </c>
      <c r="FR1097">
        <f t="shared" si="733"/>
        <v>0</v>
      </c>
      <c r="FS1097">
        <v>0</v>
      </c>
      <c r="FT1097" t="s">
        <v>139</v>
      </c>
      <c r="FU1097" t="s">
        <v>25</v>
      </c>
      <c r="FV1097" t="s">
        <v>25</v>
      </c>
      <c r="FW1097" t="s">
        <v>26</v>
      </c>
      <c r="FX1097">
        <v>110.7</v>
      </c>
      <c r="FY1097">
        <v>63.75</v>
      </c>
      <c r="GA1097" t="s">
        <v>3</v>
      </c>
      <c r="GD1097">
        <v>1</v>
      </c>
      <c r="GF1097">
        <v>1220877284</v>
      </c>
      <c r="GG1097">
        <v>2</v>
      </c>
      <c r="GH1097">
        <v>1</v>
      </c>
      <c r="GI1097">
        <v>2</v>
      </c>
      <c r="GJ1097">
        <v>0</v>
      </c>
      <c r="GK1097">
        <v>0</v>
      </c>
      <c r="GL1097">
        <f t="shared" si="734"/>
        <v>0</v>
      </c>
      <c r="GM1097">
        <f t="shared" si="735"/>
        <v>19770.25</v>
      </c>
      <c r="GN1097">
        <f t="shared" si="736"/>
        <v>19770.25</v>
      </c>
      <c r="GO1097">
        <f t="shared" si="737"/>
        <v>0</v>
      </c>
      <c r="GP1097">
        <f t="shared" si="738"/>
        <v>0</v>
      </c>
      <c r="GR1097">
        <v>0</v>
      </c>
      <c r="GS1097">
        <v>3</v>
      </c>
      <c r="GT1097">
        <v>0</v>
      </c>
      <c r="GU1097" t="s">
        <v>3</v>
      </c>
      <c r="GV1097">
        <f t="shared" si="739"/>
        <v>0</v>
      </c>
      <c r="GW1097">
        <v>1</v>
      </c>
      <c r="GX1097">
        <f t="shared" si="740"/>
        <v>0</v>
      </c>
      <c r="HA1097">
        <v>0</v>
      </c>
      <c r="HB1097">
        <v>0</v>
      </c>
      <c r="HC1097">
        <f t="shared" si="741"/>
        <v>0</v>
      </c>
      <c r="HE1097" t="s">
        <v>3</v>
      </c>
      <c r="HF1097" t="s">
        <v>3</v>
      </c>
      <c r="IK1097">
        <v>0</v>
      </c>
    </row>
    <row r="1098" spans="1:245">
      <c r="A1098">
        <v>17</v>
      </c>
      <c r="B1098">
        <v>0</v>
      </c>
      <c r="C1098">
        <f>ROW(SmtRes!A1077)</f>
        <v>1077</v>
      </c>
      <c r="D1098">
        <f>ROW(EtalonRes!A1046)</f>
        <v>1046</v>
      </c>
      <c r="E1098" t="s">
        <v>195</v>
      </c>
      <c r="F1098" t="s">
        <v>290</v>
      </c>
      <c r="G1098" t="s">
        <v>291</v>
      </c>
      <c r="H1098" t="s">
        <v>38</v>
      </c>
      <c r="I1098">
        <f>ROUND(28.2/100,9)</f>
        <v>0.28199999999999997</v>
      </c>
      <c r="J1098">
        <v>0</v>
      </c>
      <c r="O1098">
        <f t="shared" si="707"/>
        <v>8481.69</v>
      </c>
      <c r="P1098">
        <f t="shared" si="708"/>
        <v>5415.46</v>
      </c>
      <c r="Q1098">
        <f t="shared" si="709"/>
        <v>245.76</v>
      </c>
      <c r="R1098">
        <f t="shared" si="710"/>
        <v>53.93</v>
      </c>
      <c r="S1098">
        <f t="shared" si="711"/>
        <v>2820.47</v>
      </c>
      <c r="T1098">
        <f t="shared" si="712"/>
        <v>0</v>
      </c>
      <c r="U1098">
        <f t="shared" si="713"/>
        <v>10.186262999999999</v>
      </c>
      <c r="V1098">
        <f t="shared" si="714"/>
        <v>0.11985</v>
      </c>
      <c r="W1098">
        <f t="shared" si="715"/>
        <v>0</v>
      </c>
      <c r="X1098">
        <f t="shared" si="716"/>
        <v>2701.94</v>
      </c>
      <c r="Y1098">
        <f t="shared" si="717"/>
        <v>1465.94</v>
      </c>
      <c r="AA1098">
        <v>36401907</v>
      </c>
      <c r="AB1098">
        <f t="shared" si="718"/>
        <v>7371.48</v>
      </c>
      <c r="AC1098">
        <f t="shared" si="719"/>
        <v>6983.19</v>
      </c>
      <c r="AD1098">
        <f>ROUND(((((ET1098*1.25))-((EU1098*1.25)))+AE1098),2)</f>
        <v>88.12</v>
      </c>
      <c r="AE1098">
        <f>ROUND(((EU1098*1.25)),2)</f>
        <v>5.74</v>
      </c>
      <c r="AF1098">
        <f>ROUND(((EV1098*1.15)),2)</f>
        <v>300.17</v>
      </c>
      <c r="AG1098">
        <f t="shared" si="720"/>
        <v>0</v>
      </c>
      <c r="AH1098">
        <f>((EW1098*1.15))</f>
        <v>36.121499999999997</v>
      </c>
      <c r="AI1098">
        <f>((EX1098*1.25))</f>
        <v>0.42500000000000004</v>
      </c>
      <c r="AJ1098">
        <f t="shared" si="721"/>
        <v>0</v>
      </c>
      <c r="AK1098">
        <v>7314.7</v>
      </c>
      <c r="AL1098">
        <v>6983.19</v>
      </c>
      <c r="AM1098">
        <v>70.489999999999995</v>
      </c>
      <c r="AN1098">
        <v>4.59</v>
      </c>
      <c r="AO1098">
        <v>261.02</v>
      </c>
      <c r="AP1098">
        <v>0</v>
      </c>
      <c r="AQ1098">
        <v>31.41</v>
      </c>
      <c r="AR1098">
        <v>0.34</v>
      </c>
      <c r="AS1098">
        <v>0</v>
      </c>
      <c r="AT1098">
        <v>94</v>
      </c>
      <c r="AU1098">
        <v>51</v>
      </c>
      <c r="AV1098">
        <v>1</v>
      </c>
      <c r="AW1098">
        <v>1</v>
      </c>
      <c r="AZ1098">
        <v>1</v>
      </c>
      <c r="BA1098">
        <v>33.32</v>
      </c>
      <c r="BB1098">
        <v>9.89</v>
      </c>
      <c r="BC1098">
        <v>2.75</v>
      </c>
      <c r="BD1098" t="s">
        <v>3</v>
      </c>
      <c r="BE1098" t="s">
        <v>3</v>
      </c>
      <c r="BF1098" t="s">
        <v>3</v>
      </c>
      <c r="BG1098" t="s">
        <v>3</v>
      </c>
      <c r="BH1098">
        <v>0</v>
      </c>
      <c r="BI1098">
        <v>1</v>
      </c>
      <c r="BJ1098" t="s">
        <v>292</v>
      </c>
      <c r="BM1098">
        <v>11001</v>
      </c>
      <c r="BN1098">
        <v>0</v>
      </c>
      <c r="BO1098" t="s">
        <v>290</v>
      </c>
      <c r="BP1098">
        <v>1</v>
      </c>
      <c r="BQ1098">
        <v>2</v>
      </c>
      <c r="BR1098">
        <v>0</v>
      </c>
      <c r="BS1098">
        <v>33.32</v>
      </c>
      <c r="BT1098">
        <v>1</v>
      </c>
      <c r="BU1098">
        <v>1</v>
      </c>
      <c r="BV1098">
        <v>1</v>
      </c>
      <c r="BW1098">
        <v>1</v>
      </c>
      <c r="BX1098">
        <v>1</v>
      </c>
      <c r="BY1098" t="s">
        <v>3</v>
      </c>
      <c r="BZ1098">
        <v>123</v>
      </c>
      <c r="CA1098">
        <v>75</v>
      </c>
      <c r="CE1098">
        <v>0</v>
      </c>
      <c r="CF1098">
        <v>0</v>
      </c>
      <c r="CG1098">
        <v>0</v>
      </c>
      <c r="CM1098">
        <v>0</v>
      </c>
      <c r="CN1098" t="s">
        <v>3</v>
      </c>
      <c r="CO1098">
        <v>0</v>
      </c>
      <c r="CP1098">
        <f t="shared" si="722"/>
        <v>8481.69</v>
      </c>
      <c r="CQ1098">
        <f t="shared" si="723"/>
        <v>19203.772499999999</v>
      </c>
      <c r="CR1098">
        <f t="shared" si="724"/>
        <v>871.50680000000011</v>
      </c>
      <c r="CS1098">
        <f t="shared" si="725"/>
        <v>191.2568</v>
      </c>
      <c r="CT1098">
        <f t="shared" si="726"/>
        <v>10001.664400000001</v>
      </c>
      <c r="CU1098">
        <f t="shared" si="727"/>
        <v>0</v>
      </c>
      <c r="CV1098">
        <f t="shared" si="728"/>
        <v>36.121499999999997</v>
      </c>
      <c r="CW1098">
        <f t="shared" si="729"/>
        <v>0.42500000000000004</v>
      </c>
      <c r="CX1098">
        <f t="shared" si="730"/>
        <v>0</v>
      </c>
      <c r="CY1098">
        <f t="shared" si="731"/>
        <v>2701.9359999999997</v>
      </c>
      <c r="CZ1098">
        <f t="shared" si="732"/>
        <v>1465.944</v>
      </c>
      <c r="DC1098" t="s">
        <v>3</v>
      </c>
      <c r="DD1098" t="s">
        <v>3</v>
      </c>
      <c r="DE1098" t="s">
        <v>133</v>
      </c>
      <c r="DF1098" t="s">
        <v>133</v>
      </c>
      <c r="DG1098" t="s">
        <v>134</v>
      </c>
      <c r="DH1098" t="s">
        <v>3</v>
      </c>
      <c r="DI1098" t="s">
        <v>134</v>
      </c>
      <c r="DJ1098" t="s">
        <v>133</v>
      </c>
      <c r="DK1098" t="s">
        <v>3</v>
      </c>
      <c r="DL1098" t="s">
        <v>3</v>
      </c>
      <c r="DM1098" t="s">
        <v>3</v>
      </c>
      <c r="DN1098">
        <v>0</v>
      </c>
      <c r="DO1098">
        <v>0</v>
      </c>
      <c r="DP1098">
        <v>1</v>
      </c>
      <c r="DQ1098">
        <v>1</v>
      </c>
      <c r="DU1098">
        <v>1013</v>
      </c>
      <c r="DV1098" t="s">
        <v>38</v>
      </c>
      <c r="DW1098" t="s">
        <v>38</v>
      </c>
      <c r="DX1098">
        <v>1</v>
      </c>
      <c r="DZ1098" t="s">
        <v>3</v>
      </c>
      <c r="EA1098" t="s">
        <v>3</v>
      </c>
      <c r="EB1098" t="s">
        <v>3</v>
      </c>
      <c r="EC1098" t="s">
        <v>3</v>
      </c>
      <c r="EE1098">
        <v>29085511</v>
      </c>
      <c r="EF1098">
        <v>2</v>
      </c>
      <c r="EG1098" t="s">
        <v>135</v>
      </c>
      <c r="EH1098">
        <v>0</v>
      </c>
      <c r="EI1098" t="s">
        <v>3</v>
      </c>
      <c r="EJ1098">
        <v>1</v>
      </c>
      <c r="EK1098">
        <v>11001</v>
      </c>
      <c r="EL1098" t="s">
        <v>23</v>
      </c>
      <c r="EM1098" t="s">
        <v>188</v>
      </c>
      <c r="EO1098" t="s">
        <v>3</v>
      </c>
      <c r="EQ1098">
        <v>0</v>
      </c>
      <c r="ER1098">
        <v>7314.7</v>
      </c>
      <c r="ES1098">
        <v>6983.19</v>
      </c>
      <c r="ET1098">
        <v>70.489999999999995</v>
      </c>
      <c r="EU1098">
        <v>4.59</v>
      </c>
      <c r="EV1098">
        <v>261.02</v>
      </c>
      <c r="EW1098">
        <v>31.41</v>
      </c>
      <c r="EX1098">
        <v>0.34</v>
      </c>
      <c r="EY1098">
        <v>0</v>
      </c>
      <c r="FQ1098">
        <v>0</v>
      </c>
      <c r="FR1098">
        <f t="shared" si="733"/>
        <v>0</v>
      </c>
      <c r="FS1098">
        <v>0</v>
      </c>
      <c r="FT1098" t="s">
        <v>139</v>
      </c>
      <c r="FU1098" t="s">
        <v>25</v>
      </c>
      <c r="FV1098" t="s">
        <v>25</v>
      </c>
      <c r="FW1098" t="s">
        <v>26</v>
      </c>
      <c r="FX1098">
        <v>110.7</v>
      </c>
      <c r="FY1098">
        <v>63.75</v>
      </c>
      <c r="GA1098" t="s">
        <v>3</v>
      </c>
      <c r="GD1098">
        <v>1</v>
      </c>
      <c r="GF1098">
        <v>-1178116816</v>
      </c>
      <c r="GG1098">
        <v>2</v>
      </c>
      <c r="GH1098">
        <v>1</v>
      </c>
      <c r="GI1098">
        <v>2</v>
      </c>
      <c r="GJ1098">
        <v>0</v>
      </c>
      <c r="GK1098">
        <v>0</v>
      </c>
      <c r="GL1098">
        <f t="shared" si="734"/>
        <v>0</v>
      </c>
      <c r="GM1098">
        <f t="shared" si="735"/>
        <v>12649.57</v>
      </c>
      <c r="GN1098">
        <f t="shared" si="736"/>
        <v>12649.57</v>
      </c>
      <c r="GO1098">
        <f t="shared" si="737"/>
        <v>0</v>
      </c>
      <c r="GP1098">
        <f t="shared" si="738"/>
        <v>0</v>
      </c>
      <c r="GR1098">
        <v>0</v>
      </c>
      <c r="GS1098">
        <v>3</v>
      </c>
      <c r="GT1098">
        <v>0</v>
      </c>
      <c r="GU1098" t="s">
        <v>3</v>
      </c>
      <c r="GV1098">
        <f t="shared" si="739"/>
        <v>0</v>
      </c>
      <c r="GW1098">
        <v>1</v>
      </c>
      <c r="GX1098">
        <f t="shared" si="740"/>
        <v>0</v>
      </c>
      <c r="HA1098">
        <v>0</v>
      </c>
      <c r="HB1098">
        <v>0</v>
      </c>
      <c r="HC1098">
        <f t="shared" si="741"/>
        <v>0</v>
      </c>
      <c r="HE1098" t="s">
        <v>3</v>
      </c>
      <c r="HF1098" t="s">
        <v>3</v>
      </c>
      <c r="IK1098">
        <v>0</v>
      </c>
    </row>
    <row r="1099" spans="1:245">
      <c r="A1099">
        <v>18</v>
      </c>
      <c r="B1099">
        <v>0</v>
      </c>
      <c r="C1099">
        <v>1077</v>
      </c>
      <c r="E1099" t="s">
        <v>200</v>
      </c>
      <c r="F1099" t="s">
        <v>201</v>
      </c>
      <c r="G1099" t="s">
        <v>202</v>
      </c>
      <c r="H1099" t="s">
        <v>155</v>
      </c>
      <c r="I1099">
        <f>I1098*J1099</f>
        <v>28.764000000000003</v>
      </c>
      <c r="J1099">
        <v>102.00000000000001</v>
      </c>
      <c r="O1099">
        <f t="shared" si="707"/>
        <v>14846.63</v>
      </c>
      <c r="P1099">
        <f t="shared" si="708"/>
        <v>14846.63</v>
      </c>
      <c r="Q1099">
        <f t="shared" si="709"/>
        <v>0</v>
      </c>
      <c r="R1099">
        <f t="shared" si="710"/>
        <v>0</v>
      </c>
      <c r="S1099">
        <f t="shared" si="711"/>
        <v>0</v>
      </c>
      <c r="T1099">
        <f t="shared" si="712"/>
        <v>0</v>
      </c>
      <c r="U1099">
        <f t="shared" si="713"/>
        <v>0</v>
      </c>
      <c r="V1099">
        <f t="shared" si="714"/>
        <v>0</v>
      </c>
      <c r="W1099">
        <f t="shared" si="715"/>
        <v>108.15</v>
      </c>
      <c r="X1099">
        <f t="shared" si="716"/>
        <v>0</v>
      </c>
      <c r="Y1099">
        <f t="shared" si="717"/>
        <v>0</v>
      </c>
      <c r="AA1099">
        <v>36401907</v>
      </c>
      <c r="AB1099">
        <f t="shared" si="718"/>
        <v>82.19</v>
      </c>
      <c r="AC1099">
        <f t="shared" si="719"/>
        <v>82.19</v>
      </c>
      <c r="AD1099">
        <f>ROUND((((ET1099)-(EU1099))+AE1099),2)</f>
        <v>0</v>
      </c>
      <c r="AE1099">
        <f>ROUND((EU1099),2)</f>
        <v>0</v>
      </c>
      <c r="AF1099">
        <f>ROUND((EV1099),2)</f>
        <v>0</v>
      </c>
      <c r="AG1099">
        <f t="shared" si="720"/>
        <v>0</v>
      </c>
      <c r="AH1099">
        <f>(EW1099)</f>
        <v>0</v>
      </c>
      <c r="AI1099">
        <f>(EX1099)</f>
        <v>0</v>
      </c>
      <c r="AJ1099">
        <f t="shared" si="721"/>
        <v>3.76</v>
      </c>
      <c r="AK1099">
        <v>82.19</v>
      </c>
      <c r="AL1099">
        <v>82.19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3.76</v>
      </c>
      <c r="AT1099">
        <v>0</v>
      </c>
      <c r="AU1099">
        <v>0</v>
      </c>
      <c r="AV1099">
        <v>1</v>
      </c>
      <c r="AW1099">
        <v>1</v>
      </c>
      <c r="AZ1099">
        <v>1</v>
      </c>
      <c r="BA1099">
        <v>1</v>
      </c>
      <c r="BB1099">
        <v>1</v>
      </c>
      <c r="BC1099">
        <v>6.28</v>
      </c>
      <c r="BD1099" t="s">
        <v>3</v>
      </c>
      <c r="BE1099" t="s">
        <v>3</v>
      </c>
      <c r="BF1099" t="s">
        <v>3</v>
      </c>
      <c r="BG1099" t="s">
        <v>3</v>
      </c>
      <c r="BH1099">
        <v>3</v>
      </c>
      <c r="BI1099">
        <v>1</v>
      </c>
      <c r="BJ1099" t="s">
        <v>203</v>
      </c>
      <c r="BM1099">
        <v>500001</v>
      </c>
      <c r="BN1099">
        <v>0</v>
      </c>
      <c r="BO1099" t="s">
        <v>201</v>
      </c>
      <c r="BP1099">
        <v>1</v>
      </c>
      <c r="BQ1099">
        <v>8</v>
      </c>
      <c r="BR1099">
        <v>0</v>
      </c>
      <c r="BS1099">
        <v>1</v>
      </c>
      <c r="BT1099">
        <v>1</v>
      </c>
      <c r="BU1099">
        <v>1</v>
      </c>
      <c r="BV1099">
        <v>1</v>
      </c>
      <c r="BW1099">
        <v>1</v>
      </c>
      <c r="BX1099">
        <v>1</v>
      </c>
      <c r="BY1099" t="s">
        <v>3</v>
      </c>
      <c r="BZ1099">
        <v>0</v>
      </c>
      <c r="CA1099">
        <v>0</v>
      </c>
      <c r="CE1099">
        <v>0</v>
      </c>
      <c r="CF1099">
        <v>0</v>
      </c>
      <c r="CG1099">
        <v>0</v>
      </c>
      <c r="CM1099">
        <v>0</v>
      </c>
      <c r="CN1099" t="s">
        <v>3</v>
      </c>
      <c r="CO1099">
        <v>0</v>
      </c>
      <c r="CP1099">
        <f t="shared" si="722"/>
        <v>14846.63</v>
      </c>
      <c r="CQ1099">
        <f t="shared" si="723"/>
        <v>516.15319999999997</v>
      </c>
      <c r="CR1099">
        <f t="shared" si="724"/>
        <v>0</v>
      </c>
      <c r="CS1099">
        <f t="shared" si="725"/>
        <v>0</v>
      </c>
      <c r="CT1099">
        <f t="shared" si="726"/>
        <v>0</v>
      </c>
      <c r="CU1099">
        <f t="shared" si="727"/>
        <v>0</v>
      </c>
      <c r="CV1099">
        <f t="shared" si="728"/>
        <v>0</v>
      </c>
      <c r="CW1099">
        <f t="shared" si="729"/>
        <v>0</v>
      </c>
      <c r="CX1099">
        <f t="shared" si="730"/>
        <v>3.76</v>
      </c>
      <c r="CY1099">
        <f t="shared" si="731"/>
        <v>0</v>
      </c>
      <c r="CZ1099">
        <f t="shared" si="732"/>
        <v>0</v>
      </c>
      <c r="DC1099" t="s">
        <v>3</v>
      </c>
      <c r="DD1099" t="s">
        <v>3</v>
      </c>
      <c r="DE1099" t="s">
        <v>3</v>
      </c>
      <c r="DF1099" t="s">
        <v>3</v>
      </c>
      <c r="DG1099" t="s">
        <v>3</v>
      </c>
      <c r="DH1099" t="s">
        <v>3</v>
      </c>
      <c r="DI1099" t="s">
        <v>3</v>
      </c>
      <c r="DJ1099" t="s">
        <v>3</v>
      </c>
      <c r="DK1099" t="s">
        <v>3</v>
      </c>
      <c r="DL1099" t="s">
        <v>3</v>
      </c>
      <c r="DM1099" t="s">
        <v>3</v>
      </c>
      <c r="DN1099">
        <v>0</v>
      </c>
      <c r="DO1099">
        <v>0</v>
      </c>
      <c r="DP1099">
        <v>1</v>
      </c>
      <c r="DQ1099">
        <v>1</v>
      </c>
      <c r="DU1099">
        <v>1005</v>
      </c>
      <c r="DV1099" t="s">
        <v>155</v>
      </c>
      <c r="DW1099" t="s">
        <v>155</v>
      </c>
      <c r="DX1099">
        <v>1</v>
      </c>
      <c r="DZ1099" t="s">
        <v>3</v>
      </c>
      <c r="EA1099" t="s">
        <v>3</v>
      </c>
      <c r="EB1099" t="s">
        <v>3</v>
      </c>
      <c r="EC1099" t="s">
        <v>3</v>
      </c>
      <c r="EE1099">
        <v>29085443</v>
      </c>
      <c r="EF1099">
        <v>8</v>
      </c>
      <c r="EG1099" t="s">
        <v>144</v>
      </c>
      <c r="EH1099">
        <v>0</v>
      </c>
      <c r="EI1099" t="s">
        <v>3</v>
      </c>
      <c r="EJ1099">
        <v>1</v>
      </c>
      <c r="EK1099">
        <v>500001</v>
      </c>
      <c r="EL1099" t="s">
        <v>145</v>
      </c>
      <c r="EM1099" t="s">
        <v>146</v>
      </c>
      <c r="EO1099" t="s">
        <v>3</v>
      </c>
      <c r="EQ1099">
        <v>0</v>
      </c>
      <c r="ER1099">
        <v>82.19</v>
      </c>
      <c r="ES1099">
        <v>82.19</v>
      </c>
      <c r="ET1099">
        <v>0</v>
      </c>
      <c r="EU1099">
        <v>0</v>
      </c>
      <c r="EV1099">
        <v>0</v>
      </c>
      <c r="EW1099">
        <v>0</v>
      </c>
      <c r="EX1099">
        <v>0</v>
      </c>
      <c r="FQ1099">
        <v>0</v>
      </c>
      <c r="FR1099">
        <f t="shared" si="733"/>
        <v>0</v>
      </c>
      <c r="FS1099">
        <v>0</v>
      </c>
      <c r="FX1099">
        <v>0</v>
      </c>
      <c r="FY1099">
        <v>0</v>
      </c>
      <c r="GA1099" t="s">
        <v>3</v>
      </c>
      <c r="GD1099">
        <v>1</v>
      </c>
      <c r="GF1099">
        <v>-100917442</v>
      </c>
      <c r="GG1099">
        <v>2</v>
      </c>
      <c r="GH1099">
        <v>1</v>
      </c>
      <c r="GI1099">
        <v>2</v>
      </c>
      <c r="GJ1099">
        <v>0</v>
      </c>
      <c r="GK1099">
        <v>0</v>
      </c>
      <c r="GL1099">
        <f t="shared" si="734"/>
        <v>0</v>
      </c>
      <c r="GM1099">
        <f t="shared" si="735"/>
        <v>14846.63</v>
      </c>
      <c r="GN1099">
        <f t="shared" si="736"/>
        <v>14846.63</v>
      </c>
      <c r="GO1099">
        <f t="shared" si="737"/>
        <v>0</v>
      </c>
      <c r="GP1099">
        <f t="shared" si="738"/>
        <v>0</v>
      </c>
      <c r="GR1099">
        <v>0</v>
      </c>
      <c r="GS1099">
        <v>3</v>
      </c>
      <c r="GT1099">
        <v>0</v>
      </c>
      <c r="GU1099" t="s">
        <v>3</v>
      </c>
      <c r="GV1099">
        <f t="shared" si="739"/>
        <v>0</v>
      </c>
      <c r="GW1099">
        <v>1</v>
      </c>
      <c r="GX1099">
        <f t="shared" si="740"/>
        <v>0</v>
      </c>
      <c r="HA1099">
        <v>0</v>
      </c>
      <c r="HB1099">
        <v>0</v>
      </c>
      <c r="HC1099">
        <f t="shared" si="741"/>
        <v>0</v>
      </c>
      <c r="HE1099" t="s">
        <v>3</v>
      </c>
      <c r="HF1099" t="s">
        <v>3</v>
      </c>
      <c r="IK1099">
        <v>0</v>
      </c>
    </row>
    <row r="1100" spans="1:245">
      <c r="A1100">
        <v>18</v>
      </c>
      <c r="B1100">
        <v>0</v>
      </c>
      <c r="C1100">
        <v>1075</v>
      </c>
      <c r="E1100" t="s">
        <v>204</v>
      </c>
      <c r="F1100" t="s">
        <v>293</v>
      </c>
      <c r="G1100" t="s">
        <v>294</v>
      </c>
      <c r="H1100" t="s">
        <v>155</v>
      </c>
      <c r="I1100">
        <f>I1098*J1100</f>
        <v>-28.764000000000003</v>
      </c>
      <c r="J1100">
        <v>-102.00000000000001</v>
      </c>
      <c r="O1100">
        <f t="shared" si="707"/>
        <v>-5304.54</v>
      </c>
      <c r="P1100">
        <f t="shared" si="708"/>
        <v>-5304.54</v>
      </c>
      <c r="Q1100">
        <f t="shared" si="709"/>
        <v>0</v>
      </c>
      <c r="R1100">
        <f t="shared" si="710"/>
        <v>0</v>
      </c>
      <c r="S1100">
        <f t="shared" si="711"/>
        <v>0</v>
      </c>
      <c r="T1100">
        <f t="shared" si="712"/>
        <v>0</v>
      </c>
      <c r="U1100">
        <f t="shared" si="713"/>
        <v>0</v>
      </c>
      <c r="V1100">
        <f t="shared" si="714"/>
        <v>0</v>
      </c>
      <c r="W1100">
        <f t="shared" si="715"/>
        <v>0</v>
      </c>
      <c r="X1100">
        <f t="shared" si="716"/>
        <v>0</v>
      </c>
      <c r="Y1100">
        <f t="shared" si="717"/>
        <v>0</v>
      </c>
      <c r="AA1100">
        <v>36401907</v>
      </c>
      <c r="AB1100">
        <f t="shared" si="718"/>
        <v>67.8</v>
      </c>
      <c r="AC1100">
        <f t="shared" si="719"/>
        <v>67.8</v>
      </c>
      <c r="AD1100">
        <f>ROUND((((ET1100)-(EU1100))+AE1100),2)</f>
        <v>0</v>
      </c>
      <c r="AE1100">
        <f>ROUND((EU1100),2)</f>
        <v>0</v>
      </c>
      <c r="AF1100">
        <f>ROUND((EV1100),2)</f>
        <v>0</v>
      </c>
      <c r="AG1100">
        <f t="shared" si="720"/>
        <v>0</v>
      </c>
      <c r="AH1100">
        <f>(EW1100)</f>
        <v>0</v>
      </c>
      <c r="AI1100">
        <f>(EX1100)</f>
        <v>0</v>
      </c>
      <c r="AJ1100">
        <f t="shared" si="721"/>
        <v>0</v>
      </c>
      <c r="AK1100">
        <v>67.8</v>
      </c>
      <c r="AL1100">
        <v>67.8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1</v>
      </c>
      <c r="AW1100">
        <v>1</v>
      </c>
      <c r="AZ1100">
        <v>1</v>
      </c>
      <c r="BA1100">
        <v>1</v>
      </c>
      <c r="BB1100">
        <v>1</v>
      </c>
      <c r="BC1100">
        <v>2.72</v>
      </c>
      <c r="BD1100" t="s">
        <v>3</v>
      </c>
      <c r="BE1100" t="s">
        <v>3</v>
      </c>
      <c r="BF1100" t="s">
        <v>3</v>
      </c>
      <c r="BG1100" t="s">
        <v>3</v>
      </c>
      <c r="BH1100">
        <v>3</v>
      </c>
      <c r="BI1100">
        <v>1</v>
      </c>
      <c r="BJ1100" t="s">
        <v>295</v>
      </c>
      <c r="BM1100">
        <v>500001</v>
      </c>
      <c r="BN1100">
        <v>0</v>
      </c>
      <c r="BO1100" t="s">
        <v>293</v>
      </c>
      <c r="BP1100">
        <v>1</v>
      </c>
      <c r="BQ1100">
        <v>8</v>
      </c>
      <c r="BR1100">
        <v>1</v>
      </c>
      <c r="BS1100">
        <v>1</v>
      </c>
      <c r="BT1100">
        <v>1</v>
      </c>
      <c r="BU1100">
        <v>1</v>
      </c>
      <c r="BV1100">
        <v>1</v>
      </c>
      <c r="BW1100">
        <v>1</v>
      </c>
      <c r="BX1100">
        <v>1</v>
      </c>
      <c r="BY1100" t="s">
        <v>3</v>
      </c>
      <c r="BZ1100">
        <v>0</v>
      </c>
      <c r="CA1100">
        <v>0</v>
      </c>
      <c r="CE1100">
        <v>0</v>
      </c>
      <c r="CF1100">
        <v>0</v>
      </c>
      <c r="CG1100">
        <v>0</v>
      </c>
      <c r="CM1100">
        <v>0</v>
      </c>
      <c r="CN1100" t="s">
        <v>3</v>
      </c>
      <c r="CO1100">
        <v>0</v>
      </c>
      <c r="CP1100">
        <f t="shared" si="722"/>
        <v>-5304.54</v>
      </c>
      <c r="CQ1100">
        <f t="shared" si="723"/>
        <v>184.416</v>
      </c>
      <c r="CR1100">
        <f t="shared" si="724"/>
        <v>0</v>
      </c>
      <c r="CS1100">
        <f t="shared" si="725"/>
        <v>0</v>
      </c>
      <c r="CT1100">
        <f t="shared" si="726"/>
        <v>0</v>
      </c>
      <c r="CU1100">
        <f t="shared" si="727"/>
        <v>0</v>
      </c>
      <c r="CV1100">
        <f t="shared" si="728"/>
        <v>0</v>
      </c>
      <c r="CW1100">
        <f t="shared" si="729"/>
        <v>0</v>
      </c>
      <c r="CX1100">
        <f t="shared" si="730"/>
        <v>0</v>
      </c>
      <c r="CY1100">
        <f t="shared" si="731"/>
        <v>0</v>
      </c>
      <c r="CZ1100">
        <f t="shared" si="732"/>
        <v>0</v>
      </c>
      <c r="DC1100" t="s">
        <v>3</v>
      </c>
      <c r="DD1100" t="s">
        <v>3</v>
      </c>
      <c r="DE1100" t="s">
        <v>3</v>
      </c>
      <c r="DF1100" t="s">
        <v>3</v>
      </c>
      <c r="DG1100" t="s">
        <v>3</v>
      </c>
      <c r="DH1100" t="s">
        <v>3</v>
      </c>
      <c r="DI1100" t="s">
        <v>3</v>
      </c>
      <c r="DJ1100" t="s">
        <v>3</v>
      </c>
      <c r="DK1100" t="s">
        <v>3</v>
      </c>
      <c r="DL1100" t="s">
        <v>3</v>
      </c>
      <c r="DM1100" t="s">
        <v>3</v>
      </c>
      <c r="DN1100">
        <v>0</v>
      </c>
      <c r="DO1100">
        <v>0</v>
      </c>
      <c r="DP1100">
        <v>1</v>
      </c>
      <c r="DQ1100">
        <v>1</v>
      </c>
      <c r="DU1100">
        <v>1005</v>
      </c>
      <c r="DV1100" t="s">
        <v>155</v>
      </c>
      <c r="DW1100" t="s">
        <v>155</v>
      </c>
      <c r="DX1100">
        <v>1</v>
      </c>
      <c r="DZ1100" t="s">
        <v>3</v>
      </c>
      <c r="EA1100" t="s">
        <v>3</v>
      </c>
      <c r="EB1100" t="s">
        <v>3</v>
      </c>
      <c r="EC1100" t="s">
        <v>3</v>
      </c>
      <c r="EE1100">
        <v>29085443</v>
      </c>
      <c r="EF1100">
        <v>8</v>
      </c>
      <c r="EG1100" t="s">
        <v>144</v>
      </c>
      <c r="EH1100">
        <v>0</v>
      </c>
      <c r="EI1100" t="s">
        <v>3</v>
      </c>
      <c r="EJ1100">
        <v>1</v>
      </c>
      <c r="EK1100">
        <v>500001</v>
      </c>
      <c r="EL1100" t="s">
        <v>145</v>
      </c>
      <c r="EM1100" t="s">
        <v>146</v>
      </c>
      <c r="EO1100" t="s">
        <v>3</v>
      </c>
      <c r="EQ1100">
        <v>0</v>
      </c>
      <c r="ER1100">
        <v>67.8</v>
      </c>
      <c r="ES1100">
        <v>67.8</v>
      </c>
      <c r="ET1100">
        <v>0</v>
      </c>
      <c r="EU1100">
        <v>0</v>
      </c>
      <c r="EV1100">
        <v>0</v>
      </c>
      <c r="EW1100">
        <v>0</v>
      </c>
      <c r="EX1100">
        <v>0</v>
      </c>
      <c r="FQ1100">
        <v>0</v>
      </c>
      <c r="FR1100">
        <f t="shared" si="733"/>
        <v>0</v>
      </c>
      <c r="FS1100">
        <v>0</v>
      </c>
      <c r="FX1100">
        <v>0</v>
      </c>
      <c r="FY1100">
        <v>0</v>
      </c>
      <c r="GA1100" t="s">
        <v>3</v>
      </c>
      <c r="GD1100">
        <v>1</v>
      </c>
      <c r="GF1100">
        <v>-217513507</v>
      </c>
      <c r="GG1100">
        <v>2</v>
      </c>
      <c r="GH1100">
        <v>1</v>
      </c>
      <c r="GI1100">
        <v>2</v>
      </c>
      <c r="GJ1100">
        <v>0</v>
      </c>
      <c r="GK1100">
        <v>0</v>
      </c>
      <c r="GL1100">
        <f t="shared" si="734"/>
        <v>0</v>
      </c>
      <c r="GM1100">
        <f t="shared" si="735"/>
        <v>-5304.54</v>
      </c>
      <c r="GN1100">
        <f t="shared" si="736"/>
        <v>-5304.54</v>
      </c>
      <c r="GO1100">
        <f t="shared" si="737"/>
        <v>0</v>
      </c>
      <c r="GP1100">
        <f t="shared" si="738"/>
        <v>0</v>
      </c>
      <c r="GR1100">
        <v>0</v>
      </c>
      <c r="GS1100">
        <v>0</v>
      </c>
      <c r="GT1100">
        <v>0</v>
      </c>
      <c r="GU1100" t="s">
        <v>3</v>
      </c>
      <c r="GV1100">
        <f t="shared" si="739"/>
        <v>0</v>
      </c>
      <c r="GW1100">
        <v>1</v>
      </c>
      <c r="GX1100">
        <f t="shared" si="740"/>
        <v>0</v>
      </c>
      <c r="HA1100">
        <v>0</v>
      </c>
      <c r="HB1100">
        <v>0</v>
      </c>
      <c r="HC1100">
        <f t="shared" si="741"/>
        <v>0</v>
      </c>
      <c r="HE1100" t="s">
        <v>3</v>
      </c>
      <c r="HF1100" t="s">
        <v>3</v>
      </c>
      <c r="IK1100">
        <v>0</v>
      </c>
    </row>
    <row r="1101" spans="1:245">
      <c r="A1101">
        <v>17</v>
      </c>
      <c r="B1101">
        <v>0</v>
      </c>
      <c r="C1101">
        <f>ROW(SmtRes!A1089)</f>
        <v>1089</v>
      </c>
      <c r="D1101">
        <f>ROW(EtalonRes!A1058)</f>
        <v>1058</v>
      </c>
      <c r="E1101" t="s">
        <v>273</v>
      </c>
      <c r="F1101" t="s">
        <v>209</v>
      </c>
      <c r="G1101" t="s">
        <v>210</v>
      </c>
      <c r="H1101" t="s">
        <v>52</v>
      </c>
      <c r="I1101">
        <f>ROUND(21.54/100,9)</f>
        <v>0.21540000000000001</v>
      </c>
      <c r="J1101">
        <v>0</v>
      </c>
      <c r="O1101">
        <f t="shared" si="707"/>
        <v>1327.35</v>
      </c>
      <c r="P1101">
        <f t="shared" si="708"/>
        <v>805.69</v>
      </c>
      <c r="Q1101">
        <f t="shared" si="709"/>
        <v>17.04</v>
      </c>
      <c r="R1101">
        <f t="shared" si="710"/>
        <v>0</v>
      </c>
      <c r="S1101">
        <f t="shared" si="711"/>
        <v>504.62</v>
      </c>
      <c r="T1101">
        <f t="shared" si="712"/>
        <v>0</v>
      </c>
      <c r="U1101">
        <f t="shared" si="713"/>
        <v>1.6497486000000001</v>
      </c>
      <c r="V1101">
        <f t="shared" si="714"/>
        <v>0</v>
      </c>
      <c r="W1101">
        <f t="shared" si="715"/>
        <v>0</v>
      </c>
      <c r="X1101">
        <f t="shared" si="716"/>
        <v>474.34</v>
      </c>
      <c r="Y1101">
        <f t="shared" si="717"/>
        <v>257.36</v>
      </c>
      <c r="AA1101">
        <v>36401907</v>
      </c>
      <c r="AB1101">
        <f t="shared" si="718"/>
        <v>1480.04</v>
      </c>
      <c r="AC1101">
        <f t="shared" si="719"/>
        <v>1395.68</v>
      </c>
      <c r="AD1101">
        <f>ROUND(((((ET1101*1.25))-((EU1101*1.25)))+AE1101),2)</f>
        <v>14.05</v>
      </c>
      <c r="AE1101">
        <f>ROUND(((EU1101*1.25)),2)</f>
        <v>0</v>
      </c>
      <c r="AF1101">
        <f>ROUND(((EV1101*1.15)),2)</f>
        <v>70.31</v>
      </c>
      <c r="AG1101">
        <f t="shared" si="720"/>
        <v>0</v>
      </c>
      <c r="AH1101">
        <f>((EW1101*1.15))</f>
        <v>7.6589999999999998</v>
      </c>
      <c r="AI1101">
        <f>((EX1101*1.25))</f>
        <v>0</v>
      </c>
      <c r="AJ1101">
        <f t="shared" si="721"/>
        <v>0</v>
      </c>
      <c r="AK1101">
        <v>1468.06</v>
      </c>
      <c r="AL1101">
        <v>1395.68</v>
      </c>
      <c r="AM1101">
        <v>11.24</v>
      </c>
      <c r="AN1101">
        <v>0</v>
      </c>
      <c r="AO1101">
        <v>61.14</v>
      </c>
      <c r="AP1101">
        <v>0</v>
      </c>
      <c r="AQ1101">
        <v>6.66</v>
      </c>
      <c r="AR1101">
        <v>0</v>
      </c>
      <c r="AS1101">
        <v>0</v>
      </c>
      <c r="AT1101">
        <v>94</v>
      </c>
      <c r="AU1101">
        <v>51</v>
      </c>
      <c r="AV1101">
        <v>1</v>
      </c>
      <c r="AW1101">
        <v>1</v>
      </c>
      <c r="AZ1101">
        <v>1</v>
      </c>
      <c r="BA1101">
        <v>33.32</v>
      </c>
      <c r="BB1101">
        <v>5.63</v>
      </c>
      <c r="BC1101">
        <v>2.68</v>
      </c>
      <c r="BD1101" t="s">
        <v>3</v>
      </c>
      <c r="BE1101" t="s">
        <v>3</v>
      </c>
      <c r="BF1101" t="s">
        <v>3</v>
      </c>
      <c r="BG1101" t="s">
        <v>3</v>
      </c>
      <c r="BH1101">
        <v>0</v>
      </c>
      <c r="BI1101">
        <v>1</v>
      </c>
      <c r="BJ1101" t="s">
        <v>211</v>
      </c>
      <c r="BM1101">
        <v>11001</v>
      </c>
      <c r="BN1101">
        <v>0</v>
      </c>
      <c r="BO1101" t="s">
        <v>209</v>
      </c>
      <c r="BP1101">
        <v>1</v>
      </c>
      <c r="BQ1101">
        <v>2</v>
      </c>
      <c r="BR1101">
        <v>0</v>
      </c>
      <c r="BS1101">
        <v>33.32</v>
      </c>
      <c r="BT1101">
        <v>1</v>
      </c>
      <c r="BU1101">
        <v>1</v>
      </c>
      <c r="BV1101">
        <v>1</v>
      </c>
      <c r="BW1101">
        <v>1</v>
      </c>
      <c r="BX1101">
        <v>1</v>
      </c>
      <c r="BY1101" t="s">
        <v>3</v>
      </c>
      <c r="BZ1101">
        <v>123</v>
      </c>
      <c r="CA1101">
        <v>75</v>
      </c>
      <c r="CE1101">
        <v>0</v>
      </c>
      <c r="CF1101">
        <v>0</v>
      </c>
      <c r="CG1101">
        <v>0</v>
      </c>
      <c r="CM1101">
        <v>0</v>
      </c>
      <c r="CN1101" t="s">
        <v>3</v>
      </c>
      <c r="CO1101">
        <v>0</v>
      </c>
      <c r="CP1101">
        <f t="shared" si="722"/>
        <v>1327.35</v>
      </c>
      <c r="CQ1101">
        <f t="shared" si="723"/>
        <v>3740.4224000000004</v>
      </c>
      <c r="CR1101">
        <f t="shared" si="724"/>
        <v>79.101500000000001</v>
      </c>
      <c r="CS1101">
        <f t="shared" si="725"/>
        <v>0</v>
      </c>
      <c r="CT1101">
        <f t="shared" si="726"/>
        <v>2342.7292000000002</v>
      </c>
      <c r="CU1101">
        <f t="shared" si="727"/>
        <v>0</v>
      </c>
      <c r="CV1101">
        <f t="shared" si="728"/>
        <v>7.6589999999999998</v>
      </c>
      <c r="CW1101">
        <f t="shared" si="729"/>
        <v>0</v>
      </c>
      <c r="CX1101">
        <f t="shared" si="730"/>
        <v>0</v>
      </c>
      <c r="CY1101">
        <f t="shared" si="731"/>
        <v>474.34280000000001</v>
      </c>
      <c r="CZ1101">
        <f t="shared" si="732"/>
        <v>257.3562</v>
      </c>
      <c r="DC1101" t="s">
        <v>3</v>
      </c>
      <c r="DD1101" t="s">
        <v>3</v>
      </c>
      <c r="DE1101" t="s">
        <v>133</v>
      </c>
      <c r="DF1101" t="s">
        <v>133</v>
      </c>
      <c r="DG1101" t="s">
        <v>134</v>
      </c>
      <c r="DH1101" t="s">
        <v>3</v>
      </c>
      <c r="DI1101" t="s">
        <v>134</v>
      </c>
      <c r="DJ1101" t="s">
        <v>133</v>
      </c>
      <c r="DK1101" t="s">
        <v>3</v>
      </c>
      <c r="DL1101" t="s">
        <v>3</v>
      </c>
      <c r="DM1101" t="s">
        <v>3</v>
      </c>
      <c r="DN1101">
        <v>0</v>
      </c>
      <c r="DO1101">
        <v>0</v>
      </c>
      <c r="DP1101">
        <v>1</v>
      </c>
      <c r="DQ1101">
        <v>1</v>
      </c>
      <c r="DU1101">
        <v>1013</v>
      </c>
      <c r="DV1101" t="s">
        <v>52</v>
      </c>
      <c r="DW1101" t="s">
        <v>52</v>
      </c>
      <c r="DX1101">
        <v>1</v>
      </c>
      <c r="DZ1101" t="s">
        <v>3</v>
      </c>
      <c r="EA1101" t="s">
        <v>3</v>
      </c>
      <c r="EB1101" t="s">
        <v>3</v>
      </c>
      <c r="EC1101" t="s">
        <v>3</v>
      </c>
      <c r="EE1101">
        <v>29085511</v>
      </c>
      <c r="EF1101">
        <v>2</v>
      </c>
      <c r="EG1101" t="s">
        <v>135</v>
      </c>
      <c r="EH1101">
        <v>0</v>
      </c>
      <c r="EI1101" t="s">
        <v>3</v>
      </c>
      <c r="EJ1101">
        <v>1</v>
      </c>
      <c r="EK1101">
        <v>11001</v>
      </c>
      <c r="EL1101" t="s">
        <v>23</v>
      </c>
      <c r="EM1101" t="s">
        <v>188</v>
      </c>
      <c r="EO1101" t="s">
        <v>3</v>
      </c>
      <c r="EQ1101">
        <v>0</v>
      </c>
      <c r="ER1101">
        <v>1468.06</v>
      </c>
      <c r="ES1101">
        <v>1395.68</v>
      </c>
      <c r="ET1101">
        <v>11.24</v>
      </c>
      <c r="EU1101">
        <v>0</v>
      </c>
      <c r="EV1101">
        <v>61.14</v>
      </c>
      <c r="EW1101">
        <v>6.66</v>
      </c>
      <c r="EX1101">
        <v>0</v>
      </c>
      <c r="EY1101">
        <v>0</v>
      </c>
      <c r="FQ1101">
        <v>0</v>
      </c>
      <c r="FR1101">
        <f t="shared" si="733"/>
        <v>0</v>
      </c>
      <c r="FS1101">
        <v>0</v>
      </c>
      <c r="FT1101" t="s">
        <v>139</v>
      </c>
      <c r="FU1101" t="s">
        <v>25</v>
      </c>
      <c r="FV1101" t="s">
        <v>25</v>
      </c>
      <c r="FW1101" t="s">
        <v>26</v>
      </c>
      <c r="FX1101">
        <v>110.7</v>
      </c>
      <c r="FY1101">
        <v>63.75</v>
      </c>
      <c r="GA1101" t="s">
        <v>3</v>
      </c>
      <c r="GD1101">
        <v>1</v>
      </c>
      <c r="GF1101">
        <v>-1131838271</v>
      </c>
      <c r="GG1101">
        <v>2</v>
      </c>
      <c r="GH1101">
        <v>1</v>
      </c>
      <c r="GI1101">
        <v>2</v>
      </c>
      <c r="GJ1101">
        <v>0</v>
      </c>
      <c r="GK1101">
        <v>0</v>
      </c>
      <c r="GL1101">
        <f t="shared" si="734"/>
        <v>0</v>
      </c>
      <c r="GM1101">
        <f t="shared" si="735"/>
        <v>2059.0500000000002</v>
      </c>
      <c r="GN1101">
        <f t="shared" si="736"/>
        <v>2059.0500000000002</v>
      </c>
      <c r="GO1101">
        <f t="shared" si="737"/>
        <v>0</v>
      </c>
      <c r="GP1101">
        <f t="shared" si="738"/>
        <v>0</v>
      </c>
      <c r="GR1101">
        <v>0</v>
      </c>
      <c r="GS1101">
        <v>3</v>
      </c>
      <c r="GT1101">
        <v>0</v>
      </c>
      <c r="GU1101" t="s">
        <v>3</v>
      </c>
      <c r="GV1101">
        <f t="shared" si="739"/>
        <v>0</v>
      </c>
      <c r="GW1101">
        <v>1</v>
      </c>
      <c r="GX1101">
        <f t="shared" si="740"/>
        <v>0</v>
      </c>
      <c r="HA1101">
        <v>0</v>
      </c>
      <c r="HB1101">
        <v>0</v>
      </c>
      <c r="HC1101">
        <f t="shared" si="741"/>
        <v>0</v>
      </c>
      <c r="HE1101" t="s">
        <v>3</v>
      </c>
      <c r="HF1101" t="s">
        <v>3</v>
      </c>
      <c r="IK1101">
        <v>0</v>
      </c>
    </row>
    <row r="1102" spans="1:245">
      <c r="A1102">
        <v>17</v>
      </c>
      <c r="B1102">
        <v>0</v>
      </c>
      <c r="C1102">
        <f>ROW(SmtRes!A1108)</f>
        <v>1108</v>
      </c>
      <c r="D1102">
        <f>ROW(EtalonRes!A1077)</f>
        <v>1077</v>
      </c>
      <c r="E1102" t="s">
        <v>208</v>
      </c>
      <c r="F1102" t="s">
        <v>213</v>
      </c>
      <c r="G1102" t="s">
        <v>214</v>
      </c>
      <c r="H1102" t="s">
        <v>215</v>
      </c>
      <c r="I1102">
        <f>ROUND(26.925/100,9)</f>
        <v>0.26924999999999999</v>
      </c>
      <c r="J1102">
        <v>0</v>
      </c>
      <c r="O1102">
        <f t="shared" si="707"/>
        <v>20080.259999999998</v>
      </c>
      <c r="P1102">
        <f t="shared" si="708"/>
        <v>11707.5</v>
      </c>
      <c r="Q1102">
        <f t="shared" si="709"/>
        <v>44.51</v>
      </c>
      <c r="R1102">
        <f t="shared" si="710"/>
        <v>0</v>
      </c>
      <c r="S1102">
        <f t="shared" si="711"/>
        <v>8328.25</v>
      </c>
      <c r="T1102">
        <f t="shared" si="712"/>
        <v>0</v>
      </c>
      <c r="U1102">
        <f t="shared" si="713"/>
        <v>27.557737499999998</v>
      </c>
      <c r="V1102">
        <f t="shared" si="714"/>
        <v>0</v>
      </c>
      <c r="W1102">
        <f t="shared" si="715"/>
        <v>0</v>
      </c>
      <c r="X1102">
        <f t="shared" si="716"/>
        <v>7495.43</v>
      </c>
      <c r="Y1102">
        <f t="shared" si="717"/>
        <v>3581.15</v>
      </c>
      <c r="AA1102">
        <v>36401907</v>
      </c>
      <c r="AB1102">
        <f t="shared" si="718"/>
        <v>8403.0499999999993</v>
      </c>
      <c r="AC1102">
        <f t="shared" si="719"/>
        <v>7445.53</v>
      </c>
      <c r="AD1102">
        <f>ROUND(((((ET1102*1.25))-((EU1102*1.25)))+AE1102),2)</f>
        <v>29.21</v>
      </c>
      <c r="AE1102">
        <f>ROUND(((EU1102*1.25)),2)</f>
        <v>0</v>
      </c>
      <c r="AF1102">
        <f>ROUND(((EV1102*1.15)),2)</f>
        <v>928.31</v>
      </c>
      <c r="AG1102">
        <f t="shared" si="720"/>
        <v>0</v>
      </c>
      <c r="AH1102">
        <f>((EW1102*1.15))</f>
        <v>102.35</v>
      </c>
      <c r="AI1102">
        <f>((EX1102*1.25))</f>
        <v>0</v>
      </c>
      <c r="AJ1102">
        <f t="shared" si="721"/>
        <v>0</v>
      </c>
      <c r="AK1102">
        <v>8276.1299999999992</v>
      </c>
      <c r="AL1102">
        <v>7445.53</v>
      </c>
      <c r="AM1102">
        <v>23.37</v>
      </c>
      <c r="AN1102">
        <v>0</v>
      </c>
      <c r="AO1102">
        <v>807.23</v>
      </c>
      <c r="AP1102">
        <v>0</v>
      </c>
      <c r="AQ1102">
        <v>89</v>
      </c>
      <c r="AR1102">
        <v>0</v>
      </c>
      <c r="AS1102">
        <v>0</v>
      </c>
      <c r="AT1102">
        <v>90</v>
      </c>
      <c r="AU1102">
        <v>43</v>
      </c>
      <c r="AV1102">
        <v>1</v>
      </c>
      <c r="AW1102">
        <v>1</v>
      </c>
      <c r="AZ1102">
        <v>1</v>
      </c>
      <c r="BA1102">
        <v>33.32</v>
      </c>
      <c r="BB1102">
        <v>5.66</v>
      </c>
      <c r="BC1102">
        <v>5.84</v>
      </c>
      <c r="BD1102" t="s">
        <v>3</v>
      </c>
      <c r="BE1102" t="s">
        <v>3</v>
      </c>
      <c r="BF1102" t="s">
        <v>3</v>
      </c>
      <c r="BG1102" t="s">
        <v>3</v>
      </c>
      <c r="BH1102">
        <v>0</v>
      </c>
      <c r="BI1102">
        <v>1</v>
      </c>
      <c r="BJ1102" t="s">
        <v>216</v>
      </c>
      <c r="BM1102">
        <v>10001</v>
      </c>
      <c r="BN1102">
        <v>0</v>
      </c>
      <c r="BO1102" t="s">
        <v>213</v>
      </c>
      <c r="BP1102">
        <v>1</v>
      </c>
      <c r="BQ1102">
        <v>2</v>
      </c>
      <c r="BR1102">
        <v>0</v>
      </c>
      <c r="BS1102">
        <v>33.32</v>
      </c>
      <c r="BT1102">
        <v>1</v>
      </c>
      <c r="BU1102">
        <v>1</v>
      </c>
      <c r="BV1102">
        <v>1</v>
      </c>
      <c r="BW1102">
        <v>1</v>
      </c>
      <c r="BX1102">
        <v>1</v>
      </c>
      <c r="BY1102" t="s">
        <v>3</v>
      </c>
      <c r="BZ1102">
        <v>118</v>
      </c>
      <c r="CA1102">
        <v>63</v>
      </c>
      <c r="CE1102">
        <v>0</v>
      </c>
      <c r="CF1102">
        <v>0</v>
      </c>
      <c r="CG1102">
        <v>0</v>
      </c>
      <c r="CM1102">
        <v>0</v>
      </c>
      <c r="CN1102" t="s">
        <v>3</v>
      </c>
      <c r="CO1102">
        <v>0</v>
      </c>
      <c r="CP1102">
        <f t="shared" si="722"/>
        <v>20080.260000000002</v>
      </c>
      <c r="CQ1102">
        <f t="shared" si="723"/>
        <v>43481.895199999999</v>
      </c>
      <c r="CR1102">
        <f t="shared" si="724"/>
        <v>165.32860000000002</v>
      </c>
      <c r="CS1102">
        <f t="shared" si="725"/>
        <v>0</v>
      </c>
      <c r="CT1102">
        <f t="shared" si="726"/>
        <v>30931.289199999999</v>
      </c>
      <c r="CU1102">
        <f t="shared" si="727"/>
        <v>0</v>
      </c>
      <c r="CV1102">
        <f t="shared" si="728"/>
        <v>102.35</v>
      </c>
      <c r="CW1102">
        <f t="shared" si="729"/>
        <v>0</v>
      </c>
      <c r="CX1102">
        <f t="shared" si="730"/>
        <v>0</v>
      </c>
      <c r="CY1102">
        <f t="shared" si="731"/>
        <v>7495.4250000000002</v>
      </c>
      <c r="CZ1102">
        <f t="shared" si="732"/>
        <v>3581.1475</v>
      </c>
      <c r="DC1102" t="s">
        <v>3</v>
      </c>
      <c r="DD1102" t="s">
        <v>3</v>
      </c>
      <c r="DE1102" t="s">
        <v>133</v>
      </c>
      <c r="DF1102" t="s">
        <v>133</v>
      </c>
      <c r="DG1102" t="s">
        <v>134</v>
      </c>
      <c r="DH1102" t="s">
        <v>3</v>
      </c>
      <c r="DI1102" t="s">
        <v>134</v>
      </c>
      <c r="DJ1102" t="s">
        <v>133</v>
      </c>
      <c r="DK1102" t="s">
        <v>3</v>
      </c>
      <c r="DL1102" t="s">
        <v>3</v>
      </c>
      <c r="DM1102" t="s">
        <v>3</v>
      </c>
      <c r="DN1102">
        <v>0</v>
      </c>
      <c r="DO1102">
        <v>0</v>
      </c>
      <c r="DP1102">
        <v>1</v>
      </c>
      <c r="DQ1102">
        <v>1</v>
      </c>
      <c r="DU1102">
        <v>1005</v>
      </c>
      <c r="DV1102" t="s">
        <v>215</v>
      </c>
      <c r="DW1102" t="s">
        <v>215</v>
      </c>
      <c r="DX1102">
        <v>100</v>
      </c>
      <c r="DZ1102" t="s">
        <v>3</v>
      </c>
      <c r="EA1102" t="s">
        <v>3</v>
      </c>
      <c r="EB1102" t="s">
        <v>3</v>
      </c>
      <c r="EC1102" t="s">
        <v>3</v>
      </c>
      <c r="EE1102">
        <v>29085510</v>
      </c>
      <c r="EF1102">
        <v>2</v>
      </c>
      <c r="EG1102" t="s">
        <v>135</v>
      </c>
      <c r="EH1102">
        <v>0</v>
      </c>
      <c r="EI1102" t="s">
        <v>3</v>
      </c>
      <c r="EJ1102">
        <v>1</v>
      </c>
      <c r="EK1102">
        <v>10001</v>
      </c>
      <c r="EL1102" t="s">
        <v>136</v>
      </c>
      <c r="EM1102" t="s">
        <v>137</v>
      </c>
      <c r="EO1102" t="s">
        <v>3</v>
      </c>
      <c r="EQ1102">
        <v>0</v>
      </c>
      <c r="ER1102">
        <v>8276.1299999999992</v>
      </c>
      <c r="ES1102">
        <v>7445.53</v>
      </c>
      <c r="ET1102">
        <v>23.37</v>
      </c>
      <c r="EU1102">
        <v>0</v>
      </c>
      <c r="EV1102">
        <v>807.23</v>
      </c>
      <c r="EW1102">
        <v>89</v>
      </c>
      <c r="EX1102">
        <v>0</v>
      </c>
      <c r="EY1102">
        <v>0</v>
      </c>
      <c r="FQ1102">
        <v>0</v>
      </c>
      <c r="FR1102">
        <f t="shared" si="733"/>
        <v>0</v>
      </c>
      <c r="FS1102">
        <v>0</v>
      </c>
      <c r="FT1102" t="s">
        <v>139</v>
      </c>
      <c r="FU1102" t="s">
        <v>25</v>
      </c>
      <c r="FV1102" t="s">
        <v>25</v>
      </c>
      <c r="FW1102" t="s">
        <v>26</v>
      </c>
      <c r="FX1102">
        <v>106.2</v>
      </c>
      <c r="FY1102">
        <v>53.55</v>
      </c>
      <c r="GA1102" t="s">
        <v>3</v>
      </c>
      <c r="GD1102">
        <v>1</v>
      </c>
      <c r="GF1102">
        <v>-978692579</v>
      </c>
      <c r="GG1102">
        <v>2</v>
      </c>
      <c r="GH1102">
        <v>1</v>
      </c>
      <c r="GI1102">
        <v>2</v>
      </c>
      <c r="GJ1102">
        <v>0</v>
      </c>
      <c r="GK1102">
        <v>0</v>
      </c>
      <c r="GL1102">
        <f t="shared" si="734"/>
        <v>0</v>
      </c>
      <c r="GM1102">
        <f t="shared" si="735"/>
        <v>31156.84</v>
      </c>
      <c r="GN1102">
        <f t="shared" si="736"/>
        <v>31156.84</v>
      </c>
      <c r="GO1102">
        <f t="shared" si="737"/>
        <v>0</v>
      </c>
      <c r="GP1102">
        <f t="shared" si="738"/>
        <v>0</v>
      </c>
      <c r="GR1102">
        <v>0</v>
      </c>
      <c r="GS1102">
        <v>3</v>
      </c>
      <c r="GT1102">
        <v>0</v>
      </c>
      <c r="GU1102" t="s">
        <v>3</v>
      </c>
      <c r="GV1102">
        <f t="shared" si="739"/>
        <v>0</v>
      </c>
      <c r="GW1102">
        <v>1</v>
      </c>
      <c r="GX1102">
        <f t="shared" si="740"/>
        <v>0</v>
      </c>
      <c r="HA1102">
        <v>0</v>
      </c>
      <c r="HB1102">
        <v>0</v>
      </c>
      <c r="HC1102">
        <f t="shared" si="741"/>
        <v>0</v>
      </c>
      <c r="HE1102" t="s">
        <v>3</v>
      </c>
      <c r="HF1102" t="s">
        <v>3</v>
      </c>
      <c r="IK1102">
        <v>0</v>
      </c>
    </row>
    <row r="1103" spans="1:245">
      <c r="A1103">
        <v>17</v>
      </c>
      <c r="B1103">
        <v>0</v>
      </c>
      <c r="C1103">
        <f>ROW(SmtRes!A1126)</f>
        <v>1126</v>
      </c>
      <c r="D1103">
        <f>ROW(EtalonRes!A1095)</f>
        <v>1095</v>
      </c>
      <c r="E1103" t="s">
        <v>212</v>
      </c>
      <c r="F1103" t="s">
        <v>296</v>
      </c>
      <c r="G1103" t="s">
        <v>297</v>
      </c>
      <c r="H1103" t="s">
        <v>215</v>
      </c>
      <c r="I1103">
        <f>ROUND(26.925/100,9)</f>
        <v>0.26924999999999999</v>
      </c>
      <c r="J1103">
        <v>0</v>
      </c>
      <c r="O1103">
        <f t="shared" si="707"/>
        <v>19637.48</v>
      </c>
      <c r="P1103">
        <f t="shared" si="708"/>
        <v>11747.63</v>
      </c>
      <c r="Q1103">
        <f t="shared" si="709"/>
        <v>29.46</v>
      </c>
      <c r="R1103">
        <f t="shared" si="710"/>
        <v>0</v>
      </c>
      <c r="S1103">
        <f t="shared" si="711"/>
        <v>7860.39</v>
      </c>
      <c r="T1103">
        <f t="shared" si="712"/>
        <v>0</v>
      </c>
      <c r="U1103">
        <f t="shared" si="713"/>
        <v>26.009549999999997</v>
      </c>
      <c r="V1103">
        <f t="shared" si="714"/>
        <v>0</v>
      </c>
      <c r="W1103">
        <f t="shared" si="715"/>
        <v>0</v>
      </c>
      <c r="X1103">
        <f t="shared" si="716"/>
        <v>7074.35</v>
      </c>
      <c r="Y1103">
        <f t="shared" si="717"/>
        <v>3379.97</v>
      </c>
      <c r="AA1103">
        <v>36401907</v>
      </c>
      <c r="AB1103">
        <f t="shared" si="718"/>
        <v>8548.36</v>
      </c>
      <c r="AC1103">
        <f t="shared" si="719"/>
        <v>7654.55</v>
      </c>
      <c r="AD1103">
        <f>ROUND(((((ET1103*1.25))-((EU1103*1.25)))+AE1103),2)</f>
        <v>17.649999999999999</v>
      </c>
      <c r="AE1103">
        <f>ROUND(((EU1103*1.25)),2)</f>
        <v>0</v>
      </c>
      <c r="AF1103">
        <f>ROUND(((EV1103*1.15)),2)</f>
        <v>876.16</v>
      </c>
      <c r="AG1103">
        <f t="shared" si="720"/>
        <v>0</v>
      </c>
      <c r="AH1103">
        <f>((EW1103*1.15))</f>
        <v>96.6</v>
      </c>
      <c r="AI1103">
        <f>((EX1103*1.25))</f>
        <v>0</v>
      </c>
      <c r="AJ1103">
        <f t="shared" si="721"/>
        <v>0</v>
      </c>
      <c r="AK1103">
        <v>8430.5499999999993</v>
      </c>
      <c r="AL1103">
        <v>7654.55</v>
      </c>
      <c r="AM1103">
        <v>14.12</v>
      </c>
      <c r="AN1103">
        <v>0</v>
      </c>
      <c r="AO1103">
        <v>761.88</v>
      </c>
      <c r="AP1103">
        <v>0</v>
      </c>
      <c r="AQ1103">
        <v>84</v>
      </c>
      <c r="AR1103">
        <v>0</v>
      </c>
      <c r="AS1103">
        <v>0</v>
      </c>
      <c r="AT1103">
        <v>90</v>
      </c>
      <c r="AU1103">
        <v>43</v>
      </c>
      <c r="AV1103">
        <v>1</v>
      </c>
      <c r="AW1103">
        <v>1</v>
      </c>
      <c r="AZ1103">
        <v>1</v>
      </c>
      <c r="BA1103">
        <v>33.32</v>
      </c>
      <c r="BB1103">
        <v>6.2</v>
      </c>
      <c r="BC1103">
        <v>5.7</v>
      </c>
      <c r="BD1103" t="s">
        <v>3</v>
      </c>
      <c r="BE1103" t="s">
        <v>3</v>
      </c>
      <c r="BF1103" t="s">
        <v>3</v>
      </c>
      <c r="BG1103" t="s">
        <v>3</v>
      </c>
      <c r="BH1103">
        <v>0</v>
      </c>
      <c r="BI1103">
        <v>1</v>
      </c>
      <c r="BJ1103" t="s">
        <v>298</v>
      </c>
      <c r="BM1103">
        <v>10001</v>
      </c>
      <c r="BN1103">
        <v>0</v>
      </c>
      <c r="BO1103" t="s">
        <v>296</v>
      </c>
      <c r="BP1103">
        <v>1</v>
      </c>
      <c r="BQ1103">
        <v>2</v>
      </c>
      <c r="BR1103">
        <v>0</v>
      </c>
      <c r="BS1103">
        <v>33.32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3</v>
      </c>
      <c r="BZ1103">
        <v>118</v>
      </c>
      <c r="CA1103">
        <v>63</v>
      </c>
      <c r="CE1103">
        <v>0</v>
      </c>
      <c r="CF1103">
        <v>0</v>
      </c>
      <c r="CG1103">
        <v>0</v>
      </c>
      <c r="CM1103">
        <v>0</v>
      </c>
      <c r="CN1103" t="s">
        <v>3</v>
      </c>
      <c r="CO1103">
        <v>0</v>
      </c>
      <c r="CP1103">
        <f t="shared" si="722"/>
        <v>19637.48</v>
      </c>
      <c r="CQ1103">
        <f t="shared" si="723"/>
        <v>43630.935000000005</v>
      </c>
      <c r="CR1103">
        <f t="shared" si="724"/>
        <v>109.42999999999999</v>
      </c>
      <c r="CS1103">
        <f t="shared" si="725"/>
        <v>0</v>
      </c>
      <c r="CT1103">
        <f t="shared" si="726"/>
        <v>29193.6512</v>
      </c>
      <c r="CU1103">
        <f t="shared" si="727"/>
        <v>0</v>
      </c>
      <c r="CV1103">
        <f t="shared" si="728"/>
        <v>96.6</v>
      </c>
      <c r="CW1103">
        <f t="shared" si="729"/>
        <v>0</v>
      </c>
      <c r="CX1103">
        <f t="shared" si="730"/>
        <v>0</v>
      </c>
      <c r="CY1103">
        <f t="shared" si="731"/>
        <v>7074.3509999999997</v>
      </c>
      <c r="CZ1103">
        <f t="shared" si="732"/>
        <v>3379.9677000000001</v>
      </c>
      <c r="DC1103" t="s">
        <v>3</v>
      </c>
      <c r="DD1103" t="s">
        <v>3</v>
      </c>
      <c r="DE1103" t="s">
        <v>133</v>
      </c>
      <c r="DF1103" t="s">
        <v>133</v>
      </c>
      <c r="DG1103" t="s">
        <v>134</v>
      </c>
      <c r="DH1103" t="s">
        <v>3</v>
      </c>
      <c r="DI1103" t="s">
        <v>134</v>
      </c>
      <c r="DJ1103" t="s">
        <v>133</v>
      </c>
      <c r="DK1103" t="s">
        <v>3</v>
      </c>
      <c r="DL1103" t="s">
        <v>3</v>
      </c>
      <c r="DM1103" t="s">
        <v>3</v>
      </c>
      <c r="DN1103">
        <v>0</v>
      </c>
      <c r="DO1103">
        <v>0</v>
      </c>
      <c r="DP1103">
        <v>1</v>
      </c>
      <c r="DQ1103">
        <v>1</v>
      </c>
      <c r="DU1103">
        <v>1005</v>
      </c>
      <c r="DV1103" t="s">
        <v>215</v>
      </c>
      <c r="DW1103" t="s">
        <v>215</v>
      </c>
      <c r="DX1103">
        <v>100</v>
      </c>
      <c r="DZ1103" t="s">
        <v>3</v>
      </c>
      <c r="EA1103" t="s">
        <v>3</v>
      </c>
      <c r="EB1103" t="s">
        <v>3</v>
      </c>
      <c r="EC1103" t="s">
        <v>3</v>
      </c>
      <c r="EE1103">
        <v>29085510</v>
      </c>
      <c r="EF1103">
        <v>2</v>
      </c>
      <c r="EG1103" t="s">
        <v>135</v>
      </c>
      <c r="EH1103">
        <v>0</v>
      </c>
      <c r="EI1103" t="s">
        <v>3</v>
      </c>
      <c r="EJ1103">
        <v>1</v>
      </c>
      <c r="EK1103">
        <v>10001</v>
      </c>
      <c r="EL1103" t="s">
        <v>136</v>
      </c>
      <c r="EM1103" t="s">
        <v>137</v>
      </c>
      <c r="EO1103" t="s">
        <v>3</v>
      </c>
      <c r="EQ1103">
        <v>0</v>
      </c>
      <c r="ER1103">
        <v>8430.5499999999993</v>
      </c>
      <c r="ES1103">
        <v>7654.55</v>
      </c>
      <c r="ET1103">
        <v>14.12</v>
      </c>
      <c r="EU1103">
        <v>0</v>
      </c>
      <c r="EV1103">
        <v>761.88</v>
      </c>
      <c r="EW1103">
        <v>84</v>
      </c>
      <c r="EX1103">
        <v>0</v>
      </c>
      <c r="EY1103">
        <v>0</v>
      </c>
      <c r="FQ1103">
        <v>0</v>
      </c>
      <c r="FR1103">
        <f t="shared" si="733"/>
        <v>0</v>
      </c>
      <c r="FS1103">
        <v>0</v>
      </c>
      <c r="FT1103" t="s">
        <v>139</v>
      </c>
      <c r="FU1103" t="s">
        <v>25</v>
      </c>
      <c r="FV1103" t="s">
        <v>25</v>
      </c>
      <c r="FW1103" t="s">
        <v>26</v>
      </c>
      <c r="FX1103">
        <v>106.2</v>
      </c>
      <c r="FY1103">
        <v>53.55</v>
      </c>
      <c r="GA1103" t="s">
        <v>3</v>
      </c>
      <c r="GD1103">
        <v>1</v>
      </c>
      <c r="GF1103">
        <v>892663548</v>
      </c>
      <c r="GG1103">
        <v>2</v>
      </c>
      <c r="GH1103">
        <v>1</v>
      </c>
      <c r="GI1103">
        <v>2</v>
      </c>
      <c r="GJ1103">
        <v>0</v>
      </c>
      <c r="GK1103">
        <v>0</v>
      </c>
      <c r="GL1103">
        <f t="shared" si="734"/>
        <v>0</v>
      </c>
      <c r="GM1103">
        <f t="shared" si="735"/>
        <v>30091.8</v>
      </c>
      <c r="GN1103">
        <f t="shared" si="736"/>
        <v>30091.8</v>
      </c>
      <c r="GO1103">
        <f t="shared" si="737"/>
        <v>0</v>
      </c>
      <c r="GP1103">
        <f t="shared" si="738"/>
        <v>0</v>
      </c>
      <c r="GR1103">
        <v>0</v>
      </c>
      <c r="GS1103">
        <v>3</v>
      </c>
      <c r="GT1103">
        <v>0</v>
      </c>
      <c r="GU1103" t="s">
        <v>3</v>
      </c>
      <c r="GV1103">
        <f t="shared" si="739"/>
        <v>0</v>
      </c>
      <c r="GW1103">
        <v>1</v>
      </c>
      <c r="GX1103">
        <f t="shared" si="740"/>
        <v>0</v>
      </c>
      <c r="HA1103">
        <v>0</v>
      </c>
      <c r="HB1103">
        <v>0</v>
      </c>
      <c r="HC1103">
        <f t="shared" si="741"/>
        <v>0</v>
      </c>
      <c r="HE1103" t="s">
        <v>3</v>
      </c>
      <c r="HF1103" t="s">
        <v>3</v>
      </c>
      <c r="IK1103">
        <v>0</v>
      </c>
    </row>
    <row r="1104" spans="1:245">
      <c r="A1104">
        <v>17</v>
      </c>
      <c r="B1104">
        <v>0</v>
      </c>
      <c r="C1104">
        <f>ROW(SmtRes!A1133)</f>
        <v>1133</v>
      </c>
      <c r="D1104">
        <f>ROW(EtalonRes!A1102)</f>
        <v>1102</v>
      </c>
      <c r="E1104" t="s">
        <v>266</v>
      </c>
      <c r="F1104" t="s">
        <v>218</v>
      </c>
      <c r="G1104" t="s">
        <v>219</v>
      </c>
      <c r="H1104" t="s">
        <v>220</v>
      </c>
      <c r="I1104">
        <f>ROUND(53.85/100,9)</f>
        <v>0.53849999999999998</v>
      </c>
      <c r="J1104">
        <v>0</v>
      </c>
      <c r="O1104">
        <f t="shared" si="707"/>
        <v>15009.15</v>
      </c>
      <c r="P1104">
        <f t="shared" si="708"/>
        <v>4276.53</v>
      </c>
      <c r="Q1104">
        <f t="shared" si="709"/>
        <v>9.4499999999999993</v>
      </c>
      <c r="R1104">
        <f t="shared" si="710"/>
        <v>3.23</v>
      </c>
      <c r="S1104">
        <f t="shared" si="711"/>
        <v>10723.17</v>
      </c>
      <c r="T1104">
        <f t="shared" si="712"/>
        <v>0</v>
      </c>
      <c r="U1104">
        <f t="shared" si="713"/>
        <v>34.642243499999992</v>
      </c>
      <c r="V1104">
        <f t="shared" si="714"/>
        <v>6.7312500000000003E-3</v>
      </c>
      <c r="W1104">
        <f t="shared" si="715"/>
        <v>0</v>
      </c>
      <c r="X1104">
        <f t="shared" si="716"/>
        <v>8581.1200000000008</v>
      </c>
      <c r="Y1104">
        <f t="shared" si="717"/>
        <v>3968.77</v>
      </c>
      <c r="AA1104">
        <v>36401907</v>
      </c>
      <c r="AB1104">
        <f t="shared" si="718"/>
        <v>7162.38</v>
      </c>
      <c r="AC1104">
        <f t="shared" si="719"/>
        <v>6563.27</v>
      </c>
      <c r="AD1104">
        <f>ROUND(((((ET1104*1.25))-((EU1104*1.25)))+AE1104),2)</f>
        <v>1.48</v>
      </c>
      <c r="AE1104">
        <f>ROUND(((EU1104*1.25)),2)</f>
        <v>0.18</v>
      </c>
      <c r="AF1104">
        <f>ROUND(((EV1104*1.15)),2)</f>
        <v>597.63</v>
      </c>
      <c r="AG1104">
        <f t="shared" si="720"/>
        <v>0</v>
      </c>
      <c r="AH1104">
        <f>((EW1104*1.15))</f>
        <v>64.330999999999989</v>
      </c>
      <c r="AI1104">
        <f>((EX1104*1.25))</f>
        <v>1.2500000000000001E-2</v>
      </c>
      <c r="AJ1104">
        <f t="shared" si="721"/>
        <v>0</v>
      </c>
      <c r="AK1104">
        <v>7084.13</v>
      </c>
      <c r="AL1104">
        <v>6563.27</v>
      </c>
      <c r="AM1104">
        <v>1.18</v>
      </c>
      <c r="AN1104">
        <v>0.14000000000000001</v>
      </c>
      <c r="AO1104">
        <v>519.67999999999995</v>
      </c>
      <c r="AP1104">
        <v>0</v>
      </c>
      <c r="AQ1104">
        <v>55.94</v>
      </c>
      <c r="AR1104">
        <v>0.01</v>
      </c>
      <c r="AS1104">
        <v>0</v>
      </c>
      <c r="AT1104">
        <v>80</v>
      </c>
      <c r="AU1104">
        <v>37</v>
      </c>
      <c r="AV1104">
        <v>1</v>
      </c>
      <c r="AW1104">
        <v>1</v>
      </c>
      <c r="AZ1104">
        <v>1</v>
      </c>
      <c r="BA1104">
        <v>33.32</v>
      </c>
      <c r="BB1104">
        <v>11.86</v>
      </c>
      <c r="BC1104">
        <v>1.21</v>
      </c>
      <c r="BD1104" t="s">
        <v>3</v>
      </c>
      <c r="BE1104" t="s">
        <v>3</v>
      </c>
      <c r="BF1104" t="s">
        <v>3</v>
      </c>
      <c r="BG1104" t="s">
        <v>3</v>
      </c>
      <c r="BH1104">
        <v>0</v>
      </c>
      <c r="BI1104">
        <v>1</v>
      </c>
      <c r="BJ1104" t="s">
        <v>221</v>
      </c>
      <c r="BM1104">
        <v>15001</v>
      </c>
      <c r="BN1104">
        <v>0</v>
      </c>
      <c r="BO1104" t="s">
        <v>218</v>
      </c>
      <c r="BP1104">
        <v>1</v>
      </c>
      <c r="BQ1104">
        <v>2</v>
      </c>
      <c r="BR1104">
        <v>0</v>
      </c>
      <c r="BS1104">
        <v>33.32</v>
      </c>
      <c r="BT1104">
        <v>1</v>
      </c>
      <c r="BU1104">
        <v>1</v>
      </c>
      <c r="BV1104">
        <v>1</v>
      </c>
      <c r="BW1104">
        <v>1</v>
      </c>
      <c r="BX1104">
        <v>1</v>
      </c>
      <c r="BY1104" t="s">
        <v>3</v>
      </c>
      <c r="BZ1104">
        <v>105</v>
      </c>
      <c r="CA1104">
        <v>55</v>
      </c>
      <c r="CE1104">
        <v>0</v>
      </c>
      <c r="CF1104">
        <v>0</v>
      </c>
      <c r="CG1104">
        <v>0</v>
      </c>
      <c r="CM1104">
        <v>0</v>
      </c>
      <c r="CN1104" t="s">
        <v>3</v>
      </c>
      <c r="CO1104">
        <v>0</v>
      </c>
      <c r="CP1104">
        <f t="shared" si="722"/>
        <v>15009.15</v>
      </c>
      <c r="CQ1104">
        <f t="shared" si="723"/>
        <v>7941.5567000000001</v>
      </c>
      <c r="CR1104">
        <f t="shared" si="724"/>
        <v>17.552799999999998</v>
      </c>
      <c r="CS1104">
        <f t="shared" si="725"/>
        <v>5.9976000000000003</v>
      </c>
      <c r="CT1104">
        <f t="shared" si="726"/>
        <v>19913.031599999998</v>
      </c>
      <c r="CU1104">
        <f t="shared" si="727"/>
        <v>0</v>
      </c>
      <c r="CV1104">
        <f t="shared" si="728"/>
        <v>64.330999999999989</v>
      </c>
      <c r="CW1104">
        <f t="shared" si="729"/>
        <v>1.2500000000000001E-2</v>
      </c>
      <c r="CX1104">
        <f t="shared" si="730"/>
        <v>0</v>
      </c>
      <c r="CY1104">
        <f t="shared" si="731"/>
        <v>8581.1200000000008</v>
      </c>
      <c r="CZ1104">
        <f t="shared" si="732"/>
        <v>3968.768</v>
      </c>
      <c r="DC1104" t="s">
        <v>3</v>
      </c>
      <c r="DD1104" t="s">
        <v>3</v>
      </c>
      <c r="DE1104" t="s">
        <v>133</v>
      </c>
      <c r="DF1104" t="s">
        <v>133</v>
      </c>
      <c r="DG1104" t="s">
        <v>134</v>
      </c>
      <c r="DH1104" t="s">
        <v>3</v>
      </c>
      <c r="DI1104" t="s">
        <v>134</v>
      </c>
      <c r="DJ1104" t="s">
        <v>133</v>
      </c>
      <c r="DK1104" t="s">
        <v>3</v>
      </c>
      <c r="DL1104" t="s">
        <v>3</v>
      </c>
      <c r="DM1104" t="s">
        <v>3</v>
      </c>
      <c r="DN1104">
        <v>0</v>
      </c>
      <c r="DO1104">
        <v>0</v>
      </c>
      <c r="DP1104">
        <v>1</v>
      </c>
      <c r="DQ1104">
        <v>1</v>
      </c>
      <c r="DU1104">
        <v>1013</v>
      </c>
      <c r="DV1104" t="s">
        <v>220</v>
      </c>
      <c r="DW1104" t="s">
        <v>220</v>
      </c>
      <c r="DX1104">
        <v>1</v>
      </c>
      <c r="DZ1104" t="s">
        <v>3</v>
      </c>
      <c r="EA1104" t="s">
        <v>3</v>
      </c>
      <c r="EB1104" t="s">
        <v>3</v>
      </c>
      <c r="EC1104" t="s">
        <v>3</v>
      </c>
      <c r="EE1104">
        <v>29085536</v>
      </c>
      <c r="EF1104">
        <v>2</v>
      </c>
      <c r="EG1104" t="s">
        <v>135</v>
      </c>
      <c r="EH1104">
        <v>0</v>
      </c>
      <c r="EI1104" t="s">
        <v>3</v>
      </c>
      <c r="EJ1104">
        <v>1</v>
      </c>
      <c r="EK1104">
        <v>15001</v>
      </c>
      <c r="EL1104" t="s">
        <v>151</v>
      </c>
      <c r="EM1104" t="s">
        <v>152</v>
      </c>
      <c r="EO1104" t="s">
        <v>3</v>
      </c>
      <c r="EQ1104">
        <v>0</v>
      </c>
      <c r="ER1104">
        <v>7084.13</v>
      </c>
      <c r="ES1104">
        <v>6563.27</v>
      </c>
      <c r="ET1104">
        <v>1.18</v>
      </c>
      <c r="EU1104">
        <v>0.14000000000000001</v>
      </c>
      <c r="EV1104">
        <v>519.67999999999995</v>
      </c>
      <c r="EW1104">
        <v>55.94</v>
      </c>
      <c r="EX1104">
        <v>0.01</v>
      </c>
      <c r="EY1104">
        <v>0</v>
      </c>
      <c r="FQ1104">
        <v>0</v>
      </c>
      <c r="FR1104">
        <f t="shared" si="733"/>
        <v>0</v>
      </c>
      <c r="FS1104">
        <v>0</v>
      </c>
      <c r="FT1104" t="s">
        <v>139</v>
      </c>
      <c r="FU1104" t="s">
        <v>25</v>
      </c>
      <c r="FV1104" t="s">
        <v>25</v>
      </c>
      <c r="FW1104" t="s">
        <v>26</v>
      </c>
      <c r="FX1104">
        <v>94.5</v>
      </c>
      <c r="FY1104">
        <v>46.75</v>
      </c>
      <c r="GA1104" t="s">
        <v>3</v>
      </c>
      <c r="GD1104">
        <v>1</v>
      </c>
      <c r="GF1104">
        <v>797186164</v>
      </c>
      <c r="GG1104">
        <v>2</v>
      </c>
      <c r="GH1104">
        <v>1</v>
      </c>
      <c r="GI1104">
        <v>2</v>
      </c>
      <c r="GJ1104">
        <v>0</v>
      </c>
      <c r="GK1104">
        <v>0</v>
      </c>
      <c r="GL1104">
        <f t="shared" si="734"/>
        <v>0</v>
      </c>
      <c r="GM1104">
        <f t="shared" si="735"/>
        <v>27559.040000000001</v>
      </c>
      <c r="GN1104">
        <f t="shared" si="736"/>
        <v>27559.040000000001</v>
      </c>
      <c r="GO1104">
        <f t="shared" si="737"/>
        <v>0</v>
      </c>
      <c r="GP1104">
        <f t="shared" si="738"/>
        <v>0</v>
      </c>
      <c r="GR1104">
        <v>0</v>
      </c>
      <c r="GS1104">
        <v>3</v>
      </c>
      <c r="GT1104">
        <v>0</v>
      </c>
      <c r="GU1104" t="s">
        <v>3</v>
      </c>
      <c r="GV1104">
        <f t="shared" si="739"/>
        <v>0</v>
      </c>
      <c r="GW1104">
        <v>1</v>
      </c>
      <c r="GX1104">
        <f t="shared" si="740"/>
        <v>0</v>
      </c>
      <c r="HA1104">
        <v>0</v>
      </c>
      <c r="HB1104">
        <v>0</v>
      </c>
      <c r="HC1104">
        <f t="shared" si="741"/>
        <v>0</v>
      </c>
      <c r="HE1104" t="s">
        <v>3</v>
      </c>
      <c r="HF1104" t="s">
        <v>3</v>
      </c>
      <c r="IK1104">
        <v>0</v>
      </c>
    </row>
    <row r="1105" spans="1:245">
      <c r="A1105">
        <v>17</v>
      </c>
      <c r="B1105">
        <v>0</v>
      </c>
      <c r="C1105">
        <f>ROW(SmtRes!A1145)</f>
        <v>1145</v>
      </c>
      <c r="D1105">
        <f>ROW(EtalonRes!A1111)</f>
        <v>1111</v>
      </c>
      <c r="E1105" t="s">
        <v>217</v>
      </c>
      <c r="F1105" t="s">
        <v>223</v>
      </c>
      <c r="G1105" t="s">
        <v>224</v>
      </c>
      <c r="H1105" t="s">
        <v>58</v>
      </c>
      <c r="I1105">
        <f>ROUND(3/100,9)</f>
        <v>0.03</v>
      </c>
      <c r="J1105">
        <v>0</v>
      </c>
      <c r="O1105">
        <f t="shared" si="707"/>
        <v>362.74</v>
      </c>
      <c r="P1105">
        <f t="shared" si="708"/>
        <v>13.61</v>
      </c>
      <c r="Q1105">
        <f t="shared" si="709"/>
        <v>1.56</v>
      </c>
      <c r="R1105">
        <f t="shared" si="710"/>
        <v>0.41</v>
      </c>
      <c r="S1105">
        <f t="shared" si="711"/>
        <v>347.57</v>
      </c>
      <c r="T1105">
        <f t="shared" si="712"/>
        <v>0</v>
      </c>
      <c r="U1105">
        <f t="shared" si="713"/>
        <v>1.0515600000000001</v>
      </c>
      <c r="V1105">
        <f t="shared" si="714"/>
        <v>8.9999999999999998E-4</v>
      </c>
      <c r="W1105">
        <f t="shared" si="715"/>
        <v>0</v>
      </c>
      <c r="X1105">
        <f t="shared" si="716"/>
        <v>281.86</v>
      </c>
      <c r="Y1105">
        <f t="shared" si="717"/>
        <v>180.95</v>
      </c>
      <c r="AA1105">
        <v>36401907</v>
      </c>
      <c r="AB1105">
        <f t="shared" si="718"/>
        <v>416.77</v>
      </c>
      <c r="AC1105">
        <f t="shared" si="719"/>
        <v>63.28</v>
      </c>
      <c r="AD1105">
        <f t="shared" ref="AD1105:AD1111" si="744">ROUND((((ET1105)-(EU1105))+AE1105),2)</f>
        <v>5.78</v>
      </c>
      <c r="AE1105">
        <f t="shared" ref="AE1105:AE1111" si="745">ROUND((EU1105),2)</f>
        <v>0.41</v>
      </c>
      <c r="AF1105">
        <f>ROUND(((EV1105*1.15)),2)</f>
        <v>347.71</v>
      </c>
      <c r="AG1105">
        <f t="shared" si="720"/>
        <v>0</v>
      </c>
      <c r="AH1105">
        <f>((EW1105*1.15))</f>
        <v>35.052</v>
      </c>
      <c r="AI1105">
        <f t="shared" ref="AI1105:AI1111" si="746">(EX1105)</f>
        <v>0.03</v>
      </c>
      <c r="AJ1105">
        <f t="shared" si="721"/>
        <v>0</v>
      </c>
      <c r="AK1105">
        <v>371.42</v>
      </c>
      <c r="AL1105">
        <v>63.28</v>
      </c>
      <c r="AM1105">
        <v>5.78</v>
      </c>
      <c r="AN1105">
        <v>0.41</v>
      </c>
      <c r="AO1105">
        <v>302.36</v>
      </c>
      <c r="AP1105">
        <v>0</v>
      </c>
      <c r="AQ1105">
        <v>30.48</v>
      </c>
      <c r="AR1105">
        <v>0.03</v>
      </c>
      <c r="AS1105">
        <v>0</v>
      </c>
      <c r="AT1105">
        <v>81</v>
      </c>
      <c r="AU1105">
        <v>52</v>
      </c>
      <c r="AV1105">
        <v>1</v>
      </c>
      <c r="AW1105">
        <v>1</v>
      </c>
      <c r="AZ1105">
        <v>1</v>
      </c>
      <c r="BA1105">
        <v>33.32</v>
      </c>
      <c r="BB1105">
        <v>9.01</v>
      </c>
      <c r="BC1105">
        <v>7.17</v>
      </c>
      <c r="BD1105" t="s">
        <v>3</v>
      </c>
      <c r="BE1105" t="s">
        <v>3</v>
      </c>
      <c r="BF1105" t="s">
        <v>3</v>
      </c>
      <c r="BG1105" t="s">
        <v>3</v>
      </c>
      <c r="BH1105">
        <v>0</v>
      </c>
      <c r="BI1105">
        <v>2</v>
      </c>
      <c r="BJ1105" t="s">
        <v>225</v>
      </c>
      <c r="BM1105">
        <v>108001</v>
      </c>
      <c r="BN1105">
        <v>0</v>
      </c>
      <c r="BO1105" t="s">
        <v>223</v>
      </c>
      <c r="BP1105">
        <v>1</v>
      </c>
      <c r="BQ1105">
        <v>3</v>
      </c>
      <c r="BR1105">
        <v>0</v>
      </c>
      <c r="BS1105">
        <v>33.32</v>
      </c>
      <c r="BT1105">
        <v>1</v>
      </c>
      <c r="BU1105">
        <v>1</v>
      </c>
      <c r="BV1105">
        <v>1</v>
      </c>
      <c r="BW1105">
        <v>1</v>
      </c>
      <c r="BX1105">
        <v>1</v>
      </c>
      <c r="BY1105" t="s">
        <v>3</v>
      </c>
      <c r="BZ1105">
        <v>95</v>
      </c>
      <c r="CA1105">
        <v>65</v>
      </c>
      <c r="CE1105">
        <v>0</v>
      </c>
      <c r="CF1105">
        <v>0</v>
      </c>
      <c r="CG1105">
        <v>0</v>
      </c>
      <c r="CM1105">
        <v>0</v>
      </c>
      <c r="CN1105" t="s">
        <v>905</v>
      </c>
      <c r="CO1105">
        <v>0</v>
      </c>
      <c r="CP1105">
        <f t="shared" si="722"/>
        <v>362.74</v>
      </c>
      <c r="CQ1105">
        <f t="shared" si="723"/>
        <v>453.7176</v>
      </c>
      <c r="CR1105">
        <f t="shared" si="724"/>
        <v>52.077800000000003</v>
      </c>
      <c r="CS1105">
        <f t="shared" si="725"/>
        <v>13.661199999999999</v>
      </c>
      <c r="CT1105">
        <f t="shared" si="726"/>
        <v>11585.697199999999</v>
      </c>
      <c r="CU1105">
        <f t="shared" si="727"/>
        <v>0</v>
      </c>
      <c r="CV1105">
        <f t="shared" si="728"/>
        <v>35.052</v>
      </c>
      <c r="CW1105">
        <f t="shared" si="729"/>
        <v>0.03</v>
      </c>
      <c r="CX1105">
        <f t="shared" si="730"/>
        <v>0</v>
      </c>
      <c r="CY1105">
        <f t="shared" si="731"/>
        <v>281.86380000000003</v>
      </c>
      <c r="CZ1105">
        <f t="shared" si="732"/>
        <v>180.9496</v>
      </c>
      <c r="DC1105" t="s">
        <v>3</v>
      </c>
      <c r="DD1105" t="s">
        <v>3</v>
      </c>
      <c r="DE1105" t="s">
        <v>3</v>
      </c>
      <c r="DF1105" t="s">
        <v>3</v>
      </c>
      <c r="DG1105" t="s">
        <v>134</v>
      </c>
      <c r="DH1105" t="s">
        <v>3</v>
      </c>
      <c r="DI1105" t="s">
        <v>134</v>
      </c>
      <c r="DJ1105" t="s">
        <v>3</v>
      </c>
      <c r="DK1105" t="s">
        <v>3</v>
      </c>
      <c r="DL1105" t="s">
        <v>3</v>
      </c>
      <c r="DM1105" t="s">
        <v>3</v>
      </c>
      <c r="DN1105">
        <v>0</v>
      </c>
      <c r="DO1105">
        <v>0</v>
      </c>
      <c r="DP1105">
        <v>1</v>
      </c>
      <c r="DQ1105">
        <v>1</v>
      </c>
      <c r="DU1105">
        <v>1010</v>
      </c>
      <c r="DV1105" t="s">
        <v>58</v>
      </c>
      <c r="DW1105" t="s">
        <v>58</v>
      </c>
      <c r="DX1105">
        <v>100</v>
      </c>
      <c r="DZ1105" t="s">
        <v>3</v>
      </c>
      <c r="EA1105" t="s">
        <v>3</v>
      </c>
      <c r="EB1105" t="s">
        <v>3</v>
      </c>
      <c r="EC1105" t="s">
        <v>3</v>
      </c>
      <c r="EE1105">
        <v>29085386</v>
      </c>
      <c r="EF1105">
        <v>3</v>
      </c>
      <c r="EG1105" t="s">
        <v>226</v>
      </c>
      <c r="EH1105">
        <v>0</v>
      </c>
      <c r="EI1105" t="s">
        <v>3</v>
      </c>
      <c r="EJ1105">
        <v>2</v>
      </c>
      <c r="EK1105">
        <v>108001</v>
      </c>
      <c r="EL1105" t="s">
        <v>227</v>
      </c>
      <c r="EM1105" t="s">
        <v>228</v>
      </c>
      <c r="EO1105" t="s">
        <v>299</v>
      </c>
      <c r="EQ1105">
        <v>0</v>
      </c>
      <c r="ER1105">
        <v>371.42</v>
      </c>
      <c r="ES1105">
        <v>63.28</v>
      </c>
      <c r="ET1105">
        <v>5.78</v>
      </c>
      <c r="EU1105">
        <v>0.41</v>
      </c>
      <c r="EV1105">
        <v>302.36</v>
      </c>
      <c r="EW1105">
        <v>30.48</v>
      </c>
      <c r="EX1105">
        <v>0.03</v>
      </c>
      <c r="EY1105">
        <v>0</v>
      </c>
      <c r="FQ1105">
        <v>0</v>
      </c>
      <c r="FR1105">
        <f t="shared" si="733"/>
        <v>0</v>
      </c>
      <c r="FS1105">
        <v>0</v>
      </c>
      <c r="FV1105" t="s">
        <v>25</v>
      </c>
      <c r="FW1105" t="s">
        <v>26</v>
      </c>
      <c r="FX1105">
        <v>95</v>
      </c>
      <c r="FY1105">
        <v>65</v>
      </c>
      <c r="GA1105" t="s">
        <v>3</v>
      </c>
      <c r="GD1105">
        <v>1</v>
      </c>
      <c r="GF1105">
        <v>-1627028948</v>
      </c>
      <c r="GG1105">
        <v>2</v>
      </c>
      <c r="GH1105">
        <v>1</v>
      </c>
      <c r="GI1105">
        <v>2</v>
      </c>
      <c r="GJ1105">
        <v>0</v>
      </c>
      <c r="GK1105">
        <v>0</v>
      </c>
      <c r="GL1105">
        <f t="shared" si="734"/>
        <v>0</v>
      </c>
      <c r="GM1105">
        <f t="shared" si="735"/>
        <v>825.55</v>
      </c>
      <c r="GN1105">
        <f t="shared" si="736"/>
        <v>0</v>
      </c>
      <c r="GO1105">
        <f t="shared" si="737"/>
        <v>825.55</v>
      </c>
      <c r="GP1105">
        <f t="shared" si="738"/>
        <v>0</v>
      </c>
      <c r="GR1105">
        <v>0</v>
      </c>
      <c r="GS1105">
        <v>3</v>
      </c>
      <c r="GT1105">
        <v>0</v>
      </c>
      <c r="GU1105" t="s">
        <v>3</v>
      </c>
      <c r="GV1105">
        <f t="shared" si="739"/>
        <v>0</v>
      </c>
      <c r="GW1105">
        <v>1</v>
      </c>
      <c r="GX1105">
        <f t="shared" si="740"/>
        <v>0</v>
      </c>
      <c r="HA1105">
        <v>0</v>
      </c>
      <c r="HB1105">
        <v>0</v>
      </c>
      <c r="HC1105">
        <f t="shared" si="741"/>
        <v>0</v>
      </c>
      <c r="HE1105" t="s">
        <v>3</v>
      </c>
      <c r="HF1105" t="s">
        <v>3</v>
      </c>
      <c r="IK1105">
        <v>0</v>
      </c>
    </row>
    <row r="1106" spans="1:245">
      <c r="A1106">
        <v>18</v>
      </c>
      <c r="B1106">
        <v>0</v>
      </c>
      <c r="C1106">
        <v>1143</v>
      </c>
      <c r="E1106" t="s">
        <v>274</v>
      </c>
      <c r="F1106" t="s">
        <v>230</v>
      </c>
      <c r="G1106" t="s">
        <v>231</v>
      </c>
      <c r="H1106" t="s">
        <v>232</v>
      </c>
      <c r="I1106">
        <f>I1105*J1106</f>
        <v>3.0000000000000001E-3</v>
      </c>
      <c r="J1106">
        <v>0.1</v>
      </c>
      <c r="O1106">
        <f t="shared" si="707"/>
        <v>17.87</v>
      </c>
      <c r="P1106">
        <f t="shared" si="708"/>
        <v>17.87</v>
      </c>
      <c r="Q1106">
        <f t="shared" si="709"/>
        <v>0</v>
      </c>
      <c r="R1106">
        <f t="shared" si="710"/>
        <v>0</v>
      </c>
      <c r="S1106">
        <f t="shared" si="711"/>
        <v>0</v>
      </c>
      <c r="T1106">
        <f t="shared" si="712"/>
        <v>0</v>
      </c>
      <c r="U1106">
        <f t="shared" si="713"/>
        <v>0</v>
      </c>
      <c r="V1106">
        <f t="shared" si="714"/>
        <v>0</v>
      </c>
      <c r="W1106">
        <f t="shared" si="715"/>
        <v>0.06</v>
      </c>
      <c r="X1106">
        <f t="shared" si="716"/>
        <v>0</v>
      </c>
      <c r="Y1106">
        <f t="shared" si="717"/>
        <v>0</v>
      </c>
      <c r="AA1106">
        <v>36401907</v>
      </c>
      <c r="AB1106">
        <f t="shared" si="718"/>
        <v>1998.42</v>
      </c>
      <c r="AC1106">
        <f t="shared" si="719"/>
        <v>1998.42</v>
      </c>
      <c r="AD1106">
        <f t="shared" si="744"/>
        <v>0</v>
      </c>
      <c r="AE1106">
        <f t="shared" si="745"/>
        <v>0</v>
      </c>
      <c r="AF1106">
        <f>ROUND((EV1106),2)</f>
        <v>0</v>
      </c>
      <c r="AG1106">
        <f t="shared" si="720"/>
        <v>0</v>
      </c>
      <c r="AH1106">
        <f>(EW1106)</f>
        <v>0</v>
      </c>
      <c r="AI1106">
        <f t="shared" si="746"/>
        <v>0</v>
      </c>
      <c r="AJ1106">
        <f t="shared" si="721"/>
        <v>19.399999999999999</v>
      </c>
      <c r="AK1106">
        <v>1998.42</v>
      </c>
      <c r="AL1106">
        <v>1998.42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19.399999999999999</v>
      </c>
      <c r="AT1106">
        <v>0</v>
      </c>
      <c r="AU1106">
        <v>0</v>
      </c>
      <c r="AV1106">
        <v>1</v>
      </c>
      <c r="AW1106">
        <v>1</v>
      </c>
      <c r="AZ1106">
        <v>1</v>
      </c>
      <c r="BA1106">
        <v>1</v>
      </c>
      <c r="BB1106">
        <v>1</v>
      </c>
      <c r="BC1106">
        <v>2.98</v>
      </c>
      <c r="BD1106" t="s">
        <v>3</v>
      </c>
      <c r="BE1106" t="s">
        <v>3</v>
      </c>
      <c r="BF1106" t="s">
        <v>3</v>
      </c>
      <c r="BG1106" t="s">
        <v>3</v>
      </c>
      <c r="BH1106">
        <v>3</v>
      </c>
      <c r="BI1106">
        <v>2</v>
      </c>
      <c r="BJ1106" t="s">
        <v>233</v>
      </c>
      <c r="BM1106">
        <v>500002</v>
      </c>
      <c r="BN1106">
        <v>0</v>
      </c>
      <c r="BO1106" t="s">
        <v>230</v>
      </c>
      <c r="BP1106">
        <v>1</v>
      </c>
      <c r="BQ1106">
        <v>12</v>
      </c>
      <c r="BR1106">
        <v>0</v>
      </c>
      <c r="BS1106">
        <v>1</v>
      </c>
      <c r="BT1106">
        <v>1</v>
      </c>
      <c r="BU1106">
        <v>1</v>
      </c>
      <c r="BV1106">
        <v>1</v>
      </c>
      <c r="BW1106">
        <v>1</v>
      </c>
      <c r="BX1106">
        <v>1</v>
      </c>
      <c r="BY1106" t="s">
        <v>3</v>
      </c>
      <c r="BZ1106">
        <v>0</v>
      </c>
      <c r="CA1106">
        <v>0</v>
      </c>
      <c r="CE1106">
        <v>0</v>
      </c>
      <c r="CF1106">
        <v>0</v>
      </c>
      <c r="CG1106">
        <v>0</v>
      </c>
      <c r="CM1106">
        <v>0</v>
      </c>
      <c r="CN1106" t="s">
        <v>3</v>
      </c>
      <c r="CO1106">
        <v>0</v>
      </c>
      <c r="CP1106">
        <f t="shared" si="722"/>
        <v>17.87</v>
      </c>
      <c r="CQ1106">
        <f t="shared" si="723"/>
        <v>5955.2916000000005</v>
      </c>
      <c r="CR1106">
        <f t="shared" si="724"/>
        <v>0</v>
      </c>
      <c r="CS1106">
        <f t="shared" si="725"/>
        <v>0</v>
      </c>
      <c r="CT1106">
        <f t="shared" si="726"/>
        <v>0</v>
      </c>
      <c r="CU1106">
        <f t="shared" si="727"/>
        <v>0</v>
      </c>
      <c r="CV1106">
        <f t="shared" si="728"/>
        <v>0</v>
      </c>
      <c r="CW1106">
        <f t="shared" si="729"/>
        <v>0</v>
      </c>
      <c r="CX1106">
        <f t="shared" si="730"/>
        <v>19.399999999999999</v>
      </c>
      <c r="CY1106">
        <f t="shared" si="731"/>
        <v>0</v>
      </c>
      <c r="CZ1106">
        <f t="shared" si="732"/>
        <v>0</v>
      </c>
      <c r="DC1106" t="s">
        <v>3</v>
      </c>
      <c r="DD1106" t="s">
        <v>3</v>
      </c>
      <c r="DE1106" t="s">
        <v>3</v>
      </c>
      <c r="DF1106" t="s">
        <v>3</v>
      </c>
      <c r="DG1106" t="s">
        <v>3</v>
      </c>
      <c r="DH1106" t="s">
        <v>3</v>
      </c>
      <c r="DI1106" t="s">
        <v>3</v>
      </c>
      <c r="DJ1106" t="s">
        <v>3</v>
      </c>
      <c r="DK1106" t="s">
        <v>3</v>
      </c>
      <c r="DL1106" t="s">
        <v>3</v>
      </c>
      <c r="DM1106" t="s">
        <v>3</v>
      </c>
      <c r="DN1106">
        <v>0</v>
      </c>
      <c r="DO1106">
        <v>0</v>
      </c>
      <c r="DP1106">
        <v>1</v>
      </c>
      <c r="DQ1106">
        <v>1</v>
      </c>
      <c r="DU1106">
        <v>1010</v>
      </c>
      <c r="DV1106" t="s">
        <v>232</v>
      </c>
      <c r="DW1106" t="s">
        <v>232</v>
      </c>
      <c r="DX1106">
        <v>1000</v>
      </c>
      <c r="DZ1106" t="s">
        <v>3</v>
      </c>
      <c r="EA1106" t="s">
        <v>3</v>
      </c>
      <c r="EB1106" t="s">
        <v>3</v>
      </c>
      <c r="EC1106" t="s">
        <v>3</v>
      </c>
      <c r="EE1106">
        <v>29085444</v>
      </c>
      <c r="EF1106">
        <v>12</v>
      </c>
      <c r="EG1106" t="s">
        <v>32</v>
      </c>
      <c r="EH1106">
        <v>0</v>
      </c>
      <c r="EI1106" t="s">
        <v>3</v>
      </c>
      <c r="EJ1106">
        <v>2</v>
      </c>
      <c r="EK1106">
        <v>500002</v>
      </c>
      <c r="EL1106" t="s">
        <v>33</v>
      </c>
      <c r="EM1106" t="s">
        <v>34</v>
      </c>
      <c r="EO1106" t="s">
        <v>3</v>
      </c>
      <c r="EQ1106">
        <v>0</v>
      </c>
      <c r="ER1106">
        <v>1998.42</v>
      </c>
      <c r="ES1106">
        <v>1998.42</v>
      </c>
      <c r="ET1106">
        <v>0</v>
      </c>
      <c r="EU1106">
        <v>0</v>
      </c>
      <c r="EV1106">
        <v>0</v>
      </c>
      <c r="EW1106">
        <v>0</v>
      </c>
      <c r="EX1106">
        <v>0</v>
      </c>
      <c r="FQ1106">
        <v>0</v>
      </c>
      <c r="FR1106">
        <f t="shared" si="733"/>
        <v>0</v>
      </c>
      <c r="FS1106">
        <v>0</v>
      </c>
      <c r="FX1106">
        <v>0</v>
      </c>
      <c r="FY1106">
        <v>0</v>
      </c>
      <c r="GA1106" t="s">
        <v>3</v>
      </c>
      <c r="GD1106">
        <v>1</v>
      </c>
      <c r="GF1106">
        <v>-1152774928</v>
      </c>
      <c r="GG1106">
        <v>2</v>
      </c>
      <c r="GH1106">
        <v>1</v>
      </c>
      <c r="GI1106">
        <v>2</v>
      </c>
      <c r="GJ1106">
        <v>0</v>
      </c>
      <c r="GK1106">
        <v>0</v>
      </c>
      <c r="GL1106">
        <f t="shared" si="734"/>
        <v>0</v>
      </c>
      <c r="GM1106">
        <f t="shared" si="735"/>
        <v>17.87</v>
      </c>
      <c r="GN1106">
        <f t="shared" si="736"/>
        <v>0</v>
      </c>
      <c r="GO1106">
        <f t="shared" si="737"/>
        <v>17.87</v>
      </c>
      <c r="GP1106">
        <f t="shared" si="738"/>
        <v>0</v>
      </c>
      <c r="GR1106">
        <v>0</v>
      </c>
      <c r="GS1106">
        <v>3</v>
      </c>
      <c r="GT1106">
        <v>0</v>
      </c>
      <c r="GU1106" t="s">
        <v>3</v>
      </c>
      <c r="GV1106">
        <f t="shared" si="739"/>
        <v>0</v>
      </c>
      <c r="GW1106">
        <v>1</v>
      </c>
      <c r="GX1106">
        <f t="shared" si="740"/>
        <v>0</v>
      </c>
      <c r="HA1106">
        <v>0</v>
      </c>
      <c r="HB1106">
        <v>0</v>
      </c>
      <c r="HC1106">
        <f t="shared" si="741"/>
        <v>0</v>
      </c>
      <c r="HE1106" t="s">
        <v>3</v>
      </c>
      <c r="HF1106" t="s">
        <v>3</v>
      </c>
      <c r="IK1106">
        <v>0</v>
      </c>
    </row>
    <row r="1107" spans="1:245">
      <c r="A1107">
        <v>18</v>
      </c>
      <c r="B1107">
        <v>0</v>
      </c>
      <c r="C1107">
        <v>1141</v>
      </c>
      <c r="E1107" t="s">
        <v>275</v>
      </c>
      <c r="F1107" t="s">
        <v>235</v>
      </c>
      <c r="G1107" t="s">
        <v>236</v>
      </c>
      <c r="H1107" t="s">
        <v>237</v>
      </c>
      <c r="I1107">
        <f>I1105*J1107</f>
        <v>2</v>
      </c>
      <c r="J1107">
        <v>66.666666666666671</v>
      </c>
      <c r="O1107">
        <f t="shared" si="707"/>
        <v>122.83</v>
      </c>
      <c r="P1107">
        <f t="shared" si="708"/>
        <v>122.83</v>
      </c>
      <c r="Q1107">
        <f t="shared" si="709"/>
        <v>0</v>
      </c>
      <c r="R1107">
        <f t="shared" si="710"/>
        <v>0</v>
      </c>
      <c r="S1107">
        <f t="shared" si="711"/>
        <v>0</v>
      </c>
      <c r="T1107">
        <f t="shared" si="712"/>
        <v>0</v>
      </c>
      <c r="U1107">
        <f t="shared" si="713"/>
        <v>0</v>
      </c>
      <c r="V1107">
        <f t="shared" si="714"/>
        <v>0</v>
      </c>
      <c r="W1107">
        <f t="shared" si="715"/>
        <v>0.14000000000000001</v>
      </c>
      <c r="X1107">
        <f t="shared" si="716"/>
        <v>0</v>
      </c>
      <c r="Y1107">
        <f t="shared" si="717"/>
        <v>0</v>
      </c>
      <c r="AA1107">
        <v>36401907</v>
      </c>
      <c r="AB1107">
        <f t="shared" si="718"/>
        <v>7.62</v>
      </c>
      <c r="AC1107">
        <f t="shared" si="719"/>
        <v>7.62</v>
      </c>
      <c r="AD1107">
        <f t="shared" si="744"/>
        <v>0</v>
      </c>
      <c r="AE1107">
        <f t="shared" si="745"/>
        <v>0</v>
      </c>
      <c r="AF1107">
        <f>ROUND((EV1107),2)</f>
        <v>0</v>
      </c>
      <c r="AG1107">
        <f t="shared" si="720"/>
        <v>0</v>
      </c>
      <c r="AH1107">
        <f>(EW1107)</f>
        <v>0</v>
      </c>
      <c r="AI1107">
        <f t="shared" si="746"/>
        <v>0</v>
      </c>
      <c r="AJ1107">
        <f t="shared" si="721"/>
        <v>7.0000000000000007E-2</v>
      </c>
      <c r="AK1107">
        <v>7.62</v>
      </c>
      <c r="AL1107">
        <v>7.62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7.0000000000000007E-2</v>
      </c>
      <c r="AT1107">
        <v>0</v>
      </c>
      <c r="AU1107">
        <v>0</v>
      </c>
      <c r="AV1107">
        <v>1</v>
      </c>
      <c r="AW1107">
        <v>1</v>
      </c>
      <c r="AZ1107">
        <v>1</v>
      </c>
      <c r="BA1107">
        <v>1</v>
      </c>
      <c r="BB1107">
        <v>1</v>
      </c>
      <c r="BC1107">
        <v>8.06</v>
      </c>
      <c r="BD1107" t="s">
        <v>3</v>
      </c>
      <c r="BE1107" t="s">
        <v>3</v>
      </c>
      <c r="BF1107" t="s">
        <v>3</v>
      </c>
      <c r="BG1107" t="s">
        <v>3</v>
      </c>
      <c r="BH1107">
        <v>3</v>
      </c>
      <c r="BI1107">
        <v>2</v>
      </c>
      <c r="BJ1107" t="s">
        <v>238</v>
      </c>
      <c r="BM1107">
        <v>500002</v>
      </c>
      <c r="BN1107">
        <v>0</v>
      </c>
      <c r="BO1107" t="s">
        <v>235</v>
      </c>
      <c r="BP1107">
        <v>1</v>
      </c>
      <c r="BQ1107">
        <v>12</v>
      </c>
      <c r="BR1107">
        <v>0</v>
      </c>
      <c r="BS1107">
        <v>1</v>
      </c>
      <c r="BT1107">
        <v>1</v>
      </c>
      <c r="BU1107">
        <v>1</v>
      </c>
      <c r="BV1107">
        <v>1</v>
      </c>
      <c r="BW1107">
        <v>1</v>
      </c>
      <c r="BX1107">
        <v>1</v>
      </c>
      <c r="BY1107" t="s">
        <v>3</v>
      </c>
      <c r="BZ1107">
        <v>0</v>
      </c>
      <c r="CA1107">
        <v>0</v>
      </c>
      <c r="CE1107">
        <v>0</v>
      </c>
      <c r="CF1107">
        <v>0</v>
      </c>
      <c r="CG1107">
        <v>0</v>
      </c>
      <c r="CM1107">
        <v>0</v>
      </c>
      <c r="CN1107" t="s">
        <v>3</v>
      </c>
      <c r="CO1107">
        <v>0</v>
      </c>
      <c r="CP1107">
        <f t="shared" si="722"/>
        <v>122.83</v>
      </c>
      <c r="CQ1107">
        <f t="shared" si="723"/>
        <v>61.417200000000001</v>
      </c>
      <c r="CR1107">
        <f t="shared" si="724"/>
        <v>0</v>
      </c>
      <c r="CS1107">
        <f t="shared" si="725"/>
        <v>0</v>
      </c>
      <c r="CT1107">
        <f t="shared" si="726"/>
        <v>0</v>
      </c>
      <c r="CU1107">
        <f t="shared" si="727"/>
        <v>0</v>
      </c>
      <c r="CV1107">
        <f t="shared" si="728"/>
        <v>0</v>
      </c>
      <c r="CW1107">
        <f t="shared" si="729"/>
        <v>0</v>
      </c>
      <c r="CX1107">
        <f t="shared" si="730"/>
        <v>7.0000000000000007E-2</v>
      </c>
      <c r="CY1107">
        <f t="shared" si="731"/>
        <v>0</v>
      </c>
      <c r="CZ1107">
        <f t="shared" si="732"/>
        <v>0</v>
      </c>
      <c r="DC1107" t="s">
        <v>3</v>
      </c>
      <c r="DD1107" t="s">
        <v>3</v>
      </c>
      <c r="DE1107" t="s">
        <v>3</v>
      </c>
      <c r="DF1107" t="s">
        <v>3</v>
      </c>
      <c r="DG1107" t="s">
        <v>3</v>
      </c>
      <c r="DH1107" t="s">
        <v>3</v>
      </c>
      <c r="DI1107" t="s">
        <v>3</v>
      </c>
      <c r="DJ1107" t="s">
        <v>3</v>
      </c>
      <c r="DK1107" t="s">
        <v>3</v>
      </c>
      <c r="DL1107" t="s">
        <v>3</v>
      </c>
      <c r="DM1107" t="s">
        <v>3</v>
      </c>
      <c r="DN1107">
        <v>0</v>
      </c>
      <c r="DO1107">
        <v>0</v>
      </c>
      <c r="DP1107">
        <v>1</v>
      </c>
      <c r="DQ1107">
        <v>1</v>
      </c>
      <c r="DU1107">
        <v>1010</v>
      </c>
      <c r="DV1107" t="s">
        <v>237</v>
      </c>
      <c r="DW1107" t="s">
        <v>237</v>
      </c>
      <c r="DX1107">
        <v>1</v>
      </c>
      <c r="DZ1107" t="s">
        <v>3</v>
      </c>
      <c r="EA1107" t="s">
        <v>3</v>
      </c>
      <c r="EB1107" t="s">
        <v>3</v>
      </c>
      <c r="EC1107" t="s">
        <v>3</v>
      </c>
      <c r="EE1107">
        <v>29085444</v>
      </c>
      <c r="EF1107">
        <v>12</v>
      </c>
      <c r="EG1107" t="s">
        <v>32</v>
      </c>
      <c r="EH1107">
        <v>0</v>
      </c>
      <c r="EI1107" t="s">
        <v>3</v>
      </c>
      <c r="EJ1107">
        <v>2</v>
      </c>
      <c r="EK1107">
        <v>500002</v>
      </c>
      <c r="EL1107" t="s">
        <v>33</v>
      </c>
      <c r="EM1107" t="s">
        <v>34</v>
      </c>
      <c r="EO1107" t="s">
        <v>3</v>
      </c>
      <c r="EQ1107">
        <v>0</v>
      </c>
      <c r="ER1107">
        <v>7.62</v>
      </c>
      <c r="ES1107">
        <v>7.62</v>
      </c>
      <c r="ET1107">
        <v>0</v>
      </c>
      <c r="EU1107">
        <v>0</v>
      </c>
      <c r="EV1107">
        <v>0</v>
      </c>
      <c r="EW1107">
        <v>0</v>
      </c>
      <c r="EX1107">
        <v>0</v>
      </c>
      <c r="FQ1107">
        <v>0</v>
      </c>
      <c r="FR1107">
        <f t="shared" si="733"/>
        <v>0</v>
      </c>
      <c r="FS1107">
        <v>0</v>
      </c>
      <c r="FX1107">
        <v>0</v>
      </c>
      <c r="FY1107">
        <v>0</v>
      </c>
      <c r="GA1107" t="s">
        <v>3</v>
      </c>
      <c r="GD1107">
        <v>1</v>
      </c>
      <c r="GF1107">
        <v>-652224790</v>
      </c>
      <c r="GG1107">
        <v>2</v>
      </c>
      <c r="GH1107">
        <v>1</v>
      </c>
      <c r="GI1107">
        <v>2</v>
      </c>
      <c r="GJ1107">
        <v>0</v>
      </c>
      <c r="GK1107">
        <v>0</v>
      </c>
      <c r="GL1107">
        <f t="shared" si="734"/>
        <v>0</v>
      </c>
      <c r="GM1107">
        <f t="shared" si="735"/>
        <v>122.83</v>
      </c>
      <c r="GN1107">
        <f t="shared" si="736"/>
        <v>0</v>
      </c>
      <c r="GO1107">
        <f t="shared" si="737"/>
        <v>122.83</v>
      </c>
      <c r="GP1107">
        <f t="shared" si="738"/>
        <v>0</v>
      </c>
      <c r="GR1107">
        <v>0</v>
      </c>
      <c r="GS1107">
        <v>3</v>
      </c>
      <c r="GT1107">
        <v>0</v>
      </c>
      <c r="GU1107" t="s">
        <v>3</v>
      </c>
      <c r="GV1107">
        <f t="shared" si="739"/>
        <v>0</v>
      </c>
      <c r="GW1107">
        <v>1</v>
      </c>
      <c r="GX1107">
        <f t="shared" si="740"/>
        <v>0</v>
      </c>
      <c r="HA1107">
        <v>0</v>
      </c>
      <c r="HB1107">
        <v>0</v>
      </c>
      <c r="HC1107">
        <f t="shared" si="741"/>
        <v>0</v>
      </c>
      <c r="HE1107" t="s">
        <v>3</v>
      </c>
      <c r="HF1107" t="s">
        <v>3</v>
      </c>
      <c r="IK1107">
        <v>0</v>
      </c>
    </row>
    <row r="1108" spans="1:245">
      <c r="A1108">
        <v>18</v>
      </c>
      <c r="B1108">
        <v>0</v>
      </c>
      <c r="C1108">
        <v>1142</v>
      </c>
      <c r="E1108" t="s">
        <v>300</v>
      </c>
      <c r="F1108" t="s">
        <v>301</v>
      </c>
      <c r="G1108" t="s">
        <v>302</v>
      </c>
      <c r="H1108" t="s">
        <v>237</v>
      </c>
      <c r="I1108">
        <f>I1105*J1108</f>
        <v>1</v>
      </c>
      <c r="J1108">
        <v>33.333333333333336</v>
      </c>
      <c r="O1108">
        <f t="shared" si="707"/>
        <v>77.94</v>
      </c>
      <c r="P1108">
        <f t="shared" si="708"/>
        <v>77.94</v>
      </c>
      <c r="Q1108">
        <f t="shared" si="709"/>
        <v>0</v>
      </c>
      <c r="R1108">
        <f t="shared" si="710"/>
        <v>0</v>
      </c>
      <c r="S1108">
        <f t="shared" si="711"/>
        <v>0</v>
      </c>
      <c r="T1108">
        <f t="shared" si="712"/>
        <v>0</v>
      </c>
      <c r="U1108">
        <f t="shared" si="713"/>
        <v>0</v>
      </c>
      <c r="V1108">
        <f t="shared" si="714"/>
        <v>0</v>
      </c>
      <c r="W1108">
        <f t="shared" si="715"/>
        <v>0.09</v>
      </c>
      <c r="X1108">
        <f t="shared" si="716"/>
        <v>0</v>
      </c>
      <c r="Y1108">
        <f t="shared" si="717"/>
        <v>0</v>
      </c>
      <c r="AA1108">
        <v>36401907</v>
      </c>
      <c r="AB1108">
        <f t="shared" si="718"/>
        <v>9.01</v>
      </c>
      <c r="AC1108">
        <f t="shared" si="719"/>
        <v>9.01</v>
      </c>
      <c r="AD1108">
        <f t="shared" si="744"/>
        <v>0</v>
      </c>
      <c r="AE1108">
        <f t="shared" si="745"/>
        <v>0</v>
      </c>
      <c r="AF1108">
        <f>ROUND((EV1108),2)</f>
        <v>0</v>
      </c>
      <c r="AG1108">
        <f t="shared" si="720"/>
        <v>0</v>
      </c>
      <c r="AH1108">
        <f>(EW1108)</f>
        <v>0</v>
      </c>
      <c r="AI1108">
        <f t="shared" si="746"/>
        <v>0</v>
      </c>
      <c r="AJ1108">
        <f t="shared" si="721"/>
        <v>0.09</v>
      </c>
      <c r="AK1108">
        <v>9.01</v>
      </c>
      <c r="AL1108">
        <v>9.01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0.09</v>
      </c>
      <c r="AT1108">
        <v>0</v>
      </c>
      <c r="AU1108">
        <v>0</v>
      </c>
      <c r="AV1108">
        <v>1</v>
      </c>
      <c r="AW1108">
        <v>1</v>
      </c>
      <c r="AZ1108">
        <v>1</v>
      </c>
      <c r="BA1108">
        <v>1</v>
      </c>
      <c r="BB1108">
        <v>1</v>
      </c>
      <c r="BC1108">
        <v>8.65</v>
      </c>
      <c r="BD1108" t="s">
        <v>3</v>
      </c>
      <c r="BE1108" t="s">
        <v>3</v>
      </c>
      <c r="BF1108" t="s">
        <v>3</v>
      </c>
      <c r="BG1108" t="s">
        <v>3</v>
      </c>
      <c r="BH1108">
        <v>3</v>
      </c>
      <c r="BI1108">
        <v>2</v>
      </c>
      <c r="BJ1108" t="s">
        <v>303</v>
      </c>
      <c r="BM1108">
        <v>500002</v>
      </c>
      <c r="BN1108">
        <v>0</v>
      </c>
      <c r="BO1108" t="s">
        <v>301</v>
      </c>
      <c r="BP1108">
        <v>1</v>
      </c>
      <c r="BQ1108">
        <v>12</v>
      </c>
      <c r="BR1108">
        <v>0</v>
      </c>
      <c r="BS1108">
        <v>1</v>
      </c>
      <c r="BT1108">
        <v>1</v>
      </c>
      <c r="BU1108">
        <v>1</v>
      </c>
      <c r="BV1108">
        <v>1</v>
      </c>
      <c r="BW1108">
        <v>1</v>
      </c>
      <c r="BX1108">
        <v>1</v>
      </c>
      <c r="BY1108" t="s">
        <v>3</v>
      </c>
      <c r="BZ1108">
        <v>0</v>
      </c>
      <c r="CA1108">
        <v>0</v>
      </c>
      <c r="CE1108">
        <v>0</v>
      </c>
      <c r="CF1108">
        <v>0</v>
      </c>
      <c r="CG1108">
        <v>0</v>
      </c>
      <c r="CM1108">
        <v>0</v>
      </c>
      <c r="CN1108" t="s">
        <v>3</v>
      </c>
      <c r="CO1108">
        <v>0</v>
      </c>
      <c r="CP1108">
        <f t="shared" si="722"/>
        <v>77.94</v>
      </c>
      <c r="CQ1108">
        <f t="shared" si="723"/>
        <v>77.936499999999995</v>
      </c>
      <c r="CR1108">
        <f t="shared" si="724"/>
        <v>0</v>
      </c>
      <c r="CS1108">
        <f t="shared" si="725"/>
        <v>0</v>
      </c>
      <c r="CT1108">
        <f t="shared" si="726"/>
        <v>0</v>
      </c>
      <c r="CU1108">
        <f t="shared" si="727"/>
        <v>0</v>
      </c>
      <c r="CV1108">
        <f t="shared" si="728"/>
        <v>0</v>
      </c>
      <c r="CW1108">
        <f t="shared" si="729"/>
        <v>0</v>
      </c>
      <c r="CX1108">
        <f t="shared" si="730"/>
        <v>0.09</v>
      </c>
      <c r="CY1108">
        <f t="shared" si="731"/>
        <v>0</v>
      </c>
      <c r="CZ1108">
        <f t="shared" si="732"/>
        <v>0</v>
      </c>
      <c r="DC1108" t="s">
        <v>3</v>
      </c>
      <c r="DD1108" t="s">
        <v>3</v>
      </c>
      <c r="DE1108" t="s">
        <v>3</v>
      </c>
      <c r="DF1108" t="s">
        <v>3</v>
      </c>
      <c r="DG1108" t="s">
        <v>3</v>
      </c>
      <c r="DH1108" t="s">
        <v>3</v>
      </c>
      <c r="DI1108" t="s">
        <v>3</v>
      </c>
      <c r="DJ1108" t="s">
        <v>3</v>
      </c>
      <c r="DK1108" t="s">
        <v>3</v>
      </c>
      <c r="DL1108" t="s">
        <v>3</v>
      </c>
      <c r="DM1108" t="s">
        <v>3</v>
      </c>
      <c r="DN1108">
        <v>0</v>
      </c>
      <c r="DO1108">
        <v>0</v>
      </c>
      <c r="DP1108">
        <v>1</v>
      </c>
      <c r="DQ1108">
        <v>1</v>
      </c>
      <c r="DU1108">
        <v>1010</v>
      </c>
      <c r="DV1108" t="s">
        <v>237</v>
      </c>
      <c r="DW1108" t="s">
        <v>237</v>
      </c>
      <c r="DX1108">
        <v>1</v>
      </c>
      <c r="DZ1108" t="s">
        <v>3</v>
      </c>
      <c r="EA1108" t="s">
        <v>3</v>
      </c>
      <c r="EB1108" t="s">
        <v>3</v>
      </c>
      <c r="EC1108" t="s">
        <v>3</v>
      </c>
      <c r="EE1108">
        <v>29085444</v>
      </c>
      <c r="EF1108">
        <v>12</v>
      </c>
      <c r="EG1108" t="s">
        <v>32</v>
      </c>
      <c r="EH1108">
        <v>0</v>
      </c>
      <c r="EI1108" t="s">
        <v>3</v>
      </c>
      <c r="EJ1108">
        <v>2</v>
      </c>
      <c r="EK1108">
        <v>500002</v>
      </c>
      <c r="EL1108" t="s">
        <v>33</v>
      </c>
      <c r="EM1108" t="s">
        <v>34</v>
      </c>
      <c r="EO1108" t="s">
        <v>3</v>
      </c>
      <c r="EQ1108">
        <v>0</v>
      </c>
      <c r="ER1108">
        <v>9.01</v>
      </c>
      <c r="ES1108">
        <v>9.01</v>
      </c>
      <c r="ET1108">
        <v>0</v>
      </c>
      <c r="EU1108">
        <v>0</v>
      </c>
      <c r="EV1108">
        <v>0</v>
      </c>
      <c r="EW1108">
        <v>0</v>
      </c>
      <c r="EX1108">
        <v>0</v>
      </c>
      <c r="FQ1108">
        <v>0</v>
      </c>
      <c r="FR1108">
        <f t="shared" si="733"/>
        <v>0</v>
      </c>
      <c r="FS1108">
        <v>0</v>
      </c>
      <c r="FX1108">
        <v>0</v>
      </c>
      <c r="FY1108">
        <v>0</v>
      </c>
      <c r="GA1108" t="s">
        <v>3</v>
      </c>
      <c r="GD1108">
        <v>1</v>
      </c>
      <c r="GF1108">
        <v>-1484870884</v>
      </c>
      <c r="GG1108">
        <v>2</v>
      </c>
      <c r="GH1108">
        <v>1</v>
      </c>
      <c r="GI1108">
        <v>2</v>
      </c>
      <c r="GJ1108">
        <v>0</v>
      </c>
      <c r="GK1108">
        <v>0</v>
      </c>
      <c r="GL1108">
        <f t="shared" si="734"/>
        <v>0</v>
      </c>
      <c r="GM1108">
        <f t="shared" si="735"/>
        <v>77.94</v>
      </c>
      <c r="GN1108">
        <f t="shared" si="736"/>
        <v>0</v>
      </c>
      <c r="GO1108">
        <f t="shared" si="737"/>
        <v>77.94</v>
      </c>
      <c r="GP1108">
        <f t="shared" si="738"/>
        <v>0</v>
      </c>
      <c r="GR1108">
        <v>0</v>
      </c>
      <c r="GS1108">
        <v>3</v>
      </c>
      <c r="GT1108">
        <v>0</v>
      </c>
      <c r="GU1108" t="s">
        <v>3</v>
      </c>
      <c r="GV1108">
        <f t="shared" si="739"/>
        <v>0</v>
      </c>
      <c r="GW1108">
        <v>1</v>
      </c>
      <c r="GX1108">
        <f t="shared" si="740"/>
        <v>0</v>
      </c>
      <c r="HA1108">
        <v>0</v>
      </c>
      <c r="HB1108">
        <v>0</v>
      </c>
      <c r="HC1108">
        <f t="shared" si="741"/>
        <v>0</v>
      </c>
      <c r="HE1108" t="s">
        <v>3</v>
      </c>
      <c r="HF1108" t="s">
        <v>3</v>
      </c>
      <c r="IK1108">
        <v>0</v>
      </c>
    </row>
    <row r="1109" spans="1:245">
      <c r="A1109">
        <v>17</v>
      </c>
      <c r="B1109">
        <v>0</v>
      </c>
      <c r="C1109">
        <f>ROW(SmtRes!A1154)</f>
        <v>1154</v>
      </c>
      <c r="D1109">
        <f>ROW(EtalonRes!A1118)</f>
        <v>1118</v>
      </c>
      <c r="E1109" t="s">
        <v>222</v>
      </c>
      <c r="F1109" t="s">
        <v>240</v>
      </c>
      <c r="G1109" t="s">
        <v>241</v>
      </c>
      <c r="H1109" t="s">
        <v>58</v>
      </c>
      <c r="I1109">
        <f>ROUND(1/100,9)</f>
        <v>0.01</v>
      </c>
      <c r="J1109">
        <v>0</v>
      </c>
      <c r="O1109">
        <f t="shared" si="707"/>
        <v>102.85</v>
      </c>
      <c r="P1109">
        <f t="shared" si="708"/>
        <v>2.59</v>
      </c>
      <c r="Q1109">
        <f t="shared" si="709"/>
        <v>0.52</v>
      </c>
      <c r="R1109">
        <f t="shared" si="710"/>
        <v>0.14000000000000001</v>
      </c>
      <c r="S1109">
        <f t="shared" si="711"/>
        <v>99.74</v>
      </c>
      <c r="T1109">
        <f t="shared" si="712"/>
        <v>0</v>
      </c>
      <c r="U1109">
        <f t="shared" si="713"/>
        <v>0.30175999999999997</v>
      </c>
      <c r="V1109">
        <f t="shared" si="714"/>
        <v>2.9999999999999997E-4</v>
      </c>
      <c r="W1109">
        <f t="shared" si="715"/>
        <v>0</v>
      </c>
      <c r="X1109">
        <f t="shared" si="716"/>
        <v>80.900000000000006</v>
      </c>
      <c r="Y1109">
        <f t="shared" si="717"/>
        <v>51.94</v>
      </c>
      <c r="AA1109">
        <v>36401907</v>
      </c>
      <c r="AB1109">
        <f t="shared" si="718"/>
        <v>341.2</v>
      </c>
      <c r="AC1109">
        <f t="shared" si="719"/>
        <v>36.07</v>
      </c>
      <c r="AD1109">
        <f t="shared" si="744"/>
        <v>5.78</v>
      </c>
      <c r="AE1109">
        <f t="shared" si="745"/>
        <v>0.41</v>
      </c>
      <c r="AF1109">
        <f>ROUND(((EV1109*1.15)),2)</f>
        <v>299.35000000000002</v>
      </c>
      <c r="AG1109">
        <f t="shared" si="720"/>
        <v>0</v>
      </c>
      <c r="AH1109">
        <f>((EW1109*1.15))</f>
        <v>30.175999999999995</v>
      </c>
      <c r="AI1109">
        <f t="shared" si="746"/>
        <v>0.03</v>
      </c>
      <c r="AJ1109">
        <f t="shared" si="721"/>
        <v>0</v>
      </c>
      <c r="AK1109">
        <v>302.14999999999998</v>
      </c>
      <c r="AL1109">
        <v>36.07</v>
      </c>
      <c r="AM1109">
        <v>5.78</v>
      </c>
      <c r="AN1109">
        <v>0.41</v>
      </c>
      <c r="AO1109">
        <v>260.3</v>
      </c>
      <c r="AP1109">
        <v>0</v>
      </c>
      <c r="AQ1109">
        <v>26.24</v>
      </c>
      <c r="AR1109">
        <v>0.03</v>
      </c>
      <c r="AS1109">
        <v>0</v>
      </c>
      <c r="AT1109">
        <v>81</v>
      </c>
      <c r="AU1109">
        <v>52</v>
      </c>
      <c r="AV1109">
        <v>1</v>
      </c>
      <c r="AW1109">
        <v>1</v>
      </c>
      <c r="AZ1109">
        <v>1</v>
      </c>
      <c r="BA1109">
        <v>33.32</v>
      </c>
      <c r="BB1109">
        <v>9.01</v>
      </c>
      <c r="BC1109">
        <v>7.19</v>
      </c>
      <c r="BD1109" t="s">
        <v>3</v>
      </c>
      <c r="BE1109" t="s">
        <v>3</v>
      </c>
      <c r="BF1109" t="s">
        <v>3</v>
      </c>
      <c r="BG1109" t="s">
        <v>3</v>
      </c>
      <c r="BH1109">
        <v>0</v>
      </c>
      <c r="BI1109">
        <v>2</v>
      </c>
      <c r="BJ1109" t="s">
        <v>242</v>
      </c>
      <c r="BM1109">
        <v>108001</v>
      </c>
      <c r="BN1109">
        <v>0</v>
      </c>
      <c r="BO1109" t="s">
        <v>240</v>
      </c>
      <c r="BP1109">
        <v>1</v>
      </c>
      <c r="BQ1109">
        <v>3</v>
      </c>
      <c r="BR1109">
        <v>0</v>
      </c>
      <c r="BS1109">
        <v>33.32</v>
      </c>
      <c r="BT1109">
        <v>1</v>
      </c>
      <c r="BU1109">
        <v>1</v>
      </c>
      <c r="BV1109">
        <v>1</v>
      </c>
      <c r="BW1109">
        <v>1</v>
      </c>
      <c r="BX1109">
        <v>1</v>
      </c>
      <c r="BY1109" t="s">
        <v>3</v>
      </c>
      <c r="BZ1109">
        <v>95</v>
      </c>
      <c r="CA1109">
        <v>65</v>
      </c>
      <c r="CE1109">
        <v>0</v>
      </c>
      <c r="CF1109">
        <v>0</v>
      </c>
      <c r="CG1109">
        <v>0</v>
      </c>
      <c r="CM1109">
        <v>0</v>
      </c>
      <c r="CN1109" t="s">
        <v>905</v>
      </c>
      <c r="CO1109">
        <v>0</v>
      </c>
      <c r="CP1109">
        <f t="shared" si="722"/>
        <v>102.85</v>
      </c>
      <c r="CQ1109">
        <f t="shared" si="723"/>
        <v>259.3433</v>
      </c>
      <c r="CR1109">
        <f t="shared" si="724"/>
        <v>52.077800000000003</v>
      </c>
      <c r="CS1109">
        <f t="shared" si="725"/>
        <v>13.661199999999999</v>
      </c>
      <c r="CT1109">
        <f t="shared" si="726"/>
        <v>9974.3420000000006</v>
      </c>
      <c r="CU1109">
        <f t="shared" si="727"/>
        <v>0</v>
      </c>
      <c r="CV1109">
        <f t="shared" si="728"/>
        <v>30.175999999999995</v>
      </c>
      <c r="CW1109">
        <f t="shared" si="729"/>
        <v>0.03</v>
      </c>
      <c r="CX1109">
        <f t="shared" si="730"/>
        <v>0</v>
      </c>
      <c r="CY1109">
        <f t="shared" si="731"/>
        <v>80.902799999999999</v>
      </c>
      <c r="CZ1109">
        <f t="shared" si="732"/>
        <v>51.937600000000003</v>
      </c>
      <c r="DC1109" t="s">
        <v>3</v>
      </c>
      <c r="DD1109" t="s">
        <v>3</v>
      </c>
      <c r="DE1109" t="s">
        <v>3</v>
      </c>
      <c r="DF1109" t="s">
        <v>3</v>
      </c>
      <c r="DG1109" t="s">
        <v>134</v>
      </c>
      <c r="DH1109" t="s">
        <v>3</v>
      </c>
      <c r="DI1109" t="s">
        <v>134</v>
      </c>
      <c r="DJ1109" t="s">
        <v>3</v>
      </c>
      <c r="DK1109" t="s">
        <v>3</v>
      </c>
      <c r="DL1109" t="s">
        <v>3</v>
      </c>
      <c r="DM1109" t="s">
        <v>3</v>
      </c>
      <c r="DN1109">
        <v>0</v>
      </c>
      <c r="DO1109">
        <v>0</v>
      </c>
      <c r="DP1109">
        <v>1</v>
      </c>
      <c r="DQ1109">
        <v>1</v>
      </c>
      <c r="DU1109">
        <v>1010</v>
      </c>
      <c r="DV1109" t="s">
        <v>58</v>
      </c>
      <c r="DW1109" t="s">
        <v>58</v>
      </c>
      <c r="DX1109">
        <v>100</v>
      </c>
      <c r="DZ1109" t="s">
        <v>3</v>
      </c>
      <c r="EA1109" t="s">
        <v>3</v>
      </c>
      <c r="EB1109" t="s">
        <v>3</v>
      </c>
      <c r="EC1109" t="s">
        <v>3</v>
      </c>
      <c r="EE1109">
        <v>29085386</v>
      </c>
      <c r="EF1109">
        <v>3</v>
      </c>
      <c r="EG1109" t="s">
        <v>226</v>
      </c>
      <c r="EH1109">
        <v>0</v>
      </c>
      <c r="EI1109" t="s">
        <v>3</v>
      </c>
      <c r="EJ1109">
        <v>2</v>
      </c>
      <c r="EK1109">
        <v>108001</v>
      </c>
      <c r="EL1109" t="s">
        <v>227</v>
      </c>
      <c r="EM1109" t="s">
        <v>228</v>
      </c>
      <c r="EO1109" t="s">
        <v>299</v>
      </c>
      <c r="EQ1109">
        <v>0</v>
      </c>
      <c r="ER1109">
        <v>302.14999999999998</v>
      </c>
      <c r="ES1109">
        <v>36.07</v>
      </c>
      <c r="ET1109">
        <v>5.78</v>
      </c>
      <c r="EU1109">
        <v>0.41</v>
      </c>
      <c r="EV1109">
        <v>260.3</v>
      </c>
      <c r="EW1109">
        <v>26.24</v>
      </c>
      <c r="EX1109">
        <v>0.03</v>
      </c>
      <c r="EY1109">
        <v>0</v>
      </c>
      <c r="FQ1109">
        <v>0</v>
      </c>
      <c r="FR1109">
        <f t="shared" si="733"/>
        <v>0</v>
      </c>
      <c r="FS1109">
        <v>0</v>
      </c>
      <c r="FV1109" t="s">
        <v>25</v>
      </c>
      <c r="FW1109" t="s">
        <v>26</v>
      </c>
      <c r="FX1109">
        <v>95</v>
      </c>
      <c r="FY1109">
        <v>65</v>
      </c>
      <c r="GA1109" t="s">
        <v>3</v>
      </c>
      <c r="GD1109">
        <v>1</v>
      </c>
      <c r="GF1109">
        <v>1949515482</v>
      </c>
      <c r="GG1109">
        <v>2</v>
      </c>
      <c r="GH1109">
        <v>1</v>
      </c>
      <c r="GI1109">
        <v>2</v>
      </c>
      <c r="GJ1109">
        <v>0</v>
      </c>
      <c r="GK1109">
        <v>0</v>
      </c>
      <c r="GL1109">
        <f t="shared" si="734"/>
        <v>0</v>
      </c>
      <c r="GM1109">
        <f t="shared" si="735"/>
        <v>235.69</v>
      </c>
      <c r="GN1109">
        <f t="shared" si="736"/>
        <v>0</v>
      </c>
      <c r="GO1109">
        <f t="shared" si="737"/>
        <v>235.69</v>
      </c>
      <c r="GP1109">
        <f t="shared" si="738"/>
        <v>0</v>
      </c>
      <c r="GR1109">
        <v>0</v>
      </c>
      <c r="GS1109">
        <v>3</v>
      </c>
      <c r="GT1109">
        <v>0</v>
      </c>
      <c r="GU1109" t="s">
        <v>3</v>
      </c>
      <c r="GV1109">
        <f t="shared" si="739"/>
        <v>0</v>
      </c>
      <c r="GW1109">
        <v>1</v>
      </c>
      <c r="GX1109">
        <f t="shared" si="740"/>
        <v>0</v>
      </c>
      <c r="HA1109">
        <v>0</v>
      </c>
      <c r="HB1109">
        <v>0</v>
      </c>
      <c r="HC1109">
        <f t="shared" si="741"/>
        <v>0</v>
      </c>
      <c r="HE1109" t="s">
        <v>3</v>
      </c>
      <c r="HF1109" t="s">
        <v>3</v>
      </c>
      <c r="IK1109">
        <v>0</v>
      </c>
    </row>
    <row r="1110" spans="1:245">
      <c r="A1110">
        <v>18</v>
      </c>
      <c r="B1110">
        <v>0</v>
      </c>
      <c r="C1110">
        <v>1151</v>
      </c>
      <c r="E1110" t="s">
        <v>229</v>
      </c>
      <c r="F1110" t="s">
        <v>230</v>
      </c>
      <c r="G1110" t="s">
        <v>231</v>
      </c>
      <c r="H1110" t="s">
        <v>232</v>
      </c>
      <c r="I1110">
        <f>I1109*J1110</f>
        <v>1E-3</v>
      </c>
      <c r="J1110">
        <v>0.1</v>
      </c>
      <c r="O1110">
        <f t="shared" si="707"/>
        <v>5.96</v>
      </c>
      <c r="P1110">
        <f t="shared" si="708"/>
        <v>5.96</v>
      </c>
      <c r="Q1110">
        <f t="shared" si="709"/>
        <v>0</v>
      </c>
      <c r="R1110">
        <f t="shared" si="710"/>
        <v>0</v>
      </c>
      <c r="S1110">
        <f t="shared" si="711"/>
        <v>0</v>
      </c>
      <c r="T1110">
        <f t="shared" si="712"/>
        <v>0</v>
      </c>
      <c r="U1110">
        <f t="shared" si="713"/>
        <v>0</v>
      </c>
      <c r="V1110">
        <f t="shared" si="714"/>
        <v>0</v>
      </c>
      <c r="W1110">
        <f t="shared" si="715"/>
        <v>0.02</v>
      </c>
      <c r="X1110">
        <f t="shared" si="716"/>
        <v>0</v>
      </c>
      <c r="Y1110">
        <f t="shared" si="717"/>
        <v>0</v>
      </c>
      <c r="AA1110">
        <v>36401907</v>
      </c>
      <c r="AB1110">
        <f t="shared" si="718"/>
        <v>1998.42</v>
      </c>
      <c r="AC1110">
        <f t="shared" si="719"/>
        <v>1998.42</v>
      </c>
      <c r="AD1110">
        <f t="shared" si="744"/>
        <v>0</v>
      </c>
      <c r="AE1110">
        <f t="shared" si="745"/>
        <v>0</v>
      </c>
      <c r="AF1110">
        <f>ROUND((EV1110),2)</f>
        <v>0</v>
      </c>
      <c r="AG1110">
        <f t="shared" si="720"/>
        <v>0</v>
      </c>
      <c r="AH1110">
        <f>(EW1110)</f>
        <v>0</v>
      </c>
      <c r="AI1110">
        <f t="shared" si="746"/>
        <v>0</v>
      </c>
      <c r="AJ1110">
        <f t="shared" si="721"/>
        <v>19.399999999999999</v>
      </c>
      <c r="AK1110">
        <v>1998.42</v>
      </c>
      <c r="AL1110">
        <v>1998.42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19.399999999999999</v>
      </c>
      <c r="AT1110">
        <v>0</v>
      </c>
      <c r="AU1110">
        <v>0</v>
      </c>
      <c r="AV1110">
        <v>1</v>
      </c>
      <c r="AW1110">
        <v>1</v>
      </c>
      <c r="AZ1110">
        <v>1</v>
      </c>
      <c r="BA1110">
        <v>1</v>
      </c>
      <c r="BB1110">
        <v>1</v>
      </c>
      <c r="BC1110">
        <v>2.98</v>
      </c>
      <c r="BD1110" t="s">
        <v>3</v>
      </c>
      <c r="BE1110" t="s">
        <v>3</v>
      </c>
      <c r="BF1110" t="s">
        <v>3</v>
      </c>
      <c r="BG1110" t="s">
        <v>3</v>
      </c>
      <c r="BH1110">
        <v>3</v>
      </c>
      <c r="BI1110">
        <v>2</v>
      </c>
      <c r="BJ1110" t="s">
        <v>233</v>
      </c>
      <c r="BM1110">
        <v>500002</v>
      </c>
      <c r="BN1110">
        <v>0</v>
      </c>
      <c r="BO1110" t="s">
        <v>230</v>
      </c>
      <c r="BP1110">
        <v>1</v>
      </c>
      <c r="BQ1110">
        <v>12</v>
      </c>
      <c r="BR1110">
        <v>0</v>
      </c>
      <c r="BS1110">
        <v>1</v>
      </c>
      <c r="BT1110">
        <v>1</v>
      </c>
      <c r="BU1110">
        <v>1</v>
      </c>
      <c r="BV1110">
        <v>1</v>
      </c>
      <c r="BW1110">
        <v>1</v>
      </c>
      <c r="BX1110">
        <v>1</v>
      </c>
      <c r="BY1110" t="s">
        <v>3</v>
      </c>
      <c r="BZ1110">
        <v>0</v>
      </c>
      <c r="CA1110">
        <v>0</v>
      </c>
      <c r="CE1110">
        <v>0</v>
      </c>
      <c r="CF1110">
        <v>0</v>
      </c>
      <c r="CG1110">
        <v>0</v>
      </c>
      <c r="CM1110">
        <v>0</v>
      </c>
      <c r="CN1110" t="s">
        <v>3</v>
      </c>
      <c r="CO1110">
        <v>0</v>
      </c>
      <c r="CP1110">
        <f t="shared" si="722"/>
        <v>5.96</v>
      </c>
      <c r="CQ1110">
        <f t="shared" si="723"/>
        <v>5955.2916000000005</v>
      </c>
      <c r="CR1110">
        <f t="shared" si="724"/>
        <v>0</v>
      </c>
      <c r="CS1110">
        <f t="shared" si="725"/>
        <v>0</v>
      </c>
      <c r="CT1110">
        <f t="shared" si="726"/>
        <v>0</v>
      </c>
      <c r="CU1110">
        <f t="shared" si="727"/>
        <v>0</v>
      </c>
      <c r="CV1110">
        <f t="shared" si="728"/>
        <v>0</v>
      </c>
      <c r="CW1110">
        <f t="shared" si="729"/>
        <v>0</v>
      </c>
      <c r="CX1110">
        <f t="shared" si="730"/>
        <v>19.399999999999999</v>
      </c>
      <c r="CY1110">
        <f t="shared" si="731"/>
        <v>0</v>
      </c>
      <c r="CZ1110">
        <f t="shared" si="732"/>
        <v>0</v>
      </c>
      <c r="DC1110" t="s">
        <v>3</v>
      </c>
      <c r="DD1110" t="s">
        <v>3</v>
      </c>
      <c r="DE1110" t="s">
        <v>3</v>
      </c>
      <c r="DF1110" t="s">
        <v>3</v>
      </c>
      <c r="DG1110" t="s">
        <v>3</v>
      </c>
      <c r="DH1110" t="s">
        <v>3</v>
      </c>
      <c r="DI1110" t="s">
        <v>3</v>
      </c>
      <c r="DJ1110" t="s">
        <v>3</v>
      </c>
      <c r="DK1110" t="s">
        <v>3</v>
      </c>
      <c r="DL1110" t="s">
        <v>3</v>
      </c>
      <c r="DM1110" t="s">
        <v>3</v>
      </c>
      <c r="DN1110">
        <v>0</v>
      </c>
      <c r="DO1110">
        <v>0</v>
      </c>
      <c r="DP1110">
        <v>1</v>
      </c>
      <c r="DQ1110">
        <v>1</v>
      </c>
      <c r="DU1110">
        <v>1010</v>
      </c>
      <c r="DV1110" t="s">
        <v>232</v>
      </c>
      <c r="DW1110" t="s">
        <v>232</v>
      </c>
      <c r="DX1110">
        <v>1000</v>
      </c>
      <c r="DZ1110" t="s">
        <v>3</v>
      </c>
      <c r="EA1110" t="s">
        <v>3</v>
      </c>
      <c r="EB1110" t="s">
        <v>3</v>
      </c>
      <c r="EC1110" t="s">
        <v>3</v>
      </c>
      <c r="EE1110">
        <v>29085444</v>
      </c>
      <c r="EF1110">
        <v>12</v>
      </c>
      <c r="EG1110" t="s">
        <v>32</v>
      </c>
      <c r="EH1110">
        <v>0</v>
      </c>
      <c r="EI1110" t="s">
        <v>3</v>
      </c>
      <c r="EJ1110">
        <v>2</v>
      </c>
      <c r="EK1110">
        <v>500002</v>
      </c>
      <c r="EL1110" t="s">
        <v>33</v>
      </c>
      <c r="EM1110" t="s">
        <v>34</v>
      </c>
      <c r="EO1110" t="s">
        <v>3</v>
      </c>
      <c r="EQ1110">
        <v>0</v>
      </c>
      <c r="ER1110">
        <v>1998.42</v>
      </c>
      <c r="ES1110">
        <v>1998.42</v>
      </c>
      <c r="ET1110">
        <v>0</v>
      </c>
      <c r="EU1110">
        <v>0</v>
      </c>
      <c r="EV1110">
        <v>0</v>
      </c>
      <c r="EW1110">
        <v>0</v>
      </c>
      <c r="EX1110">
        <v>0</v>
      </c>
      <c r="FQ1110">
        <v>0</v>
      </c>
      <c r="FR1110">
        <f t="shared" si="733"/>
        <v>0</v>
      </c>
      <c r="FS1110">
        <v>0</v>
      </c>
      <c r="FX1110">
        <v>0</v>
      </c>
      <c r="FY1110">
        <v>0</v>
      </c>
      <c r="GA1110" t="s">
        <v>3</v>
      </c>
      <c r="GD1110">
        <v>1</v>
      </c>
      <c r="GF1110">
        <v>-1152774928</v>
      </c>
      <c r="GG1110">
        <v>2</v>
      </c>
      <c r="GH1110">
        <v>1</v>
      </c>
      <c r="GI1110">
        <v>2</v>
      </c>
      <c r="GJ1110">
        <v>0</v>
      </c>
      <c r="GK1110">
        <v>0</v>
      </c>
      <c r="GL1110">
        <f t="shared" si="734"/>
        <v>0</v>
      </c>
      <c r="GM1110">
        <f t="shared" si="735"/>
        <v>5.96</v>
      </c>
      <c r="GN1110">
        <f t="shared" si="736"/>
        <v>0</v>
      </c>
      <c r="GO1110">
        <f t="shared" si="737"/>
        <v>5.96</v>
      </c>
      <c r="GP1110">
        <f t="shared" si="738"/>
        <v>0</v>
      </c>
      <c r="GR1110">
        <v>0</v>
      </c>
      <c r="GS1110">
        <v>3</v>
      </c>
      <c r="GT1110">
        <v>0</v>
      </c>
      <c r="GU1110" t="s">
        <v>3</v>
      </c>
      <c r="GV1110">
        <f t="shared" si="739"/>
        <v>0</v>
      </c>
      <c r="GW1110">
        <v>1</v>
      </c>
      <c r="GX1110">
        <f t="shared" si="740"/>
        <v>0</v>
      </c>
      <c r="HA1110">
        <v>0</v>
      </c>
      <c r="HB1110">
        <v>0</v>
      </c>
      <c r="HC1110">
        <f t="shared" si="741"/>
        <v>0</v>
      </c>
      <c r="HE1110" t="s">
        <v>3</v>
      </c>
      <c r="HF1110" t="s">
        <v>3</v>
      </c>
      <c r="IK1110">
        <v>0</v>
      </c>
    </row>
    <row r="1111" spans="1:245">
      <c r="A1111">
        <v>18</v>
      </c>
      <c r="B1111">
        <v>0</v>
      </c>
      <c r="C1111">
        <v>1153</v>
      </c>
      <c r="E1111" t="s">
        <v>234</v>
      </c>
      <c r="F1111" t="s">
        <v>245</v>
      </c>
      <c r="G1111" t="s">
        <v>246</v>
      </c>
      <c r="H1111" t="s">
        <v>237</v>
      </c>
      <c r="I1111">
        <f>I1109*J1111</f>
        <v>1</v>
      </c>
      <c r="J1111">
        <v>100</v>
      </c>
      <c r="O1111">
        <f t="shared" si="707"/>
        <v>76.47</v>
      </c>
      <c r="P1111">
        <f t="shared" si="708"/>
        <v>76.47</v>
      </c>
      <c r="Q1111">
        <f t="shared" si="709"/>
        <v>0</v>
      </c>
      <c r="R1111">
        <f t="shared" si="710"/>
        <v>0</v>
      </c>
      <c r="S1111">
        <f t="shared" si="711"/>
        <v>0</v>
      </c>
      <c r="T1111">
        <f t="shared" si="712"/>
        <v>0</v>
      </c>
      <c r="U1111">
        <f t="shared" si="713"/>
        <v>0</v>
      </c>
      <c r="V1111">
        <f t="shared" si="714"/>
        <v>0</v>
      </c>
      <c r="W1111">
        <f t="shared" si="715"/>
        <v>0.09</v>
      </c>
      <c r="X1111">
        <f t="shared" si="716"/>
        <v>0</v>
      </c>
      <c r="Y1111">
        <f t="shared" si="717"/>
        <v>0</v>
      </c>
      <c r="AA1111">
        <v>36401907</v>
      </c>
      <c r="AB1111">
        <f t="shared" si="718"/>
        <v>8.81</v>
      </c>
      <c r="AC1111">
        <f t="shared" si="719"/>
        <v>8.81</v>
      </c>
      <c r="AD1111">
        <f t="shared" si="744"/>
        <v>0</v>
      </c>
      <c r="AE1111">
        <f t="shared" si="745"/>
        <v>0</v>
      </c>
      <c r="AF1111">
        <f>ROUND((EV1111),2)</f>
        <v>0</v>
      </c>
      <c r="AG1111">
        <f t="shared" si="720"/>
        <v>0</v>
      </c>
      <c r="AH1111">
        <f>(EW1111)</f>
        <v>0</v>
      </c>
      <c r="AI1111">
        <f t="shared" si="746"/>
        <v>0</v>
      </c>
      <c r="AJ1111">
        <f t="shared" si="721"/>
        <v>0.09</v>
      </c>
      <c r="AK1111">
        <v>8.81</v>
      </c>
      <c r="AL1111">
        <v>8.81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0.09</v>
      </c>
      <c r="AT1111">
        <v>0</v>
      </c>
      <c r="AU1111">
        <v>0</v>
      </c>
      <c r="AV1111">
        <v>1</v>
      </c>
      <c r="AW1111">
        <v>1</v>
      </c>
      <c r="AZ1111">
        <v>1</v>
      </c>
      <c r="BA1111">
        <v>1</v>
      </c>
      <c r="BB1111">
        <v>1</v>
      </c>
      <c r="BC1111">
        <v>8.68</v>
      </c>
      <c r="BD1111" t="s">
        <v>3</v>
      </c>
      <c r="BE1111" t="s">
        <v>3</v>
      </c>
      <c r="BF1111" t="s">
        <v>3</v>
      </c>
      <c r="BG1111" t="s">
        <v>3</v>
      </c>
      <c r="BH1111">
        <v>3</v>
      </c>
      <c r="BI1111">
        <v>2</v>
      </c>
      <c r="BJ1111" t="s">
        <v>247</v>
      </c>
      <c r="BM1111">
        <v>500002</v>
      </c>
      <c r="BN1111">
        <v>0</v>
      </c>
      <c r="BO1111" t="s">
        <v>245</v>
      </c>
      <c r="BP1111">
        <v>1</v>
      </c>
      <c r="BQ1111">
        <v>12</v>
      </c>
      <c r="BR1111">
        <v>0</v>
      </c>
      <c r="BS1111">
        <v>1</v>
      </c>
      <c r="BT1111">
        <v>1</v>
      </c>
      <c r="BU1111">
        <v>1</v>
      </c>
      <c r="BV1111">
        <v>1</v>
      </c>
      <c r="BW1111">
        <v>1</v>
      </c>
      <c r="BX1111">
        <v>1</v>
      </c>
      <c r="BY1111" t="s">
        <v>3</v>
      </c>
      <c r="BZ1111">
        <v>0</v>
      </c>
      <c r="CA1111">
        <v>0</v>
      </c>
      <c r="CE1111">
        <v>0</v>
      </c>
      <c r="CF1111">
        <v>0</v>
      </c>
      <c r="CG1111">
        <v>0</v>
      </c>
      <c r="CM1111">
        <v>0</v>
      </c>
      <c r="CN1111" t="s">
        <v>3</v>
      </c>
      <c r="CO1111">
        <v>0</v>
      </c>
      <c r="CP1111">
        <f t="shared" si="722"/>
        <v>76.47</v>
      </c>
      <c r="CQ1111">
        <f t="shared" si="723"/>
        <v>76.470799999999997</v>
      </c>
      <c r="CR1111">
        <f t="shared" si="724"/>
        <v>0</v>
      </c>
      <c r="CS1111">
        <f t="shared" si="725"/>
        <v>0</v>
      </c>
      <c r="CT1111">
        <f t="shared" si="726"/>
        <v>0</v>
      </c>
      <c r="CU1111">
        <f t="shared" si="727"/>
        <v>0</v>
      </c>
      <c r="CV1111">
        <f t="shared" si="728"/>
        <v>0</v>
      </c>
      <c r="CW1111">
        <f t="shared" si="729"/>
        <v>0</v>
      </c>
      <c r="CX1111">
        <f t="shared" si="730"/>
        <v>0.09</v>
      </c>
      <c r="CY1111">
        <f t="shared" si="731"/>
        <v>0</v>
      </c>
      <c r="CZ1111">
        <f t="shared" si="732"/>
        <v>0</v>
      </c>
      <c r="DC1111" t="s">
        <v>3</v>
      </c>
      <c r="DD1111" t="s">
        <v>3</v>
      </c>
      <c r="DE1111" t="s">
        <v>3</v>
      </c>
      <c r="DF1111" t="s">
        <v>3</v>
      </c>
      <c r="DG1111" t="s">
        <v>3</v>
      </c>
      <c r="DH1111" t="s">
        <v>3</v>
      </c>
      <c r="DI1111" t="s">
        <v>3</v>
      </c>
      <c r="DJ1111" t="s">
        <v>3</v>
      </c>
      <c r="DK1111" t="s">
        <v>3</v>
      </c>
      <c r="DL1111" t="s">
        <v>3</v>
      </c>
      <c r="DM1111" t="s">
        <v>3</v>
      </c>
      <c r="DN1111">
        <v>0</v>
      </c>
      <c r="DO1111">
        <v>0</v>
      </c>
      <c r="DP1111">
        <v>1</v>
      </c>
      <c r="DQ1111">
        <v>1</v>
      </c>
      <c r="DU1111">
        <v>1010</v>
      </c>
      <c r="DV1111" t="s">
        <v>237</v>
      </c>
      <c r="DW1111" t="s">
        <v>237</v>
      </c>
      <c r="DX1111">
        <v>1</v>
      </c>
      <c r="DZ1111" t="s">
        <v>3</v>
      </c>
      <c r="EA1111" t="s">
        <v>3</v>
      </c>
      <c r="EB1111" t="s">
        <v>3</v>
      </c>
      <c r="EC1111" t="s">
        <v>3</v>
      </c>
      <c r="EE1111">
        <v>29085444</v>
      </c>
      <c r="EF1111">
        <v>12</v>
      </c>
      <c r="EG1111" t="s">
        <v>32</v>
      </c>
      <c r="EH1111">
        <v>0</v>
      </c>
      <c r="EI1111" t="s">
        <v>3</v>
      </c>
      <c r="EJ1111">
        <v>2</v>
      </c>
      <c r="EK1111">
        <v>500002</v>
      </c>
      <c r="EL1111" t="s">
        <v>33</v>
      </c>
      <c r="EM1111" t="s">
        <v>34</v>
      </c>
      <c r="EO1111" t="s">
        <v>3</v>
      </c>
      <c r="EQ1111">
        <v>0</v>
      </c>
      <c r="ER1111">
        <v>8.81</v>
      </c>
      <c r="ES1111">
        <v>8.81</v>
      </c>
      <c r="ET1111">
        <v>0</v>
      </c>
      <c r="EU1111">
        <v>0</v>
      </c>
      <c r="EV1111">
        <v>0</v>
      </c>
      <c r="EW1111">
        <v>0</v>
      </c>
      <c r="EX1111">
        <v>0</v>
      </c>
      <c r="FQ1111">
        <v>0</v>
      </c>
      <c r="FR1111">
        <f t="shared" si="733"/>
        <v>0</v>
      </c>
      <c r="FS1111">
        <v>0</v>
      </c>
      <c r="FX1111">
        <v>0</v>
      </c>
      <c r="FY1111">
        <v>0</v>
      </c>
      <c r="GA1111" t="s">
        <v>3</v>
      </c>
      <c r="GD1111">
        <v>1</v>
      </c>
      <c r="GF1111">
        <v>-1190793685</v>
      </c>
      <c r="GG1111">
        <v>2</v>
      </c>
      <c r="GH1111">
        <v>1</v>
      </c>
      <c r="GI1111">
        <v>2</v>
      </c>
      <c r="GJ1111">
        <v>0</v>
      </c>
      <c r="GK1111">
        <v>0</v>
      </c>
      <c r="GL1111">
        <f t="shared" si="734"/>
        <v>0</v>
      </c>
      <c r="GM1111">
        <f t="shared" si="735"/>
        <v>76.47</v>
      </c>
      <c r="GN1111">
        <f t="shared" si="736"/>
        <v>0</v>
      </c>
      <c r="GO1111">
        <f t="shared" si="737"/>
        <v>76.47</v>
      </c>
      <c r="GP1111">
        <f t="shared" si="738"/>
        <v>0</v>
      </c>
      <c r="GR1111">
        <v>0</v>
      </c>
      <c r="GS1111">
        <v>3</v>
      </c>
      <c r="GT1111">
        <v>0</v>
      </c>
      <c r="GU1111" t="s">
        <v>3</v>
      </c>
      <c r="GV1111">
        <f t="shared" si="739"/>
        <v>0</v>
      </c>
      <c r="GW1111">
        <v>1</v>
      </c>
      <c r="GX1111">
        <f t="shared" si="740"/>
        <v>0</v>
      </c>
      <c r="HA1111">
        <v>0</v>
      </c>
      <c r="HB1111">
        <v>0</v>
      </c>
      <c r="HC1111">
        <f t="shared" si="741"/>
        <v>0</v>
      </c>
      <c r="HE1111" t="s">
        <v>3</v>
      </c>
      <c r="HF1111" t="s">
        <v>3</v>
      </c>
      <c r="IK1111">
        <v>0</v>
      </c>
    </row>
    <row r="1112" spans="1:245">
      <c r="A1112">
        <v>17</v>
      </c>
      <c r="B1112">
        <v>0</v>
      </c>
      <c r="C1112">
        <f>ROW(SmtRes!A1159)</f>
        <v>1159</v>
      </c>
      <c r="D1112">
        <f>ROW(EtalonRes!A1128)</f>
        <v>1128</v>
      </c>
      <c r="E1112" t="s">
        <v>239</v>
      </c>
      <c r="F1112" t="s">
        <v>304</v>
      </c>
      <c r="G1112" t="s">
        <v>305</v>
      </c>
      <c r="H1112" t="s">
        <v>149</v>
      </c>
      <c r="I1112">
        <f>ROUND(28/100,9)</f>
        <v>0.28000000000000003</v>
      </c>
      <c r="J1112">
        <v>0</v>
      </c>
      <c r="O1112">
        <f t="shared" si="707"/>
        <v>3258.23</v>
      </c>
      <c r="P1112">
        <f t="shared" si="708"/>
        <v>0</v>
      </c>
      <c r="Q1112">
        <f t="shared" si="709"/>
        <v>159.87</v>
      </c>
      <c r="R1112">
        <f t="shared" si="710"/>
        <v>0</v>
      </c>
      <c r="S1112">
        <f t="shared" si="711"/>
        <v>3098.36</v>
      </c>
      <c r="T1112">
        <f t="shared" si="712"/>
        <v>0</v>
      </c>
      <c r="U1112">
        <f t="shared" si="713"/>
        <v>8.3848800000000008</v>
      </c>
      <c r="V1112">
        <f t="shared" si="714"/>
        <v>0</v>
      </c>
      <c r="W1112">
        <f t="shared" si="715"/>
        <v>0</v>
      </c>
      <c r="X1112">
        <f t="shared" si="716"/>
        <v>2478.69</v>
      </c>
      <c r="Y1112">
        <f t="shared" si="717"/>
        <v>1146.3900000000001</v>
      </c>
      <c r="AA1112">
        <v>36401907</v>
      </c>
      <c r="AB1112">
        <f t="shared" si="718"/>
        <v>393.96</v>
      </c>
      <c r="AC1112">
        <f t="shared" si="719"/>
        <v>0</v>
      </c>
      <c r="AD1112">
        <f>ROUND(((((ET1112*1.25))-((EU1112*1.25)))+AE1112),2)</f>
        <v>61.86</v>
      </c>
      <c r="AE1112">
        <f>ROUND(((EU1112*1.25)),2)</f>
        <v>0</v>
      </c>
      <c r="AF1112">
        <f>ROUND(((EV1112*1.15)),2)</f>
        <v>332.1</v>
      </c>
      <c r="AG1112">
        <f t="shared" si="720"/>
        <v>0</v>
      </c>
      <c r="AH1112">
        <f>((EW1112*1.15))</f>
        <v>29.945999999999998</v>
      </c>
      <c r="AI1112">
        <f>((EX1112*1.25))</f>
        <v>0</v>
      </c>
      <c r="AJ1112">
        <f t="shared" si="721"/>
        <v>0</v>
      </c>
      <c r="AK1112">
        <v>338.27</v>
      </c>
      <c r="AL1112">
        <v>0</v>
      </c>
      <c r="AM1112">
        <v>49.49</v>
      </c>
      <c r="AN1112">
        <v>0</v>
      </c>
      <c r="AO1112">
        <v>288.77999999999997</v>
      </c>
      <c r="AP1112">
        <v>0</v>
      </c>
      <c r="AQ1112">
        <v>26.04</v>
      </c>
      <c r="AR1112">
        <v>0</v>
      </c>
      <c r="AS1112">
        <v>0</v>
      </c>
      <c r="AT1112">
        <v>80</v>
      </c>
      <c r="AU1112">
        <v>37</v>
      </c>
      <c r="AV1112">
        <v>1</v>
      </c>
      <c r="AW1112">
        <v>1</v>
      </c>
      <c r="AZ1112">
        <v>1</v>
      </c>
      <c r="BA1112">
        <v>33.32</v>
      </c>
      <c r="BB1112">
        <v>9.23</v>
      </c>
      <c r="BC1112">
        <v>1</v>
      </c>
      <c r="BD1112" t="s">
        <v>3</v>
      </c>
      <c r="BE1112" t="s">
        <v>3</v>
      </c>
      <c r="BF1112" t="s">
        <v>3</v>
      </c>
      <c r="BG1112" t="s">
        <v>3</v>
      </c>
      <c r="BH1112">
        <v>0</v>
      </c>
      <c r="BI1112">
        <v>1</v>
      </c>
      <c r="BJ1112" t="s">
        <v>306</v>
      </c>
      <c r="BM1112">
        <v>15001</v>
      </c>
      <c r="BN1112">
        <v>0</v>
      </c>
      <c r="BO1112" t="s">
        <v>304</v>
      </c>
      <c r="BP1112">
        <v>1</v>
      </c>
      <c r="BQ1112">
        <v>2</v>
      </c>
      <c r="BR1112">
        <v>0</v>
      </c>
      <c r="BS1112">
        <v>33.32</v>
      </c>
      <c r="BT1112">
        <v>1</v>
      </c>
      <c r="BU1112">
        <v>1</v>
      </c>
      <c r="BV1112">
        <v>1</v>
      </c>
      <c r="BW1112">
        <v>1</v>
      </c>
      <c r="BX1112">
        <v>1</v>
      </c>
      <c r="BY1112" t="s">
        <v>3</v>
      </c>
      <c r="BZ1112">
        <v>105</v>
      </c>
      <c r="CA1112">
        <v>55</v>
      </c>
      <c r="CE1112">
        <v>0</v>
      </c>
      <c r="CF1112">
        <v>0</v>
      </c>
      <c r="CG1112">
        <v>0</v>
      </c>
      <c r="CM1112">
        <v>0</v>
      </c>
      <c r="CN1112" t="s">
        <v>904</v>
      </c>
      <c r="CO1112">
        <v>0</v>
      </c>
      <c r="CP1112">
        <f t="shared" si="722"/>
        <v>3258.23</v>
      </c>
      <c r="CQ1112">
        <f t="shared" si="723"/>
        <v>0</v>
      </c>
      <c r="CR1112">
        <f t="shared" si="724"/>
        <v>570.96780000000001</v>
      </c>
      <c r="CS1112">
        <f t="shared" si="725"/>
        <v>0</v>
      </c>
      <c r="CT1112">
        <f t="shared" si="726"/>
        <v>11065.572</v>
      </c>
      <c r="CU1112">
        <f t="shared" si="727"/>
        <v>0</v>
      </c>
      <c r="CV1112">
        <f t="shared" si="728"/>
        <v>29.945999999999998</v>
      </c>
      <c r="CW1112">
        <f t="shared" si="729"/>
        <v>0</v>
      </c>
      <c r="CX1112">
        <f t="shared" si="730"/>
        <v>0</v>
      </c>
      <c r="CY1112">
        <f t="shared" si="731"/>
        <v>2478.6880000000001</v>
      </c>
      <c r="CZ1112">
        <f t="shared" si="732"/>
        <v>1146.3932</v>
      </c>
      <c r="DC1112" t="s">
        <v>3</v>
      </c>
      <c r="DD1112" t="s">
        <v>3</v>
      </c>
      <c r="DE1112" t="s">
        <v>133</v>
      </c>
      <c r="DF1112" t="s">
        <v>133</v>
      </c>
      <c r="DG1112" t="s">
        <v>134</v>
      </c>
      <c r="DH1112" t="s">
        <v>3</v>
      </c>
      <c r="DI1112" t="s">
        <v>134</v>
      </c>
      <c r="DJ1112" t="s">
        <v>133</v>
      </c>
      <c r="DK1112" t="s">
        <v>3</v>
      </c>
      <c r="DL1112" t="s">
        <v>3</v>
      </c>
      <c r="DM1112" t="s">
        <v>3</v>
      </c>
      <c r="DN1112">
        <v>0</v>
      </c>
      <c r="DO1112">
        <v>0</v>
      </c>
      <c r="DP1112">
        <v>1</v>
      </c>
      <c r="DQ1112">
        <v>1</v>
      </c>
      <c r="DU1112">
        <v>1013</v>
      </c>
      <c r="DV1112" t="s">
        <v>149</v>
      </c>
      <c r="DW1112" t="s">
        <v>149</v>
      </c>
      <c r="DX1112">
        <v>1</v>
      </c>
      <c r="DZ1112" t="s">
        <v>3</v>
      </c>
      <c r="EA1112" t="s">
        <v>3</v>
      </c>
      <c r="EB1112" t="s">
        <v>3</v>
      </c>
      <c r="EC1112" t="s">
        <v>3</v>
      </c>
      <c r="EE1112">
        <v>29085536</v>
      </c>
      <c r="EF1112">
        <v>2</v>
      </c>
      <c r="EG1112" t="s">
        <v>135</v>
      </c>
      <c r="EH1112">
        <v>0</v>
      </c>
      <c r="EI1112" t="s">
        <v>3</v>
      </c>
      <c r="EJ1112">
        <v>1</v>
      </c>
      <c r="EK1112">
        <v>15001</v>
      </c>
      <c r="EL1112" t="s">
        <v>151</v>
      </c>
      <c r="EM1112" t="s">
        <v>152</v>
      </c>
      <c r="EO1112" t="s">
        <v>138</v>
      </c>
      <c r="EQ1112">
        <v>0</v>
      </c>
      <c r="ER1112">
        <v>338.27</v>
      </c>
      <c r="ES1112">
        <v>0</v>
      </c>
      <c r="ET1112">
        <v>49.49</v>
      </c>
      <c r="EU1112">
        <v>0</v>
      </c>
      <c r="EV1112">
        <v>288.77999999999997</v>
      </c>
      <c r="EW1112">
        <v>26.04</v>
      </c>
      <c r="EX1112">
        <v>0</v>
      </c>
      <c r="EY1112">
        <v>0</v>
      </c>
      <c r="FQ1112">
        <v>0</v>
      </c>
      <c r="FR1112">
        <f t="shared" si="733"/>
        <v>0</v>
      </c>
      <c r="FS1112">
        <v>0</v>
      </c>
      <c r="FT1112" t="s">
        <v>139</v>
      </c>
      <c r="FU1112" t="s">
        <v>25</v>
      </c>
      <c r="FV1112" t="s">
        <v>25</v>
      </c>
      <c r="FW1112" t="s">
        <v>26</v>
      </c>
      <c r="FX1112">
        <v>94.5</v>
      </c>
      <c r="FY1112">
        <v>46.75</v>
      </c>
      <c r="GA1112" t="s">
        <v>3</v>
      </c>
      <c r="GD1112">
        <v>1</v>
      </c>
      <c r="GF1112">
        <v>1201776926</v>
      </c>
      <c r="GG1112">
        <v>2</v>
      </c>
      <c r="GH1112">
        <v>1</v>
      </c>
      <c r="GI1112">
        <v>2</v>
      </c>
      <c r="GJ1112">
        <v>0</v>
      </c>
      <c r="GK1112">
        <v>0</v>
      </c>
      <c r="GL1112">
        <f t="shared" si="734"/>
        <v>0</v>
      </c>
      <c r="GM1112">
        <f t="shared" si="735"/>
        <v>6883.31</v>
      </c>
      <c r="GN1112">
        <f t="shared" si="736"/>
        <v>6883.31</v>
      </c>
      <c r="GO1112">
        <f t="shared" si="737"/>
        <v>0</v>
      </c>
      <c r="GP1112">
        <f t="shared" si="738"/>
        <v>0</v>
      </c>
      <c r="GR1112">
        <v>0</v>
      </c>
      <c r="GS1112">
        <v>3</v>
      </c>
      <c r="GT1112">
        <v>0</v>
      </c>
      <c r="GU1112" t="s">
        <v>3</v>
      </c>
      <c r="GV1112">
        <f t="shared" si="739"/>
        <v>0</v>
      </c>
      <c r="GW1112">
        <v>1</v>
      </c>
      <c r="GX1112">
        <f t="shared" si="740"/>
        <v>0</v>
      </c>
      <c r="HA1112">
        <v>0</v>
      </c>
      <c r="HB1112">
        <v>0</v>
      </c>
      <c r="HC1112">
        <f t="shared" si="741"/>
        <v>0</v>
      </c>
      <c r="HE1112" t="s">
        <v>3</v>
      </c>
      <c r="HF1112" t="s">
        <v>3</v>
      </c>
      <c r="IK1112">
        <v>0</v>
      </c>
    </row>
    <row r="1113" spans="1:245">
      <c r="A1113">
        <v>17</v>
      </c>
      <c r="B1113">
        <v>0</v>
      </c>
      <c r="E1113" t="s">
        <v>248</v>
      </c>
      <c r="F1113" t="s">
        <v>307</v>
      </c>
      <c r="G1113" t="s">
        <v>308</v>
      </c>
      <c r="H1113" t="s">
        <v>155</v>
      </c>
      <c r="I1113">
        <v>28</v>
      </c>
      <c r="J1113">
        <v>0</v>
      </c>
      <c r="O1113">
        <f t="shared" si="707"/>
        <v>4179.32</v>
      </c>
      <c r="P1113">
        <f t="shared" si="708"/>
        <v>4179.32</v>
      </c>
      <c r="Q1113">
        <f t="shared" si="709"/>
        <v>0</v>
      </c>
      <c r="R1113">
        <f t="shared" si="710"/>
        <v>0</v>
      </c>
      <c r="S1113">
        <f t="shared" si="711"/>
        <v>0</v>
      </c>
      <c r="T1113">
        <f t="shared" si="712"/>
        <v>0</v>
      </c>
      <c r="U1113">
        <f t="shared" si="713"/>
        <v>0</v>
      </c>
      <c r="V1113">
        <f t="shared" si="714"/>
        <v>0</v>
      </c>
      <c r="W1113">
        <f t="shared" si="715"/>
        <v>31.64</v>
      </c>
      <c r="X1113">
        <f t="shared" si="716"/>
        <v>0</v>
      </c>
      <c r="Y1113">
        <f t="shared" si="717"/>
        <v>0</v>
      </c>
      <c r="AA1113">
        <v>36401907</v>
      </c>
      <c r="AB1113">
        <f t="shared" si="718"/>
        <v>24.59</v>
      </c>
      <c r="AC1113">
        <f t="shared" si="719"/>
        <v>24.59</v>
      </c>
      <c r="AD1113">
        <f>ROUND((((ET1113)-(EU1113))+AE1113),2)</f>
        <v>0</v>
      </c>
      <c r="AE1113">
        <f t="shared" ref="AE1113:AF1116" si="747">ROUND((EU1113),2)</f>
        <v>0</v>
      </c>
      <c r="AF1113">
        <f t="shared" si="747"/>
        <v>0</v>
      </c>
      <c r="AG1113">
        <f t="shared" si="720"/>
        <v>0</v>
      </c>
      <c r="AH1113">
        <f t="shared" ref="AH1113:AI1116" si="748">(EW1113)</f>
        <v>0</v>
      </c>
      <c r="AI1113">
        <f t="shared" si="748"/>
        <v>0</v>
      </c>
      <c r="AJ1113">
        <f t="shared" si="721"/>
        <v>1.1299999999999999</v>
      </c>
      <c r="AK1113">
        <v>24.59</v>
      </c>
      <c r="AL1113">
        <v>24.59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1.1299999999999999</v>
      </c>
      <c r="AT1113">
        <v>0</v>
      </c>
      <c r="AU1113">
        <v>0</v>
      </c>
      <c r="AV1113">
        <v>1</v>
      </c>
      <c r="AW1113">
        <v>1</v>
      </c>
      <c r="AZ1113">
        <v>1</v>
      </c>
      <c r="BA1113">
        <v>1</v>
      </c>
      <c r="BB1113">
        <v>1</v>
      </c>
      <c r="BC1113">
        <v>6.07</v>
      </c>
      <c r="BD1113" t="s">
        <v>3</v>
      </c>
      <c r="BE1113" t="s">
        <v>3</v>
      </c>
      <c r="BF1113" t="s">
        <v>3</v>
      </c>
      <c r="BG1113" t="s">
        <v>3</v>
      </c>
      <c r="BH1113">
        <v>3</v>
      </c>
      <c r="BI1113">
        <v>1</v>
      </c>
      <c r="BJ1113" t="s">
        <v>309</v>
      </c>
      <c r="BM1113">
        <v>500001</v>
      </c>
      <c r="BN1113">
        <v>0</v>
      </c>
      <c r="BO1113" t="s">
        <v>307</v>
      </c>
      <c r="BP1113">
        <v>1</v>
      </c>
      <c r="BQ1113">
        <v>8</v>
      </c>
      <c r="BR1113">
        <v>0</v>
      </c>
      <c r="BS1113">
        <v>1</v>
      </c>
      <c r="BT1113">
        <v>1</v>
      </c>
      <c r="BU1113">
        <v>1</v>
      </c>
      <c r="BV1113">
        <v>1</v>
      </c>
      <c r="BW1113">
        <v>1</v>
      </c>
      <c r="BX1113">
        <v>1</v>
      </c>
      <c r="BY1113" t="s">
        <v>3</v>
      </c>
      <c r="BZ1113">
        <v>0</v>
      </c>
      <c r="CA1113">
        <v>0</v>
      </c>
      <c r="CE1113">
        <v>0</v>
      </c>
      <c r="CF1113">
        <v>0</v>
      </c>
      <c r="CG1113">
        <v>0</v>
      </c>
      <c r="CM1113">
        <v>0</v>
      </c>
      <c r="CN1113" t="s">
        <v>3</v>
      </c>
      <c r="CO1113">
        <v>0</v>
      </c>
      <c r="CP1113">
        <f t="shared" si="722"/>
        <v>4179.32</v>
      </c>
      <c r="CQ1113">
        <f t="shared" si="723"/>
        <v>149.26130000000001</v>
      </c>
      <c r="CR1113">
        <f t="shared" si="724"/>
        <v>0</v>
      </c>
      <c r="CS1113">
        <f t="shared" si="725"/>
        <v>0</v>
      </c>
      <c r="CT1113">
        <f t="shared" si="726"/>
        <v>0</v>
      </c>
      <c r="CU1113">
        <f t="shared" si="727"/>
        <v>0</v>
      </c>
      <c r="CV1113">
        <f t="shared" si="728"/>
        <v>0</v>
      </c>
      <c r="CW1113">
        <f t="shared" si="729"/>
        <v>0</v>
      </c>
      <c r="CX1113">
        <f t="shared" si="730"/>
        <v>1.1299999999999999</v>
      </c>
      <c r="CY1113">
        <f t="shared" si="731"/>
        <v>0</v>
      </c>
      <c r="CZ1113">
        <f t="shared" si="732"/>
        <v>0</v>
      </c>
      <c r="DC1113" t="s">
        <v>3</v>
      </c>
      <c r="DD1113" t="s">
        <v>3</v>
      </c>
      <c r="DE1113" t="s">
        <v>3</v>
      </c>
      <c r="DF1113" t="s">
        <v>3</v>
      </c>
      <c r="DG1113" t="s">
        <v>3</v>
      </c>
      <c r="DH1113" t="s">
        <v>3</v>
      </c>
      <c r="DI1113" t="s">
        <v>3</v>
      </c>
      <c r="DJ1113" t="s">
        <v>3</v>
      </c>
      <c r="DK1113" t="s">
        <v>3</v>
      </c>
      <c r="DL1113" t="s">
        <v>3</v>
      </c>
      <c r="DM1113" t="s">
        <v>3</v>
      </c>
      <c r="DN1113">
        <v>0</v>
      </c>
      <c r="DO1113">
        <v>0</v>
      </c>
      <c r="DP1113">
        <v>1</v>
      </c>
      <c r="DQ1113">
        <v>1</v>
      </c>
      <c r="DU1113">
        <v>1005</v>
      </c>
      <c r="DV1113" t="s">
        <v>155</v>
      </c>
      <c r="DW1113" t="s">
        <v>155</v>
      </c>
      <c r="DX1113">
        <v>1</v>
      </c>
      <c r="DZ1113" t="s">
        <v>3</v>
      </c>
      <c r="EA1113" t="s">
        <v>3</v>
      </c>
      <c r="EB1113" t="s">
        <v>3</v>
      </c>
      <c r="EC1113" t="s">
        <v>3</v>
      </c>
      <c r="EE1113">
        <v>29085443</v>
      </c>
      <c r="EF1113">
        <v>8</v>
      </c>
      <c r="EG1113" t="s">
        <v>144</v>
      </c>
      <c r="EH1113">
        <v>0</v>
      </c>
      <c r="EI1113" t="s">
        <v>3</v>
      </c>
      <c r="EJ1113">
        <v>1</v>
      </c>
      <c r="EK1113">
        <v>500001</v>
      </c>
      <c r="EL1113" t="s">
        <v>145</v>
      </c>
      <c r="EM1113" t="s">
        <v>146</v>
      </c>
      <c r="EO1113" t="s">
        <v>3</v>
      </c>
      <c r="EQ1113">
        <v>0</v>
      </c>
      <c r="ER1113">
        <v>24.59</v>
      </c>
      <c r="ES1113">
        <v>24.59</v>
      </c>
      <c r="ET1113">
        <v>0</v>
      </c>
      <c r="EU1113">
        <v>0</v>
      </c>
      <c r="EV1113">
        <v>0</v>
      </c>
      <c r="EW1113">
        <v>0</v>
      </c>
      <c r="EX1113">
        <v>0</v>
      </c>
      <c r="EY1113">
        <v>0</v>
      </c>
      <c r="FQ1113">
        <v>0</v>
      </c>
      <c r="FR1113">
        <f t="shared" si="733"/>
        <v>0</v>
      </c>
      <c r="FS1113">
        <v>0</v>
      </c>
      <c r="FX1113">
        <v>0</v>
      </c>
      <c r="FY1113">
        <v>0</v>
      </c>
      <c r="GA1113" t="s">
        <v>3</v>
      </c>
      <c r="GD1113">
        <v>1</v>
      </c>
      <c r="GF1113">
        <v>-1143029035</v>
      </c>
      <c r="GG1113">
        <v>2</v>
      </c>
      <c r="GH1113">
        <v>1</v>
      </c>
      <c r="GI1113">
        <v>2</v>
      </c>
      <c r="GJ1113">
        <v>0</v>
      </c>
      <c r="GK1113">
        <v>0</v>
      </c>
      <c r="GL1113">
        <f t="shared" si="734"/>
        <v>0</v>
      </c>
      <c r="GM1113">
        <f t="shared" si="735"/>
        <v>4179.32</v>
      </c>
      <c r="GN1113">
        <f t="shared" si="736"/>
        <v>4179.32</v>
      </c>
      <c r="GO1113">
        <f t="shared" si="737"/>
        <v>0</v>
      </c>
      <c r="GP1113">
        <f t="shared" si="738"/>
        <v>0</v>
      </c>
      <c r="GR1113">
        <v>0</v>
      </c>
      <c r="GS1113">
        <v>3</v>
      </c>
      <c r="GT1113">
        <v>0</v>
      </c>
      <c r="GU1113" t="s">
        <v>3</v>
      </c>
      <c r="GV1113">
        <f t="shared" si="739"/>
        <v>0</v>
      </c>
      <c r="GW1113">
        <v>1</v>
      </c>
      <c r="GX1113">
        <f t="shared" si="740"/>
        <v>0</v>
      </c>
      <c r="HA1113">
        <v>0</v>
      </c>
      <c r="HB1113">
        <v>0</v>
      </c>
      <c r="HC1113">
        <f t="shared" si="741"/>
        <v>0</v>
      </c>
      <c r="HE1113" t="s">
        <v>3</v>
      </c>
      <c r="HF1113" t="s">
        <v>3</v>
      </c>
      <c r="IK1113">
        <v>0</v>
      </c>
    </row>
    <row r="1114" spans="1:245">
      <c r="A1114">
        <v>17</v>
      </c>
      <c r="B1114">
        <v>0</v>
      </c>
      <c r="E1114" t="s">
        <v>253</v>
      </c>
      <c r="F1114" t="s">
        <v>310</v>
      </c>
      <c r="G1114" t="s">
        <v>311</v>
      </c>
      <c r="H1114" t="s">
        <v>142</v>
      </c>
      <c r="I1114">
        <v>20</v>
      </c>
      <c r="J1114">
        <v>0</v>
      </c>
      <c r="O1114">
        <f t="shared" si="707"/>
        <v>273.10000000000002</v>
      </c>
      <c r="P1114">
        <f t="shared" si="708"/>
        <v>273.10000000000002</v>
      </c>
      <c r="Q1114">
        <f t="shared" si="709"/>
        <v>0</v>
      </c>
      <c r="R1114">
        <f t="shared" si="710"/>
        <v>0</v>
      </c>
      <c r="S1114">
        <f t="shared" si="711"/>
        <v>0</v>
      </c>
      <c r="T1114">
        <f t="shared" si="712"/>
        <v>0</v>
      </c>
      <c r="U1114">
        <f t="shared" si="713"/>
        <v>0</v>
      </c>
      <c r="V1114">
        <f t="shared" si="714"/>
        <v>0</v>
      </c>
      <c r="W1114">
        <f t="shared" si="715"/>
        <v>6.2</v>
      </c>
      <c r="X1114">
        <f t="shared" si="716"/>
        <v>0</v>
      </c>
      <c r="Y1114">
        <f t="shared" si="717"/>
        <v>0</v>
      </c>
      <c r="AA1114">
        <v>36401907</v>
      </c>
      <c r="AB1114">
        <f t="shared" si="718"/>
        <v>6.76</v>
      </c>
      <c r="AC1114">
        <f t="shared" si="719"/>
        <v>6.76</v>
      </c>
      <c r="AD1114">
        <f>ROUND((((ET1114)-(EU1114))+AE1114),2)</f>
        <v>0</v>
      </c>
      <c r="AE1114">
        <f t="shared" si="747"/>
        <v>0</v>
      </c>
      <c r="AF1114">
        <f t="shared" si="747"/>
        <v>0</v>
      </c>
      <c r="AG1114">
        <f t="shared" si="720"/>
        <v>0</v>
      </c>
      <c r="AH1114">
        <f t="shared" si="748"/>
        <v>0</v>
      </c>
      <c r="AI1114">
        <f t="shared" si="748"/>
        <v>0</v>
      </c>
      <c r="AJ1114">
        <f t="shared" si="721"/>
        <v>0.31</v>
      </c>
      <c r="AK1114">
        <v>6.76</v>
      </c>
      <c r="AL1114">
        <v>6.76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0.31</v>
      </c>
      <c r="AT1114">
        <v>0</v>
      </c>
      <c r="AU1114">
        <v>0</v>
      </c>
      <c r="AV1114">
        <v>1</v>
      </c>
      <c r="AW1114">
        <v>1</v>
      </c>
      <c r="AZ1114">
        <v>1</v>
      </c>
      <c r="BA1114">
        <v>1</v>
      </c>
      <c r="BB1114">
        <v>1</v>
      </c>
      <c r="BC1114">
        <v>2.02</v>
      </c>
      <c r="BD1114" t="s">
        <v>3</v>
      </c>
      <c r="BE1114" t="s">
        <v>3</v>
      </c>
      <c r="BF1114" t="s">
        <v>3</v>
      </c>
      <c r="BG1114" t="s">
        <v>3</v>
      </c>
      <c r="BH1114">
        <v>3</v>
      </c>
      <c r="BI1114">
        <v>1</v>
      </c>
      <c r="BJ1114" t="s">
        <v>312</v>
      </c>
      <c r="BM1114">
        <v>500001</v>
      </c>
      <c r="BN1114">
        <v>0</v>
      </c>
      <c r="BO1114" t="s">
        <v>310</v>
      </c>
      <c r="BP1114">
        <v>1</v>
      </c>
      <c r="BQ1114">
        <v>8</v>
      </c>
      <c r="BR1114">
        <v>0</v>
      </c>
      <c r="BS1114">
        <v>1</v>
      </c>
      <c r="BT1114">
        <v>1</v>
      </c>
      <c r="BU1114">
        <v>1</v>
      </c>
      <c r="BV1114">
        <v>1</v>
      </c>
      <c r="BW1114">
        <v>1</v>
      </c>
      <c r="BX1114">
        <v>1</v>
      </c>
      <c r="BY1114" t="s">
        <v>3</v>
      </c>
      <c r="BZ1114">
        <v>0</v>
      </c>
      <c r="CA1114">
        <v>0</v>
      </c>
      <c r="CE1114">
        <v>0</v>
      </c>
      <c r="CF1114">
        <v>0</v>
      </c>
      <c r="CG1114">
        <v>0</v>
      </c>
      <c r="CM1114">
        <v>0</v>
      </c>
      <c r="CN1114" t="s">
        <v>3</v>
      </c>
      <c r="CO1114">
        <v>0</v>
      </c>
      <c r="CP1114">
        <f t="shared" si="722"/>
        <v>273.10000000000002</v>
      </c>
      <c r="CQ1114">
        <f t="shared" si="723"/>
        <v>13.655199999999999</v>
      </c>
      <c r="CR1114">
        <f t="shared" si="724"/>
        <v>0</v>
      </c>
      <c r="CS1114">
        <f t="shared" si="725"/>
        <v>0</v>
      </c>
      <c r="CT1114">
        <f t="shared" si="726"/>
        <v>0</v>
      </c>
      <c r="CU1114">
        <f t="shared" si="727"/>
        <v>0</v>
      </c>
      <c r="CV1114">
        <f t="shared" si="728"/>
        <v>0</v>
      </c>
      <c r="CW1114">
        <f t="shared" si="729"/>
        <v>0</v>
      </c>
      <c r="CX1114">
        <f t="shared" si="730"/>
        <v>0.31</v>
      </c>
      <c r="CY1114">
        <f t="shared" si="731"/>
        <v>0</v>
      </c>
      <c r="CZ1114">
        <f t="shared" si="732"/>
        <v>0</v>
      </c>
      <c r="DC1114" t="s">
        <v>3</v>
      </c>
      <c r="DD1114" t="s">
        <v>3</v>
      </c>
      <c r="DE1114" t="s">
        <v>3</v>
      </c>
      <c r="DF1114" t="s">
        <v>3</v>
      </c>
      <c r="DG1114" t="s">
        <v>3</v>
      </c>
      <c r="DH1114" t="s">
        <v>3</v>
      </c>
      <c r="DI1114" t="s">
        <v>3</v>
      </c>
      <c r="DJ1114" t="s">
        <v>3</v>
      </c>
      <c r="DK1114" t="s">
        <v>3</v>
      </c>
      <c r="DL1114" t="s">
        <v>3</v>
      </c>
      <c r="DM1114" t="s">
        <v>3</v>
      </c>
      <c r="DN1114">
        <v>0</v>
      </c>
      <c r="DO1114">
        <v>0</v>
      </c>
      <c r="DP1114">
        <v>1</v>
      </c>
      <c r="DQ1114">
        <v>1</v>
      </c>
      <c r="DU1114">
        <v>1003</v>
      </c>
      <c r="DV1114" t="s">
        <v>142</v>
      </c>
      <c r="DW1114" t="s">
        <v>142</v>
      </c>
      <c r="DX1114">
        <v>1</v>
      </c>
      <c r="DZ1114" t="s">
        <v>3</v>
      </c>
      <c r="EA1114" t="s">
        <v>3</v>
      </c>
      <c r="EB1114" t="s">
        <v>3</v>
      </c>
      <c r="EC1114" t="s">
        <v>3</v>
      </c>
      <c r="EE1114">
        <v>29085443</v>
      </c>
      <c r="EF1114">
        <v>8</v>
      </c>
      <c r="EG1114" t="s">
        <v>144</v>
      </c>
      <c r="EH1114">
        <v>0</v>
      </c>
      <c r="EI1114" t="s">
        <v>3</v>
      </c>
      <c r="EJ1114">
        <v>1</v>
      </c>
      <c r="EK1114">
        <v>500001</v>
      </c>
      <c r="EL1114" t="s">
        <v>145</v>
      </c>
      <c r="EM1114" t="s">
        <v>146</v>
      </c>
      <c r="EO1114" t="s">
        <v>3</v>
      </c>
      <c r="EQ1114">
        <v>0</v>
      </c>
      <c r="ER1114">
        <v>6.76</v>
      </c>
      <c r="ES1114">
        <v>6.76</v>
      </c>
      <c r="ET1114">
        <v>0</v>
      </c>
      <c r="EU1114">
        <v>0</v>
      </c>
      <c r="EV1114">
        <v>0</v>
      </c>
      <c r="EW1114">
        <v>0</v>
      </c>
      <c r="EX1114">
        <v>0</v>
      </c>
      <c r="EY1114">
        <v>0</v>
      </c>
      <c r="FQ1114">
        <v>0</v>
      </c>
      <c r="FR1114">
        <f t="shared" si="733"/>
        <v>0</v>
      </c>
      <c r="FS1114">
        <v>0</v>
      </c>
      <c r="FX1114">
        <v>0</v>
      </c>
      <c r="FY1114">
        <v>0</v>
      </c>
      <c r="GA1114" t="s">
        <v>3</v>
      </c>
      <c r="GD1114">
        <v>1</v>
      </c>
      <c r="GF1114">
        <v>426561494</v>
      </c>
      <c r="GG1114">
        <v>2</v>
      </c>
      <c r="GH1114">
        <v>1</v>
      </c>
      <c r="GI1114">
        <v>2</v>
      </c>
      <c r="GJ1114">
        <v>0</v>
      </c>
      <c r="GK1114">
        <v>0</v>
      </c>
      <c r="GL1114">
        <f t="shared" si="734"/>
        <v>0</v>
      </c>
      <c r="GM1114">
        <f t="shared" si="735"/>
        <v>273.10000000000002</v>
      </c>
      <c r="GN1114">
        <f t="shared" si="736"/>
        <v>273.10000000000002</v>
      </c>
      <c r="GO1114">
        <f t="shared" si="737"/>
        <v>0</v>
      </c>
      <c r="GP1114">
        <f t="shared" si="738"/>
        <v>0</v>
      </c>
      <c r="GR1114">
        <v>0</v>
      </c>
      <c r="GS1114">
        <v>3</v>
      </c>
      <c r="GT1114">
        <v>0</v>
      </c>
      <c r="GU1114" t="s">
        <v>3</v>
      </c>
      <c r="GV1114">
        <f t="shared" si="739"/>
        <v>0</v>
      </c>
      <c r="GW1114">
        <v>1</v>
      </c>
      <c r="GX1114">
        <f t="shared" si="740"/>
        <v>0</v>
      </c>
      <c r="HA1114">
        <v>0</v>
      </c>
      <c r="HB1114">
        <v>0</v>
      </c>
      <c r="HC1114">
        <f t="shared" si="741"/>
        <v>0</v>
      </c>
      <c r="HE1114" t="s">
        <v>3</v>
      </c>
      <c r="HF1114" t="s">
        <v>3</v>
      </c>
      <c r="IK1114">
        <v>0</v>
      </c>
    </row>
    <row r="1115" spans="1:245">
      <c r="A1115">
        <v>17</v>
      </c>
      <c r="B1115">
        <v>0</v>
      </c>
      <c r="E1115" t="s">
        <v>269</v>
      </c>
      <c r="F1115" t="s">
        <v>313</v>
      </c>
      <c r="G1115" t="s">
        <v>314</v>
      </c>
      <c r="H1115" t="s">
        <v>142</v>
      </c>
      <c r="I1115">
        <v>20</v>
      </c>
      <c r="J1115">
        <v>0</v>
      </c>
      <c r="O1115">
        <f t="shared" si="707"/>
        <v>433.35</v>
      </c>
      <c r="P1115">
        <f t="shared" si="708"/>
        <v>433.35</v>
      </c>
      <c r="Q1115">
        <f t="shared" si="709"/>
        <v>0</v>
      </c>
      <c r="R1115">
        <f t="shared" si="710"/>
        <v>0</v>
      </c>
      <c r="S1115">
        <f t="shared" si="711"/>
        <v>0</v>
      </c>
      <c r="T1115">
        <f t="shared" si="712"/>
        <v>0</v>
      </c>
      <c r="U1115">
        <f t="shared" si="713"/>
        <v>0</v>
      </c>
      <c r="V1115">
        <f t="shared" si="714"/>
        <v>0</v>
      </c>
      <c r="W1115">
        <f t="shared" si="715"/>
        <v>7.6</v>
      </c>
      <c r="X1115">
        <f t="shared" si="716"/>
        <v>0</v>
      </c>
      <c r="Y1115">
        <f t="shared" si="717"/>
        <v>0</v>
      </c>
      <c r="AA1115">
        <v>36401907</v>
      </c>
      <c r="AB1115">
        <f t="shared" si="718"/>
        <v>8.27</v>
      </c>
      <c r="AC1115">
        <f t="shared" si="719"/>
        <v>8.27</v>
      </c>
      <c r="AD1115">
        <f>ROUND((((ET1115)-(EU1115))+AE1115),2)</f>
        <v>0</v>
      </c>
      <c r="AE1115">
        <f t="shared" si="747"/>
        <v>0</v>
      </c>
      <c r="AF1115">
        <f t="shared" si="747"/>
        <v>0</v>
      </c>
      <c r="AG1115">
        <f t="shared" si="720"/>
        <v>0</v>
      </c>
      <c r="AH1115">
        <f t="shared" si="748"/>
        <v>0</v>
      </c>
      <c r="AI1115">
        <f t="shared" si="748"/>
        <v>0</v>
      </c>
      <c r="AJ1115">
        <f t="shared" si="721"/>
        <v>0.38</v>
      </c>
      <c r="AK1115">
        <v>8.27</v>
      </c>
      <c r="AL1115">
        <v>8.27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0.38</v>
      </c>
      <c r="AT1115">
        <v>0</v>
      </c>
      <c r="AU1115">
        <v>0</v>
      </c>
      <c r="AV1115">
        <v>1</v>
      </c>
      <c r="AW1115">
        <v>1</v>
      </c>
      <c r="AZ1115">
        <v>1</v>
      </c>
      <c r="BA1115">
        <v>1</v>
      </c>
      <c r="BB1115">
        <v>1</v>
      </c>
      <c r="BC1115">
        <v>2.62</v>
      </c>
      <c r="BD1115" t="s">
        <v>3</v>
      </c>
      <c r="BE1115" t="s">
        <v>3</v>
      </c>
      <c r="BF1115" t="s">
        <v>3</v>
      </c>
      <c r="BG1115" t="s">
        <v>3</v>
      </c>
      <c r="BH1115">
        <v>3</v>
      </c>
      <c r="BI1115">
        <v>1</v>
      </c>
      <c r="BJ1115" t="s">
        <v>315</v>
      </c>
      <c r="BM1115">
        <v>500001</v>
      </c>
      <c r="BN1115">
        <v>0</v>
      </c>
      <c r="BO1115" t="s">
        <v>313</v>
      </c>
      <c r="BP1115">
        <v>1</v>
      </c>
      <c r="BQ1115">
        <v>8</v>
      </c>
      <c r="BR1115">
        <v>0</v>
      </c>
      <c r="BS1115">
        <v>1</v>
      </c>
      <c r="BT1115">
        <v>1</v>
      </c>
      <c r="BU1115">
        <v>1</v>
      </c>
      <c r="BV1115">
        <v>1</v>
      </c>
      <c r="BW1115">
        <v>1</v>
      </c>
      <c r="BX1115">
        <v>1</v>
      </c>
      <c r="BY1115" t="s">
        <v>3</v>
      </c>
      <c r="BZ1115">
        <v>0</v>
      </c>
      <c r="CA1115">
        <v>0</v>
      </c>
      <c r="CE1115">
        <v>0</v>
      </c>
      <c r="CF1115">
        <v>0</v>
      </c>
      <c r="CG1115">
        <v>0</v>
      </c>
      <c r="CM1115">
        <v>0</v>
      </c>
      <c r="CN1115" t="s">
        <v>3</v>
      </c>
      <c r="CO1115">
        <v>0</v>
      </c>
      <c r="CP1115">
        <f t="shared" si="722"/>
        <v>433.35</v>
      </c>
      <c r="CQ1115">
        <f t="shared" si="723"/>
        <v>21.667400000000001</v>
      </c>
      <c r="CR1115">
        <f t="shared" si="724"/>
        <v>0</v>
      </c>
      <c r="CS1115">
        <f t="shared" si="725"/>
        <v>0</v>
      </c>
      <c r="CT1115">
        <f t="shared" si="726"/>
        <v>0</v>
      </c>
      <c r="CU1115">
        <f t="shared" si="727"/>
        <v>0</v>
      </c>
      <c r="CV1115">
        <f t="shared" si="728"/>
        <v>0</v>
      </c>
      <c r="CW1115">
        <f t="shared" si="729"/>
        <v>0</v>
      </c>
      <c r="CX1115">
        <f t="shared" si="730"/>
        <v>0.38</v>
      </c>
      <c r="CY1115">
        <f t="shared" si="731"/>
        <v>0</v>
      </c>
      <c r="CZ1115">
        <f t="shared" si="732"/>
        <v>0</v>
      </c>
      <c r="DC1115" t="s">
        <v>3</v>
      </c>
      <c r="DD1115" t="s">
        <v>3</v>
      </c>
      <c r="DE1115" t="s">
        <v>3</v>
      </c>
      <c r="DF1115" t="s">
        <v>3</v>
      </c>
      <c r="DG1115" t="s">
        <v>3</v>
      </c>
      <c r="DH1115" t="s">
        <v>3</v>
      </c>
      <c r="DI1115" t="s">
        <v>3</v>
      </c>
      <c r="DJ1115" t="s">
        <v>3</v>
      </c>
      <c r="DK1115" t="s">
        <v>3</v>
      </c>
      <c r="DL1115" t="s">
        <v>3</v>
      </c>
      <c r="DM1115" t="s">
        <v>3</v>
      </c>
      <c r="DN1115">
        <v>0</v>
      </c>
      <c r="DO1115">
        <v>0</v>
      </c>
      <c r="DP1115">
        <v>1</v>
      </c>
      <c r="DQ1115">
        <v>1</v>
      </c>
      <c r="DU1115">
        <v>1003</v>
      </c>
      <c r="DV1115" t="s">
        <v>142</v>
      </c>
      <c r="DW1115" t="s">
        <v>142</v>
      </c>
      <c r="DX1115">
        <v>1</v>
      </c>
      <c r="DZ1115" t="s">
        <v>3</v>
      </c>
      <c r="EA1115" t="s">
        <v>3</v>
      </c>
      <c r="EB1115" t="s">
        <v>3</v>
      </c>
      <c r="EC1115" t="s">
        <v>3</v>
      </c>
      <c r="EE1115">
        <v>29085443</v>
      </c>
      <c r="EF1115">
        <v>8</v>
      </c>
      <c r="EG1115" t="s">
        <v>144</v>
      </c>
      <c r="EH1115">
        <v>0</v>
      </c>
      <c r="EI1115" t="s">
        <v>3</v>
      </c>
      <c r="EJ1115">
        <v>1</v>
      </c>
      <c r="EK1115">
        <v>500001</v>
      </c>
      <c r="EL1115" t="s">
        <v>145</v>
      </c>
      <c r="EM1115" t="s">
        <v>146</v>
      </c>
      <c r="EO1115" t="s">
        <v>3</v>
      </c>
      <c r="EQ1115">
        <v>0</v>
      </c>
      <c r="ER1115">
        <v>8.27</v>
      </c>
      <c r="ES1115">
        <v>8.27</v>
      </c>
      <c r="ET1115">
        <v>0</v>
      </c>
      <c r="EU1115">
        <v>0</v>
      </c>
      <c r="EV1115">
        <v>0</v>
      </c>
      <c r="EW1115">
        <v>0</v>
      </c>
      <c r="EX1115">
        <v>0</v>
      </c>
      <c r="EY1115">
        <v>0</v>
      </c>
      <c r="FQ1115">
        <v>0</v>
      </c>
      <c r="FR1115">
        <f t="shared" si="733"/>
        <v>0</v>
      </c>
      <c r="FS1115">
        <v>0</v>
      </c>
      <c r="FX1115">
        <v>0</v>
      </c>
      <c r="FY1115">
        <v>0</v>
      </c>
      <c r="GA1115" t="s">
        <v>3</v>
      </c>
      <c r="GD1115">
        <v>1</v>
      </c>
      <c r="GF1115">
        <v>987958059</v>
      </c>
      <c r="GG1115">
        <v>2</v>
      </c>
      <c r="GH1115">
        <v>1</v>
      </c>
      <c r="GI1115">
        <v>2</v>
      </c>
      <c r="GJ1115">
        <v>0</v>
      </c>
      <c r="GK1115">
        <v>0</v>
      </c>
      <c r="GL1115">
        <f t="shared" si="734"/>
        <v>0</v>
      </c>
      <c r="GM1115">
        <f t="shared" si="735"/>
        <v>433.35</v>
      </c>
      <c r="GN1115">
        <f t="shared" si="736"/>
        <v>433.35</v>
      </c>
      <c r="GO1115">
        <f t="shared" si="737"/>
        <v>0</v>
      </c>
      <c r="GP1115">
        <f t="shared" si="738"/>
        <v>0</v>
      </c>
      <c r="GR1115">
        <v>0</v>
      </c>
      <c r="GS1115">
        <v>3</v>
      </c>
      <c r="GT1115">
        <v>0</v>
      </c>
      <c r="GU1115" t="s">
        <v>3</v>
      </c>
      <c r="GV1115">
        <f t="shared" si="739"/>
        <v>0</v>
      </c>
      <c r="GW1115">
        <v>1</v>
      </c>
      <c r="GX1115">
        <f t="shared" si="740"/>
        <v>0</v>
      </c>
      <c r="HA1115">
        <v>0</v>
      </c>
      <c r="HB1115">
        <v>0</v>
      </c>
      <c r="HC1115">
        <f t="shared" si="741"/>
        <v>0</v>
      </c>
      <c r="HE1115" t="s">
        <v>3</v>
      </c>
      <c r="HF1115" t="s">
        <v>3</v>
      </c>
      <c r="IK1115">
        <v>0</v>
      </c>
    </row>
    <row r="1116" spans="1:245">
      <c r="A1116">
        <v>17</v>
      </c>
      <c r="B1116">
        <v>0</v>
      </c>
      <c r="E1116" t="s">
        <v>316</v>
      </c>
      <c r="F1116" t="s">
        <v>317</v>
      </c>
      <c r="G1116" t="s">
        <v>318</v>
      </c>
      <c r="H1116" t="s">
        <v>58</v>
      </c>
      <c r="I1116">
        <f>ROUND(20/100,9)</f>
        <v>0.2</v>
      </c>
      <c r="J1116">
        <v>0</v>
      </c>
      <c r="O1116">
        <f t="shared" si="707"/>
        <v>11.04</v>
      </c>
      <c r="P1116">
        <f t="shared" si="708"/>
        <v>11.04</v>
      </c>
      <c r="Q1116">
        <f t="shared" si="709"/>
        <v>0</v>
      </c>
      <c r="R1116">
        <f t="shared" si="710"/>
        <v>0</v>
      </c>
      <c r="S1116">
        <f t="shared" si="711"/>
        <v>0</v>
      </c>
      <c r="T1116">
        <f t="shared" si="712"/>
        <v>0</v>
      </c>
      <c r="U1116">
        <f t="shared" si="713"/>
        <v>0</v>
      </c>
      <c r="V1116">
        <f t="shared" si="714"/>
        <v>0</v>
      </c>
      <c r="W1116">
        <f t="shared" si="715"/>
        <v>0.79</v>
      </c>
      <c r="X1116">
        <f t="shared" si="716"/>
        <v>0</v>
      </c>
      <c r="Y1116">
        <f t="shared" si="717"/>
        <v>0</v>
      </c>
      <c r="AA1116">
        <v>36401907</v>
      </c>
      <c r="AB1116">
        <f t="shared" si="718"/>
        <v>86.24</v>
      </c>
      <c r="AC1116">
        <f t="shared" si="719"/>
        <v>86.24</v>
      </c>
      <c r="AD1116">
        <f>ROUND((((ET1116)-(EU1116))+AE1116),2)</f>
        <v>0</v>
      </c>
      <c r="AE1116">
        <f t="shared" si="747"/>
        <v>0</v>
      </c>
      <c r="AF1116">
        <f t="shared" si="747"/>
        <v>0</v>
      </c>
      <c r="AG1116">
        <f t="shared" si="720"/>
        <v>0</v>
      </c>
      <c r="AH1116">
        <f t="shared" si="748"/>
        <v>0</v>
      </c>
      <c r="AI1116">
        <f t="shared" si="748"/>
        <v>0</v>
      </c>
      <c r="AJ1116">
        <f t="shared" si="721"/>
        <v>3.95</v>
      </c>
      <c r="AK1116">
        <v>86.24</v>
      </c>
      <c r="AL1116">
        <v>86.24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3.95</v>
      </c>
      <c r="AT1116">
        <v>0</v>
      </c>
      <c r="AU1116">
        <v>0</v>
      </c>
      <c r="AV1116">
        <v>1</v>
      </c>
      <c r="AW1116">
        <v>1</v>
      </c>
      <c r="AZ1116">
        <v>1</v>
      </c>
      <c r="BA1116">
        <v>1</v>
      </c>
      <c r="BB1116">
        <v>1</v>
      </c>
      <c r="BC1116">
        <v>0.64</v>
      </c>
      <c r="BD1116" t="s">
        <v>3</v>
      </c>
      <c r="BE1116" t="s">
        <v>3</v>
      </c>
      <c r="BF1116" t="s">
        <v>3</v>
      </c>
      <c r="BG1116" t="s">
        <v>3</v>
      </c>
      <c r="BH1116">
        <v>3</v>
      </c>
      <c r="BI1116">
        <v>1</v>
      </c>
      <c r="BJ1116" t="s">
        <v>319</v>
      </c>
      <c r="BM1116">
        <v>500001</v>
      </c>
      <c r="BN1116">
        <v>0</v>
      </c>
      <c r="BO1116" t="s">
        <v>317</v>
      </c>
      <c r="BP1116">
        <v>1</v>
      </c>
      <c r="BQ1116">
        <v>8</v>
      </c>
      <c r="BR1116">
        <v>0</v>
      </c>
      <c r="BS1116">
        <v>1</v>
      </c>
      <c r="BT1116">
        <v>1</v>
      </c>
      <c r="BU1116">
        <v>1</v>
      </c>
      <c r="BV1116">
        <v>1</v>
      </c>
      <c r="BW1116">
        <v>1</v>
      </c>
      <c r="BX1116">
        <v>1</v>
      </c>
      <c r="BY1116" t="s">
        <v>3</v>
      </c>
      <c r="BZ1116">
        <v>0</v>
      </c>
      <c r="CA1116">
        <v>0</v>
      </c>
      <c r="CE1116">
        <v>0</v>
      </c>
      <c r="CF1116">
        <v>0</v>
      </c>
      <c r="CG1116">
        <v>0</v>
      </c>
      <c r="CM1116">
        <v>0</v>
      </c>
      <c r="CN1116" t="s">
        <v>3</v>
      </c>
      <c r="CO1116">
        <v>0</v>
      </c>
      <c r="CP1116">
        <f t="shared" si="722"/>
        <v>11.04</v>
      </c>
      <c r="CQ1116">
        <f t="shared" si="723"/>
        <v>55.193599999999996</v>
      </c>
      <c r="CR1116">
        <f t="shared" si="724"/>
        <v>0</v>
      </c>
      <c r="CS1116">
        <f t="shared" si="725"/>
        <v>0</v>
      </c>
      <c r="CT1116">
        <f t="shared" si="726"/>
        <v>0</v>
      </c>
      <c r="CU1116">
        <f t="shared" si="727"/>
        <v>0</v>
      </c>
      <c r="CV1116">
        <f t="shared" si="728"/>
        <v>0</v>
      </c>
      <c r="CW1116">
        <f t="shared" si="729"/>
        <v>0</v>
      </c>
      <c r="CX1116">
        <f t="shared" si="730"/>
        <v>3.95</v>
      </c>
      <c r="CY1116">
        <f t="shared" si="731"/>
        <v>0</v>
      </c>
      <c r="CZ1116">
        <f t="shared" si="732"/>
        <v>0</v>
      </c>
      <c r="DC1116" t="s">
        <v>3</v>
      </c>
      <c r="DD1116" t="s">
        <v>3</v>
      </c>
      <c r="DE1116" t="s">
        <v>3</v>
      </c>
      <c r="DF1116" t="s">
        <v>3</v>
      </c>
      <c r="DG1116" t="s">
        <v>3</v>
      </c>
      <c r="DH1116" t="s">
        <v>3</v>
      </c>
      <c r="DI1116" t="s">
        <v>3</v>
      </c>
      <c r="DJ1116" t="s">
        <v>3</v>
      </c>
      <c r="DK1116" t="s">
        <v>3</v>
      </c>
      <c r="DL1116" t="s">
        <v>3</v>
      </c>
      <c r="DM1116" t="s">
        <v>3</v>
      </c>
      <c r="DN1116">
        <v>0</v>
      </c>
      <c r="DO1116">
        <v>0</v>
      </c>
      <c r="DP1116">
        <v>1</v>
      </c>
      <c r="DQ1116">
        <v>1</v>
      </c>
      <c r="DU1116">
        <v>1010</v>
      </c>
      <c r="DV1116" t="s">
        <v>58</v>
      </c>
      <c r="DW1116" t="s">
        <v>58</v>
      </c>
      <c r="DX1116">
        <v>100</v>
      </c>
      <c r="DZ1116" t="s">
        <v>3</v>
      </c>
      <c r="EA1116" t="s">
        <v>3</v>
      </c>
      <c r="EB1116" t="s">
        <v>3</v>
      </c>
      <c r="EC1116" t="s">
        <v>3</v>
      </c>
      <c r="EE1116">
        <v>29085443</v>
      </c>
      <c r="EF1116">
        <v>8</v>
      </c>
      <c r="EG1116" t="s">
        <v>144</v>
      </c>
      <c r="EH1116">
        <v>0</v>
      </c>
      <c r="EI1116" t="s">
        <v>3</v>
      </c>
      <c r="EJ1116">
        <v>1</v>
      </c>
      <c r="EK1116">
        <v>500001</v>
      </c>
      <c r="EL1116" t="s">
        <v>145</v>
      </c>
      <c r="EM1116" t="s">
        <v>146</v>
      </c>
      <c r="EO1116" t="s">
        <v>3</v>
      </c>
      <c r="EQ1116">
        <v>0</v>
      </c>
      <c r="ER1116">
        <v>86.24</v>
      </c>
      <c r="ES1116">
        <v>86.24</v>
      </c>
      <c r="ET1116">
        <v>0</v>
      </c>
      <c r="EU1116">
        <v>0</v>
      </c>
      <c r="EV1116">
        <v>0</v>
      </c>
      <c r="EW1116">
        <v>0</v>
      </c>
      <c r="EX1116">
        <v>0</v>
      </c>
      <c r="EY1116">
        <v>0</v>
      </c>
      <c r="FQ1116">
        <v>0</v>
      </c>
      <c r="FR1116">
        <f t="shared" si="733"/>
        <v>0</v>
      </c>
      <c r="FS1116">
        <v>0</v>
      </c>
      <c r="FX1116">
        <v>0</v>
      </c>
      <c r="FY1116">
        <v>0</v>
      </c>
      <c r="GA1116" t="s">
        <v>3</v>
      </c>
      <c r="GD1116">
        <v>1</v>
      </c>
      <c r="GF1116">
        <v>-228248654</v>
      </c>
      <c r="GG1116">
        <v>2</v>
      </c>
      <c r="GH1116">
        <v>1</v>
      </c>
      <c r="GI1116">
        <v>2</v>
      </c>
      <c r="GJ1116">
        <v>0</v>
      </c>
      <c r="GK1116">
        <v>0</v>
      </c>
      <c r="GL1116">
        <f t="shared" si="734"/>
        <v>0</v>
      </c>
      <c r="GM1116">
        <f t="shared" si="735"/>
        <v>11.04</v>
      </c>
      <c r="GN1116">
        <f t="shared" si="736"/>
        <v>11.04</v>
      </c>
      <c r="GO1116">
        <f t="shared" si="737"/>
        <v>0</v>
      </c>
      <c r="GP1116">
        <f t="shared" si="738"/>
        <v>0</v>
      </c>
      <c r="GR1116">
        <v>0</v>
      </c>
      <c r="GS1116">
        <v>3</v>
      </c>
      <c r="GT1116">
        <v>0</v>
      </c>
      <c r="GU1116" t="s">
        <v>3</v>
      </c>
      <c r="GV1116">
        <f t="shared" si="739"/>
        <v>0</v>
      </c>
      <c r="GW1116">
        <v>1</v>
      </c>
      <c r="GX1116">
        <f t="shared" si="740"/>
        <v>0</v>
      </c>
      <c r="HA1116">
        <v>0</v>
      </c>
      <c r="HB1116">
        <v>0</v>
      </c>
      <c r="HC1116">
        <f t="shared" si="741"/>
        <v>0</v>
      </c>
      <c r="HE1116" t="s">
        <v>3</v>
      </c>
      <c r="HF1116" t="s">
        <v>3</v>
      </c>
      <c r="IK1116">
        <v>0</v>
      </c>
    </row>
    <row r="1117" spans="1:245">
      <c r="A1117">
        <v>17</v>
      </c>
      <c r="B1117">
        <v>0</v>
      </c>
      <c r="C1117">
        <f>ROW(SmtRes!A1162)</f>
        <v>1162</v>
      </c>
      <c r="D1117">
        <f>ROW(EtalonRes!A1131)</f>
        <v>1131</v>
      </c>
      <c r="E1117" t="s">
        <v>320</v>
      </c>
      <c r="F1117" t="s">
        <v>321</v>
      </c>
      <c r="G1117" t="s">
        <v>322</v>
      </c>
      <c r="H1117" t="s">
        <v>323</v>
      </c>
      <c r="I1117">
        <f>ROUND(6/100,9)</f>
        <v>0.06</v>
      </c>
      <c r="J1117">
        <v>0</v>
      </c>
      <c r="O1117">
        <f t="shared" si="707"/>
        <v>931.41</v>
      </c>
      <c r="P1117">
        <f t="shared" si="708"/>
        <v>0</v>
      </c>
      <c r="Q1117">
        <f t="shared" si="709"/>
        <v>0</v>
      </c>
      <c r="R1117">
        <f t="shared" si="710"/>
        <v>0</v>
      </c>
      <c r="S1117">
        <f t="shared" si="711"/>
        <v>931.41</v>
      </c>
      <c r="T1117">
        <f t="shared" si="712"/>
        <v>0</v>
      </c>
      <c r="U1117">
        <f t="shared" si="713"/>
        <v>2.5205699999999998</v>
      </c>
      <c r="V1117">
        <f t="shared" si="714"/>
        <v>0</v>
      </c>
      <c r="W1117">
        <f t="shared" si="715"/>
        <v>0</v>
      </c>
      <c r="X1117">
        <f t="shared" si="716"/>
        <v>745.13</v>
      </c>
      <c r="Y1117">
        <f t="shared" si="717"/>
        <v>344.62</v>
      </c>
      <c r="AA1117">
        <v>36401907</v>
      </c>
      <c r="AB1117">
        <f t="shared" si="718"/>
        <v>465.89</v>
      </c>
      <c r="AC1117">
        <f t="shared" si="719"/>
        <v>0</v>
      </c>
      <c r="AD1117">
        <f>ROUND(((((ET1117*1.25))-((EU1117*1.25)))+AE1117),2)</f>
        <v>0</v>
      </c>
      <c r="AE1117">
        <f>ROUND(((EU1117*1.25)),2)</f>
        <v>0</v>
      </c>
      <c r="AF1117">
        <f>ROUND(((EV1117*1.15)),2)</f>
        <v>465.89</v>
      </c>
      <c r="AG1117">
        <f t="shared" si="720"/>
        <v>0</v>
      </c>
      <c r="AH1117">
        <f>((EW1117*1.15))</f>
        <v>42.009499999999996</v>
      </c>
      <c r="AI1117">
        <f>((EX1117*1.25))</f>
        <v>0</v>
      </c>
      <c r="AJ1117">
        <f t="shared" si="721"/>
        <v>0</v>
      </c>
      <c r="AK1117">
        <v>405.12</v>
      </c>
      <c r="AL1117">
        <v>0</v>
      </c>
      <c r="AM1117">
        <v>0</v>
      </c>
      <c r="AN1117">
        <v>0</v>
      </c>
      <c r="AO1117">
        <v>405.12</v>
      </c>
      <c r="AP1117">
        <v>0</v>
      </c>
      <c r="AQ1117">
        <v>36.53</v>
      </c>
      <c r="AR1117">
        <v>0</v>
      </c>
      <c r="AS1117">
        <v>0</v>
      </c>
      <c r="AT1117">
        <v>80</v>
      </c>
      <c r="AU1117">
        <v>37</v>
      </c>
      <c r="AV1117">
        <v>1</v>
      </c>
      <c r="AW1117">
        <v>1</v>
      </c>
      <c r="AZ1117">
        <v>1</v>
      </c>
      <c r="BA1117">
        <v>33.32</v>
      </c>
      <c r="BB1117">
        <v>1</v>
      </c>
      <c r="BC1117">
        <v>1</v>
      </c>
      <c r="BD1117" t="s">
        <v>3</v>
      </c>
      <c r="BE1117" t="s">
        <v>3</v>
      </c>
      <c r="BF1117" t="s">
        <v>3</v>
      </c>
      <c r="BG1117" t="s">
        <v>3</v>
      </c>
      <c r="BH1117">
        <v>0</v>
      </c>
      <c r="BI1117">
        <v>1</v>
      </c>
      <c r="BJ1117" t="s">
        <v>324</v>
      </c>
      <c r="BM1117">
        <v>15001</v>
      </c>
      <c r="BN1117">
        <v>0</v>
      </c>
      <c r="BO1117" t="s">
        <v>321</v>
      </c>
      <c r="BP1117">
        <v>1</v>
      </c>
      <c r="BQ1117">
        <v>2</v>
      </c>
      <c r="BR1117">
        <v>0</v>
      </c>
      <c r="BS1117">
        <v>33.32</v>
      </c>
      <c r="BT1117">
        <v>1</v>
      </c>
      <c r="BU1117">
        <v>1</v>
      </c>
      <c r="BV1117">
        <v>1</v>
      </c>
      <c r="BW1117">
        <v>1</v>
      </c>
      <c r="BX1117">
        <v>1</v>
      </c>
      <c r="BY1117" t="s">
        <v>3</v>
      </c>
      <c r="BZ1117">
        <v>105</v>
      </c>
      <c r="CA1117">
        <v>55</v>
      </c>
      <c r="CE1117">
        <v>0</v>
      </c>
      <c r="CF1117">
        <v>0</v>
      </c>
      <c r="CG1117">
        <v>0</v>
      </c>
      <c r="CM1117">
        <v>0</v>
      </c>
      <c r="CN1117" t="s">
        <v>904</v>
      </c>
      <c r="CO1117">
        <v>0</v>
      </c>
      <c r="CP1117">
        <f t="shared" si="722"/>
        <v>931.41</v>
      </c>
      <c r="CQ1117">
        <f t="shared" si="723"/>
        <v>0</v>
      </c>
      <c r="CR1117">
        <f t="shared" si="724"/>
        <v>0</v>
      </c>
      <c r="CS1117">
        <f t="shared" si="725"/>
        <v>0</v>
      </c>
      <c r="CT1117">
        <f t="shared" si="726"/>
        <v>15523.4548</v>
      </c>
      <c r="CU1117">
        <f t="shared" si="727"/>
        <v>0</v>
      </c>
      <c r="CV1117">
        <f t="shared" si="728"/>
        <v>42.009499999999996</v>
      </c>
      <c r="CW1117">
        <f t="shared" si="729"/>
        <v>0</v>
      </c>
      <c r="CX1117">
        <f t="shared" si="730"/>
        <v>0</v>
      </c>
      <c r="CY1117">
        <f t="shared" si="731"/>
        <v>745.12800000000004</v>
      </c>
      <c r="CZ1117">
        <f t="shared" si="732"/>
        <v>344.62169999999998</v>
      </c>
      <c r="DC1117" t="s">
        <v>3</v>
      </c>
      <c r="DD1117" t="s">
        <v>3</v>
      </c>
      <c r="DE1117" t="s">
        <v>133</v>
      </c>
      <c r="DF1117" t="s">
        <v>133</v>
      </c>
      <c r="DG1117" t="s">
        <v>134</v>
      </c>
      <c r="DH1117" t="s">
        <v>3</v>
      </c>
      <c r="DI1117" t="s">
        <v>134</v>
      </c>
      <c r="DJ1117" t="s">
        <v>133</v>
      </c>
      <c r="DK1117" t="s">
        <v>3</v>
      </c>
      <c r="DL1117" t="s">
        <v>3</v>
      </c>
      <c r="DM1117" t="s">
        <v>3</v>
      </c>
      <c r="DN1117">
        <v>0</v>
      </c>
      <c r="DO1117">
        <v>0</v>
      </c>
      <c r="DP1117">
        <v>1</v>
      </c>
      <c r="DQ1117">
        <v>1</v>
      </c>
      <c r="DU1117">
        <v>1013</v>
      </c>
      <c r="DV1117" t="s">
        <v>323</v>
      </c>
      <c r="DW1117" t="s">
        <v>323</v>
      </c>
      <c r="DX1117">
        <v>1</v>
      </c>
      <c r="DZ1117" t="s">
        <v>3</v>
      </c>
      <c r="EA1117" t="s">
        <v>3</v>
      </c>
      <c r="EB1117" t="s">
        <v>3</v>
      </c>
      <c r="EC1117" t="s">
        <v>3</v>
      </c>
      <c r="EE1117">
        <v>29085536</v>
      </c>
      <c r="EF1117">
        <v>2</v>
      </c>
      <c r="EG1117" t="s">
        <v>135</v>
      </c>
      <c r="EH1117">
        <v>0</v>
      </c>
      <c r="EI1117" t="s">
        <v>3</v>
      </c>
      <c r="EJ1117">
        <v>1</v>
      </c>
      <c r="EK1117">
        <v>15001</v>
      </c>
      <c r="EL1117" t="s">
        <v>151</v>
      </c>
      <c r="EM1117" t="s">
        <v>152</v>
      </c>
      <c r="EO1117" t="s">
        <v>138</v>
      </c>
      <c r="EQ1117">
        <v>0</v>
      </c>
      <c r="ER1117">
        <v>405.12</v>
      </c>
      <c r="ES1117">
        <v>0</v>
      </c>
      <c r="ET1117">
        <v>0</v>
      </c>
      <c r="EU1117">
        <v>0</v>
      </c>
      <c r="EV1117">
        <v>405.12</v>
      </c>
      <c r="EW1117">
        <v>36.53</v>
      </c>
      <c r="EX1117">
        <v>0</v>
      </c>
      <c r="EY1117">
        <v>0</v>
      </c>
      <c r="FQ1117">
        <v>0</v>
      </c>
      <c r="FR1117">
        <f t="shared" si="733"/>
        <v>0</v>
      </c>
      <c r="FS1117">
        <v>0</v>
      </c>
      <c r="FT1117" t="s">
        <v>139</v>
      </c>
      <c r="FU1117" t="s">
        <v>25</v>
      </c>
      <c r="FV1117" t="s">
        <v>25</v>
      </c>
      <c r="FW1117" t="s">
        <v>26</v>
      </c>
      <c r="FX1117">
        <v>94.5</v>
      </c>
      <c r="FY1117">
        <v>46.75</v>
      </c>
      <c r="GA1117" t="s">
        <v>3</v>
      </c>
      <c r="GD1117">
        <v>1</v>
      </c>
      <c r="GF1117">
        <v>-1280480835</v>
      </c>
      <c r="GG1117">
        <v>2</v>
      </c>
      <c r="GH1117">
        <v>1</v>
      </c>
      <c r="GI1117">
        <v>2</v>
      </c>
      <c r="GJ1117">
        <v>0</v>
      </c>
      <c r="GK1117">
        <v>0</v>
      </c>
      <c r="GL1117">
        <f t="shared" si="734"/>
        <v>0</v>
      </c>
      <c r="GM1117">
        <f t="shared" si="735"/>
        <v>2021.16</v>
      </c>
      <c r="GN1117">
        <f t="shared" si="736"/>
        <v>2021.16</v>
      </c>
      <c r="GO1117">
        <f t="shared" si="737"/>
        <v>0</v>
      </c>
      <c r="GP1117">
        <f t="shared" si="738"/>
        <v>0</v>
      </c>
      <c r="GR1117">
        <v>0</v>
      </c>
      <c r="GS1117">
        <v>3</v>
      </c>
      <c r="GT1117">
        <v>0</v>
      </c>
      <c r="GU1117" t="s">
        <v>3</v>
      </c>
      <c r="GV1117">
        <f t="shared" si="739"/>
        <v>0</v>
      </c>
      <c r="GW1117">
        <v>1</v>
      </c>
      <c r="GX1117">
        <f t="shared" si="740"/>
        <v>0</v>
      </c>
      <c r="HA1117">
        <v>0</v>
      </c>
      <c r="HB1117">
        <v>0</v>
      </c>
      <c r="HC1117">
        <f t="shared" si="741"/>
        <v>0</v>
      </c>
      <c r="HE1117" t="s">
        <v>3</v>
      </c>
      <c r="HF1117" t="s">
        <v>3</v>
      </c>
      <c r="IK1117">
        <v>0</v>
      </c>
    </row>
    <row r="1118" spans="1:245">
      <c r="A1118">
        <v>18</v>
      </c>
      <c r="B1118">
        <v>0</v>
      </c>
      <c r="C1118">
        <v>1161</v>
      </c>
      <c r="E1118" t="s">
        <v>325</v>
      </c>
      <c r="F1118" t="s">
        <v>326</v>
      </c>
      <c r="G1118" t="s">
        <v>327</v>
      </c>
      <c r="H1118" t="s">
        <v>160</v>
      </c>
      <c r="I1118">
        <f>I1117*J1118</f>
        <v>7.4999999999999997E-2</v>
      </c>
      <c r="J1118">
        <v>1.25</v>
      </c>
      <c r="O1118">
        <f t="shared" si="707"/>
        <v>1923.55</v>
      </c>
      <c r="P1118">
        <f t="shared" si="708"/>
        <v>1923.55</v>
      </c>
      <c r="Q1118">
        <f t="shared" si="709"/>
        <v>0</v>
      </c>
      <c r="R1118">
        <f t="shared" si="710"/>
        <v>0</v>
      </c>
      <c r="S1118">
        <f t="shared" si="711"/>
        <v>0</v>
      </c>
      <c r="T1118">
        <f t="shared" si="712"/>
        <v>0</v>
      </c>
      <c r="U1118">
        <f t="shared" si="713"/>
        <v>0</v>
      </c>
      <c r="V1118">
        <f t="shared" si="714"/>
        <v>0</v>
      </c>
      <c r="W1118">
        <f t="shared" si="715"/>
        <v>16.809999999999999</v>
      </c>
      <c r="X1118">
        <f t="shared" si="716"/>
        <v>0</v>
      </c>
      <c r="Y1118">
        <f t="shared" si="717"/>
        <v>0</v>
      </c>
      <c r="AA1118">
        <v>36401907</v>
      </c>
      <c r="AB1118">
        <f t="shared" si="718"/>
        <v>4894.54</v>
      </c>
      <c r="AC1118">
        <f t="shared" si="719"/>
        <v>4894.54</v>
      </c>
      <c r="AD1118">
        <f>ROUND((((ET1118)-(EU1118))+AE1118),2)</f>
        <v>0</v>
      </c>
      <c r="AE1118">
        <f t="shared" ref="AE1118:AF1121" si="749">ROUND((EU1118),2)</f>
        <v>0</v>
      </c>
      <c r="AF1118">
        <f t="shared" si="749"/>
        <v>0</v>
      </c>
      <c r="AG1118">
        <f t="shared" si="720"/>
        <v>0</v>
      </c>
      <c r="AH1118">
        <f t="shared" ref="AH1118:AI1121" si="750">(EW1118)</f>
        <v>0</v>
      </c>
      <c r="AI1118">
        <f t="shared" si="750"/>
        <v>0</v>
      </c>
      <c r="AJ1118">
        <f t="shared" si="721"/>
        <v>224.15</v>
      </c>
      <c r="AK1118">
        <v>4894.54</v>
      </c>
      <c r="AL1118">
        <v>4894.54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224.15</v>
      </c>
      <c r="AT1118">
        <v>0</v>
      </c>
      <c r="AU1118">
        <v>0</v>
      </c>
      <c r="AV1118">
        <v>1</v>
      </c>
      <c r="AW1118">
        <v>1</v>
      </c>
      <c r="AZ1118">
        <v>1</v>
      </c>
      <c r="BA1118">
        <v>1</v>
      </c>
      <c r="BB1118">
        <v>1</v>
      </c>
      <c r="BC1118">
        <v>5.24</v>
      </c>
      <c r="BD1118" t="s">
        <v>3</v>
      </c>
      <c r="BE1118" t="s">
        <v>3</v>
      </c>
      <c r="BF1118" t="s">
        <v>3</v>
      </c>
      <c r="BG1118" t="s">
        <v>3</v>
      </c>
      <c r="BH1118">
        <v>3</v>
      </c>
      <c r="BI1118">
        <v>1</v>
      </c>
      <c r="BJ1118" t="s">
        <v>328</v>
      </c>
      <c r="BM1118">
        <v>500001</v>
      </c>
      <c r="BN1118">
        <v>0</v>
      </c>
      <c r="BO1118" t="s">
        <v>326</v>
      </c>
      <c r="BP1118">
        <v>1</v>
      </c>
      <c r="BQ1118">
        <v>8</v>
      </c>
      <c r="BR1118">
        <v>0</v>
      </c>
      <c r="BS1118">
        <v>1</v>
      </c>
      <c r="BT1118">
        <v>1</v>
      </c>
      <c r="BU1118">
        <v>1</v>
      </c>
      <c r="BV1118">
        <v>1</v>
      </c>
      <c r="BW1118">
        <v>1</v>
      </c>
      <c r="BX1118">
        <v>1</v>
      </c>
      <c r="BY1118" t="s">
        <v>3</v>
      </c>
      <c r="BZ1118">
        <v>0</v>
      </c>
      <c r="CA1118">
        <v>0</v>
      </c>
      <c r="CE1118">
        <v>0</v>
      </c>
      <c r="CF1118">
        <v>0</v>
      </c>
      <c r="CG1118">
        <v>0</v>
      </c>
      <c r="CM1118">
        <v>0</v>
      </c>
      <c r="CN1118" t="s">
        <v>3</v>
      </c>
      <c r="CO1118">
        <v>0</v>
      </c>
      <c r="CP1118">
        <f t="shared" si="722"/>
        <v>1923.55</v>
      </c>
      <c r="CQ1118">
        <f t="shared" si="723"/>
        <v>25647.389600000002</v>
      </c>
      <c r="CR1118">
        <f t="shared" si="724"/>
        <v>0</v>
      </c>
      <c r="CS1118">
        <f t="shared" si="725"/>
        <v>0</v>
      </c>
      <c r="CT1118">
        <f t="shared" si="726"/>
        <v>0</v>
      </c>
      <c r="CU1118">
        <f t="shared" si="727"/>
        <v>0</v>
      </c>
      <c r="CV1118">
        <f t="shared" si="728"/>
        <v>0</v>
      </c>
      <c r="CW1118">
        <f t="shared" si="729"/>
        <v>0</v>
      </c>
      <c r="CX1118">
        <f t="shared" si="730"/>
        <v>224.15</v>
      </c>
      <c r="CY1118">
        <f t="shared" si="731"/>
        <v>0</v>
      </c>
      <c r="CZ1118">
        <f t="shared" si="732"/>
        <v>0</v>
      </c>
      <c r="DC1118" t="s">
        <v>3</v>
      </c>
      <c r="DD1118" t="s">
        <v>3</v>
      </c>
      <c r="DE1118" t="s">
        <v>3</v>
      </c>
      <c r="DF1118" t="s">
        <v>3</v>
      </c>
      <c r="DG1118" t="s">
        <v>3</v>
      </c>
      <c r="DH1118" t="s">
        <v>3</v>
      </c>
      <c r="DI1118" t="s">
        <v>3</v>
      </c>
      <c r="DJ1118" t="s">
        <v>3</v>
      </c>
      <c r="DK1118" t="s">
        <v>3</v>
      </c>
      <c r="DL1118" t="s">
        <v>3</v>
      </c>
      <c r="DM1118" t="s">
        <v>3</v>
      </c>
      <c r="DN1118">
        <v>0</v>
      </c>
      <c r="DO1118">
        <v>0</v>
      </c>
      <c r="DP1118">
        <v>1</v>
      </c>
      <c r="DQ1118">
        <v>1</v>
      </c>
      <c r="DU1118">
        <v>1009</v>
      </c>
      <c r="DV1118" t="s">
        <v>160</v>
      </c>
      <c r="DW1118" t="s">
        <v>160</v>
      </c>
      <c r="DX1118">
        <v>1</v>
      </c>
      <c r="DZ1118" t="s">
        <v>3</v>
      </c>
      <c r="EA1118" t="s">
        <v>3</v>
      </c>
      <c r="EB1118" t="s">
        <v>3</v>
      </c>
      <c r="EC1118" t="s">
        <v>3</v>
      </c>
      <c r="EE1118">
        <v>29085443</v>
      </c>
      <c r="EF1118">
        <v>8</v>
      </c>
      <c r="EG1118" t="s">
        <v>144</v>
      </c>
      <c r="EH1118">
        <v>0</v>
      </c>
      <c r="EI1118" t="s">
        <v>3</v>
      </c>
      <c r="EJ1118">
        <v>1</v>
      </c>
      <c r="EK1118">
        <v>500001</v>
      </c>
      <c r="EL1118" t="s">
        <v>145</v>
      </c>
      <c r="EM1118" t="s">
        <v>146</v>
      </c>
      <c r="EO1118" t="s">
        <v>3</v>
      </c>
      <c r="EQ1118">
        <v>0</v>
      </c>
      <c r="ER1118">
        <v>4894.54</v>
      </c>
      <c r="ES1118">
        <v>4894.54</v>
      </c>
      <c r="ET1118">
        <v>0</v>
      </c>
      <c r="EU1118">
        <v>0</v>
      </c>
      <c r="EV1118">
        <v>0</v>
      </c>
      <c r="EW1118">
        <v>0</v>
      </c>
      <c r="EX1118">
        <v>0</v>
      </c>
      <c r="FQ1118">
        <v>0</v>
      </c>
      <c r="FR1118">
        <f t="shared" si="733"/>
        <v>0</v>
      </c>
      <c r="FS1118">
        <v>0</v>
      </c>
      <c r="FX1118">
        <v>0</v>
      </c>
      <c r="FY1118">
        <v>0</v>
      </c>
      <c r="GA1118" t="s">
        <v>3</v>
      </c>
      <c r="GD1118">
        <v>1</v>
      </c>
      <c r="GF1118">
        <v>-501888552</v>
      </c>
      <c r="GG1118">
        <v>2</v>
      </c>
      <c r="GH1118">
        <v>1</v>
      </c>
      <c r="GI1118">
        <v>2</v>
      </c>
      <c r="GJ1118">
        <v>0</v>
      </c>
      <c r="GK1118">
        <v>0</v>
      </c>
      <c r="GL1118">
        <f t="shared" si="734"/>
        <v>0</v>
      </c>
      <c r="GM1118">
        <f t="shared" si="735"/>
        <v>1923.55</v>
      </c>
      <c r="GN1118">
        <f t="shared" si="736"/>
        <v>1923.55</v>
      </c>
      <c r="GO1118">
        <f t="shared" si="737"/>
        <v>0</v>
      </c>
      <c r="GP1118">
        <f t="shared" si="738"/>
        <v>0</v>
      </c>
      <c r="GR1118">
        <v>0</v>
      </c>
      <c r="GS1118">
        <v>3</v>
      </c>
      <c r="GT1118">
        <v>0</v>
      </c>
      <c r="GU1118" t="s">
        <v>3</v>
      </c>
      <c r="GV1118">
        <f t="shared" si="739"/>
        <v>0</v>
      </c>
      <c r="GW1118">
        <v>1</v>
      </c>
      <c r="GX1118">
        <f t="shared" si="740"/>
        <v>0</v>
      </c>
      <c r="HA1118">
        <v>0</v>
      </c>
      <c r="HB1118">
        <v>0</v>
      </c>
      <c r="HC1118">
        <f t="shared" si="741"/>
        <v>0</v>
      </c>
      <c r="HE1118" t="s">
        <v>3</v>
      </c>
      <c r="HF1118" t="s">
        <v>3</v>
      </c>
      <c r="IK1118">
        <v>0</v>
      </c>
    </row>
    <row r="1119" spans="1:245">
      <c r="A1119">
        <v>18</v>
      </c>
      <c r="B1119">
        <v>0</v>
      </c>
      <c r="C1119">
        <v>1162</v>
      </c>
      <c r="E1119" t="s">
        <v>329</v>
      </c>
      <c r="F1119" t="s">
        <v>330</v>
      </c>
      <c r="G1119" t="s">
        <v>331</v>
      </c>
      <c r="H1119" t="s">
        <v>155</v>
      </c>
      <c r="I1119">
        <f>I1117*J1119</f>
        <v>6</v>
      </c>
      <c r="J1119">
        <v>100</v>
      </c>
      <c r="O1119">
        <f t="shared" si="707"/>
        <v>2235.7600000000002</v>
      </c>
      <c r="P1119">
        <f t="shared" si="708"/>
        <v>2235.7600000000002</v>
      </c>
      <c r="Q1119">
        <f t="shared" si="709"/>
        <v>0</v>
      </c>
      <c r="R1119">
        <f t="shared" si="710"/>
        <v>0</v>
      </c>
      <c r="S1119">
        <f t="shared" si="711"/>
        <v>0</v>
      </c>
      <c r="T1119">
        <f t="shared" si="712"/>
        <v>0</v>
      </c>
      <c r="U1119">
        <f t="shared" si="713"/>
        <v>0</v>
      </c>
      <c r="V1119">
        <f t="shared" si="714"/>
        <v>0</v>
      </c>
      <c r="W1119">
        <f t="shared" si="715"/>
        <v>10.26</v>
      </c>
      <c r="X1119">
        <f t="shared" si="716"/>
        <v>0</v>
      </c>
      <c r="Y1119">
        <f t="shared" si="717"/>
        <v>0</v>
      </c>
      <c r="AA1119">
        <v>36401907</v>
      </c>
      <c r="AB1119">
        <f t="shared" si="718"/>
        <v>37.299999999999997</v>
      </c>
      <c r="AC1119">
        <f t="shared" si="719"/>
        <v>37.299999999999997</v>
      </c>
      <c r="AD1119">
        <f>ROUND((((ET1119)-(EU1119))+AE1119),2)</f>
        <v>0</v>
      </c>
      <c r="AE1119">
        <f t="shared" si="749"/>
        <v>0</v>
      </c>
      <c r="AF1119">
        <f t="shared" si="749"/>
        <v>0</v>
      </c>
      <c r="AG1119">
        <f t="shared" si="720"/>
        <v>0</v>
      </c>
      <c r="AH1119">
        <f t="shared" si="750"/>
        <v>0</v>
      </c>
      <c r="AI1119">
        <f t="shared" si="750"/>
        <v>0</v>
      </c>
      <c r="AJ1119">
        <f t="shared" si="721"/>
        <v>1.71</v>
      </c>
      <c r="AK1119">
        <v>37.299999999999997</v>
      </c>
      <c r="AL1119">
        <v>37.299999999999997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1.71</v>
      </c>
      <c r="AT1119">
        <v>0</v>
      </c>
      <c r="AU1119">
        <v>0</v>
      </c>
      <c r="AV1119">
        <v>1</v>
      </c>
      <c r="AW1119">
        <v>1</v>
      </c>
      <c r="AZ1119">
        <v>1</v>
      </c>
      <c r="BA1119">
        <v>1</v>
      </c>
      <c r="BB1119">
        <v>1</v>
      </c>
      <c r="BC1119">
        <v>9.99</v>
      </c>
      <c r="BD1119" t="s">
        <v>3</v>
      </c>
      <c r="BE1119" t="s">
        <v>3</v>
      </c>
      <c r="BF1119" t="s">
        <v>3</v>
      </c>
      <c r="BG1119" t="s">
        <v>3</v>
      </c>
      <c r="BH1119">
        <v>3</v>
      </c>
      <c r="BI1119">
        <v>1</v>
      </c>
      <c r="BJ1119" t="s">
        <v>332</v>
      </c>
      <c r="BM1119">
        <v>500001</v>
      </c>
      <c r="BN1119">
        <v>0</v>
      </c>
      <c r="BO1119" t="s">
        <v>330</v>
      </c>
      <c r="BP1119">
        <v>1</v>
      </c>
      <c r="BQ1119">
        <v>8</v>
      </c>
      <c r="BR1119">
        <v>0</v>
      </c>
      <c r="BS1119">
        <v>1</v>
      </c>
      <c r="BT1119">
        <v>1</v>
      </c>
      <c r="BU1119">
        <v>1</v>
      </c>
      <c r="BV1119">
        <v>1</v>
      </c>
      <c r="BW1119">
        <v>1</v>
      </c>
      <c r="BX1119">
        <v>1</v>
      </c>
      <c r="BY1119" t="s">
        <v>3</v>
      </c>
      <c r="BZ1119">
        <v>0</v>
      </c>
      <c r="CA1119">
        <v>0</v>
      </c>
      <c r="CE1119">
        <v>0</v>
      </c>
      <c r="CF1119">
        <v>0</v>
      </c>
      <c r="CG1119">
        <v>0</v>
      </c>
      <c r="CM1119">
        <v>0</v>
      </c>
      <c r="CN1119" t="s">
        <v>3</v>
      </c>
      <c r="CO1119">
        <v>0</v>
      </c>
      <c r="CP1119">
        <f t="shared" si="722"/>
        <v>2235.7600000000002</v>
      </c>
      <c r="CQ1119">
        <f t="shared" si="723"/>
        <v>372.62699999999995</v>
      </c>
      <c r="CR1119">
        <f t="shared" si="724"/>
        <v>0</v>
      </c>
      <c r="CS1119">
        <f t="shared" si="725"/>
        <v>0</v>
      </c>
      <c r="CT1119">
        <f t="shared" si="726"/>
        <v>0</v>
      </c>
      <c r="CU1119">
        <f t="shared" si="727"/>
        <v>0</v>
      </c>
      <c r="CV1119">
        <f t="shared" si="728"/>
        <v>0</v>
      </c>
      <c r="CW1119">
        <f t="shared" si="729"/>
        <v>0</v>
      </c>
      <c r="CX1119">
        <f t="shared" si="730"/>
        <v>1.71</v>
      </c>
      <c r="CY1119">
        <f t="shared" si="731"/>
        <v>0</v>
      </c>
      <c r="CZ1119">
        <f t="shared" si="732"/>
        <v>0</v>
      </c>
      <c r="DC1119" t="s">
        <v>3</v>
      </c>
      <c r="DD1119" t="s">
        <v>3</v>
      </c>
      <c r="DE1119" t="s">
        <v>3</v>
      </c>
      <c r="DF1119" t="s">
        <v>3</v>
      </c>
      <c r="DG1119" t="s">
        <v>3</v>
      </c>
      <c r="DH1119" t="s">
        <v>3</v>
      </c>
      <c r="DI1119" t="s">
        <v>3</v>
      </c>
      <c r="DJ1119" t="s">
        <v>3</v>
      </c>
      <c r="DK1119" t="s">
        <v>3</v>
      </c>
      <c r="DL1119" t="s">
        <v>3</v>
      </c>
      <c r="DM1119" t="s">
        <v>3</v>
      </c>
      <c r="DN1119">
        <v>0</v>
      </c>
      <c r="DO1119">
        <v>0</v>
      </c>
      <c r="DP1119">
        <v>1</v>
      </c>
      <c r="DQ1119">
        <v>1</v>
      </c>
      <c r="DU1119">
        <v>1005</v>
      </c>
      <c r="DV1119" t="s">
        <v>155</v>
      </c>
      <c r="DW1119" t="s">
        <v>155</v>
      </c>
      <c r="DX1119">
        <v>1</v>
      </c>
      <c r="DZ1119" t="s">
        <v>3</v>
      </c>
      <c r="EA1119" t="s">
        <v>3</v>
      </c>
      <c r="EB1119" t="s">
        <v>3</v>
      </c>
      <c r="EC1119" t="s">
        <v>3</v>
      </c>
      <c r="EE1119">
        <v>29085443</v>
      </c>
      <c r="EF1119">
        <v>8</v>
      </c>
      <c r="EG1119" t="s">
        <v>144</v>
      </c>
      <c r="EH1119">
        <v>0</v>
      </c>
      <c r="EI1119" t="s">
        <v>3</v>
      </c>
      <c r="EJ1119">
        <v>1</v>
      </c>
      <c r="EK1119">
        <v>500001</v>
      </c>
      <c r="EL1119" t="s">
        <v>145</v>
      </c>
      <c r="EM1119" t="s">
        <v>146</v>
      </c>
      <c r="EO1119" t="s">
        <v>3</v>
      </c>
      <c r="EQ1119">
        <v>0</v>
      </c>
      <c r="ER1119">
        <v>37.299999999999997</v>
      </c>
      <c r="ES1119">
        <v>37.299999999999997</v>
      </c>
      <c r="ET1119">
        <v>0</v>
      </c>
      <c r="EU1119">
        <v>0</v>
      </c>
      <c r="EV1119">
        <v>0</v>
      </c>
      <c r="EW1119">
        <v>0</v>
      </c>
      <c r="EX1119">
        <v>0</v>
      </c>
      <c r="FQ1119">
        <v>0</v>
      </c>
      <c r="FR1119">
        <f t="shared" si="733"/>
        <v>0</v>
      </c>
      <c r="FS1119">
        <v>0</v>
      </c>
      <c r="FX1119">
        <v>0</v>
      </c>
      <c r="FY1119">
        <v>0</v>
      </c>
      <c r="GA1119" t="s">
        <v>3</v>
      </c>
      <c r="GD1119">
        <v>1</v>
      </c>
      <c r="GF1119">
        <v>650529573</v>
      </c>
      <c r="GG1119">
        <v>2</v>
      </c>
      <c r="GH1119">
        <v>1</v>
      </c>
      <c r="GI1119">
        <v>2</v>
      </c>
      <c r="GJ1119">
        <v>0</v>
      </c>
      <c r="GK1119">
        <v>0</v>
      </c>
      <c r="GL1119">
        <f t="shared" si="734"/>
        <v>0</v>
      </c>
      <c r="GM1119">
        <f t="shared" si="735"/>
        <v>2235.7600000000002</v>
      </c>
      <c r="GN1119">
        <f t="shared" si="736"/>
        <v>2235.7600000000002</v>
      </c>
      <c r="GO1119">
        <f t="shared" si="737"/>
        <v>0</v>
      </c>
      <c r="GP1119">
        <f t="shared" si="738"/>
        <v>0</v>
      </c>
      <c r="GR1119">
        <v>0</v>
      </c>
      <c r="GS1119">
        <v>3</v>
      </c>
      <c r="GT1119">
        <v>0</v>
      </c>
      <c r="GU1119" t="s">
        <v>3</v>
      </c>
      <c r="GV1119">
        <f t="shared" si="739"/>
        <v>0</v>
      </c>
      <c r="GW1119">
        <v>1</v>
      </c>
      <c r="GX1119">
        <f t="shared" si="740"/>
        <v>0</v>
      </c>
      <c r="HA1119">
        <v>0</v>
      </c>
      <c r="HB1119">
        <v>0</v>
      </c>
      <c r="HC1119">
        <f t="shared" si="741"/>
        <v>0</v>
      </c>
      <c r="HE1119" t="s">
        <v>3</v>
      </c>
      <c r="HF1119" t="s">
        <v>3</v>
      </c>
      <c r="IK1119">
        <v>0</v>
      </c>
    </row>
    <row r="1120" spans="1:245">
      <c r="A1120">
        <v>17</v>
      </c>
      <c r="B1120">
        <v>0</v>
      </c>
      <c r="C1120">
        <f>ROW(SmtRes!A1169)</f>
        <v>1169</v>
      </c>
      <c r="D1120">
        <f>ROW(EtalonRes!A1137)</f>
        <v>1137</v>
      </c>
      <c r="E1120" t="s">
        <v>333</v>
      </c>
      <c r="F1120" t="s">
        <v>334</v>
      </c>
      <c r="G1120" t="s">
        <v>335</v>
      </c>
      <c r="H1120" t="s">
        <v>58</v>
      </c>
      <c r="I1120">
        <f>ROUND(6/100,9)</f>
        <v>0.06</v>
      </c>
      <c r="J1120">
        <v>0</v>
      </c>
      <c r="O1120">
        <f t="shared" si="707"/>
        <v>1982.05</v>
      </c>
      <c r="P1120">
        <f t="shared" si="708"/>
        <v>85.33</v>
      </c>
      <c r="Q1120">
        <f t="shared" si="709"/>
        <v>24.57</v>
      </c>
      <c r="R1120">
        <f t="shared" si="710"/>
        <v>5.4</v>
      </c>
      <c r="S1120">
        <f t="shared" si="711"/>
        <v>1872.15</v>
      </c>
      <c r="T1120">
        <f t="shared" si="712"/>
        <v>0</v>
      </c>
      <c r="U1120">
        <f t="shared" si="713"/>
        <v>5.6639999999999997</v>
      </c>
      <c r="V1120">
        <f t="shared" si="714"/>
        <v>1.2E-2</v>
      </c>
      <c r="W1120">
        <f t="shared" si="715"/>
        <v>0</v>
      </c>
      <c r="X1120">
        <f t="shared" si="716"/>
        <v>1520.82</v>
      </c>
      <c r="Y1120">
        <f t="shared" si="717"/>
        <v>976.33</v>
      </c>
      <c r="AA1120">
        <v>36401907</v>
      </c>
      <c r="AB1120">
        <f t="shared" si="718"/>
        <v>1101.54</v>
      </c>
      <c r="AC1120">
        <f t="shared" si="719"/>
        <v>120.73</v>
      </c>
      <c r="AD1120">
        <f>ROUND((((ET1120)-(EU1120))+AE1120),2)</f>
        <v>44.36</v>
      </c>
      <c r="AE1120">
        <f t="shared" si="749"/>
        <v>2.7</v>
      </c>
      <c r="AF1120">
        <f t="shared" si="749"/>
        <v>936.45</v>
      </c>
      <c r="AG1120">
        <f t="shared" si="720"/>
        <v>0</v>
      </c>
      <c r="AH1120">
        <f t="shared" si="750"/>
        <v>94.4</v>
      </c>
      <c r="AI1120">
        <f t="shared" si="750"/>
        <v>0.2</v>
      </c>
      <c r="AJ1120">
        <f t="shared" si="721"/>
        <v>0</v>
      </c>
      <c r="AK1120">
        <v>1101.54</v>
      </c>
      <c r="AL1120">
        <v>120.73</v>
      </c>
      <c r="AM1120">
        <v>44.36</v>
      </c>
      <c r="AN1120">
        <v>2.7</v>
      </c>
      <c r="AO1120">
        <v>936.45</v>
      </c>
      <c r="AP1120">
        <v>0</v>
      </c>
      <c r="AQ1120">
        <v>94.4</v>
      </c>
      <c r="AR1120">
        <v>0.2</v>
      </c>
      <c r="AS1120">
        <v>0</v>
      </c>
      <c r="AT1120">
        <v>81</v>
      </c>
      <c r="AU1120">
        <v>52</v>
      </c>
      <c r="AV1120">
        <v>1</v>
      </c>
      <c r="AW1120">
        <v>1</v>
      </c>
      <c r="AZ1120">
        <v>1</v>
      </c>
      <c r="BA1120">
        <v>33.32</v>
      </c>
      <c r="BB1120">
        <v>9.23</v>
      </c>
      <c r="BC1120">
        <v>11.78</v>
      </c>
      <c r="BD1120" t="s">
        <v>3</v>
      </c>
      <c r="BE1120" t="s">
        <v>3</v>
      </c>
      <c r="BF1120" t="s">
        <v>3</v>
      </c>
      <c r="BG1120" t="s">
        <v>3</v>
      </c>
      <c r="BH1120">
        <v>0</v>
      </c>
      <c r="BI1120">
        <v>2</v>
      </c>
      <c r="BJ1120" t="s">
        <v>336</v>
      </c>
      <c r="BM1120">
        <v>108001</v>
      </c>
      <c r="BN1120">
        <v>0</v>
      </c>
      <c r="BO1120" t="s">
        <v>334</v>
      </c>
      <c r="BP1120">
        <v>1</v>
      </c>
      <c r="BQ1120">
        <v>3</v>
      </c>
      <c r="BR1120">
        <v>0</v>
      </c>
      <c r="BS1120">
        <v>33.32</v>
      </c>
      <c r="BT1120">
        <v>1</v>
      </c>
      <c r="BU1120">
        <v>1</v>
      </c>
      <c r="BV1120">
        <v>1</v>
      </c>
      <c r="BW1120">
        <v>1</v>
      </c>
      <c r="BX1120">
        <v>1</v>
      </c>
      <c r="BY1120" t="s">
        <v>3</v>
      </c>
      <c r="BZ1120">
        <v>95</v>
      </c>
      <c r="CA1120">
        <v>65</v>
      </c>
      <c r="CE1120">
        <v>0</v>
      </c>
      <c r="CF1120">
        <v>0</v>
      </c>
      <c r="CG1120">
        <v>0</v>
      </c>
      <c r="CM1120">
        <v>0</v>
      </c>
      <c r="CN1120" t="s">
        <v>3</v>
      </c>
      <c r="CO1120">
        <v>0</v>
      </c>
      <c r="CP1120">
        <f t="shared" si="722"/>
        <v>1982.0500000000002</v>
      </c>
      <c r="CQ1120">
        <f t="shared" si="723"/>
        <v>1422.1994</v>
      </c>
      <c r="CR1120">
        <f t="shared" si="724"/>
        <v>409.44280000000003</v>
      </c>
      <c r="CS1120">
        <f t="shared" si="725"/>
        <v>89.964000000000013</v>
      </c>
      <c r="CT1120">
        <f t="shared" si="726"/>
        <v>31202.514000000003</v>
      </c>
      <c r="CU1120">
        <f t="shared" si="727"/>
        <v>0</v>
      </c>
      <c r="CV1120">
        <f t="shared" si="728"/>
        <v>94.4</v>
      </c>
      <c r="CW1120">
        <f t="shared" si="729"/>
        <v>0.2</v>
      </c>
      <c r="CX1120">
        <f t="shared" si="730"/>
        <v>0</v>
      </c>
      <c r="CY1120">
        <f t="shared" si="731"/>
        <v>1520.8155000000002</v>
      </c>
      <c r="CZ1120">
        <f t="shared" si="732"/>
        <v>976.32600000000002</v>
      </c>
      <c r="DC1120" t="s">
        <v>3</v>
      </c>
      <c r="DD1120" t="s">
        <v>3</v>
      </c>
      <c r="DE1120" t="s">
        <v>3</v>
      </c>
      <c r="DF1120" t="s">
        <v>3</v>
      </c>
      <c r="DG1120" t="s">
        <v>3</v>
      </c>
      <c r="DH1120" t="s">
        <v>3</v>
      </c>
      <c r="DI1120" t="s">
        <v>3</v>
      </c>
      <c r="DJ1120" t="s">
        <v>3</v>
      </c>
      <c r="DK1120" t="s">
        <v>3</v>
      </c>
      <c r="DL1120" t="s">
        <v>3</v>
      </c>
      <c r="DM1120" t="s">
        <v>3</v>
      </c>
      <c r="DN1120">
        <v>0</v>
      </c>
      <c r="DO1120">
        <v>0</v>
      </c>
      <c r="DP1120">
        <v>1</v>
      </c>
      <c r="DQ1120">
        <v>1</v>
      </c>
      <c r="DU1120">
        <v>1010</v>
      </c>
      <c r="DV1120" t="s">
        <v>58</v>
      </c>
      <c r="DW1120" t="s">
        <v>58</v>
      </c>
      <c r="DX1120">
        <v>100</v>
      </c>
      <c r="DZ1120" t="s">
        <v>3</v>
      </c>
      <c r="EA1120" t="s">
        <v>3</v>
      </c>
      <c r="EB1120" t="s">
        <v>3</v>
      </c>
      <c r="EC1120" t="s">
        <v>3</v>
      </c>
      <c r="EE1120">
        <v>29085386</v>
      </c>
      <c r="EF1120">
        <v>3</v>
      </c>
      <c r="EG1120" t="s">
        <v>226</v>
      </c>
      <c r="EH1120">
        <v>0</v>
      </c>
      <c r="EI1120" t="s">
        <v>3</v>
      </c>
      <c r="EJ1120">
        <v>2</v>
      </c>
      <c r="EK1120">
        <v>108001</v>
      </c>
      <c r="EL1120" t="s">
        <v>227</v>
      </c>
      <c r="EM1120" t="s">
        <v>228</v>
      </c>
      <c r="EO1120" t="s">
        <v>3</v>
      </c>
      <c r="EQ1120">
        <v>0</v>
      </c>
      <c r="ER1120">
        <v>1101.54</v>
      </c>
      <c r="ES1120">
        <v>120.73</v>
      </c>
      <c r="ET1120">
        <v>44.36</v>
      </c>
      <c r="EU1120">
        <v>2.7</v>
      </c>
      <c r="EV1120">
        <v>936.45</v>
      </c>
      <c r="EW1120">
        <v>94.4</v>
      </c>
      <c r="EX1120">
        <v>0.2</v>
      </c>
      <c r="EY1120">
        <v>0</v>
      </c>
      <c r="FQ1120">
        <v>0</v>
      </c>
      <c r="FR1120">
        <f t="shared" si="733"/>
        <v>0</v>
      </c>
      <c r="FS1120">
        <v>0</v>
      </c>
      <c r="FV1120" t="s">
        <v>25</v>
      </c>
      <c r="FW1120" t="s">
        <v>26</v>
      </c>
      <c r="FX1120">
        <v>95</v>
      </c>
      <c r="FY1120">
        <v>65</v>
      </c>
      <c r="GA1120" t="s">
        <v>3</v>
      </c>
      <c r="GD1120">
        <v>1</v>
      </c>
      <c r="GF1120">
        <v>1562201403</v>
      </c>
      <c r="GG1120">
        <v>2</v>
      </c>
      <c r="GH1120">
        <v>1</v>
      </c>
      <c r="GI1120">
        <v>2</v>
      </c>
      <c r="GJ1120">
        <v>0</v>
      </c>
      <c r="GK1120">
        <v>0</v>
      </c>
      <c r="GL1120">
        <f t="shared" si="734"/>
        <v>0</v>
      </c>
      <c r="GM1120">
        <f t="shared" si="735"/>
        <v>4479.2</v>
      </c>
      <c r="GN1120">
        <f t="shared" si="736"/>
        <v>0</v>
      </c>
      <c r="GO1120">
        <f t="shared" si="737"/>
        <v>4479.2</v>
      </c>
      <c r="GP1120">
        <f t="shared" si="738"/>
        <v>0</v>
      </c>
      <c r="GR1120">
        <v>0</v>
      </c>
      <c r="GS1120">
        <v>3</v>
      </c>
      <c r="GT1120">
        <v>0</v>
      </c>
      <c r="GU1120" t="s">
        <v>3</v>
      </c>
      <c r="GV1120">
        <f t="shared" si="739"/>
        <v>0</v>
      </c>
      <c r="GW1120">
        <v>1</v>
      </c>
      <c r="GX1120">
        <f t="shared" si="740"/>
        <v>0</v>
      </c>
      <c r="HA1120">
        <v>0</v>
      </c>
      <c r="HB1120">
        <v>0</v>
      </c>
      <c r="HC1120">
        <f t="shared" si="741"/>
        <v>0</v>
      </c>
      <c r="HE1120" t="s">
        <v>3</v>
      </c>
      <c r="HF1120" t="s">
        <v>3</v>
      </c>
      <c r="IK1120">
        <v>0</v>
      </c>
    </row>
    <row r="1121" spans="1:245">
      <c r="A1121">
        <v>18</v>
      </c>
      <c r="B1121">
        <v>0</v>
      </c>
      <c r="C1121">
        <v>1168</v>
      </c>
      <c r="E1121" t="s">
        <v>337</v>
      </c>
      <c r="F1121" t="s">
        <v>258</v>
      </c>
      <c r="G1121" t="s">
        <v>259</v>
      </c>
      <c r="H1121" t="s">
        <v>237</v>
      </c>
      <c r="I1121">
        <f>I1120*J1121</f>
        <v>6</v>
      </c>
      <c r="J1121">
        <v>100</v>
      </c>
      <c r="O1121">
        <f t="shared" si="707"/>
        <v>326.17</v>
      </c>
      <c r="P1121">
        <f t="shared" si="708"/>
        <v>326.17</v>
      </c>
      <c r="Q1121">
        <f t="shared" si="709"/>
        <v>0</v>
      </c>
      <c r="R1121">
        <f t="shared" si="710"/>
        <v>0</v>
      </c>
      <c r="S1121">
        <f t="shared" si="711"/>
        <v>0</v>
      </c>
      <c r="T1121">
        <f t="shared" si="712"/>
        <v>0</v>
      </c>
      <c r="U1121">
        <f t="shared" si="713"/>
        <v>0</v>
      </c>
      <c r="V1121">
        <f t="shared" si="714"/>
        <v>0</v>
      </c>
      <c r="W1121">
        <f t="shared" si="715"/>
        <v>1.74</v>
      </c>
      <c r="X1121">
        <f t="shared" si="716"/>
        <v>0</v>
      </c>
      <c r="Y1121">
        <f t="shared" si="717"/>
        <v>0</v>
      </c>
      <c r="AA1121">
        <v>36401907</v>
      </c>
      <c r="AB1121">
        <f t="shared" si="718"/>
        <v>15.27</v>
      </c>
      <c r="AC1121">
        <f t="shared" si="719"/>
        <v>15.27</v>
      </c>
      <c r="AD1121">
        <f>ROUND((((ET1121)-(EU1121))+AE1121),2)</f>
        <v>0</v>
      </c>
      <c r="AE1121">
        <f t="shared" si="749"/>
        <v>0</v>
      </c>
      <c r="AF1121">
        <f t="shared" si="749"/>
        <v>0</v>
      </c>
      <c r="AG1121">
        <f t="shared" si="720"/>
        <v>0</v>
      </c>
      <c r="AH1121">
        <f t="shared" si="750"/>
        <v>0</v>
      </c>
      <c r="AI1121">
        <f t="shared" si="750"/>
        <v>0</v>
      </c>
      <c r="AJ1121">
        <f t="shared" si="721"/>
        <v>0.28999999999999998</v>
      </c>
      <c r="AK1121">
        <v>15.27</v>
      </c>
      <c r="AL1121">
        <v>15.27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0.28999999999999998</v>
      </c>
      <c r="AT1121">
        <v>0</v>
      </c>
      <c r="AU1121">
        <v>0</v>
      </c>
      <c r="AV1121">
        <v>1</v>
      </c>
      <c r="AW1121">
        <v>1</v>
      </c>
      <c r="AZ1121">
        <v>1</v>
      </c>
      <c r="BA1121">
        <v>1</v>
      </c>
      <c r="BB1121">
        <v>1</v>
      </c>
      <c r="BC1121">
        <v>3.56</v>
      </c>
      <c r="BD1121" t="s">
        <v>3</v>
      </c>
      <c r="BE1121" t="s">
        <v>3</v>
      </c>
      <c r="BF1121" t="s">
        <v>3</v>
      </c>
      <c r="BG1121" t="s">
        <v>3</v>
      </c>
      <c r="BH1121">
        <v>3</v>
      </c>
      <c r="BI1121">
        <v>2</v>
      </c>
      <c r="BJ1121" t="s">
        <v>260</v>
      </c>
      <c r="BM1121">
        <v>500002</v>
      </c>
      <c r="BN1121">
        <v>0</v>
      </c>
      <c r="BO1121" t="s">
        <v>258</v>
      </c>
      <c r="BP1121">
        <v>1</v>
      </c>
      <c r="BQ1121">
        <v>12</v>
      </c>
      <c r="BR1121">
        <v>0</v>
      </c>
      <c r="BS1121">
        <v>1</v>
      </c>
      <c r="BT1121">
        <v>1</v>
      </c>
      <c r="BU1121">
        <v>1</v>
      </c>
      <c r="BV1121">
        <v>1</v>
      </c>
      <c r="BW1121">
        <v>1</v>
      </c>
      <c r="BX1121">
        <v>1</v>
      </c>
      <c r="BY1121" t="s">
        <v>3</v>
      </c>
      <c r="BZ1121">
        <v>0</v>
      </c>
      <c r="CA1121">
        <v>0</v>
      </c>
      <c r="CE1121">
        <v>0</v>
      </c>
      <c r="CF1121">
        <v>0</v>
      </c>
      <c r="CG1121">
        <v>0</v>
      </c>
      <c r="CM1121">
        <v>0</v>
      </c>
      <c r="CN1121" t="s">
        <v>3</v>
      </c>
      <c r="CO1121">
        <v>0</v>
      </c>
      <c r="CP1121">
        <f t="shared" si="722"/>
        <v>326.17</v>
      </c>
      <c r="CQ1121">
        <f t="shared" si="723"/>
        <v>54.361199999999997</v>
      </c>
      <c r="CR1121">
        <f t="shared" si="724"/>
        <v>0</v>
      </c>
      <c r="CS1121">
        <f t="shared" si="725"/>
        <v>0</v>
      </c>
      <c r="CT1121">
        <f t="shared" si="726"/>
        <v>0</v>
      </c>
      <c r="CU1121">
        <f t="shared" si="727"/>
        <v>0</v>
      </c>
      <c r="CV1121">
        <f t="shared" si="728"/>
        <v>0</v>
      </c>
      <c r="CW1121">
        <f t="shared" si="729"/>
        <v>0</v>
      </c>
      <c r="CX1121">
        <f t="shared" si="730"/>
        <v>0.28999999999999998</v>
      </c>
      <c r="CY1121">
        <f t="shared" si="731"/>
        <v>0</v>
      </c>
      <c r="CZ1121">
        <f t="shared" si="732"/>
        <v>0</v>
      </c>
      <c r="DC1121" t="s">
        <v>3</v>
      </c>
      <c r="DD1121" t="s">
        <v>3</v>
      </c>
      <c r="DE1121" t="s">
        <v>3</v>
      </c>
      <c r="DF1121" t="s">
        <v>3</v>
      </c>
      <c r="DG1121" t="s">
        <v>3</v>
      </c>
      <c r="DH1121" t="s">
        <v>3</v>
      </c>
      <c r="DI1121" t="s">
        <v>3</v>
      </c>
      <c r="DJ1121" t="s">
        <v>3</v>
      </c>
      <c r="DK1121" t="s">
        <v>3</v>
      </c>
      <c r="DL1121" t="s">
        <v>3</v>
      </c>
      <c r="DM1121" t="s">
        <v>3</v>
      </c>
      <c r="DN1121">
        <v>0</v>
      </c>
      <c r="DO1121">
        <v>0</v>
      </c>
      <c r="DP1121">
        <v>1</v>
      </c>
      <c r="DQ1121">
        <v>1</v>
      </c>
      <c r="DU1121">
        <v>1010</v>
      </c>
      <c r="DV1121" t="s">
        <v>237</v>
      </c>
      <c r="DW1121" t="s">
        <v>237</v>
      </c>
      <c r="DX1121">
        <v>1</v>
      </c>
      <c r="DZ1121" t="s">
        <v>3</v>
      </c>
      <c r="EA1121" t="s">
        <v>3</v>
      </c>
      <c r="EB1121" t="s">
        <v>3</v>
      </c>
      <c r="EC1121" t="s">
        <v>3</v>
      </c>
      <c r="EE1121">
        <v>29085444</v>
      </c>
      <c r="EF1121">
        <v>12</v>
      </c>
      <c r="EG1121" t="s">
        <v>32</v>
      </c>
      <c r="EH1121">
        <v>0</v>
      </c>
      <c r="EI1121" t="s">
        <v>3</v>
      </c>
      <c r="EJ1121">
        <v>2</v>
      </c>
      <c r="EK1121">
        <v>500002</v>
      </c>
      <c r="EL1121" t="s">
        <v>33</v>
      </c>
      <c r="EM1121" t="s">
        <v>34</v>
      </c>
      <c r="EO1121" t="s">
        <v>3</v>
      </c>
      <c r="EQ1121">
        <v>0</v>
      </c>
      <c r="ER1121">
        <v>15.27</v>
      </c>
      <c r="ES1121">
        <v>15.27</v>
      </c>
      <c r="ET1121">
        <v>0</v>
      </c>
      <c r="EU1121">
        <v>0</v>
      </c>
      <c r="EV1121">
        <v>0</v>
      </c>
      <c r="EW1121">
        <v>0</v>
      </c>
      <c r="EX1121">
        <v>0</v>
      </c>
      <c r="FQ1121">
        <v>0</v>
      </c>
      <c r="FR1121">
        <f t="shared" si="733"/>
        <v>0</v>
      </c>
      <c r="FS1121">
        <v>0</v>
      </c>
      <c r="FX1121">
        <v>0</v>
      </c>
      <c r="FY1121">
        <v>0</v>
      </c>
      <c r="GA1121" t="s">
        <v>3</v>
      </c>
      <c r="GD1121">
        <v>1</v>
      </c>
      <c r="GF1121">
        <v>-1432988646</v>
      </c>
      <c r="GG1121">
        <v>2</v>
      </c>
      <c r="GH1121">
        <v>1</v>
      </c>
      <c r="GI1121">
        <v>2</v>
      </c>
      <c r="GJ1121">
        <v>0</v>
      </c>
      <c r="GK1121">
        <v>0</v>
      </c>
      <c r="GL1121">
        <f t="shared" si="734"/>
        <v>0</v>
      </c>
      <c r="GM1121">
        <f t="shared" si="735"/>
        <v>326.17</v>
      </c>
      <c r="GN1121">
        <f t="shared" si="736"/>
        <v>0</v>
      </c>
      <c r="GO1121">
        <f t="shared" si="737"/>
        <v>326.17</v>
      </c>
      <c r="GP1121">
        <f t="shared" si="738"/>
        <v>0</v>
      </c>
      <c r="GR1121">
        <v>0</v>
      </c>
      <c r="GS1121">
        <v>3</v>
      </c>
      <c r="GT1121">
        <v>0</v>
      </c>
      <c r="GU1121" t="s">
        <v>3</v>
      </c>
      <c r="GV1121">
        <f t="shared" si="739"/>
        <v>0</v>
      </c>
      <c r="GW1121">
        <v>1</v>
      </c>
      <c r="GX1121">
        <f t="shared" si="740"/>
        <v>0</v>
      </c>
      <c r="HA1121">
        <v>0</v>
      </c>
      <c r="HB1121">
        <v>0</v>
      </c>
      <c r="HC1121">
        <f t="shared" si="741"/>
        <v>0</v>
      </c>
      <c r="HE1121" t="s">
        <v>3</v>
      </c>
      <c r="HF1121" t="s">
        <v>3</v>
      </c>
      <c r="IK1121">
        <v>0</v>
      </c>
    </row>
    <row r="1123" spans="1:245">
      <c r="A1123" s="2">
        <v>51</v>
      </c>
      <c r="B1123" s="2">
        <f>B1081</f>
        <v>0</v>
      </c>
      <c r="C1123" s="2">
        <f>A1081</f>
        <v>5</v>
      </c>
      <c r="D1123" s="2">
        <f>ROW(A1081)</f>
        <v>1081</v>
      </c>
      <c r="E1123" s="2"/>
      <c r="F1123" s="2" t="str">
        <f>IF(F1081&lt;&gt;"",F1081,"")</f>
        <v>Новый подраздел</v>
      </c>
      <c r="G1123" s="2" t="str">
        <f>IF(G1081&lt;&gt;"",G1081,"")</f>
        <v>ремонт</v>
      </c>
      <c r="H1123" s="2">
        <v>0</v>
      </c>
      <c r="I1123" s="2"/>
      <c r="J1123" s="2"/>
      <c r="K1123" s="2"/>
      <c r="L1123" s="2"/>
      <c r="M1123" s="2"/>
      <c r="N1123" s="2"/>
      <c r="O1123" s="2">
        <f t="shared" ref="O1123:T1123" si="751">ROUND(AB1123,2)</f>
        <v>159160.67000000001</v>
      </c>
      <c r="P1123" s="2">
        <f t="shared" si="751"/>
        <v>104035.37</v>
      </c>
      <c r="Q1123" s="2">
        <f t="shared" si="751"/>
        <v>2716.1</v>
      </c>
      <c r="R1123" s="2">
        <f t="shared" si="751"/>
        <v>985.38</v>
      </c>
      <c r="S1123" s="2">
        <f t="shared" si="751"/>
        <v>52409.2</v>
      </c>
      <c r="T1123" s="2">
        <f t="shared" si="751"/>
        <v>0</v>
      </c>
      <c r="U1123" s="2">
        <f>AH1123</f>
        <v>173.45641059999994</v>
      </c>
      <c r="V1123" s="2">
        <f>AI1123</f>
        <v>2.8044437500000003</v>
      </c>
      <c r="W1123" s="2">
        <f>ROUND(AJ1123,2)</f>
        <v>635.49</v>
      </c>
      <c r="X1123" s="2">
        <f>ROUND(AK1123,2)</f>
        <v>46806.04</v>
      </c>
      <c r="Y1123" s="2">
        <f>ROUND(AL1123,2)</f>
        <v>23483.4</v>
      </c>
      <c r="Z1123" s="2"/>
      <c r="AA1123" s="2"/>
      <c r="AB1123" s="2">
        <f>ROUND(SUMIF(AA1085:AA1121,"=36401907",O1085:O1121),2)</f>
        <v>159160.67000000001</v>
      </c>
      <c r="AC1123" s="2">
        <f>ROUND(SUMIF(AA1085:AA1121,"=36401907",P1085:P1121),2)</f>
        <v>104035.37</v>
      </c>
      <c r="AD1123" s="2">
        <f>ROUND(SUMIF(AA1085:AA1121,"=36401907",Q1085:Q1121),2)</f>
        <v>2716.1</v>
      </c>
      <c r="AE1123" s="2">
        <f>ROUND(SUMIF(AA1085:AA1121,"=36401907",R1085:R1121),2)</f>
        <v>985.38</v>
      </c>
      <c r="AF1123" s="2">
        <f>ROUND(SUMIF(AA1085:AA1121,"=36401907",S1085:S1121),2)</f>
        <v>52409.2</v>
      </c>
      <c r="AG1123" s="2">
        <f>ROUND(SUMIF(AA1085:AA1121,"=36401907",T1085:T1121),2)</f>
        <v>0</v>
      </c>
      <c r="AH1123" s="2">
        <f>SUMIF(AA1085:AA1121,"=36401907",U1085:U1121)</f>
        <v>173.45641059999994</v>
      </c>
      <c r="AI1123" s="2">
        <f>SUMIF(AA1085:AA1121,"=36401907",V1085:V1121)</f>
        <v>2.8044437500000003</v>
      </c>
      <c r="AJ1123" s="2">
        <f>ROUND(SUMIF(AA1085:AA1121,"=36401907",W1085:W1121),2)</f>
        <v>635.49</v>
      </c>
      <c r="AK1123" s="2">
        <f>ROUND(SUMIF(AA1085:AA1121,"=36401907",X1085:X1121),2)</f>
        <v>46806.04</v>
      </c>
      <c r="AL1123" s="2">
        <f>ROUND(SUMIF(AA1085:AA1121,"=36401907",Y1085:Y1121),2)</f>
        <v>23483.4</v>
      </c>
      <c r="AM1123" s="2"/>
      <c r="AN1123" s="2"/>
      <c r="AO1123" s="2">
        <f t="shared" ref="AO1123:BD1123" si="752">ROUND(BX1123,2)</f>
        <v>0</v>
      </c>
      <c r="AP1123" s="2">
        <f t="shared" si="752"/>
        <v>0</v>
      </c>
      <c r="AQ1123" s="2">
        <f t="shared" si="752"/>
        <v>0</v>
      </c>
      <c r="AR1123" s="2">
        <f t="shared" si="752"/>
        <v>229450.11</v>
      </c>
      <c r="AS1123" s="2">
        <f t="shared" si="752"/>
        <v>223282.43</v>
      </c>
      <c r="AT1123" s="2">
        <f t="shared" si="752"/>
        <v>6167.68</v>
      </c>
      <c r="AU1123" s="2">
        <f t="shared" si="752"/>
        <v>0</v>
      </c>
      <c r="AV1123" s="2">
        <f t="shared" si="752"/>
        <v>104035.37</v>
      </c>
      <c r="AW1123" s="2">
        <f t="shared" si="752"/>
        <v>104035.37</v>
      </c>
      <c r="AX1123" s="2">
        <f t="shared" si="752"/>
        <v>0</v>
      </c>
      <c r="AY1123" s="2">
        <f t="shared" si="752"/>
        <v>104035.37</v>
      </c>
      <c r="AZ1123" s="2">
        <f t="shared" si="752"/>
        <v>0</v>
      </c>
      <c r="BA1123" s="2">
        <f t="shared" si="752"/>
        <v>0</v>
      </c>
      <c r="BB1123" s="2">
        <f t="shared" si="752"/>
        <v>0</v>
      </c>
      <c r="BC1123" s="2">
        <f t="shared" si="752"/>
        <v>0</v>
      </c>
      <c r="BD1123" s="2">
        <f t="shared" si="752"/>
        <v>0</v>
      </c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>
        <f>ROUND(SUMIF(AA1085:AA1121,"=36401907",FQ1085:FQ1121),2)</f>
        <v>0</v>
      </c>
      <c r="BY1123" s="2">
        <f>ROUND(SUMIF(AA1085:AA1121,"=36401907",FR1085:FR1121),2)</f>
        <v>0</v>
      </c>
      <c r="BZ1123" s="2">
        <f>ROUND(SUMIF(AA1085:AA1121,"=36401907",GL1085:GL1121),2)</f>
        <v>0</v>
      </c>
      <c r="CA1123" s="2">
        <f>ROUND(SUMIF(AA1085:AA1121,"=36401907",GM1085:GM1121),2)</f>
        <v>229450.11</v>
      </c>
      <c r="CB1123" s="2">
        <f>ROUND(SUMIF(AA1085:AA1121,"=36401907",GN1085:GN1121),2)</f>
        <v>223282.43</v>
      </c>
      <c r="CC1123" s="2">
        <f>ROUND(SUMIF(AA1085:AA1121,"=36401907",GO1085:GO1121),2)</f>
        <v>6167.68</v>
      </c>
      <c r="CD1123" s="2">
        <f>ROUND(SUMIF(AA1085:AA1121,"=36401907",GP1085:GP1121),2)</f>
        <v>0</v>
      </c>
      <c r="CE1123" s="2">
        <f>AC1123-BX1123</f>
        <v>104035.37</v>
      </c>
      <c r="CF1123" s="2">
        <f>AC1123-BY1123</f>
        <v>104035.37</v>
      </c>
      <c r="CG1123" s="2">
        <f>BX1123-BZ1123</f>
        <v>0</v>
      </c>
      <c r="CH1123" s="2">
        <f>AC1123-BX1123-BY1123+BZ1123</f>
        <v>104035.37</v>
      </c>
      <c r="CI1123" s="2">
        <f>BY1123-BZ1123</f>
        <v>0</v>
      </c>
      <c r="CJ1123" s="2">
        <f>ROUND(SUMIF(AA1085:AA1121,"=36401907",GX1085:GX1121),2)</f>
        <v>0</v>
      </c>
      <c r="CK1123" s="2">
        <f>ROUND(SUMIF(AA1085:AA1121,"=36401907",GY1085:GY1121),2)</f>
        <v>0</v>
      </c>
      <c r="CL1123" s="2">
        <f>ROUND(SUMIF(AA1085:AA1121,"=36401907",GZ1085:GZ1121),2)</f>
        <v>0</v>
      </c>
      <c r="CM1123" s="2">
        <f>ROUND(SUMIF(AA1085:AA1121,"=36401907",HD1085:HD1121),2)</f>
        <v>0</v>
      </c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>
        <v>0</v>
      </c>
    </row>
    <row r="1125" spans="1:245">
      <c r="A1125" s="4">
        <v>50</v>
      </c>
      <c r="B1125" s="4">
        <v>0</v>
      </c>
      <c r="C1125" s="4">
        <v>0</v>
      </c>
      <c r="D1125" s="4">
        <v>1</v>
      </c>
      <c r="E1125" s="4">
        <v>201</v>
      </c>
      <c r="F1125" s="4">
        <f>ROUND(Source!O1123,O1125)</f>
        <v>159160.67000000001</v>
      </c>
      <c r="G1125" s="4" t="s">
        <v>71</v>
      </c>
      <c r="H1125" s="4" t="s">
        <v>72</v>
      </c>
      <c r="I1125" s="4"/>
      <c r="J1125" s="4"/>
      <c r="K1125" s="4">
        <v>201</v>
      </c>
      <c r="L1125" s="4">
        <v>1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6" spans="1:245">
      <c r="A1126" s="4">
        <v>50</v>
      </c>
      <c r="B1126" s="4">
        <v>0</v>
      </c>
      <c r="C1126" s="4">
        <v>0</v>
      </c>
      <c r="D1126" s="4">
        <v>1</v>
      </c>
      <c r="E1126" s="4">
        <v>202</v>
      </c>
      <c r="F1126" s="4">
        <f>ROUND(Source!P1123,O1126)</f>
        <v>104035.37</v>
      </c>
      <c r="G1126" s="4" t="s">
        <v>73</v>
      </c>
      <c r="H1126" s="4" t="s">
        <v>74</v>
      </c>
      <c r="I1126" s="4"/>
      <c r="J1126" s="4"/>
      <c r="K1126" s="4">
        <v>202</v>
      </c>
      <c r="L1126" s="4">
        <v>2</v>
      </c>
      <c r="M1126" s="4">
        <v>3</v>
      </c>
      <c r="N1126" s="4" t="s">
        <v>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/>
    </row>
    <row r="1127" spans="1:245">
      <c r="A1127" s="4">
        <v>50</v>
      </c>
      <c r="B1127" s="4">
        <v>0</v>
      </c>
      <c r="C1127" s="4">
        <v>0</v>
      </c>
      <c r="D1127" s="4">
        <v>1</v>
      </c>
      <c r="E1127" s="4">
        <v>222</v>
      </c>
      <c r="F1127" s="4">
        <f>ROUND(Source!AO1123,O1127)</f>
        <v>0</v>
      </c>
      <c r="G1127" s="4" t="s">
        <v>75</v>
      </c>
      <c r="H1127" s="4" t="s">
        <v>76</v>
      </c>
      <c r="I1127" s="4"/>
      <c r="J1127" s="4"/>
      <c r="K1127" s="4">
        <v>222</v>
      </c>
      <c r="L1127" s="4">
        <v>3</v>
      </c>
      <c r="M1127" s="4">
        <v>3</v>
      </c>
      <c r="N1127" s="4" t="s">
        <v>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/>
    </row>
    <row r="1128" spans="1:245">
      <c r="A1128" s="4">
        <v>50</v>
      </c>
      <c r="B1128" s="4">
        <v>0</v>
      </c>
      <c r="C1128" s="4">
        <v>0</v>
      </c>
      <c r="D1128" s="4">
        <v>1</v>
      </c>
      <c r="E1128" s="4">
        <v>225</v>
      </c>
      <c r="F1128" s="4">
        <f>ROUND(Source!AV1123,O1128)</f>
        <v>104035.37</v>
      </c>
      <c r="G1128" s="4" t="s">
        <v>77</v>
      </c>
      <c r="H1128" s="4" t="s">
        <v>78</v>
      </c>
      <c r="I1128" s="4"/>
      <c r="J1128" s="4"/>
      <c r="K1128" s="4">
        <v>225</v>
      </c>
      <c r="L1128" s="4">
        <v>4</v>
      </c>
      <c r="M1128" s="4">
        <v>3</v>
      </c>
      <c r="N1128" s="4" t="s">
        <v>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/>
    </row>
    <row r="1129" spans="1:245">
      <c r="A1129" s="4">
        <v>50</v>
      </c>
      <c r="B1129" s="4">
        <v>0</v>
      </c>
      <c r="C1129" s="4">
        <v>0</v>
      </c>
      <c r="D1129" s="4">
        <v>1</v>
      </c>
      <c r="E1129" s="4">
        <v>226</v>
      </c>
      <c r="F1129" s="4">
        <f>ROUND(Source!AW1123,O1129)</f>
        <v>104035.37</v>
      </c>
      <c r="G1129" s="4" t="s">
        <v>79</v>
      </c>
      <c r="H1129" s="4" t="s">
        <v>80</v>
      </c>
      <c r="I1129" s="4"/>
      <c r="J1129" s="4"/>
      <c r="K1129" s="4">
        <v>226</v>
      </c>
      <c r="L1129" s="4">
        <v>5</v>
      </c>
      <c r="M1129" s="4">
        <v>3</v>
      </c>
      <c r="N1129" s="4" t="s">
        <v>3</v>
      </c>
      <c r="O1129" s="4">
        <v>2</v>
      </c>
      <c r="P1129" s="4"/>
      <c r="Q1129" s="4"/>
      <c r="R1129" s="4"/>
      <c r="S1129" s="4"/>
      <c r="T1129" s="4"/>
      <c r="U1129" s="4"/>
      <c r="V1129" s="4"/>
      <c r="W1129" s="4"/>
    </row>
    <row r="1130" spans="1:245">
      <c r="A1130" s="4">
        <v>50</v>
      </c>
      <c r="B1130" s="4">
        <v>0</v>
      </c>
      <c r="C1130" s="4">
        <v>0</v>
      </c>
      <c r="D1130" s="4">
        <v>1</v>
      </c>
      <c r="E1130" s="4">
        <v>227</v>
      </c>
      <c r="F1130" s="4">
        <f>ROUND(Source!AX1123,O1130)</f>
        <v>0</v>
      </c>
      <c r="G1130" s="4" t="s">
        <v>81</v>
      </c>
      <c r="H1130" s="4" t="s">
        <v>82</v>
      </c>
      <c r="I1130" s="4"/>
      <c r="J1130" s="4"/>
      <c r="K1130" s="4">
        <v>227</v>
      </c>
      <c r="L1130" s="4">
        <v>6</v>
      </c>
      <c r="M1130" s="4">
        <v>3</v>
      </c>
      <c r="N1130" s="4" t="s">
        <v>3</v>
      </c>
      <c r="O1130" s="4">
        <v>2</v>
      </c>
      <c r="P1130" s="4"/>
      <c r="Q1130" s="4"/>
      <c r="R1130" s="4"/>
      <c r="S1130" s="4"/>
      <c r="T1130" s="4"/>
      <c r="U1130" s="4"/>
      <c r="V1130" s="4"/>
      <c r="W1130" s="4"/>
    </row>
    <row r="1131" spans="1:245">
      <c r="A1131" s="4">
        <v>50</v>
      </c>
      <c r="B1131" s="4">
        <v>0</v>
      </c>
      <c r="C1131" s="4">
        <v>0</v>
      </c>
      <c r="D1131" s="4">
        <v>1</v>
      </c>
      <c r="E1131" s="4">
        <v>228</v>
      </c>
      <c r="F1131" s="4">
        <f>ROUND(Source!AY1123,O1131)</f>
        <v>104035.37</v>
      </c>
      <c r="G1131" s="4" t="s">
        <v>83</v>
      </c>
      <c r="H1131" s="4" t="s">
        <v>84</v>
      </c>
      <c r="I1131" s="4"/>
      <c r="J1131" s="4"/>
      <c r="K1131" s="4">
        <v>228</v>
      </c>
      <c r="L1131" s="4">
        <v>7</v>
      </c>
      <c r="M1131" s="4">
        <v>3</v>
      </c>
      <c r="N1131" s="4" t="s">
        <v>3</v>
      </c>
      <c r="O1131" s="4">
        <v>2</v>
      </c>
      <c r="P1131" s="4"/>
      <c r="Q1131" s="4"/>
      <c r="R1131" s="4"/>
      <c r="S1131" s="4"/>
      <c r="T1131" s="4"/>
      <c r="U1131" s="4"/>
      <c r="V1131" s="4"/>
      <c r="W1131" s="4"/>
    </row>
    <row r="1132" spans="1:245">
      <c r="A1132" s="4">
        <v>50</v>
      </c>
      <c r="B1132" s="4">
        <v>0</v>
      </c>
      <c r="C1132" s="4">
        <v>0</v>
      </c>
      <c r="D1132" s="4">
        <v>1</v>
      </c>
      <c r="E1132" s="4">
        <v>216</v>
      </c>
      <c r="F1132" s="4">
        <f>ROUND(Source!AP1123,O1132)</f>
        <v>0</v>
      </c>
      <c r="G1132" s="4" t="s">
        <v>85</v>
      </c>
      <c r="H1132" s="4" t="s">
        <v>86</v>
      </c>
      <c r="I1132" s="4"/>
      <c r="J1132" s="4"/>
      <c r="K1132" s="4">
        <v>216</v>
      </c>
      <c r="L1132" s="4">
        <v>8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/>
    </row>
    <row r="1133" spans="1:245">
      <c r="A1133" s="4">
        <v>50</v>
      </c>
      <c r="B1133" s="4">
        <v>0</v>
      </c>
      <c r="C1133" s="4">
        <v>0</v>
      </c>
      <c r="D1133" s="4">
        <v>1</v>
      </c>
      <c r="E1133" s="4">
        <v>223</v>
      </c>
      <c r="F1133" s="4">
        <f>ROUND(Source!AQ1123,O1133)</f>
        <v>0</v>
      </c>
      <c r="G1133" s="4" t="s">
        <v>87</v>
      </c>
      <c r="H1133" s="4" t="s">
        <v>88</v>
      </c>
      <c r="I1133" s="4"/>
      <c r="J1133" s="4"/>
      <c r="K1133" s="4">
        <v>223</v>
      </c>
      <c r="L1133" s="4">
        <v>9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/>
    </row>
    <row r="1134" spans="1:245">
      <c r="A1134" s="4">
        <v>50</v>
      </c>
      <c r="B1134" s="4">
        <v>0</v>
      </c>
      <c r="C1134" s="4">
        <v>0</v>
      </c>
      <c r="D1134" s="4">
        <v>1</v>
      </c>
      <c r="E1134" s="4">
        <v>229</v>
      </c>
      <c r="F1134" s="4">
        <f>ROUND(Source!AZ1123,O1134)</f>
        <v>0</v>
      </c>
      <c r="G1134" s="4" t="s">
        <v>89</v>
      </c>
      <c r="H1134" s="4" t="s">
        <v>90</v>
      </c>
      <c r="I1134" s="4"/>
      <c r="J1134" s="4"/>
      <c r="K1134" s="4">
        <v>229</v>
      </c>
      <c r="L1134" s="4">
        <v>10</v>
      </c>
      <c r="M1134" s="4">
        <v>3</v>
      </c>
      <c r="N1134" s="4" t="s">
        <v>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/>
    </row>
    <row r="1135" spans="1:245">
      <c r="A1135" s="4">
        <v>50</v>
      </c>
      <c r="B1135" s="4">
        <v>0</v>
      </c>
      <c r="C1135" s="4">
        <v>0</v>
      </c>
      <c r="D1135" s="4">
        <v>1</v>
      </c>
      <c r="E1135" s="4">
        <v>203</v>
      </c>
      <c r="F1135" s="4">
        <f>ROUND(Source!Q1123,O1135)</f>
        <v>2716.1</v>
      </c>
      <c r="G1135" s="4" t="s">
        <v>91</v>
      </c>
      <c r="H1135" s="4" t="s">
        <v>92</v>
      </c>
      <c r="I1135" s="4"/>
      <c r="J1135" s="4"/>
      <c r="K1135" s="4">
        <v>203</v>
      </c>
      <c r="L1135" s="4">
        <v>11</v>
      </c>
      <c r="M1135" s="4">
        <v>3</v>
      </c>
      <c r="N1135" s="4" t="s">
        <v>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/>
    </row>
    <row r="1136" spans="1:245">
      <c r="A1136" s="4">
        <v>50</v>
      </c>
      <c r="B1136" s="4">
        <v>0</v>
      </c>
      <c r="C1136" s="4">
        <v>0</v>
      </c>
      <c r="D1136" s="4">
        <v>1</v>
      </c>
      <c r="E1136" s="4">
        <v>231</v>
      </c>
      <c r="F1136" s="4">
        <f>ROUND(Source!BB1123,O1136)</f>
        <v>0</v>
      </c>
      <c r="G1136" s="4" t="s">
        <v>93</v>
      </c>
      <c r="H1136" s="4" t="s">
        <v>94</v>
      </c>
      <c r="I1136" s="4"/>
      <c r="J1136" s="4"/>
      <c r="K1136" s="4">
        <v>231</v>
      </c>
      <c r="L1136" s="4">
        <v>12</v>
      </c>
      <c r="M1136" s="4">
        <v>3</v>
      </c>
      <c r="N1136" s="4" t="s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/>
    </row>
    <row r="1137" spans="1:23">
      <c r="A1137" s="4">
        <v>50</v>
      </c>
      <c r="B1137" s="4">
        <v>0</v>
      </c>
      <c r="C1137" s="4">
        <v>0</v>
      </c>
      <c r="D1137" s="4">
        <v>1</v>
      </c>
      <c r="E1137" s="4">
        <v>204</v>
      </c>
      <c r="F1137" s="4">
        <f>ROUND(Source!R1123,O1137)</f>
        <v>985.38</v>
      </c>
      <c r="G1137" s="4" t="s">
        <v>95</v>
      </c>
      <c r="H1137" s="4" t="s">
        <v>96</v>
      </c>
      <c r="I1137" s="4"/>
      <c r="J1137" s="4"/>
      <c r="K1137" s="4">
        <v>204</v>
      </c>
      <c r="L1137" s="4">
        <v>13</v>
      </c>
      <c r="M1137" s="4">
        <v>3</v>
      </c>
      <c r="N1137" s="4" t="s">
        <v>3</v>
      </c>
      <c r="O1137" s="4">
        <v>2</v>
      </c>
      <c r="P1137" s="4"/>
      <c r="Q1137" s="4"/>
      <c r="R1137" s="4"/>
      <c r="S1137" s="4"/>
      <c r="T1137" s="4"/>
      <c r="U1137" s="4"/>
      <c r="V1137" s="4"/>
      <c r="W1137" s="4"/>
    </row>
    <row r="1138" spans="1:23">
      <c r="A1138" s="4">
        <v>50</v>
      </c>
      <c r="B1138" s="4">
        <v>0</v>
      </c>
      <c r="C1138" s="4">
        <v>0</v>
      </c>
      <c r="D1138" s="4">
        <v>1</v>
      </c>
      <c r="E1138" s="4">
        <v>205</v>
      </c>
      <c r="F1138" s="4">
        <f>ROUND(Source!S1123,O1138)</f>
        <v>52409.2</v>
      </c>
      <c r="G1138" s="4" t="s">
        <v>97</v>
      </c>
      <c r="H1138" s="4" t="s">
        <v>98</v>
      </c>
      <c r="I1138" s="4"/>
      <c r="J1138" s="4"/>
      <c r="K1138" s="4">
        <v>205</v>
      </c>
      <c r="L1138" s="4">
        <v>14</v>
      </c>
      <c r="M1138" s="4">
        <v>3</v>
      </c>
      <c r="N1138" s="4" t="s">
        <v>3</v>
      </c>
      <c r="O1138" s="4">
        <v>2</v>
      </c>
      <c r="P1138" s="4"/>
      <c r="Q1138" s="4"/>
      <c r="R1138" s="4"/>
      <c r="S1138" s="4"/>
      <c r="T1138" s="4"/>
      <c r="U1138" s="4"/>
      <c r="V1138" s="4"/>
      <c r="W1138" s="4"/>
    </row>
    <row r="1139" spans="1:23">
      <c r="A1139" s="4">
        <v>50</v>
      </c>
      <c r="B1139" s="4">
        <v>0</v>
      </c>
      <c r="C1139" s="4">
        <v>0</v>
      </c>
      <c r="D1139" s="4">
        <v>1</v>
      </c>
      <c r="E1139" s="4">
        <v>232</v>
      </c>
      <c r="F1139" s="4">
        <f>ROUND(Source!BC1123,O1139)</f>
        <v>0</v>
      </c>
      <c r="G1139" s="4" t="s">
        <v>99</v>
      </c>
      <c r="H1139" s="4" t="s">
        <v>100</v>
      </c>
      <c r="I1139" s="4"/>
      <c r="J1139" s="4"/>
      <c r="K1139" s="4">
        <v>232</v>
      </c>
      <c r="L1139" s="4">
        <v>15</v>
      </c>
      <c r="M1139" s="4">
        <v>3</v>
      </c>
      <c r="N1139" s="4" t="s">
        <v>3</v>
      </c>
      <c r="O1139" s="4">
        <v>2</v>
      </c>
      <c r="P1139" s="4"/>
      <c r="Q1139" s="4"/>
      <c r="R1139" s="4"/>
      <c r="S1139" s="4"/>
      <c r="T1139" s="4"/>
      <c r="U1139" s="4"/>
      <c r="V1139" s="4"/>
      <c r="W1139" s="4"/>
    </row>
    <row r="1140" spans="1:23">
      <c r="A1140" s="4">
        <v>50</v>
      </c>
      <c r="B1140" s="4">
        <v>0</v>
      </c>
      <c r="C1140" s="4">
        <v>0</v>
      </c>
      <c r="D1140" s="4">
        <v>1</v>
      </c>
      <c r="E1140" s="4">
        <v>214</v>
      </c>
      <c r="F1140" s="4">
        <f>ROUND(Source!AS1123,O1140)</f>
        <v>223282.43</v>
      </c>
      <c r="G1140" s="4" t="s">
        <v>101</v>
      </c>
      <c r="H1140" s="4" t="s">
        <v>102</v>
      </c>
      <c r="I1140" s="4"/>
      <c r="J1140" s="4"/>
      <c r="K1140" s="4">
        <v>214</v>
      </c>
      <c r="L1140" s="4">
        <v>16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/>
    </row>
    <row r="1141" spans="1:23">
      <c r="A1141" s="4">
        <v>50</v>
      </c>
      <c r="B1141" s="4">
        <v>0</v>
      </c>
      <c r="C1141" s="4">
        <v>0</v>
      </c>
      <c r="D1141" s="4">
        <v>1</v>
      </c>
      <c r="E1141" s="4">
        <v>215</v>
      </c>
      <c r="F1141" s="4">
        <f>ROUND(Source!AT1123,O1141)</f>
        <v>6167.68</v>
      </c>
      <c r="G1141" s="4" t="s">
        <v>103</v>
      </c>
      <c r="H1141" s="4" t="s">
        <v>104</v>
      </c>
      <c r="I1141" s="4"/>
      <c r="J1141" s="4"/>
      <c r="K1141" s="4">
        <v>215</v>
      </c>
      <c r="L1141" s="4">
        <v>17</v>
      </c>
      <c r="M1141" s="4">
        <v>3</v>
      </c>
      <c r="N1141" s="4" t="s">
        <v>3</v>
      </c>
      <c r="O1141" s="4">
        <v>2</v>
      </c>
      <c r="P1141" s="4"/>
      <c r="Q1141" s="4"/>
      <c r="R1141" s="4"/>
      <c r="S1141" s="4"/>
      <c r="T1141" s="4"/>
      <c r="U1141" s="4"/>
      <c r="V1141" s="4"/>
      <c r="W1141" s="4"/>
    </row>
    <row r="1142" spans="1:23">
      <c r="A1142" s="4">
        <v>50</v>
      </c>
      <c r="B1142" s="4">
        <v>0</v>
      </c>
      <c r="C1142" s="4">
        <v>0</v>
      </c>
      <c r="D1142" s="4">
        <v>1</v>
      </c>
      <c r="E1142" s="4">
        <v>217</v>
      </c>
      <c r="F1142" s="4">
        <f>ROUND(Source!AU1123,O1142)</f>
        <v>0</v>
      </c>
      <c r="G1142" s="4" t="s">
        <v>105</v>
      </c>
      <c r="H1142" s="4" t="s">
        <v>106</v>
      </c>
      <c r="I1142" s="4"/>
      <c r="J1142" s="4"/>
      <c r="K1142" s="4">
        <v>217</v>
      </c>
      <c r="L1142" s="4">
        <v>18</v>
      </c>
      <c r="M1142" s="4">
        <v>3</v>
      </c>
      <c r="N1142" s="4" t="s">
        <v>3</v>
      </c>
      <c r="O1142" s="4">
        <v>2</v>
      </c>
      <c r="P1142" s="4"/>
      <c r="Q1142" s="4"/>
      <c r="R1142" s="4"/>
      <c r="S1142" s="4"/>
      <c r="T1142" s="4"/>
      <c r="U1142" s="4"/>
      <c r="V1142" s="4"/>
      <c r="W1142" s="4"/>
    </row>
    <row r="1143" spans="1:23">
      <c r="A1143" s="4">
        <v>50</v>
      </c>
      <c r="B1143" s="4">
        <v>0</v>
      </c>
      <c r="C1143" s="4">
        <v>0</v>
      </c>
      <c r="D1143" s="4">
        <v>1</v>
      </c>
      <c r="E1143" s="4">
        <v>230</v>
      </c>
      <c r="F1143" s="4">
        <f>ROUND(Source!BA1123,O1143)</f>
        <v>0</v>
      </c>
      <c r="G1143" s="4" t="s">
        <v>107</v>
      </c>
      <c r="H1143" s="4" t="s">
        <v>108</v>
      </c>
      <c r="I1143" s="4"/>
      <c r="J1143" s="4"/>
      <c r="K1143" s="4">
        <v>230</v>
      </c>
      <c r="L1143" s="4">
        <v>19</v>
      </c>
      <c r="M1143" s="4">
        <v>3</v>
      </c>
      <c r="N1143" s="4" t="s">
        <v>3</v>
      </c>
      <c r="O1143" s="4">
        <v>2</v>
      </c>
      <c r="P1143" s="4"/>
      <c r="Q1143" s="4"/>
      <c r="R1143" s="4"/>
      <c r="S1143" s="4"/>
      <c r="T1143" s="4"/>
      <c r="U1143" s="4"/>
      <c r="V1143" s="4"/>
      <c r="W1143" s="4"/>
    </row>
    <row r="1144" spans="1:23">
      <c r="A1144" s="4">
        <v>50</v>
      </c>
      <c r="B1144" s="4">
        <v>0</v>
      </c>
      <c r="C1144" s="4">
        <v>0</v>
      </c>
      <c r="D1144" s="4">
        <v>1</v>
      </c>
      <c r="E1144" s="4">
        <v>206</v>
      </c>
      <c r="F1144" s="4">
        <f>ROUND(Source!T1123,O1144)</f>
        <v>0</v>
      </c>
      <c r="G1144" s="4" t="s">
        <v>109</v>
      </c>
      <c r="H1144" s="4" t="s">
        <v>110</v>
      </c>
      <c r="I1144" s="4"/>
      <c r="J1144" s="4"/>
      <c r="K1144" s="4">
        <v>206</v>
      </c>
      <c r="L1144" s="4">
        <v>20</v>
      </c>
      <c r="M1144" s="4">
        <v>3</v>
      </c>
      <c r="N1144" s="4" t="s">
        <v>3</v>
      </c>
      <c r="O1144" s="4">
        <v>2</v>
      </c>
      <c r="P1144" s="4"/>
      <c r="Q1144" s="4"/>
      <c r="R1144" s="4"/>
      <c r="S1144" s="4"/>
      <c r="T1144" s="4"/>
      <c r="U1144" s="4"/>
      <c r="V1144" s="4"/>
      <c r="W1144" s="4"/>
    </row>
    <row r="1145" spans="1:23">
      <c r="A1145" s="4">
        <v>50</v>
      </c>
      <c r="B1145" s="4">
        <v>0</v>
      </c>
      <c r="C1145" s="4">
        <v>0</v>
      </c>
      <c r="D1145" s="4">
        <v>1</v>
      </c>
      <c r="E1145" s="4">
        <v>207</v>
      </c>
      <c r="F1145" s="4">
        <f>Source!U1123</f>
        <v>173.45641059999994</v>
      </c>
      <c r="G1145" s="4" t="s">
        <v>111</v>
      </c>
      <c r="H1145" s="4" t="s">
        <v>112</v>
      </c>
      <c r="I1145" s="4"/>
      <c r="J1145" s="4"/>
      <c r="K1145" s="4">
        <v>207</v>
      </c>
      <c r="L1145" s="4">
        <v>21</v>
      </c>
      <c r="M1145" s="4">
        <v>3</v>
      </c>
      <c r="N1145" s="4" t="s">
        <v>3</v>
      </c>
      <c r="O1145" s="4">
        <v>-1</v>
      </c>
      <c r="P1145" s="4"/>
      <c r="Q1145" s="4"/>
      <c r="R1145" s="4"/>
      <c r="S1145" s="4"/>
      <c r="T1145" s="4"/>
      <c r="U1145" s="4"/>
      <c r="V1145" s="4"/>
      <c r="W1145" s="4"/>
    </row>
    <row r="1146" spans="1:23">
      <c r="A1146" s="4">
        <v>50</v>
      </c>
      <c r="B1146" s="4">
        <v>0</v>
      </c>
      <c r="C1146" s="4">
        <v>0</v>
      </c>
      <c r="D1146" s="4">
        <v>1</v>
      </c>
      <c r="E1146" s="4">
        <v>208</v>
      </c>
      <c r="F1146" s="4">
        <f>Source!V1123</f>
        <v>2.8044437500000003</v>
      </c>
      <c r="G1146" s="4" t="s">
        <v>113</v>
      </c>
      <c r="H1146" s="4" t="s">
        <v>114</v>
      </c>
      <c r="I1146" s="4"/>
      <c r="J1146" s="4"/>
      <c r="K1146" s="4">
        <v>208</v>
      </c>
      <c r="L1146" s="4">
        <v>22</v>
      </c>
      <c r="M1146" s="4">
        <v>3</v>
      </c>
      <c r="N1146" s="4" t="s">
        <v>3</v>
      </c>
      <c r="O1146" s="4">
        <v>-1</v>
      </c>
      <c r="P1146" s="4"/>
      <c r="Q1146" s="4"/>
      <c r="R1146" s="4"/>
      <c r="S1146" s="4"/>
      <c r="T1146" s="4"/>
      <c r="U1146" s="4"/>
      <c r="V1146" s="4"/>
      <c r="W1146" s="4"/>
    </row>
    <row r="1147" spans="1:23">
      <c r="A1147" s="4">
        <v>50</v>
      </c>
      <c r="B1147" s="4">
        <v>0</v>
      </c>
      <c r="C1147" s="4">
        <v>0</v>
      </c>
      <c r="D1147" s="4">
        <v>1</v>
      </c>
      <c r="E1147" s="4">
        <v>209</v>
      </c>
      <c r="F1147" s="4">
        <f>ROUND(Source!W1123,O1147)</f>
        <v>635.49</v>
      </c>
      <c r="G1147" s="4" t="s">
        <v>115</v>
      </c>
      <c r="H1147" s="4" t="s">
        <v>116</v>
      </c>
      <c r="I1147" s="4"/>
      <c r="J1147" s="4"/>
      <c r="K1147" s="4">
        <v>209</v>
      </c>
      <c r="L1147" s="4">
        <v>23</v>
      </c>
      <c r="M1147" s="4">
        <v>3</v>
      </c>
      <c r="N1147" s="4" t="s">
        <v>3</v>
      </c>
      <c r="O1147" s="4">
        <v>2</v>
      </c>
      <c r="P1147" s="4"/>
      <c r="Q1147" s="4"/>
      <c r="R1147" s="4"/>
      <c r="S1147" s="4"/>
      <c r="T1147" s="4"/>
      <c r="U1147" s="4"/>
      <c r="V1147" s="4"/>
      <c r="W1147" s="4"/>
    </row>
    <row r="1148" spans="1:23">
      <c r="A1148" s="4">
        <v>50</v>
      </c>
      <c r="B1148" s="4">
        <v>0</v>
      </c>
      <c r="C1148" s="4">
        <v>0</v>
      </c>
      <c r="D1148" s="4">
        <v>1</v>
      </c>
      <c r="E1148" s="4">
        <v>233</v>
      </c>
      <c r="F1148" s="4">
        <f>ROUND(Source!BD1123,O1148)</f>
        <v>0</v>
      </c>
      <c r="G1148" s="4" t="s">
        <v>117</v>
      </c>
      <c r="H1148" s="4" t="s">
        <v>118</v>
      </c>
      <c r="I1148" s="4"/>
      <c r="J1148" s="4"/>
      <c r="K1148" s="4">
        <v>233</v>
      </c>
      <c r="L1148" s="4">
        <v>24</v>
      </c>
      <c r="M1148" s="4">
        <v>3</v>
      </c>
      <c r="N1148" s="4" t="s">
        <v>3</v>
      </c>
      <c r="O1148" s="4">
        <v>2</v>
      </c>
      <c r="P1148" s="4"/>
      <c r="Q1148" s="4"/>
      <c r="R1148" s="4"/>
      <c r="S1148" s="4"/>
      <c r="T1148" s="4"/>
      <c r="U1148" s="4"/>
      <c r="V1148" s="4"/>
      <c r="W1148" s="4"/>
    </row>
    <row r="1149" spans="1:23">
      <c r="A1149" s="4">
        <v>50</v>
      </c>
      <c r="B1149" s="4">
        <v>0</v>
      </c>
      <c r="C1149" s="4">
        <v>0</v>
      </c>
      <c r="D1149" s="4">
        <v>1</v>
      </c>
      <c r="E1149" s="4">
        <v>210</v>
      </c>
      <c r="F1149" s="4">
        <f>ROUND(Source!X1123,O1149)</f>
        <v>46806.04</v>
      </c>
      <c r="G1149" s="4" t="s">
        <v>119</v>
      </c>
      <c r="H1149" s="4" t="s">
        <v>120</v>
      </c>
      <c r="I1149" s="4"/>
      <c r="J1149" s="4"/>
      <c r="K1149" s="4">
        <v>210</v>
      </c>
      <c r="L1149" s="4">
        <v>25</v>
      </c>
      <c r="M1149" s="4">
        <v>3</v>
      </c>
      <c r="N1149" s="4" t="s">
        <v>3</v>
      </c>
      <c r="O1149" s="4">
        <v>2</v>
      </c>
      <c r="P1149" s="4"/>
      <c r="Q1149" s="4"/>
      <c r="R1149" s="4"/>
      <c r="S1149" s="4"/>
      <c r="T1149" s="4"/>
      <c r="U1149" s="4"/>
      <c r="V1149" s="4"/>
      <c r="W1149" s="4"/>
    </row>
    <row r="1150" spans="1:23">
      <c r="A1150" s="4">
        <v>50</v>
      </c>
      <c r="B1150" s="4">
        <v>0</v>
      </c>
      <c r="C1150" s="4">
        <v>0</v>
      </c>
      <c r="D1150" s="4">
        <v>1</v>
      </c>
      <c r="E1150" s="4">
        <v>211</v>
      </c>
      <c r="F1150" s="4">
        <f>ROUND(Source!Y1123,O1150)</f>
        <v>23483.4</v>
      </c>
      <c r="G1150" s="4" t="s">
        <v>121</v>
      </c>
      <c r="H1150" s="4" t="s">
        <v>122</v>
      </c>
      <c r="I1150" s="4"/>
      <c r="J1150" s="4"/>
      <c r="K1150" s="4">
        <v>211</v>
      </c>
      <c r="L1150" s="4">
        <v>26</v>
      </c>
      <c r="M1150" s="4">
        <v>3</v>
      </c>
      <c r="N1150" s="4" t="s">
        <v>3</v>
      </c>
      <c r="O1150" s="4">
        <v>2</v>
      </c>
      <c r="P1150" s="4"/>
      <c r="Q1150" s="4"/>
      <c r="R1150" s="4"/>
      <c r="S1150" s="4"/>
      <c r="T1150" s="4"/>
      <c r="U1150" s="4"/>
      <c r="V1150" s="4"/>
      <c r="W1150" s="4"/>
    </row>
    <row r="1151" spans="1:23">
      <c r="A1151" s="4">
        <v>50</v>
      </c>
      <c r="B1151" s="4">
        <v>0</v>
      </c>
      <c r="C1151" s="4">
        <v>0</v>
      </c>
      <c r="D1151" s="4">
        <v>1</v>
      </c>
      <c r="E1151" s="4">
        <v>0</v>
      </c>
      <c r="F1151" s="4">
        <f>ROUND(Source!AR1123,O1151)</f>
        <v>229450.11</v>
      </c>
      <c r="G1151" s="4" t="s">
        <v>123</v>
      </c>
      <c r="H1151" s="4" t="s">
        <v>124</v>
      </c>
      <c r="I1151" s="4"/>
      <c r="J1151" s="4"/>
      <c r="K1151" s="4">
        <v>224</v>
      </c>
      <c r="L1151" s="4">
        <v>27</v>
      </c>
      <c r="M1151" s="4">
        <v>3</v>
      </c>
      <c r="N1151" s="4" t="s">
        <v>3</v>
      </c>
      <c r="O1151" s="4">
        <v>2</v>
      </c>
      <c r="P1151" s="4"/>
      <c r="Q1151" s="4"/>
      <c r="R1151" s="4"/>
      <c r="S1151" s="4"/>
      <c r="T1151" s="4"/>
      <c r="U1151" s="4"/>
      <c r="V1151" s="4"/>
      <c r="W1151" s="4"/>
    </row>
    <row r="1152" spans="1:23">
      <c r="A1152" s="4">
        <v>50</v>
      </c>
      <c r="B1152" s="4">
        <v>0</v>
      </c>
      <c r="C1152" s="4">
        <v>0</v>
      </c>
      <c r="D1152" s="4">
        <v>2</v>
      </c>
      <c r="E1152" s="4">
        <v>0</v>
      </c>
      <c r="F1152" s="4">
        <f>ROUND(F1151*0.18,O1152)</f>
        <v>41301</v>
      </c>
      <c r="G1152" s="4" t="s">
        <v>125</v>
      </c>
      <c r="H1152" s="4" t="s">
        <v>125</v>
      </c>
      <c r="I1152" s="4"/>
      <c r="J1152" s="4"/>
      <c r="K1152" s="4">
        <v>212</v>
      </c>
      <c r="L1152" s="4">
        <v>28</v>
      </c>
      <c r="M1152" s="4">
        <v>0</v>
      </c>
      <c r="N1152" s="4" t="s">
        <v>3</v>
      </c>
      <c r="O1152" s="4">
        <v>1</v>
      </c>
      <c r="P1152" s="4"/>
      <c r="Q1152" s="4"/>
      <c r="R1152" s="4"/>
      <c r="S1152" s="4"/>
      <c r="T1152" s="4"/>
      <c r="U1152" s="4"/>
      <c r="V1152" s="4"/>
      <c r="W1152" s="4"/>
    </row>
    <row r="1153" spans="1:206">
      <c r="A1153" s="4">
        <v>50</v>
      </c>
      <c r="B1153" s="4">
        <v>0</v>
      </c>
      <c r="C1153" s="4">
        <v>0</v>
      </c>
      <c r="D1153" s="4">
        <v>2</v>
      </c>
      <c r="E1153" s="4">
        <v>224</v>
      </c>
      <c r="F1153" s="4">
        <f>ROUND(F1151*1.18,O1153)</f>
        <v>270751.09999999998</v>
      </c>
      <c r="G1153" s="4" t="s">
        <v>126</v>
      </c>
      <c r="H1153" s="4" t="s">
        <v>127</v>
      </c>
      <c r="I1153" s="4"/>
      <c r="J1153" s="4"/>
      <c r="K1153" s="4">
        <v>212</v>
      </c>
      <c r="L1153" s="4">
        <v>29</v>
      </c>
      <c r="M1153" s="4">
        <v>0</v>
      </c>
      <c r="N1153" s="4" t="s">
        <v>3</v>
      </c>
      <c r="O1153" s="4">
        <v>1</v>
      </c>
      <c r="P1153" s="4"/>
      <c r="Q1153" s="4"/>
      <c r="R1153" s="4"/>
      <c r="S1153" s="4"/>
      <c r="T1153" s="4"/>
      <c r="U1153" s="4"/>
      <c r="V1153" s="4"/>
      <c r="W1153" s="4"/>
    </row>
    <row r="1155" spans="1:206">
      <c r="A1155" s="2">
        <v>51</v>
      </c>
      <c r="B1155" s="2">
        <f>B1031</f>
        <v>0</v>
      </c>
      <c r="C1155" s="2">
        <f>A1031</f>
        <v>4</v>
      </c>
      <c r="D1155" s="2">
        <f>ROW(A1031)</f>
        <v>1031</v>
      </c>
      <c r="E1155" s="2"/>
      <c r="F1155" s="2" t="str">
        <f>IF(F1031&lt;&gt;"",F1031,"")</f>
        <v>Новый раздел</v>
      </c>
      <c r="G1155" s="2" t="str">
        <f>IF(G1031&lt;&gt;"",G1031,"")</f>
        <v>комната 2-18</v>
      </c>
      <c r="H1155" s="2">
        <v>0</v>
      </c>
      <c r="I1155" s="2"/>
      <c r="J1155" s="2"/>
      <c r="K1155" s="2"/>
      <c r="L1155" s="2"/>
      <c r="M1155" s="2"/>
      <c r="N1155" s="2"/>
      <c r="O1155" s="2">
        <v>161848.4</v>
      </c>
      <c r="P1155" s="2">
        <v>104035.37</v>
      </c>
      <c r="Q1155" s="2">
        <v>2776.82</v>
      </c>
      <c r="R1155" s="2">
        <v>1028.54</v>
      </c>
      <c r="S1155" s="2">
        <v>55036.21</v>
      </c>
      <c r="T1155" s="2">
        <v>0</v>
      </c>
      <c r="U1155" s="2">
        <v>183.46298859999999</v>
      </c>
      <c r="V1155" s="2">
        <v>2.92050375</v>
      </c>
      <c r="W1155" s="2">
        <v>635.49</v>
      </c>
      <c r="X1155" s="2">
        <v>48643.87</v>
      </c>
      <c r="Y1155" s="2">
        <v>24884.68</v>
      </c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>
        <f t="shared" ref="AO1155:BD1155" si="753">ROUND(AO1049+AO1123+BX1155,2)</f>
        <v>0</v>
      </c>
      <c r="AP1155" s="2">
        <f t="shared" si="753"/>
        <v>0</v>
      </c>
      <c r="AQ1155" s="2">
        <f t="shared" si="753"/>
        <v>0</v>
      </c>
      <c r="AR1155" s="2">
        <f t="shared" si="753"/>
        <v>235376.95</v>
      </c>
      <c r="AS1155" s="2">
        <f t="shared" si="753"/>
        <v>229209.27</v>
      </c>
      <c r="AT1155" s="2">
        <f t="shared" si="753"/>
        <v>6167.68</v>
      </c>
      <c r="AU1155" s="2">
        <f t="shared" si="753"/>
        <v>0</v>
      </c>
      <c r="AV1155" s="2">
        <f t="shared" si="753"/>
        <v>104035.37</v>
      </c>
      <c r="AW1155" s="2">
        <f t="shared" si="753"/>
        <v>104035.37</v>
      </c>
      <c r="AX1155" s="2">
        <f t="shared" si="753"/>
        <v>0</v>
      </c>
      <c r="AY1155" s="2">
        <f t="shared" si="753"/>
        <v>104035.37</v>
      </c>
      <c r="AZ1155" s="2">
        <f t="shared" si="753"/>
        <v>0</v>
      </c>
      <c r="BA1155" s="2">
        <f t="shared" si="753"/>
        <v>0</v>
      </c>
      <c r="BB1155" s="2">
        <f t="shared" si="753"/>
        <v>0</v>
      </c>
      <c r="BC1155" s="2">
        <f t="shared" si="753"/>
        <v>0</v>
      </c>
      <c r="BD1155" s="2">
        <f t="shared" si="753"/>
        <v>0</v>
      </c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>
        <v>0</v>
      </c>
    </row>
    <row r="1157" spans="1:206">
      <c r="A1157" s="4">
        <v>50</v>
      </c>
      <c r="B1157" s="4">
        <v>0</v>
      </c>
      <c r="C1157" s="4">
        <v>0</v>
      </c>
      <c r="D1157" s="4">
        <v>1</v>
      </c>
      <c r="E1157" s="4">
        <v>201</v>
      </c>
      <c r="F1157" s="4">
        <f>ROUND(Source!O1155,O1157)</f>
        <v>161848.4</v>
      </c>
      <c r="G1157" s="4" t="s">
        <v>71</v>
      </c>
      <c r="H1157" s="4" t="s">
        <v>72</v>
      </c>
      <c r="I1157" s="4"/>
      <c r="J1157" s="4"/>
      <c r="K1157" s="4">
        <v>201</v>
      </c>
      <c r="L1157" s="4">
        <v>1</v>
      </c>
      <c r="M1157" s="4">
        <v>3</v>
      </c>
      <c r="N1157" s="4" t="s">
        <v>3</v>
      </c>
      <c r="O1157" s="4">
        <v>2</v>
      </c>
      <c r="P1157" s="4"/>
      <c r="Q1157" s="4"/>
      <c r="R1157" s="4"/>
      <c r="S1157" s="4"/>
      <c r="T1157" s="4"/>
      <c r="U1157" s="4"/>
      <c r="V1157" s="4"/>
      <c r="W1157" s="4"/>
    </row>
    <row r="1158" spans="1:206">
      <c r="A1158" s="4">
        <v>50</v>
      </c>
      <c r="B1158" s="4">
        <v>0</v>
      </c>
      <c r="C1158" s="4">
        <v>0</v>
      </c>
      <c r="D1158" s="4">
        <v>1</v>
      </c>
      <c r="E1158" s="4">
        <v>202</v>
      </c>
      <c r="F1158" s="4">
        <f>ROUND(Source!P1155,O1158)</f>
        <v>104035.37</v>
      </c>
      <c r="G1158" s="4" t="s">
        <v>73</v>
      </c>
      <c r="H1158" s="4" t="s">
        <v>74</v>
      </c>
      <c r="I1158" s="4"/>
      <c r="J1158" s="4"/>
      <c r="K1158" s="4">
        <v>202</v>
      </c>
      <c r="L1158" s="4">
        <v>2</v>
      </c>
      <c r="M1158" s="4">
        <v>3</v>
      </c>
      <c r="N1158" s="4" t="s">
        <v>3</v>
      </c>
      <c r="O1158" s="4">
        <v>2</v>
      </c>
      <c r="P1158" s="4"/>
      <c r="Q1158" s="4"/>
      <c r="R1158" s="4"/>
      <c r="S1158" s="4"/>
      <c r="T1158" s="4"/>
      <c r="U1158" s="4"/>
      <c r="V1158" s="4"/>
      <c r="W1158" s="4"/>
    </row>
    <row r="1159" spans="1:206">
      <c r="A1159" s="4">
        <v>50</v>
      </c>
      <c r="B1159" s="4">
        <v>0</v>
      </c>
      <c r="C1159" s="4">
        <v>0</v>
      </c>
      <c r="D1159" s="4">
        <v>1</v>
      </c>
      <c r="E1159" s="4">
        <v>222</v>
      </c>
      <c r="F1159" s="4">
        <f>ROUND(Source!AO1155,O1159)</f>
        <v>0</v>
      </c>
      <c r="G1159" s="4" t="s">
        <v>75</v>
      </c>
      <c r="H1159" s="4" t="s">
        <v>76</v>
      </c>
      <c r="I1159" s="4"/>
      <c r="J1159" s="4"/>
      <c r="K1159" s="4">
        <v>222</v>
      </c>
      <c r="L1159" s="4">
        <v>3</v>
      </c>
      <c r="M1159" s="4">
        <v>3</v>
      </c>
      <c r="N1159" s="4" t="s">
        <v>3</v>
      </c>
      <c r="O1159" s="4">
        <v>2</v>
      </c>
      <c r="P1159" s="4"/>
      <c r="Q1159" s="4"/>
      <c r="R1159" s="4"/>
      <c r="S1159" s="4"/>
      <c r="T1159" s="4"/>
      <c r="U1159" s="4"/>
      <c r="V1159" s="4"/>
      <c r="W1159" s="4"/>
    </row>
    <row r="1160" spans="1:206">
      <c r="A1160" s="4">
        <v>50</v>
      </c>
      <c r="B1160" s="4">
        <v>0</v>
      </c>
      <c r="C1160" s="4">
        <v>0</v>
      </c>
      <c r="D1160" s="4">
        <v>1</v>
      </c>
      <c r="E1160" s="4">
        <v>225</v>
      </c>
      <c r="F1160" s="4">
        <f>ROUND(Source!AV1155,O1160)</f>
        <v>104035.37</v>
      </c>
      <c r="G1160" s="4" t="s">
        <v>77</v>
      </c>
      <c r="H1160" s="4" t="s">
        <v>78</v>
      </c>
      <c r="I1160" s="4"/>
      <c r="J1160" s="4"/>
      <c r="K1160" s="4">
        <v>225</v>
      </c>
      <c r="L1160" s="4">
        <v>4</v>
      </c>
      <c r="M1160" s="4">
        <v>3</v>
      </c>
      <c r="N1160" s="4" t="s">
        <v>3</v>
      </c>
      <c r="O1160" s="4">
        <v>2</v>
      </c>
      <c r="P1160" s="4"/>
      <c r="Q1160" s="4"/>
      <c r="R1160" s="4"/>
      <c r="S1160" s="4"/>
      <c r="T1160" s="4"/>
      <c r="U1160" s="4"/>
      <c r="V1160" s="4"/>
      <c r="W1160" s="4"/>
    </row>
    <row r="1161" spans="1:206">
      <c r="A1161" s="4">
        <v>50</v>
      </c>
      <c r="B1161" s="4">
        <v>0</v>
      </c>
      <c r="C1161" s="4">
        <v>0</v>
      </c>
      <c r="D1161" s="4">
        <v>1</v>
      </c>
      <c r="E1161" s="4">
        <v>226</v>
      </c>
      <c r="F1161" s="4">
        <f>ROUND(Source!AW1155,O1161)</f>
        <v>104035.37</v>
      </c>
      <c r="G1161" s="4" t="s">
        <v>79</v>
      </c>
      <c r="H1161" s="4" t="s">
        <v>80</v>
      </c>
      <c r="I1161" s="4"/>
      <c r="J1161" s="4"/>
      <c r="K1161" s="4">
        <v>226</v>
      </c>
      <c r="L1161" s="4">
        <v>5</v>
      </c>
      <c r="M1161" s="4">
        <v>3</v>
      </c>
      <c r="N1161" s="4" t="s">
        <v>3</v>
      </c>
      <c r="O1161" s="4">
        <v>2</v>
      </c>
      <c r="P1161" s="4"/>
      <c r="Q1161" s="4"/>
      <c r="R1161" s="4"/>
      <c r="S1161" s="4"/>
      <c r="T1161" s="4"/>
      <c r="U1161" s="4"/>
      <c r="V1161" s="4"/>
      <c r="W1161" s="4"/>
    </row>
    <row r="1162" spans="1:206">
      <c r="A1162" s="4">
        <v>50</v>
      </c>
      <c r="B1162" s="4">
        <v>0</v>
      </c>
      <c r="C1162" s="4">
        <v>0</v>
      </c>
      <c r="D1162" s="4">
        <v>1</v>
      </c>
      <c r="E1162" s="4">
        <v>227</v>
      </c>
      <c r="F1162" s="4">
        <f>ROUND(Source!AX1155,O1162)</f>
        <v>0</v>
      </c>
      <c r="G1162" s="4" t="s">
        <v>81</v>
      </c>
      <c r="H1162" s="4" t="s">
        <v>82</v>
      </c>
      <c r="I1162" s="4"/>
      <c r="J1162" s="4"/>
      <c r="K1162" s="4">
        <v>227</v>
      </c>
      <c r="L1162" s="4">
        <v>6</v>
      </c>
      <c r="M1162" s="4">
        <v>3</v>
      </c>
      <c r="N1162" s="4" t="s">
        <v>3</v>
      </c>
      <c r="O1162" s="4">
        <v>2</v>
      </c>
      <c r="P1162" s="4"/>
      <c r="Q1162" s="4"/>
      <c r="R1162" s="4"/>
      <c r="S1162" s="4"/>
      <c r="T1162" s="4"/>
      <c r="U1162" s="4"/>
      <c r="V1162" s="4"/>
      <c r="W1162" s="4"/>
    </row>
    <row r="1163" spans="1:206">
      <c r="A1163" s="4">
        <v>50</v>
      </c>
      <c r="B1163" s="4">
        <v>0</v>
      </c>
      <c r="C1163" s="4">
        <v>0</v>
      </c>
      <c r="D1163" s="4">
        <v>1</v>
      </c>
      <c r="E1163" s="4">
        <v>228</v>
      </c>
      <c r="F1163" s="4">
        <f>ROUND(Source!AY1155,O1163)</f>
        <v>104035.37</v>
      </c>
      <c r="G1163" s="4" t="s">
        <v>83</v>
      </c>
      <c r="H1163" s="4" t="s">
        <v>84</v>
      </c>
      <c r="I1163" s="4"/>
      <c r="J1163" s="4"/>
      <c r="K1163" s="4">
        <v>228</v>
      </c>
      <c r="L1163" s="4">
        <v>7</v>
      </c>
      <c r="M1163" s="4">
        <v>3</v>
      </c>
      <c r="N1163" s="4" t="s">
        <v>3</v>
      </c>
      <c r="O1163" s="4">
        <v>2</v>
      </c>
      <c r="P1163" s="4"/>
      <c r="Q1163" s="4"/>
      <c r="R1163" s="4"/>
      <c r="S1163" s="4"/>
      <c r="T1163" s="4"/>
      <c r="U1163" s="4"/>
      <c r="V1163" s="4"/>
      <c r="W1163" s="4"/>
    </row>
    <row r="1164" spans="1:206">
      <c r="A1164" s="4">
        <v>50</v>
      </c>
      <c r="B1164" s="4">
        <v>0</v>
      </c>
      <c r="C1164" s="4">
        <v>0</v>
      </c>
      <c r="D1164" s="4">
        <v>1</v>
      </c>
      <c r="E1164" s="4">
        <v>216</v>
      </c>
      <c r="F1164" s="4">
        <f>ROUND(Source!AP1155,O1164)</f>
        <v>0</v>
      </c>
      <c r="G1164" s="4" t="s">
        <v>85</v>
      </c>
      <c r="H1164" s="4" t="s">
        <v>86</v>
      </c>
      <c r="I1164" s="4"/>
      <c r="J1164" s="4"/>
      <c r="K1164" s="4">
        <v>216</v>
      </c>
      <c r="L1164" s="4">
        <v>8</v>
      </c>
      <c r="M1164" s="4">
        <v>3</v>
      </c>
      <c r="N1164" s="4" t="s">
        <v>3</v>
      </c>
      <c r="O1164" s="4">
        <v>2</v>
      </c>
      <c r="P1164" s="4"/>
      <c r="Q1164" s="4"/>
      <c r="R1164" s="4"/>
      <c r="S1164" s="4"/>
      <c r="T1164" s="4"/>
      <c r="U1164" s="4"/>
      <c r="V1164" s="4"/>
      <c r="W1164" s="4"/>
    </row>
    <row r="1165" spans="1:206">
      <c r="A1165" s="4">
        <v>50</v>
      </c>
      <c r="B1165" s="4">
        <v>0</v>
      </c>
      <c r="C1165" s="4">
        <v>0</v>
      </c>
      <c r="D1165" s="4">
        <v>1</v>
      </c>
      <c r="E1165" s="4">
        <v>223</v>
      </c>
      <c r="F1165" s="4">
        <f>ROUND(Source!AQ1155,O1165)</f>
        <v>0</v>
      </c>
      <c r="G1165" s="4" t="s">
        <v>87</v>
      </c>
      <c r="H1165" s="4" t="s">
        <v>88</v>
      </c>
      <c r="I1165" s="4"/>
      <c r="J1165" s="4"/>
      <c r="K1165" s="4">
        <v>223</v>
      </c>
      <c r="L1165" s="4">
        <v>9</v>
      </c>
      <c r="M1165" s="4">
        <v>3</v>
      </c>
      <c r="N1165" s="4" t="s">
        <v>3</v>
      </c>
      <c r="O1165" s="4">
        <v>2</v>
      </c>
      <c r="P1165" s="4"/>
      <c r="Q1165" s="4"/>
      <c r="R1165" s="4"/>
      <c r="S1165" s="4"/>
      <c r="T1165" s="4"/>
      <c r="U1165" s="4"/>
      <c r="V1165" s="4"/>
      <c r="W1165" s="4"/>
    </row>
    <row r="1166" spans="1:206">
      <c r="A1166" s="4">
        <v>50</v>
      </c>
      <c r="B1166" s="4">
        <v>0</v>
      </c>
      <c r="C1166" s="4">
        <v>0</v>
      </c>
      <c r="D1166" s="4">
        <v>1</v>
      </c>
      <c r="E1166" s="4">
        <v>229</v>
      </c>
      <c r="F1166" s="4">
        <f>ROUND(Source!AZ1155,O1166)</f>
        <v>0</v>
      </c>
      <c r="G1166" s="4" t="s">
        <v>89</v>
      </c>
      <c r="H1166" s="4" t="s">
        <v>90</v>
      </c>
      <c r="I1166" s="4"/>
      <c r="J1166" s="4"/>
      <c r="K1166" s="4">
        <v>229</v>
      </c>
      <c r="L1166" s="4">
        <v>10</v>
      </c>
      <c r="M1166" s="4">
        <v>3</v>
      </c>
      <c r="N1166" s="4" t="s">
        <v>3</v>
      </c>
      <c r="O1166" s="4">
        <v>2</v>
      </c>
      <c r="P1166" s="4"/>
      <c r="Q1166" s="4"/>
      <c r="R1166" s="4"/>
      <c r="S1166" s="4"/>
      <c r="T1166" s="4"/>
      <c r="U1166" s="4"/>
      <c r="V1166" s="4"/>
      <c r="W1166" s="4"/>
    </row>
    <row r="1167" spans="1:206">
      <c r="A1167" s="4">
        <v>50</v>
      </c>
      <c r="B1167" s="4">
        <v>0</v>
      </c>
      <c r="C1167" s="4">
        <v>0</v>
      </c>
      <c r="D1167" s="4">
        <v>1</v>
      </c>
      <c r="E1167" s="4">
        <v>203</v>
      </c>
      <c r="F1167" s="4">
        <f>ROUND(Source!Q1155,O1167)</f>
        <v>2776.82</v>
      </c>
      <c r="G1167" s="4" t="s">
        <v>91</v>
      </c>
      <c r="H1167" s="4" t="s">
        <v>92</v>
      </c>
      <c r="I1167" s="4"/>
      <c r="J1167" s="4"/>
      <c r="K1167" s="4">
        <v>203</v>
      </c>
      <c r="L1167" s="4">
        <v>11</v>
      </c>
      <c r="M1167" s="4">
        <v>3</v>
      </c>
      <c r="N1167" s="4" t="s">
        <v>3</v>
      </c>
      <c r="O1167" s="4">
        <v>2</v>
      </c>
      <c r="P1167" s="4"/>
      <c r="Q1167" s="4"/>
      <c r="R1167" s="4"/>
      <c r="S1167" s="4"/>
      <c r="T1167" s="4"/>
      <c r="U1167" s="4"/>
      <c r="V1167" s="4"/>
      <c r="W1167" s="4"/>
    </row>
    <row r="1168" spans="1:206">
      <c r="A1168" s="4">
        <v>50</v>
      </c>
      <c r="B1168" s="4">
        <v>0</v>
      </c>
      <c r="C1168" s="4">
        <v>0</v>
      </c>
      <c r="D1168" s="4">
        <v>1</v>
      </c>
      <c r="E1168" s="4">
        <v>231</v>
      </c>
      <c r="F1168" s="4">
        <f>ROUND(Source!BB1155,O1168)</f>
        <v>0</v>
      </c>
      <c r="G1168" s="4" t="s">
        <v>93</v>
      </c>
      <c r="H1168" s="4" t="s">
        <v>94</v>
      </c>
      <c r="I1168" s="4"/>
      <c r="J1168" s="4"/>
      <c r="K1168" s="4">
        <v>231</v>
      </c>
      <c r="L1168" s="4">
        <v>12</v>
      </c>
      <c r="M1168" s="4">
        <v>3</v>
      </c>
      <c r="N1168" s="4" t="s">
        <v>3</v>
      </c>
      <c r="O1168" s="4">
        <v>2</v>
      </c>
      <c r="P1168" s="4"/>
      <c r="Q1168" s="4"/>
      <c r="R1168" s="4"/>
      <c r="S1168" s="4"/>
      <c r="T1168" s="4"/>
      <c r="U1168" s="4"/>
      <c r="V1168" s="4"/>
      <c r="W1168" s="4"/>
    </row>
    <row r="1169" spans="1:23">
      <c r="A1169" s="4">
        <v>50</v>
      </c>
      <c r="B1169" s="4">
        <v>0</v>
      </c>
      <c r="C1169" s="4">
        <v>0</v>
      </c>
      <c r="D1169" s="4">
        <v>1</v>
      </c>
      <c r="E1169" s="4">
        <v>204</v>
      </c>
      <c r="F1169" s="4">
        <f>ROUND(Source!R1155,O1169)</f>
        <v>1028.54</v>
      </c>
      <c r="G1169" s="4" t="s">
        <v>95</v>
      </c>
      <c r="H1169" s="4" t="s">
        <v>96</v>
      </c>
      <c r="I1169" s="4"/>
      <c r="J1169" s="4"/>
      <c r="K1169" s="4">
        <v>204</v>
      </c>
      <c r="L1169" s="4">
        <v>13</v>
      </c>
      <c r="M1169" s="4">
        <v>3</v>
      </c>
      <c r="N1169" s="4" t="s">
        <v>3</v>
      </c>
      <c r="O1169" s="4">
        <v>2</v>
      </c>
      <c r="P1169" s="4"/>
      <c r="Q1169" s="4"/>
      <c r="R1169" s="4"/>
      <c r="S1169" s="4"/>
      <c r="T1169" s="4"/>
      <c r="U1169" s="4"/>
      <c r="V1169" s="4"/>
      <c r="W1169" s="4"/>
    </row>
    <row r="1170" spans="1:23">
      <c r="A1170" s="4">
        <v>50</v>
      </c>
      <c r="B1170" s="4">
        <v>0</v>
      </c>
      <c r="C1170" s="4">
        <v>0</v>
      </c>
      <c r="D1170" s="4">
        <v>1</v>
      </c>
      <c r="E1170" s="4">
        <v>205</v>
      </c>
      <c r="F1170" s="4">
        <f>ROUND(Source!S1155,O1170)</f>
        <v>55036.21</v>
      </c>
      <c r="G1170" s="4" t="s">
        <v>97</v>
      </c>
      <c r="H1170" s="4" t="s">
        <v>98</v>
      </c>
      <c r="I1170" s="4"/>
      <c r="J1170" s="4"/>
      <c r="K1170" s="4">
        <v>205</v>
      </c>
      <c r="L1170" s="4">
        <v>14</v>
      </c>
      <c r="M1170" s="4">
        <v>3</v>
      </c>
      <c r="N1170" s="4" t="s">
        <v>3</v>
      </c>
      <c r="O1170" s="4">
        <v>2</v>
      </c>
      <c r="P1170" s="4"/>
      <c r="Q1170" s="4"/>
      <c r="R1170" s="4"/>
      <c r="S1170" s="4"/>
      <c r="T1170" s="4"/>
      <c r="U1170" s="4"/>
      <c r="V1170" s="4"/>
      <c r="W1170" s="4"/>
    </row>
    <row r="1171" spans="1:23">
      <c r="A1171" s="4">
        <v>50</v>
      </c>
      <c r="B1171" s="4">
        <v>0</v>
      </c>
      <c r="C1171" s="4">
        <v>0</v>
      </c>
      <c r="D1171" s="4">
        <v>1</v>
      </c>
      <c r="E1171" s="4">
        <v>232</v>
      </c>
      <c r="F1171" s="4">
        <f>ROUND(Source!BC1155,O1171)</f>
        <v>0</v>
      </c>
      <c r="G1171" s="4" t="s">
        <v>99</v>
      </c>
      <c r="H1171" s="4" t="s">
        <v>100</v>
      </c>
      <c r="I1171" s="4"/>
      <c r="J1171" s="4"/>
      <c r="K1171" s="4">
        <v>232</v>
      </c>
      <c r="L1171" s="4">
        <v>15</v>
      </c>
      <c r="M1171" s="4">
        <v>3</v>
      </c>
      <c r="N1171" s="4" t="s">
        <v>3</v>
      </c>
      <c r="O1171" s="4">
        <v>2</v>
      </c>
      <c r="P1171" s="4"/>
      <c r="Q1171" s="4"/>
      <c r="R1171" s="4"/>
      <c r="S1171" s="4"/>
      <c r="T1171" s="4"/>
      <c r="U1171" s="4"/>
      <c r="V1171" s="4"/>
      <c r="W1171" s="4"/>
    </row>
    <row r="1172" spans="1:23">
      <c r="A1172" s="4">
        <v>50</v>
      </c>
      <c r="B1172" s="4">
        <v>0</v>
      </c>
      <c r="C1172" s="4">
        <v>0</v>
      </c>
      <c r="D1172" s="4">
        <v>1</v>
      </c>
      <c r="E1172" s="4">
        <v>214</v>
      </c>
      <c r="F1172" s="4">
        <f>ROUND(Source!AS1155,O1172)</f>
        <v>229209.27</v>
      </c>
      <c r="G1172" s="4" t="s">
        <v>101</v>
      </c>
      <c r="H1172" s="4" t="s">
        <v>102</v>
      </c>
      <c r="I1172" s="4"/>
      <c r="J1172" s="4"/>
      <c r="K1172" s="4">
        <v>214</v>
      </c>
      <c r="L1172" s="4">
        <v>16</v>
      </c>
      <c r="M1172" s="4">
        <v>3</v>
      </c>
      <c r="N1172" s="4" t="s">
        <v>3</v>
      </c>
      <c r="O1172" s="4">
        <v>2</v>
      </c>
      <c r="P1172" s="4"/>
      <c r="Q1172" s="4"/>
      <c r="R1172" s="4"/>
      <c r="S1172" s="4"/>
      <c r="T1172" s="4"/>
      <c r="U1172" s="4"/>
      <c r="V1172" s="4"/>
      <c r="W1172" s="4"/>
    </row>
    <row r="1173" spans="1:23">
      <c r="A1173" s="4">
        <v>50</v>
      </c>
      <c r="B1173" s="4">
        <v>0</v>
      </c>
      <c r="C1173" s="4">
        <v>0</v>
      </c>
      <c r="D1173" s="4">
        <v>1</v>
      </c>
      <c r="E1173" s="4">
        <v>215</v>
      </c>
      <c r="F1173" s="4">
        <f>ROUND(Source!AT1155,O1173)</f>
        <v>6167.68</v>
      </c>
      <c r="G1173" s="4" t="s">
        <v>103</v>
      </c>
      <c r="H1173" s="4" t="s">
        <v>104</v>
      </c>
      <c r="I1173" s="4"/>
      <c r="J1173" s="4"/>
      <c r="K1173" s="4">
        <v>215</v>
      </c>
      <c r="L1173" s="4">
        <v>17</v>
      </c>
      <c r="M1173" s="4">
        <v>3</v>
      </c>
      <c r="N1173" s="4" t="s">
        <v>3</v>
      </c>
      <c r="O1173" s="4">
        <v>2</v>
      </c>
      <c r="P1173" s="4"/>
      <c r="Q1173" s="4"/>
      <c r="R1173" s="4"/>
      <c r="S1173" s="4"/>
      <c r="T1173" s="4"/>
      <c r="U1173" s="4"/>
      <c r="V1173" s="4"/>
      <c r="W1173" s="4"/>
    </row>
    <row r="1174" spans="1:23">
      <c r="A1174" s="4">
        <v>50</v>
      </c>
      <c r="B1174" s="4">
        <v>0</v>
      </c>
      <c r="C1174" s="4">
        <v>0</v>
      </c>
      <c r="D1174" s="4">
        <v>1</v>
      </c>
      <c r="E1174" s="4">
        <v>217</v>
      </c>
      <c r="F1174" s="4">
        <f>ROUND(Source!AU1155,O1174)</f>
        <v>0</v>
      </c>
      <c r="G1174" s="4" t="s">
        <v>105</v>
      </c>
      <c r="H1174" s="4" t="s">
        <v>106</v>
      </c>
      <c r="I1174" s="4"/>
      <c r="J1174" s="4"/>
      <c r="K1174" s="4">
        <v>217</v>
      </c>
      <c r="L1174" s="4">
        <v>18</v>
      </c>
      <c r="M1174" s="4">
        <v>3</v>
      </c>
      <c r="N1174" s="4" t="s">
        <v>3</v>
      </c>
      <c r="O1174" s="4">
        <v>2</v>
      </c>
      <c r="P1174" s="4"/>
      <c r="Q1174" s="4"/>
      <c r="R1174" s="4"/>
      <c r="S1174" s="4"/>
      <c r="T1174" s="4"/>
      <c r="U1174" s="4"/>
      <c r="V1174" s="4"/>
      <c r="W1174" s="4"/>
    </row>
    <row r="1175" spans="1:23">
      <c r="A1175" s="4">
        <v>50</v>
      </c>
      <c r="B1175" s="4">
        <v>0</v>
      </c>
      <c r="C1175" s="4">
        <v>0</v>
      </c>
      <c r="D1175" s="4">
        <v>1</v>
      </c>
      <c r="E1175" s="4">
        <v>230</v>
      </c>
      <c r="F1175" s="4">
        <f>ROUND(Source!BA1155,O1175)</f>
        <v>0</v>
      </c>
      <c r="G1175" s="4" t="s">
        <v>107</v>
      </c>
      <c r="H1175" s="4" t="s">
        <v>108</v>
      </c>
      <c r="I1175" s="4"/>
      <c r="J1175" s="4"/>
      <c r="K1175" s="4">
        <v>230</v>
      </c>
      <c r="L1175" s="4">
        <v>19</v>
      </c>
      <c r="M1175" s="4">
        <v>3</v>
      </c>
      <c r="N1175" s="4" t="s">
        <v>3</v>
      </c>
      <c r="O1175" s="4">
        <v>2</v>
      </c>
      <c r="P1175" s="4"/>
      <c r="Q1175" s="4"/>
      <c r="R1175" s="4"/>
      <c r="S1175" s="4"/>
      <c r="T1175" s="4"/>
      <c r="U1175" s="4"/>
      <c r="V1175" s="4"/>
      <c r="W1175" s="4"/>
    </row>
    <row r="1176" spans="1:23">
      <c r="A1176" s="4">
        <v>50</v>
      </c>
      <c r="B1176" s="4">
        <v>0</v>
      </c>
      <c r="C1176" s="4">
        <v>0</v>
      </c>
      <c r="D1176" s="4">
        <v>1</v>
      </c>
      <c r="E1176" s="4">
        <v>206</v>
      </c>
      <c r="F1176" s="4">
        <f>ROUND(Source!T1155,O1176)</f>
        <v>0</v>
      </c>
      <c r="G1176" s="4" t="s">
        <v>109</v>
      </c>
      <c r="H1176" s="4" t="s">
        <v>110</v>
      </c>
      <c r="I1176" s="4"/>
      <c r="J1176" s="4"/>
      <c r="K1176" s="4">
        <v>206</v>
      </c>
      <c r="L1176" s="4">
        <v>20</v>
      </c>
      <c r="M1176" s="4">
        <v>3</v>
      </c>
      <c r="N1176" s="4" t="s">
        <v>3</v>
      </c>
      <c r="O1176" s="4">
        <v>2</v>
      </c>
      <c r="P1176" s="4"/>
      <c r="Q1176" s="4"/>
      <c r="R1176" s="4"/>
      <c r="S1176" s="4"/>
      <c r="T1176" s="4"/>
      <c r="U1176" s="4"/>
      <c r="V1176" s="4"/>
      <c r="W1176" s="4"/>
    </row>
    <row r="1177" spans="1:23">
      <c r="A1177" s="4">
        <v>50</v>
      </c>
      <c r="B1177" s="4">
        <v>0</v>
      </c>
      <c r="C1177" s="4">
        <v>0</v>
      </c>
      <c r="D1177" s="4">
        <v>1</v>
      </c>
      <c r="E1177" s="4">
        <v>207</v>
      </c>
      <c r="F1177" s="4">
        <f>Source!U1155</f>
        <v>183.46298859999999</v>
      </c>
      <c r="G1177" s="4" t="s">
        <v>111</v>
      </c>
      <c r="H1177" s="4" t="s">
        <v>112</v>
      </c>
      <c r="I1177" s="4"/>
      <c r="J1177" s="4"/>
      <c r="K1177" s="4">
        <v>207</v>
      </c>
      <c r="L1177" s="4">
        <v>21</v>
      </c>
      <c r="M1177" s="4">
        <v>3</v>
      </c>
      <c r="N1177" s="4" t="s">
        <v>3</v>
      </c>
      <c r="O1177" s="4">
        <v>-1</v>
      </c>
      <c r="P1177" s="4"/>
      <c r="Q1177" s="4"/>
      <c r="R1177" s="4"/>
      <c r="S1177" s="4"/>
      <c r="T1177" s="4"/>
      <c r="U1177" s="4"/>
      <c r="V1177" s="4"/>
      <c r="W1177" s="4"/>
    </row>
    <row r="1178" spans="1:23">
      <c r="A1178" s="4">
        <v>50</v>
      </c>
      <c r="B1178" s="4">
        <v>0</v>
      </c>
      <c r="C1178" s="4">
        <v>0</v>
      </c>
      <c r="D1178" s="4">
        <v>1</v>
      </c>
      <c r="E1178" s="4">
        <v>208</v>
      </c>
      <c r="F1178" s="4">
        <f>Source!V1155</f>
        <v>2.92050375</v>
      </c>
      <c r="G1178" s="4" t="s">
        <v>113</v>
      </c>
      <c r="H1178" s="4" t="s">
        <v>114</v>
      </c>
      <c r="I1178" s="4"/>
      <c r="J1178" s="4"/>
      <c r="K1178" s="4">
        <v>208</v>
      </c>
      <c r="L1178" s="4">
        <v>22</v>
      </c>
      <c r="M1178" s="4">
        <v>3</v>
      </c>
      <c r="N1178" s="4" t="s">
        <v>3</v>
      </c>
      <c r="O1178" s="4">
        <v>-1</v>
      </c>
      <c r="P1178" s="4"/>
      <c r="Q1178" s="4"/>
      <c r="R1178" s="4"/>
      <c r="S1178" s="4"/>
      <c r="T1178" s="4"/>
      <c r="U1178" s="4"/>
      <c r="V1178" s="4"/>
      <c r="W1178" s="4"/>
    </row>
    <row r="1179" spans="1:23">
      <c r="A1179" s="4">
        <v>50</v>
      </c>
      <c r="B1179" s="4">
        <v>0</v>
      </c>
      <c r="C1179" s="4">
        <v>0</v>
      </c>
      <c r="D1179" s="4">
        <v>1</v>
      </c>
      <c r="E1179" s="4">
        <v>209</v>
      </c>
      <c r="F1179" s="4">
        <f>ROUND(Source!W1155,O1179)</f>
        <v>635.49</v>
      </c>
      <c r="G1179" s="4" t="s">
        <v>115</v>
      </c>
      <c r="H1179" s="4" t="s">
        <v>116</v>
      </c>
      <c r="I1179" s="4"/>
      <c r="J1179" s="4"/>
      <c r="K1179" s="4">
        <v>209</v>
      </c>
      <c r="L1179" s="4">
        <v>23</v>
      </c>
      <c r="M1179" s="4">
        <v>3</v>
      </c>
      <c r="N1179" s="4" t="s">
        <v>3</v>
      </c>
      <c r="O1179" s="4">
        <v>2</v>
      </c>
      <c r="P1179" s="4"/>
      <c r="Q1179" s="4"/>
      <c r="R1179" s="4"/>
      <c r="S1179" s="4"/>
      <c r="T1179" s="4"/>
      <c r="U1179" s="4"/>
      <c r="V1179" s="4"/>
      <c r="W1179" s="4"/>
    </row>
    <row r="1180" spans="1:23">
      <c r="A1180" s="4">
        <v>50</v>
      </c>
      <c r="B1180" s="4">
        <v>0</v>
      </c>
      <c r="C1180" s="4">
        <v>0</v>
      </c>
      <c r="D1180" s="4">
        <v>1</v>
      </c>
      <c r="E1180" s="4">
        <v>233</v>
      </c>
      <c r="F1180" s="4">
        <f>ROUND(Source!BD1155,O1180)</f>
        <v>0</v>
      </c>
      <c r="G1180" s="4" t="s">
        <v>117</v>
      </c>
      <c r="H1180" s="4" t="s">
        <v>118</v>
      </c>
      <c r="I1180" s="4"/>
      <c r="J1180" s="4"/>
      <c r="K1180" s="4">
        <v>233</v>
      </c>
      <c r="L1180" s="4">
        <v>24</v>
      </c>
      <c r="M1180" s="4">
        <v>3</v>
      </c>
      <c r="N1180" s="4" t="s">
        <v>3</v>
      </c>
      <c r="O1180" s="4">
        <v>2</v>
      </c>
      <c r="P1180" s="4"/>
      <c r="Q1180" s="4"/>
      <c r="R1180" s="4"/>
      <c r="S1180" s="4"/>
      <c r="T1180" s="4"/>
      <c r="U1180" s="4"/>
      <c r="V1180" s="4"/>
      <c r="W1180" s="4"/>
    </row>
    <row r="1181" spans="1:23">
      <c r="A1181" s="4">
        <v>50</v>
      </c>
      <c r="B1181" s="4">
        <v>0</v>
      </c>
      <c r="C1181" s="4">
        <v>0</v>
      </c>
      <c r="D1181" s="4">
        <v>1</v>
      </c>
      <c r="E1181" s="4">
        <v>210</v>
      </c>
      <c r="F1181" s="4">
        <f>ROUND(Source!X1155,O1181)</f>
        <v>48643.87</v>
      </c>
      <c r="G1181" s="4" t="s">
        <v>119</v>
      </c>
      <c r="H1181" s="4" t="s">
        <v>120</v>
      </c>
      <c r="I1181" s="4"/>
      <c r="J1181" s="4"/>
      <c r="K1181" s="4">
        <v>210</v>
      </c>
      <c r="L1181" s="4">
        <v>25</v>
      </c>
      <c r="M1181" s="4">
        <v>3</v>
      </c>
      <c r="N1181" s="4" t="s">
        <v>3</v>
      </c>
      <c r="O1181" s="4">
        <v>2</v>
      </c>
      <c r="P1181" s="4"/>
      <c r="Q1181" s="4"/>
      <c r="R1181" s="4"/>
      <c r="S1181" s="4"/>
      <c r="T1181" s="4"/>
      <c r="U1181" s="4"/>
      <c r="V1181" s="4"/>
      <c r="W1181" s="4"/>
    </row>
    <row r="1182" spans="1:23">
      <c r="A1182" s="4">
        <v>50</v>
      </c>
      <c r="B1182" s="4">
        <v>0</v>
      </c>
      <c r="C1182" s="4">
        <v>0</v>
      </c>
      <c r="D1182" s="4">
        <v>1</v>
      </c>
      <c r="E1182" s="4">
        <v>211</v>
      </c>
      <c r="F1182" s="4">
        <f>ROUND(Source!Y1155,O1182)</f>
        <v>24884.68</v>
      </c>
      <c r="G1182" s="4" t="s">
        <v>121</v>
      </c>
      <c r="H1182" s="4" t="s">
        <v>122</v>
      </c>
      <c r="I1182" s="4"/>
      <c r="J1182" s="4"/>
      <c r="K1182" s="4">
        <v>211</v>
      </c>
      <c r="L1182" s="4">
        <v>26</v>
      </c>
      <c r="M1182" s="4">
        <v>3</v>
      </c>
      <c r="N1182" s="4" t="s">
        <v>3</v>
      </c>
      <c r="O1182" s="4">
        <v>2</v>
      </c>
      <c r="P1182" s="4"/>
      <c r="Q1182" s="4"/>
      <c r="R1182" s="4"/>
      <c r="S1182" s="4"/>
      <c r="T1182" s="4"/>
      <c r="U1182" s="4"/>
      <c r="V1182" s="4"/>
      <c r="W1182" s="4"/>
    </row>
    <row r="1183" spans="1:23">
      <c r="A1183" s="4">
        <v>50</v>
      </c>
      <c r="B1183" s="4">
        <v>0</v>
      </c>
      <c r="C1183" s="4">
        <v>0</v>
      </c>
      <c r="D1183" s="4">
        <v>1</v>
      </c>
      <c r="E1183" s="4">
        <v>0</v>
      </c>
      <c r="F1183" s="4">
        <f>ROUND(Source!AR1155,O1183)</f>
        <v>235376.95</v>
      </c>
      <c r="G1183" s="4" t="s">
        <v>123</v>
      </c>
      <c r="H1183" s="4" t="s">
        <v>124</v>
      </c>
      <c r="I1183" s="4"/>
      <c r="J1183" s="4"/>
      <c r="K1183" s="4">
        <v>224</v>
      </c>
      <c r="L1183" s="4">
        <v>27</v>
      </c>
      <c r="M1183" s="4">
        <v>3</v>
      </c>
      <c r="N1183" s="4" t="s">
        <v>3</v>
      </c>
      <c r="O1183" s="4">
        <v>2</v>
      </c>
      <c r="P1183" s="4"/>
      <c r="Q1183" s="4"/>
      <c r="R1183" s="4"/>
      <c r="S1183" s="4"/>
      <c r="T1183" s="4"/>
      <c r="U1183" s="4"/>
      <c r="V1183" s="4"/>
      <c r="W1183" s="4"/>
    </row>
    <row r="1184" spans="1:23">
      <c r="A1184" s="4">
        <v>50</v>
      </c>
      <c r="B1184" s="4">
        <v>0</v>
      </c>
      <c r="C1184" s="4">
        <v>0</v>
      </c>
      <c r="D1184" s="4">
        <v>2</v>
      </c>
      <c r="E1184" s="4">
        <v>0</v>
      </c>
      <c r="F1184" s="4">
        <f>ROUND(F1183*0.18,O1184)</f>
        <v>42367.9</v>
      </c>
      <c r="G1184" s="4" t="s">
        <v>125</v>
      </c>
      <c r="H1184" s="4" t="s">
        <v>125</v>
      </c>
      <c r="I1184" s="4"/>
      <c r="J1184" s="4"/>
      <c r="K1184" s="4">
        <v>212</v>
      </c>
      <c r="L1184" s="4">
        <v>28</v>
      </c>
      <c r="M1184" s="4">
        <v>0</v>
      </c>
      <c r="N1184" s="4" t="s">
        <v>3</v>
      </c>
      <c r="O1184" s="4">
        <v>1</v>
      </c>
      <c r="P1184" s="4"/>
      <c r="Q1184" s="4"/>
      <c r="R1184" s="4"/>
      <c r="S1184" s="4"/>
      <c r="T1184" s="4"/>
      <c r="U1184" s="4"/>
      <c r="V1184" s="4"/>
      <c r="W1184" s="4"/>
    </row>
    <row r="1185" spans="1:245">
      <c r="A1185" s="4">
        <v>50</v>
      </c>
      <c r="B1185" s="4">
        <v>0</v>
      </c>
      <c r="C1185" s="4">
        <v>0</v>
      </c>
      <c r="D1185" s="4">
        <v>2</v>
      </c>
      <c r="E1185" s="4">
        <v>224</v>
      </c>
      <c r="F1185" s="4">
        <f>ROUND(F1183*1.18,O1185)</f>
        <v>277744.8</v>
      </c>
      <c r="G1185" s="4" t="s">
        <v>126</v>
      </c>
      <c r="H1185" s="4" t="s">
        <v>127</v>
      </c>
      <c r="I1185" s="4"/>
      <c r="J1185" s="4"/>
      <c r="K1185" s="4">
        <v>212</v>
      </c>
      <c r="L1185" s="4">
        <v>29</v>
      </c>
      <c r="M1185" s="4">
        <v>0</v>
      </c>
      <c r="N1185" s="4" t="s">
        <v>3</v>
      </c>
      <c r="O1185" s="4">
        <v>1</v>
      </c>
      <c r="P1185" s="4"/>
      <c r="Q1185" s="4"/>
      <c r="R1185" s="4"/>
      <c r="S1185" s="4"/>
      <c r="T1185" s="4"/>
      <c r="U1185" s="4"/>
      <c r="V1185" s="4"/>
      <c r="W1185" s="4"/>
    </row>
    <row r="1187" spans="1:245">
      <c r="A1187" s="1">
        <v>4</v>
      </c>
      <c r="B1187" s="1">
        <v>0</v>
      </c>
      <c r="C1187" s="1"/>
      <c r="D1187" s="1">
        <f>ROW(A1312)</f>
        <v>1312</v>
      </c>
      <c r="E1187" s="1"/>
      <c r="F1187" s="1" t="s">
        <v>13</v>
      </c>
      <c r="G1187" s="1" t="s">
        <v>343</v>
      </c>
      <c r="H1187" s="1" t="s">
        <v>3</v>
      </c>
      <c r="I1187" s="1">
        <v>0</v>
      </c>
      <c r="J1187" s="1"/>
      <c r="K1187" s="1">
        <v>-1</v>
      </c>
      <c r="L1187" s="1"/>
      <c r="M1187" s="1" t="s">
        <v>3</v>
      </c>
      <c r="N1187" s="1"/>
      <c r="O1187" s="1"/>
      <c r="P1187" s="1"/>
      <c r="Q1187" s="1"/>
      <c r="R1187" s="1"/>
      <c r="S1187" s="1">
        <v>0</v>
      </c>
      <c r="T1187" s="1"/>
      <c r="U1187" s="1" t="s">
        <v>3</v>
      </c>
      <c r="V1187" s="1">
        <v>0</v>
      </c>
      <c r="W1187" s="1"/>
      <c r="X1187" s="1"/>
      <c r="Y1187" s="1"/>
      <c r="Z1187" s="1"/>
      <c r="AA1187" s="1"/>
      <c r="AB1187" s="1" t="s">
        <v>3</v>
      </c>
      <c r="AC1187" s="1" t="s">
        <v>3</v>
      </c>
      <c r="AD1187" s="1" t="s">
        <v>3</v>
      </c>
      <c r="AE1187" s="1" t="s">
        <v>3</v>
      </c>
      <c r="AF1187" s="1" t="s">
        <v>3</v>
      </c>
      <c r="AG1187" s="1" t="s">
        <v>3</v>
      </c>
      <c r="AH1187" s="1"/>
      <c r="AI1187" s="1"/>
      <c r="AJ1187" s="1"/>
      <c r="AK1187" s="1"/>
      <c r="AL1187" s="1"/>
      <c r="AM1187" s="1"/>
      <c r="AN1187" s="1"/>
      <c r="AO1187" s="1"/>
      <c r="AP1187" s="1" t="s">
        <v>3</v>
      </c>
      <c r="AQ1187" s="1" t="s">
        <v>3</v>
      </c>
      <c r="AR1187" s="1" t="s">
        <v>3</v>
      </c>
      <c r="AS1187" s="1"/>
      <c r="AT1187" s="1"/>
      <c r="AU1187" s="1"/>
      <c r="AV1187" s="1"/>
      <c r="AW1187" s="1"/>
      <c r="AX1187" s="1"/>
      <c r="AY1187" s="1"/>
      <c r="AZ1187" s="1" t="s">
        <v>3</v>
      </c>
      <c r="BA1187" s="1"/>
      <c r="BB1187" s="1" t="s">
        <v>3</v>
      </c>
      <c r="BC1187" s="1" t="s">
        <v>3</v>
      </c>
      <c r="BD1187" s="1" t="s">
        <v>3</v>
      </c>
      <c r="BE1187" s="1" t="s">
        <v>3</v>
      </c>
      <c r="BF1187" s="1" t="s">
        <v>3</v>
      </c>
      <c r="BG1187" s="1" t="s">
        <v>3</v>
      </c>
      <c r="BH1187" s="1" t="s">
        <v>3</v>
      </c>
      <c r="BI1187" s="1" t="s">
        <v>3</v>
      </c>
      <c r="BJ1187" s="1" t="s">
        <v>3</v>
      </c>
      <c r="BK1187" s="1" t="s">
        <v>3</v>
      </c>
      <c r="BL1187" s="1" t="s">
        <v>3</v>
      </c>
      <c r="BM1187" s="1" t="s">
        <v>3</v>
      </c>
      <c r="BN1187" s="1" t="s">
        <v>3</v>
      </c>
      <c r="BO1187" s="1" t="s">
        <v>3</v>
      </c>
      <c r="BP1187" s="1" t="s">
        <v>3</v>
      </c>
      <c r="BQ1187" s="1"/>
      <c r="BR1187" s="1"/>
      <c r="BS1187" s="1"/>
      <c r="BT1187" s="1"/>
      <c r="BU1187" s="1"/>
      <c r="BV1187" s="1"/>
      <c r="BW1187" s="1"/>
      <c r="BX1187" s="1">
        <v>0</v>
      </c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>
        <v>0</v>
      </c>
    </row>
    <row r="1189" spans="1:245">
      <c r="A1189" s="2">
        <v>52</v>
      </c>
      <c r="B1189" s="2">
        <f t="shared" ref="B1189:G1189" si="754">B1312</f>
        <v>0</v>
      </c>
      <c r="C1189" s="2">
        <f t="shared" si="754"/>
        <v>4</v>
      </c>
      <c r="D1189" s="2">
        <f t="shared" si="754"/>
        <v>1187</v>
      </c>
      <c r="E1189" s="2">
        <f t="shared" si="754"/>
        <v>0</v>
      </c>
      <c r="F1189" s="2" t="str">
        <f t="shared" si="754"/>
        <v>Новый раздел</v>
      </c>
      <c r="G1189" s="2" t="str">
        <f t="shared" si="754"/>
        <v>комната 2-23</v>
      </c>
      <c r="H1189" s="2"/>
      <c r="I1189" s="2"/>
      <c r="J1189" s="2"/>
      <c r="K1189" s="2"/>
      <c r="L1189" s="2"/>
      <c r="M1189" s="2"/>
      <c r="N1189" s="2"/>
      <c r="O1189" s="2">
        <f t="shared" ref="O1189:AT1189" si="755">O1312</f>
        <v>126869.41</v>
      </c>
      <c r="P1189" s="2">
        <f t="shared" si="755"/>
        <v>81512.639999999999</v>
      </c>
      <c r="Q1189" s="2">
        <f t="shared" si="755"/>
        <v>1842.54</v>
      </c>
      <c r="R1189" s="2">
        <f t="shared" si="755"/>
        <v>674.18</v>
      </c>
      <c r="S1189" s="2">
        <f t="shared" si="755"/>
        <v>43514.23</v>
      </c>
      <c r="T1189" s="2">
        <f t="shared" si="755"/>
        <v>0</v>
      </c>
      <c r="U1189" s="2">
        <f t="shared" si="755"/>
        <v>144.60019229999997</v>
      </c>
      <c r="V1189" s="2">
        <f t="shared" si="755"/>
        <v>1.9105375</v>
      </c>
      <c r="W1189" s="2">
        <f t="shared" si="755"/>
        <v>570</v>
      </c>
      <c r="X1189" s="2">
        <f t="shared" si="755"/>
        <v>38005.08</v>
      </c>
      <c r="Y1189" s="2">
        <f t="shared" si="755"/>
        <v>19499.759999999998</v>
      </c>
      <c r="Z1189" s="2">
        <f t="shared" si="755"/>
        <v>0</v>
      </c>
      <c r="AA1189" s="2">
        <f t="shared" si="755"/>
        <v>0</v>
      </c>
      <c r="AB1189" s="2">
        <f t="shared" si="755"/>
        <v>0</v>
      </c>
      <c r="AC1189" s="2">
        <f t="shared" si="755"/>
        <v>0</v>
      </c>
      <c r="AD1189" s="2">
        <f t="shared" si="755"/>
        <v>0</v>
      </c>
      <c r="AE1189" s="2">
        <f t="shared" si="755"/>
        <v>0</v>
      </c>
      <c r="AF1189" s="2">
        <f t="shared" si="755"/>
        <v>0</v>
      </c>
      <c r="AG1189" s="2">
        <f t="shared" si="755"/>
        <v>0</v>
      </c>
      <c r="AH1189" s="2">
        <f t="shared" si="755"/>
        <v>0</v>
      </c>
      <c r="AI1189" s="2">
        <f t="shared" si="755"/>
        <v>0</v>
      </c>
      <c r="AJ1189" s="2">
        <f t="shared" si="755"/>
        <v>0</v>
      </c>
      <c r="AK1189" s="2">
        <f t="shared" si="755"/>
        <v>0</v>
      </c>
      <c r="AL1189" s="2">
        <f t="shared" si="755"/>
        <v>0</v>
      </c>
      <c r="AM1189" s="2">
        <f t="shared" si="755"/>
        <v>0</v>
      </c>
      <c r="AN1189" s="2">
        <f t="shared" si="755"/>
        <v>0</v>
      </c>
      <c r="AO1189" s="2">
        <f t="shared" si="755"/>
        <v>0</v>
      </c>
      <c r="AP1189" s="2">
        <f t="shared" si="755"/>
        <v>0</v>
      </c>
      <c r="AQ1189" s="2">
        <f t="shared" si="755"/>
        <v>0</v>
      </c>
      <c r="AR1189" s="2">
        <f t="shared" si="755"/>
        <v>184374.25</v>
      </c>
      <c r="AS1189" s="2">
        <f t="shared" si="755"/>
        <v>177552.24</v>
      </c>
      <c r="AT1189" s="2">
        <f t="shared" si="755"/>
        <v>6822.01</v>
      </c>
      <c r="AU1189" s="2">
        <f t="shared" ref="AU1189:BZ1189" si="756">AU1312</f>
        <v>0</v>
      </c>
      <c r="AV1189" s="2">
        <f t="shared" si="756"/>
        <v>81512.639999999999</v>
      </c>
      <c r="AW1189" s="2">
        <f t="shared" si="756"/>
        <v>81512.639999999999</v>
      </c>
      <c r="AX1189" s="2">
        <f t="shared" si="756"/>
        <v>0</v>
      </c>
      <c r="AY1189" s="2">
        <f t="shared" si="756"/>
        <v>81512.639999999999</v>
      </c>
      <c r="AZ1189" s="2">
        <f t="shared" si="756"/>
        <v>0</v>
      </c>
      <c r="BA1189" s="2">
        <f t="shared" si="756"/>
        <v>0</v>
      </c>
      <c r="BB1189" s="2">
        <f t="shared" si="756"/>
        <v>0</v>
      </c>
      <c r="BC1189" s="2">
        <f t="shared" si="756"/>
        <v>0</v>
      </c>
      <c r="BD1189" s="2">
        <f t="shared" si="756"/>
        <v>0</v>
      </c>
      <c r="BE1189" s="2">
        <f t="shared" si="756"/>
        <v>0</v>
      </c>
      <c r="BF1189" s="2">
        <f t="shared" si="756"/>
        <v>0</v>
      </c>
      <c r="BG1189" s="2">
        <f t="shared" si="756"/>
        <v>0</v>
      </c>
      <c r="BH1189" s="2">
        <f t="shared" si="756"/>
        <v>0</v>
      </c>
      <c r="BI1189" s="2">
        <f t="shared" si="756"/>
        <v>0</v>
      </c>
      <c r="BJ1189" s="2">
        <f t="shared" si="756"/>
        <v>0</v>
      </c>
      <c r="BK1189" s="2">
        <f t="shared" si="756"/>
        <v>0</v>
      </c>
      <c r="BL1189" s="2">
        <f t="shared" si="756"/>
        <v>0</v>
      </c>
      <c r="BM1189" s="2">
        <f t="shared" si="756"/>
        <v>0</v>
      </c>
      <c r="BN1189" s="2">
        <f t="shared" si="756"/>
        <v>0</v>
      </c>
      <c r="BO1189" s="2">
        <f t="shared" si="756"/>
        <v>0</v>
      </c>
      <c r="BP1189" s="2">
        <f t="shared" si="756"/>
        <v>0</v>
      </c>
      <c r="BQ1189" s="2">
        <f t="shared" si="756"/>
        <v>0</v>
      </c>
      <c r="BR1189" s="2">
        <f t="shared" si="756"/>
        <v>0</v>
      </c>
      <c r="BS1189" s="2">
        <f t="shared" si="756"/>
        <v>0</v>
      </c>
      <c r="BT1189" s="2">
        <f t="shared" si="756"/>
        <v>0</v>
      </c>
      <c r="BU1189" s="2">
        <f t="shared" si="756"/>
        <v>0</v>
      </c>
      <c r="BV1189" s="2">
        <f t="shared" si="756"/>
        <v>0</v>
      </c>
      <c r="BW1189" s="2">
        <f t="shared" si="756"/>
        <v>0</v>
      </c>
      <c r="BX1189" s="2">
        <f t="shared" si="756"/>
        <v>0</v>
      </c>
      <c r="BY1189" s="2">
        <f t="shared" si="756"/>
        <v>0</v>
      </c>
      <c r="BZ1189" s="2">
        <f t="shared" si="756"/>
        <v>0</v>
      </c>
      <c r="CA1189" s="2">
        <f t="shared" ref="CA1189:DF1189" si="757">CA1312</f>
        <v>0</v>
      </c>
      <c r="CB1189" s="2">
        <f t="shared" si="757"/>
        <v>0</v>
      </c>
      <c r="CC1189" s="2">
        <f t="shared" si="757"/>
        <v>0</v>
      </c>
      <c r="CD1189" s="2">
        <f t="shared" si="757"/>
        <v>0</v>
      </c>
      <c r="CE1189" s="2">
        <f t="shared" si="757"/>
        <v>0</v>
      </c>
      <c r="CF1189" s="2">
        <f t="shared" si="757"/>
        <v>0</v>
      </c>
      <c r="CG1189" s="2">
        <f t="shared" si="757"/>
        <v>0</v>
      </c>
      <c r="CH1189" s="2">
        <f t="shared" si="757"/>
        <v>0</v>
      </c>
      <c r="CI1189" s="2">
        <f t="shared" si="757"/>
        <v>0</v>
      </c>
      <c r="CJ1189" s="2">
        <f t="shared" si="757"/>
        <v>0</v>
      </c>
      <c r="CK1189" s="2">
        <f t="shared" si="757"/>
        <v>0</v>
      </c>
      <c r="CL1189" s="2">
        <f t="shared" si="757"/>
        <v>0</v>
      </c>
      <c r="CM1189" s="2">
        <f t="shared" si="757"/>
        <v>0</v>
      </c>
      <c r="CN1189" s="2">
        <f t="shared" si="757"/>
        <v>0</v>
      </c>
      <c r="CO1189" s="2">
        <f t="shared" si="757"/>
        <v>0</v>
      </c>
      <c r="CP1189" s="2">
        <f t="shared" si="757"/>
        <v>0</v>
      </c>
      <c r="CQ1189" s="2">
        <f t="shared" si="757"/>
        <v>0</v>
      </c>
      <c r="CR1189" s="2">
        <f t="shared" si="757"/>
        <v>0</v>
      </c>
      <c r="CS1189" s="2">
        <f t="shared" si="757"/>
        <v>0</v>
      </c>
      <c r="CT1189" s="2">
        <f t="shared" si="757"/>
        <v>0</v>
      </c>
      <c r="CU1189" s="2">
        <f t="shared" si="757"/>
        <v>0</v>
      </c>
      <c r="CV1189" s="2">
        <f t="shared" si="757"/>
        <v>0</v>
      </c>
      <c r="CW1189" s="2">
        <f t="shared" si="757"/>
        <v>0</v>
      </c>
      <c r="CX1189" s="2">
        <f t="shared" si="757"/>
        <v>0</v>
      </c>
      <c r="CY1189" s="2">
        <f t="shared" si="757"/>
        <v>0</v>
      </c>
      <c r="CZ1189" s="2">
        <f t="shared" si="757"/>
        <v>0</v>
      </c>
      <c r="DA1189" s="2">
        <f t="shared" si="757"/>
        <v>0</v>
      </c>
      <c r="DB1189" s="2">
        <f t="shared" si="757"/>
        <v>0</v>
      </c>
      <c r="DC1189" s="2">
        <f t="shared" si="757"/>
        <v>0</v>
      </c>
      <c r="DD1189" s="2">
        <f t="shared" si="757"/>
        <v>0</v>
      </c>
      <c r="DE1189" s="2">
        <f t="shared" si="757"/>
        <v>0</v>
      </c>
      <c r="DF1189" s="2">
        <f t="shared" si="757"/>
        <v>0</v>
      </c>
      <c r="DG1189" s="3">
        <f t="shared" ref="DG1189:EL1189" si="758">DG1312</f>
        <v>0</v>
      </c>
      <c r="DH1189" s="3">
        <f t="shared" si="758"/>
        <v>0</v>
      </c>
      <c r="DI1189" s="3">
        <f t="shared" si="758"/>
        <v>0</v>
      </c>
      <c r="DJ1189" s="3">
        <f t="shared" si="758"/>
        <v>0</v>
      </c>
      <c r="DK1189" s="3">
        <f t="shared" si="758"/>
        <v>0</v>
      </c>
      <c r="DL1189" s="3">
        <f t="shared" si="758"/>
        <v>0</v>
      </c>
      <c r="DM1189" s="3">
        <f t="shared" si="758"/>
        <v>0</v>
      </c>
      <c r="DN1189" s="3">
        <f t="shared" si="758"/>
        <v>0</v>
      </c>
      <c r="DO1189" s="3">
        <f t="shared" si="758"/>
        <v>0</v>
      </c>
      <c r="DP1189" s="3">
        <f t="shared" si="758"/>
        <v>0</v>
      </c>
      <c r="DQ1189" s="3">
        <f t="shared" si="758"/>
        <v>0</v>
      </c>
      <c r="DR1189" s="3">
        <f t="shared" si="758"/>
        <v>0</v>
      </c>
      <c r="DS1189" s="3">
        <f t="shared" si="758"/>
        <v>0</v>
      </c>
      <c r="DT1189" s="3">
        <f t="shared" si="758"/>
        <v>0</v>
      </c>
      <c r="DU1189" s="3">
        <f t="shared" si="758"/>
        <v>0</v>
      </c>
      <c r="DV1189" s="3">
        <f t="shared" si="758"/>
        <v>0</v>
      </c>
      <c r="DW1189" s="3">
        <f t="shared" si="758"/>
        <v>0</v>
      </c>
      <c r="DX1189" s="3">
        <f t="shared" si="758"/>
        <v>0</v>
      </c>
      <c r="DY1189" s="3">
        <f t="shared" si="758"/>
        <v>0</v>
      </c>
      <c r="DZ1189" s="3">
        <f t="shared" si="758"/>
        <v>0</v>
      </c>
      <c r="EA1189" s="3">
        <f t="shared" si="758"/>
        <v>0</v>
      </c>
      <c r="EB1189" s="3">
        <f t="shared" si="758"/>
        <v>0</v>
      </c>
      <c r="EC1189" s="3">
        <f t="shared" si="758"/>
        <v>0</v>
      </c>
      <c r="ED1189" s="3">
        <f t="shared" si="758"/>
        <v>0</v>
      </c>
      <c r="EE1189" s="3">
        <f t="shared" si="758"/>
        <v>0</v>
      </c>
      <c r="EF1189" s="3">
        <f t="shared" si="758"/>
        <v>0</v>
      </c>
      <c r="EG1189" s="3">
        <f t="shared" si="758"/>
        <v>0</v>
      </c>
      <c r="EH1189" s="3">
        <f t="shared" si="758"/>
        <v>0</v>
      </c>
      <c r="EI1189" s="3">
        <f t="shared" si="758"/>
        <v>0</v>
      </c>
      <c r="EJ1189" s="3">
        <f t="shared" si="758"/>
        <v>0</v>
      </c>
      <c r="EK1189" s="3">
        <f t="shared" si="758"/>
        <v>0</v>
      </c>
      <c r="EL1189" s="3">
        <f t="shared" si="758"/>
        <v>0</v>
      </c>
      <c r="EM1189" s="3">
        <f t="shared" ref="EM1189:FR1189" si="759">EM1312</f>
        <v>0</v>
      </c>
      <c r="EN1189" s="3">
        <f t="shared" si="759"/>
        <v>0</v>
      </c>
      <c r="EO1189" s="3">
        <f t="shared" si="759"/>
        <v>0</v>
      </c>
      <c r="EP1189" s="3">
        <f t="shared" si="759"/>
        <v>0</v>
      </c>
      <c r="EQ1189" s="3">
        <f t="shared" si="759"/>
        <v>0</v>
      </c>
      <c r="ER1189" s="3">
        <f t="shared" si="759"/>
        <v>0</v>
      </c>
      <c r="ES1189" s="3">
        <f t="shared" si="759"/>
        <v>0</v>
      </c>
      <c r="ET1189" s="3">
        <f t="shared" si="759"/>
        <v>0</v>
      </c>
      <c r="EU1189" s="3">
        <f t="shared" si="759"/>
        <v>0</v>
      </c>
      <c r="EV1189" s="3">
        <f t="shared" si="759"/>
        <v>0</v>
      </c>
      <c r="EW1189" s="3">
        <f t="shared" si="759"/>
        <v>0</v>
      </c>
      <c r="EX1189" s="3">
        <f t="shared" si="759"/>
        <v>0</v>
      </c>
      <c r="EY1189" s="3">
        <f t="shared" si="759"/>
        <v>0</v>
      </c>
      <c r="EZ1189" s="3">
        <f t="shared" si="759"/>
        <v>0</v>
      </c>
      <c r="FA1189" s="3">
        <f t="shared" si="759"/>
        <v>0</v>
      </c>
      <c r="FB1189" s="3">
        <f t="shared" si="759"/>
        <v>0</v>
      </c>
      <c r="FC1189" s="3">
        <f t="shared" si="759"/>
        <v>0</v>
      </c>
      <c r="FD1189" s="3">
        <f t="shared" si="759"/>
        <v>0</v>
      </c>
      <c r="FE1189" s="3">
        <f t="shared" si="759"/>
        <v>0</v>
      </c>
      <c r="FF1189" s="3">
        <f t="shared" si="759"/>
        <v>0</v>
      </c>
      <c r="FG1189" s="3">
        <f t="shared" si="759"/>
        <v>0</v>
      </c>
      <c r="FH1189" s="3">
        <f t="shared" si="759"/>
        <v>0</v>
      </c>
      <c r="FI1189" s="3">
        <f t="shared" si="759"/>
        <v>0</v>
      </c>
      <c r="FJ1189" s="3">
        <f t="shared" si="759"/>
        <v>0</v>
      </c>
      <c r="FK1189" s="3">
        <f t="shared" si="759"/>
        <v>0</v>
      </c>
      <c r="FL1189" s="3">
        <f t="shared" si="759"/>
        <v>0</v>
      </c>
      <c r="FM1189" s="3">
        <f t="shared" si="759"/>
        <v>0</v>
      </c>
      <c r="FN1189" s="3">
        <f t="shared" si="759"/>
        <v>0</v>
      </c>
      <c r="FO1189" s="3">
        <f t="shared" si="759"/>
        <v>0</v>
      </c>
      <c r="FP1189" s="3">
        <f t="shared" si="759"/>
        <v>0</v>
      </c>
      <c r="FQ1189" s="3">
        <f t="shared" si="759"/>
        <v>0</v>
      </c>
      <c r="FR1189" s="3">
        <f t="shared" si="759"/>
        <v>0</v>
      </c>
      <c r="FS1189" s="3">
        <f t="shared" ref="FS1189:GX1189" si="760">FS1312</f>
        <v>0</v>
      </c>
      <c r="FT1189" s="3">
        <f t="shared" si="760"/>
        <v>0</v>
      </c>
      <c r="FU1189" s="3">
        <f t="shared" si="760"/>
        <v>0</v>
      </c>
      <c r="FV1189" s="3">
        <f t="shared" si="760"/>
        <v>0</v>
      </c>
      <c r="FW1189" s="3">
        <f t="shared" si="760"/>
        <v>0</v>
      </c>
      <c r="FX1189" s="3">
        <f t="shared" si="760"/>
        <v>0</v>
      </c>
      <c r="FY1189" s="3">
        <f t="shared" si="760"/>
        <v>0</v>
      </c>
      <c r="FZ1189" s="3">
        <f t="shared" si="760"/>
        <v>0</v>
      </c>
      <c r="GA1189" s="3">
        <f t="shared" si="760"/>
        <v>0</v>
      </c>
      <c r="GB1189" s="3">
        <f t="shared" si="760"/>
        <v>0</v>
      </c>
      <c r="GC1189" s="3">
        <f t="shared" si="760"/>
        <v>0</v>
      </c>
      <c r="GD1189" s="3">
        <f t="shared" si="760"/>
        <v>0</v>
      </c>
      <c r="GE1189" s="3">
        <f t="shared" si="760"/>
        <v>0</v>
      </c>
      <c r="GF1189" s="3">
        <f t="shared" si="760"/>
        <v>0</v>
      </c>
      <c r="GG1189" s="3">
        <f t="shared" si="760"/>
        <v>0</v>
      </c>
      <c r="GH1189" s="3">
        <f t="shared" si="760"/>
        <v>0</v>
      </c>
      <c r="GI1189" s="3">
        <f t="shared" si="760"/>
        <v>0</v>
      </c>
      <c r="GJ1189" s="3">
        <f t="shared" si="760"/>
        <v>0</v>
      </c>
      <c r="GK1189" s="3">
        <f t="shared" si="760"/>
        <v>0</v>
      </c>
      <c r="GL1189" s="3">
        <f t="shared" si="760"/>
        <v>0</v>
      </c>
      <c r="GM1189" s="3">
        <f t="shared" si="760"/>
        <v>0</v>
      </c>
      <c r="GN1189" s="3">
        <f t="shared" si="760"/>
        <v>0</v>
      </c>
      <c r="GO1189" s="3">
        <f t="shared" si="760"/>
        <v>0</v>
      </c>
      <c r="GP1189" s="3">
        <f t="shared" si="760"/>
        <v>0</v>
      </c>
      <c r="GQ1189" s="3">
        <f t="shared" si="760"/>
        <v>0</v>
      </c>
      <c r="GR1189" s="3">
        <f t="shared" si="760"/>
        <v>0</v>
      </c>
      <c r="GS1189" s="3">
        <f t="shared" si="760"/>
        <v>0</v>
      </c>
      <c r="GT1189" s="3">
        <f t="shared" si="760"/>
        <v>0</v>
      </c>
      <c r="GU1189" s="3">
        <f t="shared" si="760"/>
        <v>0</v>
      </c>
      <c r="GV1189" s="3">
        <f t="shared" si="760"/>
        <v>0</v>
      </c>
      <c r="GW1189" s="3">
        <f t="shared" si="760"/>
        <v>0</v>
      </c>
      <c r="GX1189" s="3">
        <f t="shared" si="760"/>
        <v>0</v>
      </c>
    </row>
    <row r="1191" spans="1:245">
      <c r="A1191" s="1">
        <v>5</v>
      </c>
      <c r="B1191" s="1">
        <v>0</v>
      </c>
      <c r="C1191" s="1"/>
      <c r="D1191" s="1">
        <f>ROW(A1207)</f>
        <v>1207</v>
      </c>
      <c r="E1191" s="1"/>
      <c r="F1191" s="1" t="s">
        <v>15</v>
      </c>
      <c r="G1191" s="1" t="s">
        <v>16</v>
      </c>
      <c r="H1191" s="1" t="s">
        <v>3</v>
      </c>
      <c r="I1191" s="1">
        <v>0</v>
      </c>
      <c r="J1191" s="1"/>
      <c r="K1191" s="1">
        <v>0</v>
      </c>
      <c r="L1191" s="1"/>
      <c r="M1191" s="1" t="s">
        <v>3</v>
      </c>
      <c r="N1191" s="1"/>
      <c r="O1191" s="1"/>
      <c r="P1191" s="1"/>
      <c r="Q1191" s="1"/>
      <c r="R1191" s="1"/>
      <c r="S1191" s="1">
        <v>0</v>
      </c>
      <c r="T1191" s="1"/>
      <c r="U1191" s="1" t="s">
        <v>3</v>
      </c>
      <c r="V1191" s="1">
        <v>0</v>
      </c>
      <c r="W1191" s="1"/>
      <c r="X1191" s="1"/>
      <c r="Y1191" s="1"/>
      <c r="Z1191" s="1"/>
      <c r="AA1191" s="1"/>
      <c r="AB1191" s="1" t="s">
        <v>3</v>
      </c>
      <c r="AC1191" s="1" t="s">
        <v>3</v>
      </c>
      <c r="AD1191" s="1" t="s">
        <v>3</v>
      </c>
      <c r="AE1191" s="1" t="s">
        <v>3</v>
      </c>
      <c r="AF1191" s="1" t="s">
        <v>3</v>
      </c>
      <c r="AG1191" s="1" t="s">
        <v>3</v>
      </c>
      <c r="AH1191" s="1"/>
      <c r="AI1191" s="1"/>
      <c r="AJ1191" s="1"/>
      <c r="AK1191" s="1"/>
      <c r="AL1191" s="1"/>
      <c r="AM1191" s="1"/>
      <c r="AN1191" s="1"/>
      <c r="AO1191" s="1"/>
      <c r="AP1191" s="1" t="s">
        <v>3</v>
      </c>
      <c r="AQ1191" s="1" t="s">
        <v>3</v>
      </c>
      <c r="AR1191" s="1" t="s">
        <v>3</v>
      </c>
      <c r="AS1191" s="1"/>
      <c r="AT1191" s="1"/>
      <c r="AU1191" s="1"/>
      <c r="AV1191" s="1"/>
      <c r="AW1191" s="1"/>
      <c r="AX1191" s="1"/>
      <c r="AY1191" s="1"/>
      <c r="AZ1191" s="1" t="s">
        <v>3</v>
      </c>
      <c r="BA1191" s="1"/>
      <c r="BB1191" s="1" t="s">
        <v>3</v>
      </c>
      <c r="BC1191" s="1" t="s">
        <v>3</v>
      </c>
      <c r="BD1191" s="1" t="s">
        <v>3</v>
      </c>
      <c r="BE1191" s="1" t="s">
        <v>3</v>
      </c>
      <c r="BF1191" s="1" t="s">
        <v>3</v>
      </c>
      <c r="BG1191" s="1" t="s">
        <v>3</v>
      </c>
      <c r="BH1191" s="1" t="s">
        <v>3</v>
      </c>
      <c r="BI1191" s="1" t="s">
        <v>3</v>
      </c>
      <c r="BJ1191" s="1" t="s">
        <v>3</v>
      </c>
      <c r="BK1191" s="1" t="s">
        <v>3</v>
      </c>
      <c r="BL1191" s="1" t="s">
        <v>3</v>
      </c>
      <c r="BM1191" s="1" t="s">
        <v>3</v>
      </c>
      <c r="BN1191" s="1" t="s">
        <v>3</v>
      </c>
      <c r="BO1191" s="1" t="s">
        <v>3</v>
      </c>
      <c r="BP1191" s="1" t="s">
        <v>3</v>
      </c>
      <c r="BQ1191" s="1"/>
      <c r="BR1191" s="1"/>
      <c r="BS1191" s="1"/>
      <c r="BT1191" s="1"/>
      <c r="BU1191" s="1"/>
      <c r="BV1191" s="1"/>
      <c r="BW1191" s="1"/>
      <c r="BX1191" s="1">
        <v>0</v>
      </c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>
        <v>0</v>
      </c>
    </row>
    <row r="1193" spans="1:245">
      <c r="A1193" s="2">
        <v>52</v>
      </c>
      <c r="B1193" s="2">
        <f t="shared" ref="B1193:G1193" si="761">B1207</f>
        <v>0</v>
      </c>
      <c r="C1193" s="2">
        <f t="shared" si="761"/>
        <v>5</v>
      </c>
      <c r="D1193" s="2">
        <f t="shared" si="761"/>
        <v>1191</v>
      </c>
      <c r="E1193" s="2">
        <f t="shared" si="761"/>
        <v>0</v>
      </c>
      <c r="F1193" s="2" t="str">
        <f t="shared" si="761"/>
        <v>Новый подраздел</v>
      </c>
      <c r="G1193" s="2" t="str">
        <f t="shared" si="761"/>
        <v>демонтаж</v>
      </c>
      <c r="H1193" s="2"/>
      <c r="I1193" s="2"/>
      <c r="J1193" s="2"/>
      <c r="K1193" s="2"/>
      <c r="L1193" s="2"/>
      <c r="M1193" s="2"/>
      <c r="N1193" s="2"/>
      <c r="O1193" s="2">
        <f t="shared" ref="O1193:AT1193" si="762">O1207</f>
        <v>2737.21</v>
      </c>
      <c r="P1193" s="2">
        <f t="shared" si="762"/>
        <v>0</v>
      </c>
      <c r="Q1193" s="2">
        <f t="shared" si="762"/>
        <v>56.21</v>
      </c>
      <c r="R1193" s="2">
        <f t="shared" si="762"/>
        <v>38.83</v>
      </c>
      <c r="S1193" s="2">
        <f t="shared" si="762"/>
        <v>2681</v>
      </c>
      <c r="T1193" s="2">
        <f t="shared" si="762"/>
        <v>0</v>
      </c>
      <c r="U1193" s="2">
        <f t="shared" si="762"/>
        <v>10.204243999999999</v>
      </c>
      <c r="V1193" s="2">
        <f t="shared" si="762"/>
        <v>0.10640000000000001</v>
      </c>
      <c r="W1193" s="2">
        <f t="shared" si="762"/>
        <v>0</v>
      </c>
      <c r="X1193" s="2">
        <f t="shared" si="762"/>
        <v>1895.54</v>
      </c>
      <c r="Y1193" s="2">
        <f t="shared" si="762"/>
        <v>1416.13</v>
      </c>
      <c r="Z1193" s="2">
        <f t="shared" si="762"/>
        <v>0</v>
      </c>
      <c r="AA1193" s="2">
        <f t="shared" si="762"/>
        <v>0</v>
      </c>
      <c r="AB1193" s="2">
        <f t="shared" si="762"/>
        <v>2737.21</v>
      </c>
      <c r="AC1193" s="2">
        <f t="shared" si="762"/>
        <v>0</v>
      </c>
      <c r="AD1193" s="2">
        <f t="shared" si="762"/>
        <v>56.21</v>
      </c>
      <c r="AE1193" s="2">
        <f t="shared" si="762"/>
        <v>38.83</v>
      </c>
      <c r="AF1193" s="2">
        <f t="shared" si="762"/>
        <v>2681</v>
      </c>
      <c r="AG1193" s="2">
        <f t="shared" si="762"/>
        <v>0</v>
      </c>
      <c r="AH1193" s="2">
        <f t="shared" si="762"/>
        <v>10.204243999999999</v>
      </c>
      <c r="AI1193" s="2">
        <f t="shared" si="762"/>
        <v>0.10640000000000001</v>
      </c>
      <c r="AJ1193" s="2">
        <f t="shared" si="762"/>
        <v>0</v>
      </c>
      <c r="AK1193" s="2">
        <f t="shared" si="762"/>
        <v>1895.54</v>
      </c>
      <c r="AL1193" s="2">
        <f t="shared" si="762"/>
        <v>1416.13</v>
      </c>
      <c r="AM1193" s="2">
        <f t="shared" si="762"/>
        <v>0</v>
      </c>
      <c r="AN1193" s="2">
        <f t="shared" si="762"/>
        <v>0</v>
      </c>
      <c r="AO1193" s="2">
        <f t="shared" si="762"/>
        <v>0</v>
      </c>
      <c r="AP1193" s="2">
        <f t="shared" si="762"/>
        <v>0</v>
      </c>
      <c r="AQ1193" s="2">
        <f t="shared" si="762"/>
        <v>0</v>
      </c>
      <c r="AR1193" s="2">
        <f t="shared" si="762"/>
        <v>6048.88</v>
      </c>
      <c r="AS1193" s="2">
        <f t="shared" si="762"/>
        <v>6048.88</v>
      </c>
      <c r="AT1193" s="2">
        <f t="shared" si="762"/>
        <v>0</v>
      </c>
      <c r="AU1193" s="2">
        <f t="shared" ref="AU1193:BZ1193" si="763">AU1207</f>
        <v>0</v>
      </c>
      <c r="AV1193" s="2">
        <f t="shared" si="763"/>
        <v>0</v>
      </c>
      <c r="AW1193" s="2">
        <f t="shared" si="763"/>
        <v>0</v>
      </c>
      <c r="AX1193" s="2">
        <f t="shared" si="763"/>
        <v>0</v>
      </c>
      <c r="AY1193" s="2">
        <f t="shared" si="763"/>
        <v>0</v>
      </c>
      <c r="AZ1193" s="2">
        <f t="shared" si="763"/>
        <v>0</v>
      </c>
      <c r="BA1193" s="2">
        <f t="shared" si="763"/>
        <v>0</v>
      </c>
      <c r="BB1193" s="2">
        <f t="shared" si="763"/>
        <v>0</v>
      </c>
      <c r="BC1193" s="2">
        <f t="shared" si="763"/>
        <v>0</v>
      </c>
      <c r="BD1193" s="2">
        <f t="shared" si="763"/>
        <v>0</v>
      </c>
      <c r="BE1193" s="2">
        <f t="shared" si="763"/>
        <v>0</v>
      </c>
      <c r="BF1193" s="2">
        <f t="shared" si="763"/>
        <v>0</v>
      </c>
      <c r="BG1193" s="2">
        <f t="shared" si="763"/>
        <v>0</v>
      </c>
      <c r="BH1193" s="2">
        <f t="shared" si="763"/>
        <v>0</v>
      </c>
      <c r="BI1193" s="2">
        <f t="shared" si="763"/>
        <v>0</v>
      </c>
      <c r="BJ1193" s="2">
        <f t="shared" si="763"/>
        <v>0</v>
      </c>
      <c r="BK1193" s="2">
        <f t="shared" si="763"/>
        <v>0</v>
      </c>
      <c r="BL1193" s="2">
        <f t="shared" si="763"/>
        <v>0</v>
      </c>
      <c r="BM1193" s="2">
        <f t="shared" si="763"/>
        <v>0</v>
      </c>
      <c r="BN1193" s="2">
        <f t="shared" si="763"/>
        <v>0</v>
      </c>
      <c r="BO1193" s="2">
        <f t="shared" si="763"/>
        <v>0</v>
      </c>
      <c r="BP1193" s="2">
        <f t="shared" si="763"/>
        <v>0</v>
      </c>
      <c r="BQ1193" s="2">
        <f t="shared" si="763"/>
        <v>0</v>
      </c>
      <c r="BR1193" s="2">
        <f t="shared" si="763"/>
        <v>0</v>
      </c>
      <c r="BS1193" s="2">
        <f t="shared" si="763"/>
        <v>0</v>
      </c>
      <c r="BT1193" s="2">
        <f t="shared" si="763"/>
        <v>0</v>
      </c>
      <c r="BU1193" s="2">
        <f t="shared" si="763"/>
        <v>0</v>
      </c>
      <c r="BV1193" s="2">
        <f t="shared" si="763"/>
        <v>0</v>
      </c>
      <c r="BW1193" s="2">
        <f t="shared" si="763"/>
        <v>0</v>
      </c>
      <c r="BX1193" s="2">
        <f t="shared" si="763"/>
        <v>0</v>
      </c>
      <c r="BY1193" s="2">
        <f t="shared" si="763"/>
        <v>0</v>
      </c>
      <c r="BZ1193" s="2">
        <f t="shared" si="763"/>
        <v>0</v>
      </c>
      <c r="CA1193" s="2">
        <f t="shared" ref="CA1193:DF1193" si="764">CA1207</f>
        <v>6048.88</v>
      </c>
      <c r="CB1193" s="2">
        <f t="shared" si="764"/>
        <v>6048.88</v>
      </c>
      <c r="CC1193" s="2">
        <f t="shared" si="764"/>
        <v>0</v>
      </c>
      <c r="CD1193" s="2">
        <f t="shared" si="764"/>
        <v>0</v>
      </c>
      <c r="CE1193" s="2">
        <f t="shared" si="764"/>
        <v>0</v>
      </c>
      <c r="CF1193" s="2">
        <f t="shared" si="764"/>
        <v>0</v>
      </c>
      <c r="CG1193" s="2">
        <f t="shared" si="764"/>
        <v>0</v>
      </c>
      <c r="CH1193" s="2">
        <f t="shared" si="764"/>
        <v>0</v>
      </c>
      <c r="CI1193" s="2">
        <f t="shared" si="764"/>
        <v>0</v>
      </c>
      <c r="CJ1193" s="2">
        <f t="shared" si="764"/>
        <v>0</v>
      </c>
      <c r="CK1193" s="2">
        <f t="shared" si="764"/>
        <v>0</v>
      </c>
      <c r="CL1193" s="2">
        <f t="shared" si="764"/>
        <v>0</v>
      </c>
      <c r="CM1193" s="2">
        <f t="shared" si="764"/>
        <v>0</v>
      </c>
      <c r="CN1193" s="2">
        <f t="shared" si="764"/>
        <v>0</v>
      </c>
      <c r="CO1193" s="2">
        <f t="shared" si="764"/>
        <v>0</v>
      </c>
      <c r="CP1193" s="2">
        <f t="shared" si="764"/>
        <v>0</v>
      </c>
      <c r="CQ1193" s="2">
        <f t="shared" si="764"/>
        <v>0</v>
      </c>
      <c r="CR1193" s="2">
        <f t="shared" si="764"/>
        <v>0</v>
      </c>
      <c r="CS1193" s="2">
        <f t="shared" si="764"/>
        <v>0</v>
      </c>
      <c r="CT1193" s="2">
        <f t="shared" si="764"/>
        <v>0</v>
      </c>
      <c r="CU1193" s="2">
        <f t="shared" si="764"/>
        <v>0</v>
      </c>
      <c r="CV1193" s="2">
        <f t="shared" si="764"/>
        <v>0</v>
      </c>
      <c r="CW1193" s="2">
        <f t="shared" si="764"/>
        <v>0</v>
      </c>
      <c r="CX1193" s="2">
        <f t="shared" si="764"/>
        <v>0</v>
      </c>
      <c r="CY1193" s="2">
        <f t="shared" si="764"/>
        <v>0</v>
      </c>
      <c r="CZ1193" s="2">
        <f t="shared" si="764"/>
        <v>0</v>
      </c>
      <c r="DA1193" s="2">
        <f t="shared" si="764"/>
        <v>0</v>
      </c>
      <c r="DB1193" s="2">
        <f t="shared" si="764"/>
        <v>0</v>
      </c>
      <c r="DC1193" s="2">
        <f t="shared" si="764"/>
        <v>0</v>
      </c>
      <c r="DD1193" s="2">
        <f t="shared" si="764"/>
        <v>0</v>
      </c>
      <c r="DE1193" s="2">
        <f t="shared" si="764"/>
        <v>0</v>
      </c>
      <c r="DF1193" s="2">
        <f t="shared" si="764"/>
        <v>0</v>
      </c>
      <c r="DG1193" s="3">
        <f t="shared" ref="DG1193:EL1193" si="765">DG1207</f>
        <v>0</v>
      </c>
      <c r="DH1193" s="3">
        <f t="shared" si="765"/>
        <v>0</v>
      </c>
      <c r="DI1193" s="3">
        <f t="shared" si="765"/>
        <v>0</v>
      </c>
      <c r="DJ1193" s="3">
        <f t="shared" si="765"/>
        <v>0</v>
      </c>
      <c r="DK1193" s="3">
        <f t="shared" si="765"/>
        <v>0</v>
      </c>
      <c r="DL1193" s="3">
        <f t="shared" si="765"/>
        <v>0</v>
      </c>
      <c r="DM1193" s="3">
        <f t="shared" si="765"/>
        <v>0</v>
      </c>
      <c r="DN1193" s="3">
        <f t="shared" si="765"/>
        <v>0</v>
      </c>
      <c r="DO1193" s="3">
        <f t="shared" si="765"/>
        <v>0</v>
      </c>
      <c r="DP1193" s="3">
        <f t="shared" si="765"/>
        <v>0</v>
      </c>
      <c r="DQ1193" s="3">
        <f t="shared" si="765"/>
        <v>0</v>
      </c>
      <c r="DR1193" s="3">
        <f t="shared" si="765"/>
        <v>0</v>
      </c>
      <c r="DS1193" s="3">
        <f t="shared" si="765"/>
        <v>0</v>
      </c>
      <c r="DT1193" s="3">
        <f t="shared" si="765"/>
        <v>0</v>
      </c>
      <c r="DU1193" s="3">
        <f t="shared" si="765"/>
        <v>0</v>
      </c>
      <c r="DV1193" s="3">
        <f t="shared" si="765"/>
        <v>0</v>
      </c>
      <c r="DW1193" s="3">
        <f t="shared" si="765"/>
        <v>0</v>
      </c>
      <c r="DX1193" s="3">
        <f t="shared" si="765"/>
        <v>0</v>
      </c>
      <c r="DY1193" s="3">
        <f t="shared" si="765"/>
        <v>0</v>
      </c>
      <c r="DZ1193" s="3">
        <f t="shared" si="765"/>
        <v>0</v>
      </c>
      <c r="EA1193" s="3">
        <f t="shared" si="765"/>
        <v>0</v>
      </c>
      <c r="EB1193" s="3">
        <f t="shared" si="765"/>
        <v>0</v>
      </c>
      <c r="EC1193" s="3">
        <f t="shared" si="765"/>
        <v>0</v>
      </c>
      <c r="ED1193" s="3">
        <f t="shared" si="765"/>
        <v>0</v>
      </c>
      <c r="EE1193" s="3">
        <f t="shared" si="765"/>
        <v>0</v>
      </c>
      <c r="EF1193" s="3">
        <f t="shared" si="765"/>
        <v>0</v>
      </c>
      <c r="EG1193" s="3">
        <f t="shared" si="765"/>
        <v>0</v>
      </c>
      <c r="EH1193" s="3">
        <f t="shared" si="765"/>
        <v>0</v>
      </c>
      <c r="EI1193" s="3">
        <f t="shared" si="765"/>
        <v>0</v>
      </c>
      <c r="EJ1193" s="3">
        <f t="shared" si="765"/>
        <v>0</v>
      </c>
      <c r="EK1193" s="3">
        <f t="shared" si="765"/>
        <v>0</v>
      </c>
      <c r="EL1193" s="3">
        <f t="shared" si="765"/>
        <v>0</v>
      </c>
      <c r="EM1193" s="3">
        <f t="shared" ref="EM1193:FR1193" si="766">EM1207</f>
        <v>0</v>
      </c>
      <c r="EN1193" s="3">
        <f t="shared" si="766"/>
        <v>0</v>
      </c>
      <c r="EO1193" s="3">
        <f t="shared" si="766"/>
        <v>0</v>
      </c>
      <c r="EP1193" s="3">
        <f t="shared" si="766"/>
        <v>0</v>
      </c>
      <c r="EQ1193" s="3">
        <f t="shared" si="766"/>
        <v>0</v>
      </c>
      <c r="ER1193" s="3">
        <f t="shared" si="766"/>
        <v>0</v>
      </c>
      <c r="ES1193" s="3">
        <f t="shared" si="766"/>
        <v>0</v>
      </c>
      <c r="ET1193" s="3">
        <f t="shared" si="766"/>
        <v>0</v>
      </c>
      <c r="EU1193" s="3">
        <f t="shared" si="766"/>
        <v>0</v>
      </c>
      <c r="EV1193" s="3">
        <f t="shared" si="766"/>
        <v>0</v>
      </c>
      <c r="EW1193" s="3">
        <f t="shared" si="766"/>
        <v>0</v>
      </c>
      <c r="EX1193" s="3">
        <f t="shared" si="766"/>
        <v>0</v>
      </c>
      <c r="EY1193" s="3">
        <f t="shared" si="766"/>
        <v>0</v>
      </c>
      <c r="EZ1193" s="3">
        <f t="shared" si="766"/>
        <v>0</v>
      </c>
      <c r="FA1193" s="3">
        <f t="shared" si="766"/>
        <v>0</v>
      </c>
      <c r="FB1193" s="3">
        <f t="shared" si="766"/>
        <v>0</v>
      </c>
      <c r="FC1193" s="3">
        <f t="shared" si="766"/>
        <v>0</v>
      </c>
      <c r="FD1193" s="3">
        <f t="shared" si="766"/>
        <v>0</v>
      </c>
      <c r="FE1193" s="3">
        <f t="shared" si="766"/>
        <v>0</v>
      </c>
      <c r="FF1193" s="3">
        <f t="shared" si="766"/>
        <v>0</v>
      </c>
      <c r="FG1193" s="3">
        <f t="shared" si="766"/>
        <v>0</v>
      </c>
      <c r="FH1193" s="3">
        <f t="shared" si="766"/>
        <v>0</v>
      </c>
      <c r="FI1193" s="3">
        <f t="shared" si="766"/>
        <v>0</v>
      </c>
      <c r="FJ1193" s="3">
        <f t="shared" si="766"/>
        <v>0</v>
      </c>
      <c r="FK1193" s="3">
        <f t="shared" si="766"/>
        <v>0</v>
      </c>
      <c r="FL1193" s="3">
        <f t="shared" si="766"/>
        <v>0</v>
      </c>
      <c r="FM1193" s="3">
        <f t="shared" si="766"/>
        <v>0</v>
      </c>
      <c r="FN1193" s="3">
        <f t="shared" si="766"/>
        <v>0</v>
      </c>
      <c r="FO1193" s="3">
        <f t="shared" si="766"/>
        <v>0</v>
      </c>
      <c r="FP1193" s="3">
        <f t="shared" si="766"/>
        <v>0</v>
      </c>
      <c r="FQ1193" s="3">
        <f t="shared" si="766"/>
        <v>0</v>
      </c>
      <c r="FR1193" s="3">
        <f t="shared" si="766"/>
        <v>0</v>
      </c>
      <c r="FS1193" s="3">
        <f t="shared" ref="FS1193:GX1193" si="767">FS1207</f>
        <v>0</v>
      </c>
      <c r="FT1193" s="3">
        <f t="shared" si="767"/>
        <v>0</v>
      </c>
      <c r="FU1193" s="3">
        <f t="shared" si="767"/>
        <v>0</v>
      </c>
      <c r="FV1193" s="3">
        <f t="shared" si="767"/>
        <v>0</v>
      </c>
      <c r="FW1193" s="3">
        <f t="shared" si="767"/>
        <v>0</v>
      </c>
      <c r="FX1193" s="3">
        <f t="shared" si="767"/>
        <v>0</v>
      </c>
      <c r="FY1193" s="3">
        <f t="shared" si="767"/>
        <v>0</v>
      </c>
      <c r="FZ1193" s="3">
        <f t="shared" si="767"/>
        <v>0</v>
      </c>
      <c r="GA1193" s="3">
        <f t="shared" si="767"/>
        <v>0</v>
      </c>
      <c r="GB1193" s="3">
        <f t="shared" si="767"/>
        <v>0</v>
      </c>
      <c r="GC1193" s="3">
        <f t="shared" si="767"/>
        <v>0</v>
      </c>
      <c r="GD1193" s="3">
        <f t="shared" si="767"/>
        <v>0</v>
      </c>
      <c r="GE1193" s="3">
        <f t="shared" si="767"/>
        <v>0</v>
      </c>
      <c r="GF1193" s="3">
        <f t="shared" si="767"/>
        <v>0</v>
      </c>
      <c r="GG1193" s="3">
        <f t="shared" si="767"/>
        <v>0</v>
      </c>
      <c r="GH1193" s="3">
        <f t="shared" si="767"/>
        <v>0</v>
      </c>
      <c r="GI1193" s="3">
        <f t="shared" si="767"/>
        <v>0</v>
      </c>
      <c r="GJ1193" s="3">
        <f t="shared" si="767"/>
        <v>0</v>
      </c>
      <c r="GK1193" s="3">
        <f t="shared" si="767"/>
        <v>0</v>
      </c>
      <c r="GL1193" s="3">
        <f t="shared" si="767"/>
        <v>0</v>
      </c>
      <c r="GM1193" s="3">
        <f t="shared" si="767"/>
        <v>0</v>
      </c>
      <c r="GN1193" s="3">
        <f t="shared" si="767"/>
        <v>0</v>
      </c>
      <c r="GO1193" s="3">
        <f t="shared" si="767"/>
        <v>0</v>
      </c>
      <c r="GP1193" s="3">
        <f t="shared" si="767"/>
        <v>0</v>
      </c>
      <c r="GQ1193" s="3">
        <f t="shared" si="767"/>
        <v>0</v>
      </c>
      <c r="GR1193" s="3">
        <f t="shared" si="767"/>
        <v>0</v>
      </c>
      <c r="GS1193" s="3">
        <f t="shared" si="767"/>
        <v>0</v>
      </c>
      <c r="GT1193" s="3">
        <f t="shared" si="767"/>
        <v>0</v>
      </c>
      <c r="GU1193" s="3">
        <f t="shared" si="767"/>
        <v>0</v>
      </c>
      <c r="GV1193" s="3">
        <f t="shared" si="767"/>
        <v>0</v>
      </c>
      <c r="GW1193" s="3">
        <f t="shared" si="767"/>
        <v>0</v>
      </c>
      <c r="GX1193" s="3">
        <f t="shared" si="767"/>
        <v>0</v>
      </c>
    </row>
    <row r="1195" spans="1:245">
      <c r="A1195">
        <v>17</v>
      </c>
      <c r="B1195">
        <v>0</v>
      </c>
      <c r="C1195">
        <f>ROW(SmtRes!A1171)</f>
        <v>1171</v>
      </c>
      <c r="D1195">
        <f>ROW(EtalonRes!A1139)</f>
        <v>1139</v>
      </c>
      <c r="E1195" t="s">
        <v>17</v>
      </c>
      <c r="F1195" t="s">
        <v>18</v>
      </c>
      <c r="G1195" t="s">
        <v>19</v>
      </c>
      <c r="H1195" t="s">
        <v>20</v>
      </c>
      <c r="I1195">
        <f>ROUND(18/100,9)</f>
        <v>0.18</v>
      </c>
      <c r="J1195">
        <v>0</v>
      </c>
      <c r="O1195">
        <f t="shared" ref="O1195:O1205" si="768">ROUND(CP1195,2)</f>
        <v>358.84</v>
      </c>
      <c r="P1195">
        <f t="shared" ref="P1195:P1205" si="769">ROUND(CQ1195*I1195,2)</f>
        <v>0</v>
      </c>
      <c r="Q1195">
        <f t="shared" ref="Q1195:Q1205" si="770">ROUND(CR1195*I1195,2)</f>
        <v>0</v>
      </c>
      <c r="R1195">
        <f t="shared" ref="R1195:R1205" si="771">ROUND(CS1195*I1195,2)</f>
        <v>0</v>
      </c>
      <c r="S1195">
        <f t="shared" ref="S1195:S1205" si="772">ROUND(CT1195*I1195,2)</f>
        <v>358.84</v>
      </c>
      <c r="T1195">
        <f t="shared" ref="T1195:T1205" si="773">ROUND(CU1195*I1195,2)</f>
        <v>0</v>
      </c>
      <c r="U1195">
        <f t="shared" ref="U1195:U1205" si="774">CV1195*I1195</f>
        <v>1.3805999999999998</v>
      </c>
      <c r="V1195">
        <f t="shared" ref="V1195:V1205" si="775">CW1195*I1195</f>
        <v>0</v>
      </c>
      <c r="W1195">
        <f t="shared" ref="W1195:W1205" si="776">ROUND(CX1195*I1195,2)</f>
        <v>0</v>
      </c>
      <c r="X1195">
        <f t="shared" ref="X1195:X1205" si="777">ROUND(CY1195,2)</f>
        <v>244.01</v>
      </c>
      <c r="Y1195">
        <f t="shared" ref="Y1195:Y1205" si="778">ROUND(CZ1195,2)</f>
        <v>193.77</v>
      </c>
      <c r="AA1195">
        <v>36401907</v>
      </c>
      <c r="AB1195">
        <f t="shared" ref="AB1195:AB1205" si="779">ROUND((AC1195+AD1195+AF1195),2)</f>
        <v>59.83</v>
      </c>
      <c r="AC1195">
        <f t="shared" ref="AC1195:AC1205" si="780">ROUND((ES1195),2)</f>
        <v>0</v>
      </c>
      <c r="AD1195">
        <f t="shared" ref="AD1195:AD1205" si="781">ROUND((((ET1195)-(EU1195))+AE1195),2)</f>
        <v>0</v>
      </c>
      <c r="AE1195">
        <f t="shared" ref="AE1195:AE1205" si="782">ROUND((EU1195),2)</f>
        <v>0</v>
      </c>
      <c r="AF1195">
        <f t="shared" ref="AF1195:AF1205" si="783">ROUND((EV1195),2)</f>
        <v>59.83</v>
      </c>
      <c r="AG1195">
        <f t="shared" ref="AG1195:AG1205" si="784">ROUND((AP1195),2)</f>
        <v>0</v>
      </c>
      <c r="AH1195">
        <f t="shared" ref="AH1195:AH1205" si="785">(EW1195)</f>
        <v>7.67</v>
      </c>
      <c r="AI1195">
        <f t="shared" ref="AI1195:AI1205" si="786">(EX1195)</f>
        <v>0</v>
      </c>
      <c r="AJ1195">
        <f t="shared" ref="AJ1195:AJ1205" si="787">(AS1195)</f>
        <v>0</v>
      </c>
      <c r="AK1195">
        <v>59.83</v>
      </c>
      <c r="AL1195">
        <v>0</v>
      </c>
      <c r="AM1195">
        <v>0</v>
      </c>
      <c r="AN1195">
        <v>0</v>
      </c>
      <c r="AO1195">
        <v>59.83</v>
      </c>
      <c r="AP1195">
        <v>0</v>
      </c>
      <c r="AQ1195">
        <v>7.67</v>
      </c>
      <c r="AR1195">
        <v>0</v>
      </c>
      <c r="AS1195">
        <v>0</v>
      </c>
      <c r="AT1195">
        <v>68</v>
      </c>
      <c r="AU1195">
        <v>54</v>
      </c>
      <c r="AV1195">
        <v>1</v>
      </c>
      <c r="AW1195">
        <v>1</v>
      </c>
      <c r="AZ1195">
        <v>1</v>
      </c>
      <c r="BA1195">
        <v>33.32</v>
      </c>
      <c r="BB1195">
        <v>1</v>
      </c>
      <c r="BC1195">
        <v>1</v>
      </c>
      <c r="BD1195" t="s">
        <v>3</v>
      </c>
      <c r="BE1195" t="s">
        <v>3</v>
      </c>
      <c r="BF1195" t="s">
        <v>3</v>
      </c>
      <c r="BG1195" t="s">
        <v>3</v>
      </c>
      <c r="BH1195">
        <v>0</v>
      </c>
      <c r="BI1195">
        <v>1</v>
      </c>
      <c r="BJ1195" t="s">
        <v>21</v>
      </c>
      <c r="BM1195">
        <v>57001</v>
      </c>
      <c r="BN1195">
        <v>0</v>
      </c>
      <c r="BO1195" t="s">
        <v>18</v>
      </c>
      <c r="BP1195">
        <v>1</v>
      </c>
      <c r="BQ1195">
        <v>6</v>
      </c>
      <c r="BR1195">
        <v>0</v>
      </c>
      <c r="BS1195">
        <v>33.32</v>
      </c>
      <c r="BT1195">
        <v>1</v>
      </c>
      <c r="BU1195">
        <v>1</v>
      </c>
      <c r="BV1195">
        <v>1</v>
      </c>
      <c r="BW1195">
        <v>1</v>
      </c>
      <c r="BX1195">
        <v>1</v>
      </c>
      <c r="BY1195" t="s">
        <v>3</v>
      </c>
      <c r="BZ1195">
        <v>80</v>
      </c>
      <c r="CA1195">
        <v>68</v>
      </c>
      <c r="CE1195">
        <v>0</v>
      </c>
      <c r="CF1195">
        <v>0</v>
      </c>
      <c r="CG1195">
        <v>0</v>
      </c>
      <c r="CM1195">
        <v>0</v>
      </c>
      <c r="CN1195" t="s">
        <v>3</v>
      </c>
      <c r="CO1195">
        <v>0</v>
      </c>
      <c r="CP1195">
        <f t="shared" ref="CP1195:CP1205" si="788">(P1195+Q1195+S1195)</f>
        <v>358.84</v>
      </c>
      <c r="CQ1195">
        <f t="shared" ref="CQ1195:CQ1205" si="789">AC1195*BC1195</f>
        <v>0</v>
      </c>
      <c r="CR1195">
        <f t="shared" ref="CR1195:CR1205" si="790">AD1195*BB1195</f>
        <v>0</v>
      </c>
      <c r="CS1195">
        <f t="shared" ref="CS1195:CS1205" si="791">AE1195*BS1195</f>
        <v>0</v>
      </c>
      <c r="CT1195">
        <f t="shared" ref="CT1195:CT1205" si="792">AF1195*BA1195</f>
        <v>1993.5355999999999</v>
      </c>
      <c r="CU1195">
        <f t="shared" ref="CU1195:CU1205" si="793">AG1195</f>
        <v>0</v>
      </c>
      <c r="CV1195">
        <f t="shared" ref="CV1195:CV1205" si="794">AH1195</f>
        <v>7.67</v>
      </c>
      <c r="CW1195">
        <f t="shared" ref="CW1195:CW1205" si="795">AI1195</f>
        <v>0</v>
      </c>
      <c r="CX1195">
        <f t="shared" ref="CX1195:CX1205" si="796">AJ1195</f>
        <v>0</v>
      </c>
      <c r="CY1195">
        <f t="shared" ref="CY1195:CY1205" si="797">(((S1195+R1195)*AT1195)/100)</f>
        <v>244.0112</v>
      </c>
      <c r="CZ1195">
        <f t="shared" ref="CZ1195:CZ1205" si="798">(((S1195+R1195)*AU1195)/100)</f>
        <v>193.77359999999996</v>
      </c>
      <c r="DC1195" t="s">
        <v>3</v>
      </c>
      <c r="DD1195" t="s">
        <v>3</v>
      </c>
      <c r="DE1195" t="s">
        <v>3</v>
      </c>
      <c r="DF1195" t="s">
        <v>3</v>
      </c>
      <c r="DG1195" t="s">
        <v>3</v>
      </c>
      <c r="DH1195" t="s">
        <v>3</v>
      </c>
      <c r="DI1195" t="s">
        <v>3</v>
      </c>
      <c r="DJ1195" t="s">
        <v>3</v>
      </c>
      <c r="DK1195" t="s">
        <v>3</v>
      </c>
      <c r="DL1195" t="s">
        <v>3</v>
      </c>
      <c r="DM1195" t="s">
        <v>3</v>
      </c>
      <c r="DN1195">
        <v>0</v>
      </c>
      <c r="DO1195">
        <v>0</v>
      </c>
      <c r="DP1195">
        <v>1</v>
      </c>
      <c r="DQ1195">
        <v>1</v>
      </c>
      <c r="DU1195">
        <v>1013</v>
      </c>
      <c r="DV1195" t="s">
        <v>20</v>
      </c>
      <c r="DW1195" t="s">
        <v>20</v>
      </c>
      <c r="DX1195">
        <v>1</v>
      </c>
      <c r="DZ1195" t="s">
        <v>3</v>
      </c>
      <c r="EA1195" t="s">
        <v>3</v>
      </c>
      <c r="EB1195" t="s">
        <v>3</v>
      </c>
      <c r="EC1195" t="s">
        <v>3</v>
      </c>
      <c r="EE1195">
        <v>29085590</v>
      </c>
      <c r="EF1195">
        <v>6</v>
      </c>
      <c r="EG1195" t="s">
        <v>22</v>
      </c>
      <c r="EH1195">
        <v>0</v>
      </c>
      <c r="EI1195" t="s">
        <v>3</v>
      </c>
      <c r="EJ1195">
        <v>1</v>
      </c>
      <c r="EK1195">
        <v>57001</v>
      </c>
      <c r="EL1195" t="s">
        <v>23</v>
      </c>
      <c r="EM1195" t="s">
        <v>24</v>
      </c>
      <c r="EO1195" t="s">
        <v>3</v>
      </c>
      <c r="EQ1195">
        <v>0</v>
      </c>
      <c r="ER1195">
        <v>59.83</v>
      </c>
      <c r="ES1195">
        <v>0</v>
      </c>
      <c r="ET1195">
        <v>0</v>
      </c>
      <c r="EU1195">
        <v>0</v>
      </c>
      <c r="EV1195">
        <v>59.83</v>
      </c>
      <c r="EW1195">
        <v>7.67</v>
      </c>
      <c r="EX1195">
        <v>0</v>
      </c>
      <c r="EY1195">
        <v>0</v>
      </c>
      <c r="FQ1195">
        <v>0</v>
      </c>
      <c r="FR1195">
        <f t="shared" ref="FR1195:FR1205" si="799">ROUND(IF(AND(BH1195=3,BI1195=3),P1195,0),2)</f>
        <v>0</v>
      </c>
      <c r="FS1195">
        <v>0</v>
      </c>
      <c r="FV1195" t="s">
        <v>25</v>
      </c>
      <c r="FW1195" t="s">
        <v>26</v>
      </c>
      <c r="FX1195">
        <v>80</v>
      </c>
      <c r="FY1195">
        <v>68</v>
      </c>
      <c r="GA1195" t="s">
        <v>3</v>
      </c>
      <c r="GD1195">
        <v>1</v>
      </c>
      <c r="GF1195">
        <v>1095792533</v>
      </c>
      <c r="GG1195">
        <v>2</v>
      </c>
      <c r="GH1195">
        <v>1</v>
      </c>
      <c r="GI1195">
        <v>2</v>
      </c>
      <c r="GJ1195">
        <v>0</v>
      </c>
      <c r="GK1195">
        <v>0</v>
      </c>
      <c r="GL1195">
        <f t="shared" ref="GL1195:GL1205" si="800">ROUND(IF(AND(BH1195=3,BI1195=3,FS1195&lt;&gt;0),P1195,0),2)</f>
        <v>0</v>
      </c>
      <c r="GM1195">
        <f t="shared" ref="GM1195:GM1205" si="801">ROUND(O1195+X1195+Y1195,2)+GX1195</f>
        <v>796.62</v>
      </c>
      <c r="GN1195">
        <f t="shared" ref="GN1195:GN1205" si="802">IF(OR(BI1195=0,BI1195=1),ROUND(O1195+X1195+Y1195,2),0)</f>
        <v>796.62</v>
      </c>
      <c r="GO1195">
        <f t="shared" ref="GO1195:GO1205" si="803">IF(BI1195=2,ROUND(O1195+X1195+Y1195,2),0)</f>
        <v>0</v>
      </c>
      <c r="GP1195">
        <f t="shared" ref="GP1195:GP1205" si="804">IF(BI1195=4,ROUND(O1195+X1195+Y1195,2)+GX1195,0)</f>
        <v>0</v>
      </c>
      <c r="GR1195">
        <v>0</v>
      </c>
      <c r="GS1195">
        <v>3</v>
      </c>
      <c r="GT1195">
        <v>0</v>
      </c>
      <c r="GU1195" t="s">
        <v>3</v>
      </c>
      <c r="GV1195">
        <f t="shared" ref="GV1195:GV1205" si="805">ROUND((GT1195),2)</f>
        <v>0</v>
      </c>
      <c r="GW1195">
        <v>1</v>
      </c>
      <c r="GX1195">
        <f t="shared" ref="GX1195:GX1205" si="806">ROUND(HC1195*I1195,2)</f>
        <v>0</v>
      </c>
      <c r="HA1195">
        <v>0</v>
      </c>
      <c r="HB1195">
        <v>0</v>
      </c>
      <c r="HC1195">
        <f t="shared" ref="HC1195:HC1205" si="807">GV1195*GW1195</f>
        <v>0</v>
      </c>
      <c r="HE1195" t="s">
        <v>3</v>
      </c>
      <c r="HF1195" t="s">
        <v>3</v>
      </c>
      <c r="IK1195">
        <v>0</v>
      </c>
    </row>
    <row r="1196" spans="1:245">
      <c r="A1196">
        <v>18</v>
      </c>
      <c r="B1196">
        <v>0</v>
      </c>
      <c r="C1196">
        <v>1171</v>
      </c>
      <c r="E1196" t="s">
        <v>27</v>
      </c>
      <c r="F1196" t="s">
        <v>28</v>
      </c>
      <c r="G1196" t="s">
        <v>29</v>
      </c>
      <c r="H1196" t="s">
        <v>30</v>
      </c>
      <c r="I1196">
        <f>I1195*J1196</f>
        <v>0.126</v>
      </c>
      <c r="J1196">
        <v>0.70000000000000007</v>
      </c>
      <c r="O1196">
        <f t="shared" si="768"/>
        <v>0</v>
      </c>
      <c r="P1196">
        <f t="shared" si="769"/>
        <v>0</v>
      </c>
      <c r="Q1196">
        <f t="shared" si="770"/>
        <v>0</v>
      </c>
      <c r="R1196">
        <f t="shared" si="771"/>
        <v>0</v>
      </c>
      <c r="S1196">
        <f t="shared" si="772"/>
        <v>0</v>
      </c>
      <c r="T1196">
        <f t="shared" si="773"/>
        <v>0</v>
      </c>
      <c r="U1196">
        <f t="shared" si="774"/>
        <v>0</v>
      </c>
      <c r="V1196">
        <f t="shared" si="775"/>
        <v>0</v>
      </c>
      <c r="W1196">
        <f t="shared" si="776"/>
        <v>0</v>
      </c>
      <c r="X1196">
        <f t="shared" si="777"/>
        <v>0</v>
      </c>
      <c r="Y1196">
        <f t="shared" si="778"/>
        <v>0</v>
      </c>
      <c r="AA1196">
        <v>36401907</v>
      </c>
      <c r="AB1196">
        <f t="shared" si="779"/>
        <v>0</v>
      </c>
      <c r="AC1196">
        <f t="shared" si="780"/>
        <v>0</v>
      </c>
      <c r="AD1196">
        <f t="shared" si="781"/>
        <v>0</v>
      </c>
      <c r="AE1196">
        <f t="shared" si="782"/>
        <v>0</v>
      </c>
      <c r="AF1196">
        <f t="shared" si="783"/>
        <v>0</v>
      </c>
      <c r="AG1196">
        <f t="shared" si="784"/>
        <v>0</v>
      </c>
      <c r="AH1196">
        <f t="shared" si="785"/>
        <v>0</v>
      </c>
      <c r="AI1196">
        <f t="shared" si="786"/>
        <v>0</v>
      </c>
      <c r="AJ1196">
        <f t="shared" si="787"/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1</v>
      </c>
      <c r="AW1196">
        <v>1</v>
      </c>
      <c r="AZ1196">
        <v>1</v>
      </c>
      <c r="BA1196">
        <v>1</v>
      </c>
      <c r="BB1196">
        <v>1</v>
      </c>
      <c r="BC1196">
        <v>1</v>
      </c>
      <c r="BD1196" t="s">
        <v>3</v>
      </c>
      <c r="BE1196" t="s">
        <v>3</v>
      </c>
      <c r="BF1196" t="s">
        <v>3</v>
      </c>
      <c r="BG1196" t="s">
        <v>3</v>
      </c>
      <c r="BH1196">
        <v>3</v>
      </c>
      <c r="BI1196">
        <v>2</v>
      </c>
      <c r="BJ1196" t="s">
        <v>31</v>
      </c>
      <c r="BM1196">
        <v>500002</v>
      </c>
      <c r="BN1196">
        <v>0</v>
      </c>
      <c r="BO1196" t="s">
        <v>3</v>
      </c>
      <c r="BP1196">
        <v>0</v>
      </c>
      <c r="BQ1196">
        <v>12</v>
      </c>
      <c r="BR1196">
        <v>0</v>
      </c>
      <c r="BS1196">
        <v>1</v>
      </c>
      <c r="BT1196">
        <v>1</v>
      </c>
      <c r="BU1196">
        <v>1</v>
      </c>
      <c r="BV1196">
        <v>1</v>
      </c>
      <c r="BW1196">
        <v>1</v>
      </c>
      <c r="BX1196">
        <v>1</v>
      </c>
      <c r="BY1196" t="s">
        <v>3</v>
      </c>
      <c r="BZ1196">
        <v>0</v>
      </c>
      <c r="CA1196">
        <v>0</v>
      </c>
      <c r="CE1196">
        <v>0</v>
      </c>
      <c r="CF1196">
        <v>0</v>
      </c>
      <c r="CG1196">
        <v>0</v>
      </c>
      <c r="CM1196">
        <v>0</v>
      </c>
      <c r="CN1196" t="s">
        <v>3</v>
      </c>
      <c r="CO1196">
        <v>0</v>
      </c>
      <c r="CP1196">
        <f t="shared" si="788"/>
        <v>0</v>
      </c>
      <c r="CQ1196">
        <f t="shared" si="789"/>
        <v>0</v>
      </c>
      <c r="CR1196">
        <f t="shared" si="790"/>
        <v>0</v>
      </c>
      <c r="CS1196">
        <f t="shared" si="791"/>
        <v>0</v>
      </c>
      <c r="CT1196">
        <f t="shared" si="792"/>
        <v>0</v>
      </c>
      <c r="CU1196">
        <f t="shared" si="793"/>
        <v>0</v>
      </c>
      <c r="CV1196">
        <f t="shared" si="794"/>
        <v>0</v>
      </c>
      <c r="CW1196">
        <f t="shared" si="795"/>
        <v>0</v>
      </c>
      <c r="CX1196">
        <f t="shared" si="796"/>
        <v>0</v>
      </c>
      <c r="CY1196">
        <f t="shared" si="797"/>
        <v>0</v>
      </c>
      <c r="CZ1196">
        <f t="shared" si="798"/>
        <v>0</v>
      </c>
      <c r="DC1196" t="s">
        <v>3</v>
      </c>
      <c r="DD1196" t="s">
        <v>3</v>
      </c>
      <c r="DE1196" t="s">
        <v>3</v>
      </c>
      <c r="DF1196" t="s">
        <v>3</v>
      </c>
      <c r="DG1196" t="s">
        <v>3</v>
      </c>
      <c r="DH1196" t="s">
        <v>3</v>
      </c>
      <c r="DI1196" t="s">
        <v>3</v>
      </c>
      <c r="DJ1196" t="s">
        <v>3</v>
      </c>
      <c r="DK1196" t="s">
        <v>3</v>
      </c>
      <c r="DL1196" t="s">
        <v>3</v>
      </c>
      <c r="DM1196" t="s">
        <v>3</v>
      </c>
      <c r="DN1196">
        <v>0</v>
      </c>
      <c r="DO1196">
        <v>0</v>
      </c>
      <c r="DP1196">
        <v>1</v>
      </c>
      <c r="DQ1196">
        <v>1</v>
      </c>
      <c r="DU1196">
        <v>1009</v>
      </c>
      <c r="DV1196" t="s">
        <v>30</v>
      </c>
      <c r="DW1196" t="s">
        <v>30</v>
      </c>
      <c r="DX1196">
        <v>1000</v>
      </c>
      <c r="DZ1196" t="s">
        <v>3</v>
      </c>
      <c r="EA1196" t="s">
        <v>3</v>
      </c>
      <c r="EB1196" t="s">
        <v>3</v>
      </c>
      <c r="EC1196" t="s">
        <v>3</v>
      </c>
      <c r="EE1196">
        <v>29085444</v>
      </c>
      <c r="EF1196">
        <v>12</v>
      </c>
      <c r="EG1196" t="s">
        <v>32</v>
      </c>
      <c r="EH1196">
        <v>0</v>
      </c>
      <c r="EI1196" t="s">
        <v>3</v>
      </c>
      <c r="EJ1196">
        <v>2</v>
      </c>
      <c r="EK1196">
        <v>500002</v>
      </c>
      <c r="EL1196" t="s">
        <v>33</v>
      </c>
      <c r="EM1196" t="s">
        <v>34</v>
      </c>
      <c r="EO1196" t="s">
        <v>3</v>
      </c>
      <c r="EQ1196">
        <v>0</v>
      </c>
      <c r="ER1196">
        <v>0</v>
      </c>
      <c r="ES1196">
        <v>0</v>
      </c>
      <c r="ET1196">
        <v>0</v>
      </c>
      <c r="EU1196">
        <v>0</v>
      </c>
      <c r="EV1196">
        <v>0</v>
      </c>
      <c r="EW1196">
        <v>0</v>
      </c>
      <c r="EX1196">
        <v>0</v>
      </c>
      <c r="FQ1196">
        <v>0</v>
      </c>
      <c r="FR1196">
        <f t="shared" si="799"/>
        <v>0</v>
      </c>
      <c r="FS1196">
        <v>0</v>
      </c>
      <c r="FX1196">
        <v>0</v>
      </c>
      <c r="FY1196">
        <v>0</v>
      </c>
      <c r="GA1196" t="s">
        <v>3</v>
      </c>
      <c r="GD1196">
        <v>1</v>
      </c>
      <c r="GF1196">
        <v>-304821490</v>
      </c>
      <c r="GG1196">
        <v>2</v>
      </c>
      <c r="GH1196">
        <v>1</v>
      </c>
      <c r="GI1196">
        <v>-2</v>
      </c>
      <c r="GJ1196">
        <v>0</v>
      </c>
      <c r="GK1196">
        <v>0</v>
      </c>
      <c r="GL1196">
        <f t="shared" si="800"/>
        <v>0</v>
      </c>
      <c r="GM1196">
        <f t="shared" si="801"/>
        <v>0</v>
      </c>
      <c r="GN1196">
        <f t="shared" si="802"/>
        <v>0</v>
      </c>
      <c r="GO1196">
        <f t="shared" si="803"/>
        <v>0</v>
      </c>
      <c r="GP1196">
        <f t="shared" si="804"/>
        <v>0</v>
      </c>
      <c r="GR1196">
        <v>0</v>
      </c>
      <c r="GS1196">
        <v>3</v>
      </c>
      <c r="GT1196">
        <v>0</v>
      </c>
      <c r="GU1196" t="s">
        <v>3</v>
      </c>
      <c r="GV1196">
        <f t="shared" si="805"/>
        <v>0</v>
      </c>
      <c r="GW1196">
        <v>1</v>
      </c>
      <c r="GX1196">
        <f t="shared" si="806"/>
        <v>0</v>
      </c>
      <c r="HA1196">
        <v>0</v>
      </c>
      <c r="HB1196">
        <v>0</v>
      </c>
      <c r="HC1196">
        <f t="shared" si="807"/>
        <v>0</v>
      </c>
      <c r="HE1196" t="s">
        <v>3</v>
      </c>
      <c r="HF1196" t="s">
        <v>3</v>
      </c>
      <c r="IK1196">
        <v>0</v>
      </c>
    </row>
    <row r="1197" spans="1:245">
      <c r="A1197">
        <v>17</v>
      </c>
      <c r="B1197">
        <v>0</v>
      </c>
      <c r="C1197">
        <f>ROW(SmtRes!A1175)</f>
        <v>1175</v>
      </c>
      <c r="D1197">
        <f>ROW(EtalonRes!A1143)</f>
        <v>1143</v>
      </c>
      <c r="E1197" t="s">
        <v>35</v>
      </c>
      <c r="F1197" t="s">
        <v>36</v>
      </c>
      <c r="G1197" t="s">
        <v>37</v>
      </c>
      <c r="H1197" t="s">
        <v>38</v>
      </c>
      <c r="I1197">
        <f>ROUND(18/100,9)</f>
        <v>0.18</v>
      </c>
      <c r="J1197">
        <v>0</v>
      </c>
      <c r="O1197">
        <f t="shared" si="768"/>
        <v>543.75</v>
      </c>
      <c r="P1197">
        <f t="shared" si="769"/>
        <v>0</v>
      </c>
      <c r="Q1197">
        <f t="shared" si="770"/>
        <v>10.92</v>
      </c>
      <c r="R1197">
        <f t="shared" si="771"/>
        <v>10.56</v>
      </c>
      <c r="S1197">
        <f t="shared" si="772"/>
        <v>532.83000000000004</v>
      </c>
      <c r="T1197">
        <f t="shared" si="773"/>
        <v>0</v>
      </c>
      <c r="U1197">
        <f t="shared" si="774"/>
        <v>2.0502000000000002</v>
      </c>
      <c r="V1197">
        <f t="shared" si="775"/>
        <v>2.3400000000000001E-2</v>
      </c>
      <c r="W1197">
        <f t="shared" si="776"/>
        <v>0</v>
      </c>
      <c r="X1197">
        <f t="shared" si="777"/>
        <v>369.51</v>
      </c>
      <c r="Y1197">
        <f t="shared" si="778"/>
        <v>293.43</v>
      </c>
      <c r="AA1197">
        <v>36401907</v>
      </c>
      <c r="AB1197">
        <f t="shared" si="779"/>
        <v>92.9</v>
      </c>
      <c r="AC1197">
        <f t="shared" si="780"/>
        <v>0</v>
      </c>
      <c r="AD1197">
        <f t="shared" si="781"/>
        <v>4.0599999999999996</v>
      </c>
      <c r="AE1197">
        <f t="shared" si="782"/>
        <v>1.76</v>
      </c>
      <c r="AF1197">
        <f t="shared" si="783"/>
        <v>88.84</v>
      </c>
      <c r="AG1197">
        <f t="shared" si="784"/>
        <v>0</v>
      </c>
      <c r="AH1197">
        <f t="shared" si="785"/>
        <v>11.39</v>
      </c>
      <c r="AI1197">
        <f t="shared" si="786"/>
        <v>0.13</v>
      </c>
      <c r="AJ1197">
        <f t="shared" si="787"/>
        <v>0</v>
      </c>
      <c r="AK1197">
        <v>92.9</v>
      </c>
      <c r="AL1197">
        <v>0</v>
      </c>
      <c r="AM1197">
        <v>4.0599999999999996</v>
      </c>
      <c r="AN1197">
        <v>1.76</v>
      </c>
      <c r="AO1197">
        <v>88.84</v>
      </c>
      <c r="AP1197">
        <v>0</v>
      </c>
      <c r="AQ1197">
        <v>11.39</v>
      </c>
      <c r="AR1197">
        <v>0.13</v>
      </c>
      <c r="AS1197">
        <v>0</v>
      </c>
      <c r="AT1197">
        <v>68</v>
      </c>
      <c r="AU1197">
        <v>54</v>
      </c>
      <c r="AV1197">
        <v>1</v>
      </c>
      <c r="AW1197">
        <v>1</v>
      </c>
      <c r="AZ1197">
        <v>1</v>
      </c>
      <c r="BA1197">
        <v>33.32</v>
      </c>
      <c r="BB1197">
        <v>14.94</v>
      </c>
      <c r="BC1197">
        <v>1</v>
      </c>
      <c r="BD1197" t="s">
        <v>3</v>
      </c>
      <c r="BE1197" t="s">
        <v>3</v>
      </c>
      <c r="BF1197" t="s">
        <v>3</v>
      </c>
      <c r="BG1197" t="s">
        <v>3</v>
      </c>
      <c r="BH1197">
        <v>0</v>
      </c>
      <c r="BI1197">
        <v>1</v>
      </c>
      <c r="BJ1197" t="s">
        <v>39</v>
      </c>
      <c r="BM1197">
        <v>57001</v>
      </c>
      <c r="BN1197">
        <v>0</v>
      </c>
      <c r="BO1197" t="s">
        <v>36</v>
      </c>
      <c r="BP1197">
        <v>1</v>
      </c>
      <c r="BQ1197">
        <v>6</v>
      </c>
      <c r="BR1197">
        <v>0</v>
      </c>
      <c r="BS1197">
        <v>33.32</v>
      </c>
      <c r="BT1197">
        <v>1</v>
      </c>
      <c r="BU1197">
        <v>1</v>
      </c>
      <c r="BV1197">
        <v>1</v>
      </c>
      <c r="BW1197">
        <v>1</v>
      </c>
      <c r="BX1197">
        <v>1</v>
      </c>
      <c r="BY1197" t="s">
        <v>3</v>
      </c>
      <c r="BZ1197">
        <v>80</v>
      </c>
      <c r="CA1197">
        <v>68</v>
      </c>
      <c r="CE1197">
        <v>0</v>
      </c>
      <c r="CF1197">
        <v>0</v>
      </c>
      <c r="CG1197">
        <v>0</v>
      </c>
      <c r="CM1197">
        <v>0</v>
      </c>
      <c r="CN1197" t="s">
        <v>3</v>
      </c>
      <c r="CO1197">
        <v>0</v>
      </c>
      <c r="CP1197">
        <f t="shared" si="788"/>
        <v>543.75</v>
      </c>
      <c r="CQ1197">
        <f t="shared" si="789"/>
        <v>0</v>
      </c>
      <c r="CR1197">
        <f t="shared" si="790"/>
        <v>60.656399999999991</v>
      </c>
      <c r="CS1197">
        <f t="shared" si="791"/>
        <v>58.6432</v>
      </c>
      <c r="CT1197">
        <f t="shared" si="792"/>
        <v>2960.1487999999999</v>
      </c>
      <c r="CU1197">
        <f t="shared" si="793"/>
        <v>0</v>
      </c>
      <c r="CV1197">
        <f t="shared" si="794"/>
        <v>11.39</v>
      </c>
      <c r="CW1197">
        <f t="shared" si="795"/>
        <v>0.13</v>
      </c>
      <c r="CX1197">
        <f t="shared" si="796"/>
        <v>0</v>
      </c>
      <c r="CY1197">
        <f t="shared" si="797"/>
        <v>369.50519999999995</v>
      </c>
      <c r="CZ1197">
        <f t="shared" si="798"/>
        <v>293.43059999999997</v>
      </c>
      <c r="DC1197" t="s">
        <v>3</v>
      </c>
      <c r="DD1197" t="s">
        <v>3</v>
      </c>
      <c r="DE1197" t="s">
        <v>3</v>
      </c>
      <c r="DF1197" t="s">
        <v>3</v>
      </c>
      <c r="DG1197" t="s">
        <v>3</v>
      </c>
      <c r="DH1197" t="s">
        <v>3</v>
      </c>
      <c r="DI1197" t="s">
        <v>3</v>
      </c>
      <c r="DJ1197" t="s">
        <v>3</v>
      </c>
      <c r="DK1197" t="s">
        <v>3</v>
      </c>
      <c r="DL1197" t="s">
        <v>3</v>
      </c>
      <c r="DM1197" t="s">
        <v>3</v>
      </c>
      <c r="DN1197">
        <v>0</v>
      </c>
      <c r="DO1197">
        <v>0</v>
      </c>
      <c r="DP1197">
        <v>1</v>
      </c>
      <c r="DQ1197">
        <v>1</v>
      </c>
      <c r="DU1197">
        <v>1013</v>
      </c>
      <c r="DV1197" t="s">
        <v>38</v>
      </c>
      <c r="DW1197" t="s">
        <v>38</v>
      </c>
      <c r="DX1197">
        <v>1</v>
      </c>
      <c r="DZ1197" t="s">
        <v>3</v>
      </c>
      <c r="EA1197" t="s">
        <v>3</v>
      </c>
      <c r="EB1197" t="s">
        <v>3</v>
      </c>
      <c r="EC1197" t="s">
        <v>3</v>
      </c>
      <c r="EE1197">
        <v>29085590</v>
      </c>
      <c r="EF1197">
        <v>6</v>
      </c>
      <c r="EG1197" t="s">
        <v>22</v>
      </c>
      <c r="EH1197">
        <v>0</v>
      </c>
      <c r="EI1197" t="s">
        <v>3</v>
      </c>
      <c r="EJ1197">
        <v>1</v>
      </c>
      <c r="EK1197">
        <v>57001</v>
      </c>
      <c r="EL1197" t="s">
        <v>23</v>
      </c>
      <c r="EM1197" t="s">
        <v>24</v>
      </c>
      <c r="EO1197" t="s">
        <v>3</v>
      </c>
      <c r="EQ1197">
        <v>0</v>
      </c>
      <c r="ER1197">
        <v>92.9</v>
      </c>
      <c r="ES1197">
        <v>0</v>
      </c>
      <c r="ET1197">
        <v>4.0599999999999996</v>
      </c>
      <c r="EU1197">
        <v>1.76</v>
      </c>
      <c r="EV1197">
        <v>88.84</v>
      </c>
      <c r="EW1197">
        <v>11.39</v>
      </c>
      <c r="EX1197">
        <v>0.13</v>
      </c>
      <c r="EY1197">
        <v>0</v>
      </c>
      <c r="FQ1197">
        <v>0</v>
      </c>
      <c r="FR1197">
        <f t="shared" si="799"/>
        <v>0</v>
      </c>
      <c r="FS1197">
        <v>0</v>
      </c>
      <c r="FV1197" t="s">
        <v>25</v>
      </c>
      <c r="FW1197" t="s">
        <v>26</v>
      </c>
      <c r="FX1197">
        <v>80</v>
      </c>
      <c r="FY1197">
        <v>68</v>
      </c>
      <c r="GA1197" t="s">
        <v>3</v>
      </c>
      <c r="GD1197">
        <v>1</v>
      </c>
      <c r="GF1197">
        <v>-1629810845</v>
      </c>
      <c r="GG1197">
        <v>2</v>
      </c>
      <c r="GH1197">
        <v>1</v>
      </c>
      <c r="GI1197">
        <v>2</v>
      </c>
      <c r="GJ1197">
        <v>0</v>
      </c>
      <c r="GK1197">
        <v>0</v>
      </c>
      <c r="GL1197">
        <f t="shared" si="800"/>
        <v>0</v>
      </c>
      <c r="GM1197">
        <f t="shared" si="801"/>
        <v>1206.69</v>
      </c>
      <c r="GN1197">
        <f t="shared" si="802"/>
        <v>1206.69</v>
      </c>
      <c r="GO1197">
        <f t="shared" si="803"/>
        <v>0</v>
      </c>
      <c r="GP1197">
        <f t="shared" si="804"/>
        <v>0</v>
      </c>
      <c r="GR1197">
        <v>0</v>
      </c>
      <c r="GS1197">
        <v>3</v>
      </c>
      <c r="GT1197">
        <v>0</v>
      </c>
      <c r="GU1197" t="s">
        <v>3</v>
      </c>
      <c r="GV1197">
        <f t="shared" si="805"/>
        <v>0</v>
      </c>
      <c r="GW1197">
        <v>1</v>
      </c>
      <c r="GX1197">
        <f t="shared" si="806"/>
        <v>0</v>
      </c>
      <c r="HA1197">
        <v>0</v>
      </c>
      <c r="HB1197">
        <v>0</v>
      </c>
      <c r="HC1197">
        <f t="shared" si="807"/>
        <v>0</v>
      </c>
      <c r="HE1197" t="s">
        <v>3</v>
      </c>
      <c r="HF1197" t="s">
        <v>3</v>
      </c>
      <c r="IK1197">
        <v>0</v>
      </c>
    </row>
    <row r="1198" spans="1:245">
      <c r="A1198">
        <v>18</v>
      </c>
      <c r="B1198">
        <v>0</v>
      </c>
      <c r="C1198">
        <v>1175</v>
      </c>
      <c r="E1198" t="s">
        <v>40</v>
      </c>
      <c r="F1198" t="s">
        <v>28</v>
      </c>
      <c r="G1198" t="s">
        <v>29</v>
      </c>
      <c r="H1198" t="s">
        <v>30</v>
      </c>
      <c r="I1198">
        <f>I1197*J1198</f>
        <v>8.4599999999999995E-2</v>
      </c>
      <c r="J1198">
        <v>0.47</v>
      </c>
      <c r="O1198">
        <f t="shared" si="768"/>
        <v>0</v>
      </c>
      <c r="P1198">
        <f t="shared" si="769"/>
        <v>0</v>
      </c>
      <c r="Q1198">
        <f t="shared" si="770"/>
        <v>0</v>
      </c>
      <c r="R1198">
        <f t="shared" si="771"/>
        <v>0</v>
      </c>
      <c r="S1198">
        <f t="shared" si="772"/>
        <v>0</v>
      </c>
      <c r="T1198">
        <f t="shared" si="773"/>
        <v>0</v>
      </c>
      <c r="U1198">
        <f t="shared" si="774"/>
        <v>0</v>
      </c>
      <c r="V1198">
        <f t="shared" si="775"/>
        <v>0</v>
      </c>
      <c r="W1198">
        <f t="shared" si="776"/>
        <v>0</v>
      </c>
      <c r="X1198">
        <f t="shared" si="777"/>
        <v>0</v>
      </c>
      <c r="Y1198">
        <f t="shared" si="778"/>
        <v>0</v>
      </c>
      <c r="AA1198">
        <v>36401907</v>
      </c>
      <c r="AB1198">
        <f t="shared" si="779"/>
        <v>0</v>
      </c>
      <c r="AC1198">
        <f t="shared" si="780"/>
        <v>0</v>
      </c>
      <c r="AD1198">
        <f t="shared" si="781"/>
        <v>0</v>
      </c>
      <c r="AE1198">
        <f t="shared" si="782"/>
        <v>0</v>
      </c>
      <c r="AF1198">
        <f t="shared" si="783"/>
        <v>0</v>
      </c>
      <c r="AG1198">
        <f t="shared" si="784"/>
        <v>0</v>
      </c>
      <c r="AH1198">
        <f t="shared" si="785"/>
        <v>0</v>
      </c>
      <c r="AI1198">
        <f t="shared" si="786"/>
        <v>0</v>
      </c>
      <c r="AJ1198">
        <f t="shared" si="787"/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1</v>
      </c>
      <c r="AW1198">
        <v>1</v>
      </c>
      <c r="AZ1198">
        <v>1</v>
      </c>
      <c r="BA1198">
        <v>1</v>
      </c>
      <c r="BB1198">
        <v>1</v>
      </c>
      <c r="BC1198">
        <v>1</v>
      </c>
      <c r="BD1198" t="s">
        <v>3</v>
      </c>
      <c r="BE1198" t="s">
        <v>3</v>
      </c>
      <c r="BF1198" t="s">
        <v>3</v>
      </c>
      <c r="BG1198" t="s">
        <v>3</v>
      </c>
      <c r="BH1198">
        <v>3</v>
      </c>
      <c r="BI1198">
        <v>2</v>
      </c>
      <c r="BJ1198" t="s">
        <v>31</v>
      </c>
      <c r="BM1198">
        <v>500002</v>
      </c>
      <c r="BN1198">
        <v>0</v>
      </c>
      <c r="BO1198" t="s">
        <v>3</v>
      </c>
      <c r="BP1198">
        <v>0</v>
      </c>
      <c r="BQ1198">
        <v>12</v>
      </c>
      <c r="BR1198">
        <v>0</v>
      </c>
      <c r="BS1198">
        <v>1</v>
      </c>
      <c r="BT1198">
        <v>1</v>
      </c>
      <c r="BU1198">
        <v>1</v>
      </c>
      <c r="BV1198">
        <v>1</v>
      </c>
      <c r="BW1198">
        <v>1</v>
      </c>
      <c r="BX1198">
        <v>1</v>
      </c>
      <c r="BY1198" t="s">
        <v>3</v>
      </c>
      <c r="BZ1198">
        <v>0</v>
      </c>
      <c r="CA1198">
        <v>0</v>
      </c>
      <c r="CE1198">
        <v>0</v>
      </c>
      <c r="CF1198">
        <v>0</v>
      </c>
      <c r="CG1198">
        <v>0</v>
      </c>
      <c r="CM1198">
        <v>0</v>
      </c>
      <c r="CN1198" t="s">
        <v>3</v>
      </c>
      <c r="CO1198">
        <v>0</v>
      </c>
      <c r="CP1198">
        <f t="shared" si="788"/>
        <v>0</v>
      </c>
      <c r="CQ1198">
        <f t="shared" si="789"/>
        <v>0</v>
      </c>
      <c r="CR1198">
        <f t="shared" si="790"/>
        <v>0</v>
      </c>
      <c r="CS1198">
        <f t="shared" si="791"/>
        <v>0</v>
      </c>
      <c r="CT1198">
        <f t="shared" si="792"/>
        <v>0</v>
      </c>
      <c r="CU1198">
        <f t="shared" si="793"/>
        <v>0</v>
      </c>
      <c r="CV1198">
        <f t="shared" si="794"/>
        <v>0</v>
      </c>
      <c r="CW1198">
        <f t="shared" si="795"/>
        <v>0</v>
      </c>
      <c r="CX1198">
        <f t="shared" si="796"/>
        <v>0</v>
      </c>
      <c r="CY1198">
        <f t="shared" si="797"/>
        <v>0</v>
      </c>
      <c r="CZ1198">
        <f t="shared" si="798"/>
        <v>0</v>
      </c>
      <c r="DC1198" t="s">
        <v>3</v>
      </c>
      <c r="DD1198" t="s">
        <v>3</v>
      </c>
      <c r="DE1198" t="s">
        <v>3</v>
      </c>
      <c r="DF1198" t="s">
        <v>3</v>
      </c>
      <c r="DG1198" t="s">
        <v>3</v>
      </c>
      <c r="DH1198" t="s">
        <v>3</v>
      </c>
      <c r="DI1198" t="s">
        <v>3</v>
      </c>
      <c r="DJ1198" t="s">
        <v>3</v>
      </c>
      <c r="DK1198" t="s">
        <v>3</v>
      </c>
      <c r="DL1198" t="s">
        <v>3</v>
      </c>
      <c r="DM1198" t="s">
        <v>3</v>
      </c>
      <c r="DN1198">
        <v>0</v>
      </c>
      <c r="DO1198">
        <v>0</v>
      </c>
      <c r="DP1198">
        <v>1</v>
      </c>
      <c r="DQ1198">
        <v>1</v>
      </c>
      <c r="DU1198">
        <v>1009</v>
      </c>
      <c r="DV1198" t="s">
        <v>30</v>
      </c>
      <c r="DW1198" t="s">
        <v>30</v>
      </c>
      <c r="DX1198">
        <v>1000</v>
      </c>
      <c r="DZ1198" t="s">
        <v>3</v>
      </c>
      <c r="EA1198" t="s">
        <v>3</v>
      </c>
      <c r="EB1198" t="s">
        <v>3</v>
      </c>
      <c r="EC1198" t="s">
        <v>3</v>
      </c>
      <c r="EE1198">
        <v>29085444</v>
      </c>
      <c r="EF1198">
        <v>12</v>
      </c>
      <c r="EG1198" t="s">
        <v>32</v>
      </c>
      <c r="EH1198">
        <v>0</v>
      </c>
      <c r="EI1198" t="s">
        <v>3</v>
      </c>
      <c r="EJ1198">
        <v>2</v>
      </c>
      <c r="EK1198">
        <v>500002</v>
      </c>
      <c r="EL1198" t="s">
        <v>33</v>
      </c>
      <c r="EM1198" t="s">
        <v>34</v>
      </c>
      <c r="EO1198" t="s">
        <v>3</v>
      </c>
      <c r="EQ1198">
        <v>0</v>
      </c>
      <c r="ER1198">
        <v>0</v>
      </c>
      <c r="ES1198">
        <v>0</v>
      </c>
      <c r="ET1198">
        <v>0</v>
      </c>
      <c r="EU1198">
        <v>0</v>
      </c>
      <c r="EV1198">
        <v>0</v>
      </c>
      <c r="EW1198">
        <v>0</v>
      </c>
      <c r="EX1198">
        <v>0</v>
      </c>
      <c r="FQ1198">
        <v>0</v>
      </c>
      <c r="FR1198">
        <f t="shared" si="799"/>
        <v>0</v>
      </c>
      <c r="FS1198">
        <v>0</v>
      </c>
      <c r="FX1198">
        <v>0</v>
      </c>
      <c r="FY1198">
        <v>0</v>
      </c>
      <c r="GA1198" t="s">
        <v>3</v>
      </c>
      <c r="GD1198">
        <v>1</v>
      </c>
      <c r="GF1198">
        <v>-304821490</v>
      </c>
      <c r="GG1198">
        <v>2</v>
      </c>
      <c r="GH1198">
        <v>1</v>
      </c>
      <c r="GI1198">
        <v>-2</v>
      </c>
      <c r="GJ1198">
        <v>0</v>
      </c>
      <c r="GK1198">
        <v>0</v>
      </c>
      <c r="GL1198">
        <f t="shared" si="800"/>
        <v>0</v>
      </c>
      <c r="GM1198">
        <f t="shared" si="801"/>
        <v>0</v>
      </c>
      <c r="GN1198">
        <f t="shared" si="802"/>
        <v>0</v>
      </c>
      <c r="GO1198">
        <f t="shared" si="803"/>
        <v>0</v>
      </c>
      <c r="GP1198">
        <f t="shared" si="804"/>
        <v>0</v>
      </c>
      <c r="GR1198">
        <v>0</v>
      </c>
      <c r="GS1198">
        <v>0</v>
      </c>
      <c r="GT1198">
        <v>0</v>
      </c>
      <c r="GU1198" t="s">
        <v>3</v>
      </c>
      <c r="GV1198">
        <f t="shared" si="805"/>
        <v>0</v>
      </c>
      <c r="GW1198">
        <v>1</v>
      </c>
      <c r="GX1198">
        <f t="shared" si="806"/>
        <v>0</v>
      </c>
      <c r="HA1198">
        <v>0</v>
      </c>
      <c r="HB1198">
        <v>0</v>
      </c>
      <c r="HC1198">
        <f t="shared" si="807"/>
        <v>0</v>
      </c>
      <c r="HE1198" t="s">
        <v>3</v>
      </c>
      <c r="HF1198" t="s">
        <v>3</v>
      </c>
      <c r="IK1198">
        <v>0</v>
      </c>
    </row>
    <row r="1199" spans="1:245">
      <c r="A1199">
        <v>17</v>
      </c>
      <c r="B1199">
        <v>0</v>
      </c>
      <c r="C1199">
        <f>ROW(SmtRes!A1177)</f>
        <v>1177</v>
      </c>
      <c r="D1199">
        <f>ROW(EtalonRes!A1145)</f>
        <v>1145</v>
      </c>
      <c r="E1199" t="s">
        <v>41</v>
      </c>
      <c r="F1199" t="s">
        <v>50</v>
      </c>
      <c r="G1199" t="s">
        <v>51</v>
      </c>
      <c r="H1199" t="s">
        <v>52</v>
      </c>
      <c r="I1199">
        <f>ROUND(17.72/100,9)</f>
        <v>0.1772</v>
      </c>
      <c r="J1199">
        <v>0</v>
      </c>
      <c r="O1199">
        <f t="shared" si="768"/>
        <v>173.65</v>
      </c>
      <c r="P1199">
        <f t="shared" si="769"/>
        <v>0</v>
      </c>
      <c r="Q1199">
        <f t="shared" si="770"/>
        <v>0</v>
      </c>
      <c r="R1199">
        <f t="shared" si="771"/>
        <v>0</v>
      </c>
      <c r="S1199">
        <f t="shared" si="772"/>
        <v>173.65</v>
      </c>
      <c r="T1199">
        <f t="shared" si="773"/>
        <v>0</v>
      </c>
      <c r="U1199">
        <f t="shared" si="774"/>
        <v>0.66804399999999997</v>
      </c>
      <c r="V1199">
        <f t="shared" si="775"/>
        <v>0</v>
      </c>
      <c r="W1199">
        <f t="shared" si="776"/>
        <v>0</v>
      </c>
      <c r="X1199">
        <f t="shared" si="777"/>
        <v>118.08</v>
      </c>
      <c r="Y1199">
        <f t="shared" si="778"/>
        <v>93.77</v>
      </c>
      <c r="AA1199">
        <v>36401907</v>
      </c>
      <c r="AB1199">
        <f t="shared" si="779"/>
        <v>29.41</v>
      </c>
      <c r="AC1199">
        <f t="shared" si="780"/>
        <v>0</v>
      </c>
      <c r="AD1199">
        <f t="shared" si="781"/>
        <v>0</v>
      </c>
      <c r="AE1199">
        <f t="shared" si="782"/>
        <v>0</v>
      </c>
      <c r="AF1199">
        <f t="shared" si="783"/>
        <v>29.41</v>
      </c>
      <c r="AG1199">
        <f t="shared" si="784"/>
        <v>0</v>
      </c>
      <c r="AH1199">
        <f t="shared" si="785"/>
        <v>3.77</v>
      </c>
      <c r="AI1199">
        <f t="shared" si="786"/>
        <v>0</v>
      </c>
      <c r="AJ1199">
        <f t="shared" si="787"/>
        <v>0</v>
      </c>
      <c r="AK1199">
        <v>29.41</v>
      </c>
      <c r="AL1199">
        <v>0</v>
      </c>
      <c r="AM1199">
        <v>0</v>
      </c>
      <c r="AN1199">
        <v>0</v>
      </c>
      <c r="AO1199">
        <v>29.41</v>
      </c>
      <c r="AP1199">
        <v>0</v>
      </c>
      <c r="AQ1199">
        <v>3.77</v>
      </c>
      <c r="AR1199">
        <v>0</v>
      </c>
      <c r="AS1199">
        <v>0</v>
      </c>
      <c r="AT1199">
        <v>68</v>
      </c>
      <c r="AU1199">
        <v>54</v>
      </c>
      <c r="AV1199">
        <v>1</v>
      </c>
      <c r="AW1199">
        <v>1</v>
      </c>
      <c r="AZ1199">
        <v>1</v>
      </c>
      <c r="BA1199">
        <v>33.32</v>
      </c>
      <c r="BB1199">
        <v>1</v>
      </c>
      <c r="BC1199">
        <v>1</v>
      </c>
      <c r="BD1199" t="s">
        <v>3</v>
      </c>
      <c r="BE1199" t="s">
        <v>3</v>
      </c>
      <c r="BF1199" t="s">
        <v>3</v>
      </c>
      <c r="BG1199" t="s">
        <v>3</v>
      </c>
      <c r="BH1199">
        <v>0</v>
      </c>
      <c r="BI1199">
        <v>1</v>
      </c>
      <c r="BJ1199" t="s">
        <v>53</v>
      </c>
      <c r="BM1199">
        <v>57001</v>
      </c>
      <c r="BN1199">
        <v>0</v>
      </c>
      <c r="BO1199" t="s">
        <v>50</v>
      </c>
      <c r="BP1199">
        <v>1</v>
      </c>
      <c r="BQ1199">
        <v>6</v>
      </c>
      <c r="BR1199">
        <v>0</v>
      </c>
      <c r="BS1199">
        <v>33.32</v>
      </c>
      <c r="BT1199">
        <v>1</v>
      </c>
      <c r="BU1199">
        <v>1</v>
      </c>
      <c r="BV1199">
        <v>1</v>
      </c>
      <c r="BW1199">
        <v>1</v>
      </c>
      <c r="BX1199">
        <v>1</v>
      </c>
      <c r="BY1199" t="s">
        <v>3</v>
      </c>
      <c r="BZ1199">
        <v>80</v>
      </c>
      <c r="CA1199">
        <v>68</v>
      </c>
      <c r="CE1199">
        <v>0</v>
      </c>
      <c r="CF1199">
        <v>0</v>
      </c>
      <c r="CG1199">
        <v>0</v>
      </c>
      <c r="CM1199">
        <v>0</v>
      </c>
      <c r="CN1199" t="s">
        <v>3</v>
      </c>
      <c r="CO1199">
        <v>0</v>
      </c>
      <c r="CP1199">
        <f t="shared" si="788"/>
        <v>173.65</v>
      </c>
      <c r="CQ1199">
        <f t="shared" si="789"/>
        <v>0</v>
      </c>
      <c r="CR1199">
        <f t="shared" si="790"/>
        <v>0</v>
      </c>
      <c r="CS1199">
        <f t="shared" si="791"/>
        <v>0</v>
      </c>
      <c r="CT1199">
        <f t="shared" si="792"/>
        <v>979.94119999999998</v>
      </c>
      <c r="CU1199">
        <f t="shared" si="793"/>
        <v>0</v>
      </c>
      <c r="CV1199">
        <f t="shared" si="794"/>
        <v>3.77</v>
      </c>
      <c r="CW1199">
        <f t="shared" si="795"/>
        <v>0</v>
      </c>
      <c r="CX1199">
        <f t="shared" si="796"/>
        <v>0</v>
      </c>
      <c r="CY1199">
        <f t="shared" si="797"/>
        <v>118.08200000000001</v>
      </c>
      <c r="CZ1199">
        <f t="shared" si="798"/>
        <v>93.771000000000001</v>
      </c>
      <c r="DC1199" t="s">
        <v>3</v>
      </c>
      <c r="DD1199" t="s">
        <v>3</v>
      </c>
      <c r="DE1199" t="s">
        <v>3</v>
      </c>
      <c r="DF1199" t="s">
        <v>3</v>
      </c>
      <c r="DG1199" t="s">
        <v>3</v>
      </c>
      <c r="DH1199" t="s">
        <v>3</v>
      </c>
      <c r="DI1199" t="s">
        <v>3</v>
      </c>
      <c r="DJ1199" t="s">
        <v>3</v>
      </c>
      <c r="DK1199" t="s">
        <v>3</v>
      </c>
      <c r="DL1199" t="s">
        <v>3</v>
      </c>
      <c r="DM1199" t="s">
        <v>3</v>
      </c>
      <c r="DN1199">
        <v>0</v>
      </c>
      <c r="DO1199">
        <v>0</v>
      </c>
      <c r="DP1199">
        <v>1</v>
      </c>
      <c r="DQ1199">
        <v>1</v>
      </c>
      <c r="DU1199">
        <v>1013</v>
      </c>
      <c r="DV1199" t="s">
        <v>52</v>
      </c>
      <c r="DW1199" t="s">
        <v>52</v>
      </c>
      <c r="DX1199">
        <v>1</v>
      </c>
      <c r="DZ1199" t="s">
        <v>3</v>
      </c>
      <c r="EA1199" t="s">
        <v>3</v>
      </c>
      <c r="EB1199" t="s">
        <v>3</v>
      </c>
      <c r="EC1199" t="s">
        <v>3</v>
      </c>
      <c r="EE1199">
        <v>29085590</v>
      </c>
      <c r="EF1199">
        <v>6</v>
      </c>
      <c r="EG1199" t="s">
        <v>22</v>
      </c>
      <c r="EH1199">
        <v>0</v>
      </c>
      <c r="EI1199" t="s">
        <v>3</v>
      </c>
      <c r="EJ1199">
        <v>1</v>
      </c>
      <c r="EK1199">
        <v>57001</v>
      </c>
      <c r="EL1199" t="s">
        <v>23</v>
      </c>
      <c r="EM1199" t="s">
        <v>24</v>
      </c>
      <c r="EO1199" t="s">
        <v>3</v>
      </c>
      <c r="EQ1199">
        <v>0</v>
      </c>
      <c r="ER1199">
        <v>29.41</v>
      </c>
      <c r="ES1199">
        <v>0</v>
      </c>
      <c r="ET1199">
        <v>0</v>
      </c>
      <c r="EU1199">
        <v>0</v>
      </c>
      <c r="EV1199">
        <v>29.41</v>
      </c>
      <c r="EW1199">
        <v>3.77</v>
      </c>
      <c r="EX1199">
        <v>0</v>
      </c>
      <c r="EY1199">
        <v>0</v>
      </c>
      <c r="FQ1199">
        <v>0</v>
      </c>
      <c r="FR1199">
        <f t="shared" si="799"/>
        <v>0</v>
      </c>
      <c r="FS1199">
        <v>0</v>
      </c>
      <c r="FV1199" t="s">
        <v>25</v>
      </c>
      <c r="FW1199" t="s">
        <v>26</v>
      </c>
      <c r="FX1199">
        <v>80</v>
      </c>
      <c r="FY1199">
        <v>68</v>
      </c>
      <c r="GA1199" t="s">
        <v>3</v>
      </c>
      <c r="GD1199">
        <v>1</v>
      </c>
      <c r="GF1199">
        <v>1266291680</v>
      </c>
      <c r="GG1199">
        <v>2</v>
      </c>
      <c r="GH1199">
        <v>1</v>
      </c>
      <c r="GI1199">
        <v>2</v>
      </c>
      <c r="GJ1199">
        <v>0</v>
      </c>
      <c r="GK1199">
        <v>0</v>
      </c>
      <c r="GL1199">
        <f t="shared" si="800"/>
        <v>0</v>
      </c>
      <c r="GM1199">
        <f t="shared" si="801"/>
        <v>385.5</v>
      </c>
      <c r="GN1199">
        <f t="shared" si="802"/>
        <v>385.5</v>
      </c>
      <c r="GO1199">
        <f t="shared" si="803"/>
        <v>0</v>
      </c>
      <c r="GP1199">
        <f t="shared" si="804"/>
        <v>0</v>
      </c>
      <c r="GR1199">
        <v>0</v>
      </c>
      <c r="GS1199">
        <v>3</v>
      </c>
      <c r="GT1199">
        <v>0</v>
      </c>
      <c r="GU1199" t="s">
        <v>3</v>
      </c>
      <c r="GV1199">
        <f t="shared" si="805"/>
        <v>0</v>
      </c>
      <c r="GW1199">
        <v>1</v>
      </c>
      <c r="GX1199">
        <f t="shared" si="806"/>
        <v>0</v>
      </c>
      <c r="HA1199">
        <v>0</v>
      </c>
      <c r="HB1199">
        <v>0</v>
      </c>
      <c r="HC1199">
        <f t="shared" si="807"/>
        <v>0</v>
      </c>
      <c r="HE1199" t="s">
        <v>3</v>
      </c>
      <c r="HF1199" t="s">
        <v>3</v>
      </c>
      <c r="IK1199">
        <v>0</v>
      </c>
    </row>
    <row r="1200" spans="1:245">
      <c r="A1200">
        <v>18</v>
      </c>
      <c r="B1200">
        <v>0</v>
      </c>
      <c r="C1200">
        <v>1177</v>
      </c>
      <c r="E1200" t="s">
        <v>48</v>
      </c>
      <c r="F1200" t="s">
        <v>28</v>
      </c>
      <c r="G1200" t="s">
        <v>29</v>
      </c>
      <c r="H1200" t="s">
        <v>30</v>
      </c>
      <c r="I1200">
        <f>I1199*J1200</f>
        <v>1.9491999999999999E-2</v>
      </c>
      <c r="J1200">
        <v>0.11</v>
      </c>
      <c r="O1200">
        <f t="shared" si="768"/>
        <v>0</v>
      </c>
      <c r="P1200">
        <f t="shared" si="769"/>
        <v>0</v>
      </c>
      <c r="Q1200">
        <f t="shared" si="770"/>
        <v>0</v>
      </c>
      <c r="R1200">
        <f t="shared" si="771"/>
        <v>0</v>
      </c>
      <c r="S1200">
        <f t="shared" si="772"/>
        <v>0</v>
      </c>
      <c r="T1200">
        <f t="shared" si="773"/>
        <v>0</v>
      </c>
      <c r="U1200">
        <f t="shared" si="774"/>
        <v>0</v>
      </c>
      <c r="V1200">
        <f t="shared" si="775"/>
        <v>0</v>
      </c>
      <c r="W1200">
        <f t="shared" si="776"/>
        <v>0</v>
      </c>
      <c r="X1200">
        <f t="shared" si="777"/>
        <v>0</v>
      </c>
      <c r="Y1200">
        <f t="shared" si="778"/>
        <v>0</v>
      </c>
      <c r="AA1200">
        <v>36401907</v>
      </c>
      <c r="AB1200">
        <f t="shared" si="779"/>
        <v>0</v>
      </c>
      <c r="AC1200">
        <f t="shared" si="780"/>
        <v>0</v>
      </c>
      <c r="AD1200">
        <f t="shared" si="781"/>
        <v>0</v>
      </c>
      <c r="AE1200">
        <f t="shared" si="782"/>
        <v>0</v>
      </c>
      <c r="AF1200">
        <f t="shared" si="783"/>
        <v>0</v>
      </c>
      <c r="AG1200">
        <f t="shared" si="784"/>
        <v>0</v>
      </c>
      <c r="AH1200">
        <f t="shared" si="785"/>
        <v>0</v>
      </c>
      <c r="AI1200">
        <f t="shared" si="786"/>
        <v>0</v>
      </c>
      <c r="AJ1200">
        <f t="shared" si="787"/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1</v>
      </c>
      <c r="AW1200">
        <v>1</v>
      </c>
      <c r="AZ1200">
        <v>1</v>
      </c>
      <c r="BA1200">
        <v>1</v>
      </c>
      <c r="BB1200">
        <v>1</v>
      </c>
      <c r="BC1200">
        <v>1</v>
      </c>
      <c r="BD1200" t="s">
        <v>3</v>
      </c>
      <c r="BE1200" t="s">
        <v>3</v>
      </c>
      <c r="BF1200" t="s">
        <v>3</v>
      </c>
      <c r="BG1200" t="s">
        <v>3</v>
      </c>
      <c r="BH1200">
        <v>3</v>
      </c>
      <c r="BI1200">
        <v>2</v>
      </c>
      <c r="BJ1200" t="s">
        <v>31</v>
      </c>
      <c r="BM1200">
        <v>500002</v>
      </c>
      <c r="BN1200">
        <v>0</v>
      </c>
      <c r="BO1200" t="s">
        <v>3</v>
      </c>
      <c r="BP1200">
        <v>0</v>
      </c>
      <c r="BQ1200">
        <v>12</v>
      </c>
      <c r="BR1200">
        <v>0</v>
      </c>
      <c r="BS1200">
        <v>1</v>
      </c>
      <c r="BT1200">
        <v>1</v>
      </c>
      <c r="BU1200">
        <v>1</v>
      </c>
      <c r="BV1200">
        <v>1</v>
      </c>
      <c r="BW1200">
        <v>1</v>
      </c>
      <c r="BX1200">
        <v>1</v>
      </c>
      <c r="BY1200" t="s">
        <v>3</v>
      </c>
      <c r="BZ1200">
        <v>0</v>
      </c>
      <c r="CA1200">
        <v>0</v>
      </c>
      <c r="CE1200">
        <v>0</v>
      </c>
      <c r="CF1200">
        <v>0</v>
      </c>
      <c r="CG1200">
        <v>0</v>
      </c>
      <c r="CM1200">
        <v>0</v>
      </c>
      <c r="CN1200" t="s">
        <v>3</v>
      </c>
      <c r="CO1200">
        <v>0</v>
      </c>
      <c r="CP1200">
        <f t="shared" si="788"/>
        <v>0</v>
      </c>
      <c r="CQ1200">
        <f t="shared" si="789"/>
        <v>0</v>
      </c>
      <c r="CR1200">
        <f t="shared" si="790"/>
        <v>0</v>
      </c>
      <c r="CS1200">
        <f t="shared" si="791"/>
        <v>0</v>
      </c>
      <c r="CT1200">
        <f t="shared" si="792"/>
        <v>0</v>
      </c>
      <c r="CU1200">
        <f t="shared" si="793"/>
        <v>0</v>
      </c>
      <c r="CV1200">
        <f t="shared" si="794"/>
        <v>0</v>
      </c>
      <c r="CW1200">
        <f t="shared" si="795"/>
        <v>0</v>
      </c>
      <c r="CX1200">
        <f t="shared" si="796"/>
        <v>0</v>
      </c>
      <c r="CY1200">
        <f t="shared" si="797"/>
        <v>0</v>
      </c>
      <c r="CZ1200">
        <f t="shared" si="798"/>
        <v>0</v>
      </c>
      <c r="DC1200" t="s">
        <v>3</v>
      </c>
      <c r="DD1200" t="s">
        <v>3</v>
      </c>
      <c r="DE1200" t="s">
        <v>3</v>
      </c>
      <c r="DF1200" t="s">
        <v>3</v>
      </c>
      <c r="DG1200" t="s">
        <v>3</v>
      </c>
      <c r="DH1200" t="s">
        <v>3</v>
      </c>
      <c r="DI1200" t="s">
        <v>3</v>
      </c>
      <c r="DJ1200" t="s">
        <v>3</v>
      </c>
      <c r="DK1200" t="s">
        <v>3</v>
      </c>
      <c r="DL1200" t="s">
        <v>3</v>
      </c>
      <c r="DM1200" t="s">
        <v>3</v>
      </c>
      <c r="DN1200">
        <v>0</v>
      </c>
      <c r="DO1200">
        <v>0</v>
      </c>
      <c r="DP1200">
        <v>1</v>
      </c>
      <c r="DQ1200">
        <v>1</v>
      </c>
      <c r="DU1200">
        <v>1009</v>
      </c>
      <c r="DV1200" t="s">
        <v>30</v>
      </c>
      <c r="DW1200" t="s">
        <v>30</v>
      </c>
      <c r="DX1200">
        <v>1000</v>
      </c>
      <c r="DZ1200" t="s">
        <v>3</v>
      </c>
      <c r="EA1200" t="s">
        <v>3</v>
      </c>
      <c r="EB1200" t="s">
        <v>3</v>
      </c>
      <c r="EC1200" t="s">
        <v>3</v>
      </c>
      <c r="EE1200">
        <v>29085444</v>
      </c>
      <c r="EF1200">
        <v>12</v>
      </c>
      <c r="EG1200" t="s">
        <v>32</v>
      </c>
      <c r="EH1200">
        <v>0</v>
      </c>
      <c r="EI1200" t="s">
        <v>3</v>
      </c>
      <c r="EJ1200">
        <v>2</v>
      </c>
      <c r="EK1200">
        <v>500002</v>
      </c>
      <c r="EL1200" t="s">
        <v>33</v>
      </c>
      <c r="EM1200" t="s">
        <v>34</v>
      </c>
      <c r="EO1200" t="s">
        <v>3</v>
      </c>
      <c r="EQ1200">
        <v>0</v>
      </c>
      <c r="ER1200">
        <v>0</v>
      </c>
      <c r="ES1200">
        <v>0</v>
      </c>
      <c r="ET1200">
        <v>0</v>
      </c>
      <c r="EU1200">
        <v>0</v>
      </c>
      <c r="EV1200">
        <v>0</v>
      </c>
      <c r="EW1200">
        <v>0</v>
      </c>
      <c r="EX1200">
        <v>0</v>
      </c>
      <c r="FQ1200">
        <v>0</v>
      </c>
      <c r="FR1200">
        <f t="shared" si="799"/>
        <v>0</v>
      </c>
      <c r="FS1200">
        <v>0</v>
      </c>
      <c r="FX1200">
        <v>0</v>
      </c>
      <c r="FY1200">
        <v>0</v>
      </c>
      <c r="GA1200" t="s">
        <v>3</v>
      </c>
      <c r="GD1200">
        <v>1</v>
      </c>
      <c r="GF1200">
        <v>-304821490</v>
      </c>
      <c r="GG1200">
        <v>2</v>
      </c>
      <c r="GH1200">
        <v>1</v>
      </c>
      <c r="GI1200">
        <v>-2</v>
      </c>
      <c r="GJ1200">
        <v>0</v>
      </c>
      <c r="GK1200">
        <v>0</v>
      </c>
      <c r="GL1200">
        <f t="shared" si="800"/>
        <v>0</v>
      </c>
      <c r="GM1200">
        <f t="shared" si="801"/>
        <v>0</v>
      </c>
      <c r="GN1200">
        <f t="shared" si="802"/>
        <v>0</v>
      </c>
      <c r="GO1200">
        <f t="shared" si="803"/>
        <v>0</v>
      </c>
      <c r="GP1200">
        <f t="shared" si="804"/>
        <v>0</v>
      </c>
      <c r="GR1200">
        <v>0</v>
      </c>
      <c r="GS1200">
        <v>0</v>
      </c>
      <c r="GT1200">
        <v>0</v>
      </c>
      <c r="GU1200" t="s">
        <v>3</v>
      </c>
      <c r="GV1200">
        <f t="shared" si="805"/>
        <v>0</v>
      </c>
      <c r="GW1200">
        <v>1</v>
      </c>
      <c r="GX1200">
        <f t="shared" si="806"/>
        <v>0</v>
      </c>
      <c r="HA1200">
        <v>0</v>
      </c>
      <c r="HB1200">
        <v>0</v>
      </c>
      <c r="HC1200">
        <f t="shared" si="807"/>
        <v>0</v>
      </c>
      <c r="HE1200" t="s">
        <v>3</v>
      </c>
      <c r="HF1200" t="s">
        <v>3</v>
      </c>
      <c r="IK1200">
        <v>0</v>
      </c>
    </row>
    <row r="1201" spans="1:245">
      <c r="A1201">
        <v>17</v>
      </c>
      <c r="B1201">
        <v>0</v>
      </c>
      <c r="C1201">
        <f>ROW(SmtRes!A1178)</f>
        <v>1178</v>
      </c>
      <c r="D1201">
        <f>ROW(EtalonRes!A1146)</f>
        <v>1146</v>
      </c>
      <c r="E1201" t="s">
        <v>49</v>
      </c>
      <c r="F1201" t="s">
        <v>56</v>
      </c>
      <c r="G1201" t="s">
        <v>57</v>
      </c>
      <c r="H1201" t="s">
        <v>58</v>
      </c>
      <c r="I1201">
        <f>ROUND(4/100,9)</f>
        <v>0.04</v>
      </c>
      <c r="J1201">
        <v>0</v>
      </c>
      <c r="O1201">
        <f t="shared" si="768"/>
        <v>60.71</v>
      </c>
      <c r="P1201">
        <f t="shared" si="769"/>
        <v>0</v>
      </c>
      <c r="Q1201">
        <f t="shared" si="770"/>
        <v>0</v>
      </c>
      <c r="R1201">
        <f t="shared" si="771"/>
        <v>0</v>
      </c>
      <c r="S1201">
        <f t="shared" si="772"/>
        <v>60.71</v>
      </c>
      <c r="T1201">
        <f t="shared" si="773"/>
        <v>0</v>
      </c>
      <c r="U1201">
        <f t="shared" si="774"/>
        <v>0.2336</v>
      </c>
      <c r="V1201">
        <f t="shared" si="775"/>
        <v>0</v>
      </c>
      <c r="W1201">
        <f t="shared" si="776"/>
        <v>0</v>
      </c>
      <c r="X1201">
        <f t="shared" si="777"/>
        <v>43.71</v>
      </c>
      <c r="Y1201">
        <f t="shared" si="778"/>
        <v>31.57</v>
      </c>
      <c r="AA1201">
        <v>36401907</v>
      </c>
      <c r="AB1201">
        <f t="shared" si="779"/>
        <v>45.55</v>
      </c>
      <c r="AC1201">
        <f t="shared" si="780"/>
        <v>0</v>
      </c>
      <c r="AD1201">
        <f t="shared" si="781"/>
        <v>0</v>
      </c>
      <c r="AE1201">
        <f t="shared" si="782"/>
        <v>0</v>
      </c>
      <c r="AF1201">
        <f t="shared" si="783"/>
        <v>45.55</v>
      </c>
      <c r="AG1201">
        <f t="shared" si="784"/>
        <v>0</v>
      </c>
      <c r="AH1201">
        <f t="shared" si="785"/>
        <v>5.84</v>
      </c>
      <c r="AI1201">
        <f t="shared" si="786"/>
        <v>0</v>
      </c>
      <c r="AJ1201">
        <f t="shared" si="787"/>
        <v>0</v>
      </c>
      <c r="AK1201">
        <v>45.55</v>
      </c>
      <c r="AL1201">
        <v>0</v>
      </c>
      <c r="AM1201">
        <v>0</v>
      </c>
      <c r="AN1201">
        <v>0</v>
      </c>
      <c r="AO1201">
        <v>45.55</v>
      </c>
      <c r="AP1201">
        <v>0</v>
      </c>
      <c r="AQ1201">
        <v>5.84</v>
      </c>
      <c r="AR1201">
        <v>0</v>
      </c>
      <c r="AS1201">
        <v>0</v>
      </c>
      <c r="AT1201">
        <v>72</v>
      </c>
      <c r="AU1201">
        <v>52</v>
      </c>
      <c r="AV1201">
        <v>1</v>
      </c>
      <c r="AW1201">
        <v>1</v>
      </c>
      <c r="AZ1201">
        <v>1</v>
      </c>
      <c r="BA1201">
        <v>33.32</v>
      </c>
      <c r="BB1201">
        <v>1</v>
      </c>
      <c r="BC1201">
        <v>1</v>
      </c>
      <c r="BD1201" t="s">
        <v>3</v>
      </c>
      <c r="BE1201" t="s">
        <v>3</v>
      </c>
      <c r="BF1201" t="s">
        <v>3</v>
      </c>
      <c r="BG1201" t="s">
        <v>3</v>
      </c>
      <c r="BH1201">
        <v>0</v>
      </c>
      <c r="BI1201">
        <v>1</v>
      </c>
      <c r="BJ1201" t="s">
        <v>59</v>
      </c>
      <c r="BM1201">
        <v>67001</v>
      </c>
      <c r="BN1201">
        <v>0</v>
      </c>
      <c r="BO1201" t="s">
        <v>56</v>
      </c>
      <c r="BP1201">
        <v>1</v>
      </c>
      <c r="BQ1201">
        <v>6</v>
      </c>
      <c r="BR1201">
        <v>0</v>
      </c>
      <c r="BS1201">
        <v>33.32</v>
      </c>
      <c r="BT1201">
        <v>1</v>
      </c>
      <c r="BU1201">
        <v>1</v>
      </c>
      <c r="BV1201">
        <v>1</v>
      </c>
      <c r="BW1201">
        <v>1</v>
      </c>
      <c r="BX1201">
        <v>1</v>
      </c>
      <c r="BY1201" t="s">
        <v>3</v>
      </c>
      <c r="BZ1201">
        <v>85</v>
      </c>
      <c r="CA1201">
        <v>65</v>
      </c>
      <c r="CE1201">
        <v>0</v>
      </c>
      <c r="CF1201">
        <v>0</v>
      </c>
      <c r="CG1201">
        <v>0</v>
      </c>
      <c r="CM1201">
        <v>0</v>
      </c>
      <c r="CN1201" t="s">
        <v>3</v>
      </c>
      <c r="CO1201">
        <v>0</v>
      </c>
      <c r="CP1201">
        <f t="shared" si="788"/>
        <v>60.71</v>
      </c>
      <c r="CQ1201">
        <f t="shared" si="789"/>
        <v>0</v>
      </c>
      <c r="CR1201">
        <f t="shared" si="790"/>
        <v>0</v>
      </c>
      <c r="CS1201">
        <f t="shared" si="791"/>
        <v>0</v>
      </c>
      <c r="CT1201">
        <f t="shared" si="792"/>
        <v>1517.7259999999999</v>
      </c>
      <c r="CU1201">
        <f t="shared" si="793"/>
        <v>0</v>
      </c>
      <c r="CV1201">
        <f t="shared" si="794"/>
        <v>5.84</v>
      </c>
      <c r="CW1201">
        <f t="shared" si="795"/>
        <v>0</v>
      </c>
      <c r="CX1201">
        <f t="shared" si="796"/>
        <v>0</v>
      </c>
      <c r="CY1201">
        <f t="shared" si="797"/>
        <v>43.711199999999998</v>
      </c>
      <c r="CZ1201">
        <f t="shared" si="798"/>
        <v>31.569200000000002</v>
      </c>
      <c r="DC1201" t="s">
        <v>3</v>
      </c>
      <c r="DD1201" t="s">
        <v>3</v>
      </c>
      <c r="DE1201" t="s">
        <v>3</v>
      </c>
      <c r="DF1201" t="s">
        <v>3</v>
      </c>
      <c r="DG1201" t="s">
        <v>3</v>
      </c>
      <c r="DH1201" t="s">
        <v>3</v>
      </c>
      <c r="DI1201" t="s">
        <v>3</v>
      </c>
      <c r="DJ1201" t="s">
        <v>3</v>
      </c>
      <c r="DK1201" t="s">
        <v>3</v>
      </c>
      <c r="DL1201" t="s">
        <v>3</v>
      </c>
      <c r="DM1201" t="s">
        <v>3</v>
      </c>
      <c r="DN1201">
        <v>0</v>
      </c>
      <c r="DO1201">
        <v>0</v>
      </c>
      <c r="DP1201">
        <v>1</v>
      </c>
      <c r="DQ1201">
        <v>1</v>
      </c>
      <c r="DU1201">
        <v>1010</v>
      </c>
      <c r="DV1201" t="s">
        <v>58</v>
      </c>
      <c r="DW1201" t="s">
        <v>58</v>
      </c>
      <c r="DX1201">
        <v>100</v>
      </c>
      <c r="DZ1201" t="s">
        <v>3</v>
      </c>
      <c r="EA1201" t="s">
        <v>3</v>
      </c>
      <c r="EB1201" t="s">
        <v>3</v>
      </c>
      <c r="EC1201" t="s">
        <v>3</v>
      </c>
      <c r="EE1201">
        <v>29085636</v>
      </c>
      <c r="EF1201">
        <v>6</v>
      </c>
      <c r="EG1201" t="s">
        <v>22</v>
      </c>
      <c r="EH1201">
        <v>0</v>
      </c>
      <c r="EI1201" t="s">
        <v>3</v>
      </c>
      <c r="EJ1201">
        <v>1</v>
      </c>
      <c r="EK1201">
        <v>67001</v>
      </c>
      <c r="EL1201" t="s">
        <v>60</v>
      </c>
      <c r="EM1201" t="s">
        <v>61</v>
      </c>
      <c r="EO1201" t="s">
        <v>3</v>
      </c>
      <c r="EQ1201">
        <v>0</v>
      </c>
      <c r="ER1201">
        <v>45.55</v>
      </c>
      <c r="ES1201">
        <v>0</v>
      </c>
      <c r="ET1201">
        <v>0</v>
      </c>
      <c r="EU1201">
        <v>0</v>
      </c>
      <c r="EV1201">
        <v>45.55</v>
      </c>
      <c r="EW1201">
        <v>5.84</v>
      </c>
      <c r="EX1201">
        <v>0</v>
      </c>
      <c r="EY1201">
        <v>0</v>
      </c>
      <c r="FQ1201">
        <v>0</v>
      </c>
      <c r="FR1201">
        <f t="shared" si="799"/>
        <v>0</v>
      </c>
      <c r="FS1201">
        <v>0</v>
      </c>
      <c r="FV1201" t="s">
        <v>25</v>
      </c>
      <c r="FW1201" t="s">
        <v>26</v>
      </c>
      <c r="FX1201">
        <v>85</v>
      </c>
      <c r="FY1201">
        <v>65</v>
      </c>
      <c r="GA1201" t="s">
        <v>3</v>
      </c>
      <c r="GD1201">
        <v>1</v>
      </c>
      <c r="GF1201">
        <v>-1255865036</v>
      </c>
      <c r="GG1201">
        <v>2</v>
      </c>
      <c r="GH1201">
        <v>1</v>
      </c>
      <c r="GI1201">
        <v>2</v>
      </c>
      <c r="GJ1201">
        <v>0</v>
      </c>
      <c r="GK1201">
        <v>0</v>
      </c>
      <c r="GL1201">
        <f t="shared" si="800"/>
        <v>0</v>
      </c>
      <c r="GM1201">
        <f t="shared" si="801"/>
        <v>135.99</v>
      </c>
      <c r="GN1201">
        <f t="shared" si="802"/>
        <v>135.99</v>
      </c>
      <c r="GO1201">
        <f t="shared" si="803"/>
        <v>0</v>
      </c>
      <c r="GP1201">
        <f t="shared" si="804"/>
        <v>0</v>
      </c>
      <c r="GR1201">
        <v>0</v>
      </c>
      <c r="GS1201">
        <v>3</v>
      </c>
      <c r="GT1201">
        <v>0</v>
      </c>
      <c r="GU1201" t="s">
        <v>3</v>
      </c>
      <c r="GV1201">
        <f t="shared" si="805"/>
        <v>0</v>
      </c>
      <c r="GW1201">
        <v>1</v>
      </c>
      <c r="GX1201">
        <f t="shared" si="806"/>
        <v>0</v>
      </c>
      <c r="HA1201">
        <v>0</v>
      </c>
      <c r="HB1201">
        <v>0</v>
      </c>
      <c r="HC1201">
        <f t="shared" si="807"/>
        <v>0</v>
      </c>
      <c r="HE1201" t="s">
        <v>3</v>
      </c>
      <c r="HF1201" t="s">
        <v>3</v>
      </c>
      <c r="IK1201">
        <v>0</v>
      </c>
    </row>
    <row r="1202" spans="1:245">
      <c r="A1202">
        <v>17</v>
      </c>
      <c r="B1202">
        <v>0</v>
      </c>
      <c r="C1202">
        <f>ROW(SmtRes!A1181)</f>
        <v>1181</v>
      </c>
      <c r="D1202">
        <f>ROW(EtalonRes!A1149)</f>
        <v>1149</v>
      </c>
      <c r="E1202" t="s">
        <v>55</v>
      </c>
      <c r="F1202" t="s">
        <v>63</v>
      </c>
      <c r="G1202" t="s">
        <v>64</v>
      </c>
      <c r="H1202" t="s">
        <v>65</v>
      </c>
      <c r="I1202">
        <f>ROUND(20/100,9)</f>
        <v>0.2</v>
      </c>
      <c r="J1202">
        <v>0</v>
      </c>
      <c r="O1202">
        <f t="shared" si="768"/>
        <v>502</v>
      </c>
      <c r="P1202">
        <f t="shared" si="769"/>
        <v>0</v>
      </c>
      <c r="Q1202">
        <f t="shared" si="770"/>
        <v>0.93</v>
      </c>
      <c r="R1202">
        <f t="shared" si="771"/>
        <v>0.93</v>
      </c>
      <c r="S1202">
        <f t="shared" si="772"/>
        <v>501.07</v>
      </c>
      <c r="T1202">
        <f t="shared" si="773"/>
        <v>0</v>
      </c>
      <c r="U1202">
        <f t="shared" si="774"/>
        <v>1.9280000000000002</v>
      </c>
      <c r="V1202">
        <f t="shared" si="775"/>
        <v>2E-3</v>
      </c>
      <c r="W1202">
        <f t="shared" si="776"/>
        <v>0</v>
      </c>
      <c r="X1202">
        <f t="shared" si="777"/>
        <v>361.44</v>
      </c>
      <c r="Y1202">
        <f t="shared" si="778"/>
        <v>261.04000000000002</v>
      </c>
      <c r="AA1202">
        <v>36401907</v>
      </c>
      <c r="AB1202">
        <f t="shared" si="779"/>
        <v>75.5</v>
      </c>
      <c r="AC1202">
        <f t="shared" si="780"/>
        <v>0</v>
      </c>
      <c r="AD1202">
        <f t="shared" si="781"/>
        <v>0.31</v>
      </c>
      <c r="AE1202">
        <f t="shared" si="782"/>
        <v>0.14000000000000001</v>
      </c>
      <c r="AF1202">
        <f t="shared" si="783"/>
        <v>75.19</v>
      </c>
      <c r="AG1202">
        <f t="shared" si="784"/>
        <v>0</v>
      </c>
      <c r="AH1202">
        <f t="shared" si="785"/>
        <v>9.64</v>
      </c>
      <c r="AI1202">
        <f t="shared" si="786"/>
        <v>0.01</v>
      </c>
      <c r="AJ1202">
        <f t="shared" si="787"/>
        <v>0</v>
      </c>
      <c r="AK1202">
        <v>75.5</v>
      </c>
      <c r="AL1202">
        <v>0</v>
      </c>
      <c r="AM1202">
        <v>0.31</v>
      </c>
      <c r="AN1202">
        <v>0.14000000000000001</v>
      </c>
      <c r="AO1202">
        <v>75.19</v>
      </c>
      <c r="AP1202">
        <v>0</v>
      </c>
      <c r="AQ1202">
        <v>9.64</v>
      </c>
      <c r="AR1202">
        <v>0.01</v>
      </c>
      <c r="AS1202">
        <v>0</v>
      </c>
      <c r="AT1202">
        <v>72</v>
      </c>
      <c r="AU1202">
        <v>52</v>
      </c>
      <c r="AV1202">
        <v>1</v>
      </c>
      <c r="AW1202">
        <v>1</v>
      </c>
      <c r="AZ1202">
        <v>1</v>
      </c>
      <c r="BA1202">
        <v>33.32</v>
      </c>
      <c r="BB1202">
        <v>15.06</v>
      </c>
      <c r="BC1202">
        <v>1</v>
      </c>
      <c r="BD1202" t="s">
        <v>3</v>
      </c>
      <c r="BE1202" t="s">
        <v>3</v>
      </c>
      <c r="BF1202" t="s">
        <v>3</v>
      </c>
      <c r="BG1202" t="s">
        <v>3</v>
      </c>
      <c r="BH1202">
        <v>0</v>
      </c>
      <c r="BI1202">
        <v>1</v>
      </c>
      <c r="BJ1202" t="s">
        <v>66</v>
      </c>
      <c r="BM1202">
        <v>67001</v>
      </c>
      <c r="BN1202">
        <v>0</v>
      </c>
      <c r="BO1202" t="s">
        <v>63</v>
      </c>
      <c r="BP1202">
        <v>1</v>
      </c>
      <c r="BQ1202">
        <v>6</v>
      </c>
      <c r="BR1202">
        <v>0</v>
      </c>
      <c r="BS1202">
        <v>33.32</v>
      </c>
      <c r="BT1202">
        <v>1</v>
      </c>
      <c r="BU1202">
        <v>1</v>
      </c>
      <c r="BV1202">
        <v>1</v>
      </c>
      <c r="BW1202">
        <v>1</v>
      </c>
      <c r="BX1202">
        <v>1</v>
      </c>
      <c r="BY1202" t="s">
        <v>3</v>
      </c>
      <c r="BZ1202">
        <v>85</v>
      </c>
      <c r="CA1202">
        <v>65</v>
      </c>
      <c r="CE1202">
        <v>0</v>
      </c>
      <c r="CF1202">
        <v>0</v>
      </c>
      <c r="CG1202">
        <v>0</v>
      </c>
      <c r="CM1202">
        <v>0</v>
      </c>
      <c r="CN1202" t="s">
        <v>3</v>
      </c>
      <c r="CO1202">
        <v>0</v>
      </c>
      <c r="CP1202">
        <f t="shared" si="788"/>
        <v>502</v>
      </c>
      <c r="CQ1202">
        <f t="shared" si="789"/>
        <v>0</v>
      </c>
      <c r="CR1202">
        <f t="shared" si="790"/>
        <v>4.6686000000000005</v>
      </c>
      <c r="CS1202">
        <f t="shared" si="791"/>
        <v>4.6648000000000005</v>
      </c>
      <c r="CT1202">
        <f t="shared" si="792"/>
        <v>2505.3307999999997</v>
      </c>
      <c r="CU1202">
        <f t="shared" si="793"/>
        <v>0</v>
      </c>
      <c r="CV1202">
        <f t="shared" si="794"/>
        <v>9.64</v>
      </c>
      <c r="CW1202">
        <f t="shared" si="795"/>
        <v>0.01</v>
      </c>
      <c r="CX1202">
        <f t="shared" si="796"/>
        <v>0</v>
      </c>
      <c r="CY1202">
        <f t="shared" si="797"/>
        <v>361.44</v>
      </c>
      <c r="CZ1202">
        <f t="shared" si="798"/>
        <v>261.04000000000002</v>
      </c>
      <c r="DC1202" t="s">
        <v>3</v>
      </c>
      <c r="DD1202" t="s">
        <v>3</v>
      </c>
      <c r="DE1202" t="s">
        <v>3</v>
      </c>
      <c r="DF1202" t="s">
        <v>3</v>
      </c>
      <c r="DG1202" t="s">
        <v>3</v>
      </c>
      <c r="DH1202" t="s">
        <v>3</v>
      </c>
      <c r="DI1202" t="s">
        <v>3</v>
      </c>
      <c r="DJ1202" t="s">
        <v>3</v>
      </c>
      <c r="DK1202" t="s">
        <v>3</v>
      </c>
      <c r="DL1202" t="s">
        <v>3</v>
      </c>
      <c r="DM1202" t="s">
        <v>3</v>
      </c>
      <c r="DN1202">
        <v>0</v>
      </c>
      <c r="DO1202">
        <v>0</v>
      </c>
      <c r="DP1202">
        <v>1</v>
      </c>
      <c r="DQ1202">
        <v>1</v>
      </c>
      <c r="DU1202">
        <v>1003</v>
      </c>
      <c r="DV1202" t="s">
        <v>65</v>
      </c>
      <c r="DW1202" t="s">
        <v>65</v>
      </c>
      <c r="DX1202">
        <v>100</v>
      </c>
      <c r="DZ1202" t="s">
        <v>3</v>
      </c>
      <c r="EA1202" t="s">
        <v>3</v>
      </c>
      <c r="EB1202" t="s">
        <v>3</v>
      </c>
      <c r="EC1202" t="s">
        <v>3</v>
      </c>
      <c r="EE1202">
        <v>29085636</v>
      </c>
      <c r="EF1202">
        <v>6</v>
      </c>
      <c r="EG1202" t="s">
        <v>22</v>
      </c>
      <c r="EH1202">
        <v>0</v>
      </c>
      <c r="EI1202" t="s">
        <v>3</v>
      </c>
      <c r="EJ1202">
        <v>1</v>
      </c>
      <c r="EK1202">
        <v>67001</v>
      </c>
      <c r="EL1202" t="s">
        <v>60</v>
      </c>
      <c r="EM1202" t="s">
        <v>61</v>
      </c>
      <c r="EO1202" t="s">
        <v>3</v>
      </c>
      <c r="EQ1202">
        <v>0</v>
      </c>
      <c r="ER1202">
        <v>75.5</v>
      </c>
      <c r="ES1202">
        <v>0</v>
      </c>
      <c r="ET1202">
        <v>0.31</v>
      </c>
      <c r="EU1202">
        <v>0.14000000000000001</v>
      </c>
      <c r="EV1202">
        <v>75.19</v>
      </c>
      <c r="EW1202">
        <v>9.64</v>
      </c>
      <c r="EX1202">
        <v>0.01</v>
      </c>
      <c r="EY1202">
        <v>0</v>
      </c>
      <c r="FQ1202">
        <v>0</v>
      </c>
      <c r="FR1202">
        <f t="shared" si="799"/>
        <v>0</v>
      </c>
      <c r="FS1202">
        <v>0</v>
      </c>
      <c r="FV1202" t="s">
        <v>25</v>
      </c>
      <c r="FW1202" t="s">
        <v>26</v>
      </c>
      <c r="FX1202">
        <v>85</v>
      </c>
      <c r="FY1202">
        <v>65</v>
      </c>
      <c r="GA1202" t="s">
        <v>3</v>
      </c>
      <c r="GD1202">
        <v>1</v>
      </c>
      <c r="GF1202">
        <v>-1480086875</v>
      </c>
      <c r="GG1202">
        <v>2</v>
      </c>
      <c r="GH1202">
        <v>1</v>
      </c>
      <c r="GI1202">
        <v>2</v>
      </c>
      <c r="GJ1202">
        <v>0</v>
      </c>
      <c r="GK1202">
        <v>0</v>
      </c>
      <c r="GL1202">
        <f t="shared" si="800"/>
        <v>0</v>
      </c>
      <c r="GM1202">
        <f t="shared" si="801"/>
        <v>1124.48</v>
      </c>
      <c r="GN1202">
        <f t="shared" si="802"/>
        <v>1124.48</v>
      </c>
      <c r="GO1202">
        <f t="shared" si="803"/>
        <v>0</v>
      </c>
      <c r="GP1202">
        <f t="shared" si="804"/>
        <v>0</v>
      </c>
      <c r="GR1202">
        <v>0</v>
      </c>
      <c r="GS1202">
        <v>3</v>
      </c>
      <c r="GT1202">
        <v>0</v>
      </c>
      <c r="GU1202" t="s">
        <v>3</v>
      </c>
      <c r="GV1202">
        <f t="shared" si="805"/>
        <v>0</v>
      </c>
      <c r="GW1202">
        <v>1</v>
      </c>
      <c r="GX1202">
        <f t="shared" si="806"/>
        <v>0</v>
      </c>
      <c r="HA1202">
        <v>0</v>
      </c>
      <c r="HB1202">
        <v>0</v>
      </c>
      <c r="HC1202">
        <f t="shared" si="807"/>
        <v>0</v>
      </c>
      <c r="HE1202" t="s">
        <v>3</v>
      </c>
      <c r="HF1202" t="s">
        <v>3</v>
      </c>
      <c r="IK1202">
        <v>0</v>
      </c>
    </row>
    <row r="1203" spans="1:245">
      <c r="A1203">
        <v>17</v>
      </c>
      <c r="B1203">
        <v>0</v>
      </c>
      <c r="C1203">
        <f>ROW(SmtRes!A1184)</f>
        <v>1184</v>
      </c>
      <c r="D1203">
        <f>ROW(EtalonRes!A1152)</f>
        <v>1152</v>
      </c>
      <c r="E1203" t="s">
        <v>62</v>
      </c>
      <c r="F1203" t="s">
        <v>68</v>
      </c>
      <c r="G1203" t="s">
        <v>69</v>
      </c>
      <c r="H1203" t="s">
        <v>58</v>
      </c>
      <c r="I1203">
        <f>ROUND(2/100,9)</f>
        <v>0.02</v>
      </c>
      <c r="J1203">
        <v>0</v>
      </c>
      <c r="O1203">
        <f t="shared" si="768"/>
        <v>96.37</v>
      </c>
      <c r="P1203">
        <f t="shared" si="769"/>
        <v>0</v>
      </c>
      <c r="Q1203">
        <f t="shared" si="770"/>
        <v>0.75</v>
      </c>
      <c r="R1203">
        <f t="shared" si="771"/>
        <v>0.72</v>
      </c>
      <c r="S1203">
        <f t="shared" si="772"/>
        <v>95.62</v>
      </c>
      <c r="T1203">
        <f t="shared" si="773"/>
        <v>0</v>
      </c>
      <c r="U1203">
        <f t="shared" si="774"/>
        <v>0.35780000000000001</v>
      </c>
      <c r="V1203">
        <f t="shared" si="775"/>
        <v>1.6000000000000001E-3</v>
      </c>
      <c r="W1203">
        <f t="shared" si="776"/>
        <v>0</v>
      </c>
      <c r="X1203">
        <f t="shared" si="777"/>
        <v>69.36</v>
      </c>
      <c r="Y1203">
        <f t="shared" si="778"/>
        <v>50.1</v>
      </c>
      <c r="AA1203">
        <v>36401907</v>
      </c>
      <c r="AB1203">
        <f t="shared" si="779"/>
        <v>145.97999999999999</v>
      </c>
      <c r="AC1203">
        <f t="shared" si="780"/>
        <v>0</v>
      </c>
      <c r="AD1203">
        <f t="shared" si="781"/>
        <v>2.5</v>
      </c>
      <c r="AE1203">
        <f t="shared" si="782"/>
        <v>1.08</v>
      </c>
      <c r="AF1203">
        <f t="shared" si="783"/>
        <v>143.47999999999999</v>
      </c>
      <c r="AG1203">
        <f t="shared" si="784"/>
        <v>0</v>
      </c>
      <c r="AH1203">
        <f t="shared" si="785"/>
        <v>17.89</v>
      </c>
      <c r="AI1203">
        <f t="shared" si="786"/>
        <v>0.08</v>
      </c>
      <c r="AJ1203">
        <f t="shared" si="787"/>
        <v>0</v>
      </c>
      <c r="AK1203">
        <v>145.97999999999999</v>
      </c>
      <c r="AL1203">
        <v>0</v>
      </c>
      <c r="AM1203">
        <v>2.5</v>
      </c>
      <c r="AN1203">
        <v>1.08</v>
      </c>
      <c r="AO1203">
        <v>143.47999999999999</v>
      </c>
      <c r="AP1203">
        <v>0</v>
      </c>
      <c r="AQ1203">
        <v>17.89</v>
      </c>
      <c r="AR1203">
        <v>0.08</v>
      </c>
      <c r="AS1203">
        <v>0</v>
      </c>
      <c r="AT1203">
        <v>72</v>
      </c>
      <c r="AU1203">
        <v>52</v>
      </c>
      <c r="AV1203">
        <v>1</v>
      </c>
      <c r="AW1203">
        <v>1</v>
      </c>
      <c r="AZ1203">
        <v>1</v>
      </c>
      <c r="BA1203">
        <v>33.32</v>
      </c>
      <c r="BB1203">
        <v>14.94</v>
      </c>
      <c r="BC1203">
        <v>1</v>
      </c>
      <c r="BD1203" t="s">
        <v>3</v>
      </c>
      <c r="BE1203" t="s">
        <v>3</v>
      </c>
      <c r="BF1203" t="s">
        <v>3</v>
      </c>
      <c r="BG1203" t="s">
        <v>3</v>
      </c>
      <c r="BH1203">
        <v>0</v>
      </c>
      <c r="BI1203">
        <v>1</v>
      </c>
      <c r="BJ1203" t="s">
        <v>70</v>
      </c>
      <c r="BM1203">
        <v>67001</v>
      </c>
      <c r="BN1203">
        <v>0</v>
      </c>
      <c r="BO1203" t="s">
        <v>68</v>
      </c>
      <c r="BP1203">
        <v>1</v>
      </c>
      <c r="BQ1203">
        <v>6</v>
      </c>
      <c r="BR1203">
        <v>0</v>
      </c>
      <c r="BS1203">
        <v>33.32</v>
      </c>
      <c r="BT1203">
        <v>1</v>
      </c>
      <c r="BU1203">
        <v>1</v>
      </c>
      <c r="BV1203">
        <v>1</v>
      </c>
      <c r="BW1203">
        <v>1</v>
      </c>
      <c r="BX1203">
        <v>1</v>
      </c>
      <c r="BY1203" t="s">
        <v>3</v>
      </c>
      <c r="BZ1203">
        <v>85</v>
      </c>
      <c r="CA1203">
        <v>65</v>
      </c>
      <c r="CE1203">
        <v>0</v>
      </c>
      <c r="CF1203">
        <v>0</v>
      </c>
      <c r="CG1203">
        <v>0</v>
      </c>
      <c r="CM1203">
        <v>0</v>
      </c>
      <c r="CN1203" t="s">
        <v>3</v>
      </c>
      <c r="CO1203">
        <v>0</v>
      </c>
      <c r="CP1203">
        <f t="shared" si="788"/>
        <v>96.37</v>
      </c>
      <c r="CQ1203">
        <f t="shared" si="789"/>
        <v>0</v>
      </c>
      <c r="CR1203">
        <f t="shared" si="790"/>
        <v>37.35</v>
      </c>
      <c r="CS1203">
        <f t="shared" si="791"/>
        <v>35.985600000000005</v>
      </c>
      <c r="CT1203">
        <f t="shared" si="792"/>
        <v>4780.7536</v>
      </c>
      <c r="CU1203">
        <f t="shared" si="793"/>
        <v>0</v>
      </c>
      <c r="CV1203">
        <f t="shared" si="794"/>
        <v>17.89</v>
      </c>
      <c r="CW1203">
        <f t="shared" si="795"/>
        <v>0.08</v>
      </c>
      <c r="CX1203">
        <f t="shared" si="796"/>
        <v>0</v>
      </c>
      <c r="CY1203">
        <f t="shared" si="797"/>
        <v>69.364800000000002</v>
      </c>
      <c r="CZ1203">
        <f t="shared" si="798"/>
        <v>50.096800000000002</v>
      </c>
      <c r="DC1203" t="s">
        <v>3</v>
      </c>
      <c r="DD1203" t="s">
        <v>3</v>
      </c>
      <c r="DE1203" t="s">
        <v>3</v>
      </c>
      <c r="DF1203" t="s">
        <v>3</v>
      </c>
      <c r="DG1203" t="s">
        <v>3</v>
      </c>
      <c r="DH1203" t="s">
        <v>3</v>
      </c>
      <c r="DI1203" t="s">
        <v>3</v>
      </c>
      <c r="DJ1203" t="s">
        <v>3</v>
      </c>
      <c r="DK1203" t="s">
        <v>3</v>
      </c>
      <c r="DL1203" t="s">
        <v>3</v>
      </c>
      <c r="DM1203" t="s">
        <v>3</v>
      </c>
      <c r="DN1203">
        <v>0</v>
      </c>
      <c r="DO1203">
        <v>0</v>
      </c>
      <c r="DP1203">
        <v>1</v>
      </c>
      <c r="DQ1203">
        <v>1</v>
      </c>
      <c r="DU1203">
        <v>1010</v>
      </c>
      <c r="DV1203" t="s">
        <v>58</v>
      </c>
      <c r="DW1203" t="s">
        <v>58</v>
      </c>
      <c r="DX1203">
        <v>100</v>
      </c>
      <c r="DZ1203" t="s">
        <v>3</v>
      </c>
      <c r="EA1203" t="s">
        <v>3</v>
      </c>
      <c r="EB1203" t="s">
        <v>3</v>
      </c>
      <c r="EC1203" t="s">
        <v>3</v>
      </c>
      <c r="EE1203">
        <v>29085636</v>
      </c>
      <c r="EF1203">
        <v>6</v>
      </c>
      <c r="EG1203" t="s">
        <v>22</v>
      </c>
      <c r="EH1203">
        <v>0</v>
      </c>
      <c r="EI1203" t="s">
        <v>3</v>
      </c>
      <c r="EJ1203">
        <v>1</v>
      </c>
      <c r="EK1203">
        <v>67001</v>
      </c>
      <c r="EL1203" t="s">
        <v>60</v>
      </c>
      <c r="EM1203" t="s">
        <v>61</v>
      </c>
      <c r="EO1203" t="s">
        <v>3</v>
      </c>
      <c r="EQ1203">
        <v>0</v>
      </c>
      <c r="ER1203">
        <v>145.97999999999999</v>
      </c>
      <c r="ES1203">
        <v>0</v>
      </c>
      <c r="ET1203">
        <v>2.5</v>
      </c>
      <c r="EU1203">
        <v>1.08</v>
      </c>
      <c r="EV1203">
        <v>143.47999999999999</v>
      </c>
      <c r="EW1203">
        <v>17.89</v>
      </c>
      <c r="EX1203">
        <v>0.08</v>
      </c>
      <c r="EY1203">
        <v>0</v>
      </c>
      <c r="FQ1203">
        <v>0</v>
      </c>
      <c r="FR1203">
        <f t="shared" si="799"/>
        <v>0</v>
      </c>
      <c r="FS1203">
        <v>0</v>
      </c>
      <c r="FV1203" t="s">
        <v>25</v>
      </c>
      <c r="FW1203" t="s">
        <v>26</v>
      </c>
      <c r="FX1203">
        <v>85</v>
      </c>
      <c r="FY1203">
        <v>65</v>
      </c>
      <c r="GA1203" t="s">
        <v>3</v>
      </c>
      <c r="GD1203">
        <v>1</v>
      </c>
      <c r="GF1203">
        <v>1945260508</v>
      </c>
      <c r="GG1203">
        <v>2</v>
      </c>
      <c r="GH1203">
        <v>1</v>
      </c>
      <c r="GI1203">
        <v>2</v>
      </c>
      <c r="GJ1203">
        <v>0</v>
      </c>
      <c r="GK1203">
        <v>0</v>
      </c>
      <c r="GL1203">
        <f t="shared" si="800"/>
        <v>0</v>
      </c>
      <c r="GM1203">
        <f t="shared" si="801"/>
        <v>215.83</v>
      </c>
      <c r="GN1203">
        <f t="shared" si="802"/>
        <v>215.83</v>
      </c>
      <c r="GO1203">
        <f t="shared" si="803"/>
        <v>0</v>
      </c>
      <c r="GP1203">
        <f t="shared" si="804"/>
        <v>0</v>
      </c>
      <c r="GR1203">
        <v>0</v>
      </c>
      <c r="GS1203">
        <v>3</v>
      </c>
      <c r="GT1203">
        <v>0</v>
      </c>
      <c r="GU1203" t="s">
        <v>3</v>
      </c>
      <c r="GV1203">
        <f t="shared" si="805"/>
        <v>0</v>
      </c>
      <c r="GW1203">
        <v>1</v>
      </c>
      <c r="GX1203">
        <f t="shared" si="806"/>
        <v>0</v>
      </c>
      <c r="HA1203">
        <v>0</v>
      </c>
      <c r="HB1203">
        <v>0</v>
      </c>
      <c r="HC1203">
        <f t="shared" si="807"/>
        <v>0</v>
      </c>
      <c r="HE1203" t="s">
        <v>3</v>
      </c>
      <c r="HF1203" t="s">
        <v>3</v>
      </c>
      <c r="IK1203">
        <v>0</v>
      </c>
    </row>
    <row r="1204" spans="1:245">
      <c r="A1204">
        <v>17</v>
      </c>
      <c r="B1204">
        <v>0</v>
      </c>
      <c r="C1204">
        <f>ROW(SmtRes!A1189)</f>
        <v>1189</v>
      </c>
      <c r="D1204">
        <f>ROW(EtalonRes!A1157)</f>
        <v>1157</v>
      </c>
      <c r="E1204" t="s">
        <v>67</v>
      </c>
      <c r="F1204" t="s">
        <v>42</v>
      </c>
      <c r="G1204" t="s">
        <v>43</v>
      </c>
      <c r="H1204" t="s">
        <v>44</v>
      </c>
      <c r="I1204">
        <f>ROUND(2/100,9)</f>
        <v>0.02</v>
      </c>
      <c r="J1204">
        <v>0</v>
      </c>
      <c r="O1204">
        <f t="shared" si="768"/>
        <v>1001.89</v>
      </c>
      <c r="P1204">
        <f t="shared" si="769"/>
        <v>0</v>
      </c>
      <c r="Q1204">
        <f t="shared" si="770"/>
        <v>43.61</v>
      </c>
      <c r="R1204">
        <f t="shared" si="771"/>
        <v>26.62</v>
      </c>
      <c r="S1204">
        <f t="shared" si="772"/>
        <v>958.28</v>
      </c>
      <c r="T1204">
        <f t="shared" si="773"/>
        <v>0</v>
      </c>
      <c r="U1204">
        <f t="shared" si="774"/>
        <v>3.5860000000000003</v>
      </c>
      <c r="V1204">
        <f t="shared" si="775"/>
        <v>7.9400000000000012E-2</v>
      </c>
      <c r="W1204">
        <f t="shared" si="776"/>
        <v>0</v>
      </c>
      <c r="X1204">
        <f t="shared" si="777"/>
        <v>689.43</v>
      </c>
      <c r="Y1204">
        <f t="shared" si="778"/>
        <v>492.45</v>
      </c>
      <c r="AA1204">
        <v>36401907</v>
      </c>
      <c r="AB1204">
        <f t="shared" si="779"/>
        <v>1634.97</v>
      </c>
      <c r="AC1204">
        <f t="shared" si="780"/>
        <v>0</v>
      </c>
      <c r="AD1204">
        <f t="shared" si="781"/>
        <v>196.98</v>
      </c>
      <c r="AE1204">
        <f t="shared" si="782"/>
        <v>39.94</v>
      </c>
      <c r="AF1204">
        <f t="shared" si="783"/>
        <v>1437.99</v>
      </c>
      <c r="AG1204">
        <f t="shared" si="784"/>
        <v>0</v>
      </c>
      <c r="AH1204">
        <f t="shared" si="785"/>
        <v>179.3</v>
      </c>
      <c r="AI1204">
        <f t="shared" si="786"/>
        <v>3.97</v>
      </c>
      <c r="AJ1204">
        <f t="shared" si="787"/>
        <v>0</v>
      </c>
      <c r="AK1204">
        <v>1634.97</v>
      </c>
      <c r="AL1204">
        <v>0</v>
      </c>
      <c r="AM1204">
        <v>196.98</v>
      </c>
      <c r="AN1204">
        <v>39.94</v>
      </c>
      <c r="AO1204">
        <v>1437.99</v>
      </c>
      <c r="AP1204">
        <v>0</v>
      </c>
      <c r="AQ1204">
        <v>179.3</v>
      </c>
      <c r="AR1204">
        <v>3.97</v>
      </c>
      <c r="AS1204">
        <v>0</v>
      </c>
      <c r="AT1204">
        <v>70</v>
      </c>
      <c r="AU1204">
        <v>50</v>
      </c>
      <c r="AV1204">
        <v>1</v>
      </c>
      <c r="AW1204">
        <v>1</v>
      </c>
      <c r="AZ1204">
        <v>1</v>
      </c>
      <c r="BA1204">
        <v>33.32</v>
      </c>
      <c r="BB1204">
        <v>11.07</v>
      </c>
      <c r="BC1204">
        <v>1</v>
      </c>
      <c r="BD1204" t="s">
        <v>3</v>
      </c>
      <c r="BE1204" t="s">
        <v>3</v>
      </c>
      <c r="BF1204" t="s">
        <v>3</v>
      </c>
      <c r="BG1204" t="s">
        <v>3</v>
      </c>
      <c r="BH1204">
        <v>0</v>
      </c>
      <c r="BI1204">
        <v>1</v>
      </c>
      <c r="BJ1204" t="s">
        <v>45</v>
      </c>
      <c r="BM1204">
        <v>56001</v>
      </c>
      <c r="BN1204">
        <v>0</v>
      </c>
      <c r="BO1204" t="s">
        <v>42</v>
      </c>
      <c r="BP1204">
        <v>1</v>
      </c>
      <c r="BQ1204">
        <v>6</v>
      </c>
      <c r="BR1204">
        <v>0</v>
      </c>
      <c r="BS1204">
        <v>33.32</v>
      </c>
      <c r="BT1204">
        <v>1</v>
      </c>
      <c r="BU1204">
        <v>1</v>
      </c>
      <c r="BV1204">
        <v>1</v>
      </c>
      <c r="BW1204">
        <v>1</v>
      </c>
      <c r="BX1204">
        <v>1</v>
      </c>
      <c r="BY1204" t="s">
        <v>3</v>
      </c>
      <c r="BZ1204">
        <v>82</v>
      </c>
      <c r="CA1204">
        <v>62</v>
      </c>
      <c r="CE1204">
        <v>0</v>
      </c>
      <c r="CF1204">
        <v>0</v>
      </c>
      <c r="CG1204">
        <v>0</v>
      </c>
      <c r="CM1204">
        <v>0</v>
      </c>
      <c r="CN1204" t="s">
        <v>3</v>
      </c>
      <c r="CO1204">
        <v>0</v>
      </c>
      <c r="CP1204">
        <f t="shared" si="788"/>
        <v>1001.89</v>
      </c>
      <c r="CQ1204">
        <f t="shared" si="789"/>
        <v>0</v>
      </c>
      <c r="CR1204">
        <f t="shared" si="790"/>
        <v>2180.5686000000001</v>
      </c>
      <c r="CS1204">
        <f t="shared" si="791"/>
        <v>1330.8008</v>
      </c>
      <c r="CT1204">
        <f t="shared" si="792"/>
        <v>47913.826800000003</v>
      </c>
      <c r="CU1204">
        <f t="shared" si="793"/>
        <v>0</v>
      </c>
      <c r="CV1204">
        <f t="shared" si="794"/>
        <v>179.3</v>
      </c>
      <c r="CW1204">
        <f t="shared" si="795"/>
        <v>3.97</v>
      </c>
      <c r="CX1204">
        <f t="shared" si="796"/>
        <v>0</v>
      </c>
      <c r="CY1204">
        <f t="shared" si="797"/>
        <v>689.43</v>
      </c>
      <c r="CZ1204">
        <f t="shared" si="798"/>
        <v>492.45</v>
      </c>
      <c r="DC1204" t="s">
        <v>3</v>
      </c>
      <c r="DD1204" t="s">
        <v>3</v>
      </c>
      <c r="DE1204" t="s">
        <v>3</v>
      </c>
      <c r="DF1204" t="s">
        <v>3</v>
      </c>
      <c r="DG1204" t="s">
        <v>3</v>
      </c>
      <c r="DH1204" t="s">
        <v>3</v>
      </c>
      <c r="DI1204" t="s">
        <v>3</v>
      </c>
      <c r="DJ1204" t="s">
        <v>3</v>
      </c>
      <c r="DK1204" t="s">
        <v>3</v>
      </c>
      <c r="DL1204" t="s">
        <v>3</v>
      </c>
      <c r="DM1204" t="s">
        <v>3</v>
      </c>
      <c r="DN1204">
        <v>0</v>
      </c>
      <c r="DO1204">
        <v>0</v>
      </c>
      <c r="DP1204">
        <v>1</v>
      </c>
      <c r="DQ1204">
        <v>1</v>
      </c>
      <c r="DU1204">
        <v>1013</v>
      </c>
      <c r="DV1204" t="s">
        <v>44</v>
      </c>
      <c r="DW1204" t="s">
        <v>44</v>
      </c>
      <c r="DX1204">
        <v>1</v>
      </c>
      <c r="DZ1204" t="s">
        <v>3</v>
      </c>
      <c r="EA1204" t="s">
        <v>3</v>
      </c>
      <c r="EB1204" t="s">
        <v>3</v>
      </c>
      <c r="EC1204" t="s">
        <v>3</v>
      </c>
      <c r="EE1204">
        <v>29085589</v>
      </c>
      <c r="EF1204">
        <v>6</v>
      </c>
      <c r="EG1204" t="s">
        <v>22</v>
      </c>
      <c r="EH1204">
        <v>0</v>
      </c>
      <c r="EI1204" t="s">
        <v>3</v>
      </c>
      <c r="EJ1204">
        <v>1</v>
      </c>
      <c r="EK1204">
        <v>56001</v>
      </c>
      <c r="EL1204" t="s">
        <v>46</v>
      </c>
      <c r="EM1204" t="s">
        <v>47</v>
      </c>
      <c r="EO1204" t="s">
        <v>3</v>
      </c>
      <c r="EQ1204">
        <v>0</v>
      </c>
      <c r="ER1204">
        <v>1634.97</v>
      </c>
      <c r="ES1204">
        <v>0</v>
      </c>
      <c r="ET1204">
        <v>196.98</v>
      </c>
      <c r="EU1204">
        <v>39.94</v>
      </c>
      <c r="EV1204">
        <v>1437.99</v>
      </c>
      <c r="EW1204">
        <v>179.3</v>
      </c>
      <c r="EX1204">
        <v>3.97</v>
      </c>
      <c r="EY1204">
        <v>0</v>
      </c>
      <c r="FQ1204">
        <v>0</v>
      </c>
      <c r="FR1204">
        <f t="shared" si="799"/>
        <v>0</v>
      </c>
      <c r="FS1204">
        <v>0</v>
      </c>
      <c r="FV1204" t="s">
        <v>25</v>
      </c>
      <c r="FW1204" t="s">
        <v>26</v>
      </c>
      <c r="FX1204">
        <v>82</v>
      </c>
      <c r="FY1204">
        <v>62</v>
      </c>
      <c r="GA1204" t="s">
        <v>3</v>
      </c>
      <c r="GD1204">
        <v>1</v>
      </c>
      <c r="GF1204">
        <v>395004222</v>
      </c>
      <c r="GG1204">
        <v>2</v>
      </c>
      <c r="GH1204">
        <v>1</v>
      </c>
      <c r="GI1204">
        <v>2</v>
      </c>
      <c r="GJ1204">
        <v>0</v>
      </c>
      <c r="GK1204">
        <v>0</v>
      </c>
      <c r="GL1204">
        <f t="shared" si="800"/>
        <v>0</v>
      </c>
      <c r="GM1204">
        <f t="shared" si="801"/>
        <v>2183.77</v>
      </c>
      <c r="GN1204">
        <f t="shared" si="802"/>
        <v>2183.77</v>
      </c>
      <c r="GO1204">
        <f t="shared" si="803"/>
        <v>0</v>
      </c>
      <c r="GP1204">
        <f t="shared" si="804"/>
        <v>0</v>
      </c>
      <c r="GR1204">
        <v>0</v>
      </c>
      <c r="GS1204">
        <v>3</v>
      </c>
      <c r="GT1204">
        <v>0</v>
      </c>
      <c r="GU1204" t="s">
        <v>3</v>
      </c>
      <c r="GV1204">
        <f t="shared" si="805"/>
        <v>0</v>
      </c>
      <c r="GW1204">
        <v>1</v>
      </c>
      <c r="GX1204">
        <f t="shared" si="806"/>
        <v>0</v>
      </c>
      <c r="HA1204">
        <v>0</v>
      </c>
      <c r="HB1204">
        <v>0</v>
      </c>
      <c r="HC1204">
        <f t="shared" si="807"/>
        <v>0</v>
      </c>
      <c r="HE1204" t="s">
        <v>3</v>
      </c>
      <c r="HF1204" t="s">
        <v>3</v>
      </c>
      <c r="IK1204">
        <v>0</v>
      </c>
    </row>
    <row r="1205" spans="1:245">
      <c r="A1205">
        <v>18</v>
      </c>
      <c r="B1205">
        <v>0</v>
      </c>
      <c r="C1205">
        <v>1189</v>
      </c>
      <c r="E1205" t="s">
        <v>262</v>
      </c>
      <c r="F1205" t="s">
        <v>28</v>
      </c>
      <c r="G1205" t="s">
        <v>29</v>
      </c>
      <c r="H1205" t="s">
        <v>30</v>
      </c>
      <c r="I1205">
        <f>I1204*J1205</f>
        <v>0.21</v>
      </c>
      <c r="J1205">
        <v>10.5</v>
      </c>
      <c r="O1205">
        <f t="shared" si="768"/>
        <v>0</v>
      </c>
      <c r="P1205">
        <f t="shared" si="769"/>
        <v>0</v>
      </c>
      <c r="Q1205">
        <f t="shared" si="770"/>
        <v>0</v>
      </c>
      <c r="R1205">
        <f t="shared" si="771"/>
        <v>0</v>
      </c>
      <c r="S1205">
        <f t="shared" si="772"/>
        <v>0</v>
      </c>
      <c r="T1205">
        <f t="shared" si="773"/>
        <v>0</v>
      </c>
      <c r="U1205">
        <f t="shared" si="774"/>
        <v>0</v>
      </c>
      <c r="V1205">
        <f t="shared" si="775"/>
        <v>0</v>
      </c>
      <c r="W1205">
        <f t="shared" si="776"/>
        <v>0</v>
      </c>
      <c r="X1205">
        <f t="shared" si="777"/>
        <v>0</v>
      </c>
      <c r="Y1205">
        <f t="shared" si="778"/>
        <v>0</v>
      </c>
      <c r="AA1205">
        <v>36401907</v>
      </c>
      <c r="AB1205">
        <f t="shared" si="779"/>
        <v>0</v>
      </c>
      <c r="AC1205">
        <f t="shared" si="780"/>
        <v>0</v>
      </c>
      <c r="AD1205">
        <f t="shared" si="781"/>
        <v>0</v>
      </c>
      <c r="AE1205">
        <f t="shared" si="782"/>
        <v>0</v>
      </c>
      <c r="AF1205">
        <f t="shared" si="783"/>
        <v>0</v>
      </c>
      <c r="AG1205">
        <f t="shared" si="784"/>
        <v>0</v>
      </c>
      <c r="AH1205">
        <f t="shared" si="785"/>
        <v>0</v>
      </c>
      <c r="AI1205">
        <f t="shared" si="786"/>
        <v>0</v>
      </c>
      <c r="AJ1205">
        <f t="shared" si="787"/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1</v>
      </c>
      <c r="AW1205">
        <v>1</v>
      </c>
      <c r="AZ1205">
        <v>1</v>
      </c>
      <c r="BA1205">
        <v>1</v>
      </c>
      <c r="BB1205">
        <v>1</v>
      </c>
      <c r="BC1205">
        <v>1</v>
      </c>
      <c r="BD1205" t="s">
        <v>3</v>
      </c>
      <c r="BE1205" t="s">
        <v>3</v>
      </c>
      <c r="BF1205" t="s">
        <v>3</v>
      </c>
      <c r="BG1205" t="s">
        <v>3</v>
      </c>
      <c r="BH1205">
        <v>3</v>
      </c>
      <c r="BI1205">
        <v>2</v>
      </c>
      <c r="BJ1205" t="s">
        <v>31</v>
      </c>
      <c r="BM1205">
        <v>500002</v>
      </c>
      <c r="BN1205">
        <v>0</v>
      </c>
      <c r="BO1205" t="s">
        <v>3</v>
      </c>
      <c r="BP1205">
        <v>0</v>
      </c>
      <c r="BQ1205">
        <v>12</v>
      </c>
      <c r="BR1205">
        <v>0</v>
      </c>
      <c r="BS1205">
        <v>1</v>
      </c>
      <c r="BT1205">
        <v>1</v>
      </c>
      <c r="BU1205">
        <v>1</v>
      </c>
      <c r="BV1205">
        <v>1</v>
      </c>
      <c r="BW1205">
        <v>1</v>
      </c>
      <c r="BX1205">
        <v>1</v>
      </c>
      <c r="BY1205" t="s">
        <v>3</v>
      </c>
      <c r="BZ1205">
        <v>0</v>
      </c>
      <c r="CA1205">
        <v>0</v>
      </c>
      <c r="CE1205">
        <v>0</v>
      </c>
      <c r="CF1205">
        <v>0</v>
      </c>
      <c r="CG1205">
        <v>0</v>
      </c>
      <c r="CM1205">
        <v>0</v>
      </c>
      <c r="CN1205" t="s">
        <v>3</v>
      </c>
      <c r="CO1205">
        <v>0</v>
      </c>
      <c r="CP1205">
        <f t="shared" si="788"/>
        <v>0</v>
      </c>
      <c r="CQ1205">
        <f t="shared" si="789"/>
        <v>0</v>
      </c>
      <c r="CR1205">
        <f t="shared" si="790"/>
        <v>0</v>
      </c>
      <c r="CS1205">
        <f t="shared" si="791"/>
        <v>0</v>
      </c>
      <c r="CT1205">
        <f t="shared" si="792"/>
        <v>0</v>
      </c>
      <c r="CU1205">
        <f t="shared" si="793"/>
        <v>0</v>
      </c>
      <c r="CV1205">
        <f t="shared" si="794"/>
        <v>0</v>
      </c>
      <c r="CW1205">
        <f t="shared" si="795"/>
        <v>0</v>
      </c>
      <c r="CX1205">
        <f t="shared" si="796"/>
        <v>0</v>
      </c>
      <c r="CY1205">
        <f t="shared" si="797"/>
        <v>0</v>
      </c>
      <c r="CZ1205">
        <f t="shared" si="798"/>
        <v>0</v>
      </c>
      <c r="DC1205" t="s">
        <v>3</v>
      </c>
      <c r="DD1205" t="s">
        <v>3</v>
      </c>
      <c r="DE1205" t="s">
        <v>3</v>
      </c>
      <c r="DF1205" t="s">
        <v>3</v>
      </c>
      <c r="DG1205" t="s">
        <v>3</v>
      </c>
      <c r="DH1205" t="s">
        <v>3</v>
      </c>
      <c r="DI1205" t="s">
        <v>3</v>
      </c>
      <c r="DJ1205" t="s">
        <v>3</v>
      </c>
      <c r="DK1205" t="s">
        <v>3</v>
      </c>
      <c r="DL1205" t="s">
        <v>3</v>
      </c>
      <c r="DM1205" t="s">
        <v>3</v>
      </c>
      <c r="DN1205">
        <v>0</v>
      </c>
      <c r="DO1205">
        <v>0</v>
      </c>
      <c r="DP1205">
        <v>1</v>
      </c>
      <c r="DQ1205">
        <v>1</v>
      </c>
      <c r="DU1205">
        <v>1009</v>
      </c>
      <c r="DV1205" t="s">
        <v>30</v>
      </c>
      <c r="DW1205" t="s">
        <v>30</v>
      </c>
      <c r="DX1205">
        <v>1000</v>
      </c>
      <c r="DZ1205" t="s">
        <v>3</v>
      </c>
      <c r="EA1205" t="s">
        <v>3</v>
      </c>
      <c r="EB1205" t="s">
        <v>3</v>
      </c>
      <c r="EC1205" t="s">
        <v>3</v>
      </c>
      <c r="EE1205">
        <v>29085444</v>
      </c>
      <c r="EF1205">
        <v>12</v>
      </c>
      <c r="EG1205" t="s">
        <v>32</v>
      </c>
      <c r="EH1205">
        <v>0</v>
      </c>
      <c r="EI1205" t="s">
        <v>3</v>
      </c>
      <c r="EJ1205">
        <v>2</v>
      </c>
      <c r="EK1205">
        <v>500002</v>
      </c>
      <c r="EL1205" t="s">
        <v>33</v>
      </c>
      <c r="EM1205" t="s">
        <v>34</v>
      </c>
      <c r="EO1205" t="s">
        <v>3</v>
      </c>
      <c r="EQ1205">
        <v>0</v>
      </c>
      <c r="ER1205">
        <v>0</v>
      </c>
      <c r="ES1205">
        <v>0</v>
      </c>
      <c r="ET1205">
        <v>0</v>
      </c>
      <c r="EU1205">
        <v>0</v>
      </c>
      <c r="EV1205">
        <v>0</v>
      </c>
      <c r="EW1205">
        <v>0</v>
      </c>
      <c r="EX1205">
        <v>0</v>
      </c>
      <c r="FQ1205">
        <v>0</v>
      </c>
      <c r="FR1205">
        <f t="shared" si="799"/>
        <v>0</v>
      </c>
      <c r="FS1205">
        <v>0</v>
      </c>
      <c r="FX1205">
        <v>0</v>
      </c>
      <c r="FY1205">
        <v>0</v>
      </c>
      <c r="GA1205" t="s">
        <v>3</v>
      </c>
      <c r="GD1205">
        <v>1</v>
      </c>
      <c r="GF1205">
        <v>-304821490</v>
      </c>
      <c r="GG1205">
        <v>2</v>
      </c>
      <c r="GH1205">
        <v>1</v>
      </c>
      <c r="GI1205">
        <v>-2</v>
      </c>
      <c r="GJ1205">
        <v>0</v>
      </c>
      <c r="GK1205">
        <v>0</v>
      </c>
      <c r="GL1205">
        <f t="shared" si="800"/>
        <v>0</v>
      </c>
      <c r="GM1205">
        <f t="shared" si="801"/>
        <v>0</v>
      </c>
      <c r="GN1205">
        <f t="shared" si="802"/>
        <v>0</v>
      </c>
      <c r="GO1205">
        <f t="shared" si="803"/>
        <v>0</v>
      </c>
      <c r="GP1205">
        <f t="shared" si="804"/>
        <v>0</v>
      </c>
      <c r="GR1205">
        <v>0</v>
      </c>
      <c r="GS1205">
        <v>3</v>
      </c>
      <c r="GT1205">
        <v>0</v>
      </c>
      <c r="GU1205" t="s">
        <v>3</v>
      </c>
      <c r="GV1205">
        <f t="shared" si="805"/>
        <v>0</v>
      </c>
      <c r="GW1205">
        <v>1</v>
      </c>
      <c r="GX1205">
        <f t="shared" si="806"/>
        <v>0</v>
      </c>
      <c r="HA1205">
        <v>0</v>
      </c>
      <c r="HB1205">
        <v>0</v>
      </c>
      <c r="HC1205">
        <f t="shared" si="807"/>
        <v>0</v>
      </c>
      <c r="HE1205" t="s">
        <v>3</v>
      </c>
      <c r="HF1205" t="s">
        <v>3</v>
      </c>
      <c r="IK1205">
        <v>0</v>
      </c>
    </row>
    <row r="1207" spans="1:245">
      <c r="A1207" s="2">
        <v>51</v>
      </c>
      <c r="B1207" s="2">
        <f>B1191</f>
        <v>0</v>
      </c>
      <c r="C1207" s="2">
        <f>A1191</f>
        <v>5</v>
      </c>
      <c r="D1207" s="2">
        <f>ROW(A1191)</f>
        <v>1191</v>
      </c>
      <c r="E1207" s="2"/>
      <c r="F1207" s="2" t="str">
        <f>IF(F1191&lt;&gt;"",F1191,"")</f>
        <v>Новый подраздел</v>
      </c>
      <c r="G1207" s="2" t="str">
        <f>IF(G1191&lt;&gt;"",G1191,"")</f>
        <v>демонтаж</v>
      </c>
      <c r="H1207" s="2">
        <v>0</v>
      </c>
      <c r="I1207" s="2"/>
      <c r="J1207" s="2"/>
      <c r="K1207" s="2"/>
      <c r="L1207" s="2"/>
      <c r="M1207" s="2"/>
      <c r="N1207" s="2"/>
      <c r="O1207" s="2">
        <f t="shared" ref="O1207:T1207" si="808">ROUND(AB1207,2)</f>
        <v>2737.21</v>
      </c>
      <c r="P1207" s="2">
        <f t="shared" si="808"/>
        <v>0</v>
      </c>
      <c r="Q1207" s="2">
        <f t="shared" si="808"/>
        <v>56.21</v>
      </c>
      <c r="R1207" s="2">
        <f t="shared" si="808"/>
        <v>38.83</v>
      </c>
      <c r="S1207" s="2">
        <f t="shared" si="808"/>
        <v>2681</v>
      </c>
      <c r="T1207" s="2">
        <f t="shared" si="808"/>
        <v>0</v>
      </c>
      <c r="U1207" s="2">
        <f>AH1207</f>
        <v>10.204243999999999</v>
      </c>
      <c r="V1207" s="2">
        <f>AI1207</f>
        <v>0.10640000000000001</v>
      </c>
      <c r="W1207" s="2">
        <f>ROUND(AJ1207,2)</f>
        <v>0</v>
      </c>
      <c r="X1207" s="2">
        <f>ROUND(AK1207,2)</f>
        <v>1895.54</v>
      </c>
      <c r="Y1207" s="2">
        <f>ROUND(AL1207,2)</f>
        <v>1416.13</v>
      </c>
      <c r="Z1207" s="2"/>
      <c r="AA1207" s="2"/>
      <c r="AB1207" s="2">
        <f>ROUND(SUMIF(AA1195:AA1205,"=36401907",O1195:O1205),2)</f>
        <v>2737.21</v>
      </c>
      <c r="AC1207" s="2">
        <f>ROUND(SUMIF(AA1195:AA1205,"=36401907",P1195:P1205),2)</f>
        <v>0</v>
      </c>
      <c r="AD1207" s="2">
        <f>ROUND(SUMIF(AA1195:AA1205,"=36401907",Q1195:Q1205),2)</f>
        <v>56.21</v>
      </c>
      <c r="AE1207" s="2">
        <f>ROUND(SUMIF(AA1195:AA1205,"=36401907",R1195:R1205),2)</f>
        <v>38.83</v>
      </c>
      <c r="AF1207" s="2">
        <f>ROUND(SUMIF(AA1195:AA1205,"=36401907",S1195:S1205),2)</f>
        <v>2681</v>
      </c>
      <c r="AG1207" s="2">
        <f>ROUND(SUMIF(AA1195:AA1205,"=36401907",T1195:T1205),2)</f>
        <v>0</v>
      </c>
      <c r="AH1207" s="2">
        <f>SUMIF(AA1195:AA1205,"=36401907",U1195:U1205)</f>
        <v>10.204243999999999</v>
      </c>
      <c r="AI1207" s="2">
        <f>SUMIF(AA1195:AA1205,"=36401907",V1195:V1205)</f>
        <v>0.10640000000000001</v>
      </c>
      <c r="AJ1207" s="2">
        <f>ROUND(SUMIF(AA1195:AA1205,"=36401907",W1195:W1205),2)</f>
        <v>0</v>
      </c>
      <c r="AK1207" s="2">
        <f>ROUND(SUMIF(AA1195:AA1205,"=36401907",X1195:X1205),2)</f>
        <v>1895.54</v>
      </c>
      <c r="AL1207" s="2">
        <f>ROUND(SUMIF(AA1195:AA1205,"=36401907",Y1195:Y1205),2)</f>
        <v>1416.13</v>
      </c>
      <c r="AM1207" s="2"/>
      <c r="AN1207" s="2"/>
      <c r="AO1207" s="2">
        <f t="shared" ref="AO1207:BD1207" si="809">ROUND(BX1207,2)</f>
        <v>0</v>
      </c>
      <c r="AP1207" s="2">
        <f t="shared" si="809"/>
        <v>0</v>
      </c>
      <c r="AQ1207" s="2">
        <f t="shared" si="809"/>
        <v>0</v>
      </c>
      <c r="AR1207" s="2">
        <f t="shared" si="809"/>
        <v>6048.88</v>
      </c>
      <c r="AS1207" s="2">
        <f t="shared" si="809"/>
        <v>6048.88</v>
      </c>
      <c r="AT1207" s="2">
        <f t="shared" si="809"/>
        <v>0</v>
      </c>
      <c r="AU1207" s="2">
        <f t="shared" si="809"/>
        <v>0</v>
      </c>
      <c r="AV1207" s="2">
        <f t="shared" si="809"/>
        <v>0</v>
      </c>
      <c r="AW1207" s="2">
        <f t="shared" si="809"/>
        <v>0</v>
      </c>
      <c r="AX1207" s="2">
        <f t="shared" si="809"/>
        <v>0</v>
      </c>
      <c r="AY1207" s="2">
        <f t="shared" si="809"/>
        <v>0</v>
      </c>
      <c r="AZ1207" s="2">
        <f t="shared" si="809"/>
        <v>0</v>
      </c>
      <c r="BA1207" s="2">
        <f t="shared" si="809"/>
        <v>0</v>
      </c>
      <c r="BB1207" s="2">
        <f t="shared" si="809"/>
        <v>0</v>
      </c>
      <c r="BC1207" s="2">
        <f t="shared" si="809"/>
        <v>0</v>
      </c>
      <c r="BD1207" s="2">
        <f t="shared" si="809"/>
        <v>0</v>
      </c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>
        <f>ROUND(SUMIF(AA1195:AA1205,"=36401907",FQ1195:FQ1205),2)</f>
        <v>0</v>
      </c>
      <c r="BY1207" s="2">
        <f>ROUND(SUMIF(AA1195:AA1205,"=36401907",FR1195:FR1205),2)</f>
        <v>0</v>
      </c>
      <c r="BZ1207" s="2">
        <f>ROUND(SUMIF(AA1195:AA1205,"=36401907",GL1195:GL1205),2)</f>
        <v>0</v>
      </c>
      <c r="CA1207" s="2">
        <f>ROUND(SUMIF(AA1195:AA1205,"=36401907",GM1195:GM1205),2)</f>
        <v>6048.88</v>
      </c>
      <c r="CB1207" s="2">
        <f>ROUND(SUMIF(AA1195:AA1205,"=36401907",GN1195:GN1205),2)</f>
        <v>6048.88</v>
      </c>
      <c r="CC1207" s="2">
        <f>ROUND(SUMIF(AA1195:AA1205,"=36401907",GO1195:GO1205),2)</f>
        <v>0</v>
      </c>
      <c r="CD1207" s="2">
        <f>ROUND(SUMIF(AA1195:AA1205,"=36401907",GP1195:GP1205),2)</f>
        <v>0</v>
      </c>
      <c r="CE1207" s="2">
        <f>AC1207-BX1207</f>
        <v>0</v>
      </c>
      <c r="CF1207" s="2">
        <f>AC1207-BY1207</f>
        <v>0</v>
      </c>
      <c r="CG1207" s="2">
        <f>BX1207-BZ1207</f>
        <v>0</v>
      </c>
      <c r="CH1207" s="2">
        <f>AC1207-BX1207-BY1207+BZ1207</f>
        <v>0</v>
      </c>
      <c r="CI1207" s="2">
        <f>BY1207-BZ1207</f>
        <v>0</v>
      </c>
      <c r="CJ1207" s="2">
        <f>ROUND(SUMIF(AA1195:AA1205,"=36401907",GX1195:GX1205),2)</f>
        <v>0</v>
      </c>
      <c r="CK1207" s="2">
        <f>ROUND(SUMIF(AA1195:AA1205,"=36401907",GY1195:GY1205),2)</f>
        <v>0</v>
      </c>
      <c r="CL1207" s="2">
        <f>ROUND(SUMIF(AA1195:AA1205,"=36401907",GZ1195:GZ1205),2)</f>
        <v>0</v>
      </c>
      <c r="CM1207" s="2">
        <f>ROUND(SUMIF(AA1195:AA1205,"=36401907",HD1195:HD1205),2)</f>
        <v>0</v>
      </c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>
        <v>0</v>
      </c>
    </row>
    <row r="1209" spans="1:245">
      <c r="A1209" s="4">
        <v>50</v>
      </c>
      <c r="B1209" s="4">
        <v>0</v>
      </c>
      <c r="C1209" s="4">
        <v>0</v>
      </c>
      <c r="D1209" s="4">
        <v>1</v>
      </c>
      <c r="E1209" s="4">
        <v>201</v>
      </c>
      <c r="F1209" s="4">
        <f>ROUND(Source!O1207,O1209)</f>
        <v>2737.21</v>
      </c>
      <c r="G1209" s="4" t="s">
        <v>71</v>
      </c>
      <c r="H1209" s="4" t="s">
        <v>72</v>
      </c>
      <c r="I1209" s="4"/>
      <c r="J1209" s="4"/>
      <c r="K1209" s="4">
        <v>201</v>
      </c>
      <c r="L1209" s="4">
        <v>1</v>
      </c>
      <c r="M1209" s="4">
        <v>3</v>
      </c>
      <c r="N1209" s="4" t="s">
        <v>3</v>
      </c>
      <c r="O1209" s="4">
        <v>2</v>
      </c>
      <c r="P1209" s="4"/>
      <c r="Q1209" s="4"/>
      <c r="R1209" s="4"/>
      <c r="S1209" s="4"/>
      <c r="T1209" s="4"/>
      <c r="U1209" s="4"/>
      <c r="V1209" s="4"/>
      <c r="W1209" s="4"/>
    </row>
    <row r="1210" spans="1:245">
      <c r="A1210" s="4">
        <v>50</v>
      </c>
      <c r="B1210" s="4">
        <v>0</v>
      </c>
      <c r="C1210" s="4">
        <v>0</v>
      </c>
      <c r="D1210" s="4">
        <v>1</v>
      </c>
      <c r="E1210" s="4">
        <v>202</v>
      </c>
      <c r="F1210" s="4">
        <f>ROUND(Source!P1207,O1210)</f>
        <v>0</v>
      </c>
      <c r="G1210" s="4" t="s">
        <v>73</v>
      </c>
      <c r="H1210" s="4" t="s">
        <v>74</v>
      </c>
      <c r="I1210" s="4"/>
      <c r="J1210" s="4"/>
      <c r="K1210" s="4">
        <v>202</v>
      </c>
      <c r="L1210" s="4">
        <v>2</v>
      </c>
      <c r="M1210" s="4">
        <v>3</v>
      </c>
      <c r="N1210" s="4" t="s">
        <v>3</v>
      </c>
      <c r="O1210" s="4">
        <v>2</v>
      </c>
      <c r="P1210" s="4"/>
      <c r="Q1210" s="4"/>
      <c r="R1210" s="4"/>
      <c r="S1210" s="4"/>
      <c r="T1210" s="4"/>
      <c r="U1210" s="4"/>
      <c r="V1210" s="4"/>
      <c r="W1210" s="4"/>
    </row>
    <row r="1211" spans="1:245">
      <c r="A1211" s="4">
        <v>50</v>
      </c>
      <c r="B1211" s="4">
        <v>0</v>
      </c>
      <c r="C1211" s="4">
        <v>0</v>
      </c>
      <c r="D1211" s="4">
        <v>1</v>
      </c>
      <c r="E1211" s="4">
        <v>222</v>
      </c>
      <c r="F1211" s="4">
        <f>ROUND(Source!AO1207,O1211)</f>
        <v>0</v>
      </c>
      <c r="G1211" s="4" t="s">
        <v>75</v>
      </c>
      <c r="H1211" s="4" t="s">
        <v>76</v>
      </c>
      <c r="I1211" s="4"/>
      <c r="J1211" s="4"/>
      <c r="K1211" s="4">
        <v>222</v>
      </c>
      <c r="L1211" s="4">
        <v>3</v>
      </c>
      <c r="M1211" s="4">
        <v>3</v>
      </c>
      <c r="N1211" s="4" t="s">
        <v>3</v>
      </c>
      <c r="O1211" s="4">
        <v>2</v>
      </c>
      <c r="P1211" s="4"/>
      <c r="Q1211" s="4"/>
      <c r="R1211" s="4"/>
      <c r="S1211" s="4"/>
      <c r="T1211" s="4"/>
      <c r="U1211" s="4"/>
      <c r="V1211" s="4"/>
      <c r="W1211" s="4"/>
    </row>
    <row r="1212" spans="1:245">
      <c r="A1212" s="4">
        <v>50</v>
      </c>
      <c r="B1212" s="4">
        <v>0</v>
      </c>
      <c r="C1212" s="4">
        <v>0</v>
      </c>
      <c r="D1212" s="4">
        <v>1</v>
      </c>
      <c r="E1212" s="4">
        <v>225</v>
      </c>
      <c r="F1212" s="4">
        <f>ROUND(Source!AV1207,O1212)</f>
        <v>0</v>
      </c>
      <c r="G1212" s="4" t="s">
        <v>77</v>
      </c>
      <c r="H1212" s="4" t="s">
        <v>78</v>
      </c>
      <c r="I1212" s="4"/>
      <c r="J1212" s="4"/>
      <c r="K1212" s="4">
        <v>225</v>
      </c>
      <c r="L1212" s="4">
        <v>4</v>
      </c>
      <c r="M1212" s="4">
        <v>3</v>
      </c>
      <c r="N1212" s="4" t="s">
        <v>3</v>
      </c>
      <c r="O1212" s="4">
        <v>2</v>
      </c>
      <c r="P1212" s="4"/>
      <c r="Q1212" s="4"/>
      <c r="R1212" s="4"/>
      <c r="S1212" s="4"/>
      <c r="T1212" s="4"/>
      <c r="U1212" s="4"/>
      <c r="V1212" s="4"/>
      <c r="W1212" s="4"/>
    </row>
    <row r="1213" spans="1:245">
      <c r="A1213" s="4">
        <v>50</v>
      </c>
      <c r="B1213" s="4">
        <v>0</v>
      </c>
      <c r="C1213" s="4">
        <v>0</v>
      </c>
      <c r="D1213" s="4">
        <v>1</v>
      </c>
      <c r="E1213" s="4">
        <v>226</v>
      </c>
      <c r="F1213" s="4">
        <f>ROUND(Source!AW1207,O1213)</f>
        <v>0</v>
      </c>
      <c r="G1213" s="4" t="s">
        <v>79</v>
      </c>
      <c r="H1213" s="4" t="s">
        <v>80</v>
      </c>
      <c r="I1213" s="4"/>
      <c r="J1213" s="4"/>
      <c r="K1213" s="4">
        <v>226</v>
      </c>
      <c r="L1213" s="4">
        <v>5</v>
      </c>
      <c r="M1213" s="4">
        <v>3</v>
      </c>
      <c r="N1213" s="4" t="s">
        <v>3</v>
      </c>
      <c r="O1213" s="4">
        <v>2</v>
      </c>
      <c r="P1213" s="4"/>
      <c r="Q1213" s="4"/>
      <c r="R1213" s="4"/>
      <c r="S1213" s="4"/>
      <c r="T1213" s="4"/>
      <c r="U1213" s="4"/>
      <c r="V1213" s="4"/>
      <c r="W1213" s="4"/>
    </row>
    <row r="1214" spans="1:245">
      <c r="A1214" s="4">
        <v>50</v>
      </c>
      <c r="B1214" s="4">
        <v>0</v>
      </c>
      <c r="C1214" s="4">
        <v>0</v>
      </c>
      <c r="D1214" s="4">
        <v>1</v>
      </c>
      <c r="E1214" s="4">
        <v>227</v>
      </c>
      <c r="F1214" s="4">
        <f>ROUND(Source!AX1207,O1214)</f>
        <v>0</v>
      </c>
      <c r="G1214" s="4" t="s">
        <v>81</v>
      </c>
      <c r="H1214" s="4" t="s">
        <v>82</v>
      </c>
      <c r="I1214" s="4"/>
      <c r="J1214" s="4"/>
      <c r="K1214" s="4">
        <v>227</v>
      </c>
      <c r="L1214" s="4">
        <v>6</v>
      </c>
      <c r="M1214" s="4">
        <v>3</v>
      </c>
      <c r="N1214" s="4" t="s">
        <v>3</v>
      </c>
      <c r="O1214" s="4">
        <v>2</v>
      </c>
      <c r="P1214" s="4"/>
      <c r="Q1214" s="4"/>
      <c r="R1214" s="4"/>
      <c r="S1214" s="4"/>
      <c r="T1214" s="4"/>
      <c r="U1214" s="4"/>
      <c r="V1214" s="4"/>
      <c r="W1214" s="4"/>
    </row>
    <row r="1215" spans="1:245">
      <c r="A1215" s="4">
        <v>50</v>
      </c>
      <c r="B1215" s="4">
        <v>0</v>
      </c>
      <c r="C1215" s="4">
        <v>0</v>
      </c>
      <c r="D1215" s="4">
        <v>1</v>
      </c>
      <c r="E1215" s="4">
        <v>228</v>
      </c>
      <c r="F1215" s="4">
        <f>ROUND(Source!AY1207,O1215)</f>
        <v>0</v>
      </c>
      <c r="G1215" s="4" t="s">
        <v>83</v>
      </c>
      <c r="H1215" s="4" t="s">
        <v>84</v>
      </c>
      <c r="I1215" s="4"/>
      <c r="J1215" s="4"/>
      <c r="K1215" s="4">
        <v>228</v>
      </c>
      <c r="L1215" s="4">
        <v>7</v>
      </c>
      <c r="M1215" s="4">
        <v>3</v>
      </c>
      <c r="N1215" s="4" t="s">
        <v>3</v>
      </c>
      <c r="O1215" s="4">
        <v>2</v>
      </c>
      <c r="P1215" s="4"/>
      <c r="Q1215" s="4"/>
      <c r="R1215" s="4"/>
      <c r="S1215" s="4"/>
      <c r="T1215" s="4"/>
      <c r="U1215" s="4"/>
      <c r="V1215" s="4"/>
      <c r="W1215" s="4"/>
    </row>
    <row r="1216" spans="1:245">
      <c r="A1216" s="4">
        <v>50</v>
      </c>
      <c r="B1216" s="4">
        <v>0</v>
      </c>
      <c r="C1216" s="4">
        <v>0</v>
      </c>
      <c r="D1216" s="4">
        <v>1</v>
      </c>
      <c r="E1216" s="4">
        <v>216</v>
      </c>
      <c r="F1216" s="4">
        <f>ROUND(Source!AP1207,O1216)</f>
        <v>0</v>
      </c>
      <c r="G1216" s="4" t="s">
        <v>85</v>
      </c>
      <c r="H1216" s="4" t="s">
        <v>86</v>
      </c>
      <c r="I1216" s="4"/>
      <c r="J1216" s="4"/>
      <c r="K1216" s="4">
        <v>216</v>
      </c>
      <c r="L1216" s="4">
        <v>8</v>
      </c>
      <c r="M1216" s="4">
        <v>3</v>
      </c>
      <c r="N1216" s="4" t="s">
        <v>3</v>
      </c>
      <c r="O1216" s="4">
        <v>2</v>
      </c>
      <c r="P1216" s="4"/>
      <c r="Q1216" s="4"/>
      <c r="R1216" s="4"/>
      <c r="S1216" s="4"/>
      <c r="T1216" s="4"/>
      <c r="U1216" s="4"/>
      <c r="V1216" s="4"/>
      <c r="W1216" s="4"/>
    </row>
    <row r="1217" spans="1:23">
      <c r="A1217" s="4">
        <v>50</v>
      </c>
      <c r="B1217" s="4">
        <v>0</v>
      </c>
      <c r="C1217" s="4">
        <v>0</v>
      </c>
      <c r="D1217" s="4">
        <v>1</v>
      </c>
      <c r="E1217" s="4">
        <v>223</v>
      </c>
      <c r="F1217" s="4">
        <f>ROUND(Source!AQ1207,O1217)</f>
        <v>0</v>
      </c>
      <c r="G1217" s="4" t="s">
        <v>87</v>
      </c>
      <c r="H1217" s="4" t="s">
        <v>88</v>
      </c>
      <c r="I1217" s="4"/>
      <c r="J1217" s="4"/>
      <c r="K1217" s="4">
        <v>223</v>
      </c>
      <c r="L1217" s="4">
        <v>9</v>
      </c>
      <c r="M1217" s="4">
        <v>3</v>
      </c>
      <c r="N1217" s="4" t="s">
        <v>3</v>
      </c>
      <c r="O1217" s="4">
        <v>2</v>
      </c>
      <c r="P1217" s="4"/>
      <c r="Q1217" s="4"/>
      <c r="R1217" s="4"/>
      <c r="S1217" s="4"/>
      <c r="T1217" s="4"/>
      <c r="U1217" s="4"/>
      <c r="V1217" s="4"/>
      <c r="W1217" s="4"/>
    </row>
    <row r="1218" spans="1:23">
      <c r="A1218" s="4">
        <v>50</v>
      </c>
      <c r="B1218" s="4">
        <v>0</v>
      </c>
      <c r="C1218" s="4">
        <v>0</v>
      </c>
      <c r="D1218" s="4">
        <v>1</v>
      </c>
      <c r="E1218" s="4">
        <v>229</v>
      </c>
      <c r="F1218" s="4">
        <f>ROUND(Source!AZ1207,O1218)</f>
        <v>0</v>
      </c>
      <c r="G1218" s="4" t="s">
        <v>89</v>
      </c>
      <c r="H1218" s="4" t="s">
        <v>90</v>
      </c>
      <c r="I1218" s="4"/>
      <c r="J1218" s="4"/>
      <c r="K1218" s="4">
        <v>229</v>
      </c>
      <c r="L1218" s="4">
        <v>10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/>
    </row>
    <row r="1219" spans="1:23">
      <c r="A1219" s="4">
        <v>50</v>
      </c>
      <c r="B1219" s="4">
        <v>0</v>
      </c>
      <c r="C1219" s="4">
        <v>0</v>
      </c>
      <c r="D1219" s="4">
        <v>1</v>
      </c>
      <c r="E1219" s="4">
        <v>203</v>
      </c>
      <c r="F1219" s="4">
        <f>ROUND(Source!Q1207,O1219)</f>
        <v>56.21</v>
      </c>
      <c r="G1219" s="4" t="s">
        <v>91</v>
      </c>
      <c r="H1219" s="4" t="s">
        <v>92</v>
      </c>
      <c r="I1219" s="4"/>
      <c r="J1219" s="4"/>
      <c r="K1219" s="4">
        <v>203</v>
      </c>
      <c r="L1219" s="4">
        <v>11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/>
    </row>
    <row r="1220" spans="1:23">
      <c r="A1220" s="4">
        <v>50</v>
      </c>
      <c r="B1220" s="4">
        <v>0</v>
      </c>
      <c r="C1220" s="4">
        <v>0</v>
      </c>
      <c r="D1220" s="4">
        <v>1</v>
      </c>
      <c r="E1220" s="4">
        <v>231</v>
      </c>
      <c r="F1220" s="4">
        <f>ROUND(Source!BB1207,O1220)</f>
        <v>0</v>
      </c>
      <c r="G1220" s="4" t="s">
        <v>93</v>
      </c>
      <c r="H1220" s="4" t="s">
        <v>94</v>
      </c>
      <c r="I1220" s="4"/>
      <c r="J1220" s="4"/>
      <c r="K1220" s="4">
        <v>231</v>
      </c>
      <c r="L1220" s="4">
        <v>12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/>
    </row>
    <row r="1221" spans="1:23">
      <c r="A1221" s="4">
        <v>50</v>
      </c>
      <c r="B1221" s="4">
        <v>0</v>
      </c>
      <c r="C1221" s="4">
        <v>0</v>
      </c>
      <c r="D1221" s="4">
        <v>1</v>
      </c>
      <c r="E1221" s="4">
        <v>204</v>
      </c>
      <c r="F1221" s="4">
        <f>ROUND(Source!R1207,O1221)</f>
        <v>38.83</v>
      </c>
      <c r="G1221" s="4" t="s">
        <v>95</v>
      </c>
      <c r="H1221" s="4" t="s">
        <v>96</v>
      </c>
      <c r="I1221" s="4"/>
      <c r="J1221" s="4"/>
      <c r="K1221" s="4">
        <v>204</v>
      </c>
      <c r="L1221" s="4">
        <v>13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/>
    </row>
    <row r="1222" spans="1:23">
      <c r="A1222" s="4">
        <v>50</v>
      </c>
      <c r="B1222" s="4">
        <v>0</v>
      </c>
      <c r="C1222" s="4">
        <v>0</v>
      </c>
      <c r="D1222" s="4">
        <v>1</v>
      </c>
      <c r="E1222" s="4">
        <v>205</v>
      </c>
      <c r="F1222" s="4">
        <f>ROUND(Source!S1207,O1222)</f>
        <v>2681</v>
      </c>
      <c r="G1222" s="4" t="s">
        <v>97</v>
      </c>
      <c r="H1222" s="4" t="s">
        <v>98</v>
      </c>
      <c r="I1222" s="4"/>
      <c r="J1222" s="4"/>
      <c r="K1222" s="4">
        <v>205</v>
      </c>
      <c r="L1222" s="4">
        <v>14</v>
      </c>
      <c r="M1222" s="4">
        <v>3</v>
      </c>
      <c r="N1222" s="4" t="s">
        <v>3</v>
      </c>
      <c r="O1222" s="4">
        <v>2</v>
      </c>
      <c r="P1222" s="4"/>
      <c r="Q1222" s="4"/>
      <c r="R1222" s="4"/>
      <c r="S1222" s="4"/>
      <c r="T1222" s="4"/>
      <c r="U1222" s="4"/>
      <c r="V1222" s="4"/>
      <c r="W1222" s="4"/>
    </row>
    <row r="1223" spans="1:23">
      <c r="A1223" s="4">
        <v>50</v>
      </c>
      <c r="B1223" s="4">
        <v>0</v>
      </c>
      <c r="C1223" s="4">
        <v>0</v>
      </c>
      <c r="D1223" s="4">
        <v>1</v>
      </c>
      <c r="E1223" s="4">
        <v>232</v>
      </c>
      <c r="F1223" s="4">
        <f>ROUND(Source!BC1207,O1223)</f>
        <v>0</v>
      </c>
      <c r="G1223" s="4" t="s">
        <v>99</v>
      </c>
      <c r="H1223" s="4" t="s">
        <v>100</v>
      </c>
      <c r="I1223" s="4"/>
      <c r="J1223" s="4"/>
      <c r="K1223" s="4">
        <v>232</v>
      </c>
      <c r="L1223" s="4">
        <v>15</v>
      </c>
      <c r="M1223" s="4">
        <v>3</v>
      </c>
      <c r="N1223" s="4" t="s">
        <v>3</v>
      </c>
      <c r="O1223" s="4">
        <v>2</v>
      </c>
      <c r="P1223" s="4"/>
      <c r="Q1223" s="4"/>
      <c r="R1223" s="4"/>
      <c r="S1223" s="4"/>
      <c r="T1223" s="4"/>
      <c r="U1223" s="4"/>
      <c r="V1223" s="4"/>
      <c r="W1223" s="4"/>
    </row>
    <row r="1224" spans="1:23">
      <c r="A1224" s="4">
        <v>50</v>
      </c>
      <c r="B1224" s="4">
        <v>0</v>
      </c>
      <c r="C1224" s="4">
        <v>0</v>
      </c>
      <c r="D1224" s="4">
        <v>1</v>
      </c>
      <c r="E1224" s="4">
        <v>214</v>
      </c>
      <c r="F1224" s="4">
        <f>ROUND(Source!AS1207,O1224)</f>
        <v>6048.88</v>
      </c>
      <c r="G1224" s="4" t="s">
        <v>101</v>
      </c>
      <c r="H1224" s="4" t="s">
        <v>102</v>
      </c>
      <c r="I1224" s="4"/>
      <c r="J1224" s="4"/>
      <c r="K1224" s="4">
        <v>214</v>
      </c>
      <c r="L1224" s="4">
        <v>16</v>
      </c>
      <c r="M1224" s="4">
        <v>3</v>
      </c>
      <c r="N1224" s="4" t="s">
        <v>3</v>
      </c>
      <c r="O1224" s="4">
        <v>2</v>
      </c>
      <c r="P1224" s="4"/>
      <c r="Q1224" s="4"/>
      <c r="R1224" s="4"/>
      <c r="S1224" s="4"/>
      <c r="T1224" s="4"/>
      <c r="U1224" s="4"/>
      <c r="V1224" s="4"/>
      <c r="W1224" s="4"/>
    </row>
    <row r="1225" spans="1:23">
      <c r="A1225" s="4">
        <v>50</v>
      </c>
      <c r="B1225" s="4">
        <v>0</v>
      </c>
      <c r="C1225" s="4">
        <v>0</v>
      </c>
      <c r="D1225" s="4">
        <v>1</v>
      </c>
      <c r="E1225" s="4">
        <v>215</v>
      </c>
      <c r="F1225" s="4">
        <f>ROUND(Source!AT1207,O1225)</f>
        <v>0</v>
      </c>
      <c r="G1225" s="4" t="s">
        <v>103</v>
      </c>
      <c r="H1225" s="4" t="s">
        <v>104</v>
      </c>
      <c r="I1225" s="4"/>
      <c r="J1225" s="4"/>
      <c r="K1225" s="4">
        <v>215</v>
      </c>
      <c r="L1225" s="4">
        <v>17</v>
      </c>
      <c r="M1225" s="4">
        <v>3</v>
      </c>
      <c r="N1225" s="4" t="s">
        <v>3</v>
      </c>
      <c r="O1225" s="4">
        <v>2</v>
      </c>
      <c r="P1225" s="4"/>
      <c r="Q1225" s="4"/>
      <c r="R1225" s="4"/>
      <c r="S1225" s="4"/>
      <c r="T1225" s="4"/>
      <c r="U1225" s="4"/>
      <c r="V1225" s="4"/>
      <c r="W1225" s="4"/>
    </row>
    <row r="1226" spans="1:23">
      <c r="A1226" s="4">
        <v>50</v>
      </c>
      <c r="B1226" s="4">
        <v>0</v>
      </c>
      <c r="C1226" s="4">
        <v>0</v>
      </c>
      <c r="D1226" s="4">
        <v>1</v>
      </c>
      <c r="E1226" s="4">
        <v>217</v>
      </c>
      <c r="F1226" s="4">
        <f>ROUND(Source!AU1207,O1226)</f>
        <v>0</v>
      </c>
      <c r="G1226" s="4" t="s">
        <v>105</v>
      </c>
      <c r="H1226" s="4" t="s">
        <v>106</v>
      </c>
      <c r="I1226" s="4"/>
      <c r="J1226" s="4"/>
      <c r="K1226" s="4">
        <v>217</v>
      </c>
      <c r="L1226" s="4">
        <v>18</v>
      </c>
      <c r="M1226" s="4">
        <v>3</v>
      </c>
      <c r="N1226" s="4" t="s">
        <v>3</v>
      </c>
      <c r="O1226" s="4">
        <v>2</v>
      </c>
      <c r="P1226" s="4"/>
      <c r="Q1226" s="4"/>
      <c r="R1226" s="4"/>
      <c r="S1226" s="4"/>
      <c r="T1226" s="4"/>
      <c r="U1226" s="4"/>
      <c r="V1226" s="4"/>
      <c r="W1226" s="4"/>
    </row>
    <row r="1227" spans="1:23">
      <c r="A1227" s="4">
        <v>50</v>
      </c>
      <c r="B1227" s="4">
        <v>0</v>
      </c>
      <c r="C1227" s="4">
        <v>0</v>
      </c>
      <c r="D1227" s="4">
        <v>1</v>
      </c>
      <c r="E1227" s="4">
        <v>230</v>
      </c>
      <c r="F1227" s="4">
        <f>ROUND(Source!BA1207,O1227)</f>
        <v>0</v>
      </c>
      <c r="G1227" s="4" t="s">
        <v>107</v>
      </c>
      <c r="H1227" s="4" t="s">
        <v>108</v>
      </c>
      <c r="I1227" s="4"/>
      <c r="J1227" s="4"/>
      <c r="K1227" s="4">
        <v>230</v>
      </c>
      <c r="L1227" s="4">
        <v>19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</row>
    <row r="1228" spans="1:23">
      <c r="A1228" s="4">
        <v>50</v>
      </c>
      <c r="B1228" s="4">
        <v>0</v>
      </c>
      <c r="C1228" s="4">
        <v>0</v>
      </c>
      <c r="D1228" s="4">
        <v>1</v>
      </c>
      <c r="E1228" s="4">
        <v>206</v>
      </c>
      <c r="F1228" s="4">
        <f>ROUND(Source!T1207,O1228)</f>
        <v>0</v>
      </c>
      <c r="G1228" s="4" t="s">
        <v>109</v>
      </c>
      <c r="H1228" s="4" t="s">
        <v>110</v>
      </c>
      <c r="I1228" s="4"/>
      <c r="J1228" s="4"/>
      <c r="K1228" s="4">
        <v>206</v>
      </c>
      <c r="L1228" s="4">
        <v>20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/>
    </row>
    <row r="1229" spans="1:23">
      <c r="A1229" s="4">
        <v>50</v>
      </c>
      <c r="B1229" s="4">
        <v>0</v>
      </c>
      <c r="C1229" s="4">
        <v>0</v>
      </c>
      <c r="D1229" s="4">
        <v>1</v>
      </c>
      <c r="E1229" s="4">
        <v>207</v>
      </c>
      <c r="F1229" s="4">
        <f>Source!U1207</f>
        <v>10.204243999999999</v>
      </c>
      <c r="G1229" s="4" t="s">
        <v>111</v>
      </c>
      <c r="H1229" s="4" t="s">
        <v>112</v>
      </c>
      <c r="I1229" s="4"/>
      <c r="J1229" s="4"/>
      <c r="K1229" s="4">
        <v>207</v>
      </c>
      <c r="L1229" s="4">
        <v>21</v>
      </c>
      <c r="M1229" s="4">
        <v>3</v>
      </c>
      <c r="N1229" s="4" t="s">
        <v>3</v>
      </c>
      <c r="O1229" s="4">
        <v>-1</v>
      </c>
      <c r="P1229" s="4"/>
      <c r="Q1229" s="4"/>
      <c r="R1229" s="4"/>
      <c r="S1229" s="4"/>
      <c r="T1229" s="4"/>
      <c r="U1229" s="4"/>
      <c r="V1229" s="4"/>
      <c r="W1229" s="4"/>
    </row>
    <row r="1230" spans="1:23">
      <c r="A1230" s="4">
        <v>50</v>
      </c>
      <c r="B1230" s="4">
        <v>0</v>
      </c>
      <c r="C1230" s="4">
        <v>0</v>
      </c>
      <c r="D1230" s="4">
        <v>1</v>
      </c>
      <c r="E1230" s="4">
        <v>208</v>
      </c>
      <c r="F1230" s="4">
        <f>Source!V1207</f>
        <v>0.10640000000000001</v>
      </c>
      <c r="G1230" s="4" t="s">
        <v>113</v>
      </c>
      <c r="H1230" s="4" t="s">
        <v>114</v>
      </c>
      <c r="I1230" s="4"/>
      <c r="J1230" s="4"/>
      <c r="K1230" s="4">
        <v>208</v>
      </c>
      <c r="L1230" s="4">
        <v>22</v>
      </c>
      <c r="M1230" s="4">
        <v>3</v>
      </c>
      <c r="N1230" s="4" t="s">
        <v>3</v>
      </c>
      <c r="O1230" s="4">
        <v>-1</v>
      </c>
      <c r="P1230" s="4"/>
      <c r="Q1230" s="4"/>
      <c r="R1230" s="4"/>
      <c r="S1230" s="4"/>
      <c r="T1230" s="4"/>
      <c r="U1230" s="4"/>
      <c r="V1230" s="4"/>
      <c r="W1230" s="4"/>
    </row>
    <row r="1231" spans="1:23">
      <c r="A1231" s="4">
        <v>50</v>
      </c>
      <c r="B1231" s="4">
        <v>0</v>
      </c>
      <c r="C1231" s="4">
        <v>0</v>
      </c>
      <c r="D1231" s="4">
        <v>1</v>
      </c>
      <c r="E1231" s="4">
        <v>209</v>
      </c>
      <c r="F1231" s="4">
        <f>ROUND(Source!W1207,O1231)</f>
        <v>0</v>
      </c>
      <c r="G1231" s="4" t="s">
        <v>115</v>
      </c>
      <c r="H1231" s="4" t="s">
        <v>116</v>
      </c>
      <c r="I1231" s="4"/>
      <c r="J1231" s="4"/>
      <c r="K1231" s="4">
        <v>209</v>
      </c>
      <c r="L1231" s="4">
        <v>23</v>
      </c>
      <c r="M1231" s="4">
        <v>3</v>
      </c>
      <c r="N1231" s="4" t="s">
        <v>3</v>
      </c>
      <c r="O1231" s="4">
        <v>2</v>
      </c>
      <c r="P1231" s="4"/>
      <c r="Q1231" s="4"/>
      <c r="R1231" s="4"/>
      <c r="S1231" s="4"/>
      <c r="T1231" s="4"/>
      <c r="U1231" s="4"/>
      <c r="V1231" s="4"/>
      <c r="W1231" s="4"/>
    </row>
    <row r="1232" spans="1:23">
      <c r="A1232" s="4">
        <v>50</v>
      </c>
      <c r="B1232" s="4">
        <v>0</v>
      </c>
      <c r="C1232" s="4">
        <v>0</v>
      </c>
      <c r="D1232" s="4">
        <v>1</v>
      </c>
      <c r="E1232" s="4">
        <v>233</v>
      </c>
      <c r="F1232" s="4">
        <f>ROUND(Source!BD1207,O1232)</f>
        <v>0</v>
      </c>
      <c r="G1232" s="4" t="s">
        <v>117</v>
      </c>
      <c r="H1232" s="4" t="s">
        <v>118</v>
      </c>
      <c r="I1232" s="4"/>
      <c r="J1232" s="4"/>
      <c r="K1232" s="4">
        <v>233</v>
      </c>
      <c r="L1232" s="4">
        <v>24</v>
      </c>
      <c r="M1232" s="4">
        <v>3</v>
      </c>
      <c r="N1232" s="4" t="s">
        <v>3</v>
      </c>
      <c r="O1232" s="4">
        <v>2</v>
      </c>
      <c r="P1232" s="4"/>
      <c r="Q1232" s="4"/>
      <c r="R1232" s="4"/>
      <c r="S1232" s="4"/>
      <c r="T1232" s="4"/>
      <c r="U1232" s="4"/>
      <c r="V1232" s="4"/>
      <c r="W1232" s="4"/>
    </row>
    <row r="1233" spans="1:245">
      <c r="A1233" s="4">
        <v>50</v>
      </c>
      <c r="B1233" s="4">
        <v>0</v>
      </c>
      <c r="C1233" s="4">
        <v>0</v>
      </c>
      <c r="D1233" s="4">
        <v>1</v>
      </c>
      <c r="E1233" s="4">
        <v>210</v>
      </c>
      <c r="F1233" s="4">
        <f>ROUND(Source!X1207,O1233)</f>
        <v>1895.54</v>
      </c>
      <c r="G1233" s="4" t="s">
        <v>119</v>
      </c>
      <c r="H1233" s="4" t="s">
        <v>120</v>
      </c>
      <c r="I1233" s="4"/>
      <c r="J1233" s="4"/>
      <c r="K1233" s="4">
        <v>210</v>
      </c>
      <c r="L1233" s="4">
        <v>25</v>
      </c>
      <c r="M1233" s="4">
        <v>3</v>
      </c>
      <c r="N1233" s="4" t="s">
        <v>3</v>
      </c>
      <c r="O1233" s="4">
        <v>2</v>
      </c>
      <c r="P1233" s="4"/>
      <c r="Q1233" s="4"/>
      <c r="R1233" s="4"/>
      <c r="S1233" s="4"/>
      <c r="T1233" s="4"/>
      <c r="U1233" s="4"/>
      <c r="V1233" s="4"/>
      <c r="W1233" s="4"/>
    </row>
    <row r="1234" spans="1:245">
      <c r="A1234" s="4">
        <v>50</v>
      </c>
      <c r="B1234" s="4">
        <v>0</v>
      </c>
      <c r="C1234" s="4">
        <v>0</v>
      </c>
      <c r="D1234" s="4">
        <v>1</v>
      </c>
      <c r="E1234" s="4">
        <v>211</v>
      </c>
      <c r="F1234" s="4">
        <f>ROUND(Source!Y1207,O1234)</f>
        <v>1416.13</v>
      </c>
      <c r="G1234" s="4" t="s">
        <v>121</v>
      </c>
      <c r="H1234" s="4" t="s">
        <v>122</v>
      </c>
      <c r="I1234" s="4"/>
      <c r="J1234" s="4"/>
      <c r="K1234" s="4">
        <v>211</v>
      </c>
      <c r="L1234" s="4">
        <v>26</v>
      </c>
      <c r="M1234" s="4">
        <v>3</v>
      </c>
      <c r="N1234" s="4" t="s">
        <v>3</v>
      </c>
      <c r="O1234" s="4">
        <v>2</v>
      </c>
      <c r="P1234" s="4"/>
      <c r="Q1234" s="4"/>
      <c r="R1234" s="4"/>
      <c r="S1234" s="4"/>
      <c r="T1234" s="4"/>
      <c r="U1234" s="4"/>
      <c r="V1234" s="4"/>
      <c r="W1234" s="4"/>
    </row>
    <row r="1235" spans="1:245">
      <c r="A1235" s="4">
        <v>50</v>
      </c>
      <c r="B1235" s="4">
        <v>0</v>
      </c>
      <c r="C1235" s="4">
        <v>0</v>
      </c>
      <c r="D1235" s="4">
        <v>1</v>
      </c>
      <c r="E1235" s="4">
        <v>0</v>
      </c>
      <c r="F1235" s="4">
        <f>ROUND(Source!AR1207,O1235)</f>
        <v>6048.88</v>
      </c>
      <c r="G1235" s="4" t="s">
        <v>123</v>
      </c>
      <c r="H1235" s="4" t="s">
        <v>124</v>
      </c>
      <c r="I1235" s="4"/>
      <c r="J1235" s="4"/>
      <c r="K1235" s="4">
        <v>224</v>
      </c>
      <c r="L1235" s="4">
        <v>27</v>
      </c>
      <c r="M1235" s="4">
        <v>3</v>
      </c>
      <c r="N1235" s="4" t="s">
        <v>3</v>
      </c>
      <c r="O1235" s="4">
        <v>2</v>
      </c>
      <c r="P1235" s="4"/>
      <c r="Q1235" s="4"/>
      <c r="R1235" s="4"/>
      <c r="S1235" s="4"/>
      <c r="T1235" s="4"/>
      <c r="U1235" s="4"/>
      <c r="V1235" s="4"/>
      <c r="W1235" s="4"/>
    </row>
    <row r="1236" spans="1:245">
      <c r="A1236" s="4">
        <v>50</v>
      </c>
      <c r="B1236" s="4">
        <v>0</v>
      </c>
      <c r="C1236" s="4">
        <v>0</v>
      </c>
      <c r="D1236" s="4">
        <v>2</v>
      </c>
      <c r="E1236" s="4">
        <v>0</v>
      </c>
      <c r="F1236" s="4">
        <f>ROUND(F1235*0.18,O1236)</f>
        <v>1088.8</v>
      </c>
      <c r="G1236" s="4" t="s">
        <v>125</v>
      </c>
      <c r="H1236" s="4" t="s">
        <v>125</v>
      </c>
      <c r="I1236" s="4"/>
      <c r="J1236" s="4"/>
      <c r="K1236" s="4">
        <v>212</v>
      </c>
      <c r="L1236" s="4">
        <v>28</v>
      </c>
      <c r="M1236" s="4">
        <v>0</v>
      </c>
      <c r="N1236" s="4" t="s">
        <v>3</v>
      </c>
      <c r="O1236" s="4">
        <v>1</v>
      </c>
      <c r="P1236" s="4"/>
      <c r="Q1236" s="4"/>
      <c r="R1236" s="4"/>
      <c r="S1236" s="4"/>
      <c r="T1236" s="4"/>
      <c r="U1236" s="4"/>
      <c r="V1236" s="4"/>
      <c r="W1236" s="4"/>
    </row>
    <row r="1237" spans="1:245">
      <c r="A1237" s="4">
        <v>50</v>
      </c>
      <c r="B1237" s="4">
        <v>0</v>
      </c>
      <c r="C1237" s="4">
        <v>0</v>
      </c>
      <c r="D1237" s="4">
        <v>2</v>
      </c>
      <c r="E1237" s="4">
        <v>224</v>
      </c>
      <c r="F1237" s="4">
        <f>ROUND(F1235*1.18,O1237)</f>
        <v>7137.7</v>
      </c>
      <c r="G1237" s="4" t="s">
        <v>126</v>
      </c>
      <c r="H1237" s="4" t="s">
        <v>127</v>
      </c>
      <c r="I1237" s="4"/>
      <c r="J1237" s="4"/>
      <c r="K1237" s="4">
        <v>212</v>
      </c>
      <c r="L1237" s="4">
        <v>29</v>
      </c>
      <c r="M1237" s="4">
        <v>0</v>
      </c>
      <c r="N1237" s="4" t="s">
        <v>3</v>
      </c>
      <c r="O1237" s="4">
        <v>1</v>
      </c>
      <c r="P1237" s="4"/>
      <c r="Q1237" s="4"/>
      <c r="R1237" s="4"/>
      <c r="S1237" s="4"/>
      <c r="T1237" s="4"/>
      <c r="U1237" s="4"/>
      <c r="V1237" s="4"/>
      <c r="W1237" s="4"/>
    </row>
    <row r="1239" spans="1:245">
      <c r="A1239" s="1">
        <v>5</v>
      </c>
      <c r="B1239" s="1">
        <v>0</v>
      </c>
      <c r="C1239" s="1"/>
      <c r="D1239" s="1">
        <f>ROW(A1280)</f>
        <v>1280</v>
      </c>
      <c r="E1239" s="1"/>
      <c r="F1239" s="1" t="s">
        <v>15</v>
      </c>
      <c r="G1239" s="1" t="s">
        <v>128</v>
      </c>
      <c r="H1239" s="1" t="s">
        <v>3</v>
      </c>
      <c r="I1239" s="1">
        <v>0</v>
      </c>
      <c r="J1239" s="1"/>
      <c r="K1239" s="1">
        <v>0</v>
      </c>
      <c r="L1239" s="1"/>
      <c r="M1239" s="1" t="s">
        <v>3</v>
      </c>
      <c r="N1239" s="1"/>
      <c r="O1239" s="1"/>
      <c r="P1239" s="1"/>
      <c r="Q1239" s="1"/>
      <c r="R1239" s="1"/>
      <c r="S1239" s="1">
        <v>0</v>
      </c>
      <c r="T1239" s="1"/>
      <c r="U1239" s="1" t="s">
        <v>3</v>
      </c>
      <c r="V1239" s="1">
        <v>0</v>
      </c>
      <c r="W1239" s="1"/>
      <c r="X1239" s="1"/>
      <c r="Y1239" s="1"/>
      <c r="Z1239" s="1"/>
      <c r="AA1239" s="1"/>
      <c r="AB1239" s="1" t="s">
        <v>3</v>
      </c>
      <c r="AC1239" s="1" t="s">
        <v>3</v>
      </c>
      <c r="AD1239" s="1" t="s">
        <v>3</v>
      </c>
      <c r="AE1239" s="1" t="s">
        <v>3</v>
      </c>
      <c r="AF1239" s="1" t="s">
        <v>3</v>
      </c>
      <c r="AG1239" s="1" t="s">
        <v>3</v>
      </c>
      <c r="AH1239" s="1"/>
      <c r="AI1239" s="1"/>
      <c r="AJ1239" s="1"/>
      <c r="AK1239" s="1"/>
      <c r="AL1239" s="1"/>
      <c r="AM1239" s="1"/>
      <c r="AN1239" s="1"/>
      <c r="AO1239" s="1"/>
      <c r="AP1239" s="1" t="s">
        <v>3</v>
      </c>
      <c r="AQ1239" s="1" t="s">
        <v>3</v>
      </c>
      <c r="AR1239" s="1" t="s">
        <v>3</v>
      </c>
      <c r="AS1239" s="1"/>
      <c r="AT1239" s="1"/>
      <c r="AU1239" s="1"/>
      <c r="AV1239" s="1"/>
      <c r="AW1239" s="1"/>
      <c r="AX1239" s="1"/>
      <c r="AY1239" s="1"/>
      <c r="AZ1239" s="1" t="s">
        <v>3</v>
      </c>
      <c r="BA1239" s="1"/>
      <c r="BB1239" s="1" t="s">
        <v>3</v>
      </c>
      <c r="BC1239" s="1" t="s">
        <v>3</v>
      </c>
      <c r="BD1239" s="1" t="s">
        <v>3</v>
      </c>
      <c r="BE1239" s="1" t="s">
        <v>3</v>
      </c>
      <c r="BF1239" s="1" t="s">
        <v>3</v>
      </c>
      <c r="BG1239" s="1" t="s">
        <v>3</v>
      </c>
      <c r="BH1239" s="1" t="s">
        <v>3</v>
      </c>
      <c r="BI1239" s="1" t="s">
        <v>3</v>
      </c>
      <c r="BJ1239" s="1" t="s">
        <v>3</v>
      </c>
      <c r="BK1239" s="1" t="s">
        <v>3</v>
      </c>
      <c r="BL1239" s="1" t="s">
        <v>3</v>
      </c>
      <c r="BM1239" s="1" t="s">
        <v>3</v>
      </c>
      <c r="BN1239" s="1" t="s">
        <v>3</v>
      </c>
      <c r="BO1239" s="1" t="s">
        <v>3</v>
      </c>
      <c r="BP1239" s="1" t="s">
        <v>3</v>
      </c>
      <c r="BQ1239" s="1"/>
      <c r="BR1239" s="1"/>
      <c r="BS1239" s="1"/>
      <c r="BT1239" s="1"/>
      <c r="BU1239" s="1"/>
      <c r="BV1239" s="1"/>
      <c r="BW1239" s="1"/>
      <c r="BX1239" s="1">
        <v>0</v>
      </c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>
        <v>0</v>
      </c>
    </row>
    <row r="1241" spans="1:245">
      <c r="A1241" s="2">
        <v>52</v>
      </c>
      <c r="B1241" s="2">
        <f t="shared" ref="B1241:G1241" si="810">B1280</f>
        <v>0</v>
      </c>
      <c r="C1241" s="2">
        <f t="shared" si="810"/>
        <v>5</v>
      </c>
      <c r="D1241" s="2">
        <f t="shared" si="810"/>
        <v>1239</v>
      </c>
      <c r="E1241" s="2">
        <f t="shared" si="810"/>
        <v>0</v>
      </c>
      <c r="F1241" s="2" t="str">
        <f t="shared" si="810"/>
        <v>Новый подраздел</v>
      </c>
      <c r="G1241" s="2" t="str">
        <f t="shared" si="810"/>
        <v>ремонт</v>
      </c>
      <c r="H1241" s="2"/>
      <c r="I1241" s="2"/>
      <c r="J1241" s="2"/>
      <c r="K1241" s="2"/>
      <c r="L1241" s="2"/>
      <c r="M1241" s="2"/>
      <c r="N1241" s="2"/>
      <c r="O1241" s="2">
        <f t="shared" ref="O1241:AT1241" si="811">O1280</f>
        <v>124132.2</v>
      </c>
      <c r="P1241" s="2">
        <f t="shared" si="811"/>
        <v>81512.639999999999</v>
      </c>
      <c r="Q1241" s="2">
        <f t="shared" si="811"/>
        <v>1786.33</v>
      </c>
      <c r="R1241" s="2">
        <f t="shared" si="811"/>
        <v>635.35</v>
      </c>
      <c r="S1241" s="2">
        <f t="shared" si="811"/>
        <v>40833.230000000003</v>
      </c>
      <c r="T1241" s="2">
        <f t="shared" si="811"/>
        <v>0</v>
      </c>
      <c r="U1241" s="2">
        <f t="shared" si="811"/>
        <v>134.39594830000001</v>
      </c>
      <c r="V1241" s="2">
        <f t="shared" si="811"/>
        <v>1.8041374999999997</v>
      </c>
      <c r="W1241" s="2">
        <f t="shared" si="811"/>
        <v>570</v>
      </c>
      <c r="X1241" s="2">
        <f t="shared" si="811"/>
        <v>36109.54</v>
      </c>
      <c r="Y1241" s="2">
        <f t="shared" si="811"/>
        <v>18083.63</v>
      </c>
      <c r="Z1241" s="2">
        <f t="shared" si="811"/>
        <v>0</v>
      </c>
      <c r="AA1241" s="2">
        <f t="shared" si="811"/>
        <v>0</v>
      </c>
      <c r="AB1241" s="2">
        <f t="shared" si="811"/>
        <v>124132.2</v>
      </c>
      <c r="AC1241" s="2">
        <f t="shared" si="811"/>
        <v>81512.639999999999</v>
      </c>
      <c r="AD1241" s="2">
        <f t="shared" si="811"/>
        <v>1786.33</v>
      </c>
      <c r="AE1241" s="2">
        <f t="shared" si="811"/>
        <v>635.35</v>
      </c>
      <c r="AF1241" s="2">
        <f t="shared" si="811"/>
        <v>40833.230000000003</v>
      </c>
      <c r="AG1241" s="2">
        <f t="shared" si="811"/>
        <v>0</v>
      </c>
      <c r="AH1241" s="2">
        <f t="shared" si="811"/>
        <v>134.39594830000001</v>
      </c>
      <c r="AI1241" s="2">
        <f t="shared" si="811"/>
        <v>1.8041374999999997</v>
      </c>
      <c r="AJ1241" s="2">
        <f t="shared" si="811"/>
        <v>570</v>
      </c>
      <c r="AK1241" s="2">
        <f t="shared" si="811"/>
        <v>36109.54</v>
      </c>
      <c r="AL1241" s="2">
        <f t="shared" si="811"/>
        <v>18083.63</v>
      </c>
      <c r="AM1241" s="2">
        <f t="shared" si="811"/>
        <v>0</v>
      </c>
      <c r="AN1241" s="2">
        <f t="shared" si="811"/>
        <v>0</v>
      </c>
      <c r="AO1241" s="2">
        <f t="shared" si="811"/>
        <v>0</v>
      </c>
      <c r="AP1241" s="2">
        <f t="shared" si="811"/>
        <v>0</v>
      </c>
      <c r="AQ1241" s="2">
        <f t="shared" si="811"/>
        <v>0</v>
      </c>
      <c r="AR1241" s="2">
        <f t="shared" si="811"/>
        <v>178325.37</v>
      </c>
      <c r="AS1241" s="2">
        <f t="shared" si="811"/>
        <v>171503.35999999999</v>
      </c>
      <c r="AT1241" s="2">
        <f t="shared" si="811"/>
        <v>6822.01</v>
      </c>
      <c r="AU1241" s="2">
        <f t="shared" ref="AU1241:BZ1241" si="812">AU1280</f>
        <v>0</v>
      </c>
      <c r="AV1241" s="2">
        <f t="shared" si="812"/>
        <v>81512.639999999999</v>
      </c>
      <c r="AW1241" s="2">
        <f t="shared" si="812"/>
        <v>81512.639999999999</v>
      </c>
      <c r="AX1241" s="2">
        <f t="shared" si="812"/>
        <v>0</v>
      </c>
      <c r="AY1241" s="2">
        <f t="shared" si="812"/>
        <v>81512.639999999999</v>
      </c>
      <c r="AZ1241" s="2">
        <f t="shared" si="812"/>
        <v>0</v>
      </c>
      <c r="BA1241" s="2">
        <f t="shared" si="812"/>
        <v>0</v>
      </c>
      <c r="BB1241" s="2">
        <f t="shared" si="812"/>
        <v>0</v>
      </c>
      <c r="BC1241" s="2">
        <f t="shared" si="812"/>
        <v>0</v>
      </c>
      <c r="BD1241" s="2">
        <f t="shared" si="812"/>
        <v>0</v>
      </c>
      <c r="BE1241" s="2">
        <f t="shared" si="812"/>
        <v>0</v>
      </c>
      <c r="BF1241" s="2">
        <f t="shared" si="812"/>
        <v>0</v>
      </c>
      <c r="BG1241" s="2">
        <f t="shared" si="812"/>
        <v>0</v>
      </c>
      <c r="BH1241" s="2">
        <f t="shared" si="812"/>
        <v>0</v>
      </c>
      <c r="BI1241" s="2">
        <f t="shared" si="812"/>
        <v>0</v>
      </c>
      <c r="BJ1241" s="2">
        <f t="shared" si="812"/>
        <v>0</v>
      </c>
      <c r="BK1241" s="2">
        <f t="shared" si="812"/>
        <v>0</v>
      </c>
      <c r="BL1241" s="2">
        <f t="shared" si="812"/>
        <v>0</v>
      </c>
      <c r="BM1241" s="2">
        <f t="shared" si="812"/>
        <v>0</v>
      </c>
      <c r="BN1241" s="2">
        <f t="shared" si="812"/>
        <v>0</v>
      </c>
      <c r="BO1241" s="2">
        <f t="shared" si="812"/>
        <v>0</v>
      </c>
      <c r="BP1241" s="2">
        <f t="shared" si="812"/>
        <v>0</v>
      </c>
      <c r="BQ1241" s="2">
        <f t="shared" si="812"/>
        <v>0</v>
      </c>
      <c r="BR1241" s="2">
        <f t="shared" si="812"/>
        <v>0</v>
      </c>
      <c r="BS1241" s="2">
        <f t="shared" si="812"/>
        <v>0</v>
      </c>
      <c r="BT1241" s="2">
        <f t="shared" si="812"/>
        <v>0</v>
      </c>
      <c r="BU1241" s="2">
        <f t="shared" si="812"/>
        <v>0</v>
      </c>
      <c r="BV1241" s="2">
        <f t="shared" si="812"/>
        <v>0</v>
      </c>
      <c r="BW1241" s="2">
        <f t="shared" si="812"/>
        <v>0</v>
      </c>
      <c r="BX1241" s="2">
        <f t="shared" si="812"/>
        <v>0</v>
      </c>
      <c r="BY1241" s="2">
        <f t="shared" si="812"/>
        <v>0</v>
      </c>
      <c r="BZ1241" s="2">
        <f t="shared" si="812"/>
        <v>0</v>
      </c>
      <c r="CA1241" s="2">
        <f t="shared" ref="CA1241:DF1241" si="813">CA1280</f>
        <v>178325.37</v>
      </c>
      <c r="CB1241" s="2">
        <f t="shared" si="813"/>
        <v>171503.35999999999</v>
      </c>
      <c r="CC1241" s="2">
        <f t="shared" si="813"/>
        <v>6822.01</v>
      </c>
      <c r="CD1241" s="2">
        <f t="shared" si="813"/>
        <v>0</v>
      </c>
      <c r="CE1241" s="2">
        <f t="shared" si="813"/>
        <v>81512.639999999999</v>
      </c>
      <c r="CF1241" s="2">
        <f t="shared" si="813"/>
        <v>81512.639999999999</v>
      </c>
      <c r="CG1241" s="2">
        <f t="shared" si="813"/>
        <v>0</v>
      </c>
      <c r="CH1241" s="2">
        <f t="shared" si="813"/>
        <v>81512.639999999999</v>
      </c>
      <c r="CI1241" s="2">
        <f t="shared" si="813"/>
        <v>0</v>
      </c>
      <c r="CJ1241" s="2">
        <f t="shared" si="813"/>
        <v>0</v>
      </c>
      <c r="CK1241" s="2">
        <f t="shared" si="813"/>
        <v>0</v>
      </c>
      <c r="CL1241" s="2">
        <f t="shared" si="813"/>
        <v>0</v>
      </c>
      <c r="CM1241" s="2">
        <f t="shared" si="813"/>
        <v>0</v>
      </c>
      <c r="CN1241" s="2">
        <f t="shared" si="813"/>
        <v>0</v>
      </c>
      <c r="CO1241" s="2">
        <f t="shared" si="813"/>
        <v>0</v>
      </c>
      <c r="CP1241" s="2">
        <f t="shared" si="813"/>
        <v>0</v>
      </c>
      <c r="CQ1241" s="2">
        <f t="shared" si="813"/>
        <v>0</v>
      </c>
      <c r="CR1241" s="2">
        <f t="shared" si="813"/>
        <v>0</v>
      </c>
      <c r="CS1241" s="2">
        <f t="shared" si="813"/>
        <v>0</v>
      </c>
      <c r="CT1241" s="2">
        <f t="shared" si="813"/>
        <v>0</v>
      </c>
      <c r="CU1241" s="2">
        <f t="shared" si="813"/>
        <v>0</v>
      </c>
      <c r="CV1241" s="2">
        <f t="shared" si="813"/>
        <v>0</v>
      </c>
      <c r="CW1241" s="2">
        <f t="shared" si="813"/>
        <v>0</v>
      </c>
      <c r="CX1241" s="2">
        <f t="shared" si="813"/>
        <v>0</v>
      </c>
      <c r="CY1241" s="2">
        <f t="shared" si="813"/>
        <v>0</v>
      </c>
      <c r="CZ1241" s="2">
        <f t="shared" si="813"/>
        <v>0</v>
      </c>
      <c r="DA1241" s="2">
        <f t="shared" si="813"/>
        <v>0</v>
      </c>
      <c r="DB1241" s="2">
        <f t="shared" si="813"/>
        <v>0</v>
      </c>
      <c r="DC1241" s="2">
        <f t="shared" si="813"/>
        <v>0</v>
      </c>
      <c r="DD1241" s="2">
        <f t="shared" si="813"/>
        <v>0</v>
      </c>
      <c r="DE1241" s="2">
        <f t="shared" si="813"/>
        <v>0</v>
      </c>
      <c r="DF1241" s="2">
        <f t="shared" si="813"/>
        <v>0</v>
      </c>
      <c r="DG1241" s="3">
        <f t="shared" ref="DG1241:EL1241" si="814">DG1280</f>
        <v>0</v>
      </c>
      <c r="DH1241" s="3">
        <f t="shared" si="814"/>
        <v>0</v>
      </c>
      <c r="DI1241" s="3">
        <f t="shared" si="814"/>
        <v>0</v>
      </c>
      <c r="DJ1241" s="3">
        <f t="shared" si="814"/>
        <v>0</v>
      </c>
      <c r="DK1241" s="3">
        <f t="shared" si="814"/>
        <v>0</v>
      </c>
      <c r="DL1241" s="3">
        <f t="shared" si="814"/>
        <v>0</v>
      </c>
      <c r="DM1241" s="3">
        <f t="shared" si="814"/>
        <v>0</v>
      </c>
      <c r="DN1241" s="3">
        <f t="shared" si="814"/>
        <v>0</v>
      </c>
      <c r="DO1241" s="3">
        <f t="shared" si="814"/>
        <v>0</v>
      </c>
      <c r="DP1241" s="3">
        <f t="shared" si="814"/>
        <v>0</v>
      </c>
      <c r="DQ1241" s="3">
        <f t="shared" si="814"/>
        <v>0</v>
      </c>
      <c r="DR1241" s="3">
        <f t="shared" si="814"/>
        <v>0</v>
      </c>
      <c r="DS1241" s="3">
        <f t="shared" si="814"/>
        <v>0</v>
      </c>
      <c r="DT1241" s="3">
        <f t="shared" si="814"/>
        <v>0</v>
      </c>
      <c r="DU1241" s="3">
        <f t="shared" si="814"/>
        <v>0</v>
      </c>
      <c r="DV1241" s="3">
        <f t="shared" si="814"/>
        <v>0</v>
      </c>
      <c r="DW1241" s="3">
        <f t="shared" si="814"/>
        <v>0</v>
      </c>
      <c r="DX1241" s="3">
        <f t="shared" si="814"/>
        <v>0</v>
      </c>
      <c r="DY1241" s="3">
        <f t="shared" si="814"/>
        <v>0</v>
      </c>
      <c r="DZ1241" s="3">
        <f t="shared" si="814"/>
        <v>0</v>
      </c>
      <c r="EA1241" s="3">
        <f t="shared" si="814"/>
        <v>0</v>
      </c>
      <c r="EB1241" s="3">
        <f t="shared" si="814"/>
        <v>0</v>
      </c>
      <c r="EC1241" s="3">
        <f t="shared" si="814"/>
        <v>0</v>
      </c>
      <c r="ED1241" s="3">
        <f t="shared" si="814"/>
        <v>0</v>
      </c>
      <c r="EE1241" s="3">
        <f t="shared" si="814"/>
        <v>0</v>
      </c>
      <c r="EF1241" s="3">
        <f t="shared" si="814"/>
        <v>0</v>
      </c>
      <c r="EG1241" s="3">
        <f t="shared" si="814"/>
        <v>0</v>
      </c>
      <c r="EH1241" s="3">
        <f t="shared" si="814"/>
        <v>0</v>
      </c>
      <c r="EI1241" s="3">
        <f t="shared" si="814"/>
        <v>0</v>
      </c>
      <c r="EJ1241" s="3">
        <f t="shared" si="814"/>
        <v>0</v>
      </c>
      <c r="EK1241" s="3">
        <f t="shared" si="814"/>
        <v>0</v>
      </c>
      <c r="EL1241" s="3">
        <f t="shared" si="814"/>
        <v>0</v>
      </c>
      <c r="EM1241" s="3">
        <f t="shared" ref="EM1241:FR1241" si="815">EM1280</f>
        <v>0</v>
      </c>
      <c r="EN1241" s="3">
        <f t="shared" si="815"/>
        <v>0</v>
      </c>
      <c r="EO1241" s="3">
        <f t="shared" si="815"/>
        <v>0</v>
      </c>
      <c r="EP1241" s="3">
        <f t="shared" si="815"/>
        <v>0</v>
      </c>
      <c r="EQ1241" s="3">
        <f t="shared" si="815"/>
        <v>0</v>
      </c>
      <c r="ER1241" s="3">
        <f t="shared" si="815"/>
        <v>0</v>
      </c>
      <c r="ES1241" s="3">
        <f t="shared" si="815"/>
        <v>0</v>
      </c>
      <c r="ET1241" s="3">
        <f t="shared" si="815"/>
        <v>0</v>
      </c>
      <c r="EU1241" s="3">
        <f t="shared" si="815"/>
        <v>0</v>
      </c>
      <c r="EV1241" s="3">
        <f t="shared" si="815"/>
        <v>0</v>
      </c>
      <c r="EW1241" s="3">
        <f t="shared" si="815"/>
        <v>0</v>
      </c>
      <c r="EX1241" s="3">
        <f t="shared" si="815"/>
        <v>0</v>
      </c>
      <c r="EY1241" s="3">
        <f t="shared" si="815"/>
        <v>0</v>
      </c>
      <c r="EZ1241" s="3">
        <f t="shared" si="815"/>
        <v>0</v>
      </c>
      <c r="FA1241" s="3">
        <f t="shared" si="815"/>
        <v>0</v>
      </c>
      <c r="FB1241" s="3">
        <f t="shared" si="815"/>
        <v>0</v>
      </c>
      <c r="FC1241" s="3">
        <f t="shared" si="815"/>
        <v>0</v>
      </c>
      <c r="FD1241" s="3">
        <f t="shared" si="815"/>
        <v>0</v>
      </c>
      <c r="FE1241" s="3">
        <f t="shared" si="815"/>
        <v>0</v>
      </c>
      <c r="FF1241" s="3">
        <f t="shared" si="815"/>
        <v>0</v>
      </c>
      <c r="FG1241" s="3">
        <f t="shared" si="815"/>
        <v>0</v>
      </c>
      <c r="FH1241" s="3">
        <f t="shared" si="815"/>
        <v>0</v>
      </c>
      <c r="FI1241" s="3">
        <f t="shared" si="815"/>
        <v>0</v>
      </c>
      <c r="FJ1241" s="3">
        <f t="shared" si="815"/>
        <v>0</v>
      </c>
      <c r="FK1241" s="3">
        <f t="shared" si="815"/>
        <v>0</v>
      </c>
      <c r="FL1241" s="3">
        <f t="shared" si="815"/>
        <v>0</v>
      </c>
      <c r="FM1241" s="3">
        <f t="shared" si="815"/>
        <v>0</v>
      </c>
      <c r="FN1241" s="3">
        <f t="shared" si="815"/>
        <v>0</v>
      </c>
      <c r="FO1241" s="3">
        <f t="shared" si="815"/>
        <v>0</v>
      </c>
      <c r="FP1241" s="3">
        <f t="shared" si="815"/>
        <v>0</v>
      </c>
      <c r="FQ1241" s="3">
        <f t="shared" si="815"/>
        <v>0</v>
      </c>
      <c r="FR1241" s="3">
        <f t="shared" si="815"/>
        <v>0</v>
      </c>
      <c r="FS1241" s="3">
        <f t="shared" ref="FS1241:GX1241" si="816">FS1280</f>
        <v>0</v>
      </c>
      <c r="FT1241" s="3">
        <f t="shared" si="816"/>
        <v>0</v>
      </c>
      <c r="FU1241" s="3">
        <f t="shared" si="816"/>
        <v>0</v>
      </c>
      <c r="FV1241" s="3">
        <f t="shared" si="816"/>
        <v>0</v>
      </c>
      <c r="FW1241" s="3">
        <f t="shared" si="816"/>
        <v>0</v>
      </c>
      <c r="FX1241" s="3">
        <f t="shared" si="816"/>
        <v>0</v>
      </c>
      <c r="FY1241" s="3">
        <f t="shared" si="816"/>
        <v>0</v>
      </c>
      <c r="FZ1241" s="3">
        <f t="shared" si="816"/>
        <v>0</v>
      </c>
      <c r="GA1241" s="3">
        <f t="shared" si="816"/>
        <v>0</v>
      </c>
      <c r="GB1241" s="3">
        <f t="shared" si="816"/>
        <v>0</v>
      </c>
      <c r="GC1241" s="3">
        <f t="shared" si="816"/>
        <v>0</v>
      </c>
      <c r="GD1241" s="3">
        <f t="shared" si="816"/>
        <v>0</v>
      </c>
      <c r="GE1241" s="3">
        <f t="shared" si="816"/>
        <v>0</v>
      </c>
      <c r="GF1241" s="3">
        <f t="shared" si="816"/>
        <v>0</v>
      </c>
      <c r="GG1241" s="3">
        <f t="shared" si="816"/>
        <v>0</v>
      </c>
      <c r="GH1241" s="3">
        <f t="shared" si="816"/>
        <v>0</v>
      </c>
      <c r="GI1241" s="3">
        <f t="shared" si="816"/>
        <v>0</v>
      </c>
      <c r="GJ1241" s="3">
        <f t="shared" si="816"/>
        <v>0</v>
      </c>
      <c r="GK1241" s="3">
        <f t="shared" si="816"/>
        <v>0</v>
      </c>
      <c r="GL1241" s="3">
        <f t="shared" si="816"/>
        <v>0</v>
      </c>
      <c r="GM1241" s="3">
        <f t="shared" si="816"/>
        <v>0</v>
      </c>
      <c r="GN1241" s="3">
        <f t="shared" si="816"/>
        <v>0</v>
      </c>
      <c r="GO1241" s="3">
        <f t="shared" si="816"/>
        <v>0</v>
      </c>
      <c r="GP1241" s="3">
        <f t="shared" si="816"/>
        <v>0</v>
      </c>
      <c r="GQ1241" s="3">
        <f t="shared" si="816"/>
        <v>0</v>
      </c>
      <c r="GR1241" s="3">
        <f t="shared" si="816"/>
        <v>0</v>
      </c>
      <c r="GS1241" s="3">
        <f t="shared" si="816"/>
        <v>0</v>
      </c>
      <c r="GT1241" s="3">
        <f t="shared" si="816"/>
        <v>0</v>
      </c>
      <c r="GU1241" s="3">
        <f t="shared" si="816"/>
        <v>0</v>
      </c>
      <c r="GV1241" s="3">
        <f t="shared" si="816"/>
        <v>0</v>
      </c>
      <c r="GW1241" s="3">
        <f t="shared" si="816"/>
        <v>0</v>
      </c>
      <c r="GX1241" s="3">
        <f t="shared" si="816"/>
        <v>0</v>
      </c>
    </row>
    <row r="1243" spans="1:245">
      <c r="A1243">
        <v>17</v>
      </c>
      <c r="B1243">
        <v>0</v>
      </c>
      <c r="C1243">
        <f>ROW(SmtRes!A1196)</f>
        <v>1196</v>
      </c>
      <c r="D1243">
        <f>ROW(EtalonRes!A1164)</f>
        <v>1164</v>
      </c>
      <c r="E1243" t="s">
        <v>17</v>
      </c>
      <c r="F1243" t="s">
        <v>129</v>
      </c>
      <c r="G1243" t="s">
        <v>130</v>
      </c>
      <c r="H1243" t="s">
        <v>131</v>
      </c>
      <c r="I1243">
        <f>ROUND(2.3/100,9)</f>
        <v>2.3E-2</v>
      </c>
      <c r="J1243">
        <v>0</v>
      </c>
      <c r="O1243">
        <f t="shared" ref="O1243:O1278" si="817">ROUND(CP1243,2)</f>
        <v>602.23</v>
      </c>
      <c r="P1243">
        <f t="shared" ref="P1243:P1278" si="818">ROUND(CQ1243*I1243,2)</f>
        <v>438.37</v>
      </c>
      <c r="Q1243">
        <f t="shared" ref="Q1243:Q1278" si="819">ROUND(CR1243*I1243,2)</f>
        <v>4.5599999999999996</v>
      </c>
      <c r="R1243">
        <f t="shared" ref="R1243:R1278" si="820">ROUND(CS1243*I1243,2)</f>
        <v>0.52</v>
      </c>
      <c r="S1243">
        <f t="shared" ref="S1243:S1278" si="821">ROUND(CT1243*I1243,2)</f>
        <v>159.30000000000001</v>
      </c>
      <c r="T1243">
        <f t="shared" ref="T1243:T1278" si="822">ROUND(CU1243*I1243,2)</f>
        <v>0</v>
      </c>
      <c r="U1243">
        <f t="shared" ref="U1243:U1278" si="823">CV1243*I1243</f>
        <v>0.56047550000000002</v>
      </c>
      <c r="V1243">
        <f t="shared" ref="V1243:V1278" si="824">CW1243*I1243</f>
        <v>1.15E-3</v>
      </c>
      <c r="W1243">
        <f t="shared" ref="W1243:W1278" si="825">ROUND(CX1243*I1243,2)</f>
        <v>0</v>
      </c>
      <c r="X1243">
        <f t="shared" ref="X1243:X1278" si="826">ROUND(CY1243,2)</f>
        <v>143.84</v>
      </c>
      <c r="Y1243">
        <f t="shared" ref="Y1243:Y1278" si="827">ROUND(CZ1243,2)</f>
        <v>68.72</v>
      </c>
      <c r="AA1243">
        <v>36401907</v>
      </c>
      <c r="AB1243">
        <f t="shared" ref="AB1243:AB1278" si="828">ROUND((AC1243+AD1243+AF1243),2)</f>
        <v>4229.87</v>
      </c>
      <c r="AC1243">
        <f t="shared" ref="AC1243:AC1278" si="829">ROUND((ES1243),2)</f>
        <v>4004.09</v>
      </c>
      <c r="AD1243">
        <f>ROUND(((((ET1243*1.25))-((EU1243*1.25)))+AE1243),2)</f>
        <v>17.920000000000002</v>
      </c>
      <c r="AE1243">
        <f>ROUND(((EU1243*1.25)),2)</f>
        <v>0.68</v>
      </c>
      <c r="AF1243">
        <f>ROUND(((EV1243*1.15)),2)</f>
        <v>207.86</v>
      </c>
      <c r="AG1243">
        <f t="shared" ref="AG1243:AG1278" si="830">ROUND((AP1243),2)</f>
        <v>0</v>
      </c>
      <c r="AH1243">
        <f>((EW1243*1.15))</f>
        <v>24.368500000000001</v>
      </c>
      <c r="AI1243">
        <f>((EX1243*1.25))</f>
        <v>0.05</v>
      </c>
      <c r="AJ1243">
        <f t="shared" ref="AJ1243:AJ1278" si="831">(AS1243)</f>
        <v>0</v>
      </c>
      <c r="AK1243">
        <v>4199.17</v>
      </c>
      <c r="AL1243">
        <v>4004.09</v>
      </c>
      <c r="AM1243">
        <v>14.33</v>
      </c>
      <c r="AN1243">
        <v>0.54</v>
      </c>
      <c r="AO1243">
        <v>180.75</v>
      </c>
      <c r="AP1243">
        <v>0</v>
      </c>
      <c r="AQ1243">
        <v>21.19</v>
      </c>
      <c r="AR1243">
        <v>0.04</v>
      </c>
      <c r="AS1243">
        <v>0</v>
      </c>
      <c r="AT1243">
        <v>90</v>
      </c>
      <c r="AU1243">
        <v>43</v>
      </c>
      <c r="AV1243">
        <v>1</v>
      </c>
      <c r="AW1243">
        <v>1</v>
      </c>
      <c r="AZ1243">
        <v>1</v>
      </c>
      <c r="BA1243">
        <v>33.32</v>
      </c>
      <c r="BB1243">
        <v>11.06</v>
      </c>
      <c r="BC1243">
        <v>4.76</v>
      </c>
      <c r="BD1243" t="s">
        <v>3</v>
      </c>
      <c r="BE1243" t="s">
        <v>3</v>
      </c>
      <c r="BF1243" t="s">
        <v>3</v>
      </c>
      <c r="BG1243" t="s">
        <v>3</v>
      </c>
      <c r="BH1243">
        <v>0</v>
      </c>
      <c r="BI1243">
        <v>1</v>
      </c>
      <c r="BJ1243" t="s">
        <v>132</v>
      </c>
      <c r="BM1243">
        <v>10001</v>
      </c>
      <c r="BN1243">
        <v>0</v>
      </c>
      <c r="BO1243" t="s">
        <v>129</v>
      </c>
      <c r="BP1243">
        <v>1</v>
      </c>
      <c r="BQ1243">
        <v>2</v>
      </c>
      <c r="BR1243">
        <v>0</v>
      </c>
      <c r="BS1243">
        <v>33.32</v>
      </c>
      <c r="BT1243">
        <v>1</v>
      </c>
      <c r="BU1243">
        <v>1</v>
      </c>
      <c r="BV1243">
        <v>1</v>
      </c>
      <c r="BW1243">
        <v>1</v>
      </c>
      <c r="BX1243">
        <v>1</v>
      </c>
      <c r="BY1243" t="s">
        <v>3</v>
      </c>
      <c r="BZ1243">
        <v>118</v>
      </c>
      <c r="CA1243">
        <v>63</v>
      </c>
      <c r="CE1243">
        <v>0</v>
      </c>
      <c r="CF1243">
        <v>0</v>
      </c>
      <c r="CG1243">
        <v>0</v>
      </c>
      <c r="CM1243">
        <v>0</v>
      </c>
      <c r="CN1243" t="s">
        <v>904</v>
      </c>
      <c r="CO1243">
        <v>0</v>
      </c>
      <c r="CP1243">
        <f t="shared" ref="CP1243:CP1278" si="832">(P1243+Q1243+S1243)</f>
        <v>602.23</v>
      </c>
      <c r="CQ1243">
        <f t="shared" ref="CQ1243:CQ1278" si="833">AC1243*BC1243</f>
        <v>19059.468400000002</v>
      </c>
      <c r="CR1243">
        <f t="shared" ref="CR1243:CR1278" si="834">AD1243*BB1243</f>
        <v>198.19520000000003</v>
      </c>
      <c r="CS1243">
        <f t="shared" ref="CS1243:CS1278" si="835">AE1243*BS1243</f>
        <v>22.657600000000002</v>
      </c>
      <c r="CT1243">
        <f t="shared" ref="CT1243:CT1278" si="836">AF1243*BA1243</f>
        <v>6925.8952000000008</v>
      </c>
      <c r="CU1243">
        <f t="shared" ref="CU1243:CU1278" si="837">AG1243</f>
        <v>0</v>
      </c>
      <c r="CV1243">
        <f t="shared" ref="CV1243:CV1278" si="838">AH1243</f>
        <v>24.368500000000001</v>
      </c>
      <c r="CW1243">
        <f t="shared" ref="CW1243:CW1278" si="839">AI1243</f>
        <v>0.05</v>
      </c>
      <c r="CX1243">
        <f t="shared" ref="CX1243:CX1278" si="840">AJ1243</f>
        <v>0</v>
      </c>
      <c r="CY1243">
        <f t="shared" ref="CY1243:CY1278" si="841">(((S1243+R1243)*AT1243)/100)</f>
        <v>143.83800000000002</v>
      </c>
      <c r="CZ1243">
        <f t="shared" ref="CZ1243:CZ1278" si="842">(((S1243+R1243)*AU1243)/100)</f>
        <v>68.722600000000014</v>
      </c>
      <c r="DC1243" t="s">
        <v>3</v>
      </c>
      <c r="DD1243" t="s">
        <v>3</v>
      </c>
      <c r="DE1243" t="s">
        <v>133</v>
      </c>
      <c r="DF1243" t="s">
        <v>133</v>
      </c>
      <c r="DG1243" t="s">
        <v>134</v>
      </c>
      <c r="DH1243" t="s">
        <v>3</v>
      </c>
      <c r="DI1243" t="s">
        <v>134</v>
      </c>
      <c r="DJ1243" t="s">
        <v>133</v>
      </c>
      <c r="DK1243" t="s">
        <v>3</v>
      </c>
      <c r="DL1243" t="s">
        <v>3</v>
      </c>
      <c r="DM1243" t="s">
        <v>3</v>
      </c>
      <c r="DN1243">
        <v>0</v>
      </c>
      <c r="DO1243">
        <v>0</v>
      </c>
      <c r="DP1243">
        <v>1</v>
      </c>
      <c r="DQ1243">
        <v>1</v>
      </c>
      <c r="DU1243">
        <v>1013</v>
      </c>
      <c r="DV1243" t="s">
        <v>131</v>
      </c>
      <c r="DW1243" t="s">
        <v>131</v>
      </c>
      <c r="DX1243">
        <v>1</v>
      </c>
      <c r="DZ1243" t="s">
        <v>3</v>
      </c>
      <c r="EA1243" t="s">
        <v>3</v>
      </c>
      <c r="EB1243" t="s">
        <v>3</v>
      </c>
      <c r="EC1243" t="s">
        <v>3</v>
      </c>
      <c r="EE1243">
        <v>29085510</v>
      </c>
      <c r="EF1243">
        <v>2</v>
      </c>
      <c r="EG1243" t="s">
        <v>135</v>
      </c>
      <c r="EH1243">
        <v>0</v>
      </c>
      <c r="EI1243" t="s">
        <v>3</v>
      </c>
      <c r="EJ1243">
        <v>1</v>
      </c>
      <c r="EK1243">
        <v>10001</v>
      </c>
      <c r="EL1243" t="s">
        <v>136</v>
      </c>
      <c r="EM1243" t="s">
        <v>137</v>
      </c>
      <c r="EO1243" t="s">
        <v>138</v>
      </c>
      <c r="EQ1243">
        <v>0</v>
      </c>
      <c r="ER1243">
        <v>4199.17</v>
      </c>
      <c r="ES1243">
        <v>4004.09</v>
      </c>
      <c r="ET1243">
        <v>14.33</v>
      </c>
      <c r="EU1243">
        <v>0.54</v>
      </c>
      <c r="EV1243">
        <v>180.75</v>
      </c>
      <c r="EW1243">
        <v>21.19</v>
      </c>
      <c r="EX1243">
        <v>0.04</v>
      </c>
      <c r="EY1243">
        <v>0</v>
      </c>
      <c r="FQ1243">
        <v>0</v>
      </c>
      <c r="FR1243">
        <f t="shared" ref="FR1243:FR1278" si="843">ROUND(IF(AND(BH1243=3,BI1243=3),P1243,0),2)</f>
        <v>0</v>
      </c>
      <c r="FS1243">
        <v>0</v>
      </c>
      <c r="FT1243" t="s">
        <v>139</v>
      </c>
      <c r="FU1243" t="s">
        <v>25</v>
      </c>
      <c r="FV1243" t="s">
        <v>25</v>
      </c>
      <c r="FW1243" t="s">
        <v>26</v>
      </c>
      <c r="FX1243">
        <v>106.2</v>
      </c>
      <c r="FY1243">
        <v>53.55</v>
      </c>
      <c r="GA1243" t="s">
        <v>3</v>
      </c>
      <c r="GD1243">
        <v>1</v>
      </c>
      <c r="GF1243">
        <v>-1773683300</v>
      </c>
      <c r="GG1243">
        <v>2</v>
      </c>
      <c r="GH1243">
        <v>1</v>
      </c>
      <c r="GI1243">
        <v>2</v>
      </c>
      <c r="GJ1243">
        <v>0</v>
      </c>
      <c r="GK1243">
        <v>0</v>
      </c>
      <c r="GL1243">
        <f t="shared" ref="GL1243:GL1278" si="844">ROUND(IF(AND(BH1243=3,BI1243=3,FS1243&lt;&gt;0),P1243,0),2)</f>
        <v>0</v>
      </c>
      <c r="GM1243">
        <f t="shared" ref="GM1243:GM1278" si="845">ROUND(O1243+X1243+Y1243,2)+GX1243</f>
        <v>814.79</v>
      </c>
      <c r="GN1243">
        <f t="shared" ref="GN1243:GN1278" si="846">IF(OR(BI1243=0,BI1243=1),ROUND(O1243+X1243+Y1243,2),0)</f>
        <v>814.79</v>
      </c>
      <c r="GO1243">
        <f t="shared" ref="GO1243:GO1278" si="847">IF(BI1243=2,ROUND(O1243+X1243+Y1243,2),0)</f>
        <v>0</v>
      </c>
      <c r="GP1243">
        <f t="shared" ref="GP1243:GP1278" si="848">IF(BI1243=4,ROUND(O1243+X1243+Y1243,2)+GX1243,0)</f>
        <v>0</v>
      </c>
      <c r="GR1243">
        <v>0</v>
      </c>
      <c r="GS1243">
        <v>3</v>
      </c>
      <c r="GT1243">
        <v>0</v>
      </c>
      <c r="GU1243" t="s">
        <v>3</v>
      </c>
      <c r="GV1243">
        <f t="shared" ref="GV1243:GV1278" si="849">ROUND((GT1243),2)</f>
        <v>0</v>
      </c>
      <c r="GW1243">
        <v>1</v>
      </c>
      <c r="GX1243">
        <f t="shared" ref="GX1243:GX1278" si="850">ROUND(HC1243*I1243,2)</f>
        <v>0</v>
      </c>
      <c r="HA1243">
        <v>0</v>
      </c>
      <c r="HB1243">
        <v>0</v>
      </c>
      <c r="HC1243">
        <f t="shared" ref="HC1243:HC1278" si="851">GV1243*GW1243</f>
        <v>0</v>
      </c>
      <c r="HE1243" t="s">
        <v>3</v>
      </c>
      <c r="HF1243" t="s">
        <v>3</v>
      </c>
      <c r="IK1243">
        <v>0</v>
      </c>
    </row>
    <row r="1244" spans="1:245">
      <c r="A1244">
        <v>18</v>
      </c>
      <c r="B1244">
        <v>0</v>
      </c>
      <c r="C1244">
        <v>1195</v>
      </c>
      <c r="E1244" t="s">
        <v>27</v>
      </c>
      <c r="F1244" t="s">
        <v>140</v>
      </c>
      <c r="G1244" t="s">
        <v>141</v>
      </c>
      <c r="H1244" t="s">
        <v>142</v>
      </c>
      <c r="I1244">
        <f>I1243*J1244</f>
        <v>2.2999999999999998</v>
      </c>
      <c r="J1244">
        <v>100</v>
      </c>
      <c r="O1244">
        <f t="shared" si="817"/>
        <v>248.93</v>
      </c>
      <c r="P1244">
        <f t="shared" si="818"/>
        <v>248.93</v>
      </c>
      <c r="Q1244">
        <f t="shared" si="819"/>
        <v>0</v>
      </c>
      <c r="R1244">
        <f t="shared" si="820"/>
        <v>0</v>
      </c>
      <c r="S1244">
        <f t="shared" si="821"/>
        <v>0</v>
      </c>
      <c r="T1244">
        <f t="shared" si="822"/>
        <v>0</v>
      </c>
      <c r="U1244">
        <f t="shared" si="823"/>
        <v>0</v>
      </c>
      <c r="V1244">
        <f t="shared" si="824"/>
        <v>0</v>
      </c>
      <c r="W1244">
        <f t="shared" si="825"/>
        <v>13.89</v>
      </c>
      <c r="X1244">
        <f t="shared" si="826"/>
        <v>0</v>
      </c>
      <c r="Y1244">
        <f t="shared" si="827"/>
        <v>0</v>
      </c>
      <c r="AA1244">
        <v>36401907</v>
      </c>
      <c r="AB1244">
        <f t="shared" si="828"/>
        <v>131.99</v>
      </c>
      <c r="AC1244">
        <f t="shared" si="829"/>
        <v>131.99</v>
      </c>
      <c r="AD1244">
        <f>ROUND((((ET1244)-(EU1244))+AE1244),2)</f>
        <v>0</v>
      </c>
      <c r="AE1244">
        <f>ROUND((EU1244),2)</f>
        <v>0</v>
      </c>
      <c r="AF1244">
        <f>ROUND((EV1244),2)</f>
        <v>0</v>
      </c>
      <c r="AG1244">
        <f t="shared" si="830"/>
        <v>0</v>
      </c>
      <c r="AH1244">
        <f>(EW1244)</f>
        <v>0</v>
      </c>
      <c r="AI1244">
        <f>(EX1244)</f>
        <v>0</v>
      </c>
      <c r="AJ1244">
        <f t="shared" si="831"/>
        <v>6.04</v>
      </c>
      <c r="AK1244">
        <v>131.99</v>
      </c>
      <c r="AL1244">
        <v>131.99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6.04</v>
      </c>
      <c r="AT1244">
        <v>0</v>
      </c>
      <c r="AU1244">
        <v>0</v>
      </c>
      <c r="AV1244">
        <v>1</v>
      </c>
      <c r="AW1244">
        <v>1</v>
      </c>
      <c r="AZ1244">
        <v>1</v>
      </c>
      <c r="BA1244">
        <v>1</v>
      </c>
      <c r="BB1244">
        <v>1</v>
      </c>
      <c r="BC1244">
        <v>0.82</v>
      </c>
      <c r="BD1244" t="s">
        <v>3</v>
      </c>
      <c r="BE1244" t="s">
        <v>3</v>
      </c>
      <c r="BF1244" t="s">
        <v>3</v>
      </c>
      <c r="BG1244" t="s">
        <v>3</v>
      </c>
      <c r="BH1244">
        <v>3</v>
      </c>
      <c r="BI1244">
        <v>1</v>
      </c>
      <c r="BJ1244" t="s">
        <v>143</v>
      </c>
      <c r="BM1244">
        <v>500001</v>
      </c>
      <c r="BN1244">
        <v>0</v>
      </c>
      <c r="BO1244" t="s">
        <v>140</v>
      </c>
      <c r="BP1244">
        <v>1</v>
      </c>
      <c r="BQ1244">
        <v>8</v>
      </c>
      <c r="BR1244">
        <v>0</v>
      </c>
      <c r="BS1244">
        <v>1</v>
      </c>
      <c r="BT1244">
        <v>1</v>
      </c>
      <c r="BU1244">
        <v>1</v>
      </c>
      <c r="BV1244">
        <v>1</v>
      </c>
      <c r="BW1244">
        <v>1</v>
      </c>
      <c r="BX1244">
        <v>1</v>
      </c>
      <c r="BY1244" t="s">
        <v>3</v>
      </c>
      <c r="BZ1244">
        <v>0</v>
      </c>
      <c r="CA1244">
        <v>0</v>
      </c>
      <c r="CE1244">
        <v>0</v>
      </c>
      <c r="CF1244">
        <v>0</v>
      </c>
      <c r="CG1244">
        <v>0</v>
      </c>
      <c r="CM1244">
        <v>0</v>
      </c>
      <c r="CN1244" t="s">
        <v>3</v>
      </c>
      <c r="CO1244">
        <v>0</v>
      </c>
      <c r="CP1244">
        <f t="shared" si="832"/>
        <v>248.93</v>
      </c>
      <c r="CQ1244">
        <f t="shared" si="833"/>
        <v>108.23180000000001</v>
      </c>
      <c r="CR1244">
        <f t="shared" si="834"/>
        <v>0</v>
      </c>
      <c r="CS1244">
        <f t="shared" si="835"/>
        <v>0</v>
      </c>
      <c r="CT1244">
        <f t="shared" si="836"/>
        <v>0</v>
      </c>
      <c r="CU1244">
        <f t="shared" si="837"/>
        <v>0</v>
      </c>
      <c r="CV1244">
        <f t="shared" si="838"/>
        <v>0</v>
      </c>
      <c r="CW1244">
        <f t="shared" si="839"/>
        <v>0</v>
      </c>
      <c r="CX1244">
        <f t="shared" si="840"/>
        <v>6.04</v>
      </c>
      <c r="CY1244">
        <f t="shared" si="841"/>
        <v>0</v>
      </c>
      <c r="CZ1244">
        <f t="shared" si="842"/>
        <v>0</v>
      </c>
      <c r="DC1244" t="s">
        <v>3</v>
      </c>
      <c r="DD1244" t="s">
        <v>3</v>
      </c>
      <c r="DE1244" t="s">
        <v>3</v>
      </c>
      <c r="DF1244" t="s">
        <v>3</v>
      </c>
      <c r="DG1244" t="s">
        <v>3</v>
      </c>
      <c r="DH1244" t="s">
        <v>3</v>
      </c>
      <c r="DI1244" t="s">
        <v>3</v>
      </c>
      <c r="DJ1244" t="s">
        <v>3</v>
      </c>
      <c r="DK1244" t="s">
        <v>3</v>
      </c>
      <c r="DL1244" t="s">
        <v>3</v>
      </c>
      <c r="DM1244" t="s">
        <v>3</v>
      </c>
      <c r="DN1244">
        <v>0</v>
      </c>
      <c r="DO1244">
        <v>0</v>
      </c>
      <c r="DP1244">
        <v>1</v>
      </c>
      <c r="DQ1244">
        <v>1</v>
      </c>
      <c r="DU1244">
        <v>1003</v>
      </c>
      <c r="DV1244" t="s">
        <v>142</v>
      </c>
      <c r="DW1244" t="s">
        <v>142</v>
      </c>
      <c r="DX1244">
        <v>1</v>
      </c>
      <c r="DZ1244" t="s">
        <v>3</v>
      </c>
      <c r="EA1244" t="s">
        <v>3</v>
      </c>
      <c r="EB1244" t="s">
        <v>3</v>
      </c>
      <c r="EC1244" t="s">
        <v>3</v>
      </c>
      <c r="EE1244">
        <v>29085443</v>
      </c>
      <c r="EF1244">
        <v>8</v>
      </c>
      <c r="EG1244" t="s">
        <v>144</v>
      </c>
      <c r="EH1244">
        <v>0</v>
      </c>
      <c r="EI1244" t="s">
        <v>3</v>
      </c>
      <c r="EJ1244">
        <v>1</v>
      </c>
      <c r="EK1244">
        <v>500001</v>
      </c>
      <c r="EL1244" t="s">
        <v>145</v>
      </c>
      <c r="EM1244" t="s">
        <v>146</v>
      </c>
      <c r="EO1244" t="s">
        <v>3</v>
      </c>
      <c r="EQ1244">
        <v>0</v>
      </c>
      <c r="ER1244">
        <v>131.99</v>
      </c>
      <c r="ES1244">
        <v>131.99</v>
      </c>
      <c r="ET1244">
        <v>0</v>
      </c>
      <c r="EU1244">
        <v>0</v>
      </c>
      <c r="EV1244">
        <v>0</v>
      </c>
      <c r="EW1244">
        <v>0</v>
      </c>
      <c r="EX1244">
        <v>0</v>
      </c>
      <c r="FQ1244">
        <v>0</v>
      </c>
      <c r="FR1244">
        <f t="shared" si="843"/>
        <v>0</v>
      </c>
      <c r="FS1244">
        <v>0</v>
      </c>
      <c r="FX1244">
        <v>0</v>
      </c>
      <c r="FY1244">
        <v>0</v>
      </c>
      <c r="GA1244" t="s">
        <v>3</v>
      </c>
      <c r="GD1244">
        <v>1</v>
      </c>
      <c r="GF1244">
        <v>-716496253</v>
      </c>
      <c r="GG1244">
        <v>2</v>
      </c>
      <c r="GH1244">
        <v>1</v>
      </c>
      <c r="GI1244">
        <v>2</v>
      </c>
      <c r="GJ1244">
        <v>0</v>
      </c>
      <c r="GK1244">
        <v>0</v>
      </c>
      <c r="GL1244">
        <f t="shared" si="844"/>
        <v>0</v>
      </c>
      <c r="GM1244">
        <f t="shared" si="845"/>
        <v>248.93</v>
      </c>
      <c r="GN1244">
        <f t="shared" si="846"/>
        <v>248.93</v>
      </c>
      <c r="GO1244">
        <f t="shared" si="847"/>
        <v>0</v>
      </c>
      <c r="GP1244">
        <f t="shared" si="848"/>
        <v>0</v>
      </c>
      <c r="GR1244">
        <v>0</v>
      </c>
      <c r="GS1244">
        <v>3</v>
      </c>
      <c r="GT1244">
        <v>0</v>
      </c>
      <c r="GU1244" t="s">
        <v>3</v>
      </c>
      <c r="GV1244">
        <f t="shared" si="849"/>
        <v>0</v>
      </c>
      <c r="GW1244">
        <v>1</v>
      </c>
      <c r="GX1244">
        <f t="shared" si="850"/>
        <v>0</v>
      </c>
      <c r="HA1244">
        <v>0</v>
      </c>
      <c r="HB1244">
        <v>0</v>
      </c>
      <c r="HC1244">
        <f t="shared" si="851"/>
        <v>0</v>
      </c>
      <c r="HE1244" t="s">
        <v>3</v>
      </c>
      <c r="HF1244" t="s">
        <v>3</v>
      </c>
      <c r="IK1244">
        <v>0</v>
      </c>
    </row>
    <row r="1245" spans="1:245">
      <c r="A1245">
        <v>17</v>
      </c>
      <c r="B1245">
        <v>0</v>
      </c>
      <c r="C1245">
        <f>ROW(SmtRes!A1205)</f>
        <v>1205</v>
      </c>
      <c r="D1245">
        <f>ROW(EtalonRes!A1173)</f>
        <v>1173</v>
      </c>
      <c r="E1245" t="s">
        <v>35</v>
      </c>
      <c r="F1245" t="s">
        <v>147</v>
      </c>
      <c r="G1245" t="s">
        <v>148</v>
      </c>
      <c r="H1245" t="s">
        <v>149</v>
      </c>
      <c r="I1245">
        <f>ROUND(4/100,9)</f>
        <v>0.04</v>
      </c>
      <c r="J1245">
        <v>0</v>
      </c>
      <c r="O1245">
        <f t="shared" si="817"/>
        <v>2432.71</v>
      </c>
      <c r="P1245">
        <f t="shared" si="818"/>
        <v>65.12</v>
      </c>
      <c r="Q1245">
        <f t="shared" si="819"/>
        <v>25.3</v>
      </c>
      <c r="R1245">
        <f t="shared" si="820"/>
        <v>1.8</v>
      </c>
      <c r="S1245">
        <f t="shared" si="821"/>
        <v>2342.29</v>
      </c>
      <c r="T1245">
        <f t="shared" si="822"/>
        <v>0</v>
      </c>
      <c r="U1245">
        <f t="shared" si="823"/>
        <v>7.6576199999999996</v>
      </c>
      <c r="V1245">
        <f t="shared" si="824"/>
        <v>4.0000000000000001E-3</v>
      </c>
      <c r="W1245">
        <f t="shared" si="825"/>
        <v>0</v>
      </c>
      <c r="X1245">
        <f t="shared" si="826"/>
        <v>1875.27</v>
      </c>
      <c r="Y1245">
        <f t="shared" si="827"/>
        <v>867.31</v>
      </c>
      <c r="AA1245">
        <v>36401907</v>
      </c>
      <c r="AB1245">
        <f t="shared" si="828"/>
        <v>2294.19</v>
      </c>
      <c r="AC1245">
        <f t="shared" si="829"/>
        <v>478.86</v>
      </c>
      <c r="AD1245">
        <f>ROUND(((((ET1245*1.25))-((EU1245*1.25)))+AE1245),2)</f>
        <v>57.91</v>
      </c>
      <c r="AE1245">
        <f>ROUND(((EU1245*1.25)),2)</f>
        <v>1.35</v>
      </c>
      <c r="AF1245">
        <f>ROUND(((EV1245*1.15)),2)</f>
        <v>1757.42</v>
      </c>
      <c r="AG1245">
        <f t="shared" si="830"/>
        <v>0</v>
      </c>
      <c r="AH1245">
        <f>((EW1245*1.15))</f>
        <v>191.44049999999999</v>
      </c>
      <c r="AI1245">
        <f>((EX1245*1.25))</f>
        <v>0.1</v>
      </c>
      <c r="AJ1245">
        <f t="shared" si="831"/>
        <v>0</v>
      </c>
      <c r="AK1245">
        <v>2053.38</v>
      </c>
      <c r="AL1245">
        <v>478.86</v>
      </c>
      <c r="AM1245">
        <v>46.33</v>
      </c>
      <c r="AN1245">
        <v>1.08</v>
      </c>
      <c r="AO1245">
        <v>1528.19</v>
      </c>
      <c r="AP1245">
        <v>0</v>
      </c>
      <c r="AQ1245">
        <v>166.47</v>
      </c>
      <c r="AR1245">
        <v>0.08</v>
      </c>
      <c r="AS1245">
        <v>0</v>
      </c>
      <c r="AT1245">
        <v>80</v>
      </c>
      <c r="AU1245">
        <v>37</v>
      </c>
      <c r="AV1245">
        <v>1</v>
      </c>
      <c r="AW1245">
        <v>1</v>
      </c>
      <c r="AZ1245">
        <v>1</v>
      </c>
      <c r="BA1245">
        <v>33.32</v>
      </c>
      <c r="BB1245">
        <v>10.92</v>
      </c>
      <c r="BC1245">
        <v>3.4</v>
      </c>
      <c r="BD1245" t="s">
        <v>3</v>
      </c>
      <c r="BE1245" t="s">
        <v>3</v>
      </c>
      <c r="BF1245" t="s">
        <v>3</v>
      </c>
      <c r="BG1245" t="s">
        <v>3</v>
      </c>
      <c r="BH1245">
        <v>0</v>
      </c>
      <c r="BI1245">
        <v>1</v>
      </c>
      <c r="BJ1245" t="s">
        <v>150</v>
      </c>
      <c r="BM1245">
        <v>15001</v>
      </c>
      <c r="BN1245">
        <v>0</v>
      </c>
      <c r="BO1245" t="s">
        <v>147</v>
      </c>
      <c r="BP1245">
        <v>1</v>
      </c>
      <c r="BQ1245">
        <v>2</v>
      </c>
      <c r="BR1245">
        <v>0</v>
      </c>
      <c r="BS1245">
        <v>33.32</v>
      </c>
      <c r="BT1245">
        <v>1</v>
      </c>
      <c r="BU1245">
        <v>1</v>
      </c>
      <c r="BV1245">
        <v>1</v>
      </c>
      <c r="BW1245">
        <v>1</v>
      </c>
      <c r="BX1245">
        <v>1</v>
      </c>
      <c r="BY1245" t="s">
        <v>3</v>
      </c>
      <c r="BZ1245">
        <v>105</v>
      </c>
      <c r="CA1245">
        <v>55</v>
      </c>
      <c r="CE1245">
        <v>0</v>
      </c>
      <c r="CF1245">
        <v>0</v>
      </c>
      <c r="CG1245">
        <v>0</v>
      </c>
      <c r="CM1245">
        <v>0</v>
      </c>
      <c r="CN1245" t="s">
        <v>904</v>
      </c>
      <c r="CO1245">
        <v>0</v>
      </c>
      <c r="CP1245">
        <f t="shared" si="832"/>
        <v>2432.71</v>
      </c>
      <c r="CQ1245">
        <f t="shared" si="833"/>
        <v>1628.124</v>
      </c>
      <c r="CR1245">
        <f t="shared" si="834"/>
        <v>632.3771999999999</v>
      </c>
      <c r="CS1245">
        <f t="shared" si="835"/>
        <v>44.982000000000006</v>
      </c>
      <c r="CT1245">
        <f t="shared" si="836"/>
        <v>58557.234400000001</v>
      </c>
      <c r="CU1245">
        <f t="shared" si="837"/>
        <v>0</v>
      </c>
      <c r="CV1245">
        <f t="shared" si="838"/>
        <v>191.44049999999999</v>
      </c>
      <c r="CW1245">
        <f t="shared" si="839"/>
        <v>0.1</v>
      </c>
      <c r="CX1245">
        <f t="shared" si="840"/>
        <v>0</v>
      </c>
      <c r="CY1245">
        <f t="shared" si="841"/>
        <v>1875.2720000000002</v>
      </c>
      <c r="CZ1245">
        <f t="shared" si="842"/>
        <v>867.31330000000003</v>
      </c>
      <c r="DC1245" t="s">
        <v>3</v>
      </c>
      <c r="DD1245" t="s">
        <v>3</v>
      </c>
      <c r="DE1245" t="s">
        <v>133</v>
      </c>
      <c r="DF1245" t="s">
        <v>133</v>
      </c>
      <c r="DG1245" t="s">
        <v>134</v>
      </c>
      <c r="DH1245" t="s">
        <v>3</v>
      </c>
      <c r="DI1245" t="s">
        <v>134</v>
      </c>
      <c r="DJ1245" t="s">
        <v>133</v>
      </c>
      <c r="DK1245" t="s">
        <v>3</v>
      </c>
      <c r="DL1245" t="s">
        <v>3</v>
      </c>
      <c r="DM1245" t="s">
        <v>3</v>
      </c>
      <c r="DN1245">
        <v>0</v>
      </c>
      <c r="DO1245">
        <v>0</v>
      </c>
      <c r="DP1245">
        <v>1</v>
      </c>
      <c r="DQ1245">
        <v>1</v>
      </c>
      <c r="DU1245">
        <v>1013</v>
      </c>
      <c r="DV1245" t="s">
        <v>149</v>
      </c>
      <c r="DW1245" t="s">
        <v>149</v>
      </c>
      <c r="DX1245">
        <v>1</v>
      </c>
      <c r="DZ1245" t="s">
        <v>3</v>
      </c>
      <c r="EA1245" t="s">
        <v>3</v>
      </c>
      <c r="EB1245" t="s">
        <v>3</v>
      </c>
      <c r="EC1245" t="s">
        <v>3</v>
      </c>
      <c r="EE1245">
        <v>29085536</v>
      </c>
      <c r="EF1245">
        <v>2</v>
      </c>
      <c r="EG1245" t="s">
        <v>135</v>
      </c>
      <c r="EH1245">
        <v>0</v>
      </c>
      <c r="EI1245" t="s">
        <v>3</v>
      </c>
      <c r="EJ1245">
        <v>1</v>
      </c>
      <c r="EK1245">
        <v>15001</v>
      </c>
      <c r="EL1245" t="s">
        <v>151</v>
      </c>
      <c r="EM1245" t="s">
        <v>152</v>
      </c>
      <c r="EO1245" t="s">
        <v>138</v>
      </c>
      <c r="EQ1245">
        <v>0</v>
      </c>
      <c r="ER1245">
        <v>2053.38</v>
      </c>
      <c r="ES1245">
        <v>478.86</v>
      </c>
      <c r="ET1245">
        <v>46.33</v>
      </c>
      <c r="EU1245">
        <v>1.08</v>
      </c>
      <c r="EV1245">
        <v>1528.19</v>
      </c>
      <c r="EW1245">
        <v>166.47</v>
      </c>
      <c r="EX1245">
        <v>0.08</v>
      </c>
      <c r="EY1245">
        <v>0</v>
      </c>
      <c r="FQ1245">
        <v>0</v>
      </c>
      <c r="FR1245">
        <f t="shared" si="843"/>
        <v>0</v>
      </c>
      <c r="FS1245">
        <v>0</v>
      </c>
      <c r="FT1245" t="s">
        <v>139</v>
      </c>
      <c r="FU1245" t="s">
        <v>25</v>
      </c>
      <c r="FV1245" t="s">
        <v>25</v>
      </c>
      <c r="FW1245" t="s">
        <v>26</v>
      </c>
      <c r="FX1245">
        <v>94.5</v>
      </c>
      <c r="FY1245">
        <v>46.75</v>
      </c>
      <c r="GA1245" t="s">
        <v>3</v>
      </c>
      <c r="GD1245">
        <v>1</v>
      </c>
      <c r="GF1245">
        <v>-1841865788</v>
      </c>
      <c r="GG1245">
        <v>2</v>
      </c>
      <c r="GH1245">
        <v>1</v>
      </c>
      <c r="GI1245">
        <v>2</v>
      </c>
      <c r="GJ1245">
        <v>0</v>
      </c>
      <c r="GK1245">
        <v>0</v>
      </c>
      <c r="GL1245">
        <f t="shared" si="844"/>
        <v>0</v>
      </c>
      <c r="GM1245">
        <f t="shared" si="845"/>
        <v>5175.29</v>
      </c>
      <c r="GN1245">
        <f t="shared" si="846"/>
        <v>5175.29</v>
      </c>
      <c r="GO1245">
        <f t="shared" si="847"/>
        <v>0</v>
      </c>
      <c r="GP1245">
        <f t="shared" si="848"/>
        <v>0</v>
      </c>
      <c r="GR1245">
        <v>0</v>
      </c>
      <c r="GS1245">
        <v>3</v>
      </c>
      <c r="GT1245">
        <v>0</v>
      </c>
      <c r="GU1245" t="s">
        <v>3</v>
      </c>
      <c r="GV1245">
        <f t="shared" si="849"/>
        <v>0</v>
      </c>
      <c r="GW1245">
        <v>1</v>
      </c>
      <c r="GX1245">
        <f t="shared" si="850"/>
        <v>0</v>
      </c>
      <c r="HA1245">
        <v>0</v>
      </c>
      <c r="HB1245">
        <v>0</v>
      </c>
      <c r="HC1245">
        <f t="shared" si="851"/>
        <v>0</v>
      </c>
      <c r="HE1245" t="s">
        <v>3</v>
      </c>
      <c r="HF1245" t="s">
        <v>3</v>
      </c>
      <c r="IK1245">
        <v>0</v>
      </c>
    </row>
    <row r="1246" spans="1:245">
      <c r="A1246">
        <v>18</v>
      </c>
      <c r="B1246">
        <v>0</v>
      </c>
      <c r="C1246">
        <v>1204</v>
      </c>
      <c r="E1246" t="s">
        <v>40</v>
      </c>
      <c r="F1246" t="s">
        <v>281</v>
      </c>
      <c r="G1246" t="s">
        <v>282</v>
      </c>
      <c r="H1246" t="s">
        <v>155</v>
      </c>
      <c r="I1246">
        <f>I1245*J1246</f>
        <v>4.2</v>
      </c>
      <c r="J1246">
        <v>105</v>
      </c>
      <c r="O1246">
        <f t="shared" si="817"/>
        <v>0</v>
      </c>
      <c r="P1246">
        <f t="shared" si="818"/>
        <v>0</v>
      </c>
      <c r="Q1246">
        <f t="shared" si="819"/>
        <v>0</v>
      </c>
      <c r="R1246">
        <f t="shared" si="820"/>
        <v>0</v>
      </c>
      <c r="S1246">
        <f t="shared" si="821"/>
        <v>0</v>
      </c>
      <c r="T1246">
        <f t="shared" si="822"/>
        <v>0</v>
      </c>
      <c r="U1246">
        <f t="shared" si="823"/>
        <v>0</v>
      </c>
      <c r="V1246">
        <f t="shared" si="824"/>
        <v>0</v>
      </c>
      <c r="W1246">
        <f t="shared" si="825"/>
        <v>0</v>
      </c>
      <c r="X1246">
        <f t="shared" si="826"/>
        <v>0</v>
      </c>
      <c r="Y1246">
        <f t="shared" si="827"/>
        <v>0</v>
      </c>
      <c r="AA1246">
        <v>36401907</v>
      </c>
      <c r="AB1246">
        <f t="shared" si="828"/>
        <v>0</v>
      </c>
      <c r="AC1246">
        <f t="shared" si="829"/>
        <v>0</v>
      </c>
      <c r="AD1246">
        <f>ROUND((((ET1246)-(EU1246))+AE1246),2)</f>
        <v>0</v>
      </c>
      <c r="AE1246">
        <f>ROUND((EU1246),2)</f>
        <v>0</v>
      </c>
      <c r="AF1246">
        <f>ROUND((EV1246),2)</f>
        <v>0</v>
      </c>
      <c r="AG1246">
        <f t="shared" si="830"/>
        <v>0</v>
      </c>
      <c r="AH1246">
        <f>(EW1246)</f>
        <v>0</v>
      </c>
      <c r="AI1246">
        <f>(EX1246)</f>
        <v>0</v>
      </c>
      <c r="AJ1246">
        <f t="shared" si="831"/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1</v>
      </c>
      <c r="AW1246">
        <v>1</v>
      </c>
      <c r="AZ1246">
        <v>1</v>
      </c>
      <c r="BA1246">
        <v>1</v>
      </c>
      <c r="BB1246">
        <v>1</v>
      </c>
      <c r="BC1246">
        <v>1</v>
      </c>
      <c r="BD1246" t="s">
        <v>3</v>
      </c>
      <c r="BE1246" t="s">
        <v>3</v>
      </c>
      <c r="BF1246" t="s">
        <v>3</v>
      </c>
      <c r="BG1246" t="s">
        <v>3</v>
      </c>
      <c r="BH1246">
        <v>3</v>
      </c>
      <c r="BI1246">
        <v>1</v>
      </c>
      <c r="BJ1246" t="s">
        <v>283</v>
      </c>
      <c r="BM1246">
        <v>500001</v>
      </c>
      <c r="BN1246">
        <v>0</v>
      </c>
      <c r="BO1246" t="s">
        <v>3</v>
      </c>
      <c r="BP1246">
        <v>0</v>
      </c>
      <c r="BQ1246">
        <v>8</v>
      </c>
      <c r="BR1246">
        <v>0</v>
      </c>
      <c r="BS1246">
        <v>1</v>
      </c>
      <c r="BT1246">
        <v>1</v>
      </c>
      <c r="BU1246">
        <v>1</v>
      </c>
      <c r="BV1246">
        <v>1</v>
      </c>
      <c r="BW1246">
        <v>1</v>
      </c>
      <c r="BX1246">
        <v>1</v>
      </c>
      <c r="BY1246" t="s">
        <v>3</v>
      </c>
      <c r="BZ1246">
        <v>0</v>
      </c>
      <c r="CA1246">
        <v>0</v>
      </c>
      <c r="CE1246">
        <v>0</v>
      </c>
      <c r="CF1246">
        <v>0</v>
      </c>
      <c r="CG1246">
        <v>0</v>
      </c>
      <c r="CM1246">
        <v>0</v>
      </c>
      <c r="CN1246" t="s">
        <v>3</v>
      </c>
      <c r="CO1246">
        <v>0</v>
      </c>
      <c r="CP1246">
        <f t="shared" si="832"/>
        <v>0</v>
      </c>
      <c r="CQ1246">
        <f t="shared" si="833"/>
        <v>0</v>
      </c>
      <c r="CR1246">
        <f t="shared" si="834"/>
        <v>0</v>
      </c>
      <c r="CS1246">
        <f t="shared" si="835"/>
        <v>0</v>
      </c>
      <c r="CT1246">
        <f t="shared" si="836"/>
        <v>0</v>
      </c>
      <c r="CU1246">
        <f t="shared" si="837"/>
        <v>0</v>
      </c>
      <c r="CV1246">
        <f t="shared" si="838"/>
        <v>0</v>
      </c>
      <c r="CW1246">
        <f t="shared" si="839"/>
        <v>0</v>
      </c>
      <c r="CX1246">
        <f t="shared" si="840"/>
        <v>0</v>
      </c>
      <c r="CY1246">
        <f t="shared" si="841"/>
        <v>0</v>
      </c>
      <c r="CZ1246">
        <f t="shared" si="842"/>
        <v>0</v>
      </c>
      <c r="DC1246" t="s">
        <v>3</v>
      </c>
      <c r="DD1246" t="s">
        <v>3</v>
      </c>
      <c r="DE1246" t="s">
        <v>3</v>
      </c>
      <c r="DF1246" t="s">
        <v>3</v>
      </c>
      <c r="DG1246" t="s">
        <v>3</v>
      </c>
      <c r="DH1246" t="s">
        <v>3</v>
      </c>
      <c r="DI1246" t="s">
        <v>3</v>
      </c>
      <c r="DJ1246" t="s">
        <v>3</v>
      </c>
      <c r="DK1246" t="s">
        <v>3</v>
      </c>
      <c r="DL1246" t="s">
        <v>3</v>
      </c>
      <c r="DM1246" t="s">
        <v>3</v>
      </c>
      <c r="DN1246">
        <v>0</v>
      </c>
      <c r="DO1246">
        <v>0</v>
      </c>
      <c r="DP1246">
        <v>1</v>
      </c>
      <c r="DQ1246">
        <v>1</v>
      </c>
      <c r="DU1246">
        <v>1005</v>
      </c>
      <c r="DV1246" t="s">
        <v>155</v>
      </c>
      <c r="DW1246" t="s">
        <v>155</v>
      </c>
      <c r="DX1246">
        <v>1</v>
      </c>
      <c r="DZ1246" t="s">
        <v>3</v>
      </c>
      <c r="EA1246" t="s">
        <v>3</v>
      </c>
      <c r="EB1246" t="s">
        <v>3</v>
      </c>
      <c r="EC1246" t="s">
        <v>3</v>
      </c>
      <c r="EE1246">
        <v>29085443</v>
      </c>
      <c r="EF1246">
        <v>8</v>
      </c>
      <c r="EG1246" t="s">
        <v>144</v>
      </c>
      <c r="EH1246">
        <v>0</v>
      </c>
      <c r="EI1246" t="s">
        <v>3</v>
      </c>
      <c r="EJ1246">
        <v>1</v>
      </c>
      <c r="EK1246">
        <v>500001</v>
      </c>
      <c r="EL1246" t="s">
        <v>145</v>
      </c>
      <c r="EM1246" t="s">
        <v>146</v>
      </c>
      <c r="EO1246" t="s">
        <v>3</v>
      </c>
      <c r="EQ1246">
        <v>0</v>
      </c>
      <c r="ER1246">
        <v>0</v>
      </c>
      <c r="ES1246">
        <v>0</v>
      </c>
      <c r="ET1246">
        <v>0</v>
      </c>
      <c r="EU1246">
        <v>0</v>
      </c>
      <c r="EV1246">
        <v>0</v>
      </c>
      <c r="EW1246">
        <v>0</v>
      </c>
      <c r="EX1246">
        <v>0</v>
      </c>
      <c r="FQ1246">
        <v>0</v>
      </c>
      <c r="FR1246">
        <f t="shared" si="843"/>
        <v>0</v>
      </c>
      <c r="FS1246">
        <v>0</v>
      </c>
      <c r="FX1246">
        <v>0</v>
      </c>
      <c r="FY1246">
        <v>0</v>
      </c>
      <c r="GA1246" t="s">
        <v>3</v>
      </c>
      <c r="GD1246">
        <v>1</v>
      </c>
      <c r="GF1246">
        <v>522970763</v>
      </c>
      <c r="GG1246">
        <v>2</v>
      </c>
      <c r="GH1246">
        <v>1</v>
      </c>
      <c r="GI1246">
        <v>-2</v>
      </c>
      <c r="GJ1246">
        <v>0</v>
      </c>
      <c r="GK1246">
        <v>0</v>
      </c>
      <c r="GL1246">
        <f t="shared" si="844"/>
        <v>0</v>
      </c>
      <c r="GM1246">
        <f t="shared" si="845"/>
        <v>0</v>
      </c>
      <c r="GN1246">
        <f t="shared" si="846"/>
        <v>0</v>
      </c>
      <c r="GO1246">
        <f t="shared" si="847"/>
        <v>0</v>
      </c>
      <c r="GP1246">
        <f t="shared" si="848"/>
        <v>0</v>
      </c>
      <c r="GR1246">
        <v>0</v>
      </c>
      <c r="GS1246">
        <v>3</v>
      </c>
      <c r="GT1246">
        <v>0</v>
      </c>
      <c r="GU1246" t="s">
        <v>3</v>
      </c>
      <c r="GV1246">
        <f t="shared" si="849"/>
        <v>0</v>
      </c>
      <c r="GW1246">
        <v>1</v>
      </c>
      <c r="GX1246">
        <f t="shared" si="850"/>
        <v>0</v>
      </c>
      <c r="HA1246">
        <v>0</v>
      </c>
      <c r="HB1246">
        <v>0</v>
      </c>
      <c r="HC1246">
        <f t="shared" si="851"/>
        <v>0</v>
      </c>
      <c r="HE1246" t="s">
        <v>3</v>
      </c>
      <c r="HF1246" t="s">
        <v>3</v>
      </c>
      <c r="IK1246">
        <v>0</v>
      </c>
    </row>
    <row r="1247" spans="1:245">
      <c r="A1247">
        <v>18</v>
      </c>
      <c r="B1247">
        <v>0</v>
      </c>
      <c r="C1247">
        <v>1205</v>
      </c>
      <c r="E1247" t="s">
        <v>157</v>
      </c>
      <c r="F1247" t="s">
        <v>284</v>
      </c>
      <c r="G1247" t="s">
        <v>285</v>
      </c>
      <c r="H1247" t="s">
        <v>30</v>
      </c>
      <c r="I1247">
        <f>I1245*J1247</f>
        <v>3.5599999999999998E-4</v>
      </c>
      <c r="J1247">
        <v>8.8999999999999999E-3</v>
      </c>
      <c r="O1247">
        <f t="shared" si="817"/>
        <v>0</v>
      </c>
      <c r="P1247">
        <f t="shared" si="818"/>
        <v>0</v>
      </c>
      <c r="Q1247">
        <f t="shared" si="819"/>
        <v>0</v>
      </c>
      <c r="R1247">
        <f t="shared" si="820"/>
        <v>0</v>
      </c>
      <c r="S1247">
        <f t="shared" si="821"/>
        <v>0</v>
      </c>
      <c r="T1247">
        <f t="shared" si="822"/>
        <v>0</v>
      </c>
      <c r="U1247">
        <f t="shared" si="823"/>
        <v>0</v>
      </c>
      <c r="V1247">
        <f t="shared" si="824"/>
        <v>0</v>
      </c>
      <c r="W1247">
        <f t="shared" si="825"/>
        <v>0</v>
      </c>
      <c r="X1247">
        <f t="shared" si="826"/>
        <v>0</v>
      </c>
      <c r="Y1247">
        <f t="shared" si="827"/>
        <v>0</v>
      </c>
      <c r="AA1247">
        <v>36401907</v>
      </c>
      <c r="AB1247">
        <f t="shared" si="828"/>
        <v>0</v>
      </c>
      <c r="AC1247">
        <f t="shared" si="829"/>
        <v>0</v>
      </c>
      <c r="AD1247">
        <f>ROUND((((ET1247)-(EU1247))+AE1247),2)</f>
        <v>0</v>
      </c>
      <c r="AE1247">
        <f>ROUND((EU1247),2)</f>
        <v>0</v>
      </c>
      <c r="AF1247">
        <f>ROUND((EV1247),2)</f>
        <v>0</v>
      </c>
      <c r="AG1247">
        <f t="shared" si="830"/>
        <v>0</v>
      </c>
      <c r="AH1247">
        <f>(EW1247)</f>
        <v>0</v>
      </c>
      <c r="AI1247">
        <f>(EX1247)</f>
        <v>0</v>
      </c>
      <c r="AJ1247">
        <f t="shared" si="831"/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1</v>
      </c>
      <c r="AW1247">
        <v>1</v>
      </c>
      <c r="AZ1247">
        <v>1</v>
      </c>
      <c r="BA1247">
        <v>1</v>
      </c>
      <c r="BB1247">
        <v>1</v>
      </c>
      <c r="BC1247">
        <v>1</v>
      </c>
      <c r="BD1247" t="s">
        <v>3</v>
      </c>
      <c r="BE1247" t="s">
        <v>3</v>
      </c>
      <c r="BF1247" t="s">
        <v>3</v>
      </c>
      <c r="BG1247" t="s">
        <v>3</v>
      </c>
      <c r="BH1247">
        <v>3</v>
      </c>
      <c r="BI1247">
        <v>1</v>
      </c>
      <c r="BJ1247" t="s">
        <v>286</v>
      </c>
      <c r="BM1247">
        <v>500001</v>
      </c>
      <c r="BN1247">
        <v>0</v>
      </c>
      <c r="BO1247" t="s">
        <v>3</v>
      </c>
      <c r="BP1247">
        <v>0</v>
      </c>
      <c r="BQ1247">
        <v>8</v>
      </c>
      <c r="BR1247">
        <v>0</v>
      </c>
      <c r="BS1247">
        <v>1</v>
      </c>
      <c r="BT1247">
        <v>1</v>
      </c>
      <c r="BU1247">
        <v>1</v>
      </c>
      <c r="BV1247">
        <v>1</v>
      </c>
      <c r="BW1247">
        <v>1</v>
      </c>
      <c r="BX1247">
        <v>1</v>
      </c>
      <c r="BY1247" t="s">
        <v>3</v>
      </c>
      <c r="BZ1247">
        <v>0</v>
      </c>
      <c r="CA1247">
        <v>0</v>
      </c>
      <c r="CE1247">
        <v>0</v>
      </c>
      <c r="CF1247">
        <v>0</v>
      </c>
      <c r="CG1247">
        <v>0</v>
      </c>
      <c r="CM1247">
        <v>0</v>
      </c>
      <c r="CN1247" t="s">
        <v>3</v>
      </c>
      <c r="CO1247">
        <v>0</v>
      </c>
      <c r="CP1247">
        <f t="shared" si="832"/>
        <v>0</v>
      </c>
      <c r="CQ1247">
        <f t="shared" si="833"/>
        <v>0</v>
      </c>
      <c r="CR1247">
        <f t="shared" si="834"/>
        <v>0</v>
      </c>
      <c r="CS1247">
        <f t="shared" si="835"/>
        <v>0</v>
      </c>
      <c r="CT1247">
        <f t="shared" si="836"/>
        <v>0</v>
      </c>
      <c r="CU1247">
        <f t="shared" si="837"/>
        <v>0</v>
      </c>
      <c r="CV1247">
        <f t="shared" si="838"/>
        <v>0</v>
      </c>
      <c r="CW1247">
        <f t="shared" si="839"/>
        <v>0</v>
      </c>
      <c r="CX1247">
        <f t="shared" si="840"/>
        <v>0</v>
      </c>
      <c r="CY1247">
        <f t="shared" si="841"/>
        <v>0</v>
      </c>
      <c r="CZ1247">
        <f t="shared" si="842"/>
        <v>0</v>
      </c>
      <c r="DC1247" t="s">
        <v>3</v>
      </c>
      <c r="DD1247" t="s">
        <v>3</v>
      </c>
      <c r="DE1247" t="s">
        <v>3</v>
      </c>
      <c r="DF1247" t="s">
        <v>3</v>
      </c>
      <c r="DG1247" t="s">
        <v>3</v>
      </c>
      <c r="DH1247" t="s">
        <v>3</v>
      </c>
      <c r="DI1247" t="s">
        <v>3</v>
      </c>
      <c r="DJ1247" t="s">
        <v>3</v>
      </c>
      <c r="DK1247" t="s">
        <v>3</v>
      </c>
      <c r="DL1247" t="s">
        <v>3</v>
      </c>
      <c r="DM1247" t="s">
        <v>3</v>
      </c>
      <c r="DN1247">
        <v>0</v>
      </c>
      <c r="DO1247">
        <v>0</v>
      </c>
      <c r="DP1247">
        <v>1</v>
      </c>
      <c r="DQ1247">
        <v>1</v>
      </c>
      <c r="DU1247">
        <v>1009</v>
      </c>
      <c r="DV1247" t="s">
        <v>30</v>
      </c>
      <c r="DW1247" t="s">
        <v>30</v>
      </c>
      <c r="DX1247">
        <v>1000</v>
      </c>
      <c r="DZ1247" t="s">
        <v>3</v>
      </c>
      <c r="EA1247" t="s">
        <v>3</v>
      </c>
      <c r="EB1247" t="s">
        <v>3</v>
      </c>
      <c r="EC1247" t="s">
        <v>3</v>
      </c>
      <c r="EE1247">
        <v>29085443</v>
      </c>
      <c r="EF1247">
        <v>8</v>
      </c>
      <c r="EG1247" t="s">
        <v>144</v>
      </c>
      <c r="EH1247">
        <v>0</v>
      </c>
      <c r="EI1247" t="s">
        <v>3</v>
      </c>
      <c r="EJ1247">
        <v>1</v>
      </c>
      <c r="EK1247">
        <v>500001</v>
      </c>
      <c r="EL1247" t="s">
        <v>145</v>
      </c>
      <c r="EM1247" t="s">
        <v>146</v>
      </c>
      <c r="EO1247" t="s">
        <v>3</v>
      </c>
      <c r="EQ1247">
        <v>0</v>
      </c>
      <c r="ER1247">
        <v>0</v>
      </c>
      <c r="ES1247">
        <v>0</v>
      </c>
      <c r="ET1247">
        <v>0</v>
      </c>
      <c r="EU1247">
        <v>0</v>
      </c>
      <c r="EV1247">
        <v>0</v>
      </c>
      <c r="EW1247">
        <v>0</v>
      </c>
      <c r="EX1247">
        <v>0</v>
      </c>
      <c r="FQ1247">
        <v>0</v>
      </c>
      <c r="FR1247">
        <f t="shared" si="843"/>
        <v>0</v>
      </c>
      <c r="FS1247">
        <v>0</v>
      </c>
      <c r="FX1247">
        <v>0</v>
      </c>
      <c r="FY1247">
        <v>0</v>
      </c>
      <c r="GA1247" t="s">
        <v>3</v>
      </c>
      <c r="GD1247">
        <v>1</v>
      </c>
      <c r="GF1247">
        <v>-192135928</v>
      </c>
      <c r="GG1247">
        <v>2</v>
      </c>
      <c r="GH1247">
        <v>1</v>
      </c>
      <c r="GI1247">
        <v>-2</v>
      </c>
      <c r="GJ1247">
        <v>0</v>
      </c>
      <c r="GK1247">
        <v>0</v>
      </c>
      <c r="GL1247">
        <f t="shared" si="844"/>
        <v>0</v>
      </c>
      <c r="GM1247">
        <f t="shared" si="845"/>
        <v>0</v>
      </c>
      <c r="GN1247">
        <f t="shared" si="846"/>
        <v>0</v>
      </c>
      <c r="GO1247">
        <f t="shared" si="847"/>
        <v>0</v>
      </c>
      <c r="GP1247">
        <f t="shared" si="848"/>
        <v>0</v>
      </c>
      <c r="GR1247">
        <v>0</v>
      </c>
      <c r="GS1247">
        <v>3</v>
      </c>
      <c r="GT1247">
        <v>0</v>
      </c>
      <c r="GU1247" t="s">
        <v>3</v>
      </c>
      <c r="GV1247">
        <f t="shared" si="849"/>
        <v>0</v>
      </c>
      <c r="GW1247">
        <v>1</v>
      </c>
      <c r="GX1247">
        <f t="shared" si="850"/>
        <v>0</v>
      </c>
      <c r="HA1247">
        <v>0</v>
      </c>
      <c r="HB1247">
        <v>0</v>
      </c>
      <c r="HC1247">
        <f t="shared" si="851"/>
        <v>0</v>
      </c>
      <c r="HE1247" t="s">
        <v>3</v>
      </c>
      <c r="HF1247" t="s">
        <v>3</v>
      </c>
      <c r="IK1247">
        <v>0</v>
      </c>
    </row>
    <row r="1248" spans="1:245">
      <c r="A1248">
        <v>17</v>
      </c>
      <c r="B1248">
        <v>0</v>
      </c>
      <c r="C1248">
        <f>ROW(SmtRes!A1213)</f>
        <v>1213</v>
      </c>
      <c r="D1248">
        <f>ROW(EtalonRes!A1180)</f>
        <v>1180</v>
      </c>
      <c r="E1248" t="s">
        <v>41</v>
      </c>
      <c r="F1248" t="s">
        <v>162</v>
      </c>
      <c r="G1248" t="s">
        <v>163</v>
      </c>
      <c r="H1248" t="s">
        <v>164</v>
      </c>
      <c r="I1248">
        <f>ROUND(2/100,9)</f>
        <v>0.02</v>
      </c>
      <c r="J1248">
        <v>0</v>
      </c>
      <c r="O1248">
        <f t="shared" si="817"/>
        <v>2658.01</v>
      </c>
      <c r="P1248">
        <f t="shared" si="818"/>
        <v>2082.37</v>
      </c>
      <c r="Q1248">
        <f t="shared" si="819"/>
        <v>85.75</v>
      </c>
      <c r="R1248">
        <f t="shared" si="820"/>
        <v>15.41</v>
      </c>
      <c r="S1248">
        <f t="shared" si="821"/>
        <v>489.89</v>
      </c>
      <c r="T1248">
        <f t="shared" si="822"/>
        <v>0</v>
      </c>
      <c r="U1248">
        <f t="shared" si="823"/>
        <v>1.6822199999999998</v>
      </c>
      <c r="V1248">
        <f t="shared" si="824"/>
        <v>3.4250000000000003E-2</v>
      </c>
      <c r="W1248">
        <f t="shared" si="825"/>
        <v>0</v>
      </c>
      <c r="X1248">
        <f t="shared" si="826"/>
        <v>454.77</v>
      </c>
      <c r="Y1248">
        <f t="shared" si="827"/>
        <v>217.28</v>
      </c>
      <c r="AA1248">
        <v>36401907</v>
      </c>
      <c r="AB1248">
        <f t="shared" si="828"/>
        <v>21892.13</v>
      </c>
      <c r="AC1248">
        <f t="shared" si="829"/>
        <v>20740.73</v>
      </c>
      <c r="AD1248">
        <f>ROUND(((((ET1248*1.25))-((EU1248*1.25)))+AE1248),2)</f>
        <v>416.27</v>
      </c>
      <c r="AE1248">
        <f>ROUND(((EU1248*1.25)),2)</f>
        <v>23.13</v>
      </c>
      <c r="AF1248">
        <f>ROUND(((EV1248*1.15)),2)</f>
        <v>735.13</v>
      </c>
      <c r="AG1248">
        <f t="shared" si="830"/>
        <v>0</v>
      </c>
      <c r="AH1248">
        <f>((EW1248*1.15))</f>
        <v>84.11099999999999</v>
      </c>
      <c r="AI1248">
        <f>((EX1248*1.25))</f>
        <v>1.7125000000000001</v>
      </c>
      <c r="AJ1248">
        <f t="shared" si="831"/>
        <v>0</v>
      </c>
      <c r="AK1248">
        <v>21712.98</v>
      </c>
      <c r="AL1248">
        <v>20740.73</v>
      </c>
      <c r="AM1248">
        <v>333.01</v>
      </c>
      <c r="AN1248">
        <v>18.5</v>
      </c>
      <c r="AO1248">
        <v>639.24</v>
      </c>
      <c r="AP1248">
        <v>0</v>
      </c>
      <c r="AQ1248">
        <v>73.14</v>
      </c>
      <c r="AR1248">
        <v>1.37</v>
      </c>
      <c r="AS1248">
        <v>0</v>
      </c>
      <c r="AT1248">
        <v>90</v>
      </c>
      <c r="AU1248">
        <v>43</v>
      </c>
      <c r="AV1248">
        <v>1</v>
      </c>
      <c r="AW1248">
        <v>1</v>
      </c>
      <c r="AZ1248">
        <v>1</v>
      </c>
      <c r="BA1248">
        <v>33.32</v>
      </c>
      <c r="BB1248">
        <v>10.3</v>
      </c>
      <c r="BC1248">
        <v>5.0199999999999996</v>
      </c>
      <c r="BD1248" t="s">
        <v>3</v>
      </c>
      <c r="BE1248" t="s">
        <v>3</v>
      </c>
      <c r="BF1248" t="s">
        <v>3</v>
      </c>
      <c r="BG1248" t="s">
        <v>3</v>
      </c>
      <c r="BH1248">
        <v>0</v>
      </c>
      <c r="BI1248">
        <v>1</v>
      </c>
      <c r="BJ1248" t="s">
        <v>165</v>
      </c>
      <c r="BM1248">
        <v>10001</v>
      </c>
      <c r="BN1248">
        <v>0</v>
      </c>
      <c r="BO1248" t="s">
        <v>162</v>
      </c>
      <c r="BP1248">
        <v>1</v>
      </c>
      <c r="BQ1248">
        <v>2</v>
      </c>
      <c r="BR1248">
        <v>0</v>
      </c>
      <c r="BS1248">
        <v>33.32</v>
      </c>
      <c r="BT1248">
        <v>1</v>
      </c>
      <c r="BU1248">
        <v>1</v>
      </c>
      <c r="BV1248">
        <v>1</v>
      </c>
      <c r="BW1248">
        <v>1</v>
      </c>
      <c r="BX1248">
        <v>1</v>
      </c>
      <c r="BY1248" t="s">
        <v>3</v>
      </c>
      <c r="BZ1248">
        <v>118</v>
      </c>
      <c r="CA1248">
        <v>63</v>
      </c>
      <c r="CE1248">
        <v>0</v>
      </c>
      <c r="CF1248">
        <v>0</v>
      </c>
      <c r="CG1248">
        <v>0</v>
      </c>
      <c r="CM1248">
        <v>0</v>
      </c>
      <c r="CN1248" t="s">
        <v>3</v>
      </c>
      <c r="CO1248">
        <v>0</v>
      </c>
      <c r="CP1248">
        <f t="shared" si="832"/>
        <v>2658.0099999999998</v>
      </c>
      <c r="CQ1248">
        <f t="shared" si="833"/>
        <v>104118.46459999999</v>
      </c>
      <c r="CR1248">
        <f t="shared" si="834"/>
        <v>4287.5810000000001</v>
      </c>
      <c r="CS1248">
        <f t="shared" si="835"/>
        <v>770.69159999999999</v>
      </c>
      <c r="CT1248">
        <f t="shared" si="836"/>
        <v>24494.531599999998</v>
      </c>
      <c r="CU1248">
        <f t="shared" si="837"/>
        <v>0</v>
      </c>
      <c r="CV1248">
        <f t="shared" si="838"/>
        <v>84.11099999999999</v>
      </c>
      <c r="CW1248">
        <f t="shared" si="839"/>
        <v>1.7125000000000001</v>
      </c>
      <c r="CX1248">
        <f t="shared" si="840"/>
        <v>0</v>
      </c>
      <c r="CY1248">
        <f t="shared" si="841"/>
        <v>454.77</v>
      </c>
      <c r="CZ1248">
        <f t="shared" si="842"/>
        <v>217.27900000000002</v>
      </c>
      <c r="DC1248" t="s">
        <v>3</v>
      </c>
      <c r="DD1248" t="s">
        <v>3</v>
      </c>
      <c r="DE1248" t="s">
        <v>133</v>
      </c>
      <c r="DF1248" t="s">
        <v>133</v>
      </c>
      <c r="DG1248" t="s">
        <v>167</v>
      </c>
      <c r="DH1248" t="s">
        <v>3</v>
      </c>
      <c r="DI1248" t="s">
        <v>167</v>
      </c>
      <c r="DJ1248" t="s">
        <v>133</v>
      </c>
      <c r="DK1248" t="s">
        <v>3</v>
      </c>
      <c r="DL1248" t="s">
        <v>3</v>
      </c>
      <c r="DM1248" t="s">
        <v>3</v>
      </c>
      <c r="DN1248">
        <v>0</v>
      </c>
      <c r="DO1248">
        <v>0</v>
      </c>
      <c r="DP1248">
        <v>1</v>
      </c>
      <c r="DQ1248">
        <v>1</v>
      </c>
      <c r="DU1248">
        <v>1013</v>
      </c>
      <c r="DV1248" t="s">
        <v>164</v>
      </c>
      <c r="DW1248" t="s">
        <v>164</v>
      </c>
      <c r="DX1248">
        <v>1</v>
      </c>
      <c r="DZ1248" t="s">
        <v>3</v>
      </c>
      <c r="EA1248" t="s">
        <v>3</v>
      </c>
      <c r="EB1248" t="s">
        <v>3</v>
      </c>
      <c r="EC1248" t="s">
        <v>3</v>
      </c>
      <c r="EE1248">
        <v>29085510</v>
      </c>
      <c r="EF1248">
        <v>2</v>
      </c>
      <c r="EG1248" t="s">
        <v>135</v>
      </c>
      <c r="EH1248">
        <v>0</v>
      </c>
      <c r="EI1248" t="s">
        <v>3</v>
      </c>
      <c r="EJ1248">
        <v>1</v>
      </c>
      <c r="EK1248">
        <v>10001</v>
      </c>
      <c r="EL1248" t="s">
        <v>136</v>
      </c>
      <c r="EM1248" t="s">
        <v>137</v>
      </c>
      <c r="EO1248" t="s">
        <v>3</v>
      </c>
      <c r="EQ1248">
        <v>0</v>
      </c>
      <c r="ER1248">
        <v>21712.98</v>
      </c>
      <c r="ES1248">
        <v>20740.73</v>
      </c>
      <c r="ET1248">
        <v>333.01</v>
      </c>
      <c r="EU1248">
        <v>18.5</v>
      </c>
      <c r="EV1248">
        <v>639.24</v>
      </c>
      <c r="EW1248">
        <v>73.14</v>
      </c>
      <c r="EX1248">
        <v>1.37</v>
      </c>
      <c r="EY1248">
        <v>0</v>
      </c>
      <c r="FQ1248">
        <v>0</v>
      </c>
      <c r="FR1248">
        <f t="shared" si="843"/>
        <v>0</v>
      </c>
      <c r="FS1248">
        <v>0</v>
      </c>
      <c r="FT1248" t="s">
        <v>139</v>
      </c>
      <c r="FU1248" t="s">
        <v>25</v>
      </c>
      <c r="FV1248" t="s">
        <v>25</v>
      </c>
      <c r="FW1248" t="s">
        <v>26</v>
      </c>
      <c r="FX1248">
        <v>106.2</v>
      </c>
      <c r="FY1248">
        <v>53.55</v>
      </c>
      <c r="GA1248" t="s">
        <v>3</v>
      </c>
      <c r="GD1248">
        <v>1</v>
      </c>
      <c r="GF1248">
        <v>463398419</v>
      </c>
      <c r="GG1248">
        <v>2</v>
      </c>
      <c r="GH1248">
        <v>1</v>
      </c>
      <c r="GI1248">
        <v>2</v>
      </c>
      <c r="GJ1248">
        <v>0</v>
      </c>
      <c r="GK1248">
        <v>0</v>
      </c>
      <c r="GL1248">
        <f t="shared" si="844"/>
        <v>0</v>
      </c>
      <c r="GM1248">
        <f t="shared" si="845"/>
        <v>3330.06</v>
      </c>
      <c r="GN1248">
        <f t="shared" si="846"/>
        <v>3330.06</v>
      </c>
      <c r="GO1248">
        <f t="shared" si="847"/>
        <v>0</v>
      </c>
      <c r="GP1248">
        <f t="shared" si="848"/>
        <v>0</v>
      </c>
      <c r="GR1248">
        <v>0</v>
      </c>
      <c r="GS1248">
        <v>3</v>
      </c>
      <c r="GT1248">
        <v>0</v>
      </c>
      <c r="GU1248" t="s">
        <v>3</v>
      </c>
      <c r="GV1248">
        <f t="shared" si="849"/>
        <v>0</v>
      </c>
      <c r="GW1248">
        <v>1</v>
      </c>
      <c r="GX1248">
        <f t="shared" si="850"/>
        <v>0</v>
      </c>
      <c r="HA1248">
        <v>0</v>
      </c>
      <c r="HB1248">
        <v>0</v>
      </c>
      <c r="HC1248">
        <f t="shared" si="851"/>
        <v>0</v>
      </c>
      <c r="HE1248" t="s">
        <v>3</v>
      </c>
      <c r="HF1248" t="s">
        <v>3</v>
      </c>
      <c r="IK1248">
        <v>0</v>
      </c>
    </row>
    <row r="1249" spans="1:245">
      <c r="A1249">
        <v>18</v>
      </c>
      <c r="B1249">
        <v>0</v>
      </c>
      <c r="C1249">
        <v>1210</v>
      </c>
      <c r="E1249" t="s">
        <v>48</v>
      </c>
      <c r="F1249" t="s">
        <v>168</v>
      </c>
      <c r="G1249" t="s">
        <v>169</v>
      </c>
      <c r="H1249" t="s">
        <v>170</v>
      </c>
      <c r="I1249">
        <f>I1248*J1249</f>
        <v>2</v>
      </c>
      <c r="J1249">
        <v>100</v>
      </c>
      <c r="O1249">
        <f t="shared" si="817"/>
        <v>392.02</v>
      </c>
      <c r="P1249">
        <f t="shared" si="818"/>
        <v>392.02</v>
      </c>
      <c r="Q1249">
        <f t="shared" si="819"/>
        <v>0</v>
      </c>
      <c r="R1249">
        <f t="shared" si="820"/>
        <v>0</v>
      </c>
      <c r="S1249">
        <f t="shared" si="821"/>
        <v>0</v>
      </c>
      <c r="T1249">
        <f t="shared" si="822"/>
        <v>0</v>
      </c>
      <c r="U1249">
        <f t="shared" si="823"/>
        <v>0</v>
      </c>
      <c r="V1249">
        <f t="shared" si="824"/>
        <v>0</v>
      </c>
      <c r="W1249">
        <f t="shared" si="825"/>
        <v>8.68</v>
      </c>
      <c r="X1249">
        <f t="shared" si="826"/>
        <v>0</v>
      </c>
      <c r="Y1249">
        <f t="shared" si="827"/>
        <v>0</v>
      </c>
      <c r="AA1249">
        <v>36401907</v>
      </c>
      <c r="AB1249">
        <f t="shared" si="828"/>
        <v>94.69</v>
      </c>
      <c r="AC1249">
        <f t="shared" si="829"/>
        <v>94.69</v>
      </c>
      <c r="AD1249">
        <f>ROUND((((ET1249)-(EU1249))+AE1249),2)</f>
        <v>0</v>
      </c>
      <c r="AE1249">
        <f t="shared" ref="AE1249:AF1251" si="852">ROUND((EU1249),2)</f>
        <v>0</v>
      </c>
      <c r="AF1249">
        <f t="shared" si="852"/>
        <v>0</v>
      </c>
      <c r="AG1249">
        <f t="shared" si="830"/>
        <v>0</v>
      </c>
      <c r="AH1249">
        <f t="shared" ref="AH1249:AI1251" si="853">(EW1249)</f>
        <v>0</v>
      </c>
      <c r="AI1249">
        <f t="shared" si="853"/>
        <v>0</v>
      </c>
      <c r="AJ1249">
        <f t="shared" si="831"/>
        <v>4.34</v>
      </c>
      <c r="AK1249">
        <v>94.69</v>
      </c>
      <c r="AL1249">
        <v>94.69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4.34</v>
      </c>
      <c r="AT1249">
        <v>0</v>
      </c>
      <c r="AU1249">
        <v>0</v>
      </c>
      <c r="AV1249">
        <v>1</v>
      </c>
      <c r="AW1249">
        <v>1</v>
      </c>
      <c r="AZ1249">
        <v>1</v>
      </c>
      <c r="BA1249">
        <v>1</v>
      </c>
      <c r="BB1249">
        <v>1</v>
      </c>
      <c r="BC1249">
        <v>2.0699999999999998</v>
      </c>
      <c r="BD1249" t="s">
        <v>3</v>
      </c>
      <c r="BE1249" t="s">
        <v>3</v>
      </c>
      <c r="BF1249" t="s">
        <v>3</v>
      </c>
      <c r="BG1249" t="s">
        <v>3</v>
      </c>
      <c r="BH1249">
        <v>3</v>
      </c>
      <c r="BI1249">
        <v>1</v>
      </c>
      <c r="BJ1249" t="s">
        <v>171</v>
      </c>
      <c r="BM1249">
        <v>500001</v>
      </c>
      <c r="BN1249">
        <v>0</v>
      </c>
      <c r="BO1249" t="s">
        <v>168</v>
      </c>
      <c r="BP1249">
        <v>1</v>
      </c>
      <c r="BQ1249">
        <v>8</v>
      </c>
      <c r="BR1249">
        <v>0</v>
      </c>
      <c r="BS1249">
        <v>1</v>
      </c>
      <c r="BT1249">
        <v>1</v>
      </c>
      <c r="BU1249">
        <v>1</v>
      </c>
      <c r="BV1249">
        <v>1</v>
      </c>
      <c r="BW1249">
        <v>1</v>
      </c>
      <c r="BX1249">
        <v>1</v>
      </c>
      <c r="BY1249" t="s">
        <v>3</v>
      </c>
      <c r="BZ1249">
        <v>0</v>
      </c>
      <c r="CA1249">
        <v>0</v>
      </c>
      <c r="CE1249">
        <v>0</v>
      </c>
      <c r="CF1249">
        <v>0</v>
      </c>
      <c r="CG1249">
        <v>0</v>
      </c>
      <c r="CM1249">
        <v>0</v>
      </c>
      <c r="CN1249" t="s">
        <v>3</v>
      </c>
      <c r="CO1249">
        <v>0</v>
      </c>
      <c r="CP1249">
        <f t="shared" si="832"/>
        <v>392.02</v>
      </c>
      <c r="CQ1249">
        <f t="shared" si="833"/>
        <v>196.00829999999999</v>
      </c>
      <c r="CR1249">
        <f t="shared" si="834"/>
        <v>0</v>
      </c>
      <c r="CS1249">
        <f t="shared" si="835"/>
        <v>0</v>
      </c>
      <c r="CT1249">
        <f t="shared" si="836"/>
        <v>0</v>
      </c>
      <c r="CU1249">
        <f t="shared" si="837"/>
        <v>0</v>
      </c>
      <c r="CV1249">
        <f t="shared" si="838"/>
        <v>0</v>
      </c>
      <c r="CW1249">
        <f t="shared" si="839"/>
        <v>0</v>
      </c>
      <c r="CX1249">
        <f t="shared" si="840"/>
        <v>4.34</v>
      </c>
      <c r="CY1249">
        <f t="shared" si="841"/>
        <v>0</v>
      </c>
      <c r="CZ1249">
        <f t="shared" si="842"/>
        <v>0</v>
      </c>
      <c r="DC1249" t="s">
        <v>3</v>
      </c>
      <c r="DD1249" t="s">
        <v>3</v>
      </c>
      <c r="DE1249" t="s">
        <v>3</v>
      </c>
      <c r="DF1249" t="s">
        <v>3</v>
      </c>
      <c r="DG1249" t="s">
        <v>3</v>
      </c>
      <c r="DH1249" t="s">
        <v>3</v>
      </c>
      <c r="DI1249" t="s">
        <v>3</v>
      </c>
      <c r="DJ1249" t="s">
        <v>3</v>
      </c>
      <c r="DK1249" t="s">
        <v>3</v>
      </c>
      <c r="DL1249" t="s">
        <v>3</v>
      </c>
      <c r="DM1249" t="s">
        <v>3</v>
      </c>
      <c r="DN1249">
        <v>0</v>
      </c>
      <c r="DO1249">
        <v>0</v>
      </c>
      <c r="DP1249">
        <v>1</v>
      </c>
      <c r="DQ1249">
        <v>1</v>
      </c>
      <c r="DU1249">
        <v>1013</v>
      </c>
      <c r="DV1249" t="s">
        <v>170</v>
      </c>
      <c r="DW1249" t="s">
        <v>170</v>
      </c>
      <c r="DX1249">
        <v>1</v>
      </c>
      <c r="DZ1249" t="s">
        <v>3</v>
      </c>
      <c r="EA1249" t="s">
        <v>3</v>
      </c>
      <c r="EB1249" t="s">
        <v>3</v>
      </c>
      <c r="EC1249" t="s">
        <v>3</v>
      </c>
      <c r="EE1249">
        <v>29085443</v>
      </c>
      <c r="EF1249">
        <v>8</v>
      </c>
      <c r="EG1249" t="s">
        <v>144</v>
      </c>
      <c r="EH1249">
        <v>0</v>
      </c>
      <c r="EI1249" t="s">
        <v>3</v>
      </c>
      <c r="EJ1249">
        <v>1</v>
      </c>
      <c r="EK1249">
        <v>500001</v>
      </c>
      <c r="EL1249" t="s">
        <v>145</v>
      </c>
      <c r="EM1249" t="s">
        <v>146</v>
      </c>
      <c r="EO1249" t="s">
        <v>3</v>
      </c>
      <c r="EQ1249">
        <v>0</v>
      </c>
      <c r="ER1249">
        <v>94.69</v>
      </c>
      <c r="ES1249">
        <v>94.69</v>
      </c>
      <c r="ET1249">
        <v>0</v>
      </c>
      <c r="EU1249">
        <v>0</v>
      </c>
      <c r="EV1249">
        <v>0</v>
      </c>
      <c r="EW1249">
        <v>0</v>
      </c>
      <c r="EX1249">
        <v>0</v>
      </c>
      <c r="FQ1249">
        <v>0</v>
      </c>
      <c r="FR1249">
        <f t="shared" si="843"/>
        <v>0</v>
      </c>
      <c r="FS1249">
        <v>0</v>
      </c>
      <c r="FX1249">
        <v>0</v>
      </c>
      <c r="FY1249">
        <v>0</v>
      </c>
      <c r="GA1249" t="s">
        <v>3</v>
      </c>
      <c r="GD1249">
        <v>1</v>
      </c>
      <c r="GF1249">
        <v>-1252999712</v>
      </c>
      <c r="GG1249">
        <v>2</v>
      </c>
      <c r="GH1249">
        <v>1</v>
      </c>
      <c r="GI1249">
        <v>2</v>
      </c>
      <c r="GJ1249">
        <v>0</v>
      </c>
      <c r="GK1249">
        <v>0</v>
      </c>
      <c r="GL1249">
        <f t="shared" si="844"/>
        <v>0</v>
      </c>
      <c r="GM1249">
        <f t="shared" si="845"/>
        <v>392.02</v>
      </c>
      <c r="GN1249">
        <f t="shared" si="846"/>
        <v>392.02</v>
      </c>
      <c r="GO1249">
        <f t="shared" si="847"/>
        <v>0</v>
      </c>
      <c r="GP1249">
        <f t="shared" si="848"/>
        <v>0</v>
      </c>
      <c r="GR1249">
        <v>0</v>
      </c>
      <c r="GS1249">
        <v>3</v>
      </c>
      <c r="GT1249">
        <v>0</v>
      </c>
      <c r="GU1249" t="s">
        <v>3</v>
      </c>
      <c r="GV1249">
        <f t="shared" si="849"/>
        <v>0</v>
      </c>
      <c r="GW1249">
        <v>1</v>
      </c>
      <c r="GX1249">
        <f t="shared" si="850"/>
        <v>0</v>
      </c>
      <c r="HA1249">
        <v>0</v>
      </c>
      <c r="HB1249">
        <v>0</v>
      </c>
      <c r="HC1249">
        <f t="shared" si="851"/>
        <v>0</v>
      </c>
      <c r="HE1249" t="s">
        <v>3</v>
      </c>
      <c r="HF1249" t="s">
        <v>3</v>
      </c>
      <c r="IK1249">
        <v>0</v>
      </c>
    </row>
    <row r="1250" spans="1:245">
      <c r="A1250">
        <v>18</v>
      </c>
      <c r="B1250">
        <v>0</v>
      </c>
      <c r="C1250">
        <v>1213</v>
      </c>
      <c r="E1250" t="s">
        <v>172</v>
      </c>
      <c r="F1250" t="s">
        <v>173</v>
      </c>
      <c r="G1250" t="s">
        <v>174</v>
      </c>
      <c r="H1250" t="s">
        <v>155</v>
      </c>
      <c r="I1250">
        <f>I1248*J1250</f>
        <v>2</v>
      </c>
      <c r="J1250">
        <v>100</v>
      </c>
      <c r="O1250">
        <f t="shared" si="817"/>
        <v>22135.05</v>
      </c>
      <c r="P1250">
        <f t="shared" si="818"/>
        <v>22135.05</v>
      </c>
      <c r="Q1250">
        <f t="shared" si="819"/>
        <v>0</v>
      </c>
      <c r="R1250">
        <f t="shared" si="820"/>
        <v>0</v>
      </c>
      <c r="S1250">
        <f t="shared" si="821"/>
        <v>0</v>
      </c>
      <c r="T1250">
        <f t="shared" si="822"/>
        <v>0</v>
      </c>
      <c r="U1250">
        <f t="shared" si="823"/>
        <v>0</v>
      </c>
      <c r="V1250">
        <f t="shared" si="824"/>
        <v>0</v>
      </c>
      <c r="W1250">
        <f t="shared" si="825"/>
        <v>415.44</v>
      </c>
      <c r="X1250">
        <f t="shared" si="826"/>
        <v>0</v>
      </c>
      <c r="Y1250">
        <f t="shared" si="827"/>
        <v>0</v>
      </c>
      <c r="AA1250">
        <v>36401907</v>
      </c>
      <c r="AB1250">
        <f t="shared" si="828"/>
        <v>4535.87</v>
      </c>
      <c r="AC1250">
        <f t="shared" si="829"/>
        <v>4535.87</v>
      </c>
      <c r="AD1250">
        <f>ROUND((((ET1250)-(EU1250))+AE1250),2)</f>
        <v>0</v>
      </c>
      <c r="AE1250">
        <f t="shared" si="852"/>
        <v>0</v>
      </c>
      <c r="AF1250">
        <f t="shared" si="852"/>
        <v>0</v>
      </c>
      <c r="AG1250">
        <f t="shared" si="830"/>
        <v>0</v>
      </c>
      <c r="AH1250">
        <f t="shared" si="853"/>
        <v>0</v>
      </c>
      <c r="AI1250">
        <f t="shared" si="853"/>
        <v>0</v>
      </c>
      <c r="AJ1250">
        <f t="shared" si="831"/>
        <v>207.72</v>
      </c>
      <c r="AK1250">
        <v>4535.87</v>
      </c>
      <c r="AL1250">
        <v>4535.87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207.72</v>
      </c>
      <c r="AT1250">
        <v>0</v>
      </c>
      <c r="AU1250">
        <v>0</v>
      </c>
      <c r="AV1250">
        <v>1</v>
      </c>
      <c r="AW1250">
        <v>1</v>
      </c>
      <c r="AZ1250">
        <v>1</v>
      </c>
      <c r="BA1250">
        <v>1</v>
      </c>
      <c r="BB1250">
        <v>1</v>
      </c>
      <c r="BC1250">
        <v>2.44</v>
      </c>
      <c r="BD1250" t="s">
        <v>3</v>
      </c>
      <c r="BE1250" t="s">
        <v>3</v>
      </c>
      <c r="BF1250" t="s">
        <v>3</v>
      </c>
      <c r="BG1250" t="s">
        <v>3</v>
      </c>
      <c r="BH1250">
        <v>3</v>
      </c>
      <c r="BI1250">
        <v>1</v>
      </c>
      <c r="BJ1250" t="s">
        <v>175</v>
      </c>
      <c r="BM1250">
        <v>500001</v>
      </c>
      <c r="BN1250">
        <v>0</v>
      </c>
      <c r="BO1250" t="s">
        <v>173</v>
      </c>
      <c r="BP1250">
        <v>1</v>
      </c>
      <c r="BQ1250">
        <v>8</v>
      </c>
      <c r="BR1250">
        <v>0</v>
      </c>
      <c r="BS1250">
        <v>1</v>
      </c>
      <c r="BT1250">
        <v>1</v>
      </c>
      <c r="BU1250">
        <v>1</v>
      </c>
      <c r="BV1250">
        <v>1</v>
      </c>
      <c r="BW1250">
        <v>1</v>
      </c>
      <c r="BX1250">
        <v>1</v>
      </c>
      <c r="BY1250" t="s">
        <v>3</v>
      </c>
      <c r="BZ1250">
        <v>0</v>
      </c>
      <c r="CA1250">
        <v>0</v>
      </c>
      <c r="CE1250">
        <v>0</v>
      </c>
      <c r="CF1250">
        <v>0</v>
      </c>
      <c r="CG1250">
        <v>0</v>
      </c>
      <c r="CM1250">
        <v>0</v>
      </c>
      <c r="CN1250" t="s">
        <v>3</v>
      </c>
      <c r="CO1250">
        <v>0</v>
      </c>
      <c r="CP1250">
        <f t="shared" si="832"/>
        <v>22135.05</v>
      </c>
      <c r="CQ1250">
        <f t="shared" si="833"/>
        <v>11067.522799999999</v>
      </c>
      <c r="CR1250">
        <f t="shared" si="834"/>
        <v>0</v>
      </c>
      <c r="CS1250">
        <f t="shared" si="835"/>
        <v>0</v>
      </c>
      <c r="CT1250">
        <f t="shared" si="836"/>
        <v>0</v>
      </c>
      <c r="CU1250">
        <f t="shared" si="837"/>
        <v>0</v>
      </c>
      <c r="CV1250">
        <f t="shared" si="838"/>
        <v>0</v>
      </c>
      <c r="CW1250">
        <f t="shared" si="839"/>
        <v>0</v>
      </c>
      <c r="CX1250">
        <f t="shared" si="840"/>
        <v>207.72</v>
      </c>
      <c r="CY1250">
        <f t="shared" si="841"/>
        <v>0</v>
      </c>
      <c r="CZ1250">
        <f t="shared" si="842"/>
        <v>0</v>
      </c>
      <c r="DC1250" t="s">
        <v>3</v>
      </c>
      <c r="DD1250" t="s">
        <v>3</v>
      </c>
      <c r="DE1250" t="s">
        <v>3</v>
      </c>
      <c r="DF1250" t="s">
        <v>3</v>
      </c>
      <c r="DG1250" t="s">
        <v>3</v>
      </c>
      <c r="DH1250" t="s">
        <v>3</v>
      </c>
      <c r="DI1250" t="s">
        <v>3</v>
      </c>
      <c r="DJ1250" t="s">
        <v>3</v>
      </c>
      <c r="DK1250" t="s">
        <v>3</v>
      </c>
      <c r="DL1250" t="s">
        <v>3</v>
      </c>
      <c r="DM1250" t="s">
        <v>3</v>
      </c>
      <c r="DN1250">
        <v>0</v>
      </c>
      <c r="DO1250">
        <v>0</v>
      </c>
      <c r="DP1250">
        <v>1</v>
      </c>
      <c r="DQ1250">
        <v>1</v>
      </c>
      <c r="DU1250">
        <v>1005</v>
      </c>
      <c r="DV1250" t="s">
        <v>155</v>
      </c>
      <c r="DW1250" t="s">
        <v>155</v>
      </c>
      <c r="DX1250">
        <v>1</v>
      </c>
      <c r="DZ1250" t="s">
        <v>3</v>
      </c>
      <c r="EA1250" t="s">
        <v>3</v>
      </c>
      <c r="EB1250" t="s">
        <v>3</v>
      </c>
      <c r="EC1250" t="s">
        <v>3</v>
      </c>
      <c r="EE1250">
        <v>29085443</v>
      </c>
      <c r="EF1250">
        <v>8</v>
      </c>
      <c r="EG1250" t="s">
        <v>144</v>
      </c>
      <c r="EH1250">
        <v>0</v>
      </c>
      <c r="EI1250" t="s">
        <v>3</v>
      </c>
      <c r="EJ1250">
        <v>1</v>
      </c>
      <c r="EK1250">
        <v>500001</v>
      </c>
      <c r="EL1250" t="s">
        <v>145</v>
      </c>
      <c r="EM1250" t="s">
        <v>146</v>
      </c>
      <c r="EO1250" t="s">
        <v>3</v>
      </c>
      <c r="EQ1250">
        <v>0</v>
      </c>
      <c r="ER1250">
        <v>4535.87</v>
      </c>
      <c r="ES1250">
        <v>4535.87</v>
      </c>
      <c r="ET1250">
        <v>0</v>
      </c>
      <c r="EU1250">
        <v>0</v>
      </c>
      <c r="EV1250">
        <v>0</v>
      </c>
      <c r="EW1250">
        <v>0</v>
      </c>
      <c r="EX1250">
        <v>0</v>
      </c>
      <c r="FQ1250">
        <v>0</v>
      </c>
      <c r="FR1250">
        <f t="shared" si="843"/>
        <v>0</v>
      </c>
      <c r="FS1250">
        <v>0</v>
      </c>
      <c r="FX1250">
        <v>0</v>
      </c>
      <c r="FY1250">
        <v>0</v>
      </c>
      <c r="GA1250" t="s">
        <v>3</v>
      </c>
      <c r="GD1250">
        <v>1</v>
      </c>
      <c r="GF1250">
        <v>-1775669208</v>
      </c>
      <c r="GG1250">
        <v>2</v>
      </c>
      <c r="GH1250">
        <v>1</v>
      </c>
      <c r="GI1250">
        <v>2</v>
      </c>
      <c r="GJ1250">
        <v>0</v>
      </c>
      <c r="GK1250">
        <v>0</v>
      </c>
      <c r="GL1250">
        <f t="shared" si="844"/>
        <v>0</v>
      </c>
      <c r="GM1250">
        <f t="shared" si="845"/>
        <v>22135.05</v>
      </c>
      <c r="GN1250">
        <f t="shared" si="846"/>
        <v>22135.05</v>
      </c>
      <c r="GO1250">
        <f t="shared" si="847"/>
        <v>0</v>
      </c>
      <c r="GP1250">
        <f t="shared" si="848"/>
        <v>0</v>
      </c>
      <c r="GR1250">
        <v>0</v>
      </c>
      <c r="GS1250">
        <v>3</v>
      </c>
      <c r="GT1250">
        <v>0</v>
      </c>
      <c r="GU1250" t="s">
        <v>3</v>
      </c>
      <c r="GV1250">
        <f t="shared" si="849"/>
        <v>0</v>
      </c>
      <c r="GW1250">
        <v>1</v>
      </c>
      <c r="GX1250">
        <f t="shared" si="850"/>
        <v>0</v>
      </c>
      <c r="HA1250">
        <v>0</v>
      </c>
      <c r="HB1250">
        <v>0</v>
      </c>
      <c r="HC1250">
        <f t="shared" si="851"/>
        <v>0</v>
      </c>
      <c r="HE1250" t="s">
        <v>3</v>
      </c>
      <c r="HF1250" t="s">
        <v>3</v>
      </c>
      <c r="IK1250">
        <v>0</v>
      </c>
    </row>
    <row r="1251" spans="1:245">
      <c r="A1251">
        <v>18</v>
      </c>
      <c r="B1251">
        <v>0</v>
      </c>
      <c r="C1251">
        <v>1212</v>
      </c>
      <c r="E1251" t="s">
        <v>176</v>
      </c>
      <c r="F1251" t="s">
        <v>177</v>
      </c>
      <c r="G1251" t="s">
        <v>178</v>
      </c>
      <c r="H1251" t="s">
        <v>155</v>
      </c>
      <c r="I1251">
        <f>I1248*J1251</f>
        <v>-2</v>
      </c>
      <c r="J1251">
        <v>-100</v>
      </c>
      <c r="O1251">
        <f t="shared" si="817"/>
        <v>-2078.2800000000002</v>
      </c>
      <c r="P1251">
        <f t="shared" si="818"/>
        <v>-2078.2800000000002</v>
      </c>
      <c r="Q1251">
        <f t="shared" si="819"/>
        <v>0</v>
      </c>
      <c r="R1251">
        <f t="shared" si="820"/>
        <v>0</v>
      </c>
      <c r="S1251">
        <f t="shared" si="821"/>
        <v>0</v>
      </c>
      <c r="T1251">
        <f t="shared" si="822"/>
        <v>0</v>
      </c>
      <c r="U1251">
        <f t="shared" si="823"/>
        <v>0</v>
      </c>
      <c r="V1251">
        <f t="shared" si="824"/>
        <v>0</v>
      </c>
      <c r="W1251">
        <f t="shared" si="825"/>
        <v>0</v>
      </c>
      <c r="X1251">
        <f t="shared" si="826"/>
        <v>0</v>
      </c>
      <c r="Y1251">
        <f t="shared" si="827"/>
        <v>0</v>
      </c>
      <c r="AA1251">
        <v>36401907</v>
      </c>
      <c r="AB1251">
        <f t="shared" si="828"/>
        <v>207</v>
      </c>
      <c r="AC1251">
        <f t="shared" si="829"/>
        <v>207</v>
      </c>
      <c r="AD1251">
        <f>ROUND((((ET1251)-(EU1251))+AE1251),2)</f>
        <v>0</v>
      </c>
      <c r="AE1251">
        <f t="shared" si="852"/>
        <v>0</v>
      </c>
      <c r="AF1251">
        <f t="shared" si="852"/>
        <v>0</v>
      </c>
      <c r="AG1251">
        <f t="shared" si="830"/>
        <v>0</v>
      </c>
      <c r="AH1251">
        <f t="shared" si="853"/>
        <v>0</v>
      </c>
      <c r="AI1251">
        <f t="shared" si="853"/>
        <v>0</v>
      </c>
      <c r="AJ1251">
        <f t="shared" si="831"/>
        <v>0</v>
      </c>
      <c r="AK1251">
        <v>207</v>
      </c>
      <c r="AL1251">
        <v>207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1</v>
      </c>
      <c r="AW1251">
        <v>1</v>
      </c>
      <c r="AZ1251">
        <v>1</v>
      </c>
      <c r="BA1251">
        <v>1</v>
      </c>
      <c r="BB1251">
        <v>1</v>
      </c>
      <c r="BC1251">
        <v>5.0199999999999996</v>
      </c>
      <c r="BD1251" t="s">
        <v>3</v>
      </c>
      <c r="BE1251" t="s">
        <v>3</v>
      </c>
      <c r="BF1251" t="s">
        <v>3</v>
      </c>
      <c r="BG1251" t="s">
        <v>3</v>
      </c>
      <c r="BH1251">
        <v>3</v>
      </c>
      <c r="BI1251">
        <v>1</v>
      </c>
      <c r="BJ1251" t="s">
        <v>179</v>
      </c>
      <c r="BM1251">
        <v>500001</v>
      </c>
      <c r="BN1251">
        <v>0</v>
      </c>
      <c r="BO1251" t="s">
        <v>177</v>
      </c>
      <c r="BP1251">
        <v>1</v>
      </c>
      <c r="BQ1251">
        <v>8</v>
      </c>
      <c r="BR1251">
        <v>1</v>
      </c>
      <c r="BS1251">
        <v>1</v>
      </c>
      <c r="BT1251">
        <v>1</v>
      </c>
      <c r="BU1251">
        <v>1</v>
      </c>
      <c r="BV1251">
        <v>1</v>
      </c>
      <c r="BW1251">
        <v>1</v>
      </c>
      <c r="BX1251">
        <v>1</v>
      </c>
      <c r="BY1251" t="s">
        <v>3</v>
      </c>
      <c r="BZ1251">
        <v>0</v>
      </c>
      <c r="CA1251">
        <v>0</v>
      </c>
      <c r="CE1251">
        <v>0</v>
      </c>
      <c r="CF1251">
        <v>0</v>
      </c>
      <c r="CG1251">
        <v>0</v>
      </c>
      <c r="CM1251">
        <v>0</v>
      </c>
      <c r="CN1251" t="s">
        <v>3</v>
      </c>
      <c r="CO1251">
        <v>0</v>
      </c>
      <c r="CP1251">
        <f t="shared" si="832"/>
        <v>-2078.2800000000002</v>
      </c>
      <c r="CQ1251">
        <f t="shared" si="833"/>
        <v>1039.1399999999999</v>
      </c>
      <c r="CR1251">
        <f t="shared" si="834"/>
        <v>0</v>
      </c>
      <c r="CS1251">
        <f t="shared" si="835"/>
        <v>0</v>
      </c>
      <c r="CT1251">
        <f t="shared" si="836"/>
        <v>0</v>
      </c>
      <c r="CU1251">
        <f t="shared" si="837"/>
        <v>0</v>
      </c>
      <c r="CV1251">
        <f t="shared" si="838"/>
        <v>0</v>
      </c>
      <c r="CW1251">
        <f t="shared" si="839"/>
        <v>0</v>
      </c>
      <c r="CX1251">
        <f t="shared" si="840"/>
        <v>0</v>
      </c>
      <c r="CY1251">
        <f t="shared" si="841"/>
        <v>0</v>
      </c>
      <c r="CZ1251">
        <f t="shared" si="842"/>
        <v>0</v>
      </c>
      <c r="DC1251" t="s">
        <v>3</v>
      </c>
      <c r="DD1251" t="s">
        <v>3</v>
      </c>
      <c r="DE1251" t="s">
        <v>3</v>
      </c>
      <c r="DF1251" t="s">
        <v>3</v>
      </c>
      <c r="DG1251" t="s">
        <v>3</v>
      </c>
      <c r="DH1251" t="s">
        <v>3</v>
      </c>
      <c r="DI1251" t="s">
        <v>3</v>
      </c>
      <c r="DJ1251" t="s">
        <v>3</v>
      </c>
      <c r="DK1251" t="s">
        <v>3</v>
      </c>
      <c r="DL1251" t="s">
        <v>3</v>
      </c>
      <c r="DM1251" t="s">
        <v>3</v>
      </c>
      <c r="DN1251">
        <v>0</v>
      </c>
      <c r="DO1251">
        <v>0</v>
      </c>
      <c r="DP1251">
        <v>1</v>
      </c>
      <c r="DQ1251">
        <v>1</v>
      </c>
      <c r="DU1251">
        <v>1005</v>
      </c>
      <c r="DV1251" t="s">
        <v>155</v>
      </c>
      <c r="DW1251" t="s">
        <v>155</v>
      </c>
      <c r="DX1251">
        <v>1</v>
      </c>
      <c r="DZ1251" t="s">
        <v>3</v>
      </c>
      <c r="EA1251" t="s">
        <v>3</v>
      </c>
      <c r="EB1251" t="s">
        <v>3</v>
      </c>
      <c r="EC1251" t="s">
        <v>3</v>
      </c>
      <c r="EE1251">
        <v>29085443</v>
      </c>
      <c r="EF1251">
        <v>8</v>
      </c>
      <c r="EG1251" t="s">
        <v>144</v>
      </c>
      <c r="EH1251">
        <v>0</v>
      </c>
      <c r="EI1251" t="s">
        <v>3</v>
      </c>
      <c r="EJ1251">
        <v>1</v>
      </c>
      <c r="EK1251">
        <v>500001</v>
      </c>
      <c r="EL1251" t="s">
        <v>145</v>
      </c>
      <c r="EM1251" t="s">
        <v>146</v>
      </c>
      <c r="EO1251" t="s">
        <v>3</v>
      </c>
      <c r="EQ1251">
        <v>32768</v>
      </c>
      <c r="ER1251">
        <v>207</v>
      </c>
      <c r="ES1251">
        <v>207</v>
      </c>
      <c r="ET1251">
        <v>0</v>
      </c>
      <c r="EU1251">
        <v>0</v>
      </c>
      <c r="EV1251">
        <v>0</v>
      </c>
      <c r="EW1251">
        <v>0</v>
      </c>
      <c r="EX1251">
        <v>0</v>
      </c>
      <c r="FQ1251">
        <v>0</v>
      </c>
      <c r="FR1251">
        <f t="shared" si="843"/>
        <v>0</v>
      </c>
      <c r="FS1251">
        <v>0</v>
      </c>
      <c r="FX1251">
        <v>0</v>
      </c>
      <c r="FY1251">
        <v>0</v>
      </c>
      <c r="GA1251" t="s">
        <v>3</v>
      </c>
      <c r="GD1251">
        <v>1</v>
      </c>
      <c r="GF1251">
        <v>-172969429</v>
      </c>
      <c r="GG1251">
        <v>2</v>
      </c>
      <c r="GH1251">
        <v>1</v>
      </c>
      <c r="GI1251">
        <v>2</v>
      </c>
      <c r="GJ1251">
        <v>0</v>
      </c>
      <c r="GK1251">
        <v>0</v>
      </c>
      <c r="GL1251">
        <f t="shared" si="844"/>
        <v>0</v>
      </c>
      <c r="GM1251">
        <f t="shared" si="845"/>
        <v>-2078.2800000000002</v>
      </c>
      <c r="GN1251">
        <f t="shared" si="846"/>
        <v>-2078.2800000000002</v>
      </c>
      <c r="GO1251">
        <f t="shared" si="847"/>
        <v>0</v>
      </c>
      <c r="GP1251">
        <f t="shared" si="848"/>
        <v>0</v>
      </c>
      <c r="GR1251">
        <v>0</v>
      </c>
      <c r="GS1251">
        <v>0</v>
      </c>
      <c r="GT1251">
        <v>0</v>
      </c>
      <c r="GU1251" t="s">
        <v>3</v>
      </c>
      <c r="GV1251">
        <f t="shared" si="849"/>
        <v>0</v>
      </c>
      <c r="GW1251">
        <v>1</v>
      </c>
      <c r="GX1251">
        <f t="shared" si="850"/>
        <v>0</v>
      </c>
      <c r="HA1251">
        <v>0</v>
      </c>
      <c r="HB1251">
        <v>0</v>
      </c>
      <c r="HC1251">
        <f t="shared" si="851"/>
        <v>0</v>
      </c>
      <c r="HE1251" t="s">
        <v>3</v>
      </c>
      <c r="HF1251" t="s">
        <v>3</v>
      </c>
      <c r="IK1251">
        <v>0</v>
      </c>
    </row>
    <row r="1252" spans="1:245">
      <c r="A1252">
        <v>17</v>
      </c>
      <c r="B1252">
        <v>0</v>
      </c>
      <c r="C1252">
        <f>ROW(SmtRes!A1226)</f>
        <v>1226</v>
      </c>
      <c r="D1252">
        <f>ROW(EtalonRes!A1193)</f>
        <v>1193</v>
      </c>
      <c r="E1252" t="s">
        <v>49</v>
      </c>
      <c r="F1252" t="s">
        <v>287</v>
      </c>
      <c r="G1252" t="s">
        <v>288</v>
      </c>
      <c r="H1252" t="s">
        <v>186</v>
      </c>
      <c r="I1252">
        <f>ROUND(18/100,9)</f>
        <v>0.18</v>
      </c>
      <c r="J1252">
        <v>0</v>
      </c>
      <c r="O1252">
        <f t="shared" si="817"/>
        <v>5604.17</v>
      </c>
      <c r="P1252">
        <f t="shared" si="818"/>
        <v>2844.36</v>
      </c>
      <c r="Q1252">
        <f t="shared" si="819"/>
        <v>129.97999999999999</v>
      </c>
      <c r="R1252">
        <f t="shared" si="820"/>
        <v>10.56</v>
      </c>
      <c r="S1252">
        <f t="shared" si="821"/>
        <v>2629.83</v>
      </c>
      <c r="T1252">
        <f t="shared" si="822"/>
        <v>0</v>
      </c>
      <c r="U1252">
        <f t="shared" si="823"/>
        <v>9.2529000000000003</v>
      </c>
      <c r="V1252">
        <f t="shared" si="824"/>
        <v>3.15E-2</v>
      </c>
      <c r="W1252">
        <f t="shared" si="825"/>
        <v>0</v>
      </c>
      <c r="X1252">
        <f t="shared" si="826"/>
        <v>2481.9699999999998</v>
      </c>
      <c r="Y1252">
        <f t="shared" si="827"/>
        <v>1346.6</v>
      </c>
      <c r="AA1252">
        <v>36401907</v>
      </c>
      <c r="AB1252">
        <f t="shared" si="828"/>
        <v>4307.3500000000004</v>
      </c>
      <c r="AC1252">
        <f t="shared" si="829"/>
        <v>3798.56</v>
      </c>
      <c r="AD1252">
        <f>ROUND(((((ET1252*1.25))-((EU1252*1.25)))+AE1252),2)</f>
        <v>70.31</v>
      </c>
      <c r="AE1252">
        <f>ROUND(((EU1252*1.25)),2)</f>
        <v>1.76</v>
      </c>
      <c r="AF1252">
        <f>ROUND(((EV1252*1.15)),2)</f>
        <v>438.48</v>
      </c>
      <c r="AG1252">
        <f t="shared" si="830"/>
        <v>0</v>
      </c>
      <c r="AH1252">
        <f>((EW1252*1.15))</f>
        <v>51.405000000000001</v>
      </c>
      <c r="AI1252">
        <f>((EX1252*1.25))</f>
        <v>0.17500000000000002</v>
      </c>
      <c r="AJ1252">
        <f t="shared" si="831"/>
        <v>0</v>
      </c>
      <c r="AK1252">
        <v>4236.1000000000004</v>
      </c>
      <c r="AL1252">
        <v>3798.56</v>
      </c>
      <c r="AM1252">
        <v>56.25</v>
      </c>
      <c r="AN1252">
        <v>1.41</v>
      </c>
      <c r="AO1252">
        <v>381.29</v>
      </c>
      <c r="AP1252">
        <v>0</v>
      </c>
      <c r="AQ1252">
        <v>44.7</v>
      </c>
      <c r="AR1252">
        <v>0.14000000000000001</v>
      </c>
      <c r="AS1252">
        <v>0</v>
      </c>
      <c r="AT1252">
        <v>94</v>
      </c>
      <c r="AU1252">
        <v>51</v>
      </c>
      <c r="AV1252">
        <v>1</v>
      </c>
      <c r="AW1252">
        <v>1</v>
      </c>
      <c r="AZ1252">
        <v>1</v>
      </c>
      <c r="BA1252">
        <v>33.32</v>
      </c>
      <c r="BB1252">
        <v>10.27</v>
      </c>
      <c r="BC1252">
        <v>4.16</v>
      </c>
      <c r="BD1252" t="s">
        <v>3</v>
      </c>
      <c r="BE1252" t="s">
        <v>3</v>
      </c>
      <c r="BF1252" t="s">
        <v>3</v>
      </c>
      <c r="BG1252" t="s">
        <v>3</v>
      </c>
      <c r="BH1252">
        <v>0</v>
      </c>
      <c r="BI1252">
        <v>1</v>
      </c>
      <c r="BJ1252" t="s">
        <v>289</v>
      </c>
      <c r="BM1252">
        <v>11001</v>
      </c>
      <c r="BN1252">
        <v>0</v>
      </c>
      <c r="BO1252" t="s">
        <v>287</v>
      </c>
      <c r="BP1252">
        <v>1</v>
      </c>
      <c r="BQ1252">
        <v>2</v>
      </c>
      <c r="BR1252">
        <v>0</v>
      </c>
      <c r="BS1252">
        <v>33.32</v>
      </c>
      <c r="BT1252">
        <v>1</v>
      </c>
      <c r="BU1252">
        <v>1</v>
      </c>
      <c r="BV1252">
        <v>1</v>
      </c>
      <c r="BW1252">
        <v>1</v>
      </c>
      <c r="BX1252">
        <v>1</v>
      </c>
      <c r="BY1252" t="s">
        <v>3</v>
      </c>
      <c r="BZ1252">
        <v>123</v>
      </c>
      <c r="CA1252">
        <v>75</v>
      </c>
      <c r="CE1252">
        <v>0</v>
      </c>
      <c r="CF1252">
        <v>0</v>
      </c>
      <c r="CG1252">
        <v>0</v>
      </c>
      <c r="CM1252">
        <v>0</v>
      </c>
      <c r="CN1252" t="s">
        <v>904</v>
      </c>
      <c r="CO1252">
        <v>0</v>
      </c>
      <c r="CP1252">
        <f t="shared" si="832"/>
        <v>5604.17</v>
      </c>
      <c r="CQ1252">
        <f t="shared" si="833"/>
        <v>15802.009599999999</v>
      </c>
      <c r="CR1252">
        <f t="shared" si="834"/>
        <v>722.08370000000002</v>
      </c>
      <c r="CS1252">
        <f t="shared" si="835"/>
        <v>58.6432</v>
      </c>
      <c r="CT1252">
        <f t="shared" si="836"/>
        <v>14610.153600000001</v>
      </c>
      <c r="CU1252">
        <f t="shared" si="837"/>
        <v>0</v>
      </c>
      <c r="CV1252">
        <f t="shared" si="838"/>
        <v>51.405000000000001</v>
      </c>
      <c r="CW1252">
        <f t="shared" si="839"/>
        <v>0.17500000000000002</v>
      </c>
      <c r="CX1252">
        <f t="shared" si="840"/>
        <v>0</v>
      </c>
      <c r="CY1252">
        <f t="shared" si="841"/>
        <v>2481.9665999999997</v>
      </c>
      <c r="CZ1252">
        <f t="shared" si="842"/>
        <v>1346.5989</v>
      </c>
      <c r="DC1252" t="s">
        <v>3</v>
      </c>
      <c r="DD1252" t="s">
        <v>3</v>
      </c>
      <c r="DE1252" t="s">
        <v>133</v>
      </c>
      <c r="DF1252" t="s">
        <v>133</v>
      </c>
      <c r="DG1252" t="s">
        <v>134</v>
      </c>
      <c r="DH1252" t="s">
        <v>3</v>
      </c>
      <c r="DI1252" t="s">
        <v>134</v>
      </c>
      <c r="DJ1252" t="s">
        <v>133</v>
      </c>
      <c r="DK1252" t="s">
        <v>3</v>
      </c>
      <c r="DL1252" t="s">
        <v>3</v>
      </c>
      <c r="DM1252" t="s">
        <v>3</v>
      </c>
      <c r="DN1252">
        <v>0</v>
      </c>
      <c r="DO1252">
        <v>0</v>
      </c>
      <c r="DP1252">
        <v>1</v>
      </c>
      <c r="DQ1252">
        <v>1</v>
      </c>
      <c r="DU1252">
        <v>1013</v>
      </c>
      <c r="DV1252" t="s">
        <v>186</v>
      </c>
      <c r="DW1252" t="s">
        <v>186</v>
      </c>
      <c r="DX1252">
        <v>1</v>
      </c>
      <c r="DZ1252" t="s">
        <v>3</v>
      </c>
      <c r="EA1252" t="s">
        <v>3</v>
      </c>
      <c r="EB1252" t="s">
        <v>3</v>
      </c>
      <c r="EC1252" t="s">
        <v>3</v>
      </c>
      <c r="EE1252">
        <v>29085511</v>
      </c>
      <c r="EF1252">
        <v>2</v>
      </c>
      <c r="EG1252" t="s">
        <v>135</v>
      </c>
      <c r="EH1252">
        <v>0</v>
      </c>
      <c r="EI1252" t="s">
        <v>3</v>
      </c>
      <c r="EJ1252">
        <v>1</v>
      </c>
      <c r="EK1252">
        <v>11001</v>
      </c>
      <c r="EL1252" t="s">
        <v>23</v>
      </c>
      <c r="EM1252" t="s">
        <v>188</v>
      </c>
      <c r="EO1252" t="s">
        <v>138</v>
      </c>
      <c r="EQ1252">
        <v>0</v>
      </c>
      <c r="ER1252">
        <v>4236.1000000000004</v>
      </c>
      <c r="ES1252">
        <v>3798.56</v>
      </c>
      <c r="ET1252">
        <v>56.25</v>
      </c>
      <c r="EU1252">
        <v>1.41</v>
      </c>
      <c r="EV1252">
        <v>381.29</v>
      </c>
      <c r="EW1252">
        <v>44.7</v>
      </c>
      <c r="EX1252">
        <v>0.14000000000000001</v>
      </c>
      <c r="EY1252">
        <v>0</v>
      </c>
      <c r="FQ1252">
        <v>0</v>
      </c>
      <c r="FR1252">
        <f t="shared" si="843"/>
        <v>0</v>
      </c>
      <c r="FS1252">
        <v>0</v>
      </c>
      <c r="FT1252" t="s">
        <v>139</v>
      </c>
      <c r="FU1252" t="s">
        <v>25</v>
      </c>
      <c r="FV1252" t="s">
        <v>25</v>
      </c>
      <c r="FW1252" t="s">
        <v>26</v>
      </c>
      <c r="FX1252">
        <v>110.7</v>
      </c>
      <c r="FY1252">
        <v>63.75</v>
      </c>
      <c r="GA1252" t="s">
        <v>3</v>
      </c>
      <c r="GD1252">
        <v>1</v>
      </c>
      <c r="GF1252">
        <v>-169318418</v>
      </c>
      <c r="GG1252">
        <v>2</v>
      </c>
      <c r="GH1252">
        <v>1</v>
      </c>
      <c r="GI1252">
        <v>2</v>
      </c>
      <c r="GJ1252">
        <v>0</v>
      </c>
      <c r="GK1252">
        <v>0</v>
      </c>
      <c r="GL1252">
        <f t="shared" si="844"/>
        <v>0</v>
      </c>
      <c r="GM1252">
        <f t="shared" si="845"/>
        <v>9432.74</v>
      </c>
      <c r="GN1252">
        <f t="shared" si="846"/>
        <v>9432.74</v>
      </c>
      <c r="GO1252">
        <f t="shared" si="847"/>
        <v>0</v>
      </c>
      <c r="GP1252">
        <f t="shared" si="848"/>
        <v>0</v>
      </c>
      <c r="GR1252">
        <v>0</v>
      </c>
      <c r="GS1252">
        <v>3</v>
      </c>
      <c r="GT1252">
        <v>0</v>
      </c>
      <c r="GU1252" t="s">
        <v>3</v>
      </c>
      <c r="GV1252">
        <f t="shared" si="849"/>
        <v>0</v>
      </c>
      <c r="GW1252">
        <v>1</v>
      </c>
      <c r="GX1252">
        <f t="shared" si="850"/>
        <v>0</v>
      </c>
      <c r="HA1252">
        <v>0</v>
      </c>
      <c r="HB1252">
        <v>0</v>
      </c>
      <c r="HC1252">
        <f t="shared" si="851"/>
        <v>0</v>
      </c>
      <c r="HE1252" t="s">
        <v>3</v>
      </c>
      <c r="HF1252" t="s">
        <v>3</v>
      </c>
      <c r="IK1252">
        <v>0</v>
      </c>
    </row>
    <row r="1253" spans="1:245">
      <c r="A1253">
        <v>17</v>
      </c>
      <c r="B1253">
        <v>0</v>
      </c>
      <c r="C1253">
        <f>ROW(SmtRes!A1234)</f>
        <v>1234</v>
      </c>
      <c r="D1253">
        <f>ROW(EtalonRes!A1201)</f>
        <v>1201</v>
      </c>
      <c r="E1253" t="s">
        <v>55</v>
      </c>
      <c r="F1253" t="s">
        <v>189</v>
      </c>
      <c r="G1253" t="s">
        <v>190</v>
      </c>
      <c r="H1253" t="s">
        <v>38</v>
      </c>
      <c r="I1253">
        <f>ROUND(18/100,9)</f>
        <v>0.18</v>
      </c>
      <c r="J1253">
        <v>0</v>
      </c>
      <c r="O1253">
        <f t="shared" si="817"/>
        <v>11309.73</v>
      </c>
      <c r="P1253">
        <f t="shared" si="818"/>
        <v>7483.04</v>
      </c>
      <c r="Q1253">
        <f t="shared" si="819"/>
        <v>254.34</v>
      </c>
      <c r="R1253">
        <f t="shared" si="820"/>
        <v>58.72</v>
      </c>
      <c r="S1253">
        <f t="shared" si="821"/>
        <v>3572.35</v>
      </c>
      <c r="T1253">
        <f t="shared" si="822"/>
        <v>0</v>
      </c>
      <c r="U1253">
        <f t="shared" si="823"/>
        <v>12.569039999999998</v>
      </c>
      <c r="V1253">
        <f t="shared" si="824"/>
        <v>0.1305</v>
      </c>
      <c r="W1253">
        <f t="shared" si="825"/>
        <v>0</v>
      </c>
      <c r="X1253">
        <f t="shared" si="826"/>
        <v>3413.21</v>
      </c>
      <c r="Y1253">
        <f t="shared" si="827"/>
        <v>1851.85</v>
      </c>
      <c r="AA1253">
        <v>36401907</v>
      </c>
      <c r="AB1253">
        <f t="shared" si="828"/>
        <v>7074.5</v>
      </c>
      <c r="AC1253">
        <f t="shared" si="829"/>
        <v>6356.64</v>
      </c>
      <c r="AD1253">
        <f>ROUND(((((ET1253*1.25))-((EU1253*1.25)))+AE1253),2)</f>
        <v>122.23</v>
      </c>
      <c r="AE1253">
        <f>ROUND(((EU1253*1.25)),2)</f>
        <v>9.7899999999999991</v>
      </c>
      <c r="AF1253">
        <f>ROUND(((EV1253*1.15)),2)</f>
        <v>595.63</v>
      </c>
      <c r="AG1253">
        <f t="shared" si="830"/>
        <v>0</v>
      </c>
      <c r="AH1253">
        <f>((EW1253*1.15))</f>
        <v>69.827999999999989</v>
      </c>
      <c r="AI1253">
        <f>((EX1253*1.25))</f>
        <v>0.72499999999999998</v>
      </c>
      <c r="AJ1253">
        <f t="shared" si="831"/>
        <v>0</v>
      </c>
      <c r="AK1253">
        <v>6972.36</v>
      </c>
      <c r="AL1253">
        <v>6356.64</v>
      </c>
      <c r="AM1253">
        <v>97.78</v>
      </c>
      <c r="AN1253">
        <v>7.83</v>
      </c>
      <c r="AO1253">
        <v>517.94000000000005</v>
      </c>
      <c r="AP1253">
        <v>0</v>
      </c>
      <c r="AQ1253">
        <v>60.72</v>
      </c>
      <c r="AR1253">
        <v>0.57999999999999996</v>
      </c>
      <c r="AS1253">
        <v>0</v>
      </c>
      <c r="AT1253">
        <v>94</v>
      </c>
      <c r="AU1253">
        <v>51</v>
      </c>
      <c r="AV1253">
        <v>1</v>
      </c>
      <c r="AW1253">
        <v>1</v>
      </c>
      <c r="AZ1253">
        <v>1</v>
      </c>
      <c r="BA1253">
        <v>33.32</v>
      </c>
      <c r="BB1253">
        <v>11.56</v>
      </c>
      <c r="BC1253">
        <v>6.54</v>
      </c>
      <c r="BD1253" t="s">
        <v>3</v>
      </c>
      <c r="BE1253" t="s">
        <v>3</v>
      </c>
      <c r="BF1253" t="s">
        <v>3</v>
      </c>
      <c r="BG1253" t="s">
        <v>3</v>
      </c>
      <c r="BH1253">
        <v>0</v>
      </c>
      <c r="BI1253">
        <v>1</v>
      </c>
      <c r="BJ1253" t="s">
        <v>191</v>
      </c>
      <c r="BM1253">
        <v>11001</v>
      </c>
      <c r="BN1253">
        <v>0</v>
      </c>
      <c r="BO1253" t="s">
        <v>189</v>
      </c>
      <c r="BP1253">
        <v>1</v>
      </c>
      <c r="BQ1253">
        <v>2</v>
      </c>
      <c r="BR1253">
        <v>0</v>
      </c>
      <c r="BS1253">
        <v>33.32</v>
      </c>
      <c r="BT1253">
        <v>1</v>
      </c>
      <c r="BU1253">
        <v>1</v>
      </c>
      <c r="BV1253">
        <v>1</v>
      </c>
      <c r="BW1253">
        <v>1</v>
      </c>
      <c r="BX1253">
        <v>1</v>
      </c>
      <c r="BY1253" t="s">
        <v>3</v>
      </c>
      <c r="BZ1253">
        <v>123</v>
      </c>
      <c r="CA1253">
        <v>75</v>
      </c>
      <c r="CE1253">
        <v>0</v>
      </c>
      <c r="CF1253">
        <v>0</v>
      </c>
      <c r="CG1253">
        <v>0</v>
      </c>
      <c r="CM1253">
        <v>0</v>
      </c>
      <c r="CN1253" t="s">
        <v>904</v>
      </c>
      <c r="CO1253">
        <v>0</v>
      </c>
      <c r="CP1253">
        <f t="shared" si="832"/>
        <v>11309.73</v>
      </c>
      <c r="CQ1253">
        <f t="shared" si="833"/>
        <v>41572.425600000002</v>
      </c>
      <c r="CR1253">
        <f t="shared" si="834"/>
        <v>1412.9788000000001</v>
      </c>
      <c r="CS1253">
        <f t="shared" si="835"/>
        <v>326.20279999999997</v>
      </c>
      <c r="CT1253">
        <f t="shared" si="836"/>
        <v>19846.391599999999</v>
      </c>
      <c r="CU1253">
        <f t="shared" si="837"/>
        <v>0</v>
      </c>
      <c r="CV1253">
        <f t="shared" si="838"/>
        <v>69.827999999999989</v>
      </c>
      <c r="CW1253">
        <f t="shared" si="839"/>
        <v>0.72499999999999998</v>
      </c>
      <c r="CX1253">
        <f t="shared" si="840"/>
        <v>0</v>
      </c>
      <c r="CY1253">
        <f t="shared" si="841"/>
        <v>3413.2057999999997</v>
      </c>
      <c r="CZ1253">
        <f t="shared" si="842"/>
        <v>1851.8456999999999</v>
      </c>
      <c r="DC1253" t="s">
        <v>3</v>
      </c>
      <c r="DD1253" t="s">
        <v>3</v>
      </c>
      <c r="DE1253" t="s">
        <v>133</v>
      </c>
      <c r="DF1253" t="s">
        <v>133</v>
      </c>
      <c r="DG1253" t="s">
        <v>134</v>
      </c>
      <c r="DH1253" t="s">
        <v>3</v>
      </c>
      <c r="DI1253" t="s">
        <v>134</v>
      </c>
      <c r="DJ1253" t="s">
        <v>133</v>
      </c>
      <c r="DK1253" t="s">
        <v>3</v>
      </c>
      <c r="DL1253" t="s">
        <v>3</v>
      </c>
      <c r="DM1253" t="s">
        <v>3</v>
      </c>
      <c r="DN1253">
        <v>0</v>
      </c>
      <c r="DO1253">
        <v>0</v>
      </c>
      <c r="DP1253">
        <v>1</v>
      </c>
      <c r="DQ1253">
        <v>1</v>
      </c>
      <c r="DU1253">
        <v>1013</v>
      </c>
      <c r="DV1253" t="s">
        <v>38</v>
      </c>
      <c r="DW1253" t="s">
        <v>38</v>
      </c>
      <c r="DX1253">
        <v>1</v>
      </c>
      <c r="DZ1253" t="s">
        <v>3</v>
      </c>
      <c r="EA1253" t="s">
        <v>3</v>
      </c>
      <c r="EB1253" t="s">
        <v>3</v>
      </c>
      <c r="EC1253" t="s">
        <v>3</v>
      </c>
      <c r="EE1253">
        <v>29085511</v>
      </c>
      <c r="EF1253">
        <v>2</v>
      </c>
      <c r="EG1253" t="s">
        <v>135</v>
      </c>
      <c r="EH1253">
        <v>0</v>
      </c>
      <c r="EI1253" t="s">
        <v>3</v>
      </c>
      <c r="EJ1253">
        <v>1</v>
      </c>
      <c r="EK1253">
        <v>11001</v>
      </c>
      <c r="EL1253" t="s">
        <v>23</v>
      </c>
      <c r="EM1253" t="s">
        <v>188</v>
      </c>
      <c r="EO1253" t="s">
        <v>138</v>
      </c>
      <c r="EQ1253">
        <v>0</v>
      </c>
      <c r="ER1253">
        <v>6972.36</v>
      </c>
      <c r="ES1253">
        <v>6356.64</v>
      </c>
      <c r="ET1253">
        <v>97.78</v>
      </c>
      <c r="EU1253">
        <v>7.83</v>
      </c>
      <c r="EV1253">
        <v>517.94000000000005</v>
      </c>
      <c r="EW1253">
        <v>60.72</v>
      </c>
      <c r="EX1253">
        <v>0.57999999999999996</v>
      </c>
      <c r="EY1253">
        <v>0</v>
      </c>
      <c r="FQ1253">
        <v>0</v>
      </c>
      <c r="FR1253">
        <f t="shared" si="843"/>
        <v>0</v>
      </c>
      <c r="FS1253">
        <v>0</v>
      </c>
      <c r="FT1253" t="s">
        <v>139</v>
      </c>
      <c r="FU1253" t="s">
        <v>25</v>
      </c>
      <c r="FV1253" t="s">
        <v>25</v>
      </c>
      <c r="FW1253" t="s">
        <v>26</v>
      </c>
      <c r="FX1253">
        <v>110.7</v>
      </c>
      <c r="FY1253">
        <v>63.75</v>
      </c>
      <c r="GA1253" t="s">
        <v>3</v>
      </c>
      <c r="GD1253">
        <v>1</v>
      </c>
      <c r="GF1253">
        <v>1837524583</v>
      </c>
      <c r="GG1253">
        <v>2</v>
      </c>
      <c r="GH1253">
        <v>1</v>
      </c>
      <c r="GI1253">
        <v>2</v>
      </c>
      <c r="GJ1253">
        <v>0</v>
      </c>
      <c r="GK1253">
        <v>0</v>
      </c>
      <c r="GL1253">
        <f t="shared" si="844"/>
        <v>0</v>
      </c>
      <c r="GM1253">
        <f t="shared" si="845"/>
        <v>16574.79</v>
      </c>
      <c r="GN1253">
        <f t="shared" si="846"/>
        <v>16574.79</v>
      </c>
      <c r="GO1253">
        <f t="shared" si="847"/>
        <v>0</v>
      </c>
      <c r="GP1253">
        <f t="shared" si="848"/>
        <v>0</v>
      </c>
      <c r="GR1253">
        <v>0</v>
      </c>
      <c r="GS1253">
        <v>3</v>
      </c>
      <c r="GT1253">
        <v>0</v>
      </c>
      <c r="GU1253" t="s">
        <v>3</v>
      </c>
      <c r="GV1253">
        <f t="shared" si="849"/>
        <v>0</v>
      </c>
      <c r="GW1253">
        <v>1</v>
      </c>
      <c r="GX1253">
        <f t="shared" si="850"/>
        <v>0</v>
      </c>
      <c r="HA1253">
        <v>0</v>
      </c>
      <c r="HB1253">
        <v>0</v>
      </c>
      <c r="HC1253">
        <f t="shared" si="851"/>
        <v>0</v>
      </c>
      <c r="HE1253" t="s">
        <v>3</v>
      </c>
      <c r="HF1253" t="s">
        <v>3</v>
      </c>
      <c r="IK1253">
        <v>0</v>
      </c>
    </row>
    <row r="1254" spans="1:245">
      <c r="A1254">
        <v>17</v>
      </c>
      <c r="B1254">
        <v>0</v>
      </c>
      <c r="C1254">
        <f>ROW(SmtRes!A1241)</f>
        <v>1241</v>
      </c>
      <c r="D1254">
        <f>ROW(EtalonRes!A1208)</f>
        <v>1208</v>
      </c>
      <c r="E1254" t="s">
        <v>62</v>
      </c>
      <c r="F1254" t="s">
        <v>192</v>
      </c>
      <c r="G1254" t="s">
        <v>193</v>
      </c>
      <c r="H1254" t="s">
        <v>186</v>
      </c>
      <c r="I1254">
        <f>ROUND(18/100,9)</f>
        <v>0.18</v>
      </c>
      <c r="J1254">
        <v>0</v>
      </c>
      <c r="O1254">
        <f t="shared" si="817"/>
        <v>9332.4599999999991</v>
      </c>
      <c r="P1254">
        <f t="shared" si="818"/>
        <v>6653.51</v>
      </c>
      <c r="Q1254">
        <f t="shared" si="819"/>
        <v>917.45</v>
      </c>
      <c r="R1254">
        <f t="shared" si="820"/>
        <v>505.3</v>
      </c>
      <c r="S1254">
        <f t="shared" si="821"/>
        <v>1761.5</v>
      </c>
      <c r="T1254">
        <f t="shared" si="822"/>
        <v>0</v>
      </c>
      <c r="U1254">
        <f t="shared" si="823"/>
        <v>6.4708199999999998</v>
      </c>
      <c r="V1254">
        <f t="shared" si="824"/>
        <v>1.5074999999999998</v>
      </c>
      <c r="W1254">
        <f t="shared" si="825"/>
        <v>0</v>
      </c>
      <c r="X1254">
        <f t="shared" si="826"/>
        <v>2130.79</v>
      </c>
      <c r="Y1254">
        <f t="shared" si="827"/>
        <v>1156.07</v>
      </c>
      <c r="AA1254">
        <v>36401907</v>
      </c>
      <c r="AB1254">
        <f t="shared" si="828"/>
        <v>6346.71</v>
      </c>
      <c r="AC1254">
        <f t="shared" si="829"/>
        <v>5583.68</v>
      </c>
      <c r="AD1254">
        <f>ROUND(((((ET1254*1.25))-((EU1254*1.25)))+AE1254),2)</f>
        <v>469.33</v>
      </c>
      <c r="AE1254">
        <f>ROUND(((EU1254*1.25)),2)</f>
        <v>84.25</v>
      </c>
      <c r="AF1254">
        <f>ROUND(((EV1254*1.15)),2)</f>
        <v>293.7</v>
      </c>
      <c r="AG1254">
        <f t="shared" si="830"/>
        <v>0</v>
      </c>
      <c r="AH1254">
        <f>((EW1254*1.15))</f>
        <v>35.948999999999998</v>
      </c>
      <c r="AI1254">
        <f>((EX1254*1.25))</f>
        <v>8.375</v>
      </c>
      <c r="AJ1254">
        <f t="shared" si="831"/>
        <v>0</v>
      </c>
      <c r="AK1254">
        <v>6214.53</v>
      </c>
      <c r="AL1254">
        <v>5583.68</v>
      </c>
      <c r="AM1254">
        <v>375.46</v>
      </c>
      <c r="AN1254">
        <v>67.400000000000006</v>
      </c>
      <c r="AO1254">
        <v>255.39</v>
      </c>
      <c r="AP1254">
        <v>0</v>
      </c>
      <c r="AQ1254">
        <v>31.26</v>
      </c>
      <c r="AR1254">
        <v>6.7</v>
      </c>
      <c r="AS1254">
        <v>0</v>
      </c>
      <c r="AT1254">
        <v>94</v>
      </c>
      <c r="AU1254">
        <v>51</v>
      </c>
      <c r="AV1254">
        <v>1</v>
      </c>
      <c r="AW1254">
        <v>1</v>
      </c>
      <c r="AZ1254">
        <v>1</v>
      </c>
      <c r="BA1254">
        <v>33.32</v>
      </c>
      <c r="BB1254">
        <v>10.86</v>
      </c>
      <c r="BC1254">
        <v>6.62</v>
      </c>
      <c r="BD1254" t="s">
        <v>3</v>
      </c>
      <c r="BE1254" t="s">
        <v>3</v>
      </c>
      <c r="BF1254" t="s">
        <v>3</v>
      </c>
      <c r="BG1254" t="s">
        <v>3</v>
      </c>
      <c r="BH1254">
        <v>0</v>
      </c>
      <c r="BI1254">
        <v>1</v>
      </c>
      <c r="BJ1254" t="s">
        <v>194</v>
      </c>
      <c r="BM1254">
        <v>11001</v>
      </c>
      <c r="BN1254">
        <v>0</v>
      </c>
      <c r="BO1254" t="s">
        <v>192</v>
      </c>
      <c r="BP1254">
        <v>1</v>
      </c>
      <c r="BQ1254">
        <v>2</v>
      </c>
      <c r="BR1254">
        <v>0</v>
      </c>
      <c r="BS1254">
        <v>33.32</v>
      </c>
      <c r="BT1254">
        <v>1</v>
      </c>
      <c r="BU1254">
        <v>1</v>
      </c>
      <c r="BV1254">
        <v>1</v>
      </c>
      <c r="BW1254">
        <v>1</v>
      </c>
      <c r="BX1254">
        <v>1</v>
      </c>
      <c r="BY1254" t="s">
        <v>3</v>
      </c>
      <c r="BZ1254">
        <v>123</v>
      </c>
      <c r="CA1254">
        <v>75</v>
      </c>
      <c r="CE1254">
        <v>0</v>
      </c>
      <c r="CF1254">
        <v>0</v>
      </c>
      <c r="CG1254">
        <v>0</v>
      </c>
      <c r="CM1254">
        <v>0</v>
      </c>
      <c r="CN1254" t="s">
        <v>3</v>
      </c>
      <c r="CO1254">
        <v>0</v>
      </c>
      <c r="CP1254">
        <f t="shared" si="832"/>
        <v>9332.4599999999991</v>
      </c>
      <c r="CQ1254">
        <f t="shared" si="833"/>
        <v>36963.961600000002</v>
      </c>
      <c r="CR1254">
        <f t="shared" si="834"/>
        <v>5096.9237999999996</v>
      </c>
      <c r="CS1254">
        <f t="shared" si="835"/>
        <v>2807.21</v>
      </c>
      <c r="CT1254">
        <f t="shared" si="836"/>
        <v>9786.0839999999989</v>
      </c>
      <c r="CU1254">
        <f t="shared" si="837"/>
        <v>0</v>
      </c>
      <c r="CV1254">
        <f t="shared" si="838"/>
        <v>35.948999999999998</v>
      </c>
      <c r="CW1254">
        <f t="shared" si="839"/>
        <v>8.375</v>
      </c>
      <c r="CX1254">
        <f t="shared" si="840"/>
        <v>0</v>
      </c>
      <c r="CY1254">
        <f t="shared" si="841"/>
        <v>2130.7919999999999</v>
      </c>
      <c r="CZ1254">
        <f t="shared" si="842"/>
        <v>1156.068</v>
      </c>
      <c r="DC1254" t="s">
        <v>3</v>
      </c>
      <c r="DD1254" t="s">
        <v>3</v>
      </c>
      <c r="DE1254" t="s">
        <v>133</v>
      </c>
      <c r="DF1254" t="s">
        <v>133</v>
      </c>
      <c r="DG1254" t="s">
        <v>134</v>
      </c>
      <c r="DH1254" t="s">
        <v>3</v>
      </c>
      <c r="DI1254" t="s">
        <v>134</v>
      </c>
      <c r="DJ1254" t="s">
        <v>133</v>
      </c>
      <c r="DK1254" t="s">
        <v>3</v>
      </c>
      <c r="DL1254" t="s">
        <v>3</v>
      </c>
      <c r="DM1254" t="s">
        <v>3</v>
      </c>
      <c r="DN1254">
        <v>0</v>
      </c>
      <c r="DO1254">
        <v>0</v>
      </c>
      <c r="DP1254">
        <v>1</v>
      </c>
      <c r="DQ1254">
        <v>1</v>
      </c>
      <c r="DU1254">
        <v>1013</v>
      </c>
      <c r="DV1254" t="s">
        <v>186</v>
      </c>
      <c r="DW1254" t="s">
        <v>186</v>
      </c>
      <c r="DX1254">
        <v>1</v>
      </c>
      <c r="DZ1254" t="s">
        <v>3</v>
      </c>
      <c r="EA1254" t="s">
        <v>3</v>
      </c>
      <c r="EB1254" t="s">
        <v>3</v>
      </c>
      <c r="EC1254" t="s">
        <v>3</v>
      </c>
      <c r="EE1254">
        <v>29085511</v>
      </c>
      <c r="EF1254">
        <v>2</v>
      </c>
      <c r="EG1254" t="s">
        <v>135</v>
      </c>
      <c r="EH1254">
        <v>0</v>
      </c>
      <c r="EI1254" t="s">
        <v>3</v>
      </c>
      <c r="EJ1254">
        <v>1</v>
      </c>
      <c r="EK1254">
        <v>11001</v>
      </c>
      <c r="EL1254" t="s">
        <v>23</v>
      </c>
      <c r="EM1254" t="s">
        <v>188</v>
      </c>
      <c r="EO1254" t="s">
        <v>3</v>
      </c>
      <c r="EQ1254">
        <v>0</v>
      </c>
      <c r="ER1254">
        <v>6214.53</v>
      </c>
      <c r="ES1254">
        <v>5583.68</v>
      </c>
      <c r="ET1254">
        <v>375.46</v>
      </c>
      <c r="EU1254">
        <v>67.400000000000006</v>
      </c>
      <c r="EV1254">
        <v>255.39</v>
      </c>
      <c r="EW1254">
        <v>31.26</v>
      </c>
      <c r="EX1254">
        <v>6.7</v>
      </c>
      <c r="EY1254">
        <v>0</v>
      </c>
      <c r="FQ1254">
        <v>0</v>
      </c>
      <c r="FR1254">
        <f t="shared" si="843"/>
        <v>0</v>
      </c>
      <c r="FS1254">
        <v>0</v>
      </c>
      <c r="FT1254" t="s">
        <v>139</v>
      </c>
      <c r="FU1254" t="s">
        <v>25</v>
      </c>
      <c r="FV1254" t="s">
        <v>25</v>
      </c>
      <c r="FW1254" t="s">
        <v>26</v>
      </c>
      <c r="FX1254">
        <v>110.7</v>
      </c>
      <c r="FY1254">
        <v>63.75</v>
      </c>
      <c r="GA1254" t="s">
        <v>3</v>
      </c>
      <c r="GD1254">
        <v>1</v>
      </c>
      <c r="GF1254">
        <v>1220877284</v>
      </c>
      <c r="GG1254">
        <v>2</v>
      </c>
      <c r="GH1254">
        <v>1</v>
      </c>
      <c r="GI1254">
        <v>2</v>
      </c>
      <c r="GJ1254">
        <v>0</v>
      </c>
      <c r="GK1254">
        <v>0</v>
      </c>
      <c r="GL1254">
        <f t="shared" si="844"/>
        <v>0</v>
      </c>
      <c r="GM1254">
        <f t="shared" si="845"/>
        <v>12619.32</v>
      </c>
      <c r="GN1254">
        <f t="shared" si="846"/>
        <v>12619.32</v>
      </c>
      <c r="GO1254">
        <f t="shared" si="847"/>
        <v>0</v>
      </c>
      <c r="GP1254">
        <f t="shared" si="848"/>
        <v>0</v>
      </c>
      <c r="GR1254">
        <v>0</v>
      </c>
      <c r="GS1254">
        <v>3</v>
      </c>
      <c r="GT1254">
        <v>0</v>
      </c>
      <c r="GU1254" t="s">
        <v>3</v>
      </c>
      <c r="GV1254">
        <f t="shared" si="849"/>
        <v>0</v>
      </c>
      <c r="GW1254">
        <v>1</v>
      </c>
      <c r="GX1254">
        <f t="shared" si="850"/>
        <v>0</v>
      </c>
      <c r="HA1254">
        <v>0</v>
      </c>
      <c r="HB1254">
        <v>0</v>
      </c>
      <c r="HC1254">
        <f t="shared" si="851"/>
        <v>0</v>
      </c>
      <c r="HE1254" t="s">
        <v>3</v>
      </c>
      <c r="HF1254" t="s">
        <v>3</v>
      </c>
      <c r="IK1254">
        <v>0</v>
      </c>
    </row>
    <row r="1255" spans="1:245">
      <c r="A1255">
        <v>17</v>
      </c>
      <c r="B1255">
        <v>0</v>
      </c>
      <c r="C1255">
        <f>ROW(SmtRes!A1249)</f>
        <v>1249</v>
      </c>
      <c r="D1255">
        <f>ROW(EtalonRes!A1215)</f>
        <v>1215</v>
      </c>
      <c r="E1255" t="s">
        <v>67</v>
      </c>
      <c r="F1255" t="s">
        <v>290</v>
      </c>
      <c r="G1255" t="s">
        <v>291</v>
      </c>
      <c r="H1255" t="s">
        <v>38</v>
      </c>
      <c r="I1255">
        <f>ROUND(18/100,9)</f>
        <v>0.18</v>
      </c>
      <c r="J1255">
        <v>0</v>
      </c>
      <c r="O1255">
        <f t="shared" si="817"/>
        <v>5413.85</v>
      </c>
      <c r="P1255">
        <f t="shared" si="818"/>
        <v>3456.68</v>
      </c>
      <c r="Q1255">
        <f t="shared" si="819"/>
        <v>156.87</v>
      </c>
      <c r="R1255">
        <f t="shared" si="820"/>
        <v>34.43</v>
      </c>
      <c r="S1255">
        <f t="shared" si="821"/>
        <v>1800.3</v>
      </c>
      <c r="T1255">
        <f t="shared" si="822"/>
        <v>0</v>
      </c>
      <c r="U1255">
        <f t="shared" si="823"/>
        <v>6.5018699999999994</v>
      </c>
      <c r="V1255">
        <f t="shared" si="824"/>
        <v>7.6499999999999999E-2</v>
      </c>
      <c r="W1255">
        <f t="shared" si="825"/>
        <v>0</v>
      </c>
      <c r="X1255">
        <f t="shared" si="826"/>
        <v>1724.65</v>
      </c>
      <c r="Y1255">
        <f t="shared" si="827"/>
        <v>935.71</v>
      </c>
      <c r="AA1255">
        <v>36401907</v>
      </c>
      <c r="AB1255">
        <f t="shared" si="828"/>
        <v>7371.48</v>
      </c>
      <c r="AC1255">
        <f t="shared" si="829"/>
        <v>6983.19</v>
      </c>
      <c r="AD1255">
        <f>ROUND(((((ET1255*1.25))-((EU1255*1.25)))+AE1255),2)</f>
        <v>88.12</v>
      </c>
      <c r="AE1255">
        <f>ROUND(((EU1255*1.25)),2)</f>
        <v>5.74</v>
      </c>
      <c r="AF1255">
        <f>ROUND(((EV1255*1.15)),2)</f>
        <v>300.17</v>
      </c>
      <c r="AG1255">
        <f t="shared" si="830"/>
        <v>0</v>
      </c>
      <c r="AH1255">
        <f>((EW1255*1.15))</f>
        <v>36.121499999999997</v>
      </c>
      <c r="AI1255">
        <f>((EX1255*1.25))</f>
        <v>0.42500000000000004</v>
      </c>
      <c r="AJ1255">
        <f t="shared" si="831"/>
        <v>0</v>
      </c>
      <c r="AK1255">
        <v>7314.7</v>
      </c>
      <c r="AL1255">
        <v>6983.19</v>
      </c>
      <c r="AM1255">
        <v>70.489999999999995</v>
      </c>
      <c r="AN1255">
        <v>4.59</v>
      </c>
      <c r="AO1255">
        <v>261.02</v>
      </c>
      <c r="AP1255">
        <v>0</v>
      </c>
      <c r="AQ1255">
        <v>31.41</v>
      </c>
      <c r="AR1255">
        <v>0.34</v>
      </c>
      <c r="AS1255">
        <v>0</v>
      </c>
      <c r="AT1255">
        <v>94</v>
      </c>
      <c r="AU1255">
        <v>51</v>
      </c>
      <c r="AV1255">
        <v>1</v>
      </c>
      <c r="AW1255">
        <v>1</v>
      </c>
      <c r="AZ1255">
        <v>1</v>
      </c>
      <c r="BA1255">
        <v>33.32</v>
      </c>
      <c r="BB1255">
        <v>9.89</v>
      </c>
      <c r="BC1255">
        <v>2.75</v>
      </c>
      <c r="BD1255" t="s">
        <v>3</v>
      </c>
      <c r="BE1255" t="s">
        <v>3</v>
      </c>
      <c r="BF1255" t="s">
        <v>3</v>
      </c>
      <c r="BG1255" t="s">
        <v>3</v>
      </c>
      <c r="BH1255">
        <v>0</v>
      </c>
      <c r="BI1255">
        <v>1</v>
      </c>
      <c r="BJ1255" t="s">
        <v>292</v>
      </c>
      <c r="BM1255">
        <v>11001</v>
      </c>
      <c r="BN1255">
        <v>0</v>
      </c>
      <c r="BO1255" t="s">
        <v>290</v>
      </c>
      <c r="BP1255">
        <v>1</v>
      </c>
      <c r="BQ1255">
        <v>2</v>
      </c>
      <c r="BR1255">
        <v>0</v>
      </c>
      <c r="BS1255">
        <v>33.32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 t="s">
        <v>3</v>
      </c>
      <c r="BZ1255">
        <v>123</v>
      </c>
      <c r="CA1255">
        <v>75</v>
      </c>
      <c r="CE1255">
        <v>0</v>
      </c>
      <c r="CF1255">
        <v>0</v>
      </c>
      <c r="CG1255">
        <v>0</v>
      </c>
      <c r="CM1255">
        <v>0</v>
      </c>
      <c r="CN1255" t="s">
        <v>3</v>
      </c>
      <c r="CO1255">
        <v>0</v>
      </c>
      <c r="CP1255">
        <f t="shared" si="832"/>
        <v>5413.8499999999995</v>
      </c>
      <c r="CQ1255">
        <f t="shared" si="833"/>
        <v>19203.772499999999</v>
      </c>
      <c r="CR1255">
        <f t="shared" si="834"/>
        <v>871.50680000000011</v>
      </c>
      <c r="CS1255">
        <f t="shared" si="835"/>
        <v>191.2568</v>
      </c>
      <c r="CT1255">
        <f t="shared" si="836"/>
        <v>10001.664400000001</v>
      </c>
      <c r="CU1255">
        <f t="shared" si="837"/>
        <v>0</v>
      </c>
      <c r="CV1255">
        <f t="shared" si="838"/>
        <v>36.121499999999997</v>
      </c>
      <c r="CW1255">
        <f t="shared" si="839"/>
        <v>0.42500000000000004</v>
      </c>
      <c r="CX1255">
        <f t="shared" si="840"/>
        <v>0</v>
      </c>
      <c r="CY1255">
        <f t="shared" si="841"/>
        <v>1724.6461999999999</v>
      </c>
      <c r="CZ1255">
        <f t="shared" si="842"/>
        <v>935.71229999999991</v>
      </c>
      <c r="DC1255" t="s">
        <v>3</v>
      </c>
      <c r="DD1255" t="s">
        <v>3</v>
      </c>
      <c r="DE1255" t="s">
        <v>133</v>
      </c>
      <c r="DF1255" t="s">
        <v>133</v>
      </c>
      <c r="DG1255" t="s">
        <v>134</v>
      </c>
      <c r="DH1255" t="s">
        <v>3</v>
      </c>
      <c r="DI1255" t="s">
        <v>134</v>
      </c>
      <c r="DJ1255" t="s">
        <v>133</v>
      </c>
      <c r="DK1255" t="s">
        <v>3</v>
      </c>
      <c r="DL1255" t="s">
        <v>3</v>
      </c>
      <c r="DM1255" t="s">
        <v>3</v>
      </c>
      <c r="DN1255">
        <v>0</v>
      </c>
      <c r="DO1255">
        <v>0</v>
      </c>
      <c r="DP1255">
        <v>1</v>
      </c>
      <c r="DQ1255">
        <v>1</v>
      </c>
      <c r="DU1255">
        <v>1013</v>
      </c>
      <c r="DV1255" t="s">
        <v>38</v>
      </c>
      <c r="DW1255" t="s">
        <v>38</v>
      </c>
      <c r="DX1255">
        <v>1</v>
      </c>
      <c r="DZ1255" t="s">
        <v>3</v>
      </c>
      <c r="EA1255" t="s">
        <v>3</v>
      </c>
      <c r="EB1255" t="s">
        <v>3</v>
      </c>
      <c r="EC1255" t="s">
        <v>3</v>
      </c>
      <c r="EE1255">
        <v>29085511</v>
      </c>
      <c r="EF1255">
        <v>2</v>
      </c>
      <c r="EG1255" t="s">
        <v>135</v>
      </c>
      <c r="EH1255">
        <v>0</v>
      </c>
      <c r="EI1255" t="s">
        <v>3</v>
      </c>
      <c r="EJ1255">
        <v>1</v>
      </c>
      <c r="EK1255">
        <v>11001</v>
      </c>
      <c r="EL1255" t="s">
        <v>23</v>
      </c>
      <c r="EM1255" t="s">
        <v>188</v>
      </c>
      <c r="EO1255" t="s">
        <v>3</v>
      </c>
      <c r="EQ1255">
        <v>0</v>
      </c>
      <c r="ER1255">
        <v>7314.7</v>
      </c>
      <c r="ES1255">
        <v>6983.19</v>
      </c>
      <c r="ET1255">
        <v>70.489999999999995</v>
      </c>
      <c r="EU1255">
        <v>4.59</v>
      </c>
      <c r="EV1255">
        <v>261.02</v>
      </c>
      <c r="EW1255">
        <v>31.41</v>
      </c>
      <c r="EX1255">
        <v>0.34</v>
      </c>
      <c r="EY1255">
        <v>0</v>
      </c>
      <c r="FQ1255">
        <v>0</v>
      </c>
      <c r="FR1255">
        <f t="shared" si="843"/>
        <v>0</v>
      </c>
      <c r="FS1255">
        <v>0</v>
      </c>
      <c r="FT1255" t="s">
        <v>139</v>
      </c>
      <c r="FU1255" t="s">
        <v>25</v>
      </c>
      <c r="FV1255" t="s">
        <v>25</v>
      </c>
      <c r="FW1255" t="s">
        <v>26</v>
      </c>
      <c r="FX1255">
        <v>110.7</v>
      </c>
      <c r="FY1255">
        <v>63.75</v>
      </c>
      <c r="GA1255" t="s">
        <v>3</v>
      </c>
      <c r="GD1255">
        <v>1</v>
      </c>
      <c r="GF1255">
        <v>-1178116816</v>
      </c>
      <c r="GG1255">
        <v>2</v>
      </c>
      <c r="GH1255">
        <v>1</v>
      </c>
      <c r="GI1255">
        <v>2</v>
      </c>
      <c r="GJ1255">
        <v>0</v>
      </c>
      <c r="GK1255">
        <v>0</v>
      </c>
      <c r="GL1255">
        <f t="shared" si="844"/>
        <v>0</v>
      </c>
      <c r="GM1255">
        <f t="shared" si="845"/>
        <v>8074.21</v>
      </c>
      <c r="GN1255">
        <f t="shared" si="846"/>
        <v>8074.21</v>
      </c>
      <c r="GO1255">
        <f t="shared" si="847"/>
        <v>0</v>
      </c>
      <c r="GP1255">
        <f t="shared" si="848"/>
        <v>0</v>
      </c>
      <c r="GR1255">
        <v>0</v>
      </c>
      <c r="GS1255">
        <v>3</v>
      </c>
      <c r="GT1255">
        <v>0</v>
      </c>
      <c r="GU1255" t="s">
        <v>3</v>
      </c>
      <c r="GV1255">
        <f t="shared" si="849"/>
        <v>0</v>
      </c>
      <c r="GW1255">
        <v>1</v>
      </c>
      <c r="GX1255">
        <f t="shared" si="850"/>
        <v>0</v>
      </c>
      <c r="HA1255">
        <v>0</v>
      </c>
      <c r="HB1255">
        <v>0</v>
      </c>
      <c r="HC1255">
        <f t="shared" si="851"/>
        <v>0</v>
      </c>
      <c r="HE1255" t="s">
        <v>3</v>
      </c>
      <c r="HF1255" t="s">
        <v>3</v>
      </c>
      <c r="IK1255">
        <v>0</v>
      </c>
    </row>
    <row r="1256" spans="1:245">
      <c r="A1256">
        <v>18</v>
      </c>
      <c r="B1256">
        <v>0</v>
      </c>
      <c r="C1256">
        <v>1249</v>
      </c>
      <c r="E1256" t="s">
        <v>262</v>
      </c>
      <c r="F1256" t="s">
        <v>201</v>
      </c>
      <c r="G1256" t="s">
        <v>202</v>
      </c>
      <c r="H1256" t="s">
        <v>155</v>
      </c>
      <c r="I1256">
        <f>I1255*J1256</f>
        <v>18.36</v>
      </c>
      <c r="J1256">
        <v>102</v>
      </c>
      <c r="O1256">
        <f t="shared" si="817"/>
        <v>9476.57</v>
      </c>
      <c r="P1256">
        <f t="shared" si="818"/>
        <v>9476.57</v>
      </c>
      <c r="Q1256">
        <f t="shared" si="819"/>
        <v>0</v>
      </c>
      <c r="R1256">
        <f t="shared" si="820"/>
        <v>0</v>
      </c>
      <c r="S1256">
        <f t="shared" si="821"/>
        <v>0</v>
      </c>
      <c r="T1256">
        <f t="shared" si="822"/>
        <v>0</v>
      </c>
      <c r="U1256">
        <f t="shared" si="823"/>
        <v>0</v>
      </c>
      <c r="V1256">
        <f t="shared" si="824"/>
        <v>0</v>
      </c>
      <c r="W1256">
        <f t="shared" si="825"/>
        <v>69.03</v>
      </c>
      <c r="X1256">
        <f t="shared" si="826"/>
        <v>0</v>
      </c>
      <c r="Y1256">
        <f t="shared" si="827"/>
        <v>0</v>
      </c>
      <c r="AA1256">
        <v>36401907</v>
      </c>
      <c r="AB1256">
        <f t="shared" si="828"/>
        <v>82.19</v>
      </c>
      <c r="AC1256">
        <f t="shared" si="829"/>
        <v>82.19</v>
      </c>
      <c r="AD1256">
        <f>ROUND((((ET1256)-(EU1256))+AE1256),2)</f>
        <v>0</v>
      </c>
      <c r="AE1256">
        <f>ROUND((EU1256),2)</f>
        <v>0</v>
      </c>
      <c r="AF1256">
        <f>ROUND((EV1256),2)</f>
        <v>0</v>
      </c>
      <c r="AG1256">
        <f t="shared" si="830"/>
        <v>0</v>
      </c>
      <c r="AH1256">
        <f>(EW1256)</f>
        <v>0</v>
      </c>
      <c r="AI1256">
        <f>(EX1256)</f>
        <v>0</v>
      </c>
      <c r="AJ1256">
        <f t="shared" si="831"/>
        <v>3.76</v>
      </c>
      <c r="AK1256">
        <v>82.19</v>
      </c>
      <c r="AL1256">
        <v>82.19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3.76</v>
      </c>
      <c r="AT1256">
        <v>0</v>
      </c>
      <c r="AU1256">
        <v>0</v>
      </c>
      <c r="AV1256">
        <v>1</v>
      </c>
      <c r="AW1256">
        <v>1</v>
      </c>
      <c r="AZ1256">
        <v>1</v>
      </c>
      <c r="BA1256">
        <v>1</v>
      </c>
      <c r="BB1256">
        <v>1</v>
      </c>
      <c r="BC1256">
        <v>6.28</v>
      </c>
      <c r="BD1256" t="s">
        <v>3</v>
      </c>
      <c r="BE1256" t="s">
        <v>3</v>
      </c>
      <c r="BF1256" t="s">
        <v>3</v>
      </c>
      <c r="BG1256" t="s">
        <v>3</v>
      </c>
      <c r="BH1256">
        <v>3</v>
      </c>
      <c r="BI1256">
        <v>1</v>
      </c>
      <c r="BJ1256" t="s">
        <v>203</v>
      </c>
      <c r="BM1256">
        <v>500001</v>
      </c>
      <c r="BN1256">
        <v>0</v>
      </c>
      <c r="BO1256" t="s">
        <v>201</v>
      </c>
      <c r="BP1256">
        <v>1</v>
      </c>
      <c r="BQ1256">
        <v>8</v>
      </c>
      <c r="BR1256">
        <v>0</v>
      </c>
      <c r="BS1256">
        <v>1</v>
      </c>
      <c r="BT1256">
        <v>1</v>
      </c>
      <c r="BU1256">
        <v>1</v>
      </c>
      <c r="BV1256">
        <v>1</v>
      </c>
      <c r="BW1256">
        <v>1</v>
      </c>
      <c r="BX1256">
        <v>1</v>
      </c>
      <c r="BY1256" t="s">
        <v>3</v>
      </c>
      <c r="BZ1256">
        <v>0</v>
      </c>
      <c r="CA1256">
        <v>0</v>
      </c>
      <c r="CE1256">
        <v>0</v>
      </c>
      <c r="CF1256">
        <v>0</v>
      </c>
      <c r="CG1256">
        <v>0</v>
      </c>
      <c r="CM1256">
        <v>0</v>
      </c>
      <c r="CN1256" t="s">
        <v>3</v>
      </c>
      <c r="CO1256">
        <v>0</v>
      </c>
      <c r="CP1256">
        <f t="shared" si="832"/>
        <v>9476.57</v>
      </c>
      <c r="CQ1256">
        <f t="shared" si="833"/>
        <v>516.15319999999997</v>
      </c>
      <c r="CR1256">
        <f t="shared" si="834"/>
        <v>0</v>
      </c>
      <c r="CS1256">
        <f t="shared" si="835"/>
        <v>0</v>
      </c>
      <c r="CT1256">
        <f t="shared" si="836"/>
        <v>0</v>
      </c>
      <c r="CU1256">
        <f t="shared" si="837"/>
        <v>0</v>
      </c>
      <c r="CV1256">
        <f t="shared" si="838"/>
        <v>0</v>
      </c>
      <c r="CW1256">
        <f t="shared" si="839"/>
        <v>0</v>
      </c>
      <c r="CX1256">
        <f t="shared" si="840"/>
        <v>3.76</v>
      </c>
      <c r="CY1256">
        <f t="shared" si="841"/>
        <v>0</v>
      </c>
      <c r="CZ1256">
        <f t="shared" si="842"/>
        <v>0</v>
      </c>
      <c r="DC1256" t="s">
        <v>3</v>
      </c>
      <c r="DD1256" t="s">
        <v>3</v>
      </c>
      <c r="DE1256" t="s">
        <v>3</v>
      </c>
      <c r="DF1256" t="s">
        <v>3</v>
      </c>
      <c r="DG1256" t="s">
        <v>3</v>
      </c>
      <c r="DH1256" t="s">
        <v>3</v>
      </c>
      <c r="DI1256" t="s">
        <v>3</v>
      </c>
      <c r="DJ1256" t="s">
        <v>3</v>
      </c>
      <c r="DK1256" t="s">
        <v>3</v>
      </c>
      <c r="DL1256" t="s">
        <v>3</v>
      </c>
      <c r="DM1256" t="s">
        <v>3</v>
      </c>
      <c r="DN1256">
        <v>0</v>
      </c>
      <c r="DO1256">
        <v>0</v>
      </c>
      <c r="DP1256">
        <v>1</v>
      </c>
      <c r="DQ1256">
        <v>1</v>
      </c>
      <c r="DU1256">
        <v>1005</v>
      </c>
      <c r="DV1256" t="s">
        <v>155</v>
      </c>
      <c r="DW1256" t="s">
        <v>155</v>
      </c>
      <c r="DX1256">
        <v>1</v>
      </c>
      <c r="DZ1256" t="s">
        <v>3</v>
      </c>
      <c r="EA1256" t="s">
        <v>3</v>
      </c>
      <c r="EB1256" t="s">
        <v>3</v>
      </c>
      <c r="EC1256" t="s">
        <v>3</v>
      </c>
      <c r="EE1256">
        <v>29085443</v>
      </c>
      <c r="EF1256">
        <v>8</v>
      </c>
      <c r="EG1256" t="s">
        <v>144</v>
      </c>
      <c r="EH1256">
        <v>0</v>
      </c>
      <c r="EI1256" t="s">
        <v>3</v>
      </c>
      <c r="EJ1256">
        <v>1</v>
      </c>
      <c r="EK1256">
        <v>500001</v>
      </c>
      <c r="EL1256" t="s">
        <v>145</v>
      </c>
      <c r="EM1256" t="s">
        <v>146</v>
      </c>
      <c r="EO1256" t="s">
        <v>3</v>
      </c>
      <c r="EQ1256">
        <v>0</v>
      </c>
      <c r="ER1256">
        <v>82.19</v>
      </c>
      <c r="ES1256">
        <v>82.19</v>
      </c>
      <c r="ET1256">
        <v>0</v>
      </c>
      <c r="EU1256">
        <v>0</v>
      </c>
      <c r="EV1256">
        <v>0</v>
      </c>
      <c r="EW1256">
        <v>0</v>
      </c>
      <c r="EX1256">
        <v>0</v>
      </c>
      <c r="FQ1256">
        <v>0</v>
      </c>
      <c r="FR1256">
        <f t="shared" si="843"/>
        <v>0</v>
      </c>
      <c r="FS1256">
        <v>0</v>
      </c>
      <c r="FX1256">
        <v>0</v>
      </c>
      <c r="FY1256">
        <v>0</v>
      </c>
      <c r="GA1256" t="s">
        <v>3</v>
      </c>
      <c r="GD1256">
        <v>1</v>
      </c>
      <c r="GF1256">
        <v>-100917442</v>
      </c>
      <c r="GG1256">
        <v>2</v>
      </c>
      <c r="GH1256">
        <v>1</v>
      </c>
      <c r="GI1256">
        <v>2</v>
      </c>
      <c r="GJ1256">
        <v>0</v>
      </c>
      <c r="GK1256">
        <v>0</v>
      </c>
      <c r="GL1256">
        <f t="shared" si="844"/>
        <v>0</v>
      </c>
      <c r="GM1256">
        <f t="shared" si="845"/>
        <v>9476.57</v>
      </c>
      <c r="GN1256">
        <f t="shared" si="846"/>
        <v>9476.57</v>
      </c>
      <c r="GO1256">
        <f t="shared" si="847"/>
        <v>0</v>
      </c>
      <c r="GP1256">
        <f t="shared" si="848"/>
        <v>0</v>
      </c>
      <c r="GR1256">
        <v>0</v>
      </c>
      <c r="GS1256">
        <v>3</v>
      </c>
      <c r="GT1256">
        <v>0</v>
      </c>
      <c r="GU1256" t="s">
        <v>3</v>
      </c>
      <c r="GV1256">
        <f t="shared" si="849"/>
        <v>0</v>
      </c>
      <c r="GW1256">
        <v>1</v>
      </c>
      <c r="GX1256">
        <f t="shared" si="850"/>
        <v>0</v>
      </c>
      <c r="HA1256">
        <v>0</v>
      </c>
      <c r="HB1256">
        <v>0</v>
      </c>
      <c r="HC1256">
        <f t="shared" si="851"/>
        <v>0</v>
      </c>
      <c r="HE1256" t="s">
        <v>3</v>
      </c>
      <c r="HF1256" t="s">
        <v>3</v>
      </c>
      <c r="IK1256">
        <v>0</v>
      </c>
    </row>
    <row r="1257" spans="1:245">
      <c r="A1257">
        <v>18</v>
      </c>
      <c r="B1257">
        <v>0</v>
      </c>
      <c r="C1257">
        <v>1247</v>
      </c>
      <c r="E1257" t="s">
        <v>272</v>
      </c>
      <c r="F1257" t="s">
        <v>293</v>
      </c>
      <c r="G1257" t="s">
        <v>294</v>
      </c>
      <c r="H1257" t="s">
        <v>155</v>
      </c>
      <c r="I1257">
        <f>I1255*J1257</f>
        <v>-18.36</v>
      </c>
      <c r="J1257">
        <v>-102</v>
      </c>
      <c r="O1257">
        <f t="shared" si="817"/>
        <v>-3385.88</v>
      </c>
      <c r="P1257">
        <f t="shared" si="818"/>
        <v>-3385.88</v>
      </c>
      <c r="Q1257">
        <f t="shared" si="819"/>
        <v>0</v>
      </c>
      <c r="R1257">
        <f t="shared" si="820"/>
        <v>0</v>
      </c>
      <c r="S1257">
        <f t="shared" si="821"/>
        <v>0</v>
      </c>
      <c r="T1257">
        <f t="shared" si="822"/>
        <v>0</v>
      </c>
      <c r="U1257">
        <f t="shared" si="823"/>
        <v>0</v>
      </c>
      <c r="V1257">
        <f t="shared" si="824"/>
        <v>0</v>
      </c>
      <c r="W1257">
        <f t="shared" si="825"/>
        <v>0</v>
      </c>
      <c r="X1257">
        <f t="shared" si="826"/>
        <v>0</v>
      </c>
      <c r="Y1257">
        <f t="shared" si="827"/>
        <v>0</v>
      </c>
      <c r="AA1257">
        <v>36401907</v>
      </c>
      <c r="AB1257">
        <f t="shared" si="828"/>
        <v>67.8</v>
      </c>
      <c r="AC1257">
        <f t="shared" si="829"/>
        <v>67.8</v>
      </c>
      <c r="AD1257">
        <f>ROUND((((ET1257)-(EU1257))+AE1257),2)</f>
        <v>0</v>
      </c>
      <c r="AE1257">
        <f>ROUND((EU1257),2)</f>
        <v>0</v>
      </c>
      <c r="AF1257">
        <f>ROUND((EV1257),2)</f>
        <v>0</v>
      </c>
      <c r="AG1257">
        <f t="shared" si="830"/>
        <v>0</v>
      </c>
      <c r="AH1257">
        <f>(EW1257)</f>
        <v>0</v>
      </c>
      <c r="AI1257">
        <f>(EX1257)</f>
        <v>0</v>
      </c>
      <c r="AJ1257">
        <f t="shared" si="831"/>
        <v>0</v>
      </c>
      <c r="AK1257">
        <v>67.8</v>
      </c>
      <c r="AL1257">
        <v>67.8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1</v>
      </c>
      <c r="AW1257">
        <v>1</v>
      </c>
      <c r="AZ1257">
        <v>1</v>
      </c>
      <c r="BA1257">
        <v>1</v>
      </c>
      <c r="BB1257">
        <v>1</v>
      </c>
      <c r="BC1257">
        <v>2.72</v>
      </c>
      <c r="BD1257" t="s">
        <v>3</v>
      </c>
      <c r="BE1257" t="s">
        <v>3</v>
      </c>
      <c r="BF1257" t="s">
        <v>3</v>
      </c>
      <c r="BG1257" t="s">
        <v>3</v>
      </c>
      <c r="BH1257">
        <v>3</v>
      </c>
      <c r="BI1257">
        <v>1</v>
      </c>
      <c r="BJ1257" t="s">
        <v>295</v>
      </c>
      <c r="BM1257">
        <v>500001</v>
      </c>
      <c r="BN1257">
        <v>0</v>
      </c>
      <c r="BO1257" t="s">
        <v>293</v>
      </c>
      <c r="BP1257">
        <v>1</v>
      </c>
      <c r="BQ1257">
        <v>8</v>
      </c>
      <c r="BR1257">
        <v>1</v>
      </c>
      <c r="BS1257">
        <v>1</v>
      </c>
      <c r="BT1257">
        <v>1</v>
      </c>
      <c r="BU1257">
        <v>1</v>
      </c>
      <c r="BV1257">
        <v>1</v>
      </c>
      <c r="BW1257">
        <v>1</v>
      </c>
      <c r="BX1257">
        <v>1</v>
      </c>
      <c r="BY1257" t="s">
        <v>3</v>
      </c>
      <c r="BZ1257">
        <v>0</v>
      </c>
      <c r="CA1257">
        <v>0</v>
      </c>
      <c r="CE1257">
        <v>0</v>
      </c>
      <c r="CF1257">
        <v>0</v>
      </c>
      <c r="CG1257">
        <v>0</v>
      </c>
      <c r="CM1257">
        <v>0</v>
      </c>
      <c r="CN1257" t="s">
        <v>3</v>
      </c>
      <c r="CO1257">
        <v>0</v>
      </c>
      <c r="CP1257">
        <f t="shared" si="832"/>
        <v>-3385.88</v>
      </c>
      <c r="CQ1257">
        <f t="shared" si="833"/>
        <v>184.416</v>
      </c>
      <c r="CR1257">
        <f t="shared" si="834"/>
        <v>0</v>
      </c>
      <c r="CS1257">
        <f t="shared" si="835"/>
        <v>0</v>
      </c>
      <c r="CT1257">
        <f t="shared" si="836"/>
        <v>0</v>
      </c>
      <c r="CU1257">
        <f t="shared" si="837"/>
        <v>0</v>
      </c>
      <c r="CV1257">
        <f t="shared" si="838"/>
        <v>0</v>
      </c>
      <c r="CW1257">
        <f t="shared" si="839"/>
        <v>0</v>
      </c>
      <c r="CX1257">
        <f t="shared" si="840"/>
        <v>0</v>
      </c>
      <c r="CY1257">
        <f t="shared" si="841"/>
        <v>0</v>
      </c>
      <c r="CZ1257">
        <f t="shared" si="842"/>
        <v>0</v>
      </c>
      <c r="DC1257" t="s">
        <v>3</v>
      </c>
      <c r="DD1257" t="s">
        <v>3</v>
      </c>
      <c r="DE1257" t="s">
        <v>3</v>
      </c>
      <c r="DF1257" t="s">
        <v>3</v>
      </c>
      <c r="DG1257" t="s">
        <v>3</v>
      </c>
      <c r="DH1257" t="s">
        <v>3</v>
      </c>
      <c r="DI1257" t="s">
        <v>3</v>
      </c>
      <c r="DJ1257" t="s">
        <v>3</v>
      </c>
      <c r="DK1257" t="s">
        <v>3</v>
      </c>
      <c r="DL1257" t="s">
        <v>3</v>
      </c>
      <c r="DM1257" t="s">
        <v>3</v>
      </c>
      <c r="DN1257">
        <v>0</v>
      </c>
      <c r="DO1257">
        <v>0</v>
      </c>
      <c r="DP1257">
        <v>1</v>
      </c>
      <c r="DQ1257">
        <v>1</v>
      </c>
      <c r="DU1257">
        <v>1005</v>
      </c>
      <c r="DV1257" t="s">
        <v>155</v>
      </c>
      <c r="DW1257" t="s">
        <v>155</v>
      </c>
      <c r="DX1257">
        <v>1</v>
      </c>
      <c r="DZ1257" t="s">
        <v>3</v>
      </c>
      <c r="EA1257" t="s">
        <v>3</v>
      </c>
      <c r="EB1257" t="s">
        <v>3</v>
      </c>
      <c r="EC1257" t="s">
        <v>3</v>
      </c>
      <c r="EE1257">
        <v>29085443</v>
      </c>
      <c r="EF1257">
        <v>8</v>
      </c>
      <c r="EG1257" t="s">
        <v>144</v>
      </c>
      <c r="EH1257">
        <v>0</v>
      </c>
      <c r="EI1257" t="s">
        <v>3</v>
      </c>
      <c r="EJ1257">
        <v>1</v>
      </c>
      <c r="EK1257">
        <v>500001</v>
      </c>
      <c r="EL1257" t="s">
        <v>145</v>
      </c>
      <c r="EM1257" t="s">
        <v>146</v>
      </c>
      <c r="EO1257" t="s">
        <v>3</v>
      </c>
      <c r="EQ1257">
        <v>0</v>
      </c>
      <c r="ER1257">
        <v>67.8</v>
      </c>
      <c r="ES1257">
        <v>67.8</v>
      </c>
      <c r="ET1257">
        <v>0</v>
      </c>
      <c r="EU1257">
        <v>0</v>
      </c>
      <c r="EV1257">
        <v>0</v>
      </c>
      <c r="EW1257">
        <v>0</v>
      </c>
      <c r="EX1257">
        <v>0</v>
      </c>
      <c r="FQ1257">
        <v>0</v>
      </c>
      <c r="FR1257">
        <f t="shared" si="843"/>
        <v>0</v>
      </c>
      <c r="FS1257">
        <v>0</v>
      </c>
      <c r="FX1257">
        <v>0</v>
      </c>
      <c r="FY1257">
        <v>0</v>
      </c>
      <c r="GA1257" t="s">
        <v>3</v>
      </c>
      <c r="GD1257">
        <v>1</v>
      </c>
      <c r="GF1257">
        <v>-217513507</v>
      </c>
      <c r="GG1257">
        <v>2</v>
      </c>
      <c r="GH1257">
        <v>1</v>
      </c>
      <c r="GI1257">
        <v>2</v>
      </c>
      <c r="GJ1257">
        <v>0</v>
      </c>
      <c r="GK1257">
        <v>0</v>
      </c>
      <c r="GL1257">
        <f t="shared" si="844"/>
        <v>0</v>
      </c>
      <c r="GM1257">
        <f t="shared" si="845"/>
        <v>-3385.88</v>
      </c>
      <c r="GN1257">
        <f t="shared" si="846"/>
        <v>-3385.88</v>
      </c>
      <c r="GO1257">
        <f t="shared" si="847"/>
        <v>0</v>
      </c>
      <c r="GP1257">
        <f t="shared" si="848"/>
        <v>0</v>
      </c>
      <c r="GR1257">
        <v>0</v>
      </c>
      <c r="GS1257">
        <v>0</v>
      </c>
      <c r="GT1257">
        <v>0</v>
      </c>
      <c r="GU1257" t="s">
        <v>3</v>
      </c>
      <c r="GV1257">
        <f t="shared" si="849"/>
        <v>0</v>
      </c>
      <c r="GW1257">
        <v>1</v>
      </c>
      <c r="GX1257">
        <f t="shared" si="850"/>
        <v>0</v>
      </c>
      <c r="HA1257">
        <v>0</v>
      </c>
      <c r="HB1257">
        <v>0</v>
      </c>
      <c r="HC1257">
        <f t="shared" si="851"/>
        <v>0</v>
      </c>
      <c r="HE1257" t="s">
        <v>3</v>
      </c>
      <c r="HF1257" t="s">
        <v>3</v>
      </c>
      <c r="IK1257">
        <v>0</v>
      </c>
    </row>
    <row r="1258" spans="1:245">
      <c r="A1258">
        <v>17</v>
      </c>
      <c r="B1258">
        <v>0</v>
      </c>
      <c r="C1258">
        <f>ROW(SmtRes!A1261)</f>
        <v>1261</v>
      </c>
      <c r="D1258">
        <f>ROW(EtalonRes!A1227)</f>
        <v>1227</v>
      </c>
      <c r="E1258" t="s">
        <v>263</v>
      </c>
      <c r="F1258" t="s">
        <v>209</v>
      </c>
      <c r="G1258" t="s">
        <v>210</v>
      </c>
      <c r="H1258" t="s">
        <v>52</v>
      </c>
      <c r="I1258">
        <f>ROUND(17.72/100,9)</f>
        <v>0.1772</v>
      </c>
      <c r="J1258">
        <v>0</v>
      </c>
      <c r="O1258">
        <f t="shared" si="817"/>
        <v>1091.95</v>
      </c>
      <c r="P1258">
        <f t="shared" si="818"/>
        <v>662.8</v>
      </c>
      <c r="Q1258">
        <f t="shared" si="819"/>
        <v>14.02</v>
      </c>
      <c r="R1258">
        <f t="shared" si="820"/>
        <v>0</v>
      </c>
      <c r="S1258">
        <f t="shared" si="821"/>
        <v>415.13</v>
      </c>
      <c r="T1258">
        <f t="shared" si="822"/>
        <v>0</v>
      </c>
      <c r="U1258">
        <f t="shared" si="823"/>
        <v>1.3571747999999999</v>
      </c>
      <c r="V1258">
        <f t="shared" si="824"/>
        <v>0</v>
      </c>
      <c r="W1258">
        <f t="shared" si="825"/>
        <v>0</v>
      </c>
      <c r="X1258">
        <f t="shared" si="826"/>
        <v>390.22</v>
      </c>
      <c r="Y1258">
        <f t="shared" si="827"/>
        <v>211.72</v>
      </c>
      <c r="AA1258">
        <v>36401907</v>
      </c>
      <c r="AB1258">
        <f t="shared" si="828"/>
        <v>1480.04</v>
      </c>
      <c r="AC1258">
        <f t="shared" si="829"/>
        <v>1395.68</v>
      </c>
      <c r="AD1258">
        <f>ROUND(((((ET1258*1.25))-((EU1258*1.25)))+AE1258),2)</f>
        <v>14.05</v>
      </c>
      <c r="AE1258">
        <f>ROUND(((EU1258*1.25)),2)</f>
        <v>0</v>
      </c>
      <c r="AF1258">
        <f>ROUND(((EV1258*1.15)),2)</f>
        <v>70.31</v>
      </c>
      <c r="AG1258">
        <f t="shared" si="830"/>
        <v>0</v>
      </c>
      <c r="AH1258">
        <f>((EW1258*1.15))</f>
        <v>7.6589999999999998</v>
      </c>
      <c r="AI1258">
        <f>((EX1258*1.25))</f>
        <v>0</v>
      </c>
      <c r="AJ1258">
        <f t="shared" si="831"/>
        <v>0</v>
      </c>
      <c r="AK1258">
        <v>1468.06</v>
      </c>
      <c r="AL1258">
        <v>1395.68</v>
      </c>
      <c r="AM1258">
        <v>11.24</v>
      </c>
      <c r="AN1258">
        <v>0</v>
      </c>
      <c r="AO1258">
        <v>61.14</v>
      </c>
      <c r="AP1258">
        <v>0</v>
      </c>
      <c r="AQ1258">
        <v>6.66</v>
      </c>
      <c r="AR1258">
        <v>0</v>
      </c>
      <c r="AS1258">
        <v>0</v>
      </c>
      <c r="AT1258">
        <v>94</v>
      </c>
      <c r="AU1258">
        <v>51</v>
      </c>
      <c r="AV1258">
        <v>1</v>
      </c>
      <c r="AW1258">
        <v>1</v>
      </c>
      <c r="AZ1258">
        <v>1</v>
      </c>
      <c r="BA1258">
        <v>33.32</v>
      </c>
      <c r="BB1258">
        <v>5.63</v>
      </c>
      <c r="BC1258">
        <v>2.68</v>
      </c>
      <c r="BD1258" t="s">
        <v>3</v>
      </c>
      <c r="BE1258" t="s">
        <v>3</v>
      </c>
      <c r="BF1258" t="s">
        <v>3</v>
      </c>
      <c r="BG1258" t="s">
        <v>3</v>
      </c>
      <c r="BH1258">
        <v>0</v>
      </c>
      <c r="BI1258">
        <v>1</v>
      </c>
      <c r="BJ1258" t="s">
        <v>211</v>
      </c>
      <c r="BM1258">
        <v>11001</v>
      </c>
      <c r="BN1258">
        <v>0</v>
      </c>
      <c r="BO1258" t="s">
        <v>209</v>
      </c>
      <c r="BP1258">
        <v>1</v>
      </c>
      <c r="BQ1258">
        <v>2</v>
      </c>
      <c r="BR1258">
        <v>0</v>
      </c>
      <c r="BS1258">
        <v>33.32</v>
      </c>
      <c r="BT1258">
        <v>1</v>
      </c>
      <c r="BU1258">
        <v>1</v>
      </c>
      <c r="BV1258">
        <v>1</v>
      </c>
      <c r="BW1258">
        <v>1</v>
      </c>
      <c r="BX1258">
        <v>1</v>
      </c>
      <c r="BY1258" t="s">
        <v>3</v>
      </c>
      <c r="BZ1258">
        <v>123</v>
      </c>
      <c r="CA1258">
        <v>75</v>
      </c>
      <c r="CE1258">
        <v>0</v>
      </c>
      <c r="CF1258">
        <v>0</v>
      </c>
      <c r="CG1258">
        <v>0</v>
      </c>
      <c r="CM1258">
        <v>0</v>
      </c>
      <c r="CN1258" t="s">
        <v>3</v>
      </c>
      <c r="CO1258">
        <v>0</v>
      </c>
      <c r="CP1258">
        <f t="shared" si="832"/>
        <v>1091.9499999999998</v>
      </c>
      <c r="CQ1258">
        <f t="shared" si="833"/>
        <v>3740.4224000000004</v>
      </c>
      <c r="CR1258">
        <f t="shared" si="834"/>
        <v>79.101500000000001</v>
      </c>
      <c r="CS1258">
        <f t="shared" si="835"/>
        <v>0</v>
      </c>
      <c r="CT1258">
        <f t="shared" si="836"/>
        <v>2342.7292000000002</v>
      </c>
      <c r="CU1258">
        <f t="shared" si="837"/>
        <v>0</v>
      </c>
      <c r="CV1258">
        <f t="shared" si="838"/>
        <v>7.6589999999999998</v>
      </c>
      <c r="CW1258">
        <f t="shared" si="839"/>
        <v>0</v>
      </c>
      <c r="CX1258">
        <f t="shared" si="840"/>
        <v>0</v>
      </c>
      <c r="CY1258">
        <f t="shared" si="841"/>
        <v>390.22219999999999</v>
      </c>
      <c r="CZ1258">
        <f t="shared" si="842"/>
        <v>211.71630000000002</v>
      </c>
      <c r="DC1258" t="s">
        <v>3</v>
      </c>
      <c r="DD1258" t="s">
        <v>3</v>
      </c>
      <c r="DE1258" t="s">
        <v>133</v>
      </c>
      <c r="DF1258" t="s">
        <v>133</v>
      </c>
      <c r="DG1258" t="s">
        <v>134</v>
      </c>
      <c r="DH1258" t="s">
        <v>3</v>
      </c>
      <c r="DI1258" t="s">
        <v>134</v>
      </c>
      <c r="DJ1258" t="s">
        <v>133</v>
      </c>
      <c r="DK1258" t="s">
        <v>3</v>
      </c>
      <c r="DL1258" t="s">
        <v>3</v>
      </c>
      <c r="DM1258" t="s">
        <v>3</v>
      </c>
      <c r="DN1258">
        <v>0</v>
      </c>
      <c r="DO1258">
        <v>0</v>
      </c>
      <c r="DP1258">
        <v>1</v>
      </c>
      <c r="DQ1258">
        <v>1</v>
      </c>
      <c r="DU1258">
        <v>1013</v>
      </c>
      <c r="DV1258" t="s">
        <v>52</v>
      </c>
      <c r="DW1258" t="s">
        <v>52</v>
      </c>
      <c r="DX1258">
        <v>1</v>
      </c>
      <c r="DZ1258" t="s">
        <v>3</v>
      </c>
      <c r="EA1258" t="s">
        <v>3</v>
      </c>
      <c r="EB1258" t="s">
        <v>3</v>
      </c>
      <c r="EC1258" t="s">
        <v>3</v>
      </c>
      <c r="EE1258">
        <v>29085511</v>
      </c>
      <c r="EF1258">
        <v>2</v>
      </c>
      <c r="EG1258" t="s">
        <v>135</v>
      </c>
      <c r="EH1258">
        <v>0</v>
      </c>
      <c r="EI1258" t="s">
        <v>3</v>
      </c>
      <c r="EJ1258">
        <v>1</v>
      </c>
      <c r="EK1258">
        <v>11001</v>
      </c>
      <c r="EL1258" t="s">
        <v>23</v>
      </c>
      <c r="EM1258" t="s">
        <v>188</v>
      </c>
      <c r="EO1258" t="s">
        <v>3</v>
      </c>
      <c r="EQ1258">
        <v>0</v>
      </c>
      <c r="ER1258">
        <v>1468.06</v>
      </c>
      <c r="ES1258">
        <v>1395.68</v>
      </c>
      <c r="ET1258">
        <v>11.24</v>
      </c>
      <c r="EU1258">
        <v>0</v>
      </c>
      <c r="EV1258">
        <v>61.14</v>
      </c>
      <c r="EW1258">
        <v>6.66</v>
      </c>
      <c r="EX1258">
        <v>0</v>
      </c>
      <c r="EY1258">
        <v>0</v>
      </c>
      <c r="FQ1258">
        <v>0</v>
      </c>
      <c r="FR1258">
        <f t="shared" si="843"/>
        <v>0</v>
      </c>
      <c r="FS1258">
        <v>0</v>
      </c>
      <c r="FT1258" t="s">
        <v>139</v>
      </c>
      <c r="FU1258" t="s">
        <v>25</v>
      </c>
      <c r="FV1258" t="s">
        <v>25</v>
      </c>
      <c r="FW1258" t="s">
        <v>26</v>
      </c>
      <c r="FX1258">
        <v>110.7</v>
      </c>
      <c r="FY1258">
        <v>63.75</v>
      </c>
      <c r="GA1258" t="s">
        <v>3</v>
      </c>
      <c r="GD1258">
        <v>1</v>
      </c>
      <c r="GF1258">
        <v>-1131838271</v>
      </c>
      <c r="GG1258">
        <v>2</v>
      </c>
      <c r="GH1258">
        <v>1</v>
      </c>
      <c r="GI1258">
        <v>2</v>
      </c>
      <c r="GJ1258">
        <v>0</v>
      </c>
      <c r="GK1258">
        <v>0</v>
      </c>
      <c r="GL1258">
        <f t="shared" si="844"/>
        <v>0</v>
      </c>
      <c r="GM1258">
        <f t="shared" si="845"/>
        <v>1693.89</v>
      </c>
      <c r="GN1258">
        <f t="shared" si="846"/>
        <v>1693.89</v>
      </c>
      <c r="GO1258">
        <f t="shared" si="847"/>
        <v>0</v>
      </c>
      <c r="GP1258">
        <f t="shared" si="848"/>
        <v>0</v>
      </c>
      <c r="GR1258">
        <v>0</v>
      </c>
      <c r="GS1258">
        <v>3</v>
      </c>
      <c r="GT1258">
        <v>0</v>
      </c>
      <c r="GU1258" t="s">
        <v>3</v>
      </c>
      <c r="GV1258">
        <f t="shared" si="849"/>
        <v>0</v>
      </c>
      <c r="GW1258">
        <v>1</v>
      </c>
      <c r="GX1258">
        <f t="shared" si="850"/>
        <v>0</v>
      </c>
      <c r="HA1258">
        <v>0</v>
      </c>
      <c r="HB1258">
        <v>0</v>
      </c>
      <c r="HC1258">
        <f t="shared" si="851"/>
        <v>0</v>
      </c>
      <c r="HE1258" t="s">
        <v>3</v>
      </c>
      <c r="HF1258" t="s">
        <v>3</v>
      </c>
      <c r="IK1258">
        <v>0</v>
      </c>
    </row>
    <row r="1259" spans="1:245">
      <c r="A1259">
        <v>17</v>
      </c>
      <c r="B1259">
        <v>0</v>
      </c>
      <c r="C1259">
        <f>ROW(SmtRes!A1280)</f>
        <v>1280</v>
      </c>
      <c r="D1259">
        <f>ROW(EtalonRes!A1246)</f>
        <v>1246</v>
      </c>
      <c r="E1259" t="s">
        <v>273</v>
      </c>
      <c r="F1259" t="s">
        <v>213</v>
      </c>
      <c r="G1259" t="s">
        <v>214</v>
      </c>
      <c r="H1259" t="s">
        <v>215</v>
      </c>
      <c r="I1259">
        <f>ROUND(22.15/100,9)</f>
        <v>0.2215</v>
      </c>
      <c r="J1259">
        <v>0</v>
      </c>
      <c r="O1259">
        <f t="shared" si="817"/>
        <v>16519.14</v>
      </c>
      <c r="P1259">
        <f t="shared" si="818"/>
        <v>9631.24</v>
      </c>
      <c r="Q1259">
        <f t="shared" si="819"/>
        <v>36.619999999999997</v>
      </c>
      <c r="R1259">
        <f t="shared" si="820"/>
        <v>0</v>
      </c>
      <c r="S1259">
        <f t="shared" si="821"/>
        <v>6851.28</v>
      </c>
      <c r="T1259">
        <f t="shared" si="822"/>
        <v>0</v>
      </c>
      <c r="U1259">
        <f t="shared" si="823"/>
        <v>22.670524999999998</v>
      </c>
      <c r="V1259">
        <f t="shared" si="824"/>
        <v>0</v>
      </c>
      <c r="W1259">
        <f t="shared" si="825"/>
        <v>0</v>
      </c>
      <c r="X1259">
        <f t="shared" si="826"/>
        <v>6166.15</v>
      </c>
      <c r="Y1259">
        <f t="shared" si="827"/>
        <v>2946.05</v>
      </c>
      <c r="AA1259">
        <v>36401907</v>
      </c>
      <c r="AB1259">
        <f t="shared" si="828"/>
        <v>8403.0499999999993</v>
      </c>
      <c r="AC1259">
        <f t="shared" si="829"/>
        <v>7445.53</v>
      </c>
      <c r="AD1259">
        <f>ROUND(((((ET1259*1.25))-((EU1259*1.25)))+AE1259),2)</f>
        <v>29.21</v>
      </c>
      <c r="AE1259">
        <f>ROUND(((EU1259*1.25)),2)</f>
        <v>0</v>
      </c>
      <c r="AF1259">
        <f>ROUND(((EV1259*1.15)),2)</f>
        <v>928.31</v>
      </c>
      <c r="AG1259">
        <f t="shared" si="830"/>
        <v>0</v>
      </c>
      <c r="AH1259">
        <f>((EW1259*1.15))</f>
        <v>102.35</v>
      </c>
      <c r="AI1259">
        <f>((EX1259*1.25))</f>
        <v>0</v>
      </c>
      <c r="AJ1259">
        <f t="shared" si="831"/>
        <v>0</v>
      </c>
      <c r="AK1259">
        <v>8276.1299999999992</v>
      </c>
      <c r="AL1259">
        <v>7445.53</v>
      </c>
      <c r="AM1259">
        <v>23.37</v>
      </c>
      <c r="AN1259">
        <v>0</v>
      </c>
      <c r="AO1259">
        <v>807.23</v>
      </c>
      <c r="AP1259">
        <v>0</v>
      </c>
      <c r="AQ1259">
        <v>89</v>
      </c>
      <c r="AR1259">
        <v>0</v>
      </c>
      <c r="AS1259">
        <v>0</v>
      </c>
      <c r="AT1259">
        <v>90</v>
      </c>
      <c r="AU1259">
        <v>43</v>
      </c>
      <c r="AV1259">
        <v>1</v>
      </c>
      <c r="AW1259">
        <v>1</v>
      </c>
      <c r="AZ1259">
        <v>1</v>
      </c>
      <c r="BA1259">
        <v>33.32</v>
      </c>
      <c r="BB1259">
        <v>5.66</v>
      </c>
      <c r="BC1259">
        <v>5.84</v>
      </c>
      <c r="BD1259" t="s">
        <v>3</v>
      </c>
      <c r="BE1259" t="s">
        <v>3</v>
      </c>
      <c r="BF1259" t="s">
        <v>3</v>
      </c>
      <c r="BG1259" t="s">
        <v>3</v>
      </c>
      <c r="BH1259">
        <v>0</v>
      </c>
      <c r="BI1259">
        <v>1</v>
      </c>
      <c r="BJ1259" t="s">
        <v>216</v>
      </c>
      <c r="BM1259">
        <v>10001</v>
      </c>
      <c r="BN1259">
        <v>0</v>
      </c>
      <c r="BO1259" t="s">
        <v>213</v>
      </c>
      <c r="BP1259">
        <v>1</v>
      </c>
      <c r="BQ1259">
        <v>2</v>
      </c>
      <c r="BR1259">
        <v>0</v>
      </c>
      <c r="BS1259">
        <v>33.32</v>
      </c>
      <c r="BT1259">
        <v>1</v>
      </c>
      <c r="BU1259">
        <v>1</v>
      </c>
      <c r="BV1259">
        <v>1</v>
      </c>
      <c r="BW1259">
        <v>1</v>
      </c>
      <c r="BX1259">
        <v>1</v>
      </c>
      <c r="BY1259" t="s">
        <v>3</v>
      </c>
      <c r="BZ1259">
        <v>118</v>
      </c>
      <c r="CA1259">
        <v>63</v>
      </c>
      <c r="CE1259">
        <v>0</v>
      </c>
      <c r="CF1259">
        <v>0</v>
      </c>
      <c r="CG1259">
        <v>0</v>
      </c>
      <c r="CM1259">
        <v>0</v>
      </c>
      <c r="CN1259" t="s">
        <v>3</v>
      </c>
      <c r="CO1259">
        <v>0</v>
      </c>
      <c r="CP1259">
        <f t="shared" si="832"/>
        <v>16519.14</v>
      </c>
      <c r="CQ1259">
        <f t="shared" si="833"/>
        <v>43481.895199999999</v>
      </c>
      <c r="CR1259">
        <f t="shared" si="834"/>
        <v>165.32860000000002</v>
      </c>
      <c r="CS1259">
        <f t="shared" si="835"/>
        <v>0</v>
      </c>
      <c r="CT1259">
        <f t="shared" si="836"/>
        <v>30931.289199999999</v>
      </c>
      <c r="CU1259">
        <f t="shared" si="837"/>
        <v>0</v>
      </c>
      <c r="CV1259">
        <f t="shared" si="838"/>
        <v>102.35</v>
      </c>
      <c r="CW1259">
        <f t="shared" si="839"/>
        <v>0</v>
      </c>
      <c r="CX1259">
        <f t="shared" si="840"/>
        <v>0</v>
      </c>
      <c r="CY1259">
        <f t="shared" si="841"/>
        <v>6166.1519999999991</v>
      </c>
      <c r="CZ1259">
        <f t="shared" si="842"/>
        <v>2946.0503999999996</v>
      </c>
      <c r="DC1259" t="s">
        <v>3</v>
      </c>
      <c r="DD1259" t="s">
        <v>3</v>
      </c>
      <c r="DE1259" t="s">
        <v>133</v>
      </c>
      <c r="DF1259" t="s">
        <v>133</v>
      </c>
      <c r="DG1259" t="s">
        <v>134</v>
      </c>
      <c r="DH1259" t="s">
        <v>3</v>
      </c>
      <c r="DI1259" t="s">
        <v>134</v>
      </c>
      <c r="DJ1259" t="s">
        <v>133</v>
      </c>
      <c r="DK1259" t="s">
        <v>3</v>
      </c>
      <c r="DL1259" t="s">
        <v>3</v>
      </c>
      <c r="DM1259" t="s">
        <v>3</v>
      </c>
      <c r="DN1259">
        <v>0</v>
      </c>
      <c r="DO1259">
        <v>0</v>
      </c>
      <c r="DP1259">
        <v>1</v>
      </c>
      <c r="DQ1259">
        <v>1</v>
      </c>
      <c r="DU1259">
        <v>1005</v>
      </c>
      <c r="DV1259" t="s">
        <v>215</v>
      </c>
      <c r="DW1259" t="s">
        <v>215</v>
      </c>
      <c r="DX1259">
        <v>100</v>
      </c>
      <c r="DZ1259" t="s">
        <v>3</v>
      </c>
      <c r="EA1259" t="s">
        <v>3</v>
      </c>
      <c r="EB1259" t="s">
        <v>3</v>
      </c>
      <c r="EC1259" t="s">
        <v>3</v>
      </c>
      <c r="EE1259">
        <v>29085510</v>
      </c>
      <c r="EF1259">
        <v>2</v>
      </c>
      <c r="EG1259" t="s">
        <v>135</v>
      </c>
      <c r="EH1259">
        <v>0</v>
      </c>
      <c r="EI1259" t="s">
        <v>3</v>
      </c>
      <c r="EJ1259">
        <v>1</v>
      </c>
      <c r="EK1259">
        <v>10001</v>
      </c>
      <c r="EL1259" t="s">
        <v>136</v>
      </c>
      <c r="EM1259" t="s">
        <v>137</v>
      </c>
      <c r="EO1259" t="s">
        <v>3</v>
      </c>
      <c r="EQ1259">
        <v>0</v>
      </c>
      <c r="ER1259">
        <v>8276.1299999999992</v>
      </c>
      <c r="ES1259">
        <v>7445.53</v>
      </c>
      <c r="ET1259">
        <v>23.37</v>
      </c>
      <c r="EU1259">
        <v>0</v>
      </c>
      <c r="EV1259">
        <v>807.23</v>
      </c>
      <c r="EW1259">
        <v>89</v>
      </c>
      <c r="EX1259">
        <v>0</v>
      </c>
      <c r="EY1259">
        <v>0</v>
      </c>
      <c r="FQ1259">
        <v>0</v>
      </c>
      <c r="FR1259">
        <f t="shared" si="843"/>
        <v>0</v>
      </c>
      <c r="FS1259">
        <v>0</v>
      </c>
      <c r="FT1259" t="s">
        <v>139</v>
      </c>
      <c r="FU1259" t="s">
        <v>25</v>
      </c>
      <c r="FV1259" t="s">
        <v>25</v>
      </c>
      <c r="FW1259" t="s">
        <v>26</v>
      </c>
      <c r="FX1259">
        <v>106.2</v>
      </c>
      <c r="FY1259">
        <v>53.55</v>
      </c>
      <c r="GA1259" t="s">
        <v>3</v>
      </c>
      <c r="GD1259">
        <v>1</v>
      </c>
      <c r="GF1259">
        <v>-978692579</v>
      </c>
      <c r="GG1259">
        <v>2</v>
      </c>
      <c r="GH1259">
        <v>1</v>
      </c>
      <c r="GI1259">
        <v>2</v>
      </c>
      <c r="GJ1259">
        <v>0</v>
      </c>
      <c r="GK1259">
        <v>0</v>
      </c>
      <c r="GL1259">
        <f t="shared" si="844"/>
        <v>0</v>
      </c>
      <c r="GM1259">
        <f t="shared" si="845"/>
        <v>25631.34</v>
      </c>
      <c r="GN1259">
        <f t="shared" si="846"/>
        <v>25631.34</v>
      </c>
      <c r="GO1259">
        <f t="shared" si="847"/>
        <v>0</v>
      </c>
      <c r="GP1259">
        <f t="shared" si="848"/>
        <v>0</v>
      </c>
      <c r="GR1259">
        <v>0</v>
      </c>
      <c r="GS1259">
        <v>3</v>
      </c>
      <c r="GT1259">
        <v>0</v>
      </c>
      <c r="GU1259" t="s">
        <v>3</v>
      </c>
      <c r="GV1259">
        <f t="shared" si="849"/>
        <v>0</v>
      </c>
      <c r="GW1259">
        <v>1</v>
      </c>
      <c r="GX1259">
        <f t="shared" si="850"/>
        <v>0</v>
      </c>
      <c r="HA1259">
        <v>0</v>
      </c>
      <c r="HB1259">
        <v>0</v>
      </c>
      <c r="HC1259">
        <f t="shared" si="851"/>
        <v>0</v>
      </c>
      <c r="HE1259" t="s">
        <v>3</v>
      </c>
      <c r="HF1259" t="s">
        <v>3</v>
      </c>
      <c r="IK1259">
        <v>0</v>
      </c>
    </row>
    <row r="1260" spans="1:245">
      <c r="A1260">
        <v>17</v>
      </c>
      <c r="B1260">
        <v>0</v>
      </c>
      <c r="C1260">
        <f>ROW(SmtRes!A1298)</f>
        <v>1298</v>
      </c>
      <c r="D1260">
        <f>ROW(EtalonRes!A1264)</f>
        <v>1264</v>
      </c>
      <c r="E1260" t="s">
        <v>208</v>
      </c>
      <c r="F1260" t="s">
        <v>296</v>
      </c>
      <c r="G1260" t="s">
        <v>297</v>
      </c>
      <c r="H1260" t="s">
        <v>215</v>
      </c>
      <c r="I1260">
        <f>ROUND(22.15/100,9)</f>
        <v>0.2215</v>
      </c>
      <c r="J1260">
        <v>0</v>
      </c>
      <c r="O1260">
        <f t="shared" si="817"/>
        <v>16154.88</v>
      </c>
      <c r="P1260">
        <f t="shared" si="818"/>
        <v>9664.25</v>
      </c>
      <c r="Q1260">
        <f t="shared" si="819"/>
        <v>24.24</v>
      </c>
      <c r="R1260">
        <f t="shared" si="820"/>
        <v>0</v>
      </c>
      <c r="S1260">
        <f t="shared" si="821"/>
        <v>6466.39</v>
      </c>
      <c r="T1260">
        <f t="shared" si="822"/>
        <v>0</v>
      </c>
      <c r="U1260">
        <f t="shared" si="823"/>
        <v>21.396899999999999</v>
      </c>
      <c r="V1260">
        <f t="shared" si="824"/>
        <v>0</v>
      </c>
      <c r="W1260">
        <f t="shared" si="825"/>
        <v>0</v>
      </c>
      <c r="X1260">
        <f t="shared" si="826"/>
        <v>5819.75</v>
      </c>
      <c r="Y1260">
        <f t="shared" si="827"/>
        <v>2780.55</v>
      </c>
      <c r="AA1260">
        <v>36401907</v>
      </c>
      <c r="AB1260">
        <f t="shared" si="828"/>
        <v>8548.36</v>
      </c>
      <c r="AC1260">
        <f t="shared" si="829"/>
        <v>7654.55</v>
      </c>
      <c r="AD1260">
        <f>ROUND(((((ET1260*1.25))-((EU1260*1.25)))+AE1260),2)</f>
        <v>17.649999999999999</v>
      </c>
      <c r="AE1260">
        <f>ROUND(((EU1260*1.25)),2)</f>
        <v>0</v>
      </c>
      <c r="AF1260">
        <f>ROUND(((EV1260*1.15)),2)</f>
        <v>876.16</v>
      </c>
      <c r="AG1260">
        <f t="shared" si="830"/>
        <v>0</v>
      </c>
      <c r="AH1260">
        <f>((EW1260*1.15))</f>
        <v>96.6</v>
      </c>
      <c r="AI1260">
        <f>((EX1260*1.25))</f>
        <v>0</v>
      </c>
      <c r="AJ1260">
        <f t="shared" si="831"/>
        <v>0</v>
      </c>
      <c r="AK1260">
        <v>8430.5499999999993</v>
      </c>
      <c r="AL1260">
        <v>7654.55</v>
      </c>
      <c r="AM1260">
        <v>14.12</v>
      </c>
      <c r="AN1260">
        <v>0</v>
      </c>
      <c r="AO1260">
        <v>761.88</v>
      </c>
      <c r="AP1260">
        <v>0</v>
      </c>
      <c r="AQ1260">
        <v>84</v>
      </c>
      <c r="AR1260">
        <v>0</v>
      </c>
      <c r="AS1260">
        <v>0</v>
      </c>
      <c r="AT1260">
        <v>90</v>
      </c>
      <c r="AU1260">
        <v>43</v>
      </c>
      <c r="AV1260">
        <v>1</v>
      </c>
      <c r="AW1260">
        <v>1</v>
      </c>
      <c r="AZ1260">
        <v>1</v>
      </c>
      <c r="BA1260">
        <v>33.32</v>
      </c>
      <c r="BB1260">
        <v>6.2</v>
      </c>
      <c r="BC1260">
        <v>5.7</v>
      </c>
      <c r="BD1260" t="s">
        <v>3</v>
      </c>
      <c r="BE1260" t="s">
        <v>3</v>
      </c>
      <c r="BF1260" t="s">
        <v>3</v>
      </c>
      <c r="BG1260" t="s">
        <v>3</v>
      </c>
      <c r="BH1260">
        <v>0</v>
      </c>
      <c r="BI1260">
        <v>1</v>
      </c>
      <c r="BJ1260" t="s">
        <v>298</v>
      </c>
      <c r="BM1260">
        <v>10001</v>
      </c>
      <c r="BN1260">
        <v>0</v>
      </c>
      <c r="BO1260" t="s">
        <v>296</v>
      </c>
      <c r="BP1260">
        <v>1</v>
      </c>
      <c r="BQ1260">
        <v>2</v>
      </c>
      <c r="BR1260">
        <v>0</v>
      </c>
      <c r="BS1260">
        <v>33.32</v>
      </c>
      <c r="BT1260">
        <v>1</v>
      </c>
      <c r="BU1260">
        <v>1</v>
      </c>
      <c r="BV1260">
        <v>1</v>
      </c>
      <c r="BW1260">
        <v>1</v>
      </c>
      <c r="BX1260">
        <v>1</v>
      </c>
      <c r="BY1260" t="s">
        <v>3</v>
      </c>
      <c r="BZ1260">
        <v>118</v>
      </c>
      <c r="CA1260">
        <v>63</v>
      </c>
      <c r="CE1260">
        <v>0</v>
      </c>
      <c r="CF1260">
        <v>0</v>
      </c>
      <c r="CG1260">
        <v>0</v>
      </c>
      <c r="CM1260">
        <v>0</v>
      </c>
      <c r="CN1260" t="s">
        <v>3</v>
      </c>
      <c r="CO1260">
        <v>0</v>
      </c>
      <c r="CP1260">
        <f t="shared" si="832"/>
        <v>16154.880000000001</v>
      </c>
      <c r="CQ1260">
        <f t="shared" si="833"/>
        <v>43630.935000000005</v>
      </c>
      <c r="CR1260">
        <f t="shared" si="834"/>
        <v>109.42999999999999</v>
      </c>
      <c r="CS1260">
        <f t="shared" si="835"/>
        <v>0</v>
      </c>
      <c r="CT1260">
        <f t="shared" si="836"/>
        <v>29193.6512</v>
      </c>
      <c r="CU1260">
        <f t="shared" si="837"/>
        <v>0</v>
      </c>
      <c r="CV1260">
        <f t="shared" si="838"/>
        <v>96.6</v>
      </c>
      <c r="CW1260">
        <f t="shared" si="839"/>
        <v>0</v>
      </c>
      <c r="CX1260">
        <f t="shared" si="840"/>
        <v>0</v>
      </c>
      <c r="CY1260">
        <f t="shared" si="841"/>
        <v>5819.7510000000002</v>
      </c>
      <c r="CZ1260">
        <f t="shared" si="842"/>
        <v>2780.5477000000001</v>
      </c>
      <c r="DC1260" t="s">
        <v>3</v>
      </c>
      <c r="DD1260" t="s">
        <v>3</v>
      </c>
      <c r="DE1260" t="s">
        <v>133</v>
      </c>
      <c r="DF1260" t="s">
        <v>133</v>
      </c>
      <c r="DG1260" t="s">
        <v>134</v>
      </c>
      <c r="DH1260" t="s">
        <v>3</v>
      </c>
      <c r="DI1260" t="s">
        <v>134</v>
      </c>
      <c r="DJ1260" t="s">
        <v>133</v>
      </c>
      <c r="DK1260" t="s">
        <v>3</v>
      </c>
      <c r="DL1260" t="s">
        <v>3</v>
      </c>
      <c r="DM1260" t="s">
        <v>3</v>
      </c>
      <c r="DN1260">
        <v>0</v>
      </c>
      <c r="DO1260">
        <v>0</v>
      </c>
      <c r="DP1260">
        <v>1</v>
      </c>
      <c r="DQ1260">
        <v>1</v>
      </c>
      <c r="DU1260">
        <v>1005</v>
      </c>
      <c r="DV1260" t="s">
        <v>215</v>
      </c>
      <c r="DW1260" t="s">
        <v>215</v>
      </c>
      <c r="DX1260">
        <v>100</v>
      </c>
      <c r="DZ1260" t="s">
        <v>3</v>
      </c>
      <c r="EA1260" t="s">
        <v>3</v>
      </c>
      <c r="EB1260" t="s">
        <v>3</v>
      </c>
      <c r="EC1260" t="s">
        <v>3</v>
      </c>
      <c r="EE1260">
        <v>29085510</v>
      </c>
      <c r="EF1260">
        <v>2</v>
      </c>
      <c r="EG1260" t="s">
        <v>135</v>
      </c>
      <c r="EH1260">
        <v>0</v>
      </c>
      <c r="EI1260" t="s">
        <v>3</v>
      </c>
      <c r="EJ1260">
        <v>1</v>
      </c>
      <c r="EK1260">
        <v>10001</v>
      </c>
      <c r="EL1260" t="s">
        <v>136</v>
      </c>
      <c r="EM1260" t="s">
        <v>137</v>
      </c>
      <c r="EO1260" t="s">
        <v>3</v>
      </c>
      <c r="EQ1260">
        <v>0</v>
      </c>
      <c r="ER1260">
        <v>8430.5499999999993</v>
      </c>
      <c r="ES1260">
        <v>7654.55</v>
      </c>
      <c r="ET1260">
        <v>14.12</v>
      </c>
      <c r="EU1260">
        <v>0</v>
      </c>
      <c r="EV1260">
        <v>761.88</v>
      </c>
      <c r="EW1260">
        <v>84</v>
      </c>
      <c r="EX1260">
        <v>0</v>
      </c>
      <c r="EY1260">
        <v>0</v>
      </c>
      <c r="FQ1260">
        <v>0</v>
      </c>
      <c r="FR1260">
        <f t="shared" si="843"/>
        <v>0</v>
      </c>
      <c r="FS1260">
        <v>0</v>
      </c>
      <c r="FT1260" t="s">
        <v>139</v>
      </c>
      <c r="FU1260" t="s">
        <v>25</v>
      </c>
      <c r="FV1260" t="s">
        <v>25</v>
      </c>
      <c r="FW1260" t="s">
        <v>26</v>
      </c>
      <c r="FX1260">
        <v>106.2</v>
      </c>
      <c r="FY1260">
        <v>53.55</v>
      </c>
      <c r="GA1260" t="s">
        <v>3</v>
      </c>
      <c r="GD1260">
        <v>1</v>
      </c>
      <c r="GF1260">
        <v>892663548</v>
      </c>
      <c r="GG1260">
        <v>2</v>
      </c>
      <c r="GH1260">
        <v>1</v>
      </c>
      <c r="GI1260">
        <v>2</v>
      </c>
      <c r="GJ1260">
        <v>0</v>
      </c>
      <c r="GK1260">
        <v>0</v>
      </c>
      <c r="GL1260">
        <f t="shared" si="844"/>
        <v>0</v>
      </c>
      <c r="GM1260">
        <f t="shared" si="845"/>
        <v>24755.18</v>
      </c>
      <c r="GN1260">
        <f t="shared" si="846"/>
        <v>24755.18</v>
      </c>
      <c r="GO1260">
        <f t="shared" si="847"/>
        <v>0</v>
      </c>
      <c r="GP1260">
        <f t="shared" si="848"/>
        <v>0</v>
      </c>
      <c r="GR1260">
        <v>0</v>
      </c>
      <c r="GS1260">
        <v>3</v>
      </c>
      <c r="GT1260">
        <v>0</v>
      </c>
      <c r="GU1260" t="s">
        <v>3</v>
      </c>
      <c r="GV1260">
        <f t="shared" si="849"/>
        <v>0</v>
      </c>
      <c r="GW1260">
        <v>1</v>
      </c>
      <c r="GX1260">
        <f t="shared" si="850"/>
        <v>0</v>
      </c>
      <c r="HA1260">
        <v>0</v>
      </c>
      <c r="HB1260">
        <v>0</v>
      </c>
      <c r="HC1260">
        <f t="shared" si="851"/>
        <v>0</v>
      </c>
      <c r="HE1260" t="s">
        <v>3</v>
      </c>
      <c r="HF1260" t="s">
        <v>3</v>
      </c>
      <c r="IK1260">
        <v>0</v>
      </c>
    </row>
    <row r="1261" spans="1:245">
      <c r="A1261">
        <v>17</v>
      </c>
      <c r="B1261">
        <v>0</v>
      </c>
      <c r="C1261">
        <f>ROW(SmtRes!A1305)</f>
        <v>1305</v>
      </c>
      <c r="D1261">
        <f>ROW(EtalonRes!A1271)</f>
        <v>1271</v>
      </c>
      <c r="E1261" t="s">
        <v>212</v>
      </c>
      <c r="F1261" t="s">
        <v>218</v>
      </c>
      <c r="G1261" t="s">
        <v>219</v>
      </c>
      <c r="H1261" t="s">
        <v>220</v>
      </c>
      <c r="I1261">
        <f>ROUND(44.3/100,9)</f>
        <v>0.443</v>
      </c>
      <c r="J1261">
        <v>0</v>
      </c>
      <c r="O1261">
        <f t="shared" si="817"/>
        <v>12347.36</v>
      </c>
      <c r="P1261">
        <f t="shared" si="818"/>
        <v>3518.11</v>
      </c>
      <c r="Q1261">
        <f t="shared" si="819"/>
        <v>7.78</v>
      </c>
      <c r="R1261">
        <f t="shared" si="820"/>
        <v>2.66</v>
      </c>
      <c r="S1261">
        <f t="shared" si="821"/>
        <v>8821.4699999999993</v>
      </c>
      <c r="T1261">
        <f t="shared" si="822"/>
        <v>0</v>
      </c>
      <c r="U1261">
        <f t="shared" si="823"/>
        <v>28.498632999999995</v>
      </c>
      <c r="V1261">
        <f t="shared" si="824"/>
        <v>5.5375000000000008E-3</v>
      </c>
      <c r="W1261">
        <f t="shared" si="825"/>
        <v>0</v>
      </c>
      <c r="X1261">
        <f t="shared" si="826"/>
        <v>7059.3</v>
      </c>
      <c r="Y1261">
        <f t="shared" si="827"/>
        <v>3264.93</v>
      </c>
      <c r="AA1261">
        <v>36401907</v>
      </c>
      <c r="AB1261">
        <f t="shared" si="828"/>
        <v>7162.38</v>
      </c>
      <c r="AC1261">
        <f t="shared" si="829"/>
        <v>6563.27</v>
      </c>
      <c r="AD1261">
        <f>ROUND(((((ET1261*1.25))-((EU1261*1.25)))+AE1261),2)</f>
        <v>1.48</v>
      </c>
      <c r="AE1261">
        <f>ROUND(((EU1261*1.25)),2)</f>
        <v>0.18</v>
      </c>
      <c r="AF1261">
        <f>ROUND(((EV1261*1.15)),2)</f>
        <v>597.63</v>
      </c>
      <c r="AG1261">
        <f t="shared" si="830"/>
        <v>0</v>
      </c>
      <c r="AH1261">
        <f>((EW1261*1.15))</f>
        <v>64.330999999999989</v>
      </c>
      <c r="AI1261">
        <f>((EX1261*1.25))</f>
        <v>1.2500000000000001E-2</v>
      </c>
      <c r="AJ1261">
        <f t="shared" si="831"/>
        <v>0</v>
      </c>
      <c r="AK1261">
        <v>7084.13</v>
      </c>
      <c r="AL1261">
        <v>6563.27</v>
      </c>
      <c r="AM1261">
        <v>1.18</v>
      </c>
      <c r="AN1261">
        <v>0.14000000000000001</v>
      </c>
      <c r="AO1261">
        <v>519.67999999999995</v>
      </c>
      <c r="AP1261">
        <v>0</v>
      </c>
      <c r="AQ1261">
        <v>55.94</v>
      </c>
      <c r="AR1261">
        <v>0.01</v>
      </c>
      <c r="AS1261">
        <v>0</v>
      </c>
      <c r="AT1261">
        <v>80</v>
      </c>
      <c r="AU1261">
        <v>37</v>
      </c>
      <c r="AV1261">
        <v>1</v>
      </c>
      <c r="AW1261">
        <v>1</v>
      </c>
      <c r="AZ1261">
        <v>1</v>
      </c>
      <c r="BA1261">
        <v>33.32</v>
      </c>
      <c r="BB1261">
        <v>11.86</v>
      </c>
      <c r="BC1261">
        <v>1.21</v>
      </c>
      <c r="BD1261" t="s">
        <v>3</v>
      </c>
      <c r="BE1261" t="s">
        <v>3</v>
      </c>
      <c r="BF1261" t="s">
        <v>3</v>
      </c>
      <c r="BG1261" t="s">
        <v>3</v>
      </c>
      <c r="BH1261">
        <v>0</v>
      </c>
      <c r="BI1261">
        <v>1</v>
      </c>
      <c r="BJ1261" t="s">
        <v>221</v>
      </c>
      <c r="BM1261">
        <v>15001</v>
      </c>
      <c r="BN1261">
        <v>0</v>
      </c>
      <c r="BO1261" t="s">
        <v>218</v>
      </c>
      <c r="BP1261">
        <v>1</v>
      </c>
      <c r="BQ1261">
        <v>2</v>
      </c>
      <c r="BR1261">
        <v>0</v>
      </c>
      <c r="BS1261">
        <v>33.32</v>
      </c>
      <c r="BT1261">
        <v>1</v>
      </c>
      <c r="BU1261">
        <v>1</v>
      </c>
      <c r="BV1261">
        <v>1</v>
      </c>
      <c r="BW1261">
        <v>1</v>
      </c>
      <c r="BX1261">
        <v>1</v>
      </c>
      <c r="BY1261" t="s">
        <v>3</v>
      </c>
      <c r="BZ1261">
        <v>105</v>
      </c>
      <c r="CA1261">
        <v>55</v>
      </c>
      <c r="CE1261">
        <v>0</v>
      </c>
      <c r="CF1261">
        <v>0</v>
      </c>
      <c r="CG1261">
        <v>0</v>
      </c>
      <c r="CM1261">
        <v>0</v>
      </c>
      <c r="CN1261" t="s">
        <v>3</v>
      </c>
      <c r="CO1261">
        <v>0</v>
      </c>
      <c r="CP1261">
        <f t="shared" si="832"/>
        <v>12347.36</v>
      </c>
      <c r="CQ1261">
        <f t="shared" si="833"/>
        <v>7941.5567000000001</v>
      </c>
      <c r="CR1261">
        <f t="shared" si="834"/>
        <v>17.552799999999998</v>
      </c>
      <c r="CS1261">
        <f t="shared" si="835"/>
        <v>5.9976000000000003</v>
      </c>
      <c r="CT1261">
        <f t="shared" si="836"/>
        <v>19913.031599999998</v>
      </c>
      <c r="CU1261">
        <f t="shared" si="837"/>
        <v>0</v>
      </c>
      <c r="CV1261">
        <f t="shared" si="838"/>
        <v>64.330999999999989</v>
      </c>
      <c r="CW1261">
        <f t="shared" si="839"/>
        <v>1.2500000000000001E-2</v>
      </c>
      <c r="CX1261">
        <f t="shared" si="840"/>
        <v>0</v>
      </c>
      <c r="CY1261">
        <f t="shared" si="841"/>
        <v>7059.3039999999992</v>
      </c>
      <c r="CZ1261">
        <f t="shared" si="842"/>
        <v>3264.9281000000001</v>
      </c>
      <c r="DC1261" t="s">
        <v>3</v>
      </c>
      <c r="DD1261" t="s">
        <v>3</v>
      </c>
      <c r="DE1261" t="s">
        <v>133</v>
      </c>
      <c r="DF1261" t="s">
        <v>133</v>
      </c>
      <c r="DG1261" t="s">
        <v>134</v>
      </c>
      <c r="DH1261" t="s">
        <v>3</v>
      </c>
      <c r="DI1261" t="s">
        <v>134</v>
      </c>
      <c r="DJ1261" t="s">
        <v>133</v>
      </c>
      <c r="DK1261" t="s">
        <v>3</v>
      </c>
      <c r="DL1261" t="s">
        <v>3</v>
      </c>
      <c r="DM1261" t="s">
        <v>3</v>
      </c>
      <c r="DN1261">
        <v>0</v>
      </c>
      <c r="DO1261">
        <v>0</v>
      </c>
      <c r="DP1261">
        <v>1</v>
      </c>
      <c r="DQ1261">
        <v>1</v>
      </c>
      <c r="DU1261">
        <v>1013</v>
      </c>
      <c r="DV1261" t="s">
        <v>220</v>
      </c>
      <c r="DW1261" t="s">
        <v>220</v>
      </c>
      <c r="DX1261">
        <v>1</v>
      </c>
      <c r="DZ1261" t="s">
        <v>3</v>
      </c>
      <c r="EA1261" t="s">
        <v>3</v>
      </c>
      <c r="EB1261" t="s">
        <v>3</v>
      </c>
      <c r="EC1261" t="s">
        <v>3</v>
      </c>
      <c r="EE1261">
        <v>29085536</v>
      </c>
      <c r="EF1261">
        <v>2</v>
      </c>
      <c r="EG1261" t="s">
        <v>135</v>
      </c>
      <c r="EH1261">
        <v>0</v>
      </c>
      <c r="EI1261" t="s">
        <v>3</v>
      </c>
      <c r="EJ1261">
        <v>1</v>
      </c>
      <c r="EK1261">
        <v>15001</v>
      </c>
      <c r="EL1261" t="s">
        <v>151</v>
      </c>
      <c r="EM1261" t="s">
        <v>152</v>
      </c>
      <c r="EO1261" t="s">
        <v>3</v>
      </c>
      <c r="EQ1261">
        <v>0</v>
      </c>
      <c r="ER1261">
        <v>7084.13</v>
      </c>
      <c r="ES1261">
        <v>6563.27</v>
      </c>
      <c r="ET1261">
        <v>1.18</v>
      </c>
      <c r="EU1261">
        <v>0.14000000000000001</v>
      </c>
      <c r="EV1261">
        <v>519.67999999999995</v>
      </c>
      <c r="EW1261">
        <v>55.94</v>
      </c>
      <c r="EX1261">
        <v>0.01</v>
      </c>
      <c r="EY1261">
        <v>0</v>
      </c>
      <c r="FQ1261">
        <v>0</v>
      </c>
      <c r="FR1261">
        <f t="shared" si="843"/>
        <v>0</v>
      </c>
      <c r="FS1261">
        <v>0</v>
      </c>
      <c r="FT1261" t="s">
        <v>139</v>
      </c>
      <c r="FU1261" t="s">
        <v>25</v>
      </c>
      <c r="FV1261" t="s">
        <v>25</v>
      </c>
      <c r="FW1261" t="s">
        <v>26</v>
      </c>
      <c r="FX1261">
        <v>94.5</v>
      </c>
      <c r="FY1261">
        <v>46.75</v>
      </c>
      <c r="GA1261" t="s">
        <v>3</v>
      </c>
      <c r="GD1261">
        <v>1</v>
      </c>
      <c r="GF1261">
        <v>797186164</v>
      </c>
      <c r="GG1261">
        <v>2</v>
      </c>
      <c r="GH1261">
        <v>1</v>
      </c>
      <c r="GI1261">
        <v>2</v>
      </c>
      <c r="GJ1261">
        <v>0</v>
      </c>
      <c r="GK1261">
        <v>0</v>
      </c>
      <c r="GL1261">
        <f t="shared" si="844"/>
        <v>0</v>
      </c>
      <c r="GM1261">
        <f t="shared" si="845"/>
        <v>22671.59</v>
      </c>
      <c r="GN1261">
        <f t="shared" si="846"/>
        <v>22671.59</v>
      </c>
      <c r="GO1261">
        <f t="shared" si="847"/>
        <v>0</v>
      </c>
      <c r="GP1261">
        <f t="shared" si="848"/>
        <v>0</v>
      </c>
      <c r="GR1261">
        <v>0</v>
      </c>
      <c r="GS1261">
        <v>3</v>
      </c>
      <c r="GT1261">
        <v>0</v>
      </c>
      <c r="GU1261" t="s">
        <v>3</v>
      </c>
      <c r="GV1261">
        <f t="shared" si="849"/>
        <v>0</v>
      </c>
      <c r="GW1261">
        <v>1</v>
      </c>
      <c r="GX1261">
        <f t="shared" si="850"/>
        <v>0</v>
      </c>
      <c r="HA1261">
        <v>0</v>
      </c>
      <c r="HB1261">
        <v>0</v>
      </c>
      <c r="HC1261">
        <f t="shared" si="851"/>
        <v>0</v>
      </c>
      <c r="HE1261" t="s">
        <v>3</v>
      </c>
      <c r="HF1261" t="s">
        <v>3</v>
      </c>
      <c r="IK1261">
        <v>0</v>
      </c>
    </row>
    <row r="1262" spans="1:245">
      <c r="A1262">
        <v>17</v>
      </c>
      <c r="B1262">
        <v>0</v>
      </c>
      <c r="C1262">
        <f>ROW(SmtRes!A1317)</f>
        <v>1317</v>
      </c>
      <c r="D1262">
        <f>ROW(EtalonRes!A1280)</f>
        <v>1280</v>
      </c>
      <c r="E1262" t="s">
        <v>266</v>
      </c>
      <c r="F1262" t="s">
        <v>223</v>
      </c>
      <c r="G1262" t="s">
        <v>224</v>
      </c>
      <c r="H1262" t="s">
        <v>58</v>
      </c>
      <c r="I1262">
        <f>ROUND(3/100,9)</f>
        <v>0.03</v>
      </c>
      <c r="J1262">
        <v>0</v>
      </c>
      <c r="O1262">
        <f t="shared" si="817"/>
        <v>362.74</v>
      </c>
      <c r="P1262">
        <f t="shared" si="818"/>
        <v>13.61</v>
      </c>
      <c r="Q1262">
        <f t="shared" si="819"/>
        <v>1.56</v>
      </c>
      <c r="R1262">
        <f t="shared" si="820"/>
        <v>0.41</v>
      </c>
      <c r="S1262">
        <f t="shared" si="821"/>
        <v>347.57</v>
      </c>
      <c r="T1262">
        <f t="shared" si="822"/>
        <v>0</v>
      </c>
      <c r="U1262">
        <f t="shared" si="823"/>
        <v>1.0515600000000001</v>
      </c>
      <c r="V1262">
        <f t="shared" si="824"/>
        <v>8.9999999999999998E-4</v>
      </c>
      <c r="W1262">
        <f t="shared" si="825"/>
        <v>0</v>
      </c>
      <c r="X1262">
        <f t="shared" si="826"/>
        <v>281.86</v>
      </c>
      <c r="Y1262">
        <f t="shared" si="827"/>
        <v>180.95</v>
      </c>
      <c r="AA1262">
        <v>36401907</v>
      </c>
      <c r="AB1262">
        <f t="shared" si="828"/>
        <v>416.77</v>
      </c>
      <c r="AC1262">
        <f t="shared" si="829"/>
        <v>63.28</v>
      </c>
      <c r="AD1262">
        <f t="shared" ref="AD1262:AD1268" si="854">ROUND((((ET1262)-(EU1262))+AE1262),2)</f>
        <v>5.78</v>
      </c>
      <c r="AE1262">
        <f t="shared" ref="AE1262:AE1268" si="855">ROUND((EU1262),2)</f>
        <v>0.41</v>
      </c>
      <c r="AF1262">
        <f>ROUND(((EV1262*1.15)),2)</f>
        <v>347.71</v>
      </c>
      <c r="AG1262">
        <f t="shared" si="830"/>
        <v>0</v>
      </c>
      <c r="AH1262">
        <f>((EW1262*1.15))</f>
        <v>35.052</v>
      </c>
      <c r="AI1262">
        <f t="shared" ref="AI1262:AI1268" si="856">(EX1262)</f>
        <v>0.03</v>
      </c>
      <c r="AJ1262">
        <f t="shared" si="831"/>
        <v>0</v>
      </c>
      <c r="AK1262">
        <v>371.42</v>
      </c>
      <c r="AL1262">
        <v>63.28</v>
      </c>
      <c r="AM1262">
        <v>5.78</v>
      </c>
      <c r="AN1262">
        <v>0.41</v>
      </c>
      <c r="AO1262">
        <v>302.36</v>
      </c>
      <c r="AP1262">
        <v>0</v>
      </c>
      <c r="AQ1262">
        <v>30.48</v>
      </c>
      <c r="AR1262">
        <v>0.03</v>
      </c>
      <c r="AS1262">
        <v>0</v>
      </c>
      <c r="AT1262">
        <v>81</v>
      </c>
      <c r="AU1262">
        <v>52</v>
      </c>
      <c r="AV1262">
        <v>1</v>
      </c>
      <c r="AW1262">
        <v>1</v>
      </c>
      <c r="AZ1262">
        <v>1</v>
      </c>
      <c r="BA1262">
        <v>33.32</v>
      </c>
      <c r="BB1262">
        <v>9.01</v>
      </c>
      <c r="BC1262">
        <v>7.17</v>
      </c>
      <c r="BD1262" t="s">
        <v>3</v>
      </c>
      <c r="BE1262" t="s">
        <v>3</v>
      </c>
      <c r="BF1262" t="s">
        <v>3</v>
      </c>
      <c r="BG1262" t="s">
        <v>3</v>
      </c>
      <c r="BH1262">
        <v>0</v>
      </c>
      <c r="BI1262">
        <v>2</v>
      </c>
      <c r="BJ1262" t="s">
        <v>225</v>
      </c>
      <c r="BM1262">
        <v>108001</v>
      </c>
      <c r="BN1262">
        <v>0</v>
      </c>
      <c r="BO1262" t="s">
        <v>223</v>
      </c>
      <c r="BP1262">
        <v>1</v>
      </c>
      <c r="BQ1262">
        <v>3</v>
      </c>
      <c r="BR1262">
        <v>0</v>
      </c>
      <c r="BS1262">
        <v>33.32</v>
      </c>
      <c r="BT1262">
        <v>1</v>
      </c>
      <c r="BU1262">
        <v>1</v>
      </c>
      <c r="BV1262">
        <v>1</v>
      </c>
      <c r="BW1262">
        <v>1</v>
      </c>
      <c r="BX1262">
        <v>1</v>
      </c>
      <c r="BY1262" t="s">
        <v>3</v>
      </c>
      <c r="BZ1262">
        <v>95</v>
      </c>
      <c r="CA1262">
        <v>65</v>
      </c>
      <c r="CE1262">
        <v>0</v>
      </c>
      <c r="CF1262">
        <v>0</v>
      </c>
      <c r="CG1262">
        <v>0</v>
      </c>
      <c r="CM1262">
        <v>0</v>
      </c>
      <c r="CN1262" t="s">
        <v>905</v>
      </c>
      <c r="CO1262">
        <v>0</v>
      </c>
      <c r="CP1262">
        <f t="shared" si="832"/>
        <v>362.74</v>
      </c>
      <c r="CQ1262">
        <f t="shared" si="833"/>
        <v>453.7176</v>
      </c>
      <c r="CR1262">
        <f t="shared" si="834"/>
        <v>52.077800000000003</v>
      </c>
      <c r="CS1262">
        <f t="shared" si="835"/>
        <v>13.661199999999999</v>
      </c>
      <c r="CT1262">
        <f t="shared" si="836"/>
        <v>11585.697199999999</v>
      </c>
      <c r="CU1262">
        <f t="shared" si="837"/>
        <v>0</v>
      </c>
      <c r="CV1262">
        <f t="shared" si="838"/>
        <v>35.052</v>
      </c>
      <c r="CW1262">
        <f t="shared" si="839"/>
        <v>0.03</v>
      </c>
      <c r="CX1262">
        <f t="shared" si="840"/>
        <v>0</v>
      </c>
      <c r="CY1262">
        <f t="shared" si="841"/>
        <v>281.86380000000003</v>
      </c>
      <c r="CZ1262">
        <f t="shared" si="842"/>
        <v>180.9496</v>
      </c>
      <c r="DC1262" t="s">
        <v>3</v>
      </c>
      <c r="DD1262" t="s">
        <v>3</v>
      </c>
      <c r="DE1262" t="s">
        <v>3</v>
      </c>
      <c r="DF1262" t="s">
        <v>3</v>
      </c>
      <c r="DG1262" t="s">
        <v>134</v>
      </c>
      <c r="DH1262" t="s">
        <v>3</v>
      </c>
      <c r="DI1262" t="s">
        <v>134</v>
      </c>
      <c r="DJ1262" t="s">
        <v>3</v>
      </c>
      <c r="DK1262" t="s">
        <v>3</v>
      </c>
      <c r="DL1262" t="s">
        <v>3</v>
      </c>
      <c r="DM1262" t="s">
        <v>3</v>
      </c>
      <c r="DN1262">
        <v>0</v>
      </c>
      <c r="DO1262">
        <v>0</v>
      </c>
      <c r="DP1262">
        <v>1</v>
      </c>
      <c r="DQ1262">
        <v>1</v>
      </c>
      <c r="DU1262">
        <v>1010</v>
      </c>
      <c r="DV1262" t="s">
        <v>58</v>
      </c>
      <c r="DW1262" t="s">
        <v>58</v>
      </c>
      <c r="DX1262">
        <v>100</v>
      </c>
      <c r="DZ1262" t="s">
        <v>3</v>
      </c>
      <c r="EA1262" t="s">
        <v>3</v>
      </c>
      <c r="EB1262" t="s">
        <v>3</v>
      </c>
      <c r="EC1262" t="s">
        <v>3</v>
      </c>
      <c r="EE1262">
        <v>29085386</v>
      </c>
      <c r="EF1262">
        <v>3</v>
      </c>
      <c r="EG1262" t="s">
        <v>226</v>
      </c>
      <c r="EH1262">
        <v>0</v>
      </c>
      <c r="EI1262" t="s">
        <v>3</v>
      </c>
      <c r="EJ1262">
        <v>2</v>
      </c>
      <c r="EK1262">
        <v>108001</v>
      </c>
      <c r="EL1262" t="s">
        <v>227</v>
      </c>
      <c r="EM1262" t="s">
        <v>228</v>
      </c>
      <c r="EO1262" t="s">
        <v>299</v>
      </c>
      <c r="EQ1262">
        <v>0</v>
      </c>
      <c r="ER1262">
        <v>371.42</v>
      </c>
      <c r="ES1262">
        <v>63.28</v>
      </c>
      <c r="ET1262">
        <v>5.78</v>
      </c>
      <c r="EU1262">
        <v>0.41</v>
      </c>
      <c r="EV1262">
        <v>302.36</v>
      </c>
      <c r="EW1262">
        <v>30.48</v>
      </c>
      <c r="EX1262">
        <v>0.03</v>
      </c>
      <c r="EY1262">
        <v>0</v>
      </c>
      <c r="FQ1262">
        <v>0</v>
      </c>
      <c r="FR1262">
        <f t="shared" si="843"/>
        <v>0</v>
      </c>
      <c r="FS1262">
        <v>0</v>
      </c>
      <c r="FV1262" t="s">
        <v>25</v>
      </c>
      <c r="FW1262" t="s">
        <v>26</v>
      </c>
      <c r="FX1262">
        <v>95</v>
      </c>
      <c r="FY1262">
        <v>65</v>
      </c>
      <c r="GA1262" t="s">
        <v>3</v>
      </c>
      <c r="GD1262">
        <v>1</v>
      </c>
      <c r="GF1262">
        <v>-1627028948</v>
      </c>
      <c r="GG1262">
        <v>2</v>
      </c>
      <c r="GH1262">
        <v>1</v>
      </c>
      <c r="GI1262">
        <v>2</v>
      </c>
      <c r="GJ1262">
        <v>0</v>
      </c>
      <c r="GK1262">
        <v>0</v>
      </c>
      <c r="GL1262">
        <f t="shared" si="844"/>
        <v>0</v>
      </c>
      <c r="GM1262">
        <f t="shared" si="845"/>
        <v>825.55</v>
      </c>
      <c r="GN1262">
        <f t="shared" si="846"/>
        <v>0</v>
      </c>
      <c r="GO1262">
        <f t="shared" si="847"/>
        <v>825.55</v>
      </c>
      <c r="GP1262">
        <f t="shared" si="848"/>
        <v>0</v>
      </c>
      <c r="GR1262">
        <v>0</v>
      </c>
      <c r="GS1262">
        <v>3</v>
      </c>
      <c r="GT1262">
        <v>0</v>
      </c>
      <c r="GU1262" t="s">
        <v>3</v>
      </c>
      <c r="GV1262">
        <f t="shared" si="849"/>
        <v>0</v>
      </c>
      <c r="GW1262">
        <v>1</v>
      </c>
      <c r="GX1262">
        <f t="shared" si="850"/>
        <v>0</v>
      </c>
      <c r="HA1262">
        <v>0</v>
      </c>
      <c r="HB1262">
        <v>0</v>
      </c>
      <c r="HC1262">
        <f t="shared" si="851"/>
        <v>0</v>
      </c>
      <c r="HE1262" t="s">
        <v>3</v>
      </c>
      <c r="HF1262" t="s">
        <v>3</v>
      </c>
      <c r="IK1262">
        <v>0</v>
      </c>
    </row>
    <row r="1263" spans="1:245">
      <c r="A1263">
        <v>18</v>
      </c>
      <c r="B1263">
        <v>0</v>
      </c>
      <c r="C1263">
        <v>1315</v>
      </c>
      <c r="E1263" t="s">
        <v>344</v>
      </c>
      <c r="F1263" t="s">
        <v>230</v>
      </c>
      <c r="G1263" t="s">
        <v>231</v>
      </c>
      <c r="H1263" t="s">
        <v>232</v>
      </c>
      <c r="I1263">
        <f>I1262*J1263</f>
        <v>3.0000000000000001E-3</v>
      </c>
      <c r="J1263">
        <v>0.1</v>
      </c>
      <c r="O1263">
        <f t="shared" si="817"/>
        <v>17.87</v>
      </c>
      <c r="P1263">
        <f t="shared" si="818"/>
        <v>17.87</v>
      </c>
      <c r="Q1263">
        <f t="shared" si="819"/>
        <v>0</v>
      </c>
      <c r="R1263">
        <f t="shared" si="820"/>
        <v>0</v>
      </c>
      <c r="S1263">
        <f t="shared" si="821"/>
        <v>0</v>
      </c>
      <c r="T1263">
        <f t="shared" si="822"/>
        <v>0</v>
      </c>
      <c r="U1263">
        <f t="shared" si="823"/>
        <v>0</v>
      </c>
      <c r="V1263">
        <f t="shared" si="824"/>
        <v>0</v>
      </c>
      <c r="W1263">
        <f t="shared" si="825"/>
        <v>0.06</v>
      </c>
      <c r="X1263">
        <f t="shared" si="826"/>
        <v>0</v>
      </c>
      <c r="Y1263">
        <f t="shared" si="827"/>
        <v>0</v>
      </c>
      <c r="AA1263">
        <v>36401907</v>
      </c>
      <c r="AB1263">
        <f t="shared" si="828"/>
        <v>1998.42</v>
      </c>
      <c r="AC1263">
        <f t="shared" si="829"/>
        <v>1998.42</v>
      </c>
      <c r="AD1263">
        <f t="shared" si="854"/>
        <v>0</v>
      </c>
      <c r="AE1263">
        <f t="shared" si="855"/>
        <v>0</v>
      </c>
      <c r="AF1263">
        <f>ROUND((EV1263),2)</f>
        <v>0</v>
      </c>
      <c r="AG1263">
        <f t="shared" si="830"/>
        <v>0</v>
      </c>
      <c r="AH1263">
        <f>(EW1263)</f>
        <v>0</v>
      </c>
      <c r="AI1263">
        <f t="shared" si="856"/>
        <v>0</v>
      </c>
      <c r="AJ1263">
        <f t="shared" si="831"/>
        <v>19.399999999999999</v>
      </c>
      <c r="AK1263">
        <v>1998.42</v>
      </c>
      <c r="AL1263">
        <v>1998.42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19.399999999999999</v>
      </c>
      <c r="AT1263">
        <v>0</v>
      </c>
      <c r="AU1263">
        <v>0</v>
      </c>
      <c r="AV1263">
        <v>1</v>
      </c>
      <c r="AW1263">
        <v>1</v>
      </c>
      <c r="AZ1263">
        <v>1</v>
      </c>
      <c r="BA1263">
        <v>1</v>
      </c>
      <c r="BB1263">
        <v>1</v>
      </c>
      <c r="BC1263">
        <v>2.98</v>
      </c>
      <c r="BD1263" t="s">
        <v>3</v>
      </c>
      <c r="BE1263" t="s">
        <v>3</v>
      </c>
      <c r="BF1263" t="s">
        <v>3</v>
      </c>
      <c r="BG1263" t="s">
        <v>3</v>
      </c>
      <c r="BH1263">
        <v>3</v>
      </c>
      <c r="BI1263">
        <v>2</v>
      </c>
      <c r="BJ1263" t="s">
        <v>233</v>
      </c>
      <c r="BM1263">
        <v>500002</v>
      </c>
      <c r="BN1263">
        <v>0</v>
      </c>
      <c r="BO1263" t="s">
        <v>230</v>
      </c>
      <c r="BP1263">
        <v>1</v>
      </c>
      <c r="BQ1263">
        <v>12</v>
      </c>
      <c r="BR1263">
        <v>0</v>
      </c>
      <c r="BS1263">
        <v>1</v>
      </c>
      <c r="BT1263">
        <v>1</v>
      </c>
      <c r="BU1263">
        <v>1</v>
      </c>
      <c r="BV1263">
        <v>1</v>
      </c>
      <c r="BW1263">
        <v>1</v>
      </c>
      <c r="BX1263">
        <v>1</v>
      </c>
      <c r="BY1263" t="s">
        <v>3</v>
      </c>
      <c r="BZ1263">
        <v>0</v>
      </c>
      <c r="CA1263">
        <v>0</v>
      </c>
      <c r="CE1263">
        <v>0</v>
      </c>
      <c r="CF1263">
        <v>0</v>
      </c>
      <c r="CG1263">
        <v>0</v>
      </c>
      <c r="CM1263">
        <v>0</v>
      </c>
      <c r="CN1263" t="s">
        <v>3</v>
      </c>
      <c r="CO1263">
        <v>0</v>
      </c>
      <c r="CP1263">
        <f t="shared" si="832"/>
        <v>17.87</v>
      </c>
      <c r="CQ1263">
        <f t="shared" si="833"/>
        <v>5955.2916000000005</v>
      </c>
      <c r="CR1263">
        <f t="shared" si="834"/>
        <v>0</v>
      </c>
      <c r="CS1263">
        <f t="shared" si="835"/>
        <v>0</v>
      </c>
      <c r="CT1263">
        <f t="shared" si="836"/>
        <v>0</v>
      </c>
      <c r="CU1263">
        <f t="shared" si="837"/>
        <v>0</v>
      </c>
      <c r="CV1263">
        <f t="shared" si="838"/>
        <v>0</v>
      </c>
      <c r="CW1263">
        <f t="shared" si="839"/>
        <v>0</v>
      </c>
      <c r="CX1263">
        <f t="shared" si="840"/>
        <v>19.399999999999999</v>
      </c>
      <c r="CY1263">
        <f t="shared" si="841"/>
        <v>0</v>
      </c>
      <c r="CZ1263">
        <f t="shared" si="842"/>
        <v>0</v>
      </c>
      <c r="DC1263" t="s">
        <v>3</v>
      </c>
      <c r="DD1263" t="s">
        <v>3</v>
      </c>
      <c r="DE1263" t="s">
        <v>3</v>
      </c>
      <c r="DF1263" t="s">
        <v>3</v>
      </c>
      <c r="DG1263" t="s">
        <v>3</v>
      </c>
      <c r="DH1263" t="s">
        <v>3</v>
      </c>
      <c r="DI1263" t="s">
        <v>3</v>
      </c>
      <c r="DJ1263" t="s">
        <v>3</v>
      </c>
      <c r="DK1263" t="s">
        <v>3</v>
      </c>
      <c r="DL1263" t="s">
        <v>3</v>
      </c>
      <c r="DM1263" t="s">
        <v>3</v>
      </c>
      <c r="DN1263">
        <v>0</v>
      </c>
      <c r="DO1263">
        <v>0</v>
      </c>
      <c r="DP1263">
        <v>1</v>
      </c>
      <c r="DQ1263">
        <v>1</v>
      </c>
      <c r="DU1263">
        <v>1010</v>
      </c>
      <c r="DV1263" t="s">
        <v>232</v>
      </c>
      <c r="DW1263" t="s">
        <v>232</v>
      </c>
      <c r="DX1263">
        <v>1000</v>
      </c>
      <c r="DZ1263" t="s">
        <v>3</v>
      </c>
      <c r="EA1263" t="s">
        <v>3</v>
      </c>
      <c r="EB1263" t="s">
        <v>3</v>
      </c>
      <c r="EC1263" t="s">
        <v>3</v>
      </c>
      <c r="EE1263">
        <v>29085444</v>
      </c>
      <c r="EF1263">
        <v>12</v>
      </c>
      <c r="EG1263" t="s">
        <v>32</v>
      </c>
      <c r="EH1263">
        <v>0</v>
      </c>
      <c r="EI1263" t="s">
        <v>3</v>
      </c>
      <c r="EJ1263">
        <v>2</v>
      </c>
      <c r="EK1263">
        <v>500002</v>
      </c>
      <c r="EL1263" t="s">
        <v>33</v>
      </c>
      <c r="EM1263" t="s">
        <v>34</v>
      </c>
      <c r="EO1263" t="s">
        <v>3</v>
      </c>
      <c r="EQ1263">
        <v>0</v>
      </c>
      <c r="ER1263">
        <v>1998.42</v>
      </c>
      <c r="ES1263">
        <v>1998.42</v>
      </c>
      <c r="ET1263">
        <v>0</v>
      </c>
      <c r="EU1263">
        <v>0</v>
      </c>
      <c r="EV1263">
        <v>0</v>
      </c>
      <c r="EW1263">
        <v>0</v>
      </c>
      <c r="EX1263">
        <v>0</v>
      </c>
      <c r="FQ1263">
        <v>0</v>
      </c>
      <c r="FR1263">
        <f t="shared" si="843"/>
        <v>0</v>
      </c>
      <c r="FS1263">
        <v>0</v>
      </c>
      <c r="FX1263">
        <v>0</v>
      </c>
      <c r="FY1263">
        <v>0</v>
      </c>
      <c r="GA1263" t="s">
        <v>3</v>
      </c>
      <c r="GD1263">
        <v>1</v>
      </c>
      <c r="GF1263">
        <v>-1152774928</v>
      </c>
      <c r="GG1263">
        <v>2</v>
      </c>
      <c r="GH1263">
        <v>1</v>
      </c>
      <c r="GI1263">
        <v>2</v>
      </c>
      <c r="GJ1263">
        <v>0</v>
      </c>
      <c r="GK1263">
        <v>0</v>
      </c>
      <c r="GL1263">
        <f t="shared" si="844"/>
        <v>0</v>
      </c>
      <c r="GM1263">
        <f t="shared" si="845"/>
        <v>17.87</v>
      </c>
      <c r="GN1263">
        <f t="shared" si="846"/>
        <v>0</v>
      </c>
      <c r="GO1263">
        <f t="shared" si="847"/>
        <v>17.87</v>
      </c>
      <c r="GP1263">
        <f t="shared" si="848"/>
        <v>0</v>
      </c>
      <c r="GR1263">
        <v>0</v>
      </c>
      <c r="GS1263">
        <v>3</v>
      </c>
      <c r="GT1263">
        <v>0</v>
      </c>
      <c r="GU1263" t="s">
        <v>3</v>
      </c>
      <c r="GV1263">
        <f t="shared" si="849"/>
        <v>0</v>
      </c>
      <c r="GW1263">
        <v>1</v>
      </c>
      <c r="GX1263">
        <f t="shared" si="850"/>
        <v>0</v>
      </c>
      <c r="HA1263">
        <v>0</v>
      </c>
      <c r="HB1263">
        <v>0</v>
      </c>
      <c r="HC1263">
        <f t="shared" si="851"/>
        <v>0</v>
      </c>
      <c r="HE1263" t="s">
        <v>3</v>
      </c>
      <c r="HF1263" t="s">
        <v>3</v>
      </c>
      <c r="IK1263">
        <v>0</v>
      </c>
    </row>
    <row r="1264" spans="1:245">
      <c r="A1264">
        <v>18</v>
      </c>
      <c r="B1264">
        <v>0</v>
      </c>
      <c r="C1264">
        <v>1313</v>
      </c>
      <c r="E1264" t="s">
        <v>345</v>
      </c>
      <c r="F1264" t="s">
        <v>235</v>
      </c>
      <c r="G1264" t="s">
        <v>236</v>
      </c>
      <c r="H1264" t="s">
        <v>237</v>
      </c>
      <c r="I1264">
        <f>I1262*J1264</f>
        <v>2</v>
      </c>
      <c r="J1264">
        <v>66.666666666666671</v>
      </c>
      <c r="O1264">
        <f t="shared" si="817"/>
        <v>122.83</v>
      </c>
      <c r="P1264">
        <f t="shared" si="818"/>
        <v>122.83</v>
      </c>
      <c r="Q1264">
        <f t="shared" si="819"/>
        <v>0</v>
      </c>
      <c r="R1264">
        <f t="shared" si="820"/>
        <v>0</v>
      </c>
      <c r="S1264">
        <f t="shared" si="821"/>
        <v>0</v>
      </c>
      <c r="T1264">
        <f t="shared" si="822"/>
        <v>0</v>
      </c>
      <c r="U1264">
        <f t="shared" si="823"/>
        <v>0</v>
      </c>
      <c r="V1264">
        <f t="shared" si="824"/>
        <v>0</v>
      </c>
      <c r="W1264">
        <f t="shared" si="825"/>
        <v>0.14000000000000001</v>
      </c>
      <c r="X1264">
        <f t="shared" si="826"/>
        <v>0</v>
      </c>
      <c r="Y1264">
        <f t="shared" si="827"/>
        <v>0</v>
      </c>
      <c r="AA1264">
        <v>36401907</v>
      </c>
      <c r="AB1264">
        <f t="shared" si="828"/>
        <v>7.62</v>
      </c>
      <c r="AC1264">
        <f t="shared" si="829"/>
        <v>7.62</v>
      </c>
      <c r="AD1264">
        <f t="shared" si="854"/>
        <v>0</v>
      </c>
      <c r="AE1264">
        <f t="shared" si="855"/>
        <v>0</v>
      </c>
      <c r="AF1264">
        <f>ROUND((EV1264),2)</f>
        <v>0</v>
      </c>
      <c r="AG1264">
        <f t="shared" si="830"/>
        <v>0</v>
      </c>
      <c r="AH1264">
        <f>(EW1264)</f>
        <v>0</v>
      </c>
      <c r="AI1264">
        <f t="shared" si="856"/>
        <v>0</v>
      </c>
      <c r="AJ1264">
        <f t="shared" si="831"/>
        <v>7.0000000000000007E-2</v>
      </c>
      <c r="AK1264">
        <v>7.62</v>
      </c>
      <c r="AL1264">
        <v>7.62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7.0000000000000007E-2</v>
      </c>
      <c r="AT1264">
        <v>0</v>
      </c>
      <c r="AU1264">
        <v>0</v>
      </c>
      <c r="AV1264">
        <v>1</v>
      </c>
      <c r="AW1264">
        <v>1</v>
      </c>
      <c r="AZ1264">
        <v>1</v>
      </c>
      <c r="BA1264">
        <v>1</v>
      </c>
      <c r="BB1264">
        <v>1</v>
      </c>
      <c r="BC1264">
        <v>8.06</v>
      </c>
      <c r="BD1264" t="s">
        <v>3</v>
      </c>
      <c r="BE1264" t="s">
        <v>3</v>
      </c>
      <c r="BF1264" t="s">
        <v>3</v>
      </c>
      <c r="BG1264" t="s">
        <v>3</v>
      </c>
      <c r="BH1264">
        <v>3</v>
      </c>
      <c r="BI1264">
        <v>2</v>
      </c>
      <c r="BJ1264" t="s">
        <v>238</v>
      </c>
      <c r="BM1264">
        <v>500002</v>
      </c>
      <c r="BN1264">
        <v>0</v>
      </c>
      <c r="BO1264" t="s">
        <v>235</v>
      </c>
      <c r="BP1264">
        <v>1</v>
      </c>
      <c r="BQ1264">
        <v>12</v>
      </c>
      <c r="BR1264">
        <v>0</v>
      </c>
      <c r="BS1264">
        <v>1</v>
      </c>
      <c r="BT1264">
        <v>1</v>
      </c>
      <c r="BU1264">
        <v>1</v>
      </c>
      <c r="BV1264">
        <v>1</v>
      </c>
      <c r="BW1264">
        <v>1</v>
      </c>
      <c r="BX1264">
        <v>1</v>
      </c>
      <c r="BY1264" t="s">
        <v>3</v>
      </c>
      <c r="BZ1264">
        <v>0</v>
      </c>
      <c r="CA1264">
        <v>0</v>
      </c>
      <c r="CE1264">
        <v>0</v>
      </c>
      <c r="CF1264">
        <v>0</v>
      </c>
      <c r="CG1264">
        <v>0</v>
      </c>
      <c r="CM1264">
        <v>0</v>
      </c>
      <c r="CN1264" t="s">
        <v>3</v>
      </c>
      <c r="CO1264">
        <v>0</v>
      </c>
      <c r="CP1264">
        <f t="shared" si="832"/>
        <v>122.83</v>
      </c>
      <c r="CQ1264">
        <f t="shared" si="833"/>
        <v>61.417200000000001</v>
      </c>
      <c r="CR1264">
        <f t="shared" si="834"/>
        <v>0</v>
      </c>
      <c r="CS1264">
        <f t="shared" si="835"/>
        <v>0</v>
      </c>
      <c r="CT1264">
        <f t="shared" si="836"/>
        <v>0</v>
      </c>
      <c r="CU1264">
        <f t="shared" si="837"/>
        <v>0</v>
      </c>
      <c r="CV1264">
        <f t="shared" si="838"/>
        <v>0</v>
      </c>
      <c r="CW1264">
        <f t="shared" si="839"/>
        <v>0</v>
      </c>
      <c r="CX1264">
        <f t="shared" si="840"/>
        <v>7.0000000000000007E-2</v>
      </c>
      <c r="CY1264">
        <f t="shared" si="841"/>
        <v>0</v>
      </c>
      <c r="CZ1264">
        <f t="shared" si="842"/>
        <v>0</v>
      </c>
      <c r="DC1264" t="s">
        <v>3</v>
      </c>
      <c r="DD1264" t="s">
        <v>3</v>
      </c>
      <c r="DE1264" t="s">
        <v>3</v>
      </c>
      <c r="DF1264" t="s">
        <v>3</v>
      </c>
      <c r="DG1264" t="s">
        <v>3</v>
      </c>
      <c r="DH1264" t="s">
        <v>3</v>
      </c>
      <c r="DI1264" t="s">
        <v>3</v>
      </c>
      <c r="DJ1264" t="s">
        <v>3</v>
      </c>
      <c r="DK1264" t="s">
        <v>3</v>
      </c>
      <c r="DL1264" t="s">
        <v>3</v>
      </c>
      <c r="DM1264" t="s">
        <v>3</v>
      </c>
      <c r="DN1264">
        <v>0</v>
      </c>
      <c r="DO1264">
        <v>0</v>
      </c>
      <c r="DP1264">
        <v>1</v>
      </c>
      <c r="DQ1264">
        <v>1</v>
      </c>
      <c r="DU1264">
        <v>1010</v>
      </c>
      <c r="DV1264" t="s">
        <v>237</v>
      </c>
      <c r="DW1264" t="s">
        <v>237</v>
      </c>
      <c r="DX1264">
        <v>1</v>
      </c>
      <c r="DZ1264" t="s">
        <v>3</v>
      </c>
      <c r="EA1264" t="s">
        <v>3</v>
      </c>
      <c r="EB1264" t="s">
        <v>3</v>
      </c>
      <c r="EC1264" t="s">
        <v>3</v>
      </c>
      <c r="EE1264">
        <v>29085444</v>
      </c>
      <c r="EF1264">
        <v>12</v>
      </c>
      <c r="EG1264" t="s">
        <v>32</v>
      </c>
      <c r="EH1264">
        <v>0</v>
      </c>
      <c r="EI1264" t="s">
        <v>3</v>
      </c>
      <c r="EJ1264">
        <v>2</v>
      </c>
      <c r="EK1264">
        <v>500002</v>
      </c>
      <c r="EL1264" t="s">
        <v>33</v>
      </c>
      <c r="EM1264" t="s">
        <v>34</v>
      </c>
      <c r="EO1264" t="s">
        <v>3</v>
      </c>
      <c r="EQ1264">
        <v>0</v>
      </c>
      <c r="ER1264">
        <v>7.62</v>
      </c>
      <c r="ES1264">
        <v>7.62</v>
      </c>
      <c r="ET1264">
        <v>0</v>
      </c>
      <c r="EU1264">
        <v>0</v>
      </c>
      <c r="EV1264">
        <v>0</v>
      </c>
      <c r="EW1264">
        <v>0</v>
      </c>
      <c r="EX1264">
        <v>0</v>
      </c>
      <c r="FQ1264">
        <v>0</v>
      </c>
      <c r="FR1264">
        <f t="shared" si="843"/>
        <v>0</v>
      </c>
      <c r="FS1264">
        <v>0</v>
      </c>
      <c r="FX1264">
        <v>0</v>
      </c>
      <c r="FY1264">
        <v>0</v>
      </c>
      <c r="GA1264" t="s">
        <v>3</v>
      </c>
      <c r="GD1264">
        <v>1</v>
      </c>
      <c r="GF1264">
        <v>-652224790</v>
      </c>
      <c r="GG1264">
        <v>2</v>
      </c>
      <c r="GH1264">
        <v>1</v>
      </c>
      <c r="GI1264">
        <v>2</v>
      </c>
      <c r="GJ1264">
        <v>0</v>
      </c>
      <c r="GK1264">
        <v>0</v>
      </c>
      <c r="GL1264">
        <f t="shared" si="844"/>
        <v>0</v>
      </c>
      <c r="GM1264">
        <f t="shared" si="845"/>
        <v>122.83</v>
      </c>
      <c r="GN1264">
        <f t="shared" si="846"/>
        <v>0</v>
      </c>
      <c r="GO1264">
        <f t="shared" si="847"/>
        <v>122.83</v>
      </c>
      <c r="GP1264">
        <f t="shared" si="848"/>
        <v>0</v>
      </c>
      <c r="GR1264">
        <v>0</v>
      </c>
      <c r="GS1264">
        <v>3</v>
      </c>
      <c r="GT1264">
        <v>0</v>
      </c>
      <c r="GU1264" t="s">
        <v>3</v>
      </c>
      <c r="GV1264">
        <f t="shared" si="849"/>
        <v>0</v>
      </c>
      <c r="GW1264">
        <v>1</v>
      </c>
      <c r="GX1264">
        <f t="shared" si="850"/>
        <v>0</v>
      </c>
      <c r="HA1264">
        <v>0</v>
      </c>
      <c r="HB1264">
        <v>0</v>
      </c>
      <c r="HC1264">
        <f t="shared" si="851"/>
        <v>0</v>
      </c>
      <c r="HE1264" t="s">
        <v>3</v>
      </c>
      <c r="HF1264" t="s">
        <v>3</v>
      </c>
      <c r="IK1264">
        <v>0</v>
      </c>
    </row>
    <row r="1265" spans="1:245">
      <c r="A1265">
        <v>18</v>
      </c>
      <c r="B1265">
        <v>0</v>
      </c>
      <c r="C1265">
        <v>1314</v>
      </c>
      <c r="E1265" t="s">
        <v>346</v>
      </c>
      <c r="F1265" t="s">
        <v>301</v>
      </c>
      <c r="G1265" t="s">
        <v>302</v>
      </c>
      <c r="H1265" t="s">
        <v>237</v>
      </c>
      <c r="I1265">
        <f>I1262*J1265</f>
        <v>1</v>
      </c>
      <c r="J1265">
        <v>33.333333333333336</v>
      </c>
      <c r="O1265">
        <f t="shared" si="817"/>
        <v>77.94</v>
      </c>
      <c r="P1265">
        <f t="shared" si="818"/>
        <v>77.94</v>
      </c>
      <c r="Q1265">
        <f t="shared" si="819"/>
        <v>0</v>
      </c>
      <c r="R1265">
        <f t="shared" si="820"/>
        <v>0</v>
      </c>
      <c r="S1265">
        <f t="shared" si="821"/>
        <v>0</v>
      </c>
      <c r="T1265">
        <f t="shared" si="822"/>
        <v>0</v>
      </c>
      <c r="U1265">
        <f t="shared" si="823"/>
        <v>0</v>
      </c>
      <c r="V1265">
        <f t="shared" si="824"/>
        <v>0</v>
      </c>
      <c r="W1265">
        <f t="shared" si="825"/>
        <v>0.09</v>
      </c>
      <c r="X1265">
        <f t="shared" si="826"/>
        <v>0</v>
      </c>
      <c r="Y1265">
        <f t="shared" si="827"/>
        <v>0</v>
      </c>
      <c r="AA1265">
        <v>36401907</v>
      </c>
      <c r="AB1265">
        <f t="shared" si="828"/>
        <v>9.01</v>
      </c>
      <c r="AC1265">
        <f t="shared" si="829"/>
        <v>9.01</v>
      </c>
      <c r="AD1265">
        <f t="shared" si="854"/>
        <v>0</v>
      </c>
      <c r="AE1265">
        <f t="shared" si="855"/>
        <v>0</v>
      </c>
      <c r="AF1265">
        <f>ROUND((EV1265),2)</f>
        <v>0</v>
      </c>
      <c r="AG1265">
        <f t="shared" si="830"/>
        <v>0</v>
      </c>
      <c r="AH1265">
        <f>(EW1265)</f>
        <v>0</v>
      </c>
      <c r="AI1265">
        <f t="shared" si="856"/>
        <v>0</v>
      </c>
      <c r="AJ1265">
        <f t="shared" si="831"/>
        <v>0.09</v>
      </c>
      <c r="AK1265">
        <v>9.01</v>
      </c>
      <c r="AL1265">
        <v>9.01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0.09</v>
      </c>
      <c r="AT1265">
        <v>0</v>
      </c>
      <c r="AU1265">
        <v>0</v>
      </c>
      <c r="AV1265">
        <v>1</v>
      </c>
      <c r="AW1265">
        <v>1</v>
      </c>
      <c r="AZ1265">
        <v>1</v>
      </c>
      <c r="BA1265">
        <v>1</v>
      </c>
      <c r="BB1265">
        <v>1</v>
      </c>
      <c r="BC1265">
        <v>8.65</v>
      </c>
      <c r="BD1265" t="s">
        <v>3</v>
      </c>
      <c r="BE1265" t="s">
        <v>3</v>
      </c>
      <c r="BF1265" t="s">
        <v>3</v>
      </c>
      <c r="BG1265" t="s">
        <v>3</v>
      </c>
      <c r="BH1265">
        <v>3</v>
      </c>
      <c r="BI1265">
        <v>2</v>
      </c>
      <c r="BJ1265" t="s">
        <v>303</v>
      </c>
      <c r="BM1265">
        <v>500002</v>
      </c>
      <c r="BN1265">
        <v>0</v>
      </c>
      <c r="BO1265" t="s">
        <v>301</v>
      </c>
      <c r="BP1265">
        <v>1</v>
      </c>
      <c r="BQ1265">
        <v>12</v>
      </c>
      <c r="BR1265">
        <v>0</v>
      </c>
      <c r="BS1265">
        <v>1</v>
      </c>
      <c r="BT1265">
        <v>1</v>
      </c>
      <c r="BU1265">
        <v>1</v>
      </c>
      <c r="BV1265">
        <v>1</v>
      </c>
      <c r="BW1265">
        <v>1</v>
      </c>
      <c r="BX1265">
        <v>1</v>
      </c>
      <c r="BY1265" t="s">
        <v>3</v>
      </c>
      <c r="BZ1265">
        <v>0</v>
      </c>
      <c r="CA1265">
        <v>0</v>
      </c>
      <c r="CE1265">
        <v>0</v>
      </c>
      <c r="CF1265">
        <v>0</v>
      </c>
      <c r="CG1265">
        <v>0</v>
      </c>
      <c r="CM1265">
        <v>0</v>
      </c>
      <c r="CN1265" t="s">
        <v>3</v>
      </c>
      <c r="CO1265">
        <v>0</v>
      </c>
      <c r="CP1265">
        <f t="shared" si="832"/>
        <v>77.94</v>
      </c>
      <c r="CQ1265">
        <f t="shared" si="833"/>
        <v>77.936499999999995</v>
      </c>
      <c r="CR1265">
        <f t="shared" si="834"/>
        <v>0</v>
      </c>
      <c r="CS1265">
        <f t="shared" si="835"/>
        <v>0</v>
      </c>
      <c r="CT1265">
        <f t="shared" si="836"/>
        <v>0</v>
      </c>
      <c r="CU1265">
        <f t="shared" si="837"/>
        <v>0</v>
      </c>
      <c r="CV1265">
        <f t="shared" si="838"/>
        <v>0</v>
      </c>
      <c r="CW1265">
        <f t="shared" si="839"/>
        <v>0</v>
      </c>
      <c r="CX1265">
        <f t="shared" si="840"/>
        <v>0.09</v>
      </c>
      <c r="CY1265">
        <f t="shared" si="841"/>
        <v>0</v>
      </c>
      <c r="CZ1265">
        <f t="shared" si="842"/>
        <v>0</v>
      </c>
      <c r="DC1265" t="s">
        <v>3</v>
      </c>
      <c r="DD1265" t="s">
        <v>3</v>
      </c>
      <c r="DE1265" t="s">
        <v>3</v>
      </c>
      <c r="DF1265" t="s">
        <v>3</v>
      </c>
      <c r="DG1265" t="s">
        <v>3</v>
      </c>
      <c r="DH1265" t="s">
        <v>3</v>
      </c>
      <c r="DI1265" t="s">
        <v>3</v>
      </c>
      <c r="DJ1265" t="s">
        <v>3</v>
      </c>
      <c r="DK1265" t="s">
        <v>3</v>
      </c>
      <c r="DL1265" t="s">
        <v>3</v>
      </c>
      <c r="DM1265" t="s">
        <v>3</v>
      </c>
      <c r="DN1265">
        <v>0</v>
      </c>
      <c r="DO1265">
        <v>0</v>
      </c>
      <c r="DP1265">
        <v>1</v>
      </c>
      <c r="DQ1265">
        <v>1</v>
      </c>
      <c r="DU1265">
        <v>1010</v>
      </c>
      <c r="DV1265" t="s">
        <v>237</v>
      </c>
      <c r="DW1265" t="s">
        <v>237</v>
      </c>
      <c r="DX1265">
        <v>1</v>
      </c>
      <c r="DZ1265" t="s">
        <v>3</v>
      </c>
      <c r="EA1265" t="s">
        <v>3</v>
      </c>
      <c r="EB1265" t="s">
        <v>3</v>
      </c>
      <c r="EC1265" t="s">
        <v>3</v>
      </c>
      <c r="EE1265">
        <v>29085444</v>
      </c>
      <c r="EF1265">
        <v>12</v>
      </c>
      <c r="EG1265" t="s">
        <v>32</v>
      </c>
      <c r="EH1265">
        <v>0</v>
      </c>
      <c r="EI1265" t="s">
        <v>3</v>
      </c>
      <c r="EJ1265">
        <v>2</v>
      </c>
      <c r="EK1265">
        <v>500002</v>
      </c>
      <c r="EL1265" t="s">
        <v>33</v>
      </c>
      <c r="EM1265" t="s">
        <v>34</v>
      </c>
      <c r="EO1265" t="s">
        <v>3</v>
      </c>
      <c r="EQ1265">
        <v>0</v>
      </c>
      <c r="ER1265">
        <v>9.01</v>
      </c>
      <c r="ES1265">
        <v>9.01</v>
      </c>
      <c r="ET1265">
        <v>0</v>
      </c>
      <c r="EU1265">
        <v>0</v>
      </c>
      <c r="EV1265">
        <v>0</v>
      </c>
      <c r="EW1265">
        <v>0</v>
      </c>
      <c r="EX1265">
        <v>0</v>
      </c>
      <c r="FQ1265">
        <v>0</v>
      </c>
      <c r="FR1265">
        <f t="shared" si="843"/>
        <v>0</v>
      </c>
      <c r="FS1265">
        <v>0</v>
      </c>
      <c r="FX1265">
        <v>0</v>
      </c>
      <c r="FY1265">
        <v>0</v>
      </c>
      <c r="GA1265" t="s">
        <v>3</v>
      </c>
      <c r="GD1265">
        <v>1</v>
      </c>
      <c r="GF1265">
        <v>-1484870884</v>
      </c>
      <c r="GG1265">
        <v>2</v>
      </c>
      <c r="GH1265">
        <v>1</v>
      </c>
      <c r="GI1265">
        <v>2</v>
      </c>
      <c r="GJ1265">
        <v>0</v>
      </c>
      <c r="GK1265">
        <v>0</v>
      </c>
      <c r="GL1265">
        <f t="shared" si="844"/>
        <v>0</v>
      </c>
      <c r="GM1265">
        <f t="shared" si="845"/>
        <v>77.94</v>
      </c>
      <c r="GN1265">
        <f t="shared" si="846"/>
        <v>0</v>
      </c>
      <c r="GO1265">
        <f t="shared" si="847"/>
        <v>77.94</v>
      </c>
      <c r="GP1265">
        <f t="shared" si="848"/>
        <v>0</v>
      </c>
      <c r="GR1265">
        <v>0</v>
      </c>
      <c r="GS1265">
        <v>3</v>
      </c>
      <c r="GT1265">
        <v>0</v>
      </c>
      <c r="GU1265" t="s">
        <v>3</v>
      </c>
      <c r="GV1265">
        <f t="shared" si="849"/>
        <v>0</v>
      </c>
      <c r="GW1265">
        <v>1</v>
      </c>
      <c r="GX1265">
        <f t="shared" si="850"/>
        <v>0</v>
      </c>
      <c r="HA1265">
        <v>0</v>
      </c>
      <c r="HB1265">
        <v>0</v>
      </c>
      <c r="HC1265">
        <f t="shared" si="851"/>
        <v>0</v>
      </c>
      <c r="HE1265" t="s">
        <v>3</v>
      </c>
      <c r="HF1265" t="s">
        <v>3</v>
      </c>
      <c r="IK1265">
        <v>0</v>
      </c>
    </row>
    <row r="1266" spans="1:245">
      <c r="A1266">
        <v>17</v>
      </c>
      <c r="B1266">
        <v>0</v>
      </c>
      <c r="C1266">
        <f>ROW(SmtRes!A1326)</f>
        <v>1326</v>
      </c>
      <c r="D1266">
        <f>ROW(EtalonRes!A1287)</f>
        <v>1287</v>
      </c>
      <c r="E1266" t="s">
        <v>217</v>
      </c>
      <c r="F1266" t="s">
        <v>240</v>
      </c>
      <c r="G1266" t="s">
        <v>241</v>
      </c>
      <c r="H1266" t="s">
        <v>58</v>
      </c>
      <c r="I1266">
        <f>ROUND(1/100,9)</f>
        <v>0.01</v>
      </c>
      <c r="J1266">
        <v>0</v>
      </c>
      <c r="O1266">
        <f t="shared" si="817"/>
        <v>102.85</v>
      </c>
      <c r="P1266">
        <f t="shared" si="818"/>
        <v>2.59</v>
      </c>
      <c r="Q1266">
        <f t="shared" si="819"/>
        <v>0.52</v>
      </c>
      <c r="R1266">
        <f t="shared" si="820"/>
        <v>0.14000000000000001</v>
      </c>
      <c r="S1266">
        <f t="shared" si="821"/>
        <v>99.74</v>
      </c>
      <c r="T1266">
        <f t="shared" si="822"/>
        <v>0</v>
      </c>
      <c r="U1266">
        <f t="shared" si="823"/>
        <v>0.30175999999999997</v>
      </c>
      <c r="V1266">
        <f t="shared" si="824"/>
        <v>2.9999999999999997E-4</v>
      </c>
      <c r="W1266">
        <f t="shared" si="825"/>
        <v>0</v>
      </c>
      <c r="X1266">
        <f t="shared" si="826"/>
        <v>80.900000000000006</v>
      </c>
      <c r="Y1266">
        <f t="shared" si="827"/>
        <v>51.94</v>
      </c>
      <c r="AA1266">
        <v>36401907</v>
      </c>
      <c r="AB1266">
        <f t="shared" si="828"/>
        <v>341.2</v>
      </c>
      <c r="AC1266">
        <f t="shared" si="829"/>
        <v>36.07</v>
      </c>
      <c r="AD1266">
        <f t="shared" si="854"/>
        <v>5.78</v>
      </c>
      <c r="AE1266">
        <f t="shared" si="855"/>
        <v>0.41</v>
      </c>
      <c r="AF1266">
        <f>ROUND(((EV1266*1.15)),2)</f>
        <v>299.35000000000002</v>
      </c>
      <c r="AG1266">
        <f t="shared" si="830"/>
        <v>0</v>
      </c>
      <c r="AH1266">
        <f>((EW1266*1.15))</f>
        <v>30.175999999999995</v>
      </c>
      <c r="AI1266">
        <f t="shared" si="856"/>
        <v>0.03</v>
      </c>
      <c r="AJ1266">
        <f t="shared" si="831"/>
        <v>0</v>
      </c>
      <c r="AK1266">
        <v>302.14999999999998</v>
      </c>
      <c r="AL1266">
        <v>36.07</v>
      </c>
      <c r="AM1266">
        <v>5.78</v>
      </c>
      <c r="AN1266">
        <v>0.41</v>
      </c>
      <c r="AO1266">
        <v>260.3</v>
      </c>
      <c r="AP1266">
        <v>0</v>
      </c>
      <c r="AQ1266">
        <v>26.24</v>
      </c>
      <c r="AR1266">
        <v>0.03</v>
      </c>
      <c r="AS1266">
        <v>0</v>
      </c>
      <c r="AT1266">
        <v>81</v>
      </c>
      <c r="AU1266">
        <v>52</v>
      </c>
      <c r="AV1266">
        <v>1</v>
      </c>
      <c r="AW1266">
        <v>1</v>
      </c>
      <c r="AZ1266">
        <v>1</v>
      </c>
      <c r="BA1266">
        <v>33.32</v>
      </c>
      <c r="BB1266">
        <v>9.01</v>
      </c>
      <c r="BC1266">
        <v>7.19</v>
      </c>
      <c r="BD1266" t="s">
        <v>3</v>
      </c>
      <c r="BE1266" t="s">
        <v>3</v>
      </c>
      <c r="BF1266" t="s">
        <v>3</v>
      </c>
      <c r="BG1266" t="s">
        <v>3</v>
      </c>
      <c r="BH1266">
        <v>0</v>
      </c>
      <c r="BI1266">
        <v>2</v>
      </c>
      <c r="BJ1266" t="s">
        <v>242</v>
      </c>
      <c r="BM1266">
        <v>108001</v>
      </c>
      <c r="BN1266">
        <v>0</v>
      </c>
      <c r="BO1266" t="s">
        <v>240</v>
      </c>
      <c r="BP1266">
        <v>1</v>
      </c>
      <c r="BQ1266">
        <v>3</v>
      </c>
      <c r="BR1266">
        <v>0</v>
      </c>
      <c r="BS1266">
        <v>33.32</v>
      </c>
      <c r="BT1266">
        <v>1</v>
      </c>
      <c r="BU1266">
        <v>1</v>
      </c>
      <c r="BV1266">
        <v>1</v>
      </c>
      <c r="BW1266">
        <v>1</v>
      </c>
      <c r="BX1266">
        <v>1</v>
      </c>
      <c r="BY1266" t="s">
        <v>3</v>
      </c>
      <c r="BZ1266">
        <v>95</v>
      </c>
      <c r="CA1266">
        <v>65</v>
      </c>
      <c r="CE1266">
        <v>0</v>
      </c>
      <c r="CF1266">
        <v>0</v>
      </c>
      <c r="CG1266">
        <v>0</v>
      </c>
      <c r="CM1266">
        <v>0</v>
      </c>
      <c r="CN1266" t="s">
        <v>905</v>
      </c>
      <c r="CO1266">
        <v>0</v>
      </c>
      <c r="CP1266">
        <f t="shared" si="832"/>
        <v>102.85</v>
      </c>
      <c r="CQ1266">
        <f t="shared" si="833"/>
        <v>259.3433</v>
      </c>
      <c r="CR1266">
        <f t="shared" si="834"/>
        <v>52.077800000000003</v>
      </c>
      <c r="CS1266">
        <f t="shared" si="835"/>
        <v>13.661199999999999</v>
      </c>
      <c r="CT1266">
        <f t="shared" si="836"/>
        <v>9974.3420000000006</v>
      </c>
      <c r="CU1266">
        <f t="shared" si="837"/>
        <v>0</v>
      </c>
      <c r="CV1266">
        <f t="shared" si="838"/>
        <v>30.175999999999995</v>
      </c>
      <c r="CW1266">
        <f t="shared" si="839"/>
        <v>0.03</v>
      </c>
      <c r="CX1266">
        <f t="shared" si="840"/>
        <v>0</v>
      </c>
      <c r="CY1266">
        <f t="shared" si="841"/>
        <v>80.902799999999999</v>
      </c>
      <c r="CZ1266">
        <f t="shared" si="842"/>
        <v>51.937600000000003</v>
      </c>
      <c r="DC1266" t="s">
        <v>3</v>
      </c>
      <c r="DD1266" t="s">
        <v>3</v>
      </c>
      <c r="DE1266" t="s">
        <v>3</v>
      </c>
      <c r="DF1266" t="s">
        <v>3</v>
      </c>
      <c r="DG1266" t="s">
        <v>134</v>
      </c>
      <c r="DH1266" t="s">
        <v>3</v>
      </c>
      <c r="DI1266" t="s">
        <v>134</v>
      </c>
      <c r="DJ1266" t="s">
        <v>3</v>
      </c>
      <c r="DK1266" t="s">
        <v>3</v>
      </c>
      <c r="DL1266" t="s">
        <v>3</v>
      </c>
      <c r="DM1266" t="s">
        <v>3</v>
      </c>
      <c r="DN1266">
        <v>0</v>
      </c>
      <c r="DO1266">
        <v>0</v>
      </c>
      <c r="DP1266">
        <v>1</v>
      </c>
      <c r="DQ1266">
        <v>1</v>
      </c>
      <c r="DU1266">
        <v>1010</v>
      </c>
      <c r="DV1266" t="s">
        <v>58</v>
      </c>
      <c r="DW1266" t="s">
        <v>58</v>
      </c>
      <c r="DX1266">
        <v>100</v>
      </c>
      <c r="DZ1266" t="s">
        <v>3</v>
      </c>
      <c r="EA1266" t="s">
        <v>3</v>
      </c>
      <c r="EB1266" t="s">
        <v>3</v>
      </c>
      <c r="EC1266" t="s">
        <v>3</v>
      </c>
      <c r="EE1266">
        <v>29085386</v>
      </c>
      <c r="EF1266">
        <v>3</v>
      </c>
      <c r="EG1266" t="s">
        <v>226</v>
      </c>
      <c r="EH1266">
        <v>0</v>
      </c>
      <c r="EI1266" t="s">
        <v>3</v>
      </c>
      <c r="EJ1266">
        <v>2</v>
      </c>
      <c r="EK1266">
        <v>108001</v>
      </c>
      <c r="EL1266" t="s">
        <v>227</v>
      </c>
      <c r="EM1266" t="s">
        <v>228</v>
      </c>
      <c r="EO1266" t="s">
        <v>299</v>
      </c>
      <c r="EQ1266">
        <v>0</v>
      </c>
      <c r="ER1266">
        <v>302.14999999999998</v>
      </c>
      <c r="ES1266">
        <v>36.07</v>
      </c>
      <c r="ET1266">
        <v>5.78</v>
      </c>
      <c r="EU1266">
        <v>0.41</v>
      </c>
      <c r="EV1266">
        <v>260.3</v>
      </c>
      <c r="EW1266">
        <v>26.24</v>
      </c>
      <c r="EX1266">
        <v>0.03</v>
      </c>
      <c r="EY1266">
        <v>0</v>
      </c>
      <c r="FQ1266">
        <v>0</v>
      </c>
      <c r="FR1266">
        <f t="shared" si="843"/>
        <v>0</v>
      </c>
      <c r="FS1266">
        <v>0</v>
      </c>
      <c r="FV1266" t="s">
        <v>25</v>
      </c>
      <c r="FW1266" t="s">
        <v>26</v>
      </c>
      <c r="FX1266">
        <v>95</v>
      </c>
      <c r="FY1266">
        <v>65</v>
      </c>
      <c r="GA1266" t="s">
        <v>3</v>
      </c>
      <c r="GD1266">
        <v>1</v>
      </c>
      <c r="GF1266">
        <v>1949515482</v>
      </c>
      <c r="GG1266">
        <v>2</v>
      </c>
      <c r="GH1266">
        <v>1</v>
      </c>
      <c r="GI1266">
        <v>2</v>
      </c>
      <c r="GJ1266">
        <v>0</v>
      </c>
      <c r="GK1266">
        <v>0</v>
      </c>
      <c r="GL1266">
        <f t="shared" si="844"/>
        <v>0</v>
      </c>
      <c r="GM1266">
        <f t="shared" si="845"/>
        <v>235.69</v>
      </c>
      <c r="GN1266">
        <f t="shared" si="846"/>
        <v>0</v>
      </c>
      <c r="GO1266">
        <f t="shared" si="847"/>
        <v>235.69</v>
      </c>
      <c r="GP1266">
        <f t="shared" si="848"/>
        <v>0</v>
      </c>
      <c r="GR1266">
        <v>0</v>
      </c>
      <c r="GS1266">
        <v>3</v>
      </c>
      <c r="GT1266">
        <v>0</v>
      </c>
      <c r="GU1266" t="s">
        <v>3</v>
      </c>
      <c r="GV1266">
        <f t="shared" si="849"/>
        <v>0</v>
      </c>
      <c r="GW1266">
        <v>1</v>
      </c>
      <c r="GX1266">
        <f t="shared" si="850"/>
        <v>0</v>
      </c>
      <c r="HA1266">
        <v>0</v>
      </c>
      <c r="HB1266">
        <v>0</v>
      </c>
      <c r="HC1266">
        <f t="shared" si="851"/>
        <v>0</v>
      </c>
      <c r="HE1266" t="s">
        <v>3</v>
      </c>
      <c r="HF1266" t="s">
        <v>3</v>
      </c>
      <c r="IK1266">
        <v>0</v>
      </c>
    </row>
    <row r="1267" spans="1:245">
      <c r="A1267">
        <v>18</v>
      </c>
      <c r="B1267">
        <v>0</v>
      </c>
      <c r="C1267">
        <v>1323</v>
      </c>
      <c r="E1267" t="s">
        <v>274</v>
      </c>
      <c r="F1267" t="s">
        <v>230</v>
      </c>
      <c r="G1267" t="s">
        <v>231</v>
      </c>
      <c r="H1267" t="s">
        <v>232</v>
      </c>
      <c r="I1267">
        <f>I1266*J1267</f>
        <v>1E-3</v>
      </c>
      <c r="J1267">
        <v>0.1</v>
      </c>
      <c r="O1267">
        <f t="shared" si="817"/>
        <v>5.96</v>
      </c>
      <c r="P1267">
        <f t="shared" si="818"/>
        <v>5.96</v>
      </c>
      <c r="Q1267">
        <f t="shared" si="819"/>
        <v>0</v>
      </c>
      <c r="R1267">
        <f t="shared" si="820"/>
        <v>0</v>
      </c>
      <c r="S1267">
        <f t="shared" si="821"/>
        <v>0</v>
      </c>
      <c r="T1267">
        <f t="shared" si="822"/>
        <v>0</v>
      </c>
      <c r="U1267">
        <f t="shared" si="823"/>
        <v>0</v>
      </c>
      <c r="V1267">
        <f t="shared" si="824"/>
        <v>0</v>
      </c>
      <c r="W1267">
        <f t="shared" si="825"/>
        <v>0.02</v>
      </c>
      <c r="X1267">
        <f t="shared" si="826"/>
        <v>0</v>
      </c>
      <c r="Y1267">
        <f t="shared" si="827"/>
        <v>0</v>
      </c>
      <c r="AA1267">
        <v>36401907</v>
      </c>
      <c r="AB1267">
        <f t="shared" si="828"/>
        <v>1998.42</v>
      </c>
      <c r="AC1267">
        <f t="shared" si="829"/>
        <v>1998.42</v>
      </c>
      <c r="AD1267">
        <f t="shared" si="854"/>
        <v>0</v>
      </c>
      <c r="AE1267">
        <f t="shared" si="855"/>
        <v>0</v>
      </c>
      <c r="AF1267">
        <f>ROUND((EV1267),2)</f>
        <v>0</v>
      </c>
      <c r="AG1267">
        <f t="shared" si="830"/>
        <v>0</v>
      </c>
      <c r="AH1267">
        <f>(EW1267)</f>
        <v>0</v>
      </c>
      <c r="AI1267">
        <f t="shared" si="856"/>
        <v>0</v>
      </c>
      <c r="AJ1267">
        <f t="shared" si="831"/>
        <v>19.399999999999999</v>
      </c>
      <c r="AK1267">
        <v>1998.42</v>
      </c>
      <c r="AL1267">
        <v>1998.42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19.399999999999999</v>
      </c>
      <c r="AT1267">
        <v>0</v>
      </c>
      <c r="AU1267">
        <v>0</v>
      </c>
      <c r="AV1267">
        <v>1</v>
      </c>
      <c r="AW1267">
        <v>1</v>
      </c>
      <c r="AZ1267">
        <v>1</v>
      </c>
      <c r="BA1267">
        <v>1</v>
      </c>
      <c r="BB1267">
        <v>1</v>
      </c>
      <c r="BC1267">
        <v>2.98</v>
      </c>
      <c r="BD1267" t="s">
        <v>3</v>
      </c>
      <c r="BE1267" t="s">
        <v>3</v>
      </c>
      <c r="BF1267" t="s">
        <v>3</v>
      </c>
      <c r="BG1267" t="s">
        <v>3</v>
      </c>
      <c r="BH1267">
        <v>3</v>
      </c>
      <c r="BI1267">
        <v>2</v>
      </c>
      <c r="BJ1267" t="s">
        <v>233</v>
      </c>
      <c r="BM1267">
        <v>500002</v>
      </c>
      <c r="BN1267">
        <v>0</v>
      </c>
      <c r="BO1267" t="s">
        <v>230</v>
      </c>
      <c r="BP1267">
        <v>1</v>
      </c>
      <c r="BQ1267">
        <v>12</v>
      </c>
      <c r="BR1267">
        <v>0</v>
      </c>
      <c r="BS1267">
        <v>1</v>
      </c>
      <c r="BT1267">
        <v>1</v>
      </c>
      <c r="BU1267">
        <v>1</v>
      </c>
      <c r="BV1267">
        <v>1</v>
      </c>
      <c r="BW1267">
        <v>1</v>
      </c>
      <c r="BX1267">
        <v>1</v>
      </c>
      <c r="BY1267" t="s">
        <v>3</v>
      </c>
      <c r="BZ1267">
        <v>0</v>
      </c>
      <c r="CA1267">
        <v>0</v>
      </c>
      <c r="CE1267">
        <v>0</v>
      </c>
      <c r="CF1267">
        <v>0</v>
      </c>
      <c r="CG1267">
        <v>0</v>
      </c>
      <c r="CM1267">
        <v>0</v>
      </c>
      <c r="CN1267" t="s">
        <v>3</v>
      </c>
      <c r="CO1267">
        <v>0</v>
      </c>
      <c r="CP1267">
        <f t="shared" si="832"/>
        <v>5.96</v>
      </c>
      <c r="CQ1267">
        <f t="shared" si="833"/>
        <v>5955.2916000000005</v>
      </c>
      <c r="CR1267">
        <f t="shared" si="834"/>
        <v>0</v>
      </c>
      <c r="CS1267">
        <f t="shared" si="835"/>
        <v>0</v>
      </c>
      <c r="CT1267">
        <f t="shared" si="836"/>
        <v>0</v>
      </c>
      <c r="CU1267">
        <f t="shared" si="837"/>
        <v>0</v>
      </c>
      <c r="CV1267">
        <f t="shared" si="838"/>
        <v>0</v>
      </c>
      <c r="CW1267">
        <f t="shared" si="839"/>
        <v>0</v>
      </c>
      <c r="CX1267">
        <f t="shared" si="840"/>
        <v>19.399999999999999</v>
      </c>
      <c r="CY1267">
        <f t="shared" si="841"/>
        <v>0</v>
      </c>
      <c r="CZ1267">
        <f t="shared" si="842"/>
        <v>0</v>
      </c>
      <c r="DC1267" t="s">
        <v>3</v>
      </c>
      <c r="DD1267" t="s">
        <v>3</v>
      </c>
      <c r="DE1267" t="s">
        <v>3</v>
      </c>
      <c r="DF1267" t="s">
        <v>3</v>
      </c>
      <c r="DG1267" t="s">
        <v>3</v>
      </c>
      <c r="DH1267" t="s">
        <v>3</v>
      </c>
      <c r="DI1267" t="s">
        <v>3</v>
      </c>
      <c r="DJ1267" t="s">
        <v>3</v>
      </c>
      <c r="DK1267" t="s">
        <v>3</v>
      </c>
      <c r="DL1267" t="s">
        <v>3</v>
      </c>
      <c r="DM1267" t="s">
        <v>3</v>
      </c>
      <c r="DN1267">
        <v>0</v>
      </c>
      <c r="DO1267">
        <v>0</v>
      </c>
      <c r="DP1267">
        <v>1</v>
      </c>
      <c r="DQ1267">
        <v>1</v>
      </c>
      <c r="DU1267">
        <v>1010</v>
      </c>
      <c r="DV1267" t="s">
        <v>232</v>
      </c>
      <c r="DW1267" t="s">
        <v>232</v>
      </c>
      <c r="DX1267">
        <v>1000</v>
      </c>
      <c r="DZ1267" t="s">
        <v>3</v>
      </c>
      <c r="EA1267" t="s">
        <v>3</v>
      </c>
      <c r="EB1267" t="s">
        <v>3</v>
      </c>
      <c r="EC1267" t="s">
        <v>3</v>
      </c>
      <c r="EE1267">
        <v>29085444</v>
      </c>
      <c r="EF1267">
        <v>12</v>
      </c>
      <c r="EG1267" t="s">
        <v>32</v>
      </c>
      <c r="EH1267">
        <v>0</v>
      </c>
      <c r="EI1267" t="s">
        <v>3</v>
      </c>
      <c r="EJ1267">
        <v>2</v>
      </c>
      <c r="EK1267">
        <v>500002</v>
      </c>
      <c r="EL1267" t="s">
        <v>33</v>
      </c>
      <c r="EM1267" t="s">
        <v>34</v>
      </c>
      <c r="EO1267" t="s">
        <v>3</v>
      </c>
      <c r="EQ1267">
        <v>0</v>
      </c>
      <c r="ER1267">
        <v>1998.42</v>
      </c>
      <c r="ES1267">
        <v>1998.42</v>
      </c>
      <c r="ET1267">
        <v>0</v>
      </c>
      <c r="EU1267">
        <v>0</v>
      </c>
      <c r="EV1267">
        <v>0</v>
      </c>
      <c r="EW1267">
        <v>0</v>
      </c>
      <c r="EX1267">
        <v>0</v>
      </c>
      <c r="FQ1267">
        <v>0</v>
      </c>
      <c r="FR1267">
        <f t="shared" si="843"/>
        <v>0</v>
      </c>
      <c r="FS1267">
        <v>0</v>
      </c>
      <c r="FX1267">
        <v>0</v>
      </c>
      <c r="FY1267">
        <v>0</v>
      </c>
      <c r="GA1267" t="s">
        <v>3</v>
      </c>
      <c r="GD1267">
        <v>1</v>
      </c>
      <c r="GF1267">
        <v>-1152774928</v>
      </c>
      <c r="GG1267">
        <v>2</v>
      </c>
      <c r="GH1267">
        <v>1</v>
      </c>
      <c r="GI1267">
        <v>2</v>
      </c>
      <c r="GJ1267">
        <v>0</v>
      </c>
      <c r="GK1267">
        <v>0</v>
      </c>
      <c r="GL1267">
        <f t="shared" si="844"/>
        <v>0</v>
      </c>
      <c r="GM1267">
        <f t="shared" si="845"/>
        <v>5.96</v>
      </c>
      <c r="GN1267">
        <f t="shared" si="846"/>
        <v>0</v>
      </c>
      <c r="GO1267">
        <f t="shared" si="847"/>
        <v>5.96</v>
      </c>
      <c r="GP1267">
        <f t="shared" si="848"/>
        <v>0</v>
      </c>
      <c r="GR1267">
        <v>0</v>
      </c>
      <c r="GS1267">
        <v>3</v>
      </c>
      <c r="GT1267">
        <v>0</v>
      </c>
      <c r="GU1267" t="s">
        <v>3</v>
      </c>
      <c r="GV1267">
        <f t="shared" si="849"/>
        <v>0</v>
      </c>
      <c r="GW1267">
        <v>1</v>
      </c>
      <c r="GX1267">
        <f t="shared" si="850"/>
        <v>0</v>
      </c>
      <c r="HA1267">
        <v>0</v>
      </c>
      <c r="HB1267">
        <v>0</v>
      </c>
      <c r="HC1267">
        <f t="shared" si="851"/>
        <v>0</v>
      </c>
      <c r="HE1267" t="s">
        <v>3</v>
      </c>
      <c r="HF1267" t="s">
        <v>3</v>
      </c>
      <c r="IK1267">
        <v>0</v>
      </c>
    </row>
    <row r="1268" spans="1:245">
      <c r="A1268">
        <v>18</v>
      </c>
      <c r="B1268">
        <v>0</v>
      </c>
      <c r="C1268">
        <v>1325</v>
      </c>
      <c r="E1268" t="s">
        <v>275</v>
      </c>
      <c r="F1268" t="s">
        <v>245</v>
      </c>
      <c r="G1268" t="s">
        <v>246</v>
      </c>
      <c r="H1268" t="s">
        <v>237</v>
      </c>
      <c r="I1268">
        <f>I1266*J1268</f>
        <v>1</v>
      </c>
      <c r="J1268">
        <v>100</v>
      </c>
      <c r="O1268">
        <f t="shared" si="817"/>
        <v>76.47</v>
      </c>
      <c r="P1268">
        <f t="shared" si="818"/>
        <v>76.47</v>
      </c>
      <c r="Q1268">
        <f t="shared" si="819"/>
        <v>0</v>
      </c>
      <c r="R1268">
        <f t="shared" si="820"/>
        <v>0</v>
      </c>
      <c r="S1268">
        <f t="shared" si="821"/>
        <v>0</v>
      </c>
      <c r="T1268">
        <f t="shared" si="822"/>
        <v>0</v>
      </c>
      <c r="U1268">
        <f t="shared" si="823"/>
        <v>0</v>
      </c>
      <c r="V1268">
        <f t="shared" si="824"/>
        <v>0</v>
      </c>
      <c r="W1268">
        <f t="shared" si="825"/>
        <v>0.09</v>
      </c>
      <c r="X1268">
        <f t="shared" si="826"/>
        <v>0</v>
      </c>
      <c r="Y1268">
        <f t="shared" si="827"/>
        <v>0</v>
      </c>
      <c r="AA1268">
        <v>36401907</v>
      </c>
      <c r="AB1268">
        <f t="shared" si="828"/>
        <v>8.81</v>
      </c>
      <c r="AC1268">
        <f t="shared" si="829"/>
        <v>8.81</v>
      </c>
      <c r="AD1268">
        <f t="shared" si="854"/>
        <v>0</v>
      </c>
      <c r="AE1268">
        <f t="shared" si="855"/>
        <v>0</v>
      </c>
      <c r="AF1268">
        <f>ROUND((EV1268),2)</f>
        <v>0</v>
      </c>
      <c r="AG1268">
        <f t="shared" si="830"/>
        <v>0</v>
      </c>
      <c r="AH1268">
        <f>(EW1268)</f>
        <v>0</v>
      </c>
      <c r="AI1268">
        <f t="shared" si="856"/>
        <v>0</v>
      </c>
      <c r="AJ1268">
        <f t="shared" si="831"/>
        <v>0.09</v>
      </c>
      <c r="AK1268">
        <v>8.81</v>
      </c>
      <c r="AL1268">
        <v>8.81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0.09</v>
      </c>
      <c r="AT1268">
        <v>0</v>
      </c>
      <c r="AU1268">
        <v>0</v>
      </c>
      <c r="AV1268">
        <v>1</v>
      </c>
      <c r="AW1268">
        <v>1</v>
      </c>
      <c r="AZ1268">
        <v>1</v>
      </c>
      <c r="BA1268">
        <v>1</v>
      </c>
      <c r="BB1268">
        <v>1</v>
      </c>
      <c r="BC1268">
        <v>8.68</v>
      </c>
      <c r="BD1268" t="s">
        <v>3</v>
      </c>
      <c r="BE1268" t="s">
        <v>3</v>
      </c>
      <c r="BF1268" t="s">
        <v>3</v>
      </c>
      <c r="BG1268" t="s">
        <v>3</v>
      </c>
      <c r="BH1268">
        <v>3</v>
      </c>
      <c r="BI1268">
        <v>2</v>
      </c>
      <c r="BJ1268" t="s">
        <v>247</v>
      </c>
      <c r="BM1268">
        <v>500002</v>
      </c>
      <c r="BN1268">
        <v>0</v>
      </c>
      <c r="BO1268" t="s">
        <v>245</v>
      </c>
      <c r="BP1268">
        <v>1</v>
      </c>
      <c r="BQ1268">
        <v>12</v>
      </c>
      <c r="BR1268">
        <v>0</v>
      </c>
      <c r="BS1268">
        <v>1</v>
      </c>
      <c r="BT1268">
        <v>1</v>
      </c>
      <c r="BU1268">
        <v>1</v>
      </c>
      <c r="BV1268">
        <v>1</v>
      </c>
      <c r="BW1268">
        <v>1</v>
      </c>
      <c r="BX1268">
        <v>1</v>
      </c>
      <c r="BY1268" t="s">
        <v>3</v>
      </c>
      <c r="BZ1268">
        <v>0</v>
      </c>
      <c r="CA1268">
        <v>0</v>
      </c>
      <c r="CE1268">
        <v>0</v>
      </c>
      <c r="CF1268">
        <v>0</v>
      </c>
      <c r="CG1268">
        <v>0</v>
      </c>
      <c r="CM1268">
        <v>0</v>
      </c>
      <c r="CN1268" t="s">
        <v>3</v>
      </c>
      <c r="CO1268">
        <v>0</v>
      </c>
      <c r="CP1268">
        <f t="shared" si="832"/>
        <v>76.47</v>
      </c>
      <c r="CQ1268">
        <f t="shared" si="833"/>
        <v>76.470799999999997</v>
      </c>
      <c r="CR1268">
        <f t="shared" si="834"/>
        <v>0</v>
      </c>
      <c r="CS1268">
        <f t="shared" si="835"/>
        <v>0</v>
      </c>
      <c r="CT1268">
        <f t="shared" si="836"/>
        <v>0</v>
      </c>
      <c r="CU1268">
        <f t="shared" si="837"/>
        <v>0</v>
      </c>
      <c r="CV1268">
        <f t="shared" si="838"/>
        <v>0</v>
      </c>
      <c r="CW1268">
        <f t="shared" si="839"/>
        <v>0</v>
      </c>
      <c r="CX1268">
        <f t="shared" si="840"/>
        <v>0.09</v>
      </c>
      <c r="CY1268">
        <f t="shared" si="841"/>
        <v>0</v>
      </c>
      <c r="CZ1268">
        <f t="shared" si="842"/>
        <v>0</v>
      </c>
      <c r="DC1268" t="s">
        <v>3</v>
      </c>
      <c r="DD1268" t="s">
        <v>3</v>
      </c>
      <c r="DE1268" t="s">
        <v>3</v>
      </c>
      <c r="DF1268" t="s">
        <v>3</v>
      </c>
      <c r="DG1268" t="s">
        <v>3</v>
      </c>
      <c r="DH1268" t="s">
        <v>3</v>
      </c>
      <c r="DI1268" t="s">
        <v>3</v>
      </c>
      <c r="DJ1268" t="s">
        <v>3</v>
      </c>
      <c r="DK1268" t="s">
        <v>3</v>
      </c>
      <c r="DL1268" t="s">
        <v>3</v>
      </c>
      <c r="DM1268" t="s">
        <v>3</v>
      </c>
      <c r="DN1268">
        <v>0</v>
      </c>
      <c r="DO1268">
        <v>0</v>
      </c>
      <c r="DP1268">
        <v>1</v>
      </c>
      <c r="DQ1268">
        <v>1</v>
      </c>
      <c r="DU1268">
        <v>1010</v>
      </c>
      <c r="DV1268" t="s">
        <v>237</v>
      </c>
      <c r="DW1268" t="s">
        <v>237</v>
      </c>
      <c r="DX1268">
        <v>1</v>
      </c>
      <c r="DZ1268" t="s">
        <v>3</v>
      </c>
      <c r="EA1268" t="s">
        <v>3</v>
      </c>
      <c r="EB1268" t="s">
        <v>3</v>
      </c>
      <c r="EC1268" t="s">
        <v>3</v>
      </c>
      <c r="EE1268">
        <v>29085444</v>
      </c>
      <c r="EF1268">
        <v>12</v>
      </c>
      <c r="EG1268" t="s">
        <v>32</v>
      </c>
      <c r="EH1268">
        <v>0</v>
      </c>
      <c r="EI1268" t="s">
        <v>3</v>
      </c>
      <c r="EJ1268">
        <v>2</v>
      </c>
      <c r="EK1268">
        <v>500002</v>
      </c>
      <c r="EL1268" t="s">
        <v>33</v>
      </c>
      <c r="EM1268" t="s">
        <v>34</v>
      </c>
      <c r="EO1268" t="s">
        <v>3</v>
      </c>
      <c r="EQ1268">
        <v>0</v>
      </c>
      <c r="ER1268">
        <v>8.81</v>
      </c>
      <c r="ES1268">
        <v>8.81</v>
      </c>
      <c r="ET1268">
        <v>0</v>
      </c>
      <c r="EU1268">
        <v>0</v>
      </c>
      <c r="EV1268">
        <v>0</v>
      </c>
      <c r="EW1268">
        <v>0</v>
      </c>
      <c r="EX1268">
        <v>0</v>
      </c>
      <c r="FQ1268">
        <v>0</v>
      </c>
      <c r="FR1268">
        <f t="shared" si="843"/>
        <v>0</v>
      </c>
      <c r="FS1268">
        <v>0</v>
      </c>
      <c r="FX1268">
        <v>0</v>
      </c>
      <c r="FY1268">
        <v>0</v>
      </c>
      <c r="GA1268" t="s">
        <v>3</v>
      </c>
      <c r="GD1268">
        <v>1</v>
      </c>
      <c r="GF1268">
        <v>-1190793685</v>
      </c>
      <c r="GG1268">
        <v>2</v>
      </c>
      <c r="GH1268">
        <v>1</v>
      </c>
      <c r="GI1268">
        <v>2</v>
      </c>
      <c r="GJ1268">
        <v>0</v>
      </c>
      <c r="GK1268">
        <v>0</v>
      </c>
      <c r="GL1268">
        <f t="shared" si="844"/>
        <v>0</v>
      </c>
      <c r="GM1268">
        <f t="shared" si="845"/>
        <v>76.47</v>
      </c>
      <c r="GN1268">
        <f t="shared" si="846"/>
        <v>0</v>
      </c>
      <c r="GO1268">
        <f t="shared" si="847"/>
        <v>76.47</v>
      </c>
      <c r="GP1268">
        <f t="shared" si="848"/>
        <v>0</v>
      </c>
      <c r="GR1268">
        <v>0</v>
      </c>
      <c r="GS1268">
        <v>3</v>
      </c>
      <c r="GT1268">
        <v>0</v>
      </c>
      <c r="GU1268" t="s">
        <v>3</v>
      </c>
      <c r="GV1268">
        <f t="shared" si="849"/>
        <v>0</v>
      </c>
      <c r="GW1268">
        <v>1</v>
      </c>
      <c r="GX1268">
        <f t="shared" si="850"/>
        <v>0</v>
      </c>
      <c r="HA1268">
        <v>0</v>
      </c>
      <c r="HB1268">
        <v>0</v>
      </c>
      <c r="HC1268">
        <f t="shared" si="851"/>
        <v>0</v>
      </c>
      <c r="HE1268" t="s">
        <v>3</v>
      </c>
      <c r="HF1268" t="s">
        <v>3</v>
      </c>
      <c r="IK1268">
        <v>0</v>
      </c>
    </row>
    <row r="1269" spans="1:245">
      <c r="A1269">
        <v>17</v>
      </c>
      <c r="B1269">
        <v>0</v>
      </c>
      <c r="C1269">
        <f>ROW(SmtRes!A1331)</f>
        <v>1331</v>
      </c>
      <c r="D1269">
        <f>ROW(EtalonRes!A1297)</f>
        <v>1297</v>
      </c>
      <c r="E1269" t="s">
        <v>222</v>
      </c>
      <c r="F1269" t="s">
        <v>304</v>
      </c>
      <c r="G1269" t="s">
        <v>305</v>
      </c>
      <c r="H1269" t="s">
        <v>149</v>
      </c>
      <c r="I1269">
        <f>ROUND(18/100,9)</f>
        <v>0.18</v>
      </c>
      <c r="J1269">
        <v>0</v>
      </c>
      <c r="O1269">
        <f t="shared" si="817"/>
        <v>2094.5700000000002</v>
      </c>
      <c r="P1269">
        <f t="shared" si="818"/>
        <v>0</v>
      </c>
      <c r="Q1269">
        <f t="shared" si="819"/>
        <v>102.77</v>
      </c>
      <c r="R1269">
        <f t="shared" si="820"/>
        <v>0</v>
      </c>
      <c r="S1269">
        <f t="shared" si="821"/>
        <v>1991.8</v>
      </c>
      <c r="T1269">
        <f t="shared" si="822"/>
        <v>0</v>
      </c>
      <c r="U1269">
        <f t="shared" si="823"/>
        <v>5.3902799999999997</v>
      </c>
      <c r="V1269">
        <f t="shared" si="824"/>
        <v>0</v>
      </c>
      <c r="W1269">
        <f t="shared" si="825"/>
        <v>0</v>
      </c>
      <c r="X1269">
        <f t="shared" si="826"/>
        <v>1593.44</v>
      </c>
      <c r="Y1269">
        <f t="shared" si="827"/>
        <v>736.97</v>
      </c>
      <c r="AA1269">
        <v>36401907</v>
      </c>
      <c r="AB1269">
        <f t="shared" si="828"/>
        <v>393.96</v>
      </c>
      <c r="AC1269">
        <f t="shared" si="829"/>
        <v>0</v>
      </c>
      <c r="AD1269">
        <f>ROUND(((((ET1269*1.25))-((EU1269*1.25)))+AE1269),2)</f>
        <v>61.86</v>
      </c>
      <c r="AE1269">
        <f>ROUND(((EU1269*1.25)),2)</f>
        <v>0</v>
      </c>
      <c r="AF1269">
        <f>ROUND(((EV1269*1.15)),2)</f>
        <v>332.1</v>
      </c>
      <c r="AG1269">
        <f t="shared" si="830"/>
        <v>0</v>
      </c>
      <c r="AH1269">
        <f>((EW1269*1.15))</f>
        <v>29.945999999999998</v>
      </c>
      <c r="AI1269">
        <f>((EX1269*1.25))</f>
        <v>0</v>
      </c>
      <c r="AJ1269">
        <f t="shared" si="831"/>
        <v>0</v>
      </c>
      <c r="AK1269">
        <v>338.27</v>
      </c>
      <c r="AL1269">
        <v>0</v>
      </c>
      <c r="AM1269">
        <v>49.49</v>
      </c>
      <c r="AN1269">
        <v>0</v>
      </c>
      <c r="AO1269">
        <v>288.77999999999997</v>
      </c>
      <c r="AP1269">
        <v>0</v>
      </c>
      <c r="AQ1269">
        <v>26.04</v>
      </c>
      <c r="AR1269">
        <v>0</v>
      </c>
      <c r="AS1269">
        <v>0</v>
      </c>
      <c r="AT1269">
        <v>80</v>
      </c>
      <c r="AU1269">
        <v>37</v>
      </c>
      <c r="AV1269">
        <v>1</v>
      </c>
      <c r="AW1269">
        <v>1</v>
      </c>
      <c r="AZ1269">
        <v>1</v>
      </c>
      <c r="BA1269">
        <v>33.32</v>
      </c>
      <c r="BB1269">
        <v>9.23</v>
      </c>
      <c r="BC1269">
        <v>1</v>
      </c>
      <c r="BD1269" t="s">
        <v>3</v>
      </c>
      <c r="BE1269" t="s">
        <v>3</v>
      </c>
      <c r="BF1269" t="s">
        <v>3</v>
      </c>
      <c r="BG1269" t="s">
        <v>3</v>
      </c>
      <c r="BH1269">
        <v>0</v>
      </c>
      <c r="BI1269">
        <v>1</v>
      </c>
      <c r="BJ1269" t="s">
        <v>306</v>
      </c>
      <c r="BM1269">
        <v>15001</v>
      </c>
      <c r="BN1269">
        <v>0</v>
      </c>
      <c r="BO1269" t="s">
        <v>304</v>
      </c>
      <c r="BP1269">
        <v>1</v>
      </c>
      <c r="BQ1269">
        <v>2</v>
      </c>
      <c r="BR1269">
        <v>0</v>
      </c>
      <c r="BS1269">
        <v>33.32</v>
      </c>
      <c r="BT1269">
        <v>1</v>
      </c>
      <c r="BU1269">
        <v>1</v>
      </c>
      <c r="BV1269">
        <v>1</v>
      </c>
      <c r="BW1269">
        <v>1</v>
      </c>
      <c r="BX1269">
        <v>1</v>
      </c>
      <c r="BY1269" t="s">
        <v>3</v>
      </c>
      <c r="BZ1269">
        <v>105</v>
      </c>
      <c r="CA1269">
        <v>55</v>
      </c>
      <c r="CE1269">
        <v>0</v>
      </c>
      <c r="CF1269">
        <v>0</v>
      </c>
      <c r="CG1269">
        <v>0</v>
      </c>
      <c r="CM1269">
        <v>0</v>
      </c>
      <c r="CN1269" t="s">
        <v>904</v>
      </c>
      <c r="CO1269">
        <v>0</v>
      </c>
      <c r="CP1269">
        <f t="shared" si="832"/>
        <v>2094.5700000000002</v>
      </c>
      <c r="CQ1269">
        <f t="shared" si="833"/>
        <v>0</v>
      </c>
      <c r="CR1269">
        <f t="shared" si="834"/>
        <v>570.96780000000001</v>
      </c>
      <c r="CS1269">
        <f t="shared" si="835"/>
        <v>0</v>
      </c>
      <c r="CT1269">
        <f t="shared" si="836"/>
        <v>11065.572</v>
      </c>
      <c r="CU1269">
        <f t="shared" si="837"/>
        <v>0</v>
      </c>
      <c r="CV1269">
        <f t="shared" si="838"/>
        <v>29.945999999999998</v>
      </c>
      <c r="CW1269">
        <f t="shared" si="839"/>
        <v>0</v>
      </c>
      <c r="CX1269">
        <f t="shared" si="840"/>
        <v>0</v>
      </c>
      <c r="CY1269">
        <f t="shared" si="841"/>
        <v>1593.44</v>
      </c>
      <c r="CZ1269">
        <f t="shared" si="842"/>
        <v>736.96599999999989</v>
      </c>
      <c r="DC1269" t="s">
        <v>3</v>
      </c>
      <c r="DD1269" t="s">
        <v>3</v>
      </c>
      <c r="DE1269" t="s">
        <v>133</v>
      </c>
      <c r="DF1269" t="s">
        <v>133</v>
      </c>
      <c r="DG1269" t="s">
        <v>134</v>
      </c>
      <c r="DH1269" t="s">
        <v>3</v>
      </c>
      <c r="DI1269" t="s">
        <v>134</v>
      </c>
      <c r="DJ1269" t="s">
        <v>133</v>
      </c>
      <c r="DK1269" t="s">
        <v>3</v>
      </c>
      <c r="DL1269" t="s">
        <v>3</v>
      </c>
      <c r="DM1269" t="s">
        <v>3</v>
      </c>
      <c r="DN1269">
        <v>0</v>
      </c>
      <c r="DO1269">
        <v>0</v>
      </c>
      <c r="DP1269">
        <v>1</v>
      </c>
      <c r="DQ1269">
        <v>1</v>
      </c>
      <c r="DU1269">
        <v>1013</v>
      </c>
      <c r="DV1269" t="s">
        <v>149</v>
      </c>
      <c r="DW1269" t="s">
        <v>149</v>
      </c>
      <c r="DX1269">
        <v>1</v>
      </c>
      <c r="DZ1269" t="s">
        <v>3</v>
      </c>
      <c r="EA1269" t="s">
        <v>3</v>
      </c>
      <c r="EB1269" t="s">
        <v>3</v>
      </c>
      <c r="EC1269" t="s">
        <v>3</v>
      </c>
      <c r="EE1269">
        <v>29085536</v>
      </c>
      <c r="EF1269">
        <v>2</v>
      </c>
      <c r="EG1269" t="s">
        <v>135</v>
      </c>
      <c r="EH1269">
        <v>0</v>
      </c>
      <c r="EI1269" t="s">
        <v>3</v>
      </c>
      <c r="EJ1269">
        <v>1</v>
      </c>
      <c r="EK1269">
        <v>15001</v>
      </c>
      <c r="EL1269" t="s">
        <v>151</v>
      </c>
      <c r="EM1269" t="s">
        <v>152</v>
      </c>
      <c r="EO1269" t="s">
        <v>138</v>
      </c>
      <c r="EQ1269">
        <v>0</v>
      </c>
      <c r="ER1269">
        <v>338.27</v>
      </c>
      <c r="ES1269">
        <v>0</v>
      </c>
      <c r="ET1269">
        <v>49.49</v>
      </c>
      <c r="EU1269">
        <v>0</v>
      </c>
      <c r="EV1269">
        <v>288.77999999999997</v>
      </c>
      <c r="EW1269">
        <v>26.04</v>
      </c>
      <c r="EX1269">
        <v>0</v>
      </c>
      <c r="EY1269">
        <v>0</v>
      </c>
      <c r="FQ1269">
        <v>0</v>
      </c>
      <c r="FR1269">
        <f t="shared" si="843"/>
        <v>0</v>
      </c>
      <c r="FS1269">
        <v>0</v>
      </c>
      <c r="FT1269" t="s">
        <v>139</v>
      </c>
      <c r="FU1269" t="s">
        <v>25</v>
      </c>
      <c r="FV1269" t="s">
        <v>25</v>
      </c>
      <c r="FW1269" t="s">
        <v>26</v>
      </c>
      <c r="FX1269">
        <v>94.5</v>
      </c>
      <c r="FY1269">
        <v>46.75</v>
      </c>
      <c r="GA1269" t="s">
        <v>3</v>
      </c>
      <c r="GD1269">
        <v>1</v>
      </c>
      <c r="GF1269">
        <v>1201776926</v>
      </c>
      <c r="GG1269">
        <v>2</v>
      </c>
      <c r="GH1269">
        <v>1</v>
      </c>
      <c r="GI1269">
        <v>2</v>
      </c>
      <c r="GJ1269">
        <v>0</v>
      </c>
      <c r="GK1269">
        <v>0</v>
      </c>
      <c r="GL1269">
        <f t="shared" si="844"/>
        <v>0</v>
      </c>
      <c r="GM1269">
        <f t="shared" si="845"/>
        <v>4424.9799999999996</v>
      </c>
      <c r="GN1269">
        <f t="shared" si="846"/>
        <v>4424.9799999999996</v>
      </c>
      <c r="GO1269">
        <f t="shared" si="847"/>
        <v>0</v>
      </c>
      <c r="GP1269">
        <f t="shared" si="848"/>
        <v>0</v>
      </c>
      <c r="GR1269">
        <v>0</v>
      </c>
      <c r="GS1269">
        <v>3</v>
      </c>
      <c r="GT1269">
        <v>0</v>
      </c>
      <c r="GU1269" t="s">
        <v>3</v>
      </c>
      <c r="GV1269">
        <f t="shared" si="849"/>
        <v>0</v>
      </c>
      <c r="GW1269">
        <v>1</v>
      </c>
      <c r="GX1269">
        <f t="shared" si="850"/>
        <v>0</v>
      </c>
      <c r="HA1269">
        <v>0</v>
      </c>
      <c r="HB1269">
        <v>0</v>
      </c>
      <c r="HC1269">
        <f t="shared" si="851"/>
        <v>0</v>
      </c>
      <c r="HE1269" t="s">
        <v>3</v>
      </c>
      <c r="HF1269" t="s">
        <v>3</v>
      </c>
      <c r="IK1269">
        <v>0</v>
      </c>
    </row>
    <row r="1270" spans="1:245">
      <c r="A1270">
        <v>17</v>
      </c>
      <c r="B1270">
        <v>0</v>
      </c>
      <c r="E1270" t="s">
        <v>239</v>
      </c>
      <c r="F1270" t="s">
        <v>307</v>
      </c>
      <c r="G1270" t="s">
        <v>308</v>
      </c>
      <c r="H1270" t="s">
        <v>155</v>
      </c>
      <c r="I1270">
        <v>18</v>
      </c>
      <c r="J1270">
        <v>0</v>
      </c>
      <c r="O1270">
        <f t="shared" si="817"/>
        <v>2686.7</v>
      </c>
      <c r="P1270">
        <f t="shared" si="818"/>
        <v>2686.7</v>
      </c>
      <c r="Q1270">
        <f t="shared" si="819"/>
        <v>0</v>
      </c>
      <c r="R1270">
        <f t="shared" si="820"/>
        <v>0</v>
      </c>
      <c r="S1270">
        <f t="shared" si="821"/>
        <v>0</v>
      </c>
      <c r="T1270">
        <f t="shared" si="822"/>
        <v>0</v>
      </c>
      <c r="U1270">
        <f t="shared" si="823"/>
        <v>0</v>
      </c>
      <c r="V1270">
        <f t="shared" si="824"/>
        <v>0</v>
      </c>
      <c r="W1270">
        <f t="shared" si="825"/>
        <v>20.34</v>
      </c>
      <c r="X1270">
        <f t="shared" si="826"/>
        <v>0</v>
      </c>
      <c r="Y1270">
        <f t="shared" si="827"/>
        <v>0</v>
      </c>
      <c r="AA1270">
        <v>36401907</v>
      </c>
      <c r="AB1270">
        <f t="shared" si="828"/>
        <v>24.59</v>
      </c>
      <c r="AC1270">
        <f t="shared" si="829"/>
        <v>24.59</v>
      </c>
      <c r="AD1270">
        <f>ROUND((((ET1270)-(EU1270))+AE1270),2)</f>
        <v>0</v>
      </c>
      <c r="AE1270">
        <f t="shared" ref="AE1270:AF1273" si="857">ROUND((EU1270),2)</f>
        <v>0</v>
      </c>
      <c r="AF1270">
        <f t="shared" si="857"/>
        <v>0</v>
      </c>
      <c r="AG1270">
        <f t="shared" si="830"/>
        <v>0</v>
      </c>
      <c r="AH1270">
        <f t="shared" ref="AH1270:AI1273" si="858">(EW1270)</f>
        <v>0</v>
      </c>
      <c r="AI1270">
        <f t="shared" si="858"/>
        <v>0</v>
      </c>
      <c r="AJ1270">
        <f t="shared" si="831"/>
        <v>1.1299999999999999</v>
      </c>
      <c r="AK1270">
        <v>24.59</v>
      </c>
      <c r="AL1270">
        <v>24.59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1.1299999999999999</v>
      </c>
      <c r="AT1270">
        <v>0</v>
      </c>
      <c r="AU1270">
        <v>0</v>
      </c>
      <c r="AV1270">
        <v>1</v>
      </c>
      <c r="AW1270">
        <v>1</v>
      </c>
      <c r="AZ1270">
        <v>1</v>
      </c>
      <c r="BA1270">
        <v>1</v>
      </c>
      <c r="BB1270">
        <v>1</v>
      </c>
      <c r="BC1270">
        <v>6.07</v>
      </c>
      <c r="BD1270" t="s">
        <v>3</v>
      </c>
      <c r="BE1270" t="s">
        <v>3</v>
      </c>
      <c r="BF1270" t="s">
        <v>3</v>
      </c>
      <c r="BG1270" t="s">
        <v>3</v>
      </c>
      <c r="BH1270">
        <v>3</v>
      </c>
      <c r="BI1270">
        <v>1</v>
      </c>
      <c r="BJ1270" t="s">
        <v>309</v>
      </c>
      <c r="BM1270">
        <v>500001</v>
      </c>
      <c r="BN1270">
        <v>0</v>
      </c>
      <c r="BO1270" t="s">
        <v>307</v>
      </c>
      <c r="BP1270">
        <v>1</v>
      </c>
      <c r="BQ1270">
        <v>8</v>
      </c>
      <c r="BR1270">
        <v>0</v>
      </c>
      <c r="BS1270">
        <v>1</v>
      </c>
      <c r="BT1270">
        <v>1</v>
      </c>
      <c r="BU1270">
        <v>1</v>
      </c>
      <c r="BV1270">
        <v>1</v>
      </c>
      <c r="BW1270">
        <v>1</v>
      </c>
      <c r="BX1270">
        <v>1</v>
      </c>
      <c r="BY1270" t="s">
        <v>3</v>
      </c>
      <c r="BZ1270">
        <v>0</v>
      </c>
      <c r="CA1270">
        <v>0</v>
      </c>
      <c r="CE1270">
        <v>0</v>
      </c>
      <c r="CF1270">
        <v>0</v>
      </c>
      <c r="CG1270">
        <v>0</v>
      </c>
      <c r="CM1270">
        <v>0</v>
      </c>
      <c r="CN1270" t="s">
        <v>3</v>
      </c>
      <c r="CO1270">
        <v>0</v>
      </c>
      <c r="CP1270">
        <f t="shared" si="832"/>
        <v>2686.7</v>
      </c>
      <c r="CQ1270">
        <f t="shared" si="833"/>
        <v>149.26130000000001</v>
      </c>
      <c r="CR1270">
        <f t="shared" si="834"/>
        <v>0</v>
      </c>
      <c r="CS1270">
        <f t="shared" si="835"/>
        <v>0</v>
      </c>
      <c r="CT1270">
        <f t="shared" si="836"/>
        <v>0</v>
      </c>
      <c r="CU1270">
        <f t="shared" si="837"/>
        <v>0</v>
      </c>
      <c r="CV1270">
        <f t="shared" si="838"/>
        <v>0</v>
      </c>
      <c r="CW1270">
        <f t="shared" si="839"/>
        <v>0</v>
      </c>
      <c r="CX1270">
        <f t="shared" si="840"/>
        <v>1.1299999999999999</v>
      </c>
      <c r="CY1270">
        <f t="shared" si="841"/>
        <v>0</v>
      </c>
      <c r="CZ1270">
        <f t="shared" si="842"/>
        <v>0</v>
      </c>
      <c r="DC1270" t="s">
        <v>3</v>
      </c>
      <c r="DD1270" t="s">
        <v>3</v>
      </c>
      <c r="DE1270" t="s">
        <v>3</v>
      </c>
      <c r="DF1270" t="s">
        <v>3</v>
      </c>
      <c r="DG1270" t="s">
        <v>3</v>
      </c>
      <c r="DH1270" t="s">
        <v>3</v>
      </c>
      <c r="DI1270" t="s">
        <v>3</v>
      </c>
      <c r="DJ1270" t="s">
        <v>3</v>
      </c>
      <c r="DK1270" t="s">
        <v>3</v>
      </c>
      <c r="DL1270" t="s">
        <v>3</v>
      </c>
      <c r="DM1270" t="s">
        <v>3</v>
      </c>
      <c r="DN1270">
        <v>0</v>
      </c>
      <c r="DO1270">
        <v>0</v>
      </c>
      <c r="DP1270">
        <v>1</v>
      </c>
      <c r="DQ1270">
        <v>1</v>
      </c>
      <c r="DU1270">
        <v>1005</v>
      </c>
      <c r="DV1270" t="s">
        <v>155</v>
      </c>
      <c r="DW1270" t="s">
        <v>155</v>
      </c>
      <c r="DX1270">
        <v>1</v>
      </c>
      <c r="DZ1270" t="s">
        <v>3</v>
      </c>
      <c r="EA1270" t="s">
        <v>3</v>
      </c>
      <c r="EB1270" t="s">
        <v>3</v>
      </c>
      <c r="EC1270" t="s">
        <v>3</v>
      </c>
      <c r="EE1270">
        <v>29085443</v>
      </c>
      <c r="EF1270">
        <v>8</v>
      </c>
      <c r="EG1270" t="s">
        <v>144</v>
      </c>
      <c r="EH1270">
        <v>0</v>
      </c>
      <c r="EI1270" t="s">
        <v>3</v>
      </c>
      <c r="EJ1270">
        <v>1</v>
      </c>
      <c r="EK1270">
        <v>500001</v>
      </c>
      <c r="EL1270" t="s">
        <v>145</v>
      </c>
      <c r="EM1270" t="s">
        <v>146</v>
      </c>
      <c r="EO1270" t="s">
        <v>3</v>
      </c>
      <c r="EQ1270">
        <v>0</v>
      </c>
      <c r="ER1270">
        <v>24.59</v>
      </c>
      <c r="ES1270">
        <v>24.59</v>
      </c>
      <c r="ET1270">
        <v>0</v>
      </c>
      <c r="EU1270">
        <v>0</v>
      </c>
      <c r="EV1270">
        <v>0</v>
      </c>
      <c r="EW1270">
        <v>0</v>
      </c>
      <c r="EX1270">
        <v>0</v>
      </c>
      <c r="EY1270">
        <v>0</v>
      </c>
      <c r="FQ1270">
        <v>0</v>
      </c>
      <c r="FR1270">
        <f t="shared" si="843"/>
        <v>0</v>
      </c>
      <c r="FS1270">
        <v>0</v>
      </c>
      <c r="FX1270">
        <v>0</v>
      </c>
      <c r="FY1270">
        <v>0</v>
      </c>
      <c r="GA1270" t="s">
        <v>3</v>
      </c>
      <c r="GD1270">
        <v>1</v>
      </c>
      <c r="GF1270">
        <v>-1143029035</v>
      </c>
      <c r="GG1270">
        <v>2</v>
      </c>
      <c r="GH1270">
        <v>1</v>
      </c>
      <c r="GI1270">
        <v>2</v>
      </c>
      <c r="GJ1270">
        <v>0</v>
      </c>
      <c r="GK1270">
        <v>0</v>
      </c>
      <c r="GL1270">
        <f t="shared" si="844"/>
        <v>0</v>
      </c>
      <c r="GM1270">
        <f t="shared" si="845"/>
        <v>2686.7</v>
      </c>
      <c r="GN1270">
        <f t="shared" si="846"/>
        <v>2686.7</v>
      </c>
      <c r="GO1270">
        <f t="shared" si="847"/>
        <v>0</v>
      </c>
      <c r="GP1270">
        <f t="shared" si="848"/>
        <v>0</v>
      </c>
      <c r="GR1270">
        <v>0</v>
      </c>
      <c r="GS1270">
        <v>3</v>
      </c>
      <c r="GT1270">
        <v>0</v>
      </c>
      <c r="GU1270" t="s">
        <v>3</v>
      </c>
      <c r="GV1270">
        <f t="shared" si="849"/>
        <v>0</v>
      </c>
      <c r="GW1270">
        <v>1</v>
      </c>
      <c r="GX1270">
        <f t="shared" si="850"/>
        <v>0</v>
      </c>
      <c r="HA1270">
        <v>0</v>
      </c>
      <c r="HB1270">
        <v>0</v>
      </c>
      <c r="HC1270">
        <f t="shared" si="851"/>
        <v>0</v>
      </c>
      <c r="HE1270" t="s">
        <v>3</v>
      </c>
      <c r="HF1270" t="s">
        <v>3</v>
      </c>
      <c r="IK1270">
        <v>0</v>
      </c>
    </row>
    <row r="1271" spans="1:245">
      <c r="A1271">
        <v>17</v>
      </c>
      <c r="B1271">
        <v>0</v>
      </c>
      <c r="E1271" t="s">
        <v>248</v>
      </c>
      <c r="F1271" t="s">
        <v>310</v>
      </c>
      <c r="G1271" t="s">
        <v>311</v>
      </c>
      <c r="H1271" t="s">
        <v>142</v>
      </c>
      <c r="I1271">
        <v>18</v>
      </c>
      <c r="J1271">
        <v>0</v>
      </c>
      <c r="O1271">
        <f t="shared" si="817"/>
        <v>245.79</v>
      </c>
      <c r="P1271">
        <f t="shared" si="818"/>
        <v>245.79</v>
      </c>
      <c r="Q1271">
        <f t="shared" si="819"/>
        <v>0</v>
      </c>
      <c r="R1271">
        <f t="shared" si="820"/>
        <v>0</v>
      </c>
      <c r="S1271">
        <f t="shared" si="821"/>
        <v>0</v>
      </c>
      <c r="T1271">
        <f t="shared" si="822"/>
        <v>0</v>
      </c>
      <c r="U1271">
        <f t="shared" si="823"/>
        <v>0</v>
      </c>
      <c r="V1271">
        <f t="shared" si="824"/>
        <v>0</v>
      </c>
      <c r="W1271">
        <f t="shared" si="825"/>
        <v>5.58</v>
      </c>
      <c r="X1271">
        <f t="shared" si="826"/>
        <v>0</v>
      </c>
      <c r="Y1271">
        <f t="shared" si="827"/>
        <v>0</v>
      </c>
      <c r="AA1271">
        <v>36401907</v>
      </c>
      <c r="AB1271">
        <f t="shared" si="828"/>
        <v>6.76</v>
      </c>
      <c r="AC1271">
        <f t="shared" si="829"/>
        <v>6.76</v>
      </c>
      <c r="AD1271">
        <f>ROUND((((ET1271)-(EU1271))+AE1271),2)</f>
        <v>0</v>
      </c>
      <c r="AE1271">
        <f t="shared" si="857"/>
        <v>0</v>
      </c>
      <c r="AF1271">
        <f t="shared" si="857"/>
        <v>0</v>
      </c>
      <c r="AG1271">
        <f t="shared" si="830"/>
        <v>0</v>
      </c>
      <c r="AH1271">
        <f t="shared" si="858"/>
        <v>0</v>
      </c>
      <c r="AI1271">
        <f t="shared" si="858"/>
        <v>0</v>
      </c>
      <c r="AJ1271">
        <f t="shared" si="831"/>
        <v>0.31</v>
      </c>
      <c r="AK1271">
        <v>6.76</v>
      </c>
      <c r="AL1271">
        <v>6.76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0.31</v>
      </c>
      <c r="AT1271">
        <v>0</v>
      </c>
      <c r="AU1271">
        <v>0</v>
      </c>
      <c r="AV1271">
        <v>1</v>
      </c>
      <c r="AW1271">
        <v>1</v>
      </c>
      <c r="AZ1271">
        <v>1</v>
      </c>
      <c r="BA1271">
        <v>1</v>
      </c>
      <c r="BB1271">
        <v>1</v>
      </c>
      <c r="BC1271">
        <v>2.02</v>
      </c>
      <c r="BD1271" t="s">
        <v>3</v>
      </c>
      <c r="BE1271" t="s">
        <v>3</v>
      </c>
      <c r="BF1271" t="s">
        <v>3</v>
      </c>
      <c r="BG1271" t="s">
        <v>3</v>
      </c>
      <c r="BH1271">
        <v>3</v>
      </c>
      <c r="BI1271">
        <v>1</v>
      </c>
      <c r="BJ1271" t="s">
        <v>312</v>
      </c>
      <c r="BM1271">
        <v>500001</v>
      </c>
      <c r="BN1271">
        <v>0</v>
      </c>
      <c r="BO1271" t="s">
        <v>310</v>
      </c>
      <c r="BP1271">
        <v>1</v>
      </c>
      <c r="BQ1271">
        <v>8</v>
      </c>
      <c r="BR1271">
        <v>0</v>
      </c>
      <c r="BS1271">
        <v>1</v>
      </c>
      <c r="BT1271">
        <v>1</v>
      </c>
      <c r="BU1271">
        <v>1</v>
      </c>
      <c r="BV1271">
        <v>1</v>
      </c>
      <c r="BW1271">
        <v>1</v>
      </c>
      <c r="BX1271">
        <v>1</v>
      </c>
      <c r="BY1271" t="s">
        <v>3</v>
      </c>
      <c r="BZ1271">
        <v>0</v>
      </c>
      <c r="CA1271">
        <v>0</v>
      </c>
      <c r="CE1271">
        <v>0</v>
      </c>
      <c r="CF1271">
        <v>0</v>
      </c>
      <c r="CG1271">
        <v>0</v>
      </c>
      <c r="CM1271">
        <v>0</v>
      </c>
      <c r="CN1271" t="s">
        <v>3</v>
      </c>
      <c r="CO1271">
        <v>0</v>
      </c>
      <c r="CP1271">
        <f t="shared" si="832"/>
        <v>245.79</v>
      </c>
      <c r="CQ1271">
        <f t="shared" si="833"/>
        <v>13.655199999999999</v>
      </c>
      <c r="CR1271">
        <f t="shared" si="834"/>
        <v>0</v>
      </c>
      <c r="CS1271">
        <f t="shared" si="835"/>
        <v>0</v>
      </c>
      <c r="CT1271">
        <f t="shared" si="836"/>
        <v>0</v>
      </c>
      <c r="CU1271">
        <f t="shared" si="837"/>
        <v>0</v>
      </c>
      <c r="CV1271">
        <f t="shared" si="838"/>
        <v>0</v>
      </c>
      <c r="CW1271">
        <f t="shared" si="839"/>
        <v>0</v>
      </c>
      <c r="CX1271">
        <f t="shared" si="840"/>
        <v>0.31</v>
      </c>
      <c r="CY1271">
        <f t="shared" si="841"/>
        <v>0</v>
      </c>
      <c r="CZ1271">
        <f t="shared" si="842"/>
        <v>0</v>
      </c>
      <c r="DC1271" t="s">
        <v>3</v>
      </c>
      <c r="DD1271" t="s">
        <v>3</v>
      </c>
      <c r="DE1271" t="s">
        <v>3</v>
      </c>
      <c r="DF1271" t="s">
        <v>3</v>
      </c>
      <c r="DG1271" t="s">
        <v>3</v>
      </c>
      <c r="DH1271" t="s">
        <v>3</v>
      </c>
      <c r="DI1271" t="s">
        <v>3</v>
      </c>
      <c r="DJ1271" t="s">
        <v>3</v>
      </c>
      <c r="DK1271" t="s">
        <v>3</v>
      </c>
      <c r="DL1271" t="s">
        <v>3</v>
      </c>
      <c r="DM1271" t="s">
        <v>3</v>
      </c>
      <c r="DN1271">
        <v>0</v>
      </c>
      <c r="DO1271">
        <v>0</v>
      </c>
      <c r="DP1271">
        <v>1</v>
      </c>
      <c r="DQ1271">
        <v>1</v>
      </c>
      <c r="DU1271">
        <v>1003</v>
      </c>
      <c r="DV1271" t="s">
        <v>142</v>
      </c>
      <c r="DW1271" t="s">
        <v>142</v>
      </c>
      <c r="DX1271">
        <v>1</v>
      </c>
      <c r="DZ1271" t="s">
        <v>3</v>
      </c>
      <c r="EA1271" t="s">
        <v>3</v>
      </c>
      <c r="EB1271" t="s">
        <v>3</v>
      </c>
      <c r="EC1271" t="s">
        <v>3</v>
      </c>
      <c r="EE1271">
        <v>29085443</v>
      </c>
      <c r="EF1271">
        <v>8</v>
      </c>
      <c r="EG1271" t="s">
        <v>144</v>
      </c>
      <c r="EH1271">
        <v>0</v>
      </c>
      <c r="EI1271" t="s">
        <v>3</v>
      </c>
      <c r="EJ1271">
        <v>1</v>
      </c>
      <c r="EK1271">
        <v>500001</v>
      </c>
      <c r="EL1271" t="s">
        <v>145</v>
      </c>
      <c r="EM1271" t="s">
        <v>146</v>
      </c>
      <c r="EO1271" t="s">
        <v>3</v>
      </c>
      <c r="EQ1271">
        <v>0</v>
      </c>
      <c r="ER1271">
        <v>6.76</v>
      </c>
      <c r="ES1271">
        <v>6.76</v>
      </c>
      <c r="ET1271">
        <v>0</v>
      </c>
      <c r="EU1271">
        <v>0</v>
      </c>
      <c r="EV1271">
        <v>0</v>
      </c>
      <c r="EW1271">
        <v>0</v>
      </c>
      <c r="EX1271">
        <v>0</v>
      </c>
      <c r="EY1271">
        <v>0</v>
      </c>
      <c r="FQ1271">
        <v>0</v>
      </c>
      <c r="FR1271">
        <f t="shared" si="843"/>
        <v>0</v>
      </c>
      <c r="FS1271">
        <v>0</v>
      </c>
      <c r="FX1271">
        <v>0</v>
      </c>
      <c r="FY1271">
        <v>0</v>
      </c>
      <c r="GA1271" t="s">
        <v>3</v>
      </c>
      <c r="GD1271">
        <v>1</v>
      </c>
      <c r="GF1271">
        <v>426561494</v>
      </c>
      <c r="GG1271">
        <v>2</v>
      </c>
      <c r="GH1271">
        <v>1</v>
      </c>
      <c r="GI1271">
        <v>2</v>
      </c>
      <c r="GJ1271">
        <v>0</v>
      </c>
      <c r="GK1271">
        <v>0</v>
      </c>
      <c r="GL1271">
        <f t="shared" si="844"/>
        <v>0</v>
      </c>
      <c r="GM1271">
        <f t="shared" si="845"/>
        <v>245.79</v>
      </c>
      <c r="GN1271">
        <f t="shared" si="846"/>
        <v>245.79</v>
      </c>
      <c r="GO1271">
        <f t="shared" si="847"/>
        <v>0</v>
      </c>
      <c r="GP1271">
        <f t="shared" si="848"/>
        <v>0</v>
      </c>
      <c r="GR1271">
        <v>0</v>
      </c>
      <c r="GS1271">
        <v>3</v>
      </c>
      <c r="GT1271">
        <v>0</v>
      </c>
      <c r="GU1271" t="s">
        <v>3</v>
      </c>
      <c r="GV1271">
        <f t="shared" si="849"/>
        <v>0</v>
      </c>
      <c r="GW1271">
        <v>1</v>
      </c>
      <c r="GX1271">
        <f t="shared" si="850"/>
        <v>0</v>
      </c>
      <c r="HA1271">
        <v>0</v>
      </c>
      <c r="HB1271">
        <v>0</v>
      </c>
      <c r="HC1271">
        <f t="shared" si="851"/>
        <v>0</v>
      </c>
      <c r="HE1271" t="s">
        <v>3</v>
      </c>
      <c r="HF1271" t="s">
        <v>3</v>
      </c>
      <c r="IK1271">
        <v>0</v>
      </c>
    </row>
    <row r="1272" spans="1:245">
      <c r="A1272">
        <v>17</v>
      </c>
      <c r="B1272">
        <v>0</v>
      </c>
      <c r="E1272" t="s">
        <v>253</v>
      </c>
      <c r="F1272" t="s">
        <v>313</v>
      </c>
      <c r="G1272" t="s">
        <v>314</v>
      </c>
      <c r="H1272" t="s">
        <v>142</v>
      </c>
      <c r="I1272">
        <v>18</v>
      </c>
      <c r="J1272">
        <v>0</v>
      </c>
      <c r="O1272">
        <f t="shared" si="817"/>
        <v>390.01</v>
      </c>
      <c r="P1272">
        <f t="shared" si="818"/>
        <v>390.01</v>
      </c>
      <c r="Q1272">
        <f t="shared" si="819"/>
        <v>0</v>
      </c>
      <c r="R1272">
        <f t="shared" si="820"/>
        <v>0</v>
      </c>
      <c r="S1272">
        <f t="shared" si="821"/>
        <v>0</v>
      </c>
      <c r="T1272">
        <f t="shared" si="822"/>
        <v>0</v>
      </c>
      <c r="U1272">
        <f t="shared" si="823"/>
        <v>0</v>
      </c>
      <c r="V1272">
        <f t="shared" si="824"/>
        <v>0</v>
      </c>
      <c r="W1272">
        <f t="shared" si="825"/>
        <v>6.84</v>
      </c>
      <c r="X1272">
        <f t="shared" si="826"/>
        <v>0</v>
      </c>
      <c r="Y1272">
        <f t="shared" si="827"/>
        <v>0</v>
      </c>
      <c r="AA1272">
        <v>36401907</v>
      </c>
      <c r="AB1272">
        <f t="shared" si="828"/>
        <v>8.27</v>
      </c>
      <c r="AC1272">
        <f t="shared" si="829"/>
        <v>8.27</v>
      </c>
      <c r="AD1272">
        <f>ROUND((((ET1272)-(EU1272))+AE1272),2)</f>
        <v>0</v>
      </c>
      <c r="AE1272">
        <f t="shared" si="857"/>
        <v>0</v>
      </c>
      <c r="AF1272">
        <f t="shared" si="857"/>
        <v>0</v>
      </c>
      <c r="AG1272">
        <f t="shared" si="830"/>
        <v>0</v>
      </c>
      <c r="AH1272">
        <f t="shared" si="858"/>
        <v>0</v>
      </c>
      <c r="AI1272">
        <f t="shared" si="858"/>
        <v>0</v>
      </c>
      <c r="AJ1272">
        <f t="shared" si="831"/>
        <v>0.38</v>
      </c>
      <c r="AK1272">
        <v>8.27</v>
      </c>
      <c r="AL1272">
        <v>8.27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0.38</v>
      </c>
      <c r="AT1272">
        <v>0</v>
      </c>
      <c r="AU1272">
        <v>0</v>
      </c>
      <c r="AV1272">
        <v>1</v>
      </c>
      <c r="AW1272">
        <v>1</v>
      </c>
      <c r="AZ1272">
        <v>1</v>
      </c>
      <c r="BA1272">
        <v>1</v>
      </c>
      <c r="BB1272">
        <v>1</v>
      </c>
      <c r="BC1272">
        <v>2.62</v>
      </c>
      <c r="BD1272" t="s">
        <v>3</v>
      </c>
      <c r="BE1272" t="s">
        <v>3</v>
      </c>
      <c r="BF1272" t="s">
        <v>3</v>
      </c>
      <c r="BG1272" t="s">
        <v>3</v>
      </c>
      <c r="BH1272">
        <v>3</v>
      </c>
      <c r="BI1272">
        <v>1</v>
      </c>
      <c r="BJ1272" t="s">
        <v>315</v>
      </c>
      <c r="BM1272">
        <v>500001</v>
      </c>
      <c r="BN1272">
        <v>0</v>
      </c>
      <c r="BO1272" t="s">
        <v>313</v>
      </c>
      <c r="BP1272">
        <v>1</v>
      </c>
      <c r="BQ1272">
        <v>8</v>
      </c>
      <c r="BR1272">
        <v>0</v>
      </c>
      <c r="BS1272">
        <v>1</v>
      </c>
      <c r="BT1272">
        <v>1</v>
      </c>
      <c r="BU1272">
        <v>1</v>
      </c>
      <c r="BV1272">
        <v>1</v>
      </c>
      <c r="BW1272">
        <v>1</v>
      </c>
      <c r="BX1272">
        <v>1</v>
      </c>
      <c r="BY1272" t="s">
        <v>3</v>
      </c>
      <c r="BZ1272">
        <v>0</v>
      </c>
      <c r="CA1272">
        <v>0</v>
      </c>
      <c r="CE1272">
        <v>0</v>
      </c>
      <c r="CF1272">
        <v>0</v>
      </c>
      <c r="CG1272">
        <v>0</v>
      </c>
      <c r="CM1272">
        <v>0</v>
      </c>
      <c r="CN1272" t="s">
        <v>3</v>
      </c>
      <c r="CO1272">
        <v>0</v>
      </c>
      <c r="CP1272">
        <f t="shared" si="832"/>
        <v>390.01</v>
      </c>
      <c r="CQ1272">
        <f t="shared" si="833"/>
        <v>21.667400000000001</v>
      </c>
      <c r="CR1272">
        <f t="shared" si="834"/>
        <v>0</v>
      </c>
      <c r="CS1272">
        <f t="shared" si="835"/>
        <v>0</v>
      </c>
      <c r="CT1272">
        <f t="shared" si="836"/>
        <v>0</v>
      </c>
      <c r="CU1272">
        <f t="shared" si="837"/>
        <v>0</v>
      </c>
      <c r="CV1272">
        <f t="shared" si="838"/>
        <v>0</v>
      </c>
      <c r="CW1272">
        <f t="shared" si="839"/>
        <v>0</v>
      </c>
      <c r="CX1272">
        <f t="shared" si="840"/>
        <v>0.38</v>
      </c>
      <c r="CY1272">
        <f t="shared" si="841"/>
        <v>0</v>
      </c>
      <c r="CZ1272">
        <f t="shared" si="842"/>
        <v>0</v>
      </c>
      <c r="DC1272" t="s">
        <v>3</v>
      </c>
      <c r="DD1272" t="s">
        <v>3</v>
      </c>
      <c r="DE1272" t="s">
        <v>3</v>
      </c>
      <c r="DF1272" t="s">
        <v>3</v>
      </c>
      <c r="DG1272" t="s">
        <v>3</v>
      </c>
      <c r="DH1272" t="s">
        <v>3</v>
      </c>
      <c r="DI1272" t="s">
        <v>3</v>
      </c>
      <c r="DJ1272" t="s">
        <v>3</v>
      </c>
      <c r="DK1272" t="s">
        <v>3</v>
      </c>
      <c r="DL1272" t="s">
        <v>3</v>
      </c>
      <c r="DM1272" t="s">
        <v>3</v>
      </c>
      <c r="DN1272">
        <v>0</v>
      </c>
      <c r="DO1272">
        <v>0</v>
      </c>
      <c r="DP1272">
        <v>1</v>
      </c>
      <c r="DQ1272">
        <v>1</v>
      </c>
      <c r="DU1272">
        <v>1003</v>
      </c>
      <c r="DV1272" t="s">
        <v>142</v>
      </c>
      <c r="DW1272" t="s">
        <v>142</v>
      </c>
      <c r="DX1272">
        <v>1</v>
      </c>
      <c r="DZ1272" t="s">
        <v>3</v>
      </c>
      <c r="EA1272" t="s">
        <v>3</v>
      </c>
      <c r="EB1272" t="s">
        <v>3</v>
      </c>
      <c r="EC1272" t="s">
        <v>3</v>
      </c>
      <c r="EE1272">
        <v>29085443</v>
      </c>
      <c r="EF1272">
        <v>8</v>
      </c>
      <c r="EG1272" t="s">
        <v>144</v>
      </c>
      <c r="EH1272">
        <v>0</v>
      </c>
      <c r="EI1272" t="s">
        <v>3</v>
      </c>
      <c r="EJ1272">
        <v>1</v>
      </c>
      <c r="EK1272">
        <v>500001</v>
      </c>
      <c r="EL1272" t="s">
        <v>145</v>
      </c>
      <c r="EM1272" t="s">
        <v>146</v>
      </c>
      <c r="EO1272" t="s">
        <v>3</v>
      </c>
      <c r="EQ1272">
        <v>0</v>
      </c>
      <c r="ER1272">
        <v>8.27</v>
      </c>
      <c r="ES1272">
        <v>8.27</v>
      </c>
      <c r="ET1272">
        <v>0</v>
      </c>
      <c r="EU1272">
        <v>0</v>
      </c>
      <c r="EV1272">
        <v>0</v>
      </c>
      <c r="EW1272">
        <v>0</v>
      </c>
      <c r="EX1272">
        <v>0</v>
      </c>
      <c r="EY1272">
        <v>0</v>
      </c>
      <c r="FQ1272">
        <v>0</v>
      </c>
      <c r="FR1272">
        <f t="shared" si="843"/>
        <v>0</v>
      </c>
      <c r="FS1272">
        <v>0</v>
      </c>
      <c r="FX1272">
        <v>0</v>
      </c>
      <c r="FY1272">
        <v>0</v>
      </c>
      <c r="GA1272" t="s">
        <v>3</v>
      </c>
      <c r="GD1272">
        <v>1</v>
      </c>
      <c r="GF1272">
        <v>987958059</v>
      </c>
      <c r="GG1272">
        <v>2</v>
      </c>
      <c r="GH1272">
        <v>1</v>
      </c>
      <c r="GI1272">
        <v>2</v>
      </c>
      <c r="GJ1272">
        <v>0</v>
      </c>
      <c r="GK1272">
        <v>0</v>
      </c>
      <c r="GL1272">
        <f t="shared" si="844"/>
        <v>0</v>
      </c>
      <c r="GM1272">
        <f t="shared" si="845"/>
        <v>390.01</v>
      </c>
      <c r="GN1272">
        <f t="shared" si="846"/>
        <v>390.01</v>
      </c>
      <c r="GO1272">
        <f t="shared" si="847"/>
        <v>0</v>
      </c>
      <c r="GP1272">
        <f t="shared" si="848"/>
        <v>0</v>
      </c>
      <c r="GR1272">
        <v>0</v>
      </c>
      <c r="GS1272">
        <v>3</v>
      </c>
      <c r="GT1272">
        <v>0</v>
      </c>
      <c r="GU1272" t="s">
        <v>3</v>
      </c>
      <c r="GV1272">
        <f t="shared" si="849"/>
        <v>0</v>
      </c>
      <c r="GW1272">
        <v>1</v>
      </c>
      <c r="GX1272">
        <f t="shared" si="850"/>
        <v>0</v>
      </c>
      <c r="HA1272">
        <v>0</v>
      </c>
      <c r="HB1272">
        <v>0</v>
      </c>
      <c r="HC1272">
        <f t="shared" si="851"/>
        <v>0</v>
      </c>
      <c r="HE1272" t="s">
        <v>3</v>
      </c>
      <c r="HF1272" t="s">
        <v>3</v>
      </c>
      <c r="IK1272">
        <v>0</v>
      </c>
    </row>
    <row r="1273" spans="1:245">
      <c r="A1273">
        <v>17</v>
      </c>
      <c r="B1273">
        <v>0</v>
      </c>
      <c r="E1273" t="s">
        <v>269</v>
      </c>
      <c r="F1273" t="s">
        <v>317</v>
      </c>
      <c r="G1273" t="s">
        <v>318</v>
      </c>
      <c r="H1273" t="s">
        <v>58</v>
      </c>
      <c r="I1273">
        <f>ROUND(25/100,9)</f>
        <v>0.25</v>
      </c>
      <c r="J1273">
        <v>0</v>
      </c>
      <c r="O1273">
        <f t="shared" si="817"/>
        <v>13.8</v>
      </c>
      <c r="P1273">
        <f t="shared" si="818"/>
        <v>13.8</v>
      </c>
      <c r="Q1273">
        <f t="shared" si="819"/>
        <v>0</v>
      </c>
      <c r="R1273">
        <f t="shared" si="820"/>
        <v>0</v>
      </c>
      <c r="S1273">
        <f t="shared" si="821"/>
        <v>0</v>
      </c>
      <c r="T1273">
        <f t="shared" si="822"/>
        <v>0</v>
      </c>
      <c r="U1273">
        <f t="shared" si="823"/>
        <v>0</v>
      </c>
      <c r="V1273">
        <f t="shared" si="824"/>
        <v>0</v>
      </c>
      <c r="W1273">
        <f t="shared" si="825"/>
        <v>0.99</v>
      </c>
      <c r="X1273">
        <f t="shared" si="826"/>
        <v>0</v>
      </c>
      <c r="Y1273">
        <f t="shared" si="827"/>
        <v>0</v>
      </c>
      <c r="AA1273">
        <v>36401907</v>
      </c>
      <c r="AB1273">
        <f t="shared" si="828"/>
        <v>86.24</v>
      </c>
      <c r="AC1273">
        <f t="shared" si="829"/>
        <v>86.24</v>
      </c>
      <c r="AD1273">
        <f>ROUND((((ET1273)-(EU1273))+AE1273),2)</f>
        <v>0</v>
      </c>
      <c r="AE1273">
        <f t="shared" si="857"/>
        <v>0</v>
      </c>
      <c r="AF1273">
        <f t="shared" si="857"/>
        <v>0</v>
      </c>
      <c r="AG1273">
        <f t="shared" si="830"/>
        <v>0</v>
      </c>
      <c r="AH1273">
        <f t="shared" si="858"/>
        <v>0</v>
      </c>
      <c r="AI1273">
        <f t="shared" si="858"/>
        <v>0</v>
      </c>
      <c r="AJ1273">
        <f t="shared" si="831"/>
        <v>3.95</v>
      </c>
      <c r="AK1273">
        <v>86.24</v>
      </c>
      <c r="AL1273">
        <v>86.24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3.95</v>
      </c>
      <c r="AT1273">
        <v>0</v>
      </c>
      <c r="AU1273">
        <v>0</v>
      </c>
      <c r="AV1273">
        <v>1</v>
      </c>
      <c r="AW1273">
        <v>1</v>
      </c>
      <c r="AZ1273">
        <v>1</v>
      </c>
      <c r="BA1273">
        <v>1</v>
      </c>
      <c r="BB1273">
        <v>1</v>
      </c>
      <c r="BC1273">
        <v>0.64</v>
      </c>
      <c r="BD1273" t="s">
        <v>3</v>
      </c>
      <c r="BE1273" t="s">
        <v>3</v>
      </c>
      <c r="BF1273" t="s">
        <v>3</v>
      </c>
      <c r="BG1273" t="s">
        <v>3</v>
      </c>
      <c r="BH1273">
        <v>3</v>
      </c>
      <c r="BI1273">
        <v>1</v>
      </c>
      <c r="BJ1273" t="s">
        <v>319</v>
      </c>
      <c r="BM1273">
        <v>500001</v>
      </c>
      <c r="BN1273">
        <v>0</v>
      </c>
      <c r="BO1273" t="s">
        <v>317</v>
      </c>
      <c r="BP1273">
        <v>1</v>
      </c>
      <c r="BQ1273">
        <v>8</v>
      </c>
      <c r="BR1273">
        <v>0</v>
      </c>
      <c r="BS1273">
        <v>1</v>
      </c>
      <c r="BT1273">
        <v>1</v>
      </c>
      <c r="BU1273">
        <v>1</v>
      </c>
      <c r="BV1273">
        <v>1</v>
      </c>
      <c r="BW1273">
        <v>1</v>
      </c>
      <c r="BX1273">
        <v>1</v>
      </c>
      <c r="BY1273" t="s">
        <v>3</v>
      </c>
      <c r="BZ1273">
        <v>0</v>
      </c>
      <c r="CA1273">
        <v>0</v>
      </c>
      <c r="CE1273">
        <v>0</v>
      </c>
      <c r="CF1273">
        <v>0</v>
      </c>
      <c r="CG1273">
        <v>0</v>
      </c>
      <c r="CM1273">
        <v>0</v>
      </c>
      <c r="CN1273" t="s">
        <v>3</v>
      </c>
      <c r="CO1273">
        <v>0</v>
      </c>
      <c r="CP1273">
        <f t="shared" si="832"/>
        <v>13.8</v>
      </c>
      <c r="CQ1273">
        <f t="shared" si="833"/>
        <v>55.193599999999996</v>
      </c>
      <c r="CR1273">
        <f t="shared" si="834"/>
        <v>0</v>
      </c>
      <c r="CS1273">
        <f t="shared" si="835"/>
        <v>0</v>
      </c>
      <c r="CT1273">
        <f t="shared" si="836"/>
        <v>0</v>
      </c>
      <c r="CU1273">
        <f t="shared" si="837"/>
        <v>0</v>
      </c>
      <c r="CV1273">
        <f t="shared" si="838"/>
        <v>0</v>
      </c>
      <c r="CW1273">
        <f t="shared" si="839"/>
        <v>0</v>
      </c>
      <c r="CX1273">
        <f t="shared" si="840"/>
        <v>3.95</v>
      </c>
      <c r="CY1273">
        <f t="shared" si="841"/>
        <v>0</v>
      </c>
      <c r="CZ1273">
        <f t="shared" si="842"/>
        <v>0</v>
      </c>
      <c r="DC1273" t="s">
        <v>3</v>
      </c>
      <c r="DD1273" t="s">
        <v>3</v>
      </c>
      <c r="DE1273" t="s">
        <v>3</v>
      </c>
      <c r="DF1273" t="s">
        <v>3</v>
      </c>
      <c r="DG1273" t="s">
        <v>3</v>
      </c>
      <c r="DH1273" t="s">
        <v>3</v>
      </c>
      <c r="DI1273" t="s">
        <v>3</v>
      </c>
      <c r="DJ1273" t="s">
        <v>3</v>
      </c>
      <c r="DK1273" t="s">
        <v>3</v>
      </c>
      <c r="DL1273" t="s">
        <v>3</v>
      </c>
      <c r="DM1273" t="s">
        <v>3</v>
      </c>
      <c r="DN1273">
        <v>0</v>
      </c>
      <c r="DO1273">
        <v>0</v>
      </c>
      <c r="DP1273">
        <v>1</v>
      </c>
      <c r="DQ1273">
        <v>1</v>
      </c>
      <c r="DU1273">
        <v>1010</v>
      </c>
      <c r="DV1273" t="s">
        <v>58</v>
      </c>
      <c r="DW1273" t="s">
        <v>58</v>
      </c>
      <c r="DX1273">
        <v>100</v>
      </c>
      <c r="DZ1273" t="s">
        <v>3</v>
      </c>
      <c r="EA1273" t="s">
        <v>3</v>
      </c>
      <c r="EB1273" t="s">
        <v>3</v>
      </c>
      <c r="EC1273" t="s">
        <v>3</v>
      </c>
      <c r="EE1273">
        <v>29085443</v>
      </c>
      <c r="EF1273">
        <v>8</v>
      </c>
      <c r="EG1273" t="s">
        <v>144</v>
      </c>
      <c r="EH1273">
        <v>0</v>
      </c>
      <c r="EI1273" t="s">
        <v>3</v>
      </c>
      <c r="EJ1273">
        <v>1</v>
      </c>
      <c r="EK1273">
        <v>500001</v>
      </c>
      <c r="EL1273" t="s">
        <v>145</v>
      </c>
      <c r="EM1273" t="s">
        <v>146</v>
      </c>
      <c r="EO1273" t="s">
        <v>3</v>
      </c>
      <c r="EQ1273">
        <v>0</v>
      </c>
      <c r="ER1273">
        <v>86.24</v>
      </c>
      <c r="ES1273">
        <v>86.24</v>
      </c>
      <c r="ET1273">
        <v>0</v>
      </c>
      <c r="EU1273">
        <v>0</v>
      </c>
      <c r="EV1273">
        <v>0</v>
      </c>
      <c r="EW1273">
        <v>0</v>
      </c>
      <c r="EX1273">
        <v>0</v>
      </c>
      <c r="EY1273">
        <v>0</v>
      </c>
      <c r="FQ1273">
        <v>0</v>
      </c>
      <c r="FR1273">
        <f t="shared" si="843"/>
        <v>0</v>
      </c>
      <c r="FS1273">
        <v>0</v>
      </c>
      <c r="FX1273">
        <v>0</v>
      </c>
      <c r="FY1273">
        <v>0</v>
      </c>
      <c r="GA1273" t="s">
        <v>3</v>
      </c>
      <c r="GD1273">
        <v>1</v>
      </c>
      <c r="GF1273">
        <v>-228248654</v>
      </c>
      <c r="GG1273">
        <v>2</v>
      </c>
      <c r="GH1273">
        <v>1</v>
      </c>
      <c r="GI1273">
        <v>2</v>
      </c>
      <c r="GJ1273">
        <v>0</v>
      </c>
      <c r="GK1273">
        <v>0</v>
      </c>
      <c r="GL1273">
        <f t="shared" si="844"/>
        <v>0</v>
      </c>
      <c r="GM1273">
        <f t="shared" si="845"/>
        <v>13.8</v>
      </c>
      <c r="GN1273">
        <f t="shared" si="846"/>
        <v>13.8</v>
      </c>
      <c r="GO1273">
        <f t="shared" si="847"/>
        <v>0</v>
      </c>
      <c r="GP1273">
        <f t="shared" si="848"/>
        <v>0</v>
      </c>
      <c r="GR1273">
        <v>0</v>
      </c>
      <c r="GS1273">
        <v>3</v>
      </c>
      <c r="GT1273">
        <v>0</v>
      </c>
      <c r="GU1273" t="s">
        <v>3</v>
      </c>
      <c r="GV1273">
        <f t="shared" si="849"/>
        <v>0</v>
      </c>
      <c r="GW1273">
        <v>1</v>
      </c>
      <c r="GX1273">
        <f t="shared" si="850"/>
        <v>0</v>
      </c>
      <c r="HA1273">
        <v>0</v>
      </c>
      <c r="HB1273">
        <v>0</v>
      </c>
      <c r="HC1273">
        <f t="shared" si="851"/>
        <v>0</v>
      </c>
      <c r="HE1273" t="s">
        <v>3</v>
      </c>
      <c r="HF1273" t="s">
        <v>3</v>
      </c>
      <c r="IK1273">
        <v>0</v>
      </c>
    </row>
    <row r="1274" spans="1:245">
      <c r="A1274">
        <v>17</v>
      </c>
      <c r="B1274">
        <v>0</v>
      </c>
      <c r="C1274">
        <f>ROW(SmtRes!A1334)</f>
        <v>1334</v>
      </c>
      <c r="D1274">
        <f>ROW(EtalonRes!A1300)</f>
        <v>1300</v>
      </c>
      <c r="E1274" t="s">
        <v>316</v>
      </c>
      <c r="F1274" t="s">
        <v>321</v>
      </c>
      <c r="G1274" t="s">
        <v>322</v>
      </c>
      <c r="H1274" t="s">
        <v>323</v>
      </c>
      <c r="I1274">
        <f>ROUND(6/100,9)</f>
        <v>0.06</v>
      </c>
      <c r="J1274">
        <v>0</v>
      </c>
      <c r="O1274">
        <f t="shared" si="817"/>
        <v>931.41</v>
      </c>
      <c r="P1274">
        <f t="shared" si="818"/>
        <v>0</v>
      </c>
      <c r="Q1274">
        <f t="shared" si="819"/>
        <v>0</v>
      </c>
      <c r="R1274">
        <f t="shared" si="820"/>
        <v>0</v>
      </c>
      <c r="S1274">
        <f t="shared" si="821"/>
        <v>931.41</v>
      </c>
      <c r="T1274">
        <f t="shared" si="822"/>
        <v>0</v>
      </c>
      <c r="U1274">
        <f t="shared" si="823"/>
        <v>2.5205699999999998</v>
      </c>
      <c r="V1274">
        <f t="shared" si="824"/>
        <v>0</v>
      </c>
      <c r="W1274">
        <f t="shared" si="825"/>
        <v>0</v>
      </c>
      <c r="X1274">
        <f t="shared" si="826"/>
        <v>745.13</v>
      </c>
      <c r="Y1274">
        <f t="shared" si="827"/>
        <v>344.62</v>
      </c>
      <c r="AA1274">
        <v>36401907</v>
      </c>
      <c r="AB1274">
        <f t="shared" si="828"/>
        <v>465.89</v>
      </c>
      <c r="AC1274">
        <f t="shared" si="829"/>
        <v>0</v>
      </c>
      <c r="AD1274">
        <f>ROUND(((((ET1274*1.25))-((EU1274*1.25)))+AE1274),2)</f>
        <v>0</v>
      </c>
      <c r="AE1274">
        <f>ROUND(((EU1274*1.25)),2)</f>
        <v>0</v>
      </c>
      <c r="AF1274">
        <f>ROUND(((EV1274*1.15)),2)</f>
        <v>465.89</v>
      </c>
      <c r="AG1274">
        <f t="shared" si="830"/>
        <v>0</v>
      </c>
      <c r="AH1274">
        <f>((EW1274*1.15))</f>
        <v>42.009499999999996</v>
      </c>
      <c r="AI1274">
        <f>((EX1274*1.25))</f>
        <v>0</v>
      </c>
      <c r="AJ1274">
        <f t="shared" si="831"/>
        <v>0</v>
      </c>
      <c r="AK1274">
        <v>405.12</v>
      </c>
      <c r="AL1274">
        <v>0</v>
      </c>
      <c r="AM1274">
        <v>0</v>
      </c>
      <c r="AN1274">
        <v>0</v>
      </c>
      <c r="AO1274">
        <v>405.12</v>
      </c>
      <c r="AP1274">
        <v>0</v>
      </c>
      <c r="AQ1274">
        <v>36.53</v>
      </c>
      <c r="AR1274">
        <v>0</v>
      </c>
      <c r="AS1274">
        <v>0</v>
      </c>
      <c r="AT1274">
        <v>80</v>
      </c>
      <c r="AU1274">
        <v>37</v>
      </c>
      <c r="AV1274">
        <v>1</v>
      </c>
      <c r="AW1274">
        <v>1</v>
      </c>
      <c r="AZ1274">
        <v>1</v>
      </c>
      <c r="BA1274">
        <v>33.32</v>
      </c>
      <c r="BB1274">
        <v>1</v>
      </c>
      <c r="BC1274">
        <v>1</v>
      </c>
      <c r="BD1274" t="s">
        <v>3</v>
      </c>
      <c r="BE1274" t="s">
        <v>3</v>
      </c>
      <c r="BF1274" t="s">
        <v>3</v>
      </c>
      <c r="BG1274" t="s">
        <v>3</v>
      </c>
      <c r="BH1274">
        <v>0</v>
      </c>
      <c r="BI1274">
        <v>1</v>
      </c>
      <c r="BJ1274" t="s">
        <v>324</v>
      </c>
      <c r="BM1274">
        <v>15001</v>
      </c>
      <c r="BN1274">
        <v>0</v>
      </c>
      <c r="BO1274" t="s">
        <v>321</v>
      </c>
      <c r="BP1274">
        <v>1</v>
      </c>
      <c r="BQ1274">
        <v>2</v>
      </c>
      <c r="BR1274">
        <v>0</v>
      </c>
      <c r="BS1274">
        <v>33.32</v>
      </c>
      <c r="BT1274">
        <v>1</v>
      </c>
      <c r="BU1274">
        <v>1</v>
      </c>
      <c r="BV1274">
        <v>1</v>
      </c>
      <c r="BW1274">
        <v>1</v>
      </c>
      <c r="BX1274">
        <v>1</v>
      </c>
      <c r="BY1274" t="s">
        <v>3</v>
      </c>
      <c r="BZ1274">
        <v>105</v>
      </c>
      <c r="CA1274">
        <v>55</v>
      </c>
      <c r="CE1274">
        <v>0</v>
      </c>
      <c r="CF1274">
        <v>0</v>
      </c>
      <c r="CG1274">
        <v>0</v>
      </c>
      <c r="CM1274">
        <v>0</v>
      </c>
      <c r="CN1274" t="s">
        <v>904</v>
      </c>
      <c r="CO1274">
        <v>0</v>
      </c>
      <c r="CP1274">
        <f t="shared" si="832"/>
        <v>931.41</v>
      </c>
      <c r="CQ1274">
        <f t="shared" si="833"/>
        <v>0</v>
      </c>
      <c r="CR1274">
        <f t="shared" si="834"/>
        <v>0</v>
      </c>
      <c r="CS1274">
        <f t="shared" si="835"/>
        <v>0</v>
      </c>
      <c r="CT1274">
        <f t="shared" si="836"/>
        <v>15523.4548</v>
      </c>
      <c r="CU1274">
        <f t="shared" si="837"/>
        <v>0</v>
      </c>
      <c r="CV1274">
        <f t="shared" si="838"/>
        <v>42.009499999999996</v>
      </c>
      <c r="CW1274">
        <f t="shared" si="839"/>
        <v>0</v>
      </c>
      <c r="CX1274">
        <f t="shared" si="840"/>
        <v>0</v>
      </c>
      <c r="CY1274">
        <f t="shared" si="841"/>
        <v>745.12800000000004</v>
      </c>
      <c r="CZ1274">
        <f t="shared" si="842"/>
        <v>344.62169999999998</v>
      </c>
      <c r="DC1274" t="s">
        <v>3</v>
      </c>
      <c r="DD1274" t="s">
        <v>3</v>
      </c>
      <c r="DE1274" t="s">
        <v>133</v>
      </c>
      <c r="DF1274" t="s">
        <v>133</v>
      </c>
      <c r="DG1274" t="s">
        <v>134</v>
      </c>
      <c r="DH1274" t="s">
        <v>3</v>
      </c>
      <c r="DI1274" t="s">
        <v>134</v>
      </c>
      <c r="DJ1274" t="s">
        <v>133</v>
      </c>
      <c r="DK1274" t="s">
        <v>3</v>
      </c>
      <c r="DL1274" t="s">
        <v>3</v>
      </c>
      <c r="DM1274" t="s">
        <v>3</v>
      </c>
      <c r="DN1274">
        <v>0</v>
      </c>
      <c r="DO1274">
        <v>0</v>
      </c>
      <c r="DP1274">
        <v>1</v>
      </c>
      <c r="DQ1274">
        <v>1</v>
      </c>
      <c r="DU1274">
        <v>1013</v>
      </c>
      <c r="DV1274" t="s">
        <v>323</v>
      </c>
      <c r="DW1274" t="s">
        <v>323</v>
      </c>
      <c r="DX1274">
        <v>1</v>
      </c>
      <c r="DZ1274" t="s">
        <v>3</v>
      </c>
      <c r="EA1274" t="s">
        <v>3</v>
      </c>
      <c r="EB1274" t="s">
        <v>3</v>
      </c>
      <c r="EC1274" t="s">
        <v>3</v>
      </c>
      <c r="EE1274">
        <v>29085536</v>
      </c>
      <c r="EF1274">
        <v>2</v>
      </c>
      <c r="EG1274" t="s">
        <v>135</v>
      </c>
      <c r="EH1274">
        <v>0</v>
      </c>
      <c r="EI1274" t="s">
        <v>3</v>
      </c>
      <c r="EJ1274">
        <v>1</v>
      </c>
      <c r="EK1274">
        <v>15001</v>
      </c>
      <c r="EL1274" t="s">
        <v>151</v>
      </c>
      <c r="EM1274" t="s">
        <v>152</v>
      </c>
      <c r="EO1274" t="s">
        <v>138</v>
      </c>
      <c r="EQ1274">
        <v>0</v>
      </c>
      <c r="ER1274">
        <v>405.12</v>
      </c>
      <c r="ES1274">
        <v>0</v>
      </c>
      <c r="ET1274">
        <v>0</v>
      </c>
      <c r="EU1274">
        <v>0</v>
      </c>
      <c r="EV1274">
        <v>405.12</v>
      </c>
      <c r="EW1274">
        <v>36.53</v>
      </c>
      <c r="EX1274">
        <v>0</v>
      </c>
      <c r="EY1274">
        <v>0</v>
      </c>
      <c r="FQ1274">
        <v>0</v>
      </c>
      <c r="FR1274">
        <f t="shared" si="843"/>
        <v>0</v>
      </c>
      <c r="FS1274">
        <v>0</v>
      </c>
      <c r="FT1274" t="s">
        <v>139</v>
      </c>
      <c r="FU1274" t="s">
        <v>25</v>
      </c>
      <c r="FV1274" t="s">
        <v>25</v>
      </c>
      <c r="FW1274" t="s">
        <v>26</v>
      </c>
      <c r="FX1274">
        <v>94.5</v>
      </c>
      <c r="FY1274">
        <v>46.75</v>
      </c>
      <c r="GA1274" t="s">
        <v>3</v>
      </c>
      <c r="GD1274">
        <v>1</v>
      </c>
      <c r="GF1274">
        <v>-1280480835</v>
      </c>
      <c r="GG1274">
        <v>2</v>
      </c>
      <c r="GH1274">
        <v>1</v>
      </c>
      <c r="GI1274">
        <v>2</v>
      </c>
      <c r="GJ1274">
        <v>0</v>
      </c>
      <c r="GK1274">
        <v>0</v>
      </c>
      <c r="GL1274">
        <f t="shared" si="844"/>
        <v>0</v>
      </c>
      <c r="GM1274">
        <f t="shared" si="845"/>
        <v>2021.16</v>
      </c>
      <c r="GN1274">
        <f t="shared" si="846"/>
        <v>2021.16</v>
      </c>
      <c r="GO1274">
        <f t="shared" si="847"/>
        <v>0</v>
      </c>
      <c r="GP1274">
        <f t="shared" si="848"/>
        <v>0</v>
      </c>
      <c r="GR1274">
        <v>0</v>
      </c>
      <c r="GS1274">
        <v>3</v>
      </c>
      <c r="GT1274">
        <v>0</v>
      </c>
      <c r="GU1274" t="s">
        <v>3</v>
      </c>
      <c r="GV1274">
        <f t="shared" si="849"/>
        <v>0</v>
      </c>
      <c r="GW1274">
        <v>1</v>
      </c>
      <c r="GX1274">
        <f t="shared" si="850"/>
        <v>0</v>
      </c>
      <c r="HA1274">
        <v>0</v>
      </c>
      <c r="HB1274">
        <v>0</v>
      </c>
      <c r="HC1274">
        <f t="shared" si="851"/>
        <v>0</v>
      </c>
      <c r="HE1274" t="s">
        <v>3</v>
      </c>
      <c r="HF1274" t="s">
        <v>3</v>
      </c>
      <c r="IK1274">
        <v>0</v>
      </c>
    </row>
    <row r="1275" spans="1:245">
      <c r="A1275">
        <v>18</v>
      </c>
      <c r="B1275">
        <v>0</v>
      </c>
      <c r="C1275">
        <v>1333</v>
      </c>
      <c r="E1275" t="s">
        <v>347</v>
      </c>
      <c r="F1275" t="s">
        <v>326</v>
      </c>
      <c r="G1275" t="s">
        <v>327</v>
      </c>
      <c r="H1275" t="s">
        <v>160</v>
      </c>
      <c r="I1275">
        <f>I1274*J1275</f>
        <v>7.4999999999999997E-2</v>
      </c>
      <c r="J1275">
        <v>1.25</v>
      </c>
      <c r="O1275">
        <f t="shared" si="817"/>
        <v>1923.55</v>
      </c>
      <c r="P1275">
        <f t="shared" si="818"/>
        <v>1923.55</v>
      </c>
      <c r="Q1275">
        <f t="shared" si="819"/>
        <v>0</v>
      </c>
      <c r="R1275">
        <f t="shared" si="820"/>
        <v>0</v>
      </c>
      <c r="S1275">
        <f t="shared" si="821"/>
        <v>0</v>
      </c>
      <c r="T1275">
        <f t="shared" si="822"/>
        <v>0</v>
      </c>
      <c r="U1275">
        <f t="shared" si="823"/>
        <v>0</v>
      </c>
      <c r="V1275">
        <f t="shared" si="824"/>
        <v>0</v>
      </c>
      <c r="W1275">
        <f t="shared" si="825"/>
        <v>16.809999999999999</v>
      </c>
      <c r="X1275">
        <f t="shared" si="826"/>
        <v>0</v>
      </c>
      <c r="Y1275">
        <f t="shared" si="827"/>
        <v>0</v>
      </c>
      <c r="AA1275">
        <v>36401907</v>
      </c>
      <c r="AB1275">
        <f t="shared" si="828"/>
        <v>4894.54</v>
      </c>
      <c r="AC1275">
        <f t="shared" si="829"/>
        <v>4894.54</v>
      </c>
      <c r="AD1275">
        <f>ROUND((((ET1275)-(EU1275))+AE1275),2)</f>
        <v>0</v>
      </c>
      <c r="AE1275">
        <f>ROUND((EU1275),2)</f>
        <v>0</v>
      </c>
      <c r="AF1275">
        <f>ROUND((EV1275),2)</f>
        <v>0</v>
      </c>
      <c r="AG1275">
        <f t="shared" si="830"/>
        <v>0</v>
      </c>
      <c r="AH1275">
        <f>(EW1275)</f>
        <v>0</v>
      </c>
      <c r="AI1275">
        <f>(EX1275)</f>
        <v>0</v>
      </c>
      <c r="AJ1275">
        <f t="shared" si="831"/>
        <v>224.15</v>
      </c>
      <c r="AK1275">
        <v>4894.54</v>
      </c>
      <c r="AL1275">
        <v>4894.54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224.15</v>
      </c>
      <c r="AT1275">
        <v>0</v>
      </c>
      <c r="AU1275">
        <v>0</v>
      </c>
      <c r="AV1275">
        <v>1</v>
      </c>
      <c r="AW1275">
        <v>1</v>
      </c>
      <c r="AZ1275">
        <v>1</v>
      </c>
      <c r="BA1275">
        <v>1</v>
      </c>
      <c r="BB1275">
        <v>1</v>
      </c>
      <c r="BC1275">
        <v>5.24</v>
      </c>
      <c r="BD1275" t="s">
        <v>3</v>
      </c>
      <c r="BE1275" t="s">
        <v>3</v>
      </c>
      <c r="BF1275" t="s">
        <v>3</v>
      </c>
      <c r="BG1275" t="s">
        <v>3</v>
      </c>
      <c r="BH1275">
        <v>3</v>
      </c>
      <c r="BI1275">
        <v>1</v>
      </c>
      <c r="BJ1275" t="s">
        <v>328</v>
      </c>
      <c r="BM1275">
        <v>500001</v>
      </c>
      <c r="BN1275">
        <v>0</v>
      </c>
      <c r="BO1275" t="s">
        <v>326</v>
      </c>
      <c r="BP1275">
        <v>1</v>
      </c>
      <c r="BQ1275">
        <v>8</v>
      </c>
      <c r="BR1275">
        <v>0</v>
      </c>
      <c r="BS1275">
        <v>1</v>
      </c>
      <c r="BT1275">
        <v>1</v>
      </c>
      <c r="BU1275">
        <v>1</v>
      </c>
      <c r="BV1275">
        <v>1</v>
      </c>
      <c r="BW1275">
        <v>1</v>
      </c>
      <c r="BX1275">
        <v>1</v>
      </c>
      <c r="BY1275" t="s">
        <v>3</v>
      </c>
      <c r="BZ1275">
        <v>0</v>
      </c>
      <c r="CA1275">
        <v>0</v>
      </c>
      <c r="CE1275">
        <v>0</v>
      </c>
      <c r="CF1275">
        <v>0</v>
      </c>
      <c r="CG1275">
        <v>0</v>
      </c>
      <c r="CM1275">
        <v>0</v>
      </c>
      <c r="CN1275" t="s">
        <v>3</v>
      </c>
      <c r="CO1275">
        <v>0</v>
      </c>
      <c r="CP1275">
        <f t="shared" si="832"/>
        <v>1923.55</v>
      </c>
      <c r="CQ1275">
        <f t="shared" si="833"/>
        <v>25647.389600000002</v>
      </c>
      <c r="CR1275">
        <f t="shared" si="834"/>
        <v>0</v>
      </c>
      <c r="CS1275">
        <f t="shared" si="835"/>
        <v>0</v>
      </c>
      <c r="CT1275">
        <f t="shared" si="836"/>
        <v>0</v>
      </c>
      <c r="CU1275">
        <f t="shared" si="837"/>
        <v>0</v>
      </c>
      <c r="CV1275">
        <f t="shared" si="838"/>
        <v>0</v>
      </c>
      <c r="CW1275">
        <f t="shared" si="839"/>
        <v>0</v>
      </c>
      <c r="CX1275">
        <f t="shared" si="840"/>
        <v>224.15</v>
      </c>
      <c r="CY1275">
        <f t="shared" si="841"/>
        <v>0</v>
      </c>
      <c r="CZ1275">
        <f t="shared" si="842"/>
        <v>0</v>
      </c>
      <c r="DC1275" t="s">
        <v>3</v>
      </c>
      <c r="DD1275" t="s">
        <v>3</v>
      </c>
      <c r="DE1275" t="s">
        <v>3</v>
      </c>
      <c r="DF1275" t="s">
        <v>3</v>
      </c>
      <c r="DG1275" t="s">
        <v>3</v>
      </c>
      <c r="DH1275" t="s">
        <v>3</v>
      </c>
      <c r="DI1275" t="s">
        <v>3</v>
      </c>
      <c r="DJ1275" t="s">
        <v>3</v>
      </c>
      <c r="DK1275" t="s">
        <v>3</v>
      </c>
      <c r="DL1275" t="s">
        <v>3</v>
      </c>
      <c r="DM1275" t="s">
        <v>3</v>
      </c>
      <c r="DN1275">
        <v>0</v>
      </c>
      <c r="DO1275">
        <v>0</v>
      </c>
      <c r="DP1275">
        <v>1</v>
      </c>
      <c r="DQ1275">
        <v>1</v>
      </c>
      <c r="DU1275">
        <v>1009</v>
      </c>
      <c r="DV1275" t="s">
        <v>160</v>
      </c>
      <c r="DW1275" t="s">
        <v>160</v>
      </c>
      <c r="DX1275">
        <v>1</v>
      </c>
      <c r="DZ1275" t="s">
        <v>3</v>
      </c>
      <c r="EA1275" t="s">
        <v>3</v>
      </c>
      <c r="EB1275" t="s">
        <v>3</v>
      </c>
      <c r="EC1275" t="s">
        <v>3</v>
      </c>
      <c r="EE1275">
        <v>29085443</v>
      </c>
      <c r="EF1275">
        <v>8</v>
      </c>
      <c r="EG1275" t="s">
        <v>144</v>
      </c>
      <c r="EH1275">
        <v>0</v>
      </c>
      <c r="EI1275" t="s">
        <v>3</v>
      </c>
      <c r="EJ1275">
        <v>1</v>
      </c>
      <c r="EK1275">
        <v>500001</v>
      </c>
      <c r="EL1275" t="s">
        <v>145</v>
      </c>
      <c r="EM1275" t="s">
        <v>146</v>
      </c>
      <c r="EO1275" t="s">
        <v>3</v>
      </c>
      <c r="EQ1275">
        <v>0</v>
      </c>
      <c r="ER1275">
        <v>4894.54</v>
      </c>
      <c r="ES1275">
        <v>4894.54</v>
      </c>
      <c r="ET1275">
        <v>0</v>
      </c>
      <c r="EU1275">
        <v>0</v>
      </c>
      <c r="EV1275">
        <v>0</v>
      </c>
      <c r="EW1275">
        <v>0</v>
      </c>
      <c r="EX1275">
        <v>0</v>
      </c>
      <c r="FQ1275">
        <v>0</v>
      </c>
      <c r="FR1275">
        <f t="shared" si="843"/>
        <v>0</v>
      </c>
      <c r="FS1275">
        <v>0</v>
      </c>
      <c r="FX1275">
        <v>0</v>
      </c>
      <c r="FY1275">
        <v>0</v>
      </c>
      <c r="GA1275" t="s">
        <v>3</v>
      </c>
      <c r="GD1275">
        <v>1</v>
      </c>
      <c r="GF1275">
        <v>-501888552</v>
      </c>
      <c r="GG1275">
        <v>2</v>
      </c>
      <c r="GH1275">
        <v>1</v>
      </c>
      <c r="GI1275">
        <v>2</v>
      </c>
      <c r="GJ1275">
        <v>0</v>
      </c>
      <c r="GK1275">
        <v>0</v>
      </c>
      <c r="GL1275">
        <f t="shared" si="844"/>
        <v>0</v>
      </c>
      <c r="GM1275">
        <f t="shared" si="845"/>
        <v>1923.55</v>
      </c>
      <c r="GN1275">
        <f t="shared" si="846"/>
        <v>1923.55</v>
      </c>
      <c r="GO1275">
        <f t="shared" si="847"/>
        <v>0</v>
      </c>
      <c r="GP1275">
        <f t="shared" si="848"/>
        <v>0</v>
      </c>
      <c r="GR1275">
        <v>0</v>
      </c>
      <c r="GS1275">
        <v>3</v>
      </c>
      <c r="GT1275">
        <v>0</v>
      </c>
      <c r="GU1275" t="s">
        <v>3</v>
      </c>
      <c r="GV1275">
        <f t="shared" si="849"/>
        <v>0</v>
      </c>
      <c r="GW1275">
        <v>1</v>
      </c>
      <c r="GX1275">
        <f t="shared" si="850"/>
        <v>0</v>
      </c>
      <c r="HA1275">
        <v>0</v>
      </c>
      <c r="HB1275">
        <v>0</v>
      </c>
      <c r="HC1275">
        <f t="shared" si="851"/>
        <v>0</v>
      </c>
      <c r="HE1275" t="s">
        <v>3</v>
      </c>
      <c r="HF1275" t="s">
        <v>3</v>
      </c>
      <c r="IK1275">
        <v>0</v>
      </c>
    </row>
    <row r="1276" spans="1:245">
      <c r="A1276">
        <v>18</v>
      </c>
      <c r="B1276">
        <v>0</v>
      </c>
      <c r="C1276">
        <v>1334</v>
      </c>
      <c r="E1276" t="s">
        <v>348</v>
      </c>
      <c r="F1276" t="s">
        <v>330</v>
      </c>
      <c r="G1276" t="s">
        <v>331</v>
      </c>
      <c r="H1276" t="s">
        <v>155</v>
      </c>
      <c r="I1276">
        <f>I1274*J1276</f>
        <v>6</v>
      </c>
      <c r="J1276">
        <v>100</v>
      </c>
      <c r="O1276">
        <f t="shared" si="817"/>
        <v>2235.7600000000002</v>
      </c>
      <c r="P1276">
        <f t="shared" si="818"/>
        <v>2235.7600000000002</v>
      </c>
      <c r="Q1276">
        <f t="shared" si="819"/>
        <v>0</v>
      </c>
      <c r="R1276">
        <f t="shared" si="820"/>
        <v>0</v>
      </c>
      <c r="S1276">
        <f t="shared" si="821"/>
        <v>0</v>
      </c>
      <c r="T1276">
        <f t="shared" si="822"/>
        <v>0</v>
      </c>
      <c r="U1276">
        <f t="shared" si="823"/>
        <v>0</v>
      </c>
      <c r="V1276">
        <f t="shared" si="824"/>
        <v>0</v>
      </c>
      <c r="W1276">
        <f t="shared" si="825"/>
        <v>10.26</v>
      </c>
      <c r="X1276">
        <f t="shared" si="826"/>
        <v>0</v>
      </c>
      <c r="Y1276">
        <f t="shared" si="827"/>
        <v>0</v>
      </c>
      <c r="AA1276">
        <v>36401907</v>
      </c>
      <c r="AB1276">
        <f t="shared" si="828"/>
        <v>37.299999999999997</v>
      </c>
      <c r="AC1276">
        <f t="shared" si="829"/>
        <v>37.299999999999997</v>
      </c>
      <c r="AD1276">
        <f>ROUND((((ET1276)-(EU1276))+AE1276),2)</f>
        <v>0</v>
      </c>
      <c r="AE1276">
        <f>ROUND((EU1276),2)</f>
        <v>0</v>
      </c>
      <c r="AF1276">
        <f>ROUND((EV1276),2)</f>
        <v>0</v>
      </c>
      <c r="AG1276">
        <f t="shared" si="830"/>
        <v>0</v>
      </c>
      <c r="AH1276">
        <f>(EW1276)</f>
        <v>0</v>
      </c>
      <c r="AI1276">
        <f>(EX1276)</f>
        <v>0</v>
      </c>
      <c r="AJ1276">
        <f t="shared" si="831"/>
        <v>1.71</v>
      </c>
      <c r="AK1276">
        <v>37.299999999999997</v>
      </c>
      <c r="AL1276">
        <v>37.299999999999997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1.71</v>
      </c>
      <c r="AT1276">
        <v>0</v>
      </c>
      <c r="AU1276">
        <v>0</v>
      </c>
      <c r="AV1276">
        <v>1</v>
      </c>
      <c r="AW1276">
        <v>1</v>
      </c>
      <c r="AZ1276">
        <v>1</v>
      </c>
      <c r="BA1276">
        <v>1</v>
      </c>
      <c r="BB1276">
        <v>1</v>
      </c>
      <c r="BC1276">
        <v>9.99</v>
      </c>
      <c r="BD1276" t="s">
        <v>3</v>
      </c>
      <c r="BE1276" t="s">
        <v>3</v>
      </c>
      <c r="BF1276" t="s">
        <v>3</v>
      </c>
      <c r="BG1276" t="s">
        <v>3</v>
      </c>
      <c r="BH1276">
        <v>3</v>
      </c>
      <c r="BI1276">
        <v>1</v>
      </c>
      <c r="BJ1276" t="s">
        <v>332</v>
      </c>
      <c r="BM1276">
        <v>500001</v>
      </c>
      <c r="BN1276">
        <v>0</v>
      </c>
      <c r="BO1276" t="s">
        <v>330</v>
      </c>
      <c r="BP1276">
        <v>1</v>
      </c>
      <c r="BQ1276">
        <v>8</v>
      </c>
      <c r="BR1276">
        <v>0</v>
      </c>
      <c r="BS1276">
        <v>1</v>
      </c>
      <c r="BT1276">
        <v>1</v>
      </c>
      <c r="BU1276">
        <v>1</v>
      </c>
      <c r="BV1276">
        <v>1</v>
      </c>
      <c r="BW1276">
        <v>1</v>
      </c>
      <c r="BX1276">
        <v>1</v>
      </c>
      <c r="BY1276" t="s">
        <v>3</v>
      </c>
      <c r="BZ1276">
        <v>0</v>
      </c>
      <c r="CA1276">
        <v>0</v>
      </c>
      <c r="CE1276">
        <v>0</v>
      </c>
      <c r="CF1276">
        <v>0</v>
      </c>
      <c r="CG1276">
        <v>0</v>
      </c>
      <c r="CM1276">
        <v>0</v>
      </c>
      <c r="CN1276" t="s">
        <v>3</v>
      </c>
      <c r="CO1276">
        <v>0</v>
      </c>
      <c r="CP1276">
        <f t="shared" si="832"/>
        <v>2235.7600000000002</v>
      </c>
      <c r="CQ1276">
        <f t="shared" si="833"/>
        <v>372.62699999999995</v>
      </c>
      <c r="CR1276">
        <f t="shared" si="834"/>
        <v>0</v>
      </c>
      <c r="CS1276">
        <f t="shared" si="835"/>
        <v>0</v>
      </c>
      <c r="CT1276">
        <f t="shared" si="836"/>
        <v>0</v>
      </c>
      <c r="CU1276">
        <f t="shared" si="837"/>
        <v>0</v>
      </c>
      <c r="CV1276">
        <f t="shared" si="838"/>
        <v>0</v>
      </c>
      <c r="CW1276">
        <f t="shared" si="839"/>
        <v>0</v>
      </c>
      <c r="CX1276">
        <f t="shared" si="840"/>
        <v>1.71</v>
      </c>
      <c r="CY1276">
        <f t="shared" si="841"/>
        <v>0</v>
      </c>
      <c r="CZ1276">
        <f t="shared" si="842"/>
        <v>0</v>
      </c>
      <c r="DC1276" t="s">
        <v>3</v>
      </c>
      <c r="DD1276" t="s">
        <v>3</v>
      </c>
      <c r="DE1276" t="s">
        <v>3</v>
      </c>
      <c r="DF1276" t="s">
        <v>3</v>
      </c>
      <c r="DG1276" t="s">
        <v>3</v>
      </c>
      <c r="DH1276" t="s">
        <v>3</v>
      </c>
      <c r="DI1276" t="s">
        <v>3</v>
      </c>
      <c r="DJ1276" t="s">
        <v>3</v>
      </c>
      <c r="DK1276" t="s">
        <v>3</v>
      </c>
      <c r="DL1276" t="s">
        <v>3</v>
      </c>
      <c r="DM1276" t="s">
        <v>3</v>
      </c>
      <c r="DN1276">
        <v>0</v>
      </c>
      <c r="DO1276">
        <v>0</v>
      </c>
      <c r="DP1276">
        <v>1</v>
      </c>
      <c r="DQ1276">
        <v>1</v>
      </c>
      <c r="DU1276">
        <v>1005</v>
      </c>
      <c r="DV1276" t="s">
        <v>155</v>
      </c>
      <c r="DW1276" t="s">
        <v>155</v>
      </c>
      <c r="DX1276">
        <v>1</v>
      </c>
      <c r="DZ1276" t="s">
        <v>3</v>
      </c>
      <c r="EA1276" t="s">
        <v>3</v>
      </c>
      <c r="EB1276" t="s">
        <v>3</v>
      </c>
      <c r="EC1276" t="s">
        <v>3</v>
      </c>
      <c r="EE1276">
        <v>29085443</v>
      </c>
      <c r="EF1276">
        <v>8</v>
      </c>
      <c r="EG1276" t="s">
        <v>144</v>
      </c>
      <c r="EH1276">
        <v>0</v>
      </c>
      <c r="EI1276" t="s">
        <v>3</v>
      </c>
      <c r="EJ1276">
        <v>1</v>
      </c>
      <c r="EK1276">
        <v>500001</v>
      </c>
      <c r="EL1276" t="s">
        <v>145</v>
      </c>
      <c r="EM1276" t="s">
        <v>146</v>
      </c>
      <c r="EO1276" t="s">
        <v>3</v>
      </c>
      <c r="EQ1276">
        <v>0</v>
      </c>
      <c r="ER1276">
        <v>37.299999999999997</v>
      </c>
      <c r="ES1276">
        <v>37.299999999999997</v>
      </c>
      <c r="ET1276">
        <v>0</v>
      </c>
      <c r="EU1276">
        <v>0</v>
      </c>
      <c r="EV1276">
        <v>0</v>
      </c>
      <c r="EW1276">
        <v>0</v>
      </c>
      <c r="EX1276">
        <v>0</v>
      </c>
      <c r="FQ1276">
        <v>0</v>
      </c>
      <c r="FR1276">
        <f t="shared" si="843"/>
        <v>0</v>
      </c>
      <c r="FS1276">
        <v>0</v>
      </c>
      <c r="FX1276">
        <v>0</v>
      </c>
      <c r="FY1276">
        <v>0</v>
      </c>
      <c r="GA1276" t="s">
        <v>3</v>
      </c>
      <c r="GD1276">
        <v>1</v>
      </c>
      <c r="GF1276">
        <v>650529573</v>
      </c>
      <c r="GG1276">
        <v>2</v>
      </c>
      <c r="GH1276">
        <v>1</v>
      </c>
      <c r="GI1276">
        <v>2</v>
      </c>
      <c r="GJ1276">
        <v>0</v>
      </c>
      <c r="GK1276">
        <v>0</v>
      </c>
      <c r="GL1276">
        <f t="shared" si="844"/>
        <v>0</v>
      </c>
      <c r="GM1276">
        <f t="shared" si="845"/>
        <v>2235.7600000000002</v>
      </c>
      <c r="GN1276">
        <f t="shared" si="846"/>
        <v>2235.7600000000002</v>
      </c>
      <c r="GO1276">
        <f t="shared" si="847"/>
        <v>0</v>
      </c>
      <c r="GP1276">
        <f t="shared" si="848"/>
        <v>0</v>
      </c>
      <c r="GR1276">
        <v>0</v>
      </c>
      <c r="GS1276">
        <v>3</v>
      </c>
      <c r="GT1276">
        <v>0</v>
      </c>
      <c r="GU1276" t="s">
        <v>3</v>
      </c>
      <c r="GV1276">
        <f t="shared" si="849"/>
        <v>0</v>
      </c>
      <c r="GW1276">
        <v>1</v>
      </c>
      <c r="GX1276">
        <f t="shared" si="850"/>
        <v>0</v>
      </c>
      <c r="HA1276">
        <v>0</v>
      </c>
      <c r="HB1276">
        <v>0</v>
      </c>
      <c r="HC1276">
        <f t="shared" si="851"/>
        <v>0</v>
      </c>
      <c r="HE1276" t="s">
        <v>3</v>
      </c>
      <c r="HF1276" t="s">
        <v>3</v>
      </c>
      <c r="IK1276">
        <v>0</v>
      </c>
    </row>
    <row r="1277" spans="1:245">
      <c r="A1277">
        <v>17</v>
      </c>
      <c r="B1277">
        <v>0</v>
      </c>
      <c r="C1277">
        <f>ROW(SmtRes!A1341)</f>
        <v>1341</v>
      </c>
      <c r="D1277">
        <f>ROW(EtalonRes!A1306)</f>
        <v>1306</v>
      </c>
      <c r="E1277" t="s">
        <v>320</v>
      </c>
      <c r="F1277" t="s">
        <v>334</v>
      </c>
      <c r="G1277" t="s">
        <v>335</v>
      </c>
      <c r="H1277" t="s">
        <v>58</v>
      </c>
      <c r="I1277">
        <f>ROUND(6/100,9)</f>
        <v>0.06</v>
      </c>
      <c r="J1277">
        <v>0</v>
      </c>
      <c r="O1277">
        <f t="shared" si="817"/>
        <v>2262.88</v>
      </c>
      <c r="P1277">
        <f t="shared" si="818"/>
        <v>85.33</v>
      </c>
      <c r="Q1277">
        <f t="shared" si="819"/>
        <v>24.57</v>
      </c>
      <c r="R1277">
        <f t="shared" si="820"/>
        <v>5.4</v>
      </c>
      <c r="S1277">
        <f t="shared" si="821"/>
        <v>2152.98</v>
      </c>
      <c r="T1277">
        <f t="shared" si="822"/>
        <v>0</v>
      </c>
      <c r="U1277">
        <f t="shared" si="823"/>
        <v>6.5136000000000003</v>
      </c>
      <c r="V1277">
        <f t="shared" si="824"/>
        <v>1.2E-2</v>
      </c>
      <c r="W1277">
        <f t="shared" si="825"/>
        <v>0</v>
      </c>
      <c r="X1277">
        <f t="shared" si="826"/>
        <v>1748.29</v>
      </c>
      <c r="Y1277">
        <f t="shared" si="827"/>
        <v>1122.3599999999999</v>
      </c>
      <c r="AA1277">
        <v>36401907</v>
      </c>
      <c r="AB1277">
        <f t="shared" si="828"/>
        <v>1242.01</v>
      </c>
      <c r="AC1277">
        <f t="shared" si="829"/>
        <v>120.73</v>
      </c>
      <c r="AD1277">
        <f>ROUND((((ET1277)-(EU1277))+AE1277),2)</f>
        <v>44.36</v>
      </c>
      <c r="AE1277">
        <f>ROUND((EU1277),2)</f>
        <v>2.7</v>
      </c>
      <c r="AF1277">
        <f>ROUND(((EV1277*1.15)),2)</f>
        <v>1076.92</v>
      </c>
      <c r="AG1277">
        <f t="shared" si="830"/>
        <v>0</v>
      </c>
      <c r="AH1277">
        <f>((EW1277*1.15))</f>
        <v>108.56</v>
      </c>
      <c r="AI1277">
        <f>(EX1277)</f>
        <v>0.2</v>
      </c>
      <c r="AJ1277">
        <f t="shared" si="831"/>
        <v>0</v>
      </c>
      <c r="AK1277">
        <v>1101.54</v>
      </c>
      <c r="AL1277">
        <v>120.73</v>
      </c>
      <c r="AM1277">
        <v>44.36</v>
      </c>
      <c r="AN1277">
        <v>2.7</v>
      </c>
      <c r="AO1277">
        <v>936.45</v>
      </c>
      <c r="AP1277">
        <v>0</v>
      </c>
      <c r="AQ1277">
        <v>94.4</v>
      </c>
      <c r="AR1277">
        <v>0.2</v>
      </c>
      <c r="AS1277">
        <v>0</v>
      </c>
      <c r="AT1277">
        <v>81</v>
      </c>
      <c r="AU1277">
        <v>52</v>
      </c>
      <c r="AV1277">
        <v>1</v>
      </c>
      <c r="AW1277">
        <v>1</v>
      </c>
      <c r="AZ1277">
        <v>1</v>
      </c>
      <c r="BA1277">
        <v>33.32</v>
      </c>
      <c r="BB1277">
        <v>9.23</v>
      </c>
      <c r="BC1277">
        <v>11.78</v>
      </c>
      <c r="BD1277" t="s">
        <v>3</v>
      </c>
      <c r="BE1277" t="s">
        <v>3</v>
      </c>
      <c r="BF1277" t="s">
        <v>3</v>
      </c>
      <c r="BG1277" t="s">
        <v>3</v>
      </c>
      <c r="BH1277">
        <v>0</v>
      </c>
      <c r="BI1277">
        <v>2</v>
      </c>
      <c r="BJ1277" t="s">
        <v>336</v>
      </c>
      <c r="BM1277">
        <v>108001</v>
      </c>
      <c r="BN1277">
        <v>0</v>
      </c>
      <c r="BO1277" t="s">
        <v>334</v>
      </c>
      <c r="BP1277">
        <v>1</v>
      </c>
      <c r="BQ1277">
        <v>3</v>
      </c>
      <c r="BR1277">
        <v>0</v>
      </c>
      <c r="BS1277">
        <v>33.32</v>
      </c>
      <c r="BT1277">
        <v>1</v>
      </c>
      <c r="BU1277">
        <v>1</v>
      </c>
      <c r="BV1277">
        <v>1</v>
      </c>
      <c r="BW1277">
        <v>1</v>
      </c>
      <c r="BX1277">
        <v>1</v>
      </c>
      <c r="BY1277" t="s">
        <v>3</v>
      </c>
      <c r="BZ1277">
        <v>95</v>
      </c>
      <c r="CA1277">
        <v>65</v>
      </c>
      <c r="CE1277">
        <v>0</v>
      </c>
      <c r="CF1277">
        <v>0</v>
      </c>
      <c r="CG1277">
        <v>0</v>
      </c>
      <c r="CM1277">
        <v>0</v>
      </c>
      <c r="CN1277" t="s">
        <v>905</v>
      </c>
      <c r="CO1277">
        <v>0</v>
      </c>
      <c r="CP1277">
        <f t="shared" si="832"/>
        <v>2262.88</v>
      </c>
      <c r="CQ1277">
        <f t="shared" si="833"/>
        <v>1422.1994</v>
      </c>
      <c r="CR1277">
        <f t="shared" si="834"/>
        <v>409.44280000000003</v>
      </c>
      <c r="CS1277">
        <f t="shared" si="835"/>
        <v>89.964000000000013</v>
      </c>
      <c r="CT1277">
        <f t="shared" si="836"/>
        <v>35882.974399999999</v>
      </c>
      <c r="CU1277">
        <f t="shared" si="837"/>
        <v>0</v>
      </c>
      <c r="CV1277">
        <f t="shared" si="838"/>
        <v>108.56</v>
      </c>
      <c r="CW1277">
        <f t="shared" si="839"/>
        <v>0.2</v>
      </c>
      <c r="CX1277">
        <f t="shared" si="840"/>
        <v>0</v>
      </c>
      <c r="CY1277">
        <f t="shared" si="841"/>
        <v>1748.2878000000001</v>
      </c>
      <c r="CZ1277">
        <f t="shared" si="842"/>
        <v>1122.3576</v>
      </c>
      <c r="DC1277" t="s">
        <v>3</v>
      </c>
      <c r="DD1277" t="s">
        <v>3</v>
      </c>
      <c r="DE1277" t="s">
        <v>3</v>
      </c>
      <c r="DF1277" t="s">
        <v>3</v>
      </c>
      <c r="DG1277" t="s">
        <v>134</v>
      </c>
      <c r="DH1277" t="s">
        <v>3</v>
      </c>
      <c r="DI1277" t="s">
        <v>134</v>
      </c>
      <c r="DJ1277" t="s">
        <v>3</v>
      </c>
      <c r="DK1277" t="s">
        <v>3</v>
      </c>
      <c r="DL1277" t="s">
        <v>3</v>
      </c>
      <c r="DM1277" t="s">
        <v>3</v>
      </c>
      <c r="DN1277">
        <v>0</v>
      </c>
      <c r="DO1277">
        <v>0</v>
      </c>
      <c r="DP1277">
        <v>1</v>
      </c>
      <c r="DQ1277">
        <v>1</v>
      </c>
      <c r="DU1277">
        <v>1010</v>
      </c>
      <c r="DV1277" t="s">
        <v>58</v>
      </c>
      <c r="DW1277" t="s">
        <v>58</v>
      </c>
      <c r="DX1277">
        <v>100</v>
      </c>
      <c r="DZ1277" t="s">
        <v>3</v>
      </c>
      <c r="EA1277" t="s">
        <v>3</v>
      </c>
      <c r="EB1277" t="s">
        <v>3</v>
      </c>
      <c r="EC1277" t="s">
        <v>3</v>
      </c>
      <c r="EE1277">
        <v>29085386</v>
      </c>
      <c r="EF1277">
        <v>3</v>
      </c>
      <c r="EG1277" t="s">
        <v>226</v>
      </c>
      <c r="EH1277">
        <v>0</v>
      </c>
      <c r="EI1277" t="s">
        <v>3</v>
      </c>
      <c r="EJ1277">
        <v>2</v>
      </c>
      <c r="EK1277">
        <v>108001</v>
      </c>
      <c r="EL1277" t="s">
        <v>227</v>
      </c>
      <c r="EM1277" t="s">
        <v>228</v>
      </c>
      <c r="EO1277" t="s">
        <v>299</v>
      </c>
      <c r="EQ1277">
        <v>0</v>
      </c>
      <c r="ER1277">
        <v>1101.54</v>
      </c>
      <c r="ES1277">
        <v>120.73</v>
      </c>
      <c r="ET1277">
        <v>44.36</v>
      </c>
      <c r="EU1277">
        <v>2.7</v>
      </c>
      <c r="EV1277">
        <v>936.45</v>
      </c>
      <c r="EW1277">
        <v>94.4</v>
      </c>
      <c r="EX1277">
        <v>0.2</v>
      </c>
      <c r="EY1277">
        <v>0</v>
      </c>
      <c r="FQ1277">
        <v>0</v>
      </c>
      <c r="FR1277">
        <f t="shared" si="843"/>
        <v>0</v>
      </c>
      <c r="FS1277">
        <v>0</v>
      </c>
      <c r="FV1277" t="s">
        <v>25</v>
      </c>
      <c r="FW1277" t="s">
        <v>26</v>
      </c>
      <c r="FX1277">
        <v>95</v>
      </c>
      <c r="FY1277">
        <v>65</v>
      </c>
      <c r="GA1277" t="s">
        <v>3</v>
      </c>
      <c r="GD1277">
        <v>1</v>
      </c>
      <c r="GF1277">
        <v>1562201403</v>
      </c>
      <c r="GG1277">
        <v>2</v>
      </c>
      <c r="GH1277">
        <v>1</v>
      </c>
      <c r="GI1277">
        <v>2</v>
      </c>
      <c r="GJ1277">
        <v>0</v>
      </c>
      <c r="GK1277">
        <v>0</v>
      </c>
      <c r="GL1277">
        <f t="shared" si="844"/>
        <v>0</v>
      </c>
      <c r="GM1277">
        <f t="shared" si="845"/>
        <v>5133.53</v>
      </c>
      <c r="GN1277">
        <f t="shared" si="846"/>
        <v>0</v>
      </c>
      <c r="GO1277">
        <f t="shared" si="847"/>
        <v>5133.53</v>
      </c>
      <c r="GP1277">
        <f t="shared" si="848"/>
        <v>0</v>
      </c>
      <c r="GR1277">
        <v>0</v>
      </c>
      <c r="GS1277">
        <v>3</v>
      </c>
      <c r="GT1277">
        <v>0</v>
      </c>
      <c r="GU1277" t="s">
        <v>3</v>
      </c>
      <c r="GV1277">
        <f t="shared" si="849"/>
        <v>0</v>
      </c>
      <c r="GW1277">
        <v>1</v>
      </c>
      <c r="GX1277">
        <f t="shared" si="850"/>
        <v>0</v>
      </c>
      <c r="HA1277">
        <v>0</v>
      </c>
      <c r="HB1277">
        <v>0</v>
      </c>
      <c r="HC1277">
        <f t="shared" si="851"/>
        <v>0</v>
      </c>
      <c r="HE1277" t="s">
        <v>3</v>
      </c>
      <c r="HF1277" t="s">
        <v>3</v>
      </c>
      <c r="IK1277">
        <v>0</v>
      </c>
    </row>
    <row r="1278" spans="1:245">
      <c r="A1278">
        <v>18</v>
      </c>
      <c r="B1278">
        <v>0</v>
      </c>
      <c r="C1278">
        <v>1340</v>
      </c>
      <c r="E1278" t="s">
        <v>325</v>
      </c>
      <c r="F1278" t="s">
        <v>258</v>
      </c>
      <c r="G1278" t="s">
        <v>259</v>
      </c>
      <c r="H1278" t="s">
        <v>237</v>
      </c>
      <c r="I1278">
        <f>I1277*J1278</f>
        <v>6</v>
      </c>
      <c r="J1278">
        <v>100</v>
      </c>
      <c r="O1278">
        <f t="shared" si="817"/>
        <v>326.17</v>
      </c>
      <c r="P1278">
        <f t="shared" si="818"/>
        <v>326.17</v>
      </c>
      <c r="Q1278">
        <f t="shared" si="819"/>
        <v>0</v>
      </c>
      <c r="R1278">
        <f t="shared" si="820"/>
        <v>0</v>
      </c>
      <c r="S1278">
        <f t="shared" si="821"/>
        <v>0</v>
      </c>
      <c r="T1278">
        <f t="shared" si="822"/>
        <v>0</v>
      </c>
      <c r="U1278">
        <f t="shared" si="823"/>
        <v>0</v>
      </c>
      <c r="V1278">
        <f t="shared" si="824"/>
        <v>0</v>
      </c>
      <c r="W1278">
        <f t="shared" si="825"/>
        <v>1.74</v>
      </c>
      <c r="X1278">
        <f t="shared" si="826"/>
        <v>0</v>
      </c>
      <c r="Y1278">
        <f t="shared" si="827"/>
        <v>0</v>
      </c>
      <c r="AA1278">
        <v>36401907</v>
      </c>
      <c r="AB1278">
        <f t="shared" si="828"/>
        <v>15.27</v>
      </c>
      <c r="AC1278">
        <f t="shared" si="829"/>
        <v>15.27</v>
      </c>
      <c r="AD1278">
        <f>ROUND((((ET1278)-(EU1278))+AE1278),2)</f>
        <v>0</v>
      </c>
      <c r="AE1278">
        <f>ROUND((EU1278),2)</f>
        <v>0</v>
      </c>
      <c r="AF1278">
        <f>ROUND((EV1278),2)</f>
        <v>0</v>
      </c>
      <c r="AG1278">
        <f t="shared" si="830"/>
        <v>0</v>
      </c>
      <c r="AH1278">
        <f>(EW1278)</f>
        <v>0</v>
      </c>
      <c r="AI1278">
        <f>(EX1278)</f>
        <v>0</v>
      </c>
      <c r="AJ1278">
        <f t="shared" si="831"/>
        <v>0.28999999999999998</v>
      </c>
      <c r="AK1278">
        <v>15.27</v>
      </c>
      <c r="AL1278">
        <v>15.27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0.28999999999999998</v>
      </c>
      <c r="AT1278">
        <v>0</v>
      </c>
      <c r="AU1278">
        <v>0</v>
      </c>
      <c r="AV1278">
        <v>1</v>
      </c>
      <c r="AW1278">
        <v>1</v>
      </c>
      <c r="AZ1278">
        <v>1</v>
      </c>
      <c r="BA1278">
        <v>1</v>
      </c>
      <c r="BB1278">
        <v>1</v>
      </c>
      <c r="BC1278">
        <v>3.56</v>
      </c>
      <c r="BD1278" t="s">
        <v>3</v>
      </c>
      <c r="BE1278" t="s">
        <v>3</v>
      </c>
      <c r="BF1278" t="s">
        <v>3</v>
      </c>
      <c r="BG1278" t="s">
        <v>3</v>
      </c>
      <c r="BH1278">
        <v>3</v>
      </c>
      <c r="BI1278">
        <v>2</v>
      </c>
      <c r="BJ1278" t="s">
        <v>260</v>
      </c>
      <c r="BM1278">
        <v>500002</v>
      </c>
      <c r="BN1278">
        <v>0</v>
      </c>
      <c r="BO1278" t="s">
        <v>258</v>
      </c>
      <c r="BP1278">
        <v>1</v>
      </c>
      <c r="BQ1278">
        <v>12</v>
      </c>
      <c r="BR1278">
        <v>0</v>
      </c>
      <c r="BS1278">
        <v>1</v>
      </c>
      <c r="BT1278">
        <v>1</v>
      </c>
      <c r="BU1278">
        <v>1</v>
      </c>
      <c r="BV1278">
        <v>1</v>
      </c>
      <c r="BW1278">
        <v>1</v>
      </c>
      <c r="BX1278">
        <v>1</v>
      </c>
      <c r="BY1278" t="s">
        <v>3</v>
      </c>
      <c r="BZ1278">
        <v>0</v>
      </c>
      <c r="CA1278">
        <v>0</v>
      </c>
      <c r="CE1278">
        <v>0</v>
      </c>
      <c r="CF1278">
        <v>0</v>
      </c>
      <c r="CG1278">
        <v>0</v>
      </c>
      <c r="CM1278">
        <v>0</v>
      </c>
      <c r="CN1278" t="s">
        <v>3</v>
      </c>
      <c r="CO1278">
        <v>0</v>
      </c>
      <c r="CP1278">
        <f t="shared" si="832"/>
        <v>326.17</v>
      </c>
      <c r="CQ1278">
        <f t="shared" si="833"/>
        <v>54.361199999999997</v>
      </c>
      <c r="CR1278">
        <f t="shared" si="834"/>
        <v>0</v>
      </c>
      <c r="CS1278">
        <f t="shared" si="835"/>
        <v>0</v>
      </c>
      <c r="CT1278">
        <f t="shared" si="836"/>
        <v>0</v>
      </c>
      <c r="CU1278">
        <f t="shared" si="837"/>
        <v>0</v>
      </c>
      <c r="CV1278">
        <f t="shared" si="838"/>
        <v>0</v>
      </c>
      <c r="CW1278">
        <f t="shared" si="839"/>
        <v>0</v>
      </c>
      <c r="CX1278">
        <f t="shared" si="840"/>
        <v>0.28999999999999998</v>
      </c>
      <c r="CY1278">
        <f t="shared" si="841"/>
        <v>0</v>
      </c>
      <c r="CZ1278">
        <f t="shared" si="842"/>
        <v>0</v>
      </c>
      <c r="DC1278" t="s">
        <v>3</v>
      </c>
      <c r="DD1278" t="s">
        <v>3</v>
      </c>
      <c r="DE1278" t="s">
        <v>3</v>
      </c>
      <c r="DF1278" t="s">
        <v>3</v>
      </c>
      <c r="DG1278" t="s">
        <v>3</v>
      </c>
      <c r="DH1278" t="s">
        <v>3</v>
      </c>
      <c r="DI1278" t="s">
        <v>3</v>
      </c>
      <c r="DJ1278" t="s">
        <v>3</v>
      </c>
      <c r="DK1278" t="s">
        <v>3</v>
      </c>
      <c r="DL1278" t="s">
        <v>3</v>
      </c>
      <c r="DM1278" t="s">
        <v>3</v>
      </c>
      <c r="DN1278">
        <v>0</v>
      </c>
      <c r="DO1278">
        <v>0</v>
      </c>
      <c r="DP1278">
        <v>1</v>
      </c>
      <c r="DQ1278">
        <v>1</v>
      </c>
      <c r="DU1278">
        <v>1010</v>
      </c>
      <c r="DV1278" t="s">
        <v>237</v>
      </c>
      <c r="DW1278" t="s">
        <v>237</v>
      </c>
      <c r="DX1278">
        <v>1</v>
      </c>
      <c r="DZ1278" t="s">
        <v>3</v>
      </c>
      <c r="EA1278" t="s">
        <v>3</v>
      </c>
      <c r="EB1278" t="s">
        <v>3</v>
      </c>
      <c r="EC1278" t="s">
        <v>3</v>
      </c>
      <c r="EE1278">
        <v>29085444</v>
      </c>
      <c r="EF1278">
        <v>12</v>
      </c>
      <c r="EG1278" t="s">
        <v>32</v>
      </c>
      <c r="EH1278">
        <v>0</v>
      </c>
      <c r="EI1278" t="s">
        <v>3</v>
      </c>
      <c r="EJ1278">
        <v>2</v>
      </c>
      <c r="EK1278">
        <v>500002</v>
      </c>
      <c r="EL1278" t="s">
        <v>33</v>
      </c>
      <c r="EM1278" t="s">
        <v>34</v>
      </c>
      <c r="EO1278" t="s">
        <v>3</v>
      </c>
      <c r="EQ1278">
        <v>0</v>
      </c>
      <c r="ER1278">
        <v>15.27</v>
      </c>
      <c r="ES1278">
        <v>15.27</v>
      </c>
      <c r="ET1278">
        <v>0</v>
      </c>
      <c r="EU1278">
        <v>0</v>
      </c>
      <c r="EV1278">
        <v>0</v>
      </c>
      <c r="EW1278">
        <v>0</v>
      </c>
      <c r="EX1278">
        <v>0</v>
      </c>
      <c r="FQ1278">
        <v>0</v>
      </c>
      <c r="FR1278">
        <f t="shared" si="843"/>
        <v>0</v>
      </c>
      <c r="FS1278">
        <v>0</v>
      </c>
      <c r="FX1278">
        <v>0</v>
      </c>
      <c r="FY1278">
        <v>0</v>
      </c>
      <c r="GA1278" t="s">
        <v>3</v>
      </c>
      <c r="GD1278">
        <v>1</v>
      </c>
      <c r="GF1278">
        <v>-1432988646</v>
      </c>
      <c r="GG1278">
        <v>2</v>
      </c>
      <c r="GH1278">
        <v>1</v>
      </c>
      <c r="GI1278">
        <v>2</v>
      </c>
      <c r="GJ1278">
        <v>0</v>
      </c>
      <c r="GK1278">
        <v>0</v>
      </c>
      <c r="GL1278">
        <f t="shared" si="844"/>
        <v>0</v>
      </c>
      <c r="GM1278">
        <f t="shared" si="845"/>
        <v>326.17</v>
      </c>
      <c r="GN1278">
        <f t="shared" si="846"/>
        <v>0</v>
      </c>
      <c r="GO1278">
        <f t="shared" si="847"/>
        <v>326.17</v>
      </c>
      <c r="GP1278">
        <f t="shared" si="848"/>
        <v>0</v>
      </c>
      <c r="GR1278">
        <v>0</v>
      </c>
      <c r="GS1278">
        <v>3</v>
      </c>
      <c r="GT1278">
        <v>0</v>
      </c>
      <c r="GU1278" t="s">
        <v>3</v>
      </c>
      <c r="GV1278">
        <f t="shared" si="849"/>
        <v>0</v>
      </c>
      <c r="GW1278">
        <v>1</v>
      </c>
      <c r="GX1278">
        <f t="shared" si="850"/>
        <v>0</v>
      </c>
      <c r="HA1278">
        <v>0</v>
      </c>
      <c r="HB1278">
        <v>0</v>
      </c>
      <c r="HC1278">
        <f t="shared" si="851"/>
        <v>0</v>
      </c>
      <c r="HE1278" t="s">
        <v>3</v>
      </c>
      <c r="HF1278" t="s">
        <v>3</v>
      </c>
      <c r="IK1278">
        <v>0</v>
      </c>
    </row>
    <row r="1280" spans="1:245">
      <c r="A1280" s="2">
        <v>51</v>
      </c>
      <c r="B1280" s="2">
        <f>B1239</f>
        <v>0</v>
      </c>
      <c r="C1280" s="2">
        <f>A1239</f>
        <v>5</v>
      </c>
      <c r="D1280" s="2">
        <f>ROW(A1239)</f>
        <v>1239</v>
      </c>
      <c r="E1280" s="2"/>
      <c r="F1280" s="2" t="str">
        <f>IF(F1239&lt;&gt;"",F1239,"")</f>
        <v>Новый подраздел</v>
      </c>
      <c r="G1280" s="2" t="str">
        <f>IF(G1239&lt;&gt;"",G1239,"")</f>
        <v>ремонт</v>
      </c>
      <c r="H1280" s="2">
        <v>0</v>
      </c>
      <c r="I1280" s="2"/>
      <c r="J1280" s="2"/>
      <c r="K1280" s="2"/>
      <c r="L1280" s="2"/>
      <c r="M1280" s="2"/>
      <c r="N1280" s="2"/>
      <c r="O1280" s="2">
        <f t="shared" ref="O1280:T1280" si="859">ROUND(AB1280,2)</f>
        <v>124132.2</v>
      </c>
      <c r="P1280" s="2">
        <f t="shared" si="859"/>
        <v>81512.639999999999</v>
      </c>
      <c r="Q1280" s="2">
        <f t="shared" si="859"/>
        <v>1786.33</v>
      </c>
      <c r="R1280" s="2">
        <f t="shared" si="859"/>
        <v>635.35</v>
      </c>
      <c r="S1280" s="2">
        <f t="shared" si="859"/>
        <v>40833.230000000003</v>
      </c>
      <c r="T1280" s="2">
        <f t="shared" si="859"/>
        <v>0</v>
      </c>
      <c r="U1280" s="2">
        <f>AH1280</f>
        <v>134.39594830000001</v>
      </c>
      <c r="V1280" s="2">
        <f>AI1280</f>
        <v>1.8041374999999997</v>
      </c>
      <c r="W1280" s="2">
        <f>ROUND(AJ1280,2)</f>
        <v>570</v>
      </c>
      <c r="X1280" s="2">
        <f>ROUND(AK1280,2)</f>
        <v>36109.54</v>
      </c>
      <c r="Y1280" s="2">
        <f>ROUND(AL1280,2)</f>
        <v>18083.63</v>
      </c>
      <c r="Z1280" s="2"/>
      <c r="AA1280" s="2"/>
      <c r="AB1280" s="2">
        <f>ROUND(SUMIF(AA1243:AA1278,"=36401907",O1243:O1278),2)</f>
        <v>124132.2</v>
      </c>
      <c r="AC1280" s="2">
        <f>ROUND(SUMIF(AA1243:AA1278,"=36401907",P1243:P1278),2)</f>
        <v>81512.639999999999</v>
      </c>
      <c r="AD1280" s="2">
        <f>ROUND(SUMIF(AA1243:AA1278,"=36401907",Q1243:Q1278),2)</f>
        <v>1786.33</v>
      </c>
      <c r="AE1280" s="2">
        <f>ROUND(SUMIF(AA1243:AA1278,"=36401907",R1243:R1278),2)</f>
        <v>635.35</v>
      </c>
      <c r="AF1280" s="2">
        <f>ROUND(SUMIF(AA1243:AA1278,"=36401907",S1243:S1278),2)</f>
        <v>40833.230000000003</v>
      </c>
      <c r="AG1280" s="2">
        <f>ROUND(SUMIF(AA1243:AA1278,"=36401907",T1243:T1278),2)</f>
        <v>0</v>
      </c>
      <c r="AH1280" s="2">
        <f>SUMIF(AA1243:AA1278,"=36401907",U1243:U1278)</f>
        <v>134.39594830000001</v>
      </c>
      <c r="AI1280" s="2">
        <f>SUMIF(AA1243:AA1278,"=36401907",V1243:V1278)</f>
        <v>1.8041374999999997</v>
      </c>
      <c r="AJ1280" s="2">
        <f>ROUND(SUMIF(AA1243:AA1278,"=36401907",W1243:W1278),2)</f>
        <v>570</v>
      </c>
      <c r="AK1280" s="2">
        <f>ROUND(SUMIF(AA1243:AA1278,"=36401907",X1243:X1278),2)</f>
        <v>36109.54</v>
      </c>
      <c r="AL1280" s="2">
        <f>ROUND(SUMIF(AA1243:AA1278,"=36401907",Y1243:Y1278),2)</f>
        <v>18083.63</v>
      </c>
      <c r="AM1280" s="2"/>
      <c r="AN1280" s="2"/>
      <c r="AO1280" s="2">
        <f t="shared" ref="AO1280:BD1280" si="860">ROUND(BX1280,2)</f>
        <v>0</v>
      </c>
      <c r="AP1280" s="2">
        <f t="shared" si="860"/>
        <v>0</v>
      </c>
      <c r="AQ1280" s="2">
        <f t="shared" si="860"/>
        <v>0</v>
      </c>
      <c r="AR1280" s="2">
        <f t="shared" si="860"/>
        <v>178325.37</v>
      </c>
      <c r="AS1280" s="2">
        <f t="shared" si="860"/>
        <v>171503.35999999999</v>
      </c>
      <c r="AT1280" s="2">
        <f t="shared" si="860"/>
        <v>6822.01</v>
      </c>
      <c r="AU1280" s="2">
        <f t="shared" si="860"/>
        <v>0</v>
      </c>
      <c r="AV1280" s="2">
        <f t="shared" si="860"/>
        <v>81512.639999999999</v>
      </c>
      <c r="AW1280" s="2">
        <f t="shared" si="860"/>
        <v>81512.639999999999</v>
      </c>
      <c r="AX1280" s="2">
        <f t="shared" si="860"/>
        <v>0</v>
      </c>
      <c r="AY1280" s="2">
        <f t="shared" si="860"/>
        <v>81512.639999999999</v>
      </c>
      <c r="AZ1280" s="2">
        <f t="shared" si="860"/>
        <v>0</v>
      </c>
      <c r="BA1280" s="2">
        <f t="shared" si="860"/>
        <v>0</v>
      </c>
      <c r="BB1280" s="2">
        <f t="shared" si="860"/>
        <v>0</v>
      </c>
      <c r="BC1280" s="2">
        <f t="shared" si="860"/>
        <v>0</v>
      </c>
      <c r="BD1280" s="2">
        <f t="shared" si="860"/>
        <v>0</v>
      </c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>
        <f>ROUND(SUMIF(AA1243:AA1278,"=36401907",FQ1243:FQ1278),2)</f>
        <v>0</v>
      </c>
      <c r="BY1280" s="2">
        <f>ROUND(SUMIF(AA1243:AA1278,"=36401907",FR1243:FR1278),2)</f>
        <v>0</v>
      </c>
      <c r="BZ1280" s="2">
        <f>ROUND(SUMIF(AA1243:AA1278,"=36401907",GL1243:GL1278),2)</f>
        <v>0</v>
      </c>
      <c r="CA1280" s="2">
        <f>ROUND(SUMIF(AA1243:AA1278,"=36401907",GM1243:GM1278),2)</f>
        <v>178325.37</v>
      </c>
      <c r="CB1280" s="2">
        <f>ROUND(SUMIF(AA1243:AA1278,"=36401907",GN1243:GN1278),2)</f>
        <v>171503.35999999999</v>
      </c>
      <c r="CC1280" s="2">
        <f>ROUND(SUMIF(AA1243:AA1278,"=36401907",GO1243:GO1278),2)</f>
        <v>6822.01</v>
      </c>
      <c r="CD1280" s="2">
        <f>ROUND(SUMIF(AA1243:AA1278,"=36401907",GP1243:GP1278),2)</f>
        <v>0</v>
      </c>
      <c r="CE1280" s="2">
        <f>AC1280-BX1280</f>
        <v>81512.639999999999</v>
      </c>
      <c r="CF1280" s="2">
        <f>AC1280-BY1280</f>
        <v>81512.639999999999</v>
      </c>
      <c r="CG1280" s="2">
        <f>BX1280-BZ1280</f>
        <v>0</v>
      </c>
      <c r="CH1280" s="2">
        <f>AC1280-BX1280-BY1280+BZ1280</f>
        <v>81512.639999999999</v>
      </c>
      <c r="CI1280" s="2">
        <f>BY1280-BZ1280</f>
        <v>0</v>
      </c>
      <c r="CJ1280" s="2">
        <f>ROUND(SUMIF(AA1243:AA1278,"=36401907",GX1243:GX1278),2)</f>
        <v>0</v>
      </c>
      <c r="CK1280" s="2">
        <f>ROUND(SUMIF(AA1243:AA1278,"=36401907",GY1243:GY1278),2)</f>
        <v>0</v>
      </c>
      <c r="CL1280" s="2">
        <f>ROUND(SUMIF(AA1243:AA1278,"=36401907",GZ1243:GZ1278),2)</f>
        <v>0</v>
      </c>
      <c r="CM1280" s="2">
        <f>ROUND(SUMIF(AA1243:AA1278,"=36401907",HD1243:HD1278),2)</f>
        <v>0</v>
      </c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>
        <v>0</v>
      </c>
    </row>
    <row r="1282" spans="1:23">
      <c r="A1282" s="4">
        <v>50</v>
      </c>
      <c r="B1282" s="4">
        <v>0</v>
      </c>
      <c r="C1282" s="4">
        <v>0</v>
      </c>
      <c r="D1282" s="4">
        <v>1</v>
      </c>
      <c r="E1282" s="4">
        <v>201</v>
      </c>
      <c r="F1282" s="4">
        <f>ROUND(Source!O1280,O1282)</f>
        <v>124132.2</v>
      </c>
      <c r="G1282" s="4" t="s">
        <v>71</v>
      </c>
      <c r="H1282" s="4" t="s">
        <v>72</v>
      </c>
      <c r="I1282" s="4"/>
      <c r="J1282" s="4"/>
      <c r="K1282" s="4">
        <v>201</v>
      </c>
      <c r="L1282" s="4">
        <v>1</v>
      </c>
      <c r="M1282" s="4">
        <v>3</v>
      </c>
      <c r="N1282" s="4" t="s">
        <v>3</v>
      </c>
      <c r="O1282" s="4">
        <v>2</v>
      </c>
      <c r="P1282" s="4"/>
      <c r="Q1282" s="4"/>
      <c r="R1282" s="4"/>
      <c r="S1282" s="4"/>
      <c r="T1282" s="4"/>
      <c r="U1282" s="4"/>
      <c r="V1282" s="4"/>
      <c r="W1282" s="4"/>
    </row>
    <row r="1283" spans="1:23">
      <c r="A1283" s="4">
        <v>50</v>
      </c>
      <c r="B1283" s="4">
        <v>0</v>
      </c>
      <c r="C1283" s="4">
        <v>0</v>
      </c>
      <c r="D1283" s="4">
        <v>1</v>
      </c>
      <c r="E1283" s="4">
        <v>202</v>
      </c>
      <c r="F1283" s="4">
        <f>ROUND(Source!P1280,O1283)</f>
        <v>81512.639999999999</v>
      </c>
      <c r="G1283" s="4" t="s">
        <v>73</v>
      </c>
      <c r="H1283" s="4" t="s">
        <v>74</v>
      </c>
      <c r="I1283" s="4"/>
      <c r="J1283" s="4"/>
      <c r="K1283" s="4">
        <v>202</v>
      </c>
      <c r="L1283" s="4">
        <v>2</v>
      </c>
      <c r="M1283" s="4">
        <v>3</v>
      </c>
      <c r="N1283" s="4" t="s">
        <v>3</v>
      </c>
      <c r="O1283" s="4">
        <v>2</v>
      </c>
      <c r="P1283" s="4"/>
      <c r="Q1283" s="4"/>
      <c r="R1283" s="4"/>
      <c r="S1283" s="4"/>
      <c r="T1283" s="4"/>
      <c r="U1283" s="4"/>
      <c r="V1283" s="4"/>
      <c r="W1283" s="4"/>
    </row>
    <row r="1284" spans="1:23">
      <c r="A1284" s="4">
        <v>50</v>
      </c>
      <c r="B1284" s="4">
        <v>0</v>
      </c>
      <c r="C1284" s="4">
        <v>0</v>
      </c>
      <c r="D1284" s="4">
        <v>1</v>
      </c>
      <c r="E1284" s="4">
        <v>222</v>
      </c>
      <c r="F1284" s="4">
        <f>ROUND(Source!AO1280,O1284)</f>
        <v>0</v>
      </c>
      <c r="G1284" s="4" t="s">
        <v>75</v>
      </c>
      <c r="H1284" s="4" t="s">
        <v>76</v>
      </c>
      <c r="I1284" s="4"/>
      <c r="J1284" s="4"/>
      <c r="K1284" s="4">
        <v>222</v>
      </c>
      <c r="L1284" s="4">
        <v>3</v>
      </c>
      <c r="M1284" s="4">
        <v>3</v>
      </c>
      <c r="N1284" s="4" t="s">
        <v>3</v>
      </c>
      <c r="O1284" s="4">
        <v>2</v>
      </c>
      <c r="P1284" s="4"/>
      <c r="Q1284" s="4"/>
      <c r="R1284" s="4"/>
      <c r="S1284" s="4"/>
      <c r="T1284" s="4"/>
      <c r="U1284" s="4"/>
      <c r="V1284" s="4"/>
      <c r="W1284" s="4"/>
    </row>
    <row r="1285" spans="1:23">
      <c r="A1285" s="4">
        <v>50</v>
      </c>
      <c r="B1285" s="4">
        <v>0</v>
      </c>
      <c r="C1285" s="4">
        <v>0</v>
      </c>
      <c r="D1285" s="4">
        <v>1</v>
      </c>
      <c r="E1285" s="4">
        <v>225</v>
      </c>
      <c r="F1285" s="4">
        <f>ROUND(Source!AV1280,O1285)</f>
        <v>81512.639999999999</v>
      </c>
      <c r="G1285" s="4" t="s">
        <v>77</v>
      </c>
      <c r="H1285" s="4" t="s">
        <v>78</v>
      </c>
      <c r="I1285" s="4"/>
      <c r="J1285" s="4"/>
      <c r="K1285" s="4">
        <v>225</v>
      </c>
      <c r="L1285" s="4">
        <v>4</v>
      </c>
      <c r="M1285" s="4">
        <v>3</v>
      </c>
      <c r="N1285" s="4" t="s">
        <v>3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/>
    </row>
    <row r="1286" spans="1:23">
      <c r="A1286" s="4">
        <v>50</v>
      </c>
      <c r="B1286" s="4">
        <v>0</v>
      </c>
      <c r="C1286" s="4">
        <v>0</v>
      </c>
      <c r="D1286" s="4">
        <v>1</v>
      </c>
      <c r="E1286" s="4">
        <v>226</v>
      </c>
      <c r="F1286" s="4">
        <f>ROUND(Source!AW1280,O1286)</f>
        <v>81512.639999999999</v>
      </c>
      <c r="G1286" s="4" t="s">
        <v>79</v>
      </c>
      <c r="H1286" s="4" t="s">
        <v>80</v>
      </c>
      <c r="I1286" s="4"/>
      <c r="J1286" s="4"/>
      <c r="K1286" s="4">
        <v>226</v>
      </c>
      <c r="L1286" s="4">
        <v>5</v>
      </c>
      <c r="M1286" s="4">
        <v>3</v>
      </c>
      <c r="N1286" s="4" t="s">
        <v>3</v>
      </c>
      <c r="O1286" s="4">
        <v>2</v>
      </c>
      <c r="P1286" s="4"/>
      <c r="Q1286" s="4"/>
      <c r="R1286" s="4"/>
      <c r="S1286" s="4"/>
      <c r="T1286" s="4"/>
      <c r="U1286" s="4"/>
      <c r="V1286" s="4"/>
      <c r="W1286" s="4"/>
    </row>
    <row r="1287" spans="1:23">
      <c r="A1287" s="4">
        <v>50</v>
      </c>
      <c r="B1287" s="4">
        <v>0</v>
      </c>
      <c r="C1287" s="4">
        <v>0</v>
      </c>
      <c r="D1287" s="4">
        <v>1</v>
      </c>
      <c r="E1287" s="4">
        <v>227</v>
      </c>
      <c r="F1287" s="4">
        <f>ROUND(Source!AX1280,O1287)</f>
        <v>0</v>
      </c>
      <c r="G1287" s="4" t="s">
        <v>81</v>
      </c>
      <c r="H1287" s="4" t="s">
        <v>82</v>
      </c>
      <c r="I1287" s="4"/>
      <c r="J1287" s="4"/>
      <c r="K1287" s="4">
        <v>227</v>
      </c>
      <c r="L1287" s="4">
        <v>6</v>
      </c>
      <c r="M1287" s="4">
        <v>3</v>
      </c>
      <c r="N1287" s="4" t="s">
        <v>3</v>
      </c>
      <c r="O1287" s="4">
        <v>2</v>
      </c>
      <c r="P1287" s="4"/>
      <c r="Q1287" s="4"/>
      <c r="R1287" s="4"/>
      <c r="S1287" s="4"/>
      <c r="T1287" s="4"/>
      <c r="U1287" s="4"/>
      <c r="V1287" s="4"/>
      <c r="W1287" s="4"/>
    </row>
    <row r="1288" spans="1:23">
      <c r="A1288" s="4">
        <v>50</v>
      </c>
      <c r="B1288" s="4">
        <v>0</v>
      </c>
      <c r="C1288" s="4">
        <v>0</v>
      </c>
      <c r="D1288" s="4">
        <v>1</v>
      </c>
      <c r="E1288" s="4">
        <v>228</v>
      </c>
      <c r="F1288" s="4">
        <f>ROUND(Source!AY1280,O1288)</f>
        <v>81512.639999999999</v>
      </c>
      <c r="G1288" s="4" t="s">
        <v>83</v>
      </c>
      <c r="H1288" s="4" t="s">
        <v>84</v>
      </c>
      <c r="I1288" s="4"/>
      <c r="J1288" s="4"/>
      <c r="K1288" s="4">
        <v>228</v>
      </c>
      <c r="L1288" s="4">
        <v>7</v>
      </c>
      <c r="M1288" s="4">
        <v>3</v>
      </c>
      <c r="N1288" s="4" t="s">
        <v>3</v>
      </c>
      <c r="O1288" s="4">
        <v>2</v>
      </c>
      <c r="P1288" s="4"/>
      <c r="Q1288" s="4"/>
      <c r="R1288" s="4"/>
      <c r="S1288" s="4"/>
      <c r="T1288" s="4"/>
      <c r="U1288" s="4"/>
      <c r="V1288" s="4"/>
      <c r="W1288" s="4"/>
    </row>
    <row r="1289" spans="1:23">
      <c r="A1289" s="4">
        <v>50</v>
      </c>
      <c r="B1289" s="4">
        <v>0</v>
      </c>
      <c r="C1289" s="4">
        <v>0</v>
      </c>
      <c r="D1289" s="4">
        <v>1</v>
      </c>
      <c r="E1289" s="4">
        <v>216</v>
      </c>
      <c r="F1289" s="4">
        <f>ROUND(Source!AP1280,O1289)</f>
        <v>0</v>
      </c>
      <c r="G1289" s="4" t="s">
        <v>85</v>
      </c>
      <c r="H1289" s="4" t="s">
        <v>86</v>
      </c>
      <c r="I1289" s="4"/>
      <c r="J1289" s="4"/>
      <c r="K1289" s="4">
        <v>216</v>
      </c>
      <c r="L1289" s="4">
        <v>8</v>
      </c>
      <c r="M1289" s="4">
        <v>3</v>
      </c>
      <c r="N1289" s="4" t="s">
        <v>3</v>
      </c>
      <c r="O1289" s="4">
        <v>2</v>
      </c>
      <c r="P1289" s="4"/>
      <c r="Q1289" s="4"/>
      <c r="R1289" s="4"/>
      <c r="S1289" s="4"/>
      <c r="T1289" s="4"/>
      <c r="U1289" s="4"/>
      <c r="V1289" s="4"/>
      <c r="W1289" s="4"/>
    </row>
    <row r="1290" spans="1:23">
      <c r="A1290" s="4">
        <v>50</v>
      </c>
      <c r="B1290" s="4">
        <v>0</v>
      </c>
      <c r="C1290" s="4">
        <v>0</v>
      </c>
      <c r="D1290" s="4">
        <v>1</v>
      </c>
      <c r="E1290" s="4">
        <v>223</v>
      </c>
      <c r="F1290" s="4">
        <f>ROUND(Source!AQ1280,O1290)</f>
        <v>0</v>
      </c>
      <c r="G1290" s="4" t="s">
        <v>87</v>
      </c>
      <c r="H1290" s="4" t="s">
        <v>88</v>
      </c>
      <c r="I1290" s="4"/>
      <c r="J1290" s="4"/>
      <c r="K1290" s="4">
        <v>223</v>
      </c>
      <c r="L1290" s="4">
        <v>9</v>
      </c>
      <c r="M1290" s="4">
        <v>3</v>
      </c>
      <c r="N1290" s="4" t="s">
        <v>3</v>
      </c>
      <c r="O1290" s="4">
        <v>2</v>
      </c>
      <c r="P1290" s="4"/>
      <c r="Q1290" s="4"/>
      <c r="R1290" s="4"/>
      <c r="S1290" s="4"/>
      <c r="T1290" s="4"/>
      <c r="U1290" s="4"/>
      <c r="V1290" s="4"/>
      <c r="W1290" s="4"/>
    </row>
    <row r="1291" spans="1:23">
      <c r="A1291" s="4">
        <v>50</v>
      </c>
      <c r="B1291" s="4">
        <v>0</v>
      </c>
      <c r="C1291" s="4">
        <v>0</v>
      </c>
      <c r="D1291" s="4">
        <v>1</v>
      </c>
      <c r="E1291" s="4">
        <v>229</v>
      </c>
      <c r="F1291" s="4">
        <f>ROUND(Source!AZ1280,O1291)</f>
        <v>0</v>
      </c>
      <c r="G1291" s="4" t="s">
        <v>89</v>
      </c>
      <c r="H1291" s="4" t="s">
        <v>90</v>
      </c>
      <c r="I1291" s="4"/>
      <c r="J1291" s="4"/>
      <c r="K1291" s="4">
        <v>229</v>
      </c>
      <c r="L1291" s="4">
        <v>10</v>
      </c>
      <c r="M1291" s="4">
        <v>3</v>
      </c>
      <c r="N1291" s="4" t="s">
        <v>3</v>
      </c>
      <c r="O1291" s="4">
        <v>2</v>
      </c>
      <c r="P1291" s="4"/>
      <c r="Q1291" s="4"/>
      <c r="R1291" s="4"/>
      <c r="S1291" s="4"/>
      <c r="T1291" s="4"/>
      <c r="U1291" s="4"/>
      <c r="V1291" s="4"/>
      <c r="W1291" s="4"/>
    </row>
    <row r="1292" spans="1:23">
      <c r="A1292" s="4">
        <v>50</v>
      </c>
      <c r="B1292" s="4">
        <v>0</v>
      </c>
      <c r="C1292" s="4">
        <v>0</v>
      </c>
      <c r="D1292" s="4">
        <v>1</v>
      </c>
      <c r="E1292" s="4">
        <v>203</v>
      </c>
      <c r="F1292" s="4">
        <f>ROUND(Source!Q1280,O1292)</f>
        <v>1786.33</v>
      </c>
      <c r="G1292" s="4" t="s">
        <v>91</v>
      </c>
      <c r="H1292" s="4" t="s">
        <v>92</v>
      </c>
      <c r="I1292" s="4"/>
      <c r="J1292" s="4"/>
      <c r="K1292" s="4">
        <v>203</v>
      </c>
      <c r="L1292" s="4">
        <v>11</v>
      </c>
      <c r="M1292" s="4">
        <v>3</v>
      </c>
      <c r="N1292" s="4" t="s">
        <v>3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/>
    </row>
    <row r="1293" spans="1:23">
      <c r="A1293" s="4">
        <v>50</v>
      </c>
      <c r="B1293" s="4">
        <v>0</v>
      </c>
      <c r="C1293" s="4">
        <v>0</v>
      </c>
      <c r="D1293" s="4">
        <v>1</v>
      </c>
      <c r="E1293" s="4">
        <v>231</v>
      </c>
      <c r="F1293" s="4">
        <f>ROUND(Source!BB1280,O1293)</f>
        <v>0</v>
      </c>
      <c r="G1293" s="4" t="s">
        <v>93</v>
      </c>
      <c r="H1293" s="4" t="s">
        <v>94</v>
      </c>
      <c r="I1293" s="4"/>
      <c r="J1293" s="4"/>
      <c r="K1293" s="4">
        <v>231</v>
      </c>
      <c r="L1293" s="4">
        <v>12</v>
      </c>
      <c r="M1293" s="4">
        <v>3</v>
      </c>
      <c r="N1293" s="4" t="s">
        <v>3</v>
      </c>
      <c r="O1293" s="4">
        <v>2</v>
      </c>
      <c r="P1293" s="4"/>
      <c r="Q1293" s="4"/>
      <c r="R1293" s="4"/>
      <c r="S1293" s="4"/>
      <c r="T1293" s="4"/>
      <c r="U1293" s="4"/>
      <c r="V1293" s="4"/>
      <c r="W1293" s="4"/>
    </row>
    <row r="1294" spans="1:23">
      <c r="A1294" s="4">
        <v>50</v>
      </c>
      <c r="B1294" s="4">
        <v>0</v>
      </c>
      <c r="C1294" s="4">
        <v>0</v>
      </c>
      <c r="D1294" s="4">
        <v>1</v>
      </c>
      <c r="E1294" s="4">
        <v>204</v>
      </c>
      <c r="F1294" s="4">
        <f>ROUND(Source!R1280,O1294)</f>
        <v>635.35</v>
      </c>
      <c r="G1294" s="4" t="s">
        <v>95</v>
      </c>
      <c r="H1294" s="4" t="s">
        <v>96</v>
      </c>
      <c r="I1294" s="4"/>
      <c r="J1294" s="4"/>
      <c r="K1294" s="4">
        <v>204</v>
      </c>
      <c r="L1294" s="4">
        <v>13</v>
      </c>
      <c r="M1294" s="4">
        <v>3</v>
      </c>
      <c r="N1294" s="4" t="s">
        <v>3</v>
      </c>
      <c r="O1294" s="4">
        <v>2</v>
      </c>
      <c r="P1294" s="4"/>
      <c r="Q1294" s="4"/>
      <c r="R1294" s="4"/>
      <c r="S1294" s="4"/>
      <c r="T1294" s="4"/>
      <c r="U1294" s="4"/>
      <c r="V1294" s="4"/>
      <c r="W1294" s="4"/>
    </row>
    <row r="1295" spans="1:23">
      <c r="A1295" s="4">
        <v>50</v>
      </c>
      <c r="B1295" s="4">
        <v>0</v>
      </c>
      <c r="C1295" s="4">
        <v>0</v>
      </c>
      <c r="D1295" s="4">
        <v>1</v>
      </c>
      <c r="E1295" s="4">
        <v>205</v>
      </c>
      <c r="F1295" s="4">
        <f>ROUND(Source!S1280,O1295)</f>
        <v>40833.230000000003</v>
      </c>
      <c r="G1295" s="4" t="s">
        <v>97</v>
      </c>
      <c r="H1295" s="4" t="s">
        <v>98</v>
      </c>
      <c r="I1295" s="4"/>
      <c r="J1295" s="4"/>
      <c r="K1295" s="4">
        <v>205</v>
      </c>
      <c r="L1295" s="4">
        <v>14</v>
      </c>
      <c r="M1295" s="4">
        <v>3</v>
      </c>
      <c r="N1295" s="4" t="s">
        <v>3</v>
      </c>
      <c r="O1295" s="4">
        <v>2</v>
      </c>
      <c r="P1295" s="4"/>
      <c r="Q1295" s="4"/>
      <c r="R1295" s="4"/>
      <c r="S1295" s="4"/>
      <c r="T1295" s="4"/>
      <c r="U1295" s="4"/>
      <c r="V1295" s="4"/>
      <c r="W1295" s="4"/>
    </row>
    <row r="1296" spans="1:23">
      <c r="A1296" s="4">
        <v>50</v>
      </c>
      <c r="B1296" s="4">
        <v>0</v>
      </c>
      <c r="C1296" s="4">
        <v>0</v>
      </c>
      <c r="D1296" s="4">
        <v>1</v>
      </c>
      <c r="E1296" s="4">
        <v>232</v>
      </c>
      <c r="F1296" s="4">
        <f>ROUND(Source!BC1280,O1296)</f>
        <v>0</v>
      </c>
      <c r="G1296" s="4" t="s">
        <v>99</v>
      </c>
      <c r="H1296" s="4" t="s">
        <v>100</v>
      </c>
      <c r="I1296" s="4"/>
      <c r="J1296" s="4"/>
      <c r="K1296" s="4">
        <v>232</v>
      </c>
      <c r="L1296" s="4">
        <v>15</v>
      </c>
      <c r="M1296" s="4">
        <v>3</v>
      </c>
      <c r="N1296" s="4" t="s">
        <v>3</v>
      </c>
      <c r="O1296" s="4">
        <v>2</v>
      </c>
      <c r="P1296" s="4"/>
      <c r="Q1296" s="4"/>
      <c r="R1296" s="4"/>
      <c r="S1296" s="4"/>
      <c r="T1296" s="4"/>
      <c r="U1296" s="4"/>
      <c r="V1296" s="4"/>
      <c r="W1296" s="4"/>
    </row>
    <row r="1297" spans="1:206">
      <c r="A1297" s="4">
        <v>50</v>
      </c>
      <c r="B1297" s="4">
        <v>0</v>
      </c>
      <c r="C1297" s="4">
        <v>0</v>
      </c>
      <c r="D1297" s="4">
        <v>1</v>
      </c>
      <c r="E1297" s="4">
        <v>214</v>
      </c>
      <c r="F1297" s="4">
        <f>ROUND(Source!AS1280,O1297)</f>
        <v>171503.35999999999</v>
      </c>
      <c r="G1297" s="4" t="s">
        <v>101</v>
      </c>
      <c r="H1297" s="4" t="s">
        <v>102</v>
      </c>
      <c r="I1297" s="4"/>
      <c r="J1297" s="4"/>
      <c r="K1297" s="4">
        <v>214</v>
      </c>
      <c r="L1297" s="4">
        <v>16</v>
      </c>
      <c r="M1297" s="4">
        <v>3</v>
      </c>
      <c r="N1297" s="4" t="s">
        <v>3</v>
      </c>
      <c r="O1297" s="4">
        <v>2</v>
      </c>
      <c r="P1297" s="4"/>
      <c r="Q1297" s="4"/>
      <c r="R1297" s="4"/>
      <c r="S1297" s="4"/>
      <c r="T1297" s="4"/>
      <c r="U1297" s="4"/>
      <c r="V1297" s="4"/>
      <c r="W1297" s="4"/>
    </row>
    <row r="1298" spans="1:206">
      <c r="A1298" s="4">
        <v>50</v>
      </c>
      <c r="B1298" s="4">
        <v>0</v>
      </c>
      <c r="C1298" s="4">
        <v>0</v>
      </c>
      <c r="D1298" s="4">
        <v>1</v>
      </c>
      <c r="E1298" s="4">
        <v>215</v>
      </c>
      <c r="F1298" s="4">
        <f>ROUND(Source!AT1280,O1298)</f>
        <v>6822.01</v>
      </c>
      <c r="G1298" s="4" t="s">
        <v>103</v>
      </c>
      <c r="H1298" s="4" t="s">
        <v>104</v>
      </c>
      <c r="I1298" s="4"/>
      <c r="J1298" s="4"/>
      <c r="K1298" s="4">
        <v>215</v>
      </c>
      <c r="L1298" s="4">
        <v>17</v>
      </c>
      <c r="M1298" s="4">
        <v>3</v>
      </c>
      <c r="N1298" s="4" t="s">
        <v>3</v>
      </c>
      <c r="O1298" s="4">
        <v>2</v>
      </c>
      <c r="P1298" s="4"/>
      <c r="Q1298" s="4"/>
      <c r="R1298" s="4"/>
      <c r="S1298" s="4"/>
      <c r="T1298" s="4"/>
      <c r="U1298" s="4"/>
      <c r="V1298" s="4"/>
      <c r="W1298" s="4"/>
    </row>
    <row r="1299" spans="1:206">
      <c r="A1299" s="4">
        <v>50</v>
      </c>
      <c r="B1299" s="4">
        <v>0</v>
      </c>
      <c r="C1299" s="4">
        <v>0</v>
      </c>
      <c r="D1299" s="4">
        <v>1</v>
      </c>
      <c r="E1299" s="4">
        <v>217</v>
      </c>
      <c r="F1299" s="4">
        <f>ROUND(Source!AU1280,O1299)</f>
        <v>0</v>
      </c>
      <c r="G1299" s="4" t="s">
        <v>105</v>
      </c>
      <c r="H1299" s="4" t="s">
        <v>106</v>
      </c>
      <c r="I1299" s="4"/>
      <c r="J1299" s="4"/>
      <c r="K1299" s="4">
        <v>217</v>
      </c>
      <c r="L1299" s="4">
        <v>18</v>
      </c>
      <c r="M1299" s="4">
        <v>3</v>
      </c>
      <c r="N1299" s="4" t="s">
        <v>3</v>
      </c>
      <c r="O1299" s="4">
        <v>2</v>
      </c>
      <c r="P1299" s="4"/>
      <c r="Q1299" s="4"/>
      <c r="R1299" s="4"/>
      <c r="S1299" s="4"/>
      <c r="T1299" s="4"/>
      <c r="U1299" s="4"/>
      <c r="V1299" s="4"/>
      <c r="W1299" s="4"/>
    </row>
    <row r="1300" spans="1:206">
      <c r="A1300" s="4">
        <v>50</v>
      </c>
      <c r="B1300" s="4">
        <v>0</v>
      </c>
      <c r="C1300" s="4">
        <v>0</v>
      </c>
      <c r="D1300" s="4">
        <v>1</v>
      </c>
      <c r="E1300" s="4">
        <v>230</v>
      </c>
      <c r="F1300" s="4">
        <f>ROUND(Source!BA1280,O1300)</f>
        <v>0</v>
      </c>
      <c r="G1300" s="4" t="s">
        <v>107</v>
      </c>
      <c r="H1300" s="4" t="s">
        <v>108</v>
      </c>
      <c r="I1300" s="4"/>
      <c r="J1300" s="4"/>
      <c r="K1300" s="4">
        <v>230</v>
      </c>
      <c r="L1300" s="4">
        <v>19</v>
      </c>
      <c r="M1300" s="4">
        <v>3</v>
      </c>
      <c r="N1300" s="4" t="s">
        <v>3</v>
      </c>
      <c r="O1300" s="4">
        <v>2</v>
      </c>
      <c r="P1300" s="4"/>
      <c r="Q1300" s="4"/>
      <c r="R1300" s="4"/>
      <c r="S1300" s="4"/>
      <c r="T1300" s="4"/>
      <c r="U1300" s="4"/>
      <c r="V1300" s="4"/>
      <c r="W1300" s="4"/>
    </row>
    <row r="1301" spans="1:206">
      <c r="A1301" s="4">
        <v>50</v>
      </c>
      <c r="B1301" s="4">
        <v>0</v>
      </c>
      <c r="C1301" s="4">
        <v>0</v>
      </c>
      <c r="D1301" s="4">
        <v>1</v>
      </c>
      <c r="E1301" s="4">
        <v>206</v>
      </c>
      <c r="F1301" s="4">
        <f>ROUND(Source!T1280,O1301)</f>
        <v>0</v>
      </c>
      <c r="G1301" s="4" t="s">
        <v>109</v>
      </c>
      <c r="H1301" s="4" t="s">
        <v>110</v>
      </c>
      <c r="I1301" s="4"/>
      <c r="J1301" s="4"/>
      <c r="K1301" s="4">
        <v>206</v>
      </c>
      <c r="L1301" s="4">
        <v>20</v>
      </c>
      <c r="M1301" s="4">
        <v>3</v>
      </c>
      <c r="N1301" s="4" t="s">
        <v>3</v>
      </c>
      <c r="O1301" s="4">
        <v>2</v>
      </c>
      <c r="P1301" s="4"/>
      <c r="Q1301" s="4"/>
      <c r="R1301" s="4"/>
      <c r="S1301" s="4"/>
      <c r="T1301" s="4"/>
      <c r="U1301" s="4"/>
      <c r="V1301" s="4"/>
      <c r="W1301" s="4"/>
    </row>
    <row r="1302" spans="1:206">
      <c r="A1302" s="4">
        <v>50</v>
      </c>
      <c r="B1302" s="4">
        <v>0</v>
      </c>
      <c r="C1302" s="4">
        <v>0</v>
      </c>
      <c r="D1302" s="4">
        <v>1</v>
      </c>
      <c r="E1302" s="4">
        <v>207</v>
      </c>
      <c r="F1302" s="4">
        <f>Source!U1280</f>
        <v>134.39594830000001</v>
      </c>
      <c r="G1302" s="4" t="s">
        <v>111</v>
      </c>
      <c r="H1302" s="4" t="s">
        <v>112</v>
      </c>
      <c r="I1302" s="4"/>
      <c r="J1302" s="4"/>
      <c r="K1302" s="4">
        <v>207</v>
      </c>
      <c r="L1302" s="4">
        <v>21</v>
      </c>
      <c r="M1302" s="4">
        <v>3</v>
      </c>
      <c r="N1302" s="4" t="s">
        <v>3</v>
      </c>
      <c r="O1302" s="4">
        <v>-1</v>
      </c>
      <c r="P1302" s="4"/>
      <c r="Q1302" s="4"/>
      <c r="R1302" s="4"/>
      <c r="S1302" s="4"/>
      <c r="T1302" s="4"/>
      <c r="U1302" s="4"/>
      <c r="V1302" s="4"/>
      <c r="W1302" s="4"/>
    </row>
    <row r="1303" spans="1:206">
      <c r="A1303" s="4">
        <v>50</v>
      </c>
      <c r="B1303" s="4">
        <v>0</v>
      </c>
      <c r="C1303" s="4">
        <v>0</v>
      </c>
      <c r="D1303" s="4">
        <v>1</v>
      </c>
      <c r="E1303" s="4">
        <v>208</v>
      </c>
      <c r="F1303" s="4">
        <f>Source!V1280</f>
        <v>1.8041374999999997</v>
      </c>
      <c r="G1303" s="4" t="s">
        <v>113</v>
      </c>
      <c r="H1303" s="4" t="s">
        <v>114</v>
      </c>
      <c r="I1303" s="4"/>
      <c r="J1303" s="4"/>
      <c r="K1303" s="4">
        <v>208</v>
      </c>
      <c r="L1303" s="4">
        <v>22</v>
      </c>
      <c r="M1303" s="4">
        <v>3</v>
      </c>
      <c r="N1303" s="4" t="s">
        <v>3</v>
      </c>
      <c r="O1303" s="4">
        <v>-1</v>
      </c>
      <c r="P1303" s="4"/>
      <c r="Q1303" s="4"/>
      <c r="R1303" s="4"/>
      <c r="S1303" s="4"/>
      <c r="T1303" s="4"/>
      <c r="U1303" s="4"/>
      <c r="V1303" s="4"/>
      <c r="W1303" s="4"/>
    </row>
    <row r="1304" spans="1:206">
      <c r="A1304" s="4">
        <v>50</v>
      </c>
      <c r="B1304" s="4">
        <v>0</v>
      </c>
      <c r="C1304" s="4">
        <v>0</v>
      </c>
      <c r="D1304" s="4">
        <v>1</v>
      </c>
      <c r="E1304" s="4">
        <v>209</v>
      </c>
      <c r="F1304" s="4">
        <f>ROUND(Source!W1280,O1304)</f>
        <v>570</v>
      </c>
      <c r="G1304" s="4" t="s">
        <v>115</v>
      </c>
      <c r="H1304" s="4" t="s">
        <v>116</v>
      </c>
      <c r="I1304" s="4"/>
      <c r="J1304" s="4"/>
      <c r="K1304" s="4">
        <v>209</v>
      </c>
      <c r="L1304" s="4">
        <v>23</v>
      </c>
      <c r="M1304" s="4">
        <v>3</v>
      </c>
      <c r="N1304" s="4" t="s">
        <v>3</v>
      </c>
      <c r="O1304" s="4">
        <v>2</v>
      </c>
      <c r="P1304" s="4"/>
      <c r="Q1304" s="4"/>
      <c r="R1304" s="4"/>
      <c r="S1304" s="4"/>
      <c r="T1304" s="4"/>
      <c r="U1304" s="4"/>
      <c r="V1304" s="4"/>
      <c r="W1304" s="4"/>
    </row>
    <row r="1305" spans="1:206">
      <c r="A1305" s="4">
        <v>50</v>
      </c>
      <c r="B1305" s="4">
        <v>0</v>
      </c>
      <c r="C1305" s="4">
        <v>0</v>
      </c>
      <c r="D1305" s="4">
        <v>1</v>
      </c>
      <c r="E1305" s="4">
        <v>233</v>
      </c>
      <c r="F1305" s="4">
        <f>ROUND(Source!BD1280,O1305)</f>
        <v>0</v>
      </c>
      <c r="G1305" s="4" t="s">
        <v>117</v>
      </c>
      <c r="H1305" s="4" t="s">
        <v>118</v>
      </c>
      <c r="I1305" s="4"/>
      <c r="J1305" s="4"/>
      <c r="K1305" s="4">
        <v>233</v>
      </c>
      <c r="L1305" s="4">
        <v>24</v>
      </c>
      <c r="M1305" s="4">
        <v>3</v>
      </c>
      <c r="N1305" s="4" t="s">
        <v>3</v>
      </c>
      <c r="O1305" s="4">
        <v>2</v>
      </c>
      <c r="P1305" s="4"/>
      <c r="Q1305" s="4"/>
      <c r="R1305" s="4"/>
      <c r="S1305" s="4"/>
      <c r="T1305" s="4"/>
      <c r="U1305" s="4"/>
      <c r="V1305" s="4"/>
      <c r="W1305" s="4"/>
    </row>
    <row r="1306" spans="1:206">
      <c r="A1306" s="4">
        <v>50</v>
      </c>
      <c r="B1306" s="4">
        <v>0</v>
      </c>
      <c r="C1306" s="4">
        <v>0</v>
      </c>
      <c r="D1306" s="4">
        <v>1</v>
      </c>
      <c r="E1306" s="4">
        <v>210</v>
      </c>
      <c r="F1306" s="4">
        <f>ROUND(Source!X1280,O1306)</f>
        <v>36109.54</v>
      </c>
      <c r="G1306" s="4" t="s">
        <v>119</v>
      </c>
      <c r="H1306" s="4" t="s">
        <v>120</v>
      </c>
      <c r="I1306" s="4"/>
      <c r="J1306" s="4"/>
      <c r="K1306" s="4">
        <v>210</v>
      </c>
      <c r="L1306" s="4">
        <v>25</v>
      </c>
      <c r="M1306" s="4">
        <v>3</v>
      </c>
      <c r="N1306" s="4" t="s">
        <v>3</v>
      </c>
      <c r="O1306" s="4">
        <v>2</v>
      </c>
      <c r="P1306" s="4"/>
      <c r="Q1306" s="4"/>
      <c r="R1306" s="4"/>
      <c r="S1306" s="4"/>
      <c r="T1306" s="4"/>
      <c r="U1306" s="4"/>
      <c r="V1306" s="4"/>
      <c r="W1306" s="4"/>
    </row>
    <row r="1307" spans="1:206">
      <c r="A1307" s="4">
        <v>50</v>
      </c>
      <c r="B1307" s="4">
        <v>0</v>
      </c>
      <c r="C1307" s="4">
        <v>0</v>
      </c>
      <c r="D1307" s="4">
        <v>1</v>
      </c>
      <c r="E1307" s="4">
        <v>211</v>
      </c>
      <c r="F1307" s="4">
        <f>ROUND(Source!Y1280,O1307)</f>
        <v>18083.63</v>
      </c>
      <c r="G1307" s="4" t="s">
        <v>121</v>
      </c>
      <c r="H1307" s="4" t="s">
        <v>122</v>
      </c>
      <c r="I1307" s="4"/>
      <c r="J1307" s="4"/>
      <c r="K1307" s="4">
        <v>211</v>
      </c>
      <c r="L1307" s="4">
        <v>26</v>
      </c>
      <c r="M1307" s="4">
        <v>3</v>
      </c>
      <c r="N1307" s="4" t="s">
        <v>3</v>
      </c>
      <c r="O1307" s="4">
        <v>2</v>
      </c>
      <c r="P1307" s="4"/>
      <c r="Q1307" s="4"/>
      <c r="R1307" s="4"/>
      <c r="S1307" s="4"/>
      <c r="T1307" s="4"/>
      <c r="U1307" s="4"/>
      <c r="V1307" s="4"/>
      <c r="W1307" s="4"/>
    </row>
    <row r="1308" spans="1:206">
      <c r="A1308" s="4">
        <v>50</v>
      </c>
      <c r="B1308" s="4">
        <v>0</v>
      </c>
      <c r="C1308" s="4">
        <v>0</v>
      </c>
      <c r="D1308" s="4">
        <v>1</v>
      </c>
      <c r="E1308" s="4">
        <v>0</v>
      </c>
      <c r="F1308" s="4">
        <f>ROUND(Source!AR1280,O1308)</f>
        <v>178325.37</v>
      </c>
      <c r="G1308" s="4" t="s">
        <v>123</v>
      </c>
      <c r="H1308" s="4" t="s">
        <v>124</v>
      </c>
      <c r="I1308" s="4"/>
      <c r="J1308" s="4"/>
      <c r="K1308" s="4">
        <v>224</v>
      </c>
      <c r="L1308" s="4">
        <v>27</v>
      </c>
      <c r="M1308" s="4">
        <v>3</v>
      </c>
      <c r="N1308" s="4" t="s">
        <v>3</v>
      </c>
      <c r="O1308" s="4">
        <v>2</v>
      </c>
      <c r="P1308" s="4"/>
      <c r="Q1308" s="4"/>
      <c r="R1308" s="4"/>
      <c r="S1308" s="4"/>
      <c r="T1308" s="4"/>
      <c r="U1308" s="4"/>
      <c r="V1308" s="4"/>
      <c r="W1308" s="4"/>
    </row>
    <row r="1309" spans="1:206">
      <c r="A1309" s="4">
        <v>50</v>
      </c>
      <c r="B1309" s="4">
        <v>0</v>
      </c>
      <c r="C1309" s="4">
        <v>0</v>
      </c>
      <c r="D1309" s="4">
        <v>2</v>
      </c>
      <c r="E1309" s="4">
        <v>0</v>
      </c>
      <c r="F1309" s="4">
        <f>ROUND(F1308*0.18,O1309)</f>
        <v>32098.6</v>
      </c>
      <c r="G1309" s="4" t="s">
        <v>125</v>
      </c>
      <c r="H1309" s="4" t="s">
        <v>125</v>
      </c>
      <c r="I1309" s="4"/>
      <c r="J1309" s="4"/>
      <c r="K1309" s="4">
        <v>212</v>
      </c>
      <c r="L1309" s="4">
        <v>28</v>
      </c>
      <c r="M1309" s="4">
        <v>0</v>
      </c>
      <c r="N1309" s="4" t="s">
        <v>3</v>
      </c>
      <c r="O1309" s="4">
        <v>1</v>
      </c>
      <c r="P1309" s="4"/>
      <c r="Q1309" s="4"/>
      <c r="R1309" s="4"/>
      <c r="S1309" s="4"/>
      <c r="T1309" s="4"/>
      <c r="U1309" s="4"/>
      <c r="V1309" s="4"/>
      <c r="W1309" s="4"/>
    </row>
    <row r="1310" spans="1:206">
      <c r="A1310" s="4">
        <v>50</v>
      </c>
      <c r="B1310" s="4">
        <v>0</v>
      </c>
      <c r="C1310" s="4">
        <v>0</v>
      </c>
      <c r="D1310" s="4">
        <v>2</v>
      </c>
      <c r="E1310" s="4">
        <v>224</v>
      </c>
      <c r="F1310" s="4">
        <f>ROUND(F1308*1.18,O1310)</f>
        <v>210423.9</v>
      </c>
      <c r="G1310" s="4" t="s">
        <v>126</v>
      </c>
      <c r="H1310" s="4" t="s">
        <v>127</v>
      </c>
      <c r="I1310" s="4"/>
      <c r="J1310" s="4"/>
      <c r="K1310" s="4">
        <v>212</v>
      </c>
      <c r="L1310" s="4">
        <v>29</v>
      </c>
      <c r="M1310" s="4">
        <v>0</v>
      </c>
      <c r="N1310" s="4" t="s">
        <v>3</v>
      </c>
      <c r="O1310" s="4">
        <v>1</v>
      </c>
      <c r="P1310" s="4"/>
      <c r="Q1310" s="4"/>
      <c r="R1310" s="4"/>
      <c r="S1310" s="4"/>
      <c r="T1310" s="4"/>
      <c r="U1310" s="4"/>
      <c r="V1310" s="4"/>
      <c r="W1310" s="4"/>
    </row>
    <row r="1312" spans="1:206">
      <c r="A1312" s="2">
        <v>51</v>
      </c>
      <c r="B1312" s="2">
        <f>B1187</f>
        <v>0</v>
      </c>
      <c r="C1312" s="2">
        <f>A1187</f>
        <v>4</v>
      </c>
      <c r="D1312" s="2">
        <f>ROW(A1187)</f>
        <v>1187</v>
      </c>
      <c r="E1312" s="2"/>
      <c r="F1312" s="2" t="str">
        <f>IF(F1187&lt;&gt;"",F1187,"")</f>
        <v>Новый раздел</v>
      </c>
      <c r="G1312" s="2" t="str">
        <f>IF(G1187&lt;&gt;"",G1187,"")</f>
        <v>комната 2-23</v>
      </c>
      <c r="H1312" s="2">
        <v>0</v>
      </c>
      <c r="I1312" s="2"/>
      <c r="J1312" s="2"/>
      <c r="K1312" s="2"/>
      <c r="L1312" s="2"/>
      <c r="M1312" s="2"/>
      <c r="N1312" s="2"/>
      <c r="O1312" s="2">
        <v>126869.41</v>
      </c>
      <c r="P1312" s="2">
        <v>81512.639999999999</v>
      </c>
      <c r="Q1312" s="2">
        <v>1842.54</v>
      </c>
      <c r="R1312" s="2">
        <v>674.18</v>
      </c>
      <c r="S1312" s="2">
        <v>43514.23</v>
      </c>
      <c r="T1312" s="2">
        <v>0</v>
      </c>
      <c r="U1312" s="2">
        <v>144.60019229999997</v>
      </c>
      <c r="V1312" s="2">
        <v>1.9105375</v>
      </c>
      <c r="W1312" s="2">
        <v>570</v>
      </c>
      <c r="X1312" s="2">
        <v>38005.08</v>
      </c>
      <c r="Y1312" s="2">
        <v>19499.759999999998</v>
      </c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>
        <f t="shared" ref="AO1312:BD1312" si="861">ROUND(AO1207+AO1280+BX1312,2)</f>
        <v>0</v>
      </c>
      <c r="AP1312" s="2">
        <f t="shared" si="861"/>
        <v>0</v>
      </c>
      <c r="AQ1312" s="2">
        <f t="shared" si="861"/>
        <v>0</v>
      </c>
      <c r="AR1312" s="2">
        <f t="shared" si="861"/>
        <v>184374.25</v>
      </c>
      <c r="AS1312" s="2">
        <f t="shared" si="861"/>
        <v>177552.24</v>
      </c>
      <c r="AT1312" s="2">
        <f t="shared" si="861"/>
        <v>6822.01</v>
      </c>
      <c r="AU1312" s="2">
        <f t="shared" si="861"/>
        <v>0</v>
      </c>
      <c r="AV1312" s="2">
        <f t="shared" si="861"/>
        <v>81512.639999999999</v>
      </c>
      <c r="AW1312" s="2">
        <f t="shared" si="861"/>
        <v>81512.639999999999</v>
      </c>
      <c r="AX1312" s="2">
        <f t="shared" si="861"/>
        <v>0</v>
      </c>
      <c r="AY1312" s="2">
        <f t="shared" si="861"/>
        <v>81512.639999999999</v>
      </c>
      <c r="AZ1312" s="2">
        <f t="shared" si="861"/>
        <v>0</v>
      </c>
      <c r="BA1312" s="2">
        <f t="shared" si="861"/>
        <v>0</v>
      </c>
      <c r="BB1312" s="2">
        <f t="shared" si="861"/>
        <v>0</v>
      </c>
      <c r="BC1312" s="2">
        <f t="shared" si="861"/>
        <v>0</v>
      </c>
      <c r="BD1312" s="2">
        <f t="shared" si="861"/>
        <v>0</v>
      </c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>
        <v>0</v>
      </c>
    </row>
    <row r="1314" spans="1:23">
      <c r="A1314" s="4">
        <v>50</v>
      </c>
      <c r="B1314" s="4">
        <v>0</v>
      </c>
      <c r="C1314" s="4">
        <v>0</v>
      </c>
      <c r="D1314" s="4">
        <v>1</v>
      </c>
      <c r="E1314" s="4">
        <v>201</v>
      </c>
      <c r="F1314" s="4">
        <f>ROUND(Source!O1312,O1314)</f>
        <v>126869.41</v>
      </c>
      <c r="G1314" s="4" t="s">
        <v>71</v>
      </c>
      <c r="H1314" s="4" t="s">
        <v>72</v>
      </c>
      <c r="I1314" s="4"/>
      <c r="J1314" s="4"/>
      <c r="K1314" s="4">
        <v>201</v>
      </c>
      <c r="L1314" s="4">
        <v>1</v>
      </c>
      <c r="M1314" s="4">
        <v>3</v>
      </c>
      <c r="N1314" s="4" t="s">
        <v>3</v>
      </c>
      <c r="O1314" s="4">
        <v>2</v>
      </c>
      <c r="P1314" s="4"/>
      <c r="Q1314" s="4"/>
      <c r="R1314" s="4"/>
      <c r="S1314" s="4"/>
      <c r="T1314" s="4"/>
      <c r="U1314" s="4"/>
      <c r="V1314" s="4"/>
      <c r="W1314" s="4"/>
    </row>
    <row r="1315" spans="1:23">
      <c r="A1315" s="4">
        <v>50</v>
      </c>
      <c r="B1315" s="4">
        <v>0</v>
      </c>
      <c r="C1315" s="4">
        <v>0</v>
      </c>
      <c r="D1315" s="4">
        <v>1</v>
      </c>
      <c r="E1315" s="4">
        <v>202</v>
      </c>
      <c r="F1315" s="4">
        <f>ROUND(Source!P1312,O1315)</f>
        <v>81512.639999999999</v>
      </c>
      <c r="G1315" s="4" t="s">
        <v>73</v>
      </c>
      <c r="H1315" s="4" t="s">
        <v>74</v>
      </c>
      <c r="I1315" s="4"/>
      <c r="J1315" s="4"/>
      <c r="K1315" s="4">
        <v>202</v>
      </c>
      <c r="L1315" s="4">
        <v>2</v>
      </c>
      <c r="M1315" s="4">
        <v>3</v>
      </c>
      <c r="N1315" s="4" t="s">
        <v>3</v>
      </c>
      <c r="O1315" s="4">
        <v>2</v>
      </c>
      <c r="P1315" s="4"/>
      <c r="Q1315" s="4"/>
      <c r="R1315" s="4"/>
      <c r="S1315" s="4"/>
      <c r="T1315" s="4"/>
      <c r="U1315" s="4"/>
      <c r="V1315" s="4"/>
      <c r="W1315" s="4"/>
    </row>
    <row r="1316" spans="1:23">
      <c r="A1316" s="4">
        <v>50</v>
      </c>
      <c r="B1316" s="4">
        <v>0</v>
      </c>
      <c r="C1316" s="4">
        <v>0</v>
      </c>
      <c r="D1316" s="4">
        <v>1</v>
      </c>
      <c r="E1316" s="4">
        <v>222</v>
      </c>
      <c r="F1316" s="4">
        <f>ROUND(Source!AO1312,O1316)</f>
        <v>0</v>
      </c>
      <c r="G1316" s="4" t="s">
        <v>75</v>
      </c>
      <c r="H1316" s="4" t="s">
        <v>76</v>
      </c>
      <c r="I1316" s="4"/>
      <c r="J1316" s="4"/>
      <c r="K1316" s="4">
        <v>222</v>
      </c>
      <c r="L1316" s="4">
        <v>3</v>
      </c>
      <c r="M1316" s="4">
        <v>3</v>
      </c>
      <c r="N1316" s="4" t="s">
        <v>3</v>
      </c>
      <c r="O1316" s="4">
        <v>2</v>
      </c>
      <c r="P1316" s="4"/>
      <c r="Q1316" s="4"/>
      <c r="R1316" s="4"/>
      <c r="S1316" s="4"/>
      <c r="T1316" s="4"/>
      <c r="U1316" s="4"/>
      <c r="V1316" s="4"/>
      <c r="W1316" s="4"/>
    </row>
    <row r="1317" spans="1:23">
      <c r="A1317" s="4">
        <v>50</v>
      </c>
      <c r="B1317" s="4">
        <v>0</v>
      </c>
      <c r="C1317" s="4">
        <v>0</v>
      </c>
      <c r="D1317" s="4">
        <v>1</v>
      </c>
      <c r="E1317" s="4">
        <v>225</v>
      </c>
      <c r="F1317" s="4">
        <f>ROUND(Source!AV1312,O1317)</f>
        <v>81512.639999999999</v>
      </c>
      <c r="G1317" s="4" t="s">
        <v>77</v>
      </c>
      <c r="H1317" s="4" t="s">
        <v>78</v>
      </c>
      <c r="I1317" s="4"/>
      <c r="J1317" s="4"/>
      <c r="K1317" s="4">
        <v>225</v>
      </c>
      <c r="L1317" s="4">
        <v>4</v>
      </c>
      <c r="M1317" s="4">
        <v>3</v>
      </c>
      <c r="N1317" s="4" t="s">
        <v>3</v>
      </c>
      <c r="O1317" s="4">
        <v>2</v>
      </c>
      <c r="P1317" s="4"/>
      <c r="Q1317" s="4"/>
      <c r="R1317" s="4"/>
      <c r="S1317" s="4"/>
      <c r="T1317" s="4"/>
      <c r="U1317" s="4"/>
      <c r="V1317" s="4"/>
      <c r="W1317" s="4"/>
    </row>
    <row r="1318" spans="1:23">
      <c r="A1318" s="4">
        <v>50</v>
      </c>
      <c r="B1318" s="4">
        <v>0</v>
      </c>
      <c r="C1318" s="4">
        <v>0</v>
      </c>
      <c r="D1318" s="4">
        <v>1</v>
      </c>
      <c r="E1318" s="4">
        <v>226</v>
      </c>
      <c r="F1318" s="4">
        <f>ROUND(Source!AW1312,O1318)</f>
        <v>81512.639999999999</v>
      </c>
      <c r="G1318" s="4" t="s">
        <v>79</v>
      </c>
      <c r="H1318" s="4" t="s">
        <v>80</v>
      </c>
      <c r="I1318" s="4"/>
      <c r="J1318" s="4"/>
      <c r="K1318" s="4">
        <v>226</v>
      </c>
      <c r="L1318" s="4">
        <v>5</v>
      </c>
      <c r="M1318" s="4">
        <v>3</v>
      </c>
      <c r="N1318" s="4" t="s">
        <v>3</v>
      </c>
      <c r="O1318" s="4">
        <v>2</v>
      </c>
      <c r="P1318" s="4"/>
      <c r="Q1318" s="4"/>
      <c r="R1318" s="4"/>
      <c r="S1318" s="4"/>
      <c r="T1318" s="4"/>
      <c r="U1318" s="4"/>
      <c r="V1318" s="4"/>
      <c r="W1318" s="4"/>
    </row>
    <row r="1319" spans="1:23">
      <c r="A1319" s="4">
        <v>50</v>
      </c>
      <c r="B1319" s="4">
        <v>0</v>
      </c>
      <c r="C1319" s="4">
        <v>0</v>
      </c>
      <c r="D1319" s="4">
        <v>1</v>
      </c>
      <c r="E1319" s="4">
        <v>227</v>
      </c>
      <c r="F1319" s="4">
        <f>ROUND(Source!AX1312,O1319)</f>
        <v>0</v>
      </c>
      <c r="G1319" s="4" t="s">
        <v>81</v>
      </c>
      <c r="H1319" s="4" t="s">
        <v>82</v>
      </c>
      <c r="I1319" s="4"/>
      <c r="J1319" s="4"/>
      <c r="K1319" s="4">
        <v>227</v>
      </c>
      <c r="L1319" s="4">
        <v>6</v>
      </c>
      <c r="M1319" s="4">
        <v>3</v>
      </c>
      <c r="N1319" s="4" t="s">
        <v>3</v>
      </c>
      <c r="O1319" s="4">
        <v>2</v>
      </c>
      <c r="P1319" s="4"/>
      <c r="Q1319" s="4"/>
      <c r="R1319" s="4"/>
      <c r="S1319" s="4"/>
      <c r="T1319" s="4"/>
      <c r="U1319" s="4"/>
      <c r="V1319" s="4"/>
      <c r="W1319" s="4"/>
    </row>
    <row r="1320" spans="1:23">
      <c r="A1320" s="4">
        <v>50</v>
      </c>
      <c r="B1320" s="4">
        <v>0</v>
      </c>
      <c r="C1320" s="4">
        <v>0</v>
      </c>
      <c r="D1320" s="4">
        <v>1</v>
      </c>
      <c r="E1320" s="4">
        <v>228</v>
      </c>
      <c r="F1320" s="4">
        <f>ROUND(Source!AY1312,O1320)</f>
        <v>81512.639999999999</v>
      </c>
      <c r="G1320" s="4" t="s">
        <v>83</v>
      </c>
      <c r="H1320" s="4" t="s">
        <v>84</v>
      </c>
      <c r="I1320" s="4"/>
      <c r="J1320" s="4"/>
      <c r="K1320" s="4">
        <v>228</v>
      </c>
      <c r="L1320" s="4">
        <v>7</v>
      </c>
      <c r="M1320" s="4">
        <v>3</v>
      </c>
      <c r="N1320" s="4" t="s">
        <v>3</v>
      </c>
      <c r="O1320" s="4">
        <v>2</v>
      </c>
      <c r="P1320" s="4"/>
      <c r="Q1320" s="4"/>
      <c r="R1320" s="4"/>
      <c r="S1320" s="4"/>
      <c r="T1320" s="4"/>
      <c r="U1320" s="4"/>
      <c r="V1320" s="4"/>
      <c r="W1320" s="4"/>
    </row>
    <row r="1321" spans="1:23">
      <c r="A1321" s="4">
        <v>50</v>
      </c>
      <c r="B1321" s="4">
        <v>0</v>
      </c>
      <c r="C1321" s="4">
        <v>0</v>
      </c>
      <c r="D1321" s="4">
        <v>1</v>
      </c>
      <c r="E1321" s="4">
        <v>216</v>
      </c>
      <c r="F1321" s="4">
        <f>ROUND(Source!AP1312,O1321)</f>
        <v>0</v>
      </c>
      <c r="G1321" s="4" t="s">
        <v>85</v>
      </c>
      <c r="H1321" s="4" t="s">
        <v>86</v>
      </c>
      <c r="I1321" s="4"/>
      <c r="J1321" s="4"/>
      <c r="K1321" s="4">
        <v>216</v>
      </c>
      <c r="L1321" s="4">
        <v>8</v>
      </c>
      <c r="M1321" s="4">
        <v>3</v>
      </c>
      <c r="N1321" s="4" t="s">
        <v>3</v>
      </c>
      <c r="O1321" s="4">
        <v>2</v>
      </c>
      <c r="P1321" s="4"/>
      <c r="Q1321" s="4"/>
      <c r="R1321" s="4"/>
      <c r="S1321" s="4"/>
      <c r="T1321" s="4"/>
      <c r="U1321" s="4"/>
      <c r="V1321" s="4"/>
      <c r="W1321" s="4"/>
    </row>
    <row r="1322" spans="1:23">
      <c r="A1322" s="4">
        <v>50</v>
      </c>
      <c r="B1322" s="4">
        <v>0</v>
      </c>
      <c r="C1322" s="4">
        <v>0</v>
      </c>
      <c r="D1322" s="4">
        <v>1</v>
      </c>
      <c r="E1322" s="4">
        <v>223</v>
      </c>
      <c r="F1322" s="4">
        <f>ROUND(Source!AQ1312,O1322)</f>
        <v>0</v>
      </c>
      <c r="G1322" s="4" t="s">
        <v>87</v>
      </c>
      <c r="H1322" s="4" t="s">
        <v>88</v>
      </c>
      <c r="I1322" s="4"/>
      <c r="J1322" s="4"/>
      <c r="K1322" s="4">
        <v>223</v>
      </c>
      <c r="L1322" s="4">
        <v>9</v>
      </c>
      <c r="M1322" s="4">
        <v>3</v>
      </c>
      <c r="N1322" s="4" t="s">
        <v>3</v>
      </c>
      <c r="O1322" s="4">
        <v>2</v>
      </c>
      <c r="P1322" s="4"/>
      <c r="Q1322" s="4"/>
      <c r="R1322" s="4"/>
      <c r="S1322" s="4"/>
      <c r="T1322" s="4"/>
      <c r="U1322" s="4"/>
      <c r="V1322" s="4"/>
      <c r="W1322" s="4"/>
    </row>
    <row r="1323" spans="1:23">
      <c r="A1323" s="4">
        <v>50</v>
      </c>
      <c r="B1323" s="4">
        <v>0</v>
      </c>
      <c r="C1323" s="4">
        <v>0</v>
      </c>
      <c r="D1323" s="4">
        <v>1</v>
      </c>
      <c r="E1323" s="4">
        <v>229</v>
      </c>
      <c r="F1323" s="4">
        <f>ROUND(Source!AZ1312,O1323)</f>
        <v>0</v>
      </c>
      <c r="G1323" s="4" t="s">
        <v>89</v>
      </c>
      <c r="H1323" s="4" t="s">
        <v>90</v>
      </c>
      <c r="I1323" s="4"/>
      <c r="J1323" s="4"/>
      <c r="K1323" s="4">
        <v>229</v>
      </c>
      <c r="L1323" s="4">
        <v>10</v>
      </c>
      <c r="M1323" s="4">
        <v>3</v>
      </c>
      <c r="N1323" s="4" t="s">
        <v>3</v>
      </c>
      <c r="O1323" s="4">
        <v>2</v>
      </c>
      <c r="P1323" s="4"/>
      <c r="Q1323" s="4"/>
      <c r="R1323" s="4"/>
      <c r="S1323" s="4"/>
      <c r="T1323" s="4"/>
      <c r="U1323" s="4"/>
      <c r="V1323" s="4"/>
      <c r="W1323" s="4"/>
    </row>
    <row r="1324" spans="1:23">
      <c r="A1324" s="4">
        <v>50</v>
      </c>
      <c r="B1324" s="4">
        <v>0</v>
      </c>
      <c r="C1324" s="4">
        <v>0</v>
      </c>
      <c r="D1324" s="4">
        <v>1</v>
      </c>
      <c r="E1324" s="4">
        <v>203</v>
      </c>
      <c r="F1324" s="4">
        <f>ROUND(Source!Q1312,O1324)</f>
        <v>1842.54</v>
      </c>
      <c r="G1324" s="4" t="s">
        <v>91</v>
      </c>
      <c r="H1324" s="4" t="s">
        <v>92</v>
      </c>
      <c r="I1324" s="4"/>
      <c r="J1324" s="4"/>
      <c r="K1324" s="4">
        <v>203</v>
      </c>
      <c r="L1324" s="4">
        <v>11</v>
      </c>
      <c r="M1324" s="4">
        <v>3</v>
      </c>
      <c r="N1324" s="4" t="s">
        <v>3</v>
      </c>
      <c r="O1324" s="4">
        <v>2</v>
      </c>
      <c r="P1324" s="4"/>
      <c r="Q1324" s="4"/>
      <c r="R1324" s="4"/>
      <c r="S1324" s="4"/>
      <c r="T1324" s="4"/>
      <c r="U1324" s="4"/>
      <c r="V1324" s="4"/>
      <c r="W1324" s="4"/>
    </row>
    <row r="1325" spans="1:23">
      <c r="A1325" s="4">
        <v>50</v>
      </c>
      <c r="B1325" s="4">
        <v>0</v>
      </c>
      <c r="C1325" s="4">
        <v>0</v>
      </c>
      <c r="D1325" s="4">
        <v>1</v>
      </c>
      <c r="E1325" s="4">
        <v>231</v>
      </c>
      <c r="F1325" s="4">
        <f>ROUND(Source!BB1312,O1325)</f>
        <v>0</v>
      </c>
      <c r="G1325" s="4" t="s">
        <v>93</v>
      </c>
      <c r="H1325" s="4" t="s">
        <v>94</v>
      </c>
      <c r="I1325" s="4"/>
      <c r="J1325" s="4"/>
      <c r="K1325" s="4">
        <v>231</v>
      </c>
      <c r="L1325" s="4">
        <v>12</v>
      </c>
      <c r="M1325" s="4">
        <v>3</v>
      </c>
      <c r="N1325" s="4" t="s">
        <v>3</v>
      </c>
      <c r="O1325" s="4">
        <v>2</v>
      </c>
      <c r="P1325" s="4"/>
      <c r="Q1325" s="4"/>
      <c r="R1325" s="4"/>
      <c r="S1325" s="4"/>
      <c r="T1325" s="4"/>
      <c r="U1325" s="4"/>
      <c r="V1325" s="4"/>
      <c r="W1325" s="4"/>
    </row>
    <row r="1326" spans="1:23">
      <c r="A1326" s="4">
        <v>50</v>
      </c>
      <c r="B1326" s="4">
        <v>0</v>
      </c>
      <c r="C1326" s="4">
        <v>0</v>
      </c>
      <c r="D1326" s="4">
        <v>1</v>
      </c>
      <c r="E1326" s="4">
        <v>204</v>
      </c>
      <c r="F1326" s="4">
        <f>ROUND(Source!R1312,O1326)</f>
        <v>674.18</v>
      </c>
      <c r="G1326" s="4" t="s">
        <v>95</v>
      </c>
      <c r="H1326" s="4" t="s">
        <v>96</v>
      </c>
      <c r="I1326" s="4"/>
      <c r="J1326" s="4"/>
      <c r="K1326" s="4">
        <v>204</v>
      </c>
      <c r="L1326" s="4">
        <v>13</v>
      </c>
      <c r="M1326" s="4">
        <v>3</v>
      </c>
      <c r="N1326" s="4" t="s">
        <v>3</v>
      </c>
      <c r="O1326" s="4">
        <v>2</v>
      </c>
      <c r="P1326" s="4"/>
      <c r="Q1326" s="4"/>
      <c r="R1326" s="4"/>
      <c r="S1326" s="4"/>
      <c r="T1326" s="4"/>
      <c r="U1326" s="4"/>
      <c r="V1326" s="4"/>
      <c r="W1326" s="4"/>
    </row>
    <row r="1327" spans="1:23">
      <c r="A1327" s="4">
        <v>50</v>
      </c>
      <c r="B1327" s="4">
        <v>0</v>
      </c>
      <c r="C1327" s="4">
        <v>0</v>
      </c>
      <c r="D1327" s="4">
        <v>1</v>
      </c>
      <c r="E1327" s="4">
        <v>205</v>
      </c>
      <c r="F1327" s="4">
        <f>ROUND(Source!S1312,O1327)</f>
        <v>43514.23</v>
      </c>
      <c r="G1327" s="4" t="s">
        <v>97</v>
      </c>
      <c r="H1327" s="4" t="s">
        <v>98</v>
      </c>
      <c r="I1327" s="4"/>
      <c r="J1327" s="4"/>
      <c r="K1327" s="4">
        <v>205</v>
      </c>
      <c r="L1327" s="4">
        <v>14</v>
      </c>
      <c r="M1327" s="4">
        <v>3</v>
      </c>
      <c r="N1327" s="4" t="s">
        <v>3</v>
      </c>
      <c r="O1327" s="4">
        <v>2</v>
      </c>
      <c r="P1327" s="4"/>
      <c r="Q1327" s="4"/>
      <c r="R1327" s="4"/>
      <c r="S1327" s="4"/>
      <c r="T1327" s="4"/>
      <c r="U1327" s="4"/>
      <c r="V1327" s="4"/>
      <c r="W1327" s="4"/>
    </row>
    <row r="1328" spans="1:23">
      <c r="A1328" s="4">
        <v>50</v>
      </c>
      <c r="B1328" s="4">
        <v>0</v>
      </c>
      <c r="C1328" s="4">
        <v>0</v>
      </c>
      <c r="D1328" s="4">
        <v>1</v>
      </c>
      <c r="E1328" s="4">
        <v>232</v>
      </c>
      <c r="F1328" s="4">
        <f>ROUND(Source!BC1312,O1328)</f>
        <v>0</v>
      </c>
      <c r="G1328" s="4" t="s">
        <v>99</v>
      </c>
      <c r="H1328" s="4" t="s">
        <v>100</v>
      </c>
      <c r="I1328" s="4"/>
      <c r="J1328" s="4"/>
      <c r="K1328" s="4">
        <v>232</v>
      </c>
      <c r="L1328" s="4">
        <v>15</v>
      </c>
      <c r="M1328" s="4">
        <v>3</v>
      </c>
      <c r="N1328" s="4" t="s">
        <v>3</v>
      </c>
      <c r="O1328" s="4">
        <v>2</v>
      </c>
      <c r="P1328" s="4"/>
      <c r="Q1328" s="4"/>
      <c r="R1328" s="4"/>
      <c r="S1328" s="4"/>
      <c r="T1328" s="4"/>
      <c r="U1328" s="4"/>
      <c r="V1328" s="4"/>
      <c r="W1328" s="4"/>
    </row>
    <row r="1329" spans="1:88">
      <c r="A1329" s="4">
        <v>50</v>
      </c>
      <c r="B1329" s="4">
        <v>0</v>
      </c>
      <c r="C1329" s="4">
        <v>0</v>
      </c>
      <c r="D1329" s="4">
        <v>1</v>
      </c>
      <c r="E1329" s="4">
        <v>214</v>
      </c>
      <c r="F1329" s="4">
        <f>ROUND(Source!AS1312,O1329)</f>
        <v>177552.24</v>
      </c>
      <c r="G1329" s="4" t="s">
        <v>101</v>
      </c>
      <c r="H1329" s="4" t="s">
        <v>102</v>
      </c>
      <c r="I1329" s="4"/>
      <c r="J1329" s="4"/>
      <c r="K1329" s="4">
        <v>214</v>
      </c>
      <c r="L1329" s="4">
        <v>16</v>
      </c>
      <c r="M1329" s="4">
        <v>3</v>
      </c>
      <c r="N1329" s="4" t="s">
        <v>3</v>
      </c>
      <c r="O1329" s="4">
        <v>2</v>
      </c>
      <c r="P1329" s="4"/>
      <c r="Q1329" s="4"/>
      <c r="R1329" s="4"/>
      <c r="S1329" s="4"/>
      <c r="T1329" s="4"/>
      <c r="U1329" s="4"/>
      <c r="V1329" s="4"/>
      <c r="W1329" s="4"/>
    </row>
    <row r="1330" spans="1:88">
      <c r="A1330" s="4">
        <v>50</v>
      </c>
      <c r="B1330" s="4">
        <v>0</v>
      </c>
      <c r="C1330" s="4">
        <v>0</v>
      </c>
      <c r="D1330" s="4">
        <v>1</v>
      </c>
      <c r="E1330" s="4">
        <v>215</v>
      </c>
      <c r="F1330" s="4">
        <f>ROUND(Source!AT1312,O1330)</f>
        <v>6822.01</v>
      </c>
      <c r="G1330" s="4" t="s">
        <v>103</v>
      </c>
      <c r="H1330" s="4" t="s">
        <v>104</v>
      </c>
      <c r="I1330" s="4"/>
      <c r="J1330" s="4"/>
      <c r="K1330" s="4">
        <v>215</v>
      </c>
      <c r="L1330" s="4">
        <v>17</v>
      </c>
      <c r="M1330" s="4">
        <v>3</v>
      </c>
      <c r="N1330" s="4" t="s">
        <v>3</v>
      </c>
      <c r="O1330" s="4">
        <v>2</v>
      </c>
      <c r="P1330" s="4"/>
      <c r="Q1330" s="4"/>
      <c r="R1330" s="4"/>
      <c r="S1330" s="4"/>
      <c r="T1330" s="4"/>
      <c r="U1330" s="4"/>
      <c r="V1330" s="4"/>
      <c r="W1330" s="4"/>
    </row>
    <row r="1331" spans="1:88">
      <c r="A1331" s="4">
        <v>50</v>
      </c>
      <c r="B1331" s="4">
        <v>0</v>
      </c>
      <c r="C1331" s="4">
        <v>0</v>
      </c>
      <c r="D1331" s="4">
        <v>1</v>
      </c>
      <c r="E1331" s="4">
        <v>217</v>
      </c>
      <c r="F1331" s="4">
        <f>ROUND(Source!AU1312,O1331)</f>
        <v>0</v>
      </c>
      <c r="G1331" s="4" t="s">
        <v>105</v>
      </c>
      <c r="H1331" s="4" t="s">
        <v>106</v>
      </c>
      <c r="I1331" s="4"/>
      <c r="J1331" s="4"/>
      <c r="K1331" s="4">
        <v>217</v>
      </c>
      <c r="L1331" s="4">
        <v>18</v>
      </c>
      <c r="M1331" s="4">
        <v>3</v>
      </c>
      <c r="N1331" s="4" t="s">
        <v>3</v>
      </c>
      <c r="O1331" s="4">
        <v>2</v>
      </c>
      <c r="P1331" s="4"/>
      <c r="Q1331" s="4"/>
      <c r="R1331" s="4"/>
      <c r="S1331" s="4"/>
      <c r="T1331" s="4"/>
      <c r="U1331" s="4"/>
      <c r="V1331" s="4"/>
      <c r="W1331" s="4"/>
    </row>
    <row r="1332" spans="1:88">
      <c r="A1332" s="4">
        <v>50</v>
      </c>
      <c r="B1332" s="4">
        <v>0</v>
      </c>
      <c r="C1332" s="4">
        <v>0</v>
      </c>
      <c r="D1332" s="4">
        <v>1</v>
      </c>
      <c r="E1332" s="4">
        <v>230</v>
      </c>
      <c r="F1332" s="4">
        <f>ROUND(Source!BA1312,O1332)</f>
        <v>0</v>
      </c>
      <c r="G1332" s="4" t="s">
        <v>107</v>
      </c>
      <c r="H1332" s="4" t="s">
        <v>108</v>
      </c>
      <c r="I1332" s="4"/>
      <c r="J1332" s="4"/>
      <c r="K1332" s="4">
        <v>230</v>
      </c>
      <c r="L1332" s="4">
        <v>19</v>
      </c>
      <c r="M1332" s="4">
        <v>3</v>
      </c>
      <c r="N1332" s="4" t="s">
        <v>3</v>
      </c>
      <c r="O1332" s="4">
        <v>2</v>
      </c>
      <c r="P1332" s="4"/>
      <c r="Q1332" s="4"/>
      <c r="R1332" s="4"/>
      <c r="S1332" s="4"/>
      <c r="T1332" s="4"/>
      <c r="U1332" s="4"/>
      <c r="V1332" s="4"/>
      <c r="W1332" s="4"/>
    </row>
    <row r="1333" spans="1:88">
      <c r="A1333" s="4">
        <v>50</v>
      </c>
      <c r="B1333" s="4">
        <v>0</v>
      </c>
      <c r="C1333" s="4">
        <v>0</v>
      </c>
      <c r="D1333" s="4">
        <v>1</v>
      </c>
      <c r="E1333" s="4">
        <v>206</v>
      </c>
      <c r="F1333" s="4">
        <f>ROUND(Source!T1312,O1333)</f>
        <v>0</v>
      </c>
      <c r="G1333" s="4" t="s">
        <v>109</v>
      </c>
      <c r="H1333" s="4" t="s">
        <v>110</v>
      </c>
      <c r="I1333" s="4"/>
      <c r="J1333" s="4"/>
      <c r="K1333" s="4">
        <v>206</v>
      </c>
      <c r="L1333" s="4">
        <v>20</v>
      </c>
      <c r="M1333" s="4">
        <v>3</v>
      </c>
      <c r="N1333" s="4" t="s">
        <v>3</v>
      </c>
      <c r="O1333" s="4">
        <v>2</v>
      </c>
      <c r="P1333" s="4"/>
      <c r="Q1333" s="4"/>
      <c r="R1333" s="4"/>
      <c r="S1333" s="4"/>
      <c r="T1333" s="4"/>
      <c r="U1333" s="4"/>
      <c r="V1333" s="4"/>
      <c r="W1333" s="4"/>
    </row>
    <row r="1334" spans="1:88">
      <c r="A1334" s="4">
        <v>50</v>
      </c>
      <c r="B1334" s="4">
        <v>0</v>
      </c>
      <c r="C1334" s="4">
        <v>0</v>
      </c>
      <c r="D1334" s="4">
        <v>1</v>
      </c>
      <c r="E1334" s="4">
        <v>207</v>
      </c>
      <c r="F1334" s="4">
        <f>Source!U1312</f>
        <v>144.60019229999997</v>
      </c>
      <c r="G1334" s="4" t="s">
        <v>111</v>
      </c>
      <c r="H1334" s="4" t="s">
        <v>112</v>
      </c>
      <c r="I1334" s="4"/>
      <c r="J1334" s="4"/>
      <c r="K1334" s="4">
        <v>207</v>
      </c>
      <c r="L1334" s="4">
        <v>21</v>
      </c>
      <c r="M1334" s="4">
        <v>3</v>
      </c>
      <c r="N1334" s="4" t="s">
        <v>3</v>
      </c>
      <c r="O1334" s="4">
        <v>-1</v>
      </c>
      <c r="P1334" s="4"/>
      <c r="Q1334" s="4"/>
      <c r="R1334" s="4"/>
      <c r="S1334" s="4"/>
      <c r="T1334" s="4"/>
      <c r="U1334" s="4"/>
      <c r="V1334" s="4"/>
      <c r="W1334" s="4"/>
    </row>
    <row r="1335" spans="1:88">
      <c r="A1335" s="4">
        <v>50</v>
      </c>
      <c r="B1335" s="4">
        <v>0</v>
      </c>
      <c r="C1335" s="4">
        <v>0</v>
      </c>
      <c r="D1335" s="4">
        <v>1</v>
      </c>
      <c r="E1335" s="4">
        <v>208</v>
      </c>
      <c r="F1335" s="4">
        <f>Source!V1312</f>
        <v>1.9105375</v>
      </c>
      <c r="G1335" s="4" t="s">
        <v>113</v>
      </c>
      <c r="H1335" s="4" t="s">
        <v>114</v>
      </c>
      <c r="I1335" s="4"/>
      <c r="J1335" s="4"/>
      <c r="K1335" s="4">
        <v>208</v>
      </c>
      <c r="L1335" s="4">
        <v>22</v>
      </c>
      <c r="M1335" s="4">
        <v>3</v>
      </c>
      <c r="N1335" s="4" t="s">
        <v>3</v>
      </c>
      <c r="O1335" s="4">
        <v>-1</v>
      </c>
      <c r="P1335" s="4"/>
      <c r="Q1335" s="4"/>
      <c r="R1335" s="4"/>
      <c r="S1335" s="4"/>
      <c r="T1335" s="4"/>
      <c r="U1335" s="4"/>
      <c r="V1335" s="4"/>
      <c r="W1335" s="4"/>
    </row>
    <row r="1336" spans="1:88">
      <c r="A1336" s="4">
        <v>50</v>
      </c>
      <c r="B1336" s="4">
        <v>0</v>
      </c>
      <c r="C1336" s="4">
        <v>0</v>
      </c>
      <c r="D1336" s="4">
        <v>1</v>
      </c>
      <c r="E1336" s="4">
        <v>209</v>
      </c>
      <c r="F1336" s="4">
        <f>ROUND(Source!W1312,O1336)</f>
        <v>570</v>
      </c>
      <c r="G1336" s="4" t="s">
        <v>115</v>
      </c>
      <c r="H1336" s="4" t="s">
        <v>116</v>
      </c>
      <c r="I1336" s="4"/>
      <c r="J1336" s="4"/>
      <c r="K1336" s="4">
        <v>209</v>
      </c>
      <c r="L1336" s="4">
        <v>23</v>
      </c>
      <c r="M1336" s="4">
        <v>3</v>
      </c>
      <c r="N1336" s="4" t="s">
        <v>3</v>
      </c>
      <c r="O1336" s="4">
        <v>2</v>
      </c>
      <c r="P1336" s="4"/>
      <c r="Q1336" s="4"/>
      <c r="R1336" s="4"/>
      <c r="S1336" s="4"/>
      <c r="T1336" s="4"/>
      <c r="U1336" s="4"/>
      <c r="V1336" s="4"/>
      <c r="W1336" s="4"/>
    </row>
    <row r="1337" spans="1:88">
      <c r="A1337" s="4">
        <v>50</v>
      </c>
      <c r="B1337" s="4">
        <v>0</v>
      </c>
      <c r="C1337" s="4">
        <v>0</v>
      </c>
      <c r="D1337" s="4">
        <v>1</v>
      </c>
      <c r="E1337" s="4">
        <v>233</v>
      </c>
      <c r="F1337" s="4">
        <f>ROUND(Source!BD1312,O1337)</f>
        <v>0</v>
      </c>
      <c r="G1337" s="4" t="s">
        <v>117</v>
      </c>
      <c r="H1337" s="4" t="s">
        <v>118</v>
      </c>
      <c r="I1337" s="4"/>
      <c r="J1337" s="4"/>
      <c r="K1337" s="4">
        <v>233</v>
      </c>
      <c r="L1337" s="4">
        <v>24</v>
      </c>
      <c r="M1337" s="4">
        <v>3</v>
      </c>
      <c r="N1337" s="4" t="s">
        <v>3</v>
      </c>
      <c r="O1337" s="4">
        <v>2</v>
      </c>
      <c r="P1337" s="4"/>
      <c r="Q1337" s="4"/>
      <c r="R1337" s="4"/>
      <c r="S1337" s="4"/>
      <c r="T1337" s="4"/>
      <c r="U1337" s="4"/>
      <c r="V1337" s="4"/>
      <c r="W1337" s="4"/>
    </row>
    <row r="1338" spans="1:88">
      <c r="A1338" s="4">
        <v>50</v>
      </c>
      <c r="B1338" s="4">
        <v>0</v>
      </c>
      <c r="C1338" s="4">
        <v>0</v>
      </c>
      <c r="D1338" s="4">
        <v>1</v>
      </c>
      <c r="E1338" s="4">
        <v>210</v>
      </c>
      <c r="F1338" s="4">
        <f>ROUND(Source!X1312,O1338)</f>
        <v>38005.08</v>
      </c>
      <c r="G1338" s="4" t="s">
        <v>119</v>
      </c>
      <c r="H1338" s="4" t="s">
        <v>120</v>
      </c>
      <c r="I1338" s="4"/>
      <c r="J1338" s="4"/>
      <c r="K1338" s="4">
        <v>210</v>
      </c>
      <c r="L1338" s="4">
        <v>25</v>
      </c>
      <c r="M1338" s="4">
        <v>3</v>
      </c>
      <c r="N1338" s="4" t="s">
        <v>3</v>
      </c>
      <c r="O1338" s="4">
        <v>2</v>
      </c>
      <c r="P1338" s="4"/>
      <c r="Q1338" s="4"/>
      <c r="R1338" s="4"/>
      <c r="S1338" s="4"/>
      <c r="T1338" s="4"/>
      <c r="U1338" s="4"/>
      <c r="V1338" s="4"/>
      <c r="W1338" s="4"/>
    </row>
    <row r="1339" spans="1:88">
      <c r="A1339" s="4">
        <v>50</v>
      </c>
      <c r="B1339" s="4">
        <v>0</v>
      </c>
      <c r="C1339" s="4">
        <v>0</v>
      </c>
      <c r="D1339" s="4">
        <v>1</v>
      </c>
      <c r="E1339" s="4">
        <v>211</v>
      </c>
      <c r="F1339" s="4">
        <f>ROUND(Source!Y1312,O1339)</f>
        <v>19499.759999999998</v>
      </c>
      <c r="G1339" s="4" t="s">
        <v>121</v>
      </c>
      <c r="H1339" s="4" t="s">
        <v>122</v>
      </c>
      <c r="I1339" s="4"/>
      <c r="J1339" s="4"/>
      <c r="K1339" s="4">
        <v>211</v>
      </c>
      <c r="L1339" s="4">
        <v>26</v>
      </c>
      <c r="M1339" s="4">
        <v>3</v>
      </c>
      <c r="N1339" s="4" t="s">
        <v>3</v>
      </c>
      <c r="O1339" s="4">
        <v>2</v>
      </c>
      <c r="P1339" s="4"/>
      <c r="Q1339" s="4"/>
      <c r="R1339" s="4"/>
      <c r="S1339" s="4"/>
      <c r="T1339" s="4"/>
      <c r="U1339" s="4"/>
      <c r="V1339" s="4"/>
      <c r="W1339" s="4"/>
    </row>
    <row r="1340" spans="1:88">
      <c r="A1340" s="4">
        <v>50</v>
      </c>
      <c r="B1340" s="4">
        <v>0</v>
      </c>
      <c r="C1340" s="4">
        <v>0</v>
      </c>
      <c r="D1340" s="4">
        <v>1</v>
      </c>
      <c r="E1340" s="4">
        <v>0</v>
      </c>
      <c r="F1340" s="4">
        <f>ROUND(Source!AR1312,O1340)</f>
        <v>184374.25</v>
      </c>
      <c r="G1340" s="4" t="s">
        <v>123</v>
      </c>
      <c r="H1340" s="4" t="s">
        <v>124</v>
      </c>
      <c r="I1340" s="4"/>
      <c r="J1340" s="4"/>
      <c r="K1340" s="4">
        <v>224</v>
      </c>
      <c r="L1340" s="4">
        <v>27</v>
      </c>
      <c r="M1340" s="4">
        <v>3</v>
      </c>
      <c r="N1340" s="4" t="s">
        <v>3</v>
      </c>
      <c r="O1340" s="4">
        <v>2</v>
      </c>
      <c r="P1340" s="4"/>
      <c r="Q1340" s="4"/>
      <c r="R1340" s="4"/>
      <c r="S1340" s="4"/>
      <c r="T1340" s="4"/>
      <c r="U1340" s="4"/>
      <c r="V1340" s="4"/>
      <c r="W1340" s="4"/>
    </row>
    <row r="1341" spans="1:88">
      <c r="A1341" s="4">
        <v>50</v>
      </c>
      <c r="B1341" s="4">
        <v>0</v>
      </c>
      <c r="C1341" s="4">
        <v>0</v>
      </c>
      <c r="D1341" s="4">
        <v>2</v>
      </c>
      <c r="E1341" s="4">
        <v>0</v>
      </c>
      <c r="F1341" s="4">
        <f>ROUND(F1340*0.18,O1341)</f>
        <v>33187.4</v>
      </c>
      <c r="G1341" s="4" t="s">
        <v>125</v>
      </c>
      <c r="H1341" s="4" t="s">
        <v>125</v>
      </c>
      <c r="I1341" s="4"/>
      <c r="J1341" s="4"/>
      <c r="K1341" s="4">
        <v>212</v>
      </c>
      <c r="L1341" s="4">
        <v>28</v>
      </c>
      <c r="M1341" s="4">
        <v>0</v>
      </c>
      <c r="N1341" s="4" t="s">
        <v>3</v>
      </c>
      <c r="O1341" s="4">
        <v>1</v>
      </c>
      <c r="P1341" s="4"/>
      <c r="Q1341" s="4"/>
      <c r="R1341" s="4"/>
      <c r="S1341" s="4"/>
      <c r="T1341" s="4"/>
      <c r="U1341" s="4"/>
      <c r="V1341" s="4"/>
      <c r="W1341" s="4"/>
    </row>
    <row r="1342" spans="1:88">
      <c r="A1342" s="4">
        <v>50</v>
      </c>
      <c r="B1342" s="4">
        <v>0</v>
      </c>
      <c r="C1342" s="4">
        <v>0</v>
      </c>
      <c r="D1342" s="4">
        <v>2</v>
      </c>
      <c r="E1342" s="4">
        <v>224</v>
      </c>
      <c r="F1342" s="4">
        <f>ROUND(F1340*1.18,O1342)</f>
        <v>217561.60000000001</v>
      </c>
      <c r="G1342" s="4" t="s">
        <v>126</v>
      </c>
      <c r="H1342" s="4" t="s">
        <v>127</v>
      </c>
      <c r="I1342" s="4"/>
      <c r="J1342" s="4"/>
      <c r="K1342" s="4">
        <v>212</v>
      </c>
      <c r="L1342" s="4">
        <v>29</v>
      </c>
      <c r="M1342" s="4">
        <v>0</v>
      </c>
      <c r="N1342" s="4" t="s">
        <v>3</v>
      </c>
      <c r="O1342" s="4">
        <v>1</v>
      </c>
      <c r="P1342" s="4"/>
      <c r="Q1342" s="4"/>
      <c r="R1342" s="4"/>
      <c r="S1342" s="4"/>
      <c r="T1342" s="4"/>
      <c r="U1342" s="4"/>
      <c r="V1342" s="4"/>
      <c r="W1342" s="4"/>
    </row>
    <row r="1344" spans="1:88">
      <c r="A1344" s="1">
        <v>4</v>
      </c>
      <c r="B1344" s="1">
        <v>0</v>
      </c>
      <c r="C1344" s="1"/>
      <c r="D1344" s="1">
        <f>ROW(A1455)</f>
        <v>1455</v>
      </c>
      <c r="E1344" s="1"/>
      <c r="F1344" s="1" t="s">
        <v>13</v>
      </c>
      <c r="G1344" s="1" t="s">
        <v>349</v>
      </c>
      <c r="H1344" s="1" t="s">
        <v>3</v>
      </c>
      <c r="I1344" s="1">
        <v>0</v>
      </c>
      <c r="J1344" s="1"/>
      <c r="K1344" s="1">
        <v>-1</v>
      </c>
      <c r="L1344" s="1"/>
      <c r="M1344" s="1" t="s">
        <v>3</v>
      </c>
      <c r="N1344" s="1"/>
      <c r="O1344" s="1"/>
      <c r="P1344" s="1"/>
      <c r="Q1344" s="1"/>
      <c r="R1344" s="1"/>
      <c r="S1344" s="1">
        <v>0</v>
      </c>
      <c r="T1344" s="1"/>
      <c r="U1344" s="1" t="s">
        <v>3</v>
      </c>
      <c r="V1344" s="1">
        <v>0</v>
      </c>
      <c r="W1344" s="1"/>
      <c r="X1344" s="1"/>
      <c r="Y1344" s="1"/>
      <c r="Z1344" s="1"/>
      <c r="AA1344" s="1"/>
      <c r="AB1344" s="1" t="s">
        <v>3</v>
      </c>
      <c r="AC1344" s="1" t="s">
        <v>3</v>
      </c>
      <c r="AD1344" s="1" t="s">
        <v>3</v>
      </c>
      <c r="AE1344" s="1" t="s">
        <v>3</v>
      </c>
      <c r="AF1344" s="1" t="s">
        <v>3</v>
      </c>
      <c r="AG1344" s="1" t="s">
        <v>3</v>
      </c>
      <c r="AH1344" s="1"/>
      <c r="AI1344" s="1"/>
      <c r="AJ1344" s="1"/>
      <c r="AK1344" s="1"/>
      <c r="AL1344" s="1"/>
      <c r="AM1344" s="1"/>
      <c r="AN1344" s="1"/>
      <c r="AO1344" s="1"/>
      <c r="AP1344" s="1" t="s">
        <v>3</v>
      </c>
      <c r="AQ1344" s="1" t="s">
        <v>3</v>
      </c>
      <c r="AR1344" s="1" t="s">
        <v>3</v>
      </c>
      <c r="AS1344" s="1"/>
      <c r="AT1344" s="1"/>
      <c r="AU1344" s="1"/>
      <c r="AV1344" s="1"/>
      <c r="AW1344" s="1"/>
      <c r="AX1344" s="1"/>
      <c r="AY1344" s="1"/>
      <c r="AZ1344" s="1" t="s">
        <v>3</v>
      </c>
      <c r="BA1344" s="1"/>
      <c r="BB1344" s="1" t="s">
        <v>3</v>
      </c>
      <c r="BC1344" s="1" t="s">
        <v>3</v>
      </c>
      <c r="BD1344" s="1" t="s">
        <v>3</v>
      </c>
      <c r="BE1344" s="1" t="s">
        <v>3</v>
      </c>
      <c r="BF1344" s="1" t="s">
        <v>3</v>
      </c>
      <c r="BG1344" s="1" t="s">
        <v>3</v>
      </c>
      <c r="BH1344" s="1" t="s">
        <v>3</v>
      </c>
      <c r="BI1344" s="1" t="s">
        <v>3</v>
      </c>
      <c r="BJ1344" s="1" t="s">
        <v>3</v>
      </c>
      <c r="BK1344" s="1" t="s">
        <v>3</v>
      </c>
      <c r="BL1344" s="1" t="s">
        <v>3</v>
      </c>
      <c r="BM1344" s="1" t="s">
        <v>3</v>
      </c>
      <c r="BN1344" s="1" t="s">
        <v>3</v>
      </c>
      <c r="BO1344" s="1" t="s">
        <v>3</v>
      </c>
      <c r="BP1344" s="1" t="s">
        <v>3</v>
      </c>
      <c r="BQ1344" s="1"/>
      <c r="BR1344" s="1"/>
      <c r="BS1344" s="1"/>
      <c r="BT1344" s="1"/>
      <c r="BU1344" s="1"/>
      <c r="BV1344" s="1"/>
      <c r="BW1344" s="1"/>
      <c r="BX1344" s="1">
        <v>0</v>
      </c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>
        <v>0</v>
      </c>
    </row>
    <row r="1346" spans="1:245">
      <c r="A1346" s="2">
        <v>52</v>
      </c>
      <c r="B1346" s="2">
        <f t="shared" ref="B1346:G1346" si="862">B1455</f>
        <v>0</v>
      </c>
      <c r="C1346" s="2">
        <f t="shared" si="862"/>
        <v>4</v>
      </c>
      <c r="D1346" s="2">
        <f t="shared" si="862"/>
        <v>1344</v>
      </c>
      <c r="E1346" s="2">
        <f t="shared" si="862"/>
        <v>0</v>
      </c>
      <c r="F1346" s="2" t="str">
        <f t="shared" si="862"/>
        <v>Новый раздел</v>
      </c>
      <c r="G1346" s="2" t="str">
        <f t="shared" si="862"/>
        <v>комната 2-24</v>
      </c>
      <c r="H1346" s="2"/>
      <c r="I1346" s="2"/>
      <c r="J1346" s="2"/>
      <c r="K1346" s="2"/>
      <c r="L1346" s="2"/>
      <c r="M1346" s="2"/>
      <c r="N1346" s="2"/>
      <c r="O1346" s="2">
        <f t="shared" ref="O1346:AT1346" si="863">O1455</f>
        <v>101522</v>
      </c>
      <c r="P1346" s="2">
        <f t="shared" si="863"/>
        <v>69923.240000000005</v>
      </c>
      <c r="Q1346" s="2">
        <f t="shared" si="863"/>
        <v>2523.7199999999998</v>
      </c>
      <c r="R1346" s="2">
        <f t="shared" si="863"/>
        <v>1003.19</v>
      </c>
      <c r="S1346" s="2">
        <f t="shared" si="863"/>
        <v>29075.040000000001</v>
      </c>
      <c r="T1346" s="2">
        <f t="shared" si="863"/>
        <v>0</v>
      </c>
      <c r="U1346" s="2">
        <f t="shared" si="863"/>
        <v>97.538870000000017</v>
      </c>
      <c r="V1346" s="2">
        <f t="shared" si="863"/>
        <v>2.8864399999999999</v>
      </c>
      <c r="W1346" s="2">
        <f t="shared" si="863"/>
        <v>608.47</v>
      </c>
      <c r="X1346" s="2">
        <f t="shared" si="863"/>
        <v>25853.56</v>
      </c>
      <c r="Y1346" s="2">
        <f t="shared" si="863"/>
        <v>14158.85</v>
      </c>
      <c r="Z1346" s="2">
        <f t="shared" si="863"/>
        <v>0</v>
      </c>
      <c r="AA1346" s="2">
        <f t="shared" si="863"/>
        <v>0</v>
      </c>
      <c r="AB1346" s="2">
        <f t="shared" si="863"/>
        <v>0</v>
      </c>
      <c r="AC1346" s="2">
        <f t="shared" si="863"/>
        <v>0</v>
      </c>
      <c r="AD1346" s="2">
        <f t="shared" si="863"/>
        <v>0</v>
      </c>
      <c r="AE1346" s="2">
        <f t="shared" si="863"/>
        <v>0</v>
      </c>
      <c r="AF1346" s="2">
        <f t="shared" si="863"/>
        <v>0</v>
      </c>
      <c r="AG1346" s="2">
        <f t="shared" si="863"/>
        <v>0</v>
      </c>
      <c r="AH1346" s="2">
        <f t="shared" si="863"/>
        <v>0</v>
      </c>
      <c r="AI1346" s="2">
        <f t="shared" si="863"/>
        <v>0</v>
      </c>
      <c r="AJ1346" s="2">
        <f t="shared" si="863"/>
        <v>0</v>
      </c>
      <c r="AK1346" s="2">
        <f t="shared" si="863"/>
        <v>0</v>
      </c>
      <c r="AL1346" s="2">
        <f t="shared" si="863"/>
        <v>0</v>
      </c>
      <c r="AM1346" s="2">
        <f t="shared" si="863"/>
        <v>0</v>
      </c>
      <c r="AN1346" s="2">
        <f t="shared" si="863"/>
        <v>0</v>
      </c>
      <c r="AO1346" s="2">
        <f t="shared" si="863"/>
        <v>0</v>
      </c>
      <c r="AP1346" s="2">
        <f t="shared" si="863"/>
        <v>0</v>
      </c>
      <c r="AQ1346" s="2">
        <f t="shared" si="863"/>
        <v>0</v>
      </c>
      <c r="AR1346" s="2">
        <f t="shared" si="863"/>
        <v>141534.41</v>
      </c>
      <c r="AS1346" s="2">
        <f t="shared" si="863"/>
        <v>136074.71</v>
      </c>
      <c r="AT1346" s="2">
        <f t="shared" si="863"/>
        <v>5459.7</v>
      </c>
      <c r="AU1346" s="2">
        <f t="shared" ref="AU1346:BZ1346" si="864">AU1455</f>
        <v>0</v>
      </c>
      <c r="AV1346" s="2">
        <f t="shared" si="864"/>
        <v>69923.240000000005</v>
      </c>
      <c r="AW1346" s="2">
        <f t="shared" si="864"/>
        <v>69923.240000000005</v>
      </c>
      <c r="AX1346" s="2">
        <f t="shared" si="864"/>
        <v>0</v>
      </c>
      <c r="AY1346" s="2">
        <f t="shared" si="864"/>
        <v>69923.240000000005</v>
      </c>
      <c r="AZ1346" s="2">
        <f t="shared" si="864"/>
        <v>0</v>
      </c>
      <c r="BA1346" s="2">
        <f t="shared" si="864"/>
        <v>0</v>
      </c>
      <c r="BB1346" s="2">
        <f t="shared" si="864"/>
        <v>0</v>
      </c>
      <c r="BC1346" s="2">
        <f t="shared" si="864"/>
        <v>0</v>
      </c>
      <c r="BD1346" s="2">
        <f t="shared" si="864"/>
        <v>0</v>
      </c>
      <c r="BE1346" s="2">
        <f t="shared" si="864"/>
        <v>0</v>
      </c>
      <c r="BF1346" s="2">
        <f t="shared" si="864"/>
        <v>0</v>
      </c>
      <c r="BG1346" s="2">
        <f t="shared" si="864"/>
        <v>0</v>
      </c>
      <c r="BH1346" s="2">
        <f t="shared" si="864"/>
        <v>0</v>
      </c>
      <c r="BI1346" s="2">
        <f t="shared" si="864"/>
        <v>0</v>
      </c>
      <c r="BJ1346" s="2">
        <f t="shared" si="864"/>
        <v>0</v>
      </c>
      <c r="BK1346" s="2">
        <f t="shared" si="864"/>
        <v>0</v>
      </c>
      <c r="BL1346" s="2">
        <f t="shared" si="864"/>
        <v>0</v>
      </c>
      <c r="BM1346" s="2">
        <f t="shared" si="864"/>
        <v>0</v>
      </c>
      <c r="BN1346" s="2">
        <f t="shared" si="864"/>
        <v>0</v>
      </c>
      <c r="BO1346" s="2">
        <f t="shared" si="864"/>
        <v>0</v>
      </c>
      <c r="BP1346" s="2">
        <f t="shared" si="864"/>
        <v>0</v>
      </c>
      <c r="BQ1346" s="2">
        <f t="shared" si="864"/>
        <v>0</v>
      </c>
      <c r="BR1346" s="2">
        <f t="shared" si="864"/>
        <v>0</v>
      </c>
      <c r="BS1346" s="2">
        <f t="shared" si="864"/>
        <v>0</v>
      </c>
      <c r="BT1346" s="2">
        <f t="shared" si="864"/>
        <v>0</v>
      </c>
      <c r="BU1346" s="2">
        <f t="shared" si="864"/>
        <v>0</v>
      </c>
      <c r="BV1346" s="2">
        <f t="shared" si="864"/>
        <v>0</v>
      </c>
      <c r="BW1346" s="2">
        <f t="shared" si="864"/>
        <v>0</v>
      </c>
      <c r="BX1346" s="2">
        <f t="shared" si="864"/>
        <v>0</v>
      </c>
      <c r="BY1346" s="2">
        <f t="shared" si="864"/>
        <v>0</v>
      </c>
      <c r="BZ1346" s="2">
        <f t="shared" si="864"/>
        <v>0</v>
      </c>
      <c r="CA1346" s="2">
        <f t="shared" ref="CA1346:DF1346" si="865">CA1455</f>
        <v>0</v>
      </c>
      <c r="CB1346" s="2">
        <f t="shared" si="865"/>
        <v>0</v>
      </c>
      <c r="CC1346" s="2">
        <f t="shared" si="865"/>
        <v>0</v>
      </c>
      <c r="CD1346" s="2">
        <f t="shared" si="865"/>
        <v>0</v>
      </c>
      <c r="CE1346" s="2">
        <f t="shared" si="865"/>
        <v>0</v>
      </c>
      <c r="CF1346" s="2">
        <f t="shared" si="865"/>
        <v>0</v>
      </c>
      <c r="CG1346" s="2">
        <f t="shared" si="865"/>
        <v>0</v>
      </c>
      <c r="CH1346" s="2">
        <f t="shared" si="865"/>
        <v>0</v>
      </c>
      <c r="CI1346" s="2">
        <f t="shared" si="865"/>
        <v>0</v>
      </c>
      <c r="CJ1346" s="2">
        <f t="shared" si="865"/>
        <v>0</v>
      </c>
      <c r="CK1346" s="2">
        <f t="shared" si="865"/>
        <v>0</v>
      </c>
      <c r="CL1346" s="2">
        <f t="shared" si="865"/>
        <v>0</v>
      </c>
      <c r="CM1346" s="2">
        <f t="shared" si="865"/>
        <v>0</v>
      </c>
      <c r="CN1346" s="2">
        <f t="shared" si="865"/>
        <v>0</v>
      </c>
      <c r="CO1346" s="2">
        <f t="shared" si="865"/>
        <v>0</v>
      </c>
      <c r="CP1346" s="2">
        <f t="shared" si="865"/>
        <v>0</v>
      </c>
      <c r="CQ1346" s="2">
        <f t="shared" si="865"/>
        <v>0</v>
      </c>
      <c r="CR1346" s="2">
        <f t="shared" si="865"/>
        <v>0</v>
      </c>
      <c r="CS1346" s="2">
        <f t="shared" si="865"/>
        <v>0</v>
      </c>
      <c r="CT1346" s="2">
        <f t="shared" si="865"/>
        <v>0</v>
      </c>
      <c r="CU1346" s="2">
        <f t="shared" si="865"/>
        <v>0</v>
      </c>
      <c r="CV1346" s="2">
        <f t="shared" si="865"/>
        <v>0</v>
      </c>
      <c r="CW1346" s="2">
        <f t="shared" si="865"/>
        <v>0</v>
      </c>
      <c r="CX1346" s="2">
        <f t="shared" si="865"/>
        <v>0</v>
      </c>
      <c r="CY1346" s="2">
        <f t="shared" si="865"/>
        <v>0</v>
      </c>
      <c r="CZ1346" s="2">
        <f t="shared" si="865"/>
        <v>0</v>
      </c>
      <c r="DA1346" s="2">
        <f t="shared" si="865"/>
        <v>0</v>
      </c>
      <c r="DB1346" s="2">
        <f t="shared" si="865"/>
        <v>0</v>
      </c>
      <c r="DC1346" s="2">
        <f t="shared" si="865"/>
        <v>0</v>
      </c>
      <c r="DD1346" s="2">
        <f t="shared" si="865"/>
        <v>0</v>
      </c>
      <c r="DE1346" s="2">
        <f t="shared" si="865"/>
        <v>0</v>
      </c>
      <c r="DF1346" s="2">
        <f t="shared" si="865"/>
        <v>0</v>
      </c>
      <c r="DG1346" s="3">
        <f t="shared" ref="DG1346:EL1346" si="866">DG1455</f>
        <v>0</v>
      </c>
      <c r="DH1346" s="3">
        <f t="shared" si="866"/>
        <v>0</v>
      </c>
      <c r="DI1346" s="3">
        <f t="shared" si="866"/>
        <v>0</v>
      </c>
      <c r="DJ1346" s="3">
        <f t="shared" si="866"/>
        <v>0</v>
      </c>
      <c r="DK1346" s="3">
        <f t="shared" si="866"/>
        <v>0</v>
      </c>
      <c r="DL1346" s="3">
        <f t="shared" si="866"/>
        <v>0</v>
      </c>
      <c r="DM1346" s="3">
        <f t="shared" si="866"/>
        <v>0</v>
      </c>
      <c r="DN1346" s="3">
        <f t="shared" si="866"/>
        <v>0</v>
      </c>
      <c r="DO1346" s="3">
        <f t="shared" si="866"/>
        <v>0</v>
      </c>
      <c r="DP1346" s="3">
        <f t="shared" si="866"/>
        <v>0</v>
      </c>
      <c r="DQ1346" s="3">
        <f t="shared" si="866"/>
        <v>0</v>
      </c>
      <c r="DR1346" s="3">
        <f t="shared" si="866"/>
        <v>0</v>
      </c>
      <c r="DS1346" s="3">
        <f t="shared" si="866"/>
        <v>0</v>
      </c>
      <c r="DT1346" s="3">
        <f t="shared" si="866"/>
        <v>0</v>
      </c>
      <c r="DU1346" s="3">
        <f t="shared" si="866"/>
        <v>0</v>
      </c>
      <c r="DV1346" s="3">
        <f t="shared" si="866"/>
        <v>0</v>
      </c>
      <c r="DW1346" s="3">
        <f t="shared" si="866"/>
        <v>0</v>
      </c>
      <c r="DX1346" s="3">
        <f t="shared" si="866"/>
        <v>0</v>
      </c>
      <c r="DY1346" s="3">
        <f t="shared" si="866"/>
        <v>0</v>
      </c>
      <c r="DZ1346" s="3">
        <f t="shared" si="866"/>
        <v>0</v>
      </c>
      <c r="EA1346" s="3">
        <f t="shared" si="866"/>
        <v>0</v>
      </c>
      <c r="EB1346" s="3">
        <f t="shared" si="866"/>
        <v>0</v>
      </c>
      <c r="EC1346" s="3">
        <f t="shared" si="866"/>
        <v>0</v>
      </c>
      <c r="ED1346" s="3">
        <f t="shared" si="866"/>
        <v>0</v>
      </c>
      <c r="EE1346" s="3">
        <f t="shared" si="866"/>
        <v>0</v>
      </c>
      <c r="EF1346" s="3">
        <f t="shared" si="866"/>
        <v>0</v>
      </c>
      <c r="EG1346" s="3">
        <f t="shared" si="866"/>
        <v>0</v>
      </c>
      <c r="EH1346" s="3">
        <f t="shared" si="866"/>
        <v>0</v>
      </c>
      <c r="EI1346" s="3">
        <f t="shared" si="866"/>
        <v>0</v>
      </c>
      <c r="EJ1346" s="3">
        <f t="shared" si="866"/>
        <v>0</v>
      </c>
      <c r="EK1346" s="3">
        <f t="shared" si="866"/>
        <v>0</v>
      </c>
      <c r="EL1346" s="3">
        <f t="shared" si="866"/>
        <v>0</v>
      </c>
      <c r="EM1346" s="3">
        <f t="shared" ref="EM1346:FR1346" si="867">EM1455</f>
        <v>0</v>
      </c>
      <c r="EN1346" s="3">
        <f t="shared" si="867"/>
        <v>0</v>
      </c>
      <c r="EO1346" s="3">
        <f t="shared" si="867"/>
        <v>0</v>
      </c>
      <c r="EP1346" s="3">
        <f t="shared" si="867"/>
        <v>0</v>
      </c>
      <c r="EQ1346" s="3">
        <f t="shared" si="867"/>
        <v>0</v>
      </c>
      <c r="ER1346" s="3">
        <f t="shared" si="867"/>
        <v>0</v>
      </c>
      <c r="ES1346" s="3">
        <f t="shared" si="867"/>
        <v>0</v>
      </c>
      <c r="ET1346" s="3">
        <f t="shared" si="867"/>
        <v>0</v>
      </c>
      <c r="EU1346" s="3">
        <f t="shared" si="867"/>
        <v>0</v>
      </c>
      <c r="EV1346" s="3">
        <f t="shared" si="867"/>
        <v>0</v>
      </c>
      <c r="EW1346" s="3">
        <f t="shared" si="867"/>
        <v>0</v>
      </c>
      <c r="EX1346" s="3">
        <f t="shared" si="867"/>
        <v>0</v>
      </c>
      <c r="EY1346" s="3">
        <f t="shared" si="867"/>
        <v>0</v>
      </c>
      <c r="EZ1346" s="3">
        <f t="shared" si="867"/>
        <v>0</v>
      </c>
      <c r="FA1346" s="3">
        <f t="shared" si="867"/>
        <v>0</v>
      </c>
      <c r="FB1346" s="3">
        <f t="shared" si="867"/>
        <v>0</v>
      </c>
      <c r="FC1346" s="3">
        <f t="shared" si="867"/>
        <v>0</v>
      </c>
      <c r="FD1346" s="3">
        <f t="shared" si="867"/>
        <v>0</v>
      </c>
      <c r="FE1346" s="3">
        <f t="shared" si="867"/>
        <v>0</v>
      </c>
      <c r="FF1346" s="3">
        <f t="shared" si="867"/>
        <v>0</v>
      </c>
      <c r="FG1346" s="3">
        <f t="shared" si="867"/>
        <v>0</v>
      </c>
      <c r="FH1346" s="3">
        <f t="shared" si="867"/>
        <v>0</v>
      </c>
      <c r="FI1346" s="3">
        <f t="shared" si="867"/>
        <v>0</v>
      </c>
      <c r="FJ1346" s="3">
        <f t="shared" si="867"/>
        <v>0</v>
      </c>
      <c r="FK1346" s="3">
        <f t="shared" si="867"/>
        <v>0</v>
      </c>
      <c r="FL1346" s="3">
        <f t="shared" si="867"/>
        <v>0</v>
      </c>
      <c r="FM1346" s="3">
        <f t="shared" si="867"/>
        <v>0</v>
      </c>
      <c r="FN1346" s="3">
        <f t="shared" si="867"/>
        <v>0</v>
      </c>
      <c r="FO1346" s="3">
        <f t="shared" si="867"/>
        <v>0</v>
      </c>
      <c r="FP1346" s="3">
        <f t="shared" si="867"/>
        <v>0</v>
      </c>
      <c r="FQ1346" s="3">
        <f t="shared" si="867"/>
        <v>0</v>
      </c>
      <c r="FR1346" s="3">
        <f t="shared" si="867"/>
        <v>0</v>
      </c>
      <c r="FS1346" s="3">
        <f t="shared" ref="FS1346:GX1346" si="868">FS1455</f>
        <v>0</v>
      </c>
      <c r="FT1346" s="3">
        <f t="shared" si="868"/>
        <v>0</v>
      </c>
      <c r="FU1346" s="3">
        <f t="shared" si="868"/>
        <v>0</v>
      </c>
      <c r="FV1346" s="3">
        <f t="shared" si="868"/>
        <v>0</v>
      </c>
      <c r="FW1346" s="3">
        <f t="shared" si="868"/>
        <v>0</v>
      </c>
      <c r="FX1346" s="3">
        <f t="shared" si="868"/>
        <v>0</v>
      </c>
      <c r="FY1346" s="3">
        <f t="shared" si="868"/>
        <v>0</v>
      </c>
      <c r="FZ1346" s="3">
        <f t="shared" si="868"/>
        <v>0</v>
      </c>
      <c r="GA1346" s="3">
        <f t="shared" si="868"/>
        <v>0</v>
      </c>
      <c r="GB1346" s="3">
        <f t="shared" si="868"/>
        <v>0</v>
      </c>
      <c r="GC1346" s="3">
        <f t="shared" si="868"/>
        <v>0</v>
      </c>
      <c r="GD1346" s="3">
        <f t="shared" si="868"/>
        <v>0</v>
      </c>
      <c r="GE1346" s="3">
        <f t="shared" si="868"/>
        <v>0</v>
      </c>
      <c r="GF1346" s="3">
        <f t="shared" si="868"/>
        <v>0</v>
      </c>
      <c r="GG1346" s="3">
        <f t="shared" si="868"/>
        <v>0</v>
      </c>
      <c r="GH1346" s="3">
        <f t="shared" si="868"/>
        <v>0</v>
      </c>
      <c r="GI1346" s="3">
        <f t="shared" si="868"/>
        <v>0</v>
      </c>
      <c r="GJ1346" s="3">
        <f t="shared" si="868"/>
        <v>0</v>
      </c>
      <c r="GK1346" s="3">
        <f t="shared" si="868"/>
        <v>0</v>
      </c>
      <c r="GL1346" s="3">
        <f t="shared" si="868"/>
        <v>0</v>
      </c>
      <c r="GM1346" s="3">
        <f t="shared" si="868"/>
        <v>0</v>
      </c>
      <c r="GN1346" s="3">
        <f t="shared" si="868"/>
        <v>0</v>
      </c>
      <c r="GO1346" s="3">
        <f t="shared" si="868"/>
        <v>0</v>
      </c>
      <c r="GP1346" s="3">
        <f t="shared" si="868"/>
        <v>0</v>
      </c>
      <c r="GQ1346" s="3">
        <f t="shared" si="868"/>
        <v>0</v>
      </c>
      <c r="GR1346" s="3">
        <f t="shared" si="868"/>
        <v>0</v>
      </c>
      <c r="GS1346" s="3">
        <f t="shared" si="868"/>
        <v>0</v>
      </c>
      <c r="GT1346" s="3">
        <f t="shared" si="868"/>
        <v>0</v>
      </c>
      <c r="GU1346" s="3">
        <f t="shared" si="868"/>
        <v>0</v>
      </c>
      <c r="GV1346" s="3">
        <f t="shared" si="868"/>
        <v>0</v>
      </c>
      <c r="GW1346" s="3">
        <f t="shared" si="868"/>
        <v>0</v>
      </c>
      <c r="GX1346" s="3">
        <f t="shared" si="868"/>
        <v>0</v>
      </c>
    </row>
    <row r="1348" spans="1:245">
      <c r="A1348" s="1">
        <v>5</v>
      </c>
      <c r="B1348" s="1">
        <v>0</v>
      </c>
      <c r="C1348" s="1"/>
      <c r="D1348" s="1">
        <f>ROW(A1359)</f>
        <v>1359</v>
      </c>
      <c r="E1348" s="1"/>
      <c r="F1348" s="1" t="s">
        <v>15</v>
      </c>
      <c r="G1348" s="1" t="s">
        <v>16</v>
      </c>
      <c r="H1348" s="1" t="s">
        <v>3</v>
      </c>
      <c r="I1348" s="1">
        <v>0</v>
      </c>
      <c r="J1348" s="1"/>
      <c r="K1348" s="1">
        <v>0</v>
      </c>
      <c r="L1348" s="1"/>
      <c r="M1348" s="1" t="s">
        <v>3</v>
      </c>
      <c r="N1348" s="1"/>
      <c r="O1348" s="1"/>
      <c r="P1348" s="1"/>
      <c r="Q1348" s="1"/>
      <c r="R1348" s="1"/>
      <c r="S1348" s="1">
        <v>0</v>
      </c>
      <c r="T1348" s="1"/>
      <c r="U1348" s="1" t="s">
        <v>3</v>
      </c>
      <c r="V1348" s="1">
        <v>0</v>
      </c>
      <c r="W1348" s="1"/>
      <c r="X1348" s="1"/>
      <c r="Y1348" s="1"/>
      <c r="Z1348" s="1"/>
      <c r="AA1348" s="1"/>
      <c r="AB1348" s="1" t="s">
        <v>3</v>
      </c>
      <c r="AC1348" s="1" t="s">
        <v>3</v>
      </c>
      <c r="AD1348" s="1" t="s">
        <v>3</v>
      </c>
      <c r="AE1348" s="1" t="s">
        <v>3</v>
      </c>
      <c r="AF1348" s="1" t="s">
        <v>3</v>
      </c>
      <c r="AG1348" s="1" t="s">
        <v>3</v>
      </c>
      <c r="AH1348" s="1"/>
      <c r="AI1348" s="1"/>
      <c r="AJ1348" s="1"/>
      <c r="AK1348" s="1"/>
      <c r="AL1348" s="1"/>
      <c r="AM1348" s="1"/>
      <c r="AN1348" s="1"/>
      <c r="AO1348" s="1"/>
      <c r="AP1348" s="1" t="s">
        <v>3</v>
      </c>
      <c r="AQ1348" s="1" t="s">
        <v>3</v>
      </c>
      <c r="AR1348" s="1" t="s">
        <v>3</v>
      </c>
      <c r="AS1348" s="1"/>
      <c r="AT1348" s="1"/>
      <c r="AU1348" s="1"/>
      <c r="AV1348" s="1"/>
      <c r="AW1348" s="1"/>
      <c r="AX1348" s="1"/>
      <c r="AY1348" s="1"/>
      <c r="AZ1348" s="1" t="s">
        <v>3</v>
      </c>
      <c r="BA1348" s="1"/>
      <c r="BB1348" s="1" t="s">
        <v>3</v>
      </c>
      <c r="BC1348" s="1" t="s">
        <v>3</v>
      </c>
      <c r="BD1348" s="1" t="s">
        <v>3</v>
      </c>
      <c r="BE1348" s="1" t="s">
        <v>3</v>
      </c>
      <c r="BF1348" s="1" t="s">
        <v>3</v>
      </c>
      <c r="BG1348" s="1" t="s">
        <v>3</v>
      </c>
      <c r="BH1348" s="1" t="s">
        <v>3</v>
      </c>
      <c r="BI1348" s="1" t="s">
        <v>3</v>
      </c>
      <c r="BJ1348" s="1" t="s">
        <v>3</v>
      </c>
      <c r="BK1348" s="1" t="s">
        <v>3</v>
      </c>
      <c r="BL1348" s="1" t="s">
        <v>3</v>
      </c>
      <c r="BM1348" s="1" t="s">
        <v>3</v>
      </c>
      <c r="BN1348" s="1" t="s">
        <v>3</v>
      </c>
      <c r="BO1348" s="1" t="s">
        <v>3</v>
      </c>
      <c r="BP1348" s="1" t="s">
        <v>3</v>
      </c>
      <c r="BQ1348" s="1"/>
      <c r="BR1348" s="1"/>
      <c r="BS1348" s="1"/>
      <c r="BT1348" s="1"/>
      <c r="BU1348" s="1"/>
      <c r="BV1348" s="1"/>
      <c r="BW1348" s="1"/>
      <c r="BX1348" s="1">
        <v>0</v>
      </c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>
        <v>0</v>
      </c>
    </row>
    <row r="1350" spans="1:245">
      <c r="A1350" s="2">
        <v>52</v>
      </c>
      <c r="B1350" s="2">
        <f t="shared" ref="B1350:G1350" si="869">B1359</f>
        <v>0</v>
      </c>
      <c r="C1350" s="2">
        <f t="shared" si="869"/>
        <v>5</v>
      </c>
      <c r="D1350" s="2">
        <f t="shared" si="869"/>
        <v>1348</v>
      </c>
      <c r="E1350" s="2">
        <f t="shared" si="869"/>
        <v>0</v>
      </c>
      <c r="F1350" s="2" t="str">
        <f t="shared" si="869"/>
        <v>Новый подраздел</v>
      </c>
      <c r="G1350" s="2" t="str">
        <f t="shared" si="869"/>
        <v>демонтаж</v>
      </c>
      <c r="H1350" s="2"/>
      <c r="I1350" s="2"/>
      <c r="J1350" s="2"/>
      <c r="K1350" s="2"/>
      <c r="L1350" s="2"/>
      <c r="M1350" s="2"/>
      <c r="N1350" s="2"/>
      <c r="O1350" s="2">
        <f t="shared" ref="O1350:AT1350" si="870">O1359</f>
        <v>2832.12</v>
      </c>
      <c r="P1350" s="2">
        <f t="shared" si="870"/>
        <v>0</v>
      </c>
      <c r="Q1350" s="2">
        <f t="shared" si="870"/>
        <v>65.75</v>
      </c>
      <c r="R1350" s="2">
        <f t="shared" si="870"/>
        <v>48.02</v>
      </c>
      <c r="S1350" s="2">
        <f t="shared" si="870"/>
        <v>2766.37</v>
      </c>
      <c r="T1350" s="2">
        <f t="shared" si="870"/>
        <v>0</v>
      </c>
      <c r="U1350" s="2">
        <f t="shared" si="870"/>
        <v>10.542899999999999</v>
      </c>
      <c r="V1350" s="2">
        <f t="shared" si="870"/>
        <v>0.12685000000000002</v>
      </c>
      <c r="W1350" s="2">
        <f t="shared" si="870"/>
        <v>0</v>
      </c>
      <c r="X1350" s="2">
        <f t="shared" si="870"/>
        <v>1933.49</v>
      </c>
      <c r="Y1350" s="2">
        <f t="shared" si="870"/>
        <v>1480.38</v>
      </c>
      <c r="Z1350" s="2">
        <f t="shared" si="870"/>
        <v>0</v>
      </c>
      <c r="AA1350" s="2">
        <f t="shared" si="870"/>
        <v>0</v>
      </c>
      <c r="AB1350" s="2">
        <f t="shared" si="870"/>
        <v>2832.12</v>
      </c>
      <c r="AC1350" s="2">
        <f t="shared" si="870"/>
        <v>0</v>
      </c>
      <c r="AD1350" s="2">
        <f t="shared" si="870"/>
        <v>65.75</v>
      </c>
      <c r="AE1350" s="2">
        <f t="shared" si="870"/>
        <v>48.02</v>
      </c>
      <c r="AF1350" s="2">
        <f t="shared" si="870"/>
        <v>2766.37</v>
      </c>
      <c r="AG1350" s="2">
        <f t="shared" si="870"/>
        <v>0</v>
      </c>
      <c r="AH1350" s="2">
        <f t="shared" si="870"/>
        <v>10.542899999999999</v>
      </c>
      <c r="AI1350" s="2">
        <f t="shared" si="870"/>
        <v>0.12685000000000002</v>
      </c>
      <c r="AJ1350" s="2">
        <f t="shared" si="870"/>
        <v>0</v>
      </c>
      <c r="AK1350" s="2">
        <f t="shared" si="870"/>
        <v>1933.49</v>
      </c>
      <c r="AL1350" s="2">
        <f t="shared" si="870"/>
        <v>1480.38</v>
      </c>
      <c r="AM1350" s="2">
        <f t="shared" si="870"/>
        <v>0</v>
      </c>
      <c r="AN1350" s="2">
        <f t="shared" si="870"/>
        <v>0</v>
      </c>
      <c r="AO1350" s="2">
        <f t="shared" si="870"/>
        <v>0</v>
      </c>
      <c r="AP1350" s="2">
        <f t="shared" si="870"/>
        <v>0</v>
      </c>
      <c r="AQ1350" s="2">
        <f t="shared" si="870"/>
        <v>0</v>
      </c>
      <c r="AR1350" s="2">
        <f t="shared" si="870"/>
        <v>6245.99</v>
      </c>
      <c r="AS1350" s="2">
        <f t="shared" si="870"/>
        <v>6245.99</v>
      </c>
      <c r="AT1350" s="2">
        <f t="shared" si="870"/>
        <v>0</v>
      </c>
      <c r="AU1350" s="2">
        <f t="shared" ref="AU1350:BZ1350" si="871">AU1359</f>
        <v>0</v>
      </c>
      <c r="AV1350" s="2">
        <f t="shared" si="871"/>
        <v>0</v>
      </c>
      <c r="AW1350" s="2">
        <f t="shared" si="871"/>
        <v>0</v>
      </c>
      <c r="AX1350" s="2">
        <f t="shared" si="871"/>
        <v>0</v>
      </c>
      <c r="AY1350" s="2">
        <f t="shared" si="871"/>
        <v>0</v>
      </c>
      <c r="AZ1350" s="2">
        <f t="shared" si="871"/>
        <v>0</v>
      </c>
      <c r="BA1350" s="2">
        <f t="shared" si="871"/>
        <v>0</v>
      </c>
      <c r="BB1350" s="2">
        <f t="shared" si="871"/>
        <v>0</v>
      </c>
      <c r="BC1350" s="2">
        <f t="shared" si="871"/>
        <v>0</v>
      </c>
      <c r="BD1350" s="2">
        <f t="shared" si="871"/>
        <v>0</v>
      </c>
      <c r="BE1350" s="2">
        <f t="shared" si="871"/>
        <v>0</v>
      </c>
      <c r="BF1350" s="2">
        <f t="shared" si="871"/>
        <v>0</v>
      </c>
      <c r="BG1350" s="2">
        <f t="shared" si="871"/>
        <v>0</v>
      </c>
      <c r="BH1350" s="2">
        <f t="shared" si="871"/>
        <v>0</v>
      </c>
      <c r="BI1350" s="2">
        <f t="shared" si="871"/>
        <v>0</v>
      </c>
      <c r="BJ1350" s="2">
        <f t="shared" si="871"/>
        <v>0</v>
      </c>
      <c r="BK1350" s="2">
        <f t="shared" si="871"/>
        <v>0</v>
      </c>
      <c r="BL1350" s="2">
        <f t="shared" si="871"/>
        <v>0</v>
      </c>
      <c r="BM1350" s="2">
        <f t="shared" si="871"/>
        <v>0</v>
      </c>
      <c r="BN1350" s="2">
        <f t="shared" si="871"/>
        <v>0</v>
      </c>
      <c r="BO1350" s="2">
        <f t="shared" si="871"/>
        <v>0</v>
      </c>
      <c r="BP1350" s="2">
        <f t="shared" si="871"/>
        <v>0</v>
      </c>
      <c r="BQ1350" s="2">
        <f t="shared" si="871"/>
        <v>0</v>
      </c>
      <c r="BR1350" s="2">
        <f t="shared" si="871"/>
        <v>0</v>
      </c>
      <c r="BS1350" s="2">
        <f t="shared" si="871"/>
        <v>0</v>
      </c>
      <c r="BT1350" s="2">
        <f t="shared" si="871"/>
        <v>0</v>
      </c>
      <c r="BU1350" s="2">
        <f t="shared" si="871"/>
        <v>0</v>
      </c>
      <c r="BV1350" s="2">
        <f t="shared" si="871"/>
        <v>0</v>
      </c>
      <c r="BW1350" s="2">
        <f t="shared" si="871"/>
        <v>0</v>
      </c>
      <c r="BX1350" s="2">
        <f t="shared" si="871"/>
        <v>0</v>
      </c>
      <c r="BY1350" s="2">
        <f t="shared" si="871"/>
        <v>0</v>
      </c>
      <c r="BZ1350" s="2">
        <f t="shared" si="871"/>
        <v>0</v>
      </c>
      <c r="CA1350" s="2">
        <f t="shared" ref="CA1350:DF1350" si="872">CA1359</f>
        <v>6245.99</v>
      </c>
      <c r="CB1350" s="2">
        <f t="shared" si="872"/>
        <v>6245.99</v>
      </c>
      <c r="CC1350" s="2">
        <f t="shared" si="872"/>
        <v>0</v>
      </c>
      <c r="CD1350" s="2">
        <f t="shared" si="872"/>
        <v>0</v>
      </c>
      <c r="CE1350" s="2">
        <f t="shared" si="872"/>
        <v>0</v>
      </c>
      <c r="CF1350" s="2">
        <f t="shared" si="872"/>
        <v>0</v>
      </c>
      <c r="CG1350" s="2">
        <f t="shared" si="872"/>
        <v>0</v>
      </c>
      <c r="CH1350" s="2">
        <f t="shared" si="872"/>
        <v>0</v>
      </c>
      <c r="CI1350" s="2">
        <f t="shared" si="872"/>
        <v>0</v>
      </c>
      <c r="CJ1350" s="2">
        <f t="shared" si="872"/>
        <v>0</v>
      </c>
      <c r="CK1350" s="2">
        <f t="shared" si="872"/>
        <v>0</v>
      </c>
      <c r="CL1350" s="2">
        <f t="shared" si="872"/>
        <v>0</v>
      </c>
      <c r="CM1350" s="2">
        <f t="shared" si="872"/>
        <v>0</v>
      </c>
      <c r="CN1350" s="2">
        <f t="shared" si="872"/>
        <v>0</v>
      </c>
      <c r="CO1350" s="2">
        <f t="shared" si="872"/>
        <v>0</v>
      </c>
      <c r="CP1350" s="2">
        <f t="shared" si="872"/>
        <v>0</v>
      </c>
      <c r="CQ1350" s="2">
        <f t="shared" si="872"/>
        <v>0</v>
      </c>
      <c r="CR1350" s="2">
        <f t="shared" si="872"/>
        <v>0</v>
      </c>
      <c r="CS1350" s="2">
        <f t="shared" si="872"/>
        <v>0</v>
      </c>
      <c r="CT1350" s="2">
        <f t="shared" si="872"/>
        <v>0</v>
      </c>
      <c r="CU1350" s="2">
        <f t="shared" si="872"/>
        <v>0</v>
      </c>
      <c r="CV1350" s="2">
        <f t="shared" si="872"/>
        <v>0</v>
      </c>
      <c r="CW1350" s="2">
        <f t="shared" si="872"/>
        <v>0</v>
      </c>
      <c r="CX1350" s="2">
        <f t="shared" si="872"/>
        <v>0</v>
      </c>
      <c r="CY1350" s="2">
        <f t="shared" si="872"/>
        <v>0</v>
      </c>
      <c r="CZ1350" s="2">
        <f t="shared" si="872"/>
        <v>0</v>
      </c>
      <c r="DA1350" s="2">
        <f t="shared" si="872"/>
        <v>0</v>
      </c>
      <c r="DB1350" s="2">
        <f t="shared" si="872"/>
        <v>0</v>
      </c>
      <c r="DC1350" s="2">
        <f t="shared" si="872"/>
        <v>0</v>
      </c>
      <c r="DD1350" s="2">
        <f t="shared" si="872"/>
        <v>0</v>
      </c>
      <c r="DE1350" s="2">
        <f t="shared" si="872"/>
        <v>0</v>
      </c>
      <c r="DF1350" s="2">
        <f t="shared" si="872"/>
        <v>0</v>
      </c>
      <c r="DG1350" s="3">
        <f t="shared" ref="DG1350:EL1350" si="873">DG1359</f>
        <v>0</v>
      </c>
      <c r="DH1350" s="3">
        <f t="shared" si="873"/>
        <v>0</v>
      </c>
      <c r="DI1350" s="3">
        <f t="shared" si="873"/>
        <v>0</v>
      </c>
      <c r="DJ1350" s="3">
        <f t="shared" si="873"/>
        <v>0</v>
      </c>
      <c r="DK1350" s="3">
        <f t="shared" si="873"/>
        <v>0</v>
      </c>
      <c r="DL1350" s="3">
        <f t="shared" si="873"/>
        <v>0</v>
      </c>
      <c r="DM1350" s="3">
        <f t="shared" si="873"/>
        <v>0</v>
      </c>
      <c r="DN1350" s="3">
        <f t="shared" si="873"/>
        <v>0</v>
      </c>
      <c r="DO1350" s="3">
        <f t="shared" si="873"/>
        <v>0</v>
      </c>
      <c r="DP1350" s="3">
        <f t="shared" si="873"/>
        <v>0</v>
      </c>
      <c r="DQ1350" s="3">
        <f t="shared" si="873"/>
        <v>0</v>
      </c>
      <c r="DR1350" s="3">
        <f t="shared" si="873"/>
        <v>0</v>
      </c>
      <c r="DS1350" s="3">
        <f t="shared" si="873"/>
        <v>0</v>
      </c>
      <c r="DT1350" s="3">
        <f t="shared" si="873"/>
        <v>0</v>
      </c>
      <c r="DU1350" s="3">
        <f t="shared" si="873"/>
        <v>0</v>
      </c>
      <c r="DV1350" s="3">
        <f t="shared" si="873"/>
        <v>0</v>
      </c>
      <c r="DW1350" s="3">
        <f t="shared" si="873"/>
        <v>0</v>
      </c>
      <c r="DX1350" s="3">
        <f t="shared" si="873"/>
        <v>0</v>
      </c>
      <c r="DY1350" s="3">
        <f t="shared" si="873"/>
        <v>0</v>
      </c>
      <c r="DZ1350" s="3">
        <f t="shared" si="873"/>
        <v>0</v>
      </c>
      <c r="EA1350" s="3">
        <f t="shared" si="873"/>
        <v>0</v>
      </c>
      <c r="EB1350" s="3">
        <f t="shared" si="873"/>
        <v>0</v>
      </c>
      <c r="EC1350" s="3">
        <f t="shared" si="873"/>
        <v>0</v>
      </c>
      <c r="ED1350" s="3">
        <f t="shared" si="873"/>
        <v>0</v>
      </c>
      <c r="EE1350" s="3">
        <f t="shared" si="873"/>
        <v>0</v>
      </c>
      <c r="EF1350" s="3">
        <f t="shared" si="873"/>
        <v>0</v>
      </c>
      <c r="EG1350" s="3">
        <f t="shared" si="873"/>
        <v>0</v>
      </c>
      <c r="EH1350" s="3">
        <f t="shared" si="873"/>
        <v>0</v>
      </c>
      <c r="EI1350" s="3">
        <f t="shared" si="873"/>
        <v>0</v>
      </c>
      <c r="EJ1350" s="3">
        <f t="shared" si="873"/>
        <v>0</v>
      </c>
      <c r="EK1350" s="3">
        <f t="shared" si="873"/>
        <v>0</v>
      </c>
      <c r="EL1350" s="3">
        <f t="shared" si="873"/>
        <v>0</v>
      </c>
      <c r="EM1350" s="3">
        <f t="shared" ref="EM1350:FR1350" si="874">EM1359</f>
        <v>0</v>
      </c>
      <c r="EN1350" s="3">
        <f t="shared" si="874"/>
        <v>0</v>
      </c>
      <c r="EO1350" s="3">
        <f t="shared" si="874"/>
        <v>0</v>
      </c>
      <c r="EP1350" s="3">
        <f t="shared" si="874"/>
        <v>0</v>
      </c>
      <c r="EQ1350" s="3">
        <f t="shared" si="874"/>
        <v>0</v>
      </c>
      <c r="ER1350" s="3">
        <f t="shared" si="874"/>
        <v>0</v>
      </c>
      <c r="ES1350" s="3">
        <f t="shared" si="874"/>
        <v>0</v>
      </c>
      <c r="ET1350" s="3">
        <f t="shared" si="874"/>
        <v>0</v>
      </c>
      <c r="EU1350" s="3">
        <f t="shared" si="874"/>
        <v>0</v>
      </c>
      <c r="EV1350" s="3">
        <f t="shared" si="874"/>
        <v>0</v>
      </c>
      <c r="EW1350" s="3">
        <f t="shared" si="874"/>
        <v>0</v>
      </c>
      <c r="EX1350" s="3">
        <f t="shared" si="874"/>
        <v>0</v>
      </c>
      <c r="EY1350" s="3">
        <f t="shared" si="874"/>
        <v>0</v>
      </c>
      <c r="EZ1350" s="3">
        <f t="shared" si="874"/>
        <v>0</v>
      </c>
      <c r="FA1350" s="3">
        <f t="shared" si="874"/>
        <v>0</v>
      </c>
      <c r="FB1350" s="3">
        <f t="shared" si="874"/>
        <v>0</v>
      </c>
      <c r="FC1350" s="3">
        <f t="shared" si="874"/>
        <v>0</v>
      </c>
      <c r="FD1350" s="3">
        <f t="shared" si="874"/>
        <v>0</v>
      </c>
      <c r="FE1350" s="3">
        <f t="shared" si="874"/>
        <v>0</v>
      </c>
      <c r="FF1350" s="3">
        <f t="shared" si="874"/>
        <v>0</v>
      </c>
      <c r="FG1350" s="3">
        <f t="shared" si="874"/>
        <v>0</v>
      </c>
      <c r="FH1350" s="3">
        <f t="shared" si="874"/>
        <v>0</v>
      </c>
      <c r="FI1350" s="3">
        <f t="shared" si="874"/>
        <v>0</v>
      </c>
      <c r="FJ1350" s="3">
        <f t="shared" si="874"/>
        <v>0</v>
      </c>
      <c r="FK1350" s="3">
        <f t="shared" si="874"/>
        <v>0</v>
      </c>
      <c r="FL1350" s="3">
        <f t="shared" si="874"/>
        <v>0</v>
      </c>
      <c r="FM1350" s="3">
        <f t="shared" si="874"/>
        <v>0</v>
      </c>
      <c r="FN1350" s="3">
        <f t="shared" si="874"/>
        <v>0</v>
      </c>
      <c r="FO1350" s="3">
        <f t="shared" si="874"/>
        <v>0</v>
      </c>
      <c r="FP1350" s="3">
        <f t="shared" si="874"/>
        <v>0</v>
      </c>
      <c r="FQ1350" s="3">
        <f t="shared" si="874"/>
        <v>0</v>
      </c>
      <c r="FR1350" s="3">
        <f t="shared" si="874"/>
        <v>0</v>
      </c>
      <c r="FS1350" s="3">
        <f t="shared" ref="FS1350:GX1350" si="875">FS1359</f>
        <v>0</v>
      </c>
      <c r="FT1350" s="3">
        <f t="shared" si="875"/>
        <v>0</v>
      </c>
      <c r="FU1350" s="3">
        <f t="shared" si="875"/>
        <v>0</v>
      </c>
      <c r="FV1350" s="3">
        <f t="shared" si="875"/>
        <v>0</v>
      </c>
      <c r="FW1350" s="3">
        <f t="shared" si="875"/>
        <v>0</v>
      </c>
      <c r="FX1350" s="3">
        <f t="shared" si="875"/>
        <v>0</v>
      </c>
      <c r="FY1350" s="3">
        <f t="shared" si="875"/>
        <v>0</v>
      </c>
      <c r="FZ1350" s="3">
        <f t="shared" si="875"/>
        <v>0</v>
      </c>
      <c r="GA1350" s="3">
        <f t="shared" si="875"/>
        <v>0</v>
      </c>
      <c r="GB1350" s="3">
        <f t="shared" si="875"/>
        <v>0</v>
      </c>
      <c r="GC1350" s="3">
        <f t="shared" si="875"/>
        <v>0</v>
      </c>
      <c r="GD1350" s="3">
        <f t="shared" si="875"/>
        <v>0</v>
      </c>
      <c r="GE1350" s="3">
        <f t="shared" si="875"/>
        <v>0</v>
      </c>
      <c r="GF1350" s="3">
        <f t="shared" si="875"/>
        <v>0</v>
      </c>
      <c r="GG1350" s="3">
        <f t="shared" si="875"/>
        <v>0</v>
      </c>
      <c r="GH1350" s="3">
        <f t="shared" si="875"/>
        <v>0</v>
      </c>
      <c r="GI1350" s="3">
        <f t="shared" si="875"/>
        <v>0</v>
      </c>
      <c r="GJ1350" s="3">
        <f t="shared" si="875"/>
        <v>0</v>
      </c>
      <c r="GK1350" s="3">
        <f t="shared" si="875"/>
        <v>0</v>
      </c>
      <c r="GL1350" s="3">
        <f t="shared" si="875"/>
        <v>0</v>
      </c>
      <c r="GM1350" s="3">
        <f t="shared" si="875"/>
        <v>0</v>
      </c>
      <c r="GN1350" s="3">
        <f t="shared" si="875"/>
        <v>0</v>
      </c>
      <c r="GO1350" s="3">
        <f t="shared" si="875"/>
        <v>0</v>
      </c>
      <c r="GP1350" s="3">
        <f t="shared" si="875"/>
        <v>0</v>
      </c>
      <c r="GQ1350" s="3">
        <f t="shared" si="875"/>
        <v>0</v>
      </c>
      <c r="GR1350" s="3">
        <f t="shared" si="875"/>
        <v>0</v>
      </c>
      <c r="GS1350" s="3">
        <f t="shared" si="875"/>
        <v>0</v>
      </c>
      <c r="GT1350" s="3">
        <f t="shared" si="875"/>
        <v>0</v>
      </c>
      <c r="GU1350" s="3">
        <f t="shared" si="875"/>
        <v>0</v>
      </c>
      <c r="GV1350" s="3">
        <f t="shared" si="875"/>
        <v>0</v>
      </c>
      <c r="GW1350" s="3">
        <f t="shared" si="875"/>
        <v>0</v>
      </c>
      <c r="GX1350" s="3">
        <f t="shared" si="875"/>
        <v>0</v>
      </c>
    </row>
    <row r="1352" spans="1:245">
      <c r="A1352">
        <v>17</v>
      </c>
      <c r="B1352">
        <v>0</v>
      </c>
      <c r="C1352">
        <f>ROW(SmtRes!A1345)</f>
        <v>1345</v>
      </c>
      <c r="D1352">
        <f>ROW(EtalonRes!A1310)</f>
        <v>1310</v>
      </c>
      <c r="E1352" t="s">
        <v>17</v>
      </c>
      <c r="F1352" t="s">
        <v>36</v>
      </c>
      <c r="G1352" t="s">
        <v>37</v>
      </c>
      <c r="H1352" t="s">
        <v>38</v>
      </c>
      <c r="I1352">
        <f>ROUND(36.5/100,9)</f>
        <v>0.36499999999999999</v>
      </c>
      <c r="J1352">
        <v>0</v>
      </c>
      <c r="O1352">
        <f t="shared" ref="O1352:O1357" si="876">ROUND(CP1352,2)</f>
        <v>1102.5899999999999</v>
      </c>
      <c r="P1352">
        <f t="shared" ref="P1352:P1357" si="877">ROUND(CQ1352*I1352,2)</f>
        <v>0</v>
      </c>
      <c r="Q1352">
        <f t="shared" ref="Q1352:Q1357" si="878">ROUND(CR1352*I1352,2)</f>
        <v>22.14</v>
      </c>
      <c r="R1352">
        <f t="shared" ref="R1352:R1357" si="879">ROUND(CS1352*I1352,2)</f>
        <v>21.4</v>
      </c>
      <c r="S1352">
        <f t="shared" ref="S1352:S1357" si="880">ROUND(CT1352*I1352,2)</f>
        <v>1080.45</v>
      </c>
      <c r="T1352">
        <f t="shared" ref="T1352:T1357" si="881">ROUND(CU1352*I1352,2)</f>
        <v>0</v>
      </c>
      <c r="U1352">
        <f t="shared" ref="U1352:U1357" si="882">CV1352*I1352</f>
        <v>4.1573500000000001</v>
      </c>
      <c r="V1352">
        <f t="shared" ref="V1352:V1357" si="883">CW1352*I1352</f>
        <v>4.7449999999999999E-2</v>
      </c>
      <c r="W1352">
        <f t="shared" ref="W1352:W1357" si="884">ROUND(CX1352*I1352,2)</f>
        <v>0</v>
      </c>
      <c r="X1352">
        <f t="shared" ref="X1352:Y1357" si="885">ROUND(CY1352,2)</f>
        <v>749.26</v>
      </c>
      <c r="Y1352">
        <f t="shared" si="885"/>
        <v>595</v>
      </c>
      <c r="AA1352">
        <v>36401907</v>
      </c>
      <c r="AB1352">
        <f t="shared" ref="AB1352:AB1357" si="886">ROUND((AC1352+AD1352+AF1352),2)</f>
        <v>92.9</v>
      </c>
      <c r="AC1352">
        <f t="shared" ref="AC1352:AC1357" si="887">ROUND((ES1352),2)</f>
        <v>0</v>
      </c>
      <c r="AD1352">
        <f t="shared" ref="AD1352:AD1357" si="888">ROUND((((ET1352)-(EU1352))+AE1352),2)</f>
        <v>4.0599999999999996</v>
      </c>
      <c r="AE1352">
        <f t="shared" ref="AE1352:AF1357" si="889">ROUND((EU1352),2)</f>
        <v>1.76</v>
      </c>
      <c r="AF1352">
        <f t="shared" si="889"/>
        <v>88.84</v>
      </c>
      <c r="AG1352">
        <f t="shared" ref="AG1352:AG1357" si="890">ROUND((AP1352),2)</f>
        <v>0</v>
      </c>
      <c r="AH1352">
        <f t="shared" ref="AH1352:AI1357" si="891">(EW1352)</f>
        <v>11.39</v>
      </c>
      <c r="AI1352">
        <f t="shared" si="891"/>
        <v>0.13</v>
      </c>
      <c r="AJ1352">
        <f t="shared" ref="AJ1352:AJ1357" si="892">(AS1352)</f>
        <v>0</v>
      </c>
      <c r="AK1352">
        <v>92.9</v>
      </c>
      <c r="AL1352">
        <v>0</v>
      </c>
      <c r="AM1352">
        <v>4.0599999999999996</v>
      </c>
      <c r="AN1352">
        <v>1.76</v>
      </c>
      <c r="AO1352">
        <v>88.84</v>
      </c>
      <c r="AP1352">
        <v>0</v>
      </c>
      <c r="AQ1352">
        <v>11.39</v>
      </c>
      <c r="AR1352">
        <v>0.13</v>
      </c>
      <c r="AS1352">
        <v>0</v>
      </c>
      <c r="AT1352">
        <v>68</v>
      </c>
      <c r="AU1352">
        <v>54</v>
      </c>
      <c r="AV1352">
        <v>1</v>
      </c>
      <c r="AW1352">
        <v>1</v>
      </c>
      <c r="AZ1352">
        <v>1</v>
      </c>
      <c r="BA1352">
        <v>33.32</v>
      </c>
      <c r="BB1352">
        <v>14.94</v>
      </c>
      <c r="BC1352">
        <v>1</v>
      </c>
      <c r="BD1352" t="s">
        <v>3</v>
      </c>
      <c r="BE1352" t="s">
        <v>3</v>
      </c>
      <c r="BF1352" t="s">
        <v>3</v>
      </c>
      <c r="BG1352" t="s">
        <v>3</v>
      </c>
      <c r="BH1352">
        <v>0</v>
      </c>
      <c r="BI1352">
        <v>1</v>
      </c>
      <c r="BJ1352" t="s">
        <v>39</v>
      </c>
      <c r="BM1352">
        <v>57001</v>
      </c>
      <c r="BN1352">
        <v>0</v>
      </c>
      <c r="BO1352" t="s">
        <v>36</v>
      </c>
      <c r="BP1352">
        <v>1</v>
      </c>
      <c r="BQ1352">
        <v>6</v>
      </c>
      <c r="BR1352">
        <v>0</v>
      </c>
      <c r="BS1352">
        <v>33.32</v>
      </c>
      <c r="BT1352">
        <v>1</v>
      </c>
      <c r="BU1352">
        <v>1</v>
      </c>
      <c r="BV1352">
        <v>1</v>
      </c>
      <c r="BW1352">
        <v>1</v>
      </c>
      <c r="BX1352">
        <v>1</v>
      </c>
      <c r="BY1352" t="s">
        <v>3</v>
      </c>
      <c r="BZ1352">
        <v>80</v>
      </c>
      <c r="CA1352">
        <v>68</v>
      </c>
      <c r="CE1352">
        <v>0</v>
      </c>
      <c r="CF1352">
        <v>0</v>
      </c>
      <c r="CG1352">
        <v>0</v>
      </c>
      <c r="CM1352">
        <v>0</v>
      </c>
      <c r="CN1352" t="s">
        <v>3</v>
      </c>
      <c r="CO1352">
        <v>0</v>
      </c>
      <c r="CP1352">
        <f t="shared" ref="CP1352:CP1357" si="893">(P1352+Q1352+S1352)</f>
        <v>1102.5900000000001</v>
      </c>
      <c r="CQ1352">
        <f t="shared" ref="CQ1352:CQ1357" si="894">AC1352*BC1352</f>
        <v>0</v>
      </c>
      <c r="CR1352">
        <f t="shared" ref="CR1352:CR1357" si="895">AD1352*BB1352</f>
        <v>60.656399999999991</v>
      </c>
      <c r="CS1352">
        <f t="shared" ref="CS1352:CS1357" si="896">AE1352*BS1352</f>
        <v>58.6432</v>
      </c>
      <c r="CT1352">
        <f t="shared" ref="CT1352:CT1357" si="897">AF1352*BA1352</f>
        <v>2960.1487999999999</v>
      </c>
      <c r="CU1352">
        <f t="shared" ref="CU1352:CX1357" si="898">AG1352</f>
        <v>0</v>
      </c>
      <c r="CV1352">
        <f t="shared" si="898"/>
        <v>11.39</v>
      </c>
      <c r="CW1352">
        <f t="shared" si="898"/>
        <v>0.13</v>
      </c>
      <c r="CX1352">
        <f t="shared" si="898"/>
        <v>0</v>
      </c>
      <c r="CY1352">
        <f t="shared" ref="CY1352:CY1357" si="899">(((S1352+R1352)*AT1352)/100)</f>
        <v>749.25800000000004</v>
      </c>
      <c r="CZ1352">
        <f t="shared" ref="CZ1352:CZ1357" si="900">(((S1352+R1352)*AU1352)/100)</f>
        <v>594.99900000000014</v>
      </c>
      <c r="DC1352" t="s">
        <v>3</v>
      </c>
      <c r="DD1352" t="s">
        <v>3</v>
      </c>
      <c r="DE1352" t="s">
        <v>3</v>
      </c>
      <c r="DF1352" t="s">
        <v>3</v>
      </c>
      <c r="DG1352" t="s">
        <v>3</v>
      </c>
      <c r="DH1352" t="s">
        <v>3</v>
      </c>
      <c r="DI1352" t="s">
        <v>3</v>
      </c>
      <c r="DJ1352" t="s">
        <v>3</v>
      </c>
      <c r="DK1352" t="s">
        <v>3</v>
      </c>
      <c r="DL1352" t="s">
        <v>3</v>
      </c>
      <c r="DM1352" t="s">
        <v>3</v>
      </c>
      <c r="DN1352">
        <v>0</v>
      </c>
      <c r="DO1352">
        <v>0</v>
      </c>
      <c r="DP1352">
        <v>1</v>
      </c>
      <c r="DQ1352">
        <v>1</v>
      </c>
      <c r="DU1352">
        <v>1013</v>
      </c>
      <c r="DV1352" t="s">
        <v>38</v>
      </c>
      <c r="DW1352" t="s">
        <v>38</v>
      </c>
      <c r="DX1352">
        <v>1</v>
      </c>
      <c r="DZ1352" t="s">
        <v>3</v>
      </c>
      <c r="EA1352" t="s">
        <v>3</v>
      </c>
      <c r="EB1352" t="s">
        <v>3</v>
      </c>
      <c r="EC1352" t="s">
        <v>3</v>
      </c>
      <c r="EE1352">
        <v>29085590</v>
      </c>
      <c r="EF1352">
        <v>6</v>
      </c>
      <c r="EG1352" t="s">
        <v>22</v>
      </c>
      <c r="EH1352">
        <v>0</v>
      </c>
      <c r="EI1352" t="s">
        <v>3</v>
      </c>
      <c r="EJ1352">
        <v>1</v>
      </c>
      <c r="EK1352">
        <v>57001</v>
      </c>
      <c r="EL1352" t="s">
        <v>23</v>
      </c>
      <c r="EM1352" t="s">
        <v>24</v>
      </c>
      <c r="EO1352" t="s">
        <v>3</v>
      </c>
      <c r="EQ1352">
        <v>0</v>
      </c>
      <c r="ER1352">
        <v>92.9</v>
      </c>
      <c r="ES1352">
        <v>0</v>
      </c>
      <c r="ET1352">
        <v>4.0599999999999996</v>
      </c>
      <c r="EU1352">
        <v>1.76</v>
      </c>
      <c r="EV1352">
        <v>88.84</v>
      </c>
      <c r="EW1352">
        <v>11.39</v>
      </c>
      <c r="EX1352">
        <v>0.13</v>
      </c>
      <c r="EY1352">
        <v>0</v>
      </c>
      <c r="FQ1352">
        <v>0</v>
      </c>
      <c r="FR1352">
        <f t="shared" ref="FR1352:FR1357" si="901">ROUND(IF(AND(BH1352=3,BI1352=3),P1352,0),2)</f>
        <v>0</v>
      </c>
      <c r="FS1352">
        <v>0</v>
      </c>
      <c r="FV1352" t="s">
        <v>25</v>
      </c>
      <c r="FW1352" t="s">
        <v>26</v>
      </c>
      <c r="FX1352">
        <v>80</v>
      </c>
      <c r="FY1352">
        <v>68</v>
      </c>
      <c r="GA1352" t="s">
        <v>3</v>
      </c>
      <c r="GD1352">
        <v>1</v>
      </c>
      <c r="GF1352">
        <v>-1629810845</v>
      </c>
      <c r="GG1352">
        <v>2</v>
      </c>
      <c r="GH1352">
        <v>1</v>
      </c>
      <c r="GI1352">
        <v>2</v>
      </c>
      <c r="GJ1352">
        <v>0</v>
      </c>
      <c r="GK1352">
        <v>0</v>
      </c>
      <c r="GL1352">
        <f t="shared" ref="GL1352:GL1357" si="902">ROUND(IF(AND(BH1352=3,BI1352=3,FS1352&lt;&gt;0),P1352,0),2)</f>
        <v>0</v>
      </c>
      <c r="GM1352">
        <f t="shared" ref="GM1352:GM1357" si="903">ROUND(O1352+X1352+Y1352,2)+GX1352</f>
        <v>2446.85</v>
      </c>
      <c r="GN1352">
        <f t="shared" ref="GN1352:GN1357" si="904">IF(OR(BI1352=0,BI1352=1),ROUND(O1352+X1352+Y1352,2),0)</f>
        <v>2446.85</v>
      </c>
      <c r="GO1352">
        <f t="shared" ref="GO1352:GO1357" si="905">IF(BI1352=2,ROUND(O1352+X1352+Y1352,2),0)</f>
        <v>0</v>
      </c>
      <c r="GP1352">
        <f t="shared" ref="GP1352:GP1357" si="906">IF(BI1352=4,ROUND(O1352+X1352+Y1352,2)+GX1352,0)</f>
        <v>0</v>
      </c>
      <c r="GR1352">
        <v>0</v>
      </c>
      <c r="GS1352">
        <v>3</v>
      </c>
      <c r="GT1352">
        <v>0</v>
      </c>
      <c r="GU1352" t="s">
        <v>3</v>
      </c>
      <c r="GV1352">
        <f t="shared" ref="GV1352:GV1357" si="907">ROUND((GT1352),2)</f>
        <v>0</v>
      </c>
      <c r="GW1352">
        <v>1</v>
      </c>
      <c r="GX1352">
        <f t="shared" ref="GX1352:GX1357" si="908">ROUND(HC1352*I1352,2)</f>
        <v>0</v>
      </c>
      <c r="HA1352">
        <v>0</v>
      </c>
      <c r="HB1352">
        <v>0</v>
      </c>
      <c r="HC1352">
        <f t="shared" ref="HC1352:HC1357" si="909">GV1352*GW1352</f>
        <v>0</v>
      </c>
      <c r="HE1352" t="s">
        <v>3</v>
      </c>
      <c r="HF1352" t="s">
        <v>3</v>
      </c>
      <c r="IK1352">
        <v>0</v>
      </c>
    </row>
    <row r="1353" spans="1:245">
      <c r="A1353">
        <v>18</v>
      </c>
      <c r="B1353">
        <v>0</v>
      </c>
      <c r="C1353">
        <v>1345</v>
      </c>
      <c r="E1353" t="s">
        <v>27</v>
      </c>
      <c r="F1353" t="s">
        <v>28</v>
      </c>
      <c r="G1353" t="s">
        <v>29</v>
      </c>
      <c r="H1353" t="s">
        <v>30</v>
      </c>
      <c r="I1353">
        <f>I1352*J1353</f>
        <v>0.17155000000000001</v>
      </c>
      <c r="J1353">
        <v>0.47000000000000003</v>
      </c>
      <c r="O1353">
        <f t="shared" si="876"/>
        <v>0</v>
      </c>
      <c r="P1353">
        <f t="shared" si="877"/>
        <v>0</v>
      </c>
      <c r="Q1353">
        <f t="shared" si="878"/>
        <v>0</v>
      </c>
      <c r="R1353">
        <f t="shared" si="879"/>
        <v>0</v>
      </c>
      <c r="S1353">
        <f t="shared" si="880"/>
        <v>0</v>
      </c>
      <c r="T1353">
        <f t="shared" si="881"/>
        <v>0</v>
      </c>
      <c r="U1353">
        <f t="shared" si="882"/>
        <v>0</v>
      </c>
      <c r="V1353">
        <f t="shared" si="883"/>
        <v>0</v>
      </c>
      <c r="W1353">
        <f t="shared" si="884"/>
        <v>0</v>
      </c>
      <c r="X1353">
        <f t="shared" si="885"/>
        <v>0</v>
      </c>
      <c r="Y1353">
        <f t="shared" si="885"/>
        <v>0</v>
      </c>
      <c r="AA1353">
        <v>36401907</v>
      </c>
      <c r="AB1353">
        <f t="shared" si="886"/>
        <v>0</v>
      </c>
      <c r="AC1353">
        <f t="shared" si="887"/>
        <v>0</v>
      </c>
      <c r="AD1353">
        <f t="shared" si="888"/>
        <v>0</v>
      </c>
      <c r="AE1353">
        <f t="shared" si="889"/>
        <v>0</v>
      </c>
      <c r="AF1353">
        <f t="shared" si="889"/>
        <v>0</v>
      </c>
      <c r="AG1353">
        <f t="shared" si="890"/>
        <v>0</v>
      </c>
      <c r="AH1353">
        <f t="shared" si="891"/>
        <v>0</v>
      </c>
      <c r="AI1353">
        <f t="shared" si="891"/>
        <v>0</v>
      </c>
      <c r="AJ1353">
        <f t="shared" si="892"/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1</v>
      </c>
      <c r="AW1353">
        <v>1</v>
      </c>
      <c r="AZ1353">
        <v>1</v>
      </c>
      <c r="BA1353">
        <v>1</v>
      </c>
      <c r="BB1353">
        <v>1</v>
      </c>
      <c r="BC1353">
        <v>1</v>
      </c>
      <c r="BD1353" t="s">
        <v>3</v>
      </c>
      <c r="BE1353" t="s">
        <v>3</v>
      </c>
      <c r="BF1353" t="s">
        <v>3</v>
      </c>
      <c r="BG1353" t="s">
        <v>3</v>
      </c>
      <c r="BH1353">
        <v>3</v>
      </c>
      <c r="BI1353">
        <v>2</v>
      </c>
      <c r="BJ1353" t="s">
        <v>31</v>
      </c>
      <c r="BM1353">
        <v>500002</v>
      </c>
      <c r="BN1353">
        <v>0</v>
      </c>
      <c r="BO1353" t="s">
        <v>3</v>
      </c>
      <c r="BP1353">
        <v>0</v>
      </c>
      <c r="BQ1353">
        <v>12</v>
      </c>
      <c r="BR1353">
        <v>0</v>
      </c>
      <c r="BS1353">
        <v>1</v>
      </c>
      <c r="BT1353">
        <v>1</v>
      </c>
      <c r="BU1353">
        <v>1</v>
      </c>
      <c r="BV1353">
        <v>1</v>
      </c>
      <c r="BW1353">
        <v>1</v>
      </c>
      <c r="BX1353">
        <v>1</v>
      </c>
      <c r="BY1353" t="s">
        <v>3</v>
      </c>
      <c r="BZ1353">
        <v>0</v>
      </c>
      <c r="CA1353">
        <v>0</v>
      </c>
      <c r="CE1353">
        <v>0</v>
      </c>
      <c r="CF1353">
        <v>0</v>
      </c>
      <c r="CG1353">
        <v>0</v>
      </c>
      <c r="CM1353">
        <v>0</v>
      </c>
      <c r="CN1353" t="s">
        <v>3</v>
      </c>
      <c r="CO1353">
        <v>0</v>
      </c>
      <c r="CP1353">
        <f t="shared" si="893"/>
        <v>0</v>
      </c>
      <c r="CQ1353">
        <f t="shared" si="894"/>
        <v>0</v>
      </c>
      <c r="CR1353">
        <f t="shared" si="895"/>
        <v>0</v>
      </c>
      <c r="CS1353">
        <f t="shared" si="896"/>
        <v>0</v>
      </c>
      <c r="CT1353">
        <f t="shared" si="897"/>
        <v>0</v>
      </c>
      <c r="CU1353">
        <f t="shared" si="898"/>
        <v>0</v>
      </c>
      <c r="CV1353">
        <f t="shared" si="898"/>
        <v>0</v>
      </c>
      <c r="CW1353">
        <f t="shared" si="898"/>
        <v>0</v>
      </c>
      <c r="CX1353">
        <f t="shared" si="898"/>
        <v>0</v>
      </c>
      <c r="CY1353">
        <f t="shared" si="899"/>
        <v>0</v>
      </c>
      <c r="CZ1353">
        <f t="shared" si="900"/>
        <v>0</v>
      </c>
      <c r="DC1353" t="s">
        <v>3</v>
      </c>
      <c r="DD1353" t="s">
        <v>3</v>
      </c>
      <c r="DE1353" t="s">
        <v>3</v>
      </c>
      <c r="DF1353" t="s">
        <v>3</v>
      </c>
      <c r="DG1353" t="s">
        <v>3</v>
      </c>
      <c r="DH1353" t="s">
        <v>3</v>
      </c>
      <c r="DI1353" t="s">
        <v>3</v>
      </c>
      <c r="DJ1353" t="s">
        <v>3</v>
      </c>
      <c r="DK1353" t="s">
        <v>3</v>
      </c>
      <c r="DL1353" t="s">
        <v>3</v>
      </c>
      <c r="DM1353" t="s">
        <v>3</v>
      </c>
      <c r="DN1353">
        <v>0</v>
      </c>
      <c r="DO1353">
        <v>0</v>
      </c>
      <c r="DP1353">
        <v>1</v>
      </c>
      <c r="DQ1353">
        <v>1</v>
      </c>
      <c r="DU1353">
        <v>1009</v>
      </c>
      <c r="DV1353" t="s">
        <v>30</v>
      </c>
      <c r="DW1353" t="s">
        <v>30</v>
      </c>
      <c r="DX1353">
        <v>1000</v>
      </c>
      <c r="DZ1353" t="s">
        <v>3</v>
      </c>
      <c r="EA1353" t="s">
        <v>3</v>
      </c>
      <c r="EB1353" t="s">
        <v>3</v>
      </c>
      <c r="EC1353" t="s">
        <v>3</v>
      </c>
      <c r="EE1353">
        <v>29085444</v>
      </c>
      <c r="EF1353">
        <v>12</v>
      </c>
      <c r="EG1353" t="s">
        <v>32</v>
      </c>
      <c r="EH1353">
        <v>0</v>
      </c>
      <c r="EI1353" t="s">
        <v>3</v>
      </c>
      <c r="EJ1353">
        <v>2</v>
      </c>
      <c r="EK1353">
        <v>500002</v>
      </c>
      <c r="EL1353" t="s">
        <v>33</v>
      </c>
      <c r="EM1353" t="s">
        <v>34</v>
      </c>
      <c r="EO1353" t="s">
        <v>3</v>
      </c>
      <c r="EQ1353">
        <v>0</v>
      </c>
      <c r="ER1353">
        <v>0</v>
      </c>
      <c r="ES1353">
        <v>0</v>
      </c>
      <c r="ET1353">
        <v>0</v>
      </c>
      <c r="EU1353">
        <v>0</v>
      </c>
      <c r="EV1353">
        <v>0</v>
      </c>
      <c r="EW1353">
        <v>0</v>
      </c>
      <c r="EX1353">
        <v>0</v>
      </c>
      <c r="FQ1353">
        <v>0</v>
      </c>
      <c r="FR1353">
        <f t="shared" si="901"/>
        <v>0</v>
      </c>
      <c r="FS1353">
        <v>0</v>
      </c>
      <c r="FX1353">
        <v>0</v>
      </c>
      <c r="FY1353">
        <v>0</v>
      </c>
      <c r="GA1353" t="s">
        <v>3</v>
      </c>
      <c r="GD1353">
        <v>1</v>
      </c>
      <c r="GF1353">
        <v>-304821490</v>
      </c>
      <c r="GG1353">
        <v>2</v>
      </c>
      <c r="GH1353">
        <v>1</v>
      </c>
      <c r="GI1353">
        <v>-2</v>
      </c>
      <c r="GJ1353">
        <v>0</v>
      </c>
      <c r="GK1353">
        <v>0</v>
      </c>
      <c r="GL1353">
        <f t="shared" si="902"/>
        <v>0</v>
      </c>
      <c r="GM1353">
        <f t="shared" si="903"/>
        <v>0</v>
      </c>
      <c r="GN1353">
        <f t="shared" si="904"/>
        <v>0</v>
      </c>
      <c r="GO1353">
        <f t="shared" si="905"/>
        <v>0</v>
      </c>
      <c r="GP1353">
        <f t="shared" si="906"/>
        <v>0</v>
      </c>
      <c r="GR1353">
        <v>0</v>
      </c>
      <c r="GS1353">
        <v>3</v>
      </c>
      <c r="GT1353">
        <v>0</v>
      </c>
      <c r="GU1353" t="s">
        <v>3</v>
      </c>
      <c r="GV1353">
        <f t="shared" si="907"/>
        <v>0</v>
      </c>
      <c r="GW1353">
        <v>1</v>
      </c>
      <c r="GX1353">
        <f t="shared" si="908"/>
        <v>0</v>
      </c>
      <c r="HA1353">
        <v>0</v>
      </c>
      <c r="HB1353">
        <v>0</v>
      </c>
      <c r="HC1353">
        <f t="shared" si="909"/>
        <v>0</v>
      </c>
      <c r="HE1353" t="s">
        <v>3</v>
      </c>
      <c r="HF1353" t="s">
        <v>3</v>
      </c>
      <c r="IK1353">
        <v>0</v>
      </c>
    </row>
    <row r="1354" spans="1:245">
      <c r="A1354">
        <v>17</v>
      </c>
      <c r="B1354">
        <v>0</v>
      </c>
      <c r="C1354">
        <f>ROW(SmtRes!A1347)</f>
        <v>1347</v>
      </c>
      <c r="D1354">
        <f>ROW(EtalonRes!A1312)</f>
        <v>1312</v>
      </c>
      <c r="E1354" t="s">
        <v>35</v>
      </c>
      <c r="F1354" t="s">
        <v>18</v>
      </c>
      <c r="G1354" t="s">
        <v>19</v>
      </c>
      <c r="H1354" t="s">
        <v>20</v>
      </c>
      <c r="I1354">
        <f>ROUND(36.5/100,9)</f>
        <v>0.36499999999999999</v>
      </c>
      <c r="J1354">
        <v>0</v>
      </c>
      <c r="O1354">
        <f t="shared" si="876"/>
        <v>727.64</v>
      </c>
      <c r="P1354">
        <f t="shared" si="877"/>
        <v>0</v>
      </c>
      <c r="Q1354">
        <f t="shared" si="878"/>
        <v>0</v>
      </c>
      <c r="R1354">
        <f t="shared" si="879"/>
        <v>0</v>
      </c>
      <c r="S1354">
        <f t="shared" si="880"/>
        <v>727.64</v>
      </c>
      <c r="T1354">
        <f t="shared" si="881"/>
        <v>0</v>
      </c>
      <c r="U1354">
        <f t="shared" si="882"/>
        <v>2.79955</v>
      </c>
      <c r="V1354">
        <f t="shared" si="883"/>
        <v>0</v>
      </c>
      <c r="W1354">
        <f t="shared" si="884"/>
        <v>0</v>
      </c>
      <c r="X1354">
        <f t="shared" si="885"/>
        <v>494.8</v>
      </c>
      <c r="Y1354">
        <f t="shared" si="885"/>
        <v>392.93</v>
      </c>
      <c r="AA1354">
        <v>36401907</v>
      </c>
      <c r="AB1354">
        <f t="shared" si="886"/>
        <v>59.83</v>
      </c>
      <c r="AC1354">
        <f t="shared" si="887"/>
        <v>0</v>
      </c>
      <c r="AD1354">
        <f t="shared" si="888"/>
        <v>0</v>
      </c>
      <c r="AE1354">
        <f t="shared" si="889"/>
        <v>0</v>
      </c>
      <c r="AF1354">
        <f t="shared" si="889"/>
        <v>59.83</v>
      </c>
      <c r="AG1354">
        <f t="shared" si="890"/>
        <v>0</v>
      </c>
      <c r="AH1354">
        <f t="shared" si="891"/>
        <v>7.67</v>
      </c>
      <c r="AI1354">
        <f t="shared" si="891"/>
        <v>0</v>
      </c>
      <c r="AJ1354">
        <f t="shared" si="892"/>
        <v>0</v>
      </c>
      <c r="AK1354">
        <v>59.83</v>
      </c>
      <c r="AL1354">
        <v>0</v>
      </c>
      <c r="AM1354">
        <v>0</v>
      </c>
      <c r="AN1354">
        <v>0</v>
      </c>
      <c r="AO1354">
        <v>59.83</v>
      </c>
      <c r="AP1354">
        <v>0</v>
      </c>
      <c r="AQ1354">
        <v>7.67</v>
      </c>
      <c r="AR1354">
        <v>0</v>
      </c>
      <c r="AS1354">
        <v>0</v>
      </c>
      <c r="AT1354">
        <v>68</v>
      </c>
      <c r="AU1354">
        <v>54</v>
      </c>
      <c r="AV1354">
        <v>1</v>
      </c>
      <c r="AW1354">
        <v>1</v>
      </c>
      <c r="AZ1354">
        <v>1</v>
      </c>
      <c r="BA1354">
        <v>33.32</v>
      </c>
      <c r="BB1354">
        <v>1</v>
      </c>
      <c r="BC1354">
        <v>1</v>
      </c>
      <c r="BD1354" t="s">
        <v>3</v>
      </c>
      <c r="BE1354" t="s">
        <v>3</v>
      </c>
      <c r="BF1354" t="s">
        <v>3</v>
      </c>
      <c r="BG1354" t="s">
        <v>3</v>
      </c>
      <c r="BH1354">
        <v>0</v>
      </c>
      <c r="BI1354">
        <v>1</v>
      </c>
      <c r="BJ1354" t="s">
        <v>21</v>
      </c>
      <c r="BM1354">
        <v>57001</v>
      </c>
      <c r="BN1354">
        <v>0</v>
      </c>
      <c r="BO1354" t="s">
        <v>18</v>
      </c>
      <c r="BP1354">
        <v>1</v>
      </c>
      <c r="BQ1354">
        <v>6</v>
      </c>
      <c r="BR1354">
        <v>0</v>
      </c>
      <c r="BS1354">
        <v>33.32</v>
      </c>
      <c r="BT1354">
        <v>1</v>
      </c>
      <c r="BU1354">
        <v>1</v>
      </c>
      <c r="BV1354">
        <v>1</v>
      </c>
      <c r="BW1354">
        <v>1</v>
      </c>
      <c r="BX1354">
        <v>1</v>
      </c>
      <c r="BY1354" t="s">
        <v>3</v>
      </c>
      <c r="BZ1354">
        <v>80</v>
      </c>
      <c r="CA1354">
        <v>68</v>
      </c>
      <c r="CE1354">
        <v>0</v>
      </c>
      <c r="CF1354">
        <v>0</v>
      </c>
      <c r="CG1354">
        <v>0</v>
      </c>
      <c r="CM1354">
        <v>0</v>
      </c>
      <c r="CN1354" t="s">
        <v>3</v>
      </c>
      <c r="CO1354">
        <v>0</v>
      </c>
      <c r="CP1354">
        <f t="shared" si="893"/>
        <v>727.64</v>
      </c>
      <c r="CQ1354">
        <f t="shared" si="894"/>
        <v>0</v>
      </c>
      <c r="CR1354">
        <f t="shared" si="895"/>
        <v>0</v>
      </c>
      <c r="CS1354">
        <f t="shared" si="896"/>
        <v>0</v>
      </c>
      <c r="CT1354">
        <f t="shared" si="897"/>
        <v>1993.5355999999999</v>
      </c>
      <c r="CU1354">
        <f t="shared" si="898"/>
        <v>0</v>
      </c>
      <c r="CV1354">
        <f t="shared" si="898"/>
        <v>7.67</v>
      </c>
      <c r="CW1354">
        <f t="shared" si="898"/>
        <v>0</v>
      </c>
      <c r="CX1354">
        <f t="shared" si="898"/>
        <v>0</v>
      </c>
      <c r="CY1354">
        <f t="shared" si="899"/>
        <v>494.79519999999997</v>
      </c>
      <c r="CZ1354">
        <f t="shared" si="900"/>
        <v>392.92559999999997</v>
      </c>
      <c r="DC1354" t="s">
        <v>3</v>
      </c>
      <c r="DD1354" t="s">
        <v>3</v>
      </c>
      <c r="DE1354" t="s">
        <v>3</v>
      </c>
      <c r="DF1354" t="s">
        <v>3</v>
      </c>
      <c r="DG1354" t="s">
        <v>3</v>
      </c>
      <c r="DH1354" t="s">
        <v>3</v>
      </c>
      <c r="DI1354" t="s">
        <v>3</v>
      </c>
      <c r="DJ1354" t="s">
        <v>3</v>
      </c>
      <c r="DK1354" t="s">
        <v>3</v>
      </c>
      <c r="DL1354" t="s">
        <v>3</v>
      </c>
      <c r="DM1354" t="s">
        <v>3</v>
      </c>
      <c r="DN1354">
        <v>0</v>
      </c>
      <c r="DO1354">
        <v>0</v>
      </c>
      <c r="DP1354">
        <v>1</v>
      </c>
      <c r="DQ1354">
        <v>1</v>
      </c>
      <c r="DU1354">
        <v>1013</v>
      </c>
      <c r="DV1354" t="s">
        <v>20</v>
      </c>
      <c r="DW1354" t="s">
        <v>20</v>
      </c>
      <c r="DX1354">
        <v>1</v>
      </c>
      <c r="DZ1354" t="s">
        <v>3</v>
      </c>
      <c r="EA1354" t="s">
        <v>3</v>
      </c>
      <c r="EB1354" t="s">
        <v>3</v>
      </c>
      <c r="EC1354" t="s">
        <v>3</v>
      </c>
      <c r="EE1354">
        <v>29085590</v>
      </c>
      <c r="EF1354">
        <v>6</v>
      </c>
      <c r="EG1354" t="s">
        <v>22</v>
      </c>
      <c r="EH1354">
        <v>0</v>
      </c>
      <c r="EI1354" t="s">
        <v>3</v>
      </c>
      <c r="EJ1354">
        <v>1</v>
      </c>
      <c r="EK1354">
        <v>57001</v>
      </c>
      <c r="EL1354" t="s">
        <v>23</v>
      </c>
      <c r="EM1354" t="s">
        <v>24</v>
      </c>
      <c r="EO1354" t="s">
        <v>3</v>
      </c>
      <c r="EQ1354">
        <v>0</v>
      </c>
      <c r="ER1354">
        <v>59.83</v>
      </c>
      <c r="ES1354">
        <v>0</v>
      </c>
      <c r="ET1354">
        <v>0</v>
      </c>
      <c r="EU1354">
        <v>0</v>
      </c>
      <c r="EV1354">
        <v>59.83</v>
      </c>
      <c r="EW1354">
        <v>7.67</v>
      </c>
      <c r="EX1354">
        <v>0</v>
      </c>
      <c r="EY1354">
        <v>0</v>
      </c>
      <c r="FQ1354">
        <v>0</v>
      </c>
      <c r="FR1354">
        <f t="shared" si="901"/>
        <v>0</v>
      </c>
      <c r="FS1354">
        <v>0</v>
      </c>
      <c r="FV1354" t="s">
        <v>25</v>
      </c>
      <c r="FW1354" t="s">
        <v>26</v>
      </c>
      <c r="FX1354">
        <v>80</v>
      </c>
      <c r="FY1354">
        <v>68</v>
      </c>
      <c r="GA1354" t="s">
        <v>3</v>
      </c>
      <c r="GD1354">
        <v>1</v>
      </c>
      <c r="GF1354">
        <v>1095792533</v>
      </c>
      <c r="GG1354">
        <v>2</v>
      </c>
      <c r="GH1354">
        <v>1</v>
      </c>
      <c r="GI1354">
        <v>2</v>
      </c>
      <c r="GJ1354">
        <v>0</v>
      </c>
      <c r="GK1354">
        <v>0</v>
      </c>
      <c r="GL1354">
        <f t="shared" si="902"/>
        <v>0</v>
      </c>
      <c r="GM1354">
        <f t="shared" si="903"/>
        <v>1615.37</v>
      </c>
      <c r="GN1354">
        <f t="shared" si="904"/>
        <v>1615.37</v>
      </c>
      <c r="GO1354">
        <f t="shared" si="905"/>
        <v>0</v>
      </c>
      <c r="GP1354">
        <f t="shared" si="906"/>
        <v>0</v>
      </c>
      <c r="GR1354">
        <v>0</v>
      </c>
      <c r="GS1354">
        <v>3</v>
      </c>
      <c r="GT1354">
        <v>0</v>
      </c>
      <c r="GU1354" t="s">
        <v>3</v>
      </c>
      <c r="GV1354">
        <f t="shared" si="907"/>
        <v>0</v>
      </c>
      <c r="GW1354">
        <v>1</v>
      </c>
      <c r="GX1354">
        <f t="shared" si="908"/>
        <v>0</v>
      </c>
      <c r="HA1354">
        <v>0</v>
      </c>
      <c r="HB1354">
        <v>0</v>
      </c>
      <c r="HC1354">
        <f t="shared" si="909"/>
        <v>0</v>
      </c>
      <c r="HE1354" t="s">
        <v>3</v>
      </c>
      <c r="HF1354" t="s">
        <v>3</v>
      </c>
      <c r="IK1354">
        <v>0</v>
      </c>
    </row>
    <row r="1355" spans="1:245">
      <c r="A1355">
        <v>18</v>
      </c>
      <c r="B1355">
        <v>0</v>
      </c>
      <c r="C1355">
        <v>1347</v>
      </c>
      <c r="E1355" t="s">
        <v>40</v>
      </c>
      <c r="F1355" t="s">
        <v>28</v>
      </c>
      <c r="G1355" t="s">
        <v>29</v>
      </c>
      <c r="H1355" t="s">
        <v>30</v>
      </c>
      <c r="I1355">
        <f>I1354*J1355</f>
        <v>0.2555</v>
      </c>
      <c r="J1355">
        <v>0.70000000000000007</v>
      </c>
      <c r="O1355">
        <f t="shared" si="876"/>
        <v>0</v>
      </c>
      <c r="P1355">
        <f t="shared" si="877"/>
        <v>0</v>
      </c>
      <c r="Q1355">
        <f t="shared" si="878"/>
        <v>0</v>
      </c>
      <c r="R1355">
        <f t="shared" si="879"/>
        <v>0</v>
      </c>
      <c r="S1355">
        <f t="shared" si="880"/>
        <v>0</v>
      </c>
      <c r="T1355">
        <f t="shared" si="881"/>
        <v>0</v>
      </c>
      <c r="U1355">
        <f t="shared" si="882"/>
        <v>0</v>
      </c>
      <c r="V1355">
        <f t="shared" si="883"/>
        <v>0</v>
      </c>
      <c r="W1355">
        <f t="shared" si="884"/>
        <v>0</v>
      </c>
      <c r="X1355">
        <f t="shared" si="885"/>
        <v>0</v>
      </c>
      <c r="Y1355">
        <f t="shared" si="885"/>
        <v>0</v>
      </c>
      <c r="AA1355">
        <v>36401907</v>
      </c>
      <c r="AB1355">
        <f t="shared" si="886"/>
        <v>0</v>
      </c>
      <c r="AC1355">
        <f t="shared" si="887"/>
        <v>0</v>
      </c>
      <c r="AD1355">
        <f t="shared" si="888"/>
        <v>0</v>
      </c>
      <c r="AE1355">
        <f t="shared" si="889"/>
        <v>0</v>
      </c>
      <c r="AF1355">
        <f t="shared" si="889"/>
        <v>0</v>
      </c>
      <c r="AG1355">
        <f t="shared" si="890"/>
        <v>0</v>
      </c>
      <c r="AH1355">
        <f t="shared" si="891"/>
        <v>0</v>
      </c>
      <c r="AI1355">
        <f t="shared" si="891"/>
        <v>0</v>
      </c>
      <c r="AJ1355">
        <f t="shared" si="892"/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1</v>
      </c>
      <c r="AW1355">
        <v>1</v>
      </c>
      <c r="AZ1355">
        <v>1</v>
      </c>
      <c r="BA1355">
        <v>1</v>
      </c>
      <c r="BB1355">
        <v>1</v>
      </c>
      <c r="BC1355">
        <v>1</v>
      </c>
      <c r="BD1355" t="s">
        <v>3</v>
      </c>
      <c r="BE1355" t="s">
        <v>3</v>
      </c>
      <c r="BF1355" t="s">
        <v>3</v>
      </c>
      <c r="BG1355" t="s">
        <v>3</v>
      </c>
      <c r="BH1355">
        <v>3</v>
      </c>
      <c r="BI1355">
        <v>2</v>
      </c>
      <c r="BJ1355" t="s">
        <v>31</v>
      </c>
      <c r="BM1355">
        <v>500002</v>
      </c>
      <c r="BN1355">
        <v>0</v>
      </c>
      <c r="BO1355" t="s">
        <v>3</v>
      </c>
      <c r="BP1355">
        <v>0</v>
      </c>
      <c r="BQ1355">
        <v>12</v>
      </c>
      <c r="BR1355">
        <v>0</v>
      </c>
      <c r="BS1355">
        <v>1</v>
      </c>
      <c r="BT1355">
        <v>1</v>
      </c>
      <c r="BU1355">
        <v>1</v>
      </c>
      <c r="BV1355">
        <v>1</v>
      </c>
      <c r="BW1355">
        <v>1</v>
      </c>
      <c r="BX1355">
        <v>1</v>
      </c>
      <c r="BY1355" t="s">
        <v>3</v>
      </c>
      <c r="BZ1355">
        <v>0</v>
      </c>
      <c r="CA1355">
        <v>0</v>
      </c>
      <c r="CE1355">
        <v>0</v>
      </c>
      <c r="CF1355">
        <v>0</v>
      </c>
      <c r="CG1355">
        <v>0</v>
      </c>
      <c r="CM1355">
        <v>0</v>
      </c>
      <c r="CN1355" t="s">
        <v>3</v>
      </c>
      <c r="CO1355">
        <v>0</v>
      </c>
      <c r="CP1355">
        <f t="shared" si="893"/>
        <v>0</v>
      </c>
      <c r="CQ1355">
        <f t="shared" si="894"/>
        <v>0</v>
      </c>
      <c r="CR1355">
        <f t="shared" si="895"/>
        <v>0</v>
      </c>
      <c r="CS1355">
        <f t="shared" si="896"/>
        <v>0</v>
      </c>
      <c r="CT1355">
        <f t="shared" si="897"/>
        <v>0</v>
      </c>
      <c r="CU1355">
        <f t="shared" si="898"/>
        <v>0</v>
      </c>
      <c r="CV1355">
        <f t="shared" si="898"/>
        <v>0</v>
      </c>
      <c r="CW1355">
        <f t="shared" si="898"/>
        <v>0</v>
      </c>
      <c r="CX1355">
        <f t="shared" si="898"/>
        <v>0</v>
      </c>
      <c r="CY1355">
        <f t="shared" si="899"/>
        <v>0</v>
      </c>
      <c r="CZ1355">
        <f t="shared" si="900"/>
        <v>0</v>
      </c>
      <c r="DC1355" t="s">
        <v>3</v>
      </c>
      <c r="DD1355" t="s">
        <v>3</v>
      </c>
      <c r="DE1355" t="s">
        <v>3</v>
      </c>
      <c r="DF1355" t="s">
        <v>3</v>
      </c>
      <c r="DG1355" t="s">
        <v>3</v>
      </c>
      <c r="DH1355" t="s">
        <v>3</v>
      </c>
      <c r="DI1355" t="s">
        <v>3</v>
      </c>
      <c r="DJ1355" t="s">
        <v>3</v>
      </c>
      <c r="DK1355" t="s">
        <v>3</v>
      </c>
      <c r="DL1355" t="s">
        <v>3</v>
      </c>
      <c r="DM1355" t="s">
        <v>3</v>
      </c>
      <c r="DN1355">
        <v>0</v>
      </c>
      <c r="DO1355">
        <v>0</v>
      </c>
      <c r="DP1355">
        <v>1</v>
      </c>
      <c r="DQ1355">
        <v>1</v>
      </c>
      <c r="DU1355">
        <v>1009</v>
      </c>
      <c r="DV1355" t="s">
        <v>30</v>
      </c>
      <c r="DW1355" t="s">
        <v>30</v>
      </c>
      <c r="DX1355">
        <v>1000</v>
      </c>
      <c r="DZ1355" t="s">
        <v>3</v>
      </c>
      <c r="EA1355" t="s">
        <v>3</v>
      </c>
      <c r="EB1355" t="s">
        <v>3</v>
      </c>
      <c r="EC1355" t="s">
        <v>3</v>
      </c>
      <c r="EE1355">
        <v>29085444</v>
      </c>
      <c r="EF1355">
        <v>12</v>
      </c>
      <c r="EG1355" t="s">
        <v>32</v>
      </c>
      <c r="EH1355">
        <v>0</v>
      </c>
      <c r="EI1355" t="s">
        <v>3</v>
      </c>
      <c r="EJ1355">
        <v>2</v>
      </c>
      <c r="EK1355">
        <v>500002</v>
      </c>
      <c r="EL1355" t="s">
        <v>33</v>
      </c>
      <c r="EM1355" t="s">
        <v>34</v>
      </c>
      <c r="EO1355" t="s">
        <v>3</v>
      </c>
      <c r="EQ1355">
        <v>0</v>
      </c>
      <c r="ER1355">
        <v>0</v>
      </c>
      <c r="ES1355">
        <v>0</v>
      </c>
      <c r="ET1355">
        <v>0</v>
      </c>
      <c r="EU1355">
        <v>0</v>
      </c>
      <c r="EV1355">
        <v>0</v>
      </c>
      <c r="EW1355">
        <v>0</v>
      </c>
      <c r="EX1355">
        <v>0</v>
      </c>
      <c r="FQ1355">
        <v>0</v>
      </c>
      <c r="FR1355">
        <f t="shared" si="901"/>
        <v>0</v>
      </c>
      <c r="FS1355">
        <v>0</v>
      </c>
      <c r="FX1355">
        <v>0</v>
      </c>
      <c r="FY1355">
        <v>0</v>
      </c>
      <c r="GA1355" t="s">
        <v>3</v>
      </c>
      <c r="GD1355">
        <v>1</v>
      </c>
      <c r="GF1355">
        <v>-304821490</v>
      </c>
      <c r="GG1355">
        <v>2</v>
      </c>
      <c r="GH1355">
        <v>1</v>
      </c>
      <c r="GI1355">
        <v>-2</v>
      </c>
      <c r="GJ1355">
        <v>0</v>
      </c>
      <c r="GK1355">
        <v>0</v>
      </c>
      <c r="GL1355">
        <f t="shared" si="902"/>
        <v>0</v>
      </c>
      <c r="GM1355">
        <f t="shared" si="903"/>
        <v>0</v>
      </c>
      <c r="GN1355">
        <f t="shared" si="904"/>
        <v>0</v>
      </c>
      <c r="GO1355">
        <f t="shared" si="905"/>
        <v>0</v>
      </c>
      <c r="GP1355">
        <f t="shared" si="906"/>
        <v>0</v>
      </c>
      <c r="GR1355">
        <v>0</v>
      </c>
      <c r="GS1355">
        <v>3</v>
      </c>
      <c r="GT1355">
        <v>0</v>
      </c>
      <c r="GU1355" t="s">
        <v>3</v>
      </c>
      <c r="GV1355">
        <f t="shared" si="907"/>
        <v>0</v>
      </c>
      <c r="GW1355">
        <v>1</v>
      </c>
      <c r="GX1355">
        <f t="shared" si="908"/>
        <v>0</v>
      </c>
      <c r="HA1355">
        <v>0</v>
      </c>
      <c r="HB1355">
        <v>0</v>
      </c>
      <c r="HC1355">
        <f t="shared" si="909"/>
        <v>0</v>
      </c>
      <c r="HE1355" t="s">
        <v>3</v>
      </c>
      <c r="HF1355" t="s">
        <v>3</v>
      </c>
      <c r="IK1355">
        <v>0</v>
      </c>
    </row>
    <row r="1356" spans="1:245">
      <c r="A1356">
        <v>17</v>
      </c>
      <c r="B1356">
        <v>0</v>
      </c>
      <c r="C1356">
        <f>ROW(SmtRes!A1352)</f>
        <v>1352</v>
      </c>
      <c r="D1356">
        <f>ROW(EtalonRes!A1317)</f>
        <v>1317</v>
      </c>
      <c r="E1356" t="s">
        <v>55</v>
      </c>
      <c r="F1356" t="s">
        <v>42</v>
      </c>
      <c r="G1356" t="s">
        <v>43</v>
      </c>
      <c r="H1356" t="s">
        <v>44</v>
      </c>
      <c r="I1356">
        <f>ROUND(2/100,9)</f>
        <v>0.02</v>
      </c>
      <c r="J1356">
        <v>0</v>
      </c>
      <c r="O1356">
        <f t="shared" si="876"/>
        <v>1001.89</v>
      </c>
      <c r="P1356">
        <f t="shared" si="877"/>
        <v>0</v>
      </c>
      <c r="Q1356">
        <f t="shared" si="878"/>
        <v>43.61</v>
      </c>
      <c r="R1356">
        <f t="shared" si="879"/>
        <v>26.62</v>
      </c>
      <c r="S1356">
        <f t="shared" si="880"/>
        <v>958.28</v>
      </c>
      <c r="T1356">
        <f t="shared" si="881"/>
        <v>0</v>
      </c>
      <c r="U1356">
        <f t="shared" si="882"/>
        <v>3.5860000000000003</v>
      </c>
      <c r="V1356">
        <f t="shared" si="883"/>
        <v>7.9400000000000012E-2</v>
      </c>
      <c r="W1356">
        <f t="shared" si="884"/>
        <v>0</v>
      </c>
      <c r="X1356">
        <f t="shared" si="885"/>
        <v>689.43</v>
      </c>
      <c r="Y1356">
        <f t="shared" si="885"/>
        <v>492.45</v>
      </c>
      <c r="AA1356">
        <v>36401907</v>
      </c>
      <c r="AB1356">
        <f t="shared" si="886"/>
        <v>1634.97</v>
      </c>
      <c r="AC1356">
        <f t="shared" si="887"/>
        <v>0</v>
      </c>
      <c r="AD1356">
        <f t="shared" si="888"/>
        <v>196.98</v>
      </c>
      <c r="AE1356">
        <f t="shared" si="889"/>
        <v>39.94</v>
      </c>
      <c r="AF1356">
        <f t="shared" si="889"/>
        <v>1437.99</v>
      </c>
      <c r="AG1356">
        <f t="shared" si="890"/>
        <v>0</v>
      </c>
      <c r="AH1356">
        <f t="shared" si="891"/>
        <v>179.3</v>
      </c>
      <c r="AI1356">
        <f t="shared" si="891"/>
        <v>3.97</v>
      </c>
      <c r="AJ1356">
        <f t="shared" si="892"/>
        <v>0</v>
      </c>
      <c r="AK1356">
        <v>1634.97</v>
      </c>
      <c r="AL1356">
        <v>0</v>
      </c>
      <c r="AM1356">
        <v>196.98</v>
      </c>
      <c r="AN1356">
        <v>39.94</v>
      </c>
      <c r="AO1356">
        <v>1437.99</v>
      </c>
      <c r="AP1356">
        <v>0</v>
      </c>
      <c r="AQ1356">
        <v>179.3</v>
      </c>
      <c r="AR1356">
        <v>3.97</v>
      </c>
      <c r="AS1356">
        <v>0</v>
      </c>
      <c r="AT1356">
        <v>70</v>
      </c>
      <c r="AU1356">
        <v>50</v>
      </c>
      <c r="AV1356">
        <v>1</v>
      </c>
      <c r="AW1356">
        <v>1</v>
      </c>
      <c r="AZ1356">
        <v>1</v>
      </c>
      <c r="BA1356">
        <v>33.32</v>
      </c>
      <c r="BB1356">
        <v>11.07</v>
      </c>
      <c r="BC1356">
        <v>1</v>
      </c>
      <c r="BD1356" t="s">
        <v>3</v>
      </c>
      <c r="BE1356" t="s">
        <v>3</v>
      </c>
      <c r="BF1356" t="s">
        <v>3</v>
      </c>
      <c r="BG1356" t="s">
        <v>3</v>
      </c>
      <c r="BH1356">
        <v>0</v>
      </c>
      <c r="BI1356">
        <v>1</v>
      </c>
      <c r="BJ1356" t="s">
        <v>45</v>
      </c>
      <c r="BM1356">
        <v>56001</v>
      </c>
      <c r="BN1356">
        <v>0</v>
      </c>
      <c r="BO1356" t="s">
        <v>42</v>
      </c>
      <c r="BP1356">
        <v>1</v>
      </c>
      <c r="BQ1356">
        <v>6</v>
      </c>
      <c r="BR1356">
        <v>0</v>
      </c>
      <c r="BS1356">
        <v>33.32</v>
      </c>
      <c r="BT1356">
        <v>1</v>
      </c>
      <c r="BU1356">
        <v>1</v>
      </c>
      <c r="BV1356">
        <v>1</v>
      </c>
      <c r="BW1356">
        <v>1</v>
      </c>
      <c r="BX1356">
        <v>1</v>
      </c>
      <c r="BY1356" t="s">
        <v>3</v>
      </c>
      <c r="BZ1356">
        <v>82</v>
      </c>
      <c r="CA1356">
        <v>62</v>
      </c>
      <c r="CE1356">
        <v>0</v>
      </c>
      <c r="CF1356">
        <v>0</v>
      </c>
      <c r="CG1356">
        <v>0</v>
      </c>
      <c r="CM1356">
        <v>0</v>
      </c>
      <c r="CN1356" t="s">
        <v>3</v>
      </c>
      <c r="CO1356">
        <v>0</v>
      </c>
      <c r="CP1356">
        <f t="shared" si="893"/>
        <v>1001.89</v>
      </c>
      <c r="CQ1356">
        <f t="shared" si="894"/>
        <v>0</v>
      </c>
      <c r="CR1356">
        <f t="shared" si="895"/>
        <v>2180.5686000000001</v>
      </c>
      <c r="CS1356">
        <f t="shared" si="896"/>
        <v>1330.8008</v>
      </c>
      <c r="CT1356">
        <f t="shared" si="897"/>
        <v>47913.826800000003</v>
      </c>
      <c r="CU1356">
        <f t="shared" si="898"/>
        <v>0</v>
      </c>
      <c r="CV1356">
        <f t="shared" si="898"/>
        <v>179.3</v>
      </c>
      <c r="CW1356">
        <f t="shared" si="898"/>
        <v>3.97</v>
      </c>
      <c r="CX1356">
        <f t="shared" si="898"/>
        <v>0</v>
      </c>
      <c r="CY1356">
        <f t="shared" si="899"/>
        <v>689.43</v>
      </c>
      <c r="CZ1356">
        <f t="shared" si="900"/>
        <v>492.45</v>
      </c>
      <c r="DC1356" t="s">
        <v>3</v>
      </c>
      <c r="DD1356" t="s">
        <v>3</v>
      </c>
      <c r="DE1356" t="s">
        <v>3</v>
      </c>
      <c r="DF1356" t="s">
        <v>3</v>
      </c>
      <c r="DG1356" t="s">
        <v>3</v>
      </c>
      <c r="DH1356" t="s">
        <v>3</v>
      </c>
      <c r="DI1356" t="s">
        <v>3</v>
      </c>
      <c r="DJ1356" t="s">
        <v>3</v>
      </c>
      <c r="DK1356" t="s">
        <v>3</v>
      </c>
      <c r="DL1356" t="s">
        <v>3</v>
      </c>
      <c r="DM1356" t="s">
        <v>3</v>
      </c>
      <c r="DN1356">
        <v>0</v>
      </c>
      <c r="DO1356">
        <v>0</v>
      </c>
      <c r="DP1356">
        <v>1</v>
      </c>
      <c r="DQ1356">
        <v>1</v>
      </c>
      <c r="DU1356">
        <v>1013</v>
      </c>
      <c r="DV1356" t="s">
        <v>44</v>
      </c>
      <c r="DW1356" t="s">
        <v>44</v>
      </c>
      <c r="DX1356">
        <v>1</v>
      </c>
      <c r="DZ1356" t="s">
        <v>3</v>
      </c>
      <c r="EA1356" t="s">
        <v>3</v>
      </c>
      <c r="EB1356" t="s">
        <v>3</v>
      </c>
      <c r="EC1356" t="s">
        <v>3</v>
      </c>
      <c r="EE1356">
        <v>29085589</v>
      </c>
      <c r="EF1356">
        <v>6</v>
      </c>
      <c r="EG1356" t="s">
        <v>22</v>
      </c>
      <c r="EH1356">
        <v>0</v>
      </c>
      <c r="EI1356" t="s">
        <v>3</v>
      </c>
      <c r="EJ1356">
        <v>1</v>
      </c>
      <c r="EK1356">
        <v>56001</v>
      </c>
      <c r="EL1356" t="s">
        <v>46</v>
      </c>
      <c r="EM1356" t="s">
        <v>47</v>
      </c>
      <c r="EO1356" t="s">
        <v>3</v>
      </c>
      <c r="EQ1356">
        <v>0</v>
      </c>
      <c r="ER1356">
        <v>1634.97</v>
      </c>
      <c r="ES1356">
        <v>0</v>
      </c>
      <c r="ET1356">
        <v>196.98</v>
      </c>
      <c r="EU1356">
        <v>39.94</v>
      </c>
      <c r="EV1356">
        <v>1437.99</v>
      </c>
      <c r="EW1356">
        <v>179.3</v>
      </c>
      <c r="EX1356">
        <v>3.97</v>
      </c>
      <c r="EY1356">
        <v>0</v>
      </c>
      <c r="FQ1356">
        <v>0</v>
      </c>
      <c r="FR1356">
        <f t="shared" si="901"/>
        <v>0</v>
      </c>
      <c r="FS1356">
        <v>0</v>
      </c>
      <c r="FV1356" t="s">
        <v>25</v>
      </c>
      <c r="FW1356" t="s">
        <v>26</v>
      </c>
      <c r="FX1356">
        <v>82</v>
      </c>
      <c r="FY1356">
        <v>62</v>
      </c>
      <c r="GA1356" t="s">
        <v>3</v>
      </c>
      <c r="GD1356">
        <v>1</v>
      </c>
      <c r="GF1356">
        <v>395004222</v>
      </c>
      <c r="GG1356">
        <v>2</v>
      </c>
      <c r="GH1356">
        <v>1</v>
      </c>
      <c r="GI1356">
        <v>2</v>
      </c>
      <c r="GJ1356">
        <v>0</v>
      </c>
      <c r="GK1356">
        <v>0</v>
      </c>
      <c r="GL1356">
        <f t="shared" si="902"/>
        <v>0</v>
      </c>
      <c r="GM1356">
        <f t="shared" si="903"/>
        <v>2183.77</v>
      </c>
      <c r="GN1356">
        <f t="shared" si="904"/>
        <v>2183.77</v>
      </c>
      <c r="GO1356">
        <f t="shared" si="905"/>
        <v>0</v>
      </c>
      <c r="GP1356">
        <f t="shared" si="906"/>
        <v>0</v>
      </c>
      <c r="GR1356">
        <v>0</v>
      </c>
      <c r="GS1356">
        <v>3</v>
      </c>
      <c r="GT1356">
        <v>0</v>
      </c>
      <c r="GU1356" t="s">
        <v>3</v>
      </c>
      <c r="GV1356">
        <f t="shared" si="907"/>
        <v>0</v>
      </c>
      <c r="GW1356">
        <v>1</v>
      </c>
      <c r="GX1356">
        <f t="shared" si="908"/>
        <v>0</v>
      </c>
      <c r="HA1356">
        <v>0</v>
      </c>
      <c r="HB1356">
        <v>0</v>
      </c>
      <c r="HC1356">
        <f t="shared" si="909"/>
        <v>0</v>
      </c>
      <c r="HE1356" t="s">
        <v>3</v>
      </c>
      <c r="HF1356" t="s">
        <v>3</v>
      </c>
      <c r="IK1356">
        <v>0</v>
      </c>
    </row>
    <row r="1357" spans="1:245">
      <c r="A1357">
        <v>18</v>
      </c>
      <c r="B1357">
        <v>0</v>
      </c>
      <c r="C1357">
        <v>1352</v>
      </c>
      <c r="E1357" t="s">
        <v>340</v>
      </c>
      <c r="F1357" t="s">
        <v>28</v>
      </c>
      <c r="G1357" t="s">
        <v>29</v>
      </c>
      <c r="H1357" t="s">
        <v>30</v>
      </c>
      <c r="I1357">
        <f>I1356*J1357</f>
        <v>0.21</v>
      </c>
      <c r="J1357">
        <v>10.5</v>
      </c>
      <c r="O1357">
        <f t="shared" si="876"/>
        <v>0</v>
      </c>
      <c r="P1357">
        <f t="shared" si="877"/>
        <v>0</v>
      </c>
      <c r="Q1357">
        <f t="shared" si="878"/>
        <v>0</v>
      </c>
      <c r="R1357">
        <f t="shared" si="879"/>
        <v>0</v>
      </c>
      <c r="S1357">
        <f t="shared" si="880"/>
        <v>0</v>
      </c>
      <c r="T1357">
        <f t="shared" si="881"/>
        <v>0</v>
      </c>
      <c r="U1357">
        <f t="shared" si="882"/>
        <v>0</v>
      </c>
      <c r="V1357">
        <f t="shared" si="883"/>
        <v>0</v>
      </c>
      <c r="W1357">
        <f t="shared" si="884"/>
        <v>0</v>
      </c>
      <c r="X1357">
        <f t="shared" si="885"/>
        <v>0</v>
      </c>
      <c r="Y1357">
        <f t="shared" si="885"/>
        <v>0</v>
      </c>
      <c r="AA1357">
        <v>36401907</v>
      </c>
      <c r="AB1357">
        <f t="shared" si="886"/>
        <v>0</v>
      </c>
      <c r="AC1357">
        <f t="shared" si="887"/>
        <v>0</v>
      </c>
      <c r="AD1357">
        <f t="shared" si="888"/>
        <v>0</v>
      </c>
      <c r="AE1357">
        <f t="shared" si="889"/>
        <v>0</v>
      </c>
      <c r="AF1357">
        <f t="shared" si="889"/>
        <v>0</v>
      </c>
      <c r="AG1357">
        <f t="shared" si="890"/>
        <v>0</v>
      </c>
      <c r="AH1357">
        <f t="shared" si="891"/>
        <v>0</v>
      </c>
      <c r="AI1357">
        <f t="shared" si="891"/>
        <v>0</v>
      </c>
      <c r="AJ1357">
        <f t="shared" si="892"/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1</v>
      </c>
      <c r="AW1357">
        <v>1</v>
      </c>
      <c r="AZ1357">
        <v>1</v>
      </c>
      <c r="BA1357">
        <v>1</v>
      </c>
      <c r="BB1357">
        <v>1</v>
      </c>
      <c r="BC1357">
        <v>1</v>
      </c>
      <c r="BD1357" t="s">
        <v>3</v>
      </c>
      <c r="BE1357" t="s">
        <v>3</v>
      </c>
      <c r="BF1357" t="s">
        <v>3</v>
      </c>
      <c r="BG1357" t="s">
        <v>3</v>
      </c>
      <c r="BH1357">
        <v>3</v>
      </c>
      <c r="BI1357">
        <v>2</v>
      </c>
      <c r="BJ1357" t="s">
        <v>31</v>
      </c>
      <c r="BM1357">
        <v>500002</v>
      </c>
      <c r="BN1357">
        <v>0</v>
      </c>
      <c r="BO1357" t="s">
        <v>3</v>
      </c>
      <c r="BP1357">
        <v>0</v>
      </c>
      <c r="BQ1357">
        <v>12</v>
      </c>
      <c r="BR1357">
        <v>0</v>
      </c>
      <c r="BS1357">
        <v>1</v>
      </c>
      <c r="BT1357">
        <v>1</v>
      </c>
      <c r="BU1357">
        <v>1</v>
      </c>
      <c r="BV1357">
        <v>1</v>
      </c>
      <c r="BW1357">
        <v>1</v>
      </c>
      <c r="BX1357">
        <v>1</v>
      </c>
      <c r="BY1357" t="s">
        <v>3</v>
      </c>
      <c r="BZ1357">
        <v>0</v>
      </c>
      <c r="CA1357">
        <v>0</v>
      </c>
      <c r="CE1357">
        <v>0</v>
      </c>
      <c r="CF1357">
        <v>0</v>
      </c>
      <c r="CG1357">
        <v>0</v>
      </c>
      <c r="CM1357">
        <v>0</v>
      </c>
      <c r="CN1357" t="s">
        <v>3</v>
      </c>
      <c r="CO1357">
        <v>0</v>
      </c>
      <c r="CP1357">
        <f t="shared" si="893"/>
        <v>0</v>
      </c>
      <c r="CQ1357">
        <f t="shared" si="894"/>
        <v>0</v>
      </c>
      <c r="CR1357">
        <f t="shared" si="895"/>
        <v>0</v>
      </c>
      <c r="CS1357">
        <f t="shared" si="896"/>
        <v>0</v>
      </c>
      <c r="CT1357">
        <f t="shared" si="897"/>
        <v>0</v>
      </c>
      <c r="CU1357">
        <f t="shared" si="898"/>
        <v>0</v>
      </c>
      <c r="CV1357">
        <f t="shared" si="898"/>
        <v>0</v>
      </c>
      <c r="CW1357">
        <f t="shared" si="898"/>
        <v>0</v>
      </c>
      <c r="CX1357">
        <f t="shared" si="898"/>
        <v>0</v>
      </c>
      <c r="CY1357">
        <f t="shared" si="899"/>
        <v>0</v>
      </c>
      <c r="CZ1357">
        <f t="shared" si="900"/>
        <v>0</v>
      </c>
      <c r="DC1357" t="s">
        <v>3</v>
      </c>
      <c r="DD1357" t="s">
        <v>3</v>
      </c>
      <c r="DE1357" t="s">
        <v>3</v>
      </c>
      <c r="DF1357" t="s">
        <v>3</v>
      </c>
      <c r="DG1357" t="s">
        <v>3</v>
      </c>
      <c r="DH1357" t="s">
        <v>3</v>
      </c>
      <c r="DI1357" t="s">
        <v>3</v>
      </c>
      <c r="DJ1357" t="s">
        <v>3</v>
      </c>
      <c r="DK1357" t="s">
        <v>3</v>
      </c>
      <c r="DL1357" t="s">
        <v>3</v>
      </c>
      <c r="DM1357" t="s">
        <v>3</v>
      </c>
      <c r="DN1357">
        <v>0</v>
      </c>
      <c r="DO1357">
        <v>0</v>
      </c>
      <c r="DP1357">
        <v>1</v>
      </c>
      <c r="DQ1357">
        <v>1</v>
      </c>
      <c r="DU1357">
        <v>1009</v>
      </c>
      <c r="DV1357" t="s">
        <v>30</v>
      </c>
      <c r="DW1357" t="s">
        <v>30</v>
      </c>
      <c r="DX1357">
        <v>1000</v>
      </c>
      <c r="DZ1357" t="s">
        <v>3</v>
      </c>
      <c r="EA1357" t="s">
        <v>3</v>
      </c>
      <c r="EB1357" t="s">
        <v>3</v>
      </c>
      <c r="EC1357" t="s">
        <v>3</v>
      </c>
      <c r="EE1357">
        <v>29085444</v>
      </c>
      <c r="EF1357">
        <v>12</v>
      </c>
      <c r="EG1357" t="s">
        <v>32</v>
      </c>
      <c r="EH1357">
        <v>0</v>
      </c>
      <c r="EI1357" t="s">
        <v>3</v>
      </c>
      <c r="EJ1357">
        <v>2</v>
      </c>
      <c r="EK1357">
        <v>500002</v>
      </c>
      <c r="EL1357" t="s">
        <v>33</v>
      </c>
      <c r="EM1357" t="s">
        <v>34</v>
      </c>
      <c r="EO1357" t="s">
        <v>3</v>
      </c>
      <c r="EQ1357">
        <v>0</v>
      </c>
      <c r="ER1357">
        <v>0</v>
      </c>
      <c r="ES1357">
        <v>0</v>
      </c>
      <c r="ET1357">
        <v>0</v>
      </c>
      <c r="EU1357">
        <v>0</v>
      </c>
      <c r="EV1357">
        <v>0</v>
      </c>
      <c r="EW1357">
        <v>0</v>
      </c>
      <c r="EX1357">
        <v>0</v>
      </c>
      <c r="FQ1357">
        <v>0</v>
      </c>
      <c r="FR1357">
        <f t="shared" si="901"/>
        <v>0</v>
      </c>
      <c r="FS1357">
        <v>0</v>
      </c>
      <c r="FX1357">
        <v>0</v>
      </c>
      <c r="FY1357">
        <v>0</v>
      </c>
      <c r="GA1357" t="s">
        <v>3</v>
      </c>
      <c r="GD1357">
        <v>1</v>
      </c>
      <c r="GF1357">
        <v>-304821490</v>
      </c>
      <c r="GG1357">
        <v>2</v>
      </c>
      <c r="GH1357">
        <v>1</v>
      </c>
      <c r="GI1357">
        <v>-2</v>
      </c>
      <c r="GJ1357">
        <v>0</v>
      </c>
      <c r="GK1357">
        <v>0</v>
      </c>
      <c r="GL1357">
        <f t="shared" si="902"/>
        <v>0</v>
      </c>
      <c r="GM1357">
        <f t="shared" si="903"/>
        <v>0</v>
      </c>
      <c r="GN1357">
        <f t="shared" si="904"/>
        <v>0</v>
      </c>
      <c r="GO1357">
        <f t="shared" si="905"/>
        <v>0</v>
      </c>
      <c r="GP1357">
        <f t="shared" si="906"/>
        <v>0</v>
      </c>
      <c r="GR1357">
        <v>0</v>
      </c>
      <c r="GS1357">
        <v>3</v>
      </c>
      <c r="GT1357">
        <v>0</v>
      </c>
      <c r="GU1357" t="s">
        <v>3</v>
      </c>
      <c r="GV1357">
        <f t="shared" si="907"/>
        <v>0</v>
      </c>
      <c r="GW1357">
        <v>1</v>
      </c>
      <c r="GX1357">
        <f t="shared" si="908"/>
        <v>0</v>
      </c>
      <c r="HA1357">
        <v>0</v>
      </c>
      <c r="HB1357">
        <v>0</v>
      </c>
      <c r="HC1357">
        <f t="shared" si="909"/>
        <v>0</v>
      </c>
      <c r="HE1357" t="s">
        <v>3</v>
      </c>
      <c r="HF1357" t="s">
        <v>3</v>
      </c>
      <c r="IK1357">
        <v>0</v>
      </c>
    </row>
    <row r="1359" spans="1:245">
      <c r="A1359" s="2">
        <v>51</v>
      </c>
      <c r="B1359" s="2">
        <f>B1348</f>
        <v>0</v>
      </c>
      <c r="C1359" s="2">
        <f>A1348</f>
        <v>5</v>
      </c>
      <c r="D1359" s="2">
        <f>ROW(A1348)</f>
        <v>1348</v>
      </c>
      <c r="E1359" s="2"/>
      <c r="F1359" s="2" t="str">
        <f>IF(F1348&lt;&gt;"",F1348,"")</f>
        <v>Новый подраздел</v>
      </c>
      <c r="G1359" s="2" t="str">
        <f>IF(G1348&lt;&gt;"",G1348,"")</f>
        <v>демонтаж</v>
      </c>
      <c r="H1359" s="2">
        <v>0</v>
      </c>
      <c r="I1359" s="2"/>
      <c r="J1359" s="2"/>
      <c r="K1359" s="2"/>
      <c r="L1359" s="2"/>
      <c r="M1359" s="2"/>
      <c r="N1359" s="2"/>
      <c r="O1359" s="2">
        <f t="shared" ref="O1359:T1359" si="910">ROUND(AB1359,2)</f>
        <v>2832.12</v>
      </c>
      <c r="P1359" s="2">
        <f t="shared" si="910"/>
        <v>0</v>
      </c>
      <c r="Q1359" s="2">
        <f t="shared" si="910"/>
        <v>65.75</v>
      </c>
      <c r="R1359" s="2">
        <f t="shared" si="910"/>
        <v>48.02</v>
      </c>
      <c r="S1359" s="2">
        <f t="shared" si="910"/>
        <v>2766.37</v>
      </c>
      <c r="T1359" s="2">
        <f t="shared" si="910"/>
        <v>0</v>
      </c>
      <c r="U1359" s="2">
        <f>AH1359</f>
        <v>10.542899999999999</v>
      </c>
      <c r="V1359" s="2">
        <f>AI1359</f>
        <v>0.12685000000000002</v>
      </c>
      <c r="W1359" s="2">
        <f>ROUND(AJ1359,2)</f>
        <v>0</v>
      </c>
      <c r="X1359" s="2">
        <f>ROUND(AK1359,2)</f>
        <v>1933.49</v>
      </c>
      <c r="Y1359" s="2">
        <f>ROUND(AL1359,2)</f>
        <v>1480.38</v>
      </c>
      <c r="Z1359" s="2"/>
      <c r="AA1359" s="2"/>
      <c r="AB1359" s="2">
        <f>ROUND(SUMIF(AA1352:AA1357,"=36401907",O1352:O1357),2)</f>
        <v>2832.12</v>
      </c>
      <c r="AC1359" s="2">
        <f>ROUND(SUMIF(AA1352:AA1357,"=36401907",P1352:P1357),2)</f>
        <v>0</v>
      </c>
      <c r="AD1359" s="2">
        <f>ROUND(SUMIF(AA1352:AA1357,"=36401907",Q1352:Q1357),2)</f>
        <v>65.75</v>
      </c>
      <c r="AE1359" s="2">
        <f>ROUND(SUMIF(AA1352:AA1357,"=36401907",R1352:R1357),2)</f>
        <v>48.02</v>
      </c>
      <c r="AF1359" s="2">
        <f>ROUND(SUMIF(AA1352:AA1357,"=36401907",S1352:S1357),2)</f>
        <v>2766.37</v>
      </c>
      <c r="AG1359" s="2">
        <f>ROUND(SUMIF(AA1352:AA1357,"=36401907",T1352:T1357),2)</f>
        <v>0</v>
      </c>
      <c r="AH1359" s="2">
        <f>SUMIF(AA1352:AA1357,"=36401907",U1352:U1357)</f>
        <v>10.542899999999999</v>
      </c>
      <c r="AI1359" s="2">
        <f>SUMIF(AA1352:AA1357,"=36401907",V1352:V1357)</f>
        <v>0.12685000000000002</v>
      </c>
      <c r="AJ1359" s="2">
        <f>ROUND(SUMIF(AA1352:AA1357,"=36401907",W1352:W1357),2)</f>
        <v>0</v>
      </c>
      <c r="AK1359" s="2">
        <f>ROUND(SUMIF(AA1352:AA1357,"=36401907",X1352:X1357),2)</f>
        <v>1933.49</v>
      </c>
      <c r="AL1359" s="2">
        <f>ROUND(SUMIF(AA1352:AA1357,"=36401907",Y1352:Y1357),2)</f>
        <v>1480.38</v>
      </c>
      <c r="AM1359" s="2"/>
      <c r="AN1359" s="2"/>
      <c r="AO1359" s="2">
        <f t="shared" ref="AO1359:BD1359" si="911">ROUND(BX1359,2)</f>
        <v>0</v>
      </c>
      <c r="AP1359" s="2">
        <f t="shared" si="911"/>
        <v>0</v>
      </c>
      <c r="AQ1359" s="2">
        <f t="shared" si="911"/>
        <v>0</v>
      </c>
      <c r="AR1359" s="2">
        <f t="shared" si="911"/>
        <v>6245.99</v>
      </c>
      <c r="AS1359" s="2">
        <f t="shared" si="911"/>
        <v>6245.99</v>
      </c>
      <c r="AT1359" s="2">
        <f t="shared" si="911"/>
        <v>0</v>
      </c>
      <c r="AU1359" s="2">
        <f t="shared" si="911"/>
        <v>0</v>
      </c>
      <c r="AV1359" s="2">
        <f t="shared" si="911"/>
        <v>0</v>
      </c>
      <c r="AW1359" s="2">
        <f t="shared" si="911"/>
        <v>0</v>
      </c>
      <c r="AX1359" s="2">
        <f t="shared" si="911"/>
        <v>0</v>
      </c>
      <c r="AY1359" s="2">
        <f t="shared" si="911"/>
        <v>0</v>
      </c>
      <c r="AZ1359" s="2">
        <f t="shared" si="911"/>
        <v>0</v>
      </c>
      <c r="BA1359" s="2">
        <f t="shared" si="911"/>
        <v>0</v>
      </c>
      <c r="BB1359" s="2">
        <f t="shared" si="911"/>
        <v>0</v>
      </c>
      <c r="BC1359" s="2">
        <f t="shared" si="911"/>
        <v>0</v>
      </c>
      <c r="BD1359" s="2">
        <f t="shared" si="911"/>
        <v>0</v>
      </c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>
        <f>ROUND(SUMIF(AA1352:AA1357,"=36401907",FQ1352:FQ1357),2)</f>
        <v>0</v>
      </c>
      <c r="BY1359" s="2">
        <f>ROUND(SUMIF(AA1352:AA1357,"=36401907",FR1352:FR1357),2)</f>
        <v>0</v>
      </c>
      <c r="BZ1359" s="2">
        <f>ROUND(SUMIF(AA1352:AA1357,"=36401907",GL1352:GL1357),2)</f>
        <v>0</v>
      </c>
      <c r="CA1359" s="2">
        <f>ROUND(SUMIF(AA1352:AA1357,"=36401907",GM1352:GM1357),2)</f>
        <v>6245.99</v>
      </c>
      <c r="CB1359" s="2">
        <f>ROUND(SUMIF(AA1352:AA1357,"=36401907",GN1352:GN1357),2)</f>
        <v>6245.99</v>
      </c>
      <c r="CC1359" s="2">
        <f>ROUND(SUMIF(AA1352:AA1357,"=36401907",GO1352:GO1357),2)</f>
        <v>0</v>
      </c>
      <c r="CD1359" s="2">
        <f>ROUND(SUMIF(AA1352:AA1357,"=36401907",GP1352:GP1357),2)</f>
        <v>0</v>
      </c>
      <c r="CE1359" s="2">
        <f>AC1359-BX1359</f>
        <v>0</v>
      </c>
      <c r="CF1359" s="2">
        <f>AC1359-BY1359</f>
        <v>0</v>
      </c>
      <c r="CG1359" s="2">
        <f>BX1359-BZ1359</f>
        <v>0</v>
      </c>
      <c r="CH1359" s="2">
        <f>AC1359-BX1359-BY1359+BZ1359</f>
        <v>0</v>
      </c>
      <c r="CI1359" s="2">
        <f>BY1359-BZ1359</f>
        <v>0</v>
      </c>
      <c r="CJ1359" s="2">
        <f>ROUND(SUMIF(AA1352:AA1357,"=36401907",GX1352:GX1357),2)</f>
        <v>0</v>
      </c>
      <c r="CK1359" s="2">
        <f>ROUND(SUMIF(AA1352:AA1357,"=36401907",GY1352:GY1357),2)</f>
        <v>0</v>
      </c>
      <c r="CL1359" s="2">
        <f>ROUND(SUMIF(AA1352:AA1357,"=36401907",GZ1352:GZ1357),2)</f>
        <v>0</v>
      </c>
      <c r="CM1359" s="2">
        <f>ROUND(SUMIF(AA1352:AA1357,"=36401907",HD1352:HD1357),2)</f>
        <v>0</v>
      </c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>
        <v>0</v>
      </c>
    </row>
    <row r="1361" spans="1:23">
      <c r="A1361" s="4">
        <v>50</v>
      </c>
      <c r="B1361" s="4">
        <v>0</v>
      </c>
      <c r="C1361" s="4">
        <v>0</v>
      </c>
      <c r="D1361" s="4">
        <v>1</v>
      </c>
      <c r="E1361" s="4">
        <v>201</v>
      </c>
      <c r="F1361" s="4">
        <f>ROUND(Source!O1359,O1361)</f>
        <v>2832.12</v>
      </c>
      <c r="G1361" s="4" t="s">
        <v>71</v>
      </c>
      <c r="H1361" s="4" t="s">
        <v>72</v>
      </c>
      <c r="I1361" s="4"/>
      <c r="J1361" s="4"/>
      <c r="K1361" s="4">
        <v>201</v>
      </c>
      <c r="L1361" s="4">
        <v>1</v>
      </c>
      <c r="M1361" s="4">
        <v>3</v>
      </c>
      <c r="N1361" s="4" t="s">
        <v>3</v>
      </c>
      <c r="O1361" s="4">
        <v>2</v>
      </c>
      <c r="P1361" s="4"/>
      <c r="Q1361" s="4"/>
      <c r="R1361" s="4"/>
      <c r="S1361" s="4"/>
      <c r="T1361" s="4"/>
      <c r="U1361" s="4"/>
      <c r="V1361" s="4"/>
      <c r="W1361" s="4"/>
    </row>
    <row r="1362" spans="1:23">
      <c r="A1362" s="4">
        <v>50</v>
      </c>
      <c r="B1362" s="4">
        <v>0</v>
      </c>
      <c r="C1362" s="4">
        <v>0</v>
      </c>
      <c r="D1362" s="4">
        <v>1</v>
      </c>
      <c r="E1362" s="4">
        <v>202</v>
      </c>
      <c r="F1362" s="4">
        <f>ROUND(Source!P1359,O1362)</f>
        <v>0</v>
      </c>
      <c r="G1362" s="4" t="s">
        <v>73</v>
      </c>
      <c r="H1362" s="4" t="s">
        <v>74</v>
      </c>
      <c r="I1362" s="4"/>
      <c r="J1362" s="4"/>
      <c r="K1362" s="4">
        <v>202</v>
      </c>
      <c r="L1362" s="4">
        <v>2</v>
      </c>
      <c r="M1362" s="4">
        <v>3</v>
      </c>
      <c r="N1362" s="4" t="s">
        <v>3</v>
      </c>
      <c r="O1362" s="4">
        <v>2</v>
      </c>
      <c r="P1362" s="4"/>
      <c r="Q1362" s="4"/>
      <c r="R1362" s="4"/>
      <c r="S1362" s="4"/>
      <c r="T1362" s="4"/>
      <c r="U1362" s="4"/>
      <c r="V1362" s="4"/>
      <c r="W1362" s="4"/>
    </row>
    <row r="1363" spans="1:23">
      <c r="A1363" s="4">
        <v>50</v>
      </c>
      <c r="B1363" s="4">
        <v>0</v>
      </c>
      <c r="C1363" s="4">
        <v>0</v>
      </c>
      <c r="D1363" s="4">
        <v>1</v>
      </c>
      <c r="E1363" s="4">
        <v>222</v>
      </c>
      <c r="F1363" s="4">
        <f>ROUND(Source!AO1359,O1363)</f>
        <v>0</v>
      </c>
      <c r="G1363" s="4" t="s">
        <v>75</v>
      </c>
      <c r="H1363" s="4" t="s">
        <v>76</v>
      </c>
      <c r="I1363" s="4"/>
      <c r="J1363" s="4"/>
      <c r="K1363" s="4">
        <v>222</v>
      </c>
      <c r="L1363" s="4">
        <v>3</v>
      </c>
      <c r="M1363" s="4">
        <v>3</v>
      </c>
      <c r="N1363" s="4" t="s">
        <v>3</v>
      </c>
      <c r="O1363" s="4">
        <v>2</v>
      </c>
      <c r="P1363" s="4"/>
      <c r="Q1363" s="4"/>
      <c r="R1363" s="4"/>
      <c r="S1363" s="4"/>
      <c r="T1363" s="4"/>
      <c r="U1363" s="4"/>
      <c r="V1363" s="4"/>
      <c r="W1363" s="4"/>
    </row>
    <row r="1364" spans="1:23">
      <c r="A1364" s="4">
        <v>50</v>
      </c>
      <c r="B1364" s="4">
        <v>0</v>
      </c>
      <c r="C1364" s="4">
        <v>0</v>
      </c>
      <c r="D1364" s="4">
        <v>1</v>
      </c>
      <c r="E1364" s="4">
        <v>225</v>
      </c>
      <c r="F1364" s="4">
        <f>ROUND(Source!AV1359,O1364)</f>
        <v>0</v>
      </c>
      <c r="G1364" s="4" t="s">
        <v>77</v>
      </c>
      <c r="H1364" s="4" t="s">
        <v>78</v>
      </c>
      <c r="I1364" s="4"/>
      <c r="J1364" s="4"/>
      <c r="K1364" s="4">
        <v>225</v>
      </c>
      <c r="L1364" s="4">
        <v>4</v>
      </c>
      <c r="M1364" s="4">
        <v>3</v>
      </c>
      <c r="N1364" s="4" t="s">
        <v>3</v>
      </c>
      <c r="O1364" s="4">
        <v>2</v>
      </c>
      <c r="P1364" s="4"/>
      <c r="Q1364" s="4"/>
      <c r="R1364" s="4"/>
      <c r="S1364" s="4"/>
      <c r="T1364" s="4"/>
      <c r="U1364" s="4"/>
      <c r="V1364" s="4"/>
      <c r="W1364" s="4"/>
    </row>
    <row r="1365" spans="1:23">
      <c r="A1365" s="4">
        <v>50</v>
      </c>
      <c r="B1365" s="4">
        <v>0</v>
      </c>
      <c r="C1365" s="4">
        <v>0</v>
      </c>
      <c r="D1365" s="4">
        <v>1</v>
      </c>
      <c r="E1365" s="4">
        <v>226</v>
      </c>
      <c r="F1365" s="4">
        <f>ROUND(Source!AW1359,O1365)</f>
        <v>0</v>
      </c>
      <c r="G1365" s="4" t="s">
        <v>79</v>
      </c>
      <c r="H1365" s="4" t="s">
        <v>80</v>
      </c>
      <c r="I1365" s="4"/>
      <c r="J1365" s="4"/>
      <c r="K1365" s="4">
        <v>226</v>
      </c>
      <c r="L1365" s="4">
        <v>5</v>
      </c>
      <c r="M1365" s="4">
        <v>3</v>
      </c>
      <c r="N1365" s="4" t="s">
        <v>3</v>
      </c>
      <c r="O1365" s="4">
        <v>2</v>
      </c>
      <c r="P1365" s="4"/>
      <c r="Q1365" s="4"/>
      <c r="R1365" s="4"/>
      <c r="S1365" s="4"/>
      <c r="T1365" s="4"/>
      <c r="U1365" s="4"/>
      <c r="V1365" s="4"/>
      <c r="W1365" s="4"/>
    </row>
    <row r="1366" spans="1:23">
      <c r="A1366" s="4">
        <v>50</v>
      </c>
      <c r="B1366" s="4">
        <v>0</v>
      </c>
      <c r="C1366" s="4">
        <v>0</v>
      </c>
      <c r="D1366" s="4">
        <v>1</v>
      </c>
      <c r="E1366" s="4">
        <v>227</v>
      </c>
      <c r="F1366" s="4">
        <f>ROUND(Source!AX1359,O1366)</f>
        <v>0</v>
      </c>
      <c r="G1366" s="4" t="s">
        <v>81</v>
      </c>
      <c r="H1366" s="4" t="s">
        <v>82</v>
      </c>
      <c r="I1366" s="4"/>
      <c r="J1366" s="4"/>
      <c r="K1366" s="4">
        <v>227</v>
      </c>
      <c r="L1366" s="4">
        <v>6</v>
      </c>
      <c r="M1366" s="4">
        <v>3</v>
      </c>
      <c r="N1366" s="4" t="s">
        <v>3</v>
      </c>
      <c r="O1366" s="4">
        <v>2</v>
      </c>
      <c r="P1366" s="4"/>
      <c r="Q1366" s="4"/>
      <c r="R1366" s="4"/>
      <c r="S1366" s="4"/>
      <c r="T1366" s="4"/>
      <c r="U1366" s="4"/>
      <c r="V1366" s="4"/>
      <c r="W1366" s="4"/>
    </row>
    <row r="1367" spans="1:23">
      <c r="A1367" s="4">
        <v>50</v>
      </c>
      <c r="B1367" s="4">
        <v>0</v>
      </c>
      <c r="C1367" s="4">
        <v>0</v>
      </c>
      <c r="D1367" s="4">
        <v>1</v>
      </c>
      <c r="E1367" s="4">
        <v>228</v>
      </c>
      <c r="F1367" s="4">
        <f>ROUND(Source!AY1359,O1367)</f>
        <v>0</v>
      </c>
      <c r="G1367" s="4" t="s">
        <v>83</v>
      </c>
      <c r="H1367" s="4" t="s">
        <v>84</v>
      </c>
      <c r="I1367" s="4"/>
      <c r="J1367" s="4"/>
      <c r="K1367" s="4">
        <v>228</v>
      </c>
      <c r="L1367" s="4">
        <v>7</v>
      </c>
      <c r="M1367" s="4">
        <v>3</v>
      </c>
      <c r="N1367" s="4" t="s">
        <v>3</v>
      </c>
      <c r="O1367" s="4">
        <v>2</v>
      </c>
      <c r="P1367" s="4"/>
      <c r="Q1367" s="4"/>
      <c r="R1367" s="4"/>
      <c r="S1367" s="4"/>
      <c r="T1367" s="4"/>
      <c r="U1367" s="4"/>
      <c r="V1367" s="4"/>
      <c r="W1367" s="4"/>
    </row>
    <row r="1368" spans="1:23">
      <c r="A1368" s="4">
        <v>50</v>
      </c>
      <c r="B1368" s="4">
        <v>0</v>
      </c>
      <c r="C1368" s="4">
        <v>0</v>
      </c>
      <c r="D1368" s="4">
        <v>1</v>
      </c>
      <c r="E1368" s="4">
        <v>216</v>
      </c>
      <c r="F1368" s="4">
        <f>ROUND(Source!AP1359,O1368)</f>
        <v>0</v>
      </c>
      <c r="G1368" s="4" t="s">
        <v>85</v>
      </c>
      <c r="H1368" s="4" t="s">
        <v>86</v>
      </c>
      <c r="I1368" s="4"/>
      <c r="J1368" s="4"/>
      <c r="K1368" s="4">
        <v>216</v>
      </c>
      <c r="L1368" s="4">
        <v>8</v>
      </c>
      <c r="M1368" s="4">
        <v>3</v>
      </c>
      <c r="N1368" s="4" t="s">
        <v>3</v>
      </c>
      <c r="O1368" s="4">
        <v>2</v>
      </c>
      <c r="P1368" s="4"/>
      <c r="Q1368" s="4"/>
      <c r="R1368" s="4"/>
      <c r="S1368" s="4"/>
      <c r="T1368" s="4"/>
      <c r="U1368" s="4"/>
      <c r="V1368" s="4"/>
      <c r="W1368" s="4"/>
    </row>
    <row r="1369" spans="1:23">
      <c r="A1369" s="4">
        <v>50</v>
      </c>
      <c r="B1369" s="4">
        <v>0</v>
      </c>
      <c r="C1369" s="4">
        <v>0</v>
      </c>
      <c r="D1369" s="4">
        <v>1</v>
      </c>
      <c r="E1369" s="4">
        <v>223</v>
      </c>
      <c r="F1369" s="4">
        <f>ROUND(Source!AQ1359,O1369)</f>
        <v>0</v>
      </c>
      <c r="G1369" s="4" t="s">
        <v>87</v>
      </c>
      <c r="H1369" s="4" t="s">
        <v>88</v>
      </c>
      <c r="I1369" s="4"/>
      <c r="J1369" s="4"/>
      <c r="K1369" s="4">
        <v>223</v>
      </c>
      <c r="L1369" s="4">
        <v>9</v>
      </c>
      <c r="M1369" s="4">
        <v>3</v>
      </c>
      <c r="N1369" s="4" t="s">
        <v>3</v>
      </c>
      <c r="O1369" s="4">
        <v>2</v>
      </c>
      <c r="P1369" s="4"/>
      <c r="Q1369" s="4"/>
      <c r="R1369" s="4"/>
      <c r="S1369" s="4"/>
      <c r="T1369" s="4"/>
      <c r="U1369" s="4"/>
      <c r="V1369" s="4"/>
      <c r="W1369" s="4"/>
    </row>
    <row r="1370" spans="1:23">
      <c r="A1370" s="4">
        <v>50</v>
      </c>
      <c r="B1370" s="4">
        <v>0</v>
      </c>
      <c r="C1370" s="4">
        <v>0</v>
      </c>
      <c r="D1370" s="4">
        <v>1</v>
      </c>
      <c r="E1370" s="4">
        <v>229</v>
      </c>
      <c r="F1370" s="4">
        <f>ROUND(Source!AZ1359,O1370)</f>
        <v>0</v>
      </c>
      <c r="G1370" s="4" t="s">
        <v>89</v>
      </c>
      <c r="H1370" s="4" t="s">
        <v>90</v>
      </c>
      <c r="I1370" s="4"/>
      <c r="J1370" s="4"/>
      <c r="K1370" s="4">
        <v>229</v>
      </c>
      <c r="L1370" s="4">
        <v>10</v>
      </c>
      <c r="M1370" s="4">
        <v>3</v>
      </c>
      <c r="N1370" s="4" t="s">
        <v>3</v>
      </c>
      <c r="O1370" s="4">
        <v>2</v>
      </c>
      <c r="P1370" s="4"/>
      <c r="Q1370" s="4"/>
      <c r="R1370" s="4"/>
      <c r="S1370" s="4"/>
      <c r="T1370" s="4"/>
      <c r="U1370" s="4"/>
      <c r="V1370" s="4"/>
      <c r="W1370" s="4"/>
    </row>
    <row r="1371" spans="1:23">
      <c r="A1371" s="4">
        <v>50</v>
      </c>
      <c r="B1371" s="4">
        <v>0</v>
      </c>
      <c r="C1371" s="4">
        <v>0</v>
      </c>
      <c r="D1371" s="4">
        <v>1</v>
      </c>
      <c r="E1371" s="4">
        <v>203</v>
      </c>
      <c r="F1371" s="4">
        <f>ROUND(Source!Q1359,O1371)</f>
        <v>65.75</v>
      </c>
      <c r="G1371" s="4" t="s">
        <v>91</v>
      </c>
      <c r="H1371" s="4" t="s">
        <v>92</v>
      </c>
      <c r="I1371" s="4"/>
      <c r="J1371" s="4"/>
      <c r="K1371" s="4">
        <v>203</v>
      </c>
      <c r="L1371" s="4">
        <v>11</v>
      </c>
      <c r="M1371" s="4">
        <v>3</v>
      </c>
      <c r="N1371" s="4" t="s">
        <v>3</v>
      </c>
      <c r="O1371" s="4">
        <v>2</v>
      </c>
      <c r="P1371" s="4"/>
      <c r="Q1371" s="4"/>
      <c r="R1371" s="4"/>
      <c r="S1371" s="4"/>
      <c r="T1371" s="4"/>
      <c r="U1371" s="4"/>
      <c r="V1371" s="4"/>
      <c r="W1371" s="4"/>
    </row>
    <row r="1372" spans="1:23">
      <c r="A1372" s="4">
        <v>50</v>
      </c>
      <c r="B1372" s="4">
        <v>0</v>
      </c>
      <c r="C1372" s="4">
        <v>0</v>
      </c>
      <c r="D1372" s="4">
        <v>1</v>
      </c>
      <c r="E1372" s="4">
        <v>231</v>
      </c>
      <c r="F1372" s="4">
        <f>ROUND(Source!BB1359,O1372)</f>
        <v>0</v>
      </c>
      <c r="G1372" s="4" t="s">
        <v>93</v>
      </c>
      <c r="H1372" s="4" t="s">
        <v>94</v>
      </c>
      <c r="I1372" s="4"/>
      <c r="J1372" s="4"/>
      <c r="K1372" s="4">
        <v>231</v>
      </c>
      <c r="L1372" s="4">
        <v>12</v>
      </c>
      <c r="M1372" s="4">
        <v>3</v>
      </c>
      <c r="N1372" s="4" t="s">
        <v>3</v>
      </c>
      <c r="O1372" s="4">
        <v>2</v>
      </c>
      <c r="P1372" s="4"/>
      <c r="Q1372" s="4"/>
      <c r="R1372" s="4"/>
      <c r="S1372" s="4"/>
      <c r="T1372" s="4"/>
      <c r="U1372" s="4"/>
      <c r="V1372" s="4"/>
      <c r="W1372" s="4"/>
    </row>
    <row r="1373" spans="1:23">
      <c r="A1373" s="4">
        <v>50</v>
      </c>
      <c r="B1373" s="4">
        <v>0</v>
      </c>
      <c r="C1373" s="4">
        <v>0</v>
      </c>
      <c r="D1373" s="4">
        <v>1</v>
      </c>
      <c r="E1373" s="4">
        <v>204</v>
      </c>
      <c r="F1373" s="4">
        <f>ROUND(Source!R1359,O1373)</f>
        <v>48.02</v>
      </c>
      <c r="G1373" s="4" t="s">
        <v>95</v>
      </c>
      <c r="H1373" s="4" t="s">
        <v>96</v>
      </c>
      <c r="I1373" s="4"/>
      <c r="J1373" s="4"/>
      <c r="K1373" s="4">
        <v>204</v>
      </c>
      <c r="L1373" s="4">
        <v>13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/>
    </row>
    <row r="1374" spans="1:23">
      <c r="A1374" s="4">
        <v>50</v>
      </c>
      <c r="B1374" s="4">
        <v>0</v>
      </c>
      <c r="C1374" s="4">
        <v>0</v>
      </c>
      <c r="D1374" s="4">
        <v>1</v>
      </c>
      <c r="E1374" s="4">
        <v>205</v>
      </c>
      <c r="F1374" s="4">
        <f>ROUND(Source!S1359,O1374)</f>
        <v>2766.37</v>
      </c>
      <c r="G1374" s="4" t="s">
        <v>97</v>
      </c>
      <c r="H1374" s="4" t="s">
        <v>98</v>
      </c>
      <c r="I1374" s="4"/>
      <c r="J1374" s="4"/>
      <c r="K1374" s="4">
        <v>205</v>
      </c>
      <c r="L1374" s="4">
        <v>14</v>
      </c>
      <c r="M1374" s="4">
        <v>3</v>
      </c>
      <c r="N1374" s="4" t="s">
        <v>3</v>
      </c>
      <c r="O1374" s="4">
        <v>2</v>
      </c>
      <c r="P1374" s="4"/>
      <c r="Q1374" s="4"/>
      <c r="R1374" s="4"/>
      <c r="S1374" s="4"/>
      <c r="T1374" s="4"/>
      <c r="U1374" s="4"/>
      <c r="V1374" s="4"/>
      <c r="W1374" s="4"/>
    </row>
    <row r="1375" spans="1:23">
      <c r="A1375" s="4">
        <v>50</v>
      </c>
      <c r="B1375" s="4">
        <v>0</v>
      </c>
      <c r="C1375" s="4">
        <v>0</v>
      </c>
      <c r="D1375" s="4">
        <v>1</v>
      </c>
      <c r="E1375" s="4">
        <v>232</v>
      </c>
      <c r="F1375" s="4">
        <f>ROUND(Source!BC1359,O1375)</f>
        <v>0</v>
      </c>
      <c r="G1375" s="4" t="s">
        <v>99</v>
      </c>
      <c r="H1375" s="4" t="s">
        <v>100</v>
      </c>
      <c r="I1375" s="4"/>
      <c r="J1375" s="4"/>
      <c r="K1375" s="4">
        <v>232</v>
      </c>
      <c r="L1375" s="4">
        <v>15</v>
      </c>
      <c r="M1375" s="4">
        <v>3</v>
      </c>
      <c r="N1375" s="4" t="s">
        <v>3</v>
      </c>
      <c r="O1375" s="4">
        <v>2</v>
      </c>
      <c r="P1375" s="4"/>
      <c r="Q1375" s="4"/>
      <c r="R1375" s="4"/>
      <c r="S1375" s="4"/>
      <c r="T1375" s="4"/>
      <c r="U1375" s="4"/>
      <c r="V1375" s="4"/>
      <c r="W1375" s="4"/>
    </row>
    <row r="1376" spans="1:23">
      <c r="A1376" s="4">
        <v>50</v>
      </c>
      <c r="B1376" s="4">
        <v>0</v>
      </c>
      <c r="C1376" s="4">
        <v>0</v>
      </c>
      <c r="D1376" s="4">
        <v>1</v>
      </c>
      <c r="E1376" s="4">
        <v>214</v>
      </c>
      <c r="F1376" s="4">
        <f>ROUND(Source!AS1359,O1376)</f>
        <v>6245.99</v>
      </c>
      <c r="G1376" s="4" t="s">
        <v>101</v>
      </c>
      <c r="H1376" s="4" t="s">
        <v>102</v>
      </c>
      <c r="I1376" s="4"/>
      <c r="J1376" s="4"/>
      <c r="K1376" s="4">
        <v>214</v>
      </c>
      <c r="L1376" s="4">
        <v>16</v>
      </c>
      <c r="M1376" s="4">
        <v>3</v>
      </c>
      <c r="N1376" s="4" t="s">
        <v>3</v>
      </c>
      <c r="O1376" s="4">
        <v>2</v>
      </c>
      <c r="P1376" s="4"/>
      <c r="Q1376" s="4"/>
      <c r="R1376" s="4"/>
      <c r="S1376" s="4"/>
      <c r="T1376" s="4"/>
      <c r="U1376" s="4"/>
      <c r="V1376" s="4"/>
      <c r="W1376" s="4"/>
    </row>
    <row r="1377" spans="1:88">
      <c r="A1377" s="4">
        <v>50</v>
      </c>
      <c r="B1377" s="4">
        <v>0</v>
      </c>
      <c r="C1377" s="4">
        <v>0</v>
      </c>
      <c r="D1377" s="4">
        <v>1</v>
      </c>
      <c r="E1377" s="4">
        <v>215</v>
      </c>
      <c r="F1377" s="4">
        <f>ROUND(Source!AT1359,O1377)</f>
        <v>0</v>
      </c>
      <c r="G1377" s="4" t="s">
        <v>103</v>
      </c>
      <c r="H1377" s="4" t="s">
        <v>104</v>
      </c>
      <c r="I1377" s="4"/>
      <c r="J1377" s="4"/>
      <c r="K1377" s="4">
        <v>215</v>
      </c>
      <c r="L1377" s="4">
        <v>17</v>
      </c>
      <c r="M1377" s="4">
        <v>3</v>
      </c>
      <c r="N1377" s="4" t="s">
        <v>3</v>
      </c>
      <c r="O1377" s="4">
        <v>2</v>
      </c>
      <c r="P1377" s="4"/>
      <c r="Q1377" s="4"/>
      <c r="R1377" s="4"/>
      <c r="S1377" s="4"/>
      <c r="T1377" s="4"/>
      <c r="U1377" s="4"/>
      <c r="V1377" s="4"/>
      <c r="W1377" s="4"/>
    </row>
    <row r="1378" spans="1:88">
      <c r="A1378" s="4">
        <v>50</v>
      </c>
      <c r="B1378" s="4">
        <v>0</v>
      </c>
      <c r="C1378" s="4">
        <v>0</v>
      </c>
      <c r="D1378" s="4">
        <v>1</v>
      </c>
      <c r="E1378" s="4">
        <v>217</v>
      </c>
      <c r="F1378" s="4">
        <f>ROUND(Source!AU1359,O1378)</f>
        <v>0</v>
      </c>
      <c r="G1378" s="4" t="s">
        <v>105</v>
      </c>
      <c r="H1378" s="4" t="s">
        <v>106</v>
      </c>
      <c r="I1378" s="4"/>
      <c r="J1378" s="4"/>
      <c r="K1378" s="4">
        <v>217</v>
      </c>
      <c r="L1378" s="4">
        <v>18</v>
      </c>
      <c r="M1378" s="4">
        <v>3</v>
      </c>
      <c r="N1378" s="4" t="s">
        <v>3</v>
      </c>
      <c r="O1378" s="4">
        <v>2</v>
      </c>
      <c r="P1378" s="4"/>
      <c r="Q1378" s="4"/>
      <c r="R1378" s="4"/>
      <c r="S1378" s="4"/>
      <c r="T1378" s="4"/>
      <c r="U1378" s="4"/>
      <c r="V1378" s="4"/>
      <c r="W1378" s="4"/>
    </row>
    <row r="1379" spans="1:88">
      <c r="A1379" s="4">
        <v>50</v>
      </c>
      <c r="B1379" s="4">
        <v>0</v>
      </c>
      <c r="C1379" s="4">
        <v>0</v>
      </c>
      <c r="D1379" s="4">
        <v>1</v>
      </c>
      <c r="E1379" s="4">
        <v>230</v>
      </c>
      <c r="F1379" s="4">
        <f>ROUND(Source!BA1359,O1379)</f>
        <v>0</v>
      </c>
      <c r="G1379" s="4" t="s">
        <v>107</v>
      </c>
      <c r="H1379" s="4" t="s">
        <v>108</v>
      </c>
      <c r="I1379" s="4"/>
      <c r="J1379" s="4"/>
      <c r="K1379" s="4">
        <v>230</v>
      </c>
      <c r="L1379" s="4">
        <v>19</v>
      </c>
      <c r="M1379" s="4">
        <v>3</v>
      </c>
      <c r="N1379" s="4" t="s">
        <v>3</v>
      </c>
      <c r="O1379" s="4">
        <v>2</v>
      </c>
      <c r="P1379" s="4"/>
      <c r="Q1379" s="4"/>
      <c r="R1379" s="4"/>
      <c r="S1379" s="4"/>
      <c r="T1379" s="4"/>
      <c r="U1379" s="4"/>
      <c r="V1379" s="4"/>
      <c r="W1379" s="4"/>
    </row>
    <row r="1380" spans="1:88">
      <c r="A1380" s="4">
        <v>50</v>
      </c>
      <c r="B1380" s="4">
        <v>0</v>
      </c>
      <c r="C1380" s="4">
        <v>0</v>
      </c>
      <c r="D1380" s="4">
        <v>1</v>
      </c>
      <c r="E1380" s="4">
        <v>206</v>
      </c>
      <c r="F1380" s="4">
        <f>ROUND(Source!T1359,O1380)</f>
        <v>0</v>
      </c>
      <c r="G1380" s="4" t="s">
        <v>109</v>
      </c>
      <c r="H1380" s="4" t="s">
        <v>110</v>
      </c>
      <c r="I1380" s="4"/>
      <c r="J1380" s="4"/>
      <c r="K1380" s="4">
        <v>206</v>
      </c>
      <c r="L1380" s="4">
        <v>20</v>
      </c>
      <c r="M1380" s="4">
        <v>3</v>
      </c>
      <c r="N1380" s="4" t="s">
        <v>3</v>
      </c>
      <c r="O1380" s="4">
        <v>2</v>
      </c>
      <c r="P1380" s="4"/>
      <c r="Q1380" s="4"/>
      <c r="R1380" s="4"/>
      <c r="S1380" s="4"/>
      <c r="T1380" s="4"/>
      <c r="U1380" s="4"/>
      <c r="V1380" s="4"/>
      <c r="W1380" s="4"/>
    </row>
    <row r="1381" spans="1:88">
      <c r="A1381" s="4">
        <v>50</v>
      </c>
      <c r="B1381" s="4">
        <v>0</v>
      </c>
      <c r="C1381" s="4">
        <v>0</v>
      </c>
      <c r="D1381" s="4">
        <v>1</v>
      </c>
      <c r="E1381" s="4">
        <v>207</v>
      </c>
      <c r="F1381" s="4">
        <f>Source!U1359</f>
        <v>10.542899999999999</v>
      </c>
      <c r="G1381" s="4" t="s">
        <v>111</v>
      </c>
      <c r="H1381" s="4" t="s">
        <v>112</v>
      </c>
      <c r="I1381" s="4"/>
      <c r="J1381" s="4"/>
      <c r="K1381" s="4">
        <v>207</v>
      </c>
      <c r="L1381" s="4">
        <v>21</v>
      </c>
      <c r="M1381" s="4">
        <v>3</v>
      </c>
      <c r="N1381" s="4" t="s">
        <v>3</v>
      </c>
      <c r="O1381" s="4">
        <v>-1</v>
      </c>
      <c r="P1381" s="4"/>
      <c r="Q1381" s="4"/>
      <c r="R1381" s="4"/>
      <c r="S1381" s="4"/>
      <c r="T1381" s="4"/>
      <c r="U1381" s="4"/>
      <c r="V1381" s="4"/>
      <c r="W1381" s="4"/>
    </row>
    <row r="1382" spans="1:88">
      <c r="A1382" s="4">
        <v>50</v>
      </c>
      <c r="B1382" s="4">
        <v>0</v>
      </c>
      <c r="C1382" s="4">
        <v>0</v>
      </c>
      <c r="D1382" s="4">
        <v>1</v>
      </c>
      <c r="E1382" s="4">
        <v>208</v>
      </c>
      <c r="F1382" s="4">
        <f>Source!V1359</f>
        <v>0.12685000000000002</v>
      </c>
      <c r="G1382" s="4" t="s">
        <v>113</v>
      </c>
      <c r="H1382" s="4" t="s">
        <v>114</v>
      </c>
      <c r="I1382" s="4"/>
      <c r="J1382" s="4"/>
      <c r="K1382" s="4">
        <v>208</v>
      </c>
      <c r="L1382" s="4">
        <v>22</v>
      </c>
      <c r="M1382" s="4">
        <v>3</v>
      </c>
      <c r="N1382" s="4" t="s">
        <v>3</v>
      </c>
      <c r="O1382" s="4">
        <v>-1</v>
      </c>
      <c r="P1382" s="4"/>
      <c r="Q1382" s="4"/>
      <c r="R1382" s="4"/>
      <c r="S1382" s="4"/>
      <c r="T1382" s="4"/>
      <c r="U1382" s="4"/>
      <c r="V1382" s="4"/>
      <c r="W1382" s="4"/>
    </row>
    <row r="1383" spans="1:88">
      <c r="A1383" s="4">
        <v>50</v>
      </c>
      <c r="B1383" s="4">
        <v>0</v>
      </c>
      <c r="C1383" s="4">
        <v>0</v>
      </c>
      <c r="D1383" s="4">
        <v>1</v>
      </c>
      <c r="E1383" s="4">
        <v>209</v>
      </c>
      <c r="F1383" s="4">
        <f>ROUND(Source!W1359,O1383)</f>
        <v>0</v>
      </c>
      <c r="G1383" s="4" t="s">
        <v>115</v>
      </c>
      <c r="H1383" s="4" t="s">
        <v>116</v>
      </c>
      <c r="I1383" s="4"/>
      <c r="J1383" s="4"/>
      <c r="K1383" s="4">
        <v>209</v>
      </c>
      <c r="L1383" s="4">
        <v>23</v>
      </c>
      <c r="M1383" s="4">
        <v>3</v>
      </c>
      <c r="N1383" s="4" t="s">
        <v>3</v>
      </c>
      <c r="O1383" s="4">
        <v>2</v>
      </c>
      <c r="P1383" s="4"/>
      <c r="Q1383" s="4"/>
      <c r="R1383" s="4"/>
      <c r="S1383" s="4"/>
      <c r="T1383" s="4"/>
      <c r="U1383" s="4"/>
      <c r="V1383" s="4"/>
      <c r="W1383" s="4"/>
    </row>
    <row r="1384" spans="1:88">
      <c r="A1384" s="4">
        <v>50</v>
      </c>
      <c r="B1384" s="4">
        <v>0</v>
      </c>
      <c r="C1384" s="4">
        <v>0</v>
      </c>
      <c r="D1384" s="4">
        <v>1</v>
      </c>
      <c r="E1384" s="4">
        <v>233</v>
      </c>
      <c r="F1384" s="4">
        <f>ROUND(Source!BD1359,O1384)</f>
        <v>0</v>
      </c>
      <c r="G1384" s="4" t="s">
        <v>117</v>
      </c>
      <c r="H1384" s="4" t="s">
        <v>118</v>
      </c>
      <c r="I1384" s="4"/>
      <c r="J1384" s="4"/>
      <c r="K1384" s="4">
        <v>233</v>
      </c>
      <c r="L1384" s="4">
        <v>24</v>
      </c>
      <c r="M1384" s="4">
        <v>3</v>
      </c>
      <c r="N1384" s="4" t="s">
        <v>3</v>
      </c>
      <c r="O1384" s="4">
        <v>2</v>
      </c>
      <c r="P1384" s="4"/>
      <c r="Q1384" s="4"/>
      <c r="R1384" s="4"/>
      <c r="S1384" s="4"/>
      <c r="T1384" s="4"/>
      <c r="U1384" s="4"/>
      <c r="V1384" s="4"/>
      <c r="W1384" s="4"/>
    </row>
    <row r="1385" spans="1:88">
      <c r="A1385" s="4">
        <v>50</v>
      </c>
      <c r="B1385" s="4">
        <v>0</v>
      </c>
      <c r="C1385" s="4">
        <v>0</v>
      </c>
      <c r="D1385" s="4">
        <v>1</v>
      </c>
      <c r="E1385" s="4">
        <v>210</v>
      </c>
      <c r="F1385" s="4">
        <f>ROUND(Source!X1359,O1385)</f>
        <v>1933.49</v>
      </c>
      <c r="G1385" s="4" t="s">
        <v>119</v>
      </c>
      <c r="H1385" s="4" t="s">
        <v>120</v>
      </c>
      <c r="I1385" s="4"/>
      <c r="J1385" s="4"/>
      <c r="K1385" s="4">
        <v>210</v>
      </c>
      <c r="L1385" s="4">
        <v>25</v>
      </c>
      <c r="M1385" s="4">
        <v>3</v>
      </c>
      <c r="N1385" s="4" t="s">
        <v>3</v>
      </c>
      <c r="O1385" s="4">
        <v>2</v>
      </c>
      <c r="P1385" s="4"/>
      <c r="Q1385" s="4"/>
      <c r="R1385" s="4"/>
      <c r="S1385" s="4"/>
      <c r="T1385" s="4"/>
      <c r="U1385" s="4"/>
      <c r="V1385" s="4"/>
      <c r="W1385" s="4"/>
    </row>
    <row r="1386" spans="1:88">
      <c r="A1386" s="4">
        <v>50</v>
      </c>
      <c r="B1386" s="4">
        <v>0</v>
      </c>
      <c r="C1386" s="4">
        <v>0</v>
      </c>
      <c r="D1386" s="4">
        <v>1</v>
      </c>
      <c r="E1386" s="4">
        <v>211</v>
      </c>
      <c r="F1386" s="4">
        <f>ROUND(Source!Y1359,O1386)</f>
        <v>1480.38</v>
      </c>
      <c r="G1386" s="4" t="s">
        <v>121</v>
      </c>
      <c r="H1386" s="4" t="s">
        <v>122</v>
      </c>
      <c r="I1386" s="4"/>
      <c r="J1386" s="4"/>
      <c r="K1386" s="4">
        <v>211</v>
      </c>
      <c r="L1386" s="4">
        <v>26</v>
      </c>
      <c r="M1386" s="4">
        <v>3</v>
      </c>
      <c r="N1386" s="4" t="s">
        <v>3</v>
      </c>
      <c r="O1386" s="4">
        <v>2</v>
      </c>
      <c r="P1386" s="4"/>
      <c r="Q1386" s="4"/>
      <c r="R1386" s="4"/>
      <c r="S1386" s="4"/>
      <c r="T1386" s="4"/>
      <c r="U1386" s="4"/>
      <c r="V1386" s="4"/>
      <c r="W1386" s="4"/>
    </row>
    <row r="1387" spans="1:88">
      <c r="A1387" s="4">
        <v>50</v>
      </c>
      <c r="B1387" s="4">
        <v>0</v>
      </c>
      <c r="C1387" s="4">
        <v>0</v>
      </c>
      <c r="D1387" s="4">
        <v>1</v>
      </c>
      <c r="E1387" s="4">
        <v>0</v>
      </c>
      <c r="F1387" s="4">
        <f>ROUND(Source!AR1359,O1387)</f>
        <v>6245.99</v>
      </c>
      <c r="G1387" s="4" t="s">
        <v>123</v>
      </c>
      <c r="H1387" s="4" t="s">
        <v>124</v>
      </c>
      <c r="I1387" s="4"/>
      <c r="J1387" s="4"/>
      <c r="K1387" s="4">
        <v>224</v>
      </c>
      <c r="L1387" s="4">
        <v>27</v>
      </c>
      <c r="M1387" s="4">
        <v>3</v>
      </c>
      <c r="N1387" s="4" t="s">
        <v>3</v>
      </c>
      <c r="O1387" s="4">
        <v>2</v>
      </c>
      <c r="P1387" s="4"/>
      <c r="Q1387" s="4"/>
      <c r="R1387" s="4"/>
      <c r="S1387" s="4"/>
      <c r="T1387" s="4"/>
      <c r="U1387" s="4"/>
      <c r="V1387" s="4"/>
      <c r="W1387" s="4"/>
    </row>
    <row r="1388" spans="1:88">
      <c r="A1388" s="4">
        <v>50</v>
      </c>
      <c r="B1388" s="4">
        <v>0</v>
      </c>
      <c r="C1388" s="4">
        <v>0</v>
      </c>
      <c r="D1388" s="4">
        <v>2</v>
      </c>
      <c r="E1388" s="4">
        <v>0</v>
      </c>
      <c r="F1388" s="4">
        <f>ROUND(F1387*0.18,O1388)</f>
        <v>1124.3</v>
      </c>
      <c r="G1388" s="4" t="s">
        <v>125</v>
      </c>
      <c r="H1388" s="4" t="s">
        <v>125</v>
      </c>
      <c r="I1388" s="4"/>
      <c r="J1388" s="4"/>
      <c r="K1388" s="4">
        <v>212</v>
      </c>
      <c r="L1388" s="4">
        <v>28</v>
      </c>
      <c r="M1388" s="4">
        <v>0</v>
      </c>
      <c r="N1388" s="4" t="s">
        <v>3</v>
      </c>
      <c r="O1388" s="4">
        <v>1</v>
      </c>
      <c r="P1388" s="4"/>
      <c r="Q1388" s="4"/>
      <c r="R1388" s="4"/>
      <c r="S1388" s="4"/>
      <c r="T1388" s="4"/>
      <c r="U1388" s="4"/>
      <c r="V1388" s="4"/>
      <c r="W1388" s="4"/>
    </row>
    <row r="1389" spans="1:88">
      <c r="A1389" s="4">
        <v>50</v>
      </c>
      <c r="B1389" s="4">
        <v>0</v>
      </c>
      <c r="C1389" s="4">
        <v>0</v>
      </c>
      <c r="D1389" s="4">
        <v>2</v>
      </c>
      <c r="E1389" s="4">
        <v>224</v>
      </c>
      <c r="F1389" s="4">
        <f>ROUND(F1387*1.18,O1389)</f>
        <v>7370.3</v>
      </c>
      <c r="G1389" s="4" t="s">
        <v>126</v>
      </c>
      <c r="H1389" s="4" t="s">
        <v>127</v>
      </c>
      <c r="I1389" s="4"/>
      <c r="J1389" s="4"/>
      <c r="K1389" s="4">
        <v>212</v>
      </c>
      <c r="L1389" s="4">
        <v>29</v>
      </c>
      <c r="M1389" s="4">
        <v>0</v>
      </c>
      <c r="N1389" s="4" t="s">
        <v>3</v>
      </c>
      <c r="O1389" s="4">
        <v>1</v>
      </c>
      <c r="P1389" s="4"/>
      <c r="Q1389" s="4"/>
      <c r="R1389" s="4"/>
      <c r="S1389" s="4"/>
      <c r="T1389" s="4"/>
      <c r="U1389" s="4"/>
      <c r="V1389" s="4"/>
      <c r="W1389" s="4"/>
    </row>
    <row r="1391" spans="1:88">
      <c r="A1391" s="1">
        <v>5</v>
      </c>
      <c r="B1391" s="1">
        <v>0</v>
      </c>
      <c r="C1391" s="1"/>
      <c r="D1391" s="1">
        <f>ROW(A1423)</f>
        <v>1423</v>
      </c>
      <c r="E1391" s="1"/>
      <c r="F1391" s="1" t="s">
        <v>15</v>
      </c>
      <c r="G1391" s="1" t="s">
        <v>128</v>
      </c>
      <c r="H1391" s="1" t="s">
        <v>3</v>
      </c>
      <c r="I1391" s="1">
        <v>0</v>
      </c>
      <c r="J1391" s="1"/>
      <c r="K1391" s="1">
        <v>0</v>
      </c>
      <c r="L1391" s="1"/>
      <c r="M1391" s="1" t="s">
        <v>3</v>
      </c>
      <c r="N1391" s="1"/>
      <c r="O1391" s="1"/>
      <c r="P1391" s="1"/>
      <c r="Q1391" s="1"/>
      <c r="R1391" s="1"/>
      <c r="S1391" s="1">
        <v>0</v>
      </c>
      <c r="T1391" s="1"/>
      <c r="U1391" s="1" t="s">
        <v>3</v>
      </c>
      <c r="V1391" s="1">
        <v>0</v>
      </c>
      <c r="W1391" s="1"/>
      <c r="X1391" s="1"/>
      <c r="Y1391" s="1"/>
      <c r="Z1391" s="1"/>
      <c r="AA1391" s="1"/>
      <c r="AB1391" s="1" t="s">
        <v>3</v>
      </c>
      <c r="AC1391" s="1" t="s">
        <v>3</v>
      </c>
      <c r="AD1391" s="1" t="s">
        <v>3</v>
      </c>
      <c r="AE1391" s="1" t="s">
        <v>3</v>
      </c>
      <c r="AF1391" s="1" t="s">
        <v>3</v>
      </c>
      <c r="AG1391" s="1" t="s">
        <v>3</v>
      </c>
      <c r="AH1391" s="1"/>
      <c r="AI1391" s="1"/>
      <c r="AJ1391" s="1"/>
      <c r="AK1391" s="1"/>
      <c r="AL1391" s="1"/>
      <c r="AM1391" s="1"/>
      <c r="AN1391" s="1"/>
      <c r="AO1391" s="1"/>
      <c r="AP1391" s="1" t="s">
        <v>3</v>
      </c>
      <c r="AQ1391" s="1" t="s">
        <v>3</v>
      </c>
      <c r="AR1391" s="1" t="s">
        <v>3</v>
      </c>
      <c r="AS1391" s="1"/>
      <c r="AT1391" s="1"/>
      <c r="AU1391" s="1"/>
      <c r="AV1391" s="1"/>
      <c r="AW1391" s="1"/>
      <c r="AX1391" s="1"/>
      <c r="AY1391" s="1"/>
      <c r="AZ1391" s="1" t="s">
        <v>3</v>
      </c>
      <c r="BA1391" s="1"/>
      <c r="BB1391" s="1" t="s">
        <v>3</v>
      </c>
      <c r="BC1391" s="1" t="s">
        <v>3</v>
      </c>
      <c r="BD1391" s="1" t="s">
        <v>3</v>
      </c>
      <c r="BE1391" s="1" t="s">
        <v>3</v>
      </c>
      <c r="BF1391" s="1" t="s">
        <v>3</v>
      </c>
      <c r="BG1391" s="1" t="s">
        <v>3</v>
      </c>
      <c r="BH1391" s="1" t="s">
        <v>3</v>
      </c>
      <c r="BI1391" s="1" t="s">
        <v>3</v>
      </c>
      <c r="BJ1391" s="1" t="s">
        <v>3</v>
      </c>
      <c r="BK1391" s="1" t="s">
        <v>3</v>
      </c>
      <c r="BL1391" s="1" t="s">
        <v>3</v>
      </c>
      <c r="BM1391" s="1" t="s">
        <v>3</v>
      </c>
      <c r="BN1391" s="1" t="s">
        <v>3</v>
      </c>
      <c r="BO1391" s="1" t="s">
        <v>3</v>
      </c>
      <c r="BP1391" s="1" t="s">
        <v>3</v>
      </c>
      <c r="BQ1391" s="1"/>
      <c r="BR1391" s="1"/>
      <c r="BS1391" s="1"/>
      <c r="BT1391" s="1"/>
      <c r="BU1391" s="1"/>
      <c r="BV1391" s="1"/>
      <c r="BW1391" s="1"/>
      <c r="BX1391" s="1">
        <v>0</v>
      </c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>
        <v>0</v>
      </c>
    </row>
    <row r="1393" spans="1:245">
      <c r="A1393" s="2">
        <v>52</v>
      </c>
      <c r="B1393" s="2">
        <f t="shared" ref="B1393:G1393" si="912">B1423</f>
        <v>0</v>
      </c>
      <c r="C1393" s="2">
        <f t="shared" si="912"/>
        <v>5</v>
      </c>
      <c r="D1393" s="2">
        <f t="shared" si="912"/>
        <v>1391</v>
      </c>
      <c r="E1393" s="2">
        <f t="shared" si="912"/>
        <v>0</v>
      </c>
      <c r="F1393" s="2" t="str">
        <f t="shared" si="912"/>
        <v>Новый подраздел</v>
      </c>
      <c r="G1393" s="2" t="str">
        <f t="shared" si="912"/>
        <v>ремонт</v>
      </c>
      <c r="H1393" s="2"/>
      <c r="I1393" s="2"/>
      <c r="J1393" s="2"/>
      <c r="K1393" s="2"/>
      <c r="L1393" s="2"/>
      <c r="M1393" s="2"/>
      <c r="N1393" s="2"/>
      <c r="O1393" s="2">
        <f t="shared" ref="O1393:AT1393" si="913">O1423</f>
        <v>98689.88</v>
      </c>
      <c r="P1393" s="2">
        <f t="shared" si="913"/>
        <v>69923.240000000005</v>
      </c>
      <c r="Q1393" s="2">
        <f t="shared" si="913"/>
        <v>2457.9699999999998</v>
      </c>
      <c r="R1393" s="2">
        <f t="shared" si="913"/>
        <v>955.17</v>
      </c>
      <c r="S1393" s="2">
        <f t="shared" si="913"/>
        <v>26308.67</v>
      </c>
      <c r="T1393" s="2">
        <f t="shared" si="913"/>
        <v>0</v>
      </c>
      <c r="U1393" s="2">
        <f t="shared" si="913"/>
        <v>86.99597</v>
      </c>
      <c r="V1393" s="2">
        <f t="shared" si="913"/>
        <v>2.7595900000000002</v>
      </c>
      <c r="W1393" s="2">
        <f t="shared" si="913"/>
        <v>608.47</v>
      </c>
      <c r="X1393" s="2">
        <f t="shared" si="913"/>
        <v>23920.07</v>
      </c>
      <c r="Y1393" s="2">
        <f t="shared" si="913"/>
        <v>12678.47</v>
      </c>
      <c r="Z1393" s="2">
        <f t="shared" si="913"/>
        <v>0</v>
      </c>
      <c r="AA1393" s="2">
        <f t="shared" si="913"/>
        <v>0</v>
      </c>
      <c r="AB1393" s="2">
        <f t="shared" si="913"/>
        <v>98689.88</v>
      </c>
      <c r="AC1393" s="2">
        <f t="shared" si="913"/>
        <v>69923.240000000005</v>
      </c>
      <c r="AD1393" s="2">
        <f t="shared" si="913"/>
        <v>2457.9699999999998</v>
      </c>
      <c r="AE1393" s="2">
        <f t="shared" si="913"/>
        <v>955.17</v>
      </c>
      <c r="AF1393" s="2">
        <f t="shared" si="913"/>
        <v>26308.67</v>
      </c>
      <c r="AG1393" s="2">
        <f t="shared" si="913"/>
        <v>0</v>
      </c>
      <c r="AH1393" s="2">
        <f t="shared" si="913"/>
        <v>86.99597</v>
      </c>
      <c r="AI1393" s="2">
        <f t="shared" si="913"/>
        <v>2.7595900000000002</v>
      </c>
      <c r="AJ1393" s="2">
        <f t="shared" si="913"/>
        <v>608.47</v>
      </c>
      <c r="AK1393" s="2">
        <f t="shared" si="913"/>
        <v>23920.07</v>
      </c>
      <c r="AL1393" s="2">
        <f t="shared" si="913"/>
        <v>12678.47</v>
      </c>
      <c r="AM1393" s="2">
        <f t="shared" si="913"/>
        <v>0</v>
      </c>
      <c r="AN1393" s="2">
        <f t="shared" si="913"/>
        <v>0</v>
      </c>
      <c r="AO1393" s="2">
        <f t="shared" si="913"/>
        <v>0</v>
      </c>
      <c r="AP1393" s="2">
        <f t="shared" si="913"/>
        <v>0</v>
      </c>
      <c r="AQ1393" s="2">
        <f t="shared" si="913"/>
        <v>0</v>
      </c>
      <c r="AR1393" s="2">
        <f t="shared" si="913"/>
        <v>135288.42000000001</v>
      </c>
      <c r="AS1393" s="2">
        <f t="shared" si="913"/>
        <v>129828.72</v>
      </c>
      <c r="AT1393" s="2">
        <f t="shared" si="913"/>
        <v>5459.7</v>
      </c>
      <c r="AU1393" s="2">
        <f t="shared" ref="AU1393:BZ1393" si="914">AU1423</f>
        <v>0</v>
      </c>
      <c r="AV1393" s="2">
        <f t="shared" si="914"/>
        <v>69923.240000000005</v>
      </c>
      <c r="AW1393" s="2">
        <f t="shared" si="914"/>
        <v>69923.240000000005</v>
      </c>
      <c r="AX1393" s="2">
        <f t="shared" si="914"/>
        <v>0</v>
      </c>
      <c r="AY1393" s="2">
        <f t="shared" si="914"/>
        <v>69923.240000000005</v>
      </c>
      <c r="AZ1393" s="2">
        <f t="shared" si="914"/>
        <v>0</v>
      </c>
      <c r="BA1393" s="2">
        <f t="shared" si="914"/>
        <v>0</v>
      </c>
      <c r="BB1393" s="2">
        <f t="shared" si="914"/>
        <v>0</v>
      </c>
      <c r="BC1393" s="2">
        <f t="shared" si="914"/>
        <v>0</v>
      </c>
      <c r="BD1393" s="2">
        <f t="shared" si="914"/>
        <v>0</v>
      </c>
      <c r="BE1393" s="2">
        <f t="shared" si="914"/>
        <v>0</v>
      </c>
      <c r="BF1393" s="2">
        <f t="shared" si="914"/>
        <v>0</v>
      </c>
      <c r="BG1393" s="2">
        <f t="shared" si="914"/>
        <v>0</v>
      </c>
      <c r="BH1393" s="2">
        <f t="shared" si="914"/>
        <v>0</v>
      </c>
      <c r="BI1393" s="2">
        <f t="shared" si="914"/>
        <v>0</v>
      </c>
      <c r="BJ1393" s="2">
        <f t="shared" si="914"/>
        <v>0</v>
      </c>
      <c r="BK1393" s="2">
        <f t="shared" si="914"/>
        <v>0</v>
      </c>
      <c r="BL1393" s="2">
        <f t="shared" si="914"/>
        <v>0</v>
      </c>
      <c r="BM1393" s="2">
        <f t="shared" si="914"/>
        <v>0</v>
      </c>
      <c r="BN1393" s="2">
        <f t="shared" si="914"/>
        <v>0</v>
      </c>
      <c r="BO1393" s="2">
        <f t="shared" si="914"/>
        <v>0</v>
      </c>
      <c r="BP1393" s="2">
        <f t="shared" si="914"/>
        <v>0</v>
      </c>
      <c r="BQ1393" s="2">
        <f t="shared" si="914"/>
        <v>0</v>
      </c>
      <c r="BR1393" s="2">
        <f t="shared" si="914"/>
        <v>0</v>
      </c>
      <c r="BS1393" s="2">
        <f t="shared" si="914"/>
        <v>0</v>
      </c>
      <c r="BT1393" s="2">
        <f t="shared" si="914"/>
        <v>0</v>
      </c>
      <c r="BU1393" s="2">
        <f t="shared" si="914"/>
        <v>0</v>
      </c>
      <c r="BV1393" s="2">
        <f t="shared" si="914"/>
        <v>0</v>
      </c>
      <c r="BW1393" s="2">
        <f t="shared" si="914"/>
        <v>0</v>
      </c>
      <c r="BX1393" s="2">
        <f t="shared" si="914"/>
        <v>0</v>
      </c>
      <c r="BY1393" s="2">
        <f t="shared" si="914"/>
        <v>0</v>
      </c>
      <c r="BZ1393" s="2">
        <f t="shared" si="914"/>
        <v>0</v>
      </c>
      <c r="CA1393" s="2">
        <f t="shared" ref="CA1393:DF1393" si="915">CA1423</f>
        <v>135288.42000000001</v>
      </c>
      <c r="CB1393" s="2">
        <f t="shared" si="915"/>
        <v>129828.72</v>
      </c>
      <c r="CC1393" s="2">
        <f t="shared" si="915"/>
        <v>5459.7</v>
      </c>
      <c r="CD1393" s="2">
        <f t="shared" si="915"/>
        <v>0</v>
      </c>
      <c r="CE1393" s="2">
        <f t="shared" si="915"/>
        <v>69923.240000000005</v>
      </c>
      <c r="CF1393" s="2">
        <f t="shared" si="915"/>
        <v>69923.240000000005</v>
      </c>
      <c r="CG1393" s="2">
        <f t="shared" si="915"/>
        <v>0</v>
      </c>
      <c r="CH1393" s="2">
        <f t="shared" si="915"/>
        <v>69923.240000000005</v>
      </c>
      <c r="CI1393" s="2">
        <f t="shared" si="915"/>
        <v>0</v>
      </c>
      <c r="CJ1393" s="2">
        <f t="shared" si="915"/>
        <v>0</v>
      </c>
      <c r="CK1393" s="2">
        <f t="shared" si="915"/>
        <v>0</v>
      </c>
      <c r="CL1393" s="2">
        <f t="shared" si="915"/>
        <v>0</v>
      </c>
      <c r="CM1393" s="2">
        <f t="shared" si="915"/>
        <v>0</v>
      </c>
      <c r="CN1393" s="2">
        <f t="shared" si="915"/>
        <v>0</v>
      </c>
      <c r="CO1393" s="2">
        <f t="shared" si="915"/>
        <v>0</v>
      </c>
      <c r="CP1393" s="2">
        <f t="shared" si="915"/>
        <v>0</v>
      </c>
      <c r="CQ1393" s="2">
        <f t="shared" si="915"/>
        <v>0</v>
      </c>
      <c r="CR1393" s="2">
        <f t="shared" si="915"/>
        <v>0</v>
      </c>
      <c r="CS1393" s="2">
        <f t="shared" si="915"/>
        <v>0</v>
      </c>
      <c r="CT1393" s="2">
        <f t="shared" si="915"/>
        <v>0</v>
      </c>
      <c r="CU1393" s="2">
        <f t="shared" si="915"/>
        <v>0</v>
      </c>
      <c r="CV1393" s="2">
        <f t="shared" si="915"/>
        <v>0</v>
      </c>
      <c r="CW1393" s="2">
        <f t="shared" si="915"/>
        <v>0</v>
      </c>
      <c r="CX1393" s="2">
        <f t="shared" si="915"/>
        <v>0</v>
      </c>
      <c r="CY1393" s="2">
        <f t="shared" si="915"/>
        <v>0</v>
      </c>
      <c r="CZ1393" s="2">
        <f t="shared" si="915"/>
        <v>0</v>
      </c>
      <c r="DA1393" s="2">
        <f t="shared" si="915"/>
        <v>0</v>
      </c>
      <c r="DB1393" s="2">
        <f t="shared" si="915"/>
        <v>0</v>
      </c>
      <c r="DC1393" s="2">
        <f t="shared" si="915"/>
        <v>0</v>
      </c>
      <c r="DD1393" s="2">
        <f t="shared" si="915"/>
        <v>0</v>
      </c>
      <c r="DE1393" s="2">
        <f t="shared" si="915"/>
        <v>0</v>
      </c>
      <c r="DF1393" s="2">
        <f t="shared" si="915"/>
        <v>0</v>
      </c>
      <c r="DG1393" s="3">
        <f t="shared" ref="DG1393:EL1393" si="916">DG1423</f>
        <v>0</v>
      </c>
      <c r="DH1393" s="3">
        <f t="shared" si="916"/>
        <v>0</v>
      </c>
      <c r="DI1393" s="3">
        <f t="shared" si="916"/>
        <v>0</v>
      </c>
      <c r="DJ1393" s="3">
        <f t="shared" si="916"/>
        <v>0</v>
      </c>
      <c r="DK1393" s="3">
        <f t="shared" si="916"/>
        <v>0</v>
      </c>
      <c r="DL1393" s="3">
        <f t="shared" si="916"/>
        <v>0</v>
      </c>
      <c r="DM1393" s="3">
        <f t="shared" si="916"/>
        <v>0</v>
      </c>
      <c r="DN1393" s="3">
        <f t="shared" si="916"/>
        <v>0</v>
      </c>
      <c r="DO1393" s="3">
        <f t="shared" si="916"/>
        <v>0</v>
      </c>
      <c r="DP1393" s="3">
        <f t="shared" si="916"/>
        <v>0</v>
      </c>
      <c r="DQ1393" s="3">
        <f t="shared" si="916"/>
        <v>0</v>
      </c>
      <c r="DR1393" s="3">
        <f t="shared" si="916"/>
        <v>0</v>
      </c>
      <c r="DS1393" s="3">
        <f t="shared" si="916"/>
        <v>0</v>
      </c>
      <c r="DT1393" s="3">
        <f t="shared" si="916"/>
        <v>0</v>
      </c>
      <c r="DU1393" s="3">
        <f t="shared" si="916"/>
        <v>0</v>
      </c>
      <c r="DV1393" s="3">
        <f t="shared" si="916"/>
        <v>0</v>
      </c>
      <c r="DW1393" s="3">
        <f t="shared" si="916"/>
        <v>0</v>
      </c>
      <c r="DX1393" s="3">
        <f t="shared" si="916"/>
        <v>0</v>
      </c>
      <c r="DY1393" s="3">
        <f t="shared" si="916"/>
        <v>0</v>
      </c>
      <c r="DZ1393" s="3">
        <f t="shared" si="916"/>
        <v>0</v>
      </c>
      <c r="EA1393" s="3">
        <f t="shared" si="916"/>
        <v>0</v>
      </c>
      <c r="EB1393" s="3">
        <f t="shared" si="916"/>
        <v>0</v>
      </c>
      <c r="EC1393" s="3">
        <f t="shared" si="916"/>
        <v>0</v>
      </c>
      <c r="ED1393" s="3">
        <f t="shared" si="916"/>
        <v>0</v>
      </c>
      <c r="EE1393" s="3">
        <f t="shared" si="916"/>
        <v>0</v>
      </c>
      <c r="EF1393" s="3">
        <f t="shared" si="916"/>
        <v>0</v>
      </c>
      <c r="EG1393" s="3">
        <f t="shared" si="916"/>
        <v>0</v>
      </c>
      <c r="EH1393" s="3">
        <f t="shared" si="916"/>
        <v>0</v>
      </c>
      <c r="EI1393" s="3">
        <f t="shared" si="916"/>
        <v>0</v>
      </c>
      <c r="EJ1393" s="3">
        <f t="shared" si="916"/>
        <v>0</v>
      </c>
      <c r="EK1393" s="3">
        <f t="shared" si="916"/>
        <v>0</v>
      </c>
      <c r="EL1393" s="3">
        <f t="shared" si="916"/>
        <v>0</v>
      </c>
      <c r="EM1393" s="3">
        <f t="shared" ref="EM1393:FR1393" si="917">EM1423</f>
        <v>0</v>
      </c>
      <c r="EN1393" s="3">
        <f t="shared" si="917"/>
        <v>0</v>
      </c>
      <c r="EO1393" s="3">
        <f t="shared" si="917"/>
        <v>0</v>
      </c>
      <c r="EP1393" s="3">
        <f t="shared" si="917"/>
        <v>0</v>
      </c>
      <c r="EQ1393" s="3">
        <f t="shared" si="917"/>
        <v>0</v>
      </c>
      <c r="ER1393" s="3">
        <f t="shared" si="917"/>
        <v>0</v>
      </c>
      <c r="ES1393" s="3">
        <f t="shared" si="917"/>
        <v>0</v>
      </c>
      <c r="ET1393" s="3">
        <f t="shared" si="917"/>
        <v>0</v>
      </c>
      <c r="EU1393" s="3">
        <f t="shared" si="917"/>
        <v>0</v>
      </c>
      <c r="EV1393" s="3">
        <f t="shared" si="917"/>
        <v>0</v>
      </c>
      <c r="EW1393" s="3">
        <f t="shared" si="917"/>
        <v>0</v>
      </c>
      <c r="EX1393" s="3">
        <f t="shared" si="917"/>
        <v>0</v>
      </c>
      <c r="EY1393" s="3">
        <f t="shared" si="917"/>
        <v>0</v>
      </c>
      <c r="EZ1393" s="3">
        <f t="shared" si="917"/>
        <v>0</v>
      </c>
      <c r="FA1393" s="3">
        <f t="shared" si="917"/>
        <v>0</v>
      </c>
      <c r="FB1393" s="3">
        <f t="shared" si="917"/>
        <v>0</v>
      </c>
      <c r="FC1393" s="3">
        <f t="shared" si="917"/>
        <v>0</v>
      </c>
      <c r="FD1393" s="3">
        <f t="shared" si="917"/>
        <v>0</v>
      </c>
      <c r="FE1393" s="3">
        <f t="shared" si="917"/>
        <v>0</v>
      </c>
      <c r="FF1393" s="3">
        <f t="shared" si="917"/>
        <v>0</v>
      </c>
      <c r="FG1393" s="3">
        <f t="shared" si="917"/>
        <v>0</v>
      </c>
      <c r="FH1393" s="3">
        <f t="shared" si="917"/>
        <v>0</v>
      </c>
      <c r="FI1393" s="3">
        <f t="shared" si="917"/>
        <v>0</v>
      </c>
      <c r="FJ1393" s="3">
        <f t="shared" si="917"/>
        <v>0</v>
      </c>
      <c r="FK1393" s="3">
        <f t="shared" si="917"/>
        <v>0</v>
      </c>
      <c r="FL1393" s="3">
        <f t="shared" si="917"/>
        <v>0</v>
      </c>
      <c r="FM1393" s="3">
        <f t="shared" si="917"/>
        <v>0</v>
      </c>
      <c r="FN1393" s="3">
        <f t="shared" si="917"/>
        <v>0</v>
      </c>
      <c r="FO1393" s="3">
        <f t="shared" si="917"/>
        <v>0</v>
      </c>
      <c r="FP1393" s="3">
        <f t="shared" si="917"/>
        <v>0</v>
      </c>
      <c r="FQ1393" s="3">
        <f t="shared" si="917"/>
        <v>0</v>
      </c>
      <c r="FR1393" s="3">
        <f t="shared" si="917"/>
        <v>0</v>
      </c>
      <c r="FS1393" s="3">
        <f t="shared" ref="FS1393:GX1393" si="918">FS1423</f>
        <v>0</v>
      </c>
      <c r="FT1393" s="3">
        <f t="shared" si="918"/>
        <v>0</v>
      </c>
      <c r="FU1393" s="3">
        <f t="shared" si="918"/>
        <v>0</v>
      </c>
      <c r="FV1393" s="3">
        <f t="shared" si="918"/>
        <v>0</v>
      </c>
      <c r="FW1393" s="3">
        <f t="shared" si="918"/>
        <v>0</v>
      </c>
      <c r="FX1393" s="3">
        <f t="shared" si="918"/>
        <v>0</v>
      </c>
      <c r="FY1393" s="3">
        <f t="shared" si="918"/>
        <v>0</v>
      </c>
      <c r="FZ1393" s="3">
        <f t="shared" si="918"/>
        <v>0</v>
      </c>
      <c r="GA1393" s="3">
        <f t="shared" si="918"/>
        <v>0</v>
      </c>
      <c r="GB1393" s="3">
        <f t="shared" si="918"/>
        <v>0</v>
      </c>
      <c r="GC1393" s="3">
        <f t="shared" si="918"/>
        <v>0</v>
      </c>
      <c r="GD1393" s="3">
        <f t="shared" si="918"/>
        <v>0</v>
      </c>
      <c r="GE1393" s="3">
        <f t="shared" si="918"/>
        <v>0</v>
      </c>
      <c r="GF1393" s="3">
        <f t="shared" si="918"/>
        <v>0</v>
      </c>
      <c r="GG1393" s="3">
        <f t="shared" si="918"/>
        <v>0</v>
      </c>
      <c r="GH1393" s="3">
        <f t="shared" si="918"/>
        <v>0</v>
      </c>
      <c r="GI1393" s="3">
        <f t="shared" si="918"/>
        <v>0</v>
      </c>
      <c r="GJ1393" s="3">
        <f t="shared" si="918"/>
        <v>0</v>
      </c>
      <c r="GK1393" s="3">
        <f t="shared" si="918"/>
        <v>0</v>
      </c>
      <c r="GL1393" s="3">
        <f t="shared" si="918"/>
        <v>0</v>
      </c>
      <c r="GM1393" s="3">
        <f t="shared" si="918"/>
        <v>0</v>
      </c>
      <c r="GN1393" s="3">
        <f t="shared" si="918"/>
        <v>0</v>
      </c>
      <c r="GO1393" s="3">
        <f t="shared" si="918"/>
        <v>0</v>
      </c>
      <c r="GP1393" s="3">
        <f t="shared" si="918"/>
        <v>0</v>
      </c>
      <c r="GQ1393" s="3">
        <f t="shared" si="918"/>
        <v>0</v>
      </c>
      <c r="GR1393" s="3">
        <f t="shared" si="918"/>
        <v>0</v>
      </c>
      <c r="GS1393" s="3">
        <f t="shared" si="918"/>
        <v>0</v>
      </c>
      <c r="GT1393" s="3">
        <f t="shared" si="918"/>
        <v>0</v>
      </c>
      <c r="GU1393" s="3">
        <f t="shared" si="918"/>
        <v>0</v>
      </c>
      <c r="GV1393" s="3">
        <f t="shared" si="918"/>
        <v>0</v>
      </c>
      <c r="GW1393" s="3">
        <f t="shared" si="918"/>
        <v>0</v>
      </c>
      <c r="GX1393" s="3">
        <f t="shared" si="918"/>
        <v>0</v>
      </c>
    </row>
    <row r="1395" spans="1:245">
      <c r="A1395">
        <v>17</v>
      </c>
      <c r="B1395">
        <v>0</v>
      </c>
      <c r="C1395">
        <f>ROW(SmtRes!A1359)</f>
        <v>1359</v>
      </c>
      <c r="D1395">
        <f>ROW(EtalonRes!A1324)</f>
        <v>1324</v>
      </c>
      <c r="E1395" t="s">
        <v>17</v>
      </c>
      <c r="F1395" t="s">
        <v>129</v>
      </c>
      <c r="G1395" t="s">
        <v>130</v>
      </c>
      <c r="H1395" t="s">
        <v>131</v>
      </c>
      <c r="I1395">
        <f>ROUND(4.6/100,9)</f>
        <v>4.5999999999999999E-2</v>
      </c>
      <c r="J1395">
        <v>0</v>
      </c>
      <c r="O1395">
        <f t="shared" ref="O1395:O1421" si="919">ROUND(CP1395,2)</f>
        <v>1161.07</v>
      </c>
      <c r="P1395">
        <f t="shared" ref="P1395:P1421" si="920">ROUND(CQ1395*I1395,2)</f>
        <v>876.74</v>
      </c>
      <c r="Q1395">
        <f t="shared" ref="Q1395:Q1421" si="921">ROUND(CR1395*I1395,2)</f>
        <v>7.29</v>
      </c>
      <c r="R1395">
        <f t="shared" ref="R1395:R1421" si="922">ROUND(CS1395*I1395,2)</f>
        <v>0.83</v>
      </c>
      <c r="S1395">
        <f t="shared" ref="S1395:S1421" si="923">ROUND(CT1395*I1395,2)</f>
        <v>277.04000000000002</v>
      </c>
      <c r="T1395">
        <f t="shared" ref="T1395:T1421" si="924">ROUND(CU1395*I1395,2)</f>
        <v>0</v>
      </c>
      <c r="U1395">
        <f t="shared" ref="U1395:U1421" si="925">CV1395*I1395</f>
        <v>0.97474000000000005</v>
      </c>
      <c r="V1395">
        <f t="shared" ref="V1395:V1421" si="926">CW1395*I1395</f>
        <v>1.8400000000000001E-3</v>
      </c>
      <c r="W1395">
        <f t="shared" ref="W1395:W1421" si="927">ROUND(CX1395*I1395,2)</f>
        <v>0</v>
      </c>
      <c r="X1395">
        <f t="shared" ref="X1395:X1421" si="928">ROUND(CY1395,2)</f>
        <v>250.08</v>
      </c>
      <c r="Y1395">
        <f t="shared" ref="Y1395:Y1421" si="929">ROUND(CZ1395,2)</f>
        <v>119.48</v>
      </c>
      <c r="AA1395">
        <v>36401907</v>
      </c>
      <c r="AB1395">
        <f t="shared" ref="AB1395:AB1421" si="930">ROUND((AC1395+AD1395+AF1395),2)</f>
        <v>4199.17</v>
      </c>
      <c r="AC1395">
        <f t="shared" ref="AC1395:AC1421" si="931">ROUND((ES1395),2)</f>
        <v>4004.09</v>
      </c>
      <c r="AD1395">
        <f t="shared" ref="AD1395:AD1404" si="932">ROUND((((ET1395)-(EU1395))+AE1395),2)</f>
        <v>14.33</v>
      </c>
      <c r="AE1395">
        <f t="shared" ref="AE1395:AE1404" si="933">ROUND((EU1395),2)</f>
        <v>0.54</v>
      </c>
      <c r="AF1395">
        <f t="shared" ref="AF1395:AF1404" si="934">ROUND((EV1395),2)</f>
        <v>180.75</v>
      </c>
      <c r="AG1395">
        <f t="shared" ref="AG1395:AG1421" si="935">ROUND((AP1395),2)</f>
        <v>0</v>
      </c>
      <c r="AH1395">
        <f t="shared" ref="AH1395:AH1404" si="936">(EW1395)</f>
        <v>21.19</v>
      </c>
      <c r="AI1395">
        <f t="shared" ref="AI1395:AI1404" si="937">(EX1395)</f>
        <v>0.04</v>
      </c>
      <c r="AJ1395">
        <f t="shared" ref="AJ1395:AJ1421" si="938">(AS1395)</f>
        <v>0</v>
      </c>
      <c r="AK1395">
        <v>4199.17</v>
      </c>
      <c r="AL1395">
        <v>4004.09</v>
      </c>
      <c r="AM1395">
        <v>14.33</v>
      </c>
      <c r="AN1395">
        <v>0.54</v>
      </c>
      <c r="AO1395">
        <v>180.75</v>
      </c>
      <c r="AP1395">
        <v>0</v>
      </c>
      <c r="AQ1395">
        <v>21.19</v>
      </c>
      <c r="AR1395">
        <v>0.04</v>
      </c>
      <c r="AS1395">
        <v>0</v>
      </c>
      <c r="AT1395">
        <v>90</v>
      </c>
      <c r="AU1395">
        <v>43</v>
      </c>
      <c r="AV1395">
        <v>1</v>
      </c>
      <c r="AW1395">
        <v>1</v>
      </c>
      <c r="AZ1395">
        <v>1</v>
      </c>
      <c r="BA1395">
        <v>33.32</v>
      </c>
      <c r="BB1395">
        <v>11.06</v>
      </c>
      <c r="BC1395">
        <v>4.76</v>
      </c>
      <c r="BD1395" t="s">
        <v>3</v>
      </c>
      <c r="BE1395" t="s">
        <v>3</v>
      </c>
      <c r="BF1395" t="s">
        <v>3</v>
      </c>
      <c r="BG1395" t="s">
        <v>3</v>
      </c>
      <c r="BH1395">
        <v>0</v>
      </c>
      <c r="BI1395">
        <v>1</v>
      </c>
      <c r="BJ1395" t="s">
        <v>132</v>
      </c>
      <c r="BM1395">
        <v>10001</v>
      </c>
      <c r="BN1395">
        <v>0</v>
      </c>
      <c r="BO1395" t="s">
        <v>129</v>
      </c>
      <c r="BP1395">
        <v>1</v>
      </c>
      <c r="BQ1395">
        <v>2</v>
      </c>
      <c r="BR1395">
        <v>0</v>
      </c>
      <c r="BS1395">
        <v>33.32</v>
      </c>
      <c r="BT1395">
        <v>1</v>
      </c>
      <c r="BU1395">
        <v>1</v>
      </c>
      <c r="BV1395">
        <v>1</v>
      </c>
      <c r="BW1395">
        <v>1</v>
      </c>
      <c r="BX1395">
        <v>1</v>
      </c>
      <c r="BY1395" t="s">
        <v>3</v>
      </c>
      <c r="BZ1395">
        <v>118</v>
      </c>
      <c r="CA1395">
        <v>63</v>
      </c>
      <c r="CE1395">
        <v>0</v>
      </c>
      <c r="CF1395">
        <v>0</v>
      </c>
      <c r="CG1395">
        <v>0</v>
      </c>
      <c r="CM1395">
        <v>0</v>
      </c>
      <c r="CN1395" t="s">
        <v>3</v>
      </c>
      <c r="CO1395">
        <v>0</v>
      </c>
      <c r="CP1395">
        <f t="shared" ref="CP1395:CP1421" si="939">(P1395+Q1395+S1395)</f>
        <v>1161.07</v>
      </c>
      <c r="CQ1395">
        <f t="shared" ref="CQ1395:CQ1421" si="940">AC1395*BC1395</f>
        <v>19059.468400000002</v>
      </c>
      <c r="CR1395">
        <f t="shared" ref="CR1395:CR1421" si="941">AD1395*BB1395</f>
        <v>158.4898</v>
      </c>
      <c r="CS1395">
        <f t="shared" ref="CS1395:CS1421" si="942">AE1395*BS1395</f>
        <v>17.992800000000003</v>
      </c>
      <c r="CT1395">
        <f t="shared" ref="CT1395:CT1421" si="943">AF1395*BA1395</f>
        <v>6022.59</v>
      </c>
      <c r="CU1395">
        <f t="shared" ref="CU1395:CU1421" si="944">AG1395</f>
        <v>0</v>
      </c>
      <c r="CV1395">
        <f t="shared" ref="CV1395:CV1421" si="945">AH1395</f>
        <v>21.19</v>
      </c>
      <c r="CW1395">
        <f t="shared" ref="CW1395:CW1421" si="946">AI1395</f>
        <v>0.04</v>
      </c>
      <c r="CX1395">
        <f t="shared" ref="CX1395:CX1421" si="947">AJ1395</f>
        <v>0</v>
      </c>
      <c r="CY1395">
        <f t="shared" ref="CY1395:CY1421" si="948">(((S1395+R1395)*AT1395)/100)</f>
        <v>250.083</v>
      </c>
      <c r="CZ1395">
        <f t="shared" ref="CZ1395:CZ1421" si="949">(((S1395+R1395)*AU1395)/100)</f>
        <v>119.4841</v>
      </c>
      <c r="DC1395" t="s">
        <v>3</v>
      </c>
      <c r="DD1395" t="s">
        <v>3</v>
      </c>
      <c r="DE1395" t="s">
        <v>3</v>
      </c>
      <c r="DF1395" t="s">
        <v>3</v>
      </c>
      <c r="DG1395" t="s">
        <v>3</v>
      </c>
      <c r="DH1395" t="s">
        <v>3</v>
      </c>
      <c r="DI1395" t="s">
        <v>3</v>
      </c>
      <c r="DJ1395" t="s">
        <v>3</v>
      </c>
      <c r="DK1395" t="s">
        <v>3</v>
      </c>
      <c r="DL1395" t="s">
        <v>3</v>
      </c>
      <c r="DM1395" t="s">
        <v>3</v>
      </c>
      <c r="DN1395">
        <v>0</v>
      </c>
      <c r="DO1395">
        <v>0</v>
      </c>
      <c r="DP1395">
        <v>1</v>
      </c>
      <c r="DQ1395">
        <v>1</v>
      </c>
      <c r="DU1395">
        <v>1013</v>
      </c>
      <c r="DV1395" t="s">
        <v>131</v>
      </c>
      <c r="DW1395" t="s">
        <v>131</v>
      </c>
      <c r="DX1395">
        <v>1</v>
      </c>
      <c r="DZ1395" t="s">
        <v>3</v>
      </c>
      <c r="EA1395" t="s">
        <v>3</v>
      </c>
      <c r="EB1395" t="s">
        <v>3</v>
      </c>
      <c r="EC1395" t="s">
        <v>3</v>
      </c>
      <c r="EE1395">
        <v>29085510</v>
      </c>
      <c r="EF1395">
        <v>2</v>
      </c>
      <c r="EG1395" t="s">
        <v>135</v>
      </c>
      <c r="EH1395">
        <v>0</v>
      </c>
      <c r="EI1395" t="s">
        <v>3</v>
      </c>
      <c r="EJ1395">
        <v>1</v>
      </c>
      <c r="EK1395">
        <v>10001</v>
      </c>
      <c r="EL1395" t="s">
        <v>136</v>
      </c>
      <c r="EM1395" t="s">
        <v>137</v>
      </c>
      <c r="EO1395" t="s">
        <v>3</v>
      </c>
      <c r="EQ1395">
        <v>0</v>
      </c>
      <c r="ER1395">
        <v>4199.17</v>
      </c>
      <c r="ES1395">
        <v>4004.09</v>
      </c>
      <c r="ET1395">
        <v>14.33</v>
      </c>
      <c r="EU1395">
        <v>0.54</v>
      </c>
      <c r="EV1395">
        <v>180.75</v>
      </c>
      <c r="EW1395">
        <v>21.19</v>
      </c>
      <c r="EX1395">
        <v>0.04</v>
      </c>
      <c r="EY1395">
        <v>0</v>
      </c>
      <c r="FQ1395">
        <v>0</v>
      </c>
      <c r="FR1395">
        <f t="shared" ref="FR1395:FR1421" si="950">ROUND(IF(AND(BH1395=3,BI1395=3),P1395,0),2)</f>
        <v>0</v>
      </c>
      <c r="FS1395">
        <v>0</v>
      </c>
      <c r="FT1395" t="s">
        <v>139</v>
      </c>
      <c r="FU1395" t="s">
        <v>25</v>
      </c>
      <c r="FV1395" t="s">
        <v>25</v>
      </c>
      <c r="FW1395" t="s">
        <v>26</v>
      </c>
      <c r="FX1395">
        <v>106.2</v>
      </c>
      <c r="FY1395">
        <v>53.55</v>
      </c>
      <c r="GA1395" t="s">
        <v>3</v>
      </c>
      <c r="GD1395">
        <v>1</v>
      </c>
      <c r="GF1395">
        <v>-1773683300</v>
      </c>
      <c r="GG1395">
        <v>2</v>
      </c>
      <c r="GH1395">
        <v>1</v>
      </c>
      <c r="GI1395">
        <v>2</v>
      </c>
      <c r="GJ1395">
        <v>0</v>
      </c>
      <c r="GK1395">
        <v>0</v>
      </c>
      <c r="GL1395">
        <f t="shared" ref="GL1395:GL1421" si="951">ROUND(IF(AND(BH1395=3,BI1395=3,FS1395&lt;&gt;0),P1395,0),2)</f>
        <v>0</v>
      </c>
      <c r="GM1395">
        <f t="shared" ref="GM1395:GM1421" si="952">ROUND(O1395+X1395+Y1395,2)+GX1395</f>
        <v>1530.63</v>
      </c>
      <c r="GN1395">
        <f t="shared" ref="GN1395:GN1421" si="953">IF(OR(BI1395=0,BI1395=1),ROUND(O1395+X1395+Y1395,2),0)</f>
        <v>1530.63</v>
      </c>
      <c r="GO1395">
        <f t="shared" ref="GO1395:GO1421" si="954">IF(BI1395=2,ROUND(O1395+X1395+Y1395,2),0)</f>
        <v>0</v>
      </c>
      <c r="GP1395">
        <f t="shared" ref="GP1395:GP1421" si="955">IF(BI1395=4,ROUND(O1395+X1395+Y1395,2)+GX1395,0)</f>
        <v>0</v>
      </c>
      <c r="GR1395">
        <v>0</v>
      </c>
      <c r="GS1395">
        <v>3</v>
      </c>
      <c r="GT1395">
        <v>0</v>
      </c>
      <c r="GU1395" t="s">
        <v>3</v>
      </c>
      <c r="GV1395">
        <f t="shared" ref="GV1395:GV1421" si="956">ROUND((GT1395),2)</f>
        <v>0</v>
      </c>
      <c r="GW1395">
        <v>1</v>
      </c>
      <c r="GX1395">
        <f t="shared" ref="GX1395:GX1421" si="957">ROUND(HC1395*I1395,2)</f>
        <v>0</v>
      </c>
      <c r="HA1395">
        <v>0</v>
      </c>
      <c r="HB1395">
        <v>0</v>
      </c>
      <c r="HC1395">
        <f t="shared" ref="HC1395:HC1421" si="958">GV1395*GW1395</f>
        <v>0</v>
      </c>
      <c r="HE1395" t="s">
        <v>3</v>
      </c>
      <c r="HF1395" t="s">
        <v>3</v>
      </c>
      <c r="IK1395">
        <v>0</v>
      </c>
    </row>
    <row r="1396" spans="1:245">
      <c r="A1396">
        <v>18</v>
      </c>
      <c r="B1396">
        <v>0</v>
      </c>
      <c r="C1396">
        <v>1358</v>
      </c>
      <c r="E1396" t="s">
        <v>27</v>
      </c>
      <c r="F1396" t="s">
        <v>140</v>
      </c>
      <c r="G1396" t="s">
        <v>141</v>
      </c>
      <c r="H1396" t="s">
        <v>142</v>
      </c>
      <c r="I1396">
        <f>I1395*J1396</f>
        <v>4.5999999999999996</v>
      </c>
      <c r="J1396">
        <v>100</v>
      </c>
      <c r="O1396">
        <f t="shared" si="919"/>
        <v>497.87</v>
      </c>
      <c r="P1396">
        <f t="shared" si="920"/>
        <v>497.87</v>
      </c>
      <c r="Q1396">
        <f t="shared" si="921"/>
        <v>0</v>
      </c>
      <c r="R1396">
        <f t="shared" si="922"/>
        <v>0</v>
      </c>
      <c r="S1396">
        <f t="shared" si="923"/>
        <v>0</v>
      </c>
      <c r="T1396">
        <f t="shared" si="924"/>
        <v>0</v>
      </c>
      <c r="U1396">
        <f t="shared" si="925"/>
        <v>0</v>
      </c>
      <c r="V1396">
        <f t="shared" si="926"/>
        <v>0</v>
      </c>
      <c r="W1396">
        <f t="shared" si="927"/>
        <v>27.78</v>
      </c>
      <c r="X1396">
        <f t="shared" si="928"/>
        <v>0</v>
      </c>
      <c r="Y1396">
        <f t="shared" si="929"/>
        <v>0</v>
      </c>
      <c r="AA1396">
        <v>36401907</v>
      </c>
      <c r="AB1396">
        <f t="shared" si="930"/>
        <v>131.99</v>
      </c>
      <c r="AC1396">
        <f t="shared" si="931"/>
        <v>131.99</v>
      </c>
      <c r="AD1396">
        <f t="shared" si="932"/>
        <v>0</v>
      </c>
      <c r="AE1396">
        <f t="shared" si="933"/>
        <v>0</v>
      </c>
      <c r="AF1396">
        <f t="shared" si="934"/>
        <v>0</v>
      </c>
      <c r="AG1396">
        <f t="shared" si="935"/>
        <v>0</v>
      </c>
      <c r="AH1396">
        <f t="shared" si="936"/>
        <v>0</v>
      </c>
      <c r="AI1396">
        <f t="shared" si="937"/>
        <v>0</v>
      </c>
      <c r="AJ1396">
        <f t="shared" si="938"/>
        <v>6.04</v>
      </c>
      <c r="AK1396">
        <v>131.99</v>
      </c>
      <c r="AL1396">
        <v>131.99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6.04</v>
      </c>
      <c r="AT1396">
        <v>0</v>
      </c>
      <c r="AU1396">
        <v>0</v>
      </c>
      <c r="AV1396">
        <v>1</v>
      </c>
      <c r="AW1396">
        <v>1</v>
      </c>
      <c r="AZ1396">
        <v>1</v>
      </c>
      <c r="BA1396">
        <v>1</v>
      </c>
      <c r="BB1396">
        <v>1</v>
      </c>
      <c r="BC1396">
        <v>0.82</v>
      </c>
      <c r="BD1396" t="s">
        <v>3</v>
      </c>
      <c r="BE1396" t="s">
        <v>3</v>
      </c>
      <c r="BF1396" t="s">
        <v>3</v>
      </c>
      <c r="BG1396" t="s">
        <v>3</v>
      </c>
      <c r="BH1396">
        <v>3</v>
      </c>
      <c r="BI1396">
        <v>1</v>
      </c>
      <c r="BJ1396" t="s">
        <v>143</v>
      </c>
      <c r="BM1396">
        <v>500001</v>
      </c>
      <c r="BN1396">
        <v>0</v>
      </c>
      <c r="BO1396" t="s">
        <v>140</v>
      </c>
      <c r="BP1396">
        <v>1</v>
      </c>
      <c r="BQ1396">
        <v>8</v>
      </c>
      <c r="BR1396">
        <v>0</v>
      </c>
      <c r="BS1396">
        <v>1</v>
      </c>
      <c r="BT1396">
        <v>1</v>
      </c>
      <c r="BU1396">
        <v>1</v>
      </c>
      <c r="BV1396">
        <v>1</v>
      </c>
      <c r="BW1396">
        <v>1</v>
      </c>
      <c r="BX1396">
        <v>1</v>
      </c>
      <c r="BY1396" t="s">
        <v>3</v>
      </c>
      <c r="BZ1396">
        <v>0</v>
      </c>
      <c r="CA1396">
        <v>0</v>
      </c>
      <c r="CE1396">
        <v>0</v>
      </c>
      <c r="CF1396">
        <v>0</v>
      </c>
      <c r="CG1396">
        <v>0</v>
      </c>
      <c r="CM1396">
        <v>0</v>
      </c>
      <c r="CN1396" t="s">
        <v>3</v>
      </c>
      <c r="CO1396">
        <v>0</v>
      </c>
      <c r="CP1396">
        <f t="shared" si="939"/>
        <v>497.87</v>
      </c>
      <c r="CQ1396">
        <f t="shared" si="940"/>
        <v>108.23180000000001</v>
      </c>
      <c r="CR1396">
        <f t="shared" si="941"/>
        <v>0</v>
      </c>
      <c r="CS1396">
        <f t="shared" si="942"/>
        <v>0</v>
      </c>
      <c r="CT1396">
        <f t="shared" si="943"/>
        <v>0</v>
      </c>
      <c r="CU1396">
        <f t="shared" si="944"/>
        <v>0</v>
      </c>
      <c r="CV1396">
        <f t="shared" si="945"/>
        <v>0</v>
      </c>
      <c r="CW1396">
        <f t="shared" si="946"/>
        <v>0</v>
      </c>
      <c r="CX1396">
        <f t="shared" si="947"/>
        <v>6.04</v>
      </c>
      <c r="CY1396">
        <f t="shared" si="948"/>
        <v>0</v>
      </c>
      <c r="CZ1396">
        <f t="shared" si="949"/>
        <v>0</v>
      </c>
      <c r="DC1396" t="s">
        <v>3</v>
      </c>
      <c r="DD1396" t="s">
        <v>3</v>
      </c>
      <c r="DE1396" t="s">
        <v>3</v>
      </c>
      <c r="DF1396" t="s">
        <v>3</v>
      </c>
      <c r="DG1396" t="s">
        <v>3</v>
      </c>
      <c r="DH1396" t="s">
        <v>3</v>
      </c>
      <c r="DI1396" t="s">
        <v>3</v>
      </c>
      <c r="DJ1396" t="s">
        <v>3</v>
      </c>
      <c r="DK1396" t="s">
        <v>3</v>
      </c>
      <c r="DL1396" t="s">
        <v>3</v>
      </c>
      <c r="DM1396" t="s">
        <v>3</v>
      </c>
      <c r="DN1396">
        <v>0</v>
      </c>
      <c r="DO1396">
        <v>0</v>
      </c>
      <c r="DP1396">
        <v>1</v>
      </c>
      <c r="DQ1396">
        <v>1</v>
      </c>
      <c r="DU1396">
        <v>1003</v>
      </c>
      <c r="DV1396" t="s">
        <v>142</v>
      </c>
      <c r="DW1396" t="s">
        <v>142</v>
      </c>
      <c r="DX1396">
        <v>1</v>
      </c>
      <c r="DZ1396" t="s">
        <v>3</v>
      </c>
      <c r="EA1396" t="s">
        <v>3</v>
      </c>
      <c r="EB1396" t="s">
        <v>3</v>
      </c>
      <c r="EC1396" t="s">
        <v>3</v>
      </c>
      <c r="EE1396">
        <v>29085443</v>
      </c>
      <c r="EF1396">
        <v>8</v>
      </c>
      <c r="EG1396" t="s">
        <v>144</v>
      </c>
      <c r="EH1396">
        <v>0</v>
      </c>
      <c r="EI1396" t="s">
        <v>3</v>
      </c>
      <c r="EJ1396">
        <v>1</v>
      </c>
      <c r="EK1396">
        <v>500001</v>
      </c>
      <c r="EL1396" t="s">
        <v>145</v>
      </c>
      <c r="EM1396" t="s">
        <v>146</v>
      </c>
      <c r="EO1396" t="s">
        <v>3</v>
      </c>
      <c r="EQ1396">
        <v>0</v>
      </c>
      <c r="ER1396">
        <v>131.99</v>
      </c>
      <c r="ES1396">
        <v>131.99</v>
      </c>
      <c r="ET1396">
        <v>0</v>
      </c>
      <c r="EU1396">
        <v>0</v>
      </c>
      <c r="EV1396">
        <v>0</v>
      </c>
      <c r="EW1396">
        <v>0</v>
      </c>
      <c r="EX1396">
        <v>0</v>
      </c>
      <c r="FQ1396">
        <v>0</v>
      </c>
      <c r="FR1396">
        <f t="shared" si="950"/>
        <v>0</v>
      </c>
      <c r="FS1396">
        <v>0</v>
      </c>
      <c r="FX1396">
        <v>0</v>
      </c>
      <c r="FY1396">
        <v>0</v>
      </c>
      <c r="GA1396" t="s">
        <v>3</v>
      </c>
      <c r="GD1396">
        <v>1</v>
      </c>
      <c r="GF1396">
        <v>-716496253</v>
      </c>
      <c r="GG1396">
        <v>2</v>
      </c>
      <c r="GH1396">
        <v>1</v>
      </c>
      <c r="GI1396">
        <v>2</v>
      </c>
      <c r="GJ1396">
        <v>0</v>
      </c>
      <c r="GK1396">
        <v>0</v>
      </c>
      <c r="GL1396">
        <f t="shared" si="951"/>
        <v>0</v>
      </c>
      <c r="GM1396">
        <f t="shared" si="952"/>
        <v>497.87</v>
      </c>
      <c r="GN1396">
        <f t="shared" si="953"/>
        <v>497.87</v>
      </c>
      <c r="GO1396">
        <f t="shared" si="954"/>
        <v>0</v>
      </c>
      <c r="GP1396">
        <f t="shared" si="955"/>
        <v>0</v>
      </c>
      <c r="GR1396">
        <v>0</v>
      </c>
      <c r="GS1396">
        <v>3</v>
      </c>
      <c r="GT1396">
        <v>0</v>
      </c>
      <c r="GU1396" t="s">
        <v>3</v>
      </c>
      <c r="GV1396">
        <f t="shared" si="956"/>
        <v>0</v>
      </c>
      <c r="GW1396">
        <v>1</v>
      </c>
      <c r="GX1396">
        <f t="shared" si="957"/>
        <v>0</v>
      </c>
      <c r="HA1396">
        <v>0</v>
      </c>
      <c r="HB1396">
        <v>0</v>
      </c>
      <c r="HC1396">
        <f t="shared" si="958"/>
        <v>0</v>
      </c>
      <c r="HE1396" t="s">
        <v>3</v>
      </c>
      <c r="HF1396" t="s">
        <v>3</v>
      </c>
      <c r="IK1396">
        <v>0</v>
      </c>
    </row>
    <row r="1397" spans="1:245">
      <c r="A1397">
        <v>17</v>
      </c>
      <c r="B1397">
        <v>0</v>
      </c>
      <c r="C1397">
        <f>ROW(SmtRes!A1368)</f>
        <v>1368</v>
      </c>
      <c r="D1397">
        <f>ROW(EtalonRes!A1333)</f>
        <v>1333</v>
      </c>
      <c r="E1397" t="s">
        <v>35</v>
      </c>
      <c r="F1397" t="s">
        <v>147</v>
      </c>
      <c r="G1397" t="s">
        <v>148</v>
      </c>
      <c r="H1397" t="s">
        <v>149</v>
      </c>
      <c r="I1397">
        <f>ROUND(4/100,9)</f>
        <v>0.04</v>
      </c>
      <c r="J1397">
        <v>0</v>
      </c>
      <c r="O1397">
        <f t="shared" si="919"/>
        <v>2122.13</v>
      </c>
      <c r="P1397">
        <f t="shared" si="920"/>
        <v>65.12</v>
      </c>
      <c r="Q1397">
        <f t="shared" si="921"/>
        <v>20.239999999999998</v>
      </c>
      <c r="R1397">
        <f t="shared" si="922"/>
        <v>1.44</v>
      </c>
      <c r="S1397">
        <f t="shared" si="923"/>
        <v>2036.77</v>
      </c>
      <c r="T1397">
        <f t="shared" si="924"/>
        <v>0</v>
      </c>
      <c r="U1397">
        <f t="shared" si="925"/>
        <v>6.6588000000000003</v>
      </c>
      <c r="V1397">
        <f t="shared" si="926"/>
        <v>3.2000000000000002E-3</v>
      </c>
      <c r="W1397">
        <f t="shared" si="927"/>
        <v>0</v>
      </c>
      <c r="X1397">
        <f t="shared" si="928"/>
        <v>1630.57</v>
      </c>
      <c r="Y1397">
        <f t="shared" si="929"/>
        <v>754.14</v>
      </c>
      <c r="AA1397">
        <v>36401907</v>
      </c>
      <c r="AB1397">
        <f t="shared" si="930"/>
        <v>2053.38</v>
      </c>
      <c r="AC1397">
        <f t="shared" si="931"/>
        <v>478.86</v>
      </c>
      <c r="AD1397">
        <f t="shared" si="932"/>
        <v>46.33</v>
      </c>
      <c r="AE1397">
        <f t="shared" si="933"/>
        <v>1.08</v>
      </c>
      <c r="AF1397">
        <f t="shared" si="934"/>
        <v>1528.19</v>
      </c>
      <c r="AG1397">
        <f t="shared" si="935"/>
        <v>0</v>
      </c>
      <c r="AH1397">
        <f t="shared" si="936"/>
        <v>166.47</v>
      </c>
      <c r="AI1397">
        <f t="shared" si="937"/>
        <v>0.08</v>
      </c>
      <c r="AJ1397">
        <f t="shared" si="938"/>
        <v>0</v>
      </c>
      <c r="AK1397">
        <v>2053.38</v>
      </c>
      <c r="AL1397">
        <v>478.86</v>
      </c>
      <c r="AM1397">
        <v>46.33</v>
      </c>
      <c r="AN1397">
        <v>1.08</v>
      </c>
      <c r="AO1397">
        <v>1528.19</v>
      </c>
      <c r="AP1397">
        <v>0</v>
      </c>
      <c r="AQ1397">
        <v>166.47</v>
      </c>
      <c r="AR1397">
        <v>0.08</v>
      </c>
      <c r="AS1397">
        <v>0</v>
      </c>
      <c r="AT1397">
        <v>80</v>
      </c>
      <c r="AU1397">
        <v>37</v>
      </c>
      <c r="AV1397">
        <v>1</v>
      </c>
      <c r="AW1397">
        <v>1</v>
      </c>
      <c r="AZ1397">
        <v>1</v>
      </c>
      <c r="BA1397">
        <v>33.32</v>
      </c>
      <c r="BB1397">
        <v>10.92</v>
      </c>
      <c r="BC1397">
        <v>3.4</v>
      </c>
      <c r="BD1397" t="s">
        <v>3</v>
      </c>
      <c r="BE1397" t="s">
        <v>3</v>
      </c>
      <c r="BF1397" t="s">
        <v>3</v>
      </c>
      <c r="BG1397" t="s">
        <v>3</v>
      </c>
      <c r="BH1397">
        <v>0</v>
      </c>
      <c r="BI1397">
        <v>1</v>
      </c>
      <c r="BJ1397" t="s">
        <v>150</v>
      </c>
      <c r="BM1397">
        <v>15001</v>
      </c>
      <c r="BN1397">
        <v>0</v>
      </c>
      <c r="BO1397" t="s">
        <v>147</v>
      </c>
      <c r="BP1397">
        <v>1</v>
      </c>
      <c r="BQ1397">
        <v>2</v>
      </c>
      <c r="BR1397">
        <v>0</v>
      </c>
      <c r="BS1397">
        <v>33.32</v>
      </c>
      <c r="BT1397">
        <v>1</v>
      </c>
      <c r="BU1397">
        <v>1</v>
      </c>
      <c r="BV1397">
        <v>1</v>
      </c>
      <c r="BW1397">
        <v>1</v>
      </c>
      <c r="BX1397">
        <v>1</v>
      </c>
      <c r="BY1397" t="s">
        <v>3</v>
      </c>
      <c r="BZ1397">
        <v>105</v>
      </c>
      <c r="CA1397">
        <v>55</v>
      </c>
      <c r="CE1397">
        <v>0</v>
      </c>
      <c r="CF1397">
        <v>0</v>
      </c>
      <c r="CG1397">
        <v>0</v>
      </c>
      <c r="CM1397">
        <v>0</v>
      </c>
      <c r="CN1397" t="s">
        <v>3</v>
      </c>
      <c r="CO1397">
        <v>0</v>
      </c>
      <c r="CP1397">
        <f t="shared" si="939"/>
        <v>2122.13</v>
      </c>
      <c r="CQ1397">
        <f t="shared" si="940"/>
        <v>1628.124</v>
      </c>
      <c r="CR1397">
        <f t="shared" si="941"/>
        <v>505.92359999999996</v>
      </c>
      <c r="CS1397">
        <f t="shared" si="942"/>
        <v>35.985600000000005</v>
      </c>
      <c r="CT1397">
        <f t="shared" si="943"/>
        <v>50919.290800000002</v>
      </c>
      <c r="CU1397">
        <f t="shared" si="944"/>
        <v>0</v>
      </c>
      <c r="CV1397">
        <f t="shared" si="945"/>
        <v>166.47</v>
      </c>
      <c r="CW1397">
        <f t="shared" si="946"/>
        <v>0.08</v>
      </c>
      <c r="CX1397">
        <f t="shared" si="947"/>
        <v>0</v>
      </c>
      <c r="CY1397">
        <f t="shared" si="948"/>
        <v>1630.568</v>
      </c>
      <c r="CZ1397">
        <f t="shared" si="949"/>
        <v>754.1377</v>
      </c>
      <c r="DC1397" t="s">
        <v>3</v>
      </c>
      <c r="DD1397" t="s">
        <v>3</v>
      </c>
      <c r="DE1397" t="s">
        <v>3</v>
      </c>
      <c r="DF1397" t="s">
        <v>3</v>
      </c>
      <c r="DG1397" t="s">
        <v>3</v>
      </c>
      <c r="DH1397" t="s">
        <v>3</v>
      </c>
      <c r="DI1397" t="s">
        <v>3</v>
      </c>
      <c r="DJ1397" t="s">
        <v>3</v>
      </c>
      <c r="DK1397" t="s">
        <v>3</v>
      </c>
      <c r="DL1397" t="s">
        <v>3</v>
      </c>
      <c r="DM1397" t="s">
        <v>3</v>
      </c>
      <c r="DN1397">
        <v>0</v>
      </c>
      <c r="DO1397">
        <v>0</v>
      </c>
      <c r="DP1397">
        <v>1</v>
      </c>
      <c r="DQ1397">
        <v>1</v>
      </c>
      <c r="DU1397">
        <v>1013</v>
      </c>
      <c r="DV1397" t="s">
        <v>149</v>
      </c>
      <c r="DW1397" t="s">
        <v>149</v>
      </c>
      <c r="DX1397">
        <v>1</v>
      </c>
      <c r="DZ1397" t="s">
        <v>3</v>
      </c>
      <c r="EA1397" t="s">
        <v>3</v>
      </c>
      <c r="EB1397" t="s">
        <v>3</v>
      </c>
      <c r="EC1397" t="s">
        <v>3</v>
      </c>
      <c r="EE1397">
        <v>29085536</v>
      </c>
      <c r="EF1397">
        <v>2</v>
      </c>
      <c r="EG1397" t="s">
        <v>135</v>
      </c>
      <c r="EH1397">
        <v>0</v>
      </c>
      <c r="EI1397" t="s">
        <v>3</v>
      </c>
      <c r="EJ1397">
        <v>1</v>
      </c>
      <c r="EK1397">
        <v>15001</v>
      </c>
      <c r="EL1397" t="s">
        <v>151</v>
      </c>
      <c r="EM1397" t="s">
        <v>152</v>
      </c>
      <c r="EO1397" t="s">
        <v>3</v>
      </c>
      <c r="EQ1397">
        <v>0</v>
      </c>
      <c r="ER1397">
        <v>2053.38</v>
      </c>
      <c r="ES1397">
        <v>478.86</v>
      </c>
      <c r="ET1397">
        <v>46.33</v>
      </c>
      <c r="EU1397">
        <v>1.08</v>
      </c>
      <c r="EV1397">
        <v>1528.19</v>
      </c>
      <c r="EW1397">
        <v>166.47</v>
      </c>
      <c r="EX1397">
        <v>0.08</v>
      </c>
      <c r="EY1397">
        <v>0</v>
      </c>
      <c r="FQ1397">
        <v>0</v>
      </c>
      <c r="FR1397">
        <f t="shared" si="950"/>
        <v>0</v>
      </c>
      <c r="FS1397">
        <v>0</v>
      </c>
      <c r="FT1397" t="s">
        <v>139</v>
      </c>
      <c r="FU1397" t="s">
        <v>25</v>
      </c>
      <c r="FV1397" t="s">
        <v>25</v>
      </c>
      <c r="FW1397" t="s">
        <v>26</v>
      </c>
      <c r="FX1397">
        <v>94.5</v>
      </c>
      <c r="FY1397">
        <v>46.75</v>
      </c>
      <c r="GA1397" t="s">
        <v>3</v>
      </c>
      <c r="GD1397">
        <v>1</v>
      </c>
      <c r="GF1397">
        <v>-1841865788</v>
      </c>
      <c r="GG1397">
        <v>2</v>
      </c>
      <c r="GH1397">
        <v>1</v>
      </c>
      <c r="GI1397">
        <v>2</v>
      </c>
      <c r="GJ1397">
        <v>0</v>
      </c>
      <c r="GK1397">
        <v>0</v>
      </c>
      <c r="GL1397">
        <f t="shared" si="951"/>
        <v>0</v>
      </c>
      <c r="GM1397">
        <f t="shared" si="952"/>
        <v>4506.84</v>
      </c>
      <c r="GN1397">
        <f t="shared" si="953"/>
        <v>4506.84</v>
      </c>
      <c r="GO1397">
        <f t="shared" si="954"/>
        <v>0</v>
      </c>
      <c r="GP1397">
        <f t="shared" si="955"/>
        <v>0</v>
      </c>
      <c r="GR1397">
        <v>0</v>
      </c>
      <c r="GS1397">
        <v>3</v>
      </c>
      <c r="GT1397">
        <v>0</v>
      </c>
      <c r="GU1397" t="s">
        <v>3</v>
      </c>
      <c r="GV1397">
        <f t="shared" si="956"/>
        <v>0</v>
      </c>
      <c r="GW1397">
        <v>1</v>
      </c>
      <c r="GX1397">
        <f t="shared" si="957"/>
        <v>0</v>
      </c>
      <c r="HA1397">
        <v>0</v>
      </c>
      <c r="HB1397">
        <v>0</v>
      </c>
      <c r="HC1397">
        <f t="shared" si="958"/>
        <v>0</v>
      </c>
      <c r="HE1397" t="s">
        <v>3</v>
      </c>
      <c r="HF1397" t="s">
        <v>3</v>
      </c>
      <c r="IK1397">
        <v>0</v>
      </c>
    </row>
    <row r="1398" spans="1:245">
      <c r="A1398">
        <v>18</v>
      </c>
      <c r="B1398">
        <v>0</v>
      </c>
      <c r="C1398">
        <v>1367</v>
      </c>
      <c r="E1398" t="s">
        <v>40</v>
      </c>
      <c r="F1398" t="s">
        <v>281</v>
      </c>
      <c r="G1398" t="s">
        <v>282</v>
      </c>
      <c r="H1398" t="s">
        <v>155</v>
      </c>
      <c r="I1398">
        <f>I1397*J1398</f>
        <v>4.2</v>
      </c>
      <c r="J1398">
        <v>105</v>
      </c>
      <c r="O1398">
        <f t="shared" si="919"/>
        <v>0</v>
      </c>
      <c r="P1398">
        <f t="shared" si="920"/>
        <v>0</v>
      </c>
      <c r="Q1398">
        <f t="shared" si="921"/>
        <v>0</v>
      </c>
      <c r="R1398">
        <f t="shared" si="922"/>
        <v>0</v>
      </c>
      <c r="S1398">
        <f t="shared" si="923"/>
        <v>0</v>
      </c>
      <c r="T1398">
        <f t="shared" si="924"/>
        <v>0</v>
      </c>
      <c r="U1398">
        <f t="shared" si="925"/>
        <v>0</v>
      </c>
      <c r="V1398">
        <f t="shared" si="926"/>
        <v>0</v>
      </c>
      <c r="W1398">
        <f t="shared" si="927"/>
        <v>0</v>
      </c>
      <c r="X1398">
        <f t="shared" si="928"/>
        <v>0</v>
      </c>
      <c r="Y1398">
        <f t="shared" si="929"/>
        <v>0</v>
      </c>
      <c r="AA1398">
        <v>36401907</v>
      </c>
      <c r="AB1398">
        <f t="shared" si="930"/>
        <v>0</v>
      </c>
      <c r="AC1398">
        <f t="shared" si="931"/>
        <v>0</v>
      </c>
      <c r="AD1398">
        <f t="shared" si="932"/>
        <v>0</v>
      </c>
      <c r="AE1398">
        <f t="shared" si="933"/>
        <v>0</v>
      </c>
      <c r="AF1398">
        <f t="shared" si="934"/>
        <v>0</v>
      </c>
      <c r="AG1398">
        <f t="shared" si="935"/>
        <v>0</v>
      </c>
      <c r="AH1398">
        <f t="shared" si="936"/>
        <v>0</v>
      </c>
      <c r="AI1398">
        <f t="shared" si="937"/>
        <v>0</v>
      </c>
      <c r="AJ1398">
        <f t="shared" si="938"/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1</v>
      </c>
      <c r="AW1398">
        <v>1</v>
      </c>
      <c r="AZ1398">
        <v>1</v>
      </c>
      <c r="BA1398">
        <v>1</v>
      </c>
      <c r="BB1398">
        <v>1</v>
      </c>
      <c r="BC1398">
        <v>1</v>
      </c>
      <c r="BD1398" t="s">
        <v>3</v>
      </c>
      <c r="BE1398" t="s">
        <v>3</v>
      </c>
      <c r="BF1398" t="s">
        <v>3</v>
      </c>
      <c r="BG1398" t="s">
        <v>3</v>
      </c>
      <c r="BH1398">
        <v>3</v>
      </c>
      <c r="BI1398">
        <v>1</v>
      </c>
      <c r="BJ1398" t="s">
        <v>283</v>
      </c>
      <c r="BM1398">
        <v>500001</v>
      </c>
      <c r="BN1398">
        <v>0</v>
      </c>
      <c r="BO1398" t="s">
        <v>3</v>
      </c>
      <c r="BP1398">
        <v>0</v>
      </c>
      <c r="BQ1398">
        <v>8</v>
      </c>
      <c r="BR1398">
        <v>0</v>
      </c>
      <c r="BS1398">
        <v>1</v>
      </c>
      <c r="BT1398">
        <v>1</v>
      </c>
      <c r="BU1398">
        <v>1</v>
      </c>
      <c r="BV1398">
        <v>1</v>
      </c>
      <c r="BW1398">
        <v>1</v>
      </c>
      <c r="BX1398">
        <v>1</v>
      </c>
      <c r="BY1398" t="s">
        <v>3</v>
      </c>
      <c r="BZ1398">
        <v>0</v>
      </c>
      <c r="CA1398">
        <v>0</v>
      </c>
      <c r="CE1398">
        <v>0</v>
      </c>
      <c r="CF1398">
        <v>0</v>
      </c>
      <c r="CG1398">
        <v>0</v>
      </c>
      <c r="CM1398">
        <v>0</v>
      </c>
      <c r="CN1398" t="s">
        <v>3</v>
      </c>
      <c r="CO1398">
        <v>0</v>
      </c>
      <c r="CP1398">
        <f t="shared" si="939"/>
        <v>0</v>
      </c>
      <c r="CQ1398">
        <f t="shared" si="940"/>
        <v>0</v>
      </c>
      <c r="CR1398">
        <f t="shared" si="941"/>
        <v>0</v>
      </c>
      <c r="CS1398">
        <f t="shared" si="942"/>
        <v>0</v>
      </c>
      <c r="CT1398">
        <f t="shared" si="943"/>
        <v>0</v>
      </c>
      <c r="CU1398">
        <f t="shared" si="944"/>
        <v>0</v>
      </c>
      <c r="CV1398">
        <f t="shared" si="945"/>
        <v>0</v>
      </c>
      <c r="CW1398">
        <f t="shared" si="946"/>
        <v>0</v>
      </c>
      <c r="CX1398">
        <f t="shared" si="947"/>
        <v>0</v>
      </c>
      <c r="CY1398">
        <f t="shared" si="948"/>
        <v>0</v>
      </c>
      <c r="CZ1398">
        <f t="shared" si="949"/>
        <v>0</v>
      </c>
      <c r="DC1398" t="s">
        <v>3</v>
      </c>
      <c r="DD1398" t="s">
        <v>3</v>
      </c>
      <c r="DE1398" t="s">
        <v>3</v>
      </c>
      <c r="DF1398" t="s">
        <v>3</v>
      </c>
      <c r="DG1398" t="s">
        <v>3</v>
      </c>
      <c r="DH1398" t="s">
        <v>3</v>
      </c>
      <c r="DI1398" t="s">
        <v>3</v>
      </c>
      <c r="DJ1398" t="s">
        <v>3</v>
      </c>
      <c r="DK1398" t="s">
        <v>3</v>
      </c>
      <c r="DL1398" t="s">
        <v>3</v>
      </c>
      <c r="DM1398" t="s">
        <v>3</v>
      </c>
      <c r="DN1398">
        <v>0</v>
      </c>
      <c r="DO1398">
        <v>0</v>
      </c>
      <c r="DP1398">
        <v>1</v>
      </c>
      <c r="DQ1398">
        <v>1</v>
      </c>
      <c r="DU1398">
        <v>1005</v>
      </c>
      <c r="DV1398" t="s">
        <v>155</v>
      </c>
      <c r="DW1398" t="s">
        <v>155</v>
      </c>
      <c r="DX1398">
        <v>1</v>
      </c>
      <c r="DZ1398" t="s">
        <v>3</v>
      </c>
      <c r="EA1398" t="s">
        <v>3</v>
      </c>
      <c r="EB1398" t="s">
        <v>3</v>
      </c>
      <c r="EC1398" t="s">
        <v>3</v>
      </c>
      <c r="EE1398">
        <v>29085443</v>
      </c>
      <c r="EF1398">
        <v>8</v>
      </c>
      <c r="EG1398" t="s">
        <v>144</v>
      </c>
      <c r="EH1398">
        <v>0</v>
      </c>
      <c r="EI1398" t="s">
        <v>3</v>
      </c>
      <c r="EJ1398">
        <v>1</v>
      </c>
      <c r="EK1398">
        <v>500001</v>
      </c>
      <c r="EL1398" t="s">
        <v>145</v>
      </c>
      <c r="EM1398" t="s">
        <v>146</v>
      </c>
      <c r="EO1398" t="s">
        <v>3</v>
      </c>
      <c r="EQ1398">
        <v>0</v>
      </c>
      <c r="ER1398">
        <v>0</v>
      </c>
      <c r="ES1398">
        <v>0</v>
      </c>
      <c r="ET1398">
        <v>0</v>
      </c>
      <c r="EU1398">
        <v>0</v>
      </c>
      <c r="EV1398">
        <v>0</v>
      </c>
      <c r="EW1398">
        <v>0</v>
      </c>
      <c r="EX1398">
        <v>0</v>
      </c>
      <c r="FQ1398">
        <v>0</v>
      </c>
      <c r="FR1398">
        <f t="shared" si="950"/>
        <v>0</v>
      </c>
      <c r="FS1398">
        <v>0</v>
      </c>
      <c r="FX1398">
        <v>0</v>
      </c>
      <c r="FY1398">
        <v>0</v>
      </c>
      <c r="GA1398" t="s">
        <v>3</v>
      </c>
      <c r="GD1398">
        <v>1</v>
      </c>
      <c r="GF1398">
        <v>522970763</v>
      </c>
      <c r="GG1398">
        <v>2</v>
      </c>
      <c r="GH1398">
        <v>1</v>
      </c>
      <c r="GI1398">
        <v>-2</v>
      </c>
      <c r="GJ1398">
        <v>0</v>
      </c>
      <c r="GK1398">
        <v>0</v>
      </c>
      <c r="GL1398">
        <f t="shared" si="951"/>
        <v>0</v>
      </c>
      <c r="GM1398">
        <f t="shared" si="952"/>
        <v>0</v>
      </c>
      <c r="GN1398">
        <f t="shared" si="953"/>
        <v>0</v>
      </c>
      <c r="GO1398">
        <f t="shared" si="954"/>
        <v>0</v>
      </c>
      <c r="GP1398">
        <f t="shared" si="955"/>
        <v>0</v>
      </c>
      <c r="GR1398">
        <v>0</v>
      </c>
      <c r="GS1398">
        <v>3</v>
      </c>
      <c r="GT1398">
        <v>0</v>
      </c>
      <c r="GU1398" t="s">
        <v>3</v>
      </c>
      <c r="GV1398">
        <f t="shared" si="956"/>
        <v>0</v>
      </c>
      <c r="GW1398">
        <v>1</v>
      </c>
      <c r="GX1398">
        <f t="shared" si="957"/>
        <v>0</v>
      </c>
      <c r="HA1398">
        <v>0</v>
      </c>
      <c r="HB1398">
        <v>0</v>
      </c>
      <c r="HC1398">
        <f t="shared" si="958"/>
        <v>0</v>
      </c>
      <c r="HE1398" t="s">
        <v>3</v>
      </c>
      <c r="HF1398" t="s">
        <v>3</v>
      </c>
      <c r="IK1398">
        <v>0</v>
      </c>
    </row>
    <row r="1399" spans="1:245">
      <c r="A1399">
        <v>18</v>
      </c>
      <c r="B1399">
        <v>0</v>
      </c>
      <c r="C1399">
        <v>1368</v>
      </c>
      <c r="E1399" t="s">
        <v>157</v>
      </c>
      <c r="F1399" t="s">
        <v>284</v>
      </c>
      <c r="G1399" t="s">
        <v>285</v>
      </c>
      <c r="H1399" t="s">
        <v>30</v>
      </c>
      <c r="I1399">
        <f>I1397*J1399</f>
        <v>3.5599999999999998E-4</v>
      </c>
      <c r="J1399">
        <v>8.8999999999999999E-3</v>
      </c>
      <c r="O1399">
        <f t="shared" si="919"/>
        <v>0</v>
      </c>
      <c r="P1399">
        <f t="shared" si="920"/>
        <v>0</v>
      </c>
      <c r="Q1399">
        <f t="shared" si="921"/>
        <v>0</v>
      </c>
      <c r="R1399">
        <f t="shared" si="922"/>
        <v>0</v>
      </c>
      <c r="S1399">
        <f t="shared" si="923"/>
        <v>0</v>
      </c>
      <c r="T1399">
        <f t="shared" si="924"/>
        <v>0</v>
      </c>
      <c r="U1399">
        <f t="shared" si="925"/>
        <v>0</v>
      </c>
      <c r="V1399">
        <f t="shared" si="926"/>
        <v>0</v>
      </c>
      <c r="W1399">
        <f t="shared" si="927"/>
        <v>0</v>
      </c>
      <c r="X1399">
        <f t="shared" si="928"/>
        <v>0</v>
      </c>
      <c r="Y1399">
        <f t="shared" si="929"/>
        <v>0</v>
      </c>
      <c r="AA1399">
        <v>36401907</v>
      </c>
      <c r="AB1399">
        <f t="shared" si="930"/>
        <v>0</v>
      </c>
      <c r="AC1399">
        <f t="shared" si="931"/>
        <v>0</v>
      </c>
      <c r="AD1399">
        <f t="shared" si="932"/>
        <v>0</v>
      </c>
      <c r="AE1399">
        <f t="shared" si="933"/>
        <v>0</v>
      </c>
      <c r="AF1399">
        <f t="shared" si="934"/>
        <v>0</v>
      </c>
      <c r="AG1399">
        <f t="shared" si="935"/>
        <v>0</v>
      </c>
      <c r="AH1399">
        <f t="shared" si="936"/>
        <v>0</v>
      </c>
      <c r="AI1399">
        <f t="shared" si="937"/>
        <v>0</v>
      </c>
      <c r="AJ1399">
        <f t="shared" si="938"/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1</v>
      </c>
      <c r="AW1399">
        <v>1</v>
      </c>
      <c r="AZ1399">
        <v>1</v>
      </c>
      <c r="BA1399">
        <v>1</v>
      </c>
      <c r="BB1399">
        <v>1</v>
      </c>
      <c r="BC1399">
        <v>1</v>
      </c>
      <c r="BD1399" t="s">
        <v>3</v>
      </c>
      <c r="BE1399" t="s">
        <v>3</v>
      </c>
      <c r="BF1399" t="s">
        <v>3</v>
      </c>
      <c r="BG1399" t="s">
        <v>3</v>
      </c>
      <c r="BH1399">
        <v>3</v>
      </c>
      <c r="BI1399">
        <v>1</v>
      </c>
      <c r="BJ1399" t="s">
        <v>286</v>
      </c>
      <c r="BM1399">
        <v>500001</v>
      </c>
      <c r="BN1399">
        <v>0</v>
      </c>
      <c r="BO1399" t="s">
        <v>3</v>
      </c>
      <c r="BP1399">
        <v>0</v>
      </c>
      <c r="BQ1399">
        <v>8</v>
      </c>
      <c r="BR1399">
        <v>0</v>
      </c>
      <c r="BS1399">
        <v>1</v>
      </c>
      <c r="BT1399">
        <v>1</v>
      </c>
      <c r="BU1399">
        <v>1</v>
      </c>
      <c r="BV1399">
        <v>1</v>
      </c>
      <c r="BW1399">
        <v>1</v>
      </c>
      <c r="BX1399">
        <v>1</v>
      </c>
      <c r="BY1399" t="s">
        <v>3</v>
      </c>
      <c r="BZ1399">
        <v>0</v>
      </c>
      <c r="CA1399">
        <v>0</v>
      </c>
      <c r="CE1399">
        <v>0</v>
      </c>
      <c r="CF1399">
        <v>0</v>
      </c>
      <c r="CG1399">
        <v>0</v>
      </c>
      <c r="CM1399">
        <v>0</v>
      </c>
      <c r="CN1399" t="s">
        <v>3</v>
      </c>
      <c r="CO1399">
        <v>0</v>
      </c>
      <c r="CP1399">
        <f t="shared" si="939"/>
        <v>0</v>
      </c>
      <c r="CQ1399">
        <f t="shared" si="940"/>
        <v>0</v>
      </c>
      <c r="CR1399">
        <f t="shared" si="941"/>
        <v>0</v>
      </c>
      <c r="CS1399">
        <f t="shared" si="942"/>
        <v>0</v>
      </c>
      <c r="CT1399">
        <f t="shared" si="943"/>
        <v>0</v>
      </c>
      <c r="CU1399">
        <f t="shared" si="944"/>
        <v>0</v>
      </c>
      <c r="CV1399">
        <f t="shared" si="945"/>
        <v>0</v>
      </c>
      <c r="CW1399">
        <f t="shared" si="946"/>
        <v>0</v>
      </c>
      <c r="CX1399">
        <f t="shared" si="947"/>
        <v>0</v>
      </c>
      <c r="CY1399">
        <f t="shared" si="948"/>
        <v>0</v>
      </c>
      <c r="CZ1399">
        <f t="shared" si="949"/>
        <v>0</v>
      </c>
      <c r="DC1399" t="s">
        <v>3</v>
      </c>
      <c r="DD1399" t="s">
        <v>3</v>
      </c>
      <c r="DE1399" t="s">
        <v>3</v>
      </c>
      <c r="DF1399" t="s">
        <v>3</v>
      </c>
      <c r="DG1399" t="s">
        <v>3</v>
      </c>
      <c r="DH1399" t="s">
        <v>3</v>
      </c>
      <c r="DI1399" t="s">
        <v>3</v>
      </c>
      <c r="DJ1399" t="s">
        <v>3</v>
      </c>
      <c r="DK1399" t="s">
        <v>3</v>
      </c>
      <c r="DL1399" t="s">
        <v>3</v>
      </c>
      <c r="DM1399" t="s">
        <v>3</v>
      </c>
      <c r="DN1399">
        <v>0</v>
      </c>
      <c r="DO1399">
        <v>0</v>
      </c>
      <c r="DP1399">
        <v>1</v>
      </c>
      <c r="DQ1399">
        <v>1</v>
      </c>
      <c r="DU1399">
        <v>1009</v>
      </c>
      <c r="DV1399" t="s">
        <v>30</v>
      </c>
      <c r="DW1399" t="s">
        <v>30</v>
      </c>
      <c r="DX1399">
        <v>1000</v>
      </c>
      <c r="DZ1399" t="s">
        <v>3</v>
      </c>
      <c r="EA1399" t="s">
        <v>3</v>
      </c>
      <c r="EB1399" t="s">
        <v>3</v>
      </c>
      <c r="EC1399" t="s">
        <v>3</v>
      </c>
      <c r="EE1399">
        <v>29085443</v>
      </c>
      <c r="EF1399">
        <v>8</v>
      </c>
      <c r="EG1399" t="s">
        <v>144</v>
      </c>
      <c r="EH1399">
        <v>0</v>
      </c>
      <c r="EI1399" t="s">
        <v>3</v>
      </c>
      <c r="EJ1399">
        <v>1</v>
      </c>
      <c r="EK1399">
        <v>500001</v>
      </c>
      <c r="EL1399" t="s">
        <v>145</v>
      </c>
      <c r="EM1399" t="s">
        <v>146</v>
      </c>
      <c r="EO1399" t="s">
        <v>3</v>
      </c>
      <c r="EQ1399">
        <v>0</v>
      </c>
      <c r="ER1399">
        <v>0</v>
      </c>
      <c r="ES1399">
        <v>0</v>
      </c>
      <c r="ET1399">
        <v>0</v>
      </c>
      <c r="EU1399">
        <v>0</v>
      </c>
      <c r="EV1399">
        <v>0</v>
      </c>
      <c r="EW1399">
        <v>0</v>
      </c>
      <c r="EX1399">
        <v>0</v>
      </c>
      <c r="FQ1399">
        <v>0</v>
      </c>
      <c r="FR1399">
        <f t="shared" si="950"/>
        <v>0</v>
      </c>
      <c r="FS1399">
        <v>0</v>
      </c>
      <c r="FX1399">
        <v>0</v>
      </c>
      <c r="FY1399">
        <v>0</v>
      </c>
      <c r="GA1399" t="s">
        <v>3</v>
      </c>
      <c r="GD1399">
        <v>1</v>
      </c>
      <c r="GF1399">
        <v>-192135928</v>
      </c>
      <c r="GG1399">
        <v>2</v>
      </c>
      <c r="GH1399">
        <v>1</v>
      </c>
      <c r="GI1399">
        <v>-2</v>
      </c>
      <c r="GJ1399">
        <v>0</v>
      </c>
      <c r="GK1399">
        <v>0</v>
      </c>
      <c r="GL1399">
        <f t="shared" si="951"/>
        <v>0</v>
      </c>
      <c r="GM1399">
        <f t="shared" si="952"/>
        <v>0</v>
      </c>
      <c r="GN1399">
        <f t="shared" si="953"/>
        <v>0</v>
      </c>
      <c r="GO1399">
        <f t="shared" si="954"/>
        <v>0</v>
      </c>
      <c r="GP1399">
        <f t="shared" si="955"/>
        <v>0</v>
      </c>
      <c r="GR1399">
        <v>0</v>
      </c>
      <c r="GS1399">
        <v>3</v>
      </c>
      <c r="GT1399">
        <v>0</v>
      </c>
      <c r="GU1399" t="s">
        <v>3</v>
      </c>
      <c r="GV1399">
        <f t="shared" si="956"/>
        <v>0</v>
      </c>
      <c r="GW1399">
        <v>1</v>
      </c>
      <c r="GX1399">
        <f t="shared" si="957"/>
        <v>0</v>
      </c>
      <c r="HA1399">
        <v>0</v>
      </c>
      <c r="HB1399">
        <v>0</v>
      </c>
      <c r="HC1399">
        <f t="shared" si="958"/>
        <v>0</v>
      </c>
      <c r="HE1399" t="s">
        <v>3</v>
      </c>
      <c r="HF1399" t="s">
        <v>3</v>
      </c>
      <c r="IK1399">
        <v>0</v>
      </c>
    </row>
    <row r="1400" spans="1:245">
      <c r="A1400">
        <v>17</v>
      </c>
      <c r="B1400">
        <v>0</v>
      </c>
      <c r="C1400">
        <f>ROW(SmtRes!A1370)</f>
        <v>1370</v>
      </c>
      <c r="D1400">
        <f>ROW(EtalonRes!A1335)</f>
        <v>1335</v>
      </c>
      <c r="E1400" t="s">
        <v>41</v>
      </c>
      <c r="F1400" t="s">
        <v>18</v>
      </c>
      <c r="G1400" t="s">
        <v>19</v>
      </c>
      <c r="H1400" t="s">
        <v>20</v>
      </c>
      <c r="I1400">
        <f>ROUND(36.5/100,9)</f>
        <v>0.36499999999999999</v>
      </c>
      <c r="J1400">
        <v>0</v>
      </c>
      <c r="O1400">
        <f t="shared" si="919"/>
        <v>727.64</v>
      </c>
      <c r="P1400">
        <f t="shared" si="920"/>
        <v>0</v>
      </c>
      <c r="Q1400">
        <f t="shared" si="921"/>
        <v>0</v>
      </c>
      <c r="R1400">
        <f t="shared" si="922"/>
        <v>0</v>
      </c>
      <c r="S1400">
        <f t="shared" si="923"/>
        <v>727.64</v>
      </c>
      <c r="T1400">
        <f t="shared" si="924"/>
        <v>0</v>
      </c>
      <c r="U1400">
        <f t="shared" si="925"/>
        <v>2.79955</v>
      </c>
      <c r="V1400">
        <f t="shared" si="926"/>
        <v>0</v>
      </c>
      <c r="W1400">
        <f t="shared" si="927"/>
        <v>0</v>
      </c>
      <c r="X1400">
        <f t="shared" si="928"/>
        <v>494.8</v>
      </c>
      <c r="Y1400">
        <f t="shared" si="929"/>
        <v>392.93</v>
      </c>
      <c r="AA1400">
        <v>36401907</v>
      </c>
      <c r="AB1400">
        <f t="shared" si="930"/>
        <v>59.83</v>
      </c>
      <c r="AC1400">
        <f t="shared" si="931"/>
        <v>0</v>
      </c>
      <c r="AD1400">
        <f t="shared" si="932"/>
        <v>0</v>
      </c>
      <c r="AE1400">
        <f t="shared" si="933"/>
        <v>0</v>
      </c>
      <c r="AF1400">
        <f t="shared" si="934"/>
        <v>59.83</v>
      </c>
      <c r="AG1400">
        <f t="shared" si="935"/>
        <v>0</v>
      </c>
      <c r="AH1400">
        <f t="shared" si="936"/>
        <v>7.67</v>
      </c>
      <c r="AI1400">
        <f t="shared" si="937"/>
        <v>0</v>
      </c>
      <c r="AJ1400">
        <f t="shared" si="938"/>
        <v>0</v>
      </c>
      <c r="AK1400">
        <v>59.83</v>
      </c>
      <c r="AL1400">
        <v>0</v>
      </c>
      <c r="AM1400">
        <v>0</v>
      </c>
      <c r="AN1400">
        <v>0</v>
      </c>
      <c r="AO1400">
        <v>59.83</v>
      </c>
      <c r="AP1400">
        <v>0</v>
      </c>
      <c r="AQ1400">
        <v>7.67</v>
      </c>
      <c r="AR1400">
        <v>0</v>
      </c>
      <c r="AS1400">
        <v>0</v>
      </c>
      <c r="AT1400">
        <v>68</v>
      </c>
      <c r="AU1400">
        <v>54</v>
      </c>
      <c r="AV1400">
        <v>1</v>
      </c>
      <c r="AW1400">
        <v>1</v>
      </c>
      <c r="AZ1400">
        <v>1</v>
      </c>
      <c r="BA1400">
        <v>33.32</v>
      </c>
      <c r="BB1400">
        <v>1</v>
      </c>
      <c r="BC1400">
        <v>1</v>
      </c>
      <c r="BD1400" t="s">
        <v>3</v>
      </c>
      <c r="BE1400" t="s">
        <v>3</v>
      </c>
      <c r="BF1400" t="s">
        <v>3</v>
      </c>
      <c r="BG1400" t="s">
        <v>3</v>
      </c>
      <c r="BH1400">
        <v>0</v>
      </c>
      <c r="BI1400">
        <v>1</v>
      </c>
      <c r="BJ1400" t="s">
        <v>21</v>
      </c>
      <c r="BM1400">
        <v>57001</v>
      </c>
      <c r="BN1400">
        <v>0</v>
      </c>
      <c r="BO1400" t="s">
        <v>18</v>
      </c>
      <c r="BP1400">
        <v>1</v>
      </c>
      <c r="BQ1400">
        <v>6</v>
      </c>
      <c r="BR1400">
        <v>0</v>
      </c>
      <c r="BS1400">
        <v>33.32</v>
      </c>
      <c r="BT1400">
        <v>1</v>
      </c>
      <c r="BU1400">
        <v>1</v>
      </c>
      <c r="BV1400">
        <v>1</v>
      </c>
      <c r="BW1400">
        <v>1</v>
      </c>
      <c r="BX1400">
        <v>1</v>
      </c>
      <c r="BY1400" t="s">
        <v>3</v>
      </c>
      <c r="BZ1400">
        <v>80</v>
      </c>
      <c r="CA1400">
        <v>68</v>
      </c>
      <c r="CE1400">
        <v>0</v>
      </c>
      <c r="CF1400">
        <v>0</v>
      </c>
      <c r="CG1400">
        <v>0</v>
      </c>
      <c r="CM1400">
        <v>0</v>
      </c>
      <c r="CN1400" t="s">
        <v>3</v>
      </c>
      <c r="CO1400">
        <v>0</v>
      </c>
      <c r="CP1400">
        <f t="shared" si="939"/>
        <v>727.64</v>
      </c>
      <c r="CQ1400">
        <f t="shared" si="940"/>
        <v>0</v>
      </c>
      <c r="CR1400">
        <f t="shared" si="941"/>
        <v>0</v>
      </c>
      <c r="CS1400">
        <f t="shared" si="942"/>
        <v>0</v>
      </c>
      <c r="CT1400">
        <f t="shared" si="943"/>
        <v>1993.5355999999999</v>
      </c>
      <c r="CU1400">
        <f t="shared" si="944"/>
        <v>0</v>
      </c>
      <c r="CV1400">
        <f t="shared" si="945"/>
        <v>7.67</v>
      </c>
      <c r="CW1400">
        <f t="shared" si="946"/>
        <v>0</v>
      </c>
      <c r="CX1400">
        <f t="shared" si="947"/>
        <v>0</v>
      </c>
      <c r="CY1400">
        <f t="shared" si="948"/>
        <v>494.79519999999997</v>
      </c>
      <c r="CZ1400">
        <f t="shared" si="949"/>
        <v>392.92559999999997</v>
      </c>
      <c r="DC1400" t="s">
        <v>3</v>
      </c>
      <c r="DD1400" t="s">
        <v>3</v>
      </c>
      <c r="DE1400" t="s">
        <v>3</v>
      </c>
      <c r="DF1400" t="s">
        <v>3</v>
      </c>
      <c r="DG1400" t="s">
        <v>3</v>
      </c>
      <c r="DH1400" t="s">
        <v>3</v>
      </c>
      <c r="DI1400" t="s">
        <v>3</v>
      </c>
      <c r="DJ1400" t="s">
        <v>3</v>
      </c>
      <c r="DK1400" t="s">
        <v>3</v>
      </c>
      <c r="DL1400" t="s">
        <v>3</v>
      </c>
      <c r="DM1400" t="s">
        <v>3</v>
      </c>
      <c r="DN1400">
        <v>0</v>
      </c>
      <c r="DO1400">
        <v>0</v>
      </c>
      <c r="DP1400">
        <v>1</v>
      </c>
      <c r="DQ1400">
        <v>1</v>
      </c>
      <c r="DU1400">
        <v>1013</v>
      </c>
      <c r="DV1400" t="s">
        <v>20</v>
      </c>
      <c r="DW1400" t="s">
        <v>20</v>
      </c>
      <c r="DX1400">
        <v>1</v>
      </c>
      <c r="DZ1400" t="s">
        <v>3</v>
      </c>
      <c r="EA1400" t="s">
        <v>3</v>
      </c>
      <c r="EB1400" t="s">
        <v>3</v>
      </c>
      <c r="EC1400" t="s">
        <v>3</v>
      </c>
      <c r="EE1400">
        <v>29085590</v>
      </c>
      <c r="EF1400">
        <v>6</v>
      </c>
      <c r="EG1400" t="s">
        <v>22</v>
      </c>
      <c r="EH1400">
        <v>0</v>
      </c>
      <c r="EI1400" t="s">
        <v>3</v>
      </c>
      <c r="EJ1400">
        <v>1</v>
      </c>
      <c r="EK1400">
        <v>57001</v>
      </c>
      <c r="EL1400" t="s">
        <v>23</v>
      </c>
      <c r="EM1400" t="s">
        <v>24</v>
      </c>
      <c r="EO1400" t="s">
        <v>3</v>
      </c>
      <c r="EQ1400">
        <v>0</v>
      </c>
      <c r="ER1400">
        <v>59.83</v>
      </c>
      <c r="ES1400">
        <v>0</v>
      </c>
      <c r="ET1400">
        <v>0</v>
      </c>
      <c r="EU1400">
        <v>0</v>
      </c>
      <c r="EV1400">
        <v>59.83</v>
      </c>
      <c r="EW1400">
        <v>7.67</v>
      </c>
      <c r="EX1400">
        <v>0</v>
      </c>
      <c r="EY1400">
        <v>0</v>
      </c>
      <c r="FQ1400">
        <v>0</v>
      </c>
      <c r="FR1400">
        <f t="shared" si="950"/>
        <v>0</v>
      </c>
      <c r="FS1400">
        <v>0</v>
      </c>
      <c r="FV1400" t="s">
        <v>25</v>
      </c>
      <c r="FW1400" t="s">
        <v>26</v>
      </c>
      <c r="FX1400">
        <v>80</v>
      </c>
      <c r="FY1400">
        <v>68</v>
      </c>
      <c r="GA1400" t="s">
        <v>3</v>
      </c>
      <c r="GD1400">
        <v>1</v>
      </c>
      <c r="GF1400">
        <v>1095792533</v>
      </c>
      <c r="GG1400">
        <v>2</v>
      </c>
      <c r="GH1400">
        <v>1</v>
      </c>
      <c r="GI1400">
        <v>2</v>
      </c>
      <c r="GJ1400">
        <v>0</v>
      </c>
      <c r="GK1400">
        <v>0</v>
      </c>
      <c r="GL1400">
        <f t="shared" si="951"/>
        <v>0</v>
      </c>
      <c r="GM1400">
        <f t="shared" si="952"/>
        <v>1615.37</v>
      </c>
      <c r="GN1400">
        <f t="shared" si="953"/>
        <v>1615.37</v>
      </c>
      <c r="GO1400">
        <f t="shared" si="954"/>
        <v>0</v>
      </c>
      <c r="GP1400">
        <f t="shared" si="955"/>
        <v>0</v>
      </c>
      <c r="GR1400">
        <v>0</v>
      </c>
      <c r="GS1400">
        <v>3</v>
      </c>
      <c r="GT1400">
        <v>0</v>
      </c>
      <c r="GU1400" t="s">
        <v>3</v>
      </c>
      <c r="GV1400">
        <f t="shared" si="956"/>
        <v>0</v>
      </c>
      <c r="GW1400">
        <v>1</v>
      </c>
      <c r="GX1400">
        <f t="shared" si="957"/>
        <v>0</v>
      </c>
      <c r="HA1400">
        <v>0</v>
      </c>
      <c r="HB1400">
        <v>0</v>
      </c>
      <c r="HC1400">
        <f t="shared" si="958"/>
        <v>0</v>
      </c>
      <c r="HE1400" t="s">
        <v>3</v>
      </c>
      <c r="HF1400" t="s">
        <v>3</v>
      </c>
      <c r="IK1400">
        <v>0</v>
      </c>
    </row>
    <row r="1401" spans="1:245">
      <c r="A1401">
        <v>18</v>
      </c>
      <c r="B1401">
        <v>0</v>
      </c>
      <c r="C1401">
        <v>1370</v>
      </c>
      <c r="E1401" t="s">
        <v>48</v>
      </c>
      <c r="F1401" t="s">
        <v>28</v>
      </c>
      <c r="G1401" t="s">
        <v>29</v>
      </c>
      <c r="H1401" t="s">
        <v>30</v>
      </c>
      <c r="I1401">
        <f>I1400*J1401</f>
        <v>0.2555</v>
      </c>
      <c r="J1401">
        <v>0.70000000000000007</v>
      </c>
      <c r="O1401">
        <f t="shared" si="919"/>
        <v>0</v>
      </c>
      <c r="P1401">
        <f t="shared" si="920"/>
        <v>0</v>
      </c>
      <c r="Q1401">
        <f t="shared" si="921"/>
        <v>0</v>
      </c>
      <c r="R1401">
        <f t="shared" si="922"/>
        <v>0</v>
      </c>
      <c r="S1401">
        <f t="shared" si="923"/>
        <v>0</v>
      </c>
      <c r="T1401">
        <f t="shared" si="924"/>
        <v>0</v>
      </c>
      <c r="U1401">
        <f t="shared" si="925"/>
        <v>0</v>
      </c>
      <c r="V1401">
        <f t="shared" si="926"/>
        <v>0</v>
      </c>
      <c r="W1401">
        <f t="shared" si="927"/>
        <v>0</v>
      </c>
      <c r="X1401">
        <f t="shared" si="928"/>
        <v>0</v>
      </c>
      <c r="Y1401">
        <f t="shared" si="929"/>
        <v>0</v>
      </c>
      <c r="AA1401">
        <v>36401907</v>
      </c>
      <c r="AB1401">
        <f t="shared" si="930"/>
        <v>0</v>
      </c>
      <c r="AC1401">
        <f t="shared" si="931"/>
        <v>0</v>
      </c>
      <c r="AD1401">
        <f t="shared" si="932"/>
        <v>0</v>
      </c>
      <c r="AE1401">
        <f t="shared" si="933"/>
        <v>0</v>
      </c>
      <c r="AF1401">
        <f t="shared" si="934"/>
        <v>0</v>
      </c>
      <c r="AG1401">
        <f t="shared" si="935"/>
        <v>0</v>
      </c>
      <c r="AH1401">
        <f t="shared" si="936"/>
        <v>0</v>
      </c>
      <c r="AI1401">
        <f t="shared" si="937"/>
        <v>0</v>
      </c>
      <c r="AJ1401">
        <f t="shared" si="938"/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1</v>
      </c>
      <c r="AW1401">
        <v>1</v>
      </c>
      <c r="AZ1401">
        <v>1</v>
      </c>
      <c r="BA1401">
        <v>1</v>
      </c>
      <c r="BB1401">
        <v>1</v>
      </c>
      <c r="BC1401">
        <v>1</v>
      </c>
      <c r="BD1401" t="s">
        <v>3</v>
      </c>
      <c r="BE1401" t="s">
        <v>3</v>
      </c>
      <c r="BF1401" t="s">
        <v>3</v>
      </c>
      <c r="BG1401" t="s">
        <v>3</v>
      </c>
      <c r="BH1401">
        <v>3</v>
      </c>
      <c r="BI1401">
        <v>2</v>
      </c>
      <c r="BJ1401" t="s">
        <v>31</v>
      </c>
      <c r="BM1401">
        <v>500002</v>
      </c>
      <c r="BN1401">
        <v>0</v>
      </c>
      <c r="BO1401" t="s">
        <v>3</v>
      </c>
      <c r="BP1401">
        <v>0</v>
      </c>
      <c r="BQ1401">
        <v>12</v>
      </c>
      <c r="BR1401">
        <v>0</v>
      </c>
      <c r="BS1401">
        <v>1</v>
      </c>
      <c r="BT1401">
        <v>1</v>
      </c>
      <c r="BU1401">
        <v>1</v>
      </c>
      <c r="BV1401">
        <v>1</v>
      </c>
      <c r="BW1401">
        <v>1</v>
      </c>
      <c r="BX1401">
        <v>1</v>
      </c>
      <c r="BY1401" t="s">
        <v>3</v>
      </c>
      <c r="BZ1401">
        <v>0</v>
      </c>
      <c r="CA1401">
        <v>0</v>
      </c>
      <c r="CE1401">
        <v>0</v>
      </c>
      <c r="CF1401">
        <v>0</v>
      </c>
      <c r="CG1401">
        <v>0</v>
      </c>
      <c r="CM1401">
        <v>0</v>
      </c>
      <c r="CN1401" t="s">
        <v>3</v>
      </c>
      <c r="CO1401">
        <v>0</v>
      </c>
      <c r="CP1401">
        <f t="shared" si="939"/>
        <v>0</v>
      </c>
      <c r="CQ1401">
        <f t="shared" si="940"/>
        <v>0</v>
      </c>
      <c r="CR1401">
        <f t="shared" si="941"/>
        <v>0</v>
      </c>
      <c r="CS1401">
        <f t="shared" si="942"/>
        <v>0</v>
      </c>
      <c r="CT1401">
        <f t="shared" si="943"/>
        <v>0</v>
      </c>
      <c r="CU1401">
        <f t="shared" si="944"/>
        <v>0</v>
      </c>
      <c r="CV1401">
        <f t="shared" si="945"/>
        <v>0</v>
      </c>
      <c r="CW1401">
        <f t="shared" si="946"/>
        <v>0</v>
      </c>
      <c r="CX1401">
        <f t="shared" si="947"/>
        <v>0</v>
      </c>
      <c r="CY1401">
        <f t="shared" si="948"/>
        <v>0</v>
      </c>
      <c r="CZ1401">
        <f t="shared" si="949"/>
        <v>0</v>
      </c>
      <c r="DC1401" t="s">
        <v>3</v>
      </c>
      <c r="DD1401" t="s">
        <v>3</v>
      </c>
      <c r="DE1401" t="s">
        <v>3</v>
      </c>
      <c r="DF1401" t="s">
        <v>3</v>
      </c>
      <c r="DG1401" t="s">
        <v>3</v>
      </c>
      <c r="DH1401" t="s">
        <v>3</v>
      </c>
      <c r="DI1401" t="s">
        <v>3</v>
      </c>
      <c r="DJ1401" t="s">
        <v>3</v>
      </c>
      <c r="DK1401" t="s">
        <v>3</v>
      </c>
      <c r="DL1401" t="s">
        <v>3</v>
      </c>
      <c r="DM1401" t="s">
        <v>3</v>
      </c>
      <c r="DN1401">
        <v>0</v>
      </c>
      <c r="DO1401">
        <v>0</v>
      </c>
      <c r="DP1401">
        <v>1</v>
      </c>
      <c r="DQ1401">
        <v>1</v>
      </c>
      <c r="DU1401">
        <v>1009</v>
      </c>
      <c r="DV1401" t="s">
        <v>30</v>
      </c>
      <c r="DW1401" t="s">
        <v>30</v>
      </c>
      <c r="DX1401">
        <v>1000</v>
      </c>
      <c r="DZ1401" t="s">
        <v>3</v>
      </c>
      <c r="EA1401" t="s">
        <v>3</v>
      </c>
      <c r="EB1401" t="s">
        <v>3</v>
      </c>
      <c r="EC1401" t="s">
        <v>3</v>
      </c>
      <c r="EE1401">
        <v>29085444</v>
      </c>
      <c r="EF1401">
        <v>12</v>
      </c>
      <c r="EG1401" t="s">
        <v>32</v>
      </c>
      <c r="EH1401">
        <v>0</v>
      </c>
      <c r="EI1401" t="s">
        <v>3</v>
      </c>
      <c r="EJ1401">
        <v>2</v>
      </c>
      <c r="EK1401">
        <v>500002</v>
      </c>
      <c r="EL1401" t="s">
        <v>33</v>
      </c>
      <c r="EM1401" t="s">
        <v>34</v>
      </c>
      <c r="EO1401" t="s">
        <v>3</v>
      </c>
      <c r="EQ1401">
        <v>0</v>
      </c>
      <c r="ER1401">
        <v>0</v>
      </c>
      <c r="ES1401">
        <v>0</v>
      </c>
      <c r="ET1401">
        <v>0</v>
      </c>
      <c r="EU1401">
        <v>0</v>
      </c>
      <c r="EV1401">
        <v>0</v>
      </c>
      <c r="EW1401">
        <v>0</v>
      </c>
      <c r="EX1401">
        <v>0</v>
      </c>
      <c r="FQ1401">
        <v>0</v>
      </c>
      <c r="FR1401">
        <f t="shared" si="950"/>
        <v>0</v>
      </c>
      <c r="FS1401">
        <v>0</v>
      </c>
      <c r="FX1401">
        <v>0</v>
      </c>
      <c r="FY1401">
        <v>0</v>
      </c>
      <c r="GA1401" t="s">
        <v>3</v>
      </c>
      <c r="GD1401">
        <v>1</v>
      </c>
      <c r="GF1401">
        <v>-304821490</v>
      </c>
      <c r="GG1401">
        <v>2</v>
      </c>
      <c r="GH1401">
        <v>1</v>
      </c>
      <c r="GI1401">
        <v>-2</v>
      </c>
      <c r="GJ1401">
        <v>0</v>
      </c>
      <c r="GK1401">
        <v>0</v>
      </c>
      <c r="GL1401">
        <f t="shared" si="951"/>
        <v>0</v>
      </c>
      <c r="GM1401">
        <f t="shared" si="952"/>
        <v>0</v>
      </c>
      <c r="GN1401">
        <f t="shared" si="953"/>
        <v>0</v>
      </c>
      <c r="GO1401">
        <f t="shared" si="954"/>
        <v>0</v>
      </c>
      <c r="GP1401">
        <f t="shared" si="955"/>
        <v>0</v>
      </c>
      <c r="GR1401">
        <v>0</v>
      </c>
      <c r="GS1401">
        <v>3</v>
      </c>
      <c r="GT1401">
        <v>0</v>
      </c>
      <c r="GU1401" t="s">
        <v>3</v>
      </c>
      <c r="GV1401">
        <f t="shared" si="956"/>
        <v>0</v>
      </c>
      <c r="GW1401">
        <v>1</v>
      </c>
      <c r="GX1401">
        <f t="shared" si="957"/>
        <v>0</v>
      </c>
      <c r="HA1401">
        <v>0</v>
      </c>
      <c r="HB1401">
        <v>0</v>
      </c>
      <c r="HC1401">
        <f t="shared" si="958"/>
        <v>0</v>
      </c>
      <c r="HE1401" t="s">
        <v>3</v>
      </c>
      <c r="HF1401" t="s">
        <v>3</v>
      </c>
      <c r="IK1401">
        <v>0</v>
      </c>
    </row>
    <row r="1402" spans="1:245">
      <c r="A1402">
        <v>17</v>
      </c>
      <c r="B1402">
        <v>0</v>
      </c>
      <c r="C1402">
        <f>ROW(SmtRes!A1383)</f>
        <v>1383</v>
      </c>
      <c r="D1402">
        <f>ROW(EtalonRes!A1348)</f>
        <v>1348</v>
      </c>
      <c r="E1402" t="s">
        <v>49</v>
      </c>
      <c r="F1402" t="s">
        <v>287</v>
      </c>
      <c r="G1402" t="s">
        <v>288</v>
      </c>
      <c r="H1402" t="s">
        <v>186</v>
      </c>
      <c r="I1402">
        <f>ROUND(36.5/100,9)</f>
        <v>0.36499999999999999</v>
      </c>
      <c r="J1402">
        <v>0</v>
      </c>
      <c r="O1402">
        <f t="shared" si="919"/>
        <v>10615.76</v>
      </c>
      <c r="P1402">
        <f t="shared" si="920"/>
        <v>5767.73</v>
      </c>
      <c r="Q1402">
        <f t="shared" si="921"/>
        <v>210.86</v>
      </c>
      <c r="R1402">
        <f t="shared" si="922"/>
        <v>17.149999999999999</v>
      </c>
      <c r="S1402">
        <f t="shared" si="923"/>
        <v>4637.17</v>
      </c>
      <c r="T1402">
        <f t="shared" si="924"/>
        <v>0</v>
      </c>
      <c r="U1402">
        <f t="shared" si="925"/>
        <v>16.3155</v>
      </c>
      <c r="V1402">
        <f t="shared" si="926"/>
        <v>5.1100000000000007E-2</v>
      </c>
      <c r="W1402">
        <f t="shared" si="927"/>
        <v>0</v>
      </c>
      <c r="X1402">
        <f t="shared" si="928"/>
        <v>4375.0600000000004</v>
      </c>
      <c r="Y1402">
        <f t="shared" si="929"/>
        <v>2373.6999999999998</v>
      </c>
      <c r="AA1402">
        <v>36401907</v>
      </c>
      <c r="AB1402">
        <f t="shared" si="930"/>
        <v>4236.1000000000004</v>
      </c>
      <c r="AC1402">
        <f t="shared" si="931"/>
        <v>3798.56</v>
      </c>
      <c r="AD1402">
        <f t="shared" si="932"/>
        <v>56.25</v>
      </c>
      <c r="AE1402">
        <f t="shared" si="933"/>
        <v>1.41</v>
      </c>
      <c r="AF1402">
        <f t="shared" si="934"/>
        <v>381.29</v>
      </c>
      <c r="AG1402">
        <f t="shared" si="935"/>
        <v>0</v>
      </c>
      <c r="AH1402">
        <f t="shared" si="936"/>
        <v>44.7</v>
      </c>
      <c r="AI1402">
        <f t="shared" si="937"/>
        <v>0.14000000000000001</v>
      </c>
      <c r="AJ1402">
        <f t="shared" si="938"/>
        <v>0</v>
      </c>
      <c r="AK1402">
        <v>4236.1000000000004</v>
      </c>
      <c r="AL1402">
        <v>3798.56</v>
      </c>
      <c r="AM1402">
        <v>56.25</v>
      </c>
      <c r="AN1402">
        <v>1.41</v>
      </c>
      <c r="AO1402">
        <v>381.29</v>
      </c>
      <c r="AP1402">
        <v>0</v>
      </c>
      <c r="AQ1402">
        <v>44.7</v>
      </c>
      <c r="AR1402">
        <v>0.14000000000000001</v>
      </c>
      <c r="AS1402">
        <v>0</v>
      </c>
      <c r="AT1402">
        <v>94</v>
      </c>
      <c r="AU1402">
        <v>51</v>
      </c>
      <c r="AV1402">
        <v>1</v>
      </c>
      <c r="AW1402">
        <v>1</v>
      </c>
      <c r="AZ1402">
        <v>1</v>
      </c>
      <c r="BA1402">
        <v>33.32</v>
      </c>
      <c r="BB1402">
        <v>10.27</v>
      </c>
      <c r="BC1402">
        <v>4.16</v>
      </c>
      <c r="BD1402" t="s">
        <v>3</v>
      </c>
      <c r="BE1402" t="s">
        <v>3</v>
      </c>
      <c r="BF1402" t="s">
        <v>3</v>
      </c>
      <c r="BG1402" t="s">
        <v>3</v>
      </c>
      <c r="BH1402">
        <v>0</v>
      </c>
      <c r="BI1402">
        <v>1</v>
      </c>
      <c r="BJ1402" t="s">
        <v>289</v>
      </c>
      <c r="BM1402">
        <v>11001</v>
      </c>
      <c r="BN1402">
        <v>0</v>
      </c>
      <c r="BO1402" t="s">
        <v>287</v>
      </c>
      <c r="BP1402">
        <v>1</v>
      </c>
      <c r="BQ1402">
        <v>2</v>
      </c>
      <c r="BR1402">
        <v>0</v>
      </c>
      <c r="BS1402">
        <v>33.32</v>
      </c>
      <c r="BT1402">
        <v>1</v>
      </c>
      <c r="BU1402">
        <v>1</v>
      </c>
      <c r="BV1402">
        <v>1</v>
      </c>
      <c r="BW1402">
        <v>1</v>
      </c>
      <c r="BX1402">
        <v>1</v>
      </c>
      <c r="BY1402" t="s">
        <v>3</v>
      </c>
      <c r="BZ1402">
        <v>123</v>
      </c>
      <c r="CA1402">
        <v>75</v>
      </c>
      <c r="CE1402">
        <v>0</v>
      </c>
      <c r="CF1402">
        <v>0</v>
      </c>
      <c r="CG1402">
        <v>0</v>
      </c>
      <c r="CM1402">
        <v>0</v>
      </c>
      <c r="CN1402" t="s">
        <v>3</v>
      </c>
      <c r="CO1402">
        <v>0</v>
      </c>
      <c r="CP1402">
        <f t="shared" si="939"/>
        <v>10615.759999999998</v>
      </c>
      <c r="CQ1402">
        <f t="shared" si="940"/>
        <v>15802.009599999999</v>
      </c>
      <c r="CR1402">
        <f t="shared" si="941"/>
        <v>577.6875</v>
      </c>
      <c r="CS1402">
        <f t="shared" si="942"/>
        <v>46.981200000000001</v>
      </c>
      <c r="CT1402">
        <f t="shared" si="943"/>
        <v>12704.5828</v>
      </c>
      <c r="CU1402">
        <f t="shared" si="944"/>
        <v>0</v>
      </c>
      <c r="CV1402">
        <f t="shared" si="945"/>
        <v>44.7</v>
      </c>
      <c r="CW1402">
        <f t="shared" si="946"/>
        <v>0.14000000000000001</v>
      </c>
      <c r="CX1402">
        <f t="shared" si="947"/>
        <v>0</v>
      </c>
      <c r="CY1402">
        <f t="shared" si="948"/>
        <v>4375.0607999999993</v>
      </c>
      <c r="CZ1402">
        <f t="shared" si="949"/>
        <v>2373.7031999999999</v>
      </c>
      <c r="DC1402" t="s">
        <v>3</v>
      </c>
      <c r="DD1402" t="s">
        <v>3</v>
      </c>
      <c r="DE1402" t="s">
        <v>3</v>
      </c>
      <c r="DF1402" t="s">
        <v>3</v>
      </c>
      <c r="DG1402" t="s">
        <v>3</v>
      </c>
      <c r="DH1402" t="s">
        <v>3</v>
      </c>
      <c r="DI1402" t="s">
        <v>3</v>
      </c>
      <c r="DJ1402" t="s">
        <v>3</v>
      </c>
      <c r="DK1402" t="s">
        <v>3</v>
      </c>
      <c r="DL1402" t="s">
        <v>3</v>
      </c>
      <c r="DM1402" t="s">
        <v>3</v>
      </c>
      <c r="DN1402">
        <v>0</v>
      </c>
      <c r="DO1402">
        <v>0</v>
      </c>
      <c r="DP1402">
        <v>1</v>
      </c>
      <c r="DQ1402">
        <v>1</v>
      </c>
      <c r="DU1402">
        <v>1013</v>
      </c>
      <c r="DV1402" t="s">
        <v>186</v>
      </c>
      <c r="DW1402" t="s">
        <v>186</v>
      </c>
      <c r="DX1402">
        <v>1</v>
      </c>
      <c r="DZ1402" t="s">
        <v>3</v>
      </c>
      <c r="EA1402" t="s">
        <v>3</v>
      </c>
      <c r="EB1402" t="s">
        <v>3</v>
      </c>
      <c r="EC1402" t="s">
        <v>3</v>
      </c>
      <c r="EE1402">
        <v>29085511</v>
      </c>
      <c r="EF1402">
        <v>2</v>
      </c>
      <c r="EG1402" t="s">
        <v>135</v>
      </c>
      <c r="EH1402">
        <v>0</v>
      </c>
      <c r="EI1402" t="s">
        <v>3</v>
      </c>
      <c r="EJ1402">
        <v>1</v>
      </c>
      <c r="EK1402">
        <v>11001</v>
      </c>
      <c r="EL1402" t="s">
        <v>23</v>
      </c>
      <c r="EM1402" t="s">
        <v>188</v>
      </c>
      <c r="EO1402" t="s">
        <v>3</v>
      </c>
      <c r="EQ1402">
        <v>0</v>
      </c>
      <c r="ER1402">
        <v>4236.1000000000004</v>
      </c>
      <c r="ES1402">
        <v>3798.56</v>
      </c>
      <c r="ET1402">
        <v>56.25</v>
      </c>
      <c r="EU1402">
        <v>1.41</v>
      </c>
      <c r="EV1402">
        <v>381.29</v>
      </c>
      <c r="EW1402">
        <v>44.7</v>
      </c>
      <c r="EX1402">
        <v>0.14000000000000001</v>
      </c>
      <c r="EY1402">
        <v>0</v>
      </c>
      <c r="FQ1402">
        <v>0</v>
      </c>
      <c r="FR1402">
        <f t="shared" si="950"/>
        <v>0</v>
      </c>
      <c r="FS1402">
        <v>0</v>
      </c>
      <c r="FT1402" t="s">
        <v>139</v>
      </c>
      <c r="FU1402" t="s">
        <v>25</v>
      </c>
      <c r="FV1402" t="s">
        <v>25</v>
      </c>
      <c r="FW1402" t="s">
        <v>26</v>
      </c>
      <c r="FX1402">
        <v>110.7</v>
      </c>
      <c r="FY1402">
        <v>63.75</v>
      </c>
      <c r="GA1402" t="s">
        <v>3</v>
      </c>
      <c r="GD1402">
        <v>1</v>
      </c>
      <c r="GF1402">
        <v>-169318418</v>
      </c>
      <c r="GG1402">
        <v>2</v>
      </c>
      <c r="GH1402">
        <v>1</v>
      </c>
      <c r="GI1402">
        <v>2</v>
      </c>
      <c r="GJ1402">
        <v>0</v>
      </c>
      <c r="GK1402">
        <v>0</v>
      </c>
      <c r="GL1402">
        <f t="shared" si="951"/>
        <v>0</v>
      </c>
      <c r="GM1402">
        <f t="shared" si="952"/>
        <v>17364.52</v>
      </c>
      <c r="GN1402">
        <f t="shared" si="953"/>
        <v>17364.52</v>
      </c>
      <c r="GO1402">
        <f t="shared" si="954"/>
        <v>0</v>
      </c>
      <c r="GP1402">
        <f t="shared" si="955"/>
        <v>0</v>
      </c>
      <c r="GR1402">
        <v>0</v>
      </c>
      <c r="GS1402">
        <v>3</v>
      </c>
      <c r="GT1402">
        <v>0</v>
      </c>
      <c r="GU1402" t="s">
        <v>3</v>
      </c>
      <c r="GV1402">
        <f t="shared" si="956"/>
        <v>0</v>
      </c>
      <c r="GW1402">
        <v>1</v>
      </c>
      <c r="GX1402">
        <f t="shared" si="957"/>
        <v>0</v>
      </c>
      <c r="HA1402">
        <v>0</v>
      </c>
      <c r="HB1402">
        <v>0</v>
      </c>
      <c r="HC1402">
        <f t="shared" si="958"/>
        <v>0</v>
      </c>
      <c r="HE1402" t="s">
        <v>3</v>
      </c>
      <c r="HF1402" t="s">
        <v>3</v>
      </c>
      <c r="IK1402">
        <v>0</v>
      </c>
    </row>
    <row r="1403" spans="1:245">
      <c r="A1403">
        <v>17</v>
      </c>
      <c r="B1403">
        <v>0</v>
      </c>
      <c r="C1403">
        <f>ROW(SmtRes!A1391)</f>
        <v>1391</v>
      </c>
      <c r="D1403">
        <f>ROW(EtalonRes!A1356)</f>
        <v>1356</v>
      </c>
      <c r="E1403" t="s">
        <v>55</v>
      </c>
      <c r="F1403" t="s">
        <v>189</v>
      </c>
      <c r="G1403" t="s">
        <v>190</v>
      </c>
      <c r="H1403" t="s">
        <v>38</v>
      </c>
      <c r="I1403">
        <f>ROUND(36.5/100,9)</f>
        <v>0.36499999999999999</v>
      </c>
      <c r="J1403">
        <v>0</v>
      </c>
      <c r="O1403">
        <f t="shared" si="919"/>
        <v>21885.59</v>
      </c>
      <c r="P1403">
        <f t="shared" si="920"/>
        <v>15173.94</v>
      </c>
      <c r="Q1403">
        <f t="shared" si="921"/>
        <v>412.57</v>
      </c>
      <c r="R1403">
        <f t="shared" si="922"/>
        <v>95.23</v>
      </c>
      <c r="S1403">
        <f t="shared" si="923"/>
        <v>6299.08</v>
      </c>
      <c r="T1403">
        <f t="shared" si="924"/>
        <v>0</v>
      </c>
      <c r="U1403">
        <f t="shared" si="925"/>
        <v>22.162800000000001</v>
      </c>
      <c r="V1403">
        <f t="shared" si="926"/>
        <v>0.21169999999999997</v>
      </c>
      <c r="W1403">
        <f t="shared" si="927"/>
        <v>0</v>
      </c>
      <c r="X1403">
        <f t="shared" si="928"/>
        <v>6010.65</v>
      </c>
      <c r="Y1403">
        <f t="shared" si="929"/>
        <v>3261.1</v>
      </c>
      <c r="AA1403">
        <v>36401907</v>
      </c>
      <c r="AB1403">
        <f t="shared" si="930"/>
        <v>6972.36</v>
      </c>
      <c r="AC1403">
        <f t="shared" si="931"/>
        <v>6356.64</v>
      </c>
      <c r="AD1403">
        <f t="shared" si="932"/>
        <v>97.78</v>
      </c>
      <c r="AE1403">
        <f t="shared" si="933"/>
        <v>7.83</v>
      </c>
      <c r="AF1403">
        <f t="shared" si="934"/>
        <v>517.94000000000005</v>
      </c>
      <c r="AG1403">
        <f t="shared" si="935"/>
        <v>0</v>
      </c>
      <c r="AH1403">
        <f t="shared" si="936"/>
        <v>60.72</v>
      </c>
      <c r="AI1403">
        <f t="shared" si="937"/>
        <v>0.57999999999999996</v>
      </c>
      <c r="AJ1403">
        <f t="shared" si="938"/>
        <v>0</v>
      </c>
      <c r="AK1403">
        <v>6972.36</v>
      </c>
      <c r="AL1403">
        <v>6356.64</v>
      </c>
      <c r="AM1403">
        <v>97.78</v>
      </c>
      <c r="AN1403">
        <v>7.83</v>
      </c>
      <c r="AO1403">
        <v>517.94000000000005</v>
      </c>
      <c r="AP1403">
        <v>0</v>
      </c>
      <c r="AQ1403">
        <v>60.72</v>
      </c>
      <c r="AR1403">
        <v>0.57999999999999996</v>
      </c>
      <c r="AS1403">
        <v>0</v>
      </c>
      <c r="AT1403">
        <v>94</v>
      </c>
      <c r="AU1403">
        <v>51</v>
      </c>
      <c r="AV1403">
        <v>1</v>
      </c>
      <c r="AW1403">
        <v>1</v>
      </c>
      <c r="AZ1403">
        <v>1</v>
      </c>
      <c r="BA1403">
        <v>33.32</v>
      </c>
      <c r="BB1403">
        <v>11.56</v>
      </c>
      <c r="BC1403">
        <v>6.54</v>
      </c>
      <c r="BD1403" t="s">
        <v>3</v>
      </c>
      <c r="BE1403" t="s">
        <v>3</v>
      </c>
      <c r="BF1403" t="s">
        <v>3</v>
      </c>
      <c r="BG1403" t="s">
        <v>3</v>
      </c>
      <c r="BH1403">
        <v>0</v>
      </c>
      <c r="BI1403">
        <v>1</v>
      </c>
      <c r="BJ1403" t="s">
        <v>191</v>
      </c>
      <c r="BM1403">
        <v>11001</v>
      </c>
      <c r="BN1403">
        <v>0</v>
      </c>
      <c r="BO1403" t="s">
        <v>189</v>
      </c>
      <c r="BP1403">
        <v>1</v>
      </c>
      <c r="BQ1403">
        <v>2</v>
      </c>
      <c r="BR1403">
        <v>0</v>
      </c>
      <c r="BS1403">
        <v>33.32</v>
      </c>
      <c r="BT1403">
        <v>1</v>
      </c>
      <c r="BU1403">
        <v>1</v>
      </c>
      <c r="BV1403">
        <v>1</v>
      </c>
      <c r="BW1403">
        <v>1</v>
      </c>
      <c r="BX1403">
        <v>1</v>
      </c>
      <c r="BY1403" t="s">
        <v>3</v>
      </c>
      <c r="BZ1403">
        <v>123</v>
      </c>
      <c r="CA1403">
        <v>75</v>
      </c>
      <c r="CE1403">
        <v>0</v>
      </c>
      <c r="CF1403">
        <v>0</v>
      </c>
      <c r="CG1403">
        <v>0</v>
      </c>
      <c r="CM1403">
        <v>0</v>
      </c>
      <c r="CN1403" t="s">
        <v>3</v>
      </c>
      <c r="CO1403">
        <v>0</v>
      </c>
      <c r="CP1403">
        <f t="shared" si="939"/>
        <v>21885.59</v>
      </c>
      <c r="CQ1403">
        <f t="shared" si="940"/>
        <v>41572.425600000002</v>
      </c>
      <c r="CR1403">
        <f t="shared" si="941"/>
        <v>1130.3368</v>
      </c>
      <c r="CS1403">
        <f t="shared" si="942"/>
        <v>260.8956</v>
      </c>
      <c r="CT1403">
        <f t="shared" si="943"/>
        <v>17257.760800000004</v>
      </c>
      <c r="CU1403">
        <f t="shared" si="944"/>
        <v>0</v>
      </c>
      <c r="CV1403">
        <f t="shared" si="945"/>
        <v>60.72</v>
      </c>
      <c r="CW1403">
        <f t="shared" si="946"/>
        <v>0.57999999999999996</v>
      </c>
      <c r="CX1403">
        <f t="shared" si="947"/>
        <v>0</v>
      </c>
      <c r="CY1403">
        <f t="shared" si="948"/>
        <v>6010.6513999999988</v>
      </c>
      <c r="CZ1403">
        <f t="shared" si="949"/>
        <v>3261.0981000000002</v>
      </c>
      <c r="DC1403" t="s">
        <v>3</v>
      </c>
      <c r="DD1403" t="s">
        <v>3</v>
      </c>
      <c r="DE1403" t="s">
        <v>3</v>
      </c>
      <c r="DF1403" t="s">
        <v>3</v>
      </c>
      <c r="DG1403" t="s">
        <v>3</v>
      </c>
      <c r="DH1403" t="s">
        <v>3</v>
      </c>
      <c r="DI1403" t="s">
        <v>3</v>
      </c>
      <c r="DJ1403" t="s">
        <v>3</v>
      </c>
      <c r="DK1403" t="s">
        <v>3</v>
      </c>
      <c r="DL1403" t="s">
        <v>3</v>
      </c>
      <c r="DM1403" t="s">
        <v>3</v>
      </c>
      <c r="DN1403">
        <v>0</v>
      </c>
      <c r="DO1403">
        <v>0</v>
      </c>
      <c r="DP1403">
        <v>1</v>
      </c>
      <c r="DQ1403">
        <v>1</v>
      </c>
      <c r="DU1403">
        <v>1013</v>
      </c>
      <c r="DV1403" t="s">
        <v>38</v>
      </c>
      <c r="DW1403" t="s">
        <v>38</v>
      </c>
      <c r="DX1403">
        <v>1</v>
      </c>
      <c r="DZ1403" t="s">
        <v>3</v>
      </c>
      <c r="EA1403" t="s">
        <v>3</v>
      </c>
      <c r="EB1403" t="s">
        <v>3</v>
      </c>
      <c r="EC1403" t="s">
        <v>3</v>
      </c>
      <c r="EE1403">
        <v>29085511</v>
      </c>
      <c r="EF1403">
        <v>2</v>
      </c>
      <c r="EG1403" t="s">
        <v>135</v>
      </c>
      <c r="EH1403">
        <v>0</v>
      </c>
      <c r="EI1403" t="s">
        <v>3</v>
      </c>
      <c r="EJ1403">
        <v>1</v>
      </c>
      <c r="EK1403">
        <v>11001</v>
      </c>
      <c r="EL1403" t="s">
        <v>23</v>
      </c>
      <c r="EM1403" t="s">
        <v>188</v>
      </c>
      <c r="EO1403" t="s">
        <v>3</v>
      </c>
      <c r="EQ1403">
        <v>0</v>
      </c>
      <c r="ER1403">
        <v>6972.36</v>
      </c>
      <c r="ES1403">
        <v>6356.64</v>
      </c>
      <c r="ET1403">
        <v>97.78</v>
      </c>
      <c r="EU1403">
        <v>7.83</v>
      </c>
      <c r="EV1403">
        <v>517.94000000000005</v>
      </c>
      <c r="EW1403">
        <v>60.72</v>
      </c>
      <c r="EX1403">
        <v>0.57999999999999996</v>
      </c>
      <c r="EY1403">
        <v>0</v>
      </c>
      <c r="FQ1403">
        <v>0</v>
      </c>
      <c r="FR1403">
        <f t="shared" si="950"/>
        <v>0</v>
      </c>
      <c r="FS1403">
        <v>0</v>
      </c>
      <c r="FT1403" t="s">
        <v>139</v>
      </c>
      <c r="FU1403" t="s">
        <v>25</v>
      </c>
      <c r="FV1403" t="s">
        <v>25</v>
      </c>
      <c r="FW1403" t="s">
        <v>26</v>
      </c>
      <c r="FX1403">
        <v>110.7</v>
      </c>
      <c r="FY1403">
        <v>63.75</v>
      </c>
      <c r="GA1403" t="s">
        <v>3</v>
      </c>
      <c r="GD1403">
        <v>1</v>
      </c>
      <c r="GF1403">
        <v>1837524583</v>
      </c>
      <c r="GG1403">
        <v>2</v>
      </c>
      <c r="GH1403">
        <v>1</v>
      </c>
      <c r="GI1403">
        <v>2</v>
      </c>
      <c r="GJ1403">
        <v>0</v>
      </c>
      <c r="GK1403">
        <v>0</v>
      </c>
      <c r="GL1403">
        <f t="shared" si="951"/>
        <v>0</v>
      </c>
      <c r="GM1403">
        <f t="shared" si="952"/>
        <v>31157.34</v>
      </c>
      <c r="GN1403">
        <f t="shared" si="953"/>
        <v>31157.34</v>
      </c>
      <c r="GO1403">
        <f t="shared" si="954"/>
        <v>0</v>
      </c>
      <c r="GP1403">
        <f t="shared" si="955"/>
        <v>0</v>
      </c>
      <c r="GR1403">
        <v>0</v>
      </c>
      <c r="GS1403">
        <v>3</v>
      </c>
      <c r="GT1403">
        <v>0</v>
      </c>
      <c r="GU1403" t="s">
        <v>3</v>
      </c>
      <c r="GV1403">
        <f t="shared" si="956"/>
        <v>0</v>
      </c>
      <c r="GW1403">
        <v>1</v>
      </c>
      <c r="GX1403">
        <f t="shared" si="957"/>
        <v>0</v>
      </c>
      <c r="HA1403">
        <v>0</v>
      </c>
      <c r="HB1403">
        <v>0</v>
      </c>
      <c r="HC1403">
        <f t="shared" si="958"/>
        <v>0</v>
      </c>
      <c r="HE1403" t="s">
        <v>3</v>
      </c>
      <c r="HF1403" t="s">
        <v>3</v>
      </c>
      <c r="IK1403">
        <v>0</v>
      </c>
    </row>
    <row r="1404" spans="1:245">
      <c r="A1404">
        <v>17</v>
      </c>
      <c r="B1404">
        <v>0</v>
      </c>
      <c r="C1404">
        <f>ROW(SmtRes!A1398)</f>
        <v>1398</v>
      </c>
      <c r="D1404">
        <f>ROW(EtalonRes!A1363)</f>
        <v>1363</v>
      </c>
      <c r="E1404" t="s">
        <v>62</v>
      </c>
      <c r="F1404" t="s">
        <v>192</v>
      </c>
      <c r="G1404" t="s">
        <v>193</v>
      </c>
      <c r="H1404" t="s">
        <v>186</v>
      </c>
      <c r="I1404">
        <f>ROUND(36.5/100,9)</f>
        <v>0.36499999999999999</v>
      </c>
      <c r="J1404">
        <v>0</v>
      </c>
      <c r="O1404">
        <f t="shared" si="919"/>
        <v>18086.14</v>
      </c>
      <c r="P1404">
        <f t="shared" si="920"/>
        <v>13491.85</v>
      </c>
      <c r="Q1404">
        <f t="shared" si="921"/>
        <v>1488.29</v>
      </c>
      <c r="R1404">
        <f t="shared" si="922"/>
        <v>819.71</v>
      </c>
      <c r="S1404">
        <f t="shared" si="923"/>
        <v>3106</v>
      </c>
      <c r="T1404">
        <f t="shared" si="924"/>
        <v>0</v>
      </c>
      <c r="U1404">
        <f t="shared" si="925"/>
        <v>11.4099</v>
      </c>
      <c r="V1404">
        <f t="shared" si="926"/>
        <v>2.4455</v>
      </c>
      <c r="W1404">
        <f t="shared" si="927"/>
        <v>0</v>
      </c>
      <c r="X1404">
        <f t="shared" si="928"/>
        <v>3690.17</v>
      </c>
      <c r="Y1404">
        <f t="shared" si="929"/>
        <v>2002.11</v>
      </c>
      <c r="AA1404">
        <v>36401907</v>
      </c>
      <c r="AB1404">
        <f t="shared" si="930"/>
        <v>6214.53</v>
      </c>
      <c r="AC1404">
        <f t="shared" si="931"/>
        <v>5583.68</v>
      </c>
      <c r="AD1404">
        <f t="shared" si="932"/>
        <v>375.46</v>
      </c>
      <c r="AE1404">
        <f t="shared" si="933"/>
        <v>67.400000000000006</v>
      </c>
      <c r="AF1404">
        <f t="shared" si="934"/>
        <v>255.39</v>
      </c>
      <c r="AG1404">
        <f t="shared" si="935"/>
        <v>0</v>
      </c>
      <c r="AH1404">
        <f t="shared" si="936"/>
        <v>31.26</v>
      </c>
      <c r="AI1404">
        <f t="shared" si="937"/>
        <v>6.7</v>
      </c>
      <c r="AJ1404">
        <f t="shared" si="938"/>
        <v>0</v>
      </c>
      <c r="AK1404">
        <v>6214.53</v>
      </c>
      <c r="AL1404">
        <v>5583.68</v>
      </c>
      <c r="AM1404">
        <v>375.46</v>
      </c>
      <c r="AN1404">
        <v>67.400000000000006</v>
      </c>
      <c r="AO1404">
        <v>255.39</v>
      </c>
      <c r="AP1404">
        <v>0</v>
      </c>
      <c r="AQ1404">
        <v>31.26</v>
      </c>
      <c r="AR1404">
        <v>6.7</v>
      </c>
      <c r="AS1404">
        <v>0</v>
      </c>
      <c r="AT1404">
        <v>94</v>
      </c>
      <c r="AU1404">
        <v>51</v>
      </c>
      <c r="AV1404">
        <v>1</v>
      </c>
      <c r="AW1404">
        <v>1</v>
      </c>
      <c r="AZ1404">
        <v>1</v>
      </c>
      <c r="BA1404">
        <v>33.32</v>
      </c>
      <c r="BB1404">
        <v>10.86</v>
      </c>
      <c r="BC1404">
        <v>6.62</v>
      </c>
      <c r="BD1404" t="s">
        <v>3</v>
      </c>
      <c r="BE1404" t="s">
        <v>3</v>
      </c>
      <c r="BF1404" t="s">
        <v>3</v>
      </c>
      <c r="BG1404" t="s">
        <v>3</v>
      </c>
      <c r="BH1404">
        <v>0</v>
      </c>
      <c r="BI1404">
        <v>1</v>
      </c>
      <c r="BJ1404" t="s">
        <v>194</v>
      </c>
      <c r="BM1404">
        <v>11001</v>
      </c>
      <c r="BN1404">
        <v>0</v>
      </c>
      <c r="BO1404" t="s">
        <v>192</v>
      </c>
      <c r="BP1404">
        <v>1</v>
      </c>
      <c r="BQ1404">
        <v>2</v>
      </c>
      <c r="BR1404">
        <v>0</v>
      </c>
      <c r="BS1404">
        <v>33.32</v>
      </c>
      <c r="BT1404">
        <v>1</v>
      </c>
      <c r="BU1404">
        <v>1</v>
      </c>
      <c r="BV1404">
        <v>1</v>
      </c>
      <c r="BW1404">
        <v>1</v>
      </c>
      <c r="BX1404">
        <v>1</v>
      </c>
      <c r="BY1404" t="s">
        <v>3</v>
      </c>
      <c r="BZ1404">
        <v>123</v>
      </c>
      <c r="CA1404">
        <v>75</v>
      </c>
      <c r="CE1404">
        <v>0</v>
      </c>
      <c r="CF1404">
        <v>0</v>
      </c>
      <c r="CG1404">
        <v>0</v>
      </c>
      <c r="CM1404">
        <v>0</v>
      </c>
      <c r="CN1404" t="s">
        <v>3</v>
      </c>
      <c r="CO1404">
        <v>0</v>
      </c>
      <c r="CP1404">
        <f t="shared" si="939"/>
        <v>18086.14</v>
      </c>
      <c r="CQ1404">
        <f t="shared" si="940"/>
        <v>36963.961600000002</v>
      </c>
      <c r="CR1404">
        <f t="shared" si="941"/>
        <v>4077.4955999999997</v>
      </c>
      <c r="CS1404">
        <f t="shared" si="942"/>
        <v>2245.768</v>
      </c>
      <c r="CT1404">
        <f t="shared" si="943"/>
        <v>8509.5947999999989</v>
      </c>
      <c r="CU1404">
        <f t="shared" si="944"/>
        <v>0</v>
      </c>
      <c r="CV1404">
        <f t="shared" si="945"/>
        <v>31.26</v>
      </c>
      <c r="CW1404">
        <f t="shared" si="946"/>
        <v>6.7</v>
      </c>
      <c r="CX1404">
        <f t="shared" si="947"/>
        <v>0</v>
      </c>
      <c r="CY1404">
        <f t="shared" si="948"/>
        <v>3690.1673999999998</v>
      </c>
      <c r="CZ1404">
        <f t="shared" si="949"/>
        <v>2002.1120999999998</v>
      </c>
      <c r="DC1404" t="s">
        <v>3</v>
      </c>
      <c r="DD1404" t="s">
        <v>3</v>
      </c>
      <c r="DE1404" t="s">
        <v>3</v>
      </c>
      <c r="DF1404" t="s">
        <v>3</v>
      </c>
      <c r="DG1404" t="s">
        <v>3</v>
      </c>
      <c r="DH1404" t="s">
        <v>3</v>
      </c>
      <c r="DI1404" t="s">
        <v>3</v>
      </c>
      <c r="DJ1404" t="s">
        <v>3</v>
      </c>
      <c r="DK1404" t="s">
        <v>3</v>
      </c>
      <c r="DL1404" t="s">
        <v>3</v>
      </c>
      <c r="DM1404" t="s">
        <v>3</v>
      </c>
      <c r="DN1404">
        <v>0</v>
      </c>
      <c r="DO1404">
        <v>0</v>
      </c>
      <c r="DP1404">
        <v>1</v>
      </c>
      <c r="DQ1404">
        <v>1</v>
      </c>
      <c r="DU1404">
        <v>1013</v>
      </c>
      <c r="DV1404" t="s">
        <v>186</v>
      </c>
      <c r="DW1404" t="s">
        <v>186</v>
      </c>
      <c r="DX1404">
        <v>1</v>
      </c>
      <c r="DZ1404" t="s">
        <v>3</v>
      </c>
      <c r="EA1404" t="s">
        <v>3</v>
      </c>
      <c r="EB1404" t="s">
        <v>3</v>
      </c>
      <c r="EC1404" t="s">
        <v>3</v>
      </c>
      <c r="EE1404">
        <v>29085511</v>
      </c>
      <c r="EF1404">
        <v>2</v>
      </c>
      <c r="EG1404" t="s">
        <v>135</v>
      </c>
      <c r="EH1404">
        <v>0</v>
      </c>
      <c r="EI1404" t="s">
        <v>3</v>
      </c>
      <c r="EJ1404">
        <v>1</v>
      </c>
      <c r="EK1404">
        <v>11001</v>
      </c>
      <c r="EL1404" t="s">
        <v>23</v>
      </c>
      <c r="EM1404" t="s">
        <v>188</v>
      </c>
      <c r="EO1404" t="s">
        <v>3</v>
      </c>
      <c r="EQ1404">
        <v>0</v>
      </c>
      <c r="ER1404">
        <v>6214.53</v>
      </c>
      <c r="ES1404">
        <v>5583.68</v>
      </c>
      <c r="ET1404">
        <v>375.46</v>
      </c>
      <c r="EU1404">
        <v>67.400000000000006</v>
      </c>
      <c r="EV1404">
        <v>255.39</v>
      </c>
      <c r="EW1404">
        <v>31.26</v>
      </c>
      <c r="EX1404">
        <v>6.7</v>
      </c>
      <c r="EY1404">
        <v>0</v>
      </c>
      <c r="FQ1404">
        <v>0</v>
      </c>
      <c r="FR1404">
        <f t="shared" si="950"/>
        <v>0</v>
      </c>
      <c r="FS1404">
        <v>0</v>
      </c>
      <c r="FT1404" t="s">
        <v>139</v>
      </c>
      <c r="FU1404" t="s">
        <v>25</v>
      </c>
      <c r="FV1404" t="s">
        <v>25</v>
      </c>
      <c r="FW1404" t="s">
        <v>26</v>
      </c>
      <c r="FX1404">
        <v>110.7</v>
      </c>
      <c r="FY1404">
        <v>63.75</v>
      </c>
      <c r="GA1404" t="s">
        <v>3</v>
      </c>
      <c r="GD1404">
        <v>1</v>
      </c>
      <c r="GF1404">
        <v>1220877284</v>
      </c>
      <c r="GG1404">
        <v>2</v>
      </c>
      <c r="GH1404">
        <v>1</v>
      </c>
      <c r="GI1404">
        <v>2</v>
      </c>
      <c r="GJ1404">
        <v>0</v>
      </c>
      <c r="GK1404">
        <v>0</v>
      </c>
      <c r="GL1404">
        <f t="shared" si="951"/>
        <v>0</v>
      </c>
      <c r="GM1404">
        <f t="shared" si="952"/>
        <v>23778.42</v>
      </c>
      <c r="GN1404">
        <f t="shared" si="953"/>
        <v>23778.42</v>
      </c>
      <c r="GO1404">
        <f t="shared" si="954"/>
        <v>0</v>
      </c>
      <c r="GP1404">
        <f t="shared" si="955"/>
        <v>0</v>
      </c>
      <c r="GR1404">
        <v>0</v>
      </c>
      <c r="GS1404">
        <v>3</v>
      </c>
      <c r="GT1404">
        <v>0</v>
      </c>
      <c r="GU1404" t="s">
        <v>3</v>
      </c>
      <c r="GV1404">
        <f t="shared" si="956"/>
        <v>0</v>
      </c>
      <c r="GW1404">
        <v>1</v>
      </c>
      <c r="GX1404">
        <f t="shared" si="957"/>
        <v>0</v>
      </c>
      <c r="HA1404">
        <v>0</v>
      </c>
      <c r="HB1404">
        <v>0</v>
      </c>
      <c r="HC1404">
        <f t="shared" si="958"/>
        <v>0</v>
      </c>
      <c r="HE1404" t="s">
        <v>3</v>
      </c>
      <c r="HF1404" t="s">
        <v>3</v>
      </c>
      <c r="IK1404">
        <v>0</v>
      </c>
    </row>
    <row r="1405" spans="1:245">
      <c r="A1405">
        <v>17</v>
      </c>
      <c r="B1405">
        <v>0</v>
      </c>
      <c r="C1405">
        <f>ROW(SmtRes!A1406)</f>
        <v>1406</v>
      </c>
      <c r="D1405">
        <f>ROW(EtalonRes!A1370)</f>
        <v>1370</v>
      </c>
      <c r="E1405" t="s">
        <v>67</v>
      </c>
      <c r="F1405" t="s">
        <v>162</v>
      </c>
      <c r="G1405" t="s">
        <v>163</v>
      </c>
      <c r="H1405" t="s">
        <v>164</v>
      </c>
      <c r="I1405">
        <f>ROUND(2/100,9)</f>
        <v>0.02</v>
      </c>
      <c r="J1405">
        <v>0</v>
      </c>
      <c r="O1405">
        <f t="shared" si="919"/>
        <v>2658.01</v>
      </c>
      <c r="P1405">
        <f t="shared" si="920"/>
        <v>2082.37</v>
      </c>
      <c r="Q1405">
        <f t="shared" si="921"/>
        <v>85.75</v>
      </c>
      <c r="R1405">
        <f t="shared" si="922"/>
        <v>15.41</v>
      </c>
      <c r="S1405">
        <f t="shared" si="923"/>
        <v>489.89</v>
      </c>
      <c r="T1405">
        <f t="shared" si="924"/>
        <v>0</v>
      </c>
      <c r="U1405">
        <f t="shared" si="925"/>
        <v>1.6822199999999998</v>
      </c>
      <c r="V1405">
        <f t="shared" si="926"/>
        <v>3.4250000000000003E-2</v>
      </c>
      <c r="W1405">
        <f t="shared" si="927"/>
        <v>0</v>
      </c>
      <c r="X1405">
        <f t="shared" si="928"/>
        <v>454.77</v>
      </c>
      <c r="Y1405">
        <f t="shared" si="929"/>
        <v>217.28</v>
      </c>
      <c r="AA1405">
        <v>36401907</v>
      </c>
      <c r="AB1405">
        <f t="shared" si="930"/>
        <v>21892.13</v>
      </c>
      <c r="AC1405">
        <f t="shared" si="931"/>
        <v>20740.73</v>
      </c>
      <c r="AD1405">
        <f>ROUND(((((ET1405*1.25))-((EU1405*1.25)))+AE1405),2)</f>
        <v>416.27</v>
      </c>
      <c r="AE1405">
        <f>ROUND(((EU1405*1.25)),2)</f>
        <v>23.13</v>
      </c>
      <c r="AF1405">
        <f>ROUND(((EV1405*1.15)),2)</f>
        <v>735.13</v>
      </c>
      <c r="AG1405">
        <f t="shared" si="935"/>
        <v>0</v>
      </c>
      <c r="AH1405">
        <f>((EW1405*1.15))</f>
        <v>84.11099999999999</v>
      </c>
      <c r="AI1405">
        <f>((EX1405*1.25))</f>
        <v>1.7125000000000001</v>
      </c>
      <c r="AJ1405">
        <f t="shared" si="938"/>
        <v>0</v>
      </c>
      <c r="AK1405">
        <v>21712.98</v>
      </c>
      <c r="AL1405">
        <v>20740.73</v>
      </c>
      <c r="AM1405">
        <v>333.01</v>
      </c>
      <c r="AN1405">
        <v>18.5</v>
      </c>
      <c r="AO1405">
        <v>639.24</v>
      </c>
      <c r="AP1405">
        <v>0</v>
      </c>
      <c r="AQ1405">
        <v>73.14</v>
      </c>
      <c r="AR1405">
        <v>1.37</v>
      </c>
      <c r="AS1405">
        <v>0</v>
      </c>
      <c r="AT1405">
        <v>90</v>
      </c>
      <c r="AU1405">
        <v>43</v>
      </c>
      <c r="AV1405">
        <v>1</v>
      </c>
      <c r="AW1405">
        <v>1</v>
      </c>
      <c r="AZ1405">
        <v>1</v>
      </c>
      <c r="BA1405">
        <v>33.32</v>
      </c>
      <c r="BB1405">
        <v>10.3</v>
      </c>
      <c r="BC1405">
        <v>5.0199999999999996</v>
      </c>
      <c r="BD1405" t="s">
        <v>3</v>
      </c>
      <c r="BE1405" t="s">
        <v>3</v>
      </c>
      <c r="BF1405" t="s">
        <v>3</v>
      </c>
      <c r="BG1405" t="s">
        <v>3</v>
      </c>
      <c r="BH1405">
        <v>0</v>
      </c>
      <c r="BI1405">
        <v>1</v>
      </c>
      <c r="BJ1405" t="s">
        <v>165</v>
      </c>
      <c r="BM1405">
        <v>10001</v>
      </c>
      <c r="BN1405">
        <v>0</v>
      </c>
      <c r="BO1405" t="s">
        <v>162</v>
      </c>
      <c r="BP1405">
        <v>1</v>
      </c>
      <c r="BQ1405">
        <v>2</v>
      </c>
      <c r="BR1405">
        <v>0</v>
      </c>
      <c r="BS1405">
        <v>33.32</v>
      </c>
      <c r="BT1405">
        <v>1</v>
      </c>
      <c r="BU1405">
        <v>1</v>
      </c>
      <c r="BV1405">
        <v>1</v>
      </c>
      <c r="BW1405">
        <v>1</v>
      </c>
      <c r="BX1405">
        <v>1</v>
      </c>
      <c r="BY1405" t="s">
        <v>3</v>
      </c>
      <c r="BZ1405">
        <v>118</v>
      </c>
      <c r="CA1405">
        <v>63</v>
      </c>
      <c r="CE1405">
        <v>0</v>
      </c>
      <c r="CF1405">
        <v>0</v>
      </c>
      <c r="CG1405">
        <v>0</v>
      </c>
      <c r="CM1405">
        <v>0</v>
      </c>
      <c r="CN1405" t="s">
        <v>3</v>
      </c>
      <c r="CO1405">
        <v>0</v>
      </c>
      <c r="CP1405">
        <f t="shared" si="939"/>
        <v>2658.0099999999998</v>
      </c>
      <c r="CQ1405">
        <f t="shared" si="940"/>
        <v>104118.46459999999</v>
      </c>
      <c r="CR1405">
        <f t="shared" si="941"/>
        <v>4287.5810000000001</v>
      </c>
      <c r="CS1405">
        <f t="shared" si="942"/>
        <v>770.69159999999999</v>
      </c>
      <c r="CT1405">
        <f t="shared" si="943"/>
        <v>24494.531599999998</v>
      </c>
      <c r="CU1405">
        <f t="shared" si="944"/>
        <v>0</v>
      </c>
      <c r="CV1405">
        <f t="shared" si="945"/>
        <v>84.11099999999999</v>
      </c>
      <c r="CW1405">
        <f t="shared" si="946"/>
        <v>1.7125000000000001</v>
      </c>
      <c r="CX1405">
        <f t="shared" si="947"/>
        <v>0</v>
      </c>
      <c r="CY1405">
        <f t="shared" si="948"/>
        <v>454.77</v>
      </c>
      <c r="CZ1405">
        <f t="shared" si="949"/>
        <v>217.27900000000002</v>
      </c>
      <c r="DC1405" t="s">
        <v>3</v>
      </c>
      <c r="DD1405" t="s">
        <v>3</v>
      </c>
      <c r="DE1405" t="s">
        <v>133</v>
      </c>
      <c r="DF1405" t="s">
        <v>133</v>
      </c>
      <c r="DG1405" t="s">
        <v>167</v>
      </c>
      <c r="DH1405" t="s">
        <v>3</v>
      </c>
      <c r="DI1405" t="s">
        <v>167</v>
      </c>
      <c r="DJ1405" t="s">
        <v>133</v>
      </c>
      <c r="DK1405" t="s">
        <v>3</v>
      </c>
      <c r="DL1405" t="s">
        <v>3</v>
      </c>
      <c r="DM1405" t="s">
        <v>3</v>
      </c>
      <c r="DN1405">
        <v>0</v>
      </c>
      <c r="DO1405">
        <v>0</v>
      </c>
      <c r="DP1405">
        <v>1</v>
      </c>
      <c r="DQ1405">
        <v>1</v>
      </c>
      <c r="DU1405">
        <v>1013</v>
      </c>
      <c r="DV1405" t="s">
        <v>164</v>
      </c>
      <c r="DW1405" t="s">
        <v>164</v>
      </c>
      <c r="DX1405">
        <v>1</v>
      </c>
      <c r="DZ1405" t="s">
        <v>3</v>
      </c>
      <c r="EA1405" t="s">
        <v>3</v>
      </c>
      <c r="EB1405" t="s">
        <v>3</v>
      </c>
      <c r="EC1405" t="s">
        <v>3</v>
      </c>
      <c r="EE1405">
        <v>29085510</v>
      </c>
      <c r="EF1405">
        <v>2</v>
      </c>
      <c r="EG1405" t="s">
        <v>135</v>
      </c>
      <c r="EH1405">
        <v>0</v>
      </c>
      <c r="EI1405" t="s">
        <v>3</v>
      </c>
      <c r="EJ1405">
        <v>1</v>
      </c>
      <c r="EK1405">
        <v>10001</v>
      </c>
      <c r="EL1405" t="s">
        <v>136</v>
      </c>
      <c r="EM1405" t="s">
        <v>137</v>
      </c>
      <c r="EO1405" t="s">
        <v>3</v>
      </c>
      <c r="EQ1405">
        <v>0</v>
      </c>
      <c r="ER1405">
        <v>21712.98</v>
      </c>
      <c r="ES1405">
        <v>20740.73</v>
      </c>
      <c r="ET1405">
        <v>333.01</v>
      </c>
      <c r="EU1405">
        <v>18.5</v>
      </c>
      <c r="EV1405">
        <v>639.24</v>
      </c>
      <c r="EW1405">
        <v>73.14</v>
      </c>
      <c r="EX1405">
        <v>1.37</v>
      </c>
      <c r="EY1405">
        <v>0</v>
      </c>
      <c r="FQ1405">
        <v>0</v>
      </c>
      <c r="FR1405">
        <f t="shared" si="950"/>
        <v>0</v>
      </c>
      <c r="FS1405">
        <v>0</v>
      </c>
      <c r="FT1405" t="s">
        <v>139</v>
      </c>
      <c r="FU1405" t="s">
        <v>25</v>
      </c>
      <c r="FV1405" t="s">
        <v>25</v>
      </c>
      <c r="FW1405" t="s">
        <v>26</v>
      </c>
      <c r="FX1405">
        <v>106.2</v>
      </c>
      <c r="FY1405">
        <v>53.55</v>
      </c>
      <c r="GA1405" t="s">
        <v>3</v>
      </c>
      <c r="GD1405">
        <v>1</v>
      </c>
      <c r="GF1405">
        <v>463398419</v>
      </c>
      <c r="GG1405">
        <v>2</v>
      </c>
      <c r="GH1405">
        <v>1</v>
      </c>
      <c r="GI1405">
        <v>2</v>
      </c>
      <c r="GJ1405">
        <v>0</v>
      </c>
      <c r="GK1405">
        <v>0</v>
      </c>
      <c r="GL1405">
        <f t="shared" si="951"/>
        <v>0</v>
      </c>
      <c r="GM1405">
        <f t="shared" si="952"/>
        <v>3330.06</v>
      </c>
      <c r="GN1405">
        <f t="shared" si="953"/>
        <v>3330.06</v>
      </c>
      <c r="GO1405">
        <f t="shared" si="954"/>
        <v>0</v>
      </c>
      <c r="GP1405">
        <f t="shared" si="955"/>
        <v>0</v>
      </c>
      <c r="GR1405">
        <v>0</v>
      </c>
      <c r="GS1405">
        <v>3</v>
      </c>
      <c r="GT1405">
        <v>0</v>
      </c>
      <c r="GU1405" t="s">
        <v>3</v>
      </c>
      <c r="GV1405">
        <f t="shared" si="956"/>
        <v>0</v>
      </c>
      <c r="GW1405">
        <v>1</v>
      </c>
      <c r="GX1405">
        <f t="shared" si="957"/>
        <v>0</v>
      </c>
      <c r="HA1405">
        <v>0</v>
      </c>
      <c r="HB1405">
        <v>0</v>
      </c>
      <c r="HC1405">
        <f t="shared" si="958"/>
        <v>0</v>
      </c>
      <c r="HE1405" t="s">
        <v>3</v>
      </c>
      <c r="HF1405" t="s">
        <v>3</v>
      </c>
      <c r="IK1405">
        <v>0</v>
      </c>
    </row>
    <row r="1406" spans="1:245">
      <c r="A1406">
        <v>18</v>
      </c>
      <c r="B1406">
        <v>0</v>
      </c>
      <c r="C1406">
        <v>1403</v>
      </c>
      <c r="E1406" t="s">
        <v>262</v>
      </c>
      <c r="F1406" t="s">
        <v>168</v>
      </c>
      <c r="G1406" t="s">
        <v>169</v>
      </c>
      <c r="H1406" t="s">
        <v>170</v>
      </c>
      <c r="I1406">
        <f>I1405*J1406</f>
        <v>2</v>
      </c>
      <c r="J1406">
        <v>100</v>
      </c>
      <c r="O1406">
        <f t="shared" si="919"/>
        <v>392.02</v>
      </c>
      <c r="P1406">
        <f t="shared" si="920"/>
        <v>392.02</v>
      </c>
      <c r="Q1406">
        <f t="shared" si="921"/>
        <v>0</v>
      </c>
      <c r="R1406">
        <f t="shared" si="922"/>
        <v>0</v>
      </c>
      <c r="S1406">
        <f t="shared" si="923"/>
        <v>0</v>
      </c>
      <c r="T1406">
        <f t="shared" si="924"/>
        <v>0</v>
      </c>
      <c r="U1406">
        <f t="shared" si="925"/>
        <v>0</v>
      </c>
      <c r="V1406">
        <f t="shared" si="926"/>
        <v>0</v>
      </c>
      <c r="W1406">
        <f t="shared" si="927"/>
        <v>8.68</v>
      </c>
      <c r="X1406">
        <f t="shared" si="928"/>
        <v>0</v>
      </c>
      <c r="Y1406">
        <f t="shared" si="929"/>
        <v>0</v>
      </c>
      <c r="AA1406">
        <v>36401907</v>
      </c>
      <c r="AB1406">
        <f t="shared" si="930"/>
        <v>94.69</v>
      </c>
      <c r="AC1406">
        <f t="shared" si="931"/>
        <v>94.69</v>
      </c>
      <c r="AD1406">
        <f>ROUND((((ET1406)-(EU1406))+AE1406),2)</f>
        <v>0</v>
      </c>
      <c r="AE1406">
        <f t="shared" ref="AE1406:AF1408" si="959">ROUND((EU1406),2)</f>
        <v>0</v>
      </c>
      <c r="AF1406">
        <f t="shared" si="959"/>
        <v>0</v>
      </c>
      <c r="AG1406">
        <f t="shared" si="935"/>
        <v>0</v>
      </c>
      <c r="AH1406">
        <f t="shared" ref="AH1406:AI1408" si="960">(EW1406)</f>
        <v>0</v>
      </c>
      <c r="AI1406">
        <f t="shared" si="960"/>
        <v>0</v>
      </c>
      <c r="AJ1406">
        <f t="shared" si="938"/>
        <v>4.34</v>
      </c>
      <c r="AK1406">
        <v>94.69</v>
      </c>
      <c r="AL1406">
        <v>94.69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4.34</v>
      </c>
      <c r="AT1406">
        <v>0</v>
      </c>
      <c r="AU1406">
        <v>0</v>
      </c>
      <c r="AV1406">
        <v>1</v>
      </c>
      <c r="AW1406">
        <v>1</v>
      </c>
      <c r="AZ1406">
        <v>1</v>
      </c>
      <c r="BA1406">
        <v>1</v>
      </c>
      <c r="BB1406">
        <v>1</v>
      </c>
      <c r="BC1406">
        <v>2.0699999999999998</v>
      </c>
      <c r="BD1406" t="s">
        <v>3</v>
      </c>
      <c r="BE1406" t="s">
        <v>3</v>
      </c>
      <c r="BF1406" t="s">
        <v>3</v>
      </c>
      <c r="BG1406" t="s">
        <v>3</v>
      </c>
      <c r="BH1406">
        <v>3</v>
      </c>
      <c r="BI1406">
        <v>1</v>
      </c>
      <c r="BJ1406" t="s">
        <v>171</v>
      </c>
      <c r="BM1406">
        <v>500001</v>
      </c>
      <c r="BN1406">
        <v>0</v>
      </c>
      <c r="BO1406" t="s">
        <v>168</v>
      </c>
      <c r="BP1406">
        <v>1</v>
      </c>
      <c r="BQ1406">
        <v>8</v>
      </c>
      <c r="BR1406">
        <v>0</v>
      </c>
      <c r="BS1406">
        <v>1</v>
      </c>
      <c r="BT1406">
        <v>1</v>
      </c>
      <c r="BU1406">
        <v>1</v>
      </c>
      <c r="BV1406">
        <v>1</v>
      </c>
      <c r="BW1406">
        <v>1</v>
      </c>
      <c r="BX1406">
        <v>1</v>
      </c>
      <c r="BY1406" t="s">
        <v>3</v>
      </c>
      <c r="BZ1406">
        <v>0</v>
      </c>
      <c r="CA1406">
        <v>0</v>
      </c>
      <c r="CE1406">
        <v>0</v>
      </c>
      <c r="CF1406">
        <v>0</v>
      </c>
      <c r="CG1406">
        <v>0</v>
      </c>
      <c r="CM1406">
        <v>0</v>
      </c>
      <c r="CN1406" t="s">
        <v>3</v>
      </c>
      <c r="CO1406">
        <v>0</v>
      </c>
      <c r="CP1406">
        <f t="shared" si="939"/>
        <v>392.02</v>
      </c>
      <c r="CQ1406">
        <f t="shared" si="940"/>
        <v>196.00829999999999</v>
      </c>
      <c r="CR1406">
        <f t="shared" si="941"/>
        <v>0</v>
      </c>
      <c r="CS1406">
        <f t="shared" si="942"/>
        <v>0</v>
      </c>
      <c r="CT1406">
        <f t="shared" si="943"/>
        <v>0</v>
      </c>
      <c r="CU1406">
        <f t="shared" si="944"/>
        <v>0</v>
      </c>
      <c r="CV1406">
        <f t="shared" si="945"/>
        <v>0</v>
      </c>
      <c r="CW1406">
        <f t="shared" si="946"/>
        <v>0</v>
      </c>
      <c r="CX1406">
        <f t="shared" si="947"/>
        <v>4.34</v>
      </c>
      <c r="CY1406">
        <f t="shared" si="948"/>
        <v>0</v>
      </c>
      <c r="CZ1406">
        <f t="shared" si="949"/>
        <v>0</v>
      </c>
      <c r="DC1406" t="s">
        <v>3</v>
      </c>
      <c r="DD1406" t="s">
        <v>3</v>
      </c>
      <c r="DE1406" t="s">
        <v>3</v>
      </c>
      <c r="DF1406" t="s">
        <v>3</v>
      </c>
      <c r="DG1406" t="s">
        <v>3</v>
      </c>
      <c r="DH1406" t="s">
        <v>3</v>
      </c>
      <c r="DI1406" t="s">
        <v>3</v>
      </c>
      <c r="DJ1406" t="s">
        <v>3</v>
      </c>
      <c r="DK1406" t="s">
        <v>3</v>
      </c>
      <c r="DL1406" t="s">
        <v>3</v>
      </c>
      <c r="DM1406" t="s">
        <v>3</v>
      </c>
      <c r="DN1406">
        <v>0</v>
      </c>
      <c r="DO1406">
        <v>0</v>
      </c>
      <c r="DP1406">
        <v>1</v>
      </c>
      <c r="DQ1406">
        <v>1</v>
      </c>
      <c r="DU1406">
        <v>1013</v>
      </c>
      <c r="DV1406" t="s">
        <v>170</v>
      </c>
      <c r="DW1406" t="s">
        <v>170</v>
      </c>
      <c r="DX1406">
        <v>1</v>
      </c>
      <c r="DZ1406" t="s">
        <v>3</v>
      </c>
      <c r="EA1406" t="s">
        <v>3</v>
      </c>
      <c r="EB1406" t="s">
        <v>3</v>
      </c>
      <c r="EC1406" t="s">
        <v>3</v>
      </c>
      <c r="EE1406">
        <v>29085443</v>
      </c>
      <c r="EF1406">
        <v>8</v>
      </c>
      <c r="EG1406" t="s">
        <v>144</v>
      </c>
      <c r="EH1406">
        <v>0</v>
      </c>
      <c r="EI1406" t="s">
        <v>3</v>
      </c>
      <c r="EJ1406">
        <v>1</v>
      </c>
      <c r="EK1406">
        <v>500001</v>
      </c>
      <c r="EL1406" t="s">
        <v>145</v>
      </c>
      <c r="EM1406" t="s">
        <v>146</v>
      </c>
      <c r="EO1406" t="s">
        <v>3</v>
      </c>
      <c r="EQ1406">
        <v>0</v>
      </c>
      <c r="ER1406">
        <v>94.69</v>
      </c>
      <c r="ES1406">
        <v>94.69</v>
      </c>
      <c r="ET1406">
        <v>0</v>
      </c>
      <c r="EU1406">
        <v>0</v>
      </c>
      <c r="EV1406">
        <v>0</v>
      </c>
      <c r="EW1406">
        <v>0</v>
      </c>
      <c r="EX1406">
        <v>0</v>
      </c>
      <c r="FQ1406">
        <v>0</v>
      </c>
      <c r="FR1406">
        <f t="shared" si="950"/>
        <v>0</v>
      </c>
      <c r="FS1406">
        <v>0</v>
      </c>
      <c r="FX1406">
        <v>0</v>
      </c>
      <c r="FY1406">
        <v>0</v>
      </c>
      <c r="GA1406" t="s">
        <v>3</v>
      </c>
      <c r="GD1406">
        <v>1</v>
      </c>
      <c r="GF1406">
        <v>-1252999712</v>
      </c>
      <c r="GG1406">
        <v>2</v>
      </c>
      <c r="GH1406">
        <v>1</v>
      </c>
      <c r="GI1406">
        <v>2</v>
      </c>
      <c r="GJ1406">
        <v>0</v>
      </c>
      <c r="GK1406">
        <v>0</v>
      </c>
      <c r="GL1406">
        <f t="shared" si="951"/>
        <v>0</v>
      </c>
      <c r="GM1406">
        <f t="shared" si="952"/>
        <v>392.02</v>
      </c>
      <c r="GN1406">
        <f t="shared" si="953"/>
        <v>392.02</v>
      </c>
      <c r="GO1406">
        <f t="shared" si="954"/>
        <v>0</v>
      </c>
      <c r="GP1406">
        <f t="shared" si="955"/>
        <v>0</v>
      </c>
      <c r="GR1406">
        <v>0</v>
      </c>
      <c r="GS1406">
        <v>3</v>
      </c>
      <c r="GT1406">
        <v>0</v>
      </c>
      <c r="GU1406" t="s">
        <v>3</v>
      </c>
      <c r="GV1406">
        <f t="shared" si="956"/>
        <v>0</v>
      </c>
      <c r="GW1406">
        <v>1</v>
      </c>
      <c r="GX1406">
        <f t="shared" si="957"/>
        <v>0</v>
      </c>
      <c r="HA1406">
        <v>0</v>
      </c>
      <c r="HB1406">
        <v>0</v>
      </c>
      <c r="HC1406">
        <f t="shared" si="958"/>
        <v>0</v>
      </c>
      <c r="HE1406" t="s">
        <v>3</v>
      </c>
      <c r="HF1406" t="s">
        <v>3</v>
      </c>
      <c r="IK1406">
        <v>0</v>
      </c>
    </row>
    <row r="1407" spans="1:245">
      <c r="A1407">
        <v>18</v>
      </c>
      <c r="B1407">
        <v>0</v>
      </c>
      <c r="C1407">
        <v>1406</v>
      </c>
      <c r="E1407" t="s">
        <v>272</v>
      </c>
      <c r="F1407" t="s">
        <v>173</v>
      </c>
      <c r="G1407" t="s">
        <v>174</v>
      </c>
      <c r="H1407" t="s">
        <v>155</v>
      </c>
      <c r="I1407">
        <f>I1405*J1407</f>
        <v>2</v>
      </c>
      <c r="J1407">
        <v>100</v>
      </c>
      <c r="O1407">
        <f t="shared" si="919"/>
        <v>22135.05</v>
      </c>
      <c r="P1407">
        <f t="shared" si="920"/>
        <v>22135.05</v>
      </c>
      <c r="Q1407">
        <f t="shared" si="921"/>
        <v>0</v>
      </c>
      <c r="R1407">
        <f t="shared" si="922"/>
        <v>0</v>
      </c>
      <c r="S1407">
        <f t="shared" si="923"/>
        <v>0</v>
      </c>
      <c r="T1407">
        <f t="shared" si="924"/>
        <v>0</v>
      </c>
      <c r="U1407">
        <f t="shared" si="925"/>
        <v>0</v>
      </c>
      <c r="V1407">
        <f t="shared" si="926"/>
        <v>0</v>
      </c>
      <c r="W1407">
        <f t="shared" si="927"/>
        <v>415.44</v>
      </c>
      <c r="X1407">
        <f t="shared" si="928"/>
        <v>0</v>
      </c>
      <c r="Y1407">
        <f t="shared" si="929"/>
        <v>0</v>
      </c>
      <c r="AA1407">
        <v>36401907</v>
      </c>
      <c r="AB1407">
        <f t="shared" si="930"/>
        <v>4535.87</v>
      </c>
      <c r="AC1407">
        <f t="shared" si="931"/>
        <v>4535.87</v>
      </c>
      <c r="AD1407">
        <f>ROUND((((ET1407)-(EU1407))+AE1407),2)</f>
        <v>0</v>
      </c>
      <c r="AE1407">
        <f t="shared" si="959"/>
        <v>0</v>
      </c>
      <c r="AF1407">
        <f t="shared" si="959"/>
        <v>0</v>
      </c>
      <c r="AG1407">
        <f t="shared" si="935"/>
        <v>0</v>
      </c>
      <c r="AH1407">
        <f t="shared" si="960"/>
        <v>0</v>
      </c>
      <c r="AI1407">
        <f t="shared" si="960"/>
        <v>0</v>
      </c>
      <c r="AJ1407">
        <f t="shared" si="938"/>
        <v>207.72</v>
      </c>
      <c r="AK1407">
        <v>4535.87</v>
      </c>
      <c r="AL1407">
        <v>4535.87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207.72</v>
      </c>
      <c r="AT1407">
        <v>0</v>
      </c>
      <c r="AU1407">
        <v>0</v>
      </c>
      <c r="AV1407">
        <v>1</v>
      </c>
      <c r="AW1407">
        <v>1</v>
      </c>
      <c r="AZ1407">
        <v>1</v>
      </c>
      <c r="BA1407">
        <v>1</v>
      </c>
      <c r="BB1407">
        <v>1</v>
      </c>
      <c r="BC1407">
        <v>2.44</v>
      </c>
      <c r="BD1407" t="s">
        <v>3</v>
      </c>
      <c r="BE1407" t="s">
        <v>3</v>
      </c>
      <c r="BF1407" t="s">
        <v>3</v>
      </c>
      <c r="BG1407" t="s">
        <v>3</v>
      </c>
      <c r="BH1407">
        <v>3</v>
      </c>
      <c r="BI1407">
        <v>1</v>
      </c>
      <c r="BJ1407" t="s">
        <v>175</v>
      </c>
      <c r="BM1407">
        <v>500001</v>
      </c>
      <c r="BN1407">
        <v>0</v>
      </c>
      <c r="BO1407" t="s">
        <v>173</v>
      </c>
      <c r="BP1407">
        <v>1</v>
      </c>
      <c r="BQ1407">
        <v>8</v>
      </c>
      <c r="BR1407">
        <v>0</v>
      </c>
      <c r="BS1407">
        <v>1</v>
      </c>
      <c r="BT1407">
        <v>1</v>
      </c>
      <c r="BU1407">
        <v>1</v>
      </c>
      <c r="BV1407">
        <v>1</v>
      </c>
      <c r="BW1407">
        <v>1</v>
      </c>
      <c r="BX1407">
        <v>1</v>
      </c>
      <c r="BY1407" t="s">
        <v>3</v>
      </c>
      <c r="BZ1407">
        <v>0</v>
      </c>
      <c r="CA1407">
        <v>0</v>
      </c>
      <c r="CE1407">
        <v>0</v>
      </c>
      <c r="CF1407">
        <v>0</v>
      </c>
      <c r="CG1407">
        <v>0</v>
      </c>
      <c r="CM1407">
        <v>0</v>
      </c>
      <c r="CN1407" t="s">
        <v>3</v>
      </c>
      <c r="CO1407">
        <v>0</v>
      </c>
      <c r="CP1407">
        <f t="shared" si="939"/>
        <v>22135.05</v>
      </c>
      <c r="CQ1407">
        <f t="shared" si="940"/>
        <v>11067.522799999999</v>
      </c>
      <c r="CR1407">
        <f t="shared" si="941"/>
        <v>0</v>
      </c>
      <c r="CS1407">
        <f t="shared" si="942"/>
        <v>0</v>
      </c>
      <c r="CT1407">
        <f t="shared" si="943"/>
        <v>0</v>
      </c>
      <c r="CU1407">
        <f t="shared" si="944"/>
        <v>0</v>
      </c>
      <c r="CV1407">
        <f t="shared" si="945"/>
        <v>0</v>
      </c>
      <c r="CW1407">
        <f t="shared" si="946"/>
        <v>0</v>
      </c>
      <c r="CX1407">
        <f t="shared" si="947"/>
        <v>207.72</v>
      </c>
      <c r="CY1407">
        <f t="shared" si="948"/>
        <v>0</v>
      </c>
      <c r="CZ1407">
        <f t="shared" si="949"/>
        <v>0</v>
      </c>
      <c r="DC1407" t="s">
        <v>3</v>
      </c>
      <c r="DD1407" t="s">
        <v>3</v>
      </c>
      <c r="DE1407" t="s">
        <v>3</v>
      </c>
      <c r="DF1407" t="s">
        <v>3</v>
      </c>
      <c r="DG1407" t="s">
        <v>3</v>
      </c>
      <c r="DH1407" t="s">
        <v>3</v>
      </c>
      <c r="DI1407" t="s">
        <v>3</v>
      </c>
      <c r="DJ1407" t="s">
        <v>3</v>
      </c>
      <c r="DK1407" t="s">
        <v>3</v>
      </c>
      <c r="DL1407" t="s">
        <v>3</v>
      </c>
      <c r="DM1407" t="s">
        <v>3</v>
      </c>
      <c r="DN1407">
        <v>0</v>
      </c>
      <c r="DO1407">
        <v>0</v>
      </c>
      <c r="DP1407">
        <v>1</v>
      </c>
      <c r="DQ1407">
        <v>1</v>
      </c>
      <c r="DU1407">
        <v>1005</v>
      </c>
      <c r="DV1407" t="s">
        <v>155</v>
      </c>
      <c r="DW1407" t="s">
        <v>155</v>
      </c>
      <c r="DX1407">
        <v>1</v>
      </c>
      <c r="DZ1407" t="s">
        <v>3</v>
      </c>
      <c r="EA1407" t="s">
        <v>3</v>
      </c>
      <c r="EB1407" t="s">
        <v>3</v>
      </c>
      <c r="EC1407" t="s">
        <v>3</v>
      </c>
      <c r="EE1407">
        <v>29085443</v>
      </c>
      <c r="EF1407">
        <v>8</v>
      </c>
      <c r="EG1407" t="s">
        <v>144</v>
      </c>
      <c r="EH1407">
        <v>0</v>
      </c>
      <c r="EI1407" t="s">
        <v>3</v>
      </c>
      <c r="EJ1407">
        <v>1</v>
      </c>
      <c r="EK1407">
        <v>500001</v>
      </c>
      <c r="EL1407" t="s">
        <v>145</v>
      </c>
      <c r="EM1407" t="s">
        <v>146</v>
      </c>
      <c r="EO1407" t="s">
        <v>3</v>
      </c>
      <c r="EQ1407">
        <v>0</v>
      </c>
      <c r="ER1407">
        <v>4535.87</v>
      </c>
      <c r="ES1407">
        <v>4535.87</v>
      </c>
      <c r="ET1407">
        <v>0</v>
      </c>
      <c r="EU1407">
        <v>0</v>
      </c>
      <c r="EV1407">
        <v>0</v>
      </c>
      <c r="EW1407">
        <v>0</v>
      </c>
      <c r="EX1407">
        <v>0</v>
      </c>
      <c r="FQ1407">
        <v>0</v>
      </c>
      <c r="FR1407">
        <f t="shared" si="950"/>
        <v>0</v>
      </c>
      <c r="FS1407">
        <v>0</v>
      </c>
      <c r="FX1407">
        <v>0</v>
      </c>
      <c r="FY1407">
        <v>0</v>
      </c>
      <c r="GA1407" t="s">
        <v>3</v>
      </c>
      <c r="GD1407">
        <v>1</v>
      </c>
      <c r="GF1407">
        <v>-1775669208</v>
      </c>
      <c r="GG1407">
        <v>2</v>
      </c>
      <c r="GH1407">
        <v>1</v>
      </c>
      <c r="GI1407">
        <v>2</v>
      </c>
      <c r="GJ1407">
        <v>0</v>
      </c>
      <c r="GK1407">
        <v>0</v>
      </c>
      <c r="GL1407">
        <f t="shared" si="951"/>
        <v>0</v>
      </c>
      <c r="GM1407">
        <f t="shared" si="952"/>
        <v>22135.05</v>
      </c>
      <c r="GN1407">
        <f t="shared" si="953"/>
        <v>22135.05</v>
      </c>
      <c r="GO1407">
        <f t="shared" si="954"/>
        <v>0</v>
      </c>
      <c r="GP1407">
        <f t="shared" si="955"/>
        <v>0</v>
      </c>
      <c r="GR1407">
        <v>0</v>
      </c>
      <c r="GS1407">
        <v>3</v>
      </c>
      <c r="GT1407">
        <v>0</v>
      </c>
      <c r="GU1407" t="s">
        <v>3</v>
      </c>
      <c r="GV1407">
        <f t="shared" si="956"/>
        <v>0</v>
      </c>
      <c r="GW1407">
        <v>1</v>
      </c>
      <c r="GX1407">
        <f t="shared" si="957"/>
        <v>0</v>
      </c>
      <c r="HA1407">
        <v>0</v>
      </c>
      <c r="HB1407">
        <v>0</v>
      </c>
      <c r="HC1407">
        <f t="shared" si="958"/>
        <v>0</v>
      </c>
      <c r="HE1407" t="s">
        <v>3</v>
      </c>
      <c r="HF1407" t="s">
        <v>3</v>
      </c>
      <c r="IK1407">
        <v>0</v>
      </c>
    </row>
    <row r="1408" spans="1:245">
      <c r="A1408">
        <v>18</v>
      </c>
      <c r="B1408">
        <v>0</v>
      </c>
      <c r="C1408">
        <v>1405</v>
      </c>
      <c r="E1408" t="s">
        <v>350</v>
      </c>
      <c r="F1408" t="s">
        <v>177</v>
      </c>
      <c r="G1408" t="s">
        <v>178</v>
      </c>
      <c r="H1408" t="s">
        <v>155</v>
      </c>
      <c r="I1408">
        <f>I1405*J1408</f>
        <v>-2</v>
      </c>
      <c r="J1408">
        <v>-100</v>
      </c>
      <c r="O1408">
        <f t="shared" si="919"/>
        <v>-2078.2800000000002</v>
      </c>
      <c r="P1408">
        <f t="shared" si="920"/>
        <v>-2078.2800000000002</v>
      </c>
      <c r="Q1408">
        <f t="shared" si="921"/>
        <v>0</v>
      </c>
      <c r="R1408">
        <f t="shared" si="922"/>
        <v>0</v>
      </c>
      <c r="S1408">
        <f t="shared" si="923"/>
        <v>0</v>
      </c>
      <c r="T1408">
        <f t="shared" si="924"/>
        <v>0</v>
      </c>
      <c r="U1408">
        <f t="shared" si="925"/>
        <v>0</v>
      </c>
      <c r="V1408">
        <f t="shared" si="926"/>
        <v>0</v>
      </c>
      <c r="W1408">
        <f t="shared" si="927"/>
        <v>0</v>
      </c>
      <c r="X1408">
        <f t="shared" si="928"/>
        <v>0</v>
      </c>
      <c r="Y1408">
        <f t="shared" si="929"/>
        <v>0</v>
      </c>
      <c r="AA1408">
        <v>36401907</v>
      </c>
      <c r="AB1408">
        <f t="shared" si="930"/>
        <v>207</v>
      </c>
      <c r="AC1408">
        <f t="shared" si="931"/>
        <v>207</v>
      </c>
      <c r="AD1408">
        <f>ROUND((((ET1408)-(EU1408))+AE1408),2)</f>
        <v>0</v>
      </c>
      <c r="AE1408">
        <f t="shared" si="959"/>
        <v>0</v>
      </c>
      <c r="AF1408">
        <f t="shared" si="959"/>
        <v>0</v>
      </c>
      <c r="AG1408">
        <f t="shared" si="935"/>
        <v>0</v>
      </c>
      <c r="AH1408">
        <f t="shared" si="960"/>
        <v>0</v>
      </c>
      <c r="AI1408">
        <f t="shared" si="960"/>
        <v>0</v>
      </c>
      <c r="AJ1408">
        <f t="shared" si="938"/>
        <v>0</v>
      </c>
      <c r="AK1408">
        <v>207</v>
      </c>
      <c r="AL1408">
        <v>207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1</v>
      </c>
      <c r="AW1408">
        <v>1</v>
      </c>
      <c r="AZ1408">
        <v>1</v>
      </c>
      <c r="BA1408">
        <v>1</v>
      </c>
      <c r="BB1408">
        <v>1</v>
      </c>
      <c r="BC1408">
        <v>5.0199999999999996</v>
      </c>
      <c r="BD1408" t="s">
        <v>3</v>
      </c>
      <c r="BE1408" t="s">
        <v>3</v>
      </c>
      <c r="BF1408" t="s">
        <v>3</v>
      </c>
      <c r="BG1408" t="s">
        <v>3</v>
      </c>
      <c r="BH1408">
        <v>3</v>
      </c>
      <c r="BI1408">
        <v>1</v>
      </c>
      <c r="BJ1408" t="s">
        <v>179</v>
      </c>
      <c r="BM1408">
        <v>500001</v>
      </c>
      <c r="BN1408">
        <v>0</v>
      </c>
      <c r="BO1408" t="s">
        <v>177</v>
      </c>
      <c r="BP1408">
        <v>1</v>
      </c>
      <c r="BQ1408">
        <v>8</v>
      </c>
      <c r="BR1408">
        <v>1</v>
      </c>
      <c r="BS1408">
        <v>1</v>
      </c>
      <c r="BT1408">
        <v>1</v>
      </c>
      <c r="BU1408">
        <v>1</v>
      </c>
      <c r="BV1408">
        <v>1</v>
      </c>
      <c r="BW1408">
        <v>1</v>
      </c>
      <c r="BX1408">
        <v>1</v>
      </c>
      <c r="BY1408" t="s">
        <v>3</v>
      </c>
      <c r="BZ1408">
        <v>0</v>
      </c>
      <c r="CA1408">
        <v>0</v>
      </c>
      <c r="CE1408">
        <v>0</v>
      </c>
      <c r="CF1408">
        <v>0</v>
      </c>
      <c r="CG1408">
        <v>0</v>
      </c>
      <c r="CM1408">
        <v>0</v>
      </c>
      <c r="CN1408" t="s">
        <v>3</v>
      </c>
      <c r="CO1408">
        <v>0</v>
      </c>
      <c r="CP1408">
        <f t="shared" si="939"/>
        <v>-2078.2800000000002</v>
      </c>
      <c r="CQ1408">
        <f t="shared" si="940"/>
        <v>1039.1399999999999</v>
      </c>
      <c r="CR1408">
        <f t="shared" si="941"/>
        <v>0</v>
      </c>
      <c r="CS1408">
        <f t="shared" si="942"/>
        <v>0</v>
      </c>
      <c r="CT1408">
        <f t="shared" si="943"/>
        <v>0</v>
      </c>
      <c r="CU1408">
        <f t="shared" si="944"/>
        <v>0</v>
      </c>
      <c r="CV1408">
        <f t="shared" si="945"/>
        <v>0</v>
      </c>
      <c r="CW1408">
        <f t="shared" si="946"/>
        <v>0</v>
      </c>
      <c r="CX1408">
        <f t="shared" si="947"/>
        <v>0</v>
      </c>
      <c r="CY1408">
        <f t="shared" si="948"/>
        <v>0</v>
      </c>
      <c r="CZ1408">
        <f t="shared" si="949"/>
        <v>0</v>
      </c>
      <c r="DC1408" t="s">
        <v>3</v>
      </c>
      <c r="DD1408" t="s">
        <v>3</v>
      </c>
      <c r="DE1408" t="s">
        <v>3</v>
      </c>
      <c r="DF1408" t="s">
        <v>3</v>
      </c>
      <c r="DG1408" t="s">
        <v>3</v>
      </c>
      <c r="DH1408" t="s">
        <v>3</v>
      </c>
      <c r="DI1408" t="s">
        <v>3</v>
      </c>
      <c r="DJ1408" t="s">
        <v>3</v>
      </c>
      <c r="DK1408" t="s">
        <v>3</v>
      </c>
      <c r="DL1408" t="s">
        <v>3</v>
      </c>
      <c r="DM1408" t="s">
        <v>3</v>
      </c>
      <c r="DN1408">
        <v>0</v>
      </c>
      <c r="DO1408">
        <v>0</v>
      </c>
      <c r="DP1408">
        <v>1</v>
      </c>
      <c r="DQ1408">
        <v>1</v>
      </c>
      <c r="DU1408">
        <v>1005</v>
      </c>
      <c r="DV1408" t="s">
        <v>155</v>
      </c>
      <c r="DW1408" t="s">
        <v>155</v>
      </c>
      <c r="DX1408">
        <v>1</v>
      </c>
      <c r="DZ1408" t="s">
        <v>3</v>
      </c>
      <c r="EA1408" t="s">
        <v>3</v>
      </c>
      <c r="EB1408" t="s">
        <v>3</v>
      </c>
      <c r="EC1408" t="s">
        <v>3</v>
      </c>
      <c r="EE1408">
        <v>29085443</v>
      </c>
      <c r="EF1408">
        <v>8</v>
      </c>
      <c r="EG1408" t="s">
        <v>144</v>
      </c>
      <c r="EH1408">
        <v>0</v>
      </c>
      <c r="EI1408" t="s">
        <v>3</v>
      </c>
      <c r="EJ1408">
        <v>1</v>
      </c>
      <c r="EK1408">
        <v>500001</v>
      </c>
      <c r="EL1408" t="s">
        <v>145</v>
      </c>
      <c r="EM1408" t="s">
        <v>146</v>
      </c>
      <c r="EO1408" t="s">
        <v>3</v>
      </c>
      <c r="EQ1408">
        <v>32768</v>
      </c>
      <c r="ER1408">
        <v>207</v>
      </c>
      <c r="ES1408">
        <v>207</v>
      </c>
      <c r="ET1408">
        <v>0</v>
      </c>
      <c r="EU1408">
        <v>0</v>
      </c>
      <c r="EV1408">
        <v>0</v>
      </c>
      <c r="EW1408">
        <v>0</v>
      </c>
      <c r="EX1408">
        <v>0</v>
      </c>
      <c r="FQ1408">
        <v>0</v>
      </c>
      <c r="FR1408">
        <f t="shared" si="950"/>
        <v>0</v>
      </c>
      <c r="FS1408">
        <v>0</v>
      </c>
      <c r="FX1408">
        <v>0</v>
      </c>
      <c r="FY1408">
        <v>0</v>
      </c>
      <c r="GA1408" t="s">
        <v>3</v>
      </c>
      <c r="GD1408">
        <v>1</v>
      </c>
      <c r="GF1408">
        <v>-172969429</v>
      </c>
      <c r="GG1408">
        <v>2</v>
      </c>
      <c r="GH1408">
        <v>1</v>
      </c>
      <c r="GI1408">
        <v>2</v>
      </c>
      <c r="GJ1408">
        <v>0</v>
      </c>
      <c r="GK1408">
        <v>0</v>
      </c>
      <c r="GL1408">
        <f t="shared" si="951"/>
        <v>0</v>
      </c>
      <c r="GM1408">
        <f t="shared" si="952"/>
        <v>-2078.2800000000002</v>
      </c>
      <c r="GN1408">
        <f t="shared" si="953"/>
        <v>-2078.2800000000002</v>
      </c>
      <c r="GO1408">
        <f t="shared" si="954"/>
        <v>0</v>
      </c>
      <c r="GP1408">
        <f t="shared" si="955"/>
        <v>0</v>
      </c>
      <c r="GR1408">
        <v>0</v>
      </c>
      <c r="GS1408">
        <v>0</v>
      </c>
      <c r="GT1408">
        <v>0</v>
      </c>
      <c r="GU1408" t="s">
        <v>3</v>
      </c>
      <c r="GV1408">
        <f t="shared" si="956"/>
        <v>0</v>
      </c>
      <c r="GW1408">
        <v>1</v>
      </c>
      <c r="GX1408">
        <f t="shared" si="957"/>
        <v>0</v>
      </c>
      <c r="HA1408">
        <v>0</v>
      </c>
      <c r="HB1408">
        <v>0</v>
      </c>
      <c r="HC1408">
        <f t="shared" si="958"/>
        <v>0</v>
      </c>
      <c r="HE1408" t="s">
        <v>3</v>
      </c>
      <c r="HF1408" t="s">
        <v>3</v>
      </c>
      <c r="IK1408">
        <v>0</v>
      </c>
    </row>
    <row r="1409" spans="1:245">
      <c r="A1409">
        <v>17</v>
      </c>
      <c r="B1409">
        <v>0</v>
      </c>
      <c r="C1409">
        <f>ROW(SmtRes!A1416)</f>
        <v>1416</v>
      </c>
      <c r="D1409">
        <f>ROW(EtalonRes!A1380)</f>
        <v>1380</v>
      </c>
      <c r="E1409" t="s">
        <v>195</v>
      </c>
      <c r="F1409" t="s">
        <v>304</v>
      </c>
      <c r="G1409" t="s">
        <v>305</v>
      </c>
      <c r="H1409" t="s">
        <v>149</v>
      </c>
      <c r="I1409">
        <f>ROUND(36.5/100,9)</f>
        <v>0.36499999999999999</v>
      </c>
      <c r="J1409">
        <v>0</v>
      </c>
      <c r="O1409">
        <f t="shared" si="919"/>
        <v>4247.33</v>
      </c>
      <c r="P1409">
        <f t="shared" si="920"/>
        <v>0</v>
      </c>
      <c r="Q1409">
        <f t="shared" si="921"/>
        <v>208.4</v>
      </c>
      <c r="R1409">
        <f t="shared" si="922"/>
        <v>0</v>
      </c>
      <c r="S1409">
        <f t="shared" si="923"/>
        <v>4038.93</v>
      </c>
      <c r="T1409">
        <f t="shared" si="924"/>
        <v>0</v>
      </c>
      <c r="U1409">
        <f t="shared" si="925"/>
        <v>10.930289999999999</v>
      </c>
      <c r="V1409">
        <f t="shared" si="926"/>
        <v>0</v>
      </c>
      <c r="W1409">
        <f t="shared" si="927"/>
        <v>0</v>
      </c>
      <c r="X1409">
        <f t="shared" si="928"/>
        <v>3231.14</v>
      </c>
      <c r="Y1409">
        <f t="shared" si="929"/>
        <v>1494.4</v>
      </c>
      <c r="AA1409">
        <v>36401907</v>
      </c>
      <c r="AB1409">
        <f t="shared" si="930"/>
        <v>393.96</v>
      </c>
      <c r="AC1409">
        <f t="shared" si="931"/>
        <v>0</v>
      </c>
      <c r="AD1409">
        <f>ROUND(((((ET1409*1.25))-((EU1409*1.25)))+AE1409),2)</f>
        <v>61.86</v>
      </c>
      <c r="AE1409">
        <f>ROUND(((EU1409*1.25)),2)</f>
        <v>0</v>
      </c>
      <c r="AF1409">
        <f>ROUND(((EV1409*1.15)),2)</f>
        <v>332.1</v>
      </c>
      <c r="AG1409">
        <f t="shared" si="935"/>
        <v>0</v>
      </c>
      <c r="AH1409">
        <f>((EW1409*1.15))</f>
        <v>29.945999999999998</v>
      </c>
      <c r="AI1409">
        <f>((EX1409*1.25))</f>
        <v>0</v>
      </c>
      <c r="AJ1409">
        <f t="shared" si="938"/>
        <v>0</v>
      </c>
      <c r="AK1409">
        <v>338.27</v>
      </c>
      <c r="AL1409">
        <v>0</v>
      </c>
      <c r="AM1409">
        <v>49.49</v>
      </c>
      <c r="AN1409">
        <v>0</v>
      </c>
      <c r="AO1409">
        <v>288.77999999999997</v>
      </c>
      <c r="AP1409">
        <v>0</v>
      </c>
      <c r="AQ1409">
        <v>26.04</v>
      </c>
      <c r="AR1409">
        <v>0</v>
      </c>
      <c r="AS1409">
        <v>0</v>
      </c>
      <c r="AT1409">
        <v>80</v>
      </c>
      <c r="AU1409">
        <v>37</v>
      </c>
      <c r="AV1409">
        <v>1</v>
      </c>
      <c r="AW1409">
        <v>1</v>
      </c>
      <c r="AZ1409">
        <v>1</v>
      </c>
      <c r="BA1409">
        <v>33.32</v>
      </c>
      <c r="BB1409">
        <v>9.23</v>
      </c>
      <c r="BC1409">
        <v>1</v>
      </c>
      <c r="BD1409" t="s">
        <v>3</v>
      </c>
      <c r="BE1409" t="s">
        <v>3</v>
      </c>
      <c r="BF1409" t="s">
        <v>3</v>
      </c>
      <c r="BG1409" t="s">
        <v>3</v>
      </c>
      <c r="BH1409">
        <v>0</v>
      </c>
      <c r="BI1409">
        <v>1</v>
      </c>
      <c r="BJ1409" t="s">
        <v>306</v>
      </c>
      <c r="BM1409">
        <v>15001</v>
      </c>
      <c r="BN1409">
        <v>0</v>
      </c>
      <c r="BO1409" t="s">
        <v>304</v>
      </c>
      <c r="BP1409">
        <v>1</v>
      </c>
      <c r="BQ1409">
        <v>2</v>
      </c>
      <c r="BR1409">
        <v>0</v>
      </c>
      <c r="BS1409">
        <v>33.32</v>
      </c>
      <c r="BT1409">
        <v>1</v>
      </c>
      <c r="BU1409">
        <v>1</v>
      </c>
      <c r="BV1409">
        <v>1</v>
      </c>
      <c r="BW1409">
        <v>1</v>
      </c>
      <c r="BX1409">
        <v>1</v>
      </c>
      <c r="BY1409" t="s">
        <v>3</v>
      </c>
      <c r="BZ1409">
        <v>105</v>
      </c>
      <c r="CA1409">
        <v>55</v>
      </c>
      <c r="CE1409">
        <v>0</v>
      </c>
      <c r="CF1409">
        <v>0</v>
      </c>
      <c r="CG1409">
        <v>0</v>
      </c>
      <c r="CM1409">
        <v>0</v>
      </c>
      <c r="CN1409" t="s">
        <v>904</v>
      </c>
      <c r="CO1409">
        <v>0</v>
      </c>
      <c r="CP1409">
        <f t="shared" si="939"/>
        <v>4247.33</v>
      </c>
      <c r="CQ1409">
        <f t="shared" si="940"/>
        <v>0</v>
      </c>
      <c r="CR1409">
        <f t="shared" si="941"/>
        <v>570.96780000000001</v>
      </c>
      <c r="CS1409">
        <f t="shared" si="942"/>
        <v>0</v>
      </c>
      <c r="CT1409">
        <f t="shared" si="943"/>
        <v>11065.572</v>
      </c>
      <c r="CU1409">
        <f t="shared" si="944"/>
        <v>0</v>
      </c>
      <c r="CV1409">
        <f t="shared" si="945"/>
        <v>29.945999999999998</v>
      </c>
      <c r="CW1409">
        <f t="shared" si="946"/>
        <v>0</v>
      </c>
      <c r="CX1409">
        <f t="shared" si="947"/>
        <v>0</v>
      </c>
      <c r="CY1409">
        <f t="shared" si="948"/>
        <v>3231.1439999999998</v>
      </c>
      <c r="CZ1409">
        <f t="shared" si="949"/>
        <v>1494.4041</v>
      </c>
      <c r="DC1409" t="s">
        <v>3</v>
      </c>
      <c r="DD1409" t="s">
        <v>3</v>
      </c>
      <c r="DE1409" t="s">
        <v>133</v>
      </c>
      <c r="DF1409" t="s">
        <v>133</v>
      </c>
      <c r="DG1409" t="s">
        <v>134</v>
      </c>
      <c r="DH1409" t="s">
        <v>3</v>
      </c>
      <c r="DI1409" t="s">
        <v>134</v>
      </c>
      <c r="DJ1409" t="s">
        <v>133</v>
      </c>
      <c r="DK1409" t="s">
        <v>3</v>
      </c>
      <c r="DL1409" t="s">
        <v>3</v>
      </c>
      <c r="DM1409" t="s">
        <v>3</v>
      </c>
      <c r="DN1409">
        <v>0</v>
      </c>
      <c r="DO1409">
        <v>0</v>
      </c>
      <c r="DP1409">
        <v>1</v>
      </c>
      <c r="DQ1409">
        <v>1</v>
      </c>
      <c r="DU1409">
        <v>1013</v>
      </c>
      <c r="DV1409" t="s">
        <v>149</v>
      </c>
      <c r="DW1409" t="s">
        <v>149</v>
      </c>
      <c r="DX1409">
        <v>1</v>
      </c>
      <c r="DZ1409" t="s">
        <v>3</v>
      </c>
      <c r="EA1409" t="s">
        <v>3</v>
      </c>
      <c r="EB1409" t="s">
        <v>3</v>
      </c>
      <c r="EC1409" t="s">
        <v>3</v>
      </c>
      <c r="EE1409">
        <v>29085536</v>
      </c>
      <c r="EF1409">
        <v>2</v>
      </c>
      <c r="EG1409" t="s">
        <v>135</v>
      </c>
      <c r="EH1409">
        <v>0</v>
      </c>
      <c r="EI1409" t="s">
        <v>3</v>
      </c>
      <c r="EJ1409">
        <v>1</v>
      </c>
      <c r="EK1409">
        <v>15001</v>
      </c>
      <c r="EL1409" t="s">
        <v>151</v>
      </c>
      <c r="EM1409" t="s">
        <v>152</v>
      </c>
      <c r="EO1409" t="s">
        <v>138</v>
      </c>
      <c r="EQ1409">
        <v>0</v>
      </c>
      <c r="ER1409">
        <v>338.27</v>
      </c>
      <c r="ES1409">
        <v>0</v>
      </c>
      <c r="ET1409">
        <v>49.49</v>
      </c>
      <c r="EU1409">
        <v>0</v>
      </c>
      <c r="EV1409">
        <v>288.77999999999997</v>
      </c>
      <c r="EW1409">
        <v>26.04</v>
      </c>
      <c r="EX1409">
        <v>0</v>
      </c>
      <c r="EY1409">
        <v>0</v>
      </c>
      <c r="FQ1409">
        <v>0</v>
      </c>
      <c r="FR1409">
        <f t="shared" si="950"/>
        <v>0</v>
      </c>
      <c r="FS1409">
        <v>0</v>
      </c>
      <c r="FT1409" t="s">
        <v>139</v>
      </c>
      <c r="FU1409" t="s">
        <v>25</v>
      </c>
      <c r="FV1409" t="s">
        <v>25</v>
      </c>
      <c r="FW1409" t="s">
        <v>26</v>
      </c>
      <c r="FX1409">
        <v>94.5</v>
      </c>
      <c r="FY1409">
        <v>46.75</v>
      </c>
      <c r="GA1409" t="s">
        <v>3</v>
      </c>
      <c r="GD1409">
        <v>1</v>
      </c>
      <c r="GF1409">
        <v>1201776926</v>
      </c>
      <c r="GG1409">
        <v>2</v>
      </c>
      <c r="GH1409">
        <v>1</v>
      </c>
      <c r="GI1409">
        <v>2</v>
      </c>
      <c r="GJ1409">
        <v>0</v>
      </c>
      <c r="GK1409">
        <v>0</v>
      </c>
      <c r="GL1409">
        <f t="shared" si="951"/>
        <v>0</v>
      </c>
      <c r="GM1409">
        <f t="shared" si="952"/>
        <v>8972.8700000000008</v>
      </c>
      <c r="GN1409">
        <f t="shared" si="953"/>
        <v>8972.8700000000008</v>
      </c>
      <c r="GO1409">
        <f t="shared" si="954"/>
        <v>0</v>
      </c>
      <c r="GP1409">
        <f t="shared" si="955"/>
        <v>0</v>
      </c>
      <c r="GR1409">
        <v>0</v>
      </c>
      <c r="GS1409">
        <v>3</v>
      </c>
      <c r="GT1409">
        <v>0</v>
      </c>
      <c r="GU1409" t="s">
        <v>3</v>
      </c>
      <c r="GV1409">
        <f t="shared" si="956"/>
        <v>0</v>
      </c>
      <c r="GW1409">
        <v>1</v>
      </c>
      <c r="GX1409">
        <f t="shared" si="957"/>
        <v>0</v>
      </c>
      <c r="HA1409">
        <v>0</v>
      </c>
      <c r="HB1409">
        <v>0</v>
      </c>
      <c r="HC1409">
        <f t="shared" si="958"/>
        <v>0</v>
      </c>
      <c r="HE1409" t="s">
        <v>3</v>
      </c>
      <c r="HF1409" t="s">
        <v>3</v>
      </c>
      <c r="IK1409">
        <v>0</v>
      </c>
    </row>
    <row r="1410" spans="1:245">
      <c r="A1410">
        <v>18</v>
      </c>
      <c r="B1410">
        <v>0</v>
      </c>
      <c r="C1410">
        <v>1412</v>
      </c>
      <c r="E1410" t="s">
        <v>200</v>
      </c>
      <c r="F1410" t="s">
        <v>351</v>
      </c>
      <c r="G1410" t="s">
        <v>352</v>
      </c>
      <c r="H1410" t="s">
        <v>237</v>
      </c>
      <c r="I1410">
        <f>I1409*J1410</f>
        <v>0.91249999999999998</v>
      </c>
      <c r="J1410">
        <v>2.5</v>
      </c>
      <c r="O1410">
        <f t="shared" si="919"/>
        <v>0.21</v>
      </c>
      <c r="P1410">
        <f t="shared" si="920"/>
        <v>0.21</v>
      </c>
      <c r="Q1410">
        <f t="shared" si="921"/>
        <v>0</v>
      </c>
      <c r="R1410">
        <f t="shared" si="922"/>
        <v>0</v>
      </c>
      <c r="S1410">
        <f t="shared" si="923"/>
        <v>0</v>
      </c>
      <c r="T1410">
        <f t="shared" si="924"/>
        <v>0</v>
      </c>
      <c r="U1410">
        <f t="shared" si="925"/>
        <v>0</v>
      </c>
      <c r="V1410">
        <f t="shared" si="926"/>
        <v>0</v>
      </c>
      <c r="W1410">
        <f t="shared" si="927"/>
        <v>0</v>
      </c>
      <c r="X1410">
        <f t="shared" si="928"/>
        <v>0</v>
      </c>
      <c r="Y1410">
        <f t="shared" si="929"/>
        <v>0</v>
      </c>
      <c r="AA1410">
        <v>36401907</v>
      </c>
      <c r="AB1410">
        <f t="shared" si="930"/>
        <v>0.05</v>
      </c>
      <c r="AC1410">
        <f t="shared" si="931"/>
        <v>0.05</v>
      </c>
      <c r="AD1410">
        <f>ROUND((((ET1410)-(EU1410))+AE1410),2)</f>
        <v>0</v>
      </c>
      <c r="AE1410">
        <f t="shared" ref="AE1410:AF1414" si="961">ROUND((EU1410),2)</f>
        <v>0</v>
      </c>
      <c r="AF1410">
        <f t="shared" si="961"/>
        <v>0</v>
      </c>
      <c r="AG1410">
        <f t="shared" si="935"/>
        <v>0</v>
      </c>
      <c r="AH1410">
        <f t="shared" ref="AH1410:AI1414" si="962">(EW1410)</f>
        <v>0</v>
      </c>
      <c r="AI1410">
        <f t="shared" si="962"/>
        <v>0</v>
      </c>
      <c r="AJ1410">
        <f t="shared" si="938"/>
        <v>0</v>
      </c>
      <c r="AK1410">
        <v>0.05</v>
      </c>
      <c r="AL1410">
        <v>0.05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1</v>
      </c>
      <c r="AW1410">
        <v>1</v>
      </c>
      <c r="AZ1410">
        <v>1</v>
      </c>
      <c r="BA1410">
        <v>1</v>
      </c>
      <c r="BB1410">
        <v>1</v>
      </c>
      <c r="BC1410">
        <v>4.7</v>
      </c>
      <c r="BD1410" t="s">
        <v>3</v>
      </c>
      <c r="BE1410" t="s">
        <v>3</v>
      </c>
      <c r="BF1410" t="s">
        <v>3</v>
      </c>
      <c r="BG1410" t="s">
        <v>3</v>
      </c>
      <c r="BH1410">
        <v>3</v>
      </c>
      <c r="BI1410">
        <v>1</v>
      </c>
      <c r="BJ1410" t="s">
        <v>353</v>
      </c>
      <c r="BM1410">
        <v>500001</v>
      </c>
      <c r="BN1410">
        <v>0</v>
      </c>
      <c r="BO1410" t="s">
        <v>351</v>
      </c>
      <c r="BP1410">
        <v>1</v>
      </c>
      <c r="BQ1410">
        <v>8</v>
      </c>
      <c r="BR1410">
        <v>0</v>
      </c>
      <c r="BS1410">
        <v>1</v>
      </c>
      <c r="BT1410">
        <v>1</v>
      </c>
      <c r="BU1410">
        <v>1</v>
      </c>
      <c r="BV1410">
        <v>1</v>
      </c>
      <c r="BW1410">
        <v>1</v>
      </c>
      <c r="BX1410">
        <v>1</v>
      </c>
      <c r="BY1410" t="s">
        <v>3</v>
      </c>
      <c r="BZ1410">
        <v>0</v>
      </c>
      <c r="CA1410">
        <v>0</v>
      </c>
      <c r="CE1410">
        <v>0</v>
      </c>
      <c r="CF1410">
        <v>0</v>
      </c>
      <c r="CG1410">
        <v>0</v>
      </c>
      <c r="CM1410">
        <v>0</v>
      </c>
      <c r="CN1410" t="s">
        <v>3</v>
      </c>
      <c r="CO1410">
        <v>0</v>
      </c>
      <c r="CP1410">
        <f t="shared" si="939"/>
        <v>0.21</v>
      </c>
      <c r="CQ1410">
        <f t="shared" si="940"/>
        <v>0.23500000000000001</v>
      </c>
      <c r="CR1410">
        <f t="shared" si="941"/>
        <v>0</v>
      </c>
      <c r="CS1410">
        <f t="shared" si="942"/>
        <v>0</v>
      </c>
      <c r="CT1410">
        <f t="shared" si="943"/>
        <v>0</v>
      </c>
      <c r="CU1410">
        <f t="shared" si="944"/>
        <v>0</v>
      </c>
      <c r="CV1410">
        <f t="shared" si="945"/>
        <v>0</v>
      </c>
      <c r="CW1410">
        <f t="shared" si="946"/>
        <v>0</v>
      </c>
      <c r="CX1410">
        <f t="shared" si="947"/>
        <v>0</v>
      </c>
      <c r="CY1410">
        <f t="shared" si="948"/>
        <v>0</v>
      </c>
      <c r="CZ1410">
        <f t="shared" si="949"/>
        <v>0</v>
      </c>
      <c r="DC1410" t="s">
        <v>3</v>
      </c>
      <c r="DD1410" t="s">
        <v>3</v>
      </c>
      <c r="DE1410" t="s">
        <v>3</v>
      </c>
      <c r="DF1410" t="s">
        <v>3</v>
      </c>
      <c r="DG1410" t="s">
        <v>3</v>
      </c>
      <c r="DH1410" t="s">
        <v>3</v>
      </c>
      <c r="DI1410" t="s">
        <v>3</v>
      </c>
      <c r="DJ1410" t="s">
        <v>3</v>
      </c>
      <c r="DK1410" t="s">
        <v>3</v>
      </c>
      <c r="DL1410" t="s">
        <v>3</v>
      </c>
      <c r="DM1410" t="s">
        <v>3</v>
      </c>
      <c r="DN1410">
        <v>0</v>
      </c>
      <c r="DO1410">
        <v>0</v>
      </c>
      <c r="DP1410">
        <v>1</v>
      </c>
      <c r="DQ1410">
        <v>1</v>
      </c>
      <c r="DU1410">
        <v>1010</v>
      </c>
      <c r="DV1410" t="s">
        <v>237</v>
      </c>
      <c r="DW1410" t="s">
        <v>237</v>
      </c>
      <c r="DX1410">
        <v>1</v>
      </c>
      <c r="DZ1410" t="s">
        <v>3</v>
      </c>
      <c r="EA1410" t="s">
        <v>3</v>
      </c>
      <c r="EB1410" t="s">
        <v>3</v>
      </c>
      <c r="EC1410" t="s">
        <v>3</v>
      </c>
      <c r="EE1410">
        <v>29085443</v>
      </c>
      <c r="EF1410">
        <v>8</v>
      </c>
      <c r="EG1410" t="s">
        <v>144</v>
      </c>
      <c r="EH1410">
        <v>0</v>
      </c>
      <c r="EI1410" t="s">
        <v>3</v>
      </c>
      <c r="EJ1410">
        <v>1</v>
      </c>
      <c r="EK1410">
        <v>500001</v>
      </c>
      <c r="EL1410" t="s">
        <v>145</v>
      </c>
      <c r="EM1410" t="s">
        <v>146</v>
      </c>
      <c r="EO1410" t="s">
        <v>3</v>
      </c>
      <c r="EQ1410">
        <v>0</v>
      </c>
      <c r="ER1410">
        <v>0.05</v>
      </c>
      <c r="ES1410">
        <v>0.05</v>
      </c>
      <c r="ET1410">
        <v>0</v>
      </c>
      <c r="EU1410">
        <v>0</v>
      </c>
      <c r="EV1410">
        <v>0</v>
      </c>
      <c r="EW1410">
        <v>0</v>
      </c>
      <c r="EX1410">
        <v>0</v>
      </c>
      <c r="FQ1410">
        <v>0</v>
      </c>
      <c r="FR1410">
        <f t="shared" si="950"/>
        <v>0</v>
      </c>
      <c r="FS1410">
        <v>0</v>
      </c>
      <c r="FX1410">
        <v>0</v>
      </c>
      <c r="FY1410">
        <v>0</v>
      </c>
      <c r="GA1410" t="s">
        <v>3</v>
      </c>
      <c r="GD1410">
        <v>1</v>
      </c>
      <c r="GF1410">
        <v>-1364626454</v>
      </c>
      <c r="GG1410">
        <v>2</v>
      </c>
      <c r="GH1410">
        <v>1</v>
      </c>
      <c r="GI1410">
        <v>2</v>
      </c>
      <c r="GJ1410">
        <v>0</v>
      </c>
      <c r="GK1410">
        <v>0</v>
      </c>
      <c r="GL1410">
        <f t="shared" si="951"/>
        <v>0</v>
      </c>
      <c r="GM1410">
        <f t="shared" si="952"/>
        <v>0.21</v>
      </c>
      <c r="GN1410">
        <f t="shared" si="953"/>
        <v>0.21</v>
      </c>
      <c r="GO1410">
        <f t="shared" si="954"/>
        <v>0</v>
      </c>
      <c r="GP1410">
        <f t="shared" si="955"/>
        <v>0</v>
      </c>
      <c r="GR1410">
        <v>0</v>
      </c>
      <c r="GS1410">
        <v>3</v>
      </c>
      <c r="GT1410">
        <v>0</v>
      </c>
      <c r="GU1410" t="s">
        <v>3</v>
      </c>
      <c r="GV1410">
        <f t="shared" si="956"/>
        <v>0</v>
      </c>
      <c r="GW1410">
        <v>1</v>
      </c>
      <c r="GX1410">
        <f t="shared" si="957"/>
        <v>0</v>
      </c>
      <c r="HA1410">
        <v>0</v>
      </c>
      <c r="HB1410">
        <v>0</v>
      </c>
      <c r="HC1410">
        <f t="shared" si="958"/>
        <v>0</v>
      </c>
      <c r="HE1410" t="s">
        <v>3</v>
      </c>
      <c r="HF1410" t="s">
        <v>3</v>
      </c>
      <c r="IK1410">
        <v>0</v>
      </c>
    </row>
    <row r="1411" spans="1:245">
      <c r="A1411">
        <v>18</v>
      </c>
      <c r="B1411">
        <v>0</v>
      </c>
      <c r="C1411">
        <v>1414</v>
      </c>
      <c r="E1411" t="s">
        <v>204</v>
      </c>
      <c r="F1411" t="s">
        <v>307</v>
      </c>
      <c r="G1411" t="s">
        <v>308</v>
      </c>
      <c r="H1411" t="s">
        <v>155</v>
      </c>
      <c r="I1411">
        <f>I1409*J1411</f>
        <v>36.5</v>
      </c>
      <c r="J1411">
        <v>100</v>
      </c>
      <c r="O1411">
        <f t="shared" si="919"/>
        <v>5448.04</v>
      </c>
      <c r="P1411">
        <f t="shared" si="920"/>
        <v>5448.04</v>
      </c>
      <c r="Q1411">
        <f t="shared" si="921"/>
        <v>0</v>
      </c>
      <c r="R1411">
        <f t="shared" si="922"/>
        <v>0</v>
      </c>
      <c r="S1411">
        <f t="shared" si="923"/>
        <v>0</v>
      </c>
      <c r="T1411">
        <f t="shared" si="924"/>
        <v>0</v>
      </c>
      <c r="U1411">
        <f t="shared" si="925"/>
        <v>0</v>
      </c>
      <c r="V1411">
        <f t="shared" si="926"/>
        <v>0</v>
      </c>
      <c r="W1411">
        <f t="shared" si="927"/>
        <v>41.25</v>
      </c>
      <c r="X1411">
        <f t="shared" si="928"/>
        <v>0</v>
      </c>
      <c r="Y1411">
        <f t="shared" si="929"/>
        <v>0</v>
      </c>
      <c r="AA1411">
        <v>36401907</v>
      </c>
      <c r="AB1411">
        <f t="shared" si="930"/>
        <v>24.59</v>
      </c>
      <c r="AC1411">
        <f t="shared" si="931"/>
        <v>24.59</v>
      </c>
      <c r="AD1411">
        <f>ROUND((((ET1411)-(EU1411))+AE1411),2)</f>
        <v>0</v>
      </c>
      <c r="AE1411">
        <f t="shared" si="961"/>
        <v>0</v>
      </c>
      <c r="AF1411">
        <f t="shared" si="961"/>
        <v>0</v>
      </c>
      <c r="AG1411">
        <f t="shared" si="935"/>
        <v>0</v>
      </c>
      <c r="AH1411">
        <f t="shared" si="962"/>
        <v>0</v>
      </c>
      <c r="AI1411">
        <f t="shared" si="962"/>
        <v>0</v>
      </c>
      <c r="AJ1411">
        <f t="shared" si="938"/>
        <v>1.1299999999999999</v>
      </c>
      <c r="AK1411">
        <v>24.59</v>
      </c>
      <c r="AL1411">
        <v>24.59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1.1299999999999999</v>
      </c>
      <c r="AT1411">
        <v>0</v>
      </c>
      <c r="AU1411">
        <v>0</v>
      </c>
      <c r="AV1411">
        <v>1</v>
      </c>
      <c r="AW1411">
        <v>1</v>
      </c>
      <c r="AZ1411">
        <v>1</v>
      </c>
      <c r="BA1411">
        <v>1</v>
      </c>
      <c r="BB1411">
        <v>1</v>
      </c>
      <c r="BC1411">
        <v>6.07</v>
      </c>
      <c r="BD1411" t="s">
        <v>3</v>
      </c>
      <c r="BE1411" t="s">
        <v>3</v>
      </c>
      <c r="BF1411" t="s">
        <v>3</v>
      </c>
      <c r="BG1411" t="s">
        <v>3</v>
      </c>
      <c r="BH1411">
        <v>3</v>
      </c>
      <c r="BI1411">
        <v>1</v>
      </c>
      <c r="BJ1411" t="s">
        <v>309</v>
      </c>
      <c r="BM1411">
        <v>500001</v>
      </c>
      <c r="BN1411">
        <v>0</v>
      </c>
      <c r="BO1411" t="s">
        <v>307</v>
      </c>
      <c r="BP1411">
        <v>1</v>
      </c>
      <c r="BQ1411">
        <v>8</v>
      </c>
      <c r="BR1411">
        <v>0</v>
      </c>
      <c r="BS1411">
        <v>1</v>
      </c>
      <c r="BT1411">
        <v>1</v>
      </c>
      <c r="BU1411">
        <v>1</v>
      </c>
      <c r="BV1411">
        <v>1</v>
      </c>
      <c r="BW1411">
        <v>1</v>
      </c>
      <c r="BX1411">
        <v>1</v>
      </c>
      <c r="BY1411" t="s">
        <v>3</v>
      </c>
      <c r="BZ1411">
        <v>0</v>
      </c>
      <c r="CA1411">
        <v>0</v>
      </c>
      <c r="CE1411">
        <v>0</v>
      </c>
      <c r="CF1411">
        <v>0</v>
      </c>
      <c r="CG1411">
        <v>0</v>
      </c>
      <c r="CM1411">
        <v>0</v>
      </c>
      <c r="CN1411" t="s">
        <v>3</v>
      </c>
      <c r="CO1411">
        <v>0</v>
      </c>
      <c r="CP1411">
        <f t="shared" si="939"/>
        <v>5448.04</v>
      </c>
      <c r="CQ1411">
        <f t="shared" si="940"/>
        <v>149.26130000000001</v>
      </c>
      <c r="CR1411">
        <f t="shared" si="941"/>
        <v>0</v>
      </c>
      <c r="CS1411">
        <f t="shared" si="942"/>
        <v>0</v>
      </c>
      <c r="CT1411">
        <f t="shared" si="943"/>
        <v>0</v>
      </c>
      <c r="CU1411">
        <f t="shared" si="944"/>
        <v>0</v>
      </c>
      <c r="CV1411">
        <f t="shared" si="945"/>
        <v>0</v>
      </c>
      <c r="CW1411">
        <f t="shared" si="946"/>
        <v>0</v>
      </c>
      <c r="CX1411">
        <f t="shared" si="947"/>
        <v>1.1299999999999999</v>
      </c>
      <c r="CY1411">
        <f t="shared" si="948"/>
        <v>0</v>
      </c>
      <c r="CZ1411">
        <f t="shared" si="949"/>
        <v>0</v>
      </c>
      <c r="DC1411" t="s">
        <v>3</v>
      </c>
      <c r="DD1411" t="s">
        <v>3</v>
      </c>
      <c r="DE1411" t="s">
        <v>3</v>
      </c>
      <c r="DF1411" t="s">
        <v>3</v>
      </c>
      <c r="DG1411" t="s">
        <v>3</v>
      </c>
      <c r="DH1411" t="s">
        <v>3</v>
      </c>
      <c r="DI1411" t="s">
        <v>3</v>
      </c>
      <c r="DJ1411" t="s">
        <v>3</v>
      </c>
      <c r="DK1411" t="s">
        <v>3</v>
      </c>
      <c r="DL1411" t="s">
        <v>3</v>
      </c>
      <c r="DM1411" t="s">
        <v>3</v>
      </c>
      <c r="DN1411">
        <v>0</v>
      </c>
      <c r="DO1411">
        <v>0</v>
      </c>
      <c r="DP1411">
        <v>1</v>
      </c>
      <c r="DQ1411">
        <v>1</v>
      </c>
      <c r="DU1411">
        <v>1005</v>
      </c>
      <c r="DV1411" t="s">
        <v>155</v>
      </c>
      <c r="DW1411" t="s">
        <v>155</v>
      </c>
      <c r="DX1411">
        <v>1</v>
      </c>
      <c r="DZ1411" t="s">
        <v>3</v>
      </c>
      <c r="EA1411" t="s">
        <v>3</v>
      </c>
      <c r="EB1411" t="s">
        <v>3</v>
      </c>
      <c r="EC1411" t="s">
        <v>3</v>
      </c>
      <c r="EE1411">
        <v>29085443</v>
      </c>
      <c r="EF1411">
        <v>8</v>
      </c>
      <c r="EG1411" t="s">
        <v>144</v>
      </c>
      <c r="EH1411">
        <v>0</v>
      </c>
      <c r="EI1411" t="s">
        <v>3</v>
      </c>
      <c r="EJ1411">
        <v>1</v>
      </c>
      <c r="EK1411">
        <v>500001</v>
      </c>
      <c r="EL1411" t="s">
        <v>145</v>
      </c>
      <c r="EM1411" t="s">
        <v>146</v>
      </c>
      <c r="EO1411" t="s">
        <v>3</v>
      </c>
      <c r="EQ1411">
        <v>0</v>
      </c>
      <c r="ER1411">
        <v>24.59</v>
      </c>
      <c r="ES1411">
        <v>24.59</v>
      </c>
      <c r="ET1411">
        <v>0</v>
      </c>
      <c r="EU1411">
        <v>0</v>
      </c>
      <c r="EV1411">
        <v>0</v>
      </c>
      <c r="EW1411">
        <v>0</v>
      </c>
      <c r="EX1411">
        <v>0</v>
      </c>
      <c r="FQ1411">
        <v>0</v>
      </c>
      <c r="FR1411">
        <f t="shared" si="950"/>
        <v>0</v>
      </c>
      <c r="FS1411">
        <v>0</v>
      </c>
      <c r="FX1411">
        <v>0</v>
      </c>
      <c r="FY1411">
        <v>0</v>
      </c>
      <c r="GA1411" t="s">
        <v>3</v>
      </c>
      <c r="GD1411">
        <v>1</v>
      </c>
      <c r="GF1411">
        <v>-1143029035</v>
      </c>
      <c r="GG1411">
        <v>2</v>
      </c>
      <c r="GH1411">
        <v>1</v>
      </c>
      <c r="GI1411">
        <v>2</v>
      </c>
      <c r="GJ1411">
        <v>0</v>
      </c>
      <c r="GK1411">
        <v>0</v>
      </c>
      <c r="GL1411">
        <f t="shared" si="951"/>
        <v>0</v>
      </c>
      <c r="GM1411">
        <f t="shared" si="952"/>
        <v>5448.04</v>
      </c>
      <c r="GN1411">
        <f t="shared" si="953"/>
        <v>5448.04</v>
      </c>
      <c r="GO1411">
        <f t="shared" si="954"/>
        <v>0</v>
      </c>
      <c r="GP1411">
        <f t="shared" si="955"/>
        <v>0</v>
      </c>
      <c r="GR1411">
        <v>0</v>
      </c>
      <c r="GS1411">
        <v>3</v>
      </c>
      <c r="GT1411">
        <v>0</v>
      </c>
      <c r="GU1411" t="s">
        <v>3</v>
      </c>
      <c r="GV1411">
        <f t="shared" si="956"/>
        <v>0</v>
      </c>
      <c r="GW1411">
        <v>1</v>
      </c>
      <c r="GX1411">
        <f t="shared" si="957"/>
        <v>0</v>
      </c>
      <c r="HA1411">
        <v>0</v>
      </c>
      <c r="HB1411">
        <v>0</v>
      </c>
      <c r="HC1411">
        <f t="shared" si="958"/>
        <v>0</v>
      </c>
      <c r="HE1411" t="s">
        <v>3</v>
      </c>
      <c r="HF1411" t="s">
        <v>3</v>
      </c>
      <c r="IK1411">
        <v>0</v>
      </c>
    </row>
    <row r="1412" spans="1:245">
      <c r="A1412">
        <v>18</v>
      </c>
      <c r="B1412">
        <v>0</v>
      </c>
      <c r="C1412">
        <v>1416</v>
      </c>
      <c r="E1412" t="s">
        <v>354</v>
      </c>
      <c r="F1412" t="s">
        <v>310</v>
      </c>
      <c r="G1412" t="s">
        <v>311</v>
      </c>
      <c r="H1412" t="s">
        <v>142</v>
      </c>
      <c r="I1412">
        <f>I1409*J1412</f>
        <v>20.987500000000001</v>
      </c>
      <c r="J1412">
        <v>57.5</v>
      </c>
      <c r="O1412">
        <f t="shared" si="919"/>
        <v>286.58999999999997</v>
      </c>
      <c r="P1412">
        <f t="shared" si="920"/>
        <v>286.58999999999997</v>
      </c>
      <c r="Q1412">
        <f t="shared" si="921"/>
        <v>0</v>
      </c>
      <c r="R1412">
        <f t="shared" si="922"/>
        <v>0</v>
      </c>
      <c r="S1412">
        <f t="shared" si="923"/>
        <v>0</v>
      </c>
      <c r="T1412">
        <f t="shared" si="924"/>
        <v>0</v>
      </c>
      <c r="U1412">
        <f t="shared" si="925"/>
        <v>0</v>
      </c>
      <c r="V1412">
        <f t="shared" si="926"/>
        <v>0</v>
      </c>
      <c r="W1412">
        <f t="shared" si="927"/>
        <v>6.51</v>
      </c>
      <c r="X1412">
        <f t="shared" si="928"/>
        <v>0</v>
      </c>
      <c r="Y1412">
        <f t="shared" si="929"/>
        <v>0</v>
      </c>
      <c r="AA1412">
        <v>36401907</v>
      </c>
      <c r="AB1412">
        <f t="shared" si="930"/>
        <v>6.76</v>
      </c>
      <c r="AC1412">
        <f t="shared" si="931"/>
        <v>6.76</v>
      </c>
      <c r="AD1412">
        <f>ROUND((((ET1412)-(EU1412))+AE1412),2)</f>
        <v>0</v>
      </c>
      <c r="AE1412">
        <f t="shared" si="961"/>
        <v>0</v>
      </c>
      <c r="AF1412">
        <f t="shared" si="961"/>
        <v>0</v>
      </c>
      <c r="AG1412">
        <f t="shared" si="935"/>
        <v>0</v>
      </c>
      <c r="AH1412">
        <f t="shared" si="962"/>
        <v>0</v>
      </c>
      <c r="AI1412">
        <f t="shared" si="962"/>
        <v>0</v>
      </c>
      <c r="AJ1412">
        <f t="shared" si="938"/>
        <v>0.31</v>
      </c>
      <c r="AK1412">
        <v>6.76</v>
      </c>
      <c r="AL1412">
        <v>6.76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0.31</v>
      </c>
      <c r="AT1412">
        <v>0</v>
      </c>
      <c r="AU1412">
        <v>0</v>
      </c>
      <c r="AV1412">
        <v>1</v>
      </c>
      <c r="AW1412">
        <v>1</v>
      </c>
      <c r="AZ1412">
        <v>1</v>
      </c>
      <c r="BA1412">
        <v>1</v>
      </c>
      <c r="BB1412">
        <v>1</v>
      </c>
      <c r="BC1412">
        <v>2.02</v>
      </c>
      <c r="BD1412" t="s">
        <v>3</v>
      </c>
      <c r="BE1412" t="s">
        <v>3</v>
      </c>
      <c r="BF1412" t="s">
        <v>3</v>
      </c>
      <c r="BG1412" t="s">
        <v>3</v>
      </c>
      <c r="BH1412">
        <v>3</v>
      </c>
      <c r="BI1412">
        <v>1</v>
      </c>
      <c r="BJ1412" t="s">
        <v>312</v>
      </c>
      <c r="BM1412">
        <v>500001</v>
      </c>
      <c r="BN1412">
        <v>0</v>
      </c>
      <c r="BO1412" t="s">
        <v>310</v>
      </c>
      <c r="BP1412">
        <v>1</v>
      </c>
      <c r="BQ1412">
        <v>8</v>
      </c>
      <c r="BR1412">
        <v>0</v>
      </c>
      <c r="BS1412">
        <v>1</v>
      </c>
      <c r="BT1412">
        <v>1</v>
      </c>
      <c r="BU1412">
        <v>1</v>
      </c>
      <c r="BV1412">
        <v>1</v>
      </c>
      <c r="BW1412">
        <v>1</v>
      </c>
      <c r="BX1412">
        <v>1</v>
      </c>
      <c r="BY1412" t="s">
        <v>3</v>
      </c>
      <c r="BZ1412">
        <v>0</v>
      </c>
      <c r="CA1412">
        <v>0</v>
      </c>
      <c r="CE1412">
        <v>0</v>
      </c>
      <c r="CF1412">
        <v>0</v>
      </c>
      <c r="CG1412">
        <v>0</v>
      </c>
      <c r="CM1412">
        <v>0</v>
      </c>
      <c r="CN1412" t="s">
        <v>3</v>
      </c>
      <c r="CO1412">
        <v>0</v>
      </c>
      <c r="CP1412">
        <f t="shared" si="939"/>
        <v>286.58999999999997</v>
      </c>
      <c r="CQ1412">
        <f t="shared" si="940"/>
        <v>13.655199999999999</v>
      </c>
      <c r="CR1412">
        <f t="shared" si="941"/>
        <v>0</v>
      </c>
      <c r="CS1412">
        <f t="shared" si="942"/>
        <v>0</v>
      </c>
      <c r="CT1412">
        <f t="shared" si="943"/>
        <v>0</v>
      </c>
      <c r="CU1412">
        <f t="shared" si="944"/>
        <v>0</v>
      </c>
      <c r="CV1412">
        <f t="shared" si="945"/>
        <v>0</v>
      </c>
      <c r="CW1412">
        <f t="shared" si="946"/>
        <v>0</v>
      </c>
      <c r="CX1412">
        <f t="shared" si="947"/>
        <v>0.31</v>
      </c>
      <c r="CY1412">
        <f t="shared" si="948"/>
        <v>0</v>
      </c>
      <c r="CZ1412">
        <f t="shared" si="949"/>
        <v>0</v>
      </c>
      <c r="DC1412" t="s">
        <v>3</v>
      </c>
      <c r="DD1412" t="s">
        <v>3</v>
      </c>
      <c r="DE1412" t="s">
        <v>3</v>
      </c>
      <c r="DF1412" t="s">
        <v>3</v>
      </c>
      <c r="DG1412" t="s">
        <v>3</v>
      </c>
      <c r="DH1412" t="s">
        <v>3</v>
      </c>
      <c r="DI1412" t="s">
        <v>3</v>
      </c>
      <c r="DJ1412" t="s">
        <v>3</v>
      </c>
      <c r="DK1412" t="s">
        <v>3</v>
      </c>
      <c r="DL1412" t="s">
        <v>3</v>
      </c>
      <c r="DM1412" t="s">
        <v>3</v>
      </c>
      <c r="DN1412">
        <v>0</v>
      </c>
      <c r="DO1412">
        <v>0</v>
      </c>
      <c r="DP1412">
        <v>1</v>
      </c>
      <c r="DQ1412">
        <v>1</v>
      </c>
      <c r="DU1412">
        <v>1003</v>
      </c>
      <c r="DV1412" t="s">
        <v>142</v>
      </c>
      <c r="DW1412" t="s">
        <v>142</v>
      </c>
      <c r="DX1412">
        <v>1</v>
      </c>
      <c r="DZ1412" t="s">
        <v>3</v>
      </c>
      <c r="EA1412" t="s">
        <v>3</v>
      </c>
      <c r="EB1412" t="s">
        <v>3</v>
      </c>
      <c r="EC1412" t="s">
        <v>3</v>
      </c>
      <c r="EE1412">
        <v>29085443</v>
      </c>
      <c r="EF1412">
        <v>8</v>
      </c>
      <c r="EG1412" t="s">
        <v>144</v>
      </c>
      <c r="EH1412">
        <v>0</v>
      </c>
      <c r="EI1412" t="s">
        <v>3</v>
      </c>
      <c r="EJ1412">
        <v>1</v>
      </c>
      <c r="EK1412">
        <v>500001</v>
      </c>
      <c r="EL1412" t="s">
        <v>145</v>
      </c>
      <c r="EM1412" t="s">
        <v>146</v>
      </c>
      <c r="EO1412" t="s">
        <v>3</v>
      </c>
      <c r="EQ1412">
        <v>0</v>
      </c>
      <c r="ER1412">
        <v>6.76</v>
      </c>
      <c r="ES1412">
        <v>6.76</v>
      </c>
      <c r="ET1412">
        <v>0</v>
      </c>
      <c r="EU1412">
        <v>0</v>
      </c>
      <c r="EV1412">
        <v>0</v>
      </c>
      <c r="EW1412">
        <v>0</v>
      </c>
      <c r="EX1412">
        <v>0</v>
      </c>
      <c r="FQ1412">
        <v>0</v>
      </c>
      <c r="FR1412">
        <f t="shared" si="950"/>
        <v>0</v>
      </c>
      <c r="FS1412">
        <v>0</v>
      </c>
      <c r="FX1412">
        <v>0</v>
      </c>
      <c r="FY1412">
        <v>0</v>
      </c>
      <c r="GA1412" t="s">
        <v>3</v>
      </c>
      <c r="GD1412">
        <v>1</v>
      </c>
      <c r="GF1412">
        <v>426561494</v>
      </c>
      <c r="GG1412">
        <v>2</v>
      </c>
      <c r="GH1412">
        <v>1</v>
      </c>
      <c r="GI1412">
        <v>2</v>
      </c>
      <c r="GJ1412">
        <v>0</v>
      </c>
      <c r="GK1412">
        <v>0</v>
      </c>
      <c r="GL1412">
        <f t="shared" si="951"/>
        <v>0</v>
      </c>
      <c r="GM1412">
        <f t="shared" si="952"/>
        <v>286.58999999999997</v>
      </c>
      <c r="GN1412">
        <f t="shared" si="953"/>
        <v>286.58999999999997</v>
      </c>
      <c r="GO1412">
        <f t="shared" si="954"/>
        <v>0</v>
      </c>
      <c r="GP1412">
        <f t="shared" si="955"/>
        <v>0</v>
      </c>
      <c r="GR1412">
        <v>0</v>
      </c>
      <c r="GS1412">
        <v>3</v>
      </c>
      <c r="GT1412">
        <v>0</v>
      </c>
      <c r="GU1412" t="s">
        <v>3</v>
      </c>
      <c r="GV1412">
        <f t="shared" si="956"/>
        <v>0</v>
      </c>
      <c r="GW1412">
        <v>1</v>
      </c>
      <c r="GX1412">
        <f t="shared" si="957"/>
        <v>0</v>
      </c>
      <c r="HA1412">
        <v>0</v>
      </c>
      <c r="HB1412">
        <v>0</v>
      </c>
      <c r="HC1412">
        <f t="shared" si="958"/>
        <v>0</v>
      </c>
      <c r="HE1412" t="s">
        <v>3</v>
      </c>
      <c r="HF1412" t="s">
        <v>3</v>
      </c>
      <c r="IK1412">
        <v>0</v>
      </c>
    </row>
    <row r="1413" spans="1:245">
      <c r="A1413">
        <v>18</v>
      </c>
      <c r="B1413">
        <v>0</v>
      </c>
      <c r="C1413">
        <v>1415</v>
      </c>
      <c r="E1413" t="s">
        <v>355</v>
      </c>
      <c r="F1413" t="s">
        <v>313</v>
      </c>
      <c r="G1413" t="s">
        <v>314</v>
      </c>
      <c r="H1413" t="s">
        <v>142</v>
      </c>
      <c r="I1413">
        <f>I1409*J1413</f>
        <v>21.9</v>
      </c>
      <c r="J1413">
        <v>60</v>
      </c>
      <c r="O1413">
        <f t="shared" si="919"/>
        <v>474.52</v>
      </c>
      <c r="P1413">
        <f t="shared" si="920"/>
        <v>474.52</v>
      </c>
      <c r="Q1413">
        <f t="shared" si="921"/>
        <v>0</v>
      </c>
      <c r="R1413">
        <f t="shared" si="922"/>
        <v>0</v>
      </c>
      <c r="S1413">
        <f t="shared" si="923"/>
        <v>0</v>
      </c>
      <c r="T1413">
        <f t="shared" si="924"/>
        <v>0</v>
      </c>
      <c r="U1413">
        <f t="shared" si="925"/>
        <v>0</v>
      </c>
      <c r="V1413">
        <f t="shared" si="926"/>
        <v>0</v>
      </c>
      <c r="W1413">
        <f t="shared" si="927"/>
        <v>8.32</v>
      </c>
      <c r="X1413">
        <f t="shared" si="928"/>
        <v>0</v>
      </c>
      <c r="Y1413">
        <f t="shared" si="929"/>
        <v>0</v>
      </c>
      <c r="AA1413">
        <v>36401907</v>
      </c>
      <c r="AB1413">
        <f t="shared" si="930"/>
        <v>8.27</v>
      </c>
      <c r="AC1413">
        <f t="shared" si="931"/>
        <v>8.27</v>
      </c>
      <c r="AD1413">
        <f>ROUND((((ET1413)-(EU1413))+AE1413),2)</f>
        <v>0</v>
      </c>
      <c r="AE1413">
        <f t="shared" si="961"/>
        <v>0</v>
      </c>
      <c r="AF1413">
        <f t="shared" si="961"/>
        <v>0</v>
      </c>
      <c r="AG1413">
        <f t="shared" si="935"/>
        <v>0</v>
      </c>
      <c r="AH1413">
        <f t="shared" si="962"/>
        <v>0</v>
      </c>
      <c r="AI1413">
        <f t="shared" si="962"/>
        <v>0</v>
      </c>
      <c r="AJ1413">
        <f t="shared" si="938"/>
        <v>0.38</v>
      </c>
      <c r="AK1413">
        <v>8.27</v>
      </c>
      <c r="AL1413">
        <v>8.27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0.38</v>
      </c>
      <c r="AT1413">
        <v>0</v>
      </c>
      <c r="AU1413">
        <v>0</v>
      </c>
      <c r="AV1413">
        <v>1</v>
      </c>
      <c r="AW1413">
        <v>1</v>
      </c>
      <c r="AZ1413">
        <v>1</v>
      </c>
      <c r="BA1413">
        <v>1</v>
      </c>
      <c r="BB1413">
        <v>1</v>
      </c>
      <c r="BC1413">
        <v>2.62</v>
      </c>
      <c r="BD1413" t="s">
        <v>3</v>
      </c>
      <c r="BE1413" t="s">
        <v>3</v>
      </c>
      <c r="BF1413" t="s">
        <v>3</v>
      </c>
      <c r="BG1413" t="s">
        <v>3</v>
      </c>
      <c r="BH1413">
        <v>3</v>
      </c>
      <c r="BI1413">
        <v>1</v>
      </c>
      <c r="BJ1413" t="s">
        <v>315</v>
      </c>
      <c r="BM1413">
        <v>500001</v>
      </c>
      <c r="BN1413">
        <v>0</v>
      </c>
      <c r="BO1413" t="s">
        <v>313</v>
      </c>
      <c r="BP1413">
        <v>1</v>
      </c>
      <c r="BQ1413">
        <v>8</v>
      </c>
      <c r="BR1413">
        <v>0</v>
      </c>
      <c r="BS1413">
        <v>1</v>
      </c>
      <c r="BT1413">
        <v>1</v>
      </c>
      <c r="BU1413">
        <v>1</v>
      </c>
      <c r="BV1413">
        <v>1</v>
      </c>
      <c r="BW1413">
        <v>1</v>
      </c>
      <c r="BX1413">
        <v>1</v>
      </c>
      <c r="BY1413" t="s">
        <v>3</v>
      </c>
      <c r="BZ1413">
        <v>0</v>
      </c>
      <c r="CA1413">
        <v>0</v>
      </c>
      <c r="CE1413">
        <v>0</v>
      </c>
      <c r="CF1413">
        <v>0</v>
      </c>
      <c r="CG1413">
        <v>0</v>
      </c>
      <c r="CM1413">
        <v>0</v>
      </c>
      <c r="CN1413" t="s">
        <v>3</v>
      </c>
      <c r="CO1413">
        <v>0</v>
      </c>
      <c r="CP1413">
        <f t="shared" si="939"/>
        <v>474.52</v>
      </c>
      <c r="CQ1413">
        <f t="shared" si="940"/>
        <v>21.667400000000001</v>
      </c>
      <c r="CR1413">
        <f t="shared" si="941"/>
        <v>0</v>
      </c>
      <c r="CS1413">
        <f t="shared" si="942"/>
        <v>0</v>
      </c>
      <c r="CT1413">
        <f t="shared" si="943"/>
        <v>0</v>
      </c>
      <c r="CU1413">
        <f t="shared" si="944"/>
        <v>0</v>
      </c>
      <c r="CV1413">
        <f t="shared" si="945"/>
        <v>0</v>
      </c>
      <c r="CW1413">
        <f t="shared" si="946"/>
        <v>0</v>
      </c>
      <c r="CX1413">
        <f t="shared" si="947"/>
        <v>0.38</v>
      </c>
      <c r="CY1413">
        <f t="shared" si="948"/>
        <v>0</v>
      </c>
      <c r="CZ1413">
        <f t="shared" si="949"/>
        <v>0</v>
      </c>
      <c r="DC1413" t="s">
        <v>3</v>
      </c>
      <c r="DD1413" t="s">
        <v>3</v>
      </c>
      <c r="DE1413" t="s">
        <v>3</v>
      </c>
      <c r="DF1413" t="s">
        <v>3</v>
      </c>
      <c r="DG1413" t="s">
        <v>3</v>
      </c>
      <c r="DH1413" t="s">
        <v>3</v>
      </c>
      <c r="DI1413" t="s">
        <v>3</v>
      </c>
      <c r="DJ1413" t="s">
        <v>3</v>
      </c>
      <c r="DK1413" t="s">
        <v>3</v>
      </c>
      <c r="DL1413" t="s">
        <v>3</v>
      </c>
      <c r="DM1413" t="s">
        <v>3</v>
      </c>
      <c r="DN1413">
        <v>0</v>
      </c>
      <c r="DO1413">
        <v>0</v>
      </c>
      <c r="DP1413">
        <v>1</v>
      </c>
      <c r="DQ1413">
        <v>1</v>
      </c>
      <c r="DU1413">
        <v>1003</v>
      </c>
      <c r="DV1413" t="s">
        <v>142</v>
      </c>
      <c r="DW1413" t="s">
        <v>142</v>
      </c>
      <c r="DX1413">
        <v>1</v>
      </c>
      <c r="DZ1413" t="s">
        <v>3</v>
      </c>
      <c r="EA1413" t="s">
        <v>3</v>
      </c>
      <c r="EB1413" t="s">
        <v>3</v>
      </c>
      <c r="EC1413" t="s">
        <v>3</v>
      </c>
      <c r="EE1413">
        <v>29085443</v>
      </c>
      <c r="EF1413">
        <v>8</v>
      </c>
      <c r="EG1413" t="s">
        <v>144</v>
      </c>
      <c r="EH1413">
        <v>0</v>
      </c>
      <c r="EI1413" t="s">
        <v>3</v>
      </c>
      <c r="EJ1413">
        <v>1</v>
      </c>
      <c r="EK1413">
        <v>500001</v>
      </c>
      <c r="EL1413" t="s">
        <v>145</v>
      </c>
      <c r="EM1413" t="s">
        <v>146</v>
      </c>
      <c r="EO1413" t="s">
        <v>3</v>
      </c>
      <c r="EQ1413">
        <v>0</v>
      </c>
      <c r="ER1413">
        <v>8.27</v>
      </c>
      <c r="ES1413">
        <v>8.27</v>
      </c>
      <c r="ET1413">
        <v>0</v>
      </c>
      <c r="EU1413">
        <v>0</v>
      </c>
      <c r="EV1413">
        <v>0</v>
      </c>
      <c r="EW1413">
        <v>0</v>
      </c>
      <c r="EX1413">
        <v>0</v>
      </c>
      <c r="FQ1413">
        <v>0</v>
      </c>
      <c r="FR1413">
        <f t="shared" si="950"/>
        <v>0</v>
      </c>
      <c r="FS1413">
        <v>0</v>
      </c>
      <c r="FX1413">
        <v>0</v>
      </c>
      <c r="FY1413">
        <v>0</v>
      </c>
      <c r="GA1413" t="s">
        <v>3</v>
      </c>
      <c r="GD1413">
        <v>1</v>
      </c>
      <c r="GF1413">
        <v>987958059</v>
      </c>
      <c r="GG1413">
        <v>2</v>
      </c>
      <c r="GH1413">
        <v>1</v>
      </c>
      <c r="GI1413">
        <v>2</v>
      </c>
      <c r="GJ1413">
        <v>0</v>
      </c>
      <c r="GK1413">
        <v>0</v>
      </c>
      <c r="GL1413">
        <f t="shared" si="951"/>
        <v>0</v>
      </c>
      <c r="GM1413">
        <f t="shared" si="952"/>
        <v>474.52</v>
      </c>
      <c r="GN1413">
        <f t="shared" si="953"/>
        <v>474.52</v>
      </c>
      <c r="GO1413">
        <f t="shared" si="954"/>
        <v>0</v>
      </c>
      <c r="GP1413">
        <f t="shared" si="955"/>
        <v>0</v>
      </c>
      <c r="GR1413">
        <v>0</v>
      </c>
      <c r="GS1413">
        <v>3</v>
      </c>
      <c r="GT1413">
        <v>0</v>
      </c>
      <c r="GU1413" t="s">
        <v>3</v>
      </c>
      <c r="GV1413">
        <f t="shared" si="956"/>
        <v>0</v>
      </c>
      <c r="GW1413">
        <v>1</v>
      </c>
      <c r="GX1413">
        <f t="shared" si="957"/>
        <v>0</v>
      </c>
      <c r="HA1413">
        <v>0</v>
      </c>
      <c r="HB1413">
        <v>0</v>
      </c>
      <c r="HC1413">
        <f t="shared" si="958"/>
        <v>0</v>
      </c>
      <c r="HE1413" t="s">
        <v>3</v>
      </c>
      <c r="HF1413" t="s">
        <v>3</v>
      </c>
      <c r="IK1413">
        <v>0</v>
      </c>
    </row>
    <row r="1414" spans="1:245">
      <c r="A1414">
        <v>18</v>
      </c>
      <c r="B1414">
        <v>0</v>
      </c>
      <c r="C1414">
        <v>1413</v>
      </c>
      <c r="E1414" t="s">
        <v>356</v>
      </c>
      <c r="F1414" t="s">
        <v>317</v>
      </c>
      <c r="G1414" t="s">
        <v>318</v>
      </c>
      <c r="H1414" t="s">
        <v>58</v>
      </c>
      <c r="I1414">
        <f>I1409*J1414</f>
        <v>25</v>
      </c>
      <c r="J1414">
        <v>68.493150684931507</v>
      </c>
      <c r="O1414">
        <f t="shared" si="919"/>
        <v>1379.84</v>
      </c>
      <c r="P1414">
        <f t="shared" si="920"/>
        <v>1379.84</v>
      </c>
      <c r="Q1414">
        <f t="shared" si="921"/>
        <v>0</v>
      </c>
      <c r="R1414">
        <f t="shared" si="922"/>
        <v>0</v>
      </c>
      <c r="S1414">
        <f t="shared" si="923"/>
        <v>0</v>
      </c>
      <c r="T1414">
        <f t="shared" si="924"/>
        <v>0</v>
      </c>
      <c r="U1414">
        <f t="shared" si="925"/>
        <v>0</v>
      </c>
      <c r="V1414">
        <f t="shared" si="926"/>
        <v>0</v>
      </c>
      <c r="W1414">
        <f t="shared" si="927"/>
        <v>98.75</v>
      </c>
      <c r="X1414">
        <f t="shared" si="928"/>
        <v>0</v>
      </c>
      <c r="Y1414">
        <f t="shared" si="929"/>
        <v>0</v>
      </c>
      <c r="AA1414">
        <v>36401907</v>
      </c>
      <c r="AB1414">
        <f t="shared" si="930"/>
        <v>86.24</v>
      </c>
      <c r="AC1414">
        <f t="shared" si="931"/>
        <v>86.24</v>
      </c>
      <c r="AD1414">
        <f>ROUND((((ET1414)-(EU1414))+AE1414),2)</f>
        <v>0</v>
      </c>
      <c r="AE1414">
        <f t="shared" si="961"/>
        <v>0</v>
      </c>
      <c r="AF1414">
        <f t="shared" si="961"/>
        <v>0</v>
      </c>
      <c r="AG1414">
        <f t="shared" si="935"/>
        <v>0</v>
      </c>
      <c r="AH1414">
        <f t="shared" si="962"/>
        <v>0</v>
      </c>
      <c r="AI1414">
        <f t="shared" si="962"/>
        <v>0</v>
      </c>
      <c r="AJ1414">
        <f t="shared" si="938"/>
        <v>3.95</v>
      </c>
      <c r="AK1414">
        <v>86.24</v>
      </c>
      <c r="AL1414">
        <v>86.24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3.95</v>
      </c>
      <c r="AT1414">
        <v>0</v>
      </c>
      <c r="AU1414">
        <v>0</v>
      </c>
      <c r="AV1414">
        <v>1</v>
      </c>
      <c r="AW1414">
        <v>1</v>
      </c>
      <c r="AZ1414">
        <v>1</v>
      </c>
      <c r="BA1414">
        <v>1</v>
      </c>
      <c r="BB1414">
        <v>1</v>
      </c>
      <c r="BC1414">
        <v>0.64</v>
      </c>
      <c r="BD1414" t="s">
        <v>3</v>
      </c>
      <c r="BE1414" t="s">
        <v>3</v>
      </c>
      <c r="BF1414" t="s">
        <v>3</v>
      </c>
      <c r="BG1414" t="s">
        <v>3</v>
      </c>
      <c r="BH1414">
        <v>3</v>
      </c>
      <c r="BI1414">
        <v>1</v>
      </c>
      <c r="BJ1414" t="s">
        <v>319</v>
      </c>
      <c r="BM1414">
        <v>500001</v>
      </c>
      <c r="BN1414">
        <v>0</v>
      </c>
      <c r="BO1414" t="s">
        <v>317</v>
      </c>
      <c r="BP1414">
        <v>1</v>
      </c>
      <c r="BQ1414">
        <v>8</v>
      </c>
      <c r="BR1414">
        <v>0</v>
      </c>
      <c r="BS1414">
        <v>1</v>
      </c>
      <c r="BT1414">
        <v>1</v>
      </c>
      <c r="BU1414">
        <v>1</v>
      </c>
      <c r="BV1414">
        <v>1</v>
      </c>
      <c r="BW1414">
        <v>1</v>
      </c>
      <c r="BX1414">
        <v>1</v>
      </c>
      <c r="BY1414" t="s">
        <v>3</v>
      </c>
      <c r="BZ1414">
        <v>0</v>
      </c>
      <c r="CA1414">
        <v>0</v>
      </c>
      <c r="CE1414">
        <v>0</v>
      </c>
      <c r="CF1414">
        <v>0</v>
      </c>
      <c r="CG1414">
        <v>0</v>
      </c>
      <c r="CM1414">
        <v>0</v>
      </c>
      <c r="CN1414" t="s">
        <v>3</v>
      </c>
      <c r="CO1414">
        <v>0</v>
      </c>
      <c r="CP1414">
        <f t="shared" si="939"/>
        <v>1379.84</v>
      </c>
      <c r="CQ1414">
        <f t="shared" si="940"/>
        <v>55.193599999999996</v>
      </c>
      <c r="CR1414">
        <f t="shared" si="941"/>
        <v>0</v>
      </c>
      <c r="CS1414">
        <f t="shared" si="942"/>
        <v>0</v>
      </c>
      <c r="CT1414">
        <f t="shared" si="943"/>
        <v>0</v>
      </c>
      <c r="CU1414">
        <f t="shared" si="944"/>
        <v>0</v>
      </c>
      <c r="CV1414">
        <f t="shared" si="945"/>
        <v>0</v>
      </c>
      <c r="CW1414">
        <f t="shared" si="946"/>
        <v>0</v>
      </c>
      <c r="CX1414">
        <f t="shared" si="947"/>
        <v>3.95</v>
      </c>
      <c r="CY1414">
        <f t="shared" si="948"/>
        <v>0</v>
      </c>
      <c r="CZ1414">
        <f t="shared" si="949"/>
        <v>0</v>
      </c>
      <c r="DC1414" t="s">
        <v>3</v>
      </c>
      <c r="DD1414" t="s">
        <v>3</v>
      </c>
      <c r="DE1414" t="s">
        <v>3</v>
      </c>
      <c r="DF1414" t="s">
        <v>3</v>
      </c>
      <c r="DG1414" t="s">
        <v>3</v>
      </c>
      <c r="DH1414" t="s">
        <v>3</v>
      </c>
      <c r="DI1414" t="s">
        <v>3</v>
      </c>
      <c r="DJ1414" t="s">
        <v>3</v>
      </c>
      <c r="DK1414" t="s">
        <v>3</v>
      </c>
      <c r="DL1414" t="s">
        <v>3</v>
      </c>
      <c r="DM1414" t="s">
        <v>3</v>
      </c>
      <c r="DN1414">
        <v>0</v>
      </c>
      <c r="DO1414">
        <v>0</v>
      </c>
      <c r="DP1414">
        <v>1</v>
      </c>
      <c r="DQ1414">
        <v>1</v>
      </c>
      <c r="DU1414">
        <v>1010</v>
      </c>
      <c r="DV1414" t="s">
        <v>58</v>
      </c>
      <c r="DW1414" t="s">
        <v>58</v>
      </c>
      <c r="DX1414">
        <v>100</v>
      </c>
      <c r="DZ1414" t="s">
        <v>3</v>
      </c>
      <c r="EA1414" t="s">
        <v>3</v>
      </c>
      <c r="EB1414" t="s">
        <v>3</v>
      </c>
      <c r="EC1414" t="s">
        <v>3</v>
      </c>
      <c r="EE1414">
        <v>29085443</v>
      </c>
      <c r="EF1414">
        <v>8</v>
      </c>
      <c r="EG1414" t="s">
        <v>144</v>
      </c>
      <c r="EH1414">
        <v>0</v>
      </c>
      <c r="EI1414" t="s">
        <v>3</v>
      </c>
      <c r="EJ1414">
        <v>1</v>
      </c>
      <c r="EK1414">
        <v>500001</v>
      </c>
      <c r="EL1414" t="s">
        <v>145</v>
      </c>
      <c r="EM1414" t="s">
        <v>146</v>
      </c>
      <c r="EO1414" t="s">
        <v>3</v>
      </c>
      <c r="EQ1414">
        <v>0</v>
      </c>
      <c r="ER1414">
        <v>86.24</v>
      </c>
      <c r="ES1414">
        <v>86.24</v>
      </c>
      <c r="ET1414">
        <v>0</v>
      </c>
      <c r="EU1414">
        <v>0</v>
      </c>
      <c r="EV1414">
        <v>0</v>
      </c>
      <c r="EW1414">
        <v>0</v>
      </c>
      <c r="EX1414">
        <v>0</v>
      </c>
      <c r="FQ1414">
        <v>0</v>
      </c>
      <c r="FR1414">
        <f t="shared" si="950"/>
        <v>0</v>
      </c>
      <c r="FS1414">
        <v>0</v>
      </c>
      <c r="FX1414">
        <v>0</v>
      </c>
      <c r="FY1414">
        <v>0</v>
      </c>
      <c r="GA1414" t="s">
        <v>3</v>
      </c>
      <c r="GD1414">
        <v>1</v>
      </c>
      <c r="GF1414">
        <v>-228248654</v>
      </c>
      <c r="GG1414">
        <v>2</v>
      </c>
      <c r="GH1414">
        <v>1</v>
      </c>
      <c r="GI1414">
        <v>2</v>
      </c>
      <c r="GJ1414">
        <v>0</v>
      </c>
      <c r="GK1414">
        <v>0</v>
      </c>
      <c r="GL1414">
        <f t="shared" si="951"/>
        <v>0</v>
      </c>
      <c r="GM1414">
        <f t="shared" si="952"/>
        <v>1379.84</v>
      </c>
      <c r="GN1414">
        <f t="shared" si="953"/>
        <v>1379.84</v>
      </c>
      <c r="GO1414">
        <f t="shared" si="954"/>
        <v>0</v>
      </c>
      <c r="GP1414">
        <f t="shared" si="955"/>
        <v>0</v>
      </c>
      <c r="GR1414">
        <v>0</v>
      </c>
      <c r="GS1414">
        <v>3</v>
      </c>
      <c r="GT1414">
        <v>0</v>
      </c>
      <c r="GU1414" t="s">
        <v>3</v>
      </c>
      <c r="GV1414">
        <f t="shared" si="956"/>
        <v>0</v>
      </c>
      <c r="GW1414">
        <v>1</v>
      </c>
      <c r="GX1414">
        <f t="shared" si="957"/>
        <v>0</v>
      </c>
      <c r="HA1414">
        <v>0</v>
      </c>
      <c r="HB1414">
        <v>0</v>
      </c>
      <c r="HC1414">
        <f t="shared" si="958"/>
        <v>0</v>
      </c>
      <c r="HE1414" t="s">
        <v>3</v>
      </c>
      <c r="HF1414" t="s">
        <v>3</v>
      </c>
      <c r="IK1414">
        <v>0</v>
      </c>
    </row>
    <row r="1415" spans="1:245">
      <c r="A1415">
        <v>17</v>
      </c>
      <c r="B1415">
        <v>0</v>
      </c>
      <c r="C1415">
        <f>ROW(SmtRes!A1419)</f>
        <v>1419</v>
      </c>
      <c r="D1415">
        <f>ROW(EtalonRes!A1383)</f>
        <v>1383</v>
      </c>
      <c r="E1415" t="s">
        <v>263</v>
      </c>
      <c r="F1415" t="s">
        <v>321</v>
      </c>
      <c r="G1415" t="s">
        <v>322</v>
      </c>
      <c r="H1415" t="s">
        <v>323</v>
      </c>
      <c r="I1415">
        <f>ROUND(6/100,9)</f>
        <v>0.06</v>
      </c>
      <c r="J1415">
        <v>0</v>
      </c>
      <c r="O1415">
        <f t="shared" si="919"/>
        <v>931.41</v>
      </c>
      <c r="P1415">
        <f t="shared" si="920"/>
        <v>0</v>
      </c>
      <c r="Q1415">
        <f t="shared" si="921"/>
        <v>0</v>
      </c>
      <c r="R1415">
        <f t="shared" si="922"/>
        <v>0</v>
      </c>
      <c r="S1415">
        <f t="shared" si="923"/>
        <v>931.41</v>
      </c>
      <c r="T1415">
        <f t="shared" si="924"/>
        <v>0</v>
      </c>
      <c r="U1415">
        <f t="shared" si="925"/>
        <v>2.5205699999999998</v>
      </c>
      <c r="V1415">
        <f t="shared" si="926"/>
        <v>0</v>
      </c>
      <c r="W1415">
        <f t="shared" si="927"/>
        <v>0</v>
      </c>
      <c r="X1415">
        <f t="shared" si="928"/>
        <v>745.13</v>
      </c>
      <c r="Y1415">
        <f t="shared" si="929"/>
        <v>344.62</v>
      </c>
      <c r="AA1415">
        <v>36401907</v>
      </c>
      <c r="AB1415">
        <f t="shared" si="930"/>
        <v>465.89</v>
      </c>
      <c r="AC1415">
        <f t="shared" si="931"/>
        <v>0</v>
      </c>
      <c r="AD1415">
        <f>ROUND(((((ET1415*1.25))-((EU1415*1.25)))+AE1415),2)</f>
        <v>0</v>
      </c>
      <c r="AE1415">
        <f>ROUND(((EU1415*1.25)),2)</f>
        <v>0</v>
      </c>
      <c r="AF1415">
        <f>ROUND(((EV1415*1.15)),2)</f>
        <v>465.89</v>
      </c>
      <c r="AG1415">
        <f t="shared" si="935"/>
        <v>0</v>
      </c>
      <c r="AH1415">
        <f>((EW1415*1.15))</f>
        <v>42.009499999999996</v>
      </c>
      <c r="AI1415">
        <f>((EX1415*1.25))</f>
        <v>0</v>
      </c>
      <c r="AJ1415">
        <f t="shared" si="938"/>
        <v>0</v>
      </c>
      <c r="AK1415">
        <v>405.12</v>
      </c>
      <c r="AL1415">
        <v>0</v>
      </c>
      <c r="AM1415">
        <v>0</v>
      </c>
      <c r="AN1415">
        <v>0</v>
      </c>
      <c r="AO1415">
        <v>405.12</v>
      </c>
      <c r="AP1415">
        <v>0</v>
      </c>
      <c r="AQ1415">
        <v>36.53</v>
      </c>
      <c r="AR1415">
        <v>0</v>
      </c>
      <c r="AS1415">
        <v>0</v>
      </c>
      <c r="AT1415">
        <v>80</v>
      </c>
      <c r="AU1415">
        <v>37</v>
      </c>
      <c r="AV1415">
        <v>1</v>
      </c>
      <c r="AW1415">
        <v>1</v>
      </c>
      <c r="AZ1415">
        <v>1</v>
      </c>
      <c r="BA1415">
        <v>33.32</v>
      </c>
      <c r="BB1415">
        <v>1</v>
      </c>
      <c r="BC1415">
        <v>1</v>
      </c>
      <c r="BD1415" t="s">
        <v>3</v>
      </c>
      <c r="BE1415" t="s">
        <v>3</v>
      </c>
      <c r="BF1415" t="s">
        <v>3</v>
      </c>
      <c r="BG1415" t="s">
        <v>3</v>
      </c>
      <c r="BH1415">
        <v>0</v>
      </c>
      <c r="BI1415">
        <v>1</v>
      </c>
      <c r="BJ1415" t="s">
        <v>324</v>
      </c>
      <c r="BM1415">
        <v>15001</v>
      </c>
      <c r="BN1415">
        <v>0</v>
      </c>
      <c r="BO1415" t="s">
        <v>321</v>
      </c>
      <c r="BP1415">
        <v>1</v>
      </c>
      <c r="BQ1415">
        <v>2</v>
      </c>
      <c r="BR1415">
        <v>0</v>
      </c>
      <c r="BS1415">
        <v>33.32</v>
      </c>
      <c r="BT1415">
        <v>1</v>
      </c>
      <c r="BU1415">
        <v>1</v>
      </c>
      <c r="BV1415">
        <v>1</v>
      </c>
      <c r="BW1415">
        <v>1</v>
      </c>
      <c r="BX1415">
        <v>1</v>
      </c>
      <c r="BY1415" t="s">
        <v>3</v>
      </c>
      <c r="BZ1415">
        <v>105</v>
      </c>
      <c r="CA1415">
        <v>55</v>
      </c>
      <c r="CE1415">
        <v>0</v>
      </c>
      <c r="CF1415">
        <v>0</v>
      </c>
      <c r="CG1415">
        <v>0</v>
      </c>
      <c r="CM1415">
        <v>0</v>
      </c>
      <c r="CN1415" t="s">
        <v>904</v>
      </c>
      <c r="CO1415">
        <v>0</v>
      </c>
      <c r="CP1415">
        <f t="shared" si="939"/>
        <v>931.41</v>
      </c>
      <c r="CQ1415">
        <f t="shared" si="940"/>
        <v>0</v>
      </c>
      <c r="CR1415">
        <f t="shared" si="941"/>
        <v>0</v>
      </c>
      <c r="CS1415">
        <f t="shared" si="942"/>
        <v>0</v>
      </c>
      <c r="CT1415">
        <f t="shared" si="943"/>
        <v>15523.4548</v>
      </c>
      <c r="CU1415">
        <f t="shared" si="944"/>
        <v>0</v>
      </c>
      <c r="CV1415">
        <f t="shared" si="945"/>
        <v>42.009499999999996</v>
      </c>
      <c r="CW1415">
        <f t="shared" si="946"/>
        <v>0</v>
      </c>
      <c r="CX1415">
        <f t="shared" si="947"/>
        <v>0</v>
      </c>
      <c r="CY1415">
        <f t="shared" si="948"/>
        <v>745.12800000000004</v>
      </c>
      <c r="CZ1415">
        <f t="shared" si="949"/>
        <v>344.62169999999998</v>
      </c>
      <c r="DC1415" t="s">
        <v>3</v>
      </c>
      <c r="DD1415" t="s">
        <v>3</v>
      </c>
      <c r="DE1415" t="s">
        <v>133</v>
      </c>
      <c r="DF1415" t="s">
        <v>133</v>
      </c>
      <c r="DG1415" t="s">
        <v>134</v>
      </c>
      <c r="DH1415" t="s">
        <v>3</v>
      </c>
      <c r="DI1415" t="s">
        <v>134</v>
      </c>
      <c r="DJ1415" t="s">
        <v>133</v>
      </c>
      <c r="DK1415" t="s">
        <v>3</v>
      </c>
      <c r="DL1415" t="s">
        <v>3</v>
      </c>
      <c r="DM1415" t="s">
        <v>3</v>
      </c>
      <c r="DN1415">
        <v>0</v>
      </c>
      <c r="DO1415">
        <v>0</v>
      </c>
      <c r="DP1415">
        <v>1</v>
      </c>
      <c r="DQ1415">
        <v>1</v>
      </c>
      <c r="DU1415">
        <v>1013</v>
      </c>
      <c r="DV1415" t="s">
        <v>323</v>
      </c>
      <c r="DW1415" t="s">
        <v>323</v>
      </c>
      <c r="DX1415">
        <v>1</v>
      </c>
      <c r="DZ1415" t="s">
        <v>3</v>
      </c>
      <c r="EA1415" t="s">
        <v>3</v>
      </c>
      <c r="EB1415" t="s">
        <v>3</v>
      </c>
      <c r="EC1415" t="s">
        <v>3</v>
      </c>
      <c r="EE1415">
        <v>29085536</v>
      </c>
      <c r="EF1415">
        <v>2</v>
      </c>
      <c r="EG1415" t="s">
        <v>135</v>
      </c>
      <c r="EH1415">
        <v>0</v>
      </c>
      <c r="EI1415" t="s">
        <v>3</v>
      </c>
      <c r="EJ1415">
        <v>1</v>
      </c>
      <c r="EK1415">
        <v>15001</v>
      </c>
      <c r="EL1415" t="s">
        <v>151</v>
      </c>
      <c r="EM1415" t="s">
        <v>152</v>
      </c>
      <c r="EO1415" t="s">
        <v>138</v>
      </c>
      <c r="EQ1415">
        <v>0</v>
      </c>
      <c r="ER1415">
        <v>405.12</v>
      </c>
      <c r="ES1415">
        <v>0</v>
      </c>
      <c r="ET1415">
        <v>0</v>
      </c>
      <c r="EU1415">
        <v>0</v>
      </c>
      <c r="EV1415">
        <v>405.12</v>
      </c>
      <c r="EW1415">
        <v>36.53</v>
      </c>
      <c r="EX1415">
        <v>0</v>
      </c>
      <c r="EY1415">
        <v>0</v>
      </c>
      <c r="FQ1415">
        <v>0</v>
      </c>
      <c r="FR1415">
        <f t="shared" si="950"/>
        <v>0</v>
      </c>
      <c r="FS1415">
        <v>0</v>
      </c>
      <c r="FT1415" t="s">
        <v>139</v>
      </c>
      <c r="FU1415" t="s">
        <v>25</v>
      </c>
      <c r="FV1415" t="s">
        <v>25</v>
      </c>
      <c r="FW1415" t="s">
        <v>26</v>
      </c>
      <c r="FX1415">
        <v>94.5</v>
      </c>
      <c r="FY1415">
        <v>46.75</v>
      </c>
      <c r="GA1415" t="s">
        <v>3</v>
      </c>
      <c r="GD1415">
        <v>1</v>
      </c>
      <c r="GF1415">
        <v>-1280480835</v>
      </c>
      <c r="GG1415">
        <v>2</v>
      </c>
      <c r="GH1415">
        <v>1</v>
      </c>
      <c r="GI1415">
        <v>2</v>
      </c>
      <c r="GJ1415">
        <v>0</v>
      </c>
      <c r="GK1415">
        <v>0</v>
      </c>
      <c r="GL1415">
        <f t="shared" si="951"/>
        <v>0</v>
      </c>
      <c r="GM1415">
        <f t="shared" si="952"/>
        <v>2021.16</v>
      </c>
      <c r="GN1415">
        <f t="shared" si="953"/>
        <v>2021.16</v>
      </c>
      <c r="GO1415">
        <f t="shared" si="954"/>
        <v>0</v>
      </c>
      <c r="GP1415">
        <f t="shared" si="955"/>
        <v>0</v>
      </c>
      <c r="GR1415">
        <v>0</v>
      </c>
      <c r="GS1415">
        <v>3</v>
      </c>
      <c r="GT1415">
        <v>0</v>
      </c>
      <c r="GU1415" t="s">
        <v>3</v>
      </c>
      <c r="GV1415">
        <f t="shared" si="956"/>
        <v>0</v>
      </c>
      <c r="GW1415">
        <v>1</v>
      </c>
      <c r="GX1415">
        <f t="shared" si="957"/>
        <v>0</v>
      </c>
      <c r="HA1415">
        <v>0</v>
      </c>
      <c r="HB1415">
        <v>0</v>
      </c>
      <c r="HC1415">
        <f t="shared" si="958"/>
        <v>0</v>
      </c>
      <c r="HE1415" t="s">
        <v>3</v>
      </c>
      <c r="HF1415" t="s">
        <v>3</v>
      </c>
      <c r="IK1415">
        <v>0</v>
      </c>
    </row>
    <row r="1416" spans="1:245">
      <c r="A1416">
        <v>18</v>
      </c>
      <c r="B1416">
        <v>0</v>
      </c>
      <c r="C1416">
        <v>1418</v>
      </c>
      <c r="E1416" t="s">
        <v>264</v>
      </c>
      <c r="F1416" t="s">
        <v>326</v>
      </c>
      <c r="G1416" t="s">
        <v>327</v>
      </c>
      <c r="H1416" t="s">
        <v>160</v>
      </c>
      <c r="I1416">
        <f>I1415*J1416</f>
        <v>0.05</v>
      </c>
      <c r="J1416">
        <v>0.83333333333333337</v>
      </c>
      <c r="O1416">
        <f t="shared" si="919"/>
        <v>1282.3699999999999</v>
      </c>
      <c r="P1416">
        <f t="shared" si="920"/>
        <v>1282.3699999999999</v>
      </c>
      <c r="Q1416">
        <f t="shared" si="921"/>
        <v>0</v>
      </c>
      <c r="R1416">
        <f t="shared" si="922"/>
        <v>0</v>
      </c>
      <c r="S1416">
        <f t="shared" si="923"/>
        <v>0</v>
      </c>
      <c r="T1416">
        <f t="shared" si="924"/>
        <v>0</v>
      </c>
      <c r="U1416">
        <f t="shared" si="925"/>
        <v>0</v>
      </c>
      <c r="V1416">
        <f t="shared" si="926"/>
        <v>0</v>
      </c>
      <c r="W1416">
        <f t="shared" si="927"/>
        <v>0</v>
      </c>
      <c r="X1416">
        <f t="shared" si="928"/>
        <v>0</v>
      </c>
      <c r="Y1416">
        <f t="shared" si="929"/>
        <v>0</v>
      </c>
      <c r="AA1416">
        <v>36401907</v>
      </c>
      <c r="AB1416">
        <f t="shared" si="930"/>
        <v>4894.54</v>
      </c>
      <c r="AC1416">
        <f t="shared" si="931"/>
        <v>4894.54</v>
      </c>
      <c r="AD1416">
        <f t="shared" ref="AD1416:AD1421" si="963">ROUND((((ET1416)-(EU1416))+AE1416),2)</f>
        <v>0</v>
      </c>
      <c r="AE1416">
        <f>ROUND((EU1416),2)</f>
        <v>0</v>
      </c>
      <c r="AF1416">
        <f>ROUND((EV1416),2)</f>
        <v>0</v>
      </c>
      <c r="AG1416">
        <f t="shared" si="935"/>
        <v>0</v>
      </c>
      <c r="AH1416">
        <f>(EW1416)</f>
        <v>0</v>
      </c>
      <c r="AI1416">
        <f>(EX1416)</f>
        <v>0</v>
      </c>
      <c r="AJ1416">
        <f t="shared" si="938"/>
        <v>0</v>
      </c>
      <c r="AK1416">
        <v>4894.54</v>
      </c>
      <c r="AL1416">
        <v>4894.54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1</v>
      </c>
      <c r="AW1416">
        <v>1</v>
      </c>
      <c r="AZ1416">
        <v>1</v>
      </c>
      <c r="BA1416">
        <v>1</v>
      </c>
      <c r="BB1416">
        <v>1</v>
      </c>
      <c r="BC1416">
        <v>5.24</v>
      </c>
      <c r="BD1416" t="s">
        <v>3</v>
      </c>
      <c r="BE1416" t="s">
        <v>3</v>
      </c>
      <c r="BF1416" t="s">
        <v>3</v>
      </c>
      <c r="BG1416" t="s">
        <v>3</v>
      </c>
      <c r="BH1416">
        <v>3</v>
      </c>
      <c r="BI1416">
        <v>1</v>
      </c>
      <c r="BJ1416" t="s">
        <v>328</v>
      </c>
      <c r="BM1416">
        <v>500001</v>
      </c>
      <c r="BN1416">
        <v>0</v>
      </c>
      <c r="BO1416" t="s">
        <v>326</v>
      </c>
      <c r="BP1416">
        <v>1</v>
      </c>
      <c r="BQ1416">
        <v>8</v>
      </c>
      <c r="BR1416">
        <v>0</v>
      </c>
      <c r="BS1416">
        <v>1</v>
      </c>
      <c r="BT1416">
        <v>1</v>
      </c>
      <c r="BU1416">
        <v>1</v>
      </c>
      <c r="BV1416">
        <v>1</v>
      </c>
      <c r="BW1416">
        <v>1</v>
      </c>
      <c r="BX1416">
        <v>1</v>
      </c>
      <c r="BY1416" t="s">
        <v>3</v>
      </c>
      <c r="BZ1416">
        <v>0</v>
      </c>
      <c r="CA1416">
        <v>0</v>
      </c>
      <c r="CE1416">
        <v>0</v>
      </c>
      <c r="CF1416">
        <v>0</v>
      </c>
      <c r="CG1416">
        <v>0</v>
      </c>
      <c r="CM1416">
        <v>0</v>
      </c>
      <c r="CN1416" t="s">
        <v>3</v>
      </c>
      <c r="CO1416">
        <v>0</v>
      </c>
      <c r="CP1416">
        <f t="shared" si="939"/>
        <v>1282.3699999999999</v>
      </c>
      <c r="CQ1416">
        <f t="shared" si="940"/>
        <v>25647.389600000002</v>
      </c>
      <c r="CR1416">
        <f t="shared" si="941"/>
        <v>0</v>
      </c>
      <c r="CS1416">
        <f t="shared" si="942"/>
        <v>0</v>
      </c>
      <c r="CT1416">
        <f t="shared" si="943"/>
        <v>0</v>
      </c>
      <c r="CU1416">
        <f t="shared" si="944"/>
        <v>0</v>
      </c>
      <c r="CV1416">
        <f t="shared" si="945"/>
        <v>0</v>
      </c>
      <c r="CW1416">
        <f t="shared" si="946"/>
        <v>0</v>
      </c>
      <c r="CX1416">
        <f t="shared" si="947"/>
        <v>0</v>
      </c>
      <c r="CY1416">
        <f t="shared" si="948"/>
        <v>0</v>
      </c>
      <c r="CZ1416">
        <f t="shared" si="949"/>
        <v>0</v>
      </c>
      <c r="DC1416" t="s">
        <v>3</v>
      </c>
      <c r="DD1416" t="s">
        <v>3</v>
      </c>
      <c r="DE1416" t="s">
        <v>3</v>
      </c>
      <c r="DF1416" t="s">
        <v>3</v>
      </c>
      <c r="DG1416" t="s">
        <v>3</v>
      </c>
      <c r="DH1416" t="s">
        <v>3</v>
      </c>
      <c r="DI1416" t="s">
        <v>3</v>
      </c>
      <c r="DJ1416" t="s">
        <v>3</v>
      </c>
      <c r="DK1416" t="s">
        <v>3</v>
      </c>
      <c r="DL1416" t="s">
        <v>3</v>
      </c>
      <c r="DM1416" t="s">
        <v>3</v>
      </c>
      <c r="DN1416">
        <v>0</v>
      </c>
      <c r="DO1416">
        <v>0</v>
      </c>
      <c r="DP1416">
        <v>1</v>
      </c>
      <c r="DQ1416">
        <v>1</v>
      </c>
      <c r="DU1416">
        <v>1009</v>
      </c>
      <c r="DV1416" t="s">
        <v>160</v>
      </c>
      <c r="DW1416" t="s">
        <v>160</v>
      </c>
      <c r="DX1416">
        <v>1</v>
      </c>
      <c r="DZ1416" t="s">
        <v>3</v>
      </c>
      <c r="EA1416" t="s">
        <v>3</v>
      </c>
      <c r="EB1416" t="s">
        <v>3</v>
      </c>
      <c r="EC1416" t="s">
        <v>3</v>
      </c>
      <c r="EE1416">
        <v>29085443</v>
      </c>
      <c r="EF1416">
        <v>8</v>
      </c>
      <c r="EG1416" t="s">
        <v>144</v>
      </c>
      <c r="EH1416">
        <v>0</v>
      </c>
      <c r="EI1416" t="s">
        <v>3</v>
      </c>
      <c r="EJ1416">
        <v>1</v>
      </c>
      <c r="EK1416">
        <v>500001</v>
      </c>
      <c r="EL1416" t="s">
        <v>145</v>
      </c>
      <c r="EM1416" t="s">
        <v>146</v>
      </c>
      <c r="EO1416" t="s">
        <v>3</v>
      </c>
      <c r="EQ1416">
        <v>0</v>
      </c>
      <c r="ER1416">
        <v>4894.54</v>
      </c>
      <c r="ES1416">
        <v>4894.54</v>
      </c>
      <c r="ET1416">
        <v>0</v>
      </c>
      <c r="EU1416">
        <v>0</v>
      </c>
      <c r="EV1416">
        <v>0</v>
      </c>
      <c r="EW1416">
        <v>0</v>
      </c>
      <c r="EX1416">
        <v>0</v>
      </c>
      <c r="FQ1416">
        <v>0</v>
      </c>
      <c r="FR1416">
        <f t="shared" si="950"/>
        <v>0</v>
      </c>
      <c r="FS1416">
        <v>0</v>
      </c>
      <c r="FX1416">
        <v>0</v>
      </c>
      <c r="FY1416">
        <v>0</v>
      </c>
      <c r="GA1416" t="s">
        <v>3</v>
      </c>
      <c r="GD1416">
        <v>1</v>
      </c>
      <c r="GF1416">
        <v>-501888552</v>
      </c>
      <c r="GG1416">
        <v>2</v>
      </c>
      <c r="GH1416">
        <v>1</v>
      </c>
      <c r="GI1416">
        <v>2</v>
      </c>
      <c r="GJ1416">
        <v>0</v>
      </c>
      <c r="GK1416">
        <v>0</v>
      </c>
      <c r="GL1416">
        <f t="shared" si="951"/>
        <v>0</v>
      </c>
      <c r="GM1416">
        <f t="shared" si="952"/>
        <v>1282.3699999999999</v>
      </c>
      <c r="GN1416">
        <f t="shared" si="953"/>
        <v>1282.3699999999999</v>
      </c>
      <c r="GO1416">
        <f t="shared" si="954"/>
        <v>0</v>
      </c>
      <c r="GP1416">
        <f t="shared" si="955"/>
        <v>0</v>
      </c>
      <c r="GR1416">
        <v>0</v>
      </c>
      <c r="GS1416">
        <v>3</v>
      </c>
      <c r="GT1416">
        <v>0</v>
      </c>
      <c r="GU1416" t="s">
        <v>3</v>
      </c>
      <c r="GV1416">
        <f t="shared" si="956"/>
        <v>0</v>
      </c>
      <c r="GW1416">
        <v>1</v>
      </c>
      <c r="GX1416">
        <f t="shared" si="957"/>
        <v>0</v>
      </c>
      <c r="HA1416">
        <v>0</v>
      </c>
      <c r="HB1416">
        <v>0</v>
      </c>
      <c r="HC1416">
        <f t="shared" si="958"/>
        <v>0</v>
      </c>
      <c r="HE1416" t="s">
        <v>3</v>
      </c>
      <c r="HF1416" t="s">
        <v>3</v>
      </c>
      <c r="IK1416">
        <v>0</v>
      </c>
    </row>
    <row r="1417" spans="1:245">
      <c r="A1417">
        <v>18</v>
      </c>
      <c r="B1417">
        <v>0</v>
      </c>
      <c r="C1417">
        <v>1419</v>
      </c>
      <c r="E1417" t="s">
        <v>265</v>
      </c>
      <c r="F1417" t="s">
        <v>330</v>
      </c>
      <c r="G1417" t="s">
        <v>331</v>
      </c>
      <c r="H1417" t="s">
        <v>155</v>
      </c>
      <c r="I1417">
        <f>I1415*J1417</f>
        <v>6</v>
      </c>
      <c r="J1417">
        <v>100</v>
      </c>
      <c r="O1417">
        <f t="shared" si="919"/>
        <v>2235.7600000000002</v>
      </c>
      <c r="P1417">
        <f t="shared" si="920"/>
        <v>2235.7600000000002</v>
      </c>
      <c r="Q1417">
        <f t="shared" si="921"/>
        <v>0</v>
      </c>
      <c r="R1417">
        <f t="shared" si="922"/>
        <v>0</v>
      </c>
      <c r="S1417">
        <f t="shared" si="923"/>
        <v>0</v>
      </c>
      <c r="T1417">
        <f t="shared" si="924"/>
        <v>0</v>
      </c>
      <c r="U1417">
        <f t="shared" si="925"/>
        <v>0</v>
      </c>
      <c r="V1417">
        <f t="shared" si="926"/>
        <v>0</v>
      </c>
      <c r="W1417">
        <f t="shared" si="927"/>
        <v>0</v>
      </c>
      <c r="X1417">
        <f t="shared" si="928"/>
        <v>0</v>
      </c>
      <c r="Y1417">
        <f t="shared" si="929"/>
        <v>0</v>
      </c>
      <c r="AA1417">
        <v>36401907</v>
      </c>
      <c r="AB1417">
        <f t="shared" si="930"/>
        <v>37.299999999999997</v>
      </c>
      <c r="AC1417">
        <f t="shared" si="931"/>
        <v>37.299999999999997</v>
      </c>
      <c r="AD1417">
        <f t="shared" si="963"/>
        <v>0</v>
      </c>
      <c r="AE1417">
        <f>ROUND((EU1417),2)</f>
        <v>0</v>
      </c>
      <c r="AF1417">
        <f>ROUND((EV1417),2)</f>
        <v>0</v>
      </c>
      <c r="AG1417">
        <f t="shared" si="935"/>
        <v>0</v>
      </c>
      <c r="AH1417">
        <f>(EW1417)</f>
        <v>0</v>
      </c>
      <c r="AI1417">
        <f>(EX1417)</f>
        <v>0</v>
      </c>
      <c r="AJ1417">
        <f t="shared" si="938"/>
        <v>0</v>
      </c>
      <c r="AK1417">
        <v>37.299999999999997</v>
      </c>
      <c r="AL1417">
        <v>37.299999999999997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1</v>
      </c>
      <c r="AW1417">
        <v>1</v>
      </c>
      <c r="AZ1417">
        <v>1</v>
      </c>
      <c r="BA1417">
        <v>1</v>
      </c>
      <c r="BB1417">
        <v>1</v>
      </c>
      <c r="BC1417">
        <v>9.99</v>
      </c>
      <c r="BD1417" t="s">
        <v>3</v>
      </c>
      <c r="BE1417" t="s">
        <v>3</v>
      </c>
      <c r="BF1417" t="s">
        <v>3</v>
      </c>
      <c r="BG1417" t="s">
        <v>3</v>
      </c>
      <c r="BH1417">
        <v>3</v>
      </c>
      <c r="BI1417">
        <v>1</v>
      </c>
      <c r="BJ1417" t="s">
        <v>332</v>
      </c>
      <c r="BM1417">
        <v>500001</v>
      </c>
      <c r="BN1417">
        <v>0</v>
      </c>
      <c r="BO1417" t="s">
        <v>330</v>
      </c>
      <c r="BP1417">
        <v>1</v>
      </c>
      <c r="BQ1417">
        <v>8</v>
      </c>
      <c r="BR1417">
        <v>0</v>
      </c>
      <c r="BS1417">
        <v>1</v>
      </c>
      <c r="BT1417">
        <v>1</v>
      </c>
      <c r="BU1417">
        <v>1</v>
      </c>
      <c r="BV1417">
        <v>1</v>
      </c>
      <c r="BW1417">
        <v>1</v>
      </c>
      <c r="BX1417">
        <v>1</v>
      </c>
      <c r="BY1417" t="s">
        <v>3</v>
      </c>
      <c r="BZ1417">
        <v>0</v>
      </c>
      <c r="CA1417">
        <v>0</v>
      </c>
      <c r="CE1417">
        <v>0</v>
      </c>
      <c r="CF1417">
        <v>0</v>
      </c>
      <c r="CG1417">
        <v>0</v>
      </c>
      <c r="CM1417">
        <v>0</v>
      </c>
      <c r="CN1417" t="s">
        <v>3</v>
      </c>
      <c r="CO1417">
        <v>0</v>
      </c>
      <c r="CP1417">
        <f t="shared" si="939"/>
        <v>2235.7600000000002</v>
      </c>
      <c r="CQ1417">
        <f t="shared" si="940"/>
        <v>372.62699999999995</v>
      </c>
      <c r="CR1417">
        <f t="shared" si="941"/>
        <v>0</v>
      </c>
      <c r="CS1417">
        <f t="shared" si="942"/>
        <v>0</v>
      </c>
      <c r="CT1417">
        <f t="shared" si="943"/>
        <v>0</v>
      </c>
      <c r="CU1417">
        <f t="shared" si="944"/>
        <v>0</v>
      </c>
      <c r="CV1417">
        <f t="shared" si="945"/>
        <v>0</v>
      </c>
      <c r="CW1417">
        <f t="shared" si="946"/>
        <v>0</v>
      </c>
      <c r="CX1417">
        <f t="shared" si="947"/>
        <v>0</v>
      </c>
      <c r="CY1417">
        <f t="shared" si="948"/>
        <v>0</v>
      </c>
      <c r="CZ1417">
        <f t="shared" si="949"/>
        <v>0</v>
      </c>
      <c r="DC1417" t="s">
        <v>3</v>
      </c>
      <c r="DD1417" t="s">
        <v>3</v>
      </c>
      <c r="DE1417" t="s">
        <v>3</v>
      </c>
      <c r="DF1417" t="s">
        <v>3</v>
      </c>
      <c r="DG1417" t="s">
        <v>3</v>
      </c>
      <c r="DH1417" t="s">
        <v>3</v>
      </c>
      <c r="DI1417" t="s">
        <v>3</v>
      </c>
      <c r="DJ1417" t="s">
        <v>3</v>
      </c>
      <c r="DK1417" t="s">
        <v>3</v>
      </c>
      <c r="DL1417" t="s">
        <v>3</v>
      </c>
      <c r="DM1417" t="s">
        <v>3</v>
      </c>
      <c r="DN1417">
        <v>0</v>
      </c>
      <c r="DO1417">
        <v>0</v>
      </c>
      <c r="DP1417">
        <v>1</v>
      </c>
      <c r="DQ1417">
        <v>1</v>
      </c>
      <c r="DU1417">
        <v>1005</v>
      </c>
      <c r="DV1417" t="s">
        <v>155</v>
      </c>
      <c r="DW1417" t="s">
        <v>155</v>
      </c>
      <c r="DX1417">
        <v>1</v>
      </c>
      <c r="DZ1417" t="s">
        <v>3</v>
      </c>
      <c r="EA1417" t="s">
        <v>3</v>
      </c>
      <c r="EB1417" t="s">
        <v>3</v>
      </c>
      <c r="EC1417" t="s">
        <v>3</v>
      </c>
      <c r="EE1417">
        <v>29085443</v>
      </c>
      <c r="EF1417">
        <v>8</v>
      </c>
      <c r="EG1417" t="s">
        <v>144</v>
      </c>
      <c r="EH1417">
        <v>0</v>
      </c>
      <c r="EI1417" t="s">
        <v>3</v>
      </c>
      <c r="EJ1417">
        <v>1</v>
      </c>
      <c r="EK1417">
        <v>500001</v>
      </c>
      <c r="EL1417" t="s">
        <v>145</v>
      </c>
      <c r="EM1417" t="s">
        <v>146</v>
      </c>
      <c r="EO1417" t="s">
        <v>3</v>
      </c>
      <c r="EQ1417">
        <v>0</v>
      </c>
      <c r="ER1417">
        <v>37.299999999999997</v>
      </c>
      <c r="ES1417">
        <v>37.299999999999997</v>
      </c>
      <c r="ET1417">
        <v>0</v>
      </c>
      <c r="EU1417">
        <v>0</v>
      </c>
      <c r="EV1417">
        <v>0</v>
      </c>
      <c r="EW1417">
        <v>0</v>
      </c>
      <c r="EX1417">
        <v>0</v>
      </c>
      <c r="FQ1417">
        <v>0</v>
      </c>
      <c r="FR1417">
        <f t="shared" si="950"/>
        <v>0</v>
      </c>
      <c r="FS1417">
        <v>0</v>
      </c>
      <c r="FX1417">
        <v>0</v>
      </c>
      <c r="FY1417">
        <v>0</v>
      </c>
      <c r="GA1417" t="s">
        <v>3</v>
      </c>
      <c r="GD1417">
        <v>1</v>
      </c>
      <c r="GF1417">
        <v>650529573</v>
      </c>
      <c r="GG1417">
        <v>2</v>
      </c>
      <c r="GH1417">
        <v>1</v>
      </c>
      <c r="GI1417">
        <v>2</v>
      </c>
      <c r="GJ1417">
        <v>0</v>
      </c>
      <c r="GK1417">
        <v>0</v>
      </c>
      <c r="GL1417">
        <f t="shared" si="951"/>
        <v>0</v>
      </c>
      <c r="GM1417">
        <f t="shared" si="952"/>
        <v>2235.7600000000002</v>
      </c>
      <c r="GN1417">
        <f t="shared" si="953"/>
        <v>2235.7600000000002</v>
      </c>
      <c r="GO1417">
        <f t="shared" si="954"/>
        <v>0</v>
      </c>
      <c r="GP1417">
        <f t="shared" si="955"/>
        <v>0</v>
      </c>
      <c r="GR1417">
        <v>0</v>
      </c>
      <c r="GS1417">
        <v>3</v>
      </c>
      <c r="GT1417">
        <v>0</v>
      </c>
      <c r="GU1417" t="s">
        <v>3</v>
      </c>
      <c r="GV1417">
        <f t="shared" si="956"/>
        <v>0</v>
      </c>
      <c r="GW1417">
        <v>1</v>
      </c>
      <c r="GX1417">
        <f t="shared" si="957"/>
        <v>0</v>
      </c>
      <c r="HA1417">
        <v>0</v>
      </c>
      <c r="HB1417">
        <v>0</v>
      </c>
      <c r="HC1417">
        <f t="shared" si="958"/>
        <v>0</v>
      </c>
      <c r="HE1417" t="s">
        <v>3</v>
      </c>
      <c r="HF1417" t="s">
        <v>3</v>
      </c>
      <c r="IK1417">
        <v>0</v>
      </c>
    </row>
    <row r="1418" spans="1:245">
      <c r="A1418">
        <v>17</v>
      </c>
      <c r="B1418">
        <v>0</v>
      </c>
      <c r="C1418">
        <f>ROW(SmtRes!A1426)</f>
        <v>1426</v>
      </c>
      <c r="D1418">
        <f>ROW(EtalonRes!A1389)</f>
        <v>1389</v>
      </c>
      <c r="E1418" t="s">
        <v>273</v>
      </c>
      <c r="F1418" t="s">
        <v>334</v>
      </c>
      <c r="G1418" t="s">
        <v>335</v>
      </c>
      <c r="H1418" t="s">
        <v>58</v>
      </c>
      <c r="I1418">
        <f>ROUND(6/100,9)</f>
        <v>0.06</v>
      </c>
      <c r="J1418">
        <v>0</v>
      </c>
      <c r="O1418">
        <f t="shared" si="919"/>
        <v>2262.88</v>
      </c>
      <c r="P1418">
        <f t="shared" si="920"/>
        <v>85.33</v>
      </c>
      <c r="Q1418">
        <f t="shared" si="921"/>
        <v>24.57</v>
      </c>
      <c r="R1418">
        <f t="shared" si="922"/>
        <v>5.4</v>
      </c>
      <c r="S1418">
        <f t="shared" si="923"/>
        <v>2152.98</v>
      </c>
      <c r="T1418">
        <f t="shared" si="924"/>
        <v>0</v>
      </c>
      <c r="U1418">
        <f t="shared" si="925"/>
        <v>6.5136000000000003</v>
      </c>
      <c r="V1418">
        <f t="shared" si="926"/>
        <v>1.2E-2</v>
      </c>
      <c r="W1418">
        <f t="shared" si="927"/>
        <v>0</v>
      </c>
      <c r="X1418">
        <f t="shared" si="928"/>
        <v>1748.29</v>
      </c>
      <c r="Y1418">
        <f t="shared" si="929"/>
        <v>1122.3599999999999</v>
      </c>
      <c r="AA1418">
        <v>36401907</v>
      </c>
      <c r="AB1418">
        <f t="shared" si="930"/>
        <v>1242.01</v>
      </c>
      <c r="AC1418">
        <f t="shared" si="931"/>
        <v>120.73</v>
      </c>
      <c r="AD1418">
        <f t="shared" si="963"/>
        <v>44.36</v>
      </c>
      <c r="AE1418">
        <f>ROUND((EU1418),2)</f>
        <v>2.7</v>
      </c>
      <c r="AF1418">
        <f>ROUND(((EV1418*1.15)),2)</f>
        <v>1076.92</v>
      </c>
      <c r="AG1418">
        <f t="shared" si="935"/>
        <v>0</v>
      </c>
      <c r="AH1418">
        <f>((EW1418*1.15))</f>
        <v>108.56</v>
      </c>
      <c r="AI1418">
        <f>(EX1418)</f>
        <v>0.2</v>
      </c>
      <c r="AJ1418">
        <f t="shared" si="938"/>
        <v>0</v>
      </c>
      <c r="AK1418">
        <v>1101.54</v>
      </c>
      <c r="AL1418">
        <v>120.73</v>
      </c>
      <c r="AM1418">
        <v>44.36</v>
      </c>
      <c r="AN1418">
        <v>2.7</v>
      </c>
      <c r="AO1418">
        <v>936.45</v>
      </c>
      <c r="AP1418">
        <v>0</v>
      </c>
      <c r="AQ1418">
        <v>94.4</v>
      </c>
      <c r="AR1418">
        <v>0.2</v>
      </c>
      <c r="AS1418">
        <v>0</v>
      </c>
      <c r="AT1418">
        <v>81</v>
      </c>
      <c r="AU1418">
        <v>52</v>
      </c>
      <c r="AV1418">
        <v>1</v>
      </c>
      <c r="AW1418">
        <v>1</v>
      </c>
      <c r="AZ1418">
        <v>1</v>
      </c>
      <c r="BA1418">
        <v>33.32</v>
      </c>
      <c r="BB1418">
        <v>9.23</v>
      </c>
      <c r="BC1418">
        <v>11.78</v>
      </c>
      <c r="BD1418" t="s">
        <v>3</v>
      </c>
      <c r="BE1418" t="s">
        <v>3</v>
      </c>
      <c r="BF1418" t="s">
        <v>3</v>
      </c>
      <c r="BG1418" t="s">
        <v>3</v>
      </c>
      <c r="BH1418">
        <v>0</v>
      </c>
      <c r="BI1418">
        <v>2</v>
      </c>
      <c r="BJ1418" t="s">
        <v>336</v>
      </c>
      <c r="BM1418">
        <v>108001</v>
      </c>
      <c r="BN1418">
        <v>0</v>
      </c>
      <c r="BO1418" t="s">
        <v>334</v>
      </c>
      <c r="BP1418">
        <v>1</v>
      </c>
      <c r="BQ1418">
        <v>3</v>
      </c>
      <c r="BR1418">
        <v>0</v>
      </c>
      <c r="BS1418">
        <v>33.32</v>
      </c>
      <c r="BT1418">
        <v>1</v>
      </c>
      <c r="BU1418">
        <v>1</v>
      </c>
      <c r="BV1418">
        <v>1</v>
      </c>
      <c r="BW1418">
        <v>1</v>
      </c>
      <c r="BX1418">
        <v>1</v>
      </c>
      <c r="BY1418" t="s">
        <v>3</v>
      </c>
      <c r="BZ1418">
        <v>95</v>
      </c>
      <c r="CA1418">
        <v>65</v>
      </c>
      <c r="CE1418">
        <v>0</v>
      </c>
      <c r="CF1418">
        <v>0</v>
      </c>
      <c r="CG1418">
        <v>0</v>
      </c>
      <c r="CM1418">
        <v>0</v>
      </c>
      <c r="CN1418" t="s">
        <v>905</v>
      </c>
      <c r="CO1418">
        <v>0</v>
      </c>
      <c r="CP1418">
        <f t="shared" si="939"/>
        <v>2262.88</v>
      </c>
      <c r="CQ1418">
        <f t="shared" si="940"/>
        <v>1422.1994</v>
      </c>
      <c r="CR1418">
        <f t="shared" si="941"/>
        <v>409.44280000000003</v>
      </c>
      <c r="CS1418">
        <f t="shared" si="942"/>
        <v>89.964000000000013</v>
      </c>
      <c r="CT1418">
        <f t="shared" si="943"/>
        <v>35882.974399999999</v>
      </c>
      <c r="CU1418">
        <f t="shared" si="944"/>
        <v>0</v>
      </c>
      <c r="CV1418">
        <f t="shared" si="945"/>
        <v>108.56</v>
      </c>
      <c r="CW1418">
        <f t="shared" si="946"/>
        <v>0.2</v>
      </c>
      <c r="CX1418">
        <f t="shared" si="947"/>
        <v>0</v>
      </c>
      <c r="CY1418">
        <f t="shared" si="948"/>
        <v>1748.2878000000001</v>
      </c>
      <c r="CZ1418">
        <f t="shared" si="949"/>
        <v>1122.3576</v>
      </c>
      <c r="DC1418" t="s">
        <v>3</v>
      </c>
      <c r="DD1418" t="s">
        <v>3</v>
      </c>
      <c r="DE1418" t="s">
        <v>3</v>
      </c>
      <c r="DF1418" t="s">
        <v>3</v>
      </c>
      <c r="DG1418" t="s">
        <v>134</v>
      </c>
      <c r="DH1418" t="s">
        <v>3</v>
      </c>
      <c r="DI1418" t="s">
        <v>134</v>
      </c>
      <c r="DJ1418" t="s">
        <v>3</v>
      </c>
      <c r="DK1418" t="s">
        <v>3</v>
      </c>
      <c r="DL1418" t="s">
        <v>3</v>
      </c>
      <c r="DM1418" t="s">
        <v>3</v>
      </c>
      <c r="DN1418">
        <v>0</v>
      </c>
      <c r="DO1418">
        <v>0</v>
      </c>
      <c r="DP1418">
        <v>1</v>
      </c>
      <c r="DQ1418">
        <v>1</v>
      </c>
      <c r="DU1418">
        <v>1010</v>
      </c>
      <c r="DV1418" t="s">
        <v>58</v>
      </c>
      <c r="DW1418" t="s">
        <v>58</v>
      </c>
      <c r="DX1418">
        <v>100</v>
      </c>
      <c r="DZ1418" t="s">
        <v>3</v>
      </c>
      <c r="EA1418" t="s">
        <v>3</v>
      </c>
      <c r="EB1418" t="s">
        <v>3</v>
      </c>
      <c r="EC1418" t="s">
        <v>3</v>
      </c>
      <c r="EE1418">
        <v>29085386</v>
      </c>
      <c r="EF1418">
        <v>3</v>
      </c>
      <c r="EG1418" t="s">
        <v>226</v>
      </c>
      <c r="EH1418">
        <v>0</v>
      </c>
      <c r="EI1418" t="s">
        <v>3</v>
      </c>
      <c r="EJ1418">
        <v>2</v>
      </c>
      <c r="EK1418">
        <v>108001</v>
      </c>
      <c r="EL1418" t="s">
        <v>227</v>
      </c>
      <c r="EM1418" t="s">
        <v>228</v>
      </c>
      <c r="EO1418" t="s">
        <v>299</v>
      </c>
      <c r="EQ1418">
        <v>0</v>
      </c>
      <c r="ER1418">
        <v>1101.54</v>
      </c>
      <c r="ES1418">
        <v>120.73</v>
      </c>
      <c r="ET1418">
        <v>44.36</v>
      </c>
      <c r="EU1418">
        <v>2.7</v>
      </c>
      <c r="EV1418">
        <v>936.45</v>
      </c>
      <c r="EW1418">
        <v>94.4</v>
      </c>
      <c r="EX1418">
        <v>0.2</v>
      </c>
      <c r="EY1418">
        <v>0</v>
      </c>
      <c r="FQ1418">
        <v>0</v>
      </c>
      <c r="FR1418">
        <f t="shared" si="950"/>
        <v>0</v>
      </c>
      <c r="FS1418">
        <v>0</v>
      </c>
      <c r="FV1418" t="s">
        <v>25</v>
      </c>
      <c r="FW1418" t="s">
        <v>26</v>
      </c>
      <c r="FX1418">
        <v>95</v>
      </c>
      <c r="FY1418">
        <v>65</v>
      </c>
      <c r="GA1418" t="s">
        <v>3</v>
      </c>
      <c r="GD1418">
        <v>1</v>
      </c>
      <c r="GF1418">
        <v>1562201403</v>
      </c>
      <c r="GG1418">
        <v>2</v>
      </c>
      <c r="GH1418">
        <v>1</v>
      </c>
      <c r="GI1418">
        <v>2</v>
      </c>
      <c r="GJ1418">
        <v>0</v>
      </c>
      <c r="GK1418">
        <v>0</v>
      </c>
      <c r="GL1418">
        <f t="shared" si="951"/>
        <v>0</v>
      </c>
      <c r="GM1418">
        <f t="shared" si="952"/>
        <v>5133.53</v>
      </c>
      <c r="GN1418">
        <f t="shared" si="953"/>
        <v>0</v>
      </c>
      <c r="GO1418">
        <f t="shared" si="954"/>
        <v>5133.53</v>
      </c>
      <c r="GP1418">
        <f t="shared" si="955"/>
        <v>0</v>
      </c>
      <c r="GR1418">
        <v>0</v>
      </c>
      <c r="GS1418">
        <v>3</v>
      </c>
      <c r="GT1418">
        <v>0</v>
      </c>
      <c r="GU1418" t="s">
        <v>3</v>
      </c>
      <c r="GV1418">
        <f t="shared" si="956"/>
        <v>0</v>
      </c>
      <c r="GW1418">
        <v>1</v>
      </c>
      <c r="GX1418">
        <f t="shared" si="957"/>
        <v>0</v>
      </c>
      <c r="HA1418">
        <v>0</v>
      </c>
      <c r="HB1418">
        <v>0</v>
      </c>
      <c r="HC1418">
        <f t="shared" si="958"/>
        <v>0</v>
      </c>
      <c r="HE1418" t="s">
        <v>3</v>
      </c>
      <c r="HF1418" t="s">
        <v>3</v>
      </c>
      <c r="IK1418">
        <v>0</v>
      </c>
    </row>
    <row r="1419" spans="1:245">
      <c r="A1419">
        <v>18</v>
      </c>
      <c r="B1419">
        <v>0</v>
      </c>
      <c r="C1419">
        <v>1425</v>
      </c>
      <c r="E1419" t="s">
        <v>357</v>
      </c>
      <c r="F1419" t="s">
        <v>258</v>
      </c>
      <c r="G1419" t="s">
        <v>259</v>
      </c>
      <c r="H1419" t="s">
        <v>237</v>
      </c>
      <c r="I1419">
        <f>I1418*J1419</f>
        <v>6</v>
      </c>
      <c r="J1419">
        <v>100</v>
      </c>
      <c r="O1419">
        <f t="shared" si="919"/>
        <v>326.17</v>
      </c>
      <c r="P1419">
        <f t="shared" si="920"/>
        <v>326.17</v>
      </c>
      <c r="Q1419">
        <f t="shared" si="921"/>
        <v>0</v>
      </c>
      <c r="R1419">
        <f t="shared" si="922"/>
        <v>0</v>
      </c>
      <c r="S1419">
        <f t="shared" si="923"/>
        <v>0</v>
      </c>
      <c r="T1419">
        <f t="shared" si="924"/>
        <v>0</v>
      </c>
      <c r="U1419">
        <f t="shared" si="925"/>
        <v>0</v>
      </c>
      <c r="V1419">
        <f t="shared" si="926"/>
        <v>0</v>
      </c>
      <c r="W1419">
        <f t="shared" si="927"/>
        <v>1.74</v>
      </c>
      <c r="X1419">
        <f t="shared" si="928"/>
        <v>0</v>
      </c>
      <c r="Y1419">
        <f t="shared" si="929"/>
        <v>0</v>
      </c>
      <c r="AA1419">
        <v>36401907</v>
      </c>
      <c r="AB1419">
        <f t="shared" si="930"/>
        <v>15.27</v>
      </c>
      <c r="AC1419">
        <f t="shared" si="931"/>
        <v>15.27</v>
      </c>
      <c r="AD1419">
        <f t="shared" si="963"/>
        <v>0</v>
      </c>
      <c r="AE1419">
        <f>ROUND((EU1419),2)</f>
        <v>0</v>
      </c>
      <c r="AF1419">
        <f>ROUND((EV1419),2)</f>
        <v>0</v>
      </c>
      <c r="AG1419">
        <f t="shared" si="935"/>
        <v>0</v>
      </c>
      <c r="AH1419">
        <f>(EW1419)</f>
        <v>0</v>
      </c>
      <c r="AI1419">
        <f>(EX1419)</f>
        <v>0</v>
      </c>
      <c r="AJ1419">
        <f t="shared" si="938"/>
        <v>0.28999999999999998</v>
      </c>
      <c r="AK1419">
        <v>15.27</v>
      </c>
      <c r="AL1419">
        <v>15.27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0.28999999999999998</v>
      </c>
      <c r="AT1419">
        <v>0</v>
      </c>
      <c r="AU1419">
        <v>0</v>
      </c>
      <c r="AV1419">
        <v>1</v>
      </c>
      <c r="AW1419">
        <v>1</v>
      </c>
      <c r="AZ1419">
        <v>1</v>
      </c>
      <c r="BA1419">
        <v>1</v>
      </c>
      <c r="BB1419">
        <v>1</v>
      </c>
      <c r="BC1419">
        <v>3.56</v>
      </c>
      <c r="BD1419" t="s">
        <v>3</v>
      </c>
      <c r="BE1419" t="s">
        <v>3</v>
      </c>
      <c r="BF1419" t="s">
        <v>3</v>
      </c>
      <c r="BG1419" t="s">
        <v>3</v>
      </c>
      <c r="BH1419">
        <v>3</v>
      </c>
      <c r="BI1419">
        <v>2</v>
      </c>
      <c r="BJ1419" t="s">
        <v>260</v>
      </c>
      <c r="BM1419">
        <v>500002</v>
      </c>
      <c r="BN1419">
        <v>0</v>
      </c>
      <c r="BO1419" t="s">
        <v>258</v>
      </c>
      <c r="BP1419">
        <v>1</v>
      </c>
      <c r="BQ1419">
        <v>12</v>
      </c>
      <c r="BR1419">
        <v>0</v>
      </c>
      <c r="BS1419">
        <v>1</v>
      </c>
      <c r="BT1419">
        <v>1</v>
      </c>
      <c r="BU1419">
        <v>1</v>
      </c>
      <c r="BV1419">
        <v>1</v>
      </c>
      <c r="BW1419">
        <v>1</v>
      </c>
      <c r="BX1419">
        <v>1</v>
      </c>
      <c r="BY1419" t="s">
        <v>3</v>
      </c>
      <c r="BZ1419">
        <v>0</v>
      </c>
      <c r="CA1419">
        <v>0</v>
      </c>
      <c r="CE1419">
        <v>0</v>
      </c>
      <c r="CF1419">
        <v>0</v>
      </c>
      <c r="CG1419">
        <v>0</v>
      </c>
      <c r="CM1419">
        <v>0</v>
      </c>
      <c r="CN1419" t="s">
        <v>3</v>
      </c>
      <c r="CO1419">
        <v>0</v>
      </c>
      <c r="CP1419">
        <f t="shared" si="939"/>
        <v>326.17</v>
      </c>
      <c r="CQ1419">
        <f t="shared" si="940"/>
        <v>54.361199999999997</v>
      </c>
      <c r="CR1419">
        <f t="shared" si="941"/>
        <v>0</v>
      </c>
      <c r="CS1419">
        <f t="shared" si="942"/>
        <v>0</v>
      </c>
      <c r="CT1419">
        <f t="shared" si="943"/>
        <v>0</v>
      </c>
      <c r="CU1419">
        <f t="shared" si="944"/>
        <v>0</v>
      </c>
      <c r="CV1419">
        <f t="shared" si="945"/>
        <v>0</v>
      </c>
      <c r="CW1419">
        <f t="shared" si="946"/>
        <v>0</v>
      </c>
      <c r="CX1419">
        <f t="shared" si="947"/>
        <v>0.28999999999999998</v>
      </c>
      <c r="CY1419">
        <f t="shared" si="948"/>
        <v>0</v>
      </c>
      <c r="CZ1419">
        <f t="shared" si="949"/>
        <v>0</v>
      </c>
      <c r="DC1419" t="s">
        <v>3</v>
      </c>
      <c r="DD1419" t="s">
        <v>3</v>
      </c>
      <c r="DE1419" t="s">
        <v>3</v>
      </c>
      <c r="DF1419" t="s">
        <v>3</v>
      </c>
      <c r="DG1419" t="s">
        <v>3</v>
      </c>
      <c r="DH1419" t="s">
        <v>3</v>
      </c>
      <c r="DI1419" t="s">
        <v>3</v>
      </c>
      <c r="DJ1419" t="s">
        <v>3</v>
      </c>
      <c r="DK1419" t="s">
        <v>3</v>
      </c>
      <c r="DL1419" t="s">
        <v>3</v>
      </c>
      <c r="DM1419" t="s">
        <v>3</v>
      </c>
      <c r="DN1419">
        <v>0</v>
      </c>
      <c r="DO1419">
        <v>0</v>
      </c>
      <c r="DP1419">
        <v>1</v>
      </c>
      <c r="DQ1419">
        <v>1</v>
      </c>
      <c r="DU1419">
        <v>1010</v>
      </c>
      <c r="DV1419" t="s">
        <v>237</v>
      </c>
      <c r="DW1419" t="s">
        <v>237</v>
      </c>
      <c r="DX1419">
        <v>1</v>
      </c>
      <c r="DZ1419" t="s">
        <v>3</v>
      </c>
      <c r="EA1419" t="s">
        <v>3</v>
      </c>
      <c r="EB1419" t="s">
        <v>3</v>
      </c>
      <c r="EC1419" t="s">
        <v>3</v>
      </c>
      <c r="EE1419">
        <v>29085444</v>
      </c>
      <c r="EF1419">
        <v>12</v>
      </c>
      <c r="EG1419" t="s">
        <v>32</v>
      </c>
      <c r="EH1419">
        <v>0</v>
      </c>
      <c r="EI1419" t="s">
        <v>3</v>
      </c>
      <c r="EJ1419">
        <v>2</v>
      </c>
      <c r="EK1419">
        <v>500002</v>
      </c>
      <c r="EL1419" t="s">
        <v>33</v>
      </c>
      <c r="EM1419" t="s">
        <v>34</v>
      </c>
      <c r="EO1419" t="s">
        <v>3</v>
      </c>
      <c r="EQ1419">
        <v>0</v>
      </c>
      <c r="ER1419">
        <v>15.27</v>
      </c>
      <c r="ES1419">
        <v>15.27</v>
      </c>
      <c r="ET1419">
        <v>0</v>
      </c>
      <c r="EU1419">
        <v>0</v>
      </c>
      <c r="EV1419">
        <v>0</v>
      </c>
      <c r="EW1419">
        <v>0</v>
      </c>
      <c r="EX1419">
        <v>0</v>
      </c>
      <c r="FQ1419">
        <v>0</v>
      </c>
      <c r="FR1419">
        <f t="shared" si="950"/>
        <v>0</v>
      </c>
      <c r="FS1419">
        <v>0</v>
      </c>
      <c r="FX1419">
        <v>0</v>
      </c>
      <c r="FY1419">
        <v>0</v>
      </c>
      <c r="GA1419" t="s">
        <v>3</v>
      </c>
      <c r="GD1419">
        <v>1</v>
      </c>
      <c r="GF1419">
        <v>-1432988646</v>
      </c>
      <c r="GG1419">
        <v>2</v>
      </c>
      <c r="GH1419">
        <v>1</v>
      </c>
      <c r="GI1419">
        <v>2</v>
      </c>
      <c r="GJ1419">
        <v>0</v>
      </c>
      <c r="GK1419">
        <v>0</v>
      </c>
      <c r="GL1419">
        <f t="shared" si="951"/>
        <v>0</v>
      </c>
      <c r="GM1419">
        <f t="shared" si="952"/>
        <v>326.17</v>
      </c>
      <c r="GN1419">
        <f t="shared" si="953"/>
        <v>0</v>
      </c>
      <c r="GO1419">
        <f t="shared" si="954"/>
        <v>326.17</v>
      </c>
      <c r="GP1419">
        <f t="shared" si="955"/>
        <v>0</v>
      </c>
      <c r="GR1419">
        <v>0</v>
      </c>
      <c r="GS1419">
        <v>3</v>
      </c>
      <c r="GT1419">
        <v>0</v>
      </c>
      <c r="GU1419" t="s">
        <v>3</v>
      </c>
      <c r="GV1419">
        <f t="shared" si="956"/>
        <v>0</v>
      </c>
      <c r="GW1419">
        <v>1</v>
      </c>
      <c r="GX1419">
        <f t="shared" si="957"/>
        <v>0</v>
      </c>
      <c r="HA1419">
        <v>0</v>
      </c>
      <c r="HB1419">
        <v>0</v>
      </c>
      <c r="HC1419">
        <f t="shared" si="958"/>
        <v>0</v>
      </c>
      <c r="HE1419" t="s">
        <v>3</v>
      </c>
      <c r="HF1419" t="s">
        <v>3</v>
      </c>
      <c r="IK1419">
        <v>0</v>
      </c>
    </row>
    <row r="1420" spans="1:245">
      <c r="A1420">
        <v>17</v>
      </c>
      <c r="B1420">
        <v>0</v>
      </c>
      <c r="C1420">
        <f>ROW(SmtRes!A1428)</f>
        <v>1428</v>
      </c>
      <c r="D1420">
        <f>ROW(EtalonRes!A1391)</f>
        <v>1391</v>
      </c>
      <c r="E1420" t="s">
        <v>208</v>
      </c>
      <c r="F1420" t="s">
        <v>358</v>
      </c>
      <c r="G1420" t="s">
        <v>359</v>
      </c>
      <c r="H1420" t="s">
        <v>360</v>
      </c>
      <c r="I1420">
        <f>ROUND(60/100,9)</f>
        <v>0.6</v>
      </c>
      <c r="J1420">
        <v>0</v>
      </c>
      <c r="O1420">
        <f t="shared" si="919"/>
        <v>1611.76</v>
      </c>
      <c r="P1420">
        <f t="shared" si="920"/>
        <v>0</v>
      </c>
      <c r="Q1420">
        <f t="shared" si="921"/>
        <v>0</v>
      </c>
      <c r="R1420">
        <f t="shared" si="922"/>
        <v>0</v>
      </c>
      <c r="S1420">
        <f t="shared" si="923"/>
        <v>1611.76</v>
      </c>
      <c r="T1420">
        <f t="shared" si="924"/>
        <v>0</v>
      </c>
      <c r="U1420">
        <f t="shared" si="925"/>
        <v>5.0280000000000005</v>
      </c>
      <c r="V1420">
        <f t="shared" si="926"/>
        <v>0</v>
      </c>
      <c r="W1420">
        <f t="shared" si="927"/>
        <v>0</v>
      </c>
      <c r="X1420">
        <f t="shared" si="928"/>
        <v>1289.4100000000001</v>
      </c>
      <c r="Y1420">
        <f t="shared" si="929"/>
        <v>596.35</v>
      </c>
      <c r="AA1420">
        <v>36401907</v>
      </c>
      <c r="AB1420">
        <f t="shared" si="930"/>
        <v>80.62</v>
      </c>
      <c r="AC1420">
        <f t="shared" si="931"/>
        <v>0</v>
      </c>
      <c r="AD1420">
        <f t="shared" si="963"/>
        <v>0</v>
      </c>
      <c r="AE1420">
        <f>ROUND((EU1420),2)</f>
        <v>0</v>
      </c>
      <c r="AF1420">
        <f>ROUND((EV1420),2)</f>
        <v>80.62</v>
      </c>
      <c r="AG1420">
        <f t="shared" si="935"/>
        <v>0</v>
      </c>
      <c r="AH1420">
        <f>(EW1420)</f>
        <v>8.3800000000000008</v>
      </c>
      <c r="AI1420">
        <f>(EX1420)</f>
        <v>0</v>
      </c>
      <c r="AJ1420">
        <f t="shared" si="938"/>
        <v>0</v>
      </c>
      <c r="AK1420">
        <v>80.62</v>
      </c>
      <c r="AL1420">
        <v>0</v>
      </c>
      <c r="AM1420">
        <v>0</v>
      </c>
      <c r="AN1420">
        <v>0</v>
      </c>
      <c r="AO1420">
        <v>80.62</v>
      </c>
      <c r="AP1420">
        <v>0</v>
      </c>
      <c r="AQ1420">
        <v>8.3800000000000008</v>
      </c>
      <c r="AR1420">
        <v>0</v>
      </c>
      <c r="AS1420">
        <v>0</v>
      </c>
      <c r="AT1420">
        <v>80</v>
      </c>
      <c r="AU1420">
        <v>37</v>
      </c>
      <c r="AV1420">
        <v>1</v>
      </c>
      <c r="AW1420">
        <v>1</v>
      </c>
      <c r="AZ1420">
        <v>1</v>
      </c>
      <c r="BA1420">
        <v>33.32</v>
      </c>
      <c r="BB1420">
        <v>1</v>
      </c>
      <c r="BC1420">
        <v>1</v>
      </c>
      <c r="BD1420" t="s">
        <v>3</v>
      </c>
      <c r="BE1420" t="s">
        <v>3</v>
      </c>
      <c r="BF1420" t="s">
        <v>3</v>
      </c>
      <c r="BG1420" t="s">
        <v>3</v>
      </c>
      <c r="BH1420">
        <v>0</v>
      </c>
      <c r="BI1420">
        <v>1</v>
      </c>
      <c r="BJ1420" t="s">
        <v>361</v>
      </c>
      <c r="BM1420">
        <v>15001</v>
      </c>
      <c r="BN1420">
        <v>0</v>
      </c>
      <c r="BO1420" t="s">
        <v>358</v>
      </c>
      <c r="BP1420">
        <v>1</v>
      </c>
      <c r="BQ1420">
        <v>2</v>
      </c>
      <c r="BR1420">
        <v>0</v>
      </c>
      <c r="BS1420">
        <v>33.32</v>
      </c>
      <c r="BT1420">
        <v>1</v>
      </c>
      <c r="BU1420">
        <v>1</v>
      </c>
      <c r="BV1420">
        <v>1</v>
      </c>
      <c r="BW1420">
        <v>1</v>
      </c>
      <c r="BX1420">
        <v>1</v>
      </c>
      <c r="BY1420" t="s">
        <v>3</v>
      </c>
      <c r="BZ1420">
        <v>105</v>
      </c>
      <c r="CA1420">
        <v>55</v>
      </c>
      <c r="CE1420">
        <v>0</v>
      </c>
      <c r="CF1420">
        <v>0</v>
      </c>
      <c r="CG1420">
        <v>0</v>
      </c>
      <c r="CM1420">
        <v>0</v>
      </c>
      <c r="CN1420" t="s">
        <v>3</v>
      </c>
      <c r="CO1420">
        <v>0</v>
      </c>
      <c r="CP1420">
        <f t="shared" si="939"/>
        <v>1611.76</v>
      </c>
      <c r="CQ1420">
        <f t="shared" si="940"/>
        <v>0</v>
      </c>
      <c r="CR1420">
        <f t="shared" si="941"/>
        <v>0</v>
      </c>
      <c r="CS1420">
        <f t="shared" si="942"/>
        <v>0</v>
      </c>
      <c r="CT1420">
        <f t="shared" si="943"/>
        <v>2686.2584000000002</v>
      </c>
      <c r="CU1420">
        <f t="shared" si="944"/>
        <v>0</v>
      </c>
      <c r="CV1420">
        <f t="shared" si="945"/>
        <v>8.3800000000000008</v>
      </c>
      <c r="CW1420">
        <f t="shared" si="946"/>
        <v>0</v>
      </c>
      <c r="CX1420">
        <f t="shared" si="947"/>
        <v>0</v>
      </c>
      <c r="CY1420">
        <f t="shared" si="948"/>
        <v>1289.4080000000001</v>
      </c>
      <c r="CZ1420">
        <f t="shared" si="949"/>
        <v>596.35120000000006</v>
      </c>
      <c r="DC1420" t="s">
        <v>3</v>
      </c>
      <c r="DD1420" t="s">
        <v>3</v>
      </c>
      <c r="DE1420" t="s">
        <v>3</v>
      </c>
      <c r="DF1420" t="s">
        <v>3</v>
      </c>
      <c r="DG1420" t="s">
        <v>3</v>
      </c>
      <c r="DH1420" t="s">
        <v>3</v>
      </c>
      <c r="DI1420" t="s">
        <v>3</v>
      </c>
      <c r="DJ1420" t="s">
        <v>3</v>
      </c>
      <c r="DK1420" t="s">
        <v>3</v>
      </c>
      <c r="DL1420" t="s">
        <v>3</v>
      </c>
      <c r="DM1420" t="s">
        <v>3</v>
      </c>
      <c r="DN1420">
        <v>0</v>
      </c>
      <c r="DO1420">
        <v>0</v>
      </c>
      <c r="DP1420">
        <v>1</v>
      </c>
      <c r="DQ1420">
        <v>1</v>
      </c>
      <c r="DU1420">
        <v>1013</v>
      </c>
      <c r="DV1420" t="s">
        <v>360</v>
      </c>
      <c r="DW1420" t="s">
        <v>360</v>
      </c>
      <c r="DX1420">
        <v>1</v>
      </c>
      <c r="DZ1420" t="s">
        <v>3</v>
      </c>
      <c r="EA1420" t="s">
        <v>3</v>
      </c>
      <c r="EB1420" t="s">
        <v>3</v>
      </c>
      <c r="EC1420" t="s">
        <v>3</v>
      </c>
      <c r="EE1420">
        <v>29085536</v>
      </c>
      <c r="EF1420">
        <v>2</v>
      </c>
      <c r="EG1420" t="s">
        <v>135</v>
      </c>
      <c r="EH1420">
        <v>0</v>
      </c>
      <c r="EI1420" t="s">
        <v>3</v>
      </c>
      <c r="EJ1420">
        <v>1</v>
      </c>
      <c r="EK1420">
        <v>15001</v>
      </c>
      <c r="EL1420" t="s">
        <v>151</v>
      </c>
      <c r="EM1420" t="s">
        <v>152</v>
      </c>
      <c r="EO1420" t="s">
        <v>3</v>
      </c>
      <c r="EQ1420">
        <v>0</v>
      </c>
      <c r="ER1420">
        <v>80.62</v>
      </c>
      <c r="ES1420">
        <v>0</v>
      </c>
      <c r="ET1420">
        <v>0</v>
      </c>
      <c r="EU1420">
        <v>0</v>
      </c>
      <c r="EV1420">
        <v>80.62</v>
      </c>
      <c r="EW1420">
        <v>8.3800000000000008</v>
      </c>
      <c r="EX1420">
        <v>0</v>
      </c>
      <c r="EY1420">
        <v>0</v>
      </c>
      <c r="FQ1420">
        <v>0</v>
      </c>
      <c r="FR1420">
        <f t="shared" si="950"/>
        <v>0</v>
      </c>
      <c r="FS1420">
        <v>0</v>
      </c>
      <c r="FT1420" t="s">
        <v>139</v>
      </c>
      <c r="FU1420" t="s">
        <v>25</v>
      </c>
      <c r="FV1420" t="s">
        <v>25</v>
      </c>
      <c r="FW1420" t="s">
        <v>26</v>
      </c>
      <c r="FX1420">
        <v>94.5</v>
      </c>
      <c r="FY1420">
        <v>46.75</v>
      </c>
      <c r="GA1420" t="s">
        <v>3</v>
      </c>
      <c r="GD1420">
        <v>1</v>
      </c>
      <c r="GF1420">
        <v>-928757603</v>
      </c>
      <c r="GG1420">
        <v>2</v>
      </c>
      <c r="GH1420">
        <v>1</v>
      </c>
      <c r="GI1420">
        <v>2</v>
      </c>
      <c r="GJ1420">
        <v>0</v>
      </c>
      <c r="GK1420">
        <v>0</v>
      </c>
      <c r="GL1420">
        <f t="shared" si="951"/>
        <v>0</v>
      </c>
      <c r="GM1420">
        <f t="shared" si="952"/>
        <v>3497.52</v>
      </c>
      <c r="GN1420">
        <f t="shared" si="953"/>
        <v>3497.52</v>
      </c>
      <c r="GO1420">
        <f t="shared" si="954"/>
        <v>0</v>
      </c>
      <c r="GP1420">
        <f t="shared" si="955"/>
        <v>0</v>
      </c>
      <c r="GR1420">
        <v>0</v>
      </c>
      <c r="GS1420">
        <v>3</v>
      </c>
      <c r="GT1420">
        <v>0</v>
      </c>
      <c r="GU1420" t="s">
        <v>3</v>
      </c>
      <c r="GV1420">
        <f t="shared" si="956"/>
        <v>0</v>
      </c>
      <c r="GW1420">
        <v>1</v>
      </c>
      <c r="GX1420">
        <f t="shared" si="957"/>
        <v>0</v>
      </c>
      <c r="HA1420">
        <v>0</v>
      </c>
      <c r="HB1420">
        <v>0</v>
      </c>
      <c r="HC1420">
        <f t="shared" si="958"/>
        <v>0</v>
      </c>
      <c r="HE1420" t="s">
        <v>3</v>
      </c>
      <c r="HF1420" t="s">
        <v>3</v>
      </c>
      <c r="IK1420">
        <v>0</v>
      </c>
    </row>
    <row r="1421" spans="1:245">
      <c r="A1421">
        <v>18</v>
      </c>
      <c r="B1421">
        <v>0</v>
      </c>
      <c r="C1421">
        <v>1428</v>
      </c>
      <c r="E1421" t="s">
        <v>362</v>
      </c>
      <c r="F1421" t="s">
        <v>363</v>
      </c>
      <c r="G1421" t="s">
        <v>364</v>
      </c>
      <c r="H1421" t="s">
        <v>30</v>
      </c>
      <c r="I1421">
        <f>I1420*J1421</f>
        <v>9.5999999999999992E-3</v>
      </c>
      <c r="J1421">
        <v>1.6E-2</v>
      </c>
      <c r="O1421">
        <f t="shared" si="919"/>
        <v>0</v>
      </c>
      <c r="P1421">
        <f t="shared" si="920"/>
        <v>0</v>
      </c>
      <c r="Q1421">
        <f t="shared" si="921"/>
        <v>0</v>
      </c>
      <c r="R1421">
        <f t="shared" si="922"/>
        <v>0</v>
      </c>
      <c r="S1421">
        <f t="shared" si="923"/>
        <v>0</v>
      </c>
      <c r="T1421">
        <f t="shared" si="924"/>
        <v>0</v>
      </c>
      <c r="U1421">
        <f t="shared" si="925"/>
        <v>0</v>
      </c>
      <c r="V1421">
        <f t="shared" si="926"/>
        <v>0</v>
      </c>
      <c r="W1421">
        <f t="shared" si="927"/>
        <v>0</v>
      </c>
      <c r="X1421">
        <f t="shared" si="928"/>
        <v>0</v>
      </c>
      <c r="Y1421">
        <f t="shared" si="929"/>
        <v>0</v>
      </c>
      <c r="AA1421">
        <v>36401907</v>
      </c>
      <c r="AB1421">
        <f t="shared" si="930"/>
        <v>0</v>
      </c>
      <c r="AC1421">
        <f t="shared" si="931"/>
        <v>0</v>
      </c>
      <c r="AD1421">
        <f t="shared" si="963"/>
        <v>0</v>
      </c>
      <c r="AE1421">
        <f>ROUND((EU1421),2)</f>
        <v>0</v>
      </c>
      <c r="AF1421">
        <f>ROUND((EV1421),2)</f>
        <v>0</v>
      </c>
      <c r="AG1421">
        <f t="shared" si="935"/>
        <v>0</v>
      </c>
      <c r="AH1421">
        <f>(EW1421)</f>
        <v>0</v>
      </c>
      <c r="AI1421">
        <f>(EX1421)</f>
        <v>0</v>
      </c>
      <c r="AJ1421">
        <f t="shared" si="938"/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1</v>
      </c>
      <c r="AW1421">
        <v>1</v>
      </c>
      <c r="AZ1421">
        <v>1</v>
      </c>
      <c r="BA1421">
        <v>1</v>
      </c>
      <c r="BB1421">
        <v>1</v>
      </c>
      <c r="BC1421">
        <v>1</v>
      </c>
      <c r="BD1421" t="s">
        <v>3</v>
      </c>
      <c r="BE1421" t="s">
        <v>3</v>
      </c>
      <c r="BF1421" t="s">
        <v>3</v>
      </c>
      <c r="BG1421" t="s">
        <v>3</v>
      </c>
      <c r="BH1421">
        <v>3</v>
      </c>
      <c r="BI1421">
        <v>1</v>
      </c>
      <c r="BJ1421" t="s">
        <v>365</v>
      </c>
      <c r="BM1421">
        <v>500001</v>
      </c>
      <c r="BN1421">
        <v>0</v>
      </c>
      <c r="BO1421" t="s">
        <v>3</v>
      </c>
      <c r="BP1421">
        <v>0</v>
      </c>
      <c r="BQ1421">
        <v>8</v>
      </c>
      <c r="BR1421">
        <v>0</v>
      </c>
      <c r="BS1421">
        <v>1</v>
      </c>
      <c r="BT1421">
        <v>1</v>
      </c>
      <c r="BU1421">
        <v>1</v>
      </c>
      <c r="BV1421">
        <v>1</v>
      </c>
      <c r="BW1421">
        <v>1</v>
      </c>
      <c r="BX1421">
        <v>1</v>
      </c>
      <c r="BY1421" t="s">
        <v>3</v>
      </c>
      <c r="BZ1421">
        <v>0</v>
      </c>
      <c r="CA1421">
        <v>0</v>
      </c>
      <c r="CE1421">
        <v>0</v>
      </c>
      <c r="CF1421">
        <v>0</v>
      </c>
      <c r="CG1421">
        <v>0</v>
      </c>
      <c r="CM1421">
        <v>0</v>
      </c>
      <c r="CN1421" t="s">
        <v>3</v>
      </c>
      <c r="CO1421">
        <v>0</v>
      </c>
      <c r="CP1421">
        <f t="shared" si="939"/>
        <v>0</v>
      </c>
      <c r="CQ1421">
        <f t="shared" si="940"/>
        <v>0</v>
      </c>
      <c r="CR1421">
        <f t="shared" si="941"/>
        <v>0</v>
      </c>
      <c r="CS1421">
        <f t="shared" si="942"/>
        <v>0</v>
      </c>
      <c r="CT1421">
        <f t="shared" si="943"/>
        <v>0</v>
      </c>
      <c r="CU1421">
        <f t="shared" si="944"/>
        <v>0</v>
      </c>
      <c r="CV1421">
        <f t="shared" si="945"/>
        <v>0</v>
      </c>
      <c r="CW1421">
        <f t="shared" si="946"/>
        <v>0</v>
      </c>
      <c r="CX1421">
        <f t="shared" si="947"/>
        <v>0</v>
      </c>
      <c r="CY1421">
        <f t="shared" si="948"/>
        <v>0</v>
      </c>
      <c r="CZ1421">
        <f t="shared" si="949"/>
        <v>0</v>
      </c>
      <c r="DC1421" t="s">
        <v>3</v>
      </c>
      <c r="DD1421" t="s">
        <v>3</v>
      </c>
      <c r="DE1421" t="s">
        <v>3</v>
      </c>
      <c r="DF1421" t="s">
        <v>3</v>
      </c>
      <c r="DG1421" t="s">
        <v>3</v>
      </c>
      <c r="DH1421" t="s">
        <v>3</v>
      </c>
      <c r="DI1421" t="s">
        <v>3</v>
      </c>
      <c r="DJ1421" t="s">
        <v>3</v>
      </c>
      <c r="DK1421" t="s">
        <v>3</v>
      </c>
      <c r="DL1421" t="s">
        <v>3</v>
      </c>
      <c r="DM1421" t="s">
        <v>3</v>
      </c>
      <c r="DN1421">
        <v>0</v>
      </c>
      <c r="DO1421">
        <v>0</v>
      </c>
      <c r="DP1421">
        <v>1</v>
      </c>
      <c r="DQ1421">
        <v>1</v>
      </c>
      <c r="DU1421">
        <v>1009</v>
      </c>
      <c r="DV1421" t="s">
        <v>30</v>
      </c>
      <c r="DW1421" t="s">
        <v>30</v>
      </c>
      <c r="DX1421">
        <v>1000</v>
      </c>
      <c r="DZ1421" t="s">
        <v>3</v>
      </c>
      <c r="EA1421" t="s">
        <v>3</v>
      </c>
      <c r="EB1421" t="s">
        <v>3</v>
      </c>
      <c r="EC1421" t="s">
        <v>3</v>
      </c>
      <c r="EE1421">
        <v>29085443</v>
      </c>
      <c r="EF1421">
        <v>8</v>
      </c>
      <c r="EG1421" t="s">
        <v>144</v>
      </c>
      <c r="EH1421">
        <v>0</v>
      </c>
      <c r="EI1421" t="s">
        <v>3</v>
      </c>
      <c r="EJ1421">
        <v>1</v>
      </c>
      <c r="EK1421">
        <v>500001</v>
      </c>
      <c r="EL1421" t="s">
        <v>145</v>
      </c>
      <c r="EM1421" t="s">
        <v>146</v>
      </c>
      <c r="EO1421" t="s">
        <v>3</v>
      </c>
      <c r="EQ1421">
        <v>0</v>
      </c>
      <c r="ER1421">
        <v>0</v>
      </c>
      <c r="ES1421">
        <v>0</v>
      </c>
      <c r="ET1421">
        <v>0</v>
      </c>
      <c r="EU1421">
        <v>0</v>
      </c>
      <c r="EV1421">
        <v>0</v>
      </c>
      <c r="EW1421">
        <v>0</v>
      </c>
      <c r="EX1421">
        <v>0</v>
      </c>
      <c r="FQ1421">
        <v>0</v>
      </c>
      <c r="FR1421">
        <f t="shared" si="950"/>
        <v>0</v>
      </c>
      <c r="FS1421">
        <v>0</v>
      </c>
      <c r="FX1421">
        <v>0</v>
      </c>
      <c r="FY1421">
        <v>0</v>
      </c>
      <c r="GA1421" t="s">
        <v>3</v>
      </c>
      <c r="GD1421">
        <v>1</v>
      </c>
      <c r="GF1421">
        <v>1748645217</v>
      </c>
      <c r="GG1421">
        <v>2</v>
      </c>
      <c r="GH1421">
        <v>1</v>
      </c>
      <c r="GI1421">
        <v>-2</v>
      </c>
      <c r="GJ1421">
        <v>0</v>
      </c>
      <c r="GK1421">
        <v>0</v>
      </c>
      <c r="GL1421">
        <f t="shared" si="951"/>
        <v>0</v>
      </c>
      <c r="GM1421">
        <f t="shared" si="952"/>
        <v>0</v>
      </c>
      <c r="GN1421">
        <f t="shared" si="953"/>
        <v>0</v>
      </c>
      <c r="GO1421">
        <f t="shared" si="954"/>
        <v>0</v>
      </c>
      <c r="GP1421">
        <f t="shared" si="955"/>
        <v>0</v>
      </c>
      <c r="GR1421">
        <v>0</v>
      </c>
      <c r="GS1421">
        <v>3</v>
      </c>
      <c r="GT1421">
        <v>0</v>
      </c>
      <c r="GU1421" t="s">
        <v>3</v>
      </c>
      <c r="GV1421">
        <f t="shared" si="956"/>
        <v>0</v>
      </c>
      <c r="GW1421">
        <v>1</v>
      </c>
      <c r="GX1421">
        <f t="shared" si="957"/>
        <v>0</v>
      </c>
      <c r="HA1421">
        <v>0</v>
      </c>
      <c r="HB1421">
        <v>0</v>
      </c>
      <c r="HC1421">
        <f t="shared" si="958"/>
        <v>0</v>
      </c>
      <c r="HE1421" t="s">
        <v>3</v>
      </c>
      <c r="HF1421" t="s">
        <v>3</v>
      </c>
      <c r="IK1421">
        <v>0</v>
      </c>
    </row>
    <row r="1423" spans="1:245">
      <c r="A1423" s="2">
        <v>51</v>
      </c>
      <c r="B1423" s="2">
        <f>B1391</f>
        <v>0</v>
      </c>
      <c r="C1423" s="2">
        <f>A1391</f>
        <v>5</v>
      </c>
      <c r="D1423" s="2">
        <f>ROW(A1391)</f>
        <v>1391</v>
      </c>
      <c r="E1423" s="2"/>
      <c r="F1423" s="2" t="str">
        <f>IF(F1391&lt;&gt;"",F1391,"")</f>
        <v>Новый подраздел</v>
      </c>
      <c r="G1423" s="2" t="str">
        <f>IF(G1391&lt;&gt;"",G1391,"")</f>
        <v>ремонт</v>
      </c>
      <c r="H1423" s="2">
        <v>0</v>
      </c>
      <c r="I1423" s="2"/>
      <c r="J1423" s="2"/>
      <c r="K1423" s="2"/>
      <c r="L1423" s="2"/>
      <c r="M1423" s="2"/>
      <c r="N1423" s="2"/>
      <c r="O1423" s="2">
        <f t="shared" ref="O1423:T1423" si="964">ROUND(AB1423,2)</f>
        <v>98689.88</v>
      </c>
      <c r="P1423" s="2">
        <f t="shared" si="964"/>
        <v>69923.240000000005</v>
      </c>
      <c r="Q1423" s="2">
        <f t="shared" si="964"/>
        <v>2457.9699999999998</v>
      </c>
      <c r="R1423" s="2">
        <f t="shared" si="964"/>
        <v>955.17</v>
      </c>
      <c r="S1423" s="2">
        <f t="shared" si="964"/>
        <v>26308.67</v>
      </c>
      <c r="T1423" s="2">
        <f t="shared" si="964"/>
        <v>0</v>
      </c>
      <c r="U1423" s="2">
        <f>AH1423</f>
        <v>86.99597</v>
      </c>
      <c r="V1423" s="2">
        <f>AI1423</f>
        <v>2.7595900000000002</v>
      </c>
      <c r="W1423" s="2">
        <f>ROUND(AJ1423,2)</f>
        <v>608.47</v>
      </c>
      <c r="X1423" s="2">
        <f>ROUND(AK1423,2)</f>
        <v>23920.07</v>
      </c>
      <c r="Y1423" s="2">
        <f>ROUND(AL1423,2)</f>
        <v>12678.47</v>
      </c>
      <c r="Z1423" s="2"/>
      <c r="AA1423" s="2"/>
      <c r="AB1423" s="2">
        <f>ROUND(SUMIF(AA1395:AA1421,"=36401907",O1395:O1421),2)</f>
        <v>98689.88</v>
      </c>
      <c r="AC1423" s="2">
        <f>ROUND(SUMIF(AA1395:AA1421,"=36401907",P1395:P1421),2)</f>
        <v>69923.240000000005</v>
      </c>
      <c r="AD1423" s="2">
        <f>ROUND(SUMIF(AA1395:AA1421,"=36401907",Q1395:Q1421),2)</f>
        <v>2457.9699999999998</v>
      </c>
      <c r="AE1423" s="2">
        <f>ROUND(SUMIF(AA1395:AA1421,"=36401907",R1395:R1421),2)</f>
        <v>955.17</v>
      </c>
      <c r="AF1423" s="2">
        <f>ROUND(SUMIF(AA1395:AA1421,"=36401907",S1395:S1421),2)</f>
        <v>26308.67</v>
      </c>
      <c r="AG1423" s="2">
        <f>ROUND(SUMIF(AA1395:AA1421,"=36401907",T1395:T1421),2)</f>
        <v>0</v>
      </c>
      <c r="AH1423" s="2">
        <f>SUMIF(AA1395:AA1421,"=36401907",U1395:U1421)</f>
        <v>86.99597</v>
      </c>
      <c r="AI1423" s="2">
        <f>SUMIF(AA1395:AA1421,"=36401907",V1395:V1421)</f>
        <v>2.7595900000000002</v>
      </c>
      <c r="AJ1423" s="2">
        <f>ROUND(SUMIF(AA1395:AA1421,"=36401907",W1395:W1421),2)</f>
        <v>608.47</v>
      </c>
      <c r="AK1423" s="2">
        <f>ROUND(SUMIF(AA1395:AA1421,"=36401907",X1395:X1421),2)</f>
        <v>23920.07</v>
      </c>
      <c r="AL1423" s="2">
        <f>ROUND(SUMIF(AA1395:AA1421,"=36401907",Y1395:Y1421),2)</f>
        <v>12678.47</v>
      </c>
      <c r="AM1423" s="2"/>
      <c r="AN1423" s="2"/>
      <c r="AO1423" s="2">
        <f t="shared" ref="AO1423:BD1423" si="965">ROUND(BX1423,2)</f>
        <v>0</v>
      </c>
      <c r="AP1423" s="2">
        <f t="shared" si="965"/>
        <v>0</v>
      </c>
      <c r="AQ1423" s="2">
        <f t="shared" si="965"/>
        <v>0</v>
      </c>
      <c r="AR1423" s="2">
        <f t="shared" si="965"/>
        <v>135288.42000000001</v>
      </c>
      <c r="AS1423" s="2">
        <f t="shared" si="965"/>
        <v>129828.72</v>
      </c>
      <c r="AT1423" s="2">
        <f t="shared" si="965"/>
        <v>5459.7</v>
      </c>
      <c r="AU1423" s="2">
        <f t="shared" si="965"/>
        <v>0</v>
      </c>
      <c r="AV1423" s="2">
        <f t="shared" si="965"/>
        <v>69923.240000000005</v>
      </c>
      <c r="AW1423" s="2">
        <f t="shared" si="965"/>
        <v>69923.240000000005</v>
      </c>
      <c r="AX1423" s="2">
        <f t="shared" si="965"/>
        <v>0</v>
      </c>
      <c r="AY1423" s="2">
        <f t="shared" si="965"/>
        <v>69923.240000000005</v>
      </c>
      <c r="AZ1423" s="2">
        <f t="shared" si="965"/>
        <v>0</v>
      </c>
      <c r="BA1423" s="2">
        <f t="shared" si="965"/>
        <v>0</v>
      </c>
      <c r="BB1423" s="2">
        <f t="shared" si="965"/>
        <v>0</v>
      </c>
      <c r="BC1423" s="2">
        <f t="shared" si="965"/>
        <v>0</v>
      </c>
      <c r="BD1423" s="2">
        <f t="shared" si="965"/>
        <v>0</v>
      </c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>
        <f>ROUND(SUMIF(AA1395:AA1421,"=36401907",FQ1395:FQ1421),2)</f>
        <v>0</v>
      </c>
      <c r="BY1423" s="2">
        <f>ROUND(SUMIF(AA1395:AA1421,"=36401907",FR1395:FR1421),2)</f>
        <v>0</v>
      </c>
      <c r="BZ1423" s="2">
        <f>ROUND(SUMIF(AA1395:AA1421,"=36401907",GL1395:GL1421),2)</f>
        <v>0</v>
      </c>
      <c r="CA1423" s="2">
        <f>ROUND(SUMIF(AA1395:AA1421,"=36401907",GM1395:GM1421),2)</f>
        <v>135288.42000000001</v>
      </c>
      <c r="CB1423" s="2">
        <f>ROUND(SUMIF(AA1395:AA1421,"=36401907",GN1395:GN1421),2)</f>
        <v>129828.72</v>
      </c>
      <c r="CC1423" s="2">
        <f>ROUND(SUMIF(AA1395:AA1421,"=36401907",GO1395:GO1421),2)</f>
        <v>5459.7</v>
      </c>
      <c r="CD1423" s="2">
        <f>ROUND(SUMIF(AA1395:AA1421,"=36401907",GP1395:GP1421),2)</f>
        <v>0</v>
      </c>
      <c r="CE1423" s="2">
        <f>AC1423-BX1423</f>
        <v>69923.240000000005</v>
      </c>
      <c r="CF1423" s="2">
        <f>AC1423-BY1423</f>
        <v>69923.240000000005</v>
      </c>
      <c r="CG1423" s="2">
        <f>BX1423-BZ1423</f>
        <v>0</v>
      </c>
      <c r="CH1423" s="2">
        <f>AC1423-BX1423-BY1423+BZ1423</f>
        <v>69923.240000000005</v>
      </c>
      <c r="CI1423" s="2">
        <f>BY1423-BZ1423</f>
        <v>0</v>
      </c>
      <c r="CJ1423" s="2">
        <f>ROUND(SUMIF(AA1395:AA1421,"=36401907",GX1395:GX1421),2)</f>
        <v>0</v>
      </c>
      <c r="CK1423" s="2">
        <f>ROUND(SUMIF(AA1395:AA1421,"=36401907",GY1395:GY1421),2)</f>
        <v>0</v>
      </c>
      <c r="CL1423" s="2">
        <f>ROUND(SUMIF(AA1395:AA1421,"=36401907",GZ1395:GZ1421),2)</f>
        <v>0</v>
      </c>
      <c r="CM1423" s="2">
        <f>ROUND(SUMIF(AA1395:AA1421,"=36401907",HD1395:HD1421),2)</f>
        <v>0</v>
      </c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>
        <v>0</v>
      </c>
    </row>
    <row r="1425" spans="1:23">
      <c r="A1425" s="4">
        <v>50</v>
      </c>
      <c r="B1425" s="4">
        <v>0</v>
      </c>
      <c r="C1425" s="4">
        <v>0</v>
      </c>
      <c r="D1425" s="4">
        <v>1</v>
      </c>
      <c r="E1425" s="4">
        <v>201</v>
      </c>
      <c r="F1425" s="4">
        <f>ROUND(Source!O1423,O1425)</f>
        <v>98689.88</v>
      </c>
      <c r="G1425" s="4" t="s">
        <v>71</v>
      </c>
      <c r="H1425" s="4" t="s">
        <v>72</v>
      </c>
      <c r="I1425" s="4"/>
      <c r="J1425" s="4"/>
      <c r="K1425" s="4">
        <v>201</v>
      </c>
      <c r="L1425" s="4">
        <v>1</v>
      </c>
      <c r="M1425" s="4">
        <v>3</v>
      </c>
      <c r="N1425" s="4" t="s">
        <v>3</v>
      </c>
      <c r="O1425" s="4">
        <v>2</v>
      </c>
      <c r="P1425" s="4"/>
      <c r="Q1425" s="4"/>
      <c r="R1425" s="4"/>
      <c r="S1425" s="4"/>
      <c r="T1425" s="4"/>
      <c r="U1425" s="4"/>
      <c r="V1425" s="4"/>
      <c r="W1425" s="4"/>
    </row>
    <row r="1426" spans="1:23">
      <c r="A1426" s="4">
        <v>50</v>
      </c>
      <c r="B1426" s="4">
        <v>0</v>
      </c>
      <c r="C1426" s="4">
        <v>0</v>
      </c>
      <c r="D1426" s="4">
        <v>1</v>
      </c>
      <c r="E1426" s="4">
        <v>202</v>
      </c>
      <c r="F1426" s="4">
        <f>ROUND(Source!P1423,O1426)</f>
        <v>69923.240000000005</v>
      </c>
      <c r="G1426" s="4" t="s">
        <v>73</v>
      </c>
      <c r="H1426" s="4" t="s">
        <v>74</v>
      </c>
      <c r="I1426" s="4"/>
      <c r="J1426" s="4"/>
      <c r="K1426" s="4">
        <v>202</v>
      </c>
      <c r="L1426" s="4">
        <v>2</v>
      </c>
      <c r="M1426" s="4">
        <v>3</v>
      </c>
      <c r="N1426" s="4" t="s">
        <v>3</v>
      </c>
      <c r="O1426" s="4">
        <v>2</v>
      </c>
      <c r="P1426" s="4"/>
      <c r="Q1426" s="4"/>
      <c r="R1426" s="4"/>
      <c r="S1426" s="4"/>
      <c r="T1426" s="4"/>
      <c r="U1426" s="4"/>
      <c r="V1426" s="4"/>
      <c r="W1426" s="4"/>
    </row>
    <row r="1427" spans="1:23">
      <c r="A1427" s="4">
        <v>50</v>
      </c>
      <c r="B1427" s="4">
        <v>0</v>
      </c>
      <c r="C1427" s="4">
        <v>0</v>
      </c>
      <c r="D1427" s="4">
        <v>1</v>
      </c>
      <c r="E1427" s="4">
        <v>222</v>
      </c>
      <c r="F1427" s="4">
        <f>ROUND(Source!AO1423,O1427)</f>
        <v>0</v>
      </c>
      <c r="G1427" s="4" t="s">
        <v>75</v>
      </c>
      <c r="H1427" s="4" t="s">
        <v>76</v>
      </c>
      <c r="I1427" s="4"/>
      <c r="J1427" s="4"/>
      <c r="K1427" s="4">
        <v>222</v>
      </c>
      <c r="L1427" s="4">
        <v>3</v>
      </c>
      <c r="M1427" s="4">
        <v>3</v>
      </c>
      <c r="N1427" s="4" t="s">
        <v>3</v>
      </c>
      <c r="O1427" s="4">
        <v>2</v>
      </c>
      <c r="P1427" s="4"/>
      <c r="Q1427" s="4"/>
      <c r="R1427" s="4"/>
      <c r="S1427" s="4"/>
      <c r="T1427" s="4"/>
      <c r="U1427" s="4"/>
      <c r="V1427" s="4"/>
      <c r="W1427" s="4"/>
    </row>
    <row r="1428" spans="1:23">
      <c r="A1428" s="4">
        <v>50</v>
      </c>
      <c r="B1428" s="4">
        <v>0</v>
      </c>
      <c r="C1428" s="4">
        <v>0</v>
      </c>
      <c r="D1428" s="4">
        <v>1</v>
      </c>
      <c r="E1428" s="4">
        <v>225</v>
      </c>
      <c r="F1428" s="4">
        <f>ROUND(Source!AV1423,O1428)</f>
        <v>69923.240000000005</v>
      </c>
      <c r="G1428" s="4" t="s">
        <v>77</v>
      </c>
      <c r="H1428" s="4" t="s">
        <v>78</v>
      </c>
      <c r="I1428" s="4"/>
      <c r="J1428" s="4"/>
      <c r="K1428" s="4">
        <v>225</v>
      </c>
      <c r="L1428" s="4">
        <v>4</v>
      </c>
      <c r="M1428" s="4">
        <v>3</v>
      </c>
      <c r="N1428" s="4" t="s">
        <v>3</v>
      </c>
      <c r="O1428" s="4">
        <v>2</v>
      </c>
      <c r="P1428" s="4"/>
      <c r="Q1428" s="4"/>
      <c r="R1428" s="4"/>
      <c r="S1428" s="4"/>
      <c r="T1428" s="4"/>
      <c r="U1428" s="4"/>
      <c r="V1428" s="4"/>
      <c r="W1428" s="4"/>
    </row>
    <row r="1429" spans="1:23">
      <c r="A1429" s="4">
        <v>50</v>
      </c>
      <c r="B1429" s="4">
        <v>0</v>
      </c>
      <c r="C1429" s="4">
        <v>0</v>
      </c>
      <c r="D1429" s="4">
        <v>1</v>
      </c>
      <c r="E1429" s="4">
        <v>226</v>
      </c>
      <c r="F1429" s="4">
        <f>ROUND(Source!AW1423,O1429)</f>
        <v>69923.240000000005</v>
      </c>
      <c r="G1429" s="4" t="s">
        <v>79</v>
      </c>
      <c r="H1429" s="4" t="s">
        <v>80</v>
      </c>
      <c r="I1429" s="4"/>
      <c r="J1429" s="4"/>
      <c r="K1429" s="4">
        <v>226</v>
      </c>
      <c r="L1429" s="4">
        <v>5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/>
    </row>
    <row r="1430" spans="1:23">
      <c r="A1430" s="4">
        <v>50</v>
      </c>
      <c r="B1430" s="4">
        <v>0</v>
      </c>
      <c r="C1430" s="4">
        <v>0</v>
      </c>
      <c r="D1430" s="4">
        <v>1</v>
      </c>
      <c r="E1430" s="4">
        <v>227</v>
      </c>
      <c r="F1430" s="4">
        <f>ROUND(Source!AX1423,O1430)</f>
        <v>0</v>
      </c>
      <c r="G1430" s="4" t="s">
        <v>81</v>
      </c>
      <c r="H1430" s="4" t="s">
        <v>82</v>
      </c>
      <c r="I1430" s="4"/>
      <c r="J1430" s="4"/>
      <c r="K1430" s="4">
        <v>227</v>
      </c>
      <c r="L1430" s="4">
        <v>6</v>
      </c>
      <c r="M1430" s="4">
        <v>3</v>
      </c>
      <c r="N1430" s="4" t="s">
        <v>3</v>
      </c>
      <c r="O1430" s="4">
        <v>2</v>
      </c>
      <c r="P1430" s="4"/>
      <c r="Q1430" s="4"/>
      <c r="R1430" s="4"/>
      <c r="S1430" s="4"/>
      <c r="T1430" s="4"/>
      <c r="U1430" s="4"/>
      <c r="V1430" s="4"/>
      <c r="W1430" s="4"/>
    </row>
    <row r="1431" spans="1:23">
      <c r="A1431" s="4">
        <v>50</v>
      </c>
      <c r="B1431" s="4">
        <v>0</v>
      </c>
      <c r="C1431" s="4">
        <v>0</v>
      </c>
      <c r="D1431" s="4">
        <v>1</v>
      </c>
      <c r="E1431" s="4">
        <v>228</v>
      </c>
      <c r="F1431" s="4">
        <f>ROUND(Source!AY1423,O1431)</f>
        <v>69923.240000000005</v>
      </c>
      <c r="G1431" s="4" t="s">
        <v>83</v>
      </c>
      <c r="H1431" s="4" t="s">
        <v>84</v>
      </c>
      <c r="I1431" s="4"/>
      <c r="J1431" s="4"/>
      <c r="K1431" s="4">
        <v>228</v>
      </c>
      <c r="L1431" s="4">
        <v>7</v>
      </c>
      <c r="M1431" s="4">
        <v>3</v>
      </c>
      <c r="N1431" s="4" t="s">
        <v>3</v>
      </c>
      <c r="O1431" s="4">
        <v>2</v>
      </c>
      <c r="P1431" s="4"/>
      <c r="Q1431" s="4"/>
      <c r="R1431" s="4"/>
      <c r="S1431" s="4"/>
      <c r="T1431" s="4"/>
      <c r="U1431" s="4"/>
      <c r="V1431" s="4"/>
      <c r="W1431" s="4"/>
    </row>
    <row r="1432" spans="1:23">
      <c r="A1432" s="4">
        <v>50</v>
      </c>
      <c r="B1432" s="4">
        <v>0</v>
      </c>
      <c r="C1432" s="4">
        <v>0</v>
      </c>
      <c r="D1432" s="4">
        <v>1</v>
      </c>
      <c r="E1432" s="4">
        <v>216</v>
      </c>
      <c r="F1432" s="4">
        <f>ROUND(Source!AP1423,O1432)</f>
        <v>0</v>
      </c>
      <c r="G1432" s="4" t="s">
        <v>85</v>
      </c>
      <c r="H1432" s="4" t="s">
        <v>86</v>
      </c>
      <c r="I1432" s="4"/>
      <c r="J1432" s="4"/>
      <c r="K1432" s="4">
        <v>216</v>
      </c>
      <c r="L1432" s="4">
        <v>8</v>
      </c>
      <c r="M1432" s="4">
        <v>3</v>
      </c>
      <c r="N1432" s="4" t="s">
        <v>3</v>
      </c>
      <c r="O1432" s="4">
        <v>2</v>
      </c>
      <c r="P1432" s="4"/>
      <c r="Q1432" s="4"/>
      <c r="R1432" s="4"/>
      <c r="S1432" s="4"/>
      <c r="T1432" s="4"/>
      <c r="U1432" s="4"/>
      <c r="V1432" s="4"/>
      <c r="W1432" s="4"/>
    </row>
    <row r="1433" spans="1:23">
      <c r="A1433" s="4">
        <v>50</v>
      </c>
      <c r="B1433" s="4">
        <v>0</v>
      </c>
      <c r="C1433" s="4">
        <v>0</v>
      </c>
      <c r="D1433" s="4">
        <v>1</v>
      </c>
      <c r="E1433" s="4">
        <v>223</v>
      </c>
      <c r="F1433" s="4">
        <f>ROUND(Source!AQ1423,O1433)</f>
        <v>0</v>
      </c>
      <c r="G1433" s="4" t="s">
        <v>87</v>
      </c>
      <c r="H1433" s="4" t="s">
        <v>88</v>
      </c>
      <c r="I1433" s="4"/>
      <c r="J1433" s="4"/>
      <c r="K1433" s="4">
        <v>223</v>
      </c>
      <c r="L1433" s="4">
        <v>9</v>
      </c>
      <c r="M1433" s="4">
        <v>3</v>
      </c>
      <c r="N1433" s="4" t="s">
        <v>3</v>
      </c>
      <c r="O1433" s="4">
        <v>2</v>
      </c>
      <c r="P1433" s="4"/>
      <c r="Q1433" s="4"/>
      <c r="R1433" s="4"/>
      <c r="S1433" s="4"/>
      <c r="T1433" s="4"/>
      <c r="U1433" s="4"/>
      <c r="V1433" s="4"/>
      <c r="W1433" s="4"/>
    </row>
    <row r="1434" spans="1:23">
      <c r="A1434" s="4">
        <v>50</v>
      </c>
      <c r="B1434" s="4">
        <v>0</v>
      </c>
      <c r="C1434" s="4">
        <v>0</v>
      </c>
      <c r="D1434" s="4">
        <v>1</v>
      </c>
      <c r="E1434" s="4">
        <v>229</v>
      </c>
      <c r="F1434" s="4">
        <f>ROUND(Source!AZ1423,O1434)</f>
        <v>0</v>
      </c>
      <c r="G1434" s="4" t="s">
        <v>89</v>
      </c>
      <c r="H1434" s="4" t="s">
        <v>90</v>
      </c>
      <c r="I1434" s="4"/>
      <c r="J1434" s="4"/>
      <c r="K1434" s="4">
        <v>229</v>
      </c>
      <c r="L1434" s="4">
        <v>10</v>
      </c>
      <c r="M1434" s="4">
        <v>3</v>
      </c>
      <c r="N1434" s="4" t="s">
        <v>3</v>
      </c>
      <c r="O1434" s="4">
        <v>2</v>
      </c>
      <c r="P1434" s="4"/>
      <c r="Q1434" s="4"/>
      <c r="R1434" s="4"/>
      <c r="S1434" s="4"/>
      <c r="T1434" s="4"/>
      <c r="U1434" s="4"/>
      <c r="V1434" s="4"/>
      <c r="W1434" s="4"/>
    </row>
    <row r="1435" spans="1:23">
      <c r="A1435" s="4">
        <v>50</v>
      </c>
      <c r="B1435" s="4">
        <v>0</v>
      </c>
      <c r="C1435" s="4">
        <v>0</v>
      </c>
      <c r="D1435" s="4">
        <v>1</v>
      </c>
      <c r="E1435" s="4">
        <v>203</v>
      </c>
      <c r="F1435" s="4">
        <f>ROUND(Source!Q1423,O1435)</f>
        <v>2457.9699999999998</v>
      </c>
      <c r="G1435" s="4" t="s">
        <v>91</v>
      </c>
      <c r="H1435" s="4" t="s">
        <v>92</v>
      </c>
      <c r="I1435" s="4"/>
      <c r="J1435" s="4"/>
      <c r="K1435" s="4">
        <v>203</v>
      </c>
      <c r="L1435" s="4">
        <v>11</v>
      </c>
      <c r="M1435" s="4">
        <v>3</v>
      </c>
      <c r="N1435" s="4" t="s">
        <v>3</v>
      </c>
      <c r="O1435" s="4">
        <v>2</v>
      </c>
      <c r="P1435" s="4"/>
      <c r="Q1435" s="4"/>
      <c r="R1435" s="4"/>
      <c r="S1435" s="4"/>
      <c r="T1435" s="4"/>
      <c r="U1435" s="4"/>
      <c r="V1435" s="4"/>
      <c r="W1435" s="4"/>
    </row>
    <row r="1436" spans="1:23">
      <c r="A1436" s="4">
        <v>50</v>
      </c>
      <c r="B1436" s="4">
        <v>0</v>
      </c>
      <c r="C1436" s="4">
        <v>0</v>
      </c>
      <c r="D1436" s="4">
        <v>1</v>
      </c>
      <c r="E1436" s="4">
        <v>231</v>
      </c>
      <c r="F1436" s="4">
        <f>ROUND(Source!BB1423,O1436)</f>
        <v>0</v>
      </c>
      <c r="G1436" s="4" t="s">
        <v>93</v>
      </c>
      <c r="H1436" s="4" t="s">
        <v>94</v>
      </c>
      <c r="I1436" s="4"/>
      <c r="J1436" s="4"/>
      <c r="K1436" s="4">
        <v>231</v>
      </c>
      <c r="L1436" s="4">
        <v>12</v>
      </c>
      <c r="M1436" s="4">
        <v>3</v>
      </c>
      <c r="N1436" s="4" t="s">
        <v>3</v>
      </c>
      <c r="O1436" s="4">
        <v>2</v>
      </c>
      <c r="P1436" s="4"/>
      <c r="Q1436" s="4"/>
      <c r="R1436" s="4"/>
      <c r="S1436" s="4"/>
      <c r="T1436" s="4"/>
      <c r="U1436" s="4"/>
      <c r="V1436" s="4"/>
      <c r="W1436" s="4"/>
    </row>
    <row r="1437" spans="1:23">
      <c r="A1437" s="4">
        <v>50</v>
      </c>
      <c r="B1437" s="4">
        <v>0</v>
      </c>
      <c r="C1437" s="4">
        <v>0</v>
      </c>
      <c r="D1437" s="4">
        <v>1</v>
      </c>
      <c r="E1437" s="4">
        <v>204</v>
      </c>
      <c r="F1437" s="4">
        <f>ROUND(Source!R1423,O1437)</f>
        <v>955.17</v>
      </c>
      <c r="G1437" s="4" t="s">
        <v>95</v>
      </c>
      <c r="H1437" s="4" t="s">
        <v>96</v>
      </c>
      <c r="I1437" s="4"/>
      <c r="J1437" s="4"/>
      <c r="K1437" s="4">
        <v>204</v>
      </c>
      <c r="L1437" s="4">
        <v>13</v>
      </c>
      <c r="M1437" s="4">
        <v>3</v>
      </c>
      <c r="N1437" s="4" t="s">
        <v>3</v>
      </c>
      <c r="O1437" s="4">
        <v>2</v>
      </c>
      <c r="P1437" s="4"/>
      <c r="Q1437" s="4"/>
      <c r="R1437" s="4"/>
      <c r="S1437" s="4"/>
      <c r="T1437" s="4"/>
      <c r="U1437" s="4"/>
      <c r="V1437" s="4"/>
      <c r="W1437" s="4"/>
    </row>
    <row r="1438" spans="1:23">
      <c r="A1438" s="4">
        <v>50</v>
      </c>
      <c r="B1438" s="4">
        <v>0</v>
      </c>
      <c r="C1438" s="4">
        <v>0</v>
      </c>
      <c r="D1438" s="4">
        <v>1</v>
      </c>
      <c r="E1438" s="4">
        <v>205</v>
      </c>
      <c r="F1438" s="4">
        <f>ROUND(Source!S1423,O1438)</f>
        <v>26308.67</v>
      </c>
      <c r="G1438" s="4" t="s">
        <v>97</v>
      </c>
      <c r="H1438" s="4" t="s">
        <v>98</v>
      </c>
      <c r="I1438" s="4"/>
      <c r="J1438" s="4"/>
      <c r="K1438" s="4">
        <v>205</v>
      </c>
      <c r="L1438" s="4">
        <v>14</v>
      </c>
      <c r="M1438" s="4">
        <v>3</v>
      </c>
      <c r="N1438" s="4" t="s">
        <v>3</v>
      </c>
      <c r="O1438" s="4">
        <v>2</v>
      </c>
      <c r="P1438" s="4"/>
      <c r="Q1438" s="4"/>
      <c r="R1438" s="4"/>
      <c r="S1438" s="4"/>
      <c r="T1438" s="4"/>
      <c r="U1438" s="4"/>
      <c r="V1438" s="4"/>
      <c r="W1438" s="4"/>
    </row>
    <row r="1439" spans="1:23">
      <c r="A1439" s="4">
        <v>50</v>
      </c>
      <c r="B1439" s="4">
        <v>0</v>
      </c>
      <c r="C1439" s="4">
        <v>0</v>
      </c>
      <c r="D1439" s="4">
        <v>1</v>
      </c>
      <c r="E1439" s="4">
        <v>232</v>
      </c>
      <c r="F1439" s="4">
        <f>ROUND(Source!BC1423,O1439)</f>
        <v>0</v>
      </c>
      <c r="G1439" s="4" t="s">
        <v>99</v>
      </c>
      <c r="H1439" s="4" t="s">
        <v>100</v>
      </c>
      <c r="I1439" s="4"/>
      <c r="J1439" s="4"/>
      <c r="K1439" s="4">
        <v>232</v>
      </c>
      <c r="L1439" s="4">
        <v>15</v>
      </c>
      <c r="M1439" s="4">
        <v>3</v>
      </c>
      <c r="N1439" s="4" t="s">
        <v>3</v>
      </c>
      <c r="O1439" s="4">
        <v>2</v>
      </c>
      <c r="P1439" s="4"/>
      <c r="Q1439" s="4"/>
      <c r="R1439" s="4"/>
      <c r="S1439" s="4"/>
      <c r="T1439" s="4"/>
      <c r="U1439" s="4"/>
      <c r="V1439" s="4"/>
      <c r="W1439" s="4"/>
    </row>
    <row r="1440" spans="1:23">
      <c r="A1440" s="4">
        <v>50</v>
      </c>
      <c r="B1440" s="4">
        <v>0</v>
      </c>
      <c r="C1440" s="4">
        <v>0</v>
      </c>
      <c r="D1440" s="4">
        <v>1</v>
      </c>
      <c r="E1440" s="4">
        <v>214</v>
      </c>
      <c r="F1440" s="4">
        <f>ROUND(Source!AS1423,O1440)</f>
        <v>129828.72</v>
      </c>
      <c r="G1440" s="4" t="s">
        <v>101</v>
      </c>
      <c r="H1440" s="4" t="s">
        <v>102</v>
      </c>
      <c r="I1440" s="4"/>
      <c r="J1440" s="4"/>
      <c r="K1440" s="4">
        <v>214</v>
      </c>
      <c r="L1440" s="4">
        <v>16</v>
      </c>
      <c r="M1440" s="4">
        <v>3</v>
      </c>
      <c r="N1440" s="4" t="s">
        <v>3</v>
      </c>
      <c r="O1440" s="4">
        <v>2</v>
      </c>
      <c r="P1440" s="4"/>
      <c r="Q1440" s="4"/>
      <c r="R1440" s="4"/>
      <c r="S1440" s="4"/>
      <c r="T1440" s="4"/>
      <c r="U1440" s="4"/>
      <c r="V1440" s="4"/>
      <c r="W1440" s="4"/>
    </row>
    <row r="1441" spans="1:206">
      <c r="A1441" s="4">
        <v>50</v>
      </c>
      <c r="B1441" s="4">
        <v>0</v>
      </c>
      <c r="C1441" s="4">
        <v>0</v>
      </c>
      <c r="D1441" s="4">
        <v>1</v>
      </c>
      <c r="E1441" s="4">
        <v>215</v>
      </c>
      <c r="F1441" s="4">
        <f>ROUND(Source!AT1423,O1441)</f>
        <v>5459.7</v>
      </c>
      <c r="G1441" s="4" t="s">
        <v>103</v>
      </c>
      <c r="H1441" s="4" t="s">
        <v>104</v>
      </c>
      <c r="I1441" s="4"/>
      <c r="J1441" s="4"/>
      <c r="K1441" s="4">
        <v>215</v>
      </c>
      <c r="L1441" s="4">
        <v>17</v>
      </c>
      <c r="M1441" s="4">
        <v>3</v>
      </c>
      <c r="N1441" s="4" t="s">
        <v>3</v>
      </c>
      <c r="O1441" s="4">
        <v>2</v>
      </c>
      <c r="P1441" s="4"/>
      <c r="Q1441" s="4"/>
      <c r="R1441" s="4"/>
      <c r="S1441" s="4"/>
      <c r="T1441" s="4"/>
      <c r="U1441" s="4"/>
      <c r="V1441" s="4"/>
      <c r="W1441" s="4"/>
    </row>
    <row r="1442" spans="1:206">
      <c r="A1442" s="4">
        <v>50</v>
      </c>
      <c r="B1442" s="4">
        <v>0</v>
      </c>
      <c r="C1442" s="4">
        <v>0</v>
      </c>
      <c r="D1442" s="4">
        <v>1</v>
      </c>
      <c r="E1442" s="4">
        <v>217</v>
      </c>
      <c r="F1442" s="4">
        <f>ROUND(Source!AU1423,O1442)</f>
        <v>0</v>
      </c>
      <c r="G1442" s="4" t="s">
        <v>105</v>
      </c>
      <c r="H1442" s="4" t="s">
        <v>106</v>
      </c>
      <c r="I1442" s="4"/>
      <c r="J1442" s="4"/>
      <c r="K1442" s="4">
        <v>217</v>
      </c>
      <c r="L1442" s="4">
        <v>18</v>
      </c>
      <c r="M1442" s="4">
        <v>3</v>
      </c>
      <c r="N1442" s="4" t="s">
        <v>3</v>
      </c>
      <c r="O1442" s="4">
        <v>2</v>
      </c>
      <c r="P1442" s="4"/>
      <c r="Q1442" s="4"/>
      <c r="R1442" s="4"/>
      <c r="S1442" s="4"/>
      <c r="T1442" s="4"/>
      <c r="U1442" s="4"/>
      <c r="V1442" s="4"/>
      <c r="W1442" s="4"/>
    </row>
    <row r="1443" spans="1:206">
      <c r="A1443" s="4">
        <v>50</v>
      </c>
      <c r="B1443" s="4">
        <v>0</v>
      </c>
      <c r="C1443" s="4">
        <v>0</v>
      </c>
      <c r="D1443" s="4">
        <v>1</v>
      </c>
      <c r="E1443" s="4">
        <v>230</v>
      </c>
      <c r="F1443" s="4">
        <f>ROUND(Source!BA1423,O1443)</f>
        <v>0</v>
      </c>
      <c r="G1443" s="4" t="s">
        <v>107</v>
      </c>
      <c r="H1443" s="4" t="s">
        <v>108</v>
      </c>
      <c r="I1443" s="4"/>
      <c r="J1443" s="4"/>
      <c r="K1443" s="4">
        <v>230</v>
      </c>
      <c r="L1443" s="4">
        <v>19</v>
      </c>
      <c r="M1443" s="4">
        <v>3</v>
      </c>
      <c r="N1443" s="4" t="s">
        <v>3</v>
      </c>
      <c r="O1443" s="4">
        <v>2</v>
      </c>
      <c r="P1443" s="4"/>
      <c r="Q1443" s="4"/>
      <c r="R1443" s="4"/>
      <c r="S1443" s="4"/>
      <c r="T1443" s="4"/>
      <c r="U1443" s="4"/>
      <c r="V1443" s="4"/>
      <c r="W1443" s="4"/>
    </row>
    <row r="1444" spans="1:206">
      <c r="A1444" s="4">
        <v>50</v>
      </c>
      <c r="B1444" s="4">
        <v>0</v>
      </c>
      <c r="C1444" s="4">
        <v>0</v>
      </c>
      <c r="D1444" s="4">
        <v>1</v>
      </c>
      <c r="E1444" s="4">
        <v>206</v>
      </c>
      <c r="F1444" s="4">
        <f>ROUND(Source!T1423,O1444)</f>
        <v>0</v>
      </c>
      <c r="G1444" s="4" t="s">
        <v>109</v>
      </c>
      <c r="H1444" s="4" t="s">
        <v>110</v>
      </c>
      <c r="I1444" s="4"/>
      <c r="J1444" s="4"/>
      <c r="K1444" s="4">
        <v>206</v>
      </c>
      <c r="L1444" s="4">
        <v>20</v>
      </c>
      <c r="M1444" s="4">
        <v>3</v>
      </c>
      <c r="N1444" s="4" t="s">
        <v>3</v>
      </c>
      <c r="O1444" s="4">
        <v>2</v>
      </c>
      <c r="P1444" s="4"/>
      <c r="Q1444" s="4"/>
      <c r="R1444" s="4"/>
      <c r="S1444" s="4"/>
      <c r="T1444" s="4"/>
      <c r="U1444" s="4"/>
      <c r="V1444" s="4"/>
      <c r="W1444" s="4"/>
    </row>
    <row r="1445" spans="1:206">
      <c r="A1445" s="4">
        <v>50</v>
      </c>
      <c r="B1445" s="4">
        <v>0</v>
      </c>
      <c r="C1445" s="4">
        <v>0</v>
      </c>
      <c r="D1445" s="4">
        <v>1</v>
      </c>
      <c r="E1445" s="4">
        <v>207</v>
      </c>
      <c r="F1445" s="4">
        <f>Source!U1423</f>
        <v>86.99597</v>
      </c>
      <c r="G1445" s="4" t="s">
        <v>111</v>
      </c>
      <c r="H1445" s="4" t="s">
        <v>112</v>
      </c>
      <c r="I1445" s="4"/>
      <c r="J1445" s="4"/>
      <c r="K1445" s="4">
        <v>207</v>
      </c>
      <c r="L1445" s="4">
        <v>21</v>
      </c>
      <c r="M1445" s="4">
        <v>3</v>
      </c>
      <c r="N1445" s="4" t="s">
        <v>3</v>
      </c>
      <c r="O1445" s="4">
        <v>-1</v>
      </c>
      <c r="P1445" s="4"/>
      <c r="Q1445" s="4"/>
      <c r="R1445" s="4"/>
      <c r="S1445" s="4"/>
      <c r="T1445" s="4"/>
      <c r="U1445" s="4"/>
      <c r="V1445" s="4"/>
      <c r="W1445" s="4"/>
    </row>
    <row r="1446" spans="1:206">
      <c r="A1446" s="4">
        <v>50</v>
      </c>
      <c r="B1446" s="4">
        <v>0</v>
      </c>
      <c r="C1446" s="4">
        <v>0</v>
      </c>
      <c r="D1446" s="4">
        <v>1</v>
      </c>
      <c r="E1446" s="4">
        <v>208</v>
      </c>
      <c r="F1446" s="4">
        <f>Source!V1423</f>
        <v>2.7595900000000002</v>
      </c>
      <c r="G1446" s="4" t="s">
        <v>113</v>
      </c>
      <c r="H1446" s="4" t="s">
        <v>114</v>
      </c>
      <c r="I1446" s="4"/>
      <c r="J1446" s="4"/>
      <c r="K1446" s="4">
        <v>208</v>
      </c>
      <c r="L1446" s="4">
        <v>22</v>
      </c>
      <c r="M1446" s="4">
        <v>3</v>
      </c>
      <c r="N1446" s="4" t="s">
        <v>3</v>
      </c>
      <c r="O1446" s="4">
        <v>-1</v>
      </c>
      <c r="P1446" s="4"/>
      <c r="Q1446" s="4"/>
      <c r="R1446" s="4"/>
      <c r="S1446" s="4"/>
      <c r="T1446" s="4"/>
      <c r="U1446" s="4"/>
      <c r="V1446" s="4"/>
      <c r="W1446" s="4"/>
    </row>
    <row r="1447" spans="1:206">
      <c r="A1447" s="4">
        <v>50</v>
      </c>
      <c r="B1447" s="4">
        <v>0</v>
      </c>
      <c r="C1447" s="4">
        <v>0</v>
      </c>
      <c r="D1447" s="4">
        <v>1</v>
      </c>
      <c r="E1447" s="4">
        <v>209</v>
      </c>
      <c r="F1447" s="4">
        <f>ROUND(Source!W1423,O1447)</f>
        <v>608.47</v>
      </c>
      <c r="G1447" s="4" t="s">
        <v>115</v>
      </c>
      <c r="H1447" s="4" t="s">
        <v>116</v>
      </c>
      <c r="I1447" s="4"/>
      <c r="J1447" s="4"/>
      <c r="K1447" s="4">
        <v>209</v>
      </c>
      <c r="L1447" s="4">
        <v>23</v>
      </c>
      <c r="M1447" s="4">
        <v>3</v>
      </c>
      <c r="N1447" s="4" t="s">
        <v>3</v>
      </c>
      <c r="O1447" s="4">
        <v>2</v>
      </c>
      <c r="P1447" s="4"/>
      <c r="Q1447" s="4"/>
      <c r="R1447" s="4"/>
      <c r="S1447" s="4"/>
      <c r="T1447" s="4"/>
      <c r="U1447" s="4"/>
      <c r="V1447" s="4"/>
      <c r="W1447" s="4"/>
    </row>
    <row r="1448" spans="1:206">
      <c r="A1448" s="4">
        <v>50</v>
      </c>
      <c r="B1448" s="4">
        <v>0</v>
      </c>
      <c r="C1448" s="4">
        <v>0</v>
      </c>
      <c r="D1448" s="4">
        <v>1</v>
      </c>
      <c r="E1448" s="4">
        <v>233</v>
      </c>
      <c r="F1448" s="4">
        <f>ROUND(Source!BD1423,O1448)</f>
        <v>0</v>
      </c>
      <c r="G1448" s="4" t="s">
        <v>117</v>
      </c>
      <c r="H1448" s="4" t="s">
        <v>118</v>
      </c>
      <c r="I1448" s="4"/>
      <c r="J1448" s="4"/>
      <c r="K1448" s="4">
        <v>233</v>
      </c>
      <c r="L1448" s="4">
        <v>24</v>
      </c>
      <c r="M1448" s="4">
        <v>3</v>
      </c>
      <c r="N1448" s="4" t="s">
        <v>3</v>
      </c>
      <c r="O1448" s="4">
        <v>2</v>
      </c>
      <c r="P1448" s="4"/>
      <c r="Q1448" s="4"/>
      <c r="R1448" s="4"/>
      <c r="S1448" s="4"/>
      <c r="T1448" s="4"/>
      <c r="U1448" s="4"/>
      <c r="V1448" s="4"/>
      <c r="W1448" s="4"/>
    </row>
    <row r="1449" spans="1:206">
      <c r="A1449" s="4">
        <v>50</v>
      </c>
      <c r="B1449" s="4">
        <v>0</v>
      </c>
      <c r="C1449" s="4">
        <v>0</v>
      </c>
      <c r="D1449" s="4">
        <v>1</v>
      </c>
      <c r="E1449" s="4">
        <v>210</v>
      </c>
      <c r="F1449" s="4">
        <f>ROUND(Source!X1423,O1449)</f>
        <v>23920.07</v>
      </c>
      <c r="G1449" s="4" t="s">
        <v>119</v>
      </c>
      <c r="H1449" s="4" t="s">
        <v>120</v>
      </c>
      <c r="I1449" s="4"/>
      <c r="J1449" s="4"/>
      <c r="K1449" s="4">
        <v>210</v>
      </c>
      <c r="L1449" s="4">
        <v>25</v>
      </c>
      <c r="M1449" s="4">
        <v>3</v>
      </c>
      <c r="N1449" s="4" t="s">
        <v>3</v>
      </c>
      <c r="O1449" s="4">
        <v>2</v>
      </c>
      <c r="P1449" s="4"/>
      <c r="Q1449" s="4"/>
      <c r="R1449" s="4"/>
      <c r="S1449" s="4"/>
      <c r="T1449" s="4"/>
      <c r="U1449" s="4"/>
      <c r="V1449" s="4"/>
      <c r="W1449" s="4"/>
    </row>
    <row r="1450" spans="1:206">
      <c r="A1450" s="4">
        <v>50</v>
      </c>
      <c r="B1450" s="4">
        <v>0</v>
      </c>
      <c r="C1450" s="4">
        <v>0</v>
      </c>
      <c r="D1450" s="4">
        <v>1</v>
      </c>
      <c r="E1450" s="4">
        <v>211</v>
      </c>
      <c r="F1450" s="4">
        <f>ROUND(Source!Y1423,O1450)</f>
        <v>12678.47</v>
      </c>
      <c r="G1450" s="4" t="s">
        <v>121</v>
      </c>
      <c r="H1450" s="4" t="s">
        <v>122</v>
      </c>
      <c r="I1450" s="4"/>
      <c r="J1450" s="4"/>
      <c r="K1450" s="4">
        <v>211</v>
      </c>
      <c r="L1450" s="4">
        <v>26</v>
      </c>
      <c r="M1450" s="4">
        <v>3</v>
      </c>
      <c r="N1450" s="4" t="s">
        <v>3</v>
      </c>
      <c r="O1450" s="4">
        <v>2</v>
      </c>
      <c r="P1450" s="4"/>
      <c r="Q1450" s="4"/>
      <c r="R1450" s="4"/>
      <c r="S1450" s="4"/>
      <c r="T1450" s="4"/>
      <c r="U1450" s="4"/>
      <c r="V1450" s="4"/>
      <c r="W1450" s="4"/>
    </row>
    <row r="1451" spans="1:206">
      <c r="A1451" s="4">
        <v>50</v>
      </c>
      <c r="B1451" s="4">
        <v>0</v>
      </c>
      <c r="C1451" s="4">
        <v>0</v>
      </c>
      <c r="D1451" s="4">
        <v>1</v>
      </c>
      <c r="E1451" s="4">
        <v>0</v>
      </c>
      <c r="F1451" s="4">
        <f>ROUND(Source!AR1423,O1451)</f>
        <v>135288.42000000001</v>
      </c>
      <c r="G1451" s="4" t="s">
        <v>123</v>
      </c>
      <c r="H1451" s="4" t="s">
        <v>124</v>
      </c>
      <c r="I1451" s="4"/>
      <c r="J1451" s="4"/>
      <c r="K1451" s="4">
        <v>224</v>
      </c>
      <c r="L1451" s="4">
        <v>27</v>
      </c>
      <c r="M1451" s="4">
        <v>3</v>
      </c>
      <c r="N1451" s="4" t="s">
        <v>3</v>
      </c>
      <c r="O1451" s="4">
        <v>2</v>
      </c>
      <c r="P1451" s="4"/>
      <c r="Q1451" s="4"/>
      <c r="R1451" s="4"/>
      <c r="S1451" s="4"/>
      <c r="T1451" s="4"/>
      <c r="U1451" s="4"/>
      <c r="V1451" s="4"/>
      <c r="W1451" s="4"/>
    </row>
    <row r="1452" spans="1:206">
      <c r="A1452" s="4">
        <v>50</v>
      </c>
      <c r="B1452" s="4">
        <v>0</v>
      </c>
      <c r="C1452" s="4">
        <v>0</v>
      </c>
      <c r="D1452" s="4">
        <v>2</v>
      </c>
      <c r="E1452" s="4">
        <v>0</v>
      </c>
      <c r="F1452" s="4">
        <f>ROUND(F1451*0.18,O1452)</f>
        <v>24351.9</v>
      </c>
      <c r="G1452" s="4" t="s">
        <v>125</v>
      </c>
      <c r="H1452" s="4" t="s">
        <v>125</v>
      </c>
      <c r="I1452" s="4"/>
      <c r="J1452" s="4"/>
      <c r="K1452" s="4">
        <v>212</v>
      </c>
      <c r="L1452" s="4">
        <v>28</v>
      </c>
      <c r="M1452" s="4">
        <v>0</v>
      </c>
      <c r="N1452" s="4" t="s">
        <v>3</v>
      </c>
      <c r="O1452" s="4">
        <v>1</v>
      </c>
      <c r="P1452" s="4"/>
      <c r="Q1452" s="4"/>
      <c r="R1452" s="4"/>
      <c r="S1452" s="4"/>
      <c r="T1452" s="4"/>
      <c r="U1452" s="4"/>
      <c r="V1452" s="4"/>
      <c r="W1452" s="4"/>
    </row>
    <row r="1453" spans="1:206">
      <c r="A1453" s="4">
        <v>50</v>
      </c>
      <c r="B1453" s="4">
        <v>0</v>
      </c>
      <c r="C1453" s="4">
        <v>0</v>
      </c>
      <c r="D1453" s="4">
        <v>2</v>
      </c>
      <c r="E1453" s="4">
        <v>224</v>
      </c>
      <c r="F1453" s="4">
        <f>ROUND(F1451*1.18,O1453)</f>
        <v>159640.29999999999</v>
      </c>
      <c r="G1453" s="4" t="s">
        <v>126</v>
      </c>
      <c r="H1453" s="4" t="s">
        <v>127</v>
      </c>
      <c r="I1453" s="4"/>
      <c r="J1453" s="4"/>
      <c r="K1453" s="4">
        <v>212</v>
      </c>
      <c r="L1453" s="4">
        <v>29</v>
      </c>
      <c r="M1453" s="4">
        <v>0</v>
      </c>
      <c r="N1453" s="4" t="s">
        <v>3</v>
      </c>
      <c r="O1453" s="4">
        <v>1</v>
      </c>
      <c r="P1453" s="4"/>
      <c r="Q1453" s="4"/>
      <c r="R1453" s="4"/>
      <c r="S1453" s="4"/>
      <c r="T1453" s="4"/>
      <c r="U1453" s="4"/>
      <c r="V1453" s="4"/>
      <c r="W1453" s="4"/>
    </row>
    <row r="1455" spans="1:206">
      <c r="A1455" s="2">
        <v>51</v>
      </c>
      <c r="B1455" s="2">
        <f>B1344</f>
        <v>0</v>
      </c>
      <c r="C1455" s="2">
        <f>A1344</f>
        <v>4</v>
      </c>
      <c r="D1455" s="2">
        <f>ROW(A1344)</f>
        <v>1344</v>
      </c>
      <c r="E1455" s="2"/>
      <c r="F1455" s="2" t="str">
        <f>IF(F1344&lt;&gt;"",F1344,"")</f>
        <v>Новый раздел</v>
      </c>
      <c r="G1455" s="2" t="str">
        <f>IF(G1344&lt;&gt;"",G1344,"")</f>
        <v>комната 2-24</v>
      </c>
      <c r="H1455" s="2">
        <v>0</v>
      </c>
      <c r="I1455" s="2"/>
      <c r="J1455" s="2"/>
      <c r="K1455" s="2"/>
      <c r="L1455" s="2"/>
      <c r="M1455" s="2"/>
      <c r="N1455" s="2"/>
      <c r="O1455" s="2">
        <v>101522</v>
      </c>
      <c r="P1455" s="2">
        <v>69923.240000000005</v>
      </c>
      <c r="Q1455" s="2">
        <v>2523.7199999999998</v>
      </c>
      <c r="R1455" s="2">
        <v>1003.19</v>
      </c>
      <c r="S1455" s="2">
        <v>29075.040000000001</v>
      </c>
      <c r="T1455" s="2">
        <v>0</v>
      </c>
      <c r="U1455" s="2">
        <v>97.538870000000017</v>
      </c>
      <c r="V1455" s="2">
        <v>2.8864399999999999</v>
      </c>
      <c r="W1455" s="2">
        <v>608.47</v>
      </c>
      <c r="X1455" s="2">
        <v>25853.56</v>
      </c>
      <c r="Y1455" s="2">
        <v>14158.85</v>
      </c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>
        <f t="shared" ref="AO1455:BD1455" si="966">ROUND(AO1359+AO1423+BX1455,2)</f>
        <v>0</v>
      </c>
      <c r="AP1455" s="2">
        <f t="shared" si="966"/>
        <v>0</v>
      </c>
      <c r="AQ1455" s="2">
        <f t="shared" si="966"/>
        <v>0</v>
      </c>
      <c r="AR1455" s="2">
        <f t="shared" si="966"/>
        <v>141534.41</v>
      </c>
      <c r="AS1455" s="2">
        <f t="shared" si="966"/>
        <v>136074.71</v>
      </c>
      <c r="AT1455" s="2">
        <f t="shared" si="966"/>
        <v>5459.7</v>
      </c>
      <c r="AU1455" s="2">
        <f t="shared" si="966"/>
        <v>0</v>
      </c>
      <c r="AV1455" s="2">
        <f t="shared" si="966"/>
        <v>69923.240000000005</v>
      </c>
      <c r="AW1455" s="2">
        <f t="shared" si="966"/>
        <v>69923.240000000005</v>
      </c>
      <c r="AX1455" s="2">
        <f t="shared" si="966"/>
        <v>0</v>
      </c>
      <c r="AY1455" s="2">
        <f t="shared" si="966"/>
        <v>69923.240000000005</v>
      </c>
      <c r="AZ1455" s="2">
        <f t="shared" si="966"/>
        <v>0</v>
      </c>
      <c r="BA1455" s="2">
        <f t="shared" si="966"/>
        <v>0</v>
      </c>
      <c r="BB1455" s="2">
        <f t="shared" si="966"/>
        <v>0</v>
      </c>
      <c r="BC1455" s="2">
        <f t="shared" si="966"/>
        <v>0</v>
      </c>
      <c r="BD1455" s="2">
        <f t="shared" si="966"/>
        <v>0</v>
      </c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>
        <v>0</v>
      </c>
    </row>
    <row r="1457" spans="1:23">
      <c r="A1457" s="4">
        <v>50</v>
      </c>
      <c r="B1457" s="4">
        <v>0</v>
      </c>
      <c r="C1457" s="4">
        <v>0</v>
      </c>
      <c r="D1457" s="4">
        <v>1</v>
      </c>
      <c r="E1457" s="4">
        <v>201</v>
      </c>
      <c r="F1457" s="4">
        <f>ROUND(Source!O1455,O1457)</f>
        <v>101522</v>
      </c>
      <c r="G1457" s="4" t="s">
        <v>71</v>
      </c>
      <c r="H1457" s="4" t="s">
        <v>72</v>
      </c>
      <c r="I1457" s="4"/>
      <c r="J1457" s="4"/>
      <c r="K1457" s="4">
        <v>201</v>
      </c>
      <c r="L1457" s="4">
        <v>1</v>
      </c>
      <c r="M1457" s="4">
        <v>3</v>
      </c>
      <c r="N1457" s="4" t="s">
        <v>3</v>
      </c>
      <c r="O1457" s="4">
        <v>2</v>
      </c>
      <c r="P1457" s="4"/>
      <c r="Q1457" s="4"/>
      <c r="R1457" s="4"/>
      <c r="S1457" s="4"/>
      <c r="T1457" s="4"/>
      <c r="U1457" s="4"/>
      <c r="V1457" s="4"/>
      <c r="W1457" s="4"/>
    </row>
    <row r="1458" spans="1:23">
      <c r="A1458" s="4">
        <v>50</v>
      </c>
      <c r="B1458" s="4">
        <v>0</v>
      </c>
      <c r="C1458" s="4">
        <v>0</v>
      </c>
      <c r="D1458" s="4">
        <v>1</v>
      </c>
      <c r="E1458" s="4">
        <v>202</v>
      </c>
      <c r="F1458" s="4">
        <f>ROUND(Source!P1455,O1458)</f>
        <v>69923.240000000005</v>
      </c>
      <c r="G1458" s="4" t="s">
        <v>73</v>
      </c>
      <c r="H1458" s="4" t="s">
        <v>74</v>
      </c>
      <c r="I1458" s="4"/>
      <c r="J1458" s="4"/>
      <c r="K1458" s="4">
        <v>202</v>
      </c>
      <c r="L1458" s="4">
        <v>2</v>
      </c>
      <c r="M1458" s="4">
        <v>3</v>
      </c>
      <c r="N1458" s="4" t="s">
        <v>3</v>
      </c>
      <c r="O1458" s="4">
        <v>2</v>
      </c>
      <c r="P1458" s="4"/>
      <c r="Q1458" s="4"/>
      <c r="R1458" s="4"/>
      <c r="S1458" s="4"/>
      <c r="T1458" s="4"/>
      <c r="U1458" s="4"/>
      <c r="V1458" s="4"/>
      <c r="W1458" s="4"/>
    </row>
    <row r="1459" spans="1:23">
      <c r="A1459" s="4">
        <v>50</v>
      </c>
      <c r="B1459" s="4">
        <v>0</v>
      </c>
      <c r="C1459" s="4">
        <v>0</v>
      </c>
      <c r="D1459" s="4">
        <v>1</v>
      </c>
      <c r="E1459" s="4">
        <v>222</v>
      </c>
      <c r="F1459" s="4">
        <f>ROUND(Source!AO1455,O1459)</f>
        <v>0</v>
      </c>
      <c r="G1459" s="4" t="s">
        <v>75</v>
      </c>
      <c r="H1459" s="4" t="s">
        <v>76</v>
      </c>
      <c r="I1459" s="4"/>
      <c r="J1459" s="4"/>
      <c r="K1459" s="4">
        <v>222</v>
      </c>
      <c r="L1459" s="4">
        <v>3</v>
      </c>
      <c r="M1459" s="4">
        <v>3</v>
      </c>
      <c r="N1459" s="4" t="s">
        <v>3</v>
      </c>
      <c r="O1459" s="4">
        <v>2</v>
      </c>
      <c r="P1459" s="4"/>
      <c r="Q1459" s="4"/>
      <c r="R1459" s="4"/>
      <c r="S1459" s="4"/>
      <c r="T1459" s="4"/>
      <c r="U1459" s="4"/>
      <c r="V1459" s="4"/>
      <c r="W1459" s="4"/>
    </row>
    <row r="1460" spans="1:23">
      <c r="A1460" s="4">
        <v>50</v>
      </c>
      <c r="B1460" s="4">
        <v>0</v>
      </c>
      <c r="C1460" s="4">
        <v>0</v>
      </c>
      <c r="D1460" s="4">
        <v>1</v>
      </c>
      <c r="E1460" s="4">
        <v>225</v>
      </c>
      <c r="F1460" s="4">
        <f>ROUND(Source!AV1455,O1460)</f>
        <v>69923.240000000005</v>
      </c>
      <c r="G1460" s="4" t="s">
        <v>77</v>
      </c>
      <c r="H1460" s="4" t="s">
        <v>78</v>
      </c>
      <c r="I1460" s="4"/>
      <c r="J1460" s="4"/>
      <c r="K1460" s="4">
        <v>225</v>
      </c>
      <c r="L1460" s="4">
        <v>4</v>
      </c>
      <c r="M1460" s="4">
        <v>3</v>
      </c>
      <c r="N1460" s="4" t="s">
        <v>3</v>
      </c>
      <c r="O1460" s="4">
        <v>2</v>
      </c>
      <c r="P1460" s="4"/>
      <c r="Q1460" s="4"/>
      <c r="R1460" s="4"/>
      <c r="S1460" s="4"/>
      <c r="T1460" s="4"/>
      <c r="U1460" s="4"/>
      <c r="V1460" s="4"/>
      <c r="W1460" s="4"/>
    </row>
    <row r="1461" spans="1:23">
      <c r="A1461" s="4">
        <v>50</v>
      </c>
      <c r="B1461" s="4">
        <v>0</v>
      </c>
      <c r="C1461" s="4">
        <v>0</v>
      </c>
      <c r="D1461" s="4">
        <v>1</v>
      </c>
      <c r="E1461" s="4">
        <v>226</v>
      </c>
      <c r="F1461" s="4">
        <f>ROUND(Source!AW1455,O1461)</f>
        <v>69923.240000000005</v>
      </c>
      <c r="G1461" s="4" t="s">
        <v>79</v>
      </c>
      <c r="H1461" s="4" t="s">
        <v>80</v>
      </c>
      <c r="I1461" s="4"/>
      <c r="J1461" s="4"/>
      <c r="K1461" s="4">
        <v>226</v>
      </c>
      <c r="L1461" s="4">
        <v>5</v>
      </c>
      <c r="M1461" s="4">
        <v>3</v>
      </c>
      <c r="N1461" s="4" t="s">
        <v>3</v>
      </c>
      <c r="O1461" s="4">
        <v>2</v>
      </c>
      <c r="P1461" s="4"/>
      <c r="Q1461" s="4"/>
      <c r="R1461" s="4"/>
      <c r="S1461" s="4"/>
      <c r="T1461" s="4"/>
      <c r="U1461" s="4"/>
      <c r="V1461" s="4"/>
      <c r="W1461" s="4"/>
    </row>
    <row r="1462" spans="1:23">
      <c r="A1462" s="4">
        <v>50</v>
      </c>
      <c r="B1462" s="4">
        <v>0</v>
      </c>
      <c r="C1462" s="4">
        <v>0</v>
      </c>
      <c r="D1462" s="4">
        <v>1</v>
      </c>
      <c r="E1462" s="4">
        <v>227</v>
      </c>
      <c r="F1462" s="4">
        <f>ROUND(Source!AX1455,O1462)</f>
        <v>0</v>
      </c>
      <c r="G1462" s="4" t="s">
        <v>81</v>
      </c>
      <c r="H1462" s="4" t="s">
        <v>82</v>
      </c>
      <c r="I1462" s="4"/>
      <c r="J1462" s="4"/>
      <c r="K1462" s="4">
        <v>227</v>
      </c>
      <c r="L1462" s="4">
        <v>6</v>
      </c>
      <c r="M1462" s="4">
        <v>3</v>
      </c>
      <c r="N1462" s="4" t="s">
        <v>3</v>
      </c>
      <c r="O1462" s="4">
        <v>2</v>
      </c>
      <c r="P1462" s="4"/>
      <c r="Q1462" s="4"/>
      <c r="R1462" s="4"/>
      <c r="S1462" s="4"/>
      <c r="T1462" s="4"/>
      <c r="U1462" s="4"/>
      <c r="V1462" s="4"/>
      <c r="W1462" s="4"/>
    </row>
    <row r="1463" spans="1:23">
      <c r="A1463" s="4">
        <v>50</v>
      </c>
      <c r="B1463" s="4">
        <v>0</v>
      </c>
      <c r="C1463" s="4">
        <v>0</v>
      </c>
      <c r="D1463" s="4">
        <v>1</v>
      </c>
      <c r="E1463" s="4">
        <v>228</v>
      </c>
      <c r="F1463" s="4">
        <f>ROUND(Source!AY1455,O1463)</f>
        <v>69923.240000000005</v>
      </c>
      <c r="G1463" s="4" t="s">
        <v>83</v>
      </c>
      <c r="H1463" s="4" t="s">
        <v>84</v>
      </c>
      <c r="I1463" s="4"/>
      <c r="J1463" s="4"/>
      <c r="K1463" s="4">
        <v>228</v>
      </c>
      <c r="L1463" s="4">
        <v>7</v>
      </c>
      <c r="M1463" s="4">
        <v>3</v>
      </c>
      <c r="N1463" s="4" t="s">
        <v>3</v>
      </c>
      <c r="O1463" s="4">
        <v>2</v>
      </c>
      <c r="P1463" s="4"/>
      <c r="Q1463" s="4"/>
      <c r="R1463" s="4"/>
      <c r="S1463" s="4"/>
      <c r="T1463" s="4"/>
      <c r="U1463" s="4"/>
      <c r="V1463" s="4"/>
      <c r="W1463" s="4"/>
    </row>
    <row r="1464" spans="1:23">
      <c r="A1464" s="4">
        <v>50</v>
      </c>
      <c r="B1464" s="4">
        <v>0</v>
      </c>
      <c r="C1464" s="4">
        <v>0</v>
      </c>
      <c r="D1464" s="4">
        <v>1</v>
      </c>
      <c r="E1464" s="4">
        <v>216</v>
      </c>
      <c r="F1464" s="4">
        <f>ROUND(Source!AP1455,O1464)</f>
        <v>0</v>
      </c>
      <c r="G1464" s="4" t="s">
        <v>85</v>
      </c>
      <c r="H1464" s="4" t="s">
        <v>86</v>
      </c>
      <c r="I1464" s="4"/>
      <c r="J1464" s="4"/>
      <c r="K1464" s="4">
        <v>216</v>
      </c>
      <c r="L1464" s="4">
        <v>8</v>
      </c>
      <c r="M1464" s="4">
        <v>3</v>
      </c>
      <c r="N1464" s="4" t="s">
        <v>3</v>
      </c>
      <c r="O1464" s="4">
        <v>2</v>
      </c>
      <c r="P1464" s="4"/>
      <c r="Q1464" s="4"/>
      <c r="R1464" s="4"/>
      <c r="S1464" s="4"/>
      <c r="T1464" s="4"/>
      <c r="U1464" s="4"/>
      <c r="V1464" s="4"/>
      <c r="W1464" s="4"/>
    </row>
    <row r="1465" spans="1:23">
      <c r="A1465" s="4">
        <v>50</v>
      </c>
      <c r="B1465" s="4">
        <v>0</v>
      </c>
      <c r="C1465" s="4">
        <v>0</v>
      </c>
      <c r="D1465" s="4">
        <v>1</v>
      </c>
      <c r="E1465" s="4">
        <v>223</v>
      </c>
      <c r="F1465" s="4">
        <f>ROUND(Source!AQ1455,O1465)</f>
        <v>0</v>
      </c>
      <c r="G1465" s="4" t="s">
        <v>87</v>
      </c>
      <c r="H1465" s="4" t="s">
        <v>88</v>
      </c>
      <c r="I1465" s="4"/>
      <c r="J1465" s="4"/>
      <c r="K1465" s="4">
        <v>223</v>
      </c>
      <c r="L1465" s="4">
        <v>9</v>
      </c>
      <c r="M1465" s="4">
        <v>3</v>
      </c>
      <c r="N1465" s="4" t="s">
        <v>3</v>
      </c>
      <c r="O1465" s="4">
        <v>2</v>
      </c>
      <c r="P1465" s="4"/>
      <c r="Q1465" s="4"/>
      <c r="R1465" s="4"/>
      <c r="S1465" s="4"/>
      <c r="T1465" s="4"/>
      <c r="U1465" s="4"/>
      <c r="V1465" s="4"/>
      <c r="W1465" s="4"/>
    </row>
    <row r="1466" spans="1:23">
      <c r="A1466" s="4">
        <v>50</v>
      </c>
      <c r="B1466" s="4">
        <v>0</v>
      </c>
      <c r="C1466" s="4">
        <v>0</v>
      </c>
      <c r="D1466" s="4">
        <v>1</v>
      </c>
      <c r="E1466" s="4">
        <v>229</v>
      </c>
      <c r="F1466" s="4">
        <f>ROUND(Source!AZ1455,O1466)</f>
        <v>0</v>
      </c>
      <c r="G1466" s="4" t="s">
        <v>89</v>
      </c>
      <c r="H1466" s="4" t="s">
        <v>90</v>
      </c>
      <c r="I1466" s="4"/>
      <c r="J1466" s="4"/>
      <c r="K1466" s="4">
        <v>229</v>
      </c>
      <c r="L1466" s="4">
        <v>10</v>
      </c>
      <c r="M1466" s="4">
        <v>3</v>
      </c>
      <c r="N1466" s="4" t="s">
        <v>3</v>
      </c>
      <c r="O1466" s="4">
        <v>2</v>
      </c>
      <c r="P1466" s="4"/>
      <c r="Q1466" s="4"/>
      <c r="R1466" s="4"/>
      <c r="S1466" s="4"/>
      <c r="T1466" s="4"/>
      <c r="U1466" s="4"/>
      <c r="V1466" s="4"/>
      <c r="W1466" s="4"/>
    </row>
    <row r="1467" spans="1:23">
      <c r="A1467" s="4">
        <v>50</v>
      </c>
      <c r="B1467" s="4">
        <v>0</v>
      </c>
      <c r="C1467" s="4">
        <v>0</v>
      </c>
      <c r="D1467" s="4">
        <v>1</v>
      </c>
      <c r="E1467" s="4">
        <v>203</v>
      </c>
      <c r="F1467" s="4">
        <f>ROUND(Source!Q1455,O1467)</f>
        <v>2523.7199999999998</v>
      </c>
      <c r="G1467" s="4" t="s">
        <v>91</v>
      </c>
      <c r="H1467" s="4" t="s">
        <v>92</v>
      </c>
      <c r="I1467" s="4"/>
      <c r="J1467" s="4"/>
      <c r="K1467" s="4">
        <v>203</v>
      </c>
      <c r="L1467" s="4">
        <v>11</v>
      </c>
      <c r="M1467" s="4">
        <v>3</v>
      </c>
      <c r="N1467" s="4" t="s">
        <v>3</v>
      </c>
      <c r="O1467" s="4">
        <v>2</v>
      </c>
      <c r="P1467" s="4"/>
      <c r="Q1467" s="4"/>
      <c r="R1467" s="4"/>
      <c r="S1467" s="4"/>
      <c r="T1467" s="4"/>
      <c r="U1467" s="4"/>
      <c r="V1467" s="4"/>
      <c r="W1467" s="4"/>
    </row>
    <row r="1468" spans="1:23">
      <c r="A1468" s="4">
        <v>50</v>
      </c>
      <c r="B1468" s="4">
        <v>0</v>
      </c>
      <c r="C1468" s="4">
        <v>0</v>
      </c>
      <c r="D1468" s="4">
        <v>1</v>
      </c>
      <c r="E1468" s="4">
        <v>231</v>
      </c>
      <c r="F1468" s="4">
        <f>ROUND(Source!BB1455,O1468)</f>
        <v>0</v>
      </c>
      <c r="G1468" s="4" t="s">
        <v>93</v>
      </c>
      <c r="H1468" s="4" t="s">
        <v>94</v>
      </c>
      <c r="I1468" s="4"/>
      <c r="J1468" s="4"/>
      <c r="K1468" s="4">
        <v>231</v>
      </c>
      <c r="L1468" s="4">
        <v>12</v>
      </c>
      <c r="M1468" s="4">
        <v>3</v>
      </c>
      <c r="N1468" s="4" t="s">
        <v>3</v>
      </c>
      <c r="O1468" s="4">
        <v>2</v>
      </c>
      <c r="P1468" s="4"/>
      <c r="Q1468" s="4"/>
      <c r="R1468" s="4"/>
      <c r="S1468" s="4"/>
      <c r="T1468" s="4"/>
      <c r="U1468" s="4"/>
      <c r="V1468" s="4"/>
      <c r="W1468" s="4"/>
    </row>
    <row r="1469" spans="1:23">
      <c r="A1469" s="4">
        <v>50</v>
      </c>
      <c r="B1469" s="4">
        <v>0</v>
      </c>
      <c r="C1469" s="4">
        <v>0</v>
      </c>
      <c r="D1469" s="4">
        <v>1</v>
      </c>
      <c r="E1469" s="4">
        <v>204</v>
      </c>
      <c r="F1469" s="4">
        <f>ROUND(Source!R1455,O1469)</f>
        <v>1003.19</v>
      </c>
      <c r="G1469" s="4" t="s">
        <v>95</v>
      </c>
      <c r="H1469" s="4" t="s">
        <v>96</v>
      </c>
      <c r="I1469" s="4"/>
      <c r="J1469" s="4"/>
      <c r="K1469" s="4">
        <v>204</v>
      </c>
      <c r="L1469" s="4">
        <v>13</v>
      </c>
      <c r="M1469" s="4">
        <v>3</v>
      </c>
      <c r="N1469" s="4" t="s">
        <v>3</v>
      </c>
      <c r="O1469" s="4">
        <v>2</v>
      </c>
      <c r="P1469" s="4"/>
      <c r="Q1469" s="4"/>
      <c r="R1469" s="4"/>
      <c r="S1469" s="4"/>
      <c r="T1469" s="4"/>
      <c r="U1469" s="4"/>
      <c r="V1469" s="4"/>
      <c r="W1469" s="4"/>
    </row>
    <row r="1470" spans="1:23">
      <c r="A1470" s="4">
        <v>50</v>
      </c>
      <c r="B1470" s="4">
        <v>0</v>
      </c>
      <c r="C1470" s="4">
        <v>0</v>
      </c>
      <c r="D1470" s="4">
        <v>1</v>
      </c>
      <c r="E1470" s="4">
        <v>205</v>
      </c>
      <c r="F1470" s="4">
        <f>ROUND(Source!S1455,O1470)</f>
        <v>29075.040000000001</v>
      </c>
      <c r="G1470" s="4" t="s">
        <v>97</v>
      </c>
      <c r="H1470" s="4" t="s">
        <v>98</v>
      </c>
      <c r="I1470" s="4"/>
      <c r="J1470" s="4"/>
      <c r="K1470" s="4">
        <v>205</v>
      </c>
      <c r="L1470" s="4">
        <v>14</v>
      </c>
      <c r="M1470" s="4">
        <v>3</v>
      </c>
      <c r="N1470" s="4" t="s">
        <v>3</v>
      </c>
      <c r="O1470" s="4">
        <v>2</v>
      </c>
      <c r="P1470" s="4"/>
      <c r="Q1470" s="4"/>
      <c r="R1470" s="4"/>
      <c r="S1470" s="4"/>
      <c r="T1470" s="4"/>
      <c r="U1470" s="4"/>
      <c r="V1470" s="4"/>
      <c r="W1470" s="4"/>
    </row>
    <row r="1471" spans="1:23">
      <c r="A1471" s="4">
        <v>50</v>
      </c>
      <c r="B1471" s="4">
        <v>0</v>
      </c>
      <c r="C1471" s="4">
        <v>0</v>
      </c>
      <c r="D1471" s="4">
        <v>1</v>
      </c>
      <c r="E1471" s="4">
        <v>232</v>
      </c>
      <c r="F1471" s="4">
        <f>ROUND(Source!BC1455,O1471)</f>
        <v>0</v>
      </c>
      <c r="G1471" s="4" t="s">
        <v>99</v>
      </c>
      <c r="H1471" s="4" t="s">
        <v>100</v>
      </c>
      <c r="I1471" s="4"/>
      <c r="J1471" s="4"/>
      <c r="K1471" s="4">
        <v>232</v>
      </c>
      <c r="L1471" s="4">
        <v>15</v>
      </c>
      <c r="M1471" s="4">
        <v>3</v>
      </c>
      <c r="N1471" s="4" t="s">
        <v>3</v>
      </c>
      <c r="O1471" s="4">
        <v>2</v>
      </c>
      <c r="P1471" s="4"/>
      <c r="Q1471" s="4"/>
      <c r="R1471" s="4"/>
      <c r="S1471" s="4"/>
      <c r="T1471" s="4"/>
      <c r="U1471" s="4"/>
      <c r="V1471" s="4"/>
      <c r="W1471" s="4"/>
    </row>
    <row r="1472" spans="1:23">
      <c r="A1472" s="4">
        <v>50</v>
      </c>
      <c r="B1472" s="4">
        <v>0</v>
      </c>
      <c r="C1472" s="4">
        <v>0</v>
      </c>
      <c r="D1472" s="4">
        <v>1</v>
      </c>
      <c r="E1472" s="4">
        <v>214</v>
      </c>
      <c r="F1472" s="4">
        <f>ROUND(Source!AS1455,O1472)</f>
        <v>136074.71</v>
      </c>
      <c r="G1472" s="4" t="s">
        <v>101</v>
      </c>
      <c r="H1472" s="4" t="s">
        <v>102</v>
      </c>
      <c r="I1472" s="4"/>
      <c r="J1472" s="4"/>
      <c r="K1472" s="4">
        <v>214</v>
      </c>
      <c r="L1472" s="4">
        <v>16</v>
      </c>
      <c r="M1472" s="4">
        <v>3</v>
      </c>
      <c r="N1472" s="4" t="s">
        <v>3</v>
      </c>
      <c r="O1472" s="4">
        <v>2</v>
      </c>
      <c r="P1472" s="4"/>
      <c r="Q1472" s="4"/>
      <c r="R1472" s="4"/>
      <c r="S1472" s="4"/>
      <c r="T1472" s="4"/>
      <c r="U1472" s="4"/>
      <c r="V1472" s="4"/>
      <c r="W1472" s="4"/>
    </row>
    <row r="1473" spans="1:88">
      <c r="A1473" s="4">
        <v>50</v>
      </c>
      <c r="B1473" s="4">
        <v>0</v>
      </c>
      <c r="C1473" s="4">
        <v>0</v>
      </c>
      <c r="D1473" s="4">
        <v>1</v>
      </c>
      <c r="E1473" s="4">
        <v>215</v>
      </c>
      <c r="F1473" s="4">
        <f>ROUND(Source!AT1455,O1473)</f>
        <v>5459.7</v>
      </c>
      <c r="G1473" s="4" t="s">
        <v>103</v>
      </c>
      <c r="H1473" s="4" t="s">
        <v>104</v>
      </c>
      <c r="I1473" s="4"/>
      <c r="J1473" s="4"/>
      <c r="K1473" s="4">
        <v>215</v>
      </c>
      <c r="L1473" s="4">
        <v>17</v>
      </c>
      <c r="M1473" s="4">
        <v>3</v>
      </c>
      <c r="N1473" s="4" t="s">
        <v>3</v>
      </c>
      <c r="O1473" s="4">
        <v>2</v>
      </c>
      <c r="P1473" s="4"/>
      <c r="Q1473" s="4"/>
      <c r="R1473" s="4"/>
      <c r="S1473" s="4"/>
      <c r="T1473" s="4"/>
      <c r="U1473" s="4"/>
      <c r="V1473" s="4"/>
      <c r="W1473" s="4"/>
    </row>
    <row r="1474" spans="1:88">
      <c r="A1474" s="4">
        <v>50</v>
      </c>
      <c r="B1474" s="4">
        <v>0</v>
      </c>
      <c r="C1474" s="4">
        <v>0</v>
      </c>
      <c r="D1474" s="4">
        <v>1</v>
      </c>
      <c r="E1474" s="4">
        <v>217</v>
      </c>
      <c r="F1474" s="4">
        <f>ROUND(Source!AU1455,O1474)</f>
        <v>0</v>
      </c>
      <c r="G1474" s="4" t="s">
        <v>105</v>
      </c>
      <c r="H1474" s="4" t="s">
        <v>106</v>
      </c>
      <c r="I1474" s="4"/>
      <c r="J1474" s="4"/>
      <c r="K1474" s="4">
        <v>217</v>
      </c>
      <c r="L1474" s="4">
        <v>18</v>
      </c>
      <c r="M1474" s="4">
        <v>3</v>
      </c>
      <c r="N1474" s="4" t="s">
        <v>3</v>
      </c>
      <c r="O1474" s="4">
        <v>2</v>
      </c>
      <c r="P1474" s="4"/>
      <c r="Q1474" s="4"/>
      <c r="R1474" s="4"/>
      <c r="S1474" s="4"/>
      <c r="T1474" s="4"/>
      <c r="U1474" s="4"/>
      <c r="V1474" s="4"/>
      <c r="W1474" s="4"/>
    </row>
    <row r="1475" spans="1:88">
      <c r="A1475" s="4">
        <v>50</v>
      </c>
      <c r="B1475" s="4">
        <v>0</v>
      </c>
      <c r="C1475" s="4">
        <v>0</v>
      </c>
      <c r="D1475" s="4">
        <v>1</v>
      </c>
      <c r="E1475" s="4">
        <v>230</v>
      </c>
      <c r="F1475" s="4">
        <f>ROUND(Source!BA1455,O1475)</f>
        <v>0</v>
      </c>
      <c r="G1475" s="4" t="s">
        <v>107</v>
      </c>
      <c r="H1475" s="4" t="s">
        <v>108</v>
      </c>
      <c r="I1475" s="4"/>
      <c r="J1475" s="4"/>
      <c r="K1475" s="4">
        <v>230</v>
      </c>
      <c r="L1475" s="4">
        <v>19</v>
      </c>
      <c r="M1475" s="4">
        <v>3</v>
      </c>
      <c r="N1475" s="4" t="s">
        <v>3</v>
      </c>
      <c r="O1475" s="4">
        <v>2</v>
      </c>
      <c r="P1475" s="4"/>
      <c r="Q1475" s="4"/>
      <c r="R1475" s="4"/>
      <c r="S1475" s="4"/>
      <c r="T1475" s="4"/>
      <c r="U1475" s="4"/>
      <c r="V1475" s="4"/>
      <c r="W1475" s="4"/>
    </row>
    <row r="1476" spans="1:88">
      <c r="A1476" s="4">
        <v>50</v>
      </c>
      <c r="B1476" s="4">
        <v>0</v>
      </c>
      <c r="C1476" s="4">
        <v>0</v>
      </c>
      <c r="D1476" s="4">
        <v>1</v>
      </c>
      <c r="E1476" s="4">
        <v>206</v>
      </c>
      <c r="F1476" s="4">
        <f>ROUND(Source!T1455,O1476)</f>
        <v>0</v>
      </c>
      <c r="G1476" s="4" t="s">
        <v>109</v>
      </c>
      <c r="H1476" s="4" t="s">
        <v>110</v>
      </c>
      <c r="I1476" s="4"/>
      <c r="J1476" s="4"/>
      <c r="K1476" s="4">
        <v>206</v>
      </c>
      <c r="L1476" s="4">
        <v>20</v>
      </c>
      <c r="M1476" s="4">
        <v>3</v>
      </c>
      <c r="N1476" s="4" t="s">
        <v>3</v>
      </c>
      <c r="O1476" s="4">
        <v>2</v>
      </c>
      <c r="P1476" s="4"/>
      <c r="Q1476" s="4"/>
      <c r="R1476" s="4"/>
      <c r="S1476" s="4"/>
      <c r="T1476" s="4"/>
      <c r="U1476" s="4"/>
      <c r="V1476" s="4"/>
      <c r="W1476" s="4"/>
    </row>
    <row r="1477" spans="1:88">
      <c r="A1477" s="4">
        <v>50</v>
      </c>
      <c r="B1477" s="4">
        <v>0</v>
      </c>
      <c r="C1477" s="4">
        <v>0</v>
      </c>
      <c r="D1477" s="4">
        <v>1</v>
      </c>
      <c r="E1477" s="4">
        <v>207</v>
      </c>
      <c r="F1477" s="4">
        <f>Source!U1455</f>
        <v>97.538870000000017</v>
      </c>
      <c r="G1477" s="4" t="s">
        <v>111</v>
      </c>
      <c r="H1477" s="4" t="s">
        <v>112</v>
      </c>
      <c r="I1477" s="4"/>
      <c r="J1477" s="4"/>
      <c r="K1477" s="4">
        <v>207</v>
      </c>
      <c r="L1477" s="4">
        <v>21</v>
      </c>
      <c r="M1477" s="4">
        <v>3</v>
      </c>
      <c r="N1477" s="4" t="s">
        <v>3</v>
      </c>
      <c r="O1477" s="4">
        <v>-1</v>
      </c>
      <c r="P1477" s="4"/>
      <c r="Q1477" s="4"/>
      <c r="R1477" s="4"/>
      <c r="S1477" s="4"/>
      <c r="T1477" s="4"/>
      <c r="U1477" s="4"/>
      <c r="V1477" s="4"/>
      <c r="W1477" s="4"/>
    </row>
    <row r="1478" spans="1:88">
      <c r="A1478" s="4">
        <v>50</v>
      </c>
      <c r="B1478" s="4">
        <v>0</v>
      </c>
      <c r="C1478" s="4">
        <v>0</v>
      </c>
      <c r="D1478" s="4">
        <v>1</v>
      </c>
      <c r="E1478" s="4">
        <v>208</v>
      </c>
      <c r="F1478" s="4">
        <f>Source!V1455</f>
        <v>2.8864399999999999</v>
      </c>
      <c r="G1478" s="4" t="s">
        <v>113</v>
      </c>
      <c r="H1478" s="4" t="s">
        <v>114</v>
      </c>
      <c r="I1478" s="4"/>
      <c r="J1478" s="4"/>
      <c r="K1478" s="4">
        <v>208</v>
      </c>
      <c r="L1478" s="4">
        <v>22</v>
      </c>
      <c r="M1478" s="4">
        <v>3</v>
      </c>
      <c r="N1478" s="4" t="s">
        <v>3</v>
      </c>
      <c r="O1478" s="4">
        <v>-1</v>
      </c>
      <c r="P1478" s="4"/>
      <c r="Q1478" s="4"/>
      <c r="R1478" s="4"/>
      <c r="S1478" s="4"/>
      <c r="T1478" s="4"/>
      <c r="U1478" s="4"/>
      <c r="V1478" s="4"/>
      <c r="W1478" s="4"/>
    </row>
    <row r="1479" spans="1:88">
      <c r="A1479" s="4">
        <v>50</v>
      </c>
      <c r="B1479" s="4">
        <v>0</v>
      </c>
      <c r="C1479" s="4">
        <v>0</v>
      </c>
      <c r="D1479" s="4">
        <v>1</v>
      </c>
      <c r="E1479" s="4">
        <v>209</v>
      </c>
      <c r="F1479" s="4">
        <f>ROUND(Source!W1455,O1479)</f>
        <v>608.47</v>
      </c>
      <c r="G1479" s="4" t="s">
        <v>115</v>
      </c>
      <c r="H1479" s="4" t="s">
        <v>116</v>
      </c>
      <c r="I1479" s="4"/>
      <c r="J1479" s="4"/>
      <c r="K1479" s="4">
        <v>209</v>
      </c>
      <c r="L1479" s="4">
        <v>23</v>
      </c>
      <c r="M1479" s="4">
        <v>3</v>
      </c>
      <c r="N1479" s="4" t="s">
        <v>3</v>
      </c>
      <c r="O1479" s="4">
        <v>2</v>
      </c>
      <c r="P1479" s="4"/>
      <c r="Q1479" s="4"/>
      <c r="R1479" s="4"/>
      <c r="S1479" s="4"/>
      <c r="T1479" s="4"/>
      <c r="U1479" s="4"/>
      <c r="V1479" s="4"/>
      <c r="W1479" s="4"/>
    </row>
    <row r="1480" spans="1:88">
      <c r="A1480" s="4">
        <v>50</v>
      </c>
      <c r="B1480" s="4">
        <v>0</v>
      </c>
      <c r="C1480" s="4">
        <v>0</v>
      </c>
      <c r="D1480" s="4">
        <v>1</v>
      </c>
      <c r="E1480" s="4">
        <v>233</v>
      </c>
      <c r="F1480" s="4">
        <f>ROUND(Source!BD1455,O1480)</f>
        <v>0</v>
      </c>
      <c r="G1480" s="4" t="s">
        <v>117</v>
      </c>
      <c r="H1480" s="4" t="s">
        <v>118</v>
      </c>
      <c r="I1480" s="4"/>
      <c r="J1480" s="4"/>
      <c r="K1480" s="4">
        <v>233</v>
      </c>
      <c r="L1480" s="4">
        <v>24</v>
      </c>
      <c r="M1480" s="4">
        <v>3</v>
      </c>
      <c r="N1480" s="4" t="s">
        <v>3</v>
      </c>
      <c r="O1480" s="4">
        <v>2</v>
      </c>
      <c r="P1480" s="4"/>
      <c r="Q1480" s="4"/>
      <c r="R1480" s="4"/>
      <c r="S1480" s="4"/>
      <c r="T1480" s="4"/>
      <c r="U1480" s="4"/>
      <c r="V1480" s="4"/>
      <c r="W1480" s="4"/>
    </row>
    <row r="1481" spans="1:88">
      <c r="A1481" s="4">
        <v>50</v>
      </c>
      <c r="B1481" s="4">
        <v>0</v>
      </c>
      <c r="C1481" s="4">
        <v>0</v>
      </c>
      <c r="D1481" s="4">
        <v>1</v>
      </c>
      <c r="E1481" s="4">
        <v>210</v>
      </c>
      <c r="F1481" s="4">
        <f>ROUND(Source!X1455,O1481)</f>
        <v>25853.56</v>
      </c>
      <c r="G1481" s="4" t="s">
        <v>119</v>
      </c>
      <c r="H1481" s="4" t="s">
        <v>120</v>
      </c>
      <c r="I1481" s="4"/>
      <c r="J1481" s="4"/>
      <c r="K1481" s="4">
        <v>210</v>
      </c>
      <c r="L1481" s="4">
        <v>25</v>
      </c>
      <c r="M1481" s="4">
        <v>3</v>
      </c>
      <c r="N1481" s="4" t="s">
        <v>3</v>
      </c>
      <c r="O1481" s="4">
        <v>2</v>
      </c>
      <c r="P1481" s="4"/>
      <c r="Q1481" s="4"/>
      <c r="R1481" s="4"/>
      <c r="S1481" s="4"/>
      <c r="T1481" s="4"/>
      <c r="U1481" s="4"/>
      <c r="V1481" s="4"/>
      <c r="W1481" s="4"/>
    </row>
    <row r="1482" spans="1:88">
      <c r="A1482" s="4">
        <v>50</v>
      </c>
      <c r="B1482" s="4">
        <v>0</v>
      </c>
      <c r="C1482" s="4">
        <v>0</v>
      </c>
      <c r="D1482" s="4">
        <v>1</v>
      </c>
      <c r="E1482" s="4">
        <v>211</v>
      </c>
      <c r="F1482" s="4">
        <f>ROUND(Source!Y1455,O1482)</f>
        <v>14158.85</v>
      </c>
      <c r="G1482" s="4" t="s">
        <v>121</v>
      </c>
      <c r="H1482" s="4" t="s">
        <v>122</v>
      </c>
      <c r="I1482" s="4"/>
      <c r="J1482" s="4"/>
      <c r="K1482" s="4">
        <v>211</v>
      </c>
      <c r="L1482" s="4">
        <v>26</v>
      </c>
      <c r="M1482" s="4">
        <v>3</v>
      </c>
      <c r="N1482" s="4" t="s">
        <v>3</v>
      </c>
      <c r="O1482" s="4">
        <v>2</v>
      </c>
      <c r="P1482" s="4"/>
      <c r="Q1482" s="4"/>
      <c r="R1482" s="4"/>
      <c r="S1482" s="4"/>
      <c r="T1482" s="4"/>
      <c r="U1482" s="4"/>
      <c r="V1482" s="4"/>
      <c r="W1482" s="4"/>
    </row>
    <row r="1483" spans="1:88">
      <c r="A1483" s="4">
        <v>50</v>
      </c>
      <c r="B1483" s="4">
        <v>0</v>
      </c>
      <c r="C1483" s="4">
        <v>0</v>
      </c>
      <c r="D1483" s="4">
        <v>1</v>
      </c>
      <c r="E1483" s="4">
        <v>0</v>
      </c>
      <c r="F1483" s="4">
        <f>ROUND(Source!AR1455,O1483)</f>
        <v>141534.41</v>
      </c>
      <c r="G1483" s="4" t="s">
        <v>123</v>
      </c>
      <c r="H1483" s="4" t="s">
        <v>124</v>
      </c>
      <c r="I1483" s="4"/>
      <c r="J1483" s="4"/>
      <c r="K1483" s="4">
        <v>224</v>
      </c>
      <c r="L1483" s="4">
        <v>27</v>
      </c>
      <c r="M1483" s="4">
        <v>3</v>
      </c>
      <c r="N1483" s="4" t="s">
        <v>3</v>
      </c>
      <c r="O1483" s="4">
        <v>2</v>
      </c>
      <c r="P1483" s="4"/>
      <c r="Q1483" s="4"/>
      <c r="R1483" s="4"/>
      <c r="S1483" s="4"/>
      <c r="T1483" s="4"/>
      <c r="U1483" s="4"/>
      <c r="V1483" s="4"/>
      <c r="W1483" s="4"/>
    </row>
    <row r="1484" spans="1:88">
      <c r="A1484" s="4">
        <v>50</v>
      </c>
      <c r="B1484" s="4">
        <v>0</v>
      </c>
      <c r="C1484" s="4">
        <v>0</v>
      </c>
      <c r="D1484" s="4">
        <v>2</v>
      </c>
      <c r="E1484" s="4">
        <v>0</v>
      </c>
      <c r="F1484" s="4">
        <f>ROUND(F1483*0.18,O1484)</f>
        <v>25476.2</v>
      </c>
      <c r="G1484" s="4" t="s">
        <v>125</v>
      </c>
      <c r="H1484" s="4" t="s">
        <v>125</v>
      </c>
      <c r="I1484" s="4"/>
      <c r="J1484" s="4"/>
      <c r="K1484" s="4">
        <v>212</v>
      </c>
      <c r="L1484" s="4">
        <v>28</v>
      </c>
      <c r="M1484" s="4">
        <v>0</v>
      </c>
      <c r="N1484" s="4" t="s">
        <v>3</v>
      </c>
      <c r="O1484" s="4">
        <v>1</v>
      </c>
      <c r="P1484" s="4"/>
      <c r="Q1484" s="4"/>
      <c r="R1484" s="4"/>
      <c r="S1484" s="4"/>
      <c r="T1484" s="4"/>
      <c r="U1484" s="4"/>
      <c r="V1484" s="4"/>
      <c r="W1484" s="4"/>
    </row>
    <row r="1485" spans="1:88">
      <c r="A1485" s="4">
        <v>50</v>
      </c>
      <c r="B1485" s="4">
        <v>0</v>
      </c>
      <c r="C1485" s="4">
        <v>0</v>
      </c>
      <c r="D1485" s="4">
        <v>2</v>
      </c>
      <c r="E1485" s="4">
        <v>224</v>
      </c>
      <c r="F1485" s="4">
        <f>ROUND(F1483*1.18,O1485)</f>
        <v>167010.6</v>
      </c>
      <c r="G1485" s="4" t="s">
        <v>126</v>
      </c>
      <c r="H1485" s="4" t="s">
        <v>127</v>
      </c>
      <c r="I1485" s="4"/>
      <c r="J1485" s="4"/>
      <c r="K1485" s="4">
        <v>212</v>
      </c>
      <c r="L1485" s="4">
        <v>29</v>
      </c>
      <c r="M1485" s="4">
        <v>0</v>
      </c>
      <c r="N1485" s="4" t="s">
        <v>3</v>
      </c>
      <c r="O1485" s="4">
        <v>1</v>
      </c>
      <c r="P1485" s="4"/>
      <c r="Q1485" s="4"/>
      <c r="R1485" s="4"/>
      <c r="S1485" s="4"/>
      <c r="T1485" s="4"/>
      <c r="U1485" s="4"/>
      <c r="V1485" s="4"/>
      <c r="W1485" s="4"/>
    </row>
    <row r="1487" spans="1:88">
      <c r="A1487" s="1">
        <v>4</v>
      </c>
      <c r="B1487" s="1">
        <v>0</v>
      </c>
      <c r="C1487" s="1"/>
      <c r="D1487" s="1">
        <f>ROW(A1613)</f>
        <v>1613</v>
      </c>
      <c r="E1487" s="1"/>
      <c r="F1487" s="1" t="s">
        <v>13</v>
      </c>
      <c r="G1487" s="1" t="s">
        <v>366</v>
      </c>
      <c r="H1487" s="1" t="s">
        <v>3</v>
      </c>
      <c r="I1487" s="1">
        <v>0</v>
      </c>
      <c r="J1487" s="1"/>
      <c r="K1487" s="1">
        <v>-1</v>
      </c>
      <c r="L1487" s="1"/>
      <c r="M1487" s="1" t="s">
        <v>3</v>
      </c>
      <c r="N1487" s="1"/>
      <c r="O1487" s="1"/>
      <c r="P1487" s="1"/>
      <c r="Q1487" s="1"/>
      <c r="R1487" s="1"/>
      <c r="S1487" s="1">
        <v>0</v>
      </c>
      <c r="T1487" s="1"/>
      <c r="U1487" s="1" t="s">
        <v>3</v>
      </c>
      <c r="V1487" s="1">
        <v>0</v>
      </c>
      <c r="W1487" s="1"/>
      <c r="X1487" s="1"/>
      <c r="Y1487" s="1"/>
      <c r="Z1487" s="1"/>
      <c r="AA1487" s="1"/>
      <c r="AB1487" s="1" t="s">
        <v>3</v>
      </c>
      <c r="AC1487" s="1" t="s">
        <v>3</v>
      </c>
      <c r="AD1487" s="1" t="s">
        <v>3</v>
      </c>
      <c r="AE1487" s="1" t="s">
        <v>3</v>
      </c>
      <c r="AF1487" s="1" t="s">
        <v>3</v>
      </c>
      <c r="AG1487" s="1" t="s">
        <v>3</v>
      </c>
      <c r="AH1487" s="1"/>
      <c r="AI1487" s="1"/>
      <c r="AJ1487" s="1"/>
      <c r="AK1487" s="1"/>
      <c r="AL1487" s="1"/>
      <c r="AM1487" s="1"/>
      <c r="AN1487" s="1"/>
      <c r="AO1487" s="1"/>
      <c r="AP1487" s="1" t="s">
        <v>3</v>
      </c>
      <c r="AQ1487" s="1" t="s">
        <v>3</v>
      </c>
      <c r="AR1487" s="1" t="s">
        <v>3</v>
      </c>
      <c r="AS1487" s="1"/>
      <c r="AT1487" s="1"/>
      <c r="AU1487" s="1"/>
      <c r="AV1487" s="1"/>
      <c r="AW1487" s="1"/>
      <c r="AX1487" s="1"/>
      <c r="AY1487" s="1"/>
      <c r="AZ1487" s="1" t="s">
        <v>3</v>
      </c>
      <c r="BA1487" s="1"/>
      <c r="BB1487" s="1" t="s">
        <v>3</v>
      </c>
      <c r="BC1487" s="1" t="s">
        <v>3</v>
      </c>
      <c r="BD1487" s="1" t="s">
        <v>3</v>
      </c>
      <c r="BE1487" s="1" t="s">
        <v>3</v>
      </c>
      <c r="BF1487" s="1" t="s">
        <v>3</v>
      </c>
      <c r="BG1487" s="1" t="s">
        <v>3</v>
      </c>
      <c r="BH1487" s="1" t="s">
        <v>3</v>
      </c>
      <c r="BI1487" s="1" t="s">
        <v>3</v>
      </c>
      <c r="BJ1487" s="1" t="s">
        <v>3</v>
      </c>
      <c r="BK1487" s="1" t="s">
        <v>3</v>
      </c>
      <c r="BL1487" s="1" t="s">
        <v>3</v>
      </c>
      <c r="BM1487" s="1" t="s">
        <v>3</v>
      </c>
      <c r="BN1487" s="1" t="s">
        <v>3</v>
      </c>
      <c r="BO1487" s="1" t="s">
        <v>3</v>
      </c>
      <c r="BP1487" s="1" t="s">
        <v>3</v>
      </c>
      <c r="BQ1487" s="1"/>
      <c r="BR1487" s="1"/>
      <c r="BS1487" s="1"/>
      <c r="BT1487" s="1"/>
      <c r="BU1487" s="1"/>
      <c r="BV1487" s="1"/>
      <c r="BW1487" s="1"/>
      <c r="BX1487" s="1">
        <v>0</v>
      </c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>
        <v>0</v>
      </c>
    </row>
    <row r="1489" spans="1:245">
      <c r="A1489" s="2">
        <v>52</v>
      </c>
      <c r="B1489" s="2">
        <f t="shared" ref="B1489:G1489" si="967">B1613</f>
        <v>0</v>
      </c>
      <c r="C1489" s="2">
        <f t="shared" si="967"/>
        <v>4</v>
      </c>
      <c r="D1489" s="2">
        <f t="shared" si="967"/>
        <v>1487</v>
      </c>
      <c r="E1489" s="2">
        <f t="shared" si="967"/>
        <v>0</v>
      </c>
      <c r="F1489" s="2" t="str">
        <f t="shared" si="967"/>
        <v>Новый раздел</v>
      </c>
      <c r="G1489" s="2" t="str">
        <f t="shared" si="967"/>
        <v>комната 2-25</v>
      </c>
      <c r="H1489" s="2"/>
      <c r="I1489" s="2"/>
      <c r="J1489" s="2"/>
      <c r="K1489" s="2"/>
      <c r="L1489" s="2"/>
      <c r="M1489" s="2"/>
      <c r="N1489" s="2"/>
      <c r="O1489" s="2">
        <f t="shared" ref="O1489:AT1489" si="968">O1613</f>
        <v>162302.07</v>
      </c>
      <c r="P1489" s="2">
        <f t="shared" si="968"/>
        <v>103849.34</v>
      </c>
      <c r="Q1489" s="2">
        <f t="shared" si="968"/>
        <v>2748.63</v>
      </c>
      <c r="R1489" s="2">
        <f t="shared" si="968"/>
        <v>1022.88</v>
      </c>
      <c r="S1489" s="2">
        <f t="shared" si="968"/>
        <v>55704.1</v>
      </c>
      <c r="T1489" s="2">
        <f t="shared" si="968"/>
        <v>0</v>
      </c>
      <c r="U1489" s="2">
        <f t="shared" si="968"/>
        <v>185.88112570000001</v>
      </c>
      <c r="V1489" s="2">
        <f t="shared" si="968"/>
        <v>2.9056925000000007</v>
      </c>
      <c r="W1489" s="2">
        <f t="shared" si="968"/>
        <v>636.20000000000005</v>
      </c>
      <c r="X1489" s="2">
        <f t="shared" si="968"/>
        <v>49108.77</v>
      </c>
      <c r="Y1489" s="2">
        <f t="shared" si="968"/>
        <v>25245.01</v>
      </c>
      <c r="Z1489" s="2">
        <f t="shared" si="968"/>
        <v>0</v>
      </c>
      <c r="AA1489" s="2">
        <f t="shared" si="968"/>
        <v>0</v>
      </c>
      <c r="AB1489" s="2">
        <f t="shared" si="968"/>
        <v>0</v>
      </c>
      <c r="AC1489" s="2">
        <f t="shared" si="968"/>
        <v>0</v>
      </c>
      <c r="AD1489" s="2">
        <f t="shared" si="968"/>
        <v>0</v>
      </c>
      <c r="AE1489" s="2">
        <f t="shared" si="968"/>
        <v>0</v>
      </c>
      <c r="AF1489" s="2">
        <f t="shared" si="968"/>
        <v>0</v>
      </c>
      <c r="AG1489" s="2">
        <f t="shared" si="968"/>
        <v>0</v>
      </c>
      <c r="AH1489" s="2">
        <f t="shared" si="968"/>
        <v>0</v>
      </c>
      <c r="AI1489" s="2">
        <f t="shared" si="968"/>
        <v>0</v>
      </c>
      <c r="AJ1489" s="2">
        <f t="shared" si="968"/>
        <v>0</v>
      </c>
      <c r="AK1489" s="2">
        <f t="shared" si="968"/>
        <v>0</v>
      </c>
      <c r="AL1489" s="2">
        <f t="shared" si="968"/>
        <v>0</v>
      </c>
      <c r="AM1489" s="2">
        <f t="shared" si="968"/>
        <v>0</v>
      </c>
      <c r="AN1489" s="2">
        <f t="shared" si="968"/>
        <v>0</v>
      </c>
      <c r="AO1489" s="2">
        <f t="shared" si="968"/>
        <v>0</v>
      </c>
      <c r="AP1489" s="2">
        <f t="shared" si="968"/>
        <v>0</v>
      </c>
      <c r="AQ1489" s="2">
        <f t="shared" si="968"/>
        <v>0</v>
      </c>
      <c r="AR1489" s="2">
        <f t="shared" si="968"/>
        <v>236655.85</v>
      </c>
      <c r="AS1489" s="2">
        <f t="shared" si="968"/>
        <v>229833.84</v>
      </c>
      <c r="AT1489" s="2">
        <f t="shared" si="968"/>
        <v>6822.01</v>
      </c>
      <c r="AU1489" s="2">
        <f t="shared" ref="AU1489:BZ1489" si="969">AU1613</f>
        <v>0</v>
      </c>
      <c r="AV1489" s="2">
        <f t="shared" si="969"/>
        <v>103849.34</v>
      </c>
      <c r="AW1489" s="2">
        <f t="shared" si="969"/>
        <v>103849.34</v>
      </c>
      <c r="AX1489" s="2">
        <f t="shared" si="969"/>
        <v>0</v>
      </c>
      <c r="AY1489" s="2">
        <f t="shared" si="969"/>
        <v>103849.34</v>
      </c>
      <c r="AZ1489" s="2">
        <f t="shared" si="969"/>
        <v>0</v>
      </c>
      <c r="BA1489" s="2">
        <f t="shared" si="969"/>
        <v>0</v>
      </c>
      <c r="BB1489" s="2">
        <f t="shared" si="969"/>
        <v>0</v>
      </c>
      <c r="BC1489" s="2">
        <f t="shared" si="969"/>
        <v>0</v>
      </c>
      <c r="BD1489" s="2">
        <f t="shared" si="969"/>
        <v>0</v>
      </c>
      <c r="BE1489" s="2">
        <f t="shared" si="969"/>
        <v>0</v>
      </c>
      <c r="BF1489" s="2">
        <f t="shared" si="969"/>
        <v>0</v>
      </c>
      <c r="BG1489" s="2">
        <f t="shared" si="969"/>
        <v>0</v>
      </c>
      <c r="BH1489" s="2">
        <f t="shared" si="969"/>
        <v>0</v>
      </c>
      <c r="BI1489" s="2">
        <f t="shared" si="969"/>
        <v>0</v>
      </c>
      <c r="BJ1489" s="2">
        <f t="shared" si="969"/>
        <v>0</v>
      </c>
      <c r="BK1489" s="2">
        <f t="shared" si="969"/>
        <v>0</v>
      </c>
      <c r="BL1489" s="2">
        <f t="shared" si="969"/>
        <v>0</v>
      </c>
      <c r="BM1489" s="2">
        <f t="shared" si="969"/>
        <v>0</v>
      </c>
      <c r="BN1489" s="2">
        <f t="shared" si="969"/>
        <v>0</v>
      </c>
      <c r="BO1489" s="2">
        <f t="shared" si="969"/>
        <v>0</v>
      </c>
      <c r="BP1489" s="2">
        <f t="shared" si="969"/>
        <v>0</v>
      </c>
      <c r="BQ1489" s="2">
        <f t="shared" si="969"/>
        <v>0</v>
      </c>
      <c r="BR1489" s="2">
        <f t="shared" si="969"/>
        <v>0</v>
      </c>
      <c r="BS1489" s="2">
        <f t="shared" si="969"/>
        <v>0</v>
      </c>
      <c r="BT1489" s="2">
        <f t="shared" si="969"/>
        <v>0</v>
      </c>
      <c r="BU1489" s="2">
        <f t="shared" si="969"/>
        <v>0</v>
      </c>
      <c r="BV1489" s="2">
        <f t="shared" si="969"/>
        <v>0</v>
      </c>
      <c r="BW1489" s="2">
        <f t="shared" si="969"/>
        <v>0</v>
      </c>
      <c r="BX1489" s="2">
        <f t="shared" si="969"/>
        <v>0</v>
      </c>
      <c r="BY1489" s="2">
        <f t="shared" si="969"/>
        <v>0</v>
      </c>
      <c r="BZ1489" s="2">
        <f t="shared" si="969"/>
        <v>0</v>
      </c>
      <c r="CA1489" s="2">
        <f t="shared" ref="CA1489:DF1489" si="970">CA1613</f>
        <v>0</v>
      </c>
      <c r="CB1489" s="2">
        <f t="shared" si="970"/>
        <v>0</v>
      </c>
      <c r="CC1489" s="2">
        <f t="shared" si="970"/>
        <v>0</v>
      </c>
      <c r="CD1489" s="2">
        <f t="shared" si="970"/>
        <v>0</v>
      </c>
      <c r="CE1489" s="2">
        <f t="shared" si="970"/>
        <v>0</v>
      </c>
      <c r="CF1489" s="2">
        <f t="shared" si="970"/>
        <v>0</v>
      </c>
      <c r="CG1489" s="2">
        <f t="shared" si="970"/>
        <v>0</v>
      </c>
      <c r="CH1489" s="2">
        <f t="shared" si="970"/>
        <v>0</v>
      </c>
      <c r="CI1489" s="2">
        <f t="shared" si="970"/>
        <v>0</v>
      </c>
      <c r="CJ1489" s="2">
        <f t="shared" si="970"/>
        <v>0</v>
      </c>
      <c r="CK1489" s="2">
        <f t="shared" si="970"/>
        <v>0</v>
      </c>
      <c r="CL1489" s="2">
        <f t="shared" si="970"/>
        <v>0</v>
      </c>
      <c r="CM1489" s="2">
        <f t="shared" si="970"/>
        <v>0</v>
      </c>
      <c r="CN1489" s="2">
        <f t="shared" si="970"/>
        <v>0</v>
      </c>
      <c r="CO1489" s="2">
        <f t="shared" si="970"/>
        <v>0</v>
      </c>
      <c r="CP1489" s="2">
        <f t="shared" si="970"/>
        <v>0</v>
      </c>
      <c r="CQ1489" s="2">
        <f t="shared" si="970"/>
        <v>0</v>
      </c>
      <c r="CR1489" s="2">
        <f t="shared" si="970"/>
        <v>0</v>
      </c>
      <c r="CS1489" s="2">
        <f t="shared" si="970"/>
        <v>0</v>
      </c>
      <c r="CT1489" s="2">
        <f t="shared" si="970"/>
        <v>0</v>
      </c>
      <c r="CU1489" s="2">
        <f t="shared" si="970"/>
        <v>0</v>
      </c>
      <c r="CV1489" s="2">
        <f t="shared" si="970"/>
        <v>0</v>
      </c>
      <c r="CW1489" s="2">
        <f t="shared" si="970"/>
        <v>0</v>
      </c>
      <c r="CX1489" s="2">
        <f t="shared" si="970"/>
        <v>0</v>
      </c>
      <c r="CY1489" s="2">
        <f t="shared" si="970"/>
        <v>0</v>
      </c>
      <c r="CZ1489" s="2">
        <f t="shared" si="970"/>
        <v>0</v>
      </c>
      <c r="DA1489" s="2">
        <f t="shared" si="970"/>
        <v>0</v>
      </c>
      <c r="DB1489" s="2">
        <f t="shared" si="970"/>
        <v>0</v>
      </c>
      <c r="DC1489" s="2">
        <f t="shared" si="970"/>
        <v>0</v>
      </c>
      <c r="DD1489" s="2">
        <f t="shared" si="970"/>
        <v>0</v>
      </c>
      <c r="DE1489" s="2">
        <f t="shared" si="970"/>
        <v>0</v>
      </c>
      <c r="DF1489" s="2">
        <f t="shared" si="970"/>
        <v>0</v>
      </c>
      <c r="DG1489" s="3">
        <f t="shared" ref="DG1489:EL1489" si="971">DG1613</f>
        <v>0</v>
      </c>
      <c r="DH1489" s="3">
        <f t="shared" si="971"/>
        <v>0</v>
      </c>
      <c r="DI1489" s="3">
        <f t="shared" si="971"/>
        <v>0</v>
      </c>
      <c r="DJ1489" s="3">
        <f t="shared" si="971"/>
        <v>0</v>
      </c>
      <c r="DK1489" s="3">
        <f t="shared" si="971"/>
        <v>0</v>
      </c>
      <c r="DL1489" s="3">
        <f t="shared" si="971"/>
        <v>0</v>
      </c>
      <c r="DM1489" s="3">
        <f t="shared" si="971"/>
        <v>0</v>
      </c>
      <c r="DN1489" s="3">
        <f t="shared" si="971"/>
        <v>0</v>
      </c>
      <c r="DO1489" s="3">
        <f t="shared" si="971"/>
        <v>0</v>
      </c>
      <c r="DP1489" s="3">
        <f t="shared" si="971"/>
        <v>0</v>
      </c>
      <c r="DQ1489" s="3">
        <f t="shared" si="971"/>
        <v>0</v>
      </c>
      <c r="DR1489" s="3">
        <f t="shared" si="971"/>
        <v>0</v>
      </c>
      <c r="DS1489" s="3">
        <f t="shared" si="971"/>
        <v>0</v>
      </c>
      <c r="DT1489" s="3">
        <f t="shared" si="971"/>
        <v>0</v>
      </c>
      <c r="DU1489" s="3">
        <f t="shared" si="971"/>
        <v>0</v>
      </c>
      <c r="DV1489" s="3">
        <f t="shared" si="971"/>
        <v>0</v>
      </c>
      <c r="DW1489" s="3">
        <f t="shared" si="971"/>
        <v>0</v>
      </c>
      <c r="DX1489" s="3">
        <f t="shared" si="971"/>
        <v>0</v>
      </c>
      <c r="DY1489" s="3">
        <f t="shared" si="971"/>
        <v>0</v>
      </c>
      <c r="DZ1489" s="3">
        <f t="shared" si="971"/>
        <v>0</v>
      </c>
      <c r="EA1489" s="3">
        <f t="shared" si="971"/>
        <v>0</v>
      </c>
      <c r="EB1489" s="3">
        <f t="shared" si="971"/>
        <v>0</v>
      </c>
      <c r="EC1489" s="3">
        <f t="shared" si="971"/>
        <v>0</v>
      </c>
      <c r="ED1489" s="3">
        <f t="shared" si="971"/>
        <v>0</v>
      </c>
      <c r="EE1489" s="3">
        <f t="shared" si="971"/>
        <v>0</v>
      </c>
      <c r="EF1489" s="3">
        <f t="shared" si="971"/>
        <v>0</v>
      </c>
      <c r="EG1489" s="3">
        <f t="shared" si="971"/>
        <v>0</v>
      </c>
      <c r="EH1489" s="3">
        <f t="shared" si="971"/>
        <v>0</v>
      </c>
      <c r="EI1489" s="3">
        <f t="shared" si="971"/>
        <v>0</v>
      </c>
      <c r="EJ1489" s="3">
        <f t="shared" si="971"/>
        <v>0</v>
      </c>
      <c r="EK1489" s="3">
        <f t="shared" si="971"/>
        <v>0</v>
      </c>
      <c r="EL1489" s="3">
        <f t="shared" si="971"/>
        <v>0</v>
      </c>
      <c r="EM1489" s="3">
        <f t="shared" ref="EM1489:FR1489" si="972">EM1613</f>
        <v>0</v>
      </c>
      <c r="EN1489" s="3">
        <f t="shared" si="972"/>
        <v>0</v>
      </c>
      <c r="EO1489" s="3">
        <f t="shared" si="972"/>
        <v>0</v>
      </c>
      <c r="EP1489" s="3">
        <f t="shared" si="972"/>
        <v>0</v>
      </c>
      <c r="EQ1489" s="3">
        <f t="shared" si="972"/>
        <v>0</v>
      </c>
      <c r="ER1489" s="3">
        <f t="shared" si="972"/>
        <v>0</v>
      </c>
      <c r="ES1489" s="3">
        <f t="shared" si="972"/>
        <v>0</v>
      </c>
      <c r="ET1489" s="3">
        <f t="shared" si="972"/>
        <v>0</v>
      </c>
      <c r="EU1489" s="3">
        <f t="shared" si="972"/>
        <v>0</v>
      </c>
      <c r="EV1489" s="3">
        <f t="shared" si="972"/>
        <v>0</v>
      </c>
      <c r="EW1489" s="3">
        <f t="shared" si="972"/>
        <v>0</v>
      </c>
      <c r="EX1489" s="3">
        <f t="shared" si="972"/>
        <v>0</v>
      </c>
      <c r="EY1489" s="3">
        <f t="shared" si="972"/>
        <v>0</v>
      </c>
      <c r="EZ1489" s="3">
        <f t="shared" si="972"/>
        <v>0</v>
      </c>
      <c r="FA1489" s="3">
        <f t="shared" si="972"/>
        <v>0</v>
      </c>
      <c r="FB1489" s="3">
        <f t="shared" si="972"/>
        <v>0</v>
      </c>
      <c r="FC1489" s="3">
        <f t="shared" si="972"/>
        <v>0</v>
      </c>
      <c r="FD1489" s="3">
        <f t="shared" si="972"/>
        <v>0</v>
      </c>
      <c r="FE1489" s="3">
        <f t="shared" si="972"/>
        <v>0</v>
      </c>
      <c r="FF1489" s="3">
        <f t="shared" si="972"/>
        <v>0</v>
      </c>
      <c r="FG1489" s="3">
        <f t="shared" si="972"/>
        <v>0</v>
      </c>
      <c r="FH1489" s="3">
        <f t="shared" si="972"/>
        <v>0</v>
      </c>
      <c r="FI1489" s="3">
        <f t="shared" si="972"/>
        <v>0</v>
      </c>
      <c r="FJ1489" s="3">
        <f t="shared" si="972"/>
        <v>0</v>
      </c>
      <c r="FK1489" s="3">
        <f t="shared" si="972"/>
        <v>0</v>
      </c>
      <c r="FL1489" s="3">
        <f t="shared" si="972"/>
        <v>0</v>
      </c>
      <c r="FM1489" s="3">
        <f t="shared" si="972"/>
        <v>0</v>
      </c>
      <c r="FN1489" s="3">
        <f t="shared" si="972"/>
        <v>0</v>
      </c>
      <c r="FO1489" s="3">
        <f t="shared" si="972"/>
        <v>0</v>
      </c>
      <c r="FP1489" s="3">
        <f t="shared" si="972"/>
        <v>0</v>
      </c>
      <c r="FQ1489" s="3">
        <f t="shared" si="972"/>
        <v>0</v>
      </c>
      <c r="FR1489" s="3">
        <f t="shared" si="972"/>
        <v>0</v>
      </c>
      <c r="FS1489" s="3">
        <f t="shared" ref="FS1489:GX1489" si="973">FS1613</f>
        <v>0</v>
      </c>
      <c r="FT1489" s="3">
        <f t="shared" si="973"/>
        <v>0</v>
      </c>
      <c r="FU1489" s="3">
        <f t="shared" si="973"/>
        <v>0</v>
      </c>
      <c r="FV1489" s="3">
        <f t="shared" si="973"/>
        <v>0</v>
      </c>
      <c r="FW1489" s="3">
        <f t="shared" si="973"/>
        <v>0</v>
      </c>
      <c r="FX1489" s="3">
        <f t="shared" si="973"/>
        <v>0</v>
      </c>
      <c r="FY1489" s="3">
        <f t="shared" si="973"/>
        <v>0</v>
      </c>
      <c r="FZ1489" s="3">
        <f t="shared" si="973"/>
        <v>0</v>
      </c>
      <c r="GA1489" s="3">
        <f t="shared" si="973"/>
        <v>0</v>
      </c>
      <c r="GB1489" s="3">
        <f t="shared" si="973"/>
        <v>0</v>
      </c>
      <c r="GC1489" s="3">
        <f t="shared" si="973"/>
        <v>0</v>
      </c>
      <c r="GD1489" s="3">
        <f t="shared" si="973"/>
        <v>0</v>
      </c>
      <c r="GE1489" s="3">
        <f t="shared" si="973"/>
        <v>0</v>
      </c>
      <c r="GF1489" s="3">
        <f t="shared" si="973"/>
        <v>0</v>
      </c>
      <c r="GG1489" s="3">
        <f t="shared" si="973"/>
        <v>0</v>
      </c>
      <c r="GH1489" s="3">
        <f t="shared" si="973"/>
        <v>0</v>
      </c>
      <c r="GI1489" s="3">
        <f t="shared" si="973"/>
        <v>0</v>
      </c>
      <c r="GJ1489" s="3">
        <f t="shared" si="973"/>
        <v>0</v>
      </c>
      <c r="GK1489" s="3">
        <f t="shared" si="973"/>
        <v>0</v>
      </c>
      <c r="GL1489" s="3">
        <f t="shared" si="973"/>
        <v>0</v>
      </c>
      <c r="GM1489" s="3">
        <f t="shared" si="973"/>
        <v>0</v>
      </c>
      <c r="GN1489" s="3">
        <f t="shared" si="973"/>
        <v>0</v>
      </c>
      <c r="GO1489" s="3">
        <f t="shared" si="973"/>
        <v>0</v>
      </c>
      <c r="GP1489" s="3">
        <f t="shared" si="973"/>
        <v>0</v>
      </c>
      <c r="GQ1489" s="3">
        <f t="shared" si="973"/>
        <v>0</v>
      </c>
      <c r="GR1489" s="3">
        <f t="shared" si="973"/>
        <v>0</v>
      </c>
      <c r="GS1489" s="3">
        <f t="shared" si="973"/>
        <v>0</v>
      </c>
      <c r="GT1489" s="3">
        <f t="shared" si="973"/>
        <v>0</v>
      </c>
      <c r="GU1489" s="3">
        <f t="shared" si="973"/>
        <v>0</v>
      </c>
      <c r="GV1489" s="3">
        <f t="shared" si="973"/>
        <v>0</v>
      </c>
      <c r="GW1489" s="3">
        <f t="shared" si="973"/>
        <v>0</v>
      </c>
      <c r="GX1489" s="3">
        <f t="shared" si="973"/>
        <v>0</v>
      </c>
    </row>
    <row r="1491" spans="1:245">
      <c r="A1491" s="1">
        <v>5</v>
      </c>
      <c r="B1491" s="1">
        <v>0</v>
      </c>
      <c r="C1491" s="1"/>
      <c r="D1491" s="1">
        <f>ROW(A1507)</f>
        <v>1507</v>
      </c>
      <c r="E1491" s="1"/>
      <c r="F1491" s="1" t="s">
        <v>15</v>
      </c>
      <c r="G1491" s="1" t="s">
        <v>16</v>
      </c>
      <c r="H1491" s="1" t="s">
        <v>3</v>
      </c>
      <c r="I1491" s="1">
        <v>0</v>
      </c>
      <c r="J1491" s="1"/>
      <c r="K1491" s="1">
        <v>0</v>
      </c>
      <c r="L1491" s="1"/>
      <c r="M1491" s="1" t="s">
        <v>3</v>
      </c>
      <c r="N1491" s="1"/>
      <c r="O1491" s="1"/>
      <c r="P1491" s="1"/>
      <c r="Q1491" s="1"/>
      <c r="R1491" s="1"/>
      <c r="S1491" s="1">
        <v>0</v>
      </c>
      <c r="T1491" s="1"/>
      <c r="U1491" s="1" t="s">
        <v>3</v>
      </c>
      <c r="V1491" s="1">
        <v>0</v>
      </c>
      <c r="W1491" s="1"/>
      <c r="X1491" s="1"/>
      <c r="Y1491" s="1"/>
      <c r="Z1491" s="1"/>
      <c r="AA1491" s="1"/>
      <c r="AB1491" s="1" t="s">
        <v>3</v>
      </c>
      <c r="AC1491" s="1" t="s">
        <v>3</v>
      </c>
      <c r="AD1491" s="1" t="s">
        <v>3</v>
      </c>
      <c r="AE1491" s="1" t="s">
        <v>3</v>
      </c>
      <c r="AF1491" s="1" t="s">
        <v>3</v>
      </c>
      <c r="AG1491" s="1" t="s">
        <v>3</v>
      </c>
      <c r="AH1491" s="1"/>
      <c r="AI1491" s="1"/>
      <c r="AJ1491" s="1"/>
      <c r="AK1491" s="1"/>
      <c r="AL1491" s="1"/>
      <c r="AM1491" s="1"/>
      <c r="AN1491" s="1"/>
      <c r="AO1491" s="1"/>
      <c r="AP1491" s="1" t="s">
        <v>3</v>
      </c>
      <c r="AQ1491" s="1" t="s">
        <v>3</v>
      </c>
      <c r="AR1491" s="1" t="s">
        <v>3</v>
      </c>
      <c r="AS1491" s="1"/>
      <c r="AT1491" s="1"/>
      <c r="AU1491" s="1"/>
      <c r="AV1491" s="1"/>
      <c r="AW1491" s="1"/>
      <c r="AX1491" s="1"/>
      <c r="AY1491" s="1"/>
      <c r="AZ1491" s="1" t="s">
        <v>3</v>
      </c>
      <c r="BA1491" s="1"/>
      <c r="BB1491" s="1" t="s">
        <v>3</v>
      </c>
      <c r="BC1491" s="1" t="s">
        <v>3</v>
      </c>
      <c r="BD1491" s="1" t="s">
        <v>3</v>
      </c>
      <c r="BE1491" s="1" t="s">
        <v>3</v>
      </c>
      <c r="BF1491" s="1" t="s">
        <v>3</v>
      </c>
      <c r="BG1491" s="1" t="s">
        <v>3</v>
      </c>
      <c r="BH1491" s="1" t="s">
        <v>3</v>
      </c>
      <c r="BI1491" s="1" t="s">
        <v>3</v>
      </c>
      <c r="BJ1491" s="1" t="s">
        <v>3</v>
      </c>
      <c r="BK1491" s="1" t="s">
        <v>3</v>
      </c>
      <c r="BL1491" s="1" t="s">
        <v>3</v>
      </c>
      <c r="BM1491" s="1" t="s">
        <v>3</v>
      </c>
      <c r="BN1491" s="1" t="s">
        <v>3</v>
      </c>
      <c r="BO1491" s="1" t="s">
        <v>3</v>
      </c>
      <c r="BP1491" s="1" t="s">
        <v>3</v>
      </c>
      <c r="BQ1491" s="1"/>
      <c r="BR1491" s="1"/>
      <c r="BS1491" s="1"/>
      <c r="BT1491" s="1"/>
      <c r="BU1491" s="1"/>
      <c r="BV1491" s="1"/>
      <c r="BW1491" s="1"/>
      <c r="BX1491" s="1">
        <v>0</v>
      </c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>
        <v>0</v>
      </c>
    </row>
    <row r="1493" spans="1:245">
      <c r="A1493" s="2">
        <v>52</v>
      </c>
      <c r="B1493" s="2">
        <f t="shared" ref="B1493:G1493" si="974">B1507</f>
        <v>0</v>
      </c>
      <c r="C1493" s="2">
        <f t="shared" si="974"/>
        <v>5</v>
      </c>
      <c r="D1493" s="2">
        <f t="shared" si="974"/>
        <v>1491</v>
      </c>
      <c r="E1493" s="2">
        <f t="shared" si="974"/>
        <v>0</v>
      </c>
      <c r="F1493" s="2" t="str">
        <f t="shared" si="974"/>
        <v>Новый подраздел</v>
      </c>
      <c r="G1493" s="2" t="str">
        <f t="shared" si="974"/>
        <v>демонтаж</v>
      </c>
      <c r="H1493" s="2"/>
      <c r="I1493" s="2"/>
      <c r="J1493" s="2"/>
      <c r="K1493" s="2"/>
      <c r="L1493" s="2"/>
      <c r="M1493" s="2"/>
      <c r="N1493" s="2"/>
      <c r="O1493" s="2">
        <f t="shared" ref="O1493:AT1493" si="975">O1507</f>
        <v>3280.48</v>
      </c>
      <c r="P1493" s="2">
        <f t="shared" si="975"/>
        <v>0</v>
      </c>
      <c r="Q1493" s="2">
        <f t="shared" si="975"/>
        <v>62.33</v>
      </c>
      <c r="R1493" s="2">
        <f t="shared" si="975"/>
        <v>44.75</v>
      </c>
      <c r="S1493" s="2">
        <f t="shared" si="975"/>
        <v>3218.15</v>
      </c>
      <c r="T1493" s="2">
        <f t="shared" si="975"/>
        <v>0</v>
      </c>
      <c r="U1493" s="2">
        <f t="shared" si="975"/>
        <v>12.271056</v>
      </c>
      <c r="V1493" s="2">
        <f t="shared" si="975"/>
        <v>0.11953000000000003</v>
      </c>
      <c r="W1493" s="2">
        <f t="shared" si="975"/>
        <v>0</v>
      </c>
      <c r="X1493" s="2">
        <f t="shared" si="975"/>
        <v>2264.8200000000002</v>
      </c>
      <c r="Y1493" s="2">
        <f t="shared" si="975"/>
        <v>1709.39</v>
      </c>
      <c r="Z1493" s="2">
        <f t="shared" si="975"/>
        <v>0</v>
      </c>
      <c r="AA1493" s="2">
        <f t="shared" si="975"/>
        <v>0</v>
      </c>
      <c r="AB1493" s="2">
        <f t="shared" si="975"/>
        <v>3280.48</v>
      </c>
      <c r="AC1493" s="2">
        <f t="shared" si="975"/>
        <v>0</v>
      </c>
      <c r="AD1493" s="2">
        <f t="shared" si="975"/>
        <v>62.33</v>
      </c>
      <c r="AE1493" s="2">
        <f t="shared" si="975"/>
        <v>44.75</v>
      </c>
      <c r="AF1493" s="2">
        <f t="shared" si="975"/>
        <v>3218.15</v>
      </c>
      <c r="AG1493" s="2">
        <f t="shared" si="975"/>
        <v>0</v>
      </c>
      <c r="AH1493" s="2">
        <f t="shared" si="975"/>
        <v>12.271056</v>
      </c>
      <c r="AI1493" s="2">
        <f t="shared" si="975"/>
        <v>0.11953000000000003</v>
      </c>
      <c r="AJ1493" s="2">
        <f t="shared" si="975"/>
        <v>0</v>
      </c>
      <c r="AK1493" s="2">
        <f t="shared" si="975"/>
        <v>2264.8200000000002</v>
      </c>
      <c r="AL1493" s="2">
        <f t="shared" si="975"/>
        <v>1709.39</v>
      </c>
      <c r="AM1493" s="2">
        <f t="shared" si="975"/>
        <v>0</v>
      </c>
      <c r="AN1493" s="2">
        <f t="shared" si="975"/>
        <v>0</v>
      </c>
      <c r="AO1493" s="2">
        <f t="shared" si="975"/>
        <v>0</v>
      </c>
      <c r="AP1493" s="2">
        <f t="shared" si="975"/>
        <v>0</v>
      </c>
      <c r="AQ1493" s="2">
        <f t="shared" si="975"/>
        <v>0</v>
      </c>
      <c r="AR1493" s="2">
        <f t="shared" si="975"/>
        <v>7254.69</v>
      </c>
      <c r="AS1493" s="2">
        <f t="shared" si="975"/>
        <v>7254.69</v>
      </c>
      <c r="AT1493" s="2">
        <f t="shared" si="975"/>
        <v>0</v>
      </c>
      <c r="AU1493" s="2">
        <f t="shared" ref="AU1493:BZ1493" si="976">AU1507</f>
        <v>0</v>
      </c>
      <c r="AV1493" s="2">
        <f t="shared" si="976"/>
        <v>0</v>
      </c>
      <c r="AW1493" s="2">
        <f t="shared" si="976"/>
        <v>0</v>
      </c>
      <c r="AX1493" s="2">
        <f t="shared" si="976"/>
        <v>0</v>
      </c>
      <c r="AY1493" s="2">
        <f t="shared" si="976"/>
        <v>0</v>
      </c>
      <c r="AZ1493" s="2">
        <f t="shared" si="976"/>
        <v>0</v>
      </c>
      <c r="BA1493" s="2">
        <f t="shared" si="976"/>
        <v>0</v>
      </c>
      <c r="BB1493" s="2">
        <f t="shared" si="976"/>
        <v>0</v>
      </c>
      <c r="BC1493" s="2">
        <f t="shared" si="976"/>
        <v>0</v>
      </c>
      <c r="BD1493" s="2">
        <f t="shared" si="976"/>
        <v>0</v>
      </c>
      <c r="BE1493" s="2">
        <f t="shared" si="976"/>
        <v>0</v>
      </c>
      <c r="BF1493" s="2">
        <f t="shared" si="976"/>
        <v>0</v>
      </c>
      <c r="BG1493" s="2">
        <f t="shared" si="976"/>
        <v>0</v>
      </c>
      <c r="BH1493" s="2">
        <f t="shared" si="976"/>
        <v>0</v>
      </c>
      <c r="BI1493" s="2">
        <f t="shared" si="976"/>
        <v>0</v>
      </c>
      <c r="BJ1493" s="2">
        <f t="shared" si="976"/>
        <v>0</v>
      </c>
      <c r="BK1493" s="2">
        <f t="shared" si="976"/>
        <v>0</v>
      </c>
      <c r="BL1493" s="2">
        <f t="shared" si="976"/>
        <v>0</v>
      </c>
      <c r="BM1493" s="2">
        <f t="shared" si="976"/>
        <v>0</v>
      </c>
      <c r="BN1493" s="2">
        <f t="shared" si="976"/>
        <v>0</v>
      </c>
      <c r="BO1493" s="2">
        <f t="shared" si="976"/>
        <v>0</v>
      </c>
      <c r="BP1493" s="2">
        <f t="shared" si="976"/>
        <v>0</v>
      </c>
      <c r="BQ1493" s="2">
        <f t="shared" si="976"/>
        <v>0</v>
      </c>
      <c r="BR1493" s="2">
        <f t="shared" si="976"/>
        <v>0</v>
      </c>
      <c r="BS1493" s="2">
        <f t="shared" si="976"/>
        <v>0</v>
      </c>
      <c r="BT1493" s="2">
        <f t="shared" si="976"/>
        <v>0</v>
      </c>
      <c r="BU1493" s="2">
        <f t="shared" si="976"/>
        <v>0</v>
      </c>
      <c r="BV1493" s="2">
        <f t="shared" si="976"/>
        <v>0</v>
      </c>
      <c r="BW1493" s="2">
        <f t="shared" si="976"/>
        <v>0</v>
      </c>
      <c r="BX1493" s="2">
        <f t="shared" si="976"/>
        <v>0</v>
      </c>
      <c r="BY1493" s="2">
        <f t="shared" si="976"/>
        <v>0</v>
      </c>
      <c r="BZ1493" s="2">
        <f t="shared" si="976"/>
        <v>0</v>
      </c>
      <c r="CA1493" s="2">
        <f t="shared" ref="CA1493:DF1493" si="977">CA1507</f>
        <v>7254.69</v>
      </c>
      <c r="CB1493" s="2">
        <f t="shared" si="977"/>
        <v>7254.69</v>
      </c>
      <c r="CC1493" s="2">
        <f t="shared" si="977"/>
        <v>0</v>
      </c>
      <c r="CD1493" s="2">
        <f t="shared" si="977"/>
        <v>0</v>
      </c>
      <c r="CE1493" s="2">
        <f t="shared" si="977"/>
        <v>0</v>
      </c>
      <c r="CF1493" s="2">
        <f t="shared" si="977"/>
        <v>0</v>
      </c>
      <c r="CG1493" s="2">
        <f t="shared" si="977"/>
        <v>0</v>
      </c>
      <c r="CH1493" s="2">
        <f t="shared" si="977"/>
        <v>0</v>
      </c>
      <c r="CI1493" s="2">
        <f t="shared" si="977"/>
        <v>0</v>
      </c>
      <c r="CJ1493" s="2">
        <f t="shared" si="977"/>
        <v>0</v>
      </c>
      <c r="CK1493" s="2">
        <f t="shared" si="977"/>
        <v>0</v>
      </c>
      <c r="CL1493" s="2">
        <f t="shared" si="977"/>
        <v>0</v>
      </c>
      <c r="CM1493" s="2">
        <f t="shared" si="977"/>
        <v>0</v>
      </c>
      <c r="CN1493" s="2">
        <f t="shared" si="977"/>
        <v>0</v>
      </c>
      <c r="CO1493" s="2">
        <f t="shared" si="977"/>
        <v>0</v>
      </c>
      <c r="CP1493" s="2">
        <f t="shared" si="977"/>
        <v>0</v>
      </c>
      <c r="CQ1493" s="2">
        <f t="shared" si="977"/>
        <v>0</v>
      </c>
      <c r="CR1493" s="2">
        <f t="shared" si="977"/>
        <v>0</v>
      </c>
      <c r="CS1493" s="2">
        <f t="shared" si="977"/>
        <v>0</v>
      </c>
      <c r="CT1493" s="2">
        <f t="shared" si="977"/>
        <v>0</v>
      </c>
      <c r="CU1493" s="2">
        <f t="shared" si="977"/>
        <v>0</v>
      </c>
      <c r="CV1493" s="2">
        <f t="shared" si="977"/>
        <v>0</v>
      </c>
      <c r="CW1493" s="2">
        <f t="shared" si="977"/>
        <v>0</v>
      </c>
      <c r="CX1493" s="2">
        <f t="shared" si="977"/>
        <v>0</v>
      </c>
      <c r="CY1493" s="2">
        <f t="shared" si="977"/>
        <v>0</v>
      </c>
      <c r="CZ1493" s="2">
        <f t="shared" si="977"/>
        <v>0</v>
      </c>
      <c r="DA1493" s="2">
        <f t="shared" si="977"/>
        <v>0</v>
      </c>
      <c r="DB1493" s="2">
        <f t="shared" si="977"/>
        <v>0</v>
      </c>
      <c r="DC1493" s="2">
        <f t="shared" si="977"/>
        <v>0</v>
      </c>
      <c r="DD1493" s="2">
        <f t="shared" si="977"/>
        <v>0</v>
      </c>
      <c r="DE1493" s="2">
        <f t="shared" si="977"/>
        <v>0</v>
      </c>
      <c r="DF1493" s="2">
        <f t="shared" si="977"/>
        <v>0</v>
      </c>
      <c r="DG1493" s="3">
        <f t="shared" ref="DG1493:EL1493" si="978">DG1507</f>
        <v>0</v>
      </c>
      <c r="DH1493" s="3">
        <f t="shared" si="978"/>
        <v>0</v>
      </c>
      <c r="DI1493" s="3">
        <f t="shared" si="978"/>
        <v>0</v>
      </c>
      <c r="DJ1493" s="3">
        <f t="shared" si="978"/>
        <v>0</v>
      </c>
      <c r="DK1493" s="3">
        <f t="shared" si="978"/>
        <v>0</v>
      </c>
      <c r="DL1493" s="3">
        <f t="shared" si="978"/>
        <v>0</v>
      </c>
      <c r="DM1493" s="3">
        <f t="shared" si="978"/>
        <v>0</v>
      </c>
      <c r="DN1493" s="3">
        <f t="shared" si="978"/>
        <v>0</v>
      </c>
      <c r="DO1493" s="3">
        <f t="shared" si="978"/>
        <v>0</v>
      </c>
      <c r="DP1493" s="3">
        <f t="shared" si="978"/>
        <v>0</v>
      </c>
      <c r="DQ1493" s="3">
        <f t="shared" si="978"/>
        <v>0</v>
      </c>
      <c r="DR1493" s="3">
        <f t="shared" si="978"/>
        <v>0</v>
      </c>
      <c r="DS1493" s="3">
        <f t="shared" si="978"/>
        <v>0</v>
      </c>
      <c r="DT1493" s="3">
        <f t="shared" si="978"/>
        <v>0</v>
      </c>
      <c r="DU1493" s="3">
        <f t="shared" si="978"/>
        <v>0</v>
      </c>
      <c r="DV1493" s="3">
        <f t="shared" si="978"/>
        <v>0</v>
      </c>
      <c r="DW1493" s="3">
        <f t="shared" si="978"/>
        <v>0</v>
      </c>
      <c r="DX1493" s="3">
        <f t="shared" si="978"/>
        <v>0</v>
      </c>
      <c r="DY1493" s="3">
        <f t="shared" si="978"/>
        <v>0</v>
      </c>
      <c r="DZ1493" s="3">
        <f t="shared" si="978"/>
        <v>0</v>
      </c>
      <c r="EA1493" s="3">
        <f t="shared" si="978"/>
        <v>0</v>
      </c>
      <c r="EB1493" s="3">
        <f t="shared" si="978"/>
        <v>0</v>
      </c>
      <c r="EC1493" s="3">
        <f t="shared" si="978"/>
        <v>0</v>
      </c>
      <c r="ED1493" s="3">
        <f t="shared" si="978"/>
        <v>0</v>
      </c>
      <c r="EE1493" s="3">
        <f t="shared" si="978"/>
        <v>0</v>
      </c>
      <c r="EF1493" s="3">
        <f t="shared" si="978"/>
        <v>0</v>
      </c>
      <c r="EG1493" s="3">
        <f t="shared" si="978"/>
        <v>0</v>
      </c>
      <c r="EH1493" s="3">
        <f t="shared" si="978"/>
        <v>0</v>
      </c>
      <c r="EI1493" s="3">
        <f t="shared" si="978"/>
        <v>0</v>
      </c>
      <c r="EJ1493" s="3">
        <f t="shared" si="978"/>
        <v>0</v>
      </c>
      <c r="EK1493" s="3">
        <f t="shared" si="978"/>
        <v>0</v>
      </c>
      <c r="EL1493" s="3">
        <f t="shared" si="978"/>
        <v>0</v>
      </c>
      <c r="EM1493" s="3">
        <f t="shared" ref="EM1493:FR1493" si="979">EM1507</f>
        <v>0</v>
      </c>
      <c r="EN1493" s="3">
        <f t="shared" si="979"/>
        <v>0</v>
      </c>
      <c r="EO1493" s="3">
        <f t="shared" si="979"/>
        <v>0</v>
      </c>
      <c r="EP1493" s="3">
        <f t="shared" si="979"/>
        <v>0</v>
      </c>
      <c r="EQ1493" s="3">
        <f t="shared" si="979"/>
        <v>0</v>
      </c>
      <c r="ER1493" s="3">
        <f t="shared" si="979"/>
        <v>0</v>
      </c>
      <c r="ES1493" s="3">
        <f t="shared" si="979"/>
        <v>0</v>
      </c>
      <c r="ET1493" s="3">
        <f t="shared" si="979"/>
        <v>0</v>
      </c>
      <c r="EU1493" s="3">
        <f t="shared" si="979"/>
        <v>0</v>
      </c>
      <c r="EV1493" s="3">
        <f t="shared" si="979"/>
        <v>0</v>
      </c>
      <c r="EW1493" s="3">
        <f t="shared" si="979"/>
        <v>0</v>
      </c>
      <c r="EX1493" s="3">
        <f t="shared" si="979"/>
        <v>0</v>
      </c>
      <c r="EY1493" s="3">
        <f t="shared" si="979"/>
        <v>0</v>
      </c>
      <c r="EZ1493" s="3">
        <f t="shared" si="979"/>
        <v>0</v>
      </c>
      <c r="FA1493" s="3">
        <f t="shared" si="979"/>
        <v>0</v>
      </c>
      <c r="FB1493" s="3">
        <f t="shared" si="979"/>
        <v>0</v>
      </c>
      <c r="FC1493" s="3">
        <f t="shared" si="979"/>
        <v>0</v>
      </c>
      <c r="FD1493" s="3">
        <f t="shared" si="979"/>
        <v>0</v>
      </c>
      <c r="FE1493" s="3">
        <f t="shared" si="979"/>
        <v>0</v>
      </c>
      <c r="FF1493" s="3">
        <f t="shared" si="979"/>
        <v>0</v>
      </c>
      <c r="FG1493" s="3">
        <f t="shared" si="979"/>
        <v>0</v>
      </c>
      <c r="FH1493" s="3">
        <f t="shared" si="979"/>
        <v>0</v>
      </c>
      <c r="FI1493" s="3">
        <f t="shared" si="979"/>
        <v>0</v>
      </c>
      <c r="FJ1493" s="3">
        <f t="shared" si="979"/>
        <v>0</v>
      </c>
      <c r="FK1493" s="3">
        <f t="shared" si="979"/>
        <v>0</v>
      </c>
      <c r="FL1493" s="3">
        <f t="shared" si="979"/>
        <v>0</v>
      </c>
      <c r="FM1493" s="3">
        <f t="shared" si="979"/>
        <v>0</v>
      </c>
      <c r="FN1493" s="3">
        <f t="shared" si="979"/>
        <v>0</v>
      </c>
      <c r="FO1493" s="3">
        <f t="shared" si="979"/>
        <v>0</v>
      </c>
      <c r="FP1493" s="3">
        <f t="shared" si="979"/>
        <v>0</v>
      </c>
      <c r="FQ1493" s="3">
        <f t="shared" si="979"/>
        <v>0</v>
      </c>
      <c r="FR1493" s="3">
        <f t="shared" si="979"/>
        <v>0</v>
      </c>
      <c r="FS1493" s="3">
        <f t="shared" ref="FS1493:GX1493" si="980">FS1507</f>
        <v>0</v>
      </c>
      <c r="FT1493" s="3">
        <f t="shared" si="980"/>
        <v>0</v>
      </c>
      <c r="FU1493" s="3">
        <f t="shared" si="980"/>
        <v>0</v>
      </c>
      <c r="FV1493" s="3">
        <f t="shared" si="980"/>
        <v>0</v>
      </c>
      <c r="FW1493" s="3">
        <f t="shared" si="980"/>
        <v>0</v>
      </c>
      <c r="FX1493" s="3">
        <f t="shared" si="980"/>
        <v>0</v>
      </c>
      <c r="FY1493" s="3">
        <f t="shared" si="980"/>
        <v>0</v>
      </c>
      <c r="FZ1493" s="3">
        <f t="shared" si="980"/>
        <v>0</v>
      </c>
      <c r="GA1493" s="3">
        <f t="shared" si="980"/>
        <v>0</v>
      </c>
      <c r="GB1493" s="3">
        <f t="shared" si="980"/>
        <v>0</v>
      </c>
      <c r="GC1493" s="3">
        <f t="shared" si="980"/>
        <v>0</v>
      </c>
      <c r="GD1493" s="3">
        <f t="shared" si="980"/>
        <v>0</v>
      </c>
      <c r="GE1493" s="3">
        <f t="shared" si="980"/>
        <v>0</v>
      </c>
      <c r="GF1493" s="3">
        <f t="shared" si="980"/>
        <v>0</v>
      </c>
      <c r="GG1493" s="3">
        <f t="shared" si="980"/>
        <v>0</v>
      </c>
      <c r="GH1493" s="3">
        <f t="shared" si="980"/>
        <v>0</v>
      </c>
      <c r="GI1493" s="3">
        <f t="shared" si="980"/>
        <v>0</v>
      </c>
      <c r="GJ1493" s="3">
        <f t="shared" si="980"/>
        <v>0</v>
      </c>
      <c r="GK1493" s="3">
        <f t="shared" si="980"/>
        <v>0</v>
      </c>
      <c r="GL1493" s="3">
        <f t="shared" si="980"/>
        <v>0</v>
      </c>
      <c r="GM1493" s="3">
        <f t="shared" si="980"/>
        <v>0</v>
      </c>
      <c r="GN1493" s="3">
        <f t="shared" si="980"/>
        <v>0</v>
      </c>
      <c r="GO1493" s="3">
        <f t="shared" si="980"/>
        <v>0</v>
      </c>
      <c r="GP1493" s="3">
        <f t="shared" si="980"/>
        <v>0</v>
      </c>
      <c r="GQ1493" s="3">
        <f t="shared" si="980"/>
        <v>0</v>
      </c>
      <c r="GR1493" s="3">
        <f t="shared" si="980"/>
        <v>0</v>
      </c>
      <c r="GS1493" s="3">
        <f t="shared" si="980"/>
        <v>0</v>
      </c>
      <c r="GT1493" s="3">
        <f t="shared" si="980"/>
        <v>0</v>
      </c>
      <c r="GU1493" s="3">
        <f t="shared" si="980"/>
        <v>0</v>
      </c>
      <c r="GV1493" s="3">
        <f t="shared" si="980"/>
        <v>0</v>
      </c>
      <c r="GW1493" s="3">
        <f t="shared" si="980"/>
        <v>0</v>
      </c>
      <c r="GX1493" s="3">
        <f t="shared" si="980"/>
        <v>0</v>
      </c>
    </row>
    <row r="1495" spans="1:245">
      <c r="A1495">
        <v>17</v>
      </c>
      <c r="B1495">
        <v>0</v>
      </c>
      <c r="C1495">
        <f>ROW(SmtRes!A1430)</f>
        <v>1430</v>
      </c>
      <c r="D1495">
        <f>ROW(EtalonRes!A1393)</f>
        <v>1393</v>
      </c>
      <c r="E1495" t="s">
        <v>17</v>
      </c>
      <c r="F1495" t="s">
        <v>18</v>
      </c>
      <c r="G1495" t="s">
        <v>19</v>
      </c>
      <c r="H1495" t="s">
        <v>20</v>
      </c>
      <c r="I1495">
        <f>ROUND(28.1/100,9)</f>
        <v>0.28100000000000003</v>
      </c>
      <c r="J1495">
        <v>0</v>
      </c>
      <c r="O1495">
        <f t="shared" ref="O1495:O1505" si="981">ROUND(CP1495,2)</f>
        <v>560.17999999999995</v>
      </c>
      <c r="P1495">
        <f t="shared" ref="P1495:P1505" si="982">ROUND(CQ1495*I1495,2)</f>
        <v>0</v>
      </c>
      <c r="Q1495">
        <f t="shared" ref="Q1495:Q1505" si="983">ROUND(CR1495*I1495,2)</f>
        <v>0</v>
      </c>
      <c r="R1495">
        <f t="shared" ref="R1495:R1505" si="984">ROUND(CS1495*I1495,2)</f>
        <v>0</v>
      </c>
      <c r="S1495">
        <f t="shared" ref="S1495:S1505" si="985">ROUND(CT1495*I1495,2)</f>
        <v>560.17999999999995</v>
      </c>
      <c r="T1495">
        <f t="shared" ref="T1495:T1505" si="986">ROUND(CU1495*I1495,2)</f>
        <v>0</v>
      </c>
      <c r="U1495">
        <f t="shared" ref="U1495:U1505" si="987">CV1495*I1495</f>
        <v>2.1552700000000002</v>
      </c>
      <c r="V1495">
        <f t="shared" ref="V1495:V1505" si="988">CW1495*I1495</f>
        <v>0</v>
      </c>
      <c r="W1495">
        <f t="shared" ref="W1495:W1505" si="989">ROUND(CX1495*I1495,2)</f>
        <v>0</v>
      </c>
      <c r="X1495">
        <f t="shared" ref="X1495:X1505" si="990">ROUND(CY1495,2)</f>
        <v>380.92</v>
      </c>
      <c r="Y1495">
        <f t="shared" ref="Y1495:Y1505" si="991">ROUND(CZ1495,2)</f>
        <v>302.5</v>
      </c>
      <c r="AA1495">
        <v>36401907</v>
      </c>
      <c r="AB1495">
        <f t="shared" ref="AB1495:AB1505" si="992">ROUND((AC1495+AD1495+AF1495),2)</f>
        <v>59.83</v>
      </c>
      <c r="AC1495">
        <f t="shared" ref="AC1495:AC1505" si="993">ROUND((ES1495),2)</f>
        <v>0</v>
      </c>
      <c r="AD1495">
        <f t="shared" ref="AD1495:AD1505" si="994">ROUND((((ET1495)-(EU1495))+AE1495),2)</f>
        <v>0</v>
      </c>
      <c r="AE1495">
        <f t="shared" ref="AE1495:AE1505" si="995">ROUND((EU1495),2)</f>
        <v>0</v>
      </c>
      <c r="AF1495">
        <f t="shared" ref="AF1495:AF1505" si="996">ROUND((EV1495),2)</f>
        <v>59.83</v>
      </c>
      <c r="AG1495">
        <f t="shared" ref="AG1495:AG1505" si="997">ROUND((AP1495),2)</f>
        <v>0</v>
      </c>
      <c r="AH1495">
        <f t="shared" ref="AH1495:AH1505" si="998">(EW1495)</f>
        <v>7.67</v>
      </c>
      <c r="AI1495">
        <f t="shared" ref="AI1495:AI1505" si="999">(EX1495)</f>
        <v>0</v>
      </c>
      <c r="AJ1495">
        <f t="shared" ref="AJ1495:AJ1505" si="1000">(AS1495)</f>
        <v>0</v>
      </c>
      <c r="AK1495">
        <v>59.83</v>
      </c>
      <c r="AL1495">
        <v>0</v>
      </c>
      <c r="AM1495">
        <v>0</v>
      </c>
      <c r="AN1495">
        <v>0</v>
      </c>
      <c r="AO1495">
        <v>59.83</v>
      </c>
      <c r="AP1495">
        <v>0</v>
      </c>
      <c r="AQ1495">
        <v>7.67</v>
      </c>
      <c r="AR1495">
        <v>0</v>
      </c>
      <c r="AS1495">
        <v>0</v>
      </c>
      <c r="AT1495">
        <v>68</v>
      </c>
      <c r="AU1495">
        <v>54</v>
      </c>
      <c r="AV1495">
        <v>1</v>
      </c>
      <c r="AW1495">
        <v>1</v>
      </c>
      <c r="AZ1495">
        <v>1</v>
      </c>
      <c r="BA1495">
        <v>33.32</v>
      </c>
      <c r="BB1495">
        <v>1</v>
      </c>
      <c r="BC1495">
        <v>1</v>
      </c>
      <c r="BD1495" t="s">
        <v>3</v>
      </c>
      <c r="BE1495" t="s">
        <v>3</v>
      </c>
      <c r="BF1495" t="s">
        <v>3</v>
      </c>
      <c r="BG1495" t="s">
        <v>3</v>
      </c>
      <c r="BH1495">
        <v>0</v>
      </c>
      <c r="BI1495">
        <v>1</v>
      </c>
      <c r="BJ1495" t="s">
        <v>21</v>
      </c>
      <c r="BM1495">
        <v>57001</v>
      </c>
      <c r="BN1495">
        <v>0</v>
      </c>
      <c r="BO1495" t="s">
        <v>18</v>
      </c>
      <c r="BP1495">
        <v>1</v>
      </c>
      <c r="BQ1495">
        <v>6</v>
      </c>
      <c r="BR1495">
        <v>0</v>
      </c>
      <c r="BS1495">
        <v>33.32</v>
      </c>
      <c r="BT1495">
        <v>1</v>
      </c>
      <c r="BU1495">
        <v>1</v>
      </c>
      <c r="BV1495">
        <v>1</v>
      </c>
      <c r="BW1495">
        <v>1</v>
      </c>
      <c r="BX1495">
        <v>1</v>
      </c>
      <c r="BY1495" t="s">
        <v>3</v>
      </c>
      <c r="BZ1495">
        <v>80</v>
      </c>
      <c r="CA1495">
        <v>68</v>
      </c>
      <c r="CE1495">
        <v>0</v>
      </c>
      <c r="CF1495">
        <v>0</v>
      </c>
      <c r="CG1495">
        <v>0</v>
      </c>
      <c r="CM1495">
        <v>0</v>
      </c>
      <c r="CN1495" t="s">
        <v>3</v>
      </c>
      <c r="CO1495">
        <v>0</v>
      </c>
      <c r="CP1495">
        <f t="shared" ref="CP1495:CP1505" si="1001">(P1495+Q1495+S1495)</f>
        <v>560.17999999999995</v>
      </c>
      <c r="CQ1495">
        <f t="shared" ref="CQ1495:CQ1505" si="1002">AC1495*BC1495</f>
        <v>0</v>
      </c>
      <c r="CR1495">
        <f t="shared" ref="CR1495:CR1505" si="1003">AD1495*BB1495</f>
        <v>0</v>
      </c>
      <c r="CS1495">
        <f t="shared" ref="CS1495:CS1505" si="1004">AE1495*BS1495</f>
        <v>0</v>
      </c>
      <c r="CT1495">
        <f t="shared" ref="CT1495:CT1505" si="1005">AF1495*BA1495</f>
        <v>1993.5355999999999</v>
      </c>
      <c r="CU1495">
        <f t="shared" ref="CU1495:CU1505" si="1006">AG1495</f>
        <v>0</v>
      </c>
      <c r="CV1495">
        <f t="shared" ref="CV1495:CV1505" si="1007">AH1495</f>
        <v>7.67</v>
      </c>
      <c r="CW1495">
        <f t="shared" ref="CW1495:CW1505" si="1008">AI1495</f>
        <v>0</v>
      </c>
      <c r="CX1495">
        <f t="shared" ref="CX1495:CX1505" si="1009">AJ1495</f>
        <v>0</v>
      </c>
      <c r="CY1495">
        <f t="shared" ref="CY1495:CY1505" si="1010">(((S1495+R1495)*AT1495)/100)</f>
        <v>380.92239999999998</v>
      </c>
      <c r="CZ1495">
        <f t="shared" ref="CZ1495:CZ1505" si="1011">(((S1495+R1495)*AU1495)/100)</f>
        <v>302.49719999999996</v>
      </c>
      <c r="DC1495" t="s">
        <v>3</v>
      </c>
      <c r="DD1495" t="s">
        <v>3</v>
      </c>
      <c r="DE1495" t="s">
        <v>3</v>
      </c>
      <c r="DF1495" t="s">
        <v>3</v>
      </c>
      <c r="DG1495" t="s">
        <v>3</v>
      </c>
      <c r="DH1495" t="s">
        <v>3</v>
      </c>
      <c r="DI1495" t="s">
        <v>3</v>
      </c>
      <c r="DJ1495" t="s">
        <v>3</v>
      </c>
      <c r="DK1495" t="s">
        <v>3</v>
      </c>
      <c r="DL1495" t="s">
        <v>3</v>
      </c>
      <c r="DM1495" t="s">
        <v>3</v>
      </c>
      <c r="DN1495">
        <v>0</v>
      </c>
      <c r="DO1495">
        <v>0</v>
      </c>
      <c r="DP1495">
        <v>1</v>
      </c>
      <c r="DQ1495">
        <v>1</v>
      </c>
      <c r="DU1495">
        <v>1013</v>
      </c>
      <c r="DV1495" t="s">
        <v>20</v>
      </c>
      <c r="DW1495" t="s">
        <v>20</v>
      </c>
      <c r="DX1495">
        <v>1</v>
      </c>
      <c r="DZ1495" t="s">
        <v>3</v>
      </c>
      <c r="EA1495" t="s">
        <v>3</v>
      </c>
      <c r="EB1495" t="s">
        <v>3</v>
      </c>
      <c r="EC1495" t="s">
        <v>3</v>
      </c>
      <c r="EE1495">
        <v>29085590</v>
      </c>
      <c r="EF1495">
        <v>6</v>
      </c>
      <c r="EG1495" t="s">
        <v>22</v>
      </c>
      <c r="EH1495">
        <v>0</v>
      </c>
      <c r="EI1495" t="s">
        <v>3</v>
      </c>
      <c r="EJ1495">
        <v>1</v>
      </c>
      <c r="EK1495">
        <v>57001</v>
      </c>
      <c r="EL1495" t="s">
        <v>23</v>
      </c>
      <c r="EM1495" t="s">
        <v>24</v>
      </c>
      <c r="EO1495" t="s">
        <v>3</v>
      </c>
      <c r="EQ1495">
        <v>0</v>
      </c>
      <c r="ER1495">
        <v>59.83</v>
      </c>
      <c r="ES1495">
        <v>0</v>
      </c>
      <c r="ET1495">
        <v>0</v>
      </c>
      <c r="EU1495">
        <v>0</v>
      </c>
      <c r="EV1495">
        <v>59.83</v>
      </c>
      <c r="EW1495">
        <v>7.67</v>
      </c>
      <c r="EX1495">
        <v>0</v>
      </c>
      <c r="EY1495">
        <v>0</v>
      </c>
      <c r="FQ1495">
        <v>0</v>
      </c>
      <c r="FR1495">
        <f t="shared" ref="FR1495:FR1505" si="1012">ROUND(IF(AND(BH1495=3,BI1495=3),P1495,0),2)</f>
        <v>0</v>
      </c>
      <c r="FS1495">
        <v>0</v>
      </c>
      <c r="FV1495" t="s">
        <v>25</v>
      </c>
      <c r="FW1495" t="s">
        <v>26</v>
      </c>
      <c r="FX1495">
        <v>80</v>
      </c>
      <c r="FY1495">
        <v>68</v>
      </c>
      <c r="GA1495" t="s">
        <v>3</v>
      </c>
      <c r="GD1495">
        <v>1</v>
      </c>
      <c r="GF1495">
        <v>1095792533</v>
      </c>
      <c r="GG1495">
        <v>2</v>
      </c>
      <c r="GH1495">
        <v>1</v>
      </c>
      <c r="GI1495">
        <v>2</v>
      </c>
      <c r="GJ1495">
        <v>0</v>
      </c>
      <c r="GK1495">
        <v>0</v>
      </c>
      <c r="GL1495">
        <f t="shared" ref="GL1495:GL1505" si="1013">ROUND(IF(AND(BH1495=3,BI1495=3,FS1495&lt;&gt;0),P1495,0),2)</f>
        <v>0</v>
      </c>
      <c r="GM1495">
        <f t="shared" ref="GM1495:GM1505" si="1014">ROUND(O1495+X1495+Y1495,2)+GX1495</f>
        <v>1243.5999999999999</v>
      </c>
      <c r="GN1495">
        <f t="shared" ref="GN1495:GN1505" si="1015">IF(OR(BI1495=0,BI1495=1),ROUND(O1495+X1495+Y1495,2),0)</f>
        <v>1243.5999999999999</v>
      </c>
      <c r="GO1495">
        <f t="shared" ref="GO1495:GO1505" si="1016">IF(BI1495=2,ROUND(O1495+X1495+Y1495,2),0)</f>
        <v>0</v>
      </c>
      <c r="GP1495">
        <f t="shared" ref="GP1495:GP1505" si="1017">IF(BI1495=4,ROUND(O1495+X1495+Y1495,2)+GX1495,0)</f>
        <v>0</v>
      </c>
      <c r="GR1495">
        <v>0</v>
      </c>
      <c r="GS1495">
        <v>3</v>
      </c>
      <c r="GT1495">
        <v>0</v>
      </c>
      <c r="GU1495" t="s">
        <v>3</v>
      </c>
      <c r="GV1495">
        <f t="shared" ref="GV1495:GV1505" si="1018">ROUND((GT1495),2)</f>
        <v>0</v>
      </c>
      <c r="GW1495">
        <v>1</v>
      </c>
      <c r="GX1495">
        <f t="shared" ref="GX1495:GX1505" si="1019">ROUND(HC1495*I1495,2)</f>
        <v>0</v>
      </c>
      <c r="HA1495">
        <v>0</v>
      </c>
      <c r="HB1495">
        <v>0</v>
      </c>
      <c r="HC1495">
        <f t="shared" ref="HC1495:HC1505" si="1020">GV1495*GW1495</f>
        <v>0</v>
      </c>
      <c r="HE1495" t="s">
        <v>3</v>
      </c>
      <c r="HF1495" t="s">
        <v>3</v>
      </c>
      <c r="IK1495">
        <v>0</v>
      </c>
    </row>
    <row r="1496" spans="1:245">
      <c r="A1496">
        <v>18</v>
      </c>
      <c r="B1496">
        <v>0</v>
      </c>
      <c r="C1496">
        <v>1430</v>
      </c>
      <c r="E1496" t="s">
        <v>27</v>
      </c>
      <c r="F1496" t="s">
        <v>28</v>
      </c>
      <c r="G1496" t="s">
        <v>29</v>
      </c>
      <c r="H1496" t="s">
        <v>30</v>
      </c>
      <c r="I1496">
        <f>I1495*J1496</f>
        <v>0.19670000000000001</v>
      </c>
      <c r="J1496">
        <v>0.7</v>
      </c>
      <c r="O1496">
        <f t="shared" si="981"/>
        <v>0</v>
      </c>
      <c r="P1496">
        <f t="shared" si="982"/>
        <v>0</v>
      </c>
      <c r="Q1496">
        <f t="shared" si="983"/>
        <v>0</v>
      </c>
      <c r="R1496">
        <f t="shared" si="984"/>
        <v>0</v>
      </c>
      <c r="S1496">
        <f t="shared" si="985"/>
        <v>0</v>
      </c>
      <c r="T1496">
        <f t="shared" si="986"/>
        <v>0</v>
      </c>
      <c r="U1496">
        <f t="shared" si="987"/>
        <v>0</v>
      </c>
      <c r="V1496">
        <f t="shared" si="988"/>
        <v>0</v>
      </c>
      <c r="W1496">
        <f t="shared" si="989"/>
        <v>0</v>
      </c>
      <c r="X1496">
        <f t="shared" si="990"/>
        <v>0</v>
      </c>
      <c r="Y1496">
        <f t="shared" si="991"/>
        <v>0</v>
      </c>
      <c r="AA1496">
        <v>36401907</v>
      </c>
      <c r="AB1496">
        <f t="shared" si="992"/>
        <v>0</v>
      </c>
      <c r="AC1496">
        <f t="shared" si="993"/>
        <v>0</v>
      </c>
      <c r="AD1496">
        <f t="shared" si="994"/>
        <v>0</v>
      </c>
      <c r="AE1496">
        <f t="shared" si="995"/>
        <v>0</v>
      </c>
      <c r="AF1496">
        <f t="shared" si="996"/>
        <v>0</v>
      </c>
      <c r="AG1496">
        <f t="shared" si="997"/>
        <v>0</v>
      </c>
      <c r="AH1496">
        <f t="shared" si="998"/>
        <v>0</v>
      </c>
      <c r="AI1496">
        <f t="shared" si="999"/>
        <v>0</v>
      </c>
      <c r="AJ1496">
        <f t="shared" si="1000"/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1</v>
      </c>
      <c r="AW1496">
        <v>1</v>
      </c>
      <c r="AZ1496">
        <v>1</v>
      </c>
      <c r="BA1496">
        <v>1</v>
      </c>
      <c r="BB1496">
        <v>1</v>
      </c>
      <c r="BC1496">
        <v>1</v>
      </c>
      <c r="BD1496" t="s">
        <v>3</v>
      </c>
      <c r="BE1496" t="s">
        <v>3</v>
      </c>
      <c r="BF1496" t="s">
        <v>3</v>
      </c>
      <c r="BG1496" t="s">
        <v>3</v>
      </c>
      <c r="BH1496">
        <v>3</v>
      </c>
      <c r="BI1496">
        <v>2</v>
      </c>
      <c r="BJ1496" t="s">
        <v>31</v>
      </c>
      <c r="BM1496">
        <v>500002</v>
      </c>
      <c r="BN1496">
        <v>0</v>
      </c>
      <c r="BO1496" t="s">
        <v>3</v>
      </c>
      <c r="BP1496">
        <v>0</v>
      </c>
      <c r="BQ1496">
        <v>12</v>
      </c>
      <c r="BR1496">
        <v>0</v>
      </c>
      <c r="BS1496">
        <v>1</v>
      </c>
      <c r="BT1496">
        <v>1</v>
      </c>
      <c r="BU1496">
        <v>1</v>
      </c>
      <c r="BV1496">
        <v>1</v>
      </c>
      <c r="BW1496">
        <v>1</v>
      </c>
      <c r="BX1496">
        <v>1</v>
      </c>
      <c r="BY1496" t="s">
        <v>3</v>
      </c>
      <c r="BZ1496">
        <v>0</v>
      </c>
      <c r="CA1496">
        <v>0</v>
      </c>
      <c r="CE1496">
        <v>0</v>
      </c>
      <c r="CF1496">
        <v>0</v>
      </c>
      <c r="CG1496">
        <v>0</v>
      </c>
      <c r="CM1496">
        <v>0</v>
      </c>
      <c r="CN1496" t="s">
        <v>3</v>
      </c>
      <c r="CO1496">
        <v>0</v>
      </c>
      <c r="CP1496">
        <f t="shared" si="1001"/>
        <v>0</v>
      </c>
      <c r="CQ1496">
        <f t="shared" si="1002"/>
        <v>0</v>
      </c>
      <c r="CR1496">
        <f t="shared" si="1003"/>
        <v>0</v>
      </c>
      <c r="CS1496">
        <f t="shared" si="1004"/>
        <v>0</v>
      </c>
      <c r="CT1496">
        <f t="shared" si="1005"/>
        <v>0</v>
      </c>
      <c r="CU1496">
        <f t="shared" si="1006"/>
        <v>0</v>
      </c>
      <c r="CV1496">
        <f t="shared" si="1007"/>
        <v>0</v>
      </c>
      <c r="CW1496">
        <f t="shared" si="1008"/>
        <v>0</v>
      </c>
      <c r="CX1496">
        <f t="shared" si="1009"/>
        <v>0</v>
      </c>
      <c r="CY1496">
        <f t="shared" si="1010"/>
        <v>0</v>
      </c>
      <c r="CZ1496">
        <f t="shared" si="1011"/>
        <v>0</v>
      </c>
      <c r="DC1496" t="s">
        <v>3</v>
      </c>
      <c r="DD1496" t="s">
        <v>3</v>
      </c>
      <c r="DE1496" t="s">
        <v>3</v>
      </c>
      <c r="DF1496" t="s">
        <v>3</v>
      </c>
      <c r="DG1496" t="s">
        <v>3</v>
      </c>
      <c r="DH1496" t="s">
        <v>3</v>
      </c>
      <c r="DI1496" t="s">
        <v>3</v>
      </c>
      <c r="DJ1496" t="s">
        <v>3</v>
      </c>
      <c r="DK1496" t="s">
        <v>3</v>
      </c>
      <c r="DL1496" t="s">
        <v>3</v>
      </c>
      <c r="DM1496" t="s">
        <v>3</v>
      </c>
      <c r="DN1496">
        <v>0</v>
      </c>
      <c r="DO1496">
        <v>0</v>
      </c>
      <c r="DP1496">
        <v>1</v>
      </c>
      <c r="DQ1496">
        <v>1</v>
      </c>
      <c r="DU1496">
        <v>1009</v>
      </c>
      <c r="DV1496" t="s">
        <v>30</v>
      </c>
      <c r="DW1496" t="s">
        <v>30</v>
      </c>
      <c r="DX1496">
        <v>1000</v>
      </c>
      <c r="DZ1496" t="s">
        <v>3</v>
      </c>
      <c r="EA1496" t="s">
        <v>3</v>
      </c>
      <c r="EB1496" t="s">
        <v>3</v>
      </c>
      <c r="EC1496" t="s">
        <v>3</v>
      </c>
      <c r="EE1496">
        <v>29085444</v>
      </c>
      <c r="EF1496">
        <v>12</v>
      </c>
      <c r="EG1496" t="s">
        <v>32</v>
      </c>
      <c r="EH1496">
        <v>0</v>
      </c>
      <c r="EI1496" t="s">
        <v>3</v>
      </c>
      <c r="EJ1496">
        <v>2</v>
      </c>
      <c r="EK1496">
        <v>500002</v>
      </c>
      <c r="EL1496" t="s">
        <v>33</v>
      </c>
      <c r="EM1496" t="s">
        <v>34</v>
      </c>
      <c r="EO1496" t="s">
        <v>3</v>
      </c>
      <c r="EQ1496">
        <v>0</v>
      </c>
      <c r="ER1496">
        <v>0</v>
      </c>
      <c r="ES1496">
        <v>0</v>
      </c>
      <c r="ET1496">
        <v>0</v>
      </c>
      <c r="EU1496">
        <v>0</v>
      </c>
      <c r="EV1496">
        <v>0</v>
      </c>
      <c r="EW1496">
        <v>0</v>
      </c>
      <c r="EX1496">
        <v>0</v>
      </c>
      <c r="FQ1496">
        <v>0</v>
      </c>
      <c r="FR1496">
        <f t="shared" si="1012"/>
        <v>0</v>
      </c>
      <c r="FS1496">
        <v>0</v>
      </c>
      <c r="FX1496">
        <v>0</v>
      </c>
      <c r="FY1496">
        <v>0</v>
      </c>
      <c r="GA1496" t="s">
        <v>3</v>
      </c>
      <c r="GD1496">
        <v>1</v>
      </c>
      <c r="GF1496">
        <v>-304821490</v>
      </c>
      <c r="GG1496">
        <v>2</v>
      </c>
      <c r="GH1496">
        <v>1</v>
      </c>
      <c r="GI1496">
        <v>-2</v>
      </c>
      <c r="GJ1496">
        <v>0</v>
      </c>
      <c r="GK1496">
        <v>0</v>
      </c>
      <c r="GL1496">
        <f t="shared" si="1013"/>
        <v>0</v>
      </c>
      <c r="GM1496">
        <f t="shared" si="1014"/>
        <v>0</v>
      </c>
      <c r="GN1496">
        <f t="shared" si="1015"/>
        <v>0</v>
      </c>
      <c r="GO1496">
        <f t="shared" si="1016"/>
        <v>0</v>
      </c>
      <c r="GP1496">
        <f t="shared" si="1017"/>
        <v>0</v>
      </c>
      <c r="GR1496">
        <v>0</v>
      </c>
      <c r="GS1496">
        <v>3</v>
      </c>
      <c r="GT1496">
        <v>0</v>
      </c>
      <c r="GU1496" t="s">
        <v>3</v>
      </c>
      <c r="GV1496">
        <f t="shared" si="1018"/>
        <v>0</v>
      </c>
      <c r="GW1496">
        <v>1</v>
      </c>
      <c r="GX1496">
        <f t="shared" si="1019"/>
        <v>0</v>
      </c>
      <c r="HA1496">
        <v>0</v>
      </c>
      <c r="HB1496">
        <v>0</v>
      </c>
      <c r="HC1496">
        <f t="shared" si="1020"/>
        <v>0</v>
      </c>
      <c r="HE1496" t="s">
        <v>3</v>
      </c>
      <c r="HF1496" t="s">
        <v>3</v>
      </c>
      <c r="IK1496">
        <v>0</v>
      </c>
    </row>
    <row r="1497" spans="1:245">
      <c r="A1497">
        <v>17</v>
      </c>
      <c r="B1497">
        <v>0</v>
      </c>
      <c r="C1497">
        <f>ROW(SmtRes!A1434)</f>
        <v>1434</v>
      </c>
      <c r="D1497">
        <f>ROW(EtalonRes!A1397)</f>
        <v>1397</v>
      </c>
      <c r="E1497" t="s">
        <v>35</v>
      </c>
      <c r="F1497" t="s">
        <v>36</v>
      </c>
      <c r="G1497" t="s">
        <v>37</v>
      </c>
      <c r="H1497" t="s">
        <v>38</v>
      </c>
      <c r="I1497">
        <f>ROUND(28.1/100,9)</f>
        <v>0.28100000000000003</v>
      </c>
      <c r="J1497">
        <v>0</v>
      </c>
      <c r="O1497">
        <f t="shared" si="981"/>
        <v>848.84</v>
      </c>
      <c r="P1497">
        <f t="shared" si="982"/>
        <v>0</v>
      </c>
      <c r="Q1497">
        <f t="shared" si="983"/>
        <v>17.04</v>
      </c>
      <c r="R1497">
        <f t="shared" si="984"/>
        <v>16.48</v>
      </c>
      <c r="S1497">
        <f t="shared" si="985"/>
        <v>831.8</v>
      </c>
      <c r="T1497">
        <f t="shared" si="986"/>
        <v>0</v>
      </c>
      <c r="U1497">
        <f t="shared" si="987"/>
        <v>3.2005900000000005</v>
      </c>
      <c r="V1497">
        <f t="shared" si="988"/>
        <v>3.6530000000000007E-2</v>
      </c>
      <c r="W1497">
        <f t="shared" si="989"/>
        <v>0</v>
      </c>
      <c r="X1497">
        <f t="shared" si="990"/>
        <v>576.83000000000004</v>
      </c>
      <c r="Y1497">
        <f t="shared" si="991"/>
        <v>458.07</v>
      </c>
      <c r="AA1497">
        <v>36401907</v>
      </c>
      <c r="AB1497">
        <f t="shared" si="992"/>
        <v>92.9</v>
      </c>
      <c r="AC1497">
        <f t="shared" si="993"/>
        <v>0</v>
      </c>
      <c r="AD1497">
        <f t="shared" si="994"/>
        <v>4.0599999999999996</v>
      </c>
      <c r="AE1497">
        <f t="shared" si="995"/>
        <v>1.76</v>
      </c>
      <c r="AF1497">
        <f t="shared" si="996"/>
        <v>88.84</v>
      </c>
      <c r="AG1497">
        <f t="shared" si="997"/>
        <v>0</v>
      </c>
      <c r="AH1497">
        <f t="shared" si="998"/>
        <v>11.39</v>
      </c>
      <c r="AI1497">
        <f t="shared" si="999"/>
        <v>0.13</v>
      </c>
      <c r="AJ1497">
        <f t="shared" si="1000"/>
        <v>0</v>
      </c>
      <c r="AK1497">
        <v>92.9</v>
      </c>
      <c r="AL1497">
        <v>0</v>
      </c>
      <c r="AM1497">
        <v>4.0599999999999996</v>
      </c>
      <c r="AN1497">
        <v>1.76</v>
      </c>
      <c r="AO1497">
        <v>88.84</v>
      </c>
      <c r="AP1497">
        <v>0</v>
      </c>
      <c r="AQ1497">
        <v>11.39</v>
      </c>
      <c r="AR1497">
        <v>0.13</v>
      </c>
      <c r="AS1497">
        <v>0</v>
      </c>
      <c r="AT1497">
        <v>68</v>
      </c>
      <c r="AU1497">
        <v>54</v>
      </c>
      <c r="AV1497">
        <v>1</v>
      </c>
      <c r="AW1497">
        <v>1</v>
      </c>
      <c r="AZ1497">
        <v>1</v>
      </c>
      <c r="BA1497">
        <v>33.32</v>
      </c>
      <c r="BB1497">
        <v>14.94</v>
      </c>
      <c r="BC1497">
        <v>1</v>
      </c>
      <c r="BD1497" t="s">
        <v>3</v>
      </c>
      <c r="BE1497" t="s">
        <v>3</v>
      </c>
      <c r="BF1497" t="s">
        <v>3</v>
      </c>
      <c r="BG1497" t="s">
        <v>3</v>
      </c>
      <c r="BH1497">
        <v>0</v>
      </c>
      <c r="BI1497">
        <v>1</v>
      </c>
      <c r="BJ1497" t="s">
        <v>39</v>
      </c>
      <c r="BM1497">
        <v>57001</v>
      </c>
      <c r="BN1497">
        <v>0</v>
      </c>
      <c r="BO1497" t="s">
        <v>36</v>
      </c>
      <c r="BP1497">
        <v>1</v>
      </c>
      <c r="BQ1497">
        <v>6</v>
      </c>
      <c r="BR1497">
        <v>0</v>
      </c>
      <c r="BS1497">
        <v>33.32</v>
      </c>
      <c r="BT1497">
        <v>1</v>
      </c>
      <c r="BU1497">
        <v>1</v>
      </c>
      <c r="BV1497">
        <v>1</v>
      </c>
      <c r="BW1497">
        <v>1</v>
      </c>
      <c r="BX1497">
        <v>1</v>
      </c>
      <c r="BY1497" t="s">
        <v>3</v>
      </c>
      <c r="BZ1497">
        <v>80</v>
      </c>
      <c r="CA1497">
        <v>68</v>
      </c>
      <c r="CE1497">
        <v>0</v>
      </c>
      <c r="CF1497">
        <v>0</v>
      </c>
      <c r="CG1497">
        <v>0</v>
      </c>
      <c r="CM1497">
        <v>0</v>
      </c>
      <c r="CN1497" t="s">
        <v>3</v>
      </c>
      <c r="CO1497">
        <v>0</v>
      </c>
      <c r="CP1497">
        <f t="shared" si="1001"/>
        <v>848.83999999999992</v>
      </c>
      <c r="CQ1497">
        <f t="shared" si="1002"/>
        <v>0</v>
      </c>
      <c r="CR1497">
        <f t="shared" si="1003"/>
        <v>60.656399999999991</v>
      </c>
      <c r="CS1497">
        <f t="shared" si="1004"/>
        <v>58.6432</v>
      </c>
      <c r="CT1497">
        <f t="shared" si="1005"/>
        <v>2960.1487999999999</v>
      </c>
      <c r="CU1497">
        <f t="shared" si="1006"/>
        <v>0</v>
      </c>
      <c r="CV1497">
        <f t="shared" si="1007"/>
        <v>11.39</v>
      </c>
      <c r="CW1497">
        <f t="shared" si="1008"/>
        <v>0.13</v>
      </c>
      <c r="CX1497">
        <f t="shared" si="1009"/>
        <v>0</v>
      </c>
      <c r="CY1497">
        <f t="shared" si="1010"/>
        <v>576.83040000000005</v>
      </c>
      <c r="CZ1497">
        <f t="shared" si="1011"/>
        <v>458.07119999999998</v>
      </c>
      <c r="DC1497" t="s">
        <v>3</v>
      </c>
      <c r="DD1497" t="s">
        <v>3</v>
      </c>
      <c r="DE1497" t="s">
        <v>3</v>
      </c>
      <c r="DF1497" t="s">
        <v>3</v>
      </c>
      <c r="DG1497" t="s">
        <v>3</v>
      </c>
      <c r="DH1497" t="s">
        <v>3</v>
      </c>
      <c r="DI1497" t="s">
        <v>3</v>
      </c>
      <c r="DJ1497" t="s">
        <v>3</v>
      </c>
      <c r="DK1497" t="s">
        <v>3</v>
      </c>
      <c r="DL1497" t="s">
        <v>3</v>
      </c>
      <c r="DM1497" t="s">
        <v>3</v>
      </c>
      <c r="DN1497">
        <v>0</v>
      </c>
      <c r="DO1497">
        <v>0</v>
      </c>
      <c r="DP1497">
        <v>1</v>
      </c>
      <c r="DQ1497">
        <v>1</v>
      </c>
      <c r="DU1497">
        <v>1013</v>
      </c>
      <c r="DV1497" t="s">
        <v>38</v>
      </c>
      <c r="DW1497" t="s">
        <v>38</v>
      </c>
      <c r="DX1497">
        <v>1</v>
      </c>
      <c r="DZ1497" t="s">
        <v>3</v>
      </c>
      <c r="EA1497" t="s">
        <v>3</v>
      </c>
      <c r="EB1497" t="s">
        <v>3</v>
      </c>
      <c r="EC1497" t="s">
        <v>3</v>
      </c>
      <c r="EE1497">
        <v>29085590</v>
      </c>
      <c r="EF1497">
        <v>6</v>
      </c>
      <c r="EG1497" t="s">
        <v>22</v>
      </c>
      <c r="EH1497">
        <v>0</v>
      </c>
      <c r="EI1497" t="s">
        <v>3</v>
      </c>
      <c r="EJ1497">
        <v>1</v>
      </c>
      <c r="EK1497">
        <v>57001</v>
      </c>
      <c r="EL1497" t="s">
        <v>23</v>
      </c>
      <c r="EM1497" t="s">
        <v>24</v>
      </c>
      <c r="EO1497" t="s">
        <v>3</v>
      </c>
      <c r="EQ1497">
        <v>0</v>
      </c>
      <c r="ER1497">
        <v>92.9</v>
      </c>
      <c r="ES1497">
        <v>0</v>
      </c>
      <c r="ET1497">
        <v>4.0599999999999996</v>
      </c>
      <c r="EU1497">
        <v>1.76</v>
      </c>
      <c r="EV1497">
        <v>88.84</v>
      </c>
      <c r="EW1497">
        <v>11.39</v>
      </c>
      <c r="EX1497">
        <v>0.13</v>
      </c>
      <c r="EY1497">
        <v>0</v>
      </c>
      <c r="FQ1497">
        <v>0</v>
      </c>
      <c r="FR1497">
        <f t="shared" si="1012"/>
        <v>0</v>
      </c>
      <c r="FS1497">
        <v>0</v>
      </c>
      <c r="FV1497" t="s">
        <v>25</v>
      </c>
      <c r="FW1497" t="s">
        <v>26</v>
      </c>
      <c r="FX1497">
        <v>80</v>
      </c>
      <c r="FY1497">
        <v>68</v>
      </c>
      <c r="GA1497" t="s">
        <v>3</v>
      </c>
      <c r="GD1497">
        <v>1</v>
      </c>
      <c r="GF1497">
        <v>-1629810845</v>
      </c>
      <c r="GG1497">
        <v>2</v>
      </c>
      <c r="GH1497">
        <v>1</v>
      </c>
      <c r="GI1497">
        <v>2</v>
      </c>
      <c r="GJ1497">
        <v>0</v>
      </c>
      <c r="GK1497">
        <v>0</v>
      </c>
      <c r="GL1497">
        <f t="shared" si="1013"/>
        <v>0</v>
      </c>
      <c r="GM1497">
        <f t="shared" si="1014"/>
        <v>1883.74</v>
      </c>
      <c r="GN1497">
        <f t="shared" si="1015"/>
        <v>1883.74</v>
      </c>
      <c r="GO1497">
        <f t="shared" si="1016"/>
        <v>0</v>
      </c>
      <c r="GP1497">
        <f t="shared" si="1017"/>
        <v>0</v>
      </c>
      <c r="GR1497">
        <v>0</v>
      </c>
      <c r="GS1497">
        <v>3</v>
      </c>
      <c r="GT1497">
        <v>0</v>
      </c>
      <c r="GU1497" t="s">
        <v>3</v>
      </c>
      <c r="GV1497">
        <f t="shared" si="1018"/>
        <v>0</v>
      </c>
      <c r="GW1497">
        <v>1</v>
      </c>
      <c r="GX1497">
        <f t="shared" si="1019"/>
        <v>0</v>
      </c>
      <c r="HA1497">
        <v>0</v>
      </c>
      <c r="HB1497">
        <v>0</v>
      </c>
      <c r="HC1497">
        <f t="shared" si="1020"/>
        <v>0</v>
      </c>
      <c r="HE1497" t="s">
        <v>3</v>
      </c>
      <c r="HF1497" t="s">
        <v>3</v>
      </c>
      <c r="IK1497">
        <v>0</v>
      </c>
    </row>
    <row r="1498" spans="1:245">
      <c r="A1498">
        <v>18</v>
      </c>
      <c r="B1498">
        <v>0</v>
      </c>
      <c r="C1498">
        <v>1434</v>
      </c>
      <c r="E1498" t="s">
        <v>40</v>
      </c>
      <c r="F1498" t="s">
        <v>28</v>
      </c>
      <c r="G1498" t="s">
        <v>29</v>
      </c>
      <c r="H1498" t="s">
        <v>30</v>
      </c>
      <c r="I1498">
        <f>I1497*J1498</f>
        <v>0.13206999999999999</v>
      </c>
      <c r="J1498">
        <v>0.46999999999999992</v>
      </c>
      <c r="O1498">
        <f t="shared" si="981"/>
        <v>0</v>
      </c>
      <c r="P1498">
        <f t="shared" si="982"/>
        <v>0</v>
      </c>
      <c r="Q1498">
        <f t="shared" si="983"/>
        <v>0</v>
      </c>
      <c r="R1498">
        <f t="shared" si="984"/>
        <v>0</v>
      </c>
      <c r="S1498">
        <f t="shared" si="985"/>
        <v>0</v>
      </c>
      <c r="T1498">
        <f t="shared" si="986"/>
        <v>0</v>
      </c>
      <c r="U1498">
        <f t="shared" si="987"/>
        <v>0</v>
      </c>
      <c r="V1498">
        <f t="shared" si="988"/>
        <v>0</v>
      </c>
      <c r="W1498">
        <f t="shared" si="989"/>
        <v>0</v>
      </c>
      <c r="X1498">
        <f t="shared" si="990"/>
        <v>0</v>
      </c>
      <c r="Y1498">
        <f t="shared" si="991"/>
        <v>0</v>
      </c>
      <c r="AA1498">
        <v>36401907</v>
      </c>
      <c r="AB1498">
        <f t="shared" si="992"/>
        <v>0</v>
      </c>
      <c r="AC1498">
        <f t="shared" si="993"/>
        <v>0</v>
      </c>
      <c r="AD1498">
        <f t="shared" si="994"/>
        <v>0</v>
      </c>
      <c r="AE1498">
        <f t="shared" si="995"/>
        <v>0</v>
      </c>
      <c r="AF1498">
        <f t="shared" si="996"/>
        <v>0</v>
      </c>
      <c r="AG1498">
        <f t="shared" si="997"/>
        <v>0</v>
      </c>
      <c r="AH1498">
        <f t="shared" si="998"/>
        <v>0</v>
      </c>
      <c r="AI1498">
        <f t="shared" si="999"/>
        <v>0</v>
      </c>
      <c r="AJ1498">
        <f t="shared" si="1000"/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1</v>
      </c>
      <c r="AW1498">
        <v>1</v>
      </c>
      <c r="AZ1498">
        <v>1</v>
      </c>
      <c r="BA1498">
        <v>1</v>
      </c>
      <c r="BB1498">
        <v>1</v>
      </c>
      <c r="BC1498">
        <v>1</v>
      </c>
      <c r="BD1498" t="s">
        <v>3</v>
      </c>
      <c r="BE1498" t="s">
        <v>3</v>
      </c>
      <c r="BF1498" t="s">
        <v>3</v>
      </c>
      <c r="BG1498" t="s">
        <v>3</v>
      </c>
      <c r="BH1498">
        <v>3</v>
      </c>
      <c r="BI1498">
        <v>2</v>
      </c>
      <c r="BJ1498" t="s">
        <v>31</v>
      </c>
      <c r="BM1498">
        <v>500002</v>
      </c>
      <c r="BN1498">
        <v>0</v>
      </c>
      <c r="BO1498" t="s">
        <v>3</v>
      </c>
      <c r="BP1498">
        <v>0</v>
      </c>
      <c r="BQ1498">
        <v>12</v>
      </c>
      <c r="BR1498">
        <v>0</v>
      </c>
      <c r="BS1498">
        <v>1</v>
      </c>
      <c r="BT1498">
        <v>1</v>
      </c>
      <c r="BU1498">
        <v>1</v>
      </c>
      <c r="BV1498">
        <v>1</v>
      </c>
      <c r="BW1498">
        <v>1</v>
      </c>
      <c r="BX1498">
        <v>1</v>
      </c>
      <c r="BY1498" t="s">
        <v>3</v>
      </c>
      <c r="BZ1498">
        <v>0</v>
      </c>
      <c r="CA1498">
        <v>0</v>
      </c>
      <c r="CE1498">
        <v>0</v>
      </c>
      <c r="CF1498">
        <v>0</v>
      </c>
      <c r="CG1498">
        <v>0</v>
      </c>
      <c r="CM1498">
        <v>0</v>
      </c>
      <c r="CN1498" t="s">
        <v>3</v>
      </c>
      <c r="CO1498">
        <v>0</v>
      </c>
      <c r="CP1498">
        <f t="shared" si="1001"/>
        <v>0</v>
      </c>
      <c r="CQ1498">
        <f t="shared" si="1002"/>
        <v>0</v>
      </c>
      <c r="CR1498">
        <f t="shared" si="1003"/>
        <v>0</v>
      </c>
      <c r="CS1498">
        <f t="shared" si="1004"/>
        <v>0</v>
      </c>
      <c r="CT1498">
        <f t="shared" si="1005"/>
        <v>0</v>
      </c>
      <c r="CU1498">
        <f t="shared" si="1006"/>
        <v>0</v>
      </c>
      <c r="CV1498">
        <f t="shared" si="1007"/>
        <v>0</v>
      </c>
      <c r="CW1498">
        <f t="shared" si="1008"/>
        <v>0</v>
      </c>
      <c r="CX1498">
        <f t="shared" si="1009"/>
        <v>0</v>
      </c>
      <c r="CY1498">
        <f t="shared" si="1010"/>
        <v>0</v>
      </c>
      <c r="CZ1498">
        <f t="shared" si="1011"/>
        <v>0</v>
      </c>
      <c r="DC1498" t="s">
        <v>3</v>
      </c>
      <c r="DD1498" t="s">
        <v>3</v>
      </c>
      <c r="DE1498" t="s">
        <v>3</v>
      </c>
      <c r="DF1498" t="s">
        <v>3</v>
      </c>
      <c r="DG1498" t="s">
        <v>3</v>
      </c>
      <c r="DH1498" t="s">
        <v>3</v>
      </c>
      <c r="DI1498" t="s">
        <v>3</v>
      </c>
      <c r="DJ1498" t="s">
        <v>3</v>
      </c>
      <c r="DK1498" t="s">
        <v>3</v>
      </c>
      <c r="DL1498" t="s">
        <v>3</v>
      </c>
      <c r="DM1498" t="s">
        <v>3</v>
      </c>
      <c r="DN1498">
        <v>0</v>
      </c>
      <c r="DO1498">
        <v>0</v>
      </c>
      <c r="DP1498">
        <v>1</v>
      </c>
      <c r="DQ1498">
        <v>1</v>
      </c>
      <c r="DU1498">
        <v>1009</v>
      </c>
      <c r="DV1498" t="s">
        <v>30</v>
      </c>
      <c r="DW1498" t="s">
        <v>30</v>
      </c>
      <c r="DX1498">
        <v>1000</v>
      </c>
      <c r="DZ1498" t="s">
        <v>3</v>
      </c>
      <c r="EA1498" t="s">
        <v>3</v>
      </c>
      <c r="EB1498" t="s">
        <v>3</v>
      </c>
      <c r="EC1498" t="s">
        <v>3</v>
      </c>
      <c r="EE1498">
        <v>29085444</v>
      </c>
      <c r="EF1498">
        <v>12</v>
      </c>
      <c r="EG1498" t="s">
        <v>32</v>
      </c>
      <c r="EH1498">
        <v>0</v>
      </c>
      <c r="EI1498" t="s">
        <v>3</v>
      </c>
      <c r="EJ1498">
        <v>2</v>
      </c>
      <c r="EK1498">
        <v>500002</v>
      </c>
      <c r="EL1498" t="s">
        <v>33</v>
      </c>
      <c r="EM1498" t="s">
        <v>34</v>
      </c>
      <c r="EO1498" t="s">
        <v>3</v>
      </c>
      <c r="EQ1498">
        <v>0</v>
      </c>
      <c r="ER1498">
        <v>0</v>
      </c>
      <c r="ES1498">
        <v>0</v>
      </c>
      <c r="ET1498">
        <v>0</v>
      </c>
      <c r="EU1498">
        <v>0</v>
      </c>
      <c r="EV1498">
        <v>0</v>
      </c>
      <c r="EW1498">
        <v>0</v>
      </c>
      <c r="EX1498">
        <v>0</v>
      </c>
      <c r="FQ1498">
        <v>0</v>
      </c>
      <c r="FR1498">
        <f t="shared" si="1012"/>
        <v>0</v>
      </c>
      <c r="FS1498">
        <v>0</v>
      </c>
      <c r="FX1498">
        <v>0</v>
      </c>
      <c r="FY1498">
        <v>0</v>
      </c>
      <c r="GA1498" t="s">
        <v>3</v>
      </c>
      <c r="GD1498">
        <v>1</v>
      </c>
      <c r="GF1498">
        <v>-304821490</v>
      </c>
      <c r="GG1498">
        <v>2</v>
      </c>
      <c r="GH1498">
        <v>1</v>
      </c>
      <c r="GI1498">
        <v>-2</v>
      </c>
      <c r="GJ1498">
        <v>0</v>
      </c>
      <c r="GK1498">
        <v>0</v>
      </c>
      <c r="GL1498">
        <f t="shared" si="1013"/>
        <v>0</v>
      </c>
      <c r="GM1498">
        <f t="shared" si="1014"/>
        <v>0</v>
      </c>
      <c r="GN1498">
        <f t="shared" si="1015"/>
        <v>0</v>
      </c>
      <c r="GO1498">
        <f t="shared" si="1016"/>
        <v>0</v>
      </c>
      <c r="GP1498">
        <f t="shared" si="1017"/>
        <v>0</v>
      </c>
      <c r="GR1498">
        <v>0</v>
      </c>
      <c r="GS1498">
        <v>0</v>
      </c>
      <c r="GT1498">
        <v>0</v>
      </c>
      <c r="GU1498" t="s">
        <v>3</v>
      </c>
      <c r="GV1498">
        <f t="shared" si="1018"/>
        <v>0</v>
      </c>
      <c r="GW1498">
        <v>1</v>
      </c>
      <c r="GX1498">
        <f t="shared" si="1019"/>
        <v>0</v>
      </c>
      <c r="HA1498">
        <v>0</v>
      </c>
      <c r="HB1498">
        <v>0</v>
      </c>
      <c r="HC1498">
        <f t="shared" si="1020"/>
        <v>0</v>
      </c>
      <c r="HE1498" t="s">
        <v>3</v>
      </c>
      <c r="HF1498" t="s">
        <v>3</v>
      </c>
      <c r="IK1498">
        <v>0</v>
      </c>
    </row>
    <row r="1499" spans="1:245">
      <c r="A1499">
        <v>17</v>
      </c>
      <c r="B1499">
        <v>0</v>
      </c>
      <c r="C1499">
        <f>ROW(SmtRes!A1436)</f>
        <v>1436</v>
      </c>
      <c r="D1499">
        <f>ROW(EtalonRes!A1399)</f>
        <v>1399</v>
      </c>
      <c r="E1499" t="s">
        <v>41</v>
      </c>
      <c r="F1499" t="s">
        <v>50</v>
      </c>
      <c r="G1499" t="s">
        <v>51</v>
      </c>
      <c r="H1499" t="s">
        <v>52</v>
      </c>
      <c r="I1499">
        <f>ROUND(21.48/100,9)</f>
        <v>0.21479999999999999</v>
      </c>
      <c r="J1499">
        <v>0</v>
      </c>
      <c r="O1499">
        <f t="shared" si="981"/>
        <v>210.49</v>
      </c>
      <c r="P1499">
        <f t="shared" si="982"/>
        <v>0</v>
      </c>
      <c r="Q1499">
        <f t="shared" si="983"/>
        <v>0</v>
      </c>
      <c r="R1499">
        <f t="shared" si="984"/>
        <v>0</v>
      </c>
      <c r="S1499">
        <f t="shared" si="985"/>
        <v>210.49</v>
      </c>
      <c r="T1499">
        <f t="shared" si="986"/>
        <v>0</v>
      </c>
      <c r="U1499">
        <f t="shared" si="987"/>
        <v>0.80979599999999996</v>
      </c>
      <c r="V1499">
        <f t="shared" si="988"/>
        <v>0</v>
      </c>
      <c r="W1499">
        <f t="shared" si="989"/>
        <v>0</v>
      </c>
      <c r="X1499">
        <f t="shared" si="990"/>
        <v>143.13</v>
      </c>
      <c r="Y1499">
        <f t="shared" si="991"/>
        <v>113.66</v>
      </c>
      <c r="AA1499">
        <v>36401907</v>
      </c>
      <c r="AB1499">
        <f t="shared" si="992"/>
        <v>29.41</v>
      </c>
      <c r="AC1499">
        <f t="shared" si="993"/>
        <v>0</v>
      </c>
      <c r="AD1499">
        <f t="shared" si="994"/>
        <v>0</v>
      </c>
      <c r="AE1499">
        <f t="shared" si="995"/>
        <v>0</v>
      </c>
      <c r="AF1499">
        <f t="shared" si="996"/>
        <v>29.41</v>
      </c>
      <c r="AG1499">
        <f t="shared" si="997"/>
        <v>0</v>
      </c>
      <c r="AH1499">
        <f t="shared" si="998"/>
        <v>3.77</v>
      </c>
      <c r="AI1499">
        <f t="shared" si="999"/>
        <v>0</v>
      </c>
      <c r="AJ1499">
        <f t="shared" si="1000"/>
        <v>0</v>
      </c>
      <c r="AK1499">
        <v>29.41</v>
      </c>
      <c r="AL1499">
        <v>0</v>
      </c>
      <c r="AM1499">
        <v>0</v>
      </c>
      <c r="AN1499">
        <v>0</v>
      </c>
      <c r="AO1499">
        <v>29.41</v>
      </c>
      <c r="AP1499">
        <v>0</v>
      </c>
      <c r="AQ1499">
        <v>3.77</v>
      </c>
      <c r="AR1499">
        <v>0</v>
      </c>
      <c r="AS1499">
        <v>0</v>
      </c>
      <c r="AT1499">
        <v>68</v>
      </c>
      <c r="AU1499">
        <v>54</v>
      </c>
      <c r="AV1499">
        <v>1</v>
      </c>
      <c r="AW1499">
        <v>1</v>
      </c>
      <c r="AZ1499">
        <v>1</v>
      </c>
      <c r="BA1499">
        <v>33.32</v>
      </c>
      <c r="BB1499">
        <v>1</v>
      </c>
      <c r="BC1499">
        <v>1</v>
      </c>
      <c r="BD1499" t="s">
        <v>3</v>
      </c>
      <c r="BE1499" t="s">
        <v>3</v>
      </c>
      <c r="BF1499" t="s">
        <v>3</v>
      </c>
      <c r="BG1499" t="s">
        <v>3</v>
      </c>
      <c r="BH1499">
        <v>0</v>
      </c>
      <c r="BI1499">
        <v>1</v>
      </c>
      <c r="BJ1499" t="s">
        <v>53</v>
      </c>
      <c r="BM1499">
        <v>57001</v>
      </c>
      <c r="BN1499">
        <v>0</v>
      </c>
      <c r="BO1499" t="s">
        <v>50</v>
      </c>
      <c r="BP1499">
        <v>1</v>
      </c>
      <c r="BQ1499">
        <v>6</v>
      </c>
      <c r="BR1499">
        <v>0</v>
      </c>
      <c r="BS1499">
        <v>33.32</v>
      </c>
      <c r="BT1499">
        <v>1</v>
      </c>
      <c r="BU1499">
        <v>1</v>
      </c>
      <c r="BV1499">
        <v>1</v>
      </c>
      <c r="BW1499">
        <v>1</v>
      </c>
      <c r="BX1499">
        <v>1</v>
      </c>
      <c r="BY1499" t="s">
        <v>3</v>
      </c>
      <c r="BZ1499">
        <v>80</v>
      </c>
      <c r="CA1499">
        <v>68</v>
      </c>
      <c r="CE1499">
        <v>0</v>
      </c>
      <c r="CF1499">
        <v>0</v>
      </c>
      <c r="CG1499">
        <v>0</v>
      </c>
      <c r="CM1499">
        <v>0</v>
      </c>
      <c r="CN1499" t="s">
        <v>3</v>
      </c>
      <c r="CO1499">
        <v>0</v>
      </c>
      <c r="CP1499">
        <f t="shared" si="1001"/>
        <v>210.49</v>
      </c>
      <c r="CQ1499">
        <f t="shared" si="1002"/>
        <v>0</v>
      </c>
      <c r="CR1499">
        <f t="shared" si="1003"/>
        <v>0</v>
      </c>
      <c r="CS1499">
        <f t="shared" si="1004"/>
        <v>0</v>
      </c>
      <c r="CT1499">
        <f t="shared" si="1005"/>
        <v>979.94119999999998</v>
      </c>
      <c r="CU1499">
        <f t="shared" si="1006"/>
        <v>0</v>
      </c>
      <c r="CV1499">
        <f t="shared" si="1007"/>
        <v>3.77</v>
      </c>
      <c r="CW1499">
        <f t="shared" si="1008"/>
        <v>0</v>
      </c>
      <c r="CX1499">
        <f t="shared" si="1009"/>
        <v>0</v>
      </c>
      <c r="CY1499">
        <f t="shared" si="1010"/>
        <v>143.13319999999999</v>
      </c>
      <c r="CZ1499">
        <f t="shared" si="1011"/>
        <v>113.66460000000001</v>
      </c>
      <c r="DC1499" t="s">
        <v>3</v>
      </c>
      <c r="DD1499" t="s">
        <v>3</v>
      </c>
      <c r="DE1499" t="s">
        <v>3</v>
      </c>
      <c r="DF1499" t="s">
        <v>3</v>
      </c>
      <c r="DG1499" t="s">
        <v>3</v>
      </c>
      <c r="DH1499" t="s">
        <v>3</v>
      </c>
      <c r="DI1499" t="s">
        <v>3</v>
      </c>
      <c r="DJ1499" t="s">
        <v>3</v>
      </c>
      <c r="DK1499" t="s">
        <v>3</v>
      </c>
      <c r="DL1499" t="s">
        <v>3</v>
      </c>
      <c r="DM1499" t="s">
        <v>3</v>
      </c>
      <c r="DN1499">
        <v>0</v>
      </c>
      <c r="DO1499">
        <v>0</v>
      </c>
      <c r="DP1499">
        <v>1</v>
      </c>
      <c r="DQ1499">
        <v>1</v>
      </c>
      <c r="DU1499">
        <v>1013</v>
      </c>
      <c r="DV1499" t="s">
        <v>52</v>
      </c>
      <c r="DW1499" t="s">
        <v>52</v>
      </c>
      <c r="DX1499">
        <v>1</v>
      </c>
      <c r="DZ1499" t="s">
        <v>3</v>
      </c>
      <c r="EA1499" t="s">
        <v>3</v>
      </c>
      <c r="EB1499" t="s">
        <v>3</v>
      </c>
      <c r="EC1499" t="s">
        <v>3</v>
      </c>
      <c r="EE1499">
        <v>29085590</v>
      </c>
      <c r="EF1499">
        <v>6</v>
      </c>
      <c r="EG1499" t="s">
        <v>22</v>
      </c>
      <c r="EH1499">
        <v>0</v>
      </c>
      <c r="EI1499" t="s">
        <v>3</v>
      </c>
      <c r="EJ1499">
        <v>1</v>
      </c>
      <c r="EK1499">
        <v>57001</v>
      </c>
      <c r="EL1499" t="s">
        <v>23</v>
      </c>
      <c r="EM1499" t="s">
        <v>24</v>
      </c>
      <c r="EO1499" t="s">
        <v>3</v>
      </c>
      <c r="EQ1499">
        <v>0</v>
      </c>
      <c r="ER1499">
        <v>29.41</v>
      </c>
      <c r="ES1499">
        <v>0</v>
      </c>
      <c r="ET1499">
        <v>0</v>
      </c>
      <c r="EU1499">
        <v>0</v>
      </c>
      <c r="EV1499">
        <v>29.41</v>
      </c>
      <c r="EW1499">
        <v>3.77</v>
      </c>
      <c r="EX1499">
        <v>0</v>
      </c>
      <c r="EY1499">
        <v>0</v>
      </c>
      <c r="FQ1499">
        <v>0</v>
      </c>
      <c r="FR1499">
        <f t="shared" si="1012"/>
        <v>0</v>
      </c>
      <c r="FS1499">
        <v>0</v>
      </c>
      <c r="FV1499" t="s">
        <v>25</v>
      </c>
      <c r="FW1499" t="s">
        <v>26</v>
      </c>
      <c r="FX1499">
        <v>80</v>
      </c>
      <c r="FY1499">
        <v>68</v>
      </c>
      <c r="GA1499" t="s">
        <v>3</v>
      </c>
      <c r="GD1499">
        <v>1</v>
      </c>
      <c r="GF1499">
        <v>1266291680</v>
      </c>
      <c r="GG1499">
        <v>2</v>
      </c>
      <c r="GH1499">
        <v>1</v>
      </c>
      <c r="GI1499">
        <v>2</v>
      </c>
      <c r="GJ1499">
        <v>0</v>
      </c>
      <c r="GK1499">
        <v>0</v>
      </c>
      <c r="GL1499">
        <f t="shared" si="1013"/>
        <v>0</v>
      </c>
      <c r="GM1499">
        <f t="shared" si="1014"/>
        <v>467.28</v>
      </c>
      <c r="GN1499">
        <f t="shared" si="1015"/>
        <v>467.28</v>
      </c>
      <c r="GO1499">
        <f t="shared" si="1016"/>
        <v>0</v>
      </c>
      <c r="GP1499">
        <f t="shared" si="1017"/>
        <v>0</v>
      </c>
      <c r="GR1499">
        <v>0</v>
      </c>
      <c r="GS1499">
        <v>3</v>
      </c>
      <c r="GT1499">
        <v>0</v>
      </c>
      <c r="GU1499" t="s">
        <v>3</v>
      </c>
      <c r="GV1499">
        <f t="shared" si="1018"/>
        <v>0</v>
      </c>
      <c r="GW1499">
        <v>1</v>
      </c>
      <c r="GX1499">
        <f t="shared" si="1019"/>
        <v>0</v>
      </c>
      <c r="HA1499">
        <v>0</v>
      </c>
      <c r="HB1499">
        <v>0</v>
      </c>
      <c r="HC1499">
        <f t="shared" si="1020"/>
        <v>0</v>
      </c>
      <c r="HE1499" t="s">
        <v>3</v>
      </c>
      <c r="HF1499" t="s">
        <v>3</v>
      </c>
      <c r="IK1499">
        <v>0</v>
      </c>
    </row>
    <row r="1500" spans="1:245">
      <c r="A1500">
        <v>18</v>
      </c>
      <c r="B1500">
        <v>0</v>
      </c>
      <c r="C1500">
        <v>1436</v>
      </c>
      <c r="E1500" t="s">
        <v>48</v>
      </c>
      <c r="F1500" t="s">
        <v>28</v>
      </c>
      <c r="G1500" t="s">
        <v>29</v>
      </c>
      <c r="H1500" t="s">
        <v>30</v>
      </c>
      <c r="I1500">
        <f>I1499*J1500</f>
        <v>2.3628E-2</v>
      </c>
      <c r="J1500">
        <v>0.11</v>
      </c>
      <c r="O1500">
        <f t="shared" si="981"/>
        <v>0</v>
      </c>
      <c r="P1500">
        <f t="shared" si="982"/>
        <v>0</v>
      </c>
      <c r="Q1500">
        <f t="shared" si="983"/>
        <v>0</v>
      </c>
      <c r="R1500">
        <f t="shared" si="984"/>
        <v>0</v>
      </c>
      <c r="S1500">
        <f t="shared" si="985"/>
        <v>0</v>
      </c>
      <c r="T1500">
        <f t="shared" si="986"/>
        <v>0</v>
      </c>
      <c r="U1500">
        <f t="shared" si="987"/>
        <v>0</v>
      </c>
      <c r="V1500">
        <f t="shared" si="988"/>
        <v>0</v>
      </c>
      <c r="W1500">
        <f t="shared" si="989"/>
        <v>0</v>
      </c>
      <c r="X1500">
        <f t="shared" si="990"/>
        <v>0</v>
      </c>
      <c r="Y1500">
        <f t="shared" si="991"/>
        <v>0</v>
      </c>
      <c r="AA1500">
        <v>36401907</v>
      </c>
      <c r="AB1500">
        <f t="shared" si="992"/>
        <v>0</v>
      </c>
      <c r="AC1500">
        <f t="shared" si="993"/>
        <v>0</v>
      </c>
      <c r="AD1500">
        <f t="shared" si="994"/>
        <v>0</v>
      </c>
      <c r="AE1500">
        <f t="shared" si="995"/>
        <v>0</v>
      </c>
      <c r="AF1500">
        <f t="shared" si="996"/>
        <v>0</v>
      </c>
      <c r="AG1500">
        <f t="shared" si="997"/>
        <v>0</v>
      </c>
      <c r="AH1500">
        <f t="shared" si="998"/>
        <v>0</v>
      </c>
      <c r="AI1500">
        <f t="shared" si="999"/>
        <v>0</v>
      </c>
      <c r="AJ1500">
        <f t="shared" si="1000"/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1</v>
      </c>
      <c r="AW1500">
        <v>1</v>
      </c>
      <c r="AZ1500">
        <v>1</v>
      </c>
      <c r="BA1500">
        <v>1</v>
      </c>
      <c r="BB1500">
        <v>1</v>
      </c>
      <c r="BC1500">
        <v>1</v>
      </c>
      <c r="BD1500" t="s">
        <v>3</v>
      </c>
      <c r="BE1500" t="s">
        <v>3</v>
      </c>
      <c r="BF1500" t="s">
        <v>3</v>
      </c>
      <c r="BG1500" t="s">
        <v>3</v>
      </c>
      <c r="BH1500">
        <v>3</v>
      </c>
      <c r="BI1500">
        <v>2</v>
      </c>
      <c r="BJ1500" t="s">
        <v>31</v>
      </c>
      <c r="BM1500">
        <v>500002</v>
      </c>
      <c r="BN1500">
        <v>0</v>
      </c>
      <c r="BO1500" t="s">
        <v>3</v>
      </c>
      <c r="BP1500">
        <v>0</v>
      </c>
      <c r="BQ1500">
        <v>12</v>
      </c>
      <c r="BR1500">
        <v>0</v>
      </c>
      <c r="BS1500">
        <v>1</v>
      </c>
      <c r="BT1500">
        <v>1</v>
      </c>
      <c r="BU1500">
        <v>1</v>
      </c>
      <c r="BV1500">
        <v>1</v>
      </c>
      <c r="BW1500">
        <v>1</v>
      </c>
      <c r="BX1500">
        <v>1</v>
      </c>
      <c r="BY1500" t="s">
        <v>3</v>
      </c>
      <c r="BZ1500">
        <v>0</v>
      </c>
      <c r="CA1500">
        <v>0</v>
      </c>
      <c r="CE1500">
        <v>0</v>
      </c>
      <c r="CF1500">
        <v>0</v>
      </c>
      <c r="CG1500">
        <v>0</v>
      </c>
      <c r="CM1500">
        <v>0</v>
      </c>
      <c r="CN1500" t="s">
        <v>3</v>
      </c>
      <c r="CO1500">
        <v>0</v>
      </c>
      <c r="CP1500">
        <f t="shared" si="1001"/>
        <v>0</v>
      </c>
      <c r="CQ1500">
        <f t="shared" si="1002"/>
        <v>0</v>
      </c>
      <c r="CR1500">
        <f t="shared" si="1003"/>
        <v>0</v>
      </c>
      <c r="CS1500">
        <f t="shared" si="1004"/>
        <v>0</v>
      </c>
      <c r="CT1500">
        <f t="shared" si="1005"/>
        <v>0</v>
      </c>
      <c r="CU1500">
        <f t="shared" si="1006"/>
        <v>0</v>
      </c>
      <c r="CV1500">
        <f t="shared" si="1007"/>
        <v>0</v>
      </c>
      <c r="CW1500">
        <f t="shared" si="1008"/>
        <v>0</v>
      </c>
      <c r="CX1500">
        <f t="shared" si="1009"/>
        <v>0</v>
      </c>
      <c r="CY1500">
        <f t="shared" si="1010"/>
        <v>0</v>
      </c>
      <c r="CZ1500">
        <f t="shared" si="1011"/>
        <v>0</v>
      </c>
      <c r="DC1500" t="s">
        <v>3</v>
      </c>
      <c r="DD1500" t="s">
        <v>3</v>
      </c>
      <c r="DE1500" t="s">
        <v>3</v>
      </c>
      <c r="DF1500" t="s">
        <v>3</v>
      </c>
      <c r="DG1500" t="s">
        <v>3</v>
      </c>
      <c r="DH1500" t="s">
        <v>3</v>
      </c>
      <c r="DI1500" t="s">
        <v>3</v>
      </c>
      <c r="DJ1500" t="s">
        <v>3</v>
      </c>
      <c r="DK1500" t="s">
        <v>3</v>
      </c>
      <c r="DL1500" t="s">
        <v>3</v>
      </c>
      <c r="DM1500" t="s">
        <v>3</v>
      </c>
      <c r="DN1500">
        <v>0</v>
      </c>
      <c r="DO1500">
        <v>0</v>
      </c>
      <c r="DP1500">
        <v>1</v>
      </c>
      <c r="DQ1500">
        <v>1</v>
      </c>
      <c r="DU1500">
        <v>1009</v>
      </c>
      <c r="DV1500" t="s">
        <v>30</v>
      </c>
      <c r="DW1500" t="s">
        <v>30</v>
      </c>
      <c r="DX1500">
        <v>1000</v>
      </c>
      <c r="DZ1500" t="s">
        <v>3</v>
      </c>
      <c r="EA1500" t="s">
        <v>3</v>
      </c>
      <c r="EB1500" t="s">
        <v>3</v>
      </c>
      <c r="EC1500" t="s">
        <v>3</v>
      </c>
      <c r="EE1500">
        <v>29085444</v>
      </c>
      <c r="EF1500">
        <v>12</v>
      </c>
      <c r="EG1500" t="s">
        <v>32</v>
      </c>
      <c r="EH1500">
        <v>0</v>
      </c>
      <c r="EI1500" t="s">
        <v>3</v>
      </c>
      <c r="EJ1500">
        <v>2</v>
      </c>
      <c r="EK1500">
        <v>500002</v>
      </c>
      <c r="EL1500" t="s">
        <v>33</v>
      </c>
      <c r="EM1500" t="s">
        <v>34</v>
      </c>
      <c r="EO1500" t="s">
        <v>3</v>
      </c>
      <c r="EQ1500">
        <v>0</v>
      </c>
      <c r="ER1500">
        <v>0</v>
      </c>
      <c r="ES1500">
        <v>0</v>
      </c>
      <c r="ET1500">
        <v>0</v>
      </c>
      <c r="EU1500">
        <v>0</v>
      </c>
      <c r="EV1500">
        <v>0</v>
      </c>
      <c r="EW1500">
        <v>0</v>
      </c>
      <c r="EX1500">
        <v>0</v>
      </c>
      <c r="FQ1500">
        <v>0</v>
      </c>
      <c r="FR1500">
        <f t="shared" si="1012"/>
        <v>0</v>
      </c>
      <c r="FS1500">
        <v>0</v>
      </c>
      <c r="FX1500">
        <v>0</v>
      </c>
      <c r="FY1500">
        <v>0</v>
      </c>
      <c r="GA1500" t="s">
        <v>3</v>
      </c>
      <c r="GD1500">
        <v>1</v>
      </c>
      <c r="GF1500">
        <v>-304821490</v>
      </c>
      <c r="GG1500">
        <v>2</v>
      </c>
      <c r="GH1500">
        <v>1</v>
      </c>
      <c r="GI1500">
        <v>-2</v>
      </c>
      <c r="GJ1500">
        <v>0</v>
      </c>
      <c r="GK1500">
        <v>0</v>
      </c>
      <c r="GL1500">
        <f t="shared" si="1013"/>
        <v>0</v>
      </c>
      <c r="GM1500">
        <f t="shared" si="1014"/>
        <v>0</v>
      </c>
      <c r="GN1500">
        <f t="shared" si="1015"/>
        <v>0</v>
      </c>
      <c r="GO1500">
        <f t="shared" si="1016"/>
        <v>0</v>
      </c>
      <c r="GP1500">
        <f t="shared" si="1017"/>
        <v>0</v>
      </c>
      <c r="GR1500">
        <v>0</v>
      </c>
      <c r="GS1500">
        <v>0</v>
      </c>
      <c r="GT1500">
        <v>0</v>
      </c>
      <c r="GU1500" t="s">
        <v>3</v>
      </c>
      <c r="GV1500">
        <f t="shared" si="1018"/>
        <v>0</v>
      </c>
      <c r="GW1500">
        <v>1</v>
      </c>
      <c r="GX1500">
        <f t="shared" si="1019"/>
        <v>0</v>
      </c>
      <c r="HA1500">
        <v>0</v>
      </c>
      <c r="HB1500">
        <v>0</v>
      </c>
      <c r="HC1500">
        <f t="shared" si="1020"/>
        <v>0</v>
      </c>
      <c r="HE1500" t="s">
        <v>3</v>
      </c>
      <c r="HF1500" t="s">
        <v>3</v>
      </c>
      <c r="IK1500">
        <v>0</v>
      </c>
    </row>
    <row r="1501" spans="1:245">
      <c r="A1501">
        <v>17</v>
      </c>
      <c r="B1501">
        <v>0</v>
      </c>
      <c r="C1501">
        <f>ROW(SmtRes!A1437)</f>
        <v>1437</v>
      </c>
      <c r="D1501">
        <f>ROW(EtalonRes!A1400)</f>
        <v>1400</v>
      </c>
      <c r="E1501" t="s">
        <v>49</v>
      </c>
      <c r="F1501" t="s">
        <v>56</v>
      </c>
      <c r="G1501" t="s">
        <v>57</v>
      </c>
      <c r="H1501" t="s">
        <v>58</v>
      </c>
      <c r="I1501">
        <f>ROUND(4/100,9)</f>
        <v>0.04</v>
      </c>
      <c r="J1501">
        <v>0</v>
      </c>
      <c r="O1501">
        <f t="shared" si="981"/>
        <v>60.71</v>
      </c>
      <c r="P1501">
        <f t="shared" si="982"/>
        <v>0</v>
      </c>
      <c r="Q1501">
        <f t="shared" si="983"/>
        <v>0</v>
      </c>
      <c r="R1501">
        <f t="shared" si="984"/>
        <v>0</v>
      </c>
      <c r="S1501">
        <f t="shared" si="985"/>
        <v>60.71</v>
      </c>
      <c r="T1501">
        <f t="shared" si="986"/>
        <v>0</v>
      </c>
      <c r="U1501">
        <f t="shared" si="987"/>
        <v>0.2336</v>
      </c>
      <c r="V1501">
        <f t="shared" si="988"/>
        <v>0</v>
      </c>
      <c r="W1501">
        <f t="shared" si="989"/>
        <v>0</v>
      </c>
      <c r="X1501">
        <f t="shared" si="990"/>
        <v>43.71</v>
      </c>
      <c r="Y1501">
        <f t="shared" si="991"/>
        <v>31.57</v>
      </c>
      <c r="AA1501">
        <v>36401907</v>
      </c>
      <c r="AB1501">
        <f t="shared" si="992"/>
        <v>45.55</v>
      </c>
      <c r="AC1501">
        <f t="shared" si="993"/>
        <v>0</v>
      </c>
      <c r="AD1501">
        <f t="shared" si="994"/>
        <v>0</v>
      </c>
      <c r="AE1501">
        <f t="shared" si="995"/>
        <v>0</v>
      </c>
      <c r="AF1501">
        <f t="shared" si="996"/>
        <v>45.55</v>
      </c>
      <c r="AG1501">
        <f t="shared" si="997"/>
        <v>0</v>
      </c>
      <c r="AH1501">
        <f t="shared" si="998"/>
        <v>5.84</v>
      </c>
      <c r="AI1501">
        <f t="shared" si="999"/>
        <v>0</v>
      </c>
      <c r="AJ1501">
        <f t="shared" si="1000"/>
        <v>0</v>
      </c>
      <c r="AK1501">
        <v>45.55</v>
      </c>
      <c r="AL1501">
        <v>0</v>
      </c>
      <c r="AM1501">
        <v>0</v>
      </c>
      <c r="AN1501">
        <v>0</v>
      </c>
      <c r="AO1501">
        <v>45.55</v>
      </c>
      <c r="AP1501">
        <v>0</v>
      </c>
      <c r="AQ1501">
        <v>5.84</v>
      </c>
      <c r="AR1501">
        <v>0</v>
      </c>
      <c r="AS1501">
        <v>0</v>
      </c>
      <c r="AT1501">
        <v>72</v>
      </c>
      <c r="AU1501">
        <v>52</v>
      </c>
      <c r="AV1501">
        <v>1</v>
      </c>
      <c r="AW1501">
        <v>1</v>
      </c>
      <c r="AZ1501">
        <v>1</v>
      </c>
      <c r="BA1501">
        <v>33.32</v>
      </c>
      <c r="BB1501">
        <v>1</v>
      </c>
      <c r="BC1501">
        <v>1</v>
      </c>
      <c r="BD1501" t="s">
        <v>3</v>
      </c>
      <c r="BE1501" t="s">
        <v>3</v>
      </c>
      <c r="BF1501" t="s">
        <v>3</v>
      </c>
      <c r="BG1501" t="s">
        <v>3</v>
      </c>
      <c r="BH1501">
        <v>0</v>
      </c>
      <c r="BI1501">
        <v>1</v>
      </c>
      <c r="BJ1501" t="s">
        <v>59</v>
      </c>
      <c r="BM1501">
        <v>67001</v>
      </c>
      <c r="BN1501">
        <v>0</v>
      </c>
      <c r="BO1501" t="s">
        <v>56</v>
      </c>
      <c r="BP1501">
        <v>1</v>
      </c>
      <c r="BQ1501">
        <v>6</v>
      </c>
      <c r="BR1501">
        <v>0</v>
      </c>
      <c r="BS1501">
        <v>33.32</v>
      </c>
      <c r="BT1501">
        <v>1</v>
      </c>
      <c r="BU1501">
        <v>1</v>
      </c>
      <c r="BV1501">
        <v>1</v>
      </c>
      <c r="BW1501">
        <v>1</v>
      </c>
      <c r="BX1501">
        <v>1</v>
      </c>
      <c r="BY1501" t="s">
        <v>3</v>
      </c>
      <c r="BZ1501">
        <v>85</v>
      </c>
      <c r="CA1501">
        <v>65</v>
      </c>
      <c r="CE1501">
        <v>0</v>
      </c>
      <c r="CF1501">
        <v>0</v>
      </c>
      <c r="CG1501">
        <v>0</v>
      </c>
      <c r="CM1501">
        <v>0</v>
      </c>
      <c r="CN1501" t="s">
        <v>3</v>
      </c>
      <c r="CO1501">
        <v>0</v>
      </c>
      <c r="CP1501">
        <f t="shared" si="1001"/>
        <v>60.71</v>
      </c>
      <c r="CQ1501">
        <f t="shared" si="1002"/>
        <v>0</v>
      </c>
      <c r="CR1501">
        <f t="shared" si="1003"/>
        <v>0</v>
      </c>
      <c r="CS1501">
        <f t="shared" si="1004"/>
        <v>0</v>
      </c>
      <c r="CT1501">
        <f t="shared" si="1005"/>
        <v>1517.7259999999999</v>
      </c>
      <c r="CU1501">
        <f t="shared" si="1006"/>
        <v>0</v>
      </c>
      <c r="CV1501">
        <f t="shared" si="1007"/>
        <v>5.84</v>
      </c>
      <c r="CW1501">
        <f t="shared" si="1008"/>
        <v>0</v>
      </c>
      <c r="CX1501">
        <f t="shared" si="1009"/>
        <v>0</v>
      </c>
      <c r="CY1501">
        <f t="shared" si="1010"/>
        <v>43.711199999999998</v>
      </c>
      <c r="CZ1501">
        <f t="shared" si="1011"/>
        <v>31.569200000000002</v>
      </c>
      <c r="DC1501" t="s">
        <v>3</v>
      </c>
      <c r="DD1501" t="s">
        <v>3</v>
      </c>
      <c r="DE1501" t="s">
        <v>3</v>
      </c>
      <c r="DF1501" t="s">
        <v>3</v>
      </c>
      <c r="DG1501" t="s">
        <v>3</v>
      </c>
      <c r="DH1501" t="s">
        <v>3</v>
      </c>
      <c r="DI1501" t="s">
        <v>3</v>
      </c>
      <c r="DJ1501" t="s">
        <v>3</v>
      </c>
      <c r="DK1501" t="s">
        <v>3</v>
      </c>
      <c r="DL1501" t="s">
        <v>3</v>
      </c>
      <c r="DM1501" t="s">
        <v>3</v>
      </c>
      <c r="DN1501">
        <v>0</v>
      </c>
      <c r="DO1501">
        <v>0</v>
      </c>
      <c r="DP1501">
        <v>1</v>
      </c>
      <c r="DQ1501">
        <v>1</v>
      </c>
      <c r="DU1501">
        <v>1010</v>
      </c>
      <c r="DV1501" t="s">
        <v>58</v>
      </c>
      <c r="DW1501" t="s">
        <v>58</v>
      </c>
      <c r="DX1501">
        <v>100</v>
      </c>
      <c r="DZ1501" t="s">
        <v>3</v>
      </c>
      <c r="EA1501" t="s">
        <v>3</v>
      </c>
      <c r="EB1501" t="s">
        <v>3</v>
      </c>
      <c r="EC1501" t="s">
        <v>3</v>
      </c>
      <c r="EE1501">
        <v>29085636</v>
      </c>
      <c r="EF1501">
        <v>6</v>
      </c>
      <c r="EG1501" t="s">
        <v>22</v>
      </c>
      <c r="EH1501">
        <v>0</v>
      </c>
      <c r="EI1501" t="s">
        <v>3</v>
      </c>
      <c r="EJ1501">
        <v>1</v>
      </c>
      <c r="EK1501">
        <v>67001</v>
      </c>
      <c r="EL1501" t="s">
        <v>60</v>
      </c>
      <c r="EM1501" t="s">
        <v>61</v>
      </c>
      <c r="EO1501" t="s">
        <v>3</v>
      </c>
      <c r="EQ1501">
        <v>0</v>
      </c>
      <c r="ER1501">
        <v>45.55</v>
      </c>
      <c r="ES1501">
        <v>0</v>
      </c>
      <c r="ET1501">
        <v>0</v>
      </c>
      <c r="EU1501">
        <v>0</v>
      </c>
      <c r="EV1501">
        <v>45.55</v>
      </c>
      <c r="EW1501">
        <v>5.84</v>
      </c>
      <c r="EX1501">
        <v>0</v>
      </c>
      <c r="EY1501">
        <v>0</v>
      </c>
      <c r="FQ1501">
        <v>0</v>
      </c>
      <c r="FR1501">
        <f t="shared" si="1012"/>
        <v>0</v>
      </c>
      <c r="FS1501">
        <v>0</v>
      </c>
      <c r="FV1501" t="s">
        <v>25</v>
      </c>
      <c r="FW1501" t="s">
        <v>26</v>
      </c>
      <c r="FX1501">
        <v>85</v>
      </c>
      <c r="FY1501">
        <v>65</v>
      </c>
      <c r="GA1501" t="s">
        <v>3</v>
      </c>
      <c r="GD1501">
        <v>1</v>
      </c>
      <c r="GF1501">
        <v>-1255865036</v>
      </c>
      <c r="GG1501">
        <v>2</v>
      </c>
      <c r="GH1501">
        <v>1</v>
      </c>
      <c r="GI1501">
        <v>2</v>
      </c>
      <c r="GJ1501">
        <v>0</v>
      </c>
      <c r="GK1501">
        <v>0</v>
      </c>
      <c r="GL1501">
        <f t="shared" si="1013"/>
        <v>0</v>
      </c>
      <c r="GM1501">
        <f t="shared" si="1014"/>
        <v>135.99</v>
      </c>
      <c r="GN1501">
        <f t="shared" si="1015"/>
        <v>135.99</v>
      </c>
      <c r="GO1501">
        <f t="shared" si="1016"/>
        <v>0</v>
      </c>
      <c r="GP1501">
        <f t="shared" si="1017"/>
        <v>0</v>
      </c>
      <c r="GR1501">
        <v>0</v>
      </c>
      <c r="GS1501">
        <v>3</v>
      </c>
      <c r="GT1501">
        <v>0</v>
      </c>
      <c r="GU1501" t="s">
        <v>3</v>
      </c>
      <c r="GV1501">
        <f t="shared" si="1018"/>
        <v>0</v>
      </c>
      <c r="GW1501">
        <v>1</v>
      </c>
      <c r="GX1501">
        <f t="shared" si="1019"/>
        <v>0</v>
      </c>
      <c r="HA1501">
        <v>0</v>
      </c>
      <c r="HB1501">
        <v>0</v>
      </c>
      <c r="HC1501">
        <f t="shared" si="1020"/>
        <v>0</v>
      </c>
      <c r="HE1501" t="s">
        <v>3</v>
      </c>
      <c r="HF1501" t="s">
        <v>3</v>
      </c>
      <c r="IK1501">
        <v>0</v>
      </c>
    </row>
    <row r="1502" spans="1:245">
      <c r="A1502">
        <v>17</v>
      </c>
      <c r="B1502">
        <v>0</v>
      </c>
      <c r="C1502">
        <f>ROW(SmtRes!A1440)</f>
        <v>1440</v>
      </c>
      <c r="D1502">
        <f>ROW(EtalonRes!A1403)</f>
        <v>1403</v>
      </c>
      <c r="E1502" t="s">
        <v>62</v>
      </c>
      <c r="F1502" t="s">
        <v>63</v>
      </c>
      <c r="G1502" t="s">
        <v>64</v>
      </c>
      <c r="H1502" t="s">
        <v>65</v>
      </c>
      <c r="I1502">
        <f>ROUND(20/100,9)</f>
        <v>0.2</v>
      </c>
      <c r="J1502">
        <v>0</v>
      </c>
      <c r="O1502">
        <f t="shared" si="981"/>
        <v>502</v>
      </c>
      <c r="P1502">
        <f t="shared" si="982"/>
        <v>0</v>
      </c>
      <c r="Q1502">
        <f t="shared" si="983"/>
        <v>0.93</v>
      </c>
      <c r="R1502">
        <f t="shared" si="984"/>
        <v>0.93</v>
      </c>
      <c r="S1502">
        <f t="shared" si="985"/>
        <v>501.07</v>
      </c>
      <c r="T1502">
        <f t="shared" si="986"/>
        <v>0</v>
      </c>
      <c r="U1502">
        <f t="shared" si="987"/>
        <v>1.9280000000000002</v>
      </c>
      <c r="V1502">
        <f t="shared" si="988"/>
        <v>2E-3</v>
      </c>
      <c r="W1502">
        <f t="shared" si="989"/>
        <v>0</v>
      </c>
      <c r="X1502">
        <f t="shared" si="990"/>
        <v>361.44</v>
      </c>
      <c r="Y1502">
        <f t="shared" si="991"/>
        <v>261.04000000000002</v>
      </c>
      <c r="AA1502">
        <v>36401907</v>
      </c>
      <c r="AB1502">
        <f t="shared" si="992"/>
        <v>75.5</v>
      </c>
      <c r="AC1502">
        <f t="shared" si="993"/>
        <v>0</v>
      </c>
      <c r="AD1502">
        <f t="shared" si="994"/>
        <v>0.31</v>
      </c>
      <c r="AE1502">
        <f t="shared" si="995"/>
        <v>0.14000000000000001</v>
      </c>
      <c r="AF1502">
        <f t="shared" si="996"/>
        <v>75.19</v>
      </c>
      <c r="AG1502">
        <f t="shared" si="997"/>
        <v>0</v>
      </c>
      <c r="AH1502">
        <f t="shared" si="998"/>
        <v>9.64</v>
      </c>
      <c r="AI1502">
        <f t="shared" si="999"/>
        <v>0.01</v>
      </c>
      <c r="AJ1502">
        <f t="shared" si="1000"/>
        <v>0</v>
      </c>
      <c r="AK1502">
        <v>75.5</v>
      </c>
      <c r="AL1502">
        <v>0</v>
      </c>
      <c r="AM1502">
        <v>0.31</v>
      </c>
      <c r="AN1502">
        <v>0.14000000000000001</v>
      </c>
      <c r="AO1502">
        <v>75.19</v>
      </c>
      <c r="AP1502">
        <v>0</v>
      </c>
      <c r="AQ1502">
        <v>9.64</v>
      </c>
      <c r="AR1502">
        <v>0.01</v>
      </c>
      <c r="AS1502">
        <v>0</v>
      </c>
      <c r="AT1502">
        <v>72</v>
      </c>
      <c r="AU1502">
        <v>52</v>
      </c>
      <c r="AV1502">
        <v>1</v>
      </c>
      <c r="AW1502">
        <v>1</v>
      </c>
      <c r="AZ1502">
        <v>1</v>
      </c>
      <c r="BA1502">
        <v>33.32</v>
      </c>
      <c r="BB1502">
        <v>15.06</v>
      </c>
      <c r="BC1502">
        <v>1</v>
      </c>
      <c r="BD1502" t="s">
        <v>3</v>
      </c>
      <c r="BE1502" t="s">
        <v>3</v>
      </c>
      <c r="BF1502" t="s">
        <v>3</v>
      </c>
      <c r="BG1502" t="s">
        <v>3</v>
      </c>
      <c r="BH1502">
        <v>0</v>
      </c>
      <c r="BI1502">
        <v>1</v>
      </c>
      <c r="BJ1502" t="s">
        <v>66</v>
      </c>
      <c r="BM1502">
        <v>67001</v>
      </c>
      <c r="BN1502">
        <v>0</v>
      </c>
      <c r="BO1502" t="s">
        <v>63</v>
      </c>
      <c r="BP1502">
        <v>1</v>
      </c>
      <c r="BQ1502">
        <v>6</v>
      </c>
      <c r="BR1502">
        <v>0</v>
      </c>
      <c r="BS1502">
        <v>33.32</v>
      </c>
      <c r="BT1502">
        <v>1</v>
      </c>
      <c r="BU1502">
        <v>1</v>
      </c>
      <c r="BV1502">
        <v>1</v>
      </c>
      <c r="BW1502">
        <v>1</v>
      </c>
      <c r="BX1502">
        <v>1</v>
      </c>
      <c r="BY1502" t="s">
        <v>3</v>
      </c>
      <c r="BZ1502">
        <v>85</v>
      </c>
      <c r="CA1502">
        <v>65</v>
      </c>
      <c r="CE1502">
        <v>0</v>
      </c>
      <c r="CF1502">
        <v>0</v>
      </c>
      <c r="CG1502">
        <v>0</v>
      </c>
      <c r="CM1502">
        <v>0</v>
      </c>
      <c r="CN1502" t="s">
        <v>3</v>
      </c>
      <c r="CO1502">
        <v>0</v>
      </c>
      <c r="CP1502">
        <f t="shared" si="1001"/>
        <v>502</v>
      </c>
      <c r="CQ1502">
        <f t="shared" si="1002"/>
        <v>0</v>
      </c>
      <c r="CR1502">
        <f t="shared" si="1003"/>
        <v>4.6686000000000005</v>
      </c>
      <c r="CS1502">
        <f t="shared" si="1004"/>
        <v>4.6648000000000005</v>
      </c>
      <c r="CT1502">
        <f t="shared" si="1005"/>
        <v>2505.3307999999997</v>
      </c>
      <c r="CU1502">
        <f t="shared" si="1006"/>
        <v>0</v>
      </c>
      <c r="CV1502">
        <f t="shared" si="1007"/>
        <v>9.64</v>
      </c>
      <c r="CW1502">
        <f t="shared" si="1008"/>
        <v>0.01</v>
      </c>
      <c r="CX1502">
        <f t="shared" si="1009"/>
        <v>0</v>
      </c>
      <c r="CY1502">
        <f t="shared" si="1010"/>
        <v>361.44</v>
      </c>
      <c r="CZ1502">
        <f t="shared" si="1011"/>
        <v>261.04000000000002</v>
      </c>
      <c r="DC1502" t="s">
        <v>3</v>
      </c>
      <c r="DD1502" t="s">
        <v>3</v>
      </c>
      <c r="DE1502" t="s">
        <v>3</v>
      </c>
      <c r="DF1502" t="s">
        <v>3</v>
      </c>
      <c r="DG1502" t="s">
        <v>3</v>
      </c>
      <c r="DH1502" t="s">
        <v>3</v>
      </c>
      <c r="DI1502" t="s">
        <v>3</v>
      </c>
      <c r="DJ1502" t="s">
        <v>3</v>
      </c>
      <c r="DK1502" t="s">
        <v>3</v>
      </c>
      <c r="DL1502" t="s">
        <v>3</v>
      </c>
      <c r="DM1502" t="s">
        <v>3</v>
      </c>
      <c r="DN1502">
        <v>0</v>
      </c>
      <c r="DO1502">
        <v>0</v>
      </c>
      <c r="DP1502">
        <v>1</v>
      </c>
      <c r="DQ1502">
        <v>1</v>
      </c>
      <c r="DU1502">
        <v>1003</v>
      </c>
      <c r="DV1502" t="s">
        <v>65</v>
      </c>
      <c r="DW1502" t="s">
        <v>65</v>
      </c>
      <c r="DX1502">
        <v>100</v>
      </c>
      <c r="DZ1502" t="s">
        <v>3</v>
      </c>
      <c r="EA1502" t="s">
        <v>3</v>
      </c>
      <c r="EB1502" t="s">
        <v>3</v>
      </c>
      <c r="EC1502" t="s">
        <v>3</v>
      </c>
      <c r="EE1502">
        <v>29085636</v>
      </c>
      <c r="EF1502">
        <v>6</v>
      </c>
      <c r="EG1502" t="s">
        <v>22</v>
      </c>
      <c r="EH1502">
        <v>0</v>
      </c>
      <c r="EI1502" t="s">
        <v>3</v>
      </c>
      <c r="EJ1502">
        <v>1</v>
      </c>
      <c r="EK1502">
        <v>67001</v>
      </c>
      <c r="EL1502" t="s">
        <v>60</v>
      </c>
      <c r="EM1502" t="s">
        <v>61</v>
      </c>
      <c r="EO1502" t="s">
        <v>3</v>
      </c>
      <c r="EQ1502">
        <v>0</v>
      </c>
      <c r="ER1502">
        <v>75.5</v>
      </c>
      <c r="ES1502">
        <v>0</v>
      </c>
      <c r="ET1502">
        <v>0.31</v>
      </c>
      <c r="EU1502">
        <v>0.14000000000000001</v>
      </c>
      <c r="EV1502">
        <v>75.19</v>
      </c>
      <c r="EW1502">
        <v>9.64</v>
      </c>
      <c r="EX1502">
        <v>0.01</v>
      </c>
      <c r="EY1502">
        <v>0</v>
      </c>
      <c r="FQ1502">
        <v>0</v>
      </c>
      <c r="FR1502">
        <f t="shared" si="1012"/>
        <v>0</v>
      </c>
      <c r="FS1502">
        <v>0</v>
      </c>
      <c r="FV1502" t="s">
        <v>25</v>
      </c>
      <c r="FW1502" t="s">
        <v>26</v>
      </c>
      <c r="FX1502">
        <v>85</v>
      </c>
      <c r="FY1502">
        <v>65</v>
      </c>
      <c r="GA1502" t="s">
        <v>3</v>
      </c>
      <c r="GD1502">
        <v>1</v>
      </c>
      <c r="GF1502">
        <v>-1480086875</v>
      </c>
      <c r="GG1502">
        <v>2</v>
      </c>
      <c r="GH1502">
        <v>1</v>
      </c>
      <c r="GI1502">
        <v>2</v>
      </c>
      <c r="GJ1502">
        <v>0</v>
      </c>
      <c r="GK1502">
        <v>0</v>
      </c>
      <c r="GL1502">
        <f t="shared" si="1013"/>
        <v>0</v>
      </c>
      <c r="GM1502">
        <f t="shared" si="1014"/>
        <v>1124.48</v>
      </c>
      <c r="GN1502">
        <f t="shared" si="1015"/>
        <v>1124.48</v>
      </c>
      <c r="GO1502">
        <f t="shared" si="1016"/>
        <v>0</v>
      </c>
      <c r="GP1502">
        <f t="shared" si="1017"/>
        <v>0</v>
      </c>
      <c r="GR1502">
        <v>0</v>
      </c>
      <c r="GS1502">
        <v>3</v>
      </c>
      <c r="GT1502">
        <v>0</v>
      </c>
      <c r="GU1502" t="s">
        <v>3</v>
      </c>
      <c r="GV1502">
        <f t="shared" si="1018"/>
        <v>0</v>
      </c>
      <c r="GW1502">
        <v>1</v>
      </c>
      <c r="GX1502">
        <f t="shared" si="1019"/>
        <v>0</v>
      </c>
      <c r="HA1502">
        <v>0</v>
      </c>
      <c r="HB1502">
        <v>0</v>
      </c>
      <c r="HC1502">
        <f t="shared" si="1020"/>
        <v>0</v>
      </c>
      <c r="HE1502" t="s">
        <v>3</v>
      </c>
      <c r="HF1502" t="s">
        <v>3</v>
      </c>
      <c r="IK1502">
        <v>0</v>
      </c>
    </row>
    <row r="1503" spans="1:245">
      <c r="A1503">
        <v>17</v>
      </c>
      <c r="B1503">
        <v>0</v>
      </c>
      <c r="C1503">
        <f>ROW(SmtRes!A1443)</f>
        <v>1443</v>
      </c>
      <c r="D1503">
        <f>ROW(EtalonRes!A1406)</f>
        <v>1406</v>
      </c>
      <c r="E1503" t="s">
        <v>67</v>
      </c>
      <c r="F1503" t="s">
        <v>68</v>
      </c>
      <c r="G1503" t="s">
        <v>69</v>
      </c>
      <c r="H1503" t="s">
        <v>58</v>
      </c>
      <c r="I1503">
        <f>ROUND(2/100,9)</f>
        <v>0.02</v>
      </c>
      <c r="J1503">
        <v>0</v>
      </c>
      <c r="O1503">
        <f t="shared" si="981"/>
        <v>96.37</v>
      </c>
      <c r="P1503">
        <f t="shared" si="982"/>
        <v>0</v>
      </c>
      <c r="Q1503">
        <f t="shared" si="983"/>
        <v>0.75</v>
      </c>
      <c r="R1503">
        <f t="shared" si="984"/>
        <v>0.72</v>
      </c>
      <c r="S1503">
        <f t="shared" si="985"/>
        <v>95.62</v>
      </c>
      <c r="T1503">
        <f t="shared" si="986"/>
        <v>0</v>
      </c>
      <c r="U1503">
        <f t="shared" si="987"/>
        <v>0.35780000000000001</v>
      </c>
      <c r="V1503">
        <f t="shared" si="988"/>
        <v>1.6000000000000001E-3</v>
      </c>
      <c r="W1503">
        <f t="shared" si="989"/>
        <v>0</v>
      </c>
      <c r="X1503">
        <f t="shared" si="990"/>
        <v>69.36</v>
      </c>
      <c r="Y1503">
        <f t="shared" si="991"/>
        <v>50.1</v>
      </c>
      <c r="AA1503">
        <v>36401907</v>
      </c>
      <c r="AB1503">
        <f t="shared" si="992"/>
        <v>145.97999999999999</v>
      </c>
      <c r="AC1503">
        <f t="shared" si="993"/>
        <v>0</v>
      </c>
      <c r="AD1503">
        <f t="shared" si="994"/>
        <v>2.5</v>
      </c>
      <c r="AE1503">
        <f t="shared" si="995"/>
        <v>1.08</v>
      </c>
      <c r="AF1503">
        <f t="shared" si="996"/>
        <v>143.47999999999999</v>
      </c>
      <c r="AG1503">
        <f t="shared" si="997"/>
        <v>0</v>
      </c>
      <c r="AH1503">
        <f t="shared" si="998"/>
        <v>17.89</v>
      </c>
      <c r="AI1503">
        <f t="shared" si="999"/>
        <v>0.08</v>
      </c>
      <c r="AJ1503">
        <f t="shared" si="1000"/>
        <v>0</v>
      </c>
      <c r="AK1503">
        <v>145.97999999999999</v>
      </c>
      <c r="AL1503">
        <v>0</v>
      </c>
      <c r="AM1503">
        <v>2.5</v>
      </c>
      <c r="AN1503">
        <v>1.08</v>
      </c>
      <c r="AO1503">
        <v>143.47999999999999</v>
      </c>
      <c r="AP1503">
        <v>0</v>
      </c>
      <c r="AQ1503">
        <v>17.89</v>
      </c>
      <c r="AR1503">
        <v>0.08</v>
      </c>
      <c r="AS1503">
        <v>0</v>
      </c>
      <c r="AT1503">
        <v>72</v>
      </c>
      <c r="AU1503">
        <v>52</v>
      </c>
      <c r="AV1503">
        <v>1</v>
      </c>
      <c r="AW1503">
        <v>1</v>
      </c>
      <c r="AZ1503">
        <v>1</v>
      </c>
      <c r="BA1503">
        <v>33.32</v>
      </c>
      <c r="BB1503">
        <v>14.94</v>
      </c>
      <c r="BC1503">
        <v>1</v>
      </c>
      <c r="BD1503" t="s">
        <v>3</v>
      </c>
      <c r="BE1503" t="s">
        <v>3</v>
      </c>
      <c r="BF1503" t="s">
        <v>3</v>
      </c>
      <c r="BG1503" t="s">
        <v>3</v>
      </c>
      <c r="BH1503">
        <v>0</v>
      </c>
      <c r="BI1503">
        <v>1</v>
      </c>
      <c r="BJ1503" t="s">
        <v>70</v>
      </c>
      <c r="BM1503">
        <v>67001</v>
      </c>
      <c r="BN1503">
        <v>0</v>
      </c>
      <c r="BO1503" t="s">
        <v>68</v>
      </c>
      <c r="BP1503">
        <v>1</v>
      </c>
      <c r="BQ1503">
        <v>6</v>
      </c>
      <c r="BR1503">
        <v>0</v>
      </c>
      <c r="BS1503">
        <v>33.32</v>
      </c>
      <c r="BT1503">
        <v>1</v>
      </c>
      <c r="BU1503">
        <v>1</v>
      </c>
      <c r="BV1503">
        <v>1</v>
      </c>
      <c r="BW1503">
        <v>1</v>
      </c>
      <c r="BX1503">
        <v>1</v>
      </c>
      <c r="BY1503" t="s">
        <v>3</v>
      </c>
      <c r="BZ1503">
        <v>85</v>
      </c>
      <c r="CA1503">
        <v>65</v>
      </c>
      <c r="CE1503">
        <v>0</v>
      </c>
      <c r="CF1503">
        <v>0</v>
      </c>
      <c r="CG1503">
        <v>0</v>
      </c>
      <c r="CM1503">
        <v>0</v>
      </c>
      <c r="CN1503" t="s">
        <v>3</v>
      </c>
      <c r="CO1503">
        <v>0</v>
      </c>
      <c r="CP1503">
        <f t="shared" si="1001"/>
        <v>96.37</v>
      </c>
      <c r="CQ1503">
        <f t="shared" si="1002"/>
        <v>0</v>
      </c>
      <c r="CR1503">
        <f t="shared" si="1003"/>
        <v>37.35</v>
      </c>
      <c r="CS1503">
        <f t="shared" si="1004"/>
        <v>35.985600000000005</v>
      </c>
      <c r="CT1503">
        <f t="shared" si="1005"/>
        <v>4780.7536</v>
      </c>
      <c r="CU1503">
        <f t="shared" si="1006"/>
        <v>0</v>
      </c>
      <c r="CV1503">
        <f t="shared" si="1007"/>
        <v>17.89</v>
      </c>
      <c r="CW1503">
        <f t="shared" si="1008"/>
        <v>0.08</v>
      </c>
      <c r="CX1503">
        <f t="shared" si="1009"/>
        <v>0</v>
      </c>
      <c r="CY1503">
        <f t="shared" si="1010"/>
        <v>69.364800000000002</v>
      </c>
      <c r="CZ1503">
        <f t="shared" si="1011"/>
        <v>50.096800000000002</v>
      </c>
      <c r="DC1503" t="s">
        <v>3</v>
      </c>
      <c r="DD1503" t="s">
        <v>3</v>
      </c>
      <c r="DE1503" t="s">
        <v>3</v>
      </c>
      <c r="DF1503" t="s">
        <v>3</v>
      </c>
      <c r="DG1503" t="s">
        <v>3</v>
      </c>
      <c r="DH1503" t="s">
        <v>3</v>
      </c>
      <c r="DI1503" t="s">
        <v>3</v>
      </c>
      <c r="DJ1503" t="s">
        <v>3</v>
      </c>
      <c r="DK1503" t="s">
        <v>3</v>
      </c>
      <c r="DL1503" t="s">
        <v>3</v>
      </c>
      <c r="DM1503" t="s">
        <v>3</v>
      </c>
      <c r="DN1503">
        <v>0</v>
      </c>
      <c r="DO1503">
        <v>0</v>
      </c>
      <c r="DP1503">
        <v>1</v>
      </c>
      <c r="DQ1503">
        <v>1</v>
      </c>
      <c r="DU1503">
        <v>1010</v>
      </c>
      <c r="DV1503" t="s">
        <v>58</v>
      </c>
      <c r="DW1503" t="s">
        <v>58</v>
      </c>
      <c r="DX1503">
        <v>100</v>
      </c>
      <c r="DZ1503" t="s">
        <v>3</v>
      </c>
      <c r="EA1503" t="s">
        <v>3</v>
      </c>
      <c r="EB1503" t="s">
        <v>3</v>
      </c>
      <c r="EC1503" t="s">
        <v>3</v>
      </c>
      <c r="EE1503">
        <v>29085636</v>
      </c>
      <c r="EF1503">
        <v>6</v>
      </c>
      <c r="EG1503" t="s">
        <v>22</v>
      </c>
      <c r="EH1503">
        <v>0</v>
      </c>
      <c r="EI1503" t="s">
        <v>3</v>
      </c>
      <c r="EJ1503">
        <v>1</v>
      </c>
      <c r="EK1503">
        <v>67001</v>
      </c>
      <c r="EL1503" t="s">
        <v>60</v>
      </c>
      <c r="EM1503" t="s">
        <v>61</v>
      </c>
      <c r="EO1503" t="s">
        <v>3</v>
      </c>
      <c r="EQ1503">
        <v>0</v>
      </c>
      <c r="ER1503">
        <v>145.97999999999999</v>
      </c>
      <c r="ES1503">
        <v>0</v>
      </c>
      <c r="ET1503">
        <v>2.5</v>
      </c>
      <c r="EU1503">
        <v>1.08</v>
      </c>
      <c r="EV1503">
        <v>143.47999999999999</v>
      </c>
      <c r="EW1503">
        <v>17.89</v>
      </c>
      <c r="EX1503">
        <v>0.08</v>
      </c>
      <c r="EY1503">
        <v>0</v>
      </c>
      <c r="FQ1503">
        <v>0</v>
      </c>
      <c r="FR1503">
        <f t="shared" si="1012"/>
        <v>0</v>
      </c>
      <c r="FS1503">
        <v>0</v>
      </c>
      <c r="FV1503" t="s">
        <v>25</v>
      </c>
      <c r="FW1503" t="s">
        <v>26</v>
      </c>
      <c r="FX1503">
        <v>85</v>
      </c>
      <c r="FY1503">
        <v>65</v>
      </c>
      <c r="GA1503" t="s">
        <v>3</v>
      </c>
      <c r="GD1503">
        <v>1</v>
      </c>
      <c r="GF1503">
        <v>1945260508</v>
      </c>
      <c r="GG1503">
        <v>2</v>
      </c>
      <c r="GH1503">
        <v>1</v>
      </c>
      <c r="GI1503">
        <v>2</v>
      </c>
      <c r="GJ1503">
        <v>0</v>
      </c>
      <c r="GK1503">
        <v>0</v>
      </c>
      <c r="GL1503">
        <f t="shared" si="1013"/>
        <v>0</v>
      </c>
      <c r="GM1503">
        <f t="shared" si="1014"/>
        <v>215.83</v>
      </c>
      <c r="GN1503">
        <f t="shared" si="1015"/>
        <v>215.83</v>
      </c>
      <c r="GO1503">
        <f t="shared" si="1016"/>
        <v>0</v>
      </c>
      <c r="GP1503">
        <f t="shared" si="1017"/>
        <v>0</v>
      </c>
      <c r="GR1503">
        <v>0</v>
      </c>
      <c r="GS1503">
        <v>3</v>
      </c>
      <c r="GT1503">
        <v>0</v>
      </c>
      <c r="GU1503" t="s">
        <v>3</v>
      </c>
      <c r="GV1503">
        <f t="shared" si="1018"/>
        <v>0</v>
      </c>
      <c r="GW1503">
        <v>1</v>
      </c>
      <c r="GX1503">
        <f t="shared" si="1019"/>
        <v>0</v>
      </c>
      <c r="HA1503">
        <v>0</v>
      </c>
      <c r="HB1503">
        <v>0</v>
      </c>
      <c r="HC1503">
        <f t="shared" si="1020"/>
        <v>0</v>
      </c>
      <c r="HE1503" t="s">
        <v>3</v>
      </c>
      <c r="HF1503" t="s">
        <v>3</v>
      </c>
      <c r="IK1503">
        <v>0</v>
      </c>
    </row>
    <row r="1504" spans="1:245">
      <c r="A1504">
        <v>17</v>
      </c>
      <c r="B1504">
        <v>0</v>
      </c>
      <c r="C1504">
        <f>ROW(SmtRes!A1448)</f>
        <v>1448</v>
      </c>
      <c r="D1504">
        <f>ROW(EtalonRes!A1411)</f>
        <v>1411</v>
      </c>
      <c r="E1504" t="s">
        <v>195</v>
      </c>
      <c r="F1504" t="s">
        <v>42</v>
      </c>
      <c r="G1504" t="s">
        <v>43</v>
      </c>
      <c r="H1504" t="s">
        <v>44</v>
      </c>
      <c r="I1504">
        <f>ROUND(2/100,9)</f>
        <v>0.02</v>
      </c>
      <c r="J1504">
        <v>0</v>
      </c>
      <c r="O1504">
        <f t="shared" si="981"/>
        <v>1001.89</v>
      </c>
      <c r="P1504">
        <f t="shared" si="982"/>
        <v>0</v>
      </c>
      <c r="Q1504">
        <f t="shared" si="983"/>
        <v>43.61</v>
      </c>
      <c r="R1504">
        <f t="shared" si="984"/>
        <v>26.62</v>
      </c>
      <c r="S1504">
        <f t="shared" si="985"/>
        <v>958.28</v>
      </c>
      <c r="T1504">
        <f t="shared" si="986"/>
        <v>0</v>
      </c>
      <c r="U1504">
        <f t="shared" si="987"/>
        <v>3.5860000000000003</v>
      </c>
      <c r="V1504">
        <f t="shared" si="988"/>
        <v>7.9400000000000012E-2</v>
      </c>
      <c r="W1504">
        <f t="shared" si="989"/>
        <v>0</v>
      </c>
      <c r="X1504">
        <f t="shared" si="990"/>
        <v>689.43</v>
      </c>
      <c r="Y1504">
        <f t="shared" si="991"/>
        <v>492.45</v>
      </c>
      <c r="AA1504">
        <v>36401907</v>
      </c>
      <c r="AB1504">
        <f t="shared" si="992"/>
        <v>1634.97</v>
      </c>
      <c r="AC1504">
        <f t="shared" si="993"/>
        <v>0</v>
      </c>
      <c r="AD1504">
        <f t="shared" si="994"/>
        <v>196.98</v>
      </c>
      <c r="AE1504">
        <f t="shared" si="995"/>
        <v>39.94</v>
      </c>
      <c r="AF1504">
        <f t="shared" si="996"/>
        <v>1437.99</v>
      </c>
      <c r="AG1504">
        <f t="shared" si="997"/>
        <v>0</v>
      </c>
      <c r="AH1504">
        <f t="shared" si="998"/>
        <v>179.3</v>
      </c>
      <c r="AI1504">
        <f t="shared" si="999"/>
        <v>3.97</v>
      </c>
      <c r="AJ1504">
        <f t="shared" si="1000"/>
        <v>0</v>
      </c>
      <c r="AK1504">
        <v>1634.97</v>
      </c>
      <c r="AL1504">
        <v>0</v>
      </c>
      <c r="AM1504">
        <v>196.98</v>
      </c>
      <c r="AN1504">
        <v>39.94</v>
      </c>
      <c r="AO1504">
        <v>1437.99</v>
      </c>
      <c r="AP1504">
        <v>0</v>
      </c>
      <c r="AQ1504">
        <v>179.3</v>
      </c>
      <c r="AR1504">
        <v>3.97</v>
      </c>
      <c r="AS1504">
        <v>0</v>
      </c>
      <c r="AT1504">
        <v>70</v>
      </c>
      <c r="AU1504">
        <v>50</v>
      </c>
      <c r="AV1504">
        <v>1</v>
      </c>
      <c r="AW1504">
        <v>1</v>
      </c>
      <c r="AZ1504">
        <v>1</v>
      </c>
      <c r="BA1504">
        <v>33.32</v>
      </c>
      <c r="BB1504">
        <v>11.07</v>
      </c>
      <c r="BC1504">
        <v>1</v>
      </c>
      <c r="BD1504" t="s">
        <v>3</v>
      </c>
      <c r="BE1504" t="s">
        <v>3</v>
      </c>
      <c r="BF1504" t="s">
        <v>3</v>
      </c>
      <c r="BG1504" t="s">
        <v>3</v>
      </c>
      <c r="BH1504">
        <v>0</v>
      </c>
      <c r="BI1504">
        <v>1</v>
      </c>
      <c r="BJ1504" t="s">
        <v>45</v>
      </c>
      <c r="BM1504">
        <v>56001</v>
      </c>
      <c r="BN1504">
        <v>0</v>
      </c>
      <c r="BO1504" t="s">
        <v>42</v>
      </c>
      <c r="BP1504">
        <v>1</v>
      </c>
      <c r="BQ1504">
        <v>6</v>
      </c>
      <c r="BR1504">
        <v>0</v>
      </c>
      <c r="BS1504">
        <v>33.32</v>
      </c>
      <c r="BT1504">
        <v>1</v>
      </c>
      <c r="BU1504">
        <v>1</v>
      </c>
      <c r="BV1504">
        <v>1</v>
      </c>
      <c r="BW1504">
        <v>1</v>
      </c>
      <c r="BX1504">
        <v>1</v>
      </c>
      <c r="BY1504" t="s">
        <v>3</v>
      </c>
      <c r="BZ1504">
        <v>82</v>
      </c>
      <c r="CA1504">
        <v>62</v>
      </c>
      <c r="CE1504">
        <v>0</v>
      </c>
      <c r="CF1504">
        <v>0</v>
      </c>
      <c r="CG1504">
        <v>0</v>
      </c>
      <c r="CM1504">
        <v>0</v>
      </c>
      <c r="CN1504" t="s">
        <v>3</v>
      </c>
      <c r="CO1504">
        <v>0</v>
      </c>
      <c r="CP1504">
        <f t="shared" si="1001"/>
        <v>1001.89</v>
      </c>
      <c r="CQ1504">
        <f t="shared" si="1002"/>
        <v>0</v>
      </c>
      <c r="CR1504">
        <f t="shared" si="1003"/>
        <v>2180.5686000000001</v>
      </c>
      <c r="CS1504">
        <f t="shared" si="1004"/>
        <v>1330.8008</v>
      </c>
      <c r="CT1504">
        <f t="shared" si="1005"/>
        <v>47913.826800000003</v>
      </c>
      <c r="CU1504">
        <f t="shared" si="1006"/>
        <v>0</v>
      </c>
      <c r="CV1504">
        <f t="shared" si="1007"/>
        <v>179.3</v>
      </c>
      <c r="CW1504">
        <f t="shared" si="1008"/>
        <v>3.97</v>
      </c>
      <c r="CX1504">
        <f t="shared" si="1009"/>
        <v>0</v>
      </c>
      <c r="CY1504">
        <f t="shared" si="1010"/>
        <v>689.43</v>
      </c>
      <c r="CZ1504">
        <f t="shared" si="1011"/>
        <v>492.45</v>
      </c>
      <c r="DC1504" t="s">
        <v>3</v>
      </c>
      <c r="DD1504" t="s">
        <v>3</v>
      </c>
      <c r="DE1504" t="s">
        <v>3</v>
      </c>
      <c r="DF1504" t="s">
        <v>3</v>
      </c>
      <c r="DG1504" t="s">
        <v>3</v>
      </c>
      <c r="DH1504" t="s">
        <v>3</v>
      </c>
      <c r="DI1504" t="s">
        <v>3</v>
      </c>
      <c r="DJ1504" t="s">
        <v>3</v>
      </c>
      <c r="DK1504" t="s">
        <v>3</v>
      </c>
      <c r="DL1504" t="s">
        <v>3</v>
      </c>
      <c r="DM1504" t="s">
        <v>3</v>
      </c>
      <c r="DN1504">
        <v>0</v>
      </c>
      <c r="DO1504">
        <v>0</v>
      </c>
      <c r="DP1504">
        <v>1</v>
      </c>
      <c r="DQ1504">
        <v>1</v>
      </c>
      <c r="DU1504">
        <v>1013</v>
      </c>
      <c r="DV1504" t="s">
        <v>44</v>
      </c>
      <c r="DW1504" t="s">
        <v>44</v>
      </c>
      <c r="DX1504">
        <v>1</v>
      </c>
      <c r="DZ1504" t="s">
        <v>3</v>
      </c>
      <c r="EA1504" t="s">
        <v>3</v>
      </c>
      <c r="EB1504" t="s">
        <v>3</v>
      </c>
      <c r="EC1504" t="s">
        <v>3</v>
      </c>
      <c r="EE1504">
        <v>29085589</v>
      </c>
      <c r="EF1504">
        <v>6</v>
      </c>
      <c r="EG1504" t="s">
        <v>22</v>
      </c>
      <c r="EH1504">
        <v>0</v>
      </c>
      <c r="EI1504" t="s">
        <v>3</v>
      </c>
      <c r="EJ1504">
        <v>1</v>
      </c>
      <c r="EK1504">
        <v>56001</v>
      </c>
      <c r="EL1504" t="s">
        <v>46</v>
      </c>
      <c r="EM1504" t="s">
        <v>47</v>
      </c>
      <c r="EO1504" t="s">
        <v>3</v>
      </c>
      <c r="EQ1504">
        <v>0</v>
      </c>
      <c r="ER1504">
        <v>1634.97</v>
      </c>
      <c r="ES1504">
        <v>0</v>
      </c>
      <c r="ET1504">
        <v>196.98</v>
      </c>
      <c r="EU1504">
        <v>39.94</v>
      </c>
      <c r="EV1504">
        <v>1437.99</v>
      </c>
      <c r="EW1504">
        <v>179.3</v>
      </c>
      <c r="EX1504">
        <v>3.97</v>
      </c>
      <c r="EY1504">
        <v>0</v>
      </c>
      <c r="FQ1504">
        <v>0</v>
      </c>
      <c r="FR1504">
        <f t="shared" si="1012"/>
        <v>0</v>
      </c>
      <c r="FS1504">
        <v>0</v>
      </c>
      <c r="FV1504" t="s">
        <v>25</v>
      </c>
      <c r="FW1504" t="s">
        <v>26</v>
      </c>
      <c r="FX1504">
        <v>82</v>
      </c>
      <c r="FY1504">
        <v>62</v>
      </c>
      <c r="GA1504" t="s">
        <v>3</v>
      </c>
      <c r="GD1504">
        <v>1</v>
      </c>
      <c r="GF1504">
        <v>395004222</v>
      </c>
      <c r="GG1504">
        <v>2</v>
      </c>
      <c r="GH1504">
        <v>1</v>
      </c>
      <c r="GI1504">
        <v>2</v>
      </c>
      <c r="GJ1504">
        <v>0</v>
      </c>
      <c r="GK1504">
        <v>0</v>
      </c>
      <c r="GL1504">
        <f t="shared" si="1013"/>
        <v>0</v>
      </c>
      <c r="GM1504">
        <f t="shared" si="1014"/>
        <v>2183.77</v>
      </c>
      <c r="GN1504">
        <f t="shared" si="1015"/>
        <v>2183.77</v>
      </c>
      <c r="GO1504">
        <f t="shared" si="1016"/>
        <v>0</v>
      </c>
      <c r="GP1504">
        <f t="shared" si="1017"/>
        <v>0</v>
      </c>
      <c r="GR1504">
        <v>0</v>
      </c>
      <c r="GS1504">
        <v>3</v>
      </c>
      <c r="GT1504">
        <v>0</v>
      </c>
      <c r="GU1504" t="s">
        <v>3</v>
      </c>
      <c r="GV1504">
        <f t="shared" si="1018"/>
        <v>0</v>
      </c>
      <c r="GW1504">
        <v>1</v>
      </c>
      <c r="GX1504">
        <f t="shared" si="1019"/>
        <v>0</v>
      </c>
      <c r="HA1504">
        <v>0</v>
      </c>
      <c r="HB1504">
        <v>0</v>
      </c>
      <c r="HC1504">
        <f t="shared" si="1020"/>
        <v>0</v>
      </c>
      <c r="HE1504" t="s">
        <v>3</v>
      </c>
      <c r="HF1504" t="s">
        <v>3</v>
      </c>
      <c r="IK1504">
        <v>0</v>
      </c>
    </row>
    <row r="1505" spans="1:245">
      <c r="A1505">
        <v>18</v>
      </c>
      <c r="B1505">
        <v>0</v>
      </c>
      <c r="C1505">
        <v>1448</v>
      </c>
      <c r="E1505" t="s">
        <v>200</v>
      </c>
      <c r="F1505" t="s">
        <v>28</v>
      </c>
      <c r="G1505" t="s">
        <v>29</v>
      </c>
      <c r="H1505" t="s">
        <v>30</v>
      </c>
      <c r="I1505">
        <f>I1504*J1505</f>
        <v>0.21</v>
      </c>
      <c r="J1505">
        <v>10.5</v>
      </c>
      <c r="O1505">
        <f t="shared" si="981"/>
        <v>0</v>
      </c>
      <c r="P1505">
        <f t="shared" si="982"/>
        <v>0</v>
      </c>
      <c r="Q1505">
        <f t="shared" si="983"/>
        <v>0</v>
      </c>
      <c r="R1505">
        <f t="shared" si="984"/>
        <v>0</v>
      </c>
      <c r="S1505">
        <f t="shared" si="985"/>
        <v>0</v>
      </c>
      <c r="T1505">
        <f t="shared" si="986"/>
        <v>0</v>
      </c>
      <c r="U1505">
        <f t="shared" si="987"/>
        <v>0</v>
      </c>
      <c r="V1505">
        <f t="shared" si="988"/>
        <v>0</v>
      </c>
      <c r="W1505">
        <f t="shared" si="989"/>
        <v>0</v>
      </c>
      <c r="X1505">
        <f t="shared" si="990"/>
        <v>0</v>
      </c>
      <c r="Y1505">
        <f t="shared" si="991"/>
        <v>0</v>
      </c>
      <c r="AA1505">
        <v>36401907</v>
      </c>
      <c r="AB1505">
        <f t="shared" si="992"/>
        <v>0</v>
      </c>
      <c r="AC1505">
        <f t="shared" si="993"/>
        <v>0</v>
      </c>
      <c r="AD1505">
        <f t="shared" si="994"/>
        <v>0</v>
      </c>
      <c r="AE1505">
        <f t="shared" si="995"/>
        <v>0</v>
      </c>
      <c r="AF1505">
        <f t="shared" si="996"/>
        <v>0</v>
      </c>
      <c r="AG1505">
        <f t="shared" si="997"/>
        <v>0</v>
      </c>
      <c r="AH1505">
        <f t="shared" si="998"/>
        <v>0</v>
      </c>
      <c r="AI1505">
        <f t="shared" si="999"/>
        <v>0</v>
      </c>
      <c r="AJ1505">
        <f t="shared" si="1000"/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1</v>
      </c>
      <c r="AW1505">
        <v>1</v>
      </c>
      <c r="AZ1505">
        <v>1</v>
      </c>
      <c r="BA1505">
        <v>1</v>
      </c>
      <c r="BB1505">
        <v>1</v>
      </c>
      <c r="BC1505">
        <v>1</v>
      </c>
      <c r="BD1505" t="s">
        <v>3</v>
      </c>
      <c r="BE1505" t="s">
        <v>3</v>
      </c>
      <c r="BF1505" t="s">
        <v>3</v>
      </c>
      <c r="BG1505" t="s">
        <v>3</v>
      </c>
      <c r="BH1505">
        <v>3</v>
      </c>
      <c r="BI1505">
        <v>2</v>
      </c>
      <c r="BJ1505" t="s">
        <v>31</v>
      </c>
      <c r="BM1505">
        <v>500002</v>
      </c>
      <c r="BN1505">
        <v>0</v>
      </c>
      <c r="BO1505" t="s">
        <v>3</v>
      </c>
      <c r="BP1505">
        <v>0</v>
      </c>
      <c r="BQ1505">
        <v>12</v>
      </c>
      <c r="BR1505">
        <v>0</v>
      </c>
      <c r="BS1505">
        <v>1</v>
      </c>
      <c r="BT1505">
        <v>1</v>
      </c>
      <c r="BU1505">
        <v>1</v>
      </c>
      <c r="BV1505">
        <v>1</v>
      </c>
      <c r="BW1505">
        <v>1</v>
      </c>
      <c r="BX1505">
        <v>1</v>
      </c>
      <c r="BY1505" t="s">
        <v>3</v>
      </c>
      <c r="BZ1505">
        <v>0</v>
      </c>
      <c r="CA1505">
        <v>0</v>
      </c>
      <c r="CE1505">
        <v>0</v>
      </c>
      <c r="CF1505">
        <v>0</v>
      </c>
      <c r="CG1505">
        <v>0</v>
      </c>
      <c r="CM1505">
        <v>0</v>
      </c>
      <c r="CN1505" t="s">
        <v>3</v>
      </c>
      <c r="CO1505">
        <v>0</v>
      </c>
      <c r="CP1505">
        <f t="shared" si="1001"/>
        <v>0</v>
      </c>
      <c r="CQ1505">
        <f t="shared" si="1002"/>
        <v>0</v>
      </c>
      <c r="CR1505">
        <f t="shared" si="1003"/>
        <v>0</v>
      </c>
      <c r="CS1505">
        <f t="shared" si="1004"/>
        <v>0</v>
      </c>
      <c r="CT1505">
        <f t="shared" si="1005"/>
        <v>0</v>
      </c>
      <c r="CU1505">
        <f t="shared" si="1006"/>
        <v>0</v>
      </c>
      <c r="CV1505">
        <f t="shared" si="1007"/>
        <v>0</v>
      </c>
      <c r="CW1505">
        <f t="shared" si="1008"/>
        <v>0</v>
      </c>
      <c r="CX1505">
        <f t="shared" si="1009"/>
        <v>0</v>
      </c>
      <c r="CY1505">
        <f t="shared" si="1010"/>
        <v>0</v>
      </c>
      <c r="CZ1505">
        <f t="shared" si="1011"/>
        <v>0</v>
      </c>
      <c r="DC1505" t="s">
        <v>3</v>
      </c>
      <c r="DD1505" t="s">
        <v>3</v>
      </c>
      <c r="DE1505" t="s">
        <v>3</v>
      </c>
      <c r="DF1505" t="s">
        <v>3</v>
      </c>
      <c r="DG1505" t="s">
        <v>3</v>
      </c>
      <c r="DH1505" t="s">
        <v>3</v>
      </c>
      <c r="DI1505" t="s">
        <v>3</v>
      </c>
      <c r="DJ1505" t="s">
        <v>3</v>
      </c>
      <c r="DK1505" t="s">
        <v>3</v>
      </c>
      <c r="DL1505" t="s">
        <v>3</v>
      </c>
      <c r="DM1505" t="s">
        <v>3</v>
      </c>
      <c r="DN1505">
        <v>0</v>
      </c>
      <c r="DO1505">
        <v>0</v>
      </c>
      <c r="DP1505">
        <v>1</v>
      </c>
      <c r="DQ1505">
        <v>1</v>
      </c>
      <c r="DU1505">
        <v>1009</v>
      </c>
      <c r="DV1505" t="s">
        <v>30</v>
      </c>
      <c r="DW1505" t="s">
        <v>30</v>
      </c>
      <c r="DX1505">
        <v>1000</v>
      </c>
      <c r="DZ1505" t="s">
        <v>3</v>
      </c>
      <c r="EA1505" t="s">
        <v>3</v>
      </c>
      <c r="EB1505" t="s">
        <v>3</v>
      </c>
      <c r="EC1505" t="s">
        <v>3</v>
      </c>
      <c r="EE1505">
        <v>29085444</v>
      </c>
      <c r="EF1505">
        <v>12</v>
      </c>
      <c r="EG1505" t="s">
        <v>32</v>
      </c>
      <c r="EH1505">
        <v>0</v>
      </c>
      <c r="EI1505" t="s">
        <v>3</v>
      </c>
      <c r="EJ1505">
        <v>2</v>
      </c>
      <c r="EK1505">
        <v>500002</v>
      </c>
      <c r="EL1505" t="s">
        <v>33</v>
      </c>
      <c r="EM1505" t="s">
        <v>34</v>
      </c>
      <c r="EO1505" t="s">
        <v>3</v>
      </c>
      <c r="EQ1505">
        <v>0</v>
      </c>
      <c r="ER1505">
        <v>0</v>
      </c>
      <c r="ES1505">
        <v>0</v>
      </c>
      <c r="ET1505">
        <v>0</v>
      </c>
      <c r="EU1505">
        <v>0</v>
      </c>
      <c r="EV1505">
        <v>0</v>
      </c>
      <c r="EW1505">
        <v>0</v>
      </c>
      <c r="EX1505">
        <v>0</v>
      </c>
      <c r="FQ1505">
        <v>0</v>
      </c>
      <c r="FR1505">
        <f t="shared" si="1012"/>
        <v>0</v>
      </c>
      <c r="FS1505">
        <v>0</v>
      </c>
      <c r="FX1505">
        <v>0</v>
      </c>
      <c r="FY1505">
        <v>0</v>
      </c>
      <c r="GA1505" t="s">
        <v>3</v>
      </c>
      <c r="GD1505">
        <v>1</v>
      </c>
      <c r="GF1505">
        <v>-304821490</v>
      </c>
      <c r="GG1505">
        <v>2</v>
      </c>
      <c r="GH1505">
        <v>1</v>
      </c>
      <c r="GI1505">
        <v>-2</v>
      </c>
      <c r="GJ1505">
        <v>0</v>
      </c>
      <c r="GK1505">
        <v>0</v>
      </c>
      <c r="GL1505">
        <f t="shared" si="1013"/>
        <v>0</v>
      </c>
      <c r="GM1505">
        <f t="shared" si="1014"/>
        <v>0</v>
      </c>
      <c r="GN1505">
        <f t="shared" si="1015"/>
        <v>0</v>
      </c>
      <c r="GO1505">
        <f t="shared" si="1016"/>
        <v>0</v>
      </c>
      <c r="GP1505">
        <f t="shared" si="1017"/>
        <v>0</v>
      </c>
      <c r="GR1505">
        <v>0</v>
      </c>
      <c r="GS1505">
        <v>3</v>
      </c>
      <c r="GT1505">
        <v>0</v>
      </c>
      <c r="GU1505" t="s">
        <v>3</v>
      </c>
      <c r="GV1505">
        <f t="shared" si="1018"/>
        <v>0</v>
      </c>
      <c r="GW1505">
        <v>1</v>
      </c>
      <c r="GX1505">
        <f t="shared" si="1019"/>
        <v>0</v>
      </c>
      <c r="HA1505">
        <v>0</v>
      </c>
      <c r="HB1505">
        <v>0</v>
      </c>
      <c r="HC1505">
        <f t="shared" si="1020"/>
        <v>0</v>
      </c>
      <c r="HE1505" t="s">
        <v>3</v>
      </c>
      <c r="HF1505" t="s">
        <v>3</v>
      </c>
      <c r="IK1505">
        <v>0</v>
      </c>
    </row>
    <row r="1507" spans="1:245">
      <c r="A1507" s="2">
        <v>51</v>
      </c>
      <c r="B1507" s="2">
        <f>B1491</f>
        <v>0</v>
      </c>
      <c r="C1507" s="2">
        <f>A1491</f>
        <v>5</v>
      </c>
      <c r="D1507" s="2">
        <f>ROW(A1491)</f>
        <v>1491</v>
      </c>
      <c r="E1507" s="2"/>
      <c r="F1507" s="2" t="str">
        <f>IF(F1491&lt;&gt;"",F1491,"")</f>
        <v>Новый подраздел</v>
      </c>
      <c r="G1507" s="2" t="str">
        <f>IF(G1491&lt;&gt;"",G1491,"")</f>
        <v>демонтаж</v>
      </c>
      <c r="H1507" s="2">
        <v>0</v>
      </c>
      <c r="I1507" s="2"/>
      <c r="J1507" s="2"/>
      <c r="K1507" s="2"/>
      <c r="L1507" s="2"/>
      <c r="M1507" s="2"/>
      <c r="N1507" s="2"/>
      <c r="O1507" s="2">
        <f t="shared" ref="O1507:T1507" si="1021">ROUND(AB1507,2)</f>
        <v>3280.48</v>
      </c>
      <c r="P1507" s="2">
        <f t="shared" si="1021"/>
        <v>0</v>
      </c>
      <c r="Q1507" s="2">
        <f t="shared" si="1021"/>
        <v>62.33</v>
      </c>
      <c r="R1507" s="2">
        <f t="shared" si="1021"/>
        <v>44.75</v>
      </c>
      <c r="S1507" s="2">
        <f t="shared" si="1021"/>
        <v>3218.15</v>
      </c>
      <c r="T1507" s="2">
        <f t="shared" si="1021"/>
        <v>0</v>
      </c>
      <c r="U1507" s="2">
        <f>AH1507</f>
        <v>12.271056</v>
      </c>
      <c r="V1507" s="2">
        <f>AI1507</f>
        <v>0.11953000000000003</v>
      </c>
      <c r="W1507" s="2">
        <f>ROUND(AJ1507,2)</f>
        <v>0</v>
      </c>
      <c r="X1507" s="2">
        <f>ROUND(AK1507,2)</f>
        <v>2264.8200000000002</v>
      </c>
      <c r="Y1507" s="2">
        <f>ROUND(AL1507,2)</f>
        <v>1709.39</v>
      </c>
      <c r="Z1507" s="2"/>
      <c r="AA1507" s="2"/>
      <c r="AB1507" s="2">
        <f>ROUND(SUMIF(AA1495:AA1505,"=36401907",O1495:O1505),2)</f>
        <v>3280.48</v>
      </c>
      <c r="AC1507" s="2">
        <f>ROUND(SUMIF(AA1495:AA1505,"=36401907",P1495:P1505),2)</f>
        <v>0</v>
      </c>
      <c r="AD1507" s="2">
        <f>ROUND(SUMIF(AA1495:AA1505,"=36401907",Q1495:Q1505),2)</f>
        <v>62.33</v>
      </c>
      <c r="AE1507" s="2">
        <f>ROUND(SUMIF(AA1495:AA1505,"=36401907",R1495:R1505),2)</f>
        <v>44.75</v>
      </c>
      <c r="AF1507" s="2">
        <f>ROUND(SUMIF(AA1495:AA1505,"=36401907",S1495:S1505),2)</f>
        <v>3218.15</v>
      </c>
      <c r="AG1507" s="2">
        <f>ROUND(SUMIF(AA1495:AA1505,"=36401907",T1495:T1505),2)</f>
        <v>0</v>
      </c>
      <c r="AH1507" s="2">
        <f>SUMIF(AA1495:AA1505,"=36401907",U1495:U1505)</f>
        <v>12.271056</v>
      </c>
      <c r="AI1507" s="2">
        <f>SUMIF(AA1495:AA1505,"=36401907",V1495:V1505)</f>
        <v>0.11953000000000003</v>
      </c>
      <c r="AJ1507" s="2">
        <f>ROUND(SUMIF(AA1495:AA1505,"=36401907",W1495:W1505),2)</f>
        <v>0</v>
      </c>
      <c r="AK1507" s="2">
        <f>ROUND(SUMIF(AA1495:AA1505,"=36401907",X1495:X1505),2)</f>
        <v>2264.8200000000002</v>
      </c>
      <c r="AL1507" s="2">
        <f>ROUND(SUMIF(AA1495:AA1505,"=36401907",Y1495:Y1505),2)</f>
        <v>1709.39</v>
      </c>
      <c r="AM1507" s="2"/>
      <c r="AN1507" s="2"/>
      <c r="AO1507" s="2">
        <f t="shared" ref="AO1507:BD1507" si="1022">ROUND(BX1507,2)</f>
        <v>0</v>
      </c>
      <c r="AP1507" s="2">
        <f t="shared" si="1022"/>
        <v>0</v>
      </c>
      <c r="AQ1507" s="2">
        <f t="shared" si="1022"/>
        <v>0</v>
      </c>
      <c r="AR1507" s="2">
        <f t="shared" si="1022"/>
        <v>7254.69</v>
      </c>
      <c r="AS1507" s="2">
        <f t="shared" si="1022"/>
        <v>7254.69</v>
      </c>
      <c r="AT1507" s="2">
        <f t="shared" si="1022"/>
        <v>0</v>
      </c>
      <c r="AU1507" s="2">
        <f t="shared" si="1022"/>
        <v>0</v>
      </c>
      <c r="AV1507" s="2">
        <f t="shared" si="1022"/>
        <v>0</v>
      </c>
      <c r="AW1507" s="2">
        <f t="shared" si="1022"/>
        <v>0</v>
      </c>
      <c r="AX1507" s="2">
        <f t="shared" si="1022"/>
        <v>0</v>
      </c>
      <c r="AY1507" s="2">
        <f t="shared" si="1022"/>
        <v>0</v>
      </c>
      <c r="AZ1507" s="2">
        <f t="shared" si="1022"/>
        <v>0</v>
      </c>
      <c r="BA1507" s="2">
        <f t="shared" si="1022"/>
        <v>0</v>
      </c>
      <c r="BB1507" s="2">
        <f t="shared" si="1022"/>
        <v>0</v>
      </c>
      <c r="BC1507" s="2">
        <f t="shared" si="1022"/>
        <v>0</v>
      </c>
      <c r="BD1507" s="2">
        <f t="shared" si="1022"/>
        <v>0</v>
      </c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>
        <f>ROUND(SUMIF(AA1495:AA1505,"=36401907",FQ1495:FQ1505),2)</f>
        <v>0</v>
      </c>
      <c r="BY1507" s="2">
        <f>ROUND(SUMIF(AA1495:AA1505,"=36401907",FR1495:FR1505),2)</f>
        <v>0</v>
      </c>
      <c r="BZ1507" s="2">
        <f>ROUND(SUMIF(AA1495:AA1505,"=36401907",GL1495:GL1505),2)</f>
        <v>0</v>
      </c>
      <c r="CA1507" s="2">
        <f>ROUND(SUMIF(AA1495:AA1505,"=36401907",GM1495:GM1505),2)</f>
        <v>7254.69</v>
      </c>
      <c r="CB1507" s="2">
        <f>ROUND(SUMIF(AA1495:AA1505,"=36401907",GN1495:GN1505),2)</f>
        <v>7254.69</v>
      </c>
      <c r="CC1507" s="2">
        <f>ROUND(SUMIF(AA1495:AA1505,"=36401907",GO1495:GO1505),2)</f>
        <v>0</v>
      </c>
      <c r="CD1507" s="2">
        <f>ROUND(SUMIF(AA1495:AA1505,"=36401907",GP1495:GP1505),2)</f>
        <v>0</v>
      </c>
      <c r="CE1507" s="2">
        <f>AC1507-BX1507</f>
        <v>0</v>
      </c>
      <c r="CF1507" s="2">
        <f>AC1507-BY1507</f>
        <v>0</v>
      </c>
      <c r="CG1507" s="2">
        <f>BX1507-BZ1507</f>
        <v>0</v>
      </c>
      <c r="CH1507" s="2">
        <f>AC1507-BX1507-BY1507+BZ1507</f>
        <v>0</v>
      </c>
      <c r="CI1507" s="2">
        <f>BY1507-BZ1507</f>
        <v>0</v>
      </c>
      <c r="CJ1507" s="2">
        <f>ROUND(SUMIF(AA1495:AA1505,"=36401907",GX1495:GX1505),2)</f>
        <v>0</v>
      </c>
      <c r="CK1507" s="2">
        <f>ROUND(SUMIF(AA1495:AA1505,"=36401907",GY1495:GY1505),2)</f>
        <v>0</v>
      </c>
      <c r="CL1507" s="2">
        <f>ROUND(SUMIF(AA1495:AA1505,"=36401907",GZ1495:GZ1505),2)</f>
        <v>0</v>
      </c>
      <c r="CM1507" s="2">
        <f>ROUND(SUMIF(AA1495:AA1505,"=36401907",HD1495:HD1505),2)</f>
        <v>0</v>
      </c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>
        <v>0</v>
      </c>
    </row>
    <row r="1509" spans="1:245">
      <c r="A1509" s="4">
        <v>50</v>
      </c>
      <c r="B1509" s="4">
        <v>0</v>
      </c>
      <c r="C1509" s="4">
        <v>0</v>
      </c>
      <c r="D1509" s="4">
        <v>1</v>
      </c>
      <c r="E1509" s="4">
        <v>201</v>
      </c>
      <c r="F1509" s="4">
        <f>ROUND(Source!O1507,O1509)</f>
        <v>3280.48</v>
      </c>
      <c r="G1509" s="4" t="s">
        <v>71</v>
      </c>
      <c r="H1509" s="4" t="s">
        <v>72</v>
      </c>
      <c r="I1509" s="4"/>
      <c r="J1509" s="4"/>
      <c r="K1509" s="4">
        <v>201</v>
      </c>
      <c r="L1509" s="4">
        <v>1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/>
    </row>
    <row r="1510" spans="1:245">
      <c r="A1510" s="4">
        <v>50</v>
      </c>
      <c r="B1510" s="4">
        <v>0</v>
      </c>
      <c r="C1510" s="4">
        <v>0</v>
      </c>
      <c r="D1510" s="4">
        <v>1</v>
      </c>
      <c r="E1510" s="4">
        <v>202</v>
      </c>
      <c r="F1510" s="4">
        <f>ROUND(Source!P1507,O1510)</f>
        <v>0</v>
      </c>
      <c r="G1510" s="4" t="s">
        <v>73</v>
      </c>
      <c r="H1510" s="4" t="s">
        <v>74</v>
      </c>
      <c r="I1510" s="4"/>
      <c r="J1510" s="4"/>
      <c r="K1510" s="4">
        <v>202</v>
      </c>
      <c r="L1510" s="4">
        <v>2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/>
    </row>
    <row r="1511" spans="1:245">
      <c r="A1511" s="4">
        <v>50</v>
      </c>
      <c r="B1511" s="4">
        <v>0</v>
      </c>
      <c r="C1511" s="4">
        <v>0</v>
      </c>
      <c r="D1511" s="4">
        <v>1</v>
      </c>
      <c r="E1511" s="4">
        <v>222</v>
      </c>
      <c r="F1511" s="4">
        <f>ROUND(Source!AO1507,O1511)</f>
        <v>0</v>
      </c>
      <c r="G1511" s="4" t="s">
        <v>75</v>
      </c>
      <c r="H1511" s="4" t="s">
        <v>76</v>
      </c>
      <c r="I1511" s="4"/>
      <c r="J1511" s="4"/>
      <c r="K1511" s="4">
        <v>222</v>
      </c>
      <c r="L1511" s="4">
        <v>3</v>
      </c>
      <c r="M1511" s="4">
        <v>3</v>
      </c>
      <c r="N1511" s="4" t="s">
        <v>3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/>
    </row>
    <row r="1512" spans="1:245">
      <c r="A1512" s="4">
        <v>50</v>
      </c>
      <c r="B1512" s="4">
        <v>0</v>
      </c>
      <c r="C1512" s="4">
        <v>0</v>
      </c>
      <c r="D1512" s="4">
        <v>1</v>
      </c>
      <c r="E1512" s="4">
        <v>225</v>
      </c>
      <c r="F1512" s="4">
        <f>ROUND(Source!AV1507,O1512)</f>
        <v>0</v>
      </c>
      <c r="G1512" s="4" t="s">
        <v>77</v>
      </c>
      <c r="H1512" s="4" t="s">
        <v>78</v>
      </c>
      <c r="I1512" s="4"/>
      <c r="J1512" s="4"/>
      <c r="K1512" s="4">
        <v>225</v>
      </c>
      <c r="L1512" s="4">
        <v>4</v>
      </c>
      <c r="M1512" s="4">
        <v>3</v>
      </c>
      <c r="N1512" s="4" t="s">
        <v>3</v>
      </c>
      <c r="O1512" s="4">
        <v>2</v>
      </c>
      <c r="P1512" s="4"/>
      <c r="Q1512" s="4"/>
      <c r="R1512" s="4"/>
      <c r="S1512" s="4"/>
      <c r="T1512" s="4"/>
      <c r="U1512" s="4"/>
      <c r="V1512" s="4"/>
      <c r="W1512" s="4"/>
    </row>
    <row r="1513" spans="1:245">
      <c r="A1513" s="4">
        <v>50</v>
      </c>
      <c r="B1513" s="4">
        <v>0</v>
      </c>
      <c r="C1513" s="4">
        <v>0</v>
      </c>
      <c r="D1513" s="4">
        <v>1</v>
      </c>
      <c r="E1513" s="4">
        <v>226</v>
      </c>
      <c r="F1513" s="4">
        <f>ROUND(Source!AW1507,O1513)</f>
        <v>0</v>
      </c>
      <c r="G1513" s="4" t="s">
        <v>79</v>
      </c>
      <c r="H1513" s="4" t="s">
        <v>80</v>
      </c>
      <c r="I1513" s="4"/>
      <c r="J1513" s="4"/>
      <c r="K1513" s="4">
        <v>226</v>
      </c>
      <c r="L1513" s="4">
        <v>5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/>
    </row>
    <row r="1514" spans="1:245">
      <c r="A1514" s="4">
        <v>50</v>
      </c>
      <c r="B1514" s="4">
        <v>0</v>
      </c>
      <c r="C1514" s="4">
        <v>0</v>
      </c>
      <c r="D1514" s="4">
        <v>1</v>
      </c>
      <c r="E1514" s="4">
        <v>227</v>
      </c>
      <c r="F1514" s="4">
        <f>ROUND(Source!AX1507,O1514)</f>
        <v>0</v>
      </c>
      <c r="G1514" s="4" t="s">
        <v>81</v>
      </c>
      <c r="H1514" s="4" t="s">
        <v>82</v>
      </c>
      <c r="I1514" s="4"/>
      <c r="J1514" s="4"/>
      <c r="K1514" s="4">
        <v>227</v>
      </c>
      <c r="L1514" s="4">
        <v>6</v>
      </c>
      <c r="M1514" s="4">
        <v>3</v>
      </c>
      <c r="N1514" s="4" t="s">
        <v>3</v>
      </c>
      <c r="O1514" s="4">
        <v>2</v>
      </c>
      <c r="P1514" s="4"/>
      <c r="Q1514" s="4"/>
      <c r="R1514" s="4"/>
      <c r="S1514" s="4"/>
      <c r="T1514" s="4"/>
      <c r="U1514" s="4"/>
      <c r="V1514" s="4"/>
      <c r="W1514" s="4"/>
    </row>
    <row r="1515" spans="1:245">
      <c r="A1515" s="4">
        <v>50</v>
      </c>
      <c r="B1515" s="4">
        <v>0</v>
      </c>
      <c r="C1515" s="4">
        <v>0</v>
      </c>
      <c r="D1515" s="4">
        <v>1</v>
      </c>
      <c r="E1515" s="4">
        <v>228</v>
      </c>
      <c r="F1515" s="4">
        <f>ROUND(Source!AY1507,O1515)</f>
        <v>0</v>
      </c>
      <c r="G1515" s="4" t="s">
        <v>83</v>
      </c>
      <c r="H1515" s="4" t="s">
        <v>84</v>
      </c>
      <c r="I1515" s="4"/>
      <c r="J1515" s="4"/>
      <c r="K1515" s="4">
        <v>228</v>
      </c>
      <c r="L1515" s="4">
        <v>7</v>
      </c>
      <c r="M1515" s="4">
        <v>3</v>
      </c>
      <c r="N1515" s="4" t="s">
        <v>3</v>
      </c>
      <c r="O1515" s="4">
        <v>2</v>
      </c>
      <c r="P1515" s="4"/>
      <c r="Q1515" s="4"/>
      <c r="R1515" s="4"/>
      <c r="S1515" s="4"/>
      <c r="T1515" s="4"/>
      <c r="U1515" s="4"/>
      <c r="V1515" s="4"/>
      <c r="W1515" s="4"/>
    </row>
    <row r="1516" spans="1:245">
      <c r="A1516" s="4">
        <v>50</v>
      </c>
      <c r="B1516" s="4">
        <v>0</v>
      </c>
      <c r="C1516" s="4">
        <v>0</v>
      </c>
      <c r="D1516" s="4">
        <v>1</v>
      </c>
      <c r="E1516" s="4">
        <v>216</v>
      </c>
      <c r="F1516" s="4">
        <f>ROUND(Source!AP1507,O1516)</f>
        <v>0</v>
      </c>
      <c r="G1516" s="4" t="s">
        <v>85</v>
      </c>
      <c r="H1516" s="4" t="s">
        <v>86</v>
      </c>
      <c r="I1516" s="4"/>
      <c r="J1516" s="4"/>
      <c r="K1516" s="4">
        <v>216</v>
      </c>
      <c r="L1516" s="4">
        <v>8</v>
      </c>
      <c r="M1516" s="4">
        <v>3</v>
      </c>
      <c r="N1516" s="4" t="s">
        <v>3</v>
      </c>
      <c r="O1516" s="4">
        <v>2</v>
      </c>
      <c r="P1516" s="4"/>
      <c r="Q1516" s="4"/>
      <c r="R1516" s="4"/>
      <c r="S1516" s="4"/>
      <c r="T1516" s="4"/>
      <c r="U1516" s="4"/>
      <c r="V1516" s="4"/>
      <c r="W1516" s="4"/>
    </row>
    <row r="1517" spans="1:245">
      <c r="A1517" s="4">
        <v>50</v>
      </c>
      <c r="B1517" s="4">
        <v>0</v>
      </c>
      <c r="C1517" s="4">
        <v>0</v>
      </c>
      <c r="D1517" s="4">
        <v>1</v>
      </c>
      <c r="E1517" s="4">
        <v>223</v>
      </c>
      <c r="F1517" s="4">
        <f>ROUND(Source!AQ1507,O1517)</f>
        <v>0</v>
      </c>
      <c r="G1517" s="4" t="s">
        <v>87</v>
      </c>
      <c r="H1517" s="4" t="s">
        <v>88</v>
      </c>
      <c r="I1517" s="4"/>
      <c r="J1517" s="4"/>
      <c r="K1517" s="4">
        <v>223</v>
      </c>
      <c r="L1517" s="4">
        <v>9</v>
      </c>
      <c r="M1517" s="4">
        <v>3</v>
      </c>
      <c r="N1517" s="4" t="s">
        <v>3</v>
      </c>
      <c r="O1517" s="4">
        <v>2</v>
      </c>
      <c r="P1517" s="4"/>
      <c r="Q1517" s="4"/>
      <c r="R1517" s="4"/>
      <c r="S1517" s="4"/>
      <c r="T1517" s="4"/>
      <c r="U1517" s="4"/>
      <c r="V1517" s="4"/>
      <c r="W1517" s="4"/>
    </row>
    <row r="1518" spans="1:245">
      <c r="A1518" s="4">
        <v>50</v>
      </c>
      <c r="B1518" s="4">
        <v>0</v>
      </c>
      <c r="C1518" s="4">
        <v>0</v>
      </c>
      <c r="D1518" s="4">
        <v>1</v>
      </c>
      <c r="E1518" s="4">
        <v>229</v>
      </c>
      <c r="F1518" s="4">
        <f>ROUND(Source!AZ1507,O1518)</f>
        <v>0</v>
      </c>
      <c r="G1518" s="4" t="s">
        <v>89</v>
      </c>
      <c r="H1518" s="4" t="s">
        <v>90</v>
      </c>
      <c r="I1518" s="4"/>
      <c r="J1518" s="4"/>
      <c r="K1518" s="4">
        <v>229</v>
      </c>
      <c r="L1518" s="4">
        <v>10</v>
      </c>
      <c r="M1518" s="4">
        <v>3</v>
      </c>
      <c r="N1518" s="4" t="s">
        <v>3</v>
      </c>
      <c r="O1518" s="4">
        <v>2</v>
      </c>
      <c r="P1518" s="4"/>
      <c r="Q1518" s="4"/>
      <c r="R1518" s="4"/>
      <c r="S1518" s="4"/>
      <c r="T1518" s="4"/>
      <c r="U1518" s="4"/>
      <c r="V1518" s="4"/>
      <c r="W1518" s="4"/>
    </row>
    <row r="1519" spans="1:245">
      <c r="A1519" s="4">
        <v>50</v>
      </c>
      <c r="B1519" s="4">
        <v>0</v>
      </c>
      <c r="C1519" s="4">
        <v>0</v>
      </c>
      <c r="D1519" s="4">
        <v>1</v>
      </c>
      <c r="E1519" s="4">
        <v>203</v>
      </c>
      <c r="F1519" s="4">
        <f>ROUND(Source!Q1507,O1519)</f>
        <v>62.33</v>
      </c>
      <c r="G1519" s="4" t="s">
        <v>91</v>
      </c>
      <c r="H1519" s="4" t="s">
        <v>92</v>
      </c>
      <c r="I1519" s="4"/>
      <c r="J1519" s="4"/>
      <c r="K1519" s="4">
        <v>203</v>
      </c>
      <c r="L1519" s="4">
        <v>11</v>
      </c>
      <c r="M1519" s="4">
        <v>3</v>
      </c>
      <c r="N1519" s="4" t="s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/>
    </row>
    <row r="1520" spans="1:245">
      <c r="A1520" s="4">
        <v>50</v>
      </c>
      <c r="B1520" s="4">
        <v>0</v>
      </c>
      <c r="C1520" s="4">
        <v>0</v>
      </c>
      <c r="D1520" s="4">
        <v>1</v>
      </c>
      <c r="E1520" s="4">
        <v>231</v>
      </c>
      <c r="F1520" s="4">
        <f>ROUND(Source!BB1507,O1520)</f>
        <v>0</v>
      </c>
      <c r="G1520" s="4" t="s">
        <v>93</v>
      </c>
      <c r="H1520" s="4" t="s">
        <v>94</v>
      </c>
      <c r="I1520" s="4"/>
      <c r="J1520" s="4"/>
      <c r="K1520" s="4">
        <v>231</v>
      </c>
      <c r="L1520" s="4">
        <v>12</v>
      </c>
      <c r="M1520" s="4">
        <v>3</v>
      </c>
      <c r="N1520" s="4" t="s">
        <v>3</v>
      </c>
      <c r="O1520" s="4">
        <v>2</v>
      </c>
      <c r="P1520" s="4"/>
      <c r="Q1520" s="4"/>
      <c r="R1520" s="4"/>
      <c r="S1520" s="4"/>
      <c r="T1520" s="4"/>
      <c r="U1520" s="4"/>
      <c r="V1520" s="4"/>
      <c r="W1520" s="4"/>
    </row>
    <row r="1521" spans="1:23">
      <c r="A1521" s="4">
        <v>50</v>
      </c>
      <c r="B1521" s="4">
        <v>0</v>
      </c>
      <c r="C1521" s="4">
        <v>0</v>
      </c>
      <c r="D1521" s="4">
        <v>1</v>
      </c>
      <c r="E1521" s="4">
        <v>204</v>
      </c>
      <c r="F1521" s="4">
        <f>ROUND(Source!R1507,O1521)</f>
        <v>44.75</v>
      </c>
      <c r="G1521" s="4" t="s">
        <v>95</v>
      </c>
      <c r="H1521" s="4" t="s">
        <v>96</v>
      </c>
      <c r="I1521" s="4"/>
      <c r="J1521" s="4"/>
      <c r="K1521" s="4">
        <v>204</v>
      </c>
      <c r="L1521" s="4">
        <v>13</v>
      </c>
      <c r="M1521" s="4">
        <v>3</v>
      </c>
      <c r="N1521" s="4" t="s">
        <v>3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/>
    </row>
    <row r="1522" spans="1:23">
      <c r="A1522" s="4">
        <v>50</v>
      </c>
      <c r="B1522" s="4">
        <v>0</v>
      </c>
      <c r="C1522" s="4">
        <v>0</v>
      </c>
      <c r="D1522" s="4">
        <v>1</v>
      </c>
      <c r="E1522" s="4">
        <v>205</v>
      </c>
      <c r="F1522" s="4">
        <f>ROUND(Source!S1507,O1522)</f>
        <v>3218.15</v>
      </c>
      <c r="G1522" s="4" t="s">
        <v>97</v>
      </c>
      <c r="H1522" s="4" t="s">
        <v>98</v>
      </c>
      <c r="I1522" s="4"/>
      <c r="J1522" s="4"/>
      <c r="K1522" s="4">
        <v>205</v>
      </c>
      <c r="L1522" s="4">
        <v>14</v>
      </c>
      <c r="M1522" s="4">
        <v>3</v>
      </c>
      <c r="N1522" s="4" t="s">
        <v>3</v>
      </c>
      <c r="O1522" s="4">
        <v>2</v>
      </c>
      <c r="P1522" s="4"/>
      <c r="Q1522" s="4"/>
      <c r="R1522" s="4"/>
      <c r="S1522" s="4"/>
      <c r="T1522" s="4"/>
      <c r="U1522" s="4"/>
      <c r="V1522" s="4"/>
      <c r="W1522" s="4"/>
    </row>
    <row r="1523" spans="1:23">
      <c r="A1523" s="4">
        <v>50</v>
      </c>
      <c r="B1523" s="4">
        <v>0</v>
      </c>
      <c r="C1523" s="4">
        <v>0</v>
      </c>
      <c r="D1523" s="4">
        <v>1</v>
      </c>
      <c r="E1523" s="4">
        <v>232</v>
      </c>
      <c r="F1523" s="4">
        <f>ROUND(Source!BC1507,O1523)</f>
        <v>0</v>
      </c>
      <c r="G1523" s="4" t="s">
        <v>99</v>
      </c>
      <c r="H1523" s="4" t="s">
        <v>100</v>
      </c>
      <c r="I1523" s="4"/>
      <c r="J1523" s="4"/>
      <c r="K1523" s="4">
        <v>232</v>
      </c>
      <c r="L1523" s="4">
        <v>15</v>
      </c>
      <c r="M1523" s="4">
        <v>3</v>
      </c>
      <c r="N1523" s="4" t="s">
        <v>3</v>
      </c>
      <c r="O1523" s="4">
        <v>2</v>
      </c>
      <c r="P1523" s="4"/>
      <c r="Q1523" s="4"/>
      <c r="R1523" s="4"/>
      <c r="S1523" s="4"/>
      <c r="T1523" s="4"/>
      <c r="U1523" s="4"/>
      <c r="V1523" s="4"/>
      <c r="W1523" s="4"/>
    </row>
    <row r="1524" spans="1:23">
      <c r="A1524" s="4">
        <v>50</v>
      </c>
      <c r="B1524" s="4">
        <v>0</v>
      </c>
      <c r="C1524" s="4">
        <v>0</v>
      </c>
      <c r="D1524" s="4">
        <v>1</v>
      </c>
      <c r="E1524" s="4">
        <v>214</v>
      </c>
      <c r="F1524" s="4">
        <f>ROUND(Source!AS1507,O1524)</f>
        <v>7254.69</v>
      </c>
      <c r="G1524" s="4" t="s">
        <v>101</v>
      </c>
      <c r="H1524" s="4" t="s">
        <v>102</v>
      </c>
      <c r="I1524" s="4"/>
      <c r="J1524" s="4"/>
      <c r="K1524" s="4">
        <v>214</v>
      </c>
      <c r="L1524" s="4">
        <v>16</v>
      </c>
      <c r="M1524" s="4">
        <v>3</v>
      </c>
      <c r="N1524" s="4" t="s">
        <v>3</v>
      </c>
      <c r="O1524" s="4">
        <v>2</v>
      </c>
      <c r="P1524" s="4"/>
      <c r="Q1524" s="4"/>
      <c r="R1524" s="4"/>
      <c r="S1524" s="4"/>
      <c r="T1524" s="4"/>
      <c r="U1524" s="4"/>
      <c r="V1524" s="4"/>
      <c r="W1524" s="4"/>
    </row>
    <row r="1525" spans="1:23">
      <c r="A1525" s="4">
        <v>50</v>
      </c>
      <c r="B1525" s="4">
        <v>0</v>
      </c>
      <c r="C1525" s="4">
        <v>0</v>
      </c>
      <c r="D1525" s="4">
        <v>1</v>
      </c>
      <c r="E1525" s="4">
        <v>215</v>
      </c>
      <c r="F1525" s="4">
        <f>ROUND(Source!AT1507,O1525)</f>
        <v>0</v>
      </c>
      <c r="G1525" s="4" t="s">
        <v>103</v>
      </c>
      <c r="H1525" s="4" t="s">
        <v>104</v>
      </c>
      <c r="I1525" s="4"/>
      <c r="J1525" s="4"/>
      <c r="K1525" s="4">
        <v>215</v>
      </c>
      <c r="L1525" s="4">
        <v>17</v>
      </c>
      <c r="M1525" s="4">
        <v>3</v>
      </c>
      <c r="N1525" s="4" t="s">
        <v>3</v>
      </c>
      <c r="O1525" s="4">
        <v>2</v>
      </c>
      <c r="P1525" s="4"/>
      <c r="Q1525" s="4"/>
      <c r="R1525" s="4"/>
      <c r="S1525" s="4"/>
      <c r="T1525" s="4"/>
      <c r="U1525" s="4"/>
      <c r="V1525" s="4"/>
      <c r="W1525" s="4"/>
    </row>
    <row r="1526" spans="1:23">
      <c r="A1526" s="4">
        <v>50</v>
      </c>
      <c r="B1526" s="4">
        <v>0</v>
      </c>
      <c r="C1526" s="4">
        <v>0</v>
      </c>
      <c r="D1526" s="4">
        <v>1</v>
      </c>
      <c r="E1526" s="4">
        <v>217</v>
      </c>
      <c r="F1526" s="4">
        <f>ROUND(Source!AU1507,O1526)</f>
        <v>0</v>
      </c>
      <c r="G1526" s="4" t="s">
        <v>105</v>
      </c>
      <c r="H1526" s="4" t="s">
        <v>106</v>
      </c>
      <c r="I1526" s="4"/>
      <c r="J1526" s="4"/>
      <c r="K1526" s="4">
        <v>217</v>
      </c>
      <c r="L1526" s="4">
        <v>18</v>
      </c>
      <c r="M1526" s="4">
        <v>3</v>
      </c>
      <c r="N1526" s="4" t="s">
        <v>3</v>
      </c>
      <c r="O1526" s="4">
        <v>2</v>
      </c>
      <c r="P1526" s="4"/>
      <c r="Q1526" s="4"/>
      <c r="R1526" s="4"/>
      <c r="S1526" s="4"/>
      <c r="T1526" s="4"/>
      <c r="U1526" s="4"/>
      <c r="V1526" s="4"/>
      <c r="W1526" s="4"/>
    </row>
    <row r="1527" spans="1:23">
      <c r="A1527" s="4">
        <v>50</v>
      </c>
      <c r="B1527" s="4">
        <v>0</v>
      </c>
      <c r="C1527" s="4">
        <v>0</v>
      </c>
      <c r="D1527" s="4">
        <v>1</v>
      </c>
      <c r="E1527" s="4">
        <v>230</v>
      </c>
      <c r="F1527" s="4">
        <f>ROUND(Source!BA1507,O1527)</f>
        <v>0</v>
      </c>
      <c r="G1527" s="4" t="s">
        <v>107</v>
      </c>
      <c r="H1527" s="4" t="s">
        <v>108</v>
      </c>
      <c r="I1527" s="4"/>
      <c r="J1527" s="4"/>
      <c r="K1527" s="4">
        <v>230</v>
      </c>
      <c r="L1527" s="4">
        <v>19</v>
      </c>
      <c r="M1527" s="4">
        <v>3</v>
      </c>
      <c r="N1527" s="4" t="s">
        <v>3</v>
      </c>
      <c r="O1527" s="4">
        <v>2</v>
      </c>
      <c r="P1527" s="4"/>
      <c r="Q1527" s="4"/>
      <c r="R1527" s="4"/>
      <c r="S1527" s="4"/>
      <c r="T1527" s="4"/>
      <c r="U1527" s="4"/>
      <c r="V1527" s="4"/>
      <c r="W1527" s="4"/>
    </row>
    <row r="1528" spans="1:23">
      <c r="A1528" s="4">
        <v>50</v>
      </c>
      <c r="B1528" s="4">
        <v>0</v>
      </c>
      <c r="C1528" s="4">
        <v>0</v>
      </c>
      <c r="D1528" s="4">
        <v>1</v>
      </c>
      <c r="E1528" s="4">
        <v>206</v>
      </c>
      <c r="F1528" s="4">
        <f>ROUND(Source!T1507,O1528)</f>
        <v>0</v>
      </c>
      <c r="G1528" s="4" t="s">
        <v>109</v>
      </c>
      <c r="H1528" s="4" t="s">
        <v>110</v>
      </c>
      <c r="I1528" s="4"/>
      <c r="J1528" s="4"/>
      <c r="K1528" s="4">
        <v>206</v>
      </c>
      <c r="L1528" s="4">
        <v>20</v>
      </c>
      <c r="M1528" s="4">
        <v>3</v>
      </c>
      <c r="N1528" s="4" t="s">
        <v>3</v>
      </c>
      <c r="O1528" s="4">
        <v>2</v>
      </c>
      <c r="P1528" s="4"/>
      <c r="Q1528" s="4"/>
      <c r="R1528" s="4"/>
      <c r="S1528" s="4"/>
      <c r="T1528" s="4"/>
      <c r="U1528" s="4"/>
      <c r="V1528" s="4"/>
      <c r="W1528" s="4"/>
    </row>
    <row r="1529" spans="1:23">
      <c r="A1529" s="4">
        <v>50</v>
      </c>
      <c r="B1529" s="4">
        <v>0</v>
      </c>
      <c r="C1529" s="4">
        <v>0</v>
      </c>
      <c r="D1529" s="4">
        <v>1</v>
      </c>
      <c r="E1529" s="4">
        <v>207</v>
      </c>
      <c r="F1529" s="4">
        <f>Source!U1507</f>
        <v>12.271056</v>
      </c>
      <c r="G1529" s="4" t="s">
        <v>111</v>
      </c>
      <c r="H1529" s="4" t="s">
        <v>112</v>
      </c>
      <c r="I1529" s="4"/>
      <c r="J1529" s="4"/>
      <c r="K1529" s="4">
        <v>207</v>
      </c>
      <c r="L1529" s="4">
        <v>21</v>
      </c>
      <c r="M1529" s="4">
        <v>3</v>
      </c>
      <c r="N1529" s="4" t="s">
        <v>3</v>
      </c>
      <c r="O1529" s="4">
        <v>-1</v>
      </c>
      <c r="P1529" s="4"/>
      <c r="Q1529" s="4"/>
      <c r="R1529" s="4"/>
      <c r="S1529" s="4"/>
      <c r="T1529" s="4"/>
      <c r="U1529" s="4"/>
      <c r="V1529" s="4"/>
      <c r="W1529" s="4"/>
    </row>
    <row r="1530" spans="1:23">
      <c r="A1530" s="4">
        <v>50</v>
      </c>
      <c r="B1530" s="4">
        <v>0</v>
      </c>
      <c r="C1530" s="4">
        <v>0</v>
      </c>
      <c r="D1530" s="4">
        <v>1</v>
      </c>
      <c r="E1530" s="4">
        <v>208</v>
      </c>
      <c r="F1530" s="4">
        <f>Source!V1507</f>
        <v>0.11953000000000003</v>
      </c>
      <c r="G1530" s="4" t="s">
        <v>113</v>
      </c>
      <c r="H1530" s="4" t="s">
        <v>114</v>
      </c>
      <c r="I1530" s="4"/>
      <c r="J1530" s="4"/>
      <c r="K1530" s="4">
        <v>208</v>
      </c>
      <c r="L1530" s="4">
        <v>22</v>
      </c>
      <c r="M1530" s="4">
        <v>3</v>
      </c>
      <c r="N1530" s="4" t="s">
        <v>3</v>
      </c>
      <c r="O1530" s="4">
        <v>-1</v>
      </c>
      <c r="P1530" s="4"/>
      <c r="Q1530" s="4"/>
      <c r="R1530" s="4"/>
      <c r="S1530" s="4"/>
      <c r="T1530" s="4"/>
      <c r="U1530" s="4"/>
      <c r="V1530" s="4"/>
      <c r="W1530" s="4"/>
    </row>
    <row r="1531" spans="1:23">
      <c r="A1531" s="4">
        <v>50</v>
      </c>
      <c r="B1531" s="4">
        <v>0</v>
      </c>
      <c r="C1531" s="4">
        <v>0</v>
      </c>
      <c r="D1531" s="4">
        <v>1</v>
      </c>
      <c r="E1531" s="4">
        <v>209</v>
      </c>
      <c r="F1531" s="4">
        <f>ROUND(Source!W1507,O1531)</f>
        <v>0</v>
      </c>
      <c r="G1531" s="4" t="s">
        <v>115</v>
      </c>
      <c r="H1531" s="4" t="s">
        <v>116</v>
      </c>
      <c r="I1531" s="4"/>
      <c r="J1531" s="4"/>
      <c r="K1531" s="4">
        <v>209</v>
      </c>
      <c r="L1531" s="4">
        <v>23</v>
      </c>
      <c r="M1531" s="4">
        <v>3</v>
      </c>
      <c r="N1531" s="4" t="s">
        <v>3</v>
      </c>
      <c r="O1531" s="4">
        <v>2</v>
      </c>
      <c r="P1531" s="4"/>
      <c r="Q1531" s="4"/>
      <c r="R1531" s="4"/>
      <c r="S1531" s="4"/>
      <c r="T1531" s="4"/>
      <c r="U1531" s="4"/>
      <c r="V1531" s="4"/>
      <c r="W1531" s="4"/>
    </row>
    <row r="1532" spans="1:23">
      <c r="A1532" s="4">
        <v>50</v>
      </c>
      <c r="B1532" s="4">
        <v>0</v>
      </c>
      <c r="C1532" s="4">
        <v>0</v>
      </c>
      <c r="D1532" s="4">
        <v>1</v>
      </c>
      <c r="E1532" s="4">
        <v>233</v>
      </c>
      <c r="F1532" s="4">
        <f>ROUND(Source!BD1507,O1532)</f>
        <v>0</v>
      </c>
      <c r="G1532" s="4" t="s">
        <v>117</v>
      </c>
      <c r="H1532" s="4" t="s">
        <v>118</v>
      </c>
      <c r="I1532" s="4"/>
      <c r="J1532" s="4"/>
      <c r="K1532" s="4">
        <v>233</v>
      </c>
      <c r="L1532" s="4">
        <v>24</v>
      </c>
      <c r="M1532" s="4">
        <v>3</v>
      </c>
      <c r="N1532" s="4" t="s">
        <v>3</v>
      </c>
      <c r="O1532" s="4">
        <v>2</v>
      </c>
      <c r="P1532" s="4"/>
      <c r="Q1532" s="4"/>
      <c r="R1532" s="4"/>
      <c r="S1532" s="4"/>
      <c r="T1532" s="4"/>
      <c r="U1532" s="4"/>
      <c r="V1532" s="4"/>
      <c r="W1532" s="4"/>
    </row>
    <row r="1533" spans="1:23">
      <c r="A1533" s="4">
        <v>50</v>
      </c>
      <c r="B1533" s="4">
        <v>0</v>
      </c>
      <c r="C1533" s="4">
        <v>0</v>
      </c>
      <c r="D1533" s="4">
        <v>1</v>
      </c>
      <c r="E1533" s="4">
        <v>210</v>
      </c>
      <c r="F1533" s="4">
        <f>ROUND(Source!X1507,O1533)</f>
        <v>2264.8200000000002</v>
      </c>
      <c r="G1533" s="4" t="s">
        <v>119</v>
      </c>
      <c r="H1533" s="4" t="s">
        <v>120</v>
      </c>
      <c r="I1533" s="4"/>
      <c r="J1533" s="4"/>
      <c r="K1533" s="4">
        <v>210</v>
      </c>
      <c r="L1533" s="4">
        <v>25</v>
      </c>
      <c r="M1533" s="4">
        <v>3</v>
      </c>
      <c r="N1533" s="4" t="s">
        <v>3</v>
      </c>
      <c r="O1533" s="4">
        <v>2</v>
      </c>
      <c r="P1533" s="4"/>
      <c r="Q1533" s="4"/>
      <c r="R1533" s="4"/>
      <c r="S1533" s="4"/>
      <c r="T1533" s="4"/>
      <c r="U1533" s="4"/>
      <c r="V1533" s="4"/>
      <c r="W1533" s="4"/>
    </row>
    <row r="1534" spans="1:23">
      <c r="A1534" s="4">
        <v>50</v>
      </c>
      <c r="B1534" s="4">
        <v>0</v>
      </c>
      <c r="C1534" s="4">
        <v>0</v>
      </c>
      <c r="D1534" s="4">
        <v>1</v>
      </c>
      <c r="E1534" s="4">
        <v>211</v>
      </c>
      <c r="F1534" s="4">
        <f>ROUND(Source!Y1507,O1534)</f>
        <v>1709.39</v>
      </c>
      <c r="G1534" s="4" t="s">
        <v>121</v>
      </c>
      <c r="H1534" s="4" t="s">
        <v>122</v>
      </c>
      <c r="I1534" s="4"/>
      <c r="J1534" s="4"/>
      <c r="K1534" s="4">
        <v>211</v>
      </c>
      <c r="L1534" s="4">
        <v>26</v>
      </c>
      <c r="M1534" s="4">
        <v>3</v>
      </c>
      <c r="N1534" s="4" t="s">
        <v>3</v>
      </c>
      <c r="O1534" s="4">
        <v>2</v>
      </c>
      <c r="P1534" s="4"/>
      <c r="Q1534" s="4"/>
      <c r="R1534" s="4"/>
      <c r="S1534" s="4"/>
      <c r="T1534" s="4"/>
      <c r="U1534" s="4"/>
      <c r="V1534" s="4"/>
      <c r="W1534" s="4"/>
    </row>
    <row r="1535" spans="1:23">
      <c r="A1535" s="4">
        <v>50</v>
      </c>
      <c r="B1535" s="4">
        <v>0</v>
      </c>
      <c r="C1535" s="4">
        <v>0</v>
      </c>
      <c r="D1535" s="4">
        <v>1</v>
      </c>
      <c r="E1535" s="4">
        <v>0</v>
      </c>
      <c r="F1535" s="4">
        <f>ROUND(Source!AR1507,O1535)</f>
        <v>7254.69</v>
      </c>
      <c r="G1535" s="4" t="s">
        <v>123</v>
      </c>
      <c r="H1535" s="4" t="s">
        <v>124</v>
      </c>
      <c r="I1535" s="4"/>
      <c r="J1535" s="4"/>
      <c r="K1535" s="4">
        <v>224</v>
      </c>
      <c r="L1535" s="4">
        <v>27</v>
      </c>
      <c r="M1535" s="4">
        <v>3</v>
      </c>
      <c r="N1535" s="4" t="s">
        <v>3</v>
      </c>
      <c r="O1535" s="4">
        <v>2</v>
      </c>
      <c r="P1535" s="4"/>
      <c r="Q1535" s="4"/>
      <c r="R1535" s="4"/>
      <c r="S1535" s="4"/>
      <c r="T1535" s="4"/>
      <c r="U1535" s="4"/>
      <c r="V1535" s="4"/>
      <c r="W1535" s="4"/>
    </row>
    <row r="1536" spans="1:23">
      <c r="A1536" s="4">
        <v>50</v>
      </c>
      <c r="B1536" s="4">
        <v>0</v>
      </c>
      <c r="C1536" s="4">
        <v>0</v>
      </c>
      <c r="D1536" s="4">
        <v>2</v>
      </c>
      <c r="E1536" s="4">
        <v>0</v>
      </c>
      <c r="F1536" s="4">
        <f>ROUND(F1535*0.18,O1536)</f>
        <v>1305.8</v>
      </c>
      <c r="G1536" s="4" t="s">
        <v>125</v>
      </c>
      <c r="H1536" s="4" t="s">
        <v>125</v>
      </c>
      <c r="I1536" s="4"/>
      <c r="J1536" s="4"/>
      <c r="K1536" s="4">
        <v>212</v>
      </c>
      <c r="L1536" s="4">
        <v>28</v>
      </c>
      <c r="M1536" s="4">
        <v>0</v>
      </c>
      <c r="N1536" s="4" t="s">
        <v>3</v>
      </c>
      <c r="O1536" s="4">
        <v>1</v>
      </c>
      <c r="P1536" s="4"/>
      <c r="Q1536" s="4"/>
      <c r="R1536" s="4"/>
      <c r="S1536" s="4"/>
      <c r="T1536" s="4"/>
      <c r="U1536" s="4"/>
      <c r="V1536" s="4"/>
      <c r="W1536" s="4"/>
    </row>
    <row r="1537" spans="1:245">
      <c r="A1537" s="4">
        <v>50</v>
      </c>
      <c r="B1537" s="4">
        <v>0</v>
      </c>
      <c r="C1537" s="4">
        <v>0</v>
      </c>
      <c r="D1537" s="4">
        <v>2</v>
      </c>
      <c r="E1537" s="4">
        <v>224</v>
      </c>
      <c r="F1537" s="4">
        <f>ROUND(F1535*1.18,O1537)</f>
        <v>8560.5</v>
      </c>
      <c r="G1537" s="4" t="s">
        <v>126</v>
      </c>
      <c r="H1537" s="4" t="s">
        <v>127</v>
      </c>
      <c r="I1537" s="4"/>
      <c r="J1537" s="4"/>
      <c r="K1537" s="4">
        <v>212</v>
      </c>
      <c r="L1537" s="4">
        <v>29</v>
      </c>
      <c r="M1537" s="4">
        <v>0</v>
      </c>
      <c r="N1537" s="4" t="s">
        <v>3</v>
      </c>
      <c r="O1537" s="4">
        <v>1</v>
      </c>
      <c r="P1537" s="4"/>
      <c r="Q1537" s="4"/>
      <c r="R1537" s="4"/>
      <c r="S1537" s="4"/>
      <c r="T1537" s="4"/>
      <c r="U1537" s="4"/>
      <c r="V1537" s="4"/>
      <c r="W1537" s="4"/>
    </row>
    <row r="1539" spans="1:245">
      <c r="A1539" s="1">
        <v>5</v>
      </c>
      <c r="B1539" s="1">
        <v>0</v>
      </c>
      <c r="C1539" s="1"/>
      <c r="D1539" s="1">
        <f>ROW(A1581)</f>
        <v>1581</v>
      </c>
      <c r="E1539" s="1"/>
      <c r="F1539" s="1" t="s">
        <v>15</v>
      </c>
      <c r="G1539" s="1" t="s">
        <v>128</v>
      </c>
      <c r="H1539" s="1" t="s">
        <v>3</v>
      </c>
      <c r="I1539" s="1">
        <v>0</v>
      </c>
      <c r="J1539" s="1"/>
      <c r="K1539" s="1">
        <v>0</v>
      </c>
      <c r="L1539" s="1"/>
      <c r="M1539" s="1" t="s">
        <v>3</v>
      </c>
      <c r="N1539" s="1"/>
      <c r="O1539" s="1"/>
      <c r="P1539" s="1"/>
      <c r="Q1539" s="1"/>
      <c r="R1539" s="1"/>
      <c r="S1539" s="1">
        <v>0</v>
      </c>
      <c r="T1539" s="1"/>
      <c r="U1539" s="1" t="s">
        <v>3</v>
      </c>
      <c r="V1539" s="1">
        <v>0</v>
      </c>
      <c r="W1539" s="1"/>
      <c r="X1539" s="1"/>
      <c r="Y1539" s="1"/>
      <c r="Z1539" s="1"/>
      <c r="AA1539" s="1"/>
      <c r="AB1539" s="1" t="s">
        <v>3</v>
      </c>
      <c r="AC1539" s="1" t="s">
        <v>3</v>
      </c>
      <c r="AD1539" s="1" t="s">
        <v>3</v>
      </c>
      <c r="AE1539" s="1" t="s">
        <v>3</v>
      </c>
      <c r="AF1539" s="1" t="s">
        <v>3</v>
      </c>
      <c r="AG1539" s="1" t="s">
        <v>3</v>
      </c>
      <c r="AH1539" s="1"/>
      <c r="AI1539" s="1"/>
      <c r="AJ1539" s="1"/>
      <c r="AK1539" s="1"/>
      <c r="AL1539" s="1"/>
      <c r="AM1539" s="1"/>
      <c r="AN1539" s="1"/>
      <c r="AO1539" s="1"/>
      <c r="AP1539" s="1" t="s">
        <v>3</v>
      </c>
      <c r="AQ1539" s="1" t="s">
        <v>3</v>
      </c>
      <c r="AR1539" s="1" t="s">
        <v>3</v>
      </c>
      <c r="AS1539" s="1"/>
      <c r="AT1539" s="1"/>
      <c r="AU1539" s="1"/>
      <c r="AV1539" s="1"/>
      <c r="AW1539" s="1"/>
      <c r="AX1539" s="1"/>
      <c r="AY1539" s="1"/>
      <c r="AZ1539" s="1" t="s">
        <v>3</v>
      </c>
      <c r="BA1539" s="1"/>
      <c r="BB1539" s="1" t="s">
        <v>3</v>
      </c>
      <c r="BC1539" s="1" t="s">
        <v>3</v>
      </c>
      <c r="BD1539" s="1" t="s">
        <v>3</v>
      </c>
      <c r="BE1539" s="1" t="s">
        <v>3</v>
      </c>
      <c r="BF1539" s="1" t="s">
        <v>3</v>
      </c>
      <c r="BG1539" s="1" t="s">
        <v>3</v>
      </c>
      <c r="BH1539" s="1" t="s">
        <v>3</v>
      </c>
      <c r="BI1539" s="1" t="s">
        <v>3</v>
      </c>
      <c r="BJ1539" s="1" t="s">
        <v>3</v>
      </c>
      <c r="BK1539" s="1" t="s">
        <v>3</v>
      </c>
      <c r="BL1539" s="1" t="s">
        <v>3</v>
      </c>
      <c r="BM1539" s="1" t="s">
        <v>3</v>
      </c>
      <c r="BN1539" s="1" t="s">
        <v>3</v>
      </c>
      <c r="BO1539" s="1" t="s">
        <v>3</v>
      </c>
      <c r="BP1539" s="1" t="s">
        <v>3</v>
      </c>
      <c r="BQ1539" s="1"/>
      <c r="BR1539" s="1"/>
      <c r="BS1539" s="1"/>
      <c r="BT1539" s="1"/>
      <c r="BU1539" s="1"/>
      <c r="BV1539" s="1"/>
      <c r="BW1539" s="1"/>
      <c r="BX1539" s="1">
        <v>0</v>
      </c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>
        <v>0</v>
      </c>
    </row>
    <row r="1541" spans="1:245">
      <c r="A1541" s="2">
        <v>52</v>
      </c>
      <c r="B1541" s="2">
        <f t="shared" ref="B1541:G1541" si="1023">B1581</f>
        <v>0</v>
      </c>
      <c r="C1541" s="2">
        <f t="shared" si="1023"/>
        <v>5</v>
      </c>
      <c r="D1541" s="2">
        <f t="shared" si="1023"/>
        <v>1539</v>
      </c>
      <c r="E1541" s="2">
        <f t="shared" si="1023"/>
        <v>0</v>
      </c>
      <c r="F1541" s="2" t="str">
        <f t="shared" si="1023"/>
        <v>Новый подраздел</v>
      </c>
      <c r="G1541" s="2" t="str">
        <f t="shared" si="1023"/>
        <v>ремонт</v>
      </c>
      <c r="H1541" s="2"/>
      <c r="I1541" s="2"/>
      <c r="J1541" s="2"/>
      <c r="K1541" s="2"/>
      <c r="L1541" s="2"/>
      <c r="M1541" s="2"/>
      <c r="N1541" s="2"/>
      <c r="O1541" s="2">
        <f t="shared" ref="O1541:AT1541" si="1024">O1581</f>
        <v>159021.59</v>
      </c>
      <c r="P1541" s="2">
        <f t="shared" si="1024"/>
        <v>103849.34</v>
      </c>
      <c r="Q1541" s="2">
        <f t="shared" si="1024"/>
        <v>2686.3</v>
      </c>
      <c r="R1541" s="2">
        <f t="shared" si="1024"/>
        <v>978.13</v>
      </c>
      <c r="S1541" s="2">
        <f t="shared" si="1024"/>
        <v>52485.95</v>
      </c>
      <c r="T1541" s="2">
        <f t="shared" si="1024"/>
        <v>0</v>
      </c>
      <c r="U1541" s="2">
        <f t="shared" si="1024"/>
        <v>173.6100697</v>
      </c>
      <c r="V1541" s="2">
        <f t="shared" si="1024"/>
        <v>2.7861625000000005</v>
      </c>
      <c r="W1541" s="2">
        <f t="shared" si="1024"/>
        <v>636.20000000000005</v>
      </c>
      <c r="X1541" s="2">
        <f t="shared" si="1024"/>
        <v>46843.95</v>
      </c>
      <c r="Y1541" s="2">
        <f t="shared" si="1024"/>
        <v>23535.62</v>
      </c>
      <c r="Z1541" s="2">
        <f t="shared" si="1024"/>
        <v>0</v>
      </c>
      <c r="AA1541" s="2">
        <f t="shared" si="1024"/>
        <v>0</v>
      </c>
      <c r="AB1541" s="2">
        <f t="shared" si="1024"/>
        <v>159021.59</v>
      </c>
      <c r="AC1541" s="2">
        <f t="shared" si="1024"/>
        <v>103849.34</v>
      </c>
      <c r="AD1541" s="2">
        <f t="shared" si="1024"/>
        <v>2686.3</v>
      </c>
      <c r="AE1541" s="2">
        <f t="shared" si="1024"/>
        <v>978.13</v>
      </c>
      <c r="AF1541" s="2">
        <f t="shared" si="1024"/>
        <v>52485.95</v>
      </c>
      <c r="AG1541" s="2">
        <f t="shared" si="1024"/>
        <v>0</v>
      </c>
      <c r="AH1541" s="2">
        <f t="shared" si="1024"/>
        <v>173.6100697</v>
      </c>
      <c r="AI1541" s="2">
        <f t="shared" si="1024"/>
        <v>2.7861625000000005</v>
      </c>
      <c r="AJ1541" s="2">
        <f t="shared" si="1024"/>
        <v>636.20000000000005</v>
      </c>
      <c r="AK1541" s="2">
        <f t="shared" si="1024"/>
        <v>46843.95</v>
      </c>
      <c r="AL1541" s="2">
        <f t="shared" si="1024"/>
        <v>23535.62</v>
      </c>
      <c r="AM1541" s="2">
        <f t="shared" si="1024"/>
        <v>0</v>
      </c>
      <c r="AN1541" s="2">
        <f t="shared" si="1024"/>
        <v>0</v>
      </c>
      <c r="AO1541" s="2">
        <f t="shared" si="1024"/>
        <v>0</v>
      </c>
      <c r="AP1541" s="2">
        <f t="shared" si="1024"/>
        <v>0</v>
      </c>
      <c r="AQ1541" s="2">
        <f t="shared" si="1024"/>
        <v>0</v>
      </c>
      <c r="AR1541" s="2">
        <f t="shared" si="1024"/>
        <v>229401.16</v>
      </c>
      <c r="AS1541" s="2">
        <f t="shared" si="1024"/>
        <v>222579.15</v>
      </c>
      <c r="AT1541" s="2">
        <f t="shared" si="1024"/>
        <v>6822.01</v>
      </c>
      <c r="AU1541" s="2">
        <f t="shared" ref="AU1541:BZ1541" si="1025">AU1581</f>
        <v>0</v>
      </c>
      <c r="AV1541" s="2">
        <f t="shared" si="1025"/>
        <v>103849.34</v>
      </c>
      <c r="AW1541" s="2">
        <f t="shared" si="1025"/>
        <v>103849.34</v>
      </c>
      <c r="AX1541" s="2">
        <f t="shared" si="1025"/>
        <v>0</v>
      </c>
      <c r="AY1541" s="2">
        <f t="shared" si="1025"/>
        <v>103849.34</v>
      </c>
      <c r="AZ1541" s="2">
        <f t="shared" si="1025"/>
        <v>0</v>
      </c>
      <c r="BA1541" s="2">
        <f t="shared" si="1025"/>
        <v>0</v>
      </c>
      <c r="BB1541" s="2">
        <f t="shared" si="1025"/>
        <v>0</v>
      </c>
      <c r="BC1541" s="2">
        <f t="shared" si="1025"/>
        <v>0</v>
      </c>
      <c r="BD1541" s="2">
        <f t="shared" si="1025"/>
        <v>0</v>
      </c>
      <c r="BE1541" s="2">
        <f t="shared" si="1025"/>
        <v>0</v>
      </c>
      <c r="BF1541" s="2">
        <f t="shared" si="1025"/>
        <v>0</v>
      </c>
      <c r="BG1541" s="2">
        <f t="shared" si="1025"/>
        <v>0</v>
      </c>
      <c r="BH1541" s="2">
        <f t="shared" si="1025"/>
        <v>0</v>
      </c>
      <c r="BI1541" s="2">
        <f t="shared" si="1025"/>
        <v>0</v>
      </c>
      <c r="BJ1541" s="2">
        <f t="shared" si="1025"/>
        <v>0</v>
      </c>
      <c r="BK1541" s="2">
        <f t="shared" si="1025"/>
        <v>0</v>
      </c>
      <c r="BL1541" s="2">
        <f t="shared" si="1025"/>
        <v>0</v>
      </c>
      <c r="BM1541" s="2">
        <f t="shared" si="1025"/>
        <v>0</v>
      </c>
      <c r="BN1541" s="2">
        <f t="shared" si="1025"/>
        <v>0</v>
      </c>
      <c r="BO1541" s="2">
        <f t="shared" si="1025"/>
        <v>0</v>
      </c>
      <c r="BP1541" s="2">
        <f t="shared" si="1025"/>
        <v>0</v>
      </c>
      <c r="BQ1541" s="2">
        <f t="shared" si="1025"/>
        <v>0</v>
      </c>
      <c r="BR1541" s="2">
        <f t="shared" si="1025"/>
        <v>0</v>
      </c>
      <c r="BS1541" s="2">
        <f t="shared" si="1025"/>
        <v>0</v>
      </c>
      <c r="BT1541" s="2">
        <f t="shared" si="1025"/>
        <v>0</v>
      </c>
      <c r="BU1541" s="2">
        <f t="shared" si="1025"/>
        <v>0</v>
      </c>
      <c r="BV1541" s="2">
        <f t="shared" si="1025"/>
        <v>0</v>
      </c>
      <c r="BW1541" s="2">
        <f t="shared" si="1025"/>
        <v>0</v>
      </c>
      <c r="BX1541" s="2">
        <f t="shared" si="1025"/>
        <v>0</v>
      </c>
      <c r="BY1541" s="2">
        <f t="shared" si="1025"/>
        <v>0</v>
      </c>
      <c r="BZ1541" s="2">
        <f t="shared" si="1025"/>
        <v>0</v>
      </c>
      <c r="CA1541" s="2">
        <f t="shared" ref="CA1541:DF1541" si="1026">CA1581</f>
        <v>229401.16</v>
      </c>
      <c r="CB1541" s="2">
        <f t="shared" si="1026"/>
        <v>222579.15</v>
      </c>
      <c r="CC1541" s="2">
        <f t="shared" si="1026"/>
        <v>6822.01</v>
      </c>
      <c r="CD1541" s="2">
        <f t="shared" si="1026"/>
        <v>0</v>
      </c>
      <c r="CE1541" s="2">
        <f t="shared" si="1026"/>
        <v>103849.34</v>
      </c>
      <c r="CF1541" s="2">
        <f t="shared" si="1026"/>
        <v>103849.34</v>
      </c>
      <c r="CG1541" s="2">
        <f t="shared" si="1026"/>
        <v>0</v>
      </c>
      <c r="CH1541" s="2">
        <f t="shared" si="1026"/>
        <v>103849.34</v>
      </c>
      <c r="CI1541" s="2">
        <f t="shared" si="1026"/>
        <v>0</v>
      </c>
      <c r="CJ1541" s="2">
        <f t="shared" si="1026"/>
        <v>0</v>
      </c>
      <c r="CK1541" s="2">
        <f t="shared" si="1026"/>
        <v>0</v>
      </c>
      <c r="CL1541" s="2">
        <f t="shared" si="1026"/>
        <v>0</v>
      </c>
      <c r="CM1541" s="2">
        <f t="shared" si="1026"/>
        <v>0</v>
      </c>
      <c r="CN1541" s="2">
        <f t="shared" si="1026"/>
        <v>0</v>
      </c>
      <c r="CO1541" s="2">
        <f t="shared" si="1026"/>
        <v>0</v>
      </c>
      <c r="CP1541" s="2">
        <f t="shared" si="1026"/>
        <v>0</v>
      </c>
      <c r="CQ1541" s="2">
        <f t="shared" si="1026"/>
        <v>0</v>
      </c>
      <c r="CR1541" s="2">
        <f t="shared" si="1026"/>
        <v>0</v>
      </c>
      <c r="CS1541" s="2">
        <f t="shared" si="1026"/>
        <v>0</v>
      </c>
      <c r="CT1541" s="2">
        <f t="shared" si="1026"/>
        <v>0</v>
      </c>
      <c r="CU1541" s="2">
        <f t="shared" si="1026"/>
        <v>0</v>
      </c>
      <c r="CV1541" s="2">
        <f t="shared" si="1026"/>
        <v>0</v>
      </c>
      <c r="CW1541" s="2">
        <f t="shared" si="1026"/>
        <v>0</v>
      </c>
      <c r="CX1541" s="2">
        <f t="shared" si="1026"/>
        <v>0</v>
      </c>
      <c r="CY1541" s="2">
        <f t="shared" si="1026"/>
        <v>0</v>
      </c>
      <c r="CZ1541" s="2">
        <f t="shared" si="1026"/>
        <v>0</v>
      </c>
      <c r="DA1541" s="2">
        <f t="shared" si="1026"/>
        <v>0</v>
      </c>
      <c r="DB1541" s="2">
        <f t="shared" si="1026"/>
        <v>0</v>
      </c>
      <c r="DC1541" s="2">
        <f t="shared" si="1026"/>
        <v>0</v>
      </c>
      <c r="DD1541" s="2">
        <f t="shared" si="1026"/>
        <v>0</v>
      </c>
      <c r="DE1541" s="2">
        <f t="shared" si="1026"/>
        <v>0</v>
      </c>
      <c r="DF1541" s="2">
        <f t="shared" si="1026"/>
        <v>0</v>
      </c>
      <c r="DG1541" s="3">
        <f t="shared" ref="DG1541:EL1541" si="1027">DG1581</f>
        <v>0</v>
      </c>
      <c r="DH1541" s="3">
        <f t="shared" si="1027"/>
        <v>0</v>
      </c>
      <c r="DI1541" s="3">
        <f t="shared" si="1027"/>
        <v>0</v>
      </c>
      <c r="DJ1541" s="3">
        <f t="shared" si="1027"/>
        <v>0</v>
      </c>
      <c r="DK1541" s="3">
        <f t="shared" si="1027"/>
        <v>0</v>
      </c>
      <c r="DL1541" s="3">
        <f t="shared" si="1027"/>
        <v>0</v>
      </c>
      <c r="DM1541" s="3">
        <f t="shared" si="1027"/>
        <v>0</v>
      </c>
      <c r="DN1541" s="3">
        <f t="shared" si="1027"/>
        <v>0</v>
      </c>
      <c r="DO1541" s="3">
        <f t="shared" si="1027"/>
        <v>0</v>
      </c>
      <c r="DP1541" s="3">
        <f t="shared" si="1027"/>
        <v>0</v>
      </c>
      <c r="DQ1541" s="3">
        <f t="shared" si="1027"/>
        <v>0</v>
      </c>
      <c r="DR1541" s="3">
        <f t="shared" si="1027"/>
        <v>0</v>
      </c>
      <c r="DS1541" s="3">
        <f t="shared" si="1027"/>
        <v>0</v>
      </c>
      <c r="DT1541" s="3">
        <f t="shared" si="1027"/>
        <v>0</v>
      </c>
      <c r="DU1541" s="3">
        <f t="shared" si="1027"/>
        <v>0</v>
      </c>
      <c r="DV1541" s="3">
        <f t="shared" si="1027"/>
        <v>0</v>
      </c>
      <c r="DW1541" s="3">
        <f t="shared" si="1027"/>
        <v>0</v>
      </c>
      <c r="DX1541" s="3">
        <f t="shared" si="1027"/>
        <v>0</v>
      </c>
      <c r="DY1541" s="3">
        <f t="shared" si="1027"/>
        <v>0</v>
      </c>
      <c r="DZ1541" s="3">
        <f t="shared" si="1027"/>
        <v>0</v>
      </c>
      <c r="EA1541" s="3">
        <f t="shared" si="1027"/>
        <v>0</v>
      </c>
      <c r="EB1541" s="3">
        <f t="shared" si="1027"/>
        <v>0</v>
      </c>
      <c r="EC1541" s="3">
        <f t="shared" si="1027"/>
        <v>0</v>
      </c>
      <c r="ED1541" s="3">
        <f t="shared" si="1027"/>
        <v>0</v>
      </c>
      <c r="EE1541" s="3">
        <f t="shared" si="1027"/>
        <v>0</v>
      </c>
      <c r="EF1541" s="3">
        <f t="shared" si="1027"/>
        <v>0</v>
      </c>
      <c r="EG1541" s="3">
        <f t="shared" si="1027"/>
        <v>0</v>
      </c>
      <c r="EH1541" s="3">
        <f t="shared" si="1027"/>
        <v>0</v>
      </c>
      <c r="EI1541" s="3">
        <f t="shared" si="1027"/>
        <v>0</v>
      </c>
      <c r="EJ1541" s="3">
        <f t="shared" si="1027"/>
        <v>0</v>
      </c>
      <c r="EK1541" s="3">
        <f t="shared" si="1027"/>
        <v>0</v>
      </c>
      <c r="EL1541" s="3">
        <f t="shared" si="1027"/>
        <v>0</v>
      </c>
      <c r="EM1541" s="3">
        <f t="shared" ref="EM1541:FR1541" si="1028">EM1581</f>
        <v>0</v>
      </c>
      <c r="EN1541" s="3">
        <f t="shared" si="1028"/>
        <v>0</v>
      </c>
      <c r="EO1541" s="3">
        <f t="shared" si="1028"/>
        <v>0</v>
      </c>
      <c r="EP1541" s="3">
        <f t="shared" si="1028"/>
        <v>0</v>
      </c>
      <c r="EQ1541" s="3">
        <f t="shared" si="1028"/>
        <v>0</v>
      </c>
      <c r="ER1541" s="3">
        <f t="shared" si="1028"/>
        <v>0</v>
      </c>
      <c r="ES1541" s="3">
        <f t="shared" si="1028"/>
        <v>0</v>
      </c>
      <c r="ET1541" s="3">
        <f t="shared" si="1028"/>
        <v>0</v>
      </c>
      <c r="EU1541" s="3">
        <f t="shared" si="1028"/>
        <v>0</v>
      </c>
      <c r="EV1541" s="3">
        <f t="shared" si="1028"/>
        <v>0</v>
      </c>
      <c r="EW1541" s="3">
        <f t="shared" si="1028"/>
        <v>0</v>
      </c>
      <c r="EX1541" s="3">
        <f t="shared" si="1028"/>
        <v>0</v>
      </c>
      <c r="EY1541" s="3">
        <f t="shared" si="1028"/>
        <v>0</v>
      </c>
      <c r="EZ1541" s="3">
        <f t="shared" si="1028"/>
        <v>0</v>
      </c>
      <c r="FA1541" s="3">
        <f t="shared" si="1028"/>
        <v>0</v>
      </c>
      <c r="FB1541" s="3">
        <f t="shared" si="1028"/>
        <v>0</v>
      </c>
      <c r="FC1541" s="3">
        <f t="shared" si="1028"/>
        <v>0</v>
      </c>
      <c r="FD1541" s="3">
        <f t="shared" si="1028"/>
        <v>0</v>
      </c>
      <c r="FE1541" s="3">
        <f t="shared" si="1028"/>
        <v>0</v>
      </c>
      <c r="FF1541" s="3">
        <f t="shared" si="1028"/>
        <v>0</v>
      </c>
      <c r="FG1541" s="3">
        <f t="shared" si="1028"/>
        <v>0</v>
      </c>
      <c r="FH1541" s="3">
        <f t="shared" si="1028"/>
        <v>0</v>
      </c>
      <c r="FI1541" s="3">
        <f t="shared" si="1028"/>
        <v>0</v>
      </c>
      <c r="FJ1541" s="3">
        <f t="shared" si="1028"/>
        <v>0</v>
      </c>
      <c r="FK1541" s="3">
        <f t="shared" si="1028"/>
        <v>0</v>
      </c>
      <c r="FL1541" s="3">
        <f t="shared" si="1028"/>
        <v>0</v>
      </c>
      <c r="FM1541" s="3">
        <f t="shared" si="1028"/>
        <v>0</v>
      </c>
      <c r="FN1541" s="3">
        <f t="shared" si="1028"/>
        <v>0</v>
      </c>
      <c r="FO1541" s="3">
        <f t="shared" si="1028"/>
        <v>0</v>
      </c>
      <c r="FP1541" s="3">
        <f t="shared" si="1028"/>
        <v>0</v>
      </c>
      <c r="FQ1541" s="3">
        <f t="shared" si="1028"/>
        <v>0</v>
      </c>
      <c r="FR1541" s="3">
        <f t="shared" si="1028"/>
        <v>0</v>
      </c>
      <c r="FS1541" s="3">
        <f t="shared" ref="FS1541:GX1541" si="1029">FS1581</f>
        <v>0</v>
      </c>
      <c r="FT1541" s="3">
        <f t="shared" si="1029"/>
        <v>0</v>
      </c>
      <c r="FU1541" s="3">
        <f t="shared" si="1029"/>
        <v>0</v>
      </c>
      <c r="FV1541" s="3">
        <f t="shared" si="1029"/>
        <v>0</v>
      </c>
      <c r="FW1541" s="3">
        <f t="shared" si="1029"/>
        <v>0</v>
      </c>
      <c r="FX1541" s="3">
        <f t="shared" si="1029"/>
        <v>0</v>
      </c>
      <c r="FY1541" s="3">
        <f t="shared" si="1029"/>
        <v>0</v>
      </c>
      <c r="FZ1541" s="3">
        <f t="shared" si="1029"/>
        <v>0</v>
      </c>
      <c r="GA1541" s="3">
        <f t="shared" si="1029"/>
        <v>0</v>
      </c>
      <c r="GB1541" s="3">
        <f t="shared" si="1029"/>
        <v>0</v>
      </c>
      <c r="GC1541" s="3">
        <f t="shared" si="1029"/>
        <v>0</v>
      </c>
      <c r="GD1541" s="3">
        <f t="shared" si="1029"/>
        <v>0</v>
      </c>
      <c r="GE1541" s="3">
        <f t="shared" si="1029"/>
        <v>0</v>
      </c>
      <c r="GF1541" s="3">
        <f t="shared" si="1029"/>
        <v>0</v>
      </c>
      <c r="GG1541" s="3">
        <f t="shared" si="1029"/>
        <v>0</v>
      </c>
      <c r="GH1541" s="3">
        <f t="shared" si="1029"/>
        <v>0</v>
      </c>
      <c r="GI1541" s="3">
        <f t="shared" si="1029"/>
        <v>0</v>
      </c>
      <c r="GJ1541" s="3">
        <f t="shared" si="1029"/>
        <v>0</v>
      </c>
      <c r="GK1541" s="3">
        <f t="shared" si="1029"/>
        <v>0</v>
      </c>
      <c r="GL1541" s="3">
        <f t="shared" si="1029"/>
        <v>0</v>
      </c>
      <c r="GM1541" s="3">
        <f t="shared" si="1029"/>
        <v>0</v>
      </c>
      <c r="GN1541" s="3">
        <f t="shared" si="1029"/>
        <v>0</v>
      </c>
      <c r="GO1541" s="3">
        <f t="shared" si="1029"/>
        <v>0</v>
      </c>
      <c r="GP1541" s="3">
        <f t="shared" si="1029"/>
        <v>0</v>
      </c>
      <c r="GQ1541" s="3">
        <f t="shared" si="1029"/>
        <v>0</v>
      </c>
      <c r="GR1541" s="3">
        <f t="shared" si="1029"/>
        <v>0</v>
      </c>
      <c r="GS1541" s="3">
        <f t="shared" si="1029"/>
        <v>0</v>
      </c>
      <c r="GT1541" s="3">
        <f t="shared" si="1029"/>
        <v>0</v>
      </c>
      <c r="GU1541" s="3">
        <f t="shared" si="1029"/>
        <v>0</v>
      </c>
      <c r="GV1541" s="3">
        <f t="shared" si="1029"/>
        <v>0</v>
      </c>
      <c r="GW1541" s="3">
        <f t="shared" si="1029"/>
        <v>0</v>
      </c>
      <c r="GX1541" s="3">
        <f t="shared" si="1029"/>
        <v>0</v>
      </c>
    </row>
    <row r="1543" spans="1:245">
      <c r="A1543">
        <v>17</v>
      </c>
      <c r="B1543">
        <v>0</v>
      </c>
      <c r="C1543">
        <f>ROW(SmtRes!A1455)</f>
        <v>1455</v>
      </c>
      <c r="D1543">
        <f>ROW(EtalonRes!A1418)</f>
        <v>1418</v>
      </c>
      <c r="E1543" t="s">
        <v>17</v>
      </c>
      <c r="F1543" t="s">
        <v>129</v>
      </c>
      <c r="G1543" t="s">
        <v>130</v>
      </c>
      <c r="H1543" t="s">
        <v>131</v>
      </c>
      <c r="I1543">
        <f>ROUND(4.6/100,9)</f>
        <v>4.5999999999999999E-2</v>
      </c>
      <c r="J1543">
        <v>0</v>
      </c>
      <c r="O1543">
        <f t="shared" ref="O1543:O1579" si="1030">ROUND(CP1543,2)</f>
        <v>1204.45</v>
      </c>
      <c r="P1543">
        <f t="shared" ref="P1543:P1579" si="1031">ROUND(CQ1543*I1543,2)</f>
        <v>876.74</v>
      </c>
      <c r="Q1543">
        <f t="shared" ref="Q1543:Q1579" si="1032">ROUND(CR1543*I1543,2)</f>
        <v>9.1199999999999992</v>
      </c>
      <c r="R1543">
        <f t="shared" ref="R1543:R1579" si="1033">ROUND(CS1543*I1543,2)</f>
        <v>1.04</v>
      </c>
      <c r="S1543">
        <f t="shared" ref="S1543:S1579" si="1034">ROUND(CT1543*I1543,2)</f>
        <v>318.58999999999997</v>
      </c>
      <c r="T1543">
        <f t="shared" ref="T1543:T1579" si="1035">ROUND(CU1543*I1543,2)</f>
        <v>0</v>
      </c>
      <c r="U1543">
        <f t="shared" ref="U1543:U1579" si="1036">CV1543*I1543</f>
        <v>1.120951</v>
      </c>
      <c r="V1543">
        <f t="shared" ref="V1543:V1579" si="1037">CW1543*I1543</f>
        <v>2.3E-3</v>
      </c>
      <c r="W1543">
        <f t="shared" ref="W1543:W1579" si="1038">ROUND(CX1543*I1543,2)</f>
        <v>0</v>
      </c>
      <c r="X1543">
        <f t="shared" ref="X1543:X1579" si="1039">ROUND(CY1543,2)</f>
        <v>287.67</v>
      </c>
      <c r="Y1543">
        <f t="shared" ref="Y1543:Y1579" si="1040">ROUND(CZ1543,2)</f>
        <v>137.44</v>
      </c>
      <c r="AA1543">
        <v>36401907</v>
      </c>
      <c r="AB1543">
        <f t="shared" ref="AB1543:AB1579" si="1041">ROUND((AC1543+AD1543+AF1543),2)</f>
        <v>4229.87</v>
      </c>
      <c r="AC1543">
        <f t="shared" ref="AC1543:AC1579" si="1042">ROUND((ES1543),2)</f>
        <v>4004.09</v>
      </c>
      <c r="AD1543">
        <f>ROUND(((((ET1543*1.25))-((EU1543*1.25)))+AE1543),2)</f>
        <v>17.920000000000002</v>
      </c>
      <c r="AE1543">
        <f>ROUND(((EU1543*1.25)),2)</f>
        <v>0.68</v>
      </c>
      <c r="AF1543">
        <f>ROUND(((EV1543*1.15)),2)</f>
        <v>207.86</v>
      </c>
      <c r="AG1543">
        <f t="shared" ref="AG1543:AG1579" si="1043">ROUND((AP1543),2)</f>
        <v>0</v>
      </c>
      <c r="AH1543">
        <f>((EW1543*1.15))</f>
        <v>24.368500000000001</v>
      </c>
      <c r="AI1543">
        <f>((EX1543*1.25))</f>
        <v>0.05</v>
      </c>
      <c r="AJ1543">
        <f t="shared" ref="AJ1543:AJ1579" si="1044">(AS1543)</f>
        <v>0</v>
      </c>
      <c r="AK1543">
        <v>4199.17</v>
      </c>
      <c r="AL1543">
        <v>4004.09</v>
      </c>
      <c r="AM1543">
        <v>14.33</v>
      </c>
      <c r="AN1543">
        <v>0.54</v>
      </c>
      <c r="AO1543">
        <v>180.75</v>
      </c>
      <c r="AP1543">
        <v>0</v>
      </c>
      <c r="AQ1543">
        <v>21.19</v>
      </c>
      <c r="AR1543">
        <v>0.04</v>
      </c>
      <c r="AS1543">
        <v>0</v>
      </c>
      <c r="AT1543">
        <v>90</v>
      </c>
      <c r="AU1543">
        <v>43</v>
      </c>
      <c r="AV1543">
        <v>1</v>
      </c>
      <c r="AW1543">
        <v>1</v>
      </c>
      <c r="AZ1543">
        <v>1</v>
      </c>
      <c r="BA1543">
        <v>33.32</v>
      </c>
      <c r="BB1543">
        <v>11.06</v>
      </c>
      <c r="BC1543">
        <v>4.76</v>
      </c>
      <c r="BD1543" t="s">
        <v>3</v>
      </c>
      <c r="BE1543" t="s">
        <v>3</v>
      </c>
      <c r="BF1543" t="s">
        <v>3</v>
      </c>
      <c r="BG1543" t="s">
        <v>3</v>
      </c>
      <c r="BH1543">
        <v>0</v>
      </c>
      <c r="BI1543">
        <v>1</v>
      </c>
      <c r="BJ1543" t="s">
        <v>132</v>
      </c>
      <c r="BM1543">
        <v>10001</v>
      </c>
      <c r="BN1543">
        <v>0</v>
      </c>
      <c r="BO1543" t="s">
        <v>129</v>
      </c>
      <c r="BP1543">
        <v>1</v>
      </c>
      <c r="BQ1543">
        <v>2</v>
      </c>
      <c r="BR1543">
        <v>0</v>
      </c>
      <c r="BS1543">
        <v>33.32</v>
      </c>
      <c r="BT1543">
        <v>1</v>
      </c>
      <c r="BU1543">
        <v>1</v>
      </c>
      <c r="BV1543">
        <v>1</v>
      </c>
      <c r="BW1543">
        <v>1</v>
      </c>
      <c r="BX1543">
        <v>1</v>
      </c>
      <c r="BY1543" t="s">
        <v>3</v>
      </c>
      <c r="BZ1543">
        <v>118</v>
      </c>
      <c r="CA1543">
        <v>63</v>
      </c>
      <c r="CE1543">
        <v>0</v>
      </c>
      <c r="CF1543">
        <v>0</v>
      </c>
      <c r="CG1543">
        <v>0</v>
      </c>
      <c r="CM1543">
        <v>0</v>
      </c>
      <c r="CN1543" t="s">
        <v>904</v>
      </c>
      <c r="CO1543">
        <v>0</v>
      </c>
      <c r="CP1543">
        <f t="shared" ref="CP1543:CP1579" si="1045">(P1543+Q1543+S1543)</f>
        <v>1204.45</v>
      </c>
      <c r="CQ1543">
        <f t="shared" ref="CQ1543:CQ1579" si="1046">AC1543*BC1543</f>
        <v>19059.468400000002</v>
      </c>
      <c r="CR1543">
        <f t="shared" ref="CR1543:CR1579" si="1047">AD1543*BB1543</f>
        <v>198.19520000000003</v>
      </c>
      <c r="CS1543">
        <f t="shared" ref="CS1543:CS1579" si="1048">AE1543*BS1543</f>
        <v>22.657600000000002</v>
      </c>
      <c r="CT1543">
        <f t="shared" ref="CT1543:CT1579" si="1049">AF1543*BA1543</f>
        <v>6925.8952000000008</v>
      </c>
      <c r="CU1543">
        <f t="shared" ref="CU1543:CU1579" si="1050">AG1543</f>
        <v>0</v>
      </c>
      <c r="CV1543">
        <f t="shared" ref="CV1543:CV1579" si="1051">AH1543</f>
        <v>24.368500000000001</v>
      </c>
      <c r="CW1543">
        <f t="shared" ref="CW1543:CW1579" si="1052">AI1543</f>
        <v>0.05</v>
      </c>
      <c r="CX1543">
        <f t="shared" ref="CX1543:CX1579" si="1053">AJ1543</f>
        <v>0</v>
      </c>
      <c r="CY1543">
        <f t="shared" ref="CY1543:CY1579" si="1054">(((S1543+R1543)*AT1543)/100)</f>
        <v>287.66700000000003</v>
      </c>
      <c r="CZ1543">
        <f t="shared" ref="CZ1543:CZ1579" si="1055">(((S1543+R1543)*AU1543)/100)</f>
        <v>137.4409</v>
      </c>
      <c r="DC1543" t="s">
        <v>3</v>
      </c>
      <c r="DD1543" t="s">
        <v>3</v>
      </c>
      <c r="DE1543" t="s">
        <v>133</v>
      </c>
      <c r="DF1543" t="s">
        <v>133</v>
      </c>
      <c r="DG1543" t="s">
        <v>134</v>
      </c>
      <c r="DH1543" t="s">
        <v>3</v>
      </c>
      <c r="DI1543" t="s">
        <v>134</v>
      </c>
      <c r="DJ1543" t="s">
        <v>133</v>
      </c>
      <c r="DK1543" t="s">
        <v>3</v>
      </c>
      <c r="DL1543" t="s">
        <v>3</v>
      </c>
      <c r="DM1543" t="s">
        <v>3</v>
      </c>
      <c r="DN1543">
        <v>0</v>
      </c>
      <c r="DO1543">
        <v>0</v>
      </c>
      <c r="DP1543">
        <v>1</v>
      </c>
      <c r="DQ1543">
        <v>1</v>
      </c>
      <c r="DU1543">
        <v>1013</v>
      </c>
      <c r="DV1543" t="s">
        <v>131</v>
      </c>
      <c r="DW1543" t="s">
        <v>131</v>
      </c>
      <c r="DX1543">
        <v>1</v>
      </c>
      <c r="DZ1543" t="s">
        <v>3</v>
      </c>
      <c r="EA1543" t="s">
        <v>3</v>
      </c>
      <c r="EB1543" t="s">
        <v>3</v>
      </c>
      <c r="EC1543" t="s">
        <v>3</v>
      </c>
      <c r="EE1543">
        <v>29085510</v>
      </c>
      <c r="EF1543">
        <v>2</v>
      </c>
      <c r="EG1543" t="s">
        <v>135</v>
      </c>
      <c r="EH1543">
        <v>0</v>
      </c>
      <c r="EI1543" t="s">
        <v>3</v>
      </c>
      <c r="EJ1543">
        <v>1</v>
      </c>
      <c r="EK1543">
        <v>10001</v>
      </c>
      <c r="EL1543" t="s">
        <v>136</v>
      </c>
      <c r="EM1543" t="s">
        <v>137</v>
      </c>
      <c r="EO1543" t="s">
        <v>138</v>
      </c>
      <c r="EQ1543">
        <v>0</v>
      </c>
      <c r="ER1543">
        <v>4199.17</v>
      </c>
      <c r="ES1543">
        <v>4004.09</v>
      </c>
      <c r="ET1543">
        <v>14.33</v>
      </c>
      <c r="EU1543">
        <v>0.54</v>
      </c>
      <c r="EV1543">
        <v>180.75</v>
      </c>
      <c r="EW1543">
        <v>21.19</v>
      </c>
      <c r="EX1543">
        <v>0.04</v>
      </c>
      <c r="EY1543">
        <v>0</v>
      </c>
      <c r="FQ1543">
        <v>0</v>
      </c>
      <c r="FR1543">
        <f t="shared" ref="FR1543:FR1579" si="1056">ROUND(IF(AND(BH1543=3,BI1543=3),P1543,0),2)</f>
        <v>0</v>
      </c>
      <c r="FS1543">
        <v>0</v>
      </c>
      <c r="FT1543" t="s">
        <v>139</v>
      </c>
      <c r="FU1543" t="s">
        <v>25</v>
      </c>
      <c r="FV1543" t="s">
        <v>25</v>
      </c>
      <c r="FW1543" t="s">
        <v>26</v>
      </c>
      <c r="FX1543">
        <v>106.2</v>
      </c>
      <c r="FY1543">
        <v>53.55</v>
      </c>
      <c r="GA1543" t="s">
        <v>3</v>
      </c>
      <c r="GD1543">
        <v>1</v>
      </c>
      <c r="GF1543">
        <v>-1773683300</v>
      </c>
      <c r="GG1543">
        <v>2</v>
      </c>
      <c r="GH1543">
        <v>1</v>
      </c>
      <c r="GI1543">
        <v>2</v>
      </c>
      <c r="GJ1543">
        <v>0</v>
      </c>
      <c r="GK1543">
        <v>0</v>
      </c>
      <c r="GL1543">
        <f t="shared" ref="GL1543:GL1579" si="1057">ROUND(IF(AND(BH1543=3,BI1543=3,FS1543&lt;&gt;0),P1543,0),2)</f>
        <v>0</v>
      </c>
      <c r="GM1543">
        <f t="shared" ref="GM1543:GM1579" si="1058">ROUND(O1543+X1543+Y1543,2)+GX1543</f>
        <v>1629.56</v>
      </c>
      <c r="GN1543">
        <f t="shared" ref="GN1543:GN1579" si="1059">IF(OR(BI1543=0,BI1543=1),ROUND(O1543+X1543+Y1543,2),0)</f>
        <v>1629.56</v>
      </c>
      <c r="GO1543">
        <f t="shared" ref="GO1543:GO1579" si="1060">IF(BI1543=2,ROUND(O1543+X1543+Y1543,2),0)</f>
        <v>0</v>
      </c>
      <c r="GP1543">
        <f t="shared" ref="GP1543:GP1579" si="1061">IF(BI1543=4,ROUND(O1543+X1543+Y1543,2)+GX1543,0)</f>
        <v>0</v>
      </c>
      <c r="GR1543">
        <v>0</v>
      </c>
      <c r="GS1543">
        <v>3</v>
      </c>
      <c r="GT1543">
        <v>0</v>
      </c>
      <c r="GU1543" t="s">
        <v>3</v>
      </c>
      <c r="GV1543">
        <f t="shared" ref="GV1543:GV1579" si="1062">ROUND((GT1543),2)</f>
        <v>0</v>
      </c>
      <c r="GW1543">
        <v>1</v>
      </c>
      <c r="GX1543">
        <f t="shared" ref="GX1543:GX1579" si="1063">ROUND(HC1543*I1543,2)</f>
        <v>0</v>
      </c>
      <c r="HA1543">
        <v>0</v>
      </c>
      <c r="HB1543">
        <v>0</v>
      </c>
      <c r="HC1543">
        <f t="shared" ref="HC1543:HC1579" si="1064">GV1543*GW1543</f>
        <v>0</v>
      </c>
      <c r="HE1543" t="s">
        <v>3</v>
      </c>
      <c r="HF1543" t="s">
        <v>3</v>
      </c>
      <c r="IK1543">
        <v>0</v>
      </c>
    </row>
    <row r="1544" spans="1:245">
      <c r="A1544">
        <v>18</v>
      </c>
      <c r="B1544">
        <v>0</v>
      </c>
      <c r="C1544">
        <v>1454</v>
      </c>
      <c r="E1544" t="s">
        <v>27</v>
      </c>
      <c r="F1544" t="s">
        <v>140</v>
      </c>
      <c r="G1544" t="s">
        <v>141</v>
      </c>
      <c r="H1544" t="s">
        <v>142</v>
      </c>
      <c r="I1544">
        <f>I1543*J1544</f>
        <v>4.5999999999999996</v>
      </c>
      <c r="J1544">
        <v>100</v>
      </c>
      <c r="O1544">
        <f t="shared" si="1030"/>
        <v>497.87</v>
      </c>
      <c r="P1544">
        <f t="shared" si="1031"/>
        <v>497.87</v>
      </c>
      <c r="Q1544">
        <f t="shared" si="1032"/>
        <v>0</v>
      </c>
      <c r="R1544">
        <f t="shared" si="1033"/>
        <v>0</v>
      </c>
      <c r="S1544">
        <f t="shared" si="1034"/>
        <v>0</v>
      </c>
      <c r="T1544">
        <f t="shared" si="1035"/>
        <v>0</v>
      </c>
      <c r="U1544">
        <f t="shared" si="1036"/>
        <v>0</v>
      </c>
      <c r="V1544">
        <f t="shared" si="1037"/>
        <v>0</v>
      </c>
      <c r="W1544">
        <f t="shared" si="1038"/>
        <v>27.78</v>
      </c>
      <c r="X1544">
        <f t="shared" si="1039"/>
        <v>0</v>
      </c>
      <c r="Y1544">
        <f t="shared" si="1040"/>
        <v>0</v>
      </c>
      <c r="AA1544">
        <v>36401907</v>
      </c>
      <c r="AB1544">
        <f t="shared" si="1041"/>
        <v>131.99</v>
      </c>
      <c r="AC1544">
        <f t="shared" si="1042"/>
        <v>131.99</v>
      </c>
      <c r="AD1544">
        <f>ROUND((((ET1544)-(EU1544))+AE1544),2)</f>
        <v>0</v>
      </c>
      <c r="AE1544">
        <f>ROUND((EU1544),2)</f>
        <v>0</v>
      </c>
      <c r="AF1544">
        <f>ROUND((EV1544),2)</f>
        <v>0</v>
      </c>
      <c r="AG1544">
        <f t="shared" si="1043"/>
        <v>0</v>
      </c>
      <c r="AH1544">
        <f>(EW1544)</f>
        <v>0</v>
      </c>
      <c r="AI1544">
        <f>(EX1544)</f>
        <v>0</v>
      </c>
      <c r="AJ1544">
        <f t="shared" si="1044"/>
        <v>6.04</v>
      </c>
      <c r="AK1544">
        <v>131.99</v>
      </c>
      <c r="AL1544">
        <v>131.99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6.04</v>
      </c>
      <c r="AT1544">
        <v>0</v>
      </c>
      <c r="AU1544">
        <v>0</v>
      </c>
      <c r="AV1544">
        <v>1</v>
      </c>
      <c r="AW1544">
        <v>1</v>
      </c>
      <c r="AZ1544">
        <v>1</v>
      </c>
      <c r="BA1544">
        <v>1</v>
      </c>
      <c r="BB1544">
        <v>1</v>
      </c>
      <c r="BC1544">
        <v>0.82</v>
      </c>
      <c r="BD1544" t="s">
        <v>3</v>
      </c>
      <c r="BE1544" t="s">
        <v>3</v>
      </c>
      <c r="BF1544" t="s">
        <v>3</v>
      </c>
      <c r="BG1544" t="s">
        <v>3</v>
      </c>
      <c r="BH1544">
        <v>3</v>
      </c>
      <c r="BI1544">
        <v>1</v>
      </c>
      <c r="BJ1544" t="s">
        <v>143</v>
      </c>
      <c r="BM1544">
        <v>500001</v>
      </c>
      <c r="BN1544">
        <v>0</v>
      </c>
      <c r="BO1544" t="s">
        <v>140</v>
      </c>
      <c r="BP1544">
        <v>1</v>
      </c>
      <c r="BQ1544">
        <v>8</v>
      </c>
      <c r="BR1544">
        <v>0</v>
      </c>
      <c r="BS1544">
        <v>1</v>
      </c>
      <c r="BT1544">
        <v>1</v>
      </c>
      <c r="BU1544">
        <v>1</v>
      </c>
      <c r="BV1544">
        <v>1</v>
      </c>
      <c r="BW1544">
        <v>1</v>
      </c>
      <c r="BX1544">
        <v>1</v>
      </c>
      <c r="BY1544" t="s">
        <v>3</v>
      </c>
      <c r="BZ1544">
        <v>0</v>
      </c>
      <c r="CA1544">
        <v>0</v>
      </c>
      <c r="CE1544">
        <v>0</v>
      </c>
      <c r="CF1544">
        <v>0</v>
      </c>
      <c r="CG1544">
        <v>0</v>
      </c>
      <c r="CM1544">
        <v>0</v>
      </c>
      <c r="CN1544" t="s">
        <v>3</v>
      </c>
      <c r="CO1544">
        <v>0</v>
      </c>
      <c r="CP1544">
        <f t="shared" si="1045"/>
        <v>497.87</v>
      </c>
      <c r="CQ1544">
        <f t="shared" si="1046"/>
        <v>108.23180000000001</v>
      </c>
      <c r="CR1544">
        <f t="shared" si="1047"/>
        <v>0</v>
      </c>
      <c r="CS1544">
        <f t="shared" si="1048"/>
        <v>0</v>
      </c>
      <c r="CT1544">
        <f t="shared" si="1049"/>
        <v>0</v>
      </c>
      <c r="CU1544">
        <f t="shared" si="1050"/>
        <v>0</v>
      </c>
      <c r="CV1544">
        <f t="shared" si="1051"/>
        <v>0</v>
      </c>
      <c r="CW1544">
        <f t="shared" si="1052"/>
        <v>0</v>
      </c>
      <c r="CX1544">
        <f t="shared" si="1053"/>
        <v>6.04</v>
      </c>
      <c r="CY1544">
        <f t="shared" si="1054"/>
        <v>0</v>
      </c>
      <c r="CZ1544">
        <f t="shared" si="1055"/>
        <v>0</v>
      </c>
      <c r="DC1544" t="s">
        <v>3</v>
      </c>
      <c r="DD1544" t="s">
        <v>3</v>
      </c>
      <c r="DE1544" t="s">
        <v>3</v>
      </c>
      <c r="DF1544" t="s">
        <v>3</v>
      </c>
      <c r="DG1544" t="s">
        <v>3</v>
      </c>
      <c r="DH1544" t="s">
        <v>3</v>
      </c>
      <c r="DI1544" t="s">
        <v>3</v>
      </c>
      <c r="DJ1544" t="s">
        <v>3</v>
      </c>
      <c r="DK1544" t="s">
        <v>3</v>
      </c>
      <c r="DL1544" t="s">
        <v>3</v>
      </c>
      <c r="DM1544" t="s">
        <v>3</v>
      </c>
      <c r="DN1544">
        <v>0</v>
      </c>
      <c r="DO1544">
        <v>0</v>
      </c>
      <c r="DP1544">
        <v>1</v>
      </c>
      <c r="DQ1544">
        <v>1</v>
      </c>
      <c r="DU1544">
        <v>1003</v>
      </c>
      <c r="DV1544" t="s">
        <v>142</v>
      </c>
      <c r="DW1544" t="s">
        <v>142</v>
      </c>
      <c r="DX1544">
        <v>1</v>
      </c>
      <c r="DZ1544" t="s">
        <v>3</v>
      </c>
      <c r="EA1544" t="s">
        <v>3</v>
      </c>
      <c r="EB1544" t="s">
        <v>3</v>
      </c>
      <c r="EC1544" t="s">
        <v>3</v>
      </c>
      <c r="EE1544">
        <v>29085443</v>
      </c>
      <c r="EF1544">
        <v>8</v>
      </c>
      <c r="EG1544" t="s">
        <v>144</v>
      </c>
      <c r="EH1544">
        <v>0</v>
      </c>
      <c r="EI1544" t="s">
        <v>3</v>
      </c>
      <c r="EJ1544">
        <v>1</v>
      </c>
      <c r="EK1544">
        <v>500001</v>
      </c>
      <c r="EL1544" t="s">
        <v>145</v>
      </c>
      <c r="EM1544" t="s">
        <v>146</v>
      </c>
      <c r="EO1544" t="s">
        <v>3</v>
      </c>
      <c r="EQ1544">
        <v>0</v>
      </c>
      <c r="ER1544">
        <v>131.99</v>
      </c>
      <c r="ES1544">
        <v>131.99</v>
      </c>
      <c r="ET1544">
        <v>0</v>
      </c>
      <c r="EU1544">
        <v>0</v>
      </c>
      <c r="EV1544">
        <v>0</v>
      </c>
      <c r="EW1544">
        <v>0</v>
      </c>
      <c r="EX1544">
        <v>0</v>
      </c>
      <c r="FQ1544">
        <v>0</v>
      </c>
      <c r="FR1544">
        <f t="shared" si="1056"/>
        <v>0</v>
      </c>
      <c r="FS1544">
        <v>0</v>
      </c>
      <c r="FX1544">
        <v>0</v>
      </c>
      <c r="FY1544">
        <v>0</v>
      </c>
      <c r="GA1544" t="s">
        <v>3</v>
      </c>
      <c r="GD1544">
        <v>1</v>
      </c>
      <c r="GF1544">
        <v>-716496253</v>
      </c>
      <c r="GG1544">
        <v>2</v>
      </c>
      <c r="GH1544">
        <v>1</v>
      </c>
      <c r="GI1544">
        <v>2</v>
      </c>
      <c r="GJ1544">
        <v>0</v>
      </c>
      <c r="GK1544">
        <v>0</v>
      </c>
      <c r="GL1544">
        <f t="shared" si="1057"/>
        <v>0</v>
      </c>
      <c r="GM1544">
        <f t="shared" si="1058"/>
        <v>497.87</v>
      </c>
      <c r="GN1544">
        <f t="shared" si="1059"/>
        <v>497.87</v>
      </c>
      <c r="GO1544">
        <f t="shared" si="1060"/>
        <v>0</v>
      </c>
      <c r="GP1544">
        <f t="shared" si="1061"/>
        <v>0</v>
      </c>
      <c r="GR1544">
        <v>0</v>
      </c>
      <c r="GS1544">
        <v>3</v>
      </c>
      <c r="GT1544">
        <v>0</v>
      </c>
      <c r="GU1544" t="s">
        <v>3</v>
      </c>
      <c r="GV1544">
        <f t="shared" si="1062"/>
        <v>0</v>
      </c>
      <c r="GW1544">
        <v>1</v>
      </c>
      <c r="GX1544">
        <f t="shared" si="1063"/>
        <v>0</v>
      </c>
      <c r="HA1544">
        <v>0</v>
      </c>
      <c r="HB1544">
        <v>0</v>
      </c>
      <c r="HC1544">
        <f t="shared" si="1064"/>
        <v>0</v>
      </c>
      <c r="HE1544" t="s">
        <v>3</v>
      </c>
      <c r="HF1544" t="s">
        <v>3</v>
      </c>
      <c r="IK1544">
        <v>0</v>
      </c>
    </row>
    <row r="1545" spans="1:245">
      <c r="A1545">
        <v>17</v>
      </c>
      <c r="B1545">
        <v>0</v>
      </c>
      <c r="C1545">
        <f>ROW(SmtRes!A1464)</f>
        <v>1464</v>
      </c>
      <c r="D1545">
        <f>ROW(EtalonRes!A1427)</f>
        <v>1427</v>
      </c>
      <c r="E1545" t="s">
        <v>35</v>
      </c>
      <c r="F1545" t="s">
        <v>147</v>
      </c>
      <c r="G1545" t="s">
        <v>148</v>
      </c>
      <c r="H1545" t="s">
        <v>149</v>
      </c>
      <c r="I1545">
        <f>ROUND(4/100,9)</f>
        <v>0.04</v>
      </c>
      <c r="J1545">
        <v>0</v>
      </c>
      <c r="O1545">
        <f t="shared" si="1030"/>
        <v>2432.71</v>
      </c>
      <c r="P1545">
        <f t="shared" si="1031"/>
        <v>65.12</v>
      </c>
      <c r="Q1545">
        <f t="shared" si="1032"/>
        <v>25.3</v>
      </c>
      <c r="R1545">
        <f t="shared" si="1033"/>
        <v>1.8</v>
      </c>
      <c r="S1545">
        <f t="shared" si="1034"/>
        <v>2342.29</v>
      </c>
      <c r="T1545">
        <f t="shared" si="1035"/>
        <v>0</v>
      </c>
      <c r="U1545">
        <f t="shared" si="1036"/>
        <v>7.6576199999999996</v>
      </c>
      <c r="V1545">
        <f t="shared" si="1037"/>
        <v>4.0000000000000001E-3</v>
      </c>
      <c r="W1545">
        <f t="shared" si="1038"/>
        <v>0</v>
      </c>
      <c r="X1545">
        <f t="shared" si="1039"/>
        <v>1875.27</v>
      </c>
      <c r="Y1545">
        <f t="shared" si="1040"/>
        <v>867.31</v>
      </c>
      <c r="AA1545">
        <v>36401907</v>
      </c>
      <c r="AB1545">
        <f t="shared" si="1041"/>
        <v>2294.19</v>
      </c>
      <c r="AC1545">
        <f t="shared" si="1042"/>
        <v>478.86</v>
      </c>
      <c r="AD1545">
        <f>ROUND(((((ET1545*1.25))-((EU1545*1.25)))+AE1545),2)</f>
        <v>57.91</v>
      </c>
      <c r="AE1545">
        <f>ROUND(((EU1545*1.25)),2)</f>
        <v>1.35</v>
      </c>
      <c r="AF1545">
        <f>ROUND(((EV1545*1.15)),2)</f>
        <v>1757.42</v>
      </c>
      <c r="AG1545">
        <f t="shared" si="1043"/>
        <v>0</v>
      </c>
      <c r="AH1545">
        <f>((EW1545*1.15))</f>
        <v>191.44049999999999</v>
      </c>
      <c r="AI1545">
        <f>((EX1545*1.25))</f>
        <v>0.1</v>
      </c>
      <c r="AJ1545">
        <f t="shared" si="1044"/>
        <v>0</v>
      </c>
      <c r="AK1545">
        <v>2053.38</v>
      </c>
      <c r="AL1545">
        <v>478.86</v>
      </c>
      <c r="AM1545">
        <v>46.33</v>
      </c>
      <c r="AN1545">
        <v>1.08</v>
      </c>
      <c r="AO1545">
        <v>1528.19</v>
      </c>
      <c r="AP1545">
        <v>0</v>
      </c>
      <c r="AQ1545">
        <v>166.47</v>
      </c>
      <c r="AR1545">
        <v>0.08</v>
      </c>
      <c r="AS1545">
        <v>0</v>
      </c>
      <c r="AT1545">
        <v>80</v>
      </c>
      <c r="AU1545">
        <v>37</v>
      </c>
      <c r="AV1545">
        <v>1</v>
      </c>
      <c r="AW1545">
        <v>1</v>
      </c>
      <c r="AZ1545">
        <v>1</v>
      </c>
      <c r="BA1545">
        <v>33.32</v>
      </c>
      <c r="BB1545">
        <v>10.92</v>
      </c>
      <c r="BC1545">
        <v>3.4</v>
      </c>
      <c r="BD1545" t="s">
        <v>3</v>
      </c>
      <c r="BE1545" t="s">
        <v>3</v>
      </c>
      <c r="BF1545" t="s">
        <v>3</v>
      </c>
      <c r="BG1545" t="s">
        <v>3</v>
      </c>
      <c r="BH1545">
        <v>0</v>
      </c>
      <c r="BI1545">
        <v>1</v>
      </c>
      <c r="BJ1545" t="s">
        <v>150</v>
      </c>
      <c r="BM1545">
        <v>15001</v>
      </c>
      <c r="BN1545">
        <v>0</v>
      </c>
      <c r="BO1545" t="s">
        <v>147</v>
      </c>
      <c r="BP1545">
        <v>1</v>
      </c>
      <c r="BQ1545">
        <v>2</v>
      </c>
      <c r="BR1545">
        <v>0</v>
      </c>
      <c r="BS1545">
        <v>33.32</v>
      </c>
      <c r="BT1545">
        <v>1</v>
      </c>
      <c r="BU1545">
        <v>1</v>
      </c>
      <c r="BV1545">
        <v>1</v>
      </c>
      <c r="BW1545">
        <v>1</v>
      </c>
      <c r="BX1545">
        <v>1</v>
      </c>
      <c r="BY1545" t="s">
        <v>3</v>
      </c>
      <c r="BZ1545">
        <v>105</v>
      </c>
      <c r="CA1545">
        <v>55</v>
      </c>
      <c r="CE1545">
        <v>0</v>
      </c>
      <c r="CF1545">
        <v>0</v>
      </c>
      <c r="CG1545">
        <v>0</v>
      </c>
      <c r="CM1545">
        <v>0</v>
      </c>
      <c r="CN1545" t="s">
        <v>904</v>
      </c>
      <c r="CO1545">
        <v>0</v>
      </c>
      <c r="CP1545">
        <f t="shared" si="1045"/>
        <v>2432.71</v>
      </c>
      <c r="CQ1545">
        <f t="shared" si="1046"/>
        <v>1628.124</v>
      </c>
      <c r="CR1545">
        <f t="shared" si="1047"/>
        <v>632.3771999999999</v>
      </c>
      <c r="CS1545">
        <f t="shared" si="1048"/>
        <v>44.982000000000006</v>
      </c>
      <c r="CT1545">
        <f t="shared" si="1049"/>
        <v>58557.234400000001</v>
      </c>
      <c r="CU1545">
        <f t="shared" si="1050"/>
        <v>0</v>
      </c>
      <c r="CV1545">
        <f t="shared" si="1051"/>
        <v>191.44049999999999</v>
      </c>
      <c r="CW1545">
        <f t="shared" si="1052"/>
        <v>0.1</v>
      </c>
      <c r="CX1545">
        <f t="shared" si="1053"/>
        <v>0</v>
      </c>
      <c r="CY1545">
        <f t="shared" si="1054"/>
        <v>1875.2720000000002</v>
      </c>
      <c r="CZ1545">
        <f t="shared" si="1055"/>
        <v>867.31330000000003</v>
      </c>
      <c r="DC1545" t="s">
        <v>3</v>
      </c>
      <c r="DD1545" t="s">
        <v>3</v>
      </c>
      <c r="DE1545" t="s">
        <v>133</v>
      </c>
      <c r="DF1545" t="s">
        <v>133</v>
      </c>
      <c r="DG1545" t="s">
        <v>134</v>
      </c>
      <c r="DH1545" t="s">
        <v>3</v>
      </c>
      <c r="DI1545" t="s">
        <v>134</v>
      </c>
      <c r="DJ1545" t="s">
        <v>133</v>
      </c>
      <c r="DK1545" t="s">
        <v>3</v>
      </c>
      <c r="DL1545" t="s">
        <v>3</v>
      </c>
      <c r="DM1545" t="s">
        <v>3</v>
      </c>
      <c r="DN1545">
        <v>0</v>
      </c>
      <c r="DO1545">
        <v>0</v>
      </c>
      <c r="DP1545">
        <v>1</v>
      </c>
      <c r="DQ1545">
        <v>1</v>
      </c>
      <c r="DU1545">
        <v>1013</v>
      </c>
      <c r="DV1545" t="s">
        <v>149</v>
      </c>
      <c r="DW1545" t="s">
        <v>149</v>
      </c>
      <c r="DX1545">
        <v>1</v>
      </c>
      <c r="DZ1545" t="s">
        <v>3</v>
      </c>
      <c r="EA1545" t="s">
        <v>3</v>
      </c>
      <c r="EB1545" t="s">
        <v>3</v>
      </c>
      <c r="EC1545" t="s">
        <v>3</v>
      </c>
      <c r="EE1545">
        <v>29085536</v>
      </c>
      <c r="EF1545">
        <v>2</v>
      </c>
      <c r="EG1545" t="s">
        <v>135</v>
      </c>
      <c r="EH1545">
        <v>0</v>
      </c>
      <c r="EI1545" t="s">
        <v>3</v>
      </c>
      <c r="EJ1545">
        <v>1</v>
      </c>
      <c r="EK1545">
        <v>15001</v>
      </c>
      <c r="EL1545" t="s">
        <v>151</v>
      </c>
      <c r="EM1545" t="s">
        <v>152</v>
      </c>
      <c r="EO1545" t="s">
        <v>138</v>
      </c>
      <c r="EQ1545">
        <v>0</v>
      </c>
      <c r="ER1545">
        <v>2053.38</v>
      </c>
      <c r="ES1545">
        <v>478.86</v>
      </c>
      <c r="ET1545">
        <v>46.33</v>
      </c>
      <c r="EU1545">
        <v>1.08</v>
      </c>
      <c r="EV1545">
        <v>1528.19</v>
      </c>
      <c r="EW1545">
        <v>166.47</v>
      </c>
      <c r="EX1545">
        <v>0.08</v>
      </c>
      <c r="EY1545">
        <v>0</v>
      </c>
      <c r="FQ1545">
        <v>0</v>
      </c>
      <c r="FR1545">
        <f t="shared" si="1056"/>
        <v>0</v>
      </c>
      <c r="FS1545">
        <v>0</v>
      </c>
      <c r="FT1545" t="s">
        <v>139</v>
      </c>
      <c r="FU1545" t="s">
        <v>25</v>
      </c>
      <c r="FV1545" t="s">
        <v>25</v>
      </c>
      <c r="FW1545" t="s">
        <v>26</v>
      </c>
      <c r="FX1545">
        <v>94.5</v>
      </c>
      <c r="FY1545">
        <v>46.75</v>
      </c>
      <c r="GA1545" t="s">
        <v>3</v>
      </c>
      <c r="GD1545">
        <v>1</v>
      </c>
      <c r="GF1545">
        <v>-1841865788</v>
      </c>
      <c r="GG1545">
        <v>2</v>
      </c>
      <c r="GH1545">
        <v>1</v>
      </c>
      <c r="GI1545">
        <v>2</v>
      </c>
      <c r="GJ1545">
        <v>0</v>
      </c>
      <c r="GK1545">
        <v>0</v>
      </c>
      <c r="GL1545">
        <f t="shared" si="1057"/>
        <v>0</v>
      </c>
      <c r="GM1545">
        <f t="shared" si="1058"/>
        <v>5175.29</v>
      </c>
      <c r="GN1545">
        <f t="shared" si="1059"/>
        <v>5175.29</v>
      </c>
      <c r="GO1545">
        <f t="shared" si="1060"/>
        <v>0</v>
      </c>
      <c r="GP1545">
        <f t="shared" si="1061"/>
        <v>0</v>
      </c>
      <c r="GR1545">
        <v>0</v>
      </c>
      <c r="GS1545">
        <v>3</v>
      </c>
      <c r="GT1545">
        <v>0</v>
      </c>
      <c r="GU1545" t="s">
        <v>3</v>
      </c>
      <c r="GV1545">
        <f t="shared" si="1062"/>
        <v>0</v>
      </c>
      <c r="GW1545">
        <v>1</v>
      </c>
      <c r="GX1545">
        <f t="shared" si="1063"/>
        <v>0</v>
      </c>
      <c r="HA1545">
        <v>0</v>
      </c>
      <c r="HB1545">
        <v>0</v>
      </c>
      <c r="HC1545">
        <f t="shared" si="1064"/>
        <v>0</v>
      </c>
      <c r="HE1545" t="s">
        <v>3</v>
      </c>
      <c r="HF1545" t="s">
        <v>3</v>
      </c>
      <c r="IK1545">
        <v>0</v>
      </c>
    </row>
    <row r="1546" spans="1:245">
      <c r="A1546">
        <v>18</v>
      </c>
      <c r="B1546">
        <v>0</v>
      </c>
      <c r="C1546">
        <v>1463</v>
      </c>
      <c r="E1546" t="s">
        <v>40</v>
      </c>
      <c r="F1546" t="s">
        <v>281</v>
      </c>
      <c r="G1546" t="s">
        <v>282</v>
      </c>
      <c r="H1546" t="s">
        <v>155</v>
      </c>
      <c r="I1546">
        <f>I1545*J1546</f>
        <v>4.2</v>
      </c>
      <c r="J1546">
        <v>105</v>
      </c>
      <c r="O1546">
        <f t="shared" si="1030"/>
        <v>0</v>
      </c>
      <c r="P1546">
        <f t="shared" si="1031"/>
        <v>0</v>
      </c>
      <c r="Q1546">
        <f t="shared" si="1032"/>
        <v>0</v>
      </c>
      <c r="R1546">
        <f t="shared" si="1033"/>
        <v>0</v>
      </c>
      <c r="S1546">
        <f t="shared" si="1034"/>
        <v>0</v>
      </c>
      <c r="T1546">
        <f t="shared" si="1035"/>
        <v>0</v>
      </c>
      <c r="U1546">
        <f t="shared" si="1036"/>
        <v>0</v>
      </c>
      <c r="V1546">
        <f t="shared" si="1037"/>
        <v>0</v>
      </c>
      <c r="W1546">
        <f t="shared" si="1038"/>
        <v>0</v>
      </c>
      <c r="X1546">
        <f t="shared" si="1039"/>
        <v>0</v>
      </c>
      <c r="Y1546">
        <f t="shared" si="1040"/>
        <v>0</v>
      </c>
      <c r="AA1546">
        <v>36401907</v>
      </c>
      <c r="AB1546">
        <f t="shared" si="1041"/>
        <v>0</v>
      </c>
      <c r="AC1546">
        <f t="shared" si="1042"/>
        <v>0</v>
      </c>
      <c r="AD1546">
        <f>ROUND((((ET1546)-(EU1546))+AE1546),2)</f>
        <v>0</v>
      </c>
      <c r="AE1546">
        <f>ROUND((EU1546),2)</f>
        <v>0</v>
      </c>
      <c r="AF1546">
        <f>ROUND((EV1546),2)</f>
        <v>0</v>
      </c>
      <c r="AG1546">
        <f t="shared" si="1043"/>
        <v>0</v>
      </c>
      <c r="AH1546">
        <f>(EW1546)</f>
        <v>0</v>
      </c>
      <c r="AI1546">
        <f>(EX1546)</f>
        <v>0</v>
      </c>
      <c r="AJ1546">
        <f t="shared" si="1044"/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1</v>
      </c>
      <c r="AW1546">
        <v>1</v>
      </c>
      <c r="AZ1546">
        <v>1</v>
      </c>
      <c r="BA1546">
        <v>1</v>
      </c>
      <c r="BB1546">
        <v>1</v>
      </c>
      <c r="BC1546">
        <v>1</v>
      </c>
      <c r="BD1546" t="s">
        <v>3</v>
      </c>
      <c r="BE1546" t="s">
        <v>3</v>
      </c>
      <c r="BF1546" t="s">
        <v>3</v>
      </c>
      <c r="BG1546" t="s">
        <v>3</v>
      </c>
      <c r="BH1546">
        <v>3</v>
      </c>
      <c r="BI1546">
        <v>1</v>
      </c>
      <c r="BJ1546" t="s">
        <v>283</v>
      </c>
      <c r="BM1546">
        <v>500001</v>
      </c>
      <c r="BN1546">
        <v>0</v>
      </c>
      <c r="BO1546" t="s">
        <v>3</v>
      </c>
      <c r="BP1546">
        <v>0</v>
      </c>
      <c r="BQ1546">
        <v>8</v>
      </c>
      <c r="BR1546">
        <v>0</v>
      </c>
      <c r="BS1546">
        <v>1</v>
      </c>
      <c r="BT1546">
        <v>1</v>
      </c>
      <c r="BU1546">
        <v>1</v>
      </c>
      <c r="BV1546">
        <v>1</v>
      </c>
      <c r="BW1546">
        <v>1</v>
      </c>
      <c r="BX1546">
        <v>1</v>
      </c>
      <c r="BY1546" t="s">
        <v>3</v>
      </c>
      <c r="BZ1546">
        <v>0</v>
      </c>
      <c r="CA1546">
        <v>0</v>
      </c>
      <c r="CE1546">
        <v>0</v>
      </c>
      <c r="CF1546">
        <v>0</v>
      </c>
      <c r="CG1546">
        <v>0</v>
      </c>
      <c r="CM1546">
        <v>0</v>
      </c>
      <c r="CN1546" t="s">
        <v>3</v>
      </c>
      <c r="CO1546">
        <v>0</v>
      </c>
      <c r="CP1546">
        <f t="shared" si="1045"/>
        <v>0</v>
      </c>
      <c r="CQ1546">
        <f t="shared" si="1046"/>
        <v>0</v>
      </c>
      <c r="CR1546">
        <f t="shared" si="1047"/>
        <v>0</v>
      </c>
      <c r="CS1546">
        <f t="shared" si="1048"/>
        <v>0</v>
      </c>
      <c r="CT1546">
        <f t="shared" si="1049"/>
        <v>0</v>
      </c>
      <c r="CU1546">
        <f t="shared" si="1050"/>
        <v>0</v>
      </c>
      <c r="CV1546">
        <f t="shared" si="1051"/>
        <v>0</v>
      </c>
      <c r="CW1546">
        <f t="shared" si="1052"/>
        <v>0</v>
      </c>
      <c r="CX1546">
        <f t="shared" si="1053"/>
        <v>0</v>
      </c>
      <c r="CY1546">
        <f t="shared" si="1054"/>
        <v>0</v>
      </c>
      <c r="CZ1546">
        <f t="shared" si="1055"/>
        <v>0</v>
      </c>
      <c r="DC1546" t="s">
        <v>3</v>
      </c>
      <c r="DD1546" t="s">
        <v>3</v>
      </c>
      <c r="DE1546" t="s">
        <v>3</v>
      </c>
      <c r="DF1546" t="s">
        <v>3</v>
      </c>
      <c r="DG1546" t="s">
        <v>3</v>
      </c>
      <c r="DH1546" t="s">
        <v>3</v>
      </c>
      <c r="DI1546" t="s">
        <v>3</v>
      </c>
      <c r="DJ1546" t="s">
        <v>3</v>
      </c>
      <c r="DK1546" t="s">
        <v>3</v>
      </c>
      <c r="DL1546" t="s">
        <v>3</v>
      </c>
      <c r="DM1546" t="s">
        <v>3</v>
      </c>
      <c r="DN1546">
        <v>0</v>
      </c>
      <c r="DO1546">
        <v>0</v>
      </c>
      <c r="DP1546">
        <v>1</v>
      </c>
      <c r="DQ1546">
        <v>1</v>
      </c>
      <c r="DU1546">
        <v>1005</v>
      </c>
      <c r="DV1546" t="s">
        <v>155</v>
      </c>
      <c r="DW1546" t="s">
        <v>155</v>
      </c>
      <c r="DX1546">
        <v>1</v>
      </c>
      <c r="DZ1546" t="s">
        <v>3</v>
      </c>
      <c r="EA1546" t="s">
        <v>3</v>
      </c>
      <c r="EB1546" t="s">
        <v>3</v>
      </c>
      <c r="EC1546" t="s">
        <v>3</v>
      </c>
      <c r="EE1546">
        <v>29085443</v>
      </c>
      <c r="EF1546">
        <v>8</v>
      </c>
      <c r="EG1546" t="s">
        <v>144</v>
      </c>
      <c r="EH1546">
        <v>0</v>
      </c>
      <c r="EI1546" t="s">
        <v>3</v>
      </c>
      <c r="EJ1546">
        <v>1</v>
      </c>
      <c r="EK1546">
        <v>500001</v>
      </c>
      <c r="EL1546" t="s">
        <v>145</v>
      </c>
      <c r="EM1546" t="s">
        <v>146</v>
      </c>
      <c r="EO1546" t="s">
        <v>3</v>
      </c>
      <c r="EQ1546">
        <v>0</v>
      </c>
      <c r="ER1546">
        <v>0</v>
      </c>
      <c r="ES1546">
        <v>0</v>
      </c>
      <c r="ET1546">
        <v>0</v>
      </c>
      <c r="EU1546">
        <v>0</v>
      </c>
      <c r="EV1546">
        <v>0</v>
      </c>
      <c r="EW1546">
        <v>0</v>
      </c>
      <c r="EX1546">
        <v>0</v>
      </c>
      <c r="FQ1546">
        <v>0</v>
      </c>
      <c r="FR1546">
        <f t="shared" si="1056"/>
        <v>0</v>
      </c>
      <c r="FS1546">
        <v>0</v>
      </c>
      <c r="FX1546">
        <v>0</v>
      </c>
      <c r="FY1546">
        <v>0</v>
      </c>
      <c r="GA1546" t="s">
        <v>3</v>
      </c>
      <c r="GD1546">
        <v>1</v>
      </c>
      <c r="GF1546">
        <v>522970763</v>
      </c>
      <c r="GG1546">
        <v>2</v>
      </c>
      <c r="GH1546">
        <v>1</v>
      </c>
      <c r="GI1546">
        <v>-2</v>
      </c>
      <c r="GJ1546">
        <v>0</v>
      </c>
      <c r="GK1546">
        <v>0</v>
      </c>
      <c r="GL1546">
        <f t="shared" si="1057"/>
        <v>0</v>
      </c>
      <c r="GM1546">
        <f t="shared" si="1058"/>
        <v>0</v>
      </c>
      <c r="GN1546">
        <f t="shared" si="1059"/>
        <v>0</v>
      </c>
      <c r="GO1546">
        <f t="shared" si="1060"/>
        <v>0</v>
      </c>
      <c r="GP1546">
        <f t="shared" si="1061"/>
        <v>0</v>
      </c>
      <c r="GR1546">
        <v>0</v>
      </c>
      <c r="GS1546">
        <v>3</v>
      </c>
      <c r="GT1546">
        <v>0</v>
      </c>
      <c r="GU1546" t="s">
        <v>3</v>
      </c>
      <c r="GV1546">
        <f t="shared" si="1062"/>
        <v>0</v>
      </c>
      <c r="GW1546">
        <v>1</v>
      </c>
      <c r="GX1546">
        <f t="shared" si="1063"/>
        <v>0</v>
      </c>
      <c r="HA1546">
        <v>0</v>
      </c>
      <c r="HB1546">
        <v>0</v>
      </c>
      <c r="HC1546">
        <f t="shared" si="1064"/>
        <v>0</v>
      </c>
      <c r="HE1546" t="s">
        <v>3</v>
      </c>
      <c r="HF1546" t="s">
        <v>3</v>
      </c>
      <c r="IK1546">
        <v>0</v>
      </c>
    </row>
    <row r="1547" spans="1:245">
      <c r="A1547">
        <v>18</v>
      </c>
      <c r="B1547">
        <v>0</v>
      </c>
      <c r="C1547">
        <v>1464</v>
      </c>
      <c r="E1547" t="s">
        <v>157</v>
      </c>
      <c r="F1547" t="s">
        <v>284</v>
      </c>
      <c r="G1547" t="s">
        <v>285</v>
      </c>
      <c r="H1547" t="s">
        <v>30</v>
      </c>
      <c r="I1547">
        <f>I1545*J1547</f>
        <v>3.5599999999999998E-4</v>
      </c>
      <c r="J1547">
        <v>8.8999999999999999E-3</v>
      </c>
      <c r="O1547">
        <f t="shared" si="1030"/>
        <v>0</v>
      </c>
      <c r="P1547">
        <f t="shared" si="1031"/>
        <v>0</v>
      </c>
      <c r="Q1547">
        <f t="shared" si="1032"/>
        <v>0</v>
      </c>
      <c r="R1547">
        <f t="shared" si="1033"/>
        <v>0</v>
      </c>
      <c r="S1547">
        <f t="shared" si="1034"/>
        <v>0</v>
      </c>
      <c r="T1547">
        <f t="shared" si="1035"/>
        <v>0</v>
      </c>
      <c r="U1547">
        <f t="shared" si="1036"/>
        <v>0</v>
      </c>
      <c r="V1547">
        <f t="shared" si="1037"/>
        <v>0</v>
      </c>
      <c r="W1547">
        <f t="shared" si="1038"/>
        <v>0</v>
      </c>
      <c r="X1547">
        <f t="shared" si="1039"/>
        <v>0</v>
      </c>
      <c r="Y1547">
        <f t="shared" si="1040"/>
        <v>0</v>
      </c>
      <c r="AA1547">
        <v>36401907</v>
      </c>
      <c r="AB1547">
        <f t="shared" si="1041"/>
        <v>0</v>
      </c>
      <c r="AC1547">
        <f t="shared" si="1042"/>
        <v>0</v>
      </c>
      <c r="AD1547">
        <f>ROUND((((ET1547)-(EU1547))+AE1547),2)</f>
        <v>0</v>
      </c>
      <c r="AE1547">
        <f>ROUND((EU1547),2)</f>
        <v>0</v>
      </c>
      <c r="AF1547">
        <f>ROUND((EV1547),2)</f>
        <v>0</v>
      </c>
      <c r="AG1547">
        <f t="shared" si="1043"/>
        <v>0</v>
      </c>
      <c r="AH1547">
        <f>(EW1547)</f>
        <v>0</v>
      </c>
      <c r="AI1547">
        <f>(EX1547)</f>
        <v>0</v>
      </c>
      <c r="AJ1547">
        <f t="shared" si="1044"/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1</v>
      </c>
      <c r="AW1547">
        <v>1</v>
      </c>
      <c r="AZ1547">
        <v>1</v>
      </c>
      <c r="BA1547">
        <v>1</v>
      </c>
      <c r="BB1547">
        <v>1</v>
      </c>
      <c r="BC1547">
        <v>1</v>
      </c>
      <c r="BD1547" t="s">
        <v>3</v>
      </c>
      <c r="BE1547" t="s">
        <v>3</v>
      </c>
      <c r="BF1547" t="s">
        <v>3</v>
      </c>
      <c r="BG1547" t="s">
        <v>3</v>
      </c>
      <c r="BH1547">
        <v>3</v>
      </c>
      <c r="BI1547">
        <v>1</v>
      </c>
      <c r="BJ1547" t="s">
        <v>286</v>
      </c>
      <c r="BM1547">
        <v>500001</v>
      </c>
      <c r="BN1547">
        <v>0</v>
      </c>
      <c r="BO1547" t="s">
        <v>3</v>
      </c>
      <c r="BP1547">
        <v>0</v>
      </c>
      <c r="BQ1547">
        <v>8</v>
      </c>
      <c r="BR1547">
        <v>0</v>
      </c>
      <c r="BS1547">
        <v>1</v>
      </c>
      <c r="BT1547">
        <v>1</v>
      </c>
      <c r="BU1547">
        <v>1</v>
      </c>
      <c r="BV1547">
        <v>1</v>
      </c>
      <c r="BW1547">
        <v>1</v>
      </c>
      <c r="BX1547">
        <v>1</v>
      </c>
      <c r="BY1547" t="s">
        <v>3</v>
      </c>
      <c r="BZ1547">
        <v>0</v>
      </c>
      <c r="CA1547">
        <v>0</v>
      </c>
      <c r="CE1547">
        <v>0</v>
      </c>
      <c r="CF1547">
        <v>0</v>
      </c>
      <c r="CG1547">
        <v>0</v>
      </c>
      <c r="CM1547">
        <v>0</v>
      </c>
      <c r="CN1547" t="s">
        <v>3</v>
      </c>
      <c r="CO1547">
        <v>0</v>
      </c>
      <c r="CP1547">
        <f t="shared" si="1045"/>
        <v>0</v>
      </c>
      <c r="CQ1547">
        <f t="shared" si="1046"/>
        <v>0</v>
      </c>
      <c r="CR1547">
        <f t="shared" si="1047"/>
        <v>0</v>
      </c>
      <c r="CS1547">
        <f t="shared" si="1048"/>
        <v>0</v>
      </c>
      <c r="CT1547">
        <f t="shared" si="1049"/>
        <v>0</v>
      </c>
      <c r="CU1547">
        <f t="shared" si="1050"/>
        <v>0</v>
      </c>
      <c r="CV1547">
        <f t="shared" si="1051"/>
        <v>0</v>
      </c>
      <c r="CW1547">
        <f t="shared" si="1052"/>
        <v>0</v>
      </c>
      <c r="CX1547">
        <f t="shared" si="1053"/>
        <v>0</v>
      </c>
      <c r="CY1547">
        <f t="shared" si="1054"/>
        <v>0</v>
      </c>
      <c r="CZ1547">
        <f t="shared" si="1055"/>
        <v>0</v>
      </c>
      <c r="DC1547" t="s">
        <v>3</v>
      </c>
      <c r="DD1547" t="s">
        <v>3</v>
      </c>
      <c r="DE1547" t="s">
        <v>3</v>
      </c>
      <c r="DF1547" t="s">
        <v>3</v>
      </c>
      <c r="DG1547" t="s">
        <v>3</v>
      </c>
      <c r="DH1547" t="s">
        <v>3</v>
      </c>
      <c r="DI1547" t="s">
        <v>3</v>
      </c>
      <c r="DJ1547" t="s">
        <v>3</v>
      </c>
      <c r="DK1547" t="s">
        <v>3</v>
      </c>
      <c r="DL1547" t="s">
        <v>3</v>
      </c>
      <c r="DM1547" t="s">
        <v>3</v>
      </c>
      <c r="DN1547">
        <v>0</v>
      </c>
      <c r="DO1547">
        <v>0</v>
      </c>
      <c r="DP1547">
        <v>1</v>
      </c>
      <c r="DQ1547">
        <v>1</v>
      </c>
      <c r="DU1547">
        <v>1009</v>
      </c>
      <c r="DV1547" t="s">
        <v>30</v>
      </c>
      <c r="DW1547" t="s">
        <v>30</v>
      </c>
      <c r="DX1547">
        <v>1000</v>
      </c>
      <c r="DZ1547" t="s">
        <v>3</v>
      </c>
      <c r="EA1547" t="s">
        <v>3</v>
      </c>
      <c r="EB1547" t="s">
        <v>3</v>
      </c>
      <c r="EC1547" t="s">
        <v>3</v>
      </c>
      <c r="EE1547">
        <v>29085443</v>
      </c>
      <c r="EF1547">
        <v>8</v>
      </c>
      <c r="EG1547" t="s">
        <v>144</v>
      </c>
      <c r="EH1547">
        <v>0</v>
      </c>
      <c r="EI1547" t="s">
        <v>3</v>
      </c>
      <c r="EJ1547">
        <v>1</v>
      </c>
      <c r="EK1547">
        <v>500001</v>
      </c>
      <c r="EL1547" t="s">
        <v>145</v>
      </c>
      <c r="EM1547" t="s">
        <v>146</v>
      </c>
      <c r="EO1547" t="s">
        <v>3</v>
      </c>
      <c r="EQ1547">
        <v>0</v>
      </c>
      <c r="ER1547">
        <v>0</v>
      </c>
      <c r="ES1547">
        <v>0</v>
      </c>
      <c r="ET1547">
        <v>0</v>
      </c>
      <c r="EU1547">
        <v>0</v>
      </c>
      <c r="EV1547">
        <v>0</v>
      </c>
      <c r="EW1547">
        <v>0</v>
      </c>
      <c r="EX1547">
        <v>0</v>
      </c>
      <c r="FQ1547">
        <v>0</v>
      </c>
      <c r="FR1547">
        <f t="shared" si="1056"/>
        <v>0</v>
      </c>
      <c r="FS1547">
        <v>0</v>
      </c>
      <c r="FX1547">
        <v>0</v>
      </c>
      <c r="FY1547">
        <v>0</v>
      </c>
      <c r="GA1547" t="s">
        <v>3</v>
      </c>
      <c r="GD1547">
        <v>1</v>
      </c>
      <c r="GF1547">
        <v>-192135928</v>
      </c>
      <c r="GG1547">
        <v>2</v>
      </c>
      <c r="GH1547">
        <v>1</v>
      </c>
      <c r="GI1547">
        <v>-2</v>
      </c>
      <c r="GJ1547">
        <v>0</v>
      </c>
      <c r="GK1547">
        <v>0</v>
      </c>
      <c r="GL1547">
        <f t="shared" si="1057"/>
        <v>0</v>
      </c>
      <c r="GM1547">
        <f t="shared" si="1058"/>
        <v>0</v>
      </c>
      <c r="GN1547">
        <f t="shared" si="1059"/>
        <v>0</v>
      </c>
      <c r="GO1547">
        <f t="shared" si="1060"/>
        <v>0</v>
      </c>
      <c r="GP1547">
        <f t="shared" si="1061"/>
        <v>0</v>
      </c>
      <c r="GR1547">
        <v>0</v>
      </c>
      <c r="GS1547">
        <v>3</v>
      </c>
      <c r="GT1547">
        <v>0</v>
      </c>
      <c r="GU1547" t="s">
        <v>3</v>
      </c>
      <c r="GV1547">
        <f t="shared" si="1062"/>
        <v>0</v>
      </c>
      <c r="GW1547">
        <v>1</v>
      </c>
      <c r="GX1547">
        <f t="shared" si="1063"/>
        <v>0</v>
      </c>
      <c r="HA1547">
        <v>0</v>
      </c>
      <c r="HB1547">
        <v>0</v>
      </c>
      <c r="HC1547">
        <f t="shared" si="1064"/>
        <v>0</v>
      </c>
      <c r="HE1547" t="s">
        <v>3</v>
      </c>
      <c r="HF1547" t="s">
        <v>3</v>
      </c>
      <c r="IK1547">
        <v>0</v>
      </c>
    </row>
    <row r="1548" spans="1:245">
      <c r="A1548">
        <v>17</v>
      </c>
      <c r="B1548">
        <v>0</v>
      </c>
      <c r="C1548">
        <f>ROW(SmtRes!A1472)</f>
        <v>1472</v>
      </c>
      <c r="D1548">
        <f>ROW(EtalonRes!A1434)</f>
        <v>1434</v>
      </c>
      <c r="E1548" t="s">
        <v>41</v>
      </c>
      <c r="F1548" t="s">
        <v>162</v>
      </c>
      <c r="G1548" t="s">
        <v>163</v>
      </c>
      <c r="H1548" t="s">
        <v>164</v>
      </c>
      <c r="I1548">
        <f>ROUND(2/100,9)</f>
        <v>0.02</v>
      </c>
      <c r="J1548">
        <v>0</v>
      </c>
      <c r="O1548">
        <f t="shared" si="1030"/>
        <v>2658.01</v>
      </c>
      <c r="P1548">
        <f t="shared" si="1031"/>
        <v>2082.37</v>
      </c>
      <c r="Q1548">
        <f t="shared" si="1032"/>
        <v>85.75</v>
      </c>
      <c r="R1548">
        <f t="shared" si="1033"/>
        <v>15.41</v>
      </c>
      <c r="S1548">
        <f t="shared" si="1034"/>
        <v>489.89</v>
      </c>
      <c r="T1548">
        <f t="shared" si="1035"/>
        <v>0</v>
      </c>
      <c r="U1548">
        <f t="shared" si="1036"/>
        <v>1.6822199999999998</v>
      </c>
      <c r="V1548">
        <f t="shared" si="1037"/>
        <v>3.4250000000000003E-2</v>
      </c>
      <c r="W1548">
        <f t="shared" si="1038"/>
        <v>0</v>
      </c>
      <c r="X1548">
        <f t="shared" si="1039"/>
        <v>454.77</v>
      </c>
      <c r="Y1548">
        <f t="shared" si="1040"/>
        <v>217.28</v>
      </c>
      <c r="AA1548">
        <v>36401907</v>
      </c>
      <c r="AB1548">
        <f t="shared" si="1041"/>
        <v>21892.13</v>
      </c>
      <c r="AC1548">
        <f t="shared" si="1042"/>
        <v>20740.73</v>
      </c>
      <c r="AD1548">
        <f>ROUND(((((ET1548*1.25))-((EU1548*1.25)))+AE1548),2)</f>
        <v>416.27</v>
      </c>
      <c r="AE1548">
        <f>ROUND(((EU1548*1.25)),2)</f>
        <v>23.13</v>
      </c>
      <c r="AF1548">
        <f>ROUND(((EV1548*1.15)),2)</f>
        <v>735.13</v>
      </c>
      <c r="AG1548">
        <f t="shared" si="1043"/>
        <v>0</v>
      </c>
      <c r="AH1548">
        <f>((EW1548*1.15))</f>
        <v>84.11099999999999</v>
      </c>
      <c r="AI1548">
        <f>((EX1548*1.25))</f>
        <v>1.7125000000000001</v>
      </c>
      <c r="AJ1548">
        <f t="shared" si="1044"/>
        <v>0</v>
      </c>
      <c r="AK1548">
        <v>21712.98</v>
      </c>
      <c r="AL1548">
        <v>20740.73</v>
      </c>
      <c r="AM1548">
        <v>333.01</v>
      </c>
      <c r="AN1548">
        <v>18.5</v>
      </c>
      <c r="AO1548">
        <v>639.24</v>
      </c>
      <c r="AP1548">
        <v>0</v>
      </c>
      <c r="AQ1548">
        <v>73.14</v>
      </c>
      <c r="AR1548">
        <v>1.37</v>
      </c>
      <c r="AS1548">
        <v>0</v>
      </c>
      <c r="AT1548">
        <v>90</v>
      </c>
      <c r="AU1548">
        <v>43</v>
      </c>
      <c r="AV1548">
        <v>1</v>
      </c>
      <c r="AW1548">
        <v>1</v>
      </c>
      <c r="AZ1548">
        <v>1</v>
      </c>
      <c r="BA1548">
        <v>33.32</v>
      </c>
      <c r="BB1548">
        <v>10.3</v>
      </c>
      <c r="BC1548">
        <v>5.0199999999999996</v>
      </c>
      <c r="BD1548" t="s">
        <v>3</v>
      </c>
      <c r="BE1548" t="s">
        <v>3</v>
      </c>
      <c r="BF1548" t="s">
        <v>3</v>
      </c>
      <c r="BG1548" t="s">
        <v>3</v>
      </c>
      <c r="BH1548">
        <v>0</v>
      </c>
      <c r="BI1548">
        <v>1</v>
      </c>
      <c r="BJ1548" t="s">
        <v>165</v>
      </c>
      <c r="BM1548">
        <v>10001</v>
      </c>
      <c r="BN1548">
        <v>0</v>
      </c>
      <c r="BO1548" t="s">
        <v>162</v>
      </c>
      <c r="BP1548">
        <v>1</v>
      </c>
      <c r="BQ1548">
        <v>2</v>
      </c>
      <c r="BR1548">
        <v>0</v>
      </c>
      <c r="BS1548">
        <v>33.32</v>
      </c>
      <c r="BT1548">
        <v>1</v>
      </c>
      <c r="BU1548">
        <v>1</v>
      </c>
      <c r="BV1548">
        <v>1</v>
      </c>
      <c r="BW1548">
        <v>1</v>
      </c>
      <c r="BX1548">
        <v>1</v>
      </c>
      <c r="BY1548" t="s">
        <v>3</v>
      </c>
      <c r="BZ1548">
        <v>118</v>
      </c>
      <c r="CA1548">
        <v>63</v>
      </c>
      <c r="CE1548">
        <v>0</v>
      </c>
      <c r="CF1548">
        <v>0</v>
      </c>
      <c r="CG1548">
        <v>0</v>
      </c>
      <c r="CM1548">
        <v>0</v>
      </c>
      <c r="CN1548" t="s">
        <v>3</v>
      </c>
      <c r="CO1548">
        <v>0</v>
      </c>
      <c r="CP1548">
        <f t="shared" si="1045"/>
        <v>2658.0099999999998</v>
      </c>
      <c r="CQ1548">
        <f t="shared" si="1046"/>
        <v>104118.46459999999</v>
      </c>
      <c r="CR1548">
        <f t="shared" si="1047"/>
        <v>4287.5810000000001</v>
      </c>
      <c r="CS1548">
        <f t="shared" si="1048"/>
        <v>770.69159999999999</v>
      </c>
      <c r="CT1548">
        <f t="shared" si="1049"/>
        <v>24494.531599999998</v>
      </c>
      <c r="CU1548">
        <f t="shared" si="1050"/>
        <v>0</v>
      </c>
      <c r="CV1548">
        <f t="shared" si="1051"/>
        <v>84.11099999999999</v>
      </c>
      <c r="CW1548">
        <f t="shared" si="1052"/>
        <v>1.7125000000000001</v>
      </c>
      <c r="CX1548">
        <f t="shared" si="1053"/>
        <v>0</v>
      </c>
      <c r="CY1548">
        <f t="shared" si="1054"/>
        <v>454.77</v>
      </c>
      <c r="CZ1548">
        <f t="shared" si="1055"/>
        <v>217.27900000000002</v>
      </c>
      <c r="DC1548" t="s">
        <v>3</v>
      </c>
      <c r="DD1548" t="s">
        <v>3</v>
      </c>
      <c r="DE1548" t="s">
        <v>133</v>
      </c>
      <c r="DF1548" t="s">
        <v>133</v>
      </c>
      <c r="DG1548" t="s">
        <v>167</v>
      </c>
      <c r="DH1548" t="s">
        <v>3</v>
      </c>
      <c r="DI1548" t="s">
        <v>167</v>
      </c>
      <c r="DJ1548" t="s">
        <v>133</v>
      </c>
      <c r="DK1548" t="s">
        <v>3</v>
      </c>
      <c r="DL1548" t="s">
        <v>3</v>
      </c>
      <c r="DM1548" t="s">
        <v>3</v>
      </c>
      <c r="DN1548">
        <v>0</v>
      </c>
      <c r="DO1548">
        <v>0</v>
      </c>
      <c r="DP1548">
        <v>1</v>
      </c>
      <c r="DQ1548">
        <v>1</v>
      </c>
      <c r="DU1548">
        <v>1013</v>
      </c>
      <c r="DV1548" t="s">
        <v>164</v>
      </c>
      <c r="DW1548" t="s">
        <v>164</v>
      </c>
      <c r="DX1548">
        <v>1</v>
      </c>
      <c r="DZ1548" t="s">
        <v>3</v>
      </c>
      <c r="EA1548" t="s">
        <v>3</v>
      </c>
      <c r="EB1548" t="s">
        <v>3</v>
      </c>
      <c r="EC1548" t="s">
        <v>3</v>
      </c>
      <c r="EE1548">
        <v>29085510</v>
      </c>
      <c r="EF1548">
        <v>2</v>
      </c>
      <c r="EG1548" t="s">
        <v>135</v>
      </c>
      <c r="EH1548">
        <v>0</v>
      </c>
      <c r="EI1548" t="s">
        <v>3</v>
      </c>
      <c r="EJ1548">
        <v>1</v>
      </c>
      <c r="EK1548">
        <v>10001</v>
      </c>
      <c r="EL1548" t="s">
        <v>136</v>
      </c>
      <c r="EM1548" t="s">
        <v>137</v>
      </c>
      <c r="EO1548" t="s">
        <v>3</v>
      </c>
      <c r="EQ1548">
        <v>0</v>
      </c>
      <c r="ER1548">
        <v>21712.98</v>
      </c>
      <c r="ES1548">
        <v>20740.73</v>
      </c>
      <c r="ET1548">
        <v>333.01</v>
      </c>
      <c r="EU1548">
        <v>18.5</v>
      </c>
      <c r="EV1548">
        <v>639.24</v>
      </c>
      <c r="EW1548">
        <v>73.14</v>
      </c>
      <c r="EX1548">
        <v>1.37</v>
      </c>
      <c r="EY1548">
        <v>0</v>
      </c>
      <c r="FQ1548">
        <v>0</v>
      </c>
      <c r="FR1548">
        <f t="shared" si="1056"/>
        <v>0</v>
      </c>
      <c r="FS1548">
        <v>0</v>
      </c>
      <c r="FT1548" t="s">
        <v>139</v>
      </c>
      <c r="FU1548" t="s">
        <v>25</v>
      </c>
      <c r="FV1548" t="s">
        <v>25</v>
      </c>
      <c r="FW1548" t="s">
        <v>26</v>
      </c>
      <c r="FX1548">
        <v>106.2</v>
      </c>
      <c r="FY1548">
        <v>53.55</v>
      </c>
      <c r="GA1548" t="s">
        <v>3</v>
      </c>
      <c r="GD1548">
        <v>1</v>
      </c>
      <c r="GF1548">
        <v>463398419</v>
      </c>
      <c r="GG1548">
        <v>2</v>
      </c>
      <c r="GH1548">
        <v>1</v>
      </c>
      <c r="GI1548">
        <v>2</v>
      </c>
      <c r="GJ1548">
        <v>0</v>
      </c>
      <c r="GK1548">
        <v>0</v>
      </c>
      <c r="GL1548">
        <f t="shared" si="1057"/>
        <v>0</v>
      </c>
      <c r="GM1548">
        <f t="shared" si="1058"/>
        <v>3330.06</v>
      </c>
      <c r="GN1548">
        <f t="shared" si="1059"/>
        <v>3330.06</v>
      </c>
      <c r="GO1548">
        <f t="shared" si="1060"/>
        <v>0</v>
      </c>
      <c r="GP1548">
        <f t="shared" si="1061"/>
        <v>0</v>
      </c>
      <c r="GR1548">
        <v>0</v>
      </c>
      <c r="GS1548">
        <v>3</v>
      </c>
      <c r="GT1548">
        <v>0</v>
      </c>
      <c r="GU1548" t="s">
        <v>3</v>
      </c>
      <c r="GV1548">
        <f t="shared" si="1062"/>
        <v>0</v>
      </c>
      <c r="GW1548">
        <v>1</v>
      </c>
      <c r="GX1548">
        <f t="shared" si="1063"/>
        <v>0</v>
      </c>
      <c r="HA1548">
        <v>0</v>
      </c>
      <c r="HB1548">
        <v>0</v>
      </c>
      <c r="HC1548">
        <f t="shared" si="1064"/>
        <v>0</v>
      </c>
      <c r="HE1548" t="s">
        <v>3</v>
      </c>
      <c r="HF1548" t="s">
        <v>3</v>
      </c>
      <c r="IK1548">
        <v>0</v>
      </c>
    </row>
    <row r="1549" spans="1:245">
      <c r="A1549">
        <v>18</v>
      </c>
      <c r="B1549">
        <v>0</v>
      </c>
      <c r="C1549">
        <v>1469</v>
      </c>
      <c r="E1549" t="s">
        <v>48</v>
      </c>
      <c r="F1549" t="s">
        <v>168</v>
      </c>
      <c r="G1549" t="s">
        <v>169</v>
      </c>
      <c r="H1549" t="s">
        <v>170</v>
      </c>
      <c r="I1549">
        <f>I1548*J1549</f>
        <v>2</v>
      </c>
      <c r="J1549">
        <v>100</v>
      </c>
      <c r="O1549">
        <f t="shared" si="1030"/>
        <v>392.02</v>
      </c>
      <c r="P1549">
        <f t="shared" si="1031"/>
        <v>392.02</v>
      </c>
      <c r="Q1549">
        <f t="shared" si="1032"/>
        <v>0</v>
      </c>
      <c r="R1549">
        <f t="shared" si="1033"/>
        <v>0</v>
      </c>
      <c r="S1549">
        <f t="shared" si="1034"/>
        <v>0</v>
      </c>
      <c r="T1549">
        <f t="shared" si="1035"/>
        <v>0</v>
      </c>
      <c r="U1549">
        <f t="shared" si="1036"/>
        <v>0</v>
      </c>
      <c r="V1549">
        <f t="shared" si="1037"/>
        <v>0</v>
      </c>
      <c r="W1549">
        <f t="shared" si="1038"/>
        <v>8.68</v>
      </c>
      <c r="X1549">
        <f t="shared" si="1039"/>
        <v>0</v>
      </c>
      <c r="Y1549">
        <f t="shared" si="1040"/>
        <v>0</v>
      </c>
      <c r="AA1549">
        <v>36401907</v>
      </c>
      <c r="AB1549">
        <f t="shared" si="1041"/>
        <v>94.69</v>
      </c>
      <c r="AC1549">
        <f t="shared" si="1042"/>
        <v>94.69</v>
      </c>
      <c r="AD1549">
        <f>ROUND((((ET1549)-(EU1549))+AE1549),2)</f>
        <v>0</v>
      </c>
      <c r="AE1549">
        <f t="shared" ref="AE1549:AF1551" si="1065">ROUND((EU1549),2)</f>
        <v>0</v>
      </c>
      <c r="AF1549">
        <f t="shared" si="1065"/>
        <v>0</v>
      </c>
      <c r="AG1549">
        <f t="shared" si="1043"/>
        <v>0</v>
      </c>
      <c r="AH1549">
        <f t="shared" ref="AH1549:AI1551" si="1066">(EW1549)</f>
        <v>0</v>
      </c>
      <c r="AI1549">
        <f t="shared" si="1066"/>
        <v>0</v>
      </c>
      <c r="AJ1549">
        <f t="shared" si="1044"/>
        <v>4.34</v>
      </c>
      <c r="AK1549">
        <v>94.69</v>
      </c>
      <c r="AL1549">
        <v>94.69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4.34</v>
      </c>
      <c r="AT1549">
        <v>0</v>
      </c>
      <c r="AU1549">
        <v>0</v>
      </c>
      <c r="AV1549">
        <v>1</v>
      </c>
      <c r="AW1549">
        <v>1</v>
      </c>
      <c r="AZ1549">
        <v>1</v>
      </c>
      <c r="BA1549">
        <v>1</v>
      </c>
      <c r="BB1549">
        <v>1</v>
      </c>
      <c r="BC1549">
        <v>2.0699999999999998</v>
      </c>
      <c r="BD1549" t="s">
        <v>3</v>
      </c>
      <c r="BE1549" t="s">
        <v>3</v>
      </c>
      <c r="BF1549" t="s">
        <v>3</v>
      </c>
      <c r="BG1549" t="s">
        <v>3</v>
      </c>
      <c r="BH1549">
        <v>3</v>
      </c>
      <c r="BI1549">
        <v>1</v>
      </c>
      <c r="BJ1549" t="s">
        <v>171</v>
      </c>
      <c r="BM1549">
        <v>500001</v>
      </c>
      <c r="BN1549">
        <v>0</v>
      </c>
      <c r="BO1549" t="s">
        <v>168</v>
      </c>
      <c r="BP1549">
        <v>1</v>
      </c>
      <c r="BQ1549">
        <v>8</v>
      </c>
      <c r="BR1549">
        <v>0</v>
      </c>
      <c r="BS1549">
        <v>1</v>
      </c>
      <c r="BT1549">
        <v>1</v>
      </c>
      <c r="BU1549">
        <v>1</v>
      </c>
      <c r="BV1549">
        <v>1</v>
      </c>
      <c r="BW1549">
        <v>1</v>
      </c>
      <c r="BX1549">
        <v>1</v>
      </c>
      <c r="BY1549" t="s">
        <v>3</v>
      </c>
      <c r="BZ1549">
        <v>0</v>
      </c>
      <c r="CA1549">
        <v>0</v>
      </c>
      <c r="CE1549">
        <v>0</v>
      </c>
      <c r="CF1549">
        <v>0</v>
      </c>
      <c r="CG1549">
        <v>0</v>
      </c>
      <c r="CM1549">
        <v>0</v>
      </c>
      <c r="CN1549" t="s">
        <v>3</v>
      </c>
      <c r="CO1549">
        <v>0</v>
      </c>
      <c r="CP1549">
        <f t="shared" si="1045"/>
        <v>392.02</v>
      </c>
      <c r="CQ1549">
        <f t="shared" si="1046"/>
        <v>196.00829999999999</v>
      </c>
      <c r="CR1549">
        <f t="shared" si="1047"/>
        <v>0</v>
      </c>
      <c r="CS1549">
        <f t="shared" si="1048"/>
        <v>0</v>
      </c>
      <c r="CT1549">
        <f t="shared" si="1049"/>
        <v>0</v>
      </c>
      <c r="CU1549">
        <f t="shared" si="1050"/>
        <v>0</v>
      </c>
      <c r="CV1549">
        <f t="shared" si="1051"/>
        <v>0</v>
      </c>
      <c r="CW1549">
        <f t="shared" si="1052"/>
        <v>0</v>
      </c>
      <c r="CX1549">
        <f t="shared" si="1053"/>
        <v>4.34</v>
      </c>
      <c r="CY1549">
        <f t="shared" si="1054"/>
        <v>0</v>
      </c>
      <c r="CZ1549">
        <f t="shared" si="1055"/>
        <v>0</v>
      </c>
      <c r="DC1549" t="s">
        <v>3</v>
      </c>
      <c r="DD1549" t="s">
        <v>3</v>
      </c>
      <c r="DE1549" t="s">
        <v>3</v>
      </c>
      <c r="DF1549" t="s">
        <v>3</v>
      </c>
      <c r="DG1549" t="s">
        <v>3</v>
      </c>
      <c r="DH1549" t="s">
        <v>3</v>
      </c>
      <c r="DI1549" t="s">
        <v>3</v>
      </c>
      <c r="DJ1549" t="s">
        <v>3</v>
      </c>
      <c r="DK1549" t="s">
        <v>3</v>
      </c>
      <c r="DL1549" t="s">
        <v>3</v>
      </c>
      <c r="DM1549" t="s">
        <v>3</v>
      </c>
      <c r="DN1549">
        <v>0</v>
      </c>
      <c r="DO1549">
        <v>0</v>
      </c>
      <c r="DP1549">
        <v>1</v>
      </c>
      <c r="DQ1549">
        <v>1</v>
      </c>
      <c r="DU1549">
        <v>1013</v>
      </c>
      <c r="DV1549" t="s">
        <v>170</v>
      </c>
      <c r="DW1549" t="s">
        <v>170</v>
      </c>
      <c r="DX1549">
        <v>1</v>
      </c>
      <c r="DZ1549" t="s">
        <v>3</v>
      </c>
      <c r="EA1549" t="s">
        <v>3</v>
      </c>
      <c r="EB1549" t="s">
        <v>3</v>
      </c>
      <c r="EC1549" t="s">
        <v>3</v>
      </c>
      <c r="EE1549">
        <v>29085443</v>
      </c>
      <c r="EF1549">
        <v>8</v>
      </c>
      <c r="EG1549" t="s">
        <v>144</v>
      </c>
      <c r="EH1549">
        <v>0</v>
      </c>
      <c r="EI1549" t="s">
        <v>3</v>
      </c>
      <c r="EJ1549">
        <v>1</v>
      </c>
      <c r="EK1549">
        <v>500001</v>
      </c>
      <c r="EL1549" t="s">
        <v>145</v>
      </c>
      <c r="EM1549" t="s">
        <v>146</v>
      </c>
      <c r="EO1549" t="s">
        <v>3</v>
      </c>
      <c r="EQ1549">
        <v>0</v>
      </c>
      <c r="ER1549">
        <v>94.69</v>
      </c>
      <c r="ES1549">
        <v>94.69</v>
      </c>
      <c r="ET1549">
        <v>0</v>
      </c>
      <c r="EU1549">
        <v>0</v>
      </c>
      <c r="EV1549">
        <v>0</v>
      </c>
      <c r="EW1549">
        <v>0</v>
      </c>
      <c r="EX1549">
        <v>0</v>
      </c>
      <c r="FQ1549">
        <v>0</v>
      </c>
      <c r="FR1549">
        <f t="shared" si="1056"/>
        <v>0</v>
      </c>
      <c r="FS1549">
        <v>0</v>
      </c>
      <c r="FX1549">
        <v>0</v>
      </c>
      <c r="FY1549">
        <v>0</v>
      </c>
      <c r="GA1549" t="s">
        <v>3</v>
      </c>
      <c r="GD1549">
        <v>1</v>
      </c>
      <c r="GF1549">
        <v>-1252999712</v>
      </c>
      <c r="GG1549">
        <v>2</v>
      </c>
      <c r="GH1549">
        <v>1</v>
      </c>
      <c r="GI1549">
        <v>2</v>
      </c>
      <c r="GJ1549">
        <v>0</v>
      </c>
      <c r="GK1549">
        <v>0</v>
      </c>
      <c r="GL1549">
        <f t="shared" si="1057"/>
        <v>0</v>
      </c>
      <c r="GM1549">
        <f t="shared" si="1058"/>
        <v>392.02</v>
      </c>
      <c r="GN1549">
        <f t="shared" si="1059"/>
        <v>392.02</v>
      </c>
      <c r="GO1549">
        <f t="shared" si="1060"/>
        <v>0</v>
      </c>
      <c r="GP1549">
        <f t="shared" si="1061"/>
        <v>0</v>
      </c>
      <c r="GR1549">
        <v>0</v>
      </c>
      <c r="GS1549">
        <v>3</v>
      </c>
      <c r="GT1549">
        <v>0</v>
      </c>
      <c r="GU1549" t="s">
        <v>3</v>
      </c>
      <c r="GV1549">
        <f t="shared" si="1062"/>
        <v>0</v>
      </c>
      <c r="GW1549">
        <v>1</v>
      </c>
      <c r="GX1549">
        <f t="shared" si="1063"/>
        <v>0</v>
      </c>
      <c r="HA1549">
        <v>0</v>
      </c>
      <c r="HB1549">
        <v>0</v>
      </c>
      <c r="HC1549">
        <f t="shared" si="1064"/>
        <v>0</v>
      </c>
      <c r="HE1549" t="s">
        <v>3</v>
      </c>
      <c r="HF1549" t="s">
        <v>3</v>
      </c>
      <c r="IK1549">
        <v>0</v>
      </c>
    </row>
    <row r="1550" spans="1:245">
      <c r="A1550">
        <v>18</v>
      </c>
      <c r="B1550">
        <v>0</v>
      </c>
      <c r="C1550">
        <v>1472</v>
      </c>
      <c r="E1550" t="s">
        <v>172</v>
      </c>
      <c r="F1550" t="s">
        <v>173</v>
      </c>
      <c r="G1550" t="s">
        <v>174</v>
      </c>
      <c r="H1550" t="s">
        <v>155</v>
      </c>
      <c r="I1550">
        <f>I1548*J1550</f>
        <v>2</v>
      </c>
      <c r="J1550">
        <v>100</v>
      </c>
      <c r="O1550">
        <f t="shared" si="1030"/>
        <v>22135.05</v>
      </c>
      <c r="P1550">
        <f t="shared" si="1031"/>
        <v>22135.05</v>
      </c>
      <c r="Q1550">
        <f t="shared" si="1032"/>
        <v>0</v>
      </c>
      <c r="R1550">
        <f t="shared" si="1033"/>
        <v>0</v>
      </c>
      <c r="S1550">
        <f t="shared" si="1034"/>
        <v>0</v>
      </c>
      <c r="T1550">
        <f t="shared" si="1035"/>
        <v>0</v>
      </c>
      <c r="U1550">
        <f t="shared" si="1036"/>
        <v>0</v>
      </c>
      <c r="V1550">
        <f t="shared" si="1037"/>
        <v>0</v>
      </c>
      <c r="W1550">
        <f t="shared" si="1038"/>
        <v>415.44</v>
      </c>
      <c r="X1550">
        <f t="shared" si="1039"/>
        <v>0</v>
      </c>
      <c r="Y1550">
        <f t="shared" si="1040"/>
        <v>0</v>
      </c>
      <c r="AA1550">
        <v>36401907</v>
      </c>
      <c r="AB1550">
        <f t="shared" si="1041"/>
        <v>4535.87</v>
      </c>
      <c r="AC1550">
        <f t="shared" si="1042"/>
        <v>4535.87</v>
      </c>
      <c r="AD1550">
        <f>ROUND((((ET1550)-(EU1550))+AE1550),2)</f>
        <v>0</v>
      </c>
      <c r="AE1550">
        <f t="shared" si="1065"/>
        <v>0</v>
      </c>
      <c r="AF1550">
        <f t="shared" si="1065"/>
        <v>0</v>
      </c>
      <c r="AG1550">
        <f t="shared" si="1043"/>
        <v>0</v>
      </c>
      <c r="AH1550">
        <f t="shared" si="1066"/>
        <v>0</v>
      </c>
      <c r="AI1550">
        <f t="shared" si="1066"/>
        <v>0</v>
      </c>
      <c r="AJ1550">
        <f t="shared" si="1044"/>
        <v>207.72</v>
      </c>
      <c r="AK1550">
        <v>4535.87</v>
      </c>
      <c r="AL1550">
        <v>4535.87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207.72</v>
      </c>
      <c r="AT1550">
        <v>0</v>
      </c>
      <c r="AU1550">
        <v>0</v>
      </c>
      <c r="AV1550">
        <v>1</v>
      </c>
      <c r="AW1550">
        <v>1</v>
      </c>
      <c r="AZ1550">
        <v>1</v>
      </c>
      <c r="BA1550">
        <v>1</v>
      </c>
      <c r="BB1550">
        <v>1</v>
      </c>
      <c r="BC1550">
        <v>2.44</v>
      </c>
      <c r="BD1550" t="s">
        <v>3</v>
      </c>
      <c r="BE1550" t="s">
        <v>3</v>
      </c>
      <c r="BF1550" t="s">
        <v>3</v>
      </c>
      <c r="BG1550" t="s">
        <v>3</v>
      </c>
      <c r="BH1550">
        <v>3</v>
      </c>
      <c r="BI1550">
        <v>1</v>
      </c>
      <c r="BJ1550" t="s">
        <v>175</v>
      </c>
      <c r="BM1550">
        <v>500001</v>
      </c>
      <c r="BN1550">
        <v>0</v>
      </c>
      <c r="BO1550" t="s">
        <v>173</v>
      </c>
      <c r="BP1550">
        <v>1</v>
      </c>
      <c r="BQ1550">
        <v>8</v>
      </c>
      <c r="BR1550">
        <v>0</v>
      </c>
      <c r="BS1550">
        <v>1</v>
      </c>
      <c r="BT1550">
        <v>1</v>
      </c>
      <c r="BU1550">
        <v>1</v>
      </c>
      <c r="BV1550">
        <v>1</v>
      </c>
      <c r="BW1550">
        <v>1</v>
      </c>
      <c r="BX1550">
        <v>1</v>
      </c>
      <c r="BY1550" t="s">
        <v>3</v>
      </c>
      <c r="BZ1550">
        <v>0</v>
      </c>
      <c r="CA1550">
        <v>0</v>
      </c>
      <c r="CE1550">
        <v>0</v>
      </c>
      <c r="CF1550">
        <v>0</v>
      </c>
      <c r="CG1550">
        <v>0</v>
      </c>
      <c r="CM1550">
        <v>0</v>
      </c>
      <c r="CN1550" t="s">
        <v>3</v>
      </c>
      <c r="CO1550">
        <v>0</v>
      </c>
      <c r="CP1550">
        <f t="shared" si="1045"/>
        <v>22135.05</v>
      </c>
      <c r="CQ1550">
        <f t="shared" si="1046"/>
        <v>11067.522799999999</v>
      </c>
      <c r="CR1550">
        <f t="shared" si="1047"/>
        <v>0</v>
      </c>
      <c r="CS1550">
        <f t="shared" si="1048"/>
        <v>0</v>
      </c>
      <c r="CT1550">
        <f t="shared" si="1049"/>
        <v>0</v>
      </c>
      <c r="CU1550">
        <f t="shared" si="1050"/>
        <v>0</v>
      </c>
      <c r="CV1550">
        <f t="shared" si="1051"/>
        <v>0</v>
      </c>
      <c r="CW1550">
        <f t="shared" si="1052"/>
        <v>0</v>
      </c>
      <c r="CX1550">
        <f t="shared" si="1053"/>
        <v>207.72</v>
      </c>
      <c r="CY1550">
        <f t="shared" si="1054"/>
        <v>0</v>
      </c>
      <c r="CZ1550">
        <f t="shared" si="1055"/>
        <v>0</v>
      </c>
      <c r="DC1550" t="s">
        <v>3</v>
      </c>
      <c r="DD1550" t="s">
        <v>3</v>
      </c>
      <c r="DE1550" t="s">
        <v>3</v>
      </c>
      <c r="DF1550" t="s">
        <v>3</v>
      </c>
      <c r="DG1550" t="s">
        <v>3</v>
      </c>
      <c r="DH1550" t="s">
        <v>3</v>
      </c>
      <c r="DI1550" t="s">
        <v>3</v>
      </c>
      <c r="DJ1550" t="s">
        <v>3</v>
      </c>
      <c r="DK1550" t="s">
        <v>3</v>
      </c>
      <c r="DL1550" t="s">
        <v>3</v>
      </c>
      <c r="DM1550" t="s">
        <v>3</v>
      </c>
      <c r="DN1550">
        <v>0</v>
      </c>
      <c r="DO1550">
        <v>0</v>
      </c>
      <c r="DP1550">
        <v>1</v>
      </c>
      <c r="DQ1550">
        <v>1</v>
      </c>
      <c r="DU1550">
        <v>1005</v>
      </c>
      <c r="DV1550" t="s">
        <v>155</v>
      </c>
      <c r="DW1550" t="s">
        <v>155</v>
      </c>
      <c r="DX1550">
        <v>1</v>
      </c>
      <c r="DZ1550" t="s">
        <v>3</v>
      </c>
      <c r="EA1550" t="s">
        <v>3</v>
      </c>
      <c r="EB1550" t="s">
        <v>3</v>
      </c>
      <c r="EC1550" t="s">
        <v>3</v>
      </c>
      <c r="EE1550">
        <v>29085443</v>
      </c>
      <c r="EF1550">
        <v>8</v>
      </c>
      <c r="EG1550" t="s">
        <v>144</v>
      </c>
      <c r="EH1550">
        <v>0</v>
      </c>
      <c r="EI1550" t="s">
        <v>3</v>
      </c>
      <c r="EJ1550">
        <v>1</v>
      </c>
      <c r="EK1550">
        <v>500001</v>
      </c>
      <c r="EL1550" t="s">
        <v>145</v>
      </c>
      <c r="EM1550" t="s">
        <v>146</v>
      </c>
      <c r="EO1550" t="s">
        <v>3</v>
      </c>
      <c r="EQ1550">
        <v>0</v>
      </c>
      <c r="ER1550">
        <v>4535.87</v>
      </c>
      <c r="ES1550">
        <v>4535.87</v>
      </c>
      <c r="ET1550">
        <v>0</v>
      </c>
      <c r="EU1550">
        <v>0</v>
      </c>
      <c r="EV1550">
        <v>0</v>
      </c>
      <c r="EW1550">
        <v>0</v>
      </c>
      <c r="EX1550">
        <v>0</v>
      </c>
      <c r="FQ1550">
        <v>0</v>
      </c>
      <c r="FR1550">
        <f t="shared" si="1056"/>
        <v>0</v>
      </c>
      <c r="FS1550">
        <v>0</v>
      </c>
      <c r="FX1550">
        <v>0</v>
      </c>
      <c r="FY1550">
        <v>0</v>
      </c>
      <c r="GA1550" t="s">
        <v>3</v>
      </c>
      <c r="GD1550">
        <v>1</v>
      </c>
      <c r="GF1550">
        <v>-1775669208</v>
      </c>
      <c r="GG1550">
        <v>2</v>
      </c>
      <c r="GH1550">
        <v>1</v>
      </c>
      <c r="GI1550">
        <v>2</v>
      </c>
      <c r="GJ1550">
        <v>0</v>
      </c>
      <c r="GK1550">
        <v>0</v>
      </c>
      <c r="GL1550">
        <f t="shared" si="1057"/>
        <v>0</v>
      </c>
      <c r="GM1550">
        <f t="shared" si="1058"/>
        <v>22135.05</v>
      </c>
      <c r="GN1550">
        <f t="shared" si="1059"/>
        <v>22135.05</v>
      </c>
      <c r="GO1550">
        <f t="shared" si="1060"/>
        <v>0</v>
      </c>
      <c r="GP1550">
        <f t="shared" si="1061"/>
        <v>0</v>
      </c>
      <c r="GR1550">
        <v>0</v>
      </c>
      <c r="GS1550">
        <v>3</v>
      </c>
      <c r="GT1550">
        <v>0</v>
      </c>
      <c r="GU1550" t="s">
        <v>3</v>
      </c>
      <c r="GV1550">
        <f t="shared" si="1062"/>
        <v>0</v>
      </c>
      <c r="GW1550">
        <v>1</v>
      </c>
      <c r="GX1550">
        <f t="shared" si="1063"/>
        <v>0</v>
      </c>
      <c r="HA1550">
        <v>0</v>
      </c>
      <c r="HB1550">
        <v>0</v>
      </c>
      <c r="HC1550">
        <f t="shared" si="1064"/>
        <v>0</v>
      </c>
      <c r="HE1550" t="s">
        <v>3</v>
      </c>
      <c r="HF1550" t="s">
        <v>3</v>
      </c>
      <c r="IK1550">
        <v>0</v>
      </c>
    </row>
    <row r="1551" spans="1:245">
      <c r="A1551">
        <v>18</v>
      </c>
      <c r="B1551">
        <v>0</v>
      </c>
      <c r="C1551">
        <v>1471</v>
      </c>
      <c r="E1551" t="s">
        <v>176</v>
      </c>
      <c r="F1551" t="s">
        <v>177</v>
      </c>
      <c r="G1551" t="s">
        <v>178</v>
      </c>
      <c r="H1551" t="s">
        <v>155</v>
      </c>
      <c r="I1551">
        <f>I1548*J1551</f>
        <v>-2</v>
      </c>
      <c r="J1551">
        <v>-100</v>
      </c>
      <c r="O1551">
        <f t="shared" si="1030"/>
        <v>-2078.2800000000002</v>
      </c>
      <c r="P1551">
        <f t="shared" si="1031"/>
        <v>-2078.2800000000002</v>
      </c>
      <c r="Q1551">
        <f t="shared" si="1032"/>
        <v>0</v>
      </c>
      <c r="R1551">
        <f t="shared" si="1033"/>
        <v>0</v>
      </c>
      <c r="S1551">
        <f t="shared" si="1034"/>
        <v>0</v>
      </c>
      <c r="T1551">
        <f t="shared" si="1035"/>
        <v>0</v>
      </c>
      <c r="U1551">
        <f t="shared" si="1036"/>
        <v>0</v>
      </c>
      <c r="V1551">
        <f t="shared" si="1037"/>
        <v>0</v>
      </c>
      <c r="W1551">
        <f t="shared" si="1038"/>
        <v>0</v>
      </c>
      <c r="X1551">
        <f t="shared" si="1039"/>
        <v>0</v>
      </c>
      <c r="Y1551">
        <f t="shared" si="1040"/>
        <v>0</v>
      </c>
      <c r="AA1551">
        <v>36401907</v>
      </c>
      <c r="AB1551">
        <f t="shared" si="1041"/>
        <v>207</v>
      </c>
      <c r="AC1551">
        <f t="shared" si="1042"/>
        <v>207</v>
      </c>
      <c r="AD1551">
        <f>ROUND((((ET1551)-(EU1551))+AE1551),2)</f>
        <v>0</v>
      </c>
      <c r="AE1551">
        <f t="shared" si="1065"/>
        <v>0</v>
      </c>
      <c r="AF1551">
        <f t="shared" si="1065"/>
        <v>0</v>
      </c>
      <c r="AG1551">
        <f t="shared" si="1043"/>
        <v>0</v>
      </c>
      <c r="AH1551">
        <f t="shared" si="1066"/>
        <v>0</v>
      </c>
      <c r="AI1551">
        <f t="shared" si="1066"/>
        <v>0</v>
      </c>
      <c r="AJ1551">
        <f t="shared" si="1044"/>
        <v>0</v>
      </c>
      <c r="AK1551">
        <v>207</v>
      </c>
      <c r="AL1551">
        <v>207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1</v>
      </c>
      <c r="AW1551">
        <v>1</v>
      </c>
      <c r="AZ1551">
        <v>1</v>
      </c>
      <c r="BA1551">
        <v>1</v>
      </c>
      <c r="BB1551">
        <v>1</v>
      </c>
      <c r="BC1551">
        <v>5.0199999999999996</v>
      </c>
      <c r="BD1551" t="s">
        <v>3</v>
      </c>
      <c r="BE1551" t="s">
        <v>3</v>
      </c>
      <c r="BF1551" t="s">
        <v>3</v>
      </c>
      <c r="BG1551" t="s">
        <v>3</v>
      </c>
      <c r="BH1551">
        <v>3</v>
      </c>
      <c r="BI1551">
        <v>1</v>
      </c>
      <c r="BJ1551" t="s">
        <v>179</v>
      </c>
      <c r="BM1551">
        <v>500001</v>
      </c>
      <c r="BN1551">
        <v>0</v>
      </c>
      <c r="BO1551" t="s">
        <v>177</v>
      </c>
      <c r="BP1551">
        <v>1</v>
      </c>
      <c r="BQ1551">
        <v>8</v>
      </c>
      <c r="BR1551">
        <v>1</v>
      </c>
      <c r="BS1551">
        <v>1</v>
      </c>
      <c r="BT1551">
        <v>1</v>
      </c>
      <c r="BU1551">
        <v>1</v>
      </c>
      <c r="BV1551">
        <v>1</v>
      </c>
      <c r="BW1551">
        <v>1</v>
      </c>
      <c r="BX1551">
        <v>1</v>
      </c>
      <c r="BY1551" t="s">
        <v>3</v>
      </c>
      <c r="BZ1551">
        <v>0</v>
      </c>
      <c r="CA1551">
        <v>0</v>
      </c>
      <c r="CE1551">
        <v>0</v>
      </c>
      <c r="CF1551">
        <v>0</v>
      </c>
      <c r="CG1551">
        <v>0</v>
      </c>
      <c r="CM1551">
        <v>0</v>
      </c>
      <c r="CN1551" t="s">
        <v>3</v>
      </c>
      <c r="CO1551">
        <v>0</v>
      </c>
      <c r="CP1551">
        <f t="shared" si="1045"/>
        <v>-2078.2800000000002</v>
      </c>
      <c r="CQ1551">
        <f t="shared" si="1046"/>
        <v>1039.1399999999999</v>
      </c>
      <c r="CR1551">
        <f t="shared" si="1047"/>
        <v>0</v>
      </c>
      <c r="CS1551">
        <f t="shared" si="1048"/>
        <v>0</v>
      </c>
      <c r="CT1551">
        <f t="shared" si="1049"/>
        <v>0</v>
      </c>
      <c r="CU1551">
        <f t="shared" si="1050"/>
        <v>0</v>
      </c>
      <c r="CV1551">
        <f t="shared" si="1051"/>
        <v>0</v>
      </c>
      <c r="CW1551">
        <f t="shared" si="1052"/>
        <v>0</v>
      </c>
      <c r="CX1551">
        <f t="shared" si="1053"/>
        <v>0</v>
      </c>
      <c r="CY1551">
        <f t="shared" si="1054"/>
        <v>0</v>
      </c>
      <c r="CZ1551">
        <f t="shared" si="1055"/>
        <v>0</v>
      </c>
      <c r="DC1551" t="s">
        <v>3</v>
      </c>
      <c r="DD1551" t="s">
        <v>3</v>
      </c>
      <c r="DE1551" t="s">
        <v>3</v>
      </c>
      <c r="DF1551" t="s">
        <v>3</v>
      </c>
      <c r="DG1551" t="s">
        <v>3</v>
      </c>
      <c r="DH1551" t="s">
        <v>3</v>
      </c>
      <c r="DI1551" t="s">
        <v>3</v>
      </c>
      <c r="DJ1551" t="s">
        <v>3</v>
      </c>
      <c r="DK1551" t="s">
        <v>3</v>
      </c>
      <c r="DL1551" t="s">
        <v>3</v>
      </c>
      <c r="DM1551" t="s">
        <v>3</v>
      </c>
      <c r="DN1551">
        <v>0</v>
      </c>
      <c r="DO1551">
        <v>0</v>
      </c>
      <c r="DP1551">
        <v>1</v>
      </c>
      <c r="DQ1551">
        <v>1</v>
      </c>
      <c r="DU1551">
        <v>1005</v>
      </c>
      <c r="DV1551" t="s">
        <v>155</v>
      </c>
      <c r="DW1551" t="s">
        <v>155</v>
      </c>
      <c r="DX1551">
        <v>1</v>
      </c>
      <c r="DZ1551" t="s">
        <v>3</v>
      </c>
      <c r="EA1551" t="s">
        <v>3</v>
      </c>
      <c r="EB1551" t="s">
        <v>3</v>
      </c>
      <c r="EC1551" t="s">
        <v>3</v>
      </c>
      <c r="EE1551">
        <v>29085443</v>
      </c>
      <c r="EF1551">
        <v>8</v>
      </c>
      <c r="EG1551" t="s">
        <v>144</v>
      </c>
      <c r="EH1551">
        <v>0</v>
      </c>
      <c r="EI1551" t="s">
        <v>3</v>
      </c>
      <c r="EJ1551">
        <v>1</v>
      </c>
      <c r="EK1551">
        <v>500001</v>
      </c>
      <c r="EL1551" t="s">
        <v>145</v>
      </c>
      <c r="EM1551" t="s">
        <v>146</v>
      </c>
      <c r="EO1551" t="s">
        <v>3</v>
      </c>
      <c r="EQ1551">
        <v>32768</v>
      </c>
      <c r="ER1551">
        <v>207</v>
      </c>
      <c r="ES1551">
        <v>207</v>
      </c>
      <c r="ET1551">
        <v>0</v>
      </c>
      <c r="EU1551">
        <v>0</v>
      </c>
      <c r="EV1551">
        <v>0</v>
      </c>
      <c r="EW1551">
        <v>0</v>
      </c>
      <c r="EX1551">
        <v>0</v>
      </c>
      <c r="FQ1551">
        <v>0</v>
      </c>
      <c r="FR1551">
        <f t="shared" si="1056"/>
        <v>0</v>
      </c>
      <c r="FS1551">
        <v>0</v>
      </c>
      <c r="FX1551">
        <v>0</v>
      </c>
      <c r="FY1551">
        <v>0</v>
      </c>
      <c r="GA1551" t="s">
        <v>3</v>
      </c>
      <c r="GD1551">
        <v>1</v>
      </c>
      <c r="GF1551">
        <v>-172969429</v>
      </c>
      <c r="GG1551">
        <v>2</v>
      </c>
      <c r="GH1551">
        <v>1</v>
      </c>
      <c r="GI1551">
        <v>2</v>
      </c>
      <c r="GJ1551">
        <v>0</v>
      </c>
      <c r="GK1551">
        <v>0</v>
      </c>
      <c r="GL1551">
        <f t="shared" si="1057"/>
        <v>0</v>
      </c>
      <c r="GM1551">
        <f t="shared" si="1058"/>
        <v>-2078.2800000000002</v>
      </c>
      <c r="GN1551">
        <f t="shared" si="1059"/>
        <v>-2078.2800000000002</v>
      </c>
      <c r="GO1551">
        <f t="shared" si="1060"/>
        <v>0</v>
      </c>
      <c r="GP1551">
        <f t="shared" si="1061"/>
        <v>0</v>
      </c>
      <c r="GR1551">
        <v>0</v>
      </c>
      <c r="GS1551">
        <v>0</v>
      </c>
      <c r="GT1551">
        <v>0</v>
      </c>
      <c r="GU1551" t="s">
        <v>3</v>
      </c>
      <c r="GV1551">
        <f t="shared" si="1062"/>
        <v>0</v>
      </c>
      <c r="GW1551">
        <v>1</v>
      </c>
      <c r="GX1551">
        <f t="shared" si="1063"/>
        <v>0</v>
      </c>
      <c r="HA1551">
        <v>0</v>
      </c>
      <c r="HB1551">
        <v>0</v>
      </c>
      <c r="HC1551">
        <f t="shared" si="1064"/>
        <v>0</v>
      </c>
      <c r="HE1551" t="s">
        <v>3</v>
      </c>
      <c r="HF1551" t="s">
        <v>3</v>
      </c>
      <c r="IK1551">
        <v>0</v>
      </c>
    </row>
    <row r="1552" spans="1:245">
      <c r="A1552">
        <v>17</v>
      </c>
      <c r="B1552">
        <v>0</v>
      </c>
      <c r="C1552">
        <f>ROW(SmtRes!A1476)</f>
        <v>1476</v>
      </c>
      <c r="D1552">
        <f>ROW(EtalonRes!A1438)</f>
        <v>1438</v>
      </c>
      <c r="E1552" t="s">
        <v>49</v>
      </c>
      <c r="F1552" t="s">
        <v>180</v>
      </c>
      <c r="G1552" t="s">
        <v>181</v>
      </c>
      <c r="H1552" t="s">
        <v>182</v>
      </c>
      <c r="I1552">
        <f>ROUND(5/100,9)</f>
        <v>0.05</v>
      </c>
      <c r="J1552">
        <v>0</v>
      </c>
      <c r="O1552">
        <f t="shared" si="1030"/>
        <v>305.99</v>
      </c>
      <c r="P1552">
        <f t="shared" si="1031"/>
        <v>181.26</v>
      </c>
      <c r="Q1552">
        <f t="shared" si="1032"/>
        <v>2.33</v>
      </c>
      <c r="R1552">
        <f t="shared" si="1033"/>
        <v>0</v>
      </c>
      <c r="S1552">
        <f t="shared" si="1034"/>
        <v>122.4</v>
      </c>
      <c r="T1552">
        <f t="shared" si="1035"/>
        <v>0</v>
      </c>
      <c r="U1552">
        <f t="shared" si="1036"/>
        <v>0.44965000000000005</v>
      </c>
      <c r="V1552">
        <f t="shared" si="1037"/>
        <v>0</v>
      </c>
      <c r="W1552">
        <f t="shared" si="1038"/>
        <v>0</v>
      </c>
      <c r="X1552">
        <f t="shared" si="1039"/>
        <v>110.16</v>
      </c>
      <c r="Y1552">
        <f t="shared" si="1040"/>
        <v>52.63</v>
      </c>
      <c r="AA1552">
        <v>36401907</v>
      </c>
      <c r="AB1552">
        <f t="shared" si="1041"/>
        <v>526.49</v>
      </c>
      <c r="AC1552">
        <f t="shared" si="1042"/>
        <v>448.66</v>
      </c>
      <c r="AD1552">
        <f>ROUND(((((ET1552*1.25))-((EU1552*1.25)))+AE1552),2)</f>
        <v>4.3600000000000003</v>
      </c>
      <c r="AE1552">
        <f>ROUND(((EU1552*1.25)),2)</f>
        <v>0</v>
      </c>
      <c r="AF1552">
        <f>ROUND(((EV1552*1.15)),2)</f>
        <v>73.47</v>
      </c>
      <c r="AG1552">
        <f t="shared" si="1043"/>
        <v>0</v>
      </c>
      <c r="AH1552">
        <f>((EW1552*1.15))</f>
        <v>8.9930000000000003</v>
      </c>
      <c r="AI1552">
        <f>((EX1552*1.25))</f>
        <v>0</v>
      </c>
      <c r="AJ1552">
        <f t="shared" si="1044"/>
        <v>0</v>
      </c>
      <c r="AK1552">
        <v>516.04</v>
      </c>
      <c r="AL1552">
        <v>448.66</v>
      </c>
      <c r="AM1552">
        <v>3.49</v>
      </c>
      <c r="AN1552">
        <v>0</v>
      </c>
      <c r="AO1552">
        <v>63.89</v>
      </c>
      <c r="AP1552">
        <v>0</v>
      </c>
      <c r="AQ1552">
        <v>7.82</v>
      </c>
      <c r="AR1552">
        <v>0</v>
      </c>
      <c r="AS1552">
        <v>0</v>
      </c>
      <c r="AT1552">
        <v>90</v>
      </c>
      <c r="AU1552">
        <v>43</v>
      </c>
      <c r="AV1552">
        <v>1</v>
      </c>
      <c r="AW1552">
        <v>1</v>
      </c>
      <c r="AZ1552">
        <v>1</v>
      </c>
      <c r="BA1552">
        <v>33.32</v>
      </c>
      <c r="BB1552">
        <v>10.69</v>
      </c>
      <c r="BC1552">
        <v>8.08</v>
      </c>
      <c r="BD1552" t="s">
        <v>3</v>
      </c>
      <c r="BE1552" t="s">
        <v>3</v>
      </c>
      <c r="BF1552" t="s">
        <v>3</v>
      </c>
      <c r="BG1552" t="s">
        <v>3</v>
      </c>
      <c r="BH1552">
        <v>0</v>
      </c>
      <c r="BI1552">
        <v>1</v>
      </c>
      <c r="BJ1552" t="s">
        <v>183</v>
      </c>
      <c r="BM1552">
        <v>10001</v>
      </c>
      <c r="BN1552">
        <v>0</v>
      </c>
      <c r="BO1552" t="s">
        <v>180</v>
      </c>
      <c r="BP1552">
        <v>1</v>
      </c>
      <c r="BQ1552">
        <v>2</v>
      </c>
      <c r="BR1552">
        <v>0</v>
      </c>
      <c r="BS1552">
        <v>33.32</v>
      </c>
      <c r="BT1552">
        <v>1</v>
      </c>
      <c r="BU1552">
        <v>1</v>
      </c>
      <c r="BV1552">
        <v>1</v>
      </c>
      <c r="BW1552">
        <v>1</v>
      </c>
      <c r="BX1552">
        <v>1</v>
      </c>
      <c r="BY1552" t="s">
        <v>3</v>
      </c>
      <c r="BZ1552">
        <v>118</v>
      </c>
      <c r="CA1552">
        <v>63</v>
      </c>
      <c r="CE1552">
        <v>0</v>
      </c>
      <c r="CF1552">
        <v>0</v>
      </c>
      <c r="CG1552">
        <v>0</v>
      </c>
      <c r="CM1552">
        <v>0</v>
      </c>
      <c r="CN1552" t="s">
        <v>904</v>
      </c>
      <c r="CO1552">
        <v>0</v>
      </c>
      <c r="CP1552">
        <f t="shared" si="1045"/>
        <v>305.99</v>
      </c>
      <c r="CQ1552">
        <f t="shared" si="1046"/>
        <v>3625.1728000000003</v>
      </c>
      <c r="CR1552">
        <f t="shared" si="1047"/>
        <v>46.608400000000003</v>
      </c>
      <c r="CS1552">
        <f t="shared" si="1048"/>
        <v>0</v>
      </c>
      <c r="CT1552">
        <f t="shared" si="1049"/>
        <v>2448.0203999999999</v>
      </c>
      <c r="CU1552">
        <f t="shared" si="1050"/>
        <v>0</v>
      </c>
      <c r="CV1552">
        <f t="shared" si="1051"/>
        <v>8.9930000000000003</v>
      </c>
      <c r="CW1552">
        <f t="shared" si="1052"/>
        <v>0</v>
      </c>
      <c r="CX1552">
        <f t="shared" si="1053"/>
        <v>0</v>
      </c>
      <c r="CY1552">
        <f t="shared" si="1054"/>
        <v>110.16</v>
      </c>
      <c r="CZ1552">
        <f t="shared" si="1055"/>
        <v>52.631999999999998</v>
      </c>
      <c r="DC1552" t="s">
        <v>3</v>
      </c>
      <c r="DD1552" t="s">
        <v>3</v>
      </c>
      <c r="DE1552" t="s">
        <v>133</v>
      </c>
      <c r="DF1552" t="s">
        <v>133</v>
      </c>
      <c r="DG1552" t="s">
        <v>134</v>
      </c>
      <c r="DH1552" t="s">
        <v>3</v>
      </c>
      <c r="DI1552" t="s">
        <v>134</v>
      </c>
      <c r="DJ1552" t="s">
        <v>133</v>
      </c>
      <c r="DK1552" t="s">
        <v>3</v>
      </c>
      <c r="DL1552" t="s">
        <v>3</v>
      </c>
      <c r="DM1552" t="s">
        <v>3</v>
      </c>
      <c r="DN1552">
        <v>0</v>
      </c>
      <c r="DO1552">
        <v>0</v>
      </c>
      <c r="DP1552">
        <v>1</v>
      </c>
      <c r="DQ1552">
        <v>1</v>
      </c>
      <c r="DU1552">
        <v>1013</v>
      </c>
      <c r="DV1552" t="s">
        <v>182</v>
      </c>
      <c r="DW1552" t="s">
        <v>182</v>
      </c>
      <c r="DX1552">
        <v>1</v>
      </c>
      <c r="DZ1552" t="s">
        <v>3</v>
      </c>
      <c r="EA1552" t="s">
        <v>3</v>
      </c>
      <c r="EB1552" t="s">
        <v>3</v>
      </c>
      <c r="EC1552" t="s">
        <v>3</v>
      </c>
      <c r="EE1552">
        <v>29085510</v>
      </c>
      <c r="EF1552">
        <v>2</v>
      </c>
      <c r="EG1552" t="s">
        <v>135</v>
      </c>
      <c r="EH1552">
        <v>0</v>
      </c>
      <c r="EI1552" t="s">
        <v>3</v>
      </c>
      <c r="EJ1552">
        <v>1</v>
      </c>
      <c r="EK1552">
        <v>10001</v>
      </c>
      <c r="EL1552" t="s">
        <v>136</v>
      </c>
      <c r="EM1552" t="s">
        <v>137</v>
      </c>
      <c r="EO1552" t="s">
        <v>138</v>
      </c>
      <c r="EQ1552">
        <v>0</v>
      </c>
      <c r="ER1552">
        <v>516.04</v>
      </c>
      <c r="ES1552">
        <v>448.66</v>
      </c>
      <c r="ET1552">
        <v>3.49</v>
      </c>
      <c r="EU1552">
        <v>0</v>
      </c>
      <c r="EV1552">
        <v>63.89</v>
      </c>
      <c r="EW1552">
        <v>7.82</v>
      </c>
      <c r="EX1552">
        <v>0</v>
      </c>
      <c r="EY1552">
        <v>0</v>
      </c>
      <c r="FQ1552">
        <v>0</v>
      </c>
      <c r="FR1552">
        <f t="shared" si="1056"/>
        <v>0</v>
      </c>
      <c r="FS1552">
        <v>0</v>
      </c>
      <c r="FT1552" t="s">
        <v>139</v>
      </c>
      <c r="FU1552" t="s">
        <v>25</v>
      </c>
      <c r="FV1552" t="s">
        <v>25</v>
      </c>
      <c r="FW1552" t="s">
        <v>26</v>
      </c>
      <c r="FX1552">
        <v>106.2</v>
      </c>
      <c r="FY1552">
        <v>53.55</v>
      </c>
      <c r="GA1552" t="s">
        <v>3</v>
      </c>
      <c r="GD1552">
        <v>1</v>
      </c>
      <c r="GF1552">
        <v>-1011738298</v>
      </c>
      <c r="GG1552">
        <v>2</v>
      </c>
      <c r="GH1552">
        <v>1</v>
      </c>
      <c r="GI1552">
        <v>2</v>
      </c>
      <c r="GJ1552">
        <v>0</v>
      </c>
      <c r="GK1552">
        <v>0</v>
      </c>
      <c r="GL1552">
        <f t="shared" si="1057"/>
        <v>0</v>
      </c>
      <c r="GM1552">
        <f t="shared" si="1058"/>
        <v>468.78</v>
      </c>
      <c r="GN1552">
        <f t="shared" si="1059"/>
        <v>468.78</v>
      </c>
      <c r="GO1552">
        <f t="shared" si="1060"/>
        <v>0</v>
      </c>
      <c r="GP1552">
        <f t="shared" si="1061"/>
        <v>0</v>
      </c>
      <c r="GR1552">
        <v>0</v>
      </c>
      <c r="GS1552">
        <v>3</v>
      </c>
      <c r="GT1552">
        <v>0</v>
      </c>
      <c r="GU1552" t="s">
        <v>3</v>
      </c>
      <c r="GV1552">
        <f t="shared" si="1062"/>
        <v>0</v>
      </c>
      <c r="GW1552">
        <v>1</v>
      </c>
      <c r="GX1552">
        <f t="shared" si="1063"/>
        <v>0</v>
      </c>
      <c r="HA1552">
        <v>0</v>
      </c>
      <c r="HB1552">
        <v>0</v>
      </c>
      <c r="HC1552">
        <f t="shared" si="1064"/>
        <v>0</v>
      </c>
      <c r="HE1552" t="s">
        <v>3</v>
      </c>
      <c r="HF1552" t="s">
        <v>3</v>
      </c>
      <c r="IK1552">
        <v>0</v>
      </c>
    </row>
    <row r="1553" spans="1:245">
      <c r="A1553">
        <v>17</v>
      </c>
      <c r="B1553">
        <v>0</v>
      </c>
      <c r="C1553">
        <f>ROW(SmtRes!A1489)</f>
        <v>1489</v>
      </c>
      <c r="D1553">
        <f>ROW(EtalonRes!A1451)</f>
        <v>1451</v>
      </c>
      <c r="E1553" t="s">
        <v>55</v>
      </c>
      <c r="F1553" t="s">
        <v>287</v>
      </c>
      <c r="G1553" t="s">
        <v>288</v>
      </c>
      <c r="H1553" t="s">
        <v>186</v>
      </c>
      <c r="I1553">
        <f>ROUND(28.1/100,9)</f>
        <v>0.28100000000000003</v>
      </c>
      <c r="J1553">
        <v>0</v>
      </c>
      <c r="O1553">
        <f t="shared" si="1030"/>
        <v>8748.7199999999993</v>
      </c>
      <c r="P1553">
        <f t="shared" si="1031"/>
        <v>4440.3599999999997</v>
      </c>
      <c r="Q1553">
        <f t="shared" si="1032"/>
        <v>202.91</v>
      </c>
      <c r="R1553">
        <f t="shared" si="1033"/>
        <v>16.48</v>
      </c>
      <c r="S1553">
        <f t="shared" si="1034"/>
        <v>4105.45</v>
      </c>
      <c r="T1553">
        <f t="shared" si="1035"/>
        <v>0</v>
      </c>
      <c r="U1553">
        <f t="shared" si="1036"/>
        <v>14.444805000000002</v>
      </c>
      <c r="V1553">
        <f t="shared" si="1037"/>
        <v>4.917500000000001E-2</v>
      </c>
      <c r="W1553">
        <f t="shared" si="1038"/>
        <v>0</v>
      </c>
      <c r="X1553">
        <f t="shared" si="1039"/>
        <v>3874.61</v>
      </c>
      <c r="Y1553">
        <f t="shared" si="1040"/>
        <v>2102.1799999999998</v>
      </c>
      <c r="AA1553">
        <v>36401907</v>
      </c>
      <c r="AB1553">
        <f t="shared" si="1041"/>
        <v>4307.3500000000004</v>
      </c>
      <c r="AC1553">
        <f t="shared" si="1042"/>
        <v>3798.56</v>
      </c>
      <c r="AD1553">
        <f>ROUND(((((ET1553*1.25))-((EU1553*1.25)))+AE1553),2)</f>
        <v>70.31</v>
      </c>
      <c r="AE1553">
        <f>ROUND(((EU1553*1.25)),2)</f>
        <v>1.76</v>
      </c>
      <c r="AF1553">
        <f>ROUND(((EV1553*1.15)),2)</f>
        <v>438.48</v>
      </c>
      <c r="AG1553">
        <f t="shared" si="1043"/>
        <v>0</v>
      </c>
      <c r="AH1553">
        <f>((EW1553*1.15))</f>
        <v>51.405000000000001</v>
      </c>
      <c r="AI1553">
        <f>((EX1553*1.25))</f>
        <v>0.17500000000000002</v>
      </c>
      <c r="AJ1553">
        <f t="shared" si="1044"/>
        <v>0</v>
      </c>
      <c r="AK1553">
        <v>4236.1000000000004</v>
      </c>
      <c r="AL1553">
        <v>3798.56</v>
      </c>
      <c r="AM1553">
        <v>56.25</v>
      </c>
      <c r="AN1553">
        <v>1.41</v>
      </c>
      <c r="AO1553">
        <v>381.29</v>
      </c>
      <c r="AP1553">
        <v>0</v>
      </c>
      <c r="AQ1553">
        <v>44.7</v>
      </c>
      <c r="AR1553">
        <v>0.14000000000000001</v>
      </c>
      <c r="AS1553">
        <v>0</v>
      </c>
      <c r="AT1553">
        <v>94</v>
      </c>
      <c r="AU1553">
        <v>51</v>
      </c>
      <c r="AV1553">
        <v>1</v>
      </c>
      <c r="AW1553">
        <v>1</v>
      </c>
      <c r="AZ1553">
        <v>1</v>
      </c>
      <c r="BA1553">
        <v>33.32</v>
      </c>
      <c r="BB1553">
        <v>10.27</v>
      </c>
      <c r="BC1553">
        <v>4.16</v>
      </c>
      <c r="BD1553" t="s">
        <v>3</v>
      </c>
      <c r="BE1553" t="s">
        <v>3</v>
      </c>
      <c r="BF1553" t="s">
        <v>3</v>
      </c>
      <c r="BG1553" t="s">
        <v>3</v>
      </c>
      <c r="BH1553">
        <v>0</v>
      </c>
      <c r="BI1553">
        <v>1</v>
      </c>
      <c r="BJ1553" t="s">
        <v>289</v>
      </c>
      <c r="BM1553">
        <v>11001</v>
      </c>
      <c r="BN1553">
        <v>0</v>
      </c>
      <c r="BO1553" t="s">
        <v>287</v>
      </c>
      <c r="BP1553">
        <v>1</v>
      </c>
      <c r="BQ1553">
        <v>2</v>
      </c>
      <c r="BR1553">
        <v>0</v>
      </c>
      <c r="BS1553">
        <v>33.32</v>
      </c>
      <c r="BT1553">
        <v>1</v>
      </c>
      <c r="BU1553">
        <v>1</v>
      </c>
      <c r="BV1553">
        <v>1</v>
      </c>
      <c r="BW1553">
        <v>1</v>
      </c>
      <c r="BX1553">
        <v>1</v>
      </c>
      <c r="BY1553" t="s">
        <v>3</v>
      </c>
      <c r="BZ1553">
        <v>123</v>
      </c>
      <c r="CA1553">
        <v>75</v>
      </c>
      <c r="CE1553">
        <v>0</v>
      </c>
      <c r="CF1553">
        <v>0</v>
      </c>
      <c r="CG1553">
        <v>0</v>
      </c>
      <c r="CM1553">
        <v>0</v>
      </c>
      <c r="CN1553" t="s">
        <v>904</v>
      </c>
      <c r="CO1553">
        <v>0</v>
      </c>
      <c r="CP1553">
        <f t="shared" si="1045"/>
        <v>8748.7199999999993</v>
      </c>
      <c r="CQ1553">
        <f t="shared" si="1046"/>
        <v>15802.009599999999</v>
      </c>
      <c r="CR1553">
        <f t="shared" si="1047"/>
        <v>722.08370000000002</v>
      </c>
      <c r="CS1553">
        <f t="shared" si="1048"/>
        <v>58.6432</v>
      </c>
      <c r="CT1553">
        <f t="shared" si="1049"/>
        <v>14610.153600000001</v>
      </c>
      <c r="CU1553">
        <f t="shared" si="1050"/>
        <v>0</v>
      </c>
      <c r="CV1553">
        <f t="shared" si="1051"/>
        <v>51.405000000000001</v>
      </c>
      <c r="CW1553">
        <f t="shared" si="1052"/>
        <v>0.17500000000000002</v>
      </c>
      <c r="CX1553">
        <f t="shared" si="1053"/>
        <v>0</v>
      </c>
      <c r="CY1553">
        <f t="shared" si="1054"/>
        <v>3874.6141999999991</v>
      </c>
      <c r="CZ1553">
        <f t="shared" si="1055"/>
        <v>2102.1842999999994</v>
      </c>
      <c r="DC1553" t="s">
        <v>3</v>
      </c>
      <c r="DD1553" t="s">
        <v>3</v>
      </c>
      <c r="DE1553" t="s">
        <v>133</v>
      </c>
      <c r="DF1553" t="s">
        <v>133</v>
      </c>
      <c r="DG1553" t="s">
        <v>134</v>
      </c>
      <c r="DH1553" t="s">
        <v>3</v>
      </c>
      <c r="DI1553" t="s">
        <v>134</v>
      </c>
      <c r="DJ1553" t="s">
        <v>133</v>
      </c>
      <c r="DK1553" t="s">
        <v>3</v>
      </c>
      <c r="DL1553" t="s">
        <v>3</v>
      </c>
      <c r="DM1553" t="s">
        <v>3</v>
      </c>
      <c r="DN1553">
        <v>0</v>
      </c>
      <c r="DO1553">
        <v>0</v>
      </c>
      <c r="DP1553">
        <v>1</v>
      </c>
      <c r="DQ1553">
        <v>1</v>
      </c>
      <c r="DU1553">
        <v>1013</v>
      </c>
      <c r="DV1553" t="s">
        <v>186</v>
      </c>
      <c r="DW1553" t="s">
        <v>186</v>
      </c>
      <c r="DX1553">
        <v>1</v>
      </c>
      <c r="DZ1553" t="s">
        <v>3</v>
      </c>
      <c r="EA1553" t="s">
        <v>3</v>
      </c>
      <c r="EB1553" t="s">
        <v>3</v>
      </c>
      <c r="EC1553" t="s">
        <v>3</v>
      </c>
      <c r="EE1553">
        <v>29085511</v>
      </c>
      <c r="EF1553">
        <v>2</v>
      </c>
      <c r="EG1553" t="s">
        <v>135</v>
      </c>
      <c r="EH1553">
        <v>0</v>
      </c>
      <c r="EI1553" t="s">
        <v>3</v>
      </c>
      <c r="EJ1553">
        <v>1</v>
      </c>
      <c r="EK1553">
        <v>11001</v>
      </c>
      <c r="EL1553" t="s">
        <v>23</v>
      </c>
      <c r="EM1553" t="s">
        <v>188</v>
      </c>
      <c r="EO1553" t="s">
        <v>138</v>
      </c>
      <c r="EQ1553">
        <v>0</v>
      </c>
      <c r="ER1553">
        <v>4236.1000000000004</v>
      </c>
      <c r="ES1553">
        <v>3798.56</v>
      </c>
      <c r="ET1553">
        <v>56.25</v>
      </c>
      <c r="EU1553">
        <v>1.41</v>
      </c>
      <c r="EV1553">
        <v>381.29</v>
      </c>
      <c r="EW1553">
        <v>44.7</v>
      </c>
      <c r="EX1553">
        <v>0.14000000000000001</v>
      </c>
      <c r="EY1553">
        <v>0</v>
      </c>
      <c r="FQ1553">
        <v>0</v>
      </c>
      <c r="FR1553">
        <f t="shared" si="1056"/>
        <v>0</v>
      </c>
      <c r="FS1553">
        <v>0</v>
      </c>
      <c r="FT1553" t="s">
        <v>139</v>
      </c>
      <c r="FU1553" t="s">
        <v>25</v>
      </c>
      <c r="FV1553" t="s">
        <v>25</v>
      </c>
      <c r="FW1553" t="s">
        <v>26</v>
      </c>
      <c r="FX1553">
        <v>110.7</v>
      </c>
      <c r="FY1553">
        <v>63.75</v>
      </c>
      <c r="GA1553" t="s">
        <v>3</v>
      </c>
      <c r="GD1553">
        <v>1</v>
      </c>
      <c r="GF1553">
        <v>-169318418</v>
      </c>
      <c r="GG1553">
        <v>2</v>
      </c>
      <c r="GH1553">
        <v>1</v>
      </c>
      <c r="GI1553">
        <v>2</v>
      </c>
      <c r="GJ1553">
        <v>0</v>
      </c>
      <c r="GK1553">
        <v>0</v>
      </c>
      <c r="GL1553">
        <f t="shared" si="1057"/>
        <v>0</v>
      </c>
      <c r="GM1553">
        <f t="shared" si="1058"/>
        <v>14725.51</v>
      </c>
      <c r="GN1553">
        <f t="shared" si="1059"/>
        <v>14725.51</v>
      </c>
      <c r="GO1553">
        <f t="shared" si="1060"/>
        <v>0</v>
      </c>
      <c r="GP1553">
        <f t="shared" si="1061"/>
        <v>0</v>
      </c>
      <c r="GR1553">
        <v>0</v>
      </c>
      <c r="GS1553">
        <v>3</v>
      </c>
      <c r="GT1553">
        <v>0</v>
      </c>
      <c r="GU1553" t="s">
        <v>3</v>
      </c>
      <c r="GV1553">
        <f t="shared" si="1062"/>
        <v>0</v>
      </c>
      <c r="GW1553">
        <v>1</v>
      </c>
      <c r="GX1553">
        <f t="shared" si="1063"/>
        <v>0</v>
      </c>
      <c r="HA1553">
        <v>0</v>
      </c>
      <c r="HB1553">
        <v>0</v>
      </c>
      <c r="HC1553">
        <f t="shared" si="1064"/>
        <v>0</v>
      </c>
      <c r="HE1553" t="s">
        <v>3</v>
      </c>
      <c r="HF1553" t="s">
        <v>3</v>
      </c>
      <c r="IK1553">
        <v>0</v>
      </c>
    </row>
    <row r="1554" spans="1:245">
      <c r="A1554">
        <v>17</v>
      </c>
      <c r="B1554">
        <v>0</v>
      </c>
      <c r="C1554">
        <f>ROW(SmtRes!A1497)</f>
        <v>1497</v>
      </c>
      <c r="D1554">
        <f>ROW(EtalonRes!A1459)</f>
        <v>1459</v>
      </c>
      <c r="E1554" t="s">
        <v>62</v>
      </c>
      <c r="F1554" t="s">
        <v>189</v>
      </c>
      <c r="G1554" t="s">
        <v>190</v>
      </c>
      <c r="H1554" t="s">
        <v>38</v>
      </c>
      <c r="I1554">
        <f>ROUND(28.1/100,9)</f>
        <v>0.28100000000000003</v>
      </c>
      <c r="J1554">
        <v>0</v>
      </c>
      <c r="O1554">
        <f t="shared" si="1030"/>
        <v>17655.740000000002</v>
      </c>
      <c r="P1554">
        <f t="shared" si="1031"/>
        <v>11681.85</v>
      </c>
      <c r="Q1554">
        <f t="shared" si="1032"/>
        <v>397.05</v>
      </c>
      <c r="R1554">
        <f t="shared" si="1033"/>
        <v>91.66</v>
      </c>
      <c r="S1554">
        <f t="shared" si="1034"/>
        <v>5576.84</v>
      </c>
      <c r="T1554">
        <f t="shared" si="1035"/>
        <v>0</v>
      </c>
      <c r="U1554">
        <f t="shared" si="1036"/>
        <v>19.621668</v>
      </c>
      <c r="V1554">
        <f t="shared" si="1037"/>
        <v>0.20372500000000002</v>
      </c>
      <c r="W1554">
        <f t="shared" si="1038"/>
        <v>0</v>
      </c>
      <c r="X1554">
        <f t="shared" si="1039"/>
        <v>5328.39</v>
      </c>
      <c r="Y1554">
        <f t="shared" si="1040"/>
        <v>2890.94</v>
      </c>
      <c r="AA1554">
        <v>36401907</v>
      </c>
      <c r="AB1554">
        <f t="shared" si="1041"/>
        <v>7074.5</v>
      </c>
      <c r="AC1554">
        <f t="shared" si="1042"/>
        <v>6356.64</v>
      </c>
      <c r="AD1554">
        <f>ROUND(((((ET1554*1.25))-((EU1554*1.25)))+AE1554),2)</f>
        <v>122.23</v>
      </c>
      <c r="AE1554">
        <f>ROUND(((EU1554*1.25)),2)</f>
        <v>9.7899999999999991</v>
      </c>
      <c r="AF1554">
        <f>ROUND(((EV1554*1.15)),2)</f>
        <v>595.63</v>
      </c>
      <c r="AG1554">
        <f t="shared" si="1043"/>
        <v>0</v>
      </c>
      <c r="AH1554">
        <f>((EW1554*1.15))</f>
        <v>69.827999999999989</v>
      </c>
      <c r="AI1554">
        <f>((EX1554*1.25))</f>
        <v>0.72499999999999998</v>
      </c>
      <c r="AJ1554">
        <f t="shared" si="1044"/>
        <v>0</v>
      </c>
      <c r="AK1554">
        <v>6972.36</v>
      </c>
      <c r="AL1554">
        <v>6356.64</v>
      </c>
      <c r="AM1554">
        <v>97.78</v>
      </c>
      <c r="AN1554">
        <v>7.83</v>
      </c>
      <c r="AO1554">
        <v>517.94000000000005</v>
      </c>
      <c r="AP1554">
        <v>0</v>
      </c>
      <c r="AQ1554">
        <v>60.72</v>
      </c>
      <c r="AR1554">
        <v>0.57999999999999996</v>
      </c>
      <c r="AS1554">
        <v>0</v>
      </c>
      <c r="AT1554">
        <v>94</v>
      </c>
      <c r="AU1554">
        <v>51</v>
      </c>
      <c r="AV1554">
        <v>1</v>
      </c>
      <c r="AW1554">
        <v>1</v>
      </c>
      <c r="AZ1554">
        <v>1</v>
      </c>
      <c r="BA1554">
        <v>33.32</v>
      </c>
      <c r="BB1554">
        <v>11.56</v>
      </c>
      <c r="BC1554">
        <v>6.54</v>
      </c>
      <c r="BD1554" t="s">
        <v>3</v>
      </c>
      <c r="BE1554" t="s">
        <v>3</v>
      </c>
      <c r="BF1554" t="s">
        <v>3</v>
      </c>
      <c r="BG1554" t="s">
        <v>3</v>
      </c>
      <c r="BH1554">
        <v>0</v>
      </c>
      <c r="BI1554">
        <v>1</v>
      </c>
      <c r="BJ1554" t="s">
        <v>191</v>
      </c>
      <c r="BM1554">
        <v>11001</v>
      </c>
      <c r="BN1554">
        <v>0</v>
      </c>
      <c r="BO1554" t="s">
        <v>189</v>
      </c>
      <c r="BP1554">
        <v>1</v>
      </c>
      <c r="BQ1554">
        <v>2</v>
      </c>
      <c r="BR1554">
        <v>0</v>
      </c>
      <c r="BS1554">
        <v>33.32</v>
      </c>
      <c r="BT1554">
        <v>1</v>
      </c>
      <c r="BU1554">
        <v>1</v>
      </c>
      <c r="BV1554">
        <v>1</v>
      </c>
      <c r="BW1554">
        <v>1</v>
      </c>
      <c r="BX1554">
        <v>1</v>
      </c>
      <c r="BY1554" t="s">
        <v>3</v>
      </c>
      <c r="BZ1554">
        <v>123</v>
      </c>
      <c r="CA1554">
        <v>75</v>
      </c>
      <c r="CE1554">
        <v>0</v>
      </c>
      <c r="CF1554">
        <v>0</v>
      </c>
      <c r="CG1554">
        <v>0</v>
      </c>
      <c r="CM1554">
        <v>0</v>
      </c>
      <c r="CN1554" t="s">
        <v>904</v>
      </c>
      <c r="CO1554">
        <v>0</v>
      </c>
      <c r="CP1554">
        <f t="shared" si="1045"/>
        <v>17655.739999999998</v>
      </c>
      <c r="CQ1554">
        <f t="shared" si="1046"/>
        <v>41572.425600000002</v>
      </c>
      <c r="CR1554">
        <f t="shared" si="1047"/>
        <v>1412.9788000000001</v>
      </c>
      <c r="CS1554">
        <f t="shared" si="1048"/>
        <v>326.20279999999997</v>
      </c>
      <c r="CT1554">
        <f t="shared" si="1049"/>
        <v>19846.391599999999</v>
      </c>
      <c r="CU1554">
        <f t="shared" si="1050"/>
        <v>0</v>
      </c>
      <c r="CV1554">
        <f t="shared" si="1051"/>
        <v>69.827999999999989</v>
      </c>
      <c r="CW1554">
        <f t="shared" si="1052"/>
        <v>0.72499999999999998</v>
      </c>
      <c r="CX1554">
        <f t="shared" si="1053"/>
        <v>0</v>
      </c>
      <c r="CY1554">
        <f t="shared" si="1054"/>
        <v>5328.39</v>
      </c>
      <c r="CZ1554">
        <f t="shared" si="1055"/>
        <v>2890.9349999999999</v>
      </c>
      <c r="DC1554" t="s">
        <v>3</v>
      </c>
      <c r="DD1554" t="s">
        <v>3</v>
      </c>
      <c r="DE1554" t="s">
        <v>133</v>
      </c>
      <c r="DF1554" t="s">
        <v>133</v>
      </c>
      <c r="DG1554" t="s">
        <v>134</v>
      </c>
      <c r="DH1554" t="s">
        <v>3</v>
      </c>
      <c r="DI1554" t="s">
        <v>134</v>
      </c>
      <c r="DJ1554" t="s">
        <v>133</v>
      </c>
      <c r="DK1554" t="s">
        <v>3</v>
      </c>
      <c r="DL1554" t="s">
        <v>3</v>
      </c>
      <c r="DM1554" t="s">
        <v>3</v>
      </c>
      <c r="DN1554">
        <v>0</v>
      </c>
      <c r="DO1554">
        <v>0</v>
      </c>
      <c r="DP1554">
        <v>1</v>
      </c>
      <c r="DQ1554">
        <v>1</v>
      </c>
      <c r="DU1554">
        <v>1013</v>
      </c>
      <c r="DV1554" t="s">
        <v>38</v>
      </c>
      <c r="DW1554" t="s">
        <v>38</v>
      </c>
      <c r="DX1554">
        <v>1</v>
      </c>
      <c r="DZ1554" t="s">
        <v>3</v>
      </c>
      <c r="EA1554" t="s">
        <v>3</v>
      </c>
      <c r="EB1554" t="s">
        <v>3</v>
      </c>
      <c r="EC1554" t="s">
        <v>3</v>
      </c>
      <c r="EE1554">
        <v>29085511</v>
      </c>
      <c r="EF1554">
        <v>2</v>
      </c>
      <c r="EG1554" t="s">
        <v>135</v>
      </c>
      <c r="EH1554">
        <v>0</v>
      </c>
      <c r="EI1554" t="s">
        <v>3</v>
      </c>
      <c r="EJ1554">
        <v>1</v>
      </c>
      <c r="EK1554">
        <v>11001</v>
      </c>
      <c r="EL1554" t="s">
        <v>23</v>
      </c>
      <c r="EM1554" t="s">
        <v>188</v>
      </c>
      <c r="EO1554" t="s">
        <v>138</v>
      </c>
      <c r="EQ1554">
        <v>0</v>
      </c>
      <c r="ER1554">
        <v>6972.36</v>
      </c>
      <c r="ES1554">
        <v>6356.64</v>
      </c>
      <c r="ET1554">
        <v>97.78</v>
      </c>
      <c r="EU1554">
        <v>7.83</v>
      </c>
      <c r="EV1554">
        <v>517.94000000000005</v>
      </c>
      <c r="EW1554">
        <v>60.72</v>
      </c>
      <c r="EX1554">
        <v>0.57999999999999996</v>
      </c>
      <c r="EY1554">
        <v>0</v>
      </c>
      <c r="FQ1554">
        <v>0</v>
      </c>
      <c r="FR1554">
        <f t="shared" si="1056"/>
        <v>0</v>
      </c>
      <c r="FS1554">
        <v>0</v>
      </c>
      <c r="FT1554" t="s">
        <v>139</v>
      </c>
      <c r="FU1554" t="s">
        <v>25</v>
      </c>
      <c r="FV1554" t="s">
        <v>25</v>
      </c>
      <c r="FW1554" t="s">
        <v>26</v>
      </c>
      <c r="FX1554">
        <v>110.7</v>
      </c>
      <c r="FY1554">
        <v>63.75</v>
      </c>
      <c r="GA1554" t="s">
        <v>3</v>
      </c>
      <c r="GD1554">
        <v>1</v>
      </c>
      <c r="GF1554">
        <v>1837524583</v>
      </c>
      <c r="GG1554">
        <v>2</v>
      </c>
      <c r="GH1554">
        <v>1</v>
      </c>
      <c r="GI1554">
        <v>2</v>
      </c>
      <c r="GJ1554">
        <v>0</v>
      </c>
      <c r="GK1554">
        <v>0</v>
      </c>
      <c r="GL1554">
        <f t="shared" si="1057"/>
        <v>0</v>
      </c>
      <c r="GM1554">
        <f t="shared" si="1058"/>
        <v>25875.07</v>
      </c>
      <c r="GN1554">
        <f t="shared" si="1059"/>
        <v>25875.07</v>
      </c>
      <c r="GO1554">
        <f t="shared" si="1060"/>
        <v>0</v>
      </c>
      <c r="GP1554">
        <f t="shared" si="1061"/>
        <v>0</v>
      </c>
      <c r="GR1554">
        <v>0</v>
      </c>
      <c r="GS1554">
        <v>3</v>
      </c>
      <c r="GT1554">
        <v>0</v>
      </c>
      <c r="GU1554" t="s">
        <v>3</v>
      </c>
      <c r="GV1554">
        <f t="shared" si="1062"/>
        <v>0</v>
      </c>
      <c r="GW1554">
        <v>1</v>
      </c>
      <c r="GX1554">
        <f t="shared" si="1063"/>
        <v>0</v>
      </c>
      <c r="HA1554">
        <v>0</v>
      </c>
      <c r="HB1554">
        <v>0</v>
      </c>
      <c r="HC1554">
        <f t="shared" si="1064"/>
        <v>0</v>
      </c>
      <c r="HE1554" t="s">
        <v>3</v>
      </c>
      <c r="HF1554" t="s">
        <v>3</v>
      </c>
      <c r="IK1554">
        <v>0</v>
      </c>
    </row>
    <row r="1555" spans="1:245">
      <c r="A1555">
        <v>17</v>
      </c>
      <c r="B1555">
        <v>0</v>
      </c>
      <c r="C1555">
        <f>ROW(SmtRes!A1504)</f>
        <v>1504</v>
      </c>
      <c r="D1555">
        <f>ROW(EtalonRes!A1466)</f>
        <v>1466</v>
      </c>
      <c r="E1555" t="s">
        <v>67</v>
      </c>
      <c r="F1555" t="s">
        <v>192</v>
      </c>
      <c r="G1555" t="s">
        <v>193</v>
      </c>
      <c r="H1555" t="s">
        <v>186</v>
      </c>
      <c r="I1555">
        <f>ROUND(28.1/100,9)</f>
        <v>0.28100000000000003</v>
      </c>
      <c r="J1555">
        <v>0</v>
      </c>
      <c r="O1555">
        <f t="shared" si="1030"/>
        <v>14569</v>
      </c>
      <c r="P1555">
        <f t="shared" si="1031"/>
        <v>10386.870000000001</v>
      </c>
      <c r="Q1555">
        <f t="shared" si="1032"/>
        <v>1432.24</v>
      </c>
      <c r="R1555">
        <f t="shared" si="1033"/>
        <v>788.83</v>
      </c>
      <c r="S1555">
        <f t="shared" si="1034"/>
        <v>2749.89</v>
      </c>
      <c r="T1555">
        <f t="shared" si="1035"/>
        <v>0</v>
      </c>
      <c r="U1555">
        <f t="shared" si="1036"/>
        <v>10.101669000000001</v>
      </c>
      <c r="V1555">
        <f t="shared" si="1037"/>
        <v>2.3533750000000002</v>
      </c>
      <c r="W1555">
        <f t="shared" si="1038"/>
        <v>0</v>
      </c>
      <c r="X1555">
        <f t="shared" si="1039"/>
        <v>3326.4</v>
      </c>
      <c r="Y1555">
        <f t="shared" si="1040"/>
        <v>1804.75</v>
      </c>
      <c r="AA1555">
        <v>36401907</v>
      </c>
      <c r="AB1555">
        <f t="shared" si="1041"/>
        <v>6346.71</v>
      </c>
      <c r="AC1555">
        <f t="shared" si="1042"/>
        <v>5583.68</v>
      </c>
      <c r="AD1555">
        <f>ROUND(((((ET1555*1.25))-((EU1555*1.25)))+AE1555),2)</f>
        <v>469.33</v>
      </c>
      <c r="AE1555">
        <f>ROUND(((EU1555*1.25)),2)</f>
        <v>84.25</v>
      </c>
      <c r="AF1555">
        <f>ROUND(((EV1555*1.15)),2)</f>
        <v>293.7</v>
      </c>
      <c r="AG1555">
        <f t="shared" si="1043"/>
        <v>0</v>
      </c>
      <c r="AH1555">
        <f>((EW1555*1.15))</f>
        <v>35.948999999999998</v>
      </c>
      <c r="AI1555">
        <f>((EX1555*1.25))</f>
        <v>8.375</v>
      </c>
      <c r="AJ1555">
        <f t="shared" si="1044"/>
        <v>0</v>
      </c>
      <c r="AK1555">
        <v>6214.53</v>
      </c>
      <c r="AL1555">
        <v>5583.68</v>
      </c>
      <c r="AM1555">
        <v>375.46</v>
      </c>
      <c r="AN1555">
        <v>67.400000000000006</v>
      </c>
      <c r="AO1555">
        <v>255.39</v>
      </c>
      <c r="AP1555">
        <v>0</v>
      </c>
      <c r="AQ1555">
        <v>31.26</v>
      </c>
      <c r="AR1555">
        <v>6.7</v>
      </c>
      <c r="AS1555">
        <v>0</v>
      </c>
      <c r="AT1555">
        <v>94</v>
      </c>
      <c r="AU1555">
        <v>51</v>
      </c>
      <c r="AV1555">
        <v>1</v>
      </c>
      <c r="AW1555">
        <v>1</v>
      </c>
      <c r="AZ1555">
        <v>1</v>
      </c>
      <c r="BA1555">
        <v>33.32</v>
      </c>
      <c r="BB1555">
        <v>10.86</v>
      </c>
      <c r="BC1555">
        <v>6.62</v>
      </c>
      <c r="BD1555" t="s">
        <v>3</v>
      </c>
      <c r="BE1555" t="s">
        <v>3</v>
      </c>
      <c r="BF1555" t="s">
        <v>3</v>
      </c>
      <c r="BG1555" t="s">
        <v>3</v>
      </c>
      <c r="BH1555">
        <v>0</v>
      </c>
      <c r="BI1555">
        <v>1</v>
      </c>
      <c r="BJ1555" t="s">
        <v>194</v>
      </c>
      <c r="BM1555">
        <v>11001</v>
      </c>
      <c r="BN1555">
        <v>0</v>
      </c>
      <c r="BO1555" t="s">
        <v>192</v>
      </c>
      <c r="BP1555">
        <v>1</v>
      </c>
      <c r="BQ1555">
        <v>2</v>
      </c>
      <c r="BR1555">
        <v>0</v>
      </c>
      <c r="BS1555">
        <v>33.32</v>
      </c>
      <c r="BT1555">
        <v>1</v>
      </c>
      <c r="BU1555">
        <v>1</v>
      </c>
      <c r="BV1555">
        <v>1</v>
      </c>
      <c r="BW1555">
        <v>1</v>
      </c>
      <c r="BX1555">
        <v>1</v>
      </c>
      <c r="BY1555" t="s">
        <v>3</v>
      </c>
      <c r="BZ1555">
        <v>123</v>
      </c>
      <c r="CA1555">
        <v>75</v>
      </c>
      <c r="CE1555">
        <v>0</v>
      </c>
      <c r="CF1555">
        <v>0</v>
      </c>
      <c r="CG1555">
        <v>0</v>
      </c>
      <c r="CM1555">
        <v>0</v>
      </c>
      <c r="CN1555" t="s">
        <v>3</v>
      </c>
      <c r="CO1555">
        <v>0</v>
      </c>
      <c r="CP1555">
        <f t="shared" si="1045"/>
        <v>14569</v>
      </c>
      <c r="CQ1555">
        <f t="shared" si="1046"/>
        <v>36963.961600000002</v>
      </c>
      <c r="CR1555">
        <f t="shared" si="1047"/>
        <v>5096.9237999999996</v>
      </c>
      <c r="CS1555">
        <f t="shared" si="1048"/>
        <v>2807.21</v>
      </c>
      <c r="CT1555">
        <f t="shared" si="1049"/>
        <v>9786.0839999999989</v>
      </c>
      <c r="CU1555">
        <f t="shared" si="1050"/>
        <v>0</v>
      </c>
      <c r="CV1555">
        <f t="shared" si="1051"/>
        <v>35.948999999999998</v>
      </c>
      <c r="CW1555">
        <f t="shared" si="1052"/>
        <v>8.375</v>
      </c>
      <c r="CX1555">
        <f t="shared" si="1053"/>
        <v>0</v>
      </c>
      <c r="CY1555">
        <f t="shared" si="1054"/>
        <v>3326.3968</v>
      </c>
      <c r="CZ1555">
        <f t="shared" si="1055"/>
        <v>1804.7472</v>
      </c>
      <c r="DC1555" t="s">
        <v>3</v>
      </c>
      <c r="DD1555" t="s">
        <v>3</v>
      </c>
      <c r="DE1555" t="s">
        <v>133</v>
      </c>
      <c r="DF1555" t="s">
        <v>133</v>
      </c>
      <c r="DG1555" t="s">
        <v>134</v>
      </c>
      <c r="DH1555" t="s">
        <v>3</v>
      </c>
      <c r="DI1555" t="s">
        <v>134</v>
      </c>
      <c r="DJ1555" t="s">
        <v>133</v>
      </c>
      <c r="DK1555" t="s">
        <v>3</v>
      </c>
      <c r="DL1555" t="s">
        <v>3</v>
      </c>
      <c r="DM1555" t="s">
        <v>3</v>
      </c>
      <c r="DN1555">
        <v>0</v>
      </c>
      <c r="DO1555">
        <v>0</v>
      </c>
      <c r="DP1555">
        <v>1</v>
      </c>
      <c r="DQ1555">
        <v>1</v>
      </c>
      <c r="DU1555">
        <v>1013</v>
      </c>
      <c r="DV1555" t="s">
        <v>186</v>
      </c>
      <c r="DW1555" t="s">
        <v>186</v>
      </c>
      <c r="DX1555">
        <v>1</v>
      </c>
      <c r="DZ1555" t="s">
        <v>3</v>
      </c>
      <c r="EA1555" t="s">
        <v>3</v>
      </c>
      <c r="EB1555" t="s">
        <v>3</v>
      </c>
      <c r="EC1555" t="s">
        <v>3</v>
      </c>
      <c r="EE1555">
        <v>29085511</v>
      </c>
      <c r="EF1555">
        <v>2</v>
      </c>
      <c r="EG1555" t="s">
        <v>135</v>
      </c>
      <c r="EH1555">
        <v>0</v>
      </c>
      <c r="EI1555" t="s">
        <v>3</v>
      </c>
      <c r="EJ1555">
        <v>1</v>
      </c>
      <c r="EK1555">
        <v>11001</v>
      </c>
      <c r="EL1555" t="s">
        <v>23</v>
      </c>
      <c r="EM1555" t="s">
        <v>188</v>
      </c>
      <c r="EO1555" t="s">
        <v>3</v>
      </c>
      <c r="EQ1555">
        <v>0</v>
      </c>
      <c r="ER1555">
        <v>6214.53</v>
      </c>
      <c r="ES1555">
        <v>5583.68</v>
      </c>
      <c r="ET1555">
        <v>375.46</v>
      </c>
      <c r="EU1555">
        <v>67.400000000000006</v>
      </c>
      <c r="EV1555">
        <v>255.39</v>
      </c>
      <c r="EW1555">
        <v>31.26</v>
      </c>
      <c r="EX1555">
        <v>6.7</v>
      </c>
      <c r="EY1555">
        <v>0</v>
      </c>
      <c r="FQ1555">
        <v>0</v>
      </c>
      <c r="FR1555">
        <f t="shared" si="1056"/>
        <v>0</v>
      </c>
      <c r="FS1555">
        <v>0</v>
      </c>
      <c r="FT1555" t="s">
        <v>139</v>
      </c>
      <c r="FU1555" t="s">
        <v>25</v>
      </c>
      <c r="FV1555" t="s">
        <v>25</v>
      </c>
      <c r="FW1555" t="s">
        <v>26</v>
      </c>
      <c r="FX1555">
        <v>110.7</v>
      </c>
      <c r="FY1555">
        <v>63.75</v>
      </c>
      <c r="GA1555" t="s">
        <v>3</v>
      </c>
      <c r="GD1555">
        <v>1</v>
      </c>
      <c r="GF1555">
        <v>1220877284</v>
      </c>
      <c r="GG1555">
        <v>2</v>
      </c>
      <c r="GH1555">
        <v>1</v>
      </c>
      <c r="GI1555">
        <v>2</v>
      </c>
      <c r="GJ1555">
        <v>0</v>
      </c>
      <c r="GK1555">
        <v>0</v>
      </c>
      <c r="GL1555">
        <f t="shared" si="1057"/>
        <v>0</v>
      </c>
      <c r="GM1555">
        <f t="shared" si="1058"/>
        <v>19700.150000000001</v>
      </c>
      <c r="GN1555">
        <f t="shared" si="1059"/>
        <v>19700.150000000001</v>
      </c>
      <c r="GO1555">
        <f t="shared" si="1060"/>
        <v>0</v>
      </c>
      <c r="GP1555">
        <f t="shared" si="1061"/>
        <v>0</v>
      </c>
      <c r="GR1555">
        <v>0</v>
      </c>
      <c r="GS1555">
        <v>3</v>
      </c>
      <c r="GT1555">
        <v>0</v>
      </c>
      <c r="GU1555" t="s">
        <v>3</v>
      </c>
      <c r="GV1555">
        <f t="shared" si="1062"/>
        <v>0</v>
      </c>
      <c r="GW1555">
        <v>1</v>
      </c>
      <c r="GX1555">
        <f t="shared" si="1063"/>
        <v>0</v>
      </c>
      <c r="HA1555">
        <v>0</v>
      </c>
      <c r="HB1555">
        <v>0</v>
      </c>
      <c r="HC1555">
        <f t="shared" si="1064"/>
        <v>0</v>
      </c>
      <c r="HE1555" t="s">
        <v>3</v>
      </c>
      <c r="HF1555" t="s">
        <v>3</v>
      </c>
      <c r="IK1555">
        <v>0</v>
      </c>
    </row>
    <row r="1556" spans="1:245">
      <c r="A1556">
        <v>17</v>
      </c>
      <c r="B1556">
        <v>0</v>
      </c>
      <c r="C1556">
        <f>ROW(SmtRes!A1512)</f>
        <v>1512</v>
      </c>
      <c r="D1556">
        <f>ROW(EtalonRes!A1473)</f>
        <v>1473</v>
      </c>
      <c r="E1556" t="s">
        <v>195</v>
      </c>
      <c r="F1556" t="s">
        <v>290</v>
      </c>
      <c r="G1556" t="s">
        <v>291</v>
      </c>
      <c r="H1556" t="s">
        <v>38</v>
      </c>
      <c r="I1556">
        <f>ROUND(28.1/100,9)</f>
        <v>0.28100000000000003</v>
      </c>
      <c r="J1556">
        <v>0</v>
      </c>
      <c r="O1556">
        <f t="shared" si="1030"/>
        <v>8451.6200000000008</v>
      </c>
      <c r="P1556">
        <f t="shared" si="1031"/>
        <v>5396.26</v>
      </c>
      <c r="Q1556">
        <f t="shared" si="1032"/>
        <v>244.89</v>
      </c>
      <c r="R1556">
        <f t="shared" si="1033"/>
        <v>53.74</v>
      </c>
      <c r="S1556">
        <f t="shared" si="1034"/>
        <v>2810.47</v>
      </c>
      <c r="T1556">
        <f t="shared" si="1035"/>
        <v>0</v>
      </c>
      <c r="U1556">
        <f t="shared" si="1036"/>
        <v>10.1501415</v>
      </c>
      <c r="V1556">
        <f t="shared" si="1037"/>
        <v>0.11942500000000002</v>
      </c>
      <c r="W1556">
        <f t="shared" si="1038"/>
        <v>0</v>
      </c>
      <c r="X1556">
        <f t="shared" si="1039"/>
        <v>2692.36</v>
      </c>
      <c r="Y1556">
        <f t="shared" si="1040"/>
        <v>1460.75</v>
      </c>
      <c r="AA1556">
        <v>36401907</v>
      </c>
      <c r="AB1556">
        <f t="shared" si="1041"/>
        <v>7371.48</v>
      </c>
      <c r="AC1556">
        <f t="shared" si="1042"/>
        <v>6983.19</v>
      </c>
      <c r="AD1556">
        <f>ROUND(((((ET1556*1.25))-((EU1556*1.25)))+AE1556),2)</f>
        <v>88.12</v>
      </c>
      <c r="AE1556">
        <f>ROUND(((EU1556*1.25)),2)</f>
        <v>5.74</v>
      </c>
      <c r="AF1556">
        <f>ROUND(((EV1556*1.15)),2)</f>
        <v>300.17</v>
      </c>
      <c r="AG1556">
        <f t="shared" si="1043"/>
        <v>0</v>
      </c>
      <c r="AH1556">
        <f>((EW1556*1.15))</f>
        <v>36.121499999999997</v>
      </c>
      <c r="AI1556">
        <f>((EX1556*1.25))</f>
        <v>0.42500000000000004</v>
      </c>
      <c r="AJ1556">
        <f t="shared" si="1044"/>
        <v>0</v>
      </c>
      <c r="AK1556">
        <v>7314.7</v>
      </c>
      <c r="AL1556">
        <v>6983.19</v>
      </c>
      <c r="AM1556">
        <v>70.489999999999995</v>
      </c>
      <c r="AN1556">
        <v>4.59</v>
      </c>
      <c r="AO1556">
        <v>261.02</v>
      </c>
      <c r="AP1556">
        <v>0</v>
      </c>
      <c r="AQ1556">
        <v>31.41</v>
      </c>
      <c r="AR1556">
        <v>0.34</v>
      </c>
      <c r="AS1556">
        <v>0</v>
      </c>
      <c r="AT1556">
        <v>94</v>
      </c>
      <c r="AU1556">
        <v>51</v>
      </c>
      <c r="AV1556">
        <v>1</v>
      </c>
      <c r="AW1556">
        <v>1</v>
      </c>
      <c r="AZ1556">
        <v>1</v>
      </c>
      <c r="BA1556">
        <v>33.32</v>
      </c>
      <c r="BB1556">
        <v>9.89</v>
      </c>
      <c r="BC1556">
        <v>2.75</v>
      </c>
      <c r="BD1556" t="s">
        <v>3</v>
      </c>
      <c r="BE1556" t="s">
        <v>3</v>
      </c>
      <c r="BF1556" t="s">
        <v>3</v>
      </c>
      <c r="BG1556" t="s">
        <v>3</v>
      </c>
      <c r="BH1556">
        <v>0</v>
      </c>
      <c r="BI1556">
        <v>1</v>
      </c>
      <c r="BJ1556" t="s">
        <v>292</v>
      </c>
      <c r="BM1556">
        <v>11001</v>
      </c>
      <c r="BN1556">
        <v>0</v>
      </c>
      <c r="BO1556" t="s">
        <v>290</v>
      </c>
      <c r="BP1556">
        <v>1</v>
      </c>
      <c r="BQ1556">
        <v>2</v>
      </c>
      <c r="BR1556">
        <v>0</v>
      </c>
      <c r="BS1556">
        <v>33.32</v>
      </c>
      <c r="BT1556">
        <v>1</v>
      </c>
      <c r="BU1556">
        <v>1</v>
      </c>
      <c r="BV1556">
        <v>1</v>
      </c>
      <c r="BW1556">
        <v>1</v>
      </c>
      <c r="BX1556">
        <v>1</v>
      </c>
      <c r="BY1556" t="s">
        <v>3</v>
      </c>
      <c r="BZ1556">
        <v>123</v>
      </c>
      <c r="CA1556">
        <v>75</v>
      </c>
      <c r="CE1556">
        <v>0</v>
      </c>
      <c r="CF1556">
        <v>0</v>
      </c>
      <c r="CG1556">
        <v>0</v>
      </c>
      <c r="CM1556">
        <v>0</v>
      </c>
      <c r="CN1556" t="s">
        <v>3</v>
      </c>
      <c r="CO1556">
        <v>0</v>
      </c>
      <c r="CP1556">
        <f t="shared" si="1045"/>
        <v>8451.6200000000008</v>
      </c>
      <c r="CQ1556">
        <f t="shared" si="1046"/>
        <v>19203.772499999999</v>
      </c>
      <c r="CR1556">
        <f t="shared" si="1047"/>
        <v>871.50680000000011</v>
      </c>
      <c r="CS1556">
        <f t="shared" si="1048"/>
        <v>191.2568</v>
      </c>
      <c r="CT1556">
        <f t="shared" si="1049"/>
        <v>10001.664400000001</v>
      </c>
      <c r="CU1556">
        <f t="shared" si="1050"/>
        <v>0</v>
      </c>
      <c r="CV1556">
        <f t="shared" si="1051"/>
        <v>36.121499999999997</v>
      </c>
      <c r="CW1556">
        <f t="shared" si="1052"/>
        <v>0.42500000000000004</v>
      </c>
      <c r="CX1556">
        <f t="shared" si="1053"/>
        <v>0</v>
      </c>
      <c r="CY1556">
        <f t="shared" si="1054"/>
        <v>2692.3573999999994</v>
      </c>
      <c r="CZ1556">
        <f t="shared" si="1055"/>
        <v>1460.7470999999998</v>
      </c>
      <c r="DC1556" t="s">
        <v>3</v>
      </c>
      <c r="DD1556" t="s">
        <v>3</v>
      </c>
      <c r="DE1556" t="s">
        <v>133</v>
      </c>
      <c r="DF1556" t="s">
        <v>133</v>
      </c>
      <c r="DG1556" t="s">
        <v>134</v>
      </c>
      <c r="DH1556" t="s">
        <v>3</v>
      </c>
      <c r="DI1556" t="s">
        <v>134</v>
      </c>
      <c r="DJ1556" t="s">
        <v>133</v>
      </c>
      <c r="DK1556" t="s">
        <v>3</v>
      </c>
      <c r="DL1556" t="s">
        <v>3</v>
      </c>
      <c r="DM1556" t="s">
        <v>3</v>
      </c>
      <c r="DN1556">
        <v>0</v>
      </c>
      <c r="DO1556">
        <v>0</v>
      </c>
      <c r="DP1556">
        <v>1</v>
      </c>
      <c r="DQ1556">
        <v>1</v>
      </c>
      <c r="DU1556">
        <v>1013</v>
      </c>
      <c r="DV1556" t="s">
        <v>38</v>
      </c>
      <c r="DW1556" t="s">
        <v>38</v>
      </c>
      <c r="DX1556">
        <v>1</v>
      </c>
      <c r="DZ1556" t="s">
        <v>3</v>
      </c>
      <c r="EA1556" t="s">
        <v>3</v>
      </c>
      <c r="EB1556" t="s">
        <v>3</v>
      </c>
      <c r="EC1556" t="s">
        <v>3</v>
      </c>
      <c r="EE1556">
        <v>29085511</v>
      </c>
      <c r="EF1556">
        <v>2</v>
      </c>
      <c r="EG1556" t="s">
        <v>135</v>
      </c>
      <c r="EH1556">
        <v>0</v>
      </c>
      <c r="EI1556" t="s">
        <v>3</v>
      </c>
      <c r="EJ1556">
        <v>1</v>
      </c>
      <c r="EK1556">
        <v>11001</v>
      </c>
      <c r="EL1556" t="s">
        <v>23</v>
      </c>
      <c r="EM1556" t="s">
        <v>188</v>
      </c>
      <c r="EO1556" t="s">
        <v>3</v>
      </c>
      <c r="EQ1556">
        <v>0</v>
      </c>
      <c r="ER1556">
        <v>7314.7</v>
      </c>
      <c r="ES1556">
        <v>6983.19</v>
      </c>
      <c r="ET1556">
        <v>70.489999999999995</v>
      </c>
      <c r="EU1556">
        <v>4.59</v>
      </c>
      <c r="EV1556">
        <v>261.02</v>
      </c>
      <c r="EW1556">
        <v>31.41</v>
      </c>
      <c r="EX1556">
        <v>0.34</v>
      </c>
      <c r="EY1556">
        <v>0</v>
      </c>
      <c r="FQ1556">
        <v>0</v>
      </c>
      <c r="FR1556">
        <f t="shared" si="1056"/>
        <v>0</v>
      </c>
      <c r="FS1556">
        <v>0</v>
      </c>
      <c r="FT1556" t="s">
        <v>139</v>
      </c>
      <c r="FU1556" t="s">
        <v>25</v>
      </c>
      <c r="FV1556" t="s">
        <v>25</v>
      </c>
      <c r="FW1556" t="s">
        <v>26</v>
      </c>
      <c r="FX1556">
        <v>110.7</v>
      </c>
      <c r="FY1556">
        <v>63.75</v>
      </c>
      <c r="GA1556" t="s">
        <v>3</v>
      </c>
      <c r="GD1556">
        <v>1</v>
      </c>
      <c r="GF1556">
        <v>-1178116816</v>
      </c>
      <c r="GG1556">
        <v>2</v>
      </c>
      <c r="GH1556">
        <v>1</v>
      </c>
      <c r="GI1556">
        <v>2</v>
      </c>
      <c r="GJ1556">
        <v>0</v>
      </c>
      <c r="GK1556">
        <v>0</v>
      </c>
      <c r="GL1556">
        <f t="shared" si="1057"/>
        <v>0</v>
      </c>
      <c r="GM1556">
        <f t="shared" si="1058"/>
        <v>12604.73</v>
      </c>
      <c r="GN1556">
        <f t="shared" si="1059"/>
        <v>12604.73</v>
      </c>
      <c r="GO1556">
        <f t="shared" si="1060"/>
        <v>0</v>
      </c>
      <c r="GP1556">
        <f t="shared" si="1061"/>
        <v>0</v>
      </c>
      <c r="GR1556">
        <v>0</v>
      </c>
      <c r="GS1556">
        <v>3</v>
      </c>
      <c r="GT1556">
        <v>0</v>
      </c>
      <c r="GU1556" t="s">
        <v>3</v>
      </c>
      <c r="GV1556">
        <f t="shared" si="1062"/>
        <v>0</v>
      </c>
      <c r="GW1556">
        <v>1</v>
      </c>
      <c r="GX1556">
        <f t="shared" si="1063"/>
        <v>0</v>
      </c>
      <c r="HA1556">
        <v>0</v>
      </c>
      <c r="HB1556">
        <v>0</v>
      </c>
      <c r="HC1556">
        <f t="shared" si="1064"/>
        <v>0</v>
      </c>
      <c r="HE1556" t="s">
        <v>3</v>
      </c>
      <c r="HF1556" t="s">
        <v>3</v>
      </c>
      <c r="IK1556">
        <v>0</v>
      </c>
    </row>
    <row r="1557" spans="1:245">
      <c r="A1557">
        <v>18</v>
      </c>
      <c r="B1557">
        <v>0</v>
      </c>
      <c r="C1557">
        <v>1512</v>
      </c>
      <c r="E1557" t="s">
        <v>200</v>
      </c>
      <c r="F1557" t="s">
        <v>201</v>
      </c>
      <c r="G1557" t="s">
        <v>202</v>
      </c>
      <c r="H1557" t="s">
        <v>155</v>
      </c>
      <c r="I1557">
        <f>I1556*J1557</f>
        <v>28.661999999999999</v>
      </c>
      <c r="J1557">
        <v>101.99999999999999</v>
      </c>
      <c r="O1557">
        <f t="shared" si="1030"/>
        <v>14793.98</v>
      </c>
      <c r="P1557">
        <f t="shared" si="1031"/>
        <v>14793.98</v>
      </c>
      <c r="Q1557">
        <f t="shared" si="1032"/>
        <v>0</v>
      </c>
      <c r="R1557">
        <f t="shared" si="1033"/>
        <v>0</v>
      </c>
      <c r="S1557">
        <f t="shared" si="1034"/>
        <v>0</v>
      </c>
      <c r="T1557">
        <f t="shared" si="1035"/>
        <v>0</v>
      </c>
      <c r="U1557">
        <f t="shared" si="1036"/>
        <v>0</v>
      </c>
      <c r="V1557">
        <f t="shared" si="1037"/>
        <v>0</v>
      </c>
      <c r="W1557">
        <f t="shared" si="1038"/>
        <v>107.77</v>
      </c>
      <c r="X1557">
        <f t="shared" si="1039"/>
        <v>0</v>
      </c>
      <c r="Y1557">
        <f t="shared" si="1040"/>
        <v>0</v>
      </c>
      <c r="AA1557">
        <v>36401907</v>
      </c>
      <c r="AB1557">
        <f t="shared" si="1041"/>
        <v>82.19</v>
      </c>
      <c r="AC1557">
        <f t="shared" si="1042"/>
        <v>82.19</v>
      </c>
      <c r="AD1557">
        <f>ROUND((((ET1557)-(EU1557))+AE1557),2)</f>
        <v>0</v>
      </c>
      <c r="AE1557">
        <f>ROUND((EU1557),2)</f>
        <v>0</v>
      </c>
      <c r="AF1557">
        <f>ROUND((EV1557),2)</f>
        <v>0</v>
      </c>
      <c r="AG1557">
        <f t="shared" si="1043"/>
        <v>0</v>
      </c>
      <c r="AH1557">
        <f>(EW1557)</f>
        <v>0</v>
      </c>
      <c r="AI1557">
        <f>(EX1557)</f>
        <v>0</v>
      </c>
      <c r="AJ1557">
        <f t="shared" si="1044"/>
        <v>3.76</v>
      </c>
      <c r="AK1557">
        <v>82.19</v>
      </c>
      <c r="AL1557">
        <v>82.19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3.76</v>
      </c>
      <c r="AT1557">
        <v>0</v>
      </c>
      <c r="AU1557">
        <v>0</v>
      </c>
      <c r="AV1557">
        <v>1</v>
      </c>
      <c r="AW1557">
        <v>1</v>
      </c>
      <c r="AZ1557">
        <v>1</v>
      </c>
      <c r="BA1557">
        <v>1</v>
      </c>
      <c r="BB1557">
        <v>1</v>
      </c>
      <c r="BC1557">
        <v>6.28</v>
      </c>
      <c r="BD1557" t="s">
        <v>3</v>
      </c>
      <c r="BE1557" t="s">
        <v>3</v>
      </c>
      <c r="BF1557" t="s">
        <v>3</v>
      </c>
      <c r="BG1557" t="s">
        <v>3</v>
      </c>
      <c r="BH1557">
        <v>3</v>
      </c>
      <c r="BI1557">
        <v>1</v>
      </c>
      <c r="BJ1557" t="s">
        <v>203</v>
      </c>
      <c r="BM1557">
        <v>500001</v>
      </c>
      <c r="BN1557">
        <v>0</v>
      </c>
      <c r="BO1557" t="s">
        <v>201</v>
      </c>
      <c r="BP1557">
        <v>1</v>
      </c>
      <c r="BQ1557">
        <v>8</v>
      </c>
      <c r="BR1557">
        <v>0</v>
      </c>
      <c r="BS1557">
        <v>1</v>
      </c>
      <c r="BT1557">
        <v>1</v>
      </c>
      <c r="BU1557">
        <v>1</v>
      </c>
      <c r="BV1557">
        <v>1</v>
      </c>
      <c r="BW1557">
        <v>1</v>
      </c>
      <c r="BX1557">
        <v>1</v>
      </c>
      <c r="BY1557" t="s">
        <v>3</v>
      </c>
      <c r="BZ1557">
        <v>0</v>
      </c>
      <c r="CA1557">
        <v>0</v>
      </c>
      <c r="CE1557">
        <v>0</v>
      </c>
      <c r="CF1557">
        <v>0</v>
      </c>
      <c r="CG1557">
        <v>0</v>
      </c>
      <c r="CM1557">
        <v>0</v>
      </c>
      <c r="CN1557" t="s">
        <v>3</v>
      </c>
      <c r="CO1557">
        <v>0</v>
      </c>
      <c r="CP1557">
        <f t="shared" si="1045"/>
        <v>14793.98</v>
      </c>
      <c r="CQ1557">
        <f t="shared" si="1046"/>
        <v>516.15319999999997</v>
      </c>
      <c r="CR1557">
        <f t="shared" si="1047"/>
        <v>0</v>
      </c>
      <c r="CS1557">
        <f t="shared" si="1048"/>
        <v>0</v>
      </c>
      <c r="CT1557">
        <f t="shared" si="1049"/>
        <v>0</v>
      </c>
      <c r="CU1557">
        <f t="shared" si="1050"/>
        <v>0</v>
      </c>
      <c r="CV1557">
        <f t="shared" si="1051"/>
        <v>0</v>
      </c>
      <c r="CW1557">
        <f t="shared" si="1052"/>
        <v>0</v>
      </c>
      <c r="CX1557">
        <f t="shared" si="1053"/>
        <v>3.76</v>
      </c>
      <c r="CY1557">
        <f t="shared" si="1054"/>
        <v>0</v>
      </c>
      <c r="CZ1557">
        <f t="shared" si="1055"/>
        <v>0</v>
      </c>
      <c r="DC1557" t="s">
        <v>3</v>
      </c>
      <c r="DD1557" t="s">
        <v>3</v>
      </c>
      <c r="DE1557" t="s">
        <v>3</v>
      </c>
      <c r="DF1557" t="s">
        <v>3</v>
      </c>
      <c r="DG1557" t="s">
        <v>3</v>
      </c>
      <c r="DH1557" t="s">
        <v>3</v>
      </c>
      <c r="DI1557" t="s">
        <v>3</v>
      </c>
      <c r="DJ1557" t="s">
        <v>3</v>
      </c>
      <c r="DK1557" t="s">
        <v>3</v>
      </c>
      <c r="DL1557" t="s">
        <v>3</v>
      </c>
      <c r="DM1557" t="s">
        <v>3</v>
      </c>
      <c r="DN1557">
        <v>0</v>
      </c>
      <c r="DO1557">
        <v>0</v>
      </c>
      <c r="DP1557">
        <v>1</v>
      </c>
      <c r="DQ1557">
        <v>1</v>
      </c>
      <c r="DU1557">
        <v>1005</v>
      </c>
      <c r="DV1557" t="s">
        <v>155</v>
      </c>
      <c r="DW1557" t="s">
        <v>155</v>
      </c>
      <c r="DX1557">
        <v>1</v>
      </c>
      <c r="DZ1557" t="s">
        <v>3</v>
      </c>
      <c r="EA1557" t="s">
        <v>3</v>
      </c>
      <c r="EB1557" t="s">
        <v>3</v>
      </c>
      <c r="EC1557" t="s">
        <v>3</v>
      </c>
      <c r="EE1557">
        <v>29085443</v>
      </c>
      <c r="EF1557">
        <v>8</v>
      </c>
      <c r="EG1557" t="s">
        <v>144</v>
      </c>
      <c r="EH1557">
        <v>0</v>
      </c>
      <c r="EI1557" t="s">
        <v>3</v>
      </c>
      <c r="EJ1557">
        <v>1</v>
      </c>
      <c r="EK1557">
        <v>500001</v>
      </c>
      <c r="EL1557" t="s">
        <v>145</v>
      </c>
      <c r="EM1557" t="s">
        <v>146</v>
      </c>
      <c r="EO1557" t="s">
        <v>3</v>
      </c>
      <c r="EQ1557">
        <v>0</v>
      </c>
      <c r="ER1557">
        <v>82.19</v>
      </c>
      <c r="ES1557">
        <v>82.19</v>
      </c>
      <c r="ET1557">
        <v>0</v>
      </c>
      <c r="EU1557">
        <v>0</v>
      </c>
      <c r="EV1557">
        <v>0</v>
      </c>
      <c r="EW1557">
        <v>0</v>
      </c>
      <c r="EX1557">
        <v>0</v>
      </c>
      <c r="FQ1557">
        <v>0</v>
      </c>
      <c r="FR1557">
        <f t="shared" si="1056"/>
        <v>0</v>
      </c>
      <c r="FS1557">
        <v>0</v>
      </c>
      <c r="FX1557">
        <v>0</v>
      </c>
      <c r="FY1557">
        <v>0</v>
      </c>
      <c r="GA1557" t="s">
        <v>3</v>
      </c>
      <c r="GD1557">
        <v>1</v>
      </c>
      <c r="GF1557">
        <v>-100917442</v>
      </c>
      <c r="GG1557">
        <v>2</v>
      </c>
      <c r="GH1557">
        <v>1</v>
      </c>
      <c r="GI1557">
        <v>2</v>
      </c>
      <c r="GJ1557">
        <v>0</v>
      </c>
      <c r="GK1557">
        <v>0</v>
      </c>
      <c r="GL1557">
        <f t="shared" si="1057"/>
        <v>0</v>
      </c>
      <c r="GM1557">
        <f t="shared" si="1058"/>
        <v>14793.98</v>
      </c>
      <c r="GN1557">
        <f t="shared" si="1059"/>
        <v>14793.98</v>
      </c>
      <c r="GO1557">
        <f t="shared" si="1060"/>
        <v>0</v>
      </c>
      <c r="GP1557">
        <f t="shared" si="1061"/>
        <v>0</v>
      </c>
      <c r="GR1557">
        <v>0</v>
      </c>
      <c r="GS1557">
        <v>3</v>
      </c>
      <c r="GT1557">
        <v>0</v>
      </c>
      <c r="GU1557" t="s">
        <v>3</v>
      </c>
      <c r="GV1557">
        <f t="shared" si="1062"/>
        <v>0</v>
      </c>
      <c r="GW1557">
        <v>1</v>
      </c>
      <c r="GX1557">
        <f t="shared" si="1063"/>
        <v>0</v>
      </c>
      <c r="HA1557">
        <v>0</v>
      </c>
      <c r="HB1557">
        <v>0</v>
      </c>
      <c r="HC1557">
        <f t="shared" si="1064"/>
        <v>0</v>
      </c>
      <c r="HE1557" t="s">
        <v>3</v>
      </c>
      <c r="HF1557" t="s">
        <v>3</v>
      </c>
      <c r="IK1557">
        <v>0</v>
      </c>
    </row>
    <row r="1558" spans="1:245">
      <c r="A1558">
        <v>18</v>
      </c>
      <c r="B1558">
        <v>0</v>
      </c>
      <c r="C1558">
        <v>1510</v>
      </c>
      <c r="E1558" t="s">
        <v>204</v>
      </c>
      <c r="F1558" t="s">
        <v>293</v>
      </c>
      <c r="G1558" t="s">
        <v>294</v>
      </c>
      <c r="H1558" t="s">
        <v>155</v>
      </c>
      <c r="I1558">
        <f>I1556*J1558</f>
        <v>-28.661999999999999</v>
      </c>
      <c r="J1558">
        <v>-101.99999999999999</v>
      </c>
      <c r="O1558">
        <f t="shared" si="1030"/>
        <v>-5285.73</v>
      </c>
      <c r="P1558">
        <f t="shared" si="1031"/>
        <v>-5285.73</v>
      </c>
      <c r="Q1558">
        <f t="shared" si="1032"/>
        <v>0</v>
      </c>
      <c r="R1558">
        <f t="shared" si="1033"/>
        <v>0</v>
      </c>
      <c r="S1558">
        <f t="shared" si="1034"/>
        <v>0</v>
      </c>
      <c r="T1558">
        <f t="shared" si="1035"/>
        <v>0</v>
      </c>
      <c r="U1558">
        <f t="shared" si="1036"/>
        <v>0</v>
      </c>
      <c r="V1558">
        <f t="shared" si="1037"/>
        <v>0</v>
      </c>
      <c r="W1558">
        <f t="shared" si="1038"/>
        <v>0</v>
      </c>
      <c r="X1558">
        <f t="shared" si="1039"/>
        <v>0</v>
      </c>
      <c r="Y1558">
        <f t="shared" si="1040"/>
        <v>0</v>
      </c>
      <c r="AA1558">
        <v>36401907</v>
      </c>
      <c r="AB1558">
        <f t="shared" si="1041"/>
        <v>67.8</v>
      </c>
      <c r="AC1558">
        <f t="shared" si="1042"/>
        <v>67.8</v>
      </c>
      <c r="AD1558">
        <f>ROUND((((ET1558)-(EU1558))+AE1558),2)</f>
        <v>0</v>
      </c>
      <c r="AE1558">
        <f>ROUND((EU1558),2)</f>
        <v>0</v>
      </c>
      <c r="AF1558">
        <f>ROUND((EV1558),2)</f>
        <v>0</v>
      </c>
      <c r="AG1558">
        <f t="shared" si="1043"/>
        <v>0</v>
      </c>
      <c r="AH1558">
        <f>(EW1558)</f>
        <v>0</v>
      </c>
      <c r="AI1558">
        <f>(EX1558)</f>
        <v>0</v>
      </c>
      <c r="AJ1558">
        <f t="shared" si="1044"/>
        <v>0</v>
      </c>
      <c r="AK1558">
        <v>67.8</v>
      </c>
      <c r="AL1558">
        <v>67.8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1</v>
      </c>
      <c r="AW1558">
        <v>1</v>
      </c>
      <c r="AZ1558">
        <v>1</v>
      </c>
      <c r="BA1558">
        <v>1</v>
      </c>
      <c r="BB1558">
        <v>1</v>
      </c>
      <c r="BC1558">
        <v>2.72</v>
      </c>
      <c r="BD1558" t="s">
        <v>3</v>
      </c>
      <c r="BE1558" t="s">
        <v>3</v>
      </c>
      <c r="BF1558" t="s">
        <v>3</v>
      </c>
      <c r="BG1558" t="s">
        <v>3</v>
      </c>
      <c r="BH1558">
        <v>3</v>
      </c>
      <c r="BI1558">
        <v>1</v>
      </c>
      <c r="BJ1558" t="s">
        <v>295</v>
      </c>
      <c r="BM1558">
        <v>500001</v>
      </c>
      <c r="BN1558">
        <v>0</v>
      </c>
      <c r="BO1558" t="s">
        <v>293</v>
      </c>
      <c r="BP1558">
        <v>1</v>
      </c>
      <c r="BQ1558">
        <v>8</v>
      </c>
      <c r="BR1558">
        <v>1</v>
      </c>
      <c r="BS1558">
        <v>1</v>
      </c>
      <c r="BT1558">
        <v>1</v>
      </c>
      <c r="BU1558">
        <v>1</v>
      </c>
      <c r="BV1558">
        <v>1</v>
      </c>
      <c r="BW1558">
        <v>1</v>
      </c>
      <c r="BX1558">
        <v>1</v>
      </c>
      <c r="BY1558" t="s">
        <v>3</v>
      </c>
      <c r="BZ1558">
        <v>0</v>
      </c>
      <c r="CA1558">
        <v>0</v>
      </c>
      <c r="CE1558">
        <v>0</v>
      </c>
      <c r="CF1558">
        <v>0</v>
      </c>
      <c r="CG1558">
        <v>0</v>
      </c>
      <c r="CM1558">
        <v>0</v>
      </c>
      <c r="CN1558" t="s">
        <v>3</v>
      </c>
      <c r="CO1558">
        <v>0</v>
      </c>
      <c r="CP1558">
        <f t="shared" si="1045"/>
        <v>-5285.73</v>
      </c>
      <c r="CQ1558">
        <f t="shared" si="1046"/>
        <v>184.416</v>
      </c>
      <c r="CR1558">
        <f t="shared" si="1047"/>
        <v>0</v>
      </c>
      <c r="CS1558">
        <f t="shared" si="1048"/>
        <v>0</v>
      </c>
      <c r="CT1558">
        <f t="shared" si="1049"/>
        <v>0</v>
      </c>
      <c r="CU1558">
        <f t="shared" si="1050"/>
        <v>0</v>
      </c>
      <c r="CV1558">
        <f t="shared" si="1051"/>
        <v>0</v>
      </c>
      <c r="CW1558">
        <f t="shared" si="1052"/>
        <v>0</v>
      </c>
      <c r="CX1558">
        <f t="shared" si="1053"/>
        <v>0</v>
      </c>
      <c r="CY1558">
        <f t="shared" si="1054"/>
        <v>0</v>
      </c>
      <c r="CZ1558">
        <f t="shared" si="1055"/>
        <v>0</v>
      </c>
      <c r="DC1558" t="s">
        <v>3</v>
      </c>
      <c r="DD1558" t="s">
        <v>3</v>
      </c>
      <c r="DE1558" t="s">
        <v>3</v>
      </c>
      <c r="DF1558" t="s">
        <v>3</v>
      </c>
      <c r="DG1558" t="s">
        <v>3</v>
      </c>
      <c r="DH1558" t="s">
        <v>3</v>
      </c>
      <c r="DI1558" t="s">
        <v>3</v>
      </c>
      <c r="DJ1558" t="s">
        <v>3</v>
      </c>
      <c r="DK1558" t="s">
        <v>3</v>
      </c>
      <c r="DL1558" t="s">
        <v>3</v>
      </c>
      <c r="DM1558" t="s">
        <v>3</v>
      </c>
      <c r="DN1558">
        <v>0</v>
      </c>
      <c r="DO1558">
        <v>0</v>
      </c>
      <c r="DP1558">
        <v>1</v>
      </c>
      <c r="DQ1558">
        <v>1</v>
      </c>
      <c r="DU1558">
        <v>1005</v>
      </c>
      <c r="DV1558" t="s">
        <v>155</v>
      </c>
      <c r="DW1558" t="s">
        <v>155</v>
      </c>
      <c r="DX1558">
        <v>1</v>
      </c>
      <c r="DZ1558" t="s">
        <v>3</v>
      </c>
      <c r="EA1558" t="s">
        <v>3</v>
      </c>
      <c r="EB1558" t="s">
        <v>3</v>
      </c>
      <c r="EC1558" t="s">
        <v>3</v>
      </c>
      <c r="EE1558">
        <v>29085443</v>
      </c>
      <c r="EF1558">
        <v>8</v>
      </c>
      <c r="EG1558" t="s">
        <v>144</v>
      </c>
      <c r="EH1558">
        <v>0</v>
      </c>
      <c r="EI1558" t="s">
        <v>3</v>
      </c>
      <c r="EJ1558">
        <v>1</v>
      </c>
      <c r="EK1558">
        <v>500001</v>
      </c>
      <c r="EL1558" t="s">
        <v>145</v>
      </c>
      <c r="EM1558" t="s">
        <v>146</v>
      </c>
      <c r="EO1558" t="s">
        <v>3</v>
      </c>
      <c r="EQ1558">
        <v>0</v>
      </c>
      <c r="ER1558">
        <v>67.8</v>
      </c>
      <c r="ES1558">
        <v>67.8</v>
      </c>
      <c r="ET1558">
        <v>0</v>
      </c>
      <c r="EU1558">
        <v>0</v>
      </c>
      <c r="EV1558">
        <v>0</v>
      </c>
      <c r="EW1558">
        <v>0</v>
      </c>
      <c r="EX1558">
        <v>0</v>
      </c>
      <c r="FQ1558">
        <v>0</v>
      </c>
      <c r="FR1558">
        <f t="shared" si="1056"/>
        <v>0</v>
      </c>
      <c r="FS1558">
        <v>0</v>
      </c>
      <c r="FX1558">
        <v>0</v>
      </c>
      <c r="FY1558">
        <v>0</v>
      </c>
      <c r="GA1558" t="s">
        <v>3</v>
      </c>
      <c r="GD1558">
        <v>1</v>
      </c>
      <c r="GF1558">
        <v>-217513507</v>
      </c>
      <c r="GG1558">
        <v>2</v>
      </c>
      <c r="GH1558">
        <v>1</v>
      </c>
      <c r="GI1558">
        <v>2</v>
      </c>
      <c r="GJ1558">
        <v>0</v>
      </c>
      <c r="GK1558">
        <v>0</v>
      </c>
      <c r="GL1558">
        <f t="shared" si="1057"/>
        <v>0</v>
      </c>
      <c r="GM1558">
        <f t="shared" si="1058"/>
        <v>-5285.73</v>
      </c>
      <c r="GN1558">
        <f t="shared" si="1059"/>
        <v>-5285.73</v>
      </c>
      <c r="GO1558">
        <f t="shared" si="1060"/>
        <v>0</v>
      </c>
      <c r="GP1558">
        <f t="shared" si="1061"/>
        <v>0</v>
      </c>
      <c r="GR1558">
        <v>0</v>
      </c>
      <c r="GS1558">
        <v>0</v>
      </c>
      <c r="GT1558">
        <v>0</v>
      </c>
      <c r="GU1558" t="s">
        <v>3</v>
      </c>
      <c r="GV1558">
        <f t="shared" si="1062"/>
        <v>0</v>
      </c>
      <c r="GW1558">
        <v>1</v>
      </c>
      <c r="GX1558">
        <f t="shared" si="1063"/>
        <v>0</v>
      </c>
      <c r="HA1558">
        <v>0</v>
      </c>
      <c r="HB1558">
        <v>0</v>
      </c>
      <c r="HC1558">
        <f t="shared" si="1064"/>
        <v>0</v>
      </c>
      <c r="HE1558" t="s">
        <v>3</v>
      </c>
      <c r="HF1558" t="s">
        <v>3</v>
      </c>
      <c r="IK1558">
        <v>0</v>
      </c>
    </row>
    <row r="1559" spans="1:245">
      <c r="A1559">
        <v>17</v>
      </c>
      <c r="B1559">
        <v>0</v>
      </c>
      <c r="C1559">
        <f>ROW(SmtRes!A1524)</f>
        <v>1524</v>
      </c>
      <c r="D1559">
        <f>ROW(EtalonRes!A1485)</f>
        <v>1485</v>
      </c>
      <c r="E1559" t="s">
        <v>273</v>
      </c>
      <c r="F1559" t="s">
        <v>209</v>
      </c>
      <c r="G1559" t="s">
        <v>210</v>
      </c>
      <c r="H1559" t="s">
        <v>52</v>
      </c>
      <c r="I1559">
        <f>ROUND(21.48/100,9)</f>
        <v>0.21479999999999999</v>
      </c>
      <c r="J1559">
        <v>0</v>
      </c>
      <c r="O1559">
        <f t="shared" si="1030"/>
        <v>1323.65</v>
      </c>
      <c r="P1559">
        <f t="shared" si="1031"/>
        <v>803.44</v>
      </c>
      <c r="Q1559">
        <f t="shared" si="1032"/>
        <v>16.989999999999998</v>
      </c>
      <c r="R1559">
        <f t="shared" si="1033"/>
        <v>0</v>
      </c>
      <c r="S1559">
        <f t="shared" si="1034"/>
        <v>503.22</v>
      </c>
      <c r="T1559">
        <f t="shared" si="1035"/>
        <v>0</v>
      </c>
      <c r="U1559">
        <f t="shared" si="1036"/>
        <v>1.6451532</v>
      </c>
      <c r="V1559">
        <f t="shared" si="1037"/>
        <v>0</v>
      </c>
      <c r="W1559">
        <f t="shared" si="1038"/>
        <v>0</v>
      </c>
      <c r="X1559">
        <f t="shared" si="1039"/>
        <v>473.03</v>
      </c>
      <c r="Y1559">
        <f t="shared" si="1040"/>
        <v>256.64</v>
      </c>
      <c r="AA1559">
        <v>36401907</v>
      </c>
      <c r="AB1559">
        <f t="shared" si="1041"/>
        <v>1480.04</v>
      </c>
      <c r="AC1559">
        <f t="shared" si="1042"/>
        <v>1395.68</v>
      </c>
      <c r="AD1559">
        <f>ROUND(((((ET1559*1.25))-((EU1559*1.25)))+AE1559),2)</f>
        <v>14.05</v>
      </c>
      <c r="AE1559">
        <f>ROUND(((EU1559*1.25)),2)</f>
        <v>0</v>
      </c>
      <c r="AF1559">
        <f>ROUND(((EV1559*1.15)),2)</f>
        <v>70.31</v>
      </c>
      <c r="AG1559">
        <f t="shared" si="1043"/>
        <v>0</v>
      </c>
      <c r="AH1559">
        <f>((EW1559*1.15))</f>
        <v>7.6589999999999998</v>
      </c>
      <c r="AI1559">
        <f>((EX1559*1.25))</f>
        <v>0</v>
      </c>
      <c r="AJ1559">
        <f t="shared" si="1044"/>
        <v>0</v>
      </c>
      <c r="AK1559">
        <v>1468.06</v>
      </c>
      <c r="AL1559">
        <v>1395.68</v>
      </c>
      <c r="AM1559">
        <v>11.24</v>
      </c>
      <c r="AN1559">
        <v>0</v>
      </c>
      <c r="AO1559">
        <v>61.14</v>
      </c>
      <c r="AP1559">
        <v>0</v>
      </c>
      <c r="AQ1559">
        <v>6.66</v>
      </c>
      <c r="AR1559">
        <v>0</v>
      </c>
      <c r="AS1559">
        <v>0</v>
      </c>
      <c r="AT1559">
        <v>94</v>
      </c>
      <c r="AU1559">
        <v>51</v>
      </c>
      <c r="AV1559">
        <v>1</v>
      </c>
      <c r="AW1559">
        <v>1</v>
      </c>
      <c r="AZ1559">
        <v>1</v>
      </c>
      <c r="BA1559">
        <v>33.32</v>
      </c>
      <c r="BB1559">
        <v>5.63</v>
      </c>
      <c r="BC1559">
        <v>2.68</v>
      </c>
      <c r="BD1559" t="s">
        <v>3</v>
      </c>
      <c r="BE1559" t="s">
        <v>3</v>
      </c>
      <c r="BF1559" t="s">
        <v>3</v>
      </c>
      <c r="BG1559" t="s">
        <v>3</v>
      </c>
      <c r="BH1559">
        <v>0</v>
      </c>
      <c r="BI1559">
        <v>1</v>
      </c>
      <c r="BJ1559" t="s">
        <v>211</v>
      </c>
      <c r="BM1559">
        <v>11001</v>
      </c>
      <c r="BN1559">
        <v>0</v>
      </c>
      <c r="BO1559" t="s">
        <v>209</v>
      </c>
      <c r="BP1559">
        <v>1</v>
      </c>
      <c r="BQ1559">
        <v>2</v>
      </c>
      <c r="BR1559">
        <v>0</v>
      </c>
      <c r="BS1559">
        <v>33.32</v>
      </c>
      <c r="BT1559">
        <v>1</v>
      </c>
      <c r="BU1559">
        <v>1</v>
      </c>
      <c r="BV1559">
        <v>1</v>
      </c>
      <c r="BW1559">
        <v>1</v>
      </c>
      <c r="BX1559">
        <v>1</v>
      </c>
      <c r="BY1559" t="s">
        <v>3</v>
      </c>
      <c r="BZ1559">
        <v>123</v>
      </c>
      <c r="CA1559">
        <v>75</v>
      </c>
      <c r="CE1559">
        <v>0</v>
      </c>
      <c r="CF1559">
        <v>0</v>
      </c>
      <c r="CG1559">
        <v>0</v>
      </c>
      <c r="CM1559">
        <v>0</v>
      </c>
      <c r="CN1559" t="s">
        <v>3</v>
      </c>
      <c r="CO1559">
        <v>0</v>
      </c>
      <c r="CP1559">
        <f t="shared" si="1045"/>
        <v>1323.65</v>
      </c>
      <c r="CQ1559">
        <f t="shared" si="1046"/>
        <v>3740.4224000000004</v>
      </c>
      <c r="CR1559">
        <f t="shared" si="1047"/>
        <v>79.101500000000001</v>
      </c>
      <c r="CS1559">
        <f t="shared" si="1048"/>
        <v>0</v>
      </c>
      <c r="CT1559">
        <f t="shared" si="1049"/>
        <v>2342.7292000000002</v>
      </c>
      <c r="CU1559">
        <f t="shared" si="1050"/>
        <v>0</v>
      </c>
      <c r="CV1559">
        <f t="shared" si="1051"/>
        <v>7.6589999999999998</v>
      </c>
      <c r="CW1559">
        <f t="shared" si="1052"/>
        <v>0</v>
      </c>
      <c r="CX1559">
        <f t="shared" si="1053"/>
        <v>0</v>
      </c>
      <c r="CY1559">
        <f t="shared" si="1054"/>
        <v>473.02679999999998</v>
      </c>
      <c r="CZ1559">
        <f t="shared" si="1055"/>
        <v>256.6422</v>
      </c>
      <c r="DC1559" t="s">
        <v>3</v>
      </c>
      <c r="DD1559" t="s">
        <v>3</v>
      </c>
      <c r="DE1559" t="s">
        <v>133</v>
      </c>
      <c r="DF1559" t="s">
        <v>133</v>
      </c>
      <c r="DG1559" t="s">
        <v>134</v>
      </c>
      <c r="DH1559" t="s">
        <v>3</v>
      </c>
      <c r="DI1559" t="s">
        <v>134</v>
      </c>
      <c r="DJ1559" t="s">
        <v>133</v>
      </c>
      <c r="DK1559" t="s">
        <v>3</v>
      </c>
      <c r="DL1559" t="s">
        <v>3</v>
      </c>
      <c r="DM1559" t="s">
        <v>3</v>
      </c>
      <c r="DN1559">
        <v>0</v>
      </c>
      <c r="DO1559">
        <v>0</v>
      </c>
      <c r="DP1559">
        <v>1</v>
      </c>
      <c r="DQ1559">
        <v>1</v>
      </c>
      <c r="DU1559">
        <v>1013</v>
      </c>
      <c r="DV1559" t="s">
        <v>52</v>
      </c>
      <c r="DW1559" t="s">
        <v>52</v>
      </c>
      <c r="DX1559">
        <v>1</v>
      </c>
      <c r="DZ1559" t="s">
        <v>3</v>
      </c>
      <c r="EA1559" t="s">
        <v>3</v>
      </c>
      <c r="EB1559" t="s">
        <v>3</v>
      </c>
      <c r="EC1559" t="s">
        <v>3</v>
      </c>
      <c r="EE1559">
        <v>29085511</v>
      </c>
      <c r="EF1559">
        <v>2</v>
      </c>
      <c r="EG1559" t="s">
        <v>135</v>
      </c>
      <c r="EH1559">
        <v>0</v>
      </c>
      <c r="EI1559" t="s">
        <v>3</v>
      </c>
      <c r="EJ1559">
        <v>1</v>
      </c>
      <c r="EK1559">
        <v>11001</v>
      </c>
      <c r="EL1559" t="s">
        <v>23</v>
      </c>
      <c r="EM1559" t="s">
        <v>188</v>
      </c>
      <c r="EO1559" t="s">
        <v>3</v>
      </c>
      <c r="EQ1559">
        <v>0</v>
      </c>
      <c r="ER1559">
        <v>1468.06</v>
      </c>
      <c r="ES1559">
        <v>1395.68</v>
      </c>
      <c r="ET1559">
        <v>11.24</v>
      </c>
      <c r="EU1559">
        <v>0</v>
      </c>
      <c r="EV1559">
        <v>61.14</v>
      </c>
      <c r="EW1559">
        <v>6.66</v>
      </c>
      <c r="EX1559">
        <v>0</v>
      </c>
      <c r="EY1559">
        <v>0</v>
      </c>
      <c r="FQ1559">
        <v>0</v>
      </c>
      <c r="FR1559">
        <f t="shared" si="1056"/>
        <v>0</v>
      </c>
      <c r="FS1559">
        <v>0</v>
      </c>
      <c r="FT1559" t="s">
        <v>139</v>
      </c>
      <c r="FU1559" t="s">
        <v>25</v>
      </c>
      <c r="FV1559" t="s">
        <v>25</v>
      </c>
      <c r="FW1559" t="s">
        <v>26</v>
      </c>
      <c r="FX1559">
        <v>110.7</v>
      </c>
      <c r="FY1559">
        <v>63.75</v>
      </c>
      <c r="GA1559" t="s">
        <v>3</v>
      </c>
      <c r="GD1559">
        <v>1</v>
      </c>
      <c r="GF1559">
        <v>-1131838271</v>
      </c>
      <c r="GG1559">
        <v>2</v>
      </c>
      <c r="GH1559">
        <v>1</v>
      </c>
      <c r="GI1559">
        <v>2</v>
      </c>
      <c r="GJ1559">
        <v>0</v>
      </c>
      <c r="GK1559">
        <v>0</v>
      </c>
      <c r="GL1559">
        <f t="shared" si="1057"/>
        <v>0</v>
      </c>
      <c r="GM1559">
        <f t="shared" si="1058"/>
        <v>2053.3200000000002</v>
      </c>
      <c r="GN1559">
        <f t="shared" si="1059"/>
        <v>2053.3200000000002</v>
      </c>
      <c r="GO1559">
        <f t="shared" si="1060"/>
        <v>0</v>
      </c>
      <c r="GP1559">
        <f t="shared" si="1061"/>
        <v>0</v>
      </c>
      <c r="GR1559">
        <v>0</v>
      </c>
      <c r="GS1559">
        <v>3</v>
      </c>
      <c r="GT1559">
        <v>0</v>
      </c>
      <c r="GU1559" t="s">
        <v>3</v>
      </c>
      <c r="GV1559">
        <f t="shared" si="1062"/>
        <v>0</v>
      </c>
      <c r="GW1559">
        <v>1</v>
      </c>
      <c r="GX1559">
        <f t="shared" si="1063"/>
        <v>0</v>
      </c>
      <c r="HA1559">
        <v>0</v>
      </c>
      <c r="HB1559">
        <v>0</v>
      </c>
      <c r="HC1559">
        <f t="shared" si="1064"/>
        <v>0</v>
      </c>
      <c r="HE1559" t="s">
        <v>3</v>
      </c>
      <c r="HF1559" t="s">
        <v>3</v>
      </c>
      <c r="IK1559">
        <v>0</v>
      </c>
    </row>
    <row r="1560" spans="1:245">
      <c r="A1560">
        <v>17</v>
      </c>
      <c r="B1560">
        <v>0</v>
      </c>
      <c r="C1560">
        <f>ROW(SmtRes!A1543)</f>
        <v>1543</v>
      </c>
      <c r="D1560">
        <f>ROW(EtalonRes!A1504)</f>
        <v>1504</v>
      </c>
      <c r="E1560" t="s">
        <v>208</v>
      </c>
      <c r="F1560" t="s">
        <v>213</v>
      </c>
      <c r="G1560" t="s">
        <v>214</v>
      </c>
      <c r="H1560" t="s">
        <v>215</v>
      </c>
      <c r="I1560">
        <f>ROUND(26.85/100,9)</f>
        <v>0.26850000000000002</v>
      </c>
      <c r="J1560">
        <v>0</v>
      </c>
      <c r="O1560">
        <f t="shared" si="1030"/>
        <v>20024.330000000002</v>
      </c>
      <c r="P1560">
        <f t="shared" si="1031"/>
        <v>11674.89</v>
      </c>
      <c r="Q1560">
        <f t="shared" si="1032"/>
        <v>44.39</v>
      </c>
      <c r="R1560">
        <f t="shared" si="1033"/>
        <v>0</v>
      </c>
      <c r="S1560">
        <f t="shared" si="1034"/>
        <v>8305.0499999999993</v>
      </c>
      <c r="T1560">
        <f t="shared" si="1035"/>
        <v>0</v>
      </c>
      <c r="U1560">
        <f t="shared" si="1036"/>
        <v>27.480975000000001</v>
      </c>
      <c r="V1560">
        <f t="shared" si="1037"/>
        <v>0</v>
      </c>
      <c r="W1560">
        <f t="shared" si="1038"/>
        <v>0</v>
      </c>
      <c r="X1560">
        <f t="shared" si="1039"/>
        <v>7474.55</v>
      </c>
      <c r="Y1560">
        <f t="shared" si="1040"/>
        <v>3571.17</v>
      </c>
      <c r="AA1560">
        <v>36401907</v>
      </c>
      <c r="AB1560">
        <f t="shared" si="1041"/>
        <v>8403.0499999999993</v>
      </c>
      <c r="AC1560">
        <f t="shared" si="1042"/>
        <v>7445.53</v>
      </c>
      <c r="AD1560">
        <f>ROUND(((((ET1560*1.25))-((EU1560*1.25)))+AE1560),2)</f>
        <v>29.21</v>
      </c>
      <c r="AE1560">
        <f>ROUND(((EU1560*1.25)),2)</f>
        <v>0</v>
      </c>
      <c r="AF1560">
        <f>ROUND(((EV1560*1.15)),2)</f>
        <v>928.31</v>
      </c>
      <c r="AG1560">
        <f t="shared" si="1043"/>
        <v>0</v>
      </c>
      <c r="AH1560">
        <f>((EW1560*1.15))</f>
        <v>102.35</v>
      </c>
      <c r="AI1560">
        <f>((EX1560*1.25))</f>
        <v>0</v>
      </c>
      <c r="AJ1560">
        <f t="shared" si="1044"/>
        <v>0</v>
      </c>
      <c r="AK1560">
        <v>8276.1299999999992</v>
      </c>
      <c r="AL1560">
        <v>7445.53</v>
      </c>
      <c r="AM1560">
        <v>23.37</v>
      </c>
      <c r="AN1560">
        <v>0</v>
      </c>
      <c r="AO1560">
        <v>807.23</v>
      </c>
      <c r="AP1560">
        <v>0</v>
      </c>
      <c r="AQ1560">
        <v>89</v>
      </c>
      <c r="AR1560">
        <v>0</v>
      </c>
      <c r="AS1560">
        <v>0</v>
      </c>
      <c r="AT1560">
        <v>90</v>
      </c>
      <c r="AU1560">
        <v>43</v>
      </c>
      <c r="AV1560">
        <v>1</v>
      </c>
      <c r="AW1560">
        <v>1</v>
      </c>
      <c r="AZ1560">
        <v>1</v>
      </c>
      <c r="BA1560">
        <v>33.32</v>
      </c>
      <c r="BB1560">
        <v>5.66</v>
      </c>
      <c r="BC1560">
        <v>5.84</v>
      </c>
      <c r="BD1560" t="s">
        <v>3</v>
      </c>
      <c r="BE1560" t="s">
        <v>3</v>
      </c>
      <c r="BF1560" t="s">
        <v>3</v>
      </c>
      <c r="BG1560" t="s">
        <v>3</v>
      </c>
      <c r="BH1560">
        <v>0</v>
      </c>
      <c r="BI1560">
        <v>1</v>
      </c>
      <c r="BJ1560" t="s">
        <v>216</v>
      </c>
      <c r="BM1560">
        <v>10001</v>
      </c>
      <c r="BN1560">
        <v>0</v>
      </c>
      <c r="BO1560" t="s">
        <v>213</v>
      </c>
      <c r="BP1560">
        <v>1</v>
      </c>
      <c r="BQ1560">
        <v>2</v>
      </c>
      <c r="BR1560">
        <v>0</v>
      </c>
      <c r="BS1560">
        <v>33.32</v>
      </c>
      <c r="BT1560">
        <v>1</v>
      </c>
      <c r="BU1560">
        <v>1</v>
      </c>
      <c r="BV1560">
        <v>1</v>
      </c>
      <c r="BW1560">
        <v>1</v>
      </c>
      <c r="BX1560">
        <v>1</v>
      </c>
      <c r="BY1560" t="s">
        <v>3</v>
      </c>
      <c r="BZ1560">
        <v>118</v>
      </c>
      <c r="CA1560">
        <v>63</v>
      </c>
      <c r="CE1560">
        <v>0</v>
      </c>
      <c r="CF1560">
        <v>0</v>
      </c>
      <c r="CG1560">
        <v>0</v>
      </c>
      <c r="CM1560">
        <v>0</v>
      </c>
      <c r="CN1560" t="s">
        <v>3</v>
      </c>
      <c r="CO1560">
        <v>0</v>
      </c>
      <c r="CP1560">
        <f t="shared" si="1045"/>
        <v>20024.329999999998</v>
      </c>
      <c r="CQ1560">
        <f t="shared" si="1046"/>
        <v>43481.895199999999</v>
      </c>
      <c r="CR1560">
        <f t="shared" si="1047"/>
        <v>165.32860000000002</v>
      </c>
      <c r="CS1560">
        <f t="shared" si="1048"/>
        <v>0</v>
      </c>
      <c r="CT1560">
        <f t="shared" si="1049"/>
        <v>30931.289199999999</v>
      </c>
      <c r="CU1560">
        <f t="shared" si="1050"/>
        <v>0</v>
      </c>
      <c r="CV1560">
        <f t="shared" si="1051"/>
        <v>102.35</v>
      </c>
      <c r="CW1560">
        <f t="shared" si="1052"/>
        <v>0</v>
      </c>
      <c r="CX1560">
        <f t="shared" si="1053"/>
        <v>0</v>
      </c>
      <c r="CY1560">
        <f t="shared" si="1054"/>
        <v>7474.5449999999992</v>
      </c>
      <c r="CZ1560">
        <f t="shared" si="1055"/>
        <v>3571.1714999999995</v>
      </c>
      <c r="DC1560" t="s">
        <v>3</v>
      </c>
      <c r="DD1560" t="s">
        <v>3</v>
      </c>
      <c r="DE1560" t="s">
        <v>133</v>
      </c>
      <c r="DF1560" t="s">
        <v>133</v>
      </c>
      <c r="DG1560" t="s">
        <v>134</v>
      </c>
      <c r="DH1560" t="s">
        <v>3</v>
      </c>
      <c r="DI1560" t="s">
        <v>134</v>
      </c>
      <c r="DJ1560" t="s">
        <v>133</v>
      </c>
      <c r="DK1560" t="s">
        <v>3</v>
      </c>
      <c r="DL1560" t="s">
        <v>3</v>
      </c>
      <c r="DM1560" t="s">
        <v>3</v>
      </c>
      <c r="DN1560">
        <v>0</v>
      </c>
      <c r="DO1560">
        <v>0</v>
      </c>
      <c r="DP1560">
        <v>1</v>
      </c>
      <c r="DQ1560">
        <v>1</v>
      </c>
      <c r="DU1560">
        <v>1005</v>
      </c>
      <c r="DV1560" t="s">
        <v>215</v>
      </c>
      <c r="DW1560" t="s">
        <v>215</v>
      </c>
      <c r="DX1560">
        <v>100</v>
      </c>
      <c r="DZ1560" t="s">
        <v>3</v>
      </c>
      <c r="EA1560" t="s">
        <v>3</v>
      </c>
      <c r="EB1560" t="s">
        <v>3</v>
      </c>
      <c r="EC1560" t="s">
        <v>3</v>
      </c>
      <c r="EE1560">
        <v>29085510</v>
      </c>
      <c r="EF1560">
        <v>2</v>
      </c>
      <c r="EG1560" t="s">
        <v>135</v>
      </c>
      <c r="EH1560">
        <v>0</v>
      </c>
      <c r="EI1560" t="s">
        <v>3</v>
      </c>
      <c r="EJ1560">
        <v>1</v>
      </c>
      <c r="EK1560">
        <v>10001</v>
      </c>
      <c r="EL1560" t="s">
        <v>136</v>
      </c>
      <c r="EM1560" t="s">
        <v>137</v>
      </c>
      <c r="EO1560" t="s">
        <v>3</v>
      </c>
      <c r="EQ1560">
        <v>0</v>
      </c>
      <c r="ER1560">
        <v>8276.1299999999992</v>
      </c>
      <c r="ES1560">
        <v>7445.53</v>
      </c>
      <c r="ET1560">
        <v>23.37</v>
      </c>
      <c r="EU1560">
        <v>0</v>
      </c>
      <c r="EV1560">
        <v>807.23</v>
      </c>
      <c r="EW1560">
        <v>89</v>
      </c>
      <c r="EX1560">
        <v>0</v>
      </c>
      <c r="EY1560">
        <v>0</v>
      </c>
      <c r="FQ1560">
        <v>0</v>
      </c>
      <c r="FR1560">
        <f t="shared" si="1056"/>
        <v>0</v>
      </c>
      <c r="FS1560">
        <v>0</v>
      </c>
      <c r="FT1560" t="s">
        <v>139</v>
      </c>
      <c r="FU1560" t="s">
        <v>25</v>
      </c>
      <c r="FV1560" t="s">
        <v>25</v>
      </c>
      <c r="FW1560" t="s">
        <v>26</v>
      </c>
      <c r="FX1560">
        <v>106.2</v>
      </c>
      <c r="FY1560">
        <v>53.55</v>
      </c>
      <c r="GA1560" t="s">
        <v>3</v>
      </c>
      <c r="GD1560">
        <v>1</v>
      </c>
      <c r="GF1560">
        <v>-978692579</v>
      </c>
      <c r="GG1560">
        <v>2</v>
      </c>
      <c r="GH1560">
        <v>1</v>
      </c>
      <c r="GI1560">
        <v>2</v>
      </c>
      <c r="GJ1560">
        <v>0</v>
      </c>
      <c r="GK1560">
        <v>0</v>
      </c>
      <c r="GL1560">
        <f t="shared" si="1057"/>
        <v>0</v>
      </c>
      <c r="GM1560">
        <f t="shared" si="1058"/>
        <v>31070.05</v>
      </c>
      <c r="GN1560">
        <f t="shared" si="1059"/>
        <v>31070.05</v>
      </c>
      <c r="GO1560">
        <f t="shared" si="1060"/>
        <v>0</v>
      </c>
      <c r="GP1560">
        <f t="shared" si="1061"/>
        <v>0</v>
      </c>
      <c r="GR1560">
        <v>0</v>
      </c>
      <c r="GS1560">
        <v>3</v>
      </c>
      <c r="GT1560">
        <v>0</v>
      </c>
      <c r="GU1560" t="s">
        <v>3</v>
      </c>
      <c r="GV1560">
        <f t="shared" si="1062"/>
        <v>0</v>
      </c>
      <c r="GW1560">
        <v>1</v>
      </c>
      <c r="GX1560">
        <f t="shared" si="1063"/>
        <v>0</v>
      </c>
      <c r="HA1560">
        <v>0</v>
      </c>
      <c r="HB1560">
        <v>0</v>
      </c>
      <c r="HC1560">
        <f t="shared" si="1064"/>
        <v>0</v>
      </c>
      <c r="HE1560" t="s">
        <v>3</v>
      </c>
      <c r="HF1560" t="s">
        <v>3</v>
      </c>
      <c r="IK1560">
        <v>0</v>
      </c>
    </row>
    <row r="1561" spans="1:245">
      <c r="A1561">
        <v>17</v>
      </c>
      <c r="B1561">
        <v>0</v>
      </c>
      <c r="C1561">
        <f>ROW(SmtRes!A1561)</f>
        <v>1561</v>
      </c>
      <c r="D1561">
        <f>ROW(EtalonRes!A1522)</f>
        <v>1522</v>
      </c>
      <c r="E1561" t="s">
        <v>212</v>
      </c>
      <c r="F1561" t="s">
        <v>296</v>
      </c>
      <c r="G1561" t="s">
        <v>297</v>
      </c>
      <c r="H1561" t="s">
        <v>215</v>
      </c>
      <c r="I1561">
        <f>ROUND(26.85/100,9)</f>
        <v>0.26850000000000002</v>
      </c>
      <c r="J1561">
        <v>0</v>
      </c>
      <c r="O1561">
        <f t="shared" si="1030"/>
        <v>19582.79</v>
      </c>
      <c r="P1561">
        <f t="shared" si="1031"/>
        <v>11714.91</v>
      </c>
      <c r="Q1561">
        <f t="shared" si="1032"/>
        <v>29.38</v>
      </c>
      <c r="R1561">
        <f t="shared" si="1033"/>
        <v>0</v>
      </c>
      <c r="S1561">
        <f t="shared" si="1034"/>
        <v>7838.5</v>
      </c>
      <c r="T1561">
        <f t="shared" si="1035"/>
        <v>0</v>
      </c>
      <c r="U1561">
        <f t="shared" si="1036"/>
        <v>25.937100000000001</v>
      </c>
      <c r="V1561">
        <f t="shared" si="1037"/>
        <v>0</v>
      </c>
      <c r="W1561">
        <f t="shared" si="1038"/>
        <v>0</v>
      </c>
      <c r="X1561">
        <f t="shared" si="1039"/>
        <v>7054.65</v>
      </c>
      <c r="Y1561">
        <f t="shared" si="1040"/>
        <v>3370.56</v>
      </c>
      <c r="AA1561">
        <v>36401907</v>
      </c>
      <c r="AB1561">
        <f t="shared" si="1041"/>
        <v>8548.36</v>
      </c>
      <c r="AC1561">
        <f t="shared" si="1042"/>
        <v>7654.55</v>
      </c>
      <c r="AD1561">
        <f>ROUND(((((ET1561*1.25))-((EU1561*1.25)))+AE1561),2)</f>
        <v>17.649999999999999</v>
      </c>
      <c r="AE1561">
        <f>ROUND(((EU1561*1.25)),2)</f>
        <v>0</v>
      </c>
      <c r="AF1561">
        <f>ROUND(((EV1561*1.15)),2)</f>
        <v>876.16</v>
      </c>
      <c r="AG1561">
        <f t="shared" si="1043"/>
        <v>0</v>
      </c>
      <c r="AH1561">
        <f>((EW1561*1.15))</f>
        <v>96.6</v>
      </c>
      <c r="AI1561">
        <f>((EX1561*1.25))</f>
        <v>0</v>
      </c>
      <c r="AJ1561">
        <f t="shared" si="1044"/>
        <v>0</v>
      </c>
      <c r="AK1561">
        <v>8430.5499999999993</v>
      </c>
      <c r="AL1561">
        <v>7654.55</v>
      </c>
      <c r="AM1561">
        <v>14.12</v>
      </c>
      <c r="AN1561">
        <v>0</v>
      </c>
      <c r="AO1561">
        <v>761.88</v>
      </c>
      <c r="AP1561">
        <v>0</v>
      </c>
      <c r="AQ1561">
        <v>84</v>
      </c>
      <c r="AR1561">
        <v>0</v>
      </c>
      <c r="AS1561">
        <v>0</v>
      </c>
      <c r="AT1561">
        <v>90</v>
      </c>
      <c r="AU1561">
        <v>43</v>
      </c>
      <c r="AV1561">
        <v>1</v>
      </c>
      <c r="AW1561">
        <v>1</v>
      </c>
      <c r="AZ1561">
        <v>1</v>
      </c>
      <c r="BA1561">
        <v>33.32</v>
      </c>
      <c r="BB1561">
        <v>6.2</v>
      </c>
      <c r="BC1561">
        <v>5.7</v>
      </c>
      <c r="BD1561" t="s">
        <v>3</v>
      </c>
      <c r="BE1561" t="s">
        <v>3</v>
      </c>
      <c r="BF1561" t="s">
        <v>3</v>
      </c>
      <c r="BG1561" t="s">
        <v>3</v>
      </c>
      <c r="BH1561">
        <v>0</v>
      </c>
      <c r="BI1561">
        <v>1</v>
      </c>
      <c r="BJ1561" t="s">
        <v>298</v>
      </c>
      <c r="BM1561">
        <v>10001</v>
      </c>
      <c r="BN1561">
        <v>0</v>
      </c>
      <c r="BO1561" t="s">
        <v>296</v>
      </c>
      <c r="BP1561">
        <v>1</v>
      </c>
      <c r="BQ1561">
        <v>2</v>
      </c>
      <c r="BR1561">
        <v>0</v>
      </c>
      <c r="BS1561">
        <v>33.32</v>
      </c>
      <c r="BT1561">
        <v>1</v>
      </c>
      <c r="BU1561">
        <v>1</v>
      </c>
      <c r="BV1561">
        <v>1</v>
      </c>
      <c r="BW1561">
        <v>1</v>
      </c>
      <c r="BX1561">
        <v>1</v>
      </c>
      <c r="BY1561" t="s">
        <v>3</v>
      </c>
      <c r="BZ1561">
        <v>118</v>
      </c>
      <c r="CA1561">
        <v>63</v>
      </c>
      <c r="CE1561">
        <v>0</v>
      </c>
      <c r="CF1561">
        <v>0</v>
      </c>
      <c r="CG1561">
        <v>0</v>
      </c>
      <c r="CM1561">
        <v>0</v>
      </c>
      <c r="CN1561" t="s">
        <v>3</v>
      </c>
      <c r="CO1561">
        <v>0</v>
      </c>
      <c r="CP1561">
        <f t="shared" si="1045"/>
        <v>19582.79</v>
      </c>
      <c r="CQ1561">
        <f t="shared" si="1046"/>
        <v>43630.935000000005</v>
      </c>
      <c r="CR1561">
        <f t="shared" si="1047"/>
        <v>109.42999999999999</v>
      </c>
      <c r="CS1561">
        <f t="shared" si="1048"/>
        <v>0</v>
      </c>
      <c r="CT1561">
        <f t="shared" si="1049"/>
        <v>29193.6512</v>
      </c>
      <c r="CU1561">
        <f t="shared" si="1050"/>
        <v>0</v>
      </c>
      <c r="CV1561">
        <f t="shared" si="1051"/>
        <v>96.6</v>
      </c>
      <c r="CW1561">
        <f t="shared" si="1052"/>
        <v>0</v>
      </c>
      <c r="CX1561">
        <f t="shared" si="1053"/>
        <v>0</v>
      </c>
      <c r="CY1561">
        <f t="shared" si="1054"/>
        <v>7054.65</v>
      </c>
      <c r="CZ1561">
        <f t="shared" si="1055"/>
        <v>3370.5549999999998</v>
      </c>
      <c r="DC1561" t="s">
        <v>3</v>
      </c>
      <c r="DD1561" t="s">
        <v>3</v>
      </c>
      <c r="DE1561" t="s">
        <v>133</v>
      </c>
      <c r="DF1561" t="s">
        <v>133</v>
      </c>
      <c r="DG1561" t="s">
        <v>134</v>
      </c>
      <c r="DH1561" t="s">
        <v>3</v>
      </c>
      <c r="DI1561" t="s">
        <v>134</v>
      </c>
      <c r="DJ1561" t="s">
        <v>133</v>
      </c>
      <c r="DK1561" t="s">
        <v>3</v>
      </c>
      <c r="DL1561" t="s">
        <v>3</v>
      </c>
      <c r="DM1561" t="s">
        <v>3</v>
      </c>
      <c r="DN1561">
        <v>0</v>
      </c>
      <c r="DO1561">
        <v>0</v>
      </c>
      <c r="DP1561">
        <v>1</v>
      </c>
      <c r="DQ1561">
        <v>1</v>
      </c>
      <c r="DU1561">
        <v>1005</v>
      </c>
      <c r="DV1561" t="s">
        <v>215</v>
      </c>
      <c r="DW1561" t="s">
        <v>215</v>
      </c>
      <c r="DX1561">
        <v>100</v>
      </c>
      <c r="DZ1561" t="s">
        <v>3</v>
      </c>
      <c r="EA1561" t="s">
        <v>3</v>
      </c>
      <c r="EB1561" t="s">
        <v>3</v>
      </c>
      <c r="EC1561" t="s">
        <v>3</v>
      </c>
      <c r="EE1561">
        <v>29085510</v>
      </c>
      <c r="EF1561">
        <v>2</v>
      </c>
      <c r="EG1561" t="s">
        <v>135</v>
      </c>
      <c r="EH1561">
        <v>0</v>
      </c>
      <c r="EI1561" t="s">
        <v>3</v>
      </c>
      <c r="EJ1561">
        <v>1</v>
      </c>
      <c r="EK1561">
        <v>10001</v>
      </c>
      <c r="EL1561" t="s">
        <v>136</v>
      </c>
      <c r="EM1561" t="s">
        <v>137</v>
      </c>
      <c r="EO1561" t="s">
        <v>3</v>
      </c>
      <c r="EQ1561">
        <v>0</v>
      </c>
      <c r="ER1561">
        <v>8430.5499999999993</v>
      </c>
      <c r="ES1561">
        <v>7654.55</v>
      </c>
      <c r="ET1561">
        <v>14.12</v>
      </c>
      <c r="EU1561">
        <v>0</v>
      </c>
      <c r="EV1561">
        <v>761.88</v>
      </c>
      <c r="EW1561">
        <v>84</v>
      </c>
      <c r="EX1561">
        <v>0</v>
      </c>
      <c r="EY1561">
        <v>0</v>
      </c>
      <c r="FQ1561">
        <v>0</v>
      </c>
      <c r="FR1561">
        <f t="shared" si="1056"/>
        <v>0</v>
      </c>
      <c r="FS1561">
        <v>0</v>
      </c>
      <c r="FT1561" t="s">
        <v>139</v>
      </c>
      <c r="FU1561" t="s">
        <v>25</v>
      </c>
      <c r="FV1561" t="s">
        <v>25</v>
      </c>
      <c r="FW1561" t="s">
        <v>26</v>
      </c>
      <c r="FX1561">
        <v>106.2</v>
      </c>
      <c r="FY1561">
        <v>53.55</v>
      </c>
      <c r="GA1561" t="s">
        <v>3</v>
      </c>
      <c r="GD1561">
        <v>1</v>
      </c>
      <c r="GF1561">
        <v>892663548</v>
      </c>
      <c r="GG1561">
        <v>2</v>
      </c>
      <c r="GH1561">
        <v>1</v>
      </c>
      <c r="GI1561">
        <v>2</v>
      </c>
      <c r="GJ1561">
        <v>0</v>
      </c>
      <c r="GK1561">
        <v>0</v>
      </c>
      <c r="GL1561">
        <f t="shared" si="1057"/>
        <v>0</v>
      </c>
      <c r="GM1561">
        <f t="shared" si="1058"/>
        <v>30008</v>
      </c>
      <c r="GN1561">
        <f t="shared" si="1059"/>
        <v>30008</v>
      </c>
      <c r="GO1561">
        <f t="shared" si="1060"/>
        <v>0</v>
      </c>
      <c r="GP1561">
        <f t="shared" si="1061"/>
        <v>0</v>
      </c>
      <c r="GR1561">
        <v>0</v>
      </c>
      <c r="GS1561">
        <v>3</v>
      </c>
      <c r="GT1561">
        <v>0</v>
      </c>
      <c r="GU1561" t="s">
        <v>3</v>
      </c>
      <c r="GV1561">
        <f t="shared" si="1062"/>
        <v>0</v>
      </c>
      <c r="GW1561">
        <v>1</v>
      </c>
      <c r="GX1561">
        <f t="shared" si="1063"/>
        <v>0</v>
      </c>
      <c r="HA1561">
        <v>0</v>
      </c>
      <c r="HB1561">
        <v>0</v>
      </c>
      <c r="HC1561">
        <f t="shared" si="1064"/>
        <v>0</v>
      </c>
      <c r="HE1561" t="s">
        <v>3</v>
      </c>
      <c r="HF1561" t="s">
        <v>3</v>
      </c>
      <c r="IK1561">
        <v>0</v>
      </c>
    </row>
    <row r="1562" spans="1:245">
      <c r="A1562">
        <v>17</v>
      </c>
      <c r="B1562">
        <v>0</v>
      </c>
      <c r="C1562">
        <f>ROW(SmtRes!A1568)</f>
        <v>1568</v>
      </c>
      <c r="D1562">
        <f>ROW(EtalonRes!A1529)</f>
        <v>1529</v>
      </c>
      <c r="E1562" t="s">
        <v>266</v>
      </c>
      <c r="F1562" t="s">
        <v>218</v>
      </c>
      <c r="G1562" t="s">
        <v>219</v>
      </c>
      <c r="H1562" t="s">
        <v>220</v>
      </c>
      <c r="I1562">
        <f>ROUND(53.7/100,9)</f>
        <v>0.53700000000000003</v>
      </c>
      <c r="J1562">
        <v>0</v>
      </c>
      <c r="O1562">
        <f t="shared" si="1030"/>
        <v>14967.35</v>
      </c>
      <c r="P1562">
        <f t="shared" si="1031"/>
        <v>4264.62</v>
      </c>
      <c r="Q1562">
        <f t="shared" si="1032"/>
        <v>9.43</v>
      </c>
      <c r="R1562">
        <f t="shared" si="1033"/>
        <v>3.22</v>
      </c>
      <c r="S1562">
        <f t="shared" si="1034"/>
        <v>10693.3</v>
      </c>
      <c r="T1562">
        <f t="shared" si="1035"/>
        <v>0</v>
      </c>
      <c r="U1562">
        <f t="shared" si="1036"/>
        <v>34.545746999999999</v>
      </c>
      <c r="V1562">
        <f t="shared" si="1037"/>
        <v>6.7125000000000006E-3</v>
      </c>
      <c r="W1562">
        <f t="shared" si="1038"/>
        <v>0</v>
      </c>
      <c r="X1562">
        <f t="shared" si="1039"/>
        <v>8557.2199999999993</v>
      </c>
      <c r="Y1562">
        <f t="shared" si="1040"/>
        <v>3957.71</v>
      </c>
      <c r="AA1562">
        <v>36401907</v>
      </c>
      <c r="AB1562">
        <f t="shared" si="1041"/>
        <v>7162.38</v>
      </c>
      <c r="AC1562">
        <f t="shared" si="1042"/>
        <v>6563.27</v>
      </c>
      <c r="AD1562">
        <f>ROUND(((((ET1562*1.25))-((EU1562*1.25)))+AE1562),2)</f>
        <v>1.48</v>
      </c>
      <c r="AE1562">
        <f>ROUND(((EU1562*1.25)),2)</f>
        <v>0.18</v>
      </c>
      <c r="AF1562">
        <f>ROUND(((EV1562*1.15)),2)</f>
        <v>597.63</v>
      </c>
      <c r="AG1562">
        <f t="shared" si="1043"/>
        <v>0</v>
      </c>
      <c r="AH1562">
        <f>((EW1562*1.15))</f>
        <v>64.330999999999989</v>
      </c>
      <c r="AI1562">
        <f>((EX1562*1.25))</f>
        <v>1.2500000000000001E-2</v>
      </c>
      <c r="AJ1562">
        <f t="shared" si="1044"/>
        <v>0</v>
      </c>
      <c r="AK1562">
        <v>7084.13</v>
      </c>
      <c r="AL1562">
        <v>6563.27</v>
      </c>
      <c r="AM1562">
        <v>1.18</v>
      </c>
      <c r="AN1562">
        <v>0.14000000000000001</v>
      </c>
      <c r="AO1562">
        <v>519.67999999999995</v>
      </c>
      <c r="AP1562">
        <v>0</v>
      </c>
      <c r="AQ1562">
        <v>55.94</v>
      </c>
      <c r="AR1562">
        <v>0.01</v>
      </c>
      <c r="AS1562">
        <v>0</v>
      </c>
      <c r="AT1562">
        <v>80</v>
      </c>
      <c r="AU1562">
        <v>37</v>
      </c>
      <c r="AV1562">
        <v>1</v>
      </c>
      <c r="AW1562">
        <v>1</v>
      </c>
      <c r="AZ1562">
        <v>1</v>
      </c>
      <c r="BA1562">
        <v>33.32</v>
      </c>
      <c r="BB1562">
        <v>11.86</v>
      </c>
      <c r="BC1562">
        <v>1.21</v>
      </c>
      <c r="BD1562" t="s">
        <v>3</v>
      </c>
      <c r="BE1562" t="s">
        <v>3</v>
      </c>
      <c r="BF1562" t="s">
        <v>3</v>
      </c>
      <c r="BG1562" t="s">
        <v>3</v>
      </c>
      <c r="BH1562">
        <v>0</v>
      </c>
      <c r="BI1562">
        <v>1</v>
      </c>
      <c r="BJ1562" t="s">
        <v>221</v>
      </c>
      <c r="BM1562">
        <v>15001</v>
      </c>
      <c r="BN1562">
        <v>0</v>
      </c>
      <c r="BO1562" t="s">
        <v>218</v>
      </c>
      <c r="BP1562">
        <v>1</v>
      </c>
      <c r="BQ1562">
        <v>2</v>
      </c>
      <c r="BR1562">
        <v>0</v>
      </c>
      <c r="BS1562">
        <v>33.32</v>
      </c>
      <c r="BT1562">
        <v>1</v>
      </c>
      <c r="BU1562">
        <v>1</v>
      </c>
      <c r="BV1562">
        <v>1</v>
      </c>
      <c r="BW1562">
        <v>1</v>
      </c>
      <c r="BX1562">
        <v>1</v>
      </c>
      <c r="BY1562" t="s">
        <v>3</v>
      </c>
      <c r="BZ1562">
        <v>105</v>
      </c>
      <c r="CA1562">
        <v>55</v>
      </c>
      <c r="CE1562">
        <v>0</v>
      </c>
      <c r="CF1562">
        <v>0</v>
      </c>
      <c r="CG1562">
        <v>0</v>
      </c>
      <c r="CM1562">
        <v>0</v>
      </c>
      <c r="CN1562" t="s">
        <v>3</v>
      </c>
      <c r="CO1562">
        <v>0</v>
      </c>
      <c r="CP1562">
        <f t="shared" si="1045"/>
        <v>14967.349999999999</v>
      </c>
      <c r="CQ1562">
        <f t="shared" si="1046"/>
        <v>7941.5567000000001</v>
      </c>
      <c r="CR1562">
        <f t="shared" si="1047"/>
        <v>17.552799999999998</v>
      </c>
      <c r="CS1562">
        <f t="shared" si="1048"/>
        <v>5.9976000000000003</v>
      </c>
      <c r="CT1562">
        <f t="shared" si="1049"/>
        <v>19913.031599999998</v>
      </c>
      <c r="CU1562">
        <f t="shared" si="1050"/>
        <v>0</v>
      </c>
      <c r="CV1562">
        <f t="shared" si="1051"/>
        <v>64.330999999999989</v>
      </c>
      <c r="CW1562">
        <f t="shared" si="1052"/>
        <v>1.2500000000000001E-2</v>
      </c>
      <c r="CX1562">
        <f t="shared" si="1053"/>
        <v>0</v>
      </c>
      <c r="CY1562">
        <f t="shared" si="1054"/>
        <v>8557.2159999999985</v>
      </c>
      <c r="CZ1562">
        <f t="shared" si="1055"/>
        <v>3957.7123999999994</v>
      </c>
      <c r="DC1562" t="s">
        <v>3</v>
      </c>
      <c r="DD1562" t="s">
        <v>3</v>
      </c>
      <c r="DE1562" t="s">
        <v>133</v>
      </c>
      <c r="DF1562" t="s">
        <v>133</v>
      </c>
      <c r="DG1562" t="s">
        <v>134</v>
      </c>
      <c r="DH1562" t="s">
        <v>3</v>
      </c>
      <c r="DI1562" t="s">
        <v>134</v>
      </c>
      <c r="DJ1562" t="s">
        <v>133</v>
      </c>
      <c r="DK1562" t="s">
        <v>3</v>
      </c>
      <c r="DL1562" t="s">
        <v>3</v>
      </c>
      <c r="DM1562" t="s">
        <v>3</v>
      </c>
      <c r="DN1562">
        <v>0</v>
      </c>
      <c r="DO1562">
        <v>0</v>
      </c>
      <c r="DP1562">
        <v>1</v>
      </c>
      <c r="DQ1562">
        <v>1</v>
      </c>
      <c r="DU1562">
        <v>1013</v>
      </c>
      <c r="DV1562" t="s">
        <v>220</v>
      </c>
      <c r="DW1562" t="s">
        <v>220</v>
      </c>
      <c r="DX1562">
        <v>1</v>
      </c>
      <c r="DZ1562" t="s">
        <v>3</v>
      </c>
      <c r="EA1562" t="s">
        <v>3</v>
      </c>
      <c r="EB1562" t="s">
        <v>3</v>
      </c>
      <c r="EC1562" t="s">
        <v>3</v>
      </c>
      <c r="EE1562">
        <v>29085536</v>
      </c>
      <c r="EF1562">
        <v>2</v>
      </c>
      <c r="EG1562" t="s">
        <v>135</v>
      </c>
      <c r="EH1562">
        <v>0</v>
      </c>
      <c r="EI1562" t="s">
        <v>3</v>
      </c>
      <c r="EJ1562">
        <v>1</v>
      </c>
      <c r="EK1562">
        <v>15001</v>
      </c>
      <c r="EL1562" t="s">
        <v>151</v>
      </c>
      <c r="EM1562" t="s">
        <v>152</v>
      </c>
      <c r="EO1562" t="s">
        <v>3</v>
      </c>
      <c r="EQ1562">
        <v>0</v>
      </c>
      <c r="ER1562">
        <v>7084.13</v>
      </c>
      <c r="ES1562">
        <v>6563.27</v>
      </c>
      <c r="ET1562">
        <v>1.18</v>
      </c>
      <c r="EU1562">
        <v>0.14000000000000001</v>
      </c>
      <c r="EV1562">
        <v>519.67999999999995</v>
      </c>
      <c r="EW1562">
        <v>55.94</v>
      </c>
      <c r="EX1562">
        <v>0.01</v>
      </c>
      <c r="EY1562">
        <v>0</v>
      </c>
      <c r="FQ1562">
        <v>0</v>
      </c>
      <c r="FR1562">
        <f t="shared" si="1056"/>
        <v>0</v>
      </c>
      <c r="FS1562">
        <v>0</v>
      </c>
      <c r="FT1562" t="s">
        <v>139</v>
      </c>
      <c r="FU1562" t="s">
        <v>25</v>
      </c>
      <c r="FV1562" t="s">
        <v>25</v>
      </c>
      <c r="FW1562" t="s">
        <v>26</v>
      </c>
      <c r="FX1562">
        <v>94.5</v>
      </c>
      <c r="FY1562">
        <v>46.75</v>
      </c>
      <c r="GA1562" t="s">
        <v>3</v>
      </c>
      <c r="GD1562">
        <v>1</v>
      </c>
      <c r="GF1562">
        <v>797186164</v>
      </c>
      <c r="GG1562">
        <v>2</v>
      </c>
      <c r="GH1562">
        <v>1</v>
      </c>
      <c r="GI1562">
        <v>2</v>
      </c>
      <c r="GJ1562">
        <v>0</v>
      </c>
      <c r="GK1562">
        <v>0</v>
      </c>
      <c r="GL1562">
        <f t="shared" si="1057"/>
        <v>0</v>
      </c>
      <c r="GM1562">
        <f t="shared" si="1058"/>
        <v>27482.28</v>
      </c>
      <c r="GN1562">
        <f t="shared" si="1059"/>
        <v>27482.28</v>
      </c>
      <c r="GO1562">
        <f t="shared" si="1060"/>
        <v>0</v>
      </c>
      <c r="GP1562">
        <f t="shared" si="1061"/>
        <v>0</v>
      </c>
      <c r="GR1562">
        <v>0</v>
      </c>
      <c r="GS1562">
        <v>3</v>
      </c>
      <c r="GT1562">
        <v>0</v>
      </c>
      <c r="GU1562" t="s">
        <v>3</v>
      </c>
      <c r="GV1562">
        <f t="shared" si="1062"/>
        <v>0</v>
      </c>
      <c r="GW1562">
        <v>1</v>
      </c>
      <c r="GX1562">
        <f t="shared" si="1063"/>
        <v>0</v>
      </c>
      <c r="HA1562">
        <v>0</v>
      </c>
      <c r="HB1562">
        <v>0</v>
      </c>
      <c r="HC1562">
        <f t="shared" si="1064"/>
        <v>0</v>
      </c>
      <c r="HE1562" t="s">
        <v>3</v>
      </c>
      <c r="HF1562" t="s">
        <v>3</v>
      </c>
      <c r="IK1562">
        <v>0</v>
      </c>
    </row>
    <row r="1563" spans="1:245">
      <c r="A1563">
        <v>17</v>
      </c>
      <c r="B1563">
        <v>0</v>
      </c>
      <c r="C1563">
        <f>ROW(SmtRes!A1580)</f>
        <v>1580</v>
      </c>
      <c r="D1563">
        <f>ROW(EtalonRes!A1538)</f>
        <v>1538</v>
      </c>
      <c r="E1563" t="s">
        <v>217</v>
      </c>
      <c r="F1563" t="s">
        <v>223</v>
      </c>
      <c r="G1563" t="s">
        <v>224</v>
      </c>
      <c r="H1563" t="s">
        <v>58</v>
      </c>
      <c r="I1563">
        <f>ROUND(3/100,9)</f>
        <v>0.03</v>
      </c>
      <c r="J1563">
        <v>0</v>
      </c>
      <c r="O1563">
        <f t="shared" si="1030"/>
        <v>362.74</v>
      </c>
      <c r="P1563">
        <f t="shared" si="1031"/>
        <v>13.61</v>
      </c>
      <c r="Q1563">
        <f t="shared" si="1032"/>
        <v>1.56</v>
      </c>
      <c r="R1563">
        <f t="shared" si="1033"/>
        <v>0.41</v>
      </c>
      <c r="S1563">
        <f t="shared" si="1034"/>
        <v>347.57</v>
      </c>
      <c r="T1563">
        <f t="shared" si="1035"/>
        <v>0</v>
      </c>
      <c r="U1563">
        <f t="shared" si="1036"/>
        <v>1.0515600000000001</v>
      </c>
      <c r="V1563">
        <f t="shared" si="1037"/>
        <v>8.9999999999999998E-4</v>
      </c>
      <c r="W1563">
        <f t="shared" si="1038"/>
        <v>0</v>
      </c>
      <c r="X1563">
        <f t="shared" si="1039"/>
        <v>281.86</v>
      </c>
      <c r="Y1563">
        <f t="shared" si="1040"/>
        <v>180.95</v>
      </c>
      <c r="AA1563">
        <v>36401907</v>
      </c>
      <c r="AB1563">
        <f t="shared" si="1041"/>
        <v>416.77</v>
      </c>
      <c r="AC1563">
        <f t="shared" si="1042"/>
        <v>63.28</v>
      </c>
      <c r="AD1563">
        <f t="shared" ref="AD1563:AD1569" si="1067">ROUND((((ET1563)-(EU1563))+AE1563),2)</f>
        <v>5.78</v>
      </c>
      <c r="AE1563">
        <f t="shared" ref="AE1563:AE1569" si="1068">ROUND((EU1563),2)</f>
        <v>0.41</v>
      </c>
      <c r="AF1563">
        <f>ROUND(((EV1563*1.15)),2)</f>
        <v>347.71</v>
      </c>
      <c r="AG1563">
        <f t="shared" si="1043"/>
        <v>0</v>
      </c>
      <c r="AH1563">
        <f>((EW1563*1.15))</f>
        <v>35.052</v>
      </c>
      <c r="AI1563">
        <f t="shared" ref="AI1563:AI1569" si="1069">(EX1563)</f>
        <v>0.03</v>
      </c>
      <c r="AJ1563">
        <f t="shared" si="1044"/>
        <v>0</v>
      </c>
      <c r="AK1563">
        <v>371.42</v>
      </c>
      <c r="AL1563">
        <v>63.28</v>
      </c>
      <c r="AM1563">
        <v>5.78</v>
      </c>
      <c r="AN1563">
        <v>0.41</v>
      </c>
      <c r="AO1563">
        <v>302.36</v>
      </c>
      <c r="AP1563">
        <v>0</v>
      </c>
      <c r="AQ1563">
        <v>30.48</v>
      </c>
      <c r="AR1563">
        <v>0.03</v>
      </c>
      <c r="AS1563">
        <v>0</v>
      </c>
      <c r="AT1563">
        <v>81</v>
      </c>
      <c r="AU1563">
        <v>52</v>
      </c>
      <c r="AV1563">
        <v>1</v>
      </c>
      <c r="AW1563">
        <v>1</v>
      </c>
      <c r="AZ1563">
        <v>1</v>
      </c>
      <c r="BA1563">
        <v>33.32</v>
      </c>
      <c r="BB1563">
        <v>9.01</v>
      </c>
      <c r="BC1563">
        <v>7.17</v>
      </c>
      <c r="BD1563" t="s">
        <v>3</v>
      </c>
      <c r="BE1563" t="s">
        <v>3</v>
      </c>
      <c r="BF1563" t="s">
        <v>3</v>
      </c>
      <c r="BG1563" t="s">
        <v>3</v>
      </c>
      <c r="BH1563">
        <v>0</v>
      </c>
      <c r="BI1563">
        <v>2</v>
      </c>
      <c r="BJ1563" t="s">
        <v>225</v>
      </c>
      <c r="BM1563">
        <v>108001</v>
      </c>
      <c r="BN1563">
        <v>0</v>
      </c>
      <c r="BO1563" t="s">
        <v>223</v>
      </c>
      <c r="BP1563">
        <v>1</v>
      </c>
      <c r="BQ1563">
        <v>3</v>
      </c>
      <c r="BR1563">
        <v>0</v>
      </c>
      <c r="BS1563">
        <v>33.32</v>
      </c>
      <c r="BT1563">
        <v>1</v>
      </c>
      <c r="BU1563">
        <v>1</v>
      </c>
      <c r="BV1563">
        <v>1</v>
      </c>
      <c r="BW1563">
        <v>1</v>
      </c>
      <c r="BX1563">
        <v>1</v>
      </c>
      <c r="BY1563" t="s">
        <v>3</v>
      </c>
      <c r="BZ1563">
        <v>95</v>
      </c>
      <c r="CA1563">
        <v>65</v>
      </c>
      <c r="CE1563">
        <v>0</v>
      </c>
      <c r="CF1563">
        <v>0</v>
      </c>
      <c r="CG1563">
        <v>0</v>
      </c>
      <c r="CM1563">
        <v>0</v>
      </c>
      <c r="CN1563" t="s">
        <v>905</v>
      </c>
      <c r="CO1563">
        <v>0</v>
      </c>
      <c r="CP1563">
        <f t="shared" si="1045"/>
        <v>362.74</v>
      </c>
      <c r="CQ1563">
        <f t="shared" si="1046"/>
        <v>453.7176</v>
      </c>
      <c r="CR1563">
        <f t="shared" si="1047"/>
        <v>52.077800000000003</v>
      </c>
      <c r="CS1563">
        <f t="shared" si="1048"/>
        <v>13.661199999999999</v>
      </c>
      <c r="CT1563">
        <f t="shared" si="1049"/>
        <v>11585.697199999999</v>
      </c>
      <c r="CU1563">
        <f t="shared" si="1050"/>
        <v>0</v>
      </c>
      <c r="CV1563">
        <f t="shared" si="1051"/>
        <v>35.052</v>
      </c>
      <c r="CW1563">
        <f t="shared" si="1052"/>
        <v>0.03</v>
      </c>
      <c r="CX1563">
        <f t="shared" si="1053"/>
        <v>0</v>
      </c>
      <c r="CY1563">
        <f t="shared" si="1054"/>
        <v>281.86380000000003</v>
      </c>
      <c r="CZ1563">
        <f t="shared" si="1055"/>
        <v>180.9496</v>
      </c>
      <c r="DC1563" t="s">
        <v>3</v>
      </c>
      <c r="DD1563" t="s">
        <v>3</v>
      </c>
      <c r="DE1563" t="s">
        <v>3</v>
      </c>
      <c r="DF1563" t="s">
        <v>3</v>
      </c>
      <c r="DG1563" t="s">
        <v>134</v>
      </c>
      <c r="DH1563" t="s">
        <v>3</v>
      </c>
      <c r="DI1563" t="s">
        <v>134</v>
      </c>
      <c r="DJ1563" t="s">
        <v>3</v>
      </c>
      <c r="DK1563" t="s">
        <v>3</v>
      </c>
      <c r="DL1563" t="s">
        <v>3</v>
      </c>
      <c r="DM1563" t="s">
        <v>3</v>
      </c>
      <c r="DN1563">
        <v>0</v>
      </c>
      <c r="DO1563">
        <v>0</v>
      </c>
      <c r="DP1563">
        <v>1</v>
      </c>
      <c r="DQ1563">
        <v>1</v>
      </c>
      <c r="DU1563">
        <v>1010</v>
      </c>
      <c r="DV1563" t="s">
        <v>58</v>
      </c>
      <c r="DW1563" t="s">
        <v>58</v>
      </c>
      <c r="DX1563">
        <v>100</v>
      </c>
      <c r="DZ1563" t="s">
        <v>3</v>
      </c>
      <c r="EA1563" t="s">
        <v>3</v>
      </c>
      <c r="EB1563" t="s">
        <v>3</v>
      </c>
      <c r="EC1563" t="s">
        <v>3</v>
      </c>
      <c r="EE1563">
        <v>29085386</v>
      </c>
      <c r="EF1563">
        <v>3</v>
      </c>
      <c r="EG1563" t="s">
        <v>226</v>
      </c>
      <c r="EH1563">
        <v>0</v>
      </c>
      <c r="EI1563" t="s">
        <v>3</v>
      </c>
      <c r="EJ1563">
        <v>2</v>
      </c>
      <c r="EK1563">
        <v>108001</v>
      </c>
      <c r="EL1563" t="s">
        <v>227</v>
      </c>
      <c r="EM1563" t="s">
        <v>228</v>
      </c>
      <c r="EO1563" t="s">
        <v>299</v>
      </c>
      <c r="EQ1563">
        <v>0</v>
      </c>
      <c r="ER1563">
        <v>371.42</v>
      </c>
      <c r="ES1563">
        <v>63.28</v>
      </c>
      <c r="ET1563">
        <v>5.78</v>
      </c>
      <c r="EU1563">
        <v>0.41</v>
      </c>
      <c r="EV1563">
        <v>302.36</v>
      </c>
      <c r="EW1563">
        <v>30.48</v>
      </c>
      <c r="EX1563">
        <v>0.03</v>
      </c>
      <c r="EY1563">
        <v>0</v>
      </c>
      <c r="FQ1563">
        <v>0</v>
      </c>
      <c r="FR1563">
        <f t="shared" si="1056"/>
        <v>0</v>
      </c>
      <c r="FS1563">
        <v>0</v>
      </c>
      <c r="FV1563" t="s">
        <v>25</v>
      </c>
      <c r="FW1563" t="s">
        <v>26</v>
      </c>
      <c r="FX1563">
        <v>95</v>
      </c>
      <c r="FY1563">
        <v>65</v>
      </c>
      <c r="GA1563" t="s">
        <v>3</v>
      </c>
      <c r="GD1563">
        <v>1</v>
      </c>
      <c r="GF1563">
        <v>-1627028948</v>
      </c>
      <c r="GG1563">
        <v>2</v>
      </c>
      <c r="GH1563">
        <v>1</v>
      </c>
      <c r="GI1563">
        <v>2</v>
      </c>
      <c r="GJ1563">
        <v>0</v>
      </c>
      <c r="GK1563">
        <v>0</v>
      </c>
      <c r="GL1563">
        <f t="shared" si="1057"/>
        <v>0</v>
      </c>
      <c r="GM1563">
        <f t="shared" si="1058"/>
        <v>825.55</v>
      </c>
      <c r="GN1563">
        <f t="shared" si="1059"/>
        <v>0</v>
      </c>
      <c r="GO1563">
        <f t="shared" si="1060"/>
        <v>825.55</v>
      </c>
      <c r="GP1563">
        <f t="shared" si="1061"/>
        <v>0</v>
      </c>
      <c r="GR1563">
        <v>0</v>
      </c>
      <c r="GS1563">
        <v>3</v>
      </c>
      <c r="GT1563">
        <v>0</v>
      </c>
      <c r="GU1563" t="s">
        <v>3</v>
      </c>
      <c r="GV1563">
        <f t="shared" si="1062"/>
        <v>0</v>
      </c>
      <c r="GW1563">
        <v>1</v>
      </c>
      <c r="GX1563">
        <f t="shared" si="1063"/>
        <v>0</v>
      </c>
      <c r="HA1563">
        <v>0</v>
      </c>
      <c r="HB1563">
        <v>0</v>
      </c>
      <c r="HC1563">
        <f t="shared" si="1064"/>
        <v>0</v>
      </c>
      <c r="HE1563" t="s">
        <v>3</v>
      </c>
      <c r="HF1563" t="s">
        <v>3</v>
      </c>
      <c r="IK1563">
        <v>0</v>
      </c>
    </row>
    <row r="1564" spans="1:245">
      <c r="A1564">
        <v>18</v>
      </c>
      <c r="B1564">
        <v>0</v>
      </c>
      <c r="C1564">
        <v>1578</v>
      </c>
      <c r="E1564" t="s">
        <v>274</v>
      </c>
      <c r="F1564" t="s">
        <v>230</v>
      </c>
      <c r="G1564" t="s">
        <v>231</v>
      </c>
      <c r="H1564" t="s">
        <v>232</v>
      </c>
      <c r="I1564">
        <f>I1563*J1564</f>
        <v>3.0000000000000001E-3</v>
      </c>
      <c r="J1564">
        <v>0.1</v>
      </c>
      <c r="O1564">
        <f t="shared" si="1030"/>
        <v>17.87</v>
      </c>
      <c r="P1564">
        <f t="shared" si="1031"/>
        <v>17.87</v>
      </c>
      <c r="Q1564">
        <f t="shared" si="1032"/>
        <v>0</v>
      </c>
      <c r="R1564">
        <f t="shared" si="1033"/>
        <v>0</v>
      </c>
      <c r="S1564">
        <f t="shared" si="1034"/>
        <v>0</v>
      </c>
      <c r="T1564">
        <f t="shared" si="1035"/>
        <v>0</v>
      </c>
      <c r="U1564">
        <f t="shared" si="1036"/>
        <v>0</v>
      </c>
      <c r="V1564">
        <f t="shared" si="1037"/>
        <v>0</v>
      </c>
      <c r="W1564">
        <f t="shared" si="1038"/>
        <v>0.06</v>
      </c>
      <c r="X1564">
        <f t="shared" si="1039"/>
        <v>0</v>
      </c>
      <c r="Y1564">
        <f t="shared" si="1040"/>
        <v>0</v>
      </c>
      <c r="AA1564">
        <v>36401907</v>
      </c>
      <c r="AB1564">
        <f t="shared" si="1041"/>
        <v>1998.42</v>
      </c>
      <c r="AC1564">
        <f t="shared" si="1042"/>
        <v>1998.42</v>
      </c>
      <c r="AD1564">
        <f t="shared" si="1067"/>
        <v>0</v>
      </c>
      <c r="AE1564">
        <f t="shared" si="1068"/>
        <v>0</v>
      </c>
      <c r="AF1564">
        <f>ROUND((EV1564),2)</f>
        <v>0</v>
      </c>
      <c r="AG1564">
        <f t="shared" si="1043"/>
        <v>0</v>
      </c>
      <c r="AH1564">
        <f>(EW1564)</f>
        <v>0</v>
      </c>
      <c r="AI1564">
        <f t="shared" si="1069"/>
        <v>0</v>
      </c>
      <c r="AJ1564">
        <f t="shared" si="1044"/>
        <v>19.399999999999999</v>
      </c>
      <c r="AK1564">
        <v>1998.42</v>
      </c>
      <c r="AL1564">
        <v>1998.42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19.399999999999999</v>
      </c>
      <c r="AT1564">
        <v>0</v>
      </c>
      <c r="AU1564">
        <v>0</v>
      </c>
      <c r="AV1564">
        <v>1</v>
      </c>
      <c r="AW1564">
        <v>1</v>
      </c>
      <c r="AZ1564">
        <v>1</v>
      </c>
      <c r="BA1564">
        <v>1</v>
      </c>
      <c r="BB1564">
        <v>1</v>
      </c>
      <c r="BC1564">
        <v>2.98</v>
      </c>
      <c r="BD1564" t="s">
        <v>3</v>
      </c>
      <c r="BE1564" t="s">
        <v>3</v>
      </c>
      <c r="BF1564" t="s">
        <v>3</v>
      </c>
      <c r="BG1564" t="s">
        <v>3</v>
      </c>
      <c r="BH1564">
        <v>3</v>
      </c>
      <c r="BI1564">
        <v>2</v>
      </c>
      <c r="BJ1564" t="s">
        <v>233</v>
      </c>
      <c r="BM1564">
        <v>500002</v>
      </c>
      <c r="BN1564">
        <v>0</v>
      </c>
      <c r="BO1564" t="s">
        <v>230</v>
      </c>
      <c r="BP1564">
        <v>1</v>
      </c>
      <c r="BQ1564">
        <v>12</v>
      </c>
      <c r="BR1564">
        <v>0</v>
      </c>
      <c r="BS1564">
        <v>1</v>
      </c>
      <c r="BT1564">
        <v>1</v>
      </c>
      <c r="BU1564">
        <v>1</v>
      </c>
      <c r="BV1564">
        <v>1</v>
      </c>
      <c r="BW1564">
        <v>1</v>
      </c>
      <c r="BX1564">
        <v>1</v>
      </c>
      <c r="BY1564" t="s">
        <v>3</v>
      </c>
      <c r="BZ1564">
        <v>0</v>
      </c>
      <c r="CA1564">
        <v>0</v>
      </c>
      <c r="CE1564">
        <v>0</v>
      </c>
      <c r="CF1564">
        <v>0</v>
      </c>
      <c r="CG1564">
        <v>0</v>
      </c>
      <c r="CM1564">
        <v>0</v>
      </c>
      <c r="CN1564" t="s">
        <v>3</v>
      </c>
      <c r="CO1564">
        <v>0</v>
      </c>
      <c r="CP1564">
        <f t="shared" si="1045"/>
        <v>17.87</v>
      </c>
      <c r="CQ1564">
        <f t="shared" si="1046"/>
        <v>5955.2916000000005</v>
      </c>
      <c r="CR1564">
        <f t="shared" si="1047"/>
        <v>0</v>
      </c>
      <c r="CS1564">
        <f t="shared" si="1048"/>
        <v>0</v>
      </c>
      <c r="CT1564">
        <f t="shared" si="1049"/>
        <v>0</v>
      </c>
      <c r="CU1564">
        <f t="shared" si="1050"/>
        <v>0</v>
      </c>
      <c r="CV1564">
        <f t="shared" si="1051"/>
        <v>0</v>
      </c>
      <c r="CW1564">
        <f t="shared" si="1052"/>
        <v>0</v>
      </c>
      <c r="CX1564">
        <f t="shared" si="1053"/>
        <v>19.399999999999999</v>
      </c>
      <c r="CY1564">
        <f t="shared" si="1054"/>
        <v>0</v>
      </c>
      <c r="CZ1564">
        <f t="shared" si="1055"/>
        <v>0</v>
      </c>
      <c r="DC1564" t="s">
        <v>3</v>
      </c>
      <c r="DD1564" t="s">
        <v>3</v>
      </c>
      <c r="DE1564" t="s">
        <v>3</v>
      </c>
      <c r="DF1564" t="s">
        <v>3</v>
      </c>
      <c r="DG1564" t="s">
        <v>3</v>
      </c>
      <c r="DH1564" t="s">
        <v>3</v>
      </c>
      <c r="DI1564" t="s">
        <v>3</v>
      </c>
      <c r="DJ1564" t="s">
        <v>3</v>
      </c>
      <c r="DK1564" t="s">
        <v>3</v>
      </c>
      <c r="DL1564" t="s">
        <v>3</v>
      </c>
      <c r="DM1564" t="s">
        <v>3</v>
      </c>
      <c r="DN1564">
        <v>0</v>
      </c>
      <c r="DO1564">
        <v>0</v>
      </c>
      <c r="DP1564">
        <v>1</v>
      </c>
      <c r="DQ1564">
        <v>1</v>
      </c>
      <c r="DU1564">
        <v>1010</v>
      </c>
      <c r="DV1564" t="s">
        <v>232</v>
      </c>
      <c r="DW1564" t="s">
        <v>232</v>
      </c>
      <c r="DX1564">
        <v>1000</v>
      </c>
      <c r="DZ1564" t="s">
        <v>3</v>
      </c>
      <c r="EA1564" t="s">
        <v>3</v>
      </c>
      <c r="EB1564" t="s">
        <v>3</v>
      </c>
      <c r="EC1564" t="s">
        <v>3</v>
      </c>
      <c r="EE1564">
        <v>29085444</v>
      </c>
      <c r="EF1564">
        <v>12</v>
      </c>
      <c r="EG1564" t="s">
        <v>32</v>
      </c>
      <c r="EH1564">
        <v>0</v>
      </c>
      <c r="EI1564" t="s">
        <v>3</v>
      </c>
      <c r="EJ1564">
        <v>2</v>
      </c>
      <c r="EK1564">
        <v>500002</v>
      </c>
      <c r="EL1564" t="s">
        <v>33</v>
      </c>
      <c r="EM1564" t="s">
        <v>34</v>
      </c>
      <c r="EO1564" t="s">
        <v>3</v>
      </c>
      <c r="EQ1564">
        <v>0</v>
      </c>
      <c r="ER1564">
        <v>1998.42</v>
      </c>
      <c r="ES1564">
        <v>1998.42</v>
      </c>
      <c r="ET1564">
        <v>0</v>
      </c>
      <c r="EU1564">
        <v>0</v>
      </c>
      <c r="EV1564">
        <v>0</v>
      </c>
      <c r="EW1564">
        <v>0</v>
      </c>
      <c r="EX1564">
        <v>0</v>
      </c>
      <c r="FQ1564">
        <v>0</v>
      </c>
      <c r="FR1564">
        <f t="shared" si="1056"/>
        <v>0</v>
      </c>
      <c r="FS1564">
        <v>0</v>
      </c>
      <c r="FX1564">
        <v>0</v>
      </c>
      <c r="FY1564">
        <v>0</v>
      </c>
      <c r="GA1564" t="s">
        <v>3</v>
      </c>
      <c r="GD1564">
        <v>1</v>
      </c>
      <c r="GF1564">
        <v>-1152774928</v>
      </c>
      <c r="GG1564">
        <v>2</v>
      </c>
      <c r="GH1564">
        <v>1</v>
      </c>
      <c r="GI1564">
        <v>2</v>
      </c>
      <c r="GJ1564">
        <v>0</v>
      </c>
      <c r="GK1564">
        <v>0</v>
      </c>
      <c r="GL1564">
        <f t="shared" si="1057"/>
        <v>0</v>
      </c>
      <c r="GM1564">
        <f t="shared" si="1058"/>
        <v>17.87</v>
      </c>
      <c r="GN1564">
        <f t="shared" si="1059"/>
        <v>0</v>
      </c>
      <c r="GO1564">
        <f t="shared" si="1060"/>
        <v>17.87</v>
      </c>
      <c r="GP1564">
        <f t="shared" si="1061"/>
        <v>0</v>
      </c>
      <c r="GR1564">
        <v>0</v>
      </c>
      <c r="GS1564">
        <v>3</v>
      </c>
      <c r="GT1564">
        <v>0</v>
      </c>
      <c r="GU1564" t="s">
        <v>3</v>
      </c>
      <c r="GV1564">
        <f t="shared" si="1062"/>
        <v>0</v>
      </c>
      <c r="GW1564">
        <v>1</v>
      </c>
      <c r="GX1564">
        <f t="shared" si="1063"/>
        <v>0</v>
      </c>
      <c r="HA1564">
        <v>0</v>
      </c>
      <c r="HB1564">
        <v>0</v>
      </c>
      <c r="HC1564">
        <f t="shared" si="1064"/>
        <v>0</v>
      </c>
      <c r="HE1564" t="s">
        <v>3</v>
      </c>
      <c r="HF1564" t="s">
        <v>3</v>
      </c>
      <c r="IK1564">
        <v>0</v>
      </c>
    </row>
    <row r="1565" spans="1:245">
      <c r="A1565">
        <v>18</v>
      </c>
      <c r="B1565">
        <v>0</v>
      </c>
      <c r="C1565">
        <v>1576</v>
      </c>
      <c r="E1565" t="s">
        <v>275</v>
      </c>
      <c r="F1565" t="s">
        <v>235</v>
      </c>
      <c r="G1565" t="s">
        <v>236</v>
      </c>
      <c r="H1565" t="s">
        <v>237</v>
      </c>
      <c r="I1565">
        <f>I1563*J1565</f>
        <v>2</v>
      </c>
      <c r="J1565">
        <v>66.666666666666671</v>
      </c>
      <c r="O1565">
        <f t="shared" si="1030"/>
        <v>122.83</v>
      </c>
      <c r="P1565">
        <f t="shared" si="1031"/>
        <v>122.83</v>
      </c>
      <c r="Q1565">
        <f t="shared" si="1032"/>
        <v>0</v>
      </c>
      <c r="R1565">
        <f t="shared" si="1033"/>
        <v>0</v>
      </c>
      <c r="S1565">
        <f t="shared" si="1034"/>
        <v>0</v>
      </c>
      <c r="T1565">
        <f t="shared" si="1035"/>
        <v>0</v>
      </c>
      <c r="U1565">
        <f t="shared" si="1036"/>
        <v>0</v>
      </c>
      <c r="V1565">
        <f t="shared" si="1037"/>
        <v>0</v>
      </c>
      <c r="W1565">
        <f t="shared" si="1038"/>
        <v>0.14000000000000001</v>
      </c>
      <c r="X1565">
        <f t="shared" si="1039"/>
        <v>0</v>
      </c>
      <c r="Y1565">
        <f t="shared" si="1040"/>
        <v>0</v>
      </c>
      <c r="AA1565">
        <v>36401907</v>
      </c>
      <c r="AB1565">
        <f t="shared" si="1041"/>
        <v>7.62</v>
      </c>
      <c r="AC1565">
        <f t="shared" si="1042"/>
        <v>7.62</v>
      </c>
      <c r="AD1565">
        <f t="shared" si="1067"/>
        <v>0</v>
      </c>
      <c r="AE1565">
        <f t="shared" si="1068"/>
        <v>0</v>
      </c>
      <c r="AF1565">
        <f>ROUND((EV1565),2)</f>
        <v>0</v>
      </c>
      <c r="AG1565">
        <f t="shared" si="1043"/>
        <v>0</v>
      </c>
      <c r="AH1565">
        <f>(EW1565)</f>
        <v>0</v>
      </c>
      <c r="AI1565">
        <f t="shared" si="1069"/>
        <v>0</v>
      </c>
      <c r="AJ1565">
        <f t="shared" si="1044"/>
        <v>7.0000000000000007E-2</v>
      </c>
      <c r="AK1565">
        <v>7.62</v>
      </c>
      <c r="AL1565">
        <v>7.62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7.0000000000000007E-2</v>
      </c>
      <c r="AT1565">
        <v>0</v>
      </c>
      <c r="AU1565">
        <v>0</v>
      </c>
      <c r="AV1565">
        <v>1</v>
      </c>
      <c r="AW1565">
        <v>1</v>
      </c>
      <c r="AZ1565">
        <v>1</v>
      </c>
      <c r="BA1565">
        <v>1</v>
      </c>
      <c r="BB1565">
        <v>1</v>
      </c>
      <c r="BC1565">
        <v>8.06</v>
      </c>
      <c r="BD1565" t="s">
        <v>3</v>
      </c>
      <c r="BE1565" t="s">
        <v>3</v>
      </c>
      <c r="BF1565" t="s">
        <v>3</v>
      </c>
      <c r="BG1565" t="s">
        <v>3</v>
      </c>
      <c r="BH1565">
        <v>3</v>
      </c>
      <c r="BI1565">
        <v>2</v>
      </c>
      <c r="BJ1565" t="s">
        <v>238</v>
      </c>
      <c r="BM1565">
        <v>500002</v>
      </c>
      <c r="BN1565">
        <v>0</v>
      </c>
      <c r="BO1565" t="s">
        <v>235</v>
      </c>
      <c r="BP1565">
        <v>1</v>
      </c>
      <c r="BQ1565">
        <v>12</v>
      </c>
      <c r="BR1565">
        <v>0</v>
      </c>
      <c r="BS1565">
        <v>1</v>
      </c>
      <c r="BT1565">
        <v>1</v>
      </c>
      <c r="BU1565">
        <v>1</v>
      </c>
      <c r="BV1565">
        <v>1</v>
      </c>
      <c r="BW1565">
        <v>1</v>
      </c>
      <c r="BX1565">
        <v>1</v>
      </c>
      <c r="BY1565" t="s">
        <v>3</v>
      </c>
      <c r="BZ1565">
        <v>0</v>
      </c>
      <c r="CA1565">
        <v>0</v>
      </c>
      <c r="CE1565">
        <v>0</v>
      </c>
      <c r="CF1565">
        <v>0</v>
      </c>
      <c r="CG1565">
        <v>0</v>
      </c>
      <c r="CM1565">
        <v>0</v>
      </c>
      <c r="CN1565" t="s">
        <v>3</v>
      </c>
      <c r="CO1565">
        <v>0</v>
      </c>
      <c r="CP1565">
        <f t="shared" si="1045"/>
        <v>122.83</v>
      </c>
      <c r="CQ1565">
        <f t="shared" si="1046"/>
        <v>61.417200000000001</v>
      </c>
      <c r="CR1565">
        <f t="shared" si="1047"/>
        <v>0</v>
      </c>
      <c r="CS1565">
        <f t="shared" si="1048"/>
        <v>0</v>
      </c>
      <c r="CT1565">
        <f t="shared" si="1049"/>
        <v>0</v>
      </c>
      <c r="CU1565">
        <f t="shared" si="1050"/>
        <v>0</v>
      </c>
      <c r="CV1565">
        <f t="shared" si="1051"/>
        <v>0</v>
      </c>
      <c r="CW1565">
        <f t="shared" si="1052"/>
        <v>0</v>
      </c>
      <c r="CX1565">
        <f t="shared" si="1053"/>
        <v>7.0000000000000007E-2</v>
      </c>
      <c r="CY1565">
        <f t="shared" si="1054"/>
        <v>0</v>
      </c>
      <c r="CZ1565">
        <f t="shared" si="1055"/>
        <v>0</v>
      </c>
      <c r="DC1565" t="s">
        <v>3</v>
      </c>
      <c r="DD1565" t="s">
        <v>3</v>
      </c>
      <c r="DE1565" t="s">
        <v>3</v>
      </c>
      <c r="DF1565" t="s">
        <v>3</v>
      </c>
      <c r="DG1565" t="s">
        <v>3</v>
      </c>
      <c r="DH1565" t="s">
        <v>3</v>
      </c>
      <c r="DI1565" t="s">
        <v>3</v>
      </c>
      <c r="DJ1565" t="s">
        <v>3</v>
      </c>
      <c r="DK1565" t="s">
        <v>3</v>
      </c>
      <c r="DL1565" t="s">
        <v>3</v>
      </c>
      <c r="DM1565" t="s">
        <v>3</v>
      </c>
      <c r="DN1565">
        <v>0</v>
      </c>
      <c r="DO1565">
        <v>0</v>
      </c>
      <c r="DP1565">
        <v>1</v>
      </c>
      <c r="DQ1565">
        <v>1</v>
      </c>
      <c r="DU1565">
        <v>1010</v>
      </c>
      <c r="DV1565" t="s">
        <v>237</v>
      </c>
      <c r="DW1565" t="s">
        <v>237</v>
      </c>
      <c r="DX1565">
        <v>1</v>
      </c>
      <c r="DZ1565" t="s">
        <v>3</v>
      </c>
      <c r="EA1565" t="s">
        <v>3</v>
      </c>
      <c r="EB1565" t="s">
        <v>3</v>
      </c>
      <c r="EC1565" t="s">
        <v>3</v>
      </c>
      <c r="EE1565">
        <v>29085444</v>
      </c>
      <c r="EF1565">
        <v>12</v>
      </c>
      <c r="EG1565" t="s">
        <v>32</v>
      </c>
      <c r="EH1565">
        <v>0</v>
      </c>
      <c r="EI1565" t="s">
        <v>3</v>
      </c>
      <c r="EJ1565">
        <v>2</v>
      </c>
      <c r="EK1565">
        <v>500002</v>
      </c>
      <c r="EL1565" t="s">
        <v>33</v>
      </c>
      <c r="EM1565" t="s">
        <v>34</v>
      </c>
      <c r="EO1565" t="s">
        <v>3</v>
      </c>
      <c r="EQ1565">
        <v>0</v>
      </c>
      <c r="ER1565">
        <v>7.62</v>
      </c>
      <c r="ES1565">
        <v>7.62</v>
      </c>
      <c r="ET1565">
        <v>0</v>
      </c>
      <c r="EU1565">
        <v>0</v>
      </c>
      <c r="EV1565">
        <v>0</v>
      </c>
      <c r="EW1565">
        <v>0</v>
      </c>
      <c r="EX1565">
        <v>0</v>
      </c>
      <c r="FQ1565">
        <v>0</v>
      </c>
      <c r="FR1565">
        <f t="shared" si="1056"/>
        <v>0</v>
      </c>
      <c r="FS1565">
        <v>0</v>
      </c>
      <c r="FX1565">
        <v>0</v>
      </c>
      <c r="FY1565">
        <v>0</v>
      </c>
      <c r="GA1565" t="s">
        <v>3</v>
      </c>
      <c r="GD1565">
        <v>1</v>
      </c>
      <c r="GF1565">
        <v>-652224790</v>
      </c>
      <c r="GG1565">
        <v>2</v>
      </c>
      <c r="GH1565">
        <v>1</v>
      </c>
      <c r="GI1565">
        <v>2</v>
      </c>
      <c r="GJ1565">
        <v>0</v>
      </c>
      <c r="GK1565">
        <v>0</v>
      </c>
      <c r="GL1565">
        <f t="shared" si="1057"/>
        <v>0</v>
      </c>
      <c r="GM1565">
        <f t="shared" si="1058"/>
        <v>122.83</v>
      </c>
      <c r="GN1565">
        <f t="shared" si="1059"/>
        <v>0</v>
      </c>
      <c r="GO1565">
        <f t="shared" si="1060"/>
        <v>122.83</v>
      </c>
      <c r="GP1565">
        <f t="shared" si="1061"/>
        <v>0</v>
      </c>
      <c r="GR1565">
        <v>0</v>
      </c>
      <c r="GS1565">
        <v>3</v>
      </c>
      <c r="GT1565">
        <v>0</v>
      </c>
      <c r="GU1565" t="s">
        <v>3</v>
      </c>
      <c r="GV1565">
        <f t="shared" si="1062"/>
        <v>0</v>
      </c>
      <c r="GW1565">
        <v>1</v>
      </c>
      <c r="GX1565">
        <f t="shared" si="1063"/>
        <v>0</v>
      </c>
      <c r="HA1565">
        <v>0</v>
      </c>
      <c r="HB1565">
        <v>0</v>
      </c>
      <c r="HC1565">
        <f t="shared" si="1064"/>
        <v>0</v>
      </c>
      <c r="HE1565" t="s">
        <v>3</v>
      </c>
      <c r="HF1565" t="s">
        <v>3</v>
      </c>
      <c r="IK1565">
        <v>0</v>
      </c>
    </row>
    <row r="1566" spans="1:245">
      <c r="A1566">
        <v>18</v>
      </c>
      <c r="B1566">
        <v>0</v>
      </c>
      <c r="C1566">
        <v>1577</v>
      </c>
      <c r="E1566" t="s">
        <v>300</v>
      </c>
      <c r="F1566" t="s">
        <v>301</v>
      </c>
      <c r="G1566" t="s">
        <v>302</v>
      </c>
      <c r="H1566" t="s">
        <v>237</v>
      </c>
      <c r="I1566">
        <f>I1563*J1566</f>
        <v>1</v>
      </c>
      <c r="J1566">
        <v>33.333333333333336</v>
      </c>
      <c r="O1566">
        <f t="shared" si="1030"/>
        <v>77.94</v>
      </c>
      <c r="P1566">
        <f t="shared" si="1031"/>
        <v>77.94</v>
      </c>
      <c r="Q1566">
        <f t="shared" si="1032"/>
        <v>0</v>
      </c>
      <c r="R1566">
        <f t="shared" si="1033"/>
        <v>0</v>
      </c>
      <c r="S1566">
        <f t="shared" si="1034"/>
        <v>0</v>
      </c>
      <c r="T1566">
        <f t="shared" si="1035"/>
        <v>0</v>
      </c>
      <c r="U1566">
        <f t="shared" si="1036"/>
        <v>0</v>
      </c>
      <c r="V1566">
        <f t="shared" si="1037"/>
        <v>0</v>
      </c>
      <c r="W1566">
        <f t="shared" si="1038"/>
        <v>0.09</v>
      </c>
      <c r="X1566">
        <f t="shared" si="1039"/>
        <v>0</v>
      </c>
      <c r="Y1566">
        <f t="shared" si="1040"/>
        <v>0</v>
      </c>
      <c r="AA1566">
        <v>36401907</v>
      </c>
      <c r="AB1566">
        <f t="shared" si="1041"/>
        <v>9.01</v>
      </c>
      <c r="AC1566">
        <f t="shared" si="1042"/>
        <v>9.01</v>
      </c>
      <c r="AD1566">
        <f t="shared" si="1067"/>
        <v>0</v>
      </c>
      <c r="AE1566">
        <f t="shared" si="1068"/>
        <v>0</v>
      </c>
      <c r="AF1566">
        <f>ROUND((EV1566),2)</f>
        <v>0</v>
      </c>
      <c r="AG1566">
        <f t="shared" si="1043"/>
        <v>0</v>
      </c>
      <c r="AH1566">
        <f>(EW1566)</f>
        <v>0</v>
      </c>
      <c r="AI1566">
        <f t="shared" si="1069"/>
        <v>0</v>
      </c>
      <c r="AJ1566">
        <f t="shared" si="1044"/>
        <v>0.09</v>
      </c>
      <c r="AK1566">
        <v>9.01</v>
      </c>
      <c r="AL1566">
        <v>9.01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0.09</v>
      </c>
      <c r="AT1566">
        <v>0</v>
      </c>
      <c r="AU1566">
        <v>0</v>
      </c>
      <c r="AV1566">
        <v>1</v>
      </c>
      <c r="AW1566">
        <v>1</v>
      </c>
      <c r="AZ1566">
        <v>1</v>
      </c>
      <c r="BA1566">
        <v>1</v>
      </c>
      <c r="BB1566">
        <v>1</v>
      </c>
      <c r="BC1566">
        <v>8.65</v>
      </c>
      <c r="BD1566" t="s">
        <v>3</v>
      </c>
      <c r="BE1566" t="s">
        <v>3</v>
      </c>
      <c r="BF1566" t="s">
        <v>3</v>
      </c>
      <c r="BG1566" t="s">
        <v>3</v>
      </c>
      <c r="BH1566">
        <v>3</v>
      </c>
      <c r="BI1566">
        <v>2</v>
      </c>
      <c r="BJ1566" t="s">
        <v>303</v>
      </c>
      <c r="BM1566">
        <v>500002</v>
      </c>
      <c r="BN1566">
        <v>0</v>
      </c>
      <c r="BO1566" t="s">
        <v>301</v>
      </c>
      <c r="BP1566">
        <v>1</v>
      </c>
      <c r="BQ1566">
        <v>12</v>
      </c>
      <c r="BR1566">
        <v>0</v>
      </c>
      <c r="BS1566">
        <v>1</v>
      </c>
      <c r="BT1566">
        <v>1</v>
      </c>
      <c r="BU1566">
        <v>1</v>
      </c>
      <c r="BV1566">
        <v>1</v>
      </c>
      <c r="BW1566">
        <v>1</v>
      </c>
      <c r="BX1566">
        <v>1</v>
      </c>
      <c r="BY1566" t="s">
        <v>3</v>
      </c>
      <c r="BZ1566">
        <v>0</v>
      </c>
      <c r="CA1566">
        <v>0</v>
      </c>
      <c r="CE1566">
        <v>0</v>
      </c>
      <c r="CF1566">
        <v>0</v>
      </c>
      <c r="CG1566">
        <v>0</v>
      </c>
      <c r="CM1566">
        <v>0</v>
      </c>
      <c r="CN1566" t="s">
        <v>3</v>
      </c>
      <c r="CO1566">
        <v>0</v>
      </c>
      <c r="CP1566">
        <f t="shared" si="1045"/>
        <v>77.94</v>
      </c>
      <c r="CQ1566">
        <f t="shared" si="1046"/>
        <v>77.936499999999995</v>
      </c>
      <c r="CR1566">
        <f t="shared" si="1047"/>
        <v>0</v>
      </c>
      <c r="CS1566">
        <f t="shared" si="1048"/>
        <v>0</v>
      </c>
      <c r="CT1566">
        <f t="shared" si="1049"/>
        <v>0</v>
      </c>
      <c r="CU1566">
        <f t="shared" si="1050"/>
        <v>0</v>
      </c>
      <c r="CV1566">
        <f t="shared" si="1051"/>
        <v>0</v>
      </c>
      <c r="CW1566">
        <f t="shared" si="1052"/>
        <v>0</v>
      </c>
      <c r="CX1566">
        <f t="shared" si="1053"/>
        <v>0.09</v>
      </c>
      <c r="CY1566">
        <f t="shared" si="1054"/>
        <v>0</v>
      </c>
      <c r="CZ1566">
        <f t="shared" si="1055"/>
        <v>0</v>
      </c>
      <c r="DC1566" t="s">
        <v>3</v>
      </c>
      <c r="DD1566" t="s">
        <v>3</v>
      </c>
      <c r="DE1566" t="s">
        <v>3</v>
      </c>
      <c r="DF1566" t="s">
        <v>3</v>
      </c>
      <c r="DG1566" t="s">
        <v>3</v>
      </c>
      <c r="DH1566" t="s">
        <v>3</v>
      </c>
      <c r="DI1566" t="s">
        <v>3</v>
      </c>
      <c r="DJ1566" t="s">
        <v>3</v>
      </c>
      <c r="DK1566" t="s">
        <v>3</v>
      </c>
      <c r="DL1566" t="s">
        <v>3</v>
      </c>
      <c r="DM1566" t="s">
        <v>3</v>
      </c>
      <c r="DN1566">
        <v>0</v>
      </c>
      <c r="DO1566">
        <v>0</v>
      </c>
      <c r="DP1566">
        <v>1</v>
      </c>
      <c r="DQ1566">
        <v>1</v>
      </c>
      <c r="DU1566">
        <v>1010</v>
      </c>
      <c r="DV1566" t="s">
        <v>237</v>
      </c>
      <c r="DW1566" t="s">
        <v>237</v>
      </c>
      <c r="DX1566">
        <v>1</v>
      </c>
      <c r="DZ1566" t="s">
        <v>3</v>
      </c>
      <c r="EA1566" t="s">
        <v>3</v>
      </c>
      <c r="EB1566" t="s">
        <v>3</v>
      </c>
      <c r="EC1566" t="s">
        <v>3</v>
      </c>
      <c r="EE1566">
        <v>29085444</v>
      </c>
      <c r="EF1566">
        <v>12</v>
      </c>
      <c r="EG1566" t="s">
        <v>32</v>
      </c>
      <c r="EH1566">
        <v>0</v>
      </c>
      <c r="EI1566" t="s">
        <v>3</v>
      </c>
      <c r="EJ1566">
        <v>2</v>
      </c>
      <c r="EK1566">
        <v>500002</v>
      </c>
      <c r="EL1566" t="s">
        <v>33</v>
      </c>
      <c r="EM1566" t="s">
        <v>34</v>
      </c>
      <c r="EO1566" t="s">
        <v>3</v>
      </c>
      <c r="EQ1566">
        <v>0</v>
      </c>
      <c r="ER1566">
        <v>9.01</v>
      </c>
      <c r="ES1566">
        <v>9.01</v>
      </c>
      <c r="ET1566">
        <v>0</v>
      </c>
      <c r="EU1566">
        <v>0</v>
      </c>
      <c r="EV1566">
        <v>0</v>
      </c>
      <c r="EW1566">
        <v>0</v>
      </c>
      <c r="EX1566">
        <v>0</v>
      </c>
      <c r="FQ1566">
        <v>0</v>
      </c>
      <c r="FR1566">
        <f t="shared" si="1056"/>
        <v>0</v>
      </c>
      <c r="FS1566">
        <v>0</v>
      </c>
      <c r="FX1566">
        <v>0</v>
      </c>
      <c r="FY1566">
        <v>0</v>
      </c>
      <c r="GA1566" t="s">
        <v>3</v>
      </c>
      <c r="GD1566">
        <v>1</v>
      </c>
      <c r="GF1566">
        <v>-1484870884</v>
      </c>
      <c r="GG1566">
        <v>2</v>
      </c>
      <c r="GH1566">
        <v>1</v>
      </c>
      <c r="GI1566">
        <v>2</v>
      </c>
      <c r="GJ1566">
        <v>0</v>
      </c>
      <c r="GK1566">
        <v>0</v>
      </c>
      <c r="GL1566">
        <f t="shared" si="1057"/>
        <v>0</v>
      </c>
      <c r="GM1566">
        <f t="shared" si="1058"/>
        <v>77.94</v>
      </c>
      <c r="GN1566">
        <f t="shared" si="1059"/>
        <v>0</v>
      </c>
      <c r="GO1566">
        <f t="shared" si="1060"/>
        <v>77.94</v>
      </c>
      <c r="GP1566">
        <f t="shared" si="1061"/>
        <v>0</v>
      </c>
      <c r="GR1566">
        <v>0</v>
      </c>
      <c r="GS1566">
        <v>3</v>
      </c>
      <c r="GT1566">
        <v>0</v>
      </c>
      <c r="GU1566" t="s">
        <v>3</v>
      </c>
      <c r="GV1566">
        <f t="shared" si="1062"/>
        <v>0</v>
      </c>
      <c r="GW1566">
        <v>1</v>
      </c>
      <c r="GX1566">
        <f t="shared" si="1063"/>
        <v>0</v>
      </c>
      <c r="HA1566">
        <v>0</v>
      </c>
      <c r="HB1566">
        <v>0</v>
      </c>
      <c r="HC1566">
        <f t="shared" si="1064"/>
        <v>0</v>
      </c>
      <c r="HE1566" t="s">
        <v>3</v>
      </c>
      <c r="HF1566" t="s">
        <v>3</v>
      </c>
      <c r="IK1566">
        <v>0</v>
      </c>
    </row>
    <row r="1567" spans="1:245">
      <c r="A1567">
        <v>17</v>
      </c>
      <c r="B1567">
        <v>0</v>
      </c>
      <c r="C1567">
        <f>ROW(SmtRes!A1589)</f>
        <v>1589</v>
      </c>
      <c r="D1567">
        <f>ROW(EtalonRes!A1545)</f>
        <v>1545</v>
      </c>
      <c r="E1567" t="s">
        <v>222</v>
      </c>
      <c r="F1567" t="s">
        <v>240</v>
      </c>
      <c r="G1567" t="s">
        <v>241</v>
      </c>
      <c r="H1567" t="s">
        <v>58</v>
      </c>
      <c r="I1567">
        <f>ROUND(1/100,9)</f>
        <v>0.01</v>
      </c>
      <c r="J1567">
        <v>0</v>
      </c>
      <c r="O1567">
        <f t="shared" si="1030"/>
        <v>102.85</v>
      </c>
      <c r="P1567">
        <f t="shared" si="1031"/>
        <v>2.59</v>
      </c>
      <c r="Q1567">
        <f t="shared" si="1032"/>
        <v>0.52</v>
      </c>
      <c r="R1567">
        <f t="shared" si="1033"/>
        <v>0.14000000000000001</v>
      </c>
      <c r="S1567">
        <f t="shared" si="1034"/>
        <v>99.74</v>
      </c>
      <c r="T1567">
        <f t="shared" si="1035"/>
        <v>0</v>
      </c>
      <c r="U1567">
        <f t="shared" si="1036"/>
        <v>0.30175999999999997</v>
      </c>
      <c r="V1567">
        <f t="shared" si="1037"/>
        <v>2.9999999999999997E-4</v>
      </c>
      <c r="W1567">
        <f t="shared" si="1038"/>
        <v>0</v>
      </c>
      <c r="X1567">
        <f t="shared" si="1039"/>
        <v>80.900000000000006</v>
      </c>
      <c r="Y1567">
        <f t="shared" si="1040"/>
        <v>51.94</v>
      </c>
      <c r="AA1567">
        <v>36401907</v>
      </c>
      <c r="AB1567">
        <f t="shared" si="1041"/>
        <v>341.2</v>
      </c>
      <c r="AC1567">
        <f t="shared" si="1042"/>
        <v>36.07</v>
      </c>
      <c r="AD1567">
        <f t="shared" si="1067"/>
        <v>5.78</v>
      </c>
      <c r="AE1567">
        <f t="shared" si="1068"/>
        <v>0.41</v>
      </c>
      <c r="AF1567">
        <f>ROUND(((EV1567*1.15)),2)</f>
        <v>299.35000000000002</v>
      </c>
      <c r="AG1567">
        <f t="shared" si="1043"/>
        <v>0</v>
      </c>
      <c r="AH1567">
        <f>((EW1567*1.15))</f>
        <v>30.175999999999995</v>
      </c>
      <c r="AI1567">
        <f t="shared" si="1069"/>
        <v>0.03</v>
      </c>
      <c r="AJ1567">
        <f t="shared" si="1044"/>
        <v>0</v>
      </c>
      <c r="AK1567">
        <v>302.14999999999998</v>
      </c>
      <c r="AL1567">
        <v>36.07</v>
      </c>
      <c r="AM1567">
        <v>5.78</v>
      </c>
      <c r="AN1567">
        <v>0.41</v>
      </c>
      <c r="AO1567">
        <v>260.3</v>
      </c>
      <c r="AP1567">
        <v>0</v>
      </c>
      <c r="AQ1567">
        <v>26.24</v>
      </c>
      <c r="AR1567">
        <v>0.03</v>
      </c>
      <c r="AS1567">
        <v>0</v>
      </c>
      <c r="AT1567">
        <v>81</v>
      </c>
      <c r="AU1567">
        <v>52</v>
      </c>
      <c r="AV1567">
        <v>1</v>
      </c>
      <c r="AW1567">
        <v>1</v>
      </c>
      <c r="AZ1567">
        <v>1</v>
      </c>
      <c r="BA1567">
        <v>33.32</v>
      </c>
      <c r="BB1567">
        <v>9.01</v>
      </c>
      <c r="BC1567">
        <v>7.19</v>
      </c>
      <c r="BD1567" t="s">
        <v>3</v>
      </c>
      <c r="BE1567" t="s">
        <v>3</v>
      </c>
      <c r="BF1567" t="s">
        <v>3</v>
      </c>
      <c r="BG1567" t="s">
        <v>3</v>
      </c>
      <c r="BH1567">
        <v>0</v>
      </c>
      <c r="BI1567">
        <v>2</v>
      </c>
      <c r="BJ1567" t="s">
        <v>242</v>
      </c>
      <c r="BM1567">
        <v>108001</v>
      </c>
      <c r="BN1567">
        <v>0</v>
      </c>
      <c r="BO1567" t="s">
        <v>240</v>
      </c>
      <c r="BP1567">
        <v>1</v>
      </c>
      <c r="BQ1567">
        <v>3</v>
      </c>
      <c r="BR1567">
        <v>0</v>
      </c>
      <c r="BS1567">
        <v>33.32</v>
      </c>
      <c r="BT1567">
        <v>1</v>
      </c>
      <c r="BU1567">
        <v>1</v>
      </c>
      <c r="BV1567">
        <v>1</v>
      </c>
      <c r="BW1567">
        <v>1</v>
      </c>
      <c r="BX1567">
        <v>1</v>
      </c>
      <c r="BY1567" t="s">
        <v>3</v>
      </c>
      <c r="BZ1567">
        <v>95</v>
      </c>
      <c r="CA1567">
        <v>65</v>
      </c>
      <c r="CE1567">
        <v>0</v>
      </c>
      <c r="CF1567">
        <v>0</v>
      </c>
      <c r="CG1567">
        <v>0</v>
      </c>
      <c r="CM1567">
        <v>0</v>
      </c>
      <c r="CN1567" t="s">
        <v>905</v>
      </c>
      <c r="CO1567">
        <v>0</v>
      </c>
      <c r="CP1567">
        <f t="shared" si="1045"/>
        <v>102.85</v>
      </c>
      <c r="CQ1567">
        <f t="shared" si="1046"/>
        <v>259.3433</v>
      </c>
      <c r="CR1567">
        <f t="shared" si="1047"/>
        <v>52.077800000000003</v>
      </c>
      <c r="CS1567">
        <f t="shared" si="1048"/>
        <v>13.661199999999999</v>
      </c>
      <c r="CT1567">
        <f t="shared" si="1049"/>
        <v>9974.3420000000006</v>
      </c>
      <c r="CU1567">
        <f t="shared" si="1050"/>
        <v>0</v>
      </c>
      <c r="CV1567">
        <f t="shared" si="1051"/>
        <v>30.175999999999995</v>
      </c>
      <c r="CW1567">
        <f t="shared" si="1052"/>
        <v>0.03</v>
      </c>
      <c r="CX1567">
        <f t="shared" si="1053"/>
        <v>0</v>
      </c>
      <c r="CY1567">
        <f t="shared" si="1054"/>
        <v>80.902799999999999</v>
      </c>
      <c r="CZ1567">
        <f t="shared" si="1055"/>
        <v>51.937600000000003</v>
      </c>
      <c r="DC1567" t="s">
        <v>3</v>
      </c>
      <c r="DD1567" t="s">
        <v>3</v>
      </c>
      <c r="DE1567" t="s">
        <v>3</v>
      </c>
      <c r="DF1567" t="s">
        <v>3</v>
      </c>
      <c r="DG1567" t="s">
        <v>134</v>
      </c>
      <c r="DH1567" t="s">
        <v>3</v>
      </c>
      <c r="DI1567" t="s">
        <v>134</v>
      </c>
      <c r="DJ1567" t="s">
        <v>3</v>
      </c>
      <c r="DK1567" t="s">
        <v>3</v>
      </c>
      <c r="DL1567" t="s">
        <v>3</v>
      </c>
      <c r="DM1567" t="s">
        <v>3</v>
      </c>
      <c r="DN1567">
        <v>0</v>
      </c>
      <c r="DO1567">
        <v>0</v>
      </c>
      <c r="DP1567">
        <v>1</v>
      </c>
      <c r="DQ1567">
        <v>1</v>
      </c>
      <c r="DU1567">
        <v>1010</v>
      </c>
      <c r="DV1567" t="s">
        <v>58</v>
      </c>
      <c r="DW1567" t="s">
        <v>58</v>
      </c>
      <c r="DX1567">
        <v>100</v>
      </c>
      <c r="DZ1567" t="s">
        <v>3</v>
      </c>
      <c r="EA1567" t="s">
        <v>3</v>
      </c>
      <c r="EB1567" t="s">
        <v>3</v>
      </c>
      <c r="EC1567" t="s">
        <v>3</v>
      </c>
      <c r="EE1567">
        <v>29085386</v>
      </c>
      <c r="EF1567">
        <v>3</v>
      </c>
      <c r="EG1567" t="s">
        <v>226</v>
      </c>
      <c r="EH1567">
        <v>0</v>
      </c>
      <c r="EI1567" t="s">
        <v>3</v>
      </c>
      <c r="EJ1567">
        <v>2</v>
      </c>
      <c r="EK1567">
        <v>108001</v>
      </c>
      <c r="EL1567" t="s">
        <v>227</v>
      </c>
      <c r="EM1567" t="s">
        <v>228</v>
      </c>
      <c r="EO1567" t="s">
        <v>299</v>
      </c>
      <c r="EQ1567">
        <v>0</v>
      </c>
      <c r="ER1567">
        <v>302.14999999999998</v>
      </c>
      <c r="ES1567">
        <v>36.07</v>
      </c>
      <c r="ET1567">
        <v>5.78</v>
      </c>
      <c r="EU1567">
        <v>0.41</v>
      </c>
      <c r="EV1567">
        <v>260.3</v>
      </c>
      <c r="EW1567">
        <v>26.24</v>
      </c>
      <c r="EX1567">
        <v>0.03</v>
      </c>
      <c r="EY1567">
        <v>0</v>
      </c>
      <c r="FQ1567">
        <v>0</v>
      </c>
      <c r="FR1567">
        <f t="shared" si="1056"/>
        <v>0</v>
      </c>
      <c r="FS1567">
        <v>0</v>
      </c>
      <c r="FV1567" t="s">
        <v>25</v>
      </c>
      <c r="FW1567" t="s">
        <v>26</v>
      </c>
      <c r="FX1567">
        <v>95</v>
      </c>
      <c r="FY1567">
        <v>65</v>
      </c>
      <c r="GA1567" t="s">
        <v>3</v>
      </c>
      <c r="GD1567">
        <v>1</v>
      </c>
      <c r="GF1567">
        <v>1949515482</v>
      </c>
      <c r="GG1567">
        <v>2</v>
      </c>
      <c r="GH1567">
        <v>1</v>
      </c>
      <c r="GI1567">
        <v>2</v>
      </c>
      <c r="GJ1567">
        <v>0</v>
      </c>
      <c r="GK1567">
        <v>0</v>
      </c>
      <c r="GL1567">
        <f t="shared" si="1057"/>
        <v>0</v>
      </c>
      <c r="GM1567">
        <f t="shared" si="1058"/>
        <v>235.69</v>
      </c>
      <c r="GN1567">
        <f t="shared" si="1059"/>
        <v>0</v>
      </c>
      <c r="GO1567">
        <f t="shared" si="1060"/>
        <v>235.69</v>
      </c>
      <c r="GP1567">
        <f t="shared" si="1061"/>
        <v>0</v>
      </c>
      <c r="GR1567">
        <v>0</v>
      </c>
      <c r="GS1567">
        <v>3</v>
      </c>
      <c r="GT1567">
        <v>0</v>
      </c>
      <c r="GU1567" t="s">
        <v>3</v>
      </c>
      <c r="GV1567">
        <f t="shared" si="1062"/>
        <v>0</v>
      </c>
      <c r="GW1567">
        <v>1</v>
      </c>
      <c r="GX1567">
        <f t="shared" si="1063"/>
        <v>0</v>
      </c>
      <c r="HA1567">
        <v>0</v>
      </c>
      <c r="HB1567">
        <v>0</v>
      </c>
      <c r="HC1567">
        <f t="shared" si="1064"/>
        <v>0</v>
      </c>
      <c r="HE1567" t="s">
        <v>3</v>
      </c>
      <c r="HF1567" t="s">
        <v>3</v>
      </c>
      <c r="IK1567">
        <v>0</v>
      </c>
    </row>
    <row r="1568" spans="1:245">
      <c r="A1568">
        <v>18</v>
      </c>
      <c r="B1568">
        <v>0</v>
      </c>
      <c r="C1568">
        <v>1586</v>
      </c>
      <c r="E1568" t="s">
        <v>229</v>
      </c>
      <c r="F1568" t="s">
        <v>230</v>
      </c>
      <c r="G1568" t="s">
        <v>231</v>
      </c>
      <c r="H1568" t="s">
        <v>232</v>
      </c>
      <c r="I1568">
        <f>I1567*J1568</f>
        <v>1E-3</v>
      </c>
      <c r="J1568">
        <v>0.1</v>
      </c>
      <c r="O1568">
        <f t="shared" si="1030"/>
        <v>5.96</v>
      </c>
      <c r="P1568">
        <f t="shared" si="1031"/>
        <v>5.96</v>
      </c>
      <c r="Q1568">
        <f t="shared" si="1032"/>
        <v>0</v>
      </c>
      <c r="R1568">
        <f t="shared" si="1033"/>
        <v>0</v>
      </c>
      <c r="S1568">
        <f t="shared" si="1034"/>
        <v>0</v>
      </c>
      <c r="T1568">
        <f t="shared" si="1035"/>
        <v>0</v>
      </c>
      <c r="U1568">
        <f t="shared" si="1036"/>
        <v>0</v>
      </c>
      <c r="V1568">
        <f t="shared" si="1037"/>
        <v>0</v>
      </c>
      <c r="W1568">
        <f t="shared" si="1038"/>
        <v>0.02</v>
      </c>
      <c r="X1568">
        <f t="shared" si="1039"/>
        <v>0</v>
      </c>
      <c r="Y1568">
        <f t="shared" si="1040"/>
        <v>0</v>
      </c>
      <c r="AA1568">
        <v>36401907</v>
      </c>
      <c r="AB1568">
        <f t="shared" si="1041"/>
        <v>1998.42</v>
      </c>
      <c r="AC1568">
        <f t="shared" si="1042"/>
        <v>1998.42</v>
      </c>
      <c r="AD1568">
        <f t="shared" si="1067"/>
        <v>0</v>
      </c>
      <c r="AE1568">
        <f t="shared" si="1068"/>
        <v>0</v>
      </c>
      <c r="AF1568">
        <f>ROUND((EV1568),2)</f>
        <v>0</v>
      </c>
      <c r="AG1568">
        <f t="shared" si="1043"/>
        <v>0</v>
      </c>
      <c r="AH1568">
        <f>(EW1568)</f>
        <v>0</v>
      </c>
      <c r="AI1568">
        <f t="shared" si="1069"/>
        <v>0</v>
      </c>
      <c r="AJ1568">
        <f t="shared" si="1044"/>
        <v>19.399999999999999</v>
      </c>
      <c r="AK1568">
        <v>1998.42</v>
      </c>
      <c r="AL1568">
        <v>1998.42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19.399999999999999</v>
      </c>
      <c r="AT1568">
        <v>0</v>
      </c>
      <c r="AU1568">
        <v>0</v>
      </c>
      <c r="AV1568">
        <v>1</v>
      </c>
      <c r="AW1568">
        <v>1</v>
      </c>
      <c r="AZ1568">
        <v>1</v>
      </c>
      <c r="BA1568">
        <v>1</v>
      </c>
      <c r="BB1568">
        <v>1</v>
      </c>
      <c r="BC1568">
        <v>2.98</v>
      </c>
      <c r="BD1568" t="s">
        <v>3</v>
      </c>
      <c r="BE1568" t="s">
        <v>3</v>
      </c>
      <c r="BF1568" t="s">
        <v>3</v>
      </c>
      <c r="BG1568" t="s">
        <v>3</v>
      </c>
      <c r="BH1568">
        <v>3</v>
      </c>
      <c r="BI1568">
        <v>2</v>
      </c>
      <c r="BJ1568" t="s">
        <v>233</v>
      </c>
      <c r="BM1568">
        <v>500002</v>
      </c>
      <c r="BN1568">
        <v>0</v>
      </c>
      <c r="BO1568" t="s">
        <v>230</v>
      </c>
      <c r="BP1568">
        <v>1</v>
      </c>
      <c r="BQ1568">
        <v>12</v>
      </c>
      <c r="BR1568">
        <v>0</v>
      </c>
      <c r="BS1568">
        <v>1</v>
      </c>
      <c r="BT1568">
        <v>1</v>
      </c>
      <c r="BU1568">
        <v>1</v>
      </c>
      <c r="BV1568">
        <v>1</v>
      </c>
      <c r="BW1568">
        <v>1</v>
      </c>
      <c r="BX1568">
        <v>1</v>
      </c>
      <c r="BY1568" t="s">
        <v>3</v>
      </c>
      <c r="BZ1568">
        <v>0</v>
      </c>
      <c r="CA1568">
        <v>0</v>
      </c>
      <c r="CE1568">
        <v>0</v>
      </c>
      <c r="CF1568">
        <v>0</v>
      </c>
      <c r="CG1568">
        <v>0</v>
      </c>
      <c r="CM1568">
        <v>0</v>
      </c>
      <c r="CN1568" t="s">
        <v>3</v>
      </c>
      <c r="CO1568">
        <v>0</v>
      </c>
      <c r="CP1568">
        <f t="shared" si="1045"/>
        <v>5.96</v>
      </c>
      <c r="CQ1568">
        <f t="shared" si="1046"/>
        <v>5955.2916000000005</v>
      </c>
      <c r="CR1568">
        <f t="shared" si="1047"/>
        <v>0</v>
      </c>
      <c r="CS1568">
        <f t="shared" si="1048"/>
        <v>0</v>
      </c>
      <c r="CT1568">
        <f t="shared" si="1049"/>
        <v>0</v>
      </c>
      <c r="CU1568">
        <f t="shared" si="1050"/>
        <v>0</v>
      </c>
      <c r="CV1568">
        <f t="shared" si="1051"/>
        <v>0</v>
      </c>
      <c r="CW1568">
        <f t="shared" si="1052"/>
        <v>0</v>
      </c>
      <c r="CX1568">
        <f t="shared" si="1053"/>
        <v>19.399999999999999</v>
      </c>
      <c r="CY1568">
        <f t="shared" si="1054"/>
        <v>0</v>
      </c>
      <c r="CZ1568">
        <f t="shared" si="1055"/>
        <v>0</v>
      </c>
      <c r="DC1568" t="s">
        <v>3</v>
      </c>
      <c r="DD1568" t="s">
        <v>3</v>
      </c>
      <c r="DE1568" t="s">
        <v>3</v>
      </c>
      <c r="DF1568" t="s">
        <v>3</v>
      </c>
      <c r="DG1568" t="s">
        <v>3</v>
      </c>
      <c r="DH1568" t="s">
        <v>3</v>
      </c>
      <c r="DI1568" t="s">
        <v>3</v>
      </c>
      <c r="DJ1568" t="s">
        <v>3</v>
      </c>
      <c r="DK1568" t="s">
        <v>3</v>
      </c>
      <c r="DL1568" t="s">
        <v>3</v>
      </c>
      <c r="DM1568" t="s">
        <v>3</v>
      </c>
      <c r="DN1568">
        <v>0</v>
      </c>
      <c r="DO1568">
        <v>0</v>
      </c>
      <c r="DP1568">
        <v>1</v>
      </c>
      <c r="DQ1568">
        <v>1</v>
      </c>
      <c r="DU1568">
        <v>1010</v>
      </c>
      <c r="DV1568" t="s">
        <v>232</v>
      </c>
      <c r="DW1568" t="s">
        <v>232</v>
      </c>
      <c r="DX1568">
        <v>1000</v>
      </c>
      <c r="DZ1568" t="s">
        <v>3</v>
      </c>
      <c r="EA1568" t="s">
        <v>3</v>
      </c>
      <c r="EB1568" t="s">
        <v>3</v>
      </c>
      <c r="EC1568" t="s">
        <v>3</v>
      </c>
      <c r="EE1568">
        <v>29085444</v>
      </c>
      <c r="EF1568">
        <v>12</v>
      </c>
      <c r="EG1568" t="s">
        <v>32</v>
      </c>
      <c r="EH1568">
        <v>0</v>
      </c>
      <c r="EI1568" t="s">
        <v>3</v>
      </c>
      <c r="EJ1568">
        <v>2</v>
      </c>
      <c r="EK1568">
        <v>500002</v>
      </c>
      <c r="EL1568" t="s">
        <v>33</v>
      </c>
      <c r="EM1568" t="s">
        <v>34</v>
      </c>
      <c r="EO1568" t="s">
        <v>3</v>
      </c>
      <c r="EQ1568">
        <v>0</v>
      </c>
      <c r="ER1568">
        <v>1998.42</v>
      </c>
      <c r="ES1568">
        <v>1998.42</v>
      </c>
      <c r="ET1568">
        <v>0</v>
      </c>
      <c r="EU1568">
        <v>0</v>
      </c>
      <c r="EV1568">
        <v>0</v>
      </c>
      <c r="EW1568">
        <v>0</v>
      </c>
      <c r="EX1568">
        <v>0</v>
      </c>
      <c r="FQ1568">
        <v>0</v>
      </c>
      <c r="FR1568">
        <f t="shared" si="1056"/>
        <v>0</v>
      </c>
      <c r="FS1568">
        <v>0</v>
      </c>
      <c r="FX1568">
        <v>0</v>
      </c>
      <c r="FY1568">
        <v>0</v>
      </c>
      <c r="GA1568" t="s">
        <v>3</v>
      </c>
      <c r="GD1568">
        <v>1</v>
      </c>
      <c r="GF1568">
        <v>-1152774928</v>
      </c>
      <c r="GG1568">
        <v>2</v>
      </c>
      <c r="GH1568">
        <v>1</v>
      </c>
      <c r="GI1568">
        <v>2</v>
      </c>
      <c r="GJ1568">
        <v>0</v>
      </c>
      <c r="GK1568">
        <v>0</v>
      </c>
      <c r="GL1568">
        <f t="shared" si="1057"/>
        <v>0</v>
      </c>
      <c r="GM1568">
        <f t="shared" si="1058"/>
        <v>5.96</v>
      </c>
      <c r="GN1568">
        <f t="shared" si="1059"/>
        <v>0</v>
      </c>
      <c r="GO1568">
        <f t="shared" si="1060"/>
        <v>5.96</v>
      </c>
      <c r="GP1568">
        <f t="shared" si="1061"/>
        <v>0</v>
      </c>
      <c r="GR1568">
        <v>0</v>
      </c>
      <c r="GS1568">
        <v>3</v>
      </c>
      <c r="GT1568">
        <v>0</v>
      </c>
      <c r="GU1568" t="s">
        <v>3</v>
      </c>
      <c r="GV1568">
        <f t="shared" si="1062"/>
        <v>0</v>
      </c>
      <c r="GW1568">
        <v>1</v>
      </c>
      <c r="GX1568">
        <f t="shared" si="1063"/>
        <v>0</v>
      </c>
      <c r="HA1568">
        <v>0</v>
      </c>
      <c r="HB1568">
        <v>0</v>
      </c>
      <c r="HC1568">
        <f t="shared" si="1064"/>
        <v>0</v>
      </c>
      <c r="HE1568" t="s">
        <v>3</v>
      </c>
      <c r="HF1568" t="s">
        <v>3</v>
      </c>
      <c r="IK1568">
        <v>0</v>
      </c>
    </row>
    <row r="1569" spans="1:245">
      <c r="A1569">
        <v>18</v>
      </c>
      <c r="B1569">
        <v>0</v>
      </c>
      <c r="C1569">
        <v>1588</v>
      </c>
      <c r="E1569" t="s">
        <v>234</v>
      </c>
      <c r="F1569" t="s">
        <v>245</v>
      </c>
      <c r="G1569" t="s">
        <v>246</v>
      </c>
      <c r="H1569" t="s">
        <v>237</v>
      </c>
      <c r="I1569">
        <f>I1567*J1569</f>
        <v>1</v>
      </c>
      <c r="J1569">
        <v>100</v>
      </c>
      <c r="O1569">
        <f t="shared" si="1030"/>
        <v>76.47</v>
      </c>
      <c r="P1569">
        <f t="shared" si="1031"/>
        <v>76.47</v>
      </c>
      <c r="Q1569">
        <f t="shared" si="1032"/>
        <v>0</v>
      </c>
      <c r="R1569">
        <f t="shared" si="1033"/>
        <v>0</v>
      </c>
      <c r="S1569">
        <f t="shared" si="1034"/>
        <v>0</v>
      </c>
      <c r="T1569">
        <f t="shared" si="1035"/>
        <v>0</v>
      </c>
      <c r="U1569">
        <f t="shared" si="1036"/>
        <v>0</v>
      </c>
      <c r="V1569">
        <f t="shared" si="1037"/>
        <v>0</v>
      </c>
      <c r="W1569">
        <f t="shared" si="1038"/>
        <v>0.09</v>
      </c>
      <c r="X1569">
        <f t="shared" si="1039"/>
        <v>0</v>
      </c>
      <c r="Y1569">
        <f t="shared" si="1040"/>
        <v>0</v>
      </c>
      <c r="AA1569">
        <v>36401907</v>
      </c>
      <c r="AB1569">
        <f t="shared" si="1041"/>
        <v>8.81</v>
      </c>
      <c r="AC1569">
        <f t="shared" si="1042"/>
        <v>8.81</v>
      </c>
      <c r="AD1569">
        <f t="shared" si="1067"/>
        <v>0</v>
      </c>
      <c r="AE1569">
        <f t="shared" si="1068"/>
        <v>0</v>
      </c>
      <c r="AF1569">
        <f>ROUND((EV1569),2)</f>
        <v>0</v>
      </c>
      <c r="AG1569">
        <f t="shared" si="1043"/>
        <v>0</v>
      </c>
      <c r="AH1569">
        <f>(EW1569)</f>
        <v>0</v>
      </c>
      <c r="AI1569">
        <f t="shared" si="1069"/>
        <v>0</v>
      </c>
      <c r="AJ1569">
        <f t="shared" si="1044"/>
        <v>0.09</v>
      </c>
      <c r="AK1569">
        <v>8.81</v>
      </c>
      <c r="AL1569">
        <v>8.81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0.09</v>
      </c>
      <c r="AT1569">
        <v>0</v>
      </c>
      <c r="AU1569">
        <v>0</v>
      </c>
      <c r="AV1569">
        <v>1</v>
      </c>
      <c r="AW1569">
        <v>1</v>
      </c>
      <c r="AZ1569">
        <v>1</v>
      </c>
      <c r="BA1569">
        <v>1</v>
      </c>
      <c r="BB1569">
        <v>1</v>
      </c>
      <c r="BC1569">
        <v>8.68</v>
      </c>
      <c r="BD1569" t="s">
        <v>3</v>
      </c>
      <c r="BE1569" t="s">
        <v>3</v>
      </c>
      <c r="BF1569" t="s">
        <v>3</v>
      </c>
      <c r="BG1569" t="s">
        <v>3</v>
      </c>
      <c r="BH1569">
        <v>3</v>
      </c>
      <c r="BI1569">
        <v>2</v>
      </c>
      <c r="BJ1569" t="s">
        <v>247</v>
      </c>
      <c r="BM1569">
        <v>500002</v>
      </c>
      <c r="BN1569">
        <v>0</v>
      </c>
      <c r="BO1569" t="s">
        <v>245</v>
      </c>
      <c r="BP1569">
        <v>1</v>
      </c>
      <c r="BQ1569">
        <v>12</v>
      </c>
      <c r="BR1569">
        <v>0</v>
      </c>
      <c r="BS1569">
        <v>1</v>
      </c>
      <c r="BT1569">
        <v>1</v>
      </c>
      <c r="BU1569">
        <v>1</v>
      </c>
      <c r="BV1569">
        <v>1</v>
      </c>
      <c r="BW1569">
        <v>1</v>
      </c>
      <c r="BX1569">
        <v>1</v>
      </c>
      <c r="BY1569" t="s">
        <v>3</v>
      </c>
      <c r="BZ1569">
        <v>0</v>
      </c>
      <c r="CA1569">
        <v>0</v>
      </c>
      <c r="CE1569">
        <v>0</v>
      </c>
      <c r="CF1569">
        <v>0</v>
      </c>
      <c r="CG1569">
        <v>0</v>
      </c>
      <c r="CM1569">
        <v>0</v>
      </c>
      <c r="CN1569" t="s">
        <v>3</v>
      </c>
      <c r="CO1569">
        <v>0</v>
      </c>
      <c r="CP1569">
        <f t="shared" si="1045"/>
        <v>76.47</v>
      </c>
      <c r="CQ1569">
        <f t="shared" si="1046"/>
        <v>76.470799999999997</v>
      </c>
      <c r="CR1569">
        <f t="shared" si="1047"/>
        <v>0</v>
      </c>
      <c r="CS1569">
        <f t="shared" si="1048"/>
        <v>0</v>
      </c>
      <c r="CT1569">
        <f t="shared" si="1049"/>
        <v>0</v>
      </c>
      <c r="CU1569">
        <f t="shared" si="1050"/>
        <v>0</v>
      </c>
      <c r="CV1569">
        <f t="shared" si="1051"/>
        <v>0</v>
      </c>
      <c r="CW1569">
        <f t="shared" si="1052"/>
        <v>0</v>
      </c>
      <c r="CX1569">
        <f t="shared" si="1053"/>
        <v>0.09</v>
      </c>
      <c r="CY1569">
        <f t="shared" si="1054"/>
        <v>0</v>
      </c>
      <c r="CZ1569">
        <f t="shared" si="1055"/>
        <v>0</v>
      </c>
      <c r="DC1569" t="s">
        <v>3</v>
      </c>
      <c r="DD1569" t="s">
        <v>3</v>
      </c>
      <c r="DE1569" t="s">
        <v>3</v>
      </c>
      <c r="DF1569" t="s">
        <v>3</v>
      </c>
      <c r="DG1569" t="s">
        <v>3</v>
      </c>
      <c r="DH1569" t="s">
        <v>3</v>
      </c>
      <c r="DI1569" t="s">
        <v>3</v>
      </c>
      <c r="DJ1569" t="s">
        <v>3</v>
      </c>
      <c r="DK1569" t="s">
        <v>3</v>
      </c>
      <c r="DL1569" t="s">
        <v>3</v>
      </c>
      <c r="DM1569" t="s">
        <v>3</v>
      </c>
      <c r="DN1569">
        <v>0</v>
      </c>
      <c r="DO1569">
        <v>0</v>
      </c>
      <c r="DP1569">
        <v>1</v>
      </c>
      <c r="DQ1569">
        <v>1</v>
      </c>
      <c r="DU1569">
        <v>1010</v>
      </c>
      <c r="DV1569" t="s">
        <v>237</v>
      </c>
      <c r="DW1569" t="s">
        <v>237</v>
      </c>
      <c r="DX1569">
        <v>1</v>
      </c>
      <c r="DZ1569" t="s">
        <v>3</v>
      </c>
      <c r="EA1569" t="s">
        <v>3</v>
      </c>
      <c r="EB1569" t="s">
        <v>3</v>
      </c>
      <c r="EC1569" t="s">
        <v>3</v>
      </c>
      <c r="EE1569">
        <v>29085444</v>
      </c>
      <c r="EF1569">
        <v>12</v>
      </c>
      <c r="EG1569" t="s">
        <v>32</v>
      </c>
      <c r="EH1569">
        <v>0</v>
      </c>
      <c r="EI1569" t="s">
        <v>3</v>
      </c>
      <c r="EJ1569">
        <v>2</v>
      </c>
      <c r="EK1569">
        <v>500002</v>
      </c>
      <c r="EL1569" t="s">
        <v>33</v>
      </c>
      <c r="EM1569" t="s">
        <v>34</v>
      </c>
      <c r="EO1569" t="s">
        <v>3</v>
      </c>
      <c r="EQ1569">
        <v>0</v>
      </c>
      <c r="ER1569">
        <v>8.81</v>
      </c>
      <c r="ES1569">
        <v>8.81</v>
      </c>
      <c r="ET1569">
        <v>0</v>
      </c>
      <c r="EU1569">
        <v>0</v>
      </c>
      <c r="EV1569">
        <v>0</v>
      </c>
      <c r="EW1569">
        <v>0</v>
      </c>
      <c r="EX1569">
        <v>0</v>
      </c>
      <c r="FQ1569">
        <v>0</v>
      </c>
      <c r="FR1569">
        <f t="shared" si="1056"/>
        <v>0</v>
      </c>
      <c r="FS1569">
        <v>0</v>
      </c>
      <c r="FX1569">
        <v>0</v>
      </c>
      <c r="FY1569">
        <v>0</v>
      </c>
      <c r="GA1569" t="s">
        <v>3</v>
      </c>
      <c r="GD1569">
        <v>1</v>
      </c>
      <c r="GF1569">
        <v>-1190793685</v>
      </c>
      <c r="GG1569">
        <v>2</v>
      </c>
      <c r="GH1569">
        <v>1</v>
      </c>
      <c r="GI1569">
        <v>2</v>
      </c>
      <c r="GJ1569">
        <v>0</v>
      </c>
      <c r="GK1569">
        <v>0</v>
      </c>
      <c r="GL1569">
        <f t="shared" si="1057"/>
        <v>0</v>
      </c>
      <c r="GM1569">
        <f t="shared" si="1058"/>
        <v>76.47</v>
      </c>
      <c r="GN1569">
        <f t="shared" si="1059"/>
        <v>0</v>
      </c>
      <c r="GO1569">
        <f t="shared" si="1060"/>
        <v>76.47</v>
      </c>
      <c r="GP1569">
        <f t="shared" si="1061"/>
        <v>0</v>
      </c>
      <c r="GR1569">
        <v>0</v>
      </c>
      <c r="GS1569">
        <v>3</v>
      </c>
      <c r="GT1569">
        <v>0</v>
      </c>
      <c r="GU1569" t="s">
        <v>3</v>
      </c>
      <c r="GV1569">
        <f t="shared" si="1062"/>
        <v>0</v>
      </c>
      <c r="GW1569">
        <v>1</v>
      </c>
      <c r="GX1569">
        <f t="shared" si="1063"/>
        <v>0</v>
      </c>
      <c r="HA1569">
        <v>0</v>
      </c>
      <c r="HB1569">
        <v>0</v>
      </c>
      <c r="HC1569">
        <f t="shared" si="1064"/>
        <v>0</v>
      </c>
      <c r="HE1569" t="s">
        <v>3</v>
      </c>
      <c r="HF1569" t="s">
        <v>3</v>
      </c>
      <c r="IK1569">
        <v>0</v>
      </c>
    </row>
    <row r="1570" spans="1:245">
      <c r="A1570">
        <v>17</v>
      </c>
      <c r="B1570">
        <v>0</v>
      </c>
      <c r="C1570">
        <f>ROW(SmtRes!A1594)</f>
        <v>1594</v>
      </c>
      <c r="D1570">
        <f>ROW(EtalonRes!A1555)</f>
        <v>1555</v>
      </c>
      <c r="E1570" t="s">
        <v>239</v>
      </c>
      <c r="F1570" t="s">
        <v>304</v>
      </c>
      <c r="G1570" t="s">
        <v>305</v>
      </c>
      <c r="H1570" t="s">
        <v>149</v>
      </c>
      <c r="I1570">
        <f>ROUND(28/100,9)</f>
        <v>0.28000000000000003</v>
      </c>
      <c r="J1570">
        <v>0</v>
      </c>
      <c r="O1570">
        <f t="shared" si="1030"/>
        <v>3258.23</v>
      </c>
      <c r="P1570">
        <f t="shared" si="1031"/>
        <v>0</v>
      </c>
      <c r="Q1570">
        <f t="shared" si="1032"/>
        <v>159.87</v>
      </c>
      <c r="R1570">
        <f t="shared" si="1033"/>
        <v>0</v>
      </c>
      <c r="S1570">
        <f t="shared" si="1034"/>
        <v>3098.36</v>
      </c>
      <c r="T1570">
        <f t="shared" si="1035"/>
        <v>0</v>
      </c>
      <c r="U1570">
        <f t="shared" si="1036"/>
        <v>8.3848800000000008</v>
      </c>
      <c r="V1570">
        <f t="shared" si="1037"/>
        <v>0</v>
      </c>
      <c r="W1570">
        <f t="shared" si="1038"/>
        <v>0</v>
      </c>
      <c r="X1570">
        <f t="shared" si="1039"/>
        <v>2478.69</v>
      </c>
      <c r="Y1570">
        <f t="shared" si="1040"/>
        <v>1146.3900000000001</v>
      </c>
      <c r="AA1570">
        <v>36401907</v>
      </c>
      <c r="AB1570">
        <f t="shared" si="1041"/>
        <v>393.96</v>
      </c>
      <c r="AC1570">
        <f t="shared" si="1042"/>
        <v>0</v>
      </c>
      <c r="AD1570">
        <f>ROUND(((((ET1570*1.25))-((EU1570*1.25)))+AE1570),2)</f>
        <v>61.86</v>
      </c>
      <c r="AE1570">
        <f>ROUND(((EU1570*1.25)),2)</f>
        <v>0</v>
      </c>
      <c r="AF1570">
        <f>ROUND(((EV1570*1.15)),2)</f>
        <v>332.1</v>
      </c>
      <c r="AG1570">
        <f t="shared" si="1043"/>
        <v>0</v>
      </c>
      <c r="AH1570">
        <f>((EW1570*1.15))</f>
        <v>29.945999999999998</v>
      </c>
      <c r="AI1570">
        <f>((EX1570*1.25))</f>
        <v>0</v>
      </c>
      <c r="AJ1570">
        <f t="shared" si="1044"/>
        <v>0</v>
      </c>
      <c r="AK1570">
        <v>338.27</v>
      </c>
      <c r="AL1570">
        <v>0</v>
      </c>
      <c r="AM1570">
        <v>49.49</v>
      </c>
      <c r="AN1570">
        <v>0</v>
      </c>
      <c r="AO1570">
        <v>288.77999999999997</v>
      </c>
      <c r="AP1570">
        <v>0</v>
      </c>
      <c r="AQ1570">
        <v>26.04</v>
      </c>
      <c r="AR1570">
        <v>0</v>
      </c>
      <c r="AS1570">
        <v>0</v>
      </c>
      <c r="AT1570">
        <v>80</v>
      </c>
      <c r="AU1570">
        <v>37</v>
      </c>
      <c r="AV1570">
        <v>1</v>
      </c>
      <c r="AW1570">
        <v>1</v>
      </c>
      <c r="AZ1570">
        <v>1</v>
      </c>
      <c r="BA1570">
        <v>33.32</v>
      </c>
      <c r="BB1570">
        <v>9.23</v>
      </c>
      <c r="BC1570">
        <v>1</v>
      </c>
      <c r="BD1570" t="s">
        <v>3</v>
      </c>
      <c r="BE1570" t="s">
        <v>3</v>
      </c>
      <c r="BF1570" t="s">
        <v>3</v>
      </c>
      <c r="BG1570" t="s">
        <v>3</v>
      </c>
      <c r="BH1570">
        <v>0</v>
      </c>
      <c r="BI1570">
        <v>1</v>
      </c>
      <c r="BJ1570" t="s">
        <v>306</v>
      </c>
      <c r="BM1570">
        <v>15001</v>
      </c>
      <c r="BN1570">
        <v>0</v>
      </c>
      <c r="BO1570" t="s">
        <v>304</v>
      </c>
      <c r="BP1570">
        <v>1</v>
      </c>
      <c r="BQ1570">
        <v>2</v>
      </c>
      <c r="BR1570">
        <v>0</v>
      </c>
      <c r="BS1570">
        <v>33.32</v>
      </c>
      <c r="BT1570">
        <v>1</v>
      </c>
      <c r="BU1570">
        <v>1</v>
      </c>
      <c r="BV1570">
        <v>1</v>
      </c>
      <c r="BW1570">
        <v>1</v>
      </c>
      <c r="BX1570">
        <v>1</v>
      </c>
      <c r="BY1570" t="s">
        <v>3</v>
      </c>
      <c r="BZ1570">
        <v>105</v>
      </c>
      <c r="CA1570">
        <v>55</v>
      </c>
      <c r="CE1570">
        <v>0</v>
      </c>
      <c r="CF1570">
        <v>0</v>
      </c>
      <c r="CG1570">
        <v>0</v>
      </c>
      <c r="CM1570">
        <v>0</v>
      </c>
      <c r="CN1570" t="s">
        <v>904</v>
      </c>
      <c r="CO1570">
        <v>0</v>
      </c>
      <c r="CP1570">
        <f t="shared" si="1045"/>
        <v>3258.23</v>
      </c>
      <c r="CQ1570">
        <f t="shared" si="1046"/>
        <v>0</v>
      </c>
      <c r="CR1570">
        <f t="shared" si="1047"/>
        <v>570.96780000000001</v>
      </c>
      <c r="CS1570">
        <f t="shared" si="1048"/>
        <v>0</v>
      </c>
      <c r="CT1570">
        <f t="shared" si="1049"/>
        <v>11065.572</v>
      </c>
      <c r="CU1570">
        <f t="shared" si="1050"/>
        <v>0</v>
      </c>
      <c r="CV1570">
        <f t="shared" si="1051"/>
        <v>29.945999999999998</v>
      </c>
      <c r="CW1570">
        <f t="shared" si="1052"/>
        <v>0</v>
      </c>
      <c r="CX1570">
        <f t="shared" si="1053"/>
        <v>0</v>
      </c>
      <c r="CY1570">
        <f t="shared" si="1054"/>
        <v>2478.6880000000001</v>
      </c>
      <c r="CZ1570">
        <f t="shared" si="1055"/>
        <v>1146.3932</v>
      </c>
      <c r="DC1570" t="s">
        <v>3</v>
      </c>
      <c r="DD1570" t="s">
        <v>3</v>
      </c>
      <c r="DE1570" t="s">
        <v>133</v>
      </c>
      <c r="DF1570" t="s">
        <v>133</v>
      </c>
      <c r="DG1570" t="s">
        <v>134</v>
      </c>
      <c r="DH1570" t="s">
        <v>3</v>
      </c>
      <c r="DI1570" t="s">
        <v>134</v>
      </c>
      <c r="DJ1570" t="s">
        <v>133</v>
      </c>
      <c r="DK1570" t="s">
        <v>3</v>
      </c>
      <c r="DL1570" t="s">
        <v>3</v>
      </c>
      <c r="DM1570" t="s">
        <v>3</v>
      </c>
      <c r="DN1570">
        <v>0</v>
      </c>
      <c r="DO1570">
        <v>0</v>
      </c>
      <c r="DP1570">
        <v>1</v>
      </c>
      <c r="DQ1570">
        <v>1</v>
      </c>
      <c r="DU1570">
        <v>1013</v>
      </c>
      <c r="DV1570" t="s">
        <v>149</v>
      </c>
      <c r="DW1570" t="s">
        <v>149</v>
      </c>
      <c r="DX1570">
        <v>1</v>
      </c>
      <c r="DZ1570" t="s">
        <v>3</v>
      </c>
      <c r="EA1570" t="s">
        <v>3</v>
      </c>
      <c r="EB1570" t="s">
        <v>3</v>
      </c>
      <c r="EC1570" t="s">
        <v>3</v>
      </c>
      <c r="EE1570">
        <v>29085536</v>
      </c>
      <c r="EF1570">
        <v>2</v>
      </c>
      <c r="EG1570" t="s">
        <v>135</v>
      </c>
      <c r="EH1570">
        <v>0</v>
      </c>
      <c r="EI1570" t="s">
        <v>3</v>
      </c>
      <c r="EJ1570">
        <v>1</v>
      </c>
      <c r="EK1570">
        <v>15001</v>
      </c>
      <c r="EL1570" t="s">
        <v>151</v>
      </c>
      <c r="EM1570" t="s">
        <v>152</v>
      </c>
      <c r="EO1570" t="s">
        <v>138</v>
      </c>
      <c r="EQ1570">
        <v>0</v>
      </c>
      <c r="ER1570">
        <v>338.27</v>
      </c>
      <c r="ES1570">
        <v>0</v>
      </c>
      <c r="ET1570">
        <v>49.49</v>
      </c>
      <c r="EU1570">
        <v>0</v>
      </c>
      <c r="EV1570">
        <v>288.77999999999997</v>
      </c>
      <c r="EW1570">
        <v>26.04</v>
      </c>
      <c r="EX1570">
        <v>0</v>
      </c>
      <c r="EY1570">
        <v>0</v>
      </c>
      <c r="FQ1570">
        <v>0</v>
      </c>
      <c r="FR1570">
        <f t="shared" si="1056"/>
        <v>0</v>
      </c>
      <c r="FS1570">
        <v>0</v>
      </c>
      <c r="FT1570" t="s">
        <v>139</v>
      </c>
      <c r="FU1570" t="s">
        <v>25</v>
      </c>
      <c r="FV1570" t="s">
        <v>25</v>
      </c>
      <c r="FW1570" t="s">
        <v>26</v>
      </c>
      <c r="FX1570">
        <v>94.5</v>
      </c>
      <c r="FY1570">
        <v>46.75</v>
      </c>
      <c r="GA1570" t="s">
        <v>3</v>
      </c>
      <c r="GD1570">
        <v>1</v>
      </c>
      <c r="GF1570">
        <v>1201776926</v>
      </c>
      <c r="GG1570">
        <v>2</v>
      </c>
      <c r="GH1570">
        <v>1</v>
      </c>
      <c r="GI1570">
        <v>2</v>
      </c>
      <c r="GJ1570">
        <v>0</v>
      </c>
      <c r="GK1570">
        <v>0</v>
      </c>
      <c r="GL1570">
        <f t="shared" si="1057"/>
        <v>0</v>
      </c>
      <c r="GM1570">
        <f t="shared" si="1058"/>
        <v>6883.31</v>
      </c>
      <c r="GN1570">
        <f t="shared" si="1059"/>
        <v>6883.31</v>
      </c>
      <c r="GO1570">
        <f t="shared" si="1060"/>
        <v>0</v>
      </c>
      <c r="GP1570">
        <f t="shared" si="1061"/>
        <v>0</v>
      </c>
      <c r="GR1570">
        <v>0</v>
      </c>
      <c r="GS1570">
        <v>3</v>
      </c>
      <c r="GT1570">
        <v>0</v>
      </c>
      <c r="GU1570" t="s">
        <v>3</v>
      </c>
      <c r="GV1570">
        <f t="shared" si="1062"/>
        <v>0</v>
      </c>
      <c r="GW1570">
        <v>1</v>
      </c>
      <c r="GX1570">
        <f t="shared" si="1063"/>
        <v>0</v>
      </c>
      <c r="HA1570">
        <v>0</v>
      </c>
      <c r="HB1570">
        <v>0</v>
      </c>
      <c r="HC1570">
        <f t="shared" si="1064"/>
        <v>0</v>
      </c>
      <c r="HE1570" t="s">
        <v>3</v>
      </c>
      <c r="HF1570" t="s">
        <v>3</v>
      </c>
      <c r="IK1570">
        <v>0</v>
      </c>
    </row>
    <row r="1571" spans="1:245">
      <c r="A1571">
        <v>17</v>
      </c>
      <c r="B1571">
        <v>0</v>
      </c>
      <c r="E1571" t="s">
        <v>248</v>
      </c>
      <c r="F1571" t="s">
        <v>307</v>
      </c>
      <c r="G1571" t="s">
        <v>308</v>
      </c>
      <c r="H1571" t="s">
        <v>155</v>
      </c>
      <c r="I1571">
        <v>28</v>
      </c>
      <c r="J1571">
        <v>0</v>
      </c>
      <c r="O1571">
        <f t="shared" si="1030"/>
        <v>4179.32</v>
      </c>
      <c r="P1571">
        <f t="shared" si="1031"/>
        <v>4179.32</v>
      </c>
      <c r="Q1571">
        <f t="shared" si="1032"/>
        <v>0</v>
      </c>
      <c r="R1571">
        <f t="shared" si="1033"/>
        <v>0</v>
      </c>
      <c r="S1571">
        <f t="shared" si="1034"/>
        <v>0</v>
      </c>
      <c r="T1571">
        <f t="shared" si="1035"/>
        <v>0</v>
      </c>
      <c r="U1571">
        <f t="shared" si="1036"/>
        <v>0</v>
      </c>
      <c r="V1571">
        <f t="shared" si="1037"/>
        <v>0</v>
      </c>
      <c r="W1571">
        <f t="shared" si="1038"/>
        <v>31.64</v>
      </c>
      <c r="X1571">
        <f t="shared" si="1039"/>
        <v>0</v>
      </c>
      <c r="Y1571">
        <f t="shared" si="1040"/>
        <v>0</v>
      </c>
      <c r="AA1571">
        <v>36401907</v>
      </c>
      <c r="AB1571">
        <f t="shared" si="1041"/>
        <v>24.59</v>
      </c>
      <c r="AC1571">
        <f t="shared" si="1042"/>
        <v>24.59</v>
      </c>
      <c r="AD1571">
        <f>ROUND((((ET1571)-(EU1571))+AE1571),2)</f>
        <v>0</v>
      </c>
      <c r="AE1571">
        <f t="shared" ref="AE1571:AF1574" si="1070">ROUND((EU1571),2)</f>
        <v>0</v>
      </c>
      <c r="AF1571">
        <f t="shared" si="1070"/>
        <v>0</v>
      </c>
      <c r="AG1571">
        <f t="shared" si="1043"/>
        <v>0</v>
      </c>
      <c r="AH1571">
        <f t="shared" ref="AH1571:AI1574" si="1071">(EW1571)</f>
        <v>0</v>
      </c>
      <c r="AI1571">
        <f t="shared" si="1071"/>
        <v>0</v>
      </c>
      <c r="AJ1571">
        <f t="shared" si="1044"/>
        <v>1.1299999999999999</v>
      </c>
      <c r="AK1571">
        <v>24.59</v>
      </c>
      <c r="AL1571">
        <v>24.59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1.1299999999999999</v>
      </c>
      <c r="AT1571">
        <v>0</v>
      </c>
      <c r="AU1571">
        <v>0</v>
      </c>
      <c r="AV1571">
        <v>1</v>
      </c>
      <c r="AW1571">
        <v>1</v>
      </c>
      <c r="AZ1571">
        <v>1</v>
      </c>
      <c r="BA1571">
        <v>1</v>
      </c>
      <c r="BB1571">
        <v>1</v>
      </c>
      <c r="BC1571">
        <v>6.07</v>
      </c>
      <c r="BD1571" t="s">
        <v>3</v>
      </c>
      <c r="BE1571" t="s">
        <v>3</v>
      </c>
      <c r="BF1571" t="s">
        <v>3</v>
      </c>
      <c r="BG1571" t="s">
        <v>3</v>
      </c>
      <c r="BH1571">
        <v>3</v>
      </c>
      <c r="BI1571">
        <v>1</v>
      </c>
      <c r="BJ1571" t="s">
        <v>309</v>
      </c>
      <c r="BM1571">
        <v>500001</v>
      </c>
      <c r="BN1571">
        <v>0</v>
      </c>
      <c r="BO1571" t="s">
        <v>307</v>
      </c>
      <c r="BP1571">
        <v>1</v>
      </c>
      <c r="BQ1571">
        <v>8</v>
      </c>
      <c r="BR1571">
        <v>0</v>
      </c>
      <c r="BS1571">
        <v>1</v>
      </c>
      <c r="BT1571">
        <v>1</v>
      </c>
      <c r="BU1571">
        <v>1</v>
      </c>
      <c r="BV1571">
        <v>1</v>
      </c>
      <c r="BW1571">
        <v>1</v>
      </c>
      <c r="BX1571">
        <v>1</v>
      </c>
      <c r="BY1571" t="s">
        <v>3</v>
      </c>
      <c r="BZ1571">
        <v>0</v>
      </c>
      <c r="CA1571">
        <v>0</v>
      </c>
      <c r="CE1571">
        <v>0</v>
      </c>
      <c r="CF1571">
        <v>0</v>
      </c>
      <c r="CG1571">
        <v>0</v>
      </c>
      <c r="CM1571">
        <v>0</v>
      </c>
      <c r="CN1571" t="s">
        <v>3</v>
      </c>
      <c r="CO1571">
        <v>0</v>
      </c>
      <c r="CP1571">
        <f t="shared" si="1045"/>
        <v>4179.32</v>
      </c>
      <c r="CQ1571">
        <f t="shared" si="1046"/>
        <v>149.26130000000001</v>
      </c>
      <c r="CR1571">
        <f t="shared" si="1047"/>
        <v>0</v>
      </c>
      <c r="CS1571">
        <f t="shared" si="1048"/>
        <v>0</v>
      </c>
      <c r="CT1571">
        <f t="shared" si="1049"/>
        <v>0</v>
      </c>
      <c r="CU1571">
        <f t="shared" si="1050"/>
        <v>0</v>
      </c>
      <c r="CV1571">
        <f t="shared" si="1051"/>
        <v>0</v>
      </c>
      <c r="CW1571">
        <f t="shared" si="1052"/>
        <v>0</v>
      </c>
      <c r="CX1571">
        <f t="shared" si="1053"/>
        <v>1.1299999999999999</v>
      </c>
      <c r="CY1571">
        <f t="shared" si="1054"/>
        <v>0</v>
      </c>
      <c r="CZ1571">
        <f t="shared" si="1055"/>
        <v>0</v>
      </c>
      <c r="DC1571" t="s">
        <v>3</v>
      </c>
      <c r="DD1571" t="s">
        <v>3</v>
      </c>
      <c r="DE1571" t="s">
        <v>3</v>
      </c>
      <c r="DF1571" t="s">
        <v>3</v>
      </c>
      <c r="DG1571" t="s">
        <v>3</v>
      </c>
      <c r="DH1571" t="s">
        <v>3</v>
      </c>
      <c r="DI1571" t="s">
        <v>3</v>
      </c>
      <c r="DJ1571" t="s">
        <v>3</v>
      </c>
      <c r="DK1571" t="s">
        <v>3</v>
      </c>
      <c r="DL1571" t="s">
        <v>3</v>
      </c>
      <c r="DM1571" t="s">
        <v>3</v>
      </c>
      <c r="DN1571">
        <v>0</v>
      </c>
      <c r="DO1571">
        <v>0</v>
      </c>
      <c r="DP1571">
        <v>1</v>
      </c>
      <c r="DQ1571">
        <v>1</v>
      </c>
      <c r="DU1571">
        <v>1005</v>
      </c>
      <c r="DV1571" t="s">
        <v>155</v>
      </c>
      <c r="DW1571" t="s">
        <v>155</v>
      </c>
      <c r="DX1571">
        <v>1</v>
      </c>
      <c r="DZ1571" t="s">
        <v>3</v>
      </c>
      <c r="EA1571" t="s">
        <v>3</v>
      </c>
      <c r="EB1571" t="s">
        <v>3</v>
      </c>
      <c r="EC1571" t="s">
        <v>3</v>
      </c>
      <c r="EE1571">
        <v>29085443</v>
      </c>
      <c r="EF1571">
        <v>8</v>
      </c>
      <c r="EG1571" t="s">
        <v>144</v>
      </c>
      <c r="EH1571">
        <v>0</v>
      </c>
      <c r="EI1571" t="s">
        <v>3</v>
      </c>
      <c r="EJ1571">
        <v>1</v>
      </c>
      <c r="EK1571">
        <v>500001</v>
      </c>
      <c r="EL1571" t="s">
        <v>145</v>
      </c>
      <c r="EM1571" t="s">
        <v>146</v>
      </c>
      <c r="EO1571" t="s">
        <v>3</v>
      </c>
      <c r="EQ1571">
        <v>0</v>
      </c>
      <c r="ER1571">
        <v>24.59</v>
      </c>
      <c r="ES1571">
        <v>24.59</v>
      </c>
      <c r="ET1571">
        <v>0</v>
      </c>
      <c r="EU1571">
        <v>0</v>
      </c>
      <c r="EV1571">
        <v>0</v>
      </c>
      <c r="EW1571">
        <v>0</v>
      </c>
      <c r="EX1571">
        <v>0</v>
      </c>
      <c r="EY1571">
        <v>0</v>
      </c>
      <c r="FQ1571">
        <v>0</v>
      </c>
      <c r="FR1571">
        <f t="shared" si="1056"/>
        <v>0</v>
      </c>
      <c r="FS1571">
        <v>0</v>
      </c>
      <c r="FX1571">
        <v>0</v>
      </c>
      <c r="FY1571">
        <v>0</v>
      </c>
      <c r="GA1571" t="s">
        <v>3</v>
      </c>
      <c r="GD1571">
        <v>1</v>
      </c>
      <c r="GF1571">
        <v>-1143029035</v>
      </c>
      <c r="GG1571">
        <v>2</v>
      </c>
      <c r="GH1571">
        <v>1</v>
      </c>
      <c r="GI1571">
        <v>2</v>
      </c>
      <c r="GJ1571">
        <v>0</v>
      </c>
      <c r="GK1571">
        <v>0</v>
      </c>
      <c r="GL1571">
        <f t="shared" si="1057"/>
        <v>0</v>
      </c>
      <c r="GM1571">
        <f t="shared" si="1058"/>
        <v>4179.32</v>
      </c>
      <c r="GN1571">
        <f t="shared" si="1059"/>
        <v>4179.32</v>
      </c>
      <c r="GO1571">
        <f t="shared" si="1060"/>
        <v>0</v>
      </c>
      <c r="GP1571">
        <f t="shared" si="1061"/>
        <v>0</v>
      </c>
      <c r="GR1571">
        <v>0</v>
      </c>
      <c r="GS1571">
        <v>3</v>
      </c>
      <c r="GT1571">
        <v>0</v>
      </c>
      <c r="GU1571" t="s">
        <v>3</v>
      </c>
      <c r="GV1571">
        <f t="shared" si="1062"/>
        <v>0</v>
      </c>
      <c r="GW1571">
        <v>1</v>
      </c>
      <c r="GX1571">
        <f t="shared" si="1063"/>
        <v>0</v>
      </c>
      <c r="HA1571">
        <v>0</v>
      </c>
      <c r="HB1571">
        <v>0</v>
      </c>
      <c r="HC1571">
        <f t="shared" si="1064"/>
        <v>0</v>
      </c>
      <c r="HE1571" t="s">
        <v>3</v>
      </c>
      <c r="HF1571" t="s">
        <v>3</v>
      </c>
      <c r="IK1571">
        <v>0</v>
      </c>
    </row>
    <row r="1572" spans="1:245">
      <c r="A1572">
        <v>17</v>
      </c>
      <c r="B1572">
        <v>0</v>
      </c>
      <c r="E1572" t="s">
        <v>253</v>
      </c>
      <c r="F1572" t="s">
        <v>310</v>
      </c>
      <c r="G1572" t="s">
        <v>311</v>
      </c>
      <c r="H1572" t="s">
        <v>142</v>
      </c>
      <c r="I1572">
        <v>21</v>
      </c>
      <c r="J1572">
        <v>0</v>
      </c>
      <c r="O1572">
        <f t="shared" si="1030"/>
        <v>286.76</v>
      </c>
      <c r="P1572">
        <f t="shared" si="1031"/>
        <v>286.76</v>
      </c>
      <c r="Q1572">
        <f t="shared" si="1032"/>
        <v>0</v>
      </c>
      <c r="R1572">
        <f t="shared" si="1033"/>
        <v>0</v>
      </c>
      <c r="S1572">
        <f t="shared" si="1034"/>
        <v>0</v>
      </c>
      <c r="T1572">
        <f t="shared" si="1035"/>
        <v>0</v>
      </c>
      <c r="U1572">
        <f t="shared" si="1036"/>
        <v>0</v>
      </c>
      <c r="V1572">
        <f t="shared" si="1037"/>
        <v>0</v>
      </c>
      <c r="W1572">
        <f t="shared" si="1038"/>
        <v>6.51</v>
      </c>
      <c r="X1572">
        <f t="shared" si="1039"/>
        <v>0</v>
      </c>
      <c r="Y1572">
        <f t="shared" si="1040"/>
        <v>0</v>
      </c>
      <c r="AA1572">
        <v>36401907</v>
      </c>
      <c r="AB1572">
        <f t="shared" si="1041"/>
        <v>6.76</v>
      </c>
      <c r="AC1572">
        <f t="shared" si="1042"/>
        <v>6.76</v>
      </c>
      <c r="AD1572">
        <f>ROUND((((ET1572)-(EU1572))+AE1572),2)</f>
        <v>0</v>
      </c>
      <c r="AE1572">
        <f t="shared" si="1070"/>
        <v>0</v>
      </c>
      <c r="AF1572">
        <f t="shared" si="1070"/>
        <v>0</v>
      </c>
      <c r="AG1572">
        <f t="shared" si="1043"/>
        <v>0</v>
      </c>
      <c r="AH1572">
        <f t="shared" si="1071"/>
        <v>0</v>
      </c>
      <c r="AI1572">
        <f t="shared" si="1071"/>
        <v>0</v>
      </c>
      <c r="AJ1572">
        <f t="shared" si="1044"/>
        <v>0.31</v>
      </c>
      <c r="AK1572">
        <v>6.76</v>
      </c>
      <c r="AL1572">
        <v>6.76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0.31</v>
      </c>
      <c r="AT1572">
        <v>0</v>
      </c>
      <c r="AU1572">
        <v>0</v>
      </c>
      <c r="AV1572">
        <v>1</v>
      </c>
      <c r="AW1572">
        <v>1</v>
      </c>
      <c r="AZ1572">
        <v>1</v>
      </c>
      <c r="BA1572">
        <v>1</v>
      </c>
      <c r="BB1572">
        <v>1</v>
      </c>
      <c r="BC1572">
        <v>2.02</v>
      </c>
      <c r="BD1572" t="s">
        <v>3</v>
      </c>
      <c r="BE1572" t="s">
        <v>3</v>
      </c>
      <c r="BF1572" t="s">
        <v>3</v>
      </c>
      <c r="BG1572" t="s">
        <v>3</v>
      </c>
      <c r="BH1572">
        <v>3</v>
      </c>
      <c r="BI1572">
        <v>1</v>
      </c>
      <c r="BJ1572" t="s">
        <v>312</v>
      </c>
      <c r="BM1572">
        <v>500001</v>
      </c>
      <c r="BN1572">
        <v>0</v>
      </c>
      <c r="BO1572" t="s">
        <v>310</v>
      </c>
      <c r="BP1572">
        <v>1</v>
      </c>
      <c r="BQ1572">
        <v>8</v>
      </c>
      <c r="BR1572">
        <v>0</v>
      </c>
      <c r="BS1572">
        <v>1</v>
      </c>
      <c r="BT1572">
        <v>1</v>
      </c>
      <c r="BU1572">
        <v>1</v>
      </c>
      <c r="BV1572">
        <v>1</v>
      </c>
      <c r="BW1572">
        <v>1</v>
      </c>
      <c r="BX1572">
        <v>1</v>
      </c>
      <c r="BY1572" t="s">
        <v>3</v>
      </c>
      <c r="BZ1572">
        <v>0</v>
      </c>
      <c r="CA1572">
        <v>0</v>
      </c>
      <c r="CE1572">
        <v>0</v>
      </c>
      <c r="CF1572">
        <v>0</v>
      </c>
      <c r="CG1572">
        <v>0</v>
      </c>
      <c r="CM1572">
        <v>0</v>
      </c>
      <c r="CN1572" t="s">
        <v>3</v>
      </c>
      <c r="CO1572">
        <v>0</v>
      </c>
      <c r="CP1572">
        <f t="shared" si="1045"/>
        <v>286.76</v>
      </c>
      <c r="CQ1572">
        <f t="shared" si="1046"/>
        <v>13.655199999999999</v>
      </c>
      <c r="CR1572">
        <f t="shared" si="1047"/>
        <v>0</v>
      </c>
      <c r="CS1572">
        <f t="shared" si="1048"/>
        <v>0</v>
      </c>
      <c r="CT1572">
        <f t="shared" si="1049"/>
        <v>0</v>
      </c>
      <c r="CU1572">
        <f t="shared" si="1050"/>
        <v>0</v>
      </c>
      <c r="CV1572">
        <f t="shared" si="1051"/>
        <v>0</v>
      </c>
      <c r="CW1572">
        <f t="shared" si="1052"/>
        <v>0</v>
      </c>
      <c r="CX1572">
        <f t="shared" si="1053"/>
        <v>0.31</v>
      </c>
      <c r="CY1572">
        <f t="shared" si="1054"/>
        <v>0</v>
      </c>
      <c r="CZ1572">
        <f t="shared" si="1055"/>
        <v>0</v>
      </c>
      <c r="DC1572" t="s">
        <v>3</v>
      </c>
      <c r="DD1572" t="s">
        <v>3</v>
      </c>
      <c r="DE1572" t="s">
        <v>3</v>
      </c>
      <c r="DF1572" t="s">
        <v>3</v>
      </c>
      <c r="DG1572" t="s">
        <v>3</v>
      </c>
      <c r="DH1572" t="s">
        <v>3</v>
      </c>
      <c r="DI1572" t="s">
        <v>3</v>
      </c>
      <c r="DJ1572" t="s">
        <v>3</v>
      </c>
      <c r="DK1572" t="s">
        <v>3</v>
      </c>
      <c r="DL1572" t="s">
        <v>3</v>
      </c>
      <c r="DM1572" t="s">
        <v>3</v>
      </c>
      <c r="DN1572">
        <v>0</v>
      </c>
      <c r="DO1572">
        <v>0</v>
      </c>
      <c r="DP1572">
        <v>1</v>
      </c>
      <c r="DQ1572">
        <v>1</v>
      </c>
      <c r="DU1572">
        <v>1003</v>
      </c>
      <c r="DV1572" t="s">
        <v>142</v>
      </c>
      <c r="DW1572" t="s">
        <v>142</v>
      </c>
      <c r="DX1572">
        <v>1</v>
      </c>
      <c r="DZ1572" t="s">
        <v>3</v>
      </c>
      <c r="EA1572" t="s">
        <v>3</v>
      </c>
      <c r="EB1572" t="s">
        <v>3</v>
      </c>
      <c r="EC1572" t="s">
        <v>3</v>
      </c>
      <c r="EE1572">
        <v>29085443</v>
      </c>
      <c r="EF1572">
        <v>8</v>
      </c>
      <c r="EG1572" t="s">
        <v>144</v>
      </c>
      <c r="EH1572">
        <v>0</v>
      </c>
      <c r="EI1572" t="s">
        <v>3</v>
      </c>
      <c r="EJ1572">
        <v>1</v>
      </c>
      <c r="EK1572">
        <v>500001</v>
      </c>
      <c r="EL1572" t="s">
        <v>145</v>
      </c>
      <c r="EM1572" t="s">
        <v>146</v>
      </c>
      <c r="EO1572" t="s">
        <v>3</v>
      </c>
      <c r="EQ1572">
        <v>0</v>
      </c>
      <c r="ER1572">
        <v>6.76</v>
      </c>
      <c r="ES1572">
        <v>6.76</v>
      </c>
      <c r="ET1572">
        <v>0</v>
      </c>
      <c r="EU1572">
        <v>0</v>
      </c>
      <c r="EV1572">
        <v>0</v>
      </c>
      <c r="EW1572">
        <v>0</v>
      </c>
      <c r="EX1572">
        <v>0</v>
      </c>
      <c r="EY1572">
        <v>0</v>
      </c>
      <c r="FQ1572">
        <v>0</v>
      </c>
      <c r="FR1572">
        <f t="shared" si="1056"/>
        <v>0</v>
      </c>
      <c r="FS1572">
        <v>0</v>
      </c>
      <c r="FX1572">
        <v>0</v>
      </c>
      <c r="FY1572">
        <v>0</v>
      </c>
      <c r="GA1572" t="s">
        <v>3</v>
      </c>
      <c r="GD1572">
        <v>1</v>
      </c>
      <c r="GF1572">
        <v>426561494</v>
      </c>
      <c r="GG1572">
        <v>2</v>
      </c>
      <c r="GH1572">
        <v>1</v>
      </c>
      <c r="GI1572">
        <v>2</v>
      </c>
      <c r="GJ1572">
        <v>0</v>
      </c>
      <c r="GK1572">
        <v>0</v>
      </c>
      <c r="GL1572">
        <f t="shared" si="1057"/>
        <v>0</v>
      </c>
      <c r="GM1572">
        <f t="shared" si="1058"/>
        <v>286.76</v>
      </c>
      <c r="GN1572">
        <f t="shared" si="1059"/>
        <v>286.76</v>
      </c>
      <c r="GO1572">
        <f t="shared" si="1060"/>
        <v>0</v>
      </c>
      <c r="GP1572">
        <f t="shared" si="1061"/>
        <v>0</v>
      </c>
      <c r="GR1572">
        <v>0</v>
      </c>
      <c r="GS1572">
        <v>3</v>
      </c>
      <c r="GT1572">
        <v>0</v>
      </c>
      <c r="GU1572" t="s">
        <v>3</v>
      </c>
      <c r="GV1572">
        <f t="shared" si="1062"/>
        <v>0</v>
      </c>
      <c r="GW1572">
        <v>1</v>
      </c>
      <c r="GX1572">
        <f t="shared" si="1063"/>
        <v>0</v>
      </c>
      <c r="HA1572">
        <v>0</v>
      </c>
      <c r="HB1572">
        <v>0</v>
      </c>
      <c r="HC1572">
        <f t="shared" si="1064"/>
        <v>0</v>
      </c>
      <c r="HE1572" t="s">
        <v>3</v>
      </c>
      <c r="HF1572" t="s">
        <v>3</v>
      </c>
      <c r="IK1572">
        <v>0</v>
      </c>
    </row>
    <row r="1573" spans="1:245">
      <c r="A1573">
        <v>17</v>
      </c>
      <c r="B1573">
        <v>0</v>
      </c>
      <c r="E1573" t="s">
        <v>269</v>
      </c>
      <c r="F1573" t="s">
        <v>313</v>
      </c>
      <c r="G1573" t="s">
        <v>314</v>
      </c>
      <c r="H1573" t="s">
        <v>142</v>
      </c>
      <c r="I1573">
        <v>21</v>
      </c>
      <c r="J1573">
        <v>0</v>
      </c>
      <c r="O1573">
        <f t="shared" si="1030"/>
        <v>455.02</v>
      </c>
      <c r="P1573">
        <f t="shared" si="1031"/>
        <v>455.02</v>
      </c>
      <c r="Q1573">
        <f t="shared" si="1032"/>
        <v>0</v>
      </c>
      <c r="R1573">
        <f t="shared" si="1033"/>
        <v>0</v>
      </c>
      <c r="S1573">
        <f t="shared" si="1034"/>
        <v>0</v>
      </c>
      <c r="T1573">
        <f t="shared" si="1035"/>
        <v>0</v>
      </c>
      <c r="U1573">
        <f t="shared" si="1036"/>
        <v>0</v>
      </c>
      <c r="V1573">
        <f t="shared" si="1037"/>
        <v>0</v>
      </c>
      <c r="W1573">
        <f t="shared" si="1038"/>
        <v>7.98</v>
      </c>
      <c r="X1573">
        <f t="shared" si="1039"/>
        <v>0</v>
      </c>
      <c r="Y1573">
        <f t="shared" si="1040"/>
        <v>0</v>
      </c>
      <c r="AA1573">
        <v>36401907</v>
      </c>
      <c r="AB1573">
        <f t="shared" si="1041"/>
        <v>8.27</v>
      </c>
      <c r="AC1573">
        <f t="shared" si="1042"/>
        <v>8.27</v>
      </c>
      <c r="AD1573">
        <f>ROUND((((ET1573)-(EU1573))+AE1573),2)</f>
        <v>0</v>
      </c>
      <c r="AE1573">
        <f t="shared" si="1070"/>
        <v>0</v>
      </c>
      <c r="AF1573">
        <f t="shared" si="1070"/>
        <v>0</v>
      </c>
      <c r="AG1573">
        <f t="shared" si="1043"/>
        <v>0</v>
      </c>
      <c r="AH1573">
        <f t="shared" si="1071"/>
        <v>0</v>
      </c>
      <c r="AI1573">
        <f t="shared" si="1071"/>
        <v>0</v>
      </c>
      <c r="AJ1573">
        <f t="shared" si="1044"/>
        <v>0.38</v>
      </c>
      <c r="AK1573">
        <v>8.27</v>
      </c>
      <c r="AL1573">
        <v>8.27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0.38</v>
      </c>
      <c r="AT1573">
        <v>0</v>
      </c>
      <c r="AU1573">
        <v>0</v>
      </c>
      <c r="AV1573">
        <v>1</v>
      </c>
      <c r="AW1573">
        <v>1</v>
      </c>
      <c r="AZ1573">
        <v>1</v>
      </c>
      <c r="BA1573">
        <v>1</v>
      </c>
      <c r="BB1573">
        <v>1</v>
      </c>
      <c r="BC1573">
        <v>2.62</v>
      </c>
      <c r="BD1573" t="s">
        <v>3</v>
      </c>
      <c r="BE1573" t="s">
        <v>3</v>
      </c>
      <c r="BF1573" t="s">
        <v>3</v>
      </c>
      <c r="BG1573" t="s">
        <v>3</v>
      </c>
      <c r="BH1573">
        <v>3</v>
      </c>
      <c r="BI1573">
        <v>1</v>
      </c>
      <c r="BJ1573" t="s">
        <v>315</v>
      </c>
      <c r="BM1573">
        <v>500001</v>
      </c>
      <c r="BN1573">
        <v>0</v>
      </c>
      <c r="BO1573" t="s">
        <v>313</v>
      </c>
      <c r="BP1573">
        <v>1</v>
      </c>
      <c r="BQ1573">
        <v>8</v>
      </c>
      <c r="BR1573">
        <v>0</v>
      </c>
      <c r="BS1573">
        <v>1</v>
      </c>
      <c r="BT1573">
        <v>1</v>
      </c>
      <c r="BU1573">
        <v>1</v>
      </c>
      <c r="BV1573">
        <v>1</v>
      </c>
      <c r="BW1573">
        <v>1</v>
      </c>
      <c r="BX1573">
        <v>1</v>
      </c>
      <c r="BY1573" t="s">
        <v>3</v>
      </c>
      <c r="BZ1573">
        <v>0</v>
      </c>
      <c r="CA1573">
        <v>0</v>
      </c>
      <c r="CE1573">
        <v>0</v>
      </c>
      <c r="CF1573">
        <v>0</v>
      </c>
      <c r="CG1573">
        <v>0</v>
      </c>
      <c r="CM1573">
        <v>0</v>
      </c>
      <c r="CN1573" t="s">
        <v>3</v>
      </c>
      <c r="CO1573">
        <v>0</v>
      </c>
      <c r="CP1573">
        <f t="shared" si="1045"/>
        <v>455.02</v>
      </c>
      <c r="CQ1573">
        <f t="shared" si="1046"/>
        <v>21.667400000000001</v>
      </c>
      <c r="CR1573">
        <f t="shared" si="1047"/>
        <v>0</v>
      </c>
      <c r="CS1573">
        <f t="shared" si="1048"/>
        <v>0</v>
      </c>
      <c r="CT1573">
        <f t="shared" si="1049"/>
        <v>0</v>
      </c>
      <c r="CU1573">
        <f t="shared" si="1050"/>
        <v>0</v>
      </c>
      <c r="CV1573">
        <f t="shared" si="1051"/>
        <v>0</v>
      </c>
      <c r="CW1573">
        <f t="shared" si="1052"/>
        <v>0</v>
      </c>
      <c r="CX1573">
        <f t="shared" si="1053"/>
        <v>0.38</v>
      </c>
      <c r="CY1573">
        <f t="shared" si="1054"/>
        <v>0</v>
      </c>
      <c r="CZ1573">
        <f t="shared" si="1055"/>
        <v>0</v>
      </c>
      <c r="DC1573" t="s">
        <v>3</v>
      </c>
      <c r="DD1573" t="s">
        <v>3</v>
      </c>
      <c r="DE1573" t="s">
        <v>3</v>
      </c>
      <c r="DF1573" t="s">
        <v>3</v>
      </c>
      <c r="DG1573" t="s">
        <v>3</v>
      </c>
      <c r="DH1573" t="s">
        <v>3</v>
      </c>
      <c r="DI1573" t="s">
        <v>3</v>
      </c>
      <c r="DJ1573" t="s">
        <v>3</v>
      </c>
      <c r="DK1573" t="s">
        <v>3</v>
      </c>
      <c r="DL1573" t="s">
        <v>3</v>
      </c>
      <c r="DM1573" t="s">
        <v>3</v>
      </c>
      <c r="DN1573">
        <v>0</v>
      </c>
      <c r="DO1573">
        <v>0</v>
      </c>
      <c r="DP1573">
        <v>1</v>
      </c>
      <c r="DQ1573">
        <v>1</v>
      </c>
      <c r="DU1573">
        <v>1003</v>
      </c>
      <c r="DV1573" t="s">
        <v>142</v>
      </c>
      <c r="DW1573" t="s">
        <v>142</v>
      </c>
      <c r="DX1573">
        <v>1</v>
      </c>
      <c r="DZ1573" t="s">
        <v>3</v>
      </c>
      <c r="EA1573" t="s">
        <v>3</v>
      </c>
      <c r="EB1573" t="s">
        <v>3</v>
      </c>
      <c r="EC1573" t="s">
        <v>3</v>
      </c>
      <c r="EE1573">
        <v>29085443</v>
      </c>
      <c r="EF1573">
        <v>8</v>
      </c>
      <c r="EG1573" t="s">
        <v>144</v>
      </c>
      <c r="EH1573">
        <v>0</v>
      </c>
      <c r="EI1573" t="s">
        <v>3</v>
      </c>
      <c r="EJ1573">
        <v>1</v>
      </c>
      <c r="EK1573">
        <v>500001</v>
      </c>
      <c r="EL1573" t="s">
        <v>145</v>
      </c>
      <c r="EM1573" t="s">
        <v>146</v>
      </c>
      <c r="EO1573" t="s">
        <v>3</v>
      </c>
      <c r="EQ1573">
        <v>0</v>
      </c>
      <c r="ER1573">
        <v>8.27</v>
      </c>
      <c r="ES1573">
        <v>8.27</v>
      </c>
      <c r="ET1573">
        <v>0</v>
      </c>
      <c r="EU1573">
        <v>0</v>
      </c>
      <c r="EV1573">
        <v>0</v>
      </c>
      <c r="EW1573">
        <v>0</v>
      </c>
      <c r="EX1573">
        <v>0</v>
      </c>
      <c r="EY1573">
        <v>0</v>
      </c>
      <c r="FQ1573">
        <v>0</v>
      </c>
      <c r="FR1573">
        <f t="shared" si="1056"/>
        <v>0</v>
      </c>
      <c r="FS1573">
        <v>0</v>
      </c>
      <c r="FX1573">
        <v>0</v>
      </c>
      <c r="FY1573">
        <v>0</v>
      </c>
      <c r="GA1573" t="s">
        <v>3</v>
      </c>
      <c r="GD1573">
        <v>1</v>
      </c>
      <c r="GF1573">
        <v>987958059</v>
      </c>
      <c r="GG1573">
        <v>2</v>
      </c>
      <c r="GH1573">
        <v>1</v>
      </c>
      <c r="GI1573">
        <v>2</v>
      </c>
      <c r="GJ1573">
        <v>0</v>
      </c>
      <c r="GK1573">
        <v>0</v>
      </c>
      <c r="GL1573">
        <f t="shared" si="1057"/>
        <v>0</v>
      </c>
      <c r="GM1573">
        <f t="shared" si="1058"/>
        <v>455.02</v>
      </c>
      <c r="GN1573">
        <f t="shared" si="1059"/>
        <v>455.02</v>
      </c>
      <c r="GO1573">
        <f t="shared" si="1060"/>
        <v>0</v>
      </c>
      <c r="GP1573">
        <f t="shared" si="1061"/>
        <v>0</v>
      </c>
      <c r="GR1573">
        <v>0</v>
      </c>
      <c r="GS1573">
        <v>3</v>
      </c>
      <c r="GT1573">
        <v>0</v>
      </c>
      <c r="GU1573" t="s">
        <v>3</v>
      </c>
      <c r="GV1573">
        <f t="shared" si="1062"/>
        <v>0</v>
      </c>
      <c r="GW1573">
        <v>1</v>
      </c>
      <c r="GX1573">
        <f t="shared" si="1063"/>
        <v>0</v>
      </c>
      <c r="HA1573">
        <v>0</v>
      </c>
      <c r="HB1573">
        <v>0</v>
      </c>
      <c r="HC1573">
        <f t="shared" si="1064"/>
        <v>0</v>
      </c>
      <c r="HE1573" t="s">
        <v>3</v>
      </c>
      <c r="HF1573" t="s">
        <v>3</v>
      </c>
      <c r="IK1573">
        <v>0</v>
      </c>
    </row>
    <row r="1574" spans="1:245">
      <c r="A1574">
        <v>17</v>
      </c>
      <c r="B1574">
        <v>0</v>
      </c>
      <c r="E1574" t="s">
        <v>316</v>
      </c>
      <c r="F1574" t="s">
        <v>317</v>
      </c>
      <c r="G1574" t="s">
        <v>318</v>
      </c>
      <c r="H1574" t="s">
        <v>58</v>
      </c>
      <c r="I1574">
        <f>ROUND(30/100,9)</f>
        <v>0.3</v>
      </c>
      <c r="J1574">
        <v>0</v>
      </c>
      <c r="O1574">
        <f t="shared" si="1030"/>
        <v>16.559999999999999</v>
      </c>
      <c r="P1574">
        <f t="shared" si="1031"/>
        <v>16.559999999999999</v>
      </c>
      <c r="Q1574">
        <f t="shared" si="1032"/>
        <v>0</v>
      </c>
      <c r="R1574">
        <f t="shared" si="1033"/>
        <v>0</v>
      </c>
      <c r="S1574">
        <f t="shared" si="1034"/>
        <v>0</v>
      </c>
      <c r="T1574">
        <f t="shared" si="1035"/>
        <v>0</v>
      </c>
      <c r="U1574">
        <f t="shared" si="1036"/>
        <v>0</v>
      </c>
      <c r="V1574">
        <f t="shared" si="1037"/>
        <v>0</v>
      </c>
      <c r="W1574">
        <f t="shared" si="1038"/>
        <v>1.19</v>
      </c>
      <c r="X1574">
        <f t="shared" si="1039"/>
        <v>0</v>
      </c>
      <c r="Y1574">
        <f t="shared" si="1040"/>
        <v>0</v>
      </c>
      <c r="AA1574">
        <v>36401907</v>
      </c>
      <c r="AB1574">
        <f t="shared" si="1041"/>
        <v>86.24</v>
      </c>
      <c r="AC1574">
        <f t="shared" si="1042"/>
        <v>86.24</v>
      </c>
      <c r="AD1574">
        <f>ROUND((((ET1574)-(EU1574))+AE1574),2)</f>
        <v>0</v>
      </c>
      <c r="AE1574">
        <f t="shared" si="1070"/>
        <v>0</v>
      </c>
      <c r="AF1574">
        <f t="shared" si="1070"/>
        <v>0</v>
      </c>
      <c r="AG1574">
        <f t="shared" si="1043"/>
        <v>0</v>
      </c>
      <c r="AH1574">
        <f t="shared" si="1071"/>
        <v>0</v>
      </c>
      <c r="AI1574">
        <f t="shared" si="1071"/>
        <v>0</v>
      </c>
      <c r="AJ1574">
        <f t="shared" si="1044"/>
        <v>3.95</v>
      </c>
      <c r="AK1574">
        <v>86.24</v>
      </c>
      <c r="AL1574">
        <v>86.24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3.95</v>
      </c>
      <c r="AT1574">
        <v>0</v>
      </c>
      <c r="AU1574">
        <v>0</v>
      </c>
      <c r="AV1574">
        <v>1</v>
      </c>
      <c r="AW1574">
        <v>1</v>
      </c>
      <c r="AZ1574">
        <v>1</v>
      </c>
      <c r="BA1574">
        <v>1</v>
      </c>
      <c r="BB1574">
        <v>1</v>
      </c>
      <c r="BC1574">
        <v>0.64</v>
      </c>
      <c r="BD1574" t="s">
        <v>3</v>
      </c>
      <c r="BE1574" t="s">
        <v>3</v>
      </c>
      <c r="BF1574" t="s">
        <v>3</v>
      </c>
      <c r="BG1574" t="s">
        <v>3</v>
      </c>
      <c r="BH1574">
        <v>3</v>
      </c>
      <c r="BI1574">
        <v>1</v>
      </c>
      <c r="BJ1574" t="s">
        <v>319</v>
      </c>
      <c r="BM1574">
        <v>500001</v>
      </c>
      <c r="BN1574">
        <v>0</v>
      </c>
      <c r="BO1574" t="s">
        <v>317</v>
      </c>
      <c r="BP1574">
        <v>1</v>
      </c>
      <c r="BQ1574">
        <v>8</v>
      </c>
      <c r="BR1574">
        <v>0</v>
      </c>
      <c r="BS1574">
        <v>1</v>
      </c>
      <c r="BT1574">
        <v>1</v>
      </c>
      <c r="BU1574">
        <v>1</v>
      </c>
      <c r="BV1574">
        <v>1</v>
      </c>
      <c r="BW1574">
        <v>1</v>
      </c>
      <c r="BX1574">
        <v>1</v>
      </c>
      <c r="BY1574" t="s">
        <v>3</v>
      </c>
      <c r="BZ1574">
        <v>0</v>
      </c>
      <c r="CA1574">
        <v>0</v>
      </c>
      <c r="CE1574">
        <v>0</v>
      </c>
      <c r="CF1574">
        <v>0</v>
      </c>
      <c r="CG1574">
        <v>0</v>
      </c>
      <c r="CM1574">
        <v>0</v>
      </c>
      <c r="CN1574" t="s">
        <v>3</v>
      </c>
      <c r="CO1574">
        <v>0</v>
      </c>
      <c r="CP1574">
        <f t="shared" si="1045"/>
        <v>16.559999999999999</v>
      </c>
      <c r="CQ1574">
        <f t="shared" si="1046"/>
        <v>55.193599999999996</v>
      </c>
      <c r="CR1574">
        <f t="shared" si="1047"/>
        <v>0</v>
      </c>
      <c r="CS1574">
        <f t="shared" si="1048"/>
        <v>0</v>
      </c>
      <c r="CT1574">
        <f t="shared" si="1049"/>
        <v>0</v>
      </c>
      <c r="CU1574">
        <f t="shared" si="1050"/>
        <v>0</v>
      </c>
      <c r="CV1574">
        <f t="shared" si="1051"/>
        <v>0</v>
      </c>
      <c r="CW1574">
        <f t="shared" si="1052"/>
        <v>0</v>
      </c>
      <c r="CX1574">
        <f t="shared" si="1053"/>
        <v>3.95</v>
      </c>
      <c r="CY1574">
        <f t="shared" si="1054"/>
        <v>0</v>
      </c>
      <c r="CZ1574">
        <f t="shared" si="1055"/>
        <v>0</v>
      </c>
      <c r="DC1574" t="s">
        <v>3</v>
      </c>
      <c r="DD1574" t="s">
        <v>3</v>
      </c>
      <c r="DE1574" t="s">
        <v>3</v>
      </c>
      <c r="DF1574" t="s">
        <v>3</v>
      </c>
      <c r="DG1574" t="s">
        <v>3</v>
      </c>
      <c r="DH1574" t="s">
        <v>3</v>
      </c>
      <c r="DI1574" t="s">
        <v>3</v>
      </c>
      <c r="DJ1574" t="s">
        <v>3</v>
      </c>
      <c r="DK1574" t="s">
        <v>3</v>
      </c>
      <c r="DL1574" t="s">
        <v>3</v>
      </c>
      <c r="DM1574" t="s">
        <v>3</v>
      </c>
      <c r="DN1574">
        <v>0</v>
      </c>
      <c r="DO1574">
        <v>0</v>
      </c>
      <c r="DP1574">
        <v>1</v>
      </c>
      <c r="DQ1574">
        <v>1</v>
      </c>
      <c r="DU1574">
        <v>1010</v>
      </c>
      <c r="DV1574" t="s">
        <v>58</v>
      </c>
      <c r="DW1574" t="s">
        <v>58</v>
      </c>
      <c r="DX1574">
        <v>100</v>
      </c>
      <c r="DZ1574" t="s">
        <v>3</v>
      </c>
      <c r="EA1574" t="s">
        <v>3</v>
      </c>
      <c r="EB1574" t="s">
        <v>3</v>
      </c>
      <c r="EC1574" t="s">
        <v>3</v>
      </c>
      <c r="EE1574">
        <v>29085443</v>
      </c>
      <c r="EF1574">
        <v>8</v>
      </c>
      <c r="EG1574" t="s">
        <v>144</v>
      </c>
      <c r="EH1574">
        <v>0</v>
      </c>
      <c r="EI1574" t="s">
        <v>3</v>
      </c>
      <c r="EJ1574">
        <v>1</v>
      </c>
      <c r="EK1574">
        <v>500001</v>
      </c>
      <c r="EL1574" t="s">
        <v>145</v>
      </c>
      <c r="EM1574" t="s">
        <v>146</v>
      </c>
      <c r="EO1574" t="s">
        <v>3</v>
      </c>
      <c r="EQ1574">
        <v>0</v>
      </c>
      <c r="ER1574">
        <v>86.24</v>
      </c>
      <c r="ES1574">
        <v>86.24</v>
      </c>
      <c r="ET1574">
        <v>0</v>
      </c>
      <c r="EU1574">
        <v>0</v>
      </c>
      <c r="EV1574">
        <v>0</v>
      </c>
      <c r="EW1574">
        <v>0</v>
      </c>
      <c r="EX1574">
        <v>0</v>
      </c>
      <c r="EY1574">
        <v>0</v>
      </c>
      <c r="FQ1574">
        <v>0</v>
      </c>
      <c r="FR1574">
        <f t="shared" si="1056"/>
        <v>0</v>
      </c>
      <c r="FS1574">
        <v>0</v>
      </c>
      <c r="FX1574">
        <v>0</v>
      </c>
      <c r="FY1574">
        <v>0</v>
      </c>
      <c r="GA1574" t="s">
        <v>3</v>
      </c>
      <c r="GD1574">
        <v>1</v>
      </c>
      <c r="GF1574">
        <v>-228248654</v>
      </c>
      <c r="GG1574">
        <v>2</v>
      </c>
      <c r="GH1574">
        <v>1</v>
      </c>
      <c r="GI1574">
        <v>2</v>
      </c>
      <c r="GJ1574">
        <v>0</v>
      </c>
      <c r="GK1574">
        <v>0</v>
      </c>
      <c r="GL1574">
        <f t="shared" si="1057"/>
        <v>0</v>
      </c>
      <c r="GM1574">
        <f t="shared" si="1058"/>
        <v>16.559999999999999</v>
      </c>
      <c r="GN1574">
        <f t="shared" si="1059"/>
        <v>16.559999999999999</v>
      </c>
      <c r="GO1574">
        <f t="shared" si="1060"/>
        <v>0</v>
      </c>
      <c r="GP1574">
        <f t="shared" si="1061"/>
        <v>0</v>
      </c>
      <c r="GR1574">
        <v>0</v>
      </c>
      <c r="GS1574">
        <v>3</v>
      </c>
      <c r="GT1574">
        <v>0</v>
      </c>
      <c r="GU1574" t="s">
        <v>3</v>
      </c>
      <c r="GV1574">
        <f t="shared" si="1062"/>
        <v>0</v>
      </c>
      <c r="GW1574">
        <v>1</v>
      </c>
      <c r="GX1574">
        <f t="shared" si="1063"/>
        <v>0</v>
      </c>
      <c r="HA1574">
        <v>0</v>
      </c>
      <c r="HB1574">
        <v>0</v>
      </c>
      <c r="HC1574">
        <f t="shared" si="1064"/>
        <v>0</v>
      </c>
      <c r="HE1574" t="s">
        <v>3</v>
      </c>
      <c r="HF1574" t="s">
        <v>3</v>
      </c>
      <c r="IK1574">
        <v>0</v>
      </c>
    </row>
    <row r="1575" spans="1:245">
      <c r="A1575">
        <v>17</v>
      </c>
      <c r="B1575">
        <v>0</v>
      </c>
      <c r="C1575">
        <f>ROW(SmtRes!A1597)</f>
        <v>1597</v>
      </c>
      <c r="D1575">
        <f>ROW(EtalonRes!A1558)</f>
        <v>1558</v>
      </c>
      <c r="E1575" t="s">
        <v>320</v>
      </c>
      <c r="F1575" t="s">
        <v>321</v>
      </c>
      <c r="G1575" t="s">
        <v>322</v>
      </c>
      <c r="H1575" t="s">
        <v>323</v>
      </c>
      <c r="I1575">
        <f>ROUND(6/100,9)</f>
        <v>0.06</v>
      </c>
      <c r="J1575">
        <v>0</v>
      </c>
      <c r="O1575">
        <f t="shared" si="1030"/>
        <v>931.41</v>
      </c>
      <c r="P1575">
        <f t="shared" si="1031"/>
        <v>0</v>
      </c>
      <c r="Q1575">
        <f t="shared" si="1032"/>
        <v>0</v>
      </c>
      <c r="R1575">
        <f t="shared" si="1033"/>
        <v>0</v>
      </c>
      <c r="S1575">
        <f t="shared" si="1034"/>
        <v>931.41</v>
      </c>
      <c r="T1575">
        <f t="shared" si="1035"/>
        <v>0</v>
      </c>
      <c r="U1575">
        <f t="shared" si="1036"/>
        <v>2.5205699999999998</v>
      </c>
      <c r="V1575">
        <f t="shared" si="1037"/>
        <v>0</v>
      </c>
      <c r="W1575">
        <f t="shared" si="1038"/>
        <v>0</v>
      </c>
      <c r="X1575">
        <f t="shared" si="1039"/>
        <v>745.13</v>
      </c>
      <c r="Y1575">
        <f t="shared" si="1040"/>
        <v>344.62</v>
      </c>
      <c r="AA1575">
        <v>36401907</v>
      </c>
      <c r="AB1575">
        <f t="shared" si="1041"/>
        <v>465.89</v>
      </c>
      <c r="AC1575">
        <f t="shared" si="1042"/>
        <v>0</v>
      </c>
      <c r="AD1575">
        <f>ROUND(((((ET1575*1.25))-((EU1575*1.25)))+AE1575),2)</f>
        <v>0</v>
      </c>
      <c r="AE1575">
        <f>ROUND(((EU1575*1.25)),2)</f>
        <v>0</v>
      </c>
      <c r="AF1575">
        <f>ROUND(((EV1575*1.15)),2)</f>
        <v>465.89</v>
      </c>
      <c r="AG1575">
        <f t="shared" si="1043"/>
        <v>0</v>
      </c>
      <c r="AH1575">
        <f>((EW1575*1.15))</f>
        <v>42.009499999999996</v>
      </c>
      <c r="AI1575">
        <f>((EX1575*1.25))</f>
        <v>0</v>
      </c>
      <c r="AJ1575">
        <f t="shared" si="1044"/>
        <v>0</v>
      </c>
      <c r="AK1575">
        <v>405.12</v>
      </c>
      <c r="AL1575">
        <v>0</v>
      </c>
      <c r="AM1575">
        <v>0</v>
      </c>
      <c r="AN1575">
        <v>0</v>
      </c>
      <c r="AO1575">
        <v>405.12</v>
      </c>
      <c r="AP1575">
        <v>0</v>
      </c>
      <c r="AQ1575">
        <v>36.53</v>
      </c>
      <c r="AR1575">
        <v>0</v>
      </c>
      <c r="AS1575">
        <v>0</v>
      </c>
      <c r="AT1575">
        <v>80</v>
      </c>
      <c r="AU1575">
        <v>37</v>
      </c>
      <c r="AV1575">
        <v>1</v>
      </c>
      <c r="AW1575">
        <v>1</v>
      </c>
      <c r="AZ1575">
        <v>1</v>
      </c>
      <c r="BA1575">
        <v>33.32</v>
      </c>
      <c r="BB1575">
        <v>1</v>
      </c>
      <c r="BC1575">
        <v>1</v>
      </c>
      <c r="BD1575" t="s">
        <v>3</v>
      </c>
      <c r="BE1575" t="s">
        <v>3</v>
      </c>
      <c r="BF1575" t="s">
        <v>3</v>
      </c>
      <c r="BG1575" t="s">
        <v>3</v>
      </c>
      <c r="BH1575">
        <v>0</v>
      </c>
      <c r="BI1575">
        <v>1</v>
      </c>
      <c r="BJ1575" t="s">
        <v>324</v>
      </c>
      <c r="BM1575">
        <v>15001</v>
      </c>
      <c r="BN1575">
        <v>0</v>
      </c>
      <c r="BO1575" t="s">
        <v>321</v>
      </c>
      <c r="BP1575">
        <v>1</v>
      </c>
      <c r="BQ1575">
        <v>2</v>
      </c>
      <c r="BR1575">
        <v>0</v>
      </c>
      <c r="BS1575">
        <v>33.32</v>
      </c>
      <c r="BT1575">
        <v>1</v>
      </c>
      <c r="BU1575">
        <v>1</v>
      </c>
      <c r="BV1575">
        <v>1</v>
      </c>
      <c r="BW1575">
        <v>1</v>
      </c>
      <c r="BX1575">
        <v>1</v>
      </c>
      <c r="BY1575" t="s">
        <v>3</v>
      </c>
      <c r="BZ1575">
        <v>105</v>
      </c>
      <c r="CA1575">
        <v>55</v>
      </c>
      <c r="CE1575">
        <v>0</v>
      </c>
      <c r="CF1575">
        <v>0</v>
      </c>
      <c r="CG1575">
        <v>0</v>
      </c>
      <c r="CM1575">
        <v>0</v>
      </c>
      <c r="CN1575" t="s">
        <v>904</v>
      </c>
      <c r="CO1575">
        <v>0</v>
      </c>
      <c r="CP1575">
        <f t="shared" si="1045"/>
        <v>931.41</v>
      </c>
      <c r="CQ1575">
        <f t="shared" si="1046"/>
        <v>0</v>
      </c>
      <c r="CR1575">
        <f t="shared" si="1047"/>
        <v>0</v>
      </c>
      <c r="CS1575">
        <f t="shared" si="1048"/>
        <v>0</v>
      </c>
      <c r="CT1575">
        <f t="shared" si="1049"/>
        <v>15523.4548</v>
      </c>
      <c r="CU1575">
        <f t="shared" si="1050"/>
        <v>0</v>
      </c>
      <c r="CV1575">
        <f t="shared" si="1051"/>
        <v>42.009499999999996</v>
      </c>
      <c r="CW1575">
        <f t="shared" si="1052"/>
        <v>0</v>
      </c>
      <c r="CX1575">
        <f t="shared" si="1053"/>
        <v>0</v>
      </c>
      <c r="CY1575">
        <f t="shared" si="1054"/>
        <v>745.12800000000004</v>
      </c>
      <c r="CZ1575">
        <f t="shared" si="1055"/>
        <v>344.62169999999998</v>
      </c>
      <c r="DC1575" t="s">
        <v>3</v>
      </c>
      <c r="DD1575" t="s">
        <v>3</v>
      </c>
      <c r="DE1575" t="s">
        <v>133</v>
      </c>
      <c r="DF1575" t="s">
        <v>133</v>
      </c>
      <c r="DG1575" t="s">
        <v>134</v>
      </c>
      <c r="DH1575" t="s">
        <v>3</v>
      </c>
      <c r="DI1575" t="s">
        <v>134</v>
      </c>
      <c r="DJ1575" t="s">
        <v>133</v>
      </c>
      <c r="DK1575" t="s">
        <v>3</v>
      </c>
      <c r="DL1575" t="s">
        <v>3</v>
      </c>
      <c r="DM1575" t="s">
        <v>3</v>
      </c>
      <c r="DN1575">
        <v>0</v>
      </c>
      <c r="DO1575">
        <v>0</v>
      </c>
      <c r="DP1575">
        <v>1</v>
      </c>
      <c r="DQ1575">
        <v>1</v>
      </c>
      <c r="DU1575">
        <v>1013</v>
      </c>
      <c r="DV1575" t="s">
        <v>323</v>
      </c>
      <c r="DW1575" t="s">
        <v>323</v>
      </c>
      <c r="DX1575">
        <v>1</v>
      </c>
      <c r="DZ1575" t="s">
        <v>3</v>
      </c>
      <c r="EA1575" t="s">
        <v>3</v>
      </c>
      <c r="EB1575" t="s">
        <v>3</v>
      </c>
      <c r="EC1575" t="s">
        <v>3</v>
      </c>
      <c r="EE1575">
        <v>29085536</v>
      </c>
      <c r="EF1575">
        <v>2</v>
      </c>
      <c r="EG1575" t="s">
        <v>135</v>
      </c>
      <c r="EH1575">
        <v>0</v>
      </c>
      <c r="EI1575" t="s">
        <v>3</v>
      </c>
      <c r="EJ1575">
        <v>1</v>
      </c>
      <c r="EK1575">
        <v>15001</v>
      </c>
      <c r="EL1575" t="s">
        <v>151</v>
      </c>
      <c r="EM1575" t="s">
        <v>152</v>
      </c>
      <c r="EO1575" t="s">
        <v>138</v>
      </c>
      <c r="EQ1575">
        <v>0</v>
      </c>
      <c r="ER1575">
        <v>405.12</v>
      </c>
      <c r="ES1575">
        <v>0</v>
      </c>
      <c r="ET1575">
        <v>0</v>
      </c>
      <c r="EU1575">
        <v>0</v>
      </c>
      <c r="EV1575">
        <v>405.12</v>
      </c>
      <c r="EW1575">
        <v>36.53</v>
      </c>
      <c r="EX1575">
        <v>0</v>
      </c>
      <c r="EY1575">
        <v>0</v>
      </c>
      <c r="FQ1575">
        <v>0</v>
      </c>
      <c r="FR1575">
        <f t="shared" si="1056"/>
        <v>0</v>
      </c>
      <c r="FS1575">
        <v>0</v>
      </c>
      <c r="FT1575" t="s">
        <v>139</v>
      </c>
      <c r="FU1575" t="s">
        <v>25</v>
      </c>
      <c r="FV1575" t="s">
        <v>25</v>
      </c>
      <c r="FW1575" t="s">
        <v>26</v>
      </c>
      <c r="FX1575">
        <v>94.5</v>
      </c>
      <c r="FY1575">
        <v>46.75</v>
      </c>
      <c r="GA1575" t="s">
        <v>3</v>
      </c>
      <c r="GD1575">
        <v>1</v>
      </c>
      <c r="GF1575">
        <v>-1280480835</v>
      </c>
      <c r="GG1575">
        <v>2</v>
      </c>
      <c r="GH1575">
        <v>1</v>
      </c>
      <c r="GI1575">
        <v>2</v>
      </c>
      <c r="GJ1575">
        <v>0</v>
      </c>
      <c r="GK1575">
        <v>0</v>
      </c>
      <c r="GL1575">
        <f t="shared" si="1057"/>
        <v>0</v>
      </c>
      <c r="GM1575">
        <f t="shared" si="1058"/>
        <v>2021.16</v>
      </c>
      <c r="GN1575">
        <f t="shared" si="1059"/>
        <v>2021.16</v>
      </c>
      <c r="GO1575">
        <f t="shared" si="1060"/>
        <v>0</v>
      </c>
      <c r="GP1575">
        <f t="shared" si="1061"/>
        <v>0</v>
      </c>
      <c r="GR1575">
        <v>0</v>
      </c>
      <c r="GS1575">
        <v>3</v>
      </c>
      <c r="GT1575">
        <v>0</v>
      </c>
      <c r="GU1575" t="s">
        <v>3</v>
      </c>
      <c r="GV1575">
        <f t="shared" si="1062"/>
        <v>0</v>
      </c>
      <c r="GW1575">
        <v>1</v>
      </c>
      <c r="GX1575">
        <f t="shared" si="1063"/>
        <v>0</v>
      </c>
      <c r="HA1575">
        <v>0</v>
      </c>
      <c r="HB1575">
        <v>0</v>
      </c>
      <c r="HC1575">
        <f t="shared" si="1064"/>
        <v>0</v>
      </c>
      <c r="HE1575" t="s">
        <v>3</v>
      </c>
      <c r="HF1575" t="s">
        <v>3</v>
      </c>
      <c r="IK1575">
        <v>0</v>
      </c>
    </row>
    <row r="1576" spans="1:245">
      <c r="A1576">
        <v>18</v>
      </c>
      <c r="B1576">
        <v>0</v>
      </c>
      <c r="C1576">
        <v>1596</v>
      </c>
      <c r="E1576" t="s">
        <v>325</v>
      </c>
      <c r="F1576" t="s">
        <v>326</v>
      </c>
      <c r="G1576" t="s">
        <v>327</v>
      </c>
      <c r="H1576" t="s">
        <v>160</v>
      </c>
      <c r="I1576">
        <f>I1575*J1576</f>
        <v>7.4999999999999997E-2</v>
      </c>
      <c r="J1576">
        <v>1.25</v>
      </c>
      <c r="O1576">
        <f t="shared" si="1030"/>
        <v>1923.55</v>
      </c>
      <c r="P1576">
        <f t="shared" si="1031"/>
        <v>1923.55</v>
      </c>
      <c r="Q1576">
        <f t="shared" si="1032"/>
        <v>0</v>
      </c>
      <c r="R1576">
        <f t="shared" si="1033"/>
        <v>0</v>
      </c>
      <c r="S1576">
        <f t="shared" si="1034"/>
        <v>0</v>
      </c>
      <c r="T1576">
        <f t="shared" si="1035"/>
        <v>0</v>
      </c>
      <c r="U1576">
        <f t="shared" si="1036"/>
        <v>0</v>
      </c>
      <c r="V1576">
        <f t="shared" si="1037"/>
        <v>0</v>
      </c>
      <c r="W1576">
        <f t="shared" si="1038"/>
        <v>16.809999999999999</v>
      </c>
      <c r="X1576">
        <f t="shared" si="1039"/>
        <v>0</v>
      </c>
      <c r="Y1576">
        <f t="shared" si="1040"/>
        <v>0</v>
      </c>
      <c r="AA1576">
        <v>36401907</v>
      </c>
      <c r="AB1576">
        <f t="shared" si="1041"/>
        <v>4894.54</v>
      </c>
      <c r="AC1576">
        <f t="shared" si="1042"/>
        <v>4894.54</v>
      </c>
      <c r="AD1576">
        <f>ROUND((((ET1576)-(EU1576))+AE1576),2)</f>
        <v>0</v>
      </c>
      <c r="AE1576">
        <f>ROUND((EU1576),2)</f>
        <v>0</v>
      </c>
      <c r="AF1576">
        <f>ROUND((EV1576),2)</f>
        <v>0</v>
      </c>
      <c r="AG1576">
        <f t="shared" si="1043"/>
        <v>0</v>
      </c>
      <c r="AH1576">
        <f>(EW1576)</f>
        <v>0</v>
      </c>
      <c r="AI1576">
        <f>(EX1576)</f>
        <v>0</v>
      </c>
      <c r="AJ1576">
        <f t="shared" si="1044"/>
        <v>224.15</v>
      </c>
      <c r="AK1576">
        <v>4894.54</v>
      </c>
      <c r="AL1576">
        <v>4894.54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224.15</v>
      </c>
      <c r="AT1576">
        <v>0</v>
      </c>
      <c r="AU1576">
        <v>0</v>
      </c>
      <c r="AV1576">
        <v>1</v>
      </c>
      <c r="AW1576">
        <v>1</v>
      </c>
      <c r="AZ1576">
        <v>1</v>
      </c>
      <c r="BA1576">
        <v>1</v>
      </c>
      <c r="BB1576">
        <v>1</v>
      </c>
      <c r="BC1576">
        <v>5.24</v>
      </c>
      <c r="BD1576" t="s">
        <v>3</v>
      </c>
      <c r="BE1576" t="s">
        <v>3</v>
      </c>
      <c r="BF1576" t="s">
        <v>3</v>
      </c>
      <c r="BG1576" t="s">
        <v>3</v>
      </c>
      <c r="BH1576">
        <v>3</v>
      </c>
      <c r="BI1576">
        <v>1</v>
      </c>
      <c r="BJ1576" t="s">
        <v>328</v>
      </c>
      <c r="BM1576">
        <v>500001</v>
      </c>
      <c r="BN1576">
        <v>0</v>
      </c>
      <c r="BO1576" t="s">
        <v>326</v>
      </c>
      <c r="BP1576">
        <v>1</v>
      </c>
      <c r="BQ1576">
        <v>8</v>
      </c>
      <c r="BR1576">
        <v>0</v>
      </c>
      <c r="BS1576">
        <v>1</v>
      </c>
      <c r="BT1576">
        <v>1</v>
      </c>
      <c r="BU1576">
        <v>1</v>
      </c>
      <c r="BV1576">
        <v>1</v>
      </c>
      <c r="BW1576">
        <v>1</v>
      </c>
      <c r="BX1576">
        <v>1</v>
      </c>
      <c r="BY1576" t="s">
        <v>3</v>
      </c>
      <c r="BZ1576">
        <v>0</v>
      </c>
      <c r="CA1576">
        <v>0</v>
      </c>
      <c r="CE1576">
        <v>0</v>
      </c>
      <c r="CF1576">
        <v>0</v>
      </c>
      <c r="CG1576">
        <v>0</v>
      </c>
      <c r="CM1576">
        <v>0</v>
      </c>
      <c r="CN1576" t="s">
        <v>3</v>
      </c>
      <c r="CO1576">
        <v>0</v>
      </c>
      <c r="CP1576">
        <f t="shared" si="1045"/>
        <v>1923.55</v>
      </c>
      <c r="CQ1576">
        <f t="shared" si="1046"/>
        <v>25647.389600000002</v>
      </c>
      <c r="CR1576">
        <f t="shared" si="1047"/>
        <v>0</v>
      </c>
      <c r="CS1576">
        <f t="shared" si="1048"/>
        <v>0</v>
      </c>
      <c r="CT1576">
        <f t="shared" si="1049"/>
        <v>0</v>
      </c>
      <c r="CU1576">
        <f t="shared" si="1050"/>
        <v>0</v>
      </c>
      <c r="CV1576">
        <f t="shared" si="1051"/>
        <v>0</v>
      </c>
      <c r="CW1576">
        <f t="shared" si="1052"/>
        <v>0</v>
      </c>
      <c r="CX1576">
        <f t="shared" si="1053"/>
        <v>224.15</v>
      </c>
      <c r="CY1576">
        <f t="shared" si="1054"/>
        <v>0</v>
      </c>
      <c r="CZ1576">
        <f t="shared" si="1055"/>
        <v>0</v>
      </c>
      <c r="DC1576" t="s">
        <v>3</v>
      </c>
      <c r="DD1576" t="s">
        <v>3</v>
      </c>
      <c r="DE1576" t="s">
        <v>3</v>
      </c>
      <c r="DF1576" t="s">
        <v>3</v>
      </c>
      <c r="DG1576" t="s">
        <v>3</v>
      </c>
      <c r="DH1576" t="s">
        <v>3</v>
      </c>
      <c r="DI1576" t="s">
        <v>3</v>
      </c>
      <c r="DJ1576" t="s">
        <v>3</v>
      </c>
      <c r="DK1576" t="s">
        <v>3</v>
      </c>
      <c r="DL1576" t="s">
        <v>3</v>
      </c>
      <c r="DM1576" t="s">
        <v>3</v>
      </c>
      <c r="DN1576">
        <v>0</v>
      </c>
      <c r="DO1576">
        <v>0</v>
      </c>
      <c r="DP1576">
        <v>1</v>
      </c>
      <c r="DQ1576">
        <v>1</v>
      </c>
      <c r="DU1576">
        <v>1009</v>
      </c>
      <c r="DV1576" t="s">
        <v>160</v>
      </c>
      <c r="DW1576" t="s">
        <v>160</v>
      </c>
      <c r="DX1576">
        <v>1</v>
      </c>
      <c r="DZ1576" t="s">
        <v>3</v>
      </c>
      <c r="EA1576" t="s">
        <v>3</v>
      </c>
      <c r="EB1576" t="s">
        <v>3</v>
      </c>
      <c r="EC1576" t="s">
        <v>3</v>
      </c>
      <c r="EE1576">
        <v>29085443</v>
      </c>
      <c r="EF1576">
        <v>8</v>
      </c>
      <c r="EG1576" t="s">
        <v>144</v>
      </c>
      <c r="EH1576">
        <v>0</v>
      </c>
      <c r="EI1576" t="s">
        <v>3</v>
      </c>
      <c r="EJ1576">
        <v>1</v>
      </c>
      <c r="EK1576">
        <v>500001</v>
      </c>
      <c r="EL1576" t="s">
        <v>145</v>
      </c>
      <c r="EM1576" t="s">
        <v>146</v>
      </c>
      <c r="EO1576" t="s">
        <v>3</v>
      </c>
      <c r="EQ1576">
        <v>0</v>
      </c>
      <c r="ER1576">
        <v>4894.54</v>
      </c>
      <c r="ES1576">
        <v>4894.54</v>
      </c>
      <c r="ET1576">
        <v>0</v>
      </c>
      <c r="EU1576">
        <v>0</v>
      </c>
      <c r="EV1576">
        <v>0</v>
      </c>
      <c r="EW1576">
        <v>0</v>
      </c>
      <c r="EX1576">
        <v>0</v>
      </c>
      <c r="FQ1576">
        <v>0</v>
      </c>
      <c r="FR1576">
        <f t="shared" si="1056"/>
        <v>0</v>
      </c>
      <c r="FS1576">
        <v>0</v>
      </c>
      <c r="FX1576">
        <v>0</v>
      </c>
      <c r="FY1576">
        <v>0</v>
      </c>
      <c r="GA1576" t="s">
        <v>3</v>
      </c>
      <c r="GD1576">
        <v>1</v>
      </c>
      <c r="GF1576">
        <v>-501888552</v>
      </c>
      <c r="GG1576">
        <v>2</v>
      </c>
      <c r="GH1576">
        <v>1</v>
      </c>
      <c r="GI1576">
        <v>2</v>
      </c>
      <c r="GJ1576">
        <v>0</v>
      </c>
      <c r="GK1576">
        <v>0</v>
      </c>
      <c r="GL1576">
        <f t="shared" si="1057"/>
        <v>0</v>
      </c>
      <c r="GM1576">
        <f t="shared" si="1058"/>
        <v>1923.55</v>
      </c>
      <c r="GN1576">
        <f t="shared" si="1059"/>
        <v>1923.55</v>
      </c>
      <c r="GO1576">
        <f t="shared" si="1060"/>
        <v>0</v>
      </c>
      <c r="GP1576">
        <f t="shared" si="1061"/>
        <v>0</v>
      </c>
      <c r="GR1576">
        <v>0</v>
      </c>
      <c r="GS1576">
        <v>3</v>
      </c>
      <c r="GT1576">
        <v>0</v>
      </c>
      <c r="GU1576" t="s">
        <v>3</v>
      </c>
      <c r="GV1576">
        <f t="shared" si="1062"/>
        <v>0</v>
      </c>
      <c r="GW1576">
        <v>1</v>
      </c>
      <c r="GX1576">
        <f t="shared" si="1063"/>
        <v>0</v>
      </c>
      <c r="HA1576">
        <v>0</v>
      </c>
      <c r="HB1576">
        <v>0</v>
      </c>
      <c r="HC1576">
        <f t="shared" si="1064"/>
        <v>0</v>
      </c>
      <c r="HE1576" t="s">
        <v>3</v>
      </c>
      <c r="HF1576" t="s">
        <v>3</v>
      </c>
      <c r="IK1576">
        <v>0</v>
      </c>
    </row>
    <row r="1577" spans="1:245">
      <c r="A1577">
        <v>18</v>
      </c>
      <c r="B1577">
        <v>0</v>
      </c>
      <c r="C1577">
        <v>1597</v>
      </c>
      <c r="E1577" t="s">
        <v>329</v>
      </c>
      <c r="F1577" t="s">
        <v>330</v>
      </c>
      <c r="G1577" t="s">
        <v>331</v>
      </c>
      <c r="H1577" t="s">
        <v>155</v>
      </c>
      <c r="I1577">
        <f>I1575*J1577</f>
        <v>6</v>
      </c>
      <c r="J1577">
        <v>100</v>
      </c>
      <c r="O1577">
        <f t="shared" si="1030"/>
        <v>2235.7600000000002</v>
      </c>
      <c r="P1577">
        <f t="shared" si="1031"/>
        <v>2235.7600000000002</v>
      </c>
      <c r="Q1577">
        <f t="shared" si="1032"/>
        <v>0</v>
      </c>
      <c r="R1577">
        <f t="shared" si="1033"/>
        <v>0</v>
      </c>
      <c r="S1577">
        <f t="shared" si="1034"/>
        <v>0</v>
      </c>
      <c r="T1577">
        <f t="shared" si="1035"/>
        <v>0</v>
      </c>
      <c r="U1577">
        <f t="shared" si="1036"/>
        <v>0</v>
      </c>
      <c r="V1577">
        <f t="shared" si="1037"/>
        <v>0</v>
      </c>
      <c r="W1577">
        <f t="shared" si="1038"/>
        <v>10.26</v>
      </c>
      <c r="X1577">
        <f t="shared" si="1039"/>
        <v>0</v>
      </c>
      <c r="Y1577">
        <f t="shared" si="1040"/>
        <v>0</v>
      </c>
      <c r="AA1577">
        <v>36401907</v>
      </c>
      <c r="AB1577">
        <f t="shared" si="1041"/>
        <v>37.299999999999997</v>
      </c>
      <c r="AC1577">
        <f t="shared" si="1042"/>
        <v>37.299999999999997</v>
      </c>
      <c r="AD1577">
        <f>ROUND((((ET1577)-(EU1577))+AE1577),2)</f>
        <v>0</v>
      </c>
      <c r="AE1577">
        <f>ROUND((EU1577),2)</f>
        <v>0</v>
      </c>
      <c r="AF1577">
        <f>ROUND((EV1577),2)</f>
        <v>0</v>
      </c>
      <c r="AG1577">
        <f t="shared" si="1043"/>
        <v>0</v>
      </c>
      <c r="AH1577">
        <f>(EW1577)</f>
        <v>0</v>
      </c>
      <c r="AI1577">
        <f>(EX1577)</f>
        <v>0</v>
      </c>
      <c r="AJ1577">
        <f t="shared" si="1044"/>
        <v>1.71</v>
      </c>
      <c r="AK1577">
        <v>37.299999999999997</v>
      </c>
      <c r="AL1577">
        <v>37.299999999999997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1.71</v>
      </c>
      <c r="AT1577">
        <v>0</v>
      </c>
      <c r="AU1577">
        <v>0</v>
      </c>
      <c r="AV1577">
        <v>1</v>
      </c>
      <c r="AW1577">
        <v>1</v>
      </c>
      <c r="AZ1577">
        <v>1</v>
      </c>
      <c r="BA1577">
        <v>1</v>
      </c>
      <c r="BB1577">
        <v>1</v>
      </c>
      <c r="BC1577">
        <v>9.99</v>
      </c>
      <c r="BD1577" t="s">
        <v>3</v>
      </c>
      <c r="BE1577" t="s">
        <v>3</v>
      </c>
      <c r="BF1577" t="s">
        <v>3</v>
      </c>
      <c r="BG1577" t="s">
        <v>3</v>
      </c>
      <c r="BH1577">
        <v>3</v>
      </c>
      <c r="BI1577">
        <v>1</v>
      </c>
      <c r="BJ1577" t="s">
        <v>332</v>
      </c>
      <c r="BM1577">
        <v>500001</v>
      </c>
      <c r="BN1577">
        <v>0</v>
      </c>
      <c r="BO1577" t="s">
        <v>330</v>
      </c>
      <c r="BP1577">
        <v>1</v>
      </c>
      <c r="BQ1577">
        <v>8</v>
      </c>
      <c r="BR1577">
        <v>0</v>
      </c>
      <c r="BS1577">
        <v>1</v>
      </c>
      <c r="BT1577">
        <v>1</v>
      </c>
      <c r="BU1577">
        <v>1</v>
      </c>
      <c r="BV1577">
        <v>1</v>
      </c>
      <c r="BW1577">
        <v>1</v>
      </c>
      <c r="BX1577">
        <v>1</v>
      </c>
      <c r="BY1577" t="s">
        <v>3</v>
      </c>
      <c r="BZ1577">
        <v>0</v>
      </c>
      <c r="CA1577">
        <v>0</v>
      </c>
      <c r="CE1577">
        <v>0</v>
      </c>
      <c r="CF1577">
        <v>0</v>
      </c>
      <c r="CG1577">
        <v>0</v>
      </c>
      <c r="CM1577">
        <v>0</v>
      </c>
      <c r="CN1577" t="s">
        <v>3</v>
      </c>
      <c r="CO1577">
        <v>0</v>
      </c>
      <c r="CP1577">
        <f t="shared" si="1045"/>
        <v>2235.7600000000002</v>
      </c>
      <c r="CQ1577">
        <f t="shared" si="1046"/>
        <v>372.62699999999995</v>
      </c>
      <c r="CR1577">
        <f t="shared" si="1047"/>
        <v>0</v>
      </c>
      <c r="CS1577">
        <f t="shared" si="1048"/>
        <v>0</v>
      </c>
      <c r="CT1577">
        <f t="shared" si="1049"/>
        <v>0</v>
      </c>
      <c r="CU1577">
        <f t="shared" si="1050"/>
        <v>0</v>
      </c>
      <c r="CV1577">
        <f t="shared" si="1051"/>
        <v>0</v>
      </c>
      <c r="CW1577">
        <f t="shared" si="1052"/>
        <v>0</v>
      </c>
      <c r="CX1577">
        <f t="shared" si="1053"/>
        <v>1.71</v>
      </c>
      <c r="CY1577">
        <f t="shared" si="1054"/>
        <v>0</v>
      </c>
      <c r="CZ1577">
        <f t="shared" si="1055"/>
        <v>0</v>
      </c>
      <c r="DC1577" t="s">
        <v>3</v>
      </c>
      <c r="DD1577" t="s">
        <v>3</v>
      </c>
      <c r="DE1577" t="s">
        <v>3</v>
      </c>
      <c r="DF1577" t="s">
        <v>3</v>
      </c>
      <c r="DG1577" t="s">
        <v>3</v>
      </c>
      <c r="DH1577" t="s">
        <v>3</v>
      </c>
      <c r="DI1577" t="s">
        <v>3</v>
      </c>
      <c r="DJ1577" t="s">
        <v>3</v>
      </c>
      <c r="DK1577" t="s">
        <v>3</v>
      </c>
      <c r="DL1577" t="s">
        <v>3</v>
      </c>
      <c r="DM1577" t="s">
        <v>3</v>
      </c>
      <c r="DN1577">
        <v>0</v>
      </c>
      <c r="DO1577">
        <v>0</v>
      </c>
      <c r="DP1577">
        <v>1</v>
      </c>
      <c r="DQ1577">
        <v>1</v>
      </c>
      <c r="DU1577">
        <v>1005</v>
      </c>
      <c r="DV1577" t="s">
        <v>155</v>
      </c>
      <c r="DW1577" t="s">
        <v>155</v>
      </c>
      <c r="DX1577">
        <v>1</v>
      </c>
      <c r="DZ1577" t="s">
        <v>3</v>
      </c>
      <c r="EA1577" t="s">
        <v>3</v>
      </c>
      <c r="EB1577" t="s">
        <v>3</v>
      </c>
      <c r="EC1577" t="s">
        <v>3</v>
      </c>
      <c r="EE1577">
        <v>29085443</v>
      </c>
      <c r="EF1577">
        <v>8</v>
      </c>
      <c r="EG1577" t="s">
        <v>144</v>
      </c>
      <c r="EH1577">
        <v>0</v>
      </c>
      <c r="EI1577" t="s">
        <v>3</v>
      </c>
      <c r="EJ1577">
        <v>1</v>
      </c>
      <c r="EK1577">
        <v>500001</v>
      </c>
      <c r="EL1577" t="s">
        <v>145</v>
      </c>
      <c r="EM1577" t="s">
        <v>146</v>
      </c>
      <c r="EO1577" t="s">
        <v>3</v>
      </c>
      <c r="EQ1577">
        <v>0</v>
      </c>
      <c r="ER1577">
        <v>37.299999999999997</v>
      </c>
      <c r="ES1577">
        <v>37.299999999999997</v>
      </c>
      <c r="ET1577">
        <v>0</v>
      </c>
      <c r="EU1577">
        <v>0</v>
      </c>
      <c r="EV1577">
        <v>0</v>
      </c>
      <c r="EW1577">
        <v>0</v>
      </c>
      <c r="EX1577">
        <v>0</v>
      </c>
      <c r="FQ1577">
        <v>0</v>
      </c>
      <c r="FR1577">
        <f t="shared" si="1056"/>
        <v>0</v>
      </c>
      <c r="FS1577">
        <v>0</v>
      </c>
      <c r="FX1577">
        <v>0</v>
      </c>
      <c r="FY1577">
        <v>0</v>
      </c>
      <c r="GA1577" t="s">
        <v>3</v>
      </c>
      <c r="GD1577">
        <v>1</v>
      </c>
      <c r="GF1577">
        <v>650529573</v>
      </c>
      <c r="GG1577">
        <v>2</v>
      </c>
      <c r="GH1577">
        <v>1</v>
      </c>
      <c r="GI1577">
        <v>2</v>
      </c>
      <c r="GJ1577">
        <v>0</v>
      </c>
      <c r="GK1577">
        <v>0</v>
      </c>
      <c r="GL1577">
        <f t="shared" si="1057"/>
        <v>0</v>
      </c>
      <c r="GM1577">
        <f t="shared" si="1058"/>
        <v>2235.7600000000002</v>
      </c>
      <c r="GN1577">
        <f t="shared" si="1059"/>
        <v>2235.7600000000002</v>
      </c>
      <c r="GO1577">
        <f t="shared" si="1060"/>
        <v>0</v>
      </c>
      <c r="GP1577">
        <f t="shared" si="1061"/>
        <v>0</v>
      </c>
      <c r="GR1577">
        <v>0</v>
      </c>
      <c r="GS1577">
        <v>3</v>
      </c>
      <c r="GT1577">
        <v>0</v>
      </c>
      <c r="GU1577" t="s">
        <v>3</v>
      </c>
      <c r="GV1577">
        <f t="shared" si="1062"/>
        <v>0</v>
      </c>
      <c r="GW1577">
        <v>1</v>
      </c>
      <c r="GX1577">
        <f t="shared" si="1063"/>
        <v>0</v>
      </c>
      <c r="HA1577">
        <v>0</v>
      </c>
      <c r="HB1577">
        <v>0</v>
      </c>
      <c r="HC1577">
        <f t="shared" si="1064"/>
        <v>0</v>
      </c>
      <c r="HE1577" t="s">
        <v>3</v>
      </c>
      <c r="HF1577" t="s">
        <v>3</v>
      </c>
      <c r="IK1577">
        <v>0</v>
      </c>
    </row>
    <row r="1578" spans="1:245">
      <c r="A1578">
        <v>17</v>
      </c>
      <c r="B1578">
        <v>0</v>
      </c>
      <c r="C1578">
        <f>ROW(SmtRes!A1604)</f>
        <v>1604</v>
      </c>
      <c r="D1578">
        <f>ROW(EtalonRes!A1564)</f>
        <v>1564</v>
      </c>
      <c r="E1578" t="s">
        <v>333</v>
      </c>
      <c r="F1578" t="s">
        <v>334</v>
      </c>
      <c r="G1578" t="s">
        <v>335</v>
      </c>
      <c r="H1578" t="s">
        <v>58</v>
      </c>
      <c r="I1578">
        <f>ROUND(6/100,9)</f>
        <v>0.06</v>
      </c>
      <c r="J1578">
        <v>0</v>
      </c>
      <c r="O1578">
        <f t="shared" si="1030"/>
        <v>2262.88</v>
      </c>
      <c r="P1578">
        <f t="shared" si="1031"/>
        <v>85.33</v>
      </c>
      <c r="Q1578">
        <f t="shared" si="1032"/>
        <v>24.57</v>
      </c>
      <c r="R1578">
        <f t="shared" si="1033"/>
        <v>5.4</v>
      </c>
      <c r="S1578">
        <f t="shared" si="1034"/>
        <v>2152.98</v>
      </c>
      <c r="T1578">
        <f t="shared" si="1035"/>
        <v>0</v>
      </c>
      <c r="U1578">
        <f t="shared" si="1036"/>
        <v>6.5136000000000003</v>
      </c>
      <c r="V1578">
        <f t="shared" si="1037"/>
        <v>1.2E-2</v>
      </c>
      <c r="W1578">
        <f t="shared" si="1038"/>
        <v>0</v>
      </c>
      <c r="X1578">
        <f t="shared" si="1039"/>
        <v>1748.29</v>
      </c>
      <c r="Y1578">
        <f t="shared" si="1040"/>
        <v>1122.3599999999999</v>
      </c>
      <c r="AA1578">
        <v>36401907</v>
      </c>
      <c r="AB1578">
        <f t="shared" si="1041"/>
        <v>1242.01</v>
      </c>
      <c r="AC1578">
        <f t="shared" si="1042"/>
        <v>120.73</v>
      </c>
      <c r="AD1578">
        <f>ROUND((((ET1578)-(EU1578))+AE1578),2)</f>
        <v>44.36</v>
      </c>
      <c r="AE1578">
        <f>ROUND((EU1578),2)</f>
        <v>2.7</v>
      </c>
      <c r="AF1578">
        <f>ROUND(((EV1578*1.15)),2)</f>
        <v>1076.92</v>
      </c>
      <c r="AG1578">
        <f t="shared" si="1043"/>
        <v>0</v>
      </c>
      <c r="AH1578">
        <f>((EW1578*1.15))</f>
        <v>108.56</v>
      </c>
      <c r="AI1578">
        <f>(EX1578)</f>
        <v>0.2</v>
      </c>
      <c r="AJ1578">
        <f t="shared" si="1044"/>
        <v>0</v>
      </c>
      <c r="AK1578">
        <v>1101.54</v>
      </c>
      <c r="AL1578">
        <v>120.73</v>
      </c>
      <c r="AM1578">
        <v>44.36</v>
      </c>
      <c r="AN1578">
        <v>2.7</v>
      </c>
      <c r="AO1578">
        <v>936.45</v>
      </c>
      <c r="AP1578">
        <v>0</v>
      </c>
      <c r="AQ1578">
        <v>94.4</v>
      </c>
      <c r="AR1578">
        <v>0.2</v>
      </c>
      <c r="AS1578">
        <v>0</v>
      </c>
      <c r="AT1578">
        <v>81</v>
      </c>
      <c r="AU1578">
        <v>52</v>
      </c>
      <c r="AV1578">
        <v>1</v>
      </c>
      <c r="AW1578">
        <v>1</v>
      </c>
      <c r="AZ1578">
        <v>1</v>
      </c>
      <c r="BA1578">
        <v>33.32</v>
      </c>
      <c r="BB1578">
        <v>9.23</v>
      </c>
      <c r="BC1578">
        <v>11.78</v>
      </c>
      <c r="BD1578" t="s">
        <v>3</v>
      </c>
      <c r="BE1578" t="s">
        <v>3</v>
      </c>
      <c r="BF1578" t="s">
        <v>3</v>
      </c>
      <c r="BG1578" t="s">
        <v>3</v>
      </c>
      <c r="BH1578">
        <v>0</v>
      </c>
      <c r="BI1578">
        <v>2</v>
      </c>
      <c r="BJ1578" t="s">
        <v>336</v>
      </c>
      <c r="BM1578">
        <v>108001</v>
      </c>
      <c r="BN1578">
        <v>0</v>
      </c>
      <c r="BO1578" t="s">
        <v>334</v>
      </c>
      <c r="BP1578">
        <v>1</v>
      </c>
      <c r="BQ1578">
        <v>3</v>
      </c>
      <c r="BR1578">
        <v>0</v>
      </c>
      <c r="BS1578">
        <v>33.32</v>
      </c>
      <c r="BT1578">
        <v>1</v>
      </c>
      <c r="BU1578">
        <v>1</v>
      </c>
      <c r="BV1578">
        <v>1</v>
      </c>
      <c r="BW1578">
        <v>1</v>
      </c>
      <c r="BX1578">
        <v>1</v>
      </c>
      <c r="BY1578" t="s">
        <v>3</v>
      </c>
      <c r="BZ1578">
        <v>95</v>
      </c>
      <c r="CA1578">
        <v>65</v>
      </c>
      <c r="CE1578">
        <v>0</v>
      </c>
      <c r="CF1578">
        <v>0</v>
      </c>
      <c r="CG1578">
        <v>0</v>
      </c>
      <c r="CM1578">
        <v>0</v>
      </c>
      <c r="CN1578" t="s">
        <v>905</v>
      </c>
      <c r="CO1578">
        <v>0</v>
      </c>
      <c r="CP1578">
        <f t="shared" si="1045"/>
        <v>2262.88</v>
      </c>
      <c r="CQ1578">
        <f t="shared" si="1046"/>
        <v>1422.1994</v>
      </c>
      <c r="CR1578">
        <f t="shared" si="1047"/>
        <v>409.44280000000003</v>
      </c>
      <c r="CS1578">
        <f t="shared" si="1048"/>
        <v>89.964000000000013</v>
      </c>
      <c r="CT1578">
        <f t="shared" si="1049"/>
        <v>35882.974399999999</v>
      </c>
      <c r="CU1578">
        <f t="shared" si="1050"/>
        <v>0</v>
      </c>
      <c r="CV1578">
        <f t="shared" si="1051"/>
        <v>108.56</v>
      </c>
      <c r="CW1578">
        <f t="shared" si="1052"/>
        <v>0.2</v>
      </c>
      <c r="CX1578">
        <f t="shared" si="1053"/>
        <v>0</v>
      </c>
      <c r="CY1578">
        <f t="shared" si="1054"/>
        <v>1748.2878000000001</v>
      </c>
      <c r="CZ1578">
        <f t="shared" si="1055"/>
        <v>1122.3576</v>
      </c>
      <c r="DC1578" t="s">
        <v>3</v>
      </c>
      <c r="DD1578" t="s">
        <v>3</v>
      </c>
      <c r="DE1578" t="s">
        <v>3</v>
      </c>
      <c r="DF1578" t="s">
        <v>3</v>
      </c>
      <c r="DG1578" t="s">
        <v>134</v>
      </c>
      <c r="DH1578" t="s">
        <v>3</v>
      </c>
      <c r="DI1578" t="s">
        <v>134</v>
      </c>
      <c r="DJ1578" t="s">
        <v>3</v>
      </c>
      <c r="DK1578" t="s">
        <v>3</v>
      </c>
      <c r="DL1578" t="s">
        <v>3</v>
      </c>
      <c r="DM1578" t="s">
        <v>3</v>
      </c>
      <c r="DN1578">
        <v>0</v>
      </c>
      <c r="DO1578">
        <v>0</v>
      </c>
      <c r="DP1578">
        <v>1</v>
      </c>
      <c r="DQ1578">
        <v>1</v>
      </c>
      <c r="DU1578">
        <v>1010</v>
      </c>
      <c r="DV1578" t="s">
        <v>58</v>
      </c>
      <c r="DW1578" t="s">
        <v>58</v>
      </c>
      <c r="DX1578">
        <v>100</v>
      </c>
      <c r="DZ1578" t="s">
        <v>3</v>
      </c>
      <c r="EA1578" t="s">
        <v>3</v>
      </c>
      <c r="EB1578" t="s">
        <v>3</v>
      </c>
      <c r="EC1578" t="s">
        <v>3</v>
      </c>
      <c r="EE1578">
        <v>29085386</v>
      </c>
      <c r="EF1578">
        <v>3</v>
      </c>
      <c r="EG1578" t="s">
        <v>226</v>
      </c>
      <c r="EH1578">
        <v>0</v>
      </c>
      <c r="EI1578" t="s">
        <v>3</v>
      </c>
      <c r="EJ1578">
        <v>2</v>
      </c>
      <c r="EK1578">
        <v>108001</v>
      </c>
      <c r="EL1578" t="s">
        <v>227</v>
      </c>
      <c r="EM1578" t="s">
        <v>228</v>
      </c>
      <c r="EO1578" t="s">
        <v>299</v>
      </c>
      <c r="EQ1578">
        <v>0</v>
      </c>
      <c r="ER1578">
        <v>1101.54</v>
      </c>
      <c r="ES1578">
        <v>120.73</v>
      </c>
      <c r="ET1578">
        <v>44.36</v>
      </c>
      <c r="EU1578">
        <v>2.7</v>
      </c>
      <c r="EV1578">
        <v>936.45</v>
      </c>
      <c r="EW1578">
        <v>94.4</v>
      </c>
      <c r="EX1578">
        <v>0.2</v>
      </c>
      <c r="EY1578">
        <v>0</v>
      </c>
      <c r="FQ1578">
        <v>0</v>
      </c>
      <c r="FR1578">
        <f t="shared" si="1056"/>
        <v>0</v>
      </c>
      <c r="FS1578">
        <v>0</v>
      </c>
      <c r="FV1578" t="s">
        <v>25</v>
      </c>
      <c r="FW1578" t="s">
        <v>26</v>
      </c>
      <c r="FX1578">
        <v>95</v>
      </c>
      <c r="FY1578">
        <v>65</v>
      </c>
      <c r="GA1578" t="s">
        <v>3</v>
      </c>
      <c r="GD1578">
        <v>1</v>
      </c>
      <c r="GF1578">
        <v>1562201403</v>
      </c>
      <c r="GG1578">
        <v>2</v>
      </c>
      <c r="GH1578">
        <v>1</v>
      </c>
      <c r="GI1578">
        <v>2</v>
      </c>
      <c r="GJ1578">
        <v>0</v>
      </c>
      <c r="GK1578">
        <v>0</v>
      </c>
      <c r="GL1578">
        <f t="shared" si="1057"/>
        <v>0</v>
      </c>
      <c r="GM1578">
        <f t="shared" si="1058"/>
        <v>5133.53</v>
      </c>
      <c r="GN1578">
        <f t="shared" si="1059"/>
        <v>0</v>
      </c>
      <c r="GO1578">
        <f t="shared" si="1060"/>
        <v>5133.53</v>
      </c>
      <c r="GP1578">
        <f t="shared" si="1061"/>
        <v>0</v>
      </c>
      <c r="GR1578">
        <v>0</v>
      </c>
      <c r="GS1578">
        <v>3</v>
      </c>
      <c r="GT1578">
        <v>0</v>
      </c>
      <c r="GU1578" t="s">
        <v>3</v>
      </c>
      <c r="GV1578">
        <f t="shared" si="1062"/>
        <v>0</v>
      </c>
      <c r="GW1578">
        <v>1</v>
      </c>
      <c r="GX1578">
        <f t="shared" si="1063"/>
        <v>0</v>
      </c>
      <c r="HA1578">
        <v>0</v>
      </c>
      <c r="HB1578">
        <v>0</v>
      </c>
      <c r="HC1578">
        <f t="shared" si="1064"/>
        <v>0</v>
      </c>
      <c r="HE1578" t="s">
        <v>3</v>
      </c>
      <c r="HF1578" t="s">
        <v>3</v>
      </c>
      <c r="IK1578">
        <v>0</v>
      </c>
    </row>
    <row r="1579" spans="1:245">
      <c r="A1579">
        <v>18</v>
      </c>
      <c r="B1579">
        <v>0</v>
      </c>
      <c r="C1579">
        <v>1603</v>
      </c>
      <c r="E1579" t="s">
        <v>337</v>
      </c>
      <c r="F1579" t="s">
        <v>258</v>
      </c>
      <c r="G1579" t="s">
        <v>259</v>
      </c>
      <c r="H1579" t="s">
        <v>237</v>
      </c>
      <c r="I1579">
        <f>I1578*J1579</f>
        <v>6</v>
      </c>
      <c r="J1579">
        <v>100</v>
      </c>
      <c r="O1579">
        <f t="shared" si="1030"/>
        <v>326.17</v>
      </c>
      <c r="P1579">
        <f t="shared" si="1031"/>
        <v>326.17</v>
      </c>
      <c r="Q1579">
        <f t="shared" si="1032"/>
        <v>0</v>
      </c>
      <c r="R1579">
        <f t="shared" si="1033"/>
        <v>0</v>
      </c>
      <c r="S1579">
        <f t="shared" si="1034"/>
        <v>0</v>
      </c>
      <c r="T1579">
        <f t="shared" si="1035"/>
        <v>0</v>
      </c>
      <c r="U1579">
        <f t="shared" si="1036"/>
        <v>0</v>
      </c>
      <c r="V1579">
        <f t="shared" si="1037"/>
        <v>0</v>
      </c>
      <c r="W1579">
        <f t="shared" si="1038"/>
        <v>1.74</v>
      </c>
      <c r="X1579">
        <f t="shared" si="1039"/>
        <v>0</v>
      </c>
      <c r="Y1579">
        <f t="shared" si="1040"/>
        <v>0</v>
      </c>
      <c r="AA1579">
        <v>36401907</v>
      </c>
      <c r="AB1579">
        <f t="shared" si="1041"/>
        <v>15.27</v>
      </c>
      <c r="AC1579">
        <f t="shared" si="1042"/>
        <v>15.27</v>
      </c>
      <c r="AD1579">
        <f>ROUND((((ET1579)-(EU1579))+AE1579),2)</f>
        <v>0</v>
      </c>
      <c r="AE1579">
        <f>ROUND((EU1579),2)</f>
        <v>0</v>
      </c>
      <c r="AF1579">
        <f>ROUND((EV1579),2)</f>
        <v>0</v>
      </c>
      <c r="AG1579">
        <f t="shared" si="1043"/>
        <v>0</v>
      </c>
      <c r="AH1579">
        <f>(EW1579)</f>
        <v>0</v>
      </c>
      <c r="AI1579">
        <f>(EX1579)</f>
        <v>0</v>
      </c>
      <c r="AJ1579">
        <f t="shared" si="1044"/>
        <v>0.28999999999999998</v>
      </c>
      <c r="AK1579">
        <v>15.27</v>
      </c>
      <c r="AL1579">
        <v>15.27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0.28999999999999998</v>
      </c>
      <c r="AT1579">
        <v>0</v>
      </c>
      <c r="AU1579">
        <v>0</v>
      </c>
      <c r="AV1579">
        <v>1</v>
      </c>
      <c r="AW1579">
        <v>1</v>
      </c>
      <c r="AZ1579">
        <v>1</v>
      </c>
      <c r="BA1579">
        <v>1</v>
      </c>
      <c r="BB1579">
        <v>1</v>
      </c>
      <c r="BC1579">
        <v>3.56</v>
      </c>
      <c r="BD1579" t="s">
        <v>3</v>
      </c>
      <c r="BE1579" t="s">
        <v>3</v>
      </c>
      <c r="BF1579" t="s">
        <v>3</v>
      </c>
      <c r="BG1579" t="s">
        <v>3</v>
      </c>
      <c r="BH1579">
        <v>3</v>
      </c>
      <c r="BI1579">
        <v>2</v>
      </c>
      <c r="BJ1579" t="s">
        <v>260</v>
      </c>
      <c r="BM1579">
        <v>500002</v>
      </c>
      <c r="BN1579">
        <v>0</v>
      </c>
      <c r="BO1579" t="s">
        <v>258</v>
      </c>
      <c r="BP1579">
        <v>1</v>
      </c>
      <c r="BQ1579">
        <v>12</v>
      </c>
      <c r="BR1579">
        <v>0</v>
      </c>
      <c r="BS1579">
        <v>1</v>
      </c>
      <c r="BT1579">
        <v>1</v>
      </c>
      <c r="BU1579">
        <v>1</v>
      </c>
      <c r="BV1579">
        <v>1</v>
      </c>
      <c r="BW1579">
        <v>1</v>
      </c>
      <c r="BX1579">
        <v>1</v>
      </c>
      <c r="BY1579" t="s">
        <v>3</v>
      </c>
      <c r="BZ1579">
        <v>0</v>
      </c>
      <c r="CA1579">
        <v>0</v>
      </c>
      <c r="CE1579">
        <v>0</v>
      </c>
      <c r="CF1579">
        <v>0</v>
      </c>
      <c r="CG1579">
        <v>0</v>
      </c>
      <c r="CM1579">
        <v>0</v>
      </c>
      <c r="CN1579" t="s">
        <v>3</v>
      </c>
      <c r="CO1579">
        <v>0</v>
      </c>
      <c r="CP1579">
        <f t="shared" si="1045"/>
        <v>326.17</v>
      </c>
      <c r="CQ1579">
        <f t="shared" si="1046"/>
        <v>54.361199999999997</v>
      </c>
      <c r="CR1579">
        <f t="shared" si="1047"/>
        <v>0</v>
      </c>
      <c r="CS1579">
        <f t="shared" si="1048"/>
        <v>0</v>
      </c>
      <c r="CT1579">
        <f t="shared" si="1049"/>
        <v>0</v>
      </c>
      <c r="CU1579">
        <f t="shared" si="1050"/>
        <v>0</v>
      </c>
      <c r="CV1579">
        <f t="shared" si="1051"/>
        <v>0</v>
      </c>
      <c r="CW1579">
        <f t="shared" si="1052"/>
        <v>0</v>
      </c>
      <c r="CX1579">
        <f t="shared" si="1053"/>
        <v>0.28999999999999998</v>
      </c>
      <c r="CY1579">
        <f t="shared" si="1054"/>
        <v>0</v>
      </c>
      <c r="CZ1579">
        <f t="shared" si="1055"/>
        <v>0</v>
      </c>
      <c r="DC1579" t="s">
        <v>3</v>
      </c>
      <c r="DD1579" t="s">
        <v>3</v>
      </c>
      <c r="DE1579" t="s">
        <v>3</v>
      </c>
      <c r="DF1579" t="s">
        <v>3</v>
      </c>
      <c r="DG1579" t="s">
        <v>3</v>
      </c>
      <c r="DH1579" t="s">
        <v>3</v>
      </c>
      <c r="DI1579" t="s">
        <v>3</v>
      </c>
      <c r="DJ1579" t="s">
        <v>3</v>
      </c>
      <c r="DK1579" t="s">
        <v>3</v>
      </c>
      <c r="DL1579" t="s">
        <v>3</v>
      </c>
      <c r="DM1579" t="s">
        <v>3</v>
      </c>
      <c r="DN1579">
        <v>0</v>
      </c>
      <c r="DO1579">
        <v>0</v>
      </c>
      <c r="DP1579">
        <v>1</v>
      </c>
      <c r="DQ1579">
        <v>1</v>
      </c>
      <c r="DU1579">
        <v>1010</v>
      </c>
      <c r="DV1579" t="s">
        <v>237</v>
      </c>
      <c r="DW1579" t="s">
        <v>237</v>
      </c>
      <c r="DX1579">
        <v>1</v>
      </c>
      <c r="DZ1579" t="s">
        <v>3</v>
      </c>
      <c r="EA1579" t="s">
        <v>3</v>
      </c>
      <c r="EB1579" t="s">
        <v>3</v>
      </c>
      <c r="EC1579" t="s">
        <v>3</v>
      </c>
      <c r="EE1579">
        <v>29085444</v>
      </c>
      <c r="EF1579">
        <v>12</v>
      </c>
      <c r="EG1579" t="s">
        <v>32</v>
      </c>
      <c r="EH1579">
        <v>0</v>
      </c>
      <c r="EI1579" t="s">
        <v>3</v>
      </c>
      <c r="EJ1579">
        <v>2</v>
      </c>
      <c r="EK1579">
        <v>500002</v>
      </c>
      <c r="EL1579" t="s">
        <v>33</v>
      </c>
      <c r="EM1579" t="s">
        <v>34</v>
      </c>
      <c r="EO1579" t="s">
        <v>3</v>
      </c>
      <c r="EQ1579">
        <v>0</v>
      </c>
      <c r="ER1579">
        <v>15.27</v>
      </c>
      <c r="ES1579">
        <v>15.27</v>
      </c>
      <c r="ET1579">
        <v>0</v>
      </c>
      <c r="EU1579">
        <v>0</v>
      </c>
      <c r="EV1579">
        <v>0</v>
      </c>
      <c r="EW1579">
        <v>0</v>
      </c>
      <c r="EX1579">
        <v>0</v>
      </c>
      <c r="FQ1579">
        <v>0</v>
      </c>
      <c r="FR1579">
        <f t="shared" si="1056"/>
        <v>0</v>
      </c>
      <c r="FS1579">
        <v>0</v>
      </c>
      <c r="FX1579">
        <v>0</v>
      </c>
      <c r="FY1579">
        <v>0</v>
      </c>
      <c r="GA1579" t="s">
        <v>3</v>
      </c>
      <c r="GD1579">
        <v>1</v>
      </c>
      <c r="GF1579">
        <v>-1432988646</v>
      </c>
      <c r="GG1579">
        <v>2</v>
      </c>
      <c r="GH1579">
        <v>1</v>
      </c>
      <c r="GI1579">
        <v>2</v>
      </c>
      <c r="GJ1579">
        <v>0</v>
      </c>
      <c r="GK1579">
        <v>0</v>
      </c>
      <c r="GL1579">
        <f t="shared" si="1057"/>
        <v>0</v>
      </c>
      <c r="GM1579">
        <f t="shared" si="1058"/>
        <v>326.17</v>
      </c>
      <c r="GN1579">
        <f t="shared" si="1059"/>
        <v>0</v>
      </c>
      <c r="GO1579">
        <f t="shared" si="1060"/>
        <v>326.17</v>
      </c>
      <c r="GP1579">
        <f t="shared" si="1061"/>
        <v>0</v>
      </c>
      <c r="GR1579">
        <v>0</v>
      </c>
      <c r="GS1579">
        <v>3</v>
      </c>
      <c r="GT1579">
        <v>0</v>
      </c>
      <c r="GU1579" t="s">
        <v>3</v>
      </c>
      <c r="GV1579">
        <f t="shared" si="1062"/>
        <v>0</v>
      </c>
      <c r="GW1579">
        <v>1</v>
      </c>
      <c r="GX1579">
        <f t="shared" si="1063"/>
        <v>0</v>
      </c>
      <c r="HA1579">
        <v>0</v>
      </c>
      <c r="HB1579">
        <v>0</v>
      </c>
      <c r="HC1579">
        <f t="shared" si="1064"/>
        <v>0</v>
      </c>
      <c r="HE1579" t="s">
        <v>3</v>
      </c>
      <c r="HF1579" t="s">
        <v>3</v>
      </c>
      <c r="IK1579">
        <v>0</v>
      </c>
    </row>
    <row r="1581" spans="1:245">
      <c r="A1581" s="2">
        <v>51</v>
      </c>
      <c r="B1581" s="2">
        <f>B1539</f>
        <v>0</v>
      </c>
      <c r="C1581" s="2">
        <f>A1539</f>
        <v>5</v>
      </c>
      <c r="D1581" s="2">
        <f>ROW(A1539)</f>
        <v>1539</v>
      </c>
      <c r="E1581" s="2"/>
      <c r="F1581" s="2" t="str">
        <f>IF(F1539&lt;&gt;"",F1539,"")</f>
        <v>Новый подраздел</v>
      </c>
      <c r="G1581" s="2" t="str">
        <f>IF(G1539&lt;&gt;"",G1539,"")</f>
        <v>ремонт</v>
      </c>
      <c r="H1581" s="2">
        <v>0</v>
      </c>
      <c r="I1581" s="2"/>
      <c r="J1581" s="2"/>
      <c r="K1581" s="2"/>
      <c r="L1581" s="2"/>
      <c r="M1581" s="2"/>
      <c r="N1581" s="2"/>
      <c r="O1581" s="2">
        <f t="shared" ref="O1581:T1581" si="1072">ROUND(AB1581,2)</f>
        <v>159021.59</v>
      </c>
      <c r="P1581" s="2">
        <f t="shared" si="1072"/>
        <v>103849.34</v>
      </c>
      <c r="Q1581" s="2">
        <f t="shared" si="1072"/>
        <v>2686.3</v>
      </c>
      <c r="R1581" s="2">
        <f t="shared" si="1072"/>
        <v>978.13</v>
      </c>
      <c r="S1581" s="2">
        <f t="shared" si="1072"/>
        <v>52485.95</v>
      </c>
      <c r="T1581" s="2">
        <f t="shared" si="1072"/>
        <v>0</v>
      </c>
      <c r="U1581" s="2">
        <f>AH1581</f>
        <v>173.6100697</v>
      </c>
      <c r="V1581" s="2">
        <f>AI1581</f>
        <v>2.7861625000000005</v>
      </c>
      <c r="W1581" s="2">
        <f>ROUND(AJ1581,2)</f>
        <v>636.20000000000005</v>
      </c>
      <c r="X1581" s="2">
        <f>ROUND(AK1581,2)</f>
        <v>46843.95</v>
      </c>
      <c r="Y1581" s="2">
        <f>ROUND(AL1581,2)</f>
        <v>23535.62</v>
      </c>
      <c r="Z1581" s="2"/>
      <c r="AA1581" s="2"/>
      <c r="AB1581" s="2">
        <f>ROUND(SUMIF(AA1543:AA1579,"=36401907",O1543:O1579),2)</f>
        <v>159021.59</v>
      </c>
      <c r="AC1581" s="2">
        <f>ROUND(SUMIF(AA1543:AA1579,"=36401907",P1543:P1579),2)</f>
        <v>103849.34</v>
      </c>
      <c r="AD1581" s="2">
        <f>ROUND(SUMIF(AA1543:AA1579,"=36401907",Q1543:Q1579),2)</f>
        <v>2686.3</v>
      </c>
      <c r="AE1581" s="2">
        <f>ROUND(SUMIF(AA1543:AA1579,"=36401907",R1543:R1579),2)</f>
        <v>978.13</v>
      </c>
      <c r="AF1581" s="2">
        <f>ROUND(SUMIF(AA1543:AA1579,"=36401907",S1543:S1579),2)</f>
        <v>52485.95</v>
      </c>
      <c r="AG1581" s="2">
        <f>ROUND(SUMIF(AA1543:AA1579,"=36401907",T1543:T1579),2)</f>
        <v>0</v>
      </c>
      <c r="AH1581" s="2">
        <f>SUMIF(AA1543:AA1579,"=36401907",U1543:U1579)</f>
        <v>173.6100697</v>
      </c>
      <c r="AI1581" s="2">
        <f>SUMIF(AA1543:AA1579,"=36401907",V1543:V1579)</f>
        <v>2.7861625000000005</v>
      </c>
      <c r="AJ1581" s="2">
        <f>ROUND(SUMIF(AA1543:AA1579,"=36401907",W1543:W1579),2)</f>
        <v>636.20000000000005</v>
      </c>
      <c r="AK1581" s="2">
        <f>ROUND(SUMIF(AA1543:AA1579,"=36401907",X1543:X1579),2)</f>
        <v>46843.95</v>
      </c>
      <c r="AL1581" s="2">
        <f>ROUND(SUMIF(AA1543:AA1579,"=36401907",Y1543:Y1579),2)</f>
        <v>23535.62</v>
      </c>
      <c r="AM1581" s="2"/>
      <c r="AN1581" s="2"/>
      <c r="AO1581" s="2">
        <f t="shared" ref="AO1581:BD1581" si="1073">ROUND(BX1581,2)</f>
        <v>0</v>
      </c>
      <c r="AP1581" s="2">
        <f t="shared" si="1073"/>
        <v>0</v>
      </c>
      <c r="AQ1581" s="2">
        <f t="shared" si="1073"/>
        <v>0</v>
      </c>
      <c r="AR1581" s="2">
        <f t="shared" si="1073"/>
        <v>229401.16</v>
      </c>
      <c r="AS1581" s="2">
        <f t="shared" si="1073"/>
        <v>222579.15</v>
      </c>
      <c r="AT1581" s="2">
        <f t="shared" si="1073"/>
        <v>6822.01</v>
      </c>
      <c r="AU1581" s="2">
        <f t="shared" si="1073"/>
        <v>0</v>
      </c>
      <c r="AV1581" s="2">
        <f t="shared" si="1073"/>
        <v>103849.34</v>
      </c>
      <c r="AW1581" s="2">
        <f t="shared" si="1073"/>
        <v>103849.34</v>
      </c>
      <c r="AX1581" s="2">
        <f t="shared" si="1073"/>
        <v>0</v>
      </c>
      <c r="AY1581" s="2">
        <f t="shared" si="1073"/>
        <v>103849.34</v>
      </c>
      <c r="AZ1581" s="2">
        <f t="shared" si="1073"/>
        <v>0</v>
      </c>
      <c r="BA1581" s="2">
        <f t="shared" si="1073"/>
        <v>0</v>
      </c>
      <c r="BB1581" s="2">
        <f t="shared" si="1073"/>
        <v>0</v>
      </c>
      <c r="BC1581" s="2">
        <f t="shared" si="1073"/>
        <v>0</v>
      </c>
      <c r="BD1581" s="2">
        <f t="shared" si="1073"/>
        <v>0</v>
      </c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>
        <f>ROUND(SUMIF(AA1543:AA1579,"=36401907",FQ1543:FQ1579),2)</f>
        <v>0</v>
      </c>
      <c r="BY1581" s="2">
        <f>ROUND(SUMIF(AA1543:AA1579,"=36401907",FR1543:FR1579),2)</f>
        <v>0</v>
      </c>
      <c r="BZ1581" s="2">
        <f>ROUND(SUMIF(AA1543:AA1579,"=36401907",GL1543:GL1579),2)</f>
        <v>0</v>
      </c>
      <c r="CA1581" s="2">
        <f>ROUND(SUMIF(AA1543:AA1579,"=36401907",GM1543:GM1579),2)</f>
        <v>229401.16</v>
      </c>
      <c r="CB1581" s="2">
        <f>ROUND(SUMIF(AA1543:AA1579,"=36401907",GN1543:GN1579),2)</f>
        <v>222579.15</v>
      </c>
      <c r="CC1581" s="2">
        <f>ROUND(SUMIF(AA1543:AA1579,"=36401907",GO1543:GO1579),2)</f>
        <v>6822.01</v>
      </c>
      <c r="CD1581" s="2">
        <f>ROUND(SUMIF(AA1543:AA1579,"=36401907",GP1543:GP1579),2)</f>
        <v>0</v>
      </c>
      <c r="CE1581" s="2">
        <f>AC1581-BX1581</f>
        <v>103849.34</v>
      </c>
      <c r="CF1581" s="2">
        <f>AC1581-BY1581</f>
        <v>103849.34</v>
      </c>
      <c r="CG1581" s="2">
        <f>BX1581-BZ1581</f>
        <v>0</v>
      </c>
      <c r="CH1581" s="2">
        <f>AC1581-BX1581-BY1581+BZ1581</f>
        <v>103849.34</v>
      </c>
      <c r="CI1581" s="2">
        <f>BY1581-BZ1581</f>
        <v>0</v>
      </c>
      <c r="CJ1581" s="2">
        <f>ROUND(SUMIF(AA1543:AA1579,"=36401907",GX1543:GX1579),2)</f>
        <v>0</v>
      </c>
      <c r="CK1581" s="2">
        <f>ROUND(SUMIF(AA1543:AA1579,"=36401907",GY1543:GY1579),2)</f>
        <v>0</v>
      </c>
      <c r="CL1581" s="2">
        <f>ROUND(SUMIF(AA1543:AA1579,"=36401907",GZ1543:GZ1579),2)</f>
        <v>0</v>
      </c>
      <c r="CM1581" s="2">
        <f>ROUND(SUMIF(AA1543:AA1579,"=36401907",HD1543:HD1579),2)</f>
        <v>0</v>
      </c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>
        <v>0</v>
      </c>
    </row>
    <row r="1583" spans="1:245">
      <c r="A1583" s="4">
        <v>50</v>
      </c>
      <c r="B1583" s="4">
        <v>0</v>
      </c>
      <c r="C1583" s="4">
        <v>0</v>
      </c>
      <c r="D1583" s="4">
        <v>1</v>
      </c>
      <c r="E1583" s="4">
        <v>201</v>
      </c>
      <c r="F1583" s="4">
        <f>ROUND(Source!O1581,O1583)</f>
        <v>159021.59</v>
      </c>
      <c r="G1583" s="4" t="s">
        <v>71</v>
      </c>
      <c r="H1583" s="4" t="s">
        <v>72</v>
      </c>
      <c r="I1583" s="4"/>
      <c r="J1583" s="4"/>
      <c r="K1583" s="4">
        <v>201</v>
      </c>
      <c r="L1583" s="4">
        <v>1</v>
      </c>
      <c r="M1583" s="4">
        <v>3</v>
      </c>
      <c r="N1583" s="4" t="s">
        <v>3</v>
      </c>
      <c r="O1583" s="4">
        <v>2</v>
      </c>
      <c r="P1583" s="4"/>
      <c r="Q1583" s="4"/>
      <c r="R1583" s="4"/>
      <c r="S1583" s="4"/>
      <c r="T1583" s="4"/>
      <c r="U1583" s="4"/>
      <c r="V1583" s="4"/>
      <c r="W1583" s="4"/>
    </row>
    <row r="1584" spans="1:245">
      <c r="A1584" s="4">
        <v>50</v>
      </c>
      <c r="B1584" s="4">
        <v>0</v>
      </c>
      <c r="C1584" s="4">
        <v>0</v>
      </c>
      <c r="D1584" s="4">
        <v>1</v>
      </c>
      <c r="E1584" s="4">
        <v>202</v>
      </c>
      <c r="F1584" s="4">
        <f>ROUND(Source!P1581,O1584)</f>
        <v>103849.34</v>
      </c>
      <c r="G1584" s="4" t="s">
        <v>73</v>
      </c>
      <c r="H1584" s="4" t="s">
        <v>74</v>
      </c>
      <c r="I1584" s="4"/>
      <c r="J1584" s="4"/>
      <c r="K1584" s="4">
        <v>202</v>
      </c>
      <c r="L1584" s="4">
        <v>2</v>
      </c>
      <c r="M1584" s="4">
        <v>3</v>
      </c>
      <c r="N1584" s="4" t="s">
        <v>3</v>
      </c>
      <c r="O1584" s="4">
        <v>2</v>
      </c>
      <c r="P1584" s="4"/>
      <c r="Q1584" s="4"/>
      <c r="R1584" s="4"/>
      <c r="S1584" s="4"/>
      <c r="T1584" s="4"/>
      <c r="U1584" s="4"/>
      <c r="V1584" s="4"/>
      <c r="W1584" s="4"/>
    </row>
    <row r="1585" spans="1:23">
      <c r="A1585" s="4">
        <v>50</v>
      </c>
      <c r="B1585" s="4">
        <v>0</v>
      </c>
      <c r="C1585" s="4">
        <v>0</v>
      </c>
      <c r="D1585" s="4">
        <v>1</v>
      </c>
      <c r="E1585" s="4">
        <v>222</v>
      </c>
      <c r="F1585" s="4">
        <f>ROUND(Source!AO1581,O1585)</f>
        <v>0</v>
      </c>
      <c r="G1585" s="4" t="s">
        <v>75</v>
      </c>
      <c r="H1585" s="4" t="s">
        <v>76</v>
      </c>
      <c r="I1585" s="4"/>
      <c r="J1585" s="4"/>
      <c r="K1585" s="4">
        <v>222</v>
      </c>
      <c r="L1585" s="4">
        <v>3</v>
      </c>
      <c r="M1585" s="4">
        <v>3</v>
      </c>
      <c r="N1585" s="4" t="s">
        <v>3</v>
      </c>
      <c r="O1585" s="4">
        <v>2</v>
      </c>
      <c r="P1585" s="4"/>
      <c r="Q1585" s="4"/>
      <c r="R1585" s="4"/>
      <c r="S1585" s="4"/>
      <c r="T1585" s="4"/>
      <c r="U1585" s="4"/>
      <c r="V1585" s="4"/>
      <c r="W1585" s="4"/>
    </row>
    <row r="1586" spans="1:23">
      <c r="A1586" s="4">
        <v>50</v>
      </c>
      <c r="B1586" s="4">
        <v>0</v>
      </c>
      <c r="C1586" s="4">
        <v>0</v>
      </c>
      <c r="D1586" s="4">
        <v>1</v>
      </c>
      <c r="E1586" s="4">
        <v>225</v>
      </c>
      <c r="F1586" s="4">
        <f>ROUND(Source!AV1581,O1586)</f>
        <v>103849.34</v>
      </c>
      <c r="G1586" s="4" t="s">
        <v>77</v>
      </c>
      <c r="H1586" s="4" t="s">
        <v>78</v>
      </c>
      <c r="I1586" s="4"/>
      <c r="J1586" s="4"/>
      <c r="K1586" s="4">
        <v>225</v>
      </c>
      <c r="L1586" s="4">
        <v>4</v>
      </c>
      <c r="M1586" s="4">
        <v>3</v>
      </c>
      <c r="N1586" s="4" t="s">
        <v>3</v>
      </c>
      <c r="O1586" s="4">
        <v>2</v>
      </c>
      <c r="P1586" s="4"/>
      <c r="Q1586" s="4"/>
      <c r="R1586" s="4"/>
      <c r="S1586" s="4"/>
      <c r="T1586" s="4"/>
      <c r="U1586" s="4"/>
      <c r="V1586" s="4"/>
      <c r="W1586" s="4"/>
    </row>
    <row r="1587" spans="1:23">
      <c r="A1587" s="4">
        <v>50</v>
      </c>
      <c r="B1587" s="4">
        <v>0</v>
      </c>
      <c r="C1587" s="4">
        <v>0</v>
      </c>
      <c r="D1587" s="4">
        <v>1</v>
      </c>
      <c r="E1587" s="4">
        <v>226</v>
      </c>
      <c r="F1587" s="4">
        <f>ROUND(Source!AW1581,O1587)</f>
        <v>103849.34</v>
      </c>
      <c r="G1587" s="4" t="s">
        <v>79</v>
      </c>
      <c r="H1587" s="4" t="s">
        <v>80</v>
      </c>
      <c r="I1587" s="4"/>
      <c r="J1587" s="4"/>
      <c r="K1587" s="4">
        <v>226</v>
      </c>
      <c r="L1587" s="4">
        <v>5</v>
      </c>
      <c r="M1587" s="4">
        <v>3</v>
      </c>
      <c r="N1587" s="4" t="s">
        <v>3</v>
      </c>
      <c r="O1587" s="4">
        <v>2</v>
      </c>
      <c r="P1587" s="4"/>
      <c r="Q1587" s="4"/>
      <c r="R1587" s="4"/>
      <c r="S1587" s="4"/>
      <c r="T1587" s="4"/>
      <c r="U1587" s="4"/>
      <c r="V1587" s="4"/>
      <c r="W1587" s="4"/>
    </row>
    <row r="1588" spans="1:23">
      <c r="A1588" s="4">
        <v>50</v>
      </c>
      <c r="B1588" s="4">
        <v>0</v>
      </c>
      <c r="C1588" s="4">
        <v>0</v>
      </c>
      <c r="D1588" s="4">
        <v>1</v>
      </c>
      <c r="E1588" s="4">
        <v>227</v>
      </c>
      <c r="F1588" s="4">
        <f>ROUND(Source!AX1581,O1588)</f>
        <v>0</v>
      </c>
      <c r="G1588" s="4" t="s">
        <v>81</v>
      </c>
      <c r="H1588" s="4" t="s">
        <v>82</v>
      </c>
      <c r="I1588" s="4"/>
      <c r="J1588" s="4"/>
      <c r="K1588" s="4">
        <v>227</v>
      </c>
      <c r="L1588" s="4">
        <v>6</v>
      </c>
      <c r="M1588" s="4">
        <v>3</v>
      </c>
      <c r="N1588" s="4" t="s">
        <v>3</v>
      </c>
      <c r="O1588" s="4">
        <v>2</v>
      </c>
      <c r="P1588" s="4"/>
      <c r="Q1588" s="4"/>
      <c r="R1588" s="4"/>
      <c r="S1588" s="4"/>
      <c r="T1588" s="4"/>
      <c r="U1588" s="4"/>
      <c r="V1588" s="4"/>
      <c r="W1588" s="4"/>
    </row>
    <row r="1589" spans="1:23">
      <c r="A1589" s="4">
        <v>50</v>
      </c>
      <c r="B1589" s="4">
        <v>0</v>
      </c>
      <c r="C1589" s="4">
        <v>0</v>
      </c>
      <c r="D1589" s="4">
        <v>1</v>
      </c>
      <c r="E1589" s="4">
        <v>228</v>
      </c>
      <c r="F1589" s="4">
        <f>ROUND(Source!AY1581,O1589)</f>
        <v>103849.34</v>
      </c>
      <c r="G1589" s="4" t="s">
        <v>83</v>
      </c>
      <c r="H1589" s="4" t="s">
        <v>84</v>
      </c>
      <c r="I1589" s="4"/>
      <c r="J1589" s="4"/>
      <c r="K1589" s="4">
        <v>228</v>
      </c>
      <c r="L1589" s="4">
        <v>7</v>
      </c>
      <c r="M1589" s="4">
        <v>3</v>
      </c>
      <c r="N1589" s="4" t="s">
        <v>3</v>
      </c>
      <c r="O1589" s="4">
        <v>2</v>
      </c>
      <c r="P1589" s="4"/>
      <c r="Q1589" s="4"/>
      <c r="R1589" s="4"/>
      <c r="S1589" s="4"/>
      <c r="T1589" s="4"/>
      <c r="U1589" s="4"/>
      <c r="V1589" s="4"/>
      <c r="W1589" s="4"/>
    </row>
    <row r="1590" spans="1:23">
      <c r="A1590" s="4">
        <v>50</v>
      </c>
      <c r="B1590" s="4">
        <v>0</v>
      </c>
      <c r="C1590" s="4">
        <v>0</v>
      </c>
      <c r="D1590" s="4">
        <v>1</v>
      </c>
      <c r="E1590" s="4">
        <v>216</v>
      </c>
      <c r="F1590" s="4">
        <f>ROUND(Source!AP1581,O1590)</f>
        <v>0</v>
      </c>
      <c r="G1590" s="4" t="s">
        <v>85</v>
      </c>
      <c r="H1590" s="4" t="s">
        <v>86</v>
      </c>
      <c r="I1590" s="4"/>
      <c r="J1590" s="4"/>
      <c r="K1590" s="4">
        <v>216</v>
      </c>
      <c r="L1590" s="4">
        <v>8</v>
      </c>
      <c r="M1590" s="4">
        <v>3</v>
      </c>
      <c r="N1590" s="4" t="s">
        <v>3</v>
      </c>
      <c r="O1590" s="4">
        <v>2</v>
      </c>
      <c r="P1590" s="4"/>
      <c r="Q1590" s="4"/>
      <c r="R1590" s="4"/>
      <c r="S1590" s="4"/>
      <c r="T1590" s="4"/>
      <c r="U1590" s="4"/>
      <c r="V1590" s="4"/>
      <c r="W1590" s="4"/>
    </row>
    <row r="1591" spans="1:23">
      <c r="A1591" s="4">
        <v>50</v>
      </c>
      <c r="B1591" s="4">
        <v>0</v>
      </c>
      <c r="C1591" s="4">
        <v>0</v>
      </c>
      <c r="D1591" s="4">
        <v>1</v>
      </c>
      <c r="E1591" s="4">
        <v>223</v>
      </c>
      <c r="F1591" s="4">
        <f>ROUND(Source!AQ1581,O1591)</f>
        <v>0</v>
      </c>
      <c r="G1591" s="4" t="s">
        <v>87</v>
      </c>
      <c r="H1591" s="4" t="s">
        <v>88</v>
      </c>
      <c r="I1591" s="4"/>
      <c r="J1591" s="4"/>
      <c r="K1591" s="4">
        <v>223</v>
      </c>
      <c r="L1591" s="4">
        <v>9</v>
      </c>
      <c r="M1591" s="4">
        <v>3</v>
      </c>
      <c r="N1591" s="4" t="s">
        <v>3</v>
      </c>
      <c r="O1591" s="4">
        <v>2</v>
      </c>
      <c r="P1591" s="4"/>
      <c r="Q1591" s="4"/>
      <c r="R1591" s="4"/>
      <c r="S1591" s="4"/>
      <c r="T1591" s="4"/>
      <c r="U1591" s="4"/>
      <c r="V1591" s="4"/>
      <c r="W1591" s="4"/>
    </row>
    <row r="1592" spans="1:23">
      <c r="A1592" s="4">
        <v>50</v>
      </c>
      <c r="B1592" s="4">
        <v>0</v>
      </c>
      <c r="C1592" s="4">
        <v>0</v>
      </c>
      <c r="D1592" s="4">
        <v>1</v>
      </c>
      <c r="E1592" s="4">
        <v>229</v>
      </c>
      <c r="F1592" s="4">
        <f>ROUND(Source!AZ1581,O1592)</f>
        <v>0</v>
      </c>
      <c r="G1592" s="4" t="s">
        <v>89</v>
      </c>
      <c r="H1592" s="4" t="s">
        <v>90</v>
      </c>
      <c r="I1592" s="4"/>
      <c r="J1592" s="4"/>
      <c r="K1592" s="4">
        <v>229</v>
      </c>
      <c r="L1592" s="4">
        <v>10</v>
      </c>
      <c r="M1592" s="4">
        <v>3</v>
      </c>
      <c r="N1592" s="4" t="s">
        <v>3</v>
      </c>
      <c r="O1592" s="4">
        <v>2</v>
      </c>
      <c r="P1592" s="4"/>
      <c r="Q1592" s="4"/>
      <c r="R1592" s="4"/>
      <c r="S1592" s="4"/>
      <c r="T1592" s="4"/>
      <c r="U1592" s="4"/>
      <c r="V1592" s="4"/>
      <c r="W1592" s="4"/>
    </row>
    <row r="1593" spans="1:23">
      <c r="A1593" s="4">
        <v>50</v>
      </c>
      <c r="B1593" s="4">
        <v>0</v>
      </c>
      <c r="C1593" s="4">
        <v>0</v>
      </c>
      <c r="D1593" s="4">
        <v>1</v>
      </c>
      <c r="E1593" s="4">
        <v>203</v>
      </c>
      <c r="F1593" s="4">
        <f>ROUND(Source!Q1581,O1593)</f>
        <v>2686.3</v>
      </c>
      <c r="G1593" s="4" t="s">
        <v>91</v>
      </c>
      <c r="H1593" s="4" t="s">
        <v>92</v>
      </c>
      <c r="I1593" s="4"/>
      <c r="J1593" s="4"/>
      <c r="K1593" s="4">
        <v>203</v>
      </c>
      <c r="L1593" s="4">
        <v>11</v>
      </c>
      <c r="M1593" s="4">
        <v>3</v>
      </c>
      <c r="N1593" s="4" t="s">
        <v>3</v>
      </c>
      <c r="O1593" s="4">
        <v>2</v>
      </c>
      <c r="P1593" s="4"/>
      <c r="Q1593" s="4"/>
      <c r="R1593" s="4"/>
      <c r="S1593" s="4"/>
      <c r="T1593" s="4"/>
      <c r="U1593" s="4"/>
      <c r="V1593" s="4"/>
      <c r="W1593" s="4"/>
    </row>
    <row r="1594" spans="1:23">
      <c r="A1594" s="4">
        <v>50</v>
      </c>
      <c r="B1594" s="4">
        <v>0</v>
      </c>
      <c r="C1594" s="4">
        <v>0</v>
      </c>
      <c r="D1594" s="4">
        <v>1</v>
      </c>
      <c r="E1594" s="4">
        <v>231</v>
      </c>
      <c r="F1594" s="4">
        <f>ROUND(Source!BB1581,O1594)</f>
        <v>0</v>
      </c>
      <c r="G1594" s="4" t="s">
        <v>93</v>
      </c>
      <c r="H1594" s="4" t="s">
        <v>94</v>
      </c>
      <c r="I1594" s="4"/>
      <c r="J1594" s="4"/>
      <c r="K1594" s="4">
        <v>231</v>
      </c>
      <c r="L1594" s="4">
        <v>12</v>
      </c>
      <c r="M1594" s="4">
        <v>3</v>
      </c>
      <c r="N1594" s="4" t="s">
        <v>3</v>
      </c>
      <c r="O1594" s="4">
        <v>2</v>
      </c>
      <c r="P1594" s="4"/>
      <c r="Q1594" s="4"/>
      <c r="R1594" s="4"/>
      <c r="S1594" s="4"/>
      <c r="T1594" s="4"/>
      <c r="U1594" s="4"/>
      <c r="V1594" s="4"/>
      <c r="W1594" s="4"/>
    </row>
    <row r="1595" spans="1:23">
      <c r="A1595" s="4">
        <v>50</v>
      </c>
      <c r="B1595" s="4">
        <v>0</v>
      </c>
      <c r="C1595" s="4">
        <v>0</v>
      </c>
      <c r="D1595" s="4">
        <v>1</v>
      </c>
      <c r="E1595" s="4">
        <v>204</v>
      </c>
      <c r="F1595" s="4">
        <f>ROUND(Source!R1581,O1595)</f>
        <v>978.13</v>
      </c>
      <c r="G1595" s="4" t="s">
        <v>95</v>
      </c>
      <c r="H1595" s="4" t="s">
        <v>96</v>
      </c>
      <c r="I1595" s="4"/>
      <c r="J1595" s="4"/>
      <c r="K1595" s="4">
        <v>204</v>
      </c>
      <c r="L1595" s="4">
        <v>13</v>
      </c>
      <c r="M1595" s="4">
        <v>3</v>
      </c>
      <c r="N1595" s="4" t="s">
        <v>3</v>
      </c>
      <c r="O1595" s="4">
        <v>2</v>
      </c>
      <c r="P1595" s="4"/>
      <c r="Q1595" s="4"/>
      <c r="R1595" s="4"/>
      <c r="S1595" s="4"/>
      <c r="T1595" s="4"/>
      <c r="U1595" s="4"/>
      <c r="V1595" s="4"/>
      <c r="W1595" s="4"/>
    </row>
    <row r="1596" spans="1:23">
      <c r="A1596" s="4">
        <v>50</v>
      </c>
      <c r="B1596" s="4">
        <v>0</v>
      </c>
      <c r="C1596" s="4">
        <v>0</v>
      </c>
      <c r="D1596" s="4">
        <v>1</v>
      </c>
      <c r="E1596" s="4">
        <v>205</v>
      </c>
      <c r="F1596" s="4">
        <f>ROUND(Source!S1581,O1596)</f>
        <v>52485.95</v>
      </c>
      <c r="G1596" s="4" t="s">
        <v>97</v>
      </c>
      <c r="H1596" s="4" t="s">
        <v>98</v>
      </c>
      <c r="I1596" s="4"/>
      <c r="J1596" s="4"/>
      <c r="K1596" s="4">
        <v>205</v>
      </c>
      <c r="L1596" s="4">
        <v>14</v>
      </c>
      <c r="M1596" s="4">
        <v>3</v>
      </c>
      <c r="N1596" s="4" t="s">
        <v>3</v>
      </c>
      <c r="O1596" s="4">
        <v>2</v>
      </c>
      <c r="P1596" s="4"/>
      <c r="Q1596" s="4"/>
      <c r="R1596" s="4"/>
      <c r="S1596" s="4"/>
      <c r="T1596" s="4"/>
      <c r="U1596" s="4"/>
      <c r="V1596" s="4"/>
      <c r="W1596" s="4"/>
    </row>
    <row r="1597" spans="1:23">
      <c r="A1597" s="4">
        <v>50</v>
      </c>
      <c r="B1597" s="4">
        <v>0</v>
      </c>
      <c r="C1597" s="4">
        <v>0</v>
      </c>
      <c r="D1597" s="4">
        <v>1</v>
      </c>
      <c r="E1597" s="4">
        <v>232</v>
      </c>
      <c r="F1597" s="4">
        <f>ROUND(Source!BC1581,O1597)</f>
        <v>0</v>
      </c>
      <c r="G1597" s="4" t="s">
        <v>99</v>
      </c>
      <c r="H1597" s="4" t="s">
        <v>100</v>
      </c>
      <c r="I1597" s="4"/>
      <c r="J1597" s="4"/>
      <c r="K1597" s="4">
        <v>232</v>
      </c>
      <c r="L1597" s="4">
        <v>15</v>
      </c>
      <c r="M1597" s="4">
        <v>3</v>
      </c>
      <c r="N1597" s="4" t="s">
        <v>3</v>
      </c>
      <c r="O1597" s="4">
        <v>2</v>
      </c>
      <c r="P1597" s="4"/>
      <c r="Q1597" s="4"/>
      <c r="R1597" s="4"/>
      <c r="S1597" s="4"/>
      <c r="T1597" s="4"/>
      <c r="U1597" s="4"/>
      <c r="V1597" s="4"/>
      <c r="W1597" s="4"/>
    </row>
    <row r="1598" spans="1:23">
      <c r="A1598" s="4">
        <v>50</v>
      </c>
      <c r="B1598" s="4">
        <v>0</v>
      </c>
      <c r="C1598" s="4">
        <v>0</v>
      </c>
      <c r="D1598" s="4">
        <v>1</v>
      </c>
      <c r="E1598" s="4">
        <v>214</v>
      </c>
      <c r="F1598" s="4">
        <f>ROUND(Source!AS1581,O1598)</f>
        <v>222579.15</v>
      </c>
      <c r="G1598" s="4" t="s">
        <v>101</v>
      </c>
      <c r="H1598" s="4" t="s">
        <v>102</v>
      </c>
      <c r="I1598" s="4"/>
      <c r="J1598" s="4"/>
      <c r="K1598" s="4">
        <v>214</v>
      </c>
      <c r="L1598" s="4">
        <v>16</v>
      </c>
      <c r="M1598" s="4">
        <v>3</v>
      </c>
      <c r="N1598" s="4" t="s">
        <v>3</v>
      </c>
      <c r="O1598" s="4">
        <v>2</v>
      </c>
      <c r="P1598" s="4"/>
      <c r="Q1598" s="4"/>
      <c r="R1598" s="4"/>
      <c r="S1598" s="4"/>
      <c r="T1598" s="4"/>
      <c r="U1598" s="4"/>
      <c r="V1598" s="4"/>
      <c r="W1598" s="4"/>
    </row>
    <row r="1599" spans="1:23">
      <c r="A1599" s="4">
        <v>50</v>
      </c>
      <c r="B1599" s="4">
        <v>0</v>
      </c>
      <c r="C1599" s="4">
        <v>0</v>
      </c>
      <c r="D1599" s="4">
        <v>1</v>
      </c>
      <c r="E1599" s="4">
        <v>215</v>
      </c>
      <c r="F1599" s="4">
        <f>ROUND(Source!AT1581,O1599)</f>
        <v>6822.01</v>
      </c>
      <c r="G1599" s="4" t="s">
        <v>103</v>
      </c>
      <c r="H1599" s="4" t="s">
        <v>104</v>
      </c>
      <c r="I1599" s="4"/>
      <c r="J1599" s="4"/>
      <c r="K1599" s="4">
        <v>215</v>
      </c>
      <c r="L1599" s="4">
        <v>17</v>
      </c>
      <c r="M1599" s="4">
        <v>3</v>
      </c>
      <c r="N1599" s="4" t="s">
        <v>3</v>
      </c>
      <c r="O1599" s="4">
        <v>2</v>
      </c>
      <c r="P1599" s="4"/>
      <c r="Q1599" s="4"/>
      <c r="R1599" s="4"/>
      <c r="S1599" s="4"/>
      <c r="T1599" s="4"/>
      <c r="U1599" s="4"/>
      <c r="V1599" s="4"/>
      <c r="W1599" s="4"/>
    </row>
    <row r="1600" spans="1:23">
      <c r="A1600" s="4">
        <v>50</v>
      </c>
      <c r="B1600" s="4">
        <v>0</v>
      </c>
      <c r="C1600" s="4">
        <v>0</v>
      </c>
      <c r="D1600" s="4">
        <v>1</v>
      </c>
      <c r="E1600" s="4">
        <v>217</v>
      </c>
      <c r="F1600" s="4">
        <f>ROUND(Source!AU1581,O1600)</f>
        <v>0</v>
      </c>
      <c r="G1600" s="4" t="s">
        <v>105</v>
      </c>
      <c r="H1600" s="4" t="s">
        <v>106</v>
      </c>
      <c r="I1600" s="4"/>
      <c r="J1600" s="4"/>
      <c r="K1600" s="4">
        <v>217</v>
      </c>
      <c r="L1600" s="4">
        <v>18</v>
      </c>
      <c r="M1600" s="4">
        <v>3</v>
      </c>
      <c r="N1600" s="4" t="s">
        <v>3</v>
      </c>
      <c r="O1600" s="4">
        <v>2</v>
      </c>
      <c r="P1600" s="4"/>
      <c r="Q1600" s="4"/>
      <c r="R1600" s="4"/>
      <c r="S1600" s="4"/>
      <c r="T1600" s="4"/>
      <c r="U1600" s="4"/>
      <c r="V1600" s="4"/>
      <c r="W1600" s="4"/>
    </row>
    <row r="1601" spans="1:206">
      <c r="A1601" s="4">
        <v>50</v>
      </c>
      <c r="B1601" s="4">
        <v>0</v>
      </c>
      <c r="C1601" s="4">
        <v>0</v>
      </c>
      <c r="D1601" s="4">
        <v>1</v>
      </c>
      <c r="E1601" s="4">
        <v>230</v>
      </c>
      <c r="F1601" s="4">
        <f>ROUND(Source!BA1581,O1601)</f>
        <v>0</v>
      </c>
      <c r="G1601" s="4" t="s">
        <v>107</v>
      </c>
      <c r="H1601" s="4" t="s">
        <v>108</v>
      </c>
      <c r="I1601" s="4"/>
      <c r="J1601" s="4"/>
      <c r="K1601" s="4">
        <v>230</v>
      </c>
      <c r="L1601" s="4">
        <v>19</v>
      </c>
      <c r="M1601" s="4">
        <v>3</v>
      </c>
      <c r="N1601" s="4" t="s">
        <v>3</v>
      </c>
      <c r="O1601" s="4">
        <v>2</v>
      </c>
      <c r="P1601" s="4"/>
      <c r="Q1601" s="4"/>
      <c r="R1601" s="4"/>
      <c r="S1601" s="4"/>
      <c r="T1601" s="4"/>
      <c r="U1601" s="4"/>
      <c r="V1601" s="4"/>
      <c r="W1601" s="4"/>
    </row>
    <row r="1602" spans="1:206">
      <c r="A1602" s="4">
        <v>50</v>
      </c>
      <c r="B1602" s="4">
        <v>0</v>
      </c>
      <c r="C1602" s="4">
        <v>0</v>
      </c>
      <c r="D1602" s="4">
        <v>1</v>
      </c>
      <c r="E1602" s="4">
        <v>206</v>
      </c>
      <c r="F1602" s="4">
        <f>ROUND(Source!T1581,O1602)</f>
        <v>0</v>
      </c>
      <c r="G1602" s="4" t="s">
        <v>109</v>
      </c>
      <c r="H1602" s="4" t="s">
        <v>110</v>
      </c>
      <c r="I1602" s="4"/>
      <c r="J1602" s="4"/>
      <c r="K1602" s="4">
        <v>206</v>
      </c>
      <c r="L1602" s="4">
        <v>20</v>
      </c>
      <c r="M1602" s="4">
        <v>3</v>
      </c>
      <c r="N1602" s="4" t="s">
        <v>3</v>
      </c>
      <c r="O1602" s="4">
        <v>2</v>
      </c>
      <c r="P1602" s="4"/>
      <c r="Q1602" s="4"/>
      <c r="R1602" s="4"/>
      <c r="S1602" s="4"/>
      <c r="T1602" s="4"/>
      <c r="U1602" s="4"/>
      <c r="V1602" s="4"/>
      <c r="W1602" s="4"/>
    </row>
    <row r="1603" spans="1:206">
      <c r="A1603" s="4">
        <v>50</v>
      </c>
      <c r="B1603" s="4">
        <v>0</v>
      </c>
      <c r="C1603" s="4">
        <v>0</v>
      </c>
      <c r="D1603" s="4">
        <v>1</v>
      </c>
      <c r="E1603" s="4">
        <v>207</v>
      </c>
      <c r="F1603" s="4">
        <f>Source!U1581</f>
        <v>173.6100697</v>
      </c>
      <c r="G1603" s="4" t="s">
        <v>111</v>
      </c>
      <c r="H1603" s="4" t="s">
        <v>112</v>
      </c>
      <c r="I1603" s="4"/>
      <c r="J1603" s="4"/>
      <c r="K1603" s="4">
        <v>207</v>
      </c>
      <c r="L1603" s="4">
        <v>21</v>
      </c>
      <c r="M1603" s="4">
        <v>3</v>
      </c>
      <c r="N1603" s="4" t="s">
        <v>3</v>
      </c>
      <c r="O1603" s="4">
        <v>-1</v>
      </c>
      <c r="P1603" s="4"/>
      <c r="Q1603" s="4"/>
      <c r="R1603" s="4"/>
      <c r="S1603" s="4"/>
      <c r="T1603" s="4"/>
      <c r="U1603" s="4"/>
      <c r="V1603" s="4"/>
      <c r="W1603" s="4"/>
    </row>
    <row r="1604" spans="1:206">
      <c r="A1604" s="4">
        <v>50</v>
      </c>
      <c r="B1604" s="4">
        <v>0</v>
      </c>
      <c r="C1604" s="4">
        <v>0</v>
      </c>
      <c r="D1604" s="4">
        <v>1</v>
      </c>
      <c r="E1604" s="4">
        <v>208</v>
      </c>
      <c r="F1604" s="4">
        <f>Source!V1581</f>
        <v>2.7861625000000005</v>
      </c>
      <c r="G1604" s="4" t="s">
        <v>113</v>
      </c>
      <c r="H1604" s="4" t="s">
        <v>114</v>
      </c>
      <c r="I1604" s="4"/>
      <c r="J1604" s="4"/>
      <c r="K1604" s="4">
        <v>208</v>
      </c>
      <c r="L1604" s="4">
        <v>22</v>
      </c>
      <c r="M1604" s="4">
        <v>3</v>
      </c>
      <c r="N1604" s="4" t="s">
        <v>3</v>
      </c>
      <c r="O1604" s="4">
        <v>-1</v>
      </c>
      <c r="P1604" s="4"/>
      <c r="Q1604" s="4"/>
      <c r="R1604" s="4"/>
      <c r="S1604" s="4"/>
      <c r="T1604" s="4"/>
      <c r="U1604" s="4"/>
      <c r="V1604" s="4"/>
      <c r="W1604" s="4"/>
    </row>
    <row r="1605" spans="1:206">
      <c r="A1605" s="4">
        <v>50</v>
      </c>
      <c r="B1605" s="4">
        <v>0</v>
      </c>
      <c r="C1605" s="4">
        <v>0</v>
      </c>
      <c r="D1605" s="4">
        <v>1</v>
      </c>
      <c r="E1605" s="4">
        <v>209</v>
      </c>
      <c r="F1605" s="4">
        <f>ROUND(Source!W1581,O1605)</f>
        <v>636.20000000000005</v>
      </c>
      <c r="G1605" s="4" t="s">
        <v>115</v>
      </c>
      <c r="H1605" s="4" t="s">
        <v>116</v>
      </c>
      <c r="I1605" s="4"/>
      <c r="J1605" s="4"/>
      <c r="K1605" s="4">
        <v>209</v>
      </c>
      <c r="L1605" s="4">
        <v>23</v>
      </c>
      <c r="M1605" s="4">
        <v>3</v>
      </c>
      <c r="N1605" s="4" t="s">
        <v>3</v>
      </c>
      <c r="O1605" s="4">
        <v>2</v>
      </c>
      <c r="P1605" s="4"/>
      <c r="Q1605" s="4"/>
      <c r="R1605" s="4"/>
      <c r="S1605" s="4"/>
      <c r="T1605" s="4"/>
      <c r="U1605" s="4"/>
      <c r="V1605" s="4"/>
      <c r="W1605" s="4"/>
    </row>
    <row r="1606" spans="1:206">
      <c r="A1606" s="4">
        <v>50</v>
      </c>
      <c r="B1606" s="4">
        <v>0</v>
      </c>
      <c r="C1606" s="4">
        <v>0</v>
      </c>
      <c r="D1606" s="4">
        <v>1</v>
      </c>
      <c r="E1606" s="4">
        <v>233</v>
      </c>
      <c r="F1606" s="4">
        <f>ROUND(Source!BD1581,O1606)</f>
        <v>0</v>
      </c>
      <c r="G1606" s="4" t="s">
        <v>117</v>
      </c>
      <c r="H1606" s="4" t="s">
        <v>118</v>
      </c>
      <c r="I1606" s="4"/>
      <c r="J1606" s="4"/>
      <c r="K1606" s="4">
        <v>233</v>
      </c>
      <c r="L1606" s="4">
        <v>24</v>
      </c>
      <c r="M1606" s="4">
        <v>3</v>
      </c>
      <c r="N1606" s="4" t="s">
        <v>3</v>
      </c>
      <c r="O1606" s="4">
        <v>2</v>
      </c>
      <c r="P1606" s="4"/>
      <c r="Q1606" s="4"/>
      <c r="R1606" s="4"/>
      <c r="S1606" s="4"/>
      <c r="T1606" s="4"/>
      <c r="U1606" s="4"/>
      <c r="V1606" s="4"/>
      <c r="W1606" s="4"/>
    </row>
    <row r="1607" spans="1:206">
      <c r="A1607" s="4">
        <v>50</v>
      </c>
      <c r="B1607" s="4">
        <v>0</v>
      </c>
      <c r="C1607" s="4">
        <v>0</v>
      </c>
      <c r="D1607" s="4">
        <v>1</v>
      </c>
      <c r="E1607" s="4">
        <v>210</v>
      </c>
      <c r="F1607" s="4">
        <f>ROUND(Source!X1581,O1607)</f>
        <v>46843.95</v>
      </c>
      <c r="G1607" s="4" t="s">
        <v>119</v>
      </c>
      <c r="H1607" s="4" t="s">
        <v>120</v>
      </c>
      <c r="I1607" s="4"/>
      <c r="J1607" s="4"/>
      <c r="K1607" s="4">
        <v>210</v>
      </c>
      <c r="L1607" s="4">
        <v>25</v>
      </c>
      <c r="M1607" s="4">
        <v>3</v>
      </c>
      <c r="N1607" s="4" t="s">
        <v>3</v>
      </c>
      <c r="O1607" s="4">
        <v>2</v>
      </c>
      <c r="P1607" s="4"/>
      <c r="Q1607" s="4"/>
      <c r="R1607" s="4"/>
      <c r="S1607" s="4"/>
      <c r="T1607" s="4"/>
      <c r="U1607" s="4"/>
      <c r="V1607" s="4"/>
      <c r="W1607" s="4"/>
    </row>
    <row r="1608" spans="1:206">
      <c r="A1608" s="4">
        <v>50</v>
      </c>
      <c r="B1608" s="4">
        <v>0</v>
      </c>
      <c r="C1608" s="4">
        <v>0</v>
      </c>
      <c r="D1608" s="4">
        <v>1</v>
      </c>
      <c r="E1608" s="4">
        <v>211</v>
      </c>
      <c r="F1608" s="4">
        <f>ROUND(Source!Y1581,O1608)</f>
        <v>23535.62</v>
      </c>
      <c r="G1608" s="4" t="s">
        <v>121</v>
      </c>
      <c r="H1608" s="4" t="s">
        <v>122</v>
      </c>
      <c r="I1608" s="4"/>
      <c r="J1608" s="4"/>
      <c r="K1608" s="4">
        <v>211</v>
      </c>
      <c r="L1608" s="4">
        <v>26</v>
      </c>
      <c r="M1608" s="4">
        <v>3</v>
      </c>
      <c r="N1608" s="4" t="s">
        <v>3</v>
      </c>
      <c r="O1608" s="4">
        <v>2</v>
      </c>
      <c r="P1608" s="4"/>
      <c r="Q1608" s="4"/>
      <c r="R1608" s="4"/>
      <c r="S1608" s="4"/>
      <c r="T1608" s="4"/>
      <c r="U1608" s="4"/>
      <c r="V1608" s="4"/>
      <c r="W1608" s="4"/>
    </row>
    <row r="1609" spans="1:206">
      <c r="A1609" s="4">
        <v>50</v>
      </c>
      <c r="B1609" s="4">
        <v>0</v>
      </c>
      <c r="C1609" s="4">
        <v>0</v>
      </c>
      <c r="D1609" s="4">
        <v>1</v>
      </c>
      <c r="E1609" s="4">
        <v>0</v>
      </c>
      <c r="F1609" s="4">
        <f>ROUND(Source!AR1581,O1609)</f>
        <v>229401.16</v>
      </c>
      <c r="G1609" s="4" t="s">
        <v>123</v>
      </c>
      <c r="H1609" s="4" t="s">
        <v>124</v>
      </c>
      <c r="I1609" s="4"/>
      <c r="J1609" s="4"/>
      <c r="K1609" s="4">
        <v>224</v>
      </c>
      <c r="L1609" s="4">
        <v>27</v>
      </c>
      <c r="M1609" s="4">
        <v>3</v>
      </c>
      <c r="N1609" s="4" t="s">
        <v>3</v>
      </c>
      <c r="O1609" s="4">
        <v>2</v>
      </c>
      <c r="P1609" s="4"/>
      <c r="Q1609" s="4"/>
      <c r="R1609" s="4"/>
      <c r="S1609" s="4"/>
      <c r="T1609" s="4"/>
      <c r="U1609" s="4"/>
      <c r="V1609" s="4"/>
      <c r="W1609" s="4"/>
    </row>
    <row r="1610" spans="1:206">
      <c r="A1610" s="4">
        <v>50</v>
      </c>
      <c r="B1610" s="4">
        <v>0</v>
      </c>
      <c r="C1610" s="4">
        <v>0</v>
      </c>
      <c r="D1610" s="4">
        <v>2</v>
      </c>
      <c r="E1610" s="4">
        <v>0</v>
      </c>
      <c r="F1610" s="4">
        <f>ROUND(F1609*0.18,O1610)</f>
        <v>41292.199999999997</v>
      </c>
      <c r="G1610" s="4" t="s">
        <v>125</v>
      </c>
      <c r="H1610" s="4" t="s">
        <v>125</v>
      </c>
      <c r="I1610" s="4"/>
      <c r="J1610" s="4"/>
      <c r="K1610" s="4">
        <v>212</v>
      </c>
      <c r="L1610" s="4">
        <v>28</v>
      </c>
      <c r="M1610" s="4">
        <v>0</v>
      </c>
      <c r="N1610" s="4" t="s">
        <v>3</v>
      </c>
      <c r="O1610" s="4">
        <v>1</v>
      </c>
      <c r="P1610" s="4"/>
      <c r="Q1610" s="4"/>
      <c r="R1610" s="4"/>
      <c r="S1610" s="4"/>
      <c r="T1610" s="4"/>
      <c r="U1610" s="4"/>
      <c r="V1610" s="4"/>
      <c r="W1610" s="4"/>
    </row>
    <row r="1611" spans="1:206">
      <c r="A1611" s="4">
        <v>50</v>
      </c>
      <c r="B1611" s="4">
        <v>0</v>
      </c>
      <c r="C1611" s="4">
        <v>0</v>
      </c>
      <c r="D1611" s="4">
        <v>2</v>
      </c>
      <c r="E1611" s="4">
        <v>224</v>
      </c>
      <c r="F1611" s="4">
        <f>ROUND(F1609*1.18,O1611)</f>
        <v>270693.40000000002</v>
      </c>
      <c r="G1611" s="4" t="s">
        <v>126</v>
      </c>
      <c r="H1611" s="4" t="s">
        <v>127</v>
      </c>
      <c r="I1611" s="4"/>
      <c r="J1611" s="4"/>
      <c r="K1611" s="4">
        <v>212</v>
      </c>
      <c r="L1611" s="4">
        <v>29</v>
      </c>
      <c r="M1611" s="4">
        <v>0</v>
      </c>
      <c r="N1611" s="4" t="s">
        <v>3</v>
      </c>
      <c r="O1611" s="4">
        <v>1</v>
      </c>
      <c r="P1611" s="4"/>
      <c r="Q1611" s="4"/>
      <c r="R1611" s="4"/>
      <c r="S1611" s="4"/>
      <c r="T1611" s="4"/>
      <c r="U1611" s="4"/>
      <c r="V1611" s="4"/>
      <c r="W1611" s="4"/>
    </row>
    <row r="1613" spans="1:206">
      <c r="A1613" s="2">
        <v>51</v>
      </c>
      <c r="B1613" s="2">
        <f>B1487</f>
        <v>0</v>
      </c>
      <c r="C1613" s="2">
        <f>A1487</f>
        <v>4</v>
      </c>
      <c r="D1613" s="2">
        <f>ROW(A1487)</f>
        <v>1487</v>
      </c>
      <c r="E1613" s="2"/>
      <c r="F1613" s="2" t="str">
        <f>IF(F1487&lt;&gt;"",F1487,"")</f>
        <v>Новый раздел</v>
      </c>
      <c r="G1613" s="2" t="str">
        <f>IF(G1487&lt;&gt;"",G1487,"")</f>
        <v>комната 2-25</v>
      </c>
      <c r="H1613" s="2">
        <v>0</v>
      </c>
      <c r="I1613" s="2"/>
      <c r="J1613" s="2"/>
      <c r="K1613" s="2"/>
      <c r="L1613" s="2"/>
      <c r="M1613" s="2"/>
      <c r="N1613" s="2"/>
      <c r="O1613" s="2">
        <v>162302.07</v>
      </c>
      <c r="P1613" s="2">
        <v>103849.34</v>
      </c>
      <c r="Q1613" s="2">
        <v>2748.63</v>
      </c>
      <c r="R1613" s="2">
        <v>1022.88</v>
      </c>
      <c r="S1613" s="2">
        <v>55704.1</v>
      </c>
      <c r="T1613" s="2">
        <v>0</v>
      </c>
      <c r="U1613" s="2">
        <v>185.88112570000001</v>
      </c>
      <c r="V1613" s="2">
        <v>2.9056925000000007</v>
      </c>
      <c r="W1613" s="2">
        <v>636.20000000000005</v>
      </c>
      <c r="X1613" s="2">
        <v>49108.77</v>
      </c>
      <c r="Y1613" s="2">
        <v>25245.01</v>
      </c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>
        <f t="shared" ref="AO1613:BD1613" si="1074">ROUND(AO1507+AO1581+BX1613,2)</f>
        <v>0</v>
      </c>
      <c r="AP1613" s="2">
        <f t="shared" si="1074"/>
        <v>0</v>
      </c>
      <c r="AQ1613" s="2">
        <f t="shared" si="1074"/>
        <v>0</v>
      </c>
      <c r="AR1613" s="2">
        <f t="shared" si="1074"/>
        <v>236655.85</v>
      </c>
      <c r="AS1613" s="2">
        <f t="shared" si="1074"/>
        <v>229833.84</v>
      </c>
      <c r="AT1613" s="2">
        <f t="shared" si="1074"/>
        <v>6822.01</v>
      </c>
      <c r="AU1613" s="2">
        <f t="shared" si="1074"/>
        <v>0</v>
      </c>
      <c r="AV1613" s="2">
        <f t="shared" si="1074"/>
        <v>103849.34</v>
      </c>
      <c r="AW1613" s="2">
        <f t="shared" si="1074"/>
        <v>103849.34</v>
      </c>
      <c r="AX1613" s="2">
        <f t="shared" si="1074"/>
        <v>0</v>
      </c>
      <c r="AY1613" s="2">
        <f t="shared" si="1074"/>
        <v>103849.34</v>
      </c>
      <c r="AZ1613" s="2">
        <f t="shared" si="1074"/>
        <v>0</v>
      </c>
      <c r="BA1613" s="2">
        <f t="shared" si="1074"/>
        <v>0</v>
      </c>
      <c r="BB1613" s="2">
        <f t="shared" si="1074"/>
        <v>0</v>
      </c>
      <c r="BC1613" s="2">
        <f t="shared" si="1074"/>
        <v>0</v>
      </c>
      <c r="BD1613" s="2">
        <f t="shared" si="1074"/>
        <v>0</v>
      </c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>
        <v>0</v>
      </c>
    </row>
    <row r="1615" spans="1:206">
      <c r="A1615" s="4">
        <v>50</v>
      </c>
      <c r="B1615" s="4">
        <v>0</v>
      </c>
      <c r="C1615" s="4">
        <v>0</v>
      </c>
      <c r="D1615" s="4">
        <v>1</v>
      </c>
      <c r="E1615" s="4">
        <v>201</v>
      </c>
      <c r="F1615" s="4">
        <f>ROUND(Source!O1613,O1615)</f>
        <v>162302.07</v>
      </c>
      <c r="G1615" s="4" t="s">
        <v>71</v>
      </c>
      <c r="H1615" s="4" t="s">
        <v>72</v>
      </c>
      <c r="I1615" s="4"/>
      <c r="J1615" s="4"/>
      <c r="K1615" s="4">
        <v>201</v>
      </c>
      <c r="L1615" s="4">
        <v>1</v>
      </c>
      <c r="M1615" s="4">
        <v>3</v>
      </c>
      <c r="N1615" s="4" t="s">
        <v>3</v>
      </c>
      <c r="O1615" s="4">
        <v>2</v>
      </c>
      <c r="P1615" s="4"/>
      <c r="Q1615" s="4"/>
      <c r="R1615" s="4"/>
      <c r="S1615" s="4"/>
      <c r="T1615" s="4"/>
      <c r="U1615" s="4"/>
      <c r="V1615" s="4"/>
      <c r="W1615" s="4"/>
    </row>
    <row r="1616" spans="1:206">
      <c r="A1616" s="4">
        <v>50</v>
      </c>
      <c r="B1616" s="4">
        <v>0</v>
      </c>
      <c r="C1616" s="4">
        <v>0</v>
      </c>
      <c r="D1616" s="4">
        <v>1</v>
      </c>
      <c r="E1616" s="4">
        <v>202</v>
      </c>
      <c r="F1616" s="4">
        <f>ROUND(Source!P1613,O1616)</f>
        <v>103849.34</v>
      </c>
      <c r="G1616" s="4" t="s">
        <v>73</v>
      </c>
      <c r="H1616" s="4" t="s">
        <v>74</v>
      </c>
      <c r="I1616" s="4"/>
      <c r="J1616" s="4"/>
      <c r="K1616" s="4">
        <v>202</v>
      </c>
      <c r="L1616" s="4">
        <v>2</v>
      </c>
      <c r="M1616" s="4">
        <v>3</v>
      </c>
      <c r="N1616" s="4" t="s">
        <v>3</v>
      </c>
      <c r="O1616" s="4">
        <v>2</v>
      </c>
      <c r="P1616" s="4"/>
      <c r="Q1616" s="4"/>
      <c r="R1616" s="4"/>
      <c r="S1616" s="4"/>
      <c r="T1616" s="4"/>
      <c r="U1616" s="4"/>
      <c r="V1616" s="4"/>
      <c r="W1616" s="4"/>
    </row>
    <row r="1617" spans="1:23">
      <c r="A1617" s="4">
        <v>50</v>
      </c>
      <c r="B1617" s="4">
        <v>0</v>
      </c>
      <c r="C1617" s="4">
        <v>0</v>
      </c>
      <c r="D1617" s="4">
        <v>1</v>
      </c>
      <c r="E1617" s="4">
        <v>222</v>
      </c>
      <c r="F1617" s="4">
        <f>ROUND(Source!AO1613,O1617)</f>
        <v>0</v>
      </c>
      <c r="G1617" s="4" t="s">
        <v>75</v>
      </c>
      <c r="H1617" s="4" t="s">
        <v>76</v>
      </c>
      <c r="I1617" s="4"/>
      <c r="J1617" s="4"/>
      <c r="K1617" s="4">
        <v>222</v>
      </c>
      <c r="L1617" s="4">
        <v>3</v>
      </c>
      <c r="M1617" s="4">
        <v>3</v>
      </c>
      <c r="N1617" s="4" t="s">
        <v>3</v>
      </c>
      <c r="O1617" s="4">
        <v>2</v>
      </c>
      <c r="P1617" s="4"/>
      <c r="Q1617" s="4"/>
      <c r="R1617" s="4"/>
      <c r="S1617" s="4"/>
      <c r="T1617" s="4"/>
      <c r="U1617" s="4"/>
      <c r="V1617" s="4"/>
      <c r="W1617" s="4"/>
    </row>
    <row r="1618" spans="1:23">
      <c r="A1618" s="4">
        <v>50</v>
      </c>
      <c r="B1618" s="4">
        <v>0</v>
      </c>
      <c r="C1618" s="4">
        <v>0</v>
      </c>
      <c r="D1618" s="4">
        <v>1</v>
      </c>
      <c r="E1618" s="4">
        <v>225</v>
      </c>
      <c r="F1618" s="4">
        <f>ROUND(Source!AV1613,O1618)</f>
        <v>103849.34</v>
      </c>
      <c r="G1618" s="4" t="s">
        <v>77</v>
      </c>
      <c r="H1618" s="4" t="s">
        <v>78</v>
      </c>
      <c r="I1618" s="4"/>
      <c r="J1618" s="4"/>
      <c r="K1618" s="4">
        <v>225</v>
      </c>
      <c r="L1618" s="4">
        <v>4</v>
      </c>
      <c r="M1618" s="4">
        <v>3</v>
      </c>
      <c r="N1618" s="4" t="s">
        <v>3</v>
      </c>
      <c r="O1618" s="4">
        <v>2</v>
      </c>
      <c r="P1618" s="4"/>
      <c r="Q1618" s="4"/>
      <c r="R1618" s="4"/>
      <c r="S1618" s="4"/>
      <c r="T1618" s="4"/>
      <c r="U1618" s="4"/>
      <c r="V1618" s="4"/>
      <c r="W1618" s="4"/>
    </row>
    <row r="1619" spans="1:23">
      <c r="A1619" s="4">
        <v>50</v>
      </c>
      <c r="B1619" s="4">
        <v>0</v>
      </c>
      <c r="C1619" s="4">
        <v>0</v>
      </c>
      <c r="D1619" s="4">
        <v>1</v>
      </c>
      <c r="E1619" s="4">
        <v>226</v>
      </c>
      <c r="F1619" s="4">
        <f>ROUND(Source!AW1613,O1619)</f>
        <v>103849.34</v>
      </c>
      <c r="G1619" s="4" t="s">
        <v>79</v>
      </c>
      <c r="H1619" s="4" t="s">
        <v>80</v>
      </c>
      <c r="I1619" s="4"/>
      <c r="J1619" s="4"/>
      <c r="K1619" s="4">
        <v>226</v>
      </c>
      <c r="L1619" s="4">
        <v>5</v>
      </c>
      <c r="M1619" s="4">
        <v>3</v>
      </c>
      <c r="N1619" s="4" t="s">
        <v>3</v>
      </c>
      <c r="O1619" s="4">
        <v>2</v>
      </c>
      <c r="P1619" s="4"/>
      <c r="Q1619" s="4"/>
      <c r="R1619" s="4"/>
      <c r="S1619" s="4"/>
      <c r="T1619" s="4"/>
      <c r="U1619" s="4"/>
      <c r="V1619" s="4"/>
      <c r="W1619" s="4"/>
    </row>
    <row r="1620" spans="1:23">
      <c r="A1620" s="4">
        <v>50</v>
      </c>
      <c r="B1620" s="4">
        <v>0</v>
      </c>
      <c r="C1620" s="4">
        <v>0</v>
      </c>
      <c r="D1620" s="4">
        <v>1</v>
      </c>
      <c r="E1620" s="4">
        <v>227</v>
      </c>
      <c r="F1620" s="4">
        <f>ROUND(Source!AX1613,O1620)</f>
        <v>0</v>
      </c>
      <c r="G1620" s="4" t="s">
        <v>81</v>
      </c>
      <c r="H1620" s="4" t="s">
        <v>82</v>
      </c>
      <c r="I1620" s="4"/>
      <c r="J1620" s="4"/>
      <c r="K1620" s="4">
        <v>227</v>
      </c>
      <c r="L1620" s="4">
        <v>6</v>
      </c>
      <c r="M1620" s="4">
        <v>3</v>
      </c>
      <c r="N1620" s="4" t="s">
        <v>3</v>
      </c>
      <c r="O1620" s="4">
        <v>2</v>
      </c>
      <c r="P1620" s="4"/>
      <c r="Q1620" s="4"/>
      <c r="R1620" s="4"/>
      <c r="S1620" s="4"/>
      <c r="T1620" s="4"/>
      <c r="U1620" s="4"/>
      <c r="V1620" s="4"/>
      <c r="W1620" s="4"/>
    </row>
    <row r="1621" spans="1:23">
      <c r="A1621" s="4">
        <v>50</v>
      </c>
      <c r="B1621" s="4">
        <v>0</v>
      </c>
      <c r="C1621" s="4">
        <v>0</v>
      </c>
      <c r="D1621" s="4">
        <v>1</v>
      </c>
      <c r="E1621" s="4">
        <v>228</v>
      </c>
      <c r="F1621" s="4">
        <f>ROUND(Source!AY1613,O1621)</f>
        <v>103849.34</v>
      </c>
      <c r="G1621" s="4" t="s">
        <v>83</v>
      </c>
      <c r="H1621" s="4" t="s">
        <v>84</v>
      </c>
      <c r="I1621" s="4"/>
      <c r="J1621" s="4"/>
      <c r="K1621" s="4">
        <v>228</v>
      </c>
      <c r="L1621" s="4">
        <v>7</v>
      </c>
      <c r="M1621" s="4">
        <v>3</v>
      </c>
      <c r="N1621" s="4" t="s">
        <v>3</v>
      </c>
      <c r="O1621" s="4">
        <v>2</v>
      </c>
      <c r="P1621" s="4"/>
      <c r="Q1621" s="4"/>
      <c r="R1621" s="4"/>
      <c r="S1621" s="4"/>
      <c r="T1621" s="4"/>
      <c r="U1621" s="4"/>
      <c r="V1621" s="4"/>
      <c r="W1621" s="4"/>
    </row>
    <row r="1622" spans="1:23">
      <c r="A1622" s="4">
        <v>50</v>
      </c>
      <c r="B1622" s="4">
        <v>0</v>
      </c>
      <c r="C1622" s="4">
        <v>0</v>
      </c>
      <c r="D1622" s="4">
        <v>1</v>
      </c>
      <c r="E1622" s="4">
        <v>216</v>
      </c>
      <c r="F1622" s="4">
        <f>ROUND(Source!AP1613,O1622)</f>
        <v>0</v>
      </c>
      <c r="G1622" s="4" t="s">
        <v>85</v>
      </c>
      <c r="H1622" s="4" t="s">
        <v>86</v>
      </c>
      <c r="I1622" s="4"/>
      <c r="J1622" s="4"/>
      <c r="K1622" s="4">
        <v>216</v>
      </c>
      <c r="L1622" s="4">
        <v>8</v>
      </c>
      <c r="M1622" s="4">
        <v>3</v>
      </c>
      <c r="N1622" s="4" t="s">
        <v>3</v>
      </c>
      <c r="O1622" s="4">
        <v>2</v>
      </c>
      <c r="P1622" s="4"/>
      <c r="Q1622" s="4"/>
      <c r="R1622" s="4"/>
      <c r="S1622" s="4"/>
      <c r="T1622" s="4"/>
      <c r="U1622" s="4"/>
      <c r="V1622" s="4"/>
      <c r="W1622" s="4"/>
    </row>
    <row r="1623" spans="1:23">
      <c r="A1623" s="4">
        <v>50</v>
      </c>
      <c r="B1623" s="4">
        <v>0</v>
      </c>
      <c r="C1623" s="4">
        <v>0</v>
      </c>
      <c r="D1623" s="4">
        <v>1</v>
      </c>
      <c r="E1623" s="4">
        <v>223</v>
      </c>
      <c r="F1623" s="4">
        <f>ROUND(Source!AQ1613,O1623)</f>
        <v>0</v>
      </c>
      <c r="G1623" s="4" t="s">
        <v>87</v>
      </c>
      <c r="H1623" s="4" t="s">
        <v>88</v>
      </c>
      <c r="I1623" s="4"/>
      <c r="J1623" s="4"/>
      <c r="K1623" s="4">
        <v>223</v>
      </c>
      <c r="L1623" s="4">
        <v>9</v>
      </c>
      <c r="M1623" s="4">
        <v>3</v>
      </c>
      <c r="N1623" s="4" t="s">
        <v>3</v>
      </c>
      <c r="O1623" s="4">
        <v>2</v>
      </c>
      <c r="P1623" s="4"/>
      <c r="Q1623" s="4"/>
      <c r="R1623" s="4"/>
      <c r="S1623" s="4"/>
      <c r="T1623" s="4"/>
      <c r="U1623" s="4"/>
      <c r="V1623" s="4"/>
      <c r="W1623" s="4"/>
    </row>
    <row r="1624" spans="1:23">
      <c r="A1624" s="4">
        <v>50</v>
      </c>
      <c r="B1624" s="4">
        <v>0</v>
      </c>
      <c r="C1624" s="4">
        <v>0</v>
      </c>
      <c r="D1624" s="4">
        <v>1</v>
      </c>
      <c r="E1624" s="4">
        <v>229</v>
      </c>
      <c r="F1624" s="4">
        <f>ROUND(Source!AZ1613,O1624)</f>
        <v>0</v>
      </c>
      <c r="G1624" s="4" t="s">
        <v>89</v>
      </c>
      <c r="H1624" s="4" t="s">
        <v>90</v>
      </c>
      <c r="I1624" s="4"/>
      <c r="J1624" s="4"/>
      <c r="K1624" s="4">
        <v>229</v>
      </c>
      <c r="L1624" s="4">
        <v>10</v>
      </c>
      <c r="M1624" s="4">
        <v>3</v>
      </c>
      <c r="N1624" s="4" t="s">
        <v>3</v>
      </c>
      <c r="O1624" s="4">
        <v>2</v>
      </c>
      <c r="P1624" s="4"/>
      <c r="Q1624" s="4"/>
      <c r="R1624" s="4"/>
      <c r="S1624" s="4"/>
      <c r="T1624" s="4"/>
      <c r="U1624" s="4"/>
      <c r="V1624" s="4"/>
      <c r="W1624" s="4"/>
    </row>
    <row r="1625" spans="1:23">
      <c r="A1625" s="4">
        <v>50</v>
      </c>
      <c r="B1625" s="4">
        <v>0</v>
      </c>
      <c r="C1625" s="4">
        <v>0</v>
      </c>
      <c r="D1625" s="4">
        <v>1</v>
      </c>
      <c r="E1625" s="4">
        <v>203</v>
      </c>
      <c r="F1625" s="4">
        <f>ROUND(Source!Q1613,O1625)</f>
        <v>2748.63</v>
      </c>
      <c r="G1625" s="4" t="s">
        <v>91</v>
      </c>
      <c r="H1625" s="4" t="s">
        <v>92</v>
      </c>
      <c r="I1625" s="4"/>
      <c r="J1625" s="4"/>
      <c r="K1625" s="4">
        <v>203</v>
      </c>
      <c r="L1625" s="4">
        <v>11</v>
      </c>
      <c r="M1625" s="4">
        <v>3</v>
      </c>
      <c r="N1625" s="4" t="s">
        <v>3</v>
      </c>
      <c r="O1625" s="4">
        <v>2</v>
      </c>
      <c r="P1625" s="4"/>
      <c r="Q1625" s="4"/>
      <c r="R1625" s="4"/>
      <c r="S1625" s="4"/>
      <c r="T1625" s="4"/>
      <c r="U1625" s="4"/>
      <c r="V1625" s="4"/>
      <c r="W1625" s="4"/>
    </row>
    <row r="1626" spans="1:23">
      <c r="A1626" s="4">
        <v>50</v>
      </c>
      <c r="B1626" s="4">
        <v>0</v>
      </c>
      <c r="C1626" s="4">
        <v>0</v>
      </c>
      <c r="D1626" s="4">
        <v>1</v>
      </c>
      <c r="E1626" s="4">
        <v>231</v>
      </c>
      <c r="F1626" s="4">
        <f>ROUND(Source!BB1613,O1626)</f>
        <v>0</v>
      </c>
      <c r="G1626" s="4" t="s">
        <v>93</v>
      </c>
      <c r="H1626" s="4" t="s">
        <v>94</v>
      </c>
      <c r="I1626" s="4"/>
      <c r="J1626" s="4"/>
      <c r="K1626" s="4">
        <v>231</v>
      </c>
      <c r="L1626" s="4">
        <v>12</v>
      </c>
      <c r="M1626" s="4">
        <v>3</v>
      </c>
      <c r="N1626" s="4" t="s">
        <v>3</v>
      </c>
      <c r="O1626" s="4">
        <v>2</v>
      </c>
      <c r="P1626" s="4"/>
      <c r="Q1626" s="4"/>
      <c r="R1626" s="4"/>
      <c r="S1626" s="4"/>
      <c r="T1626" s="4"/>
      <c r="U1626" s="4"/>
      <c r="V1626" s="4"/>
      <c r="W1626" s="4"/>
    </row>
    <row r="1627" spans="1:23">
      <c r="A1627" s="4">
        <v>50</v>
      </c>
      <c r="B1627" s="4">
        <v>0</v>
      </c>
      <c r="C1627" s="4">
        <v>0</v>
      </c>
      <c r="D1627" s="4">
        <v>1</v>
      </c>
      <c r="E1627" s="4">
        <v>204</v>
      </c>
      <c r="F1627" s="4">
        <f>ROUND(Source!R1613,O1627)</f>
        <v>1022.88</v>
      </c>
      <c r="G1627" s="4" t="s">
        <v>95</v>
      </c>
      <c r="H1627" s="4" t="s">
        <v>96</v>
      </c>
      <c r="I1627" s="4"/>
      <c r="J1627" s="4"/>
      <c r="K1627" s="4">
        <v>204</v>
      </c>
      <c r="L1627" s="4">
        <v>13</v>
      </c>
      <c r="M1627" s="4">
        <v>3</v>
      </c>
      <c r="N1627" s="4" t="s">
        <v>3</v>
      </c>
      <c r="O1627" s="4">
        <v>2</v>
      </c>
      <c r="P1627" s="4"/>
      <c r="Q1627" s="4"/>
      <c r="R1627" s="4"/>
      <c r="S1627" s="4"/>
      <c r="T1627" s="4"/>
      <c r="U1627" s="4"/>
      <c r="V1627" s="4"/>
      <c r="W1627" s="4"/>
    </row>
    <row r="1628" spans="1:23">
      <c r="A1628" s="4">
        <v>50</v>
      </c>
      <c r="B1628" s="4">
        <v>0</v>
      </c>
      <c r="C1628" s="4">
        <v>0</v>
      </c>
      <c r="D1628" s="4">
        <v>1</v>
      </c>
      <c r="E1628" s="4">
        <v>205</v>
      </c>
      <c r="F1628" s="4">
        <f>ROUND(Source!S1613,O1628)</f>
        <v>55704.1</v>
      </c>
      <c r="G1628" s="4" t="s">
        <v>97</v>
      </c>
      <c r="H1628" s="4" t="s">
        <v>98</v>
      </c>
      <c r="I1628" s="4"/>
      <c r="J1628" s="4"/>
      <c r="K1628" s="4">
        <v>205</v>
      </c>
      <c r="L1628" s="4">
        <v>14</v>
      </c>
      <c r="M1628" s="4">
        <v>3</v>
      </c>
      <c r="N1628" s="4" t="s">
        <v>3</v>
      </c>
      <c r="O1628" s="4">
        <v>2</v>
      </c>
      <c r="P1628" s="4"/>
      <c r="Q1628" s="4"/>
      <c r="R1628" s="4"/>
      <c r="S1628" s="4"/>
      <c r="T1628" s="4"/>
      <c r="U1628" s="4"/>
      <c r="V1628" s="4"/>
      <c r="W1628" s="4"/>
    </row>
    <row r="1629" spans="1:23">
      <c r="A1629" s="4">
        <v>50</v>
      </c>
      <c r="B1629" s="4">
        <v>0</v>
      </c>
      <c r="C1629" s="4">
        <v>0</v>
      </c>
      <c r="D1629" s="4">
        <v>1</v>
      </c>
      <c r="E1629" s="4">
        <v>232</v>
      </c>
      <c r="F1629" s="4">
        <f>ROUND(Source!BC1613,O1629)</f>
        <v>0</v>
      </c>
      <c r="G1629" s="4" t="s">
        <v>99</v>
      </c>
      <c r="H1629" s="4" t="s">
        <v>100</v>
      </c>
      <c r="I1629" s="4"/>
      <c r="J1629" s="4"/>
      <c r="K1629" s="4">
        <v>232</v>
      </c>
      <c r="L1629" s="4">
        <v>15</v>
      </c>
      <c r="M1629" s="4">
        <v>3</v>
      </c>
      <c r="N1629" s="4" t="s">
        <v>3</v>
      </c>
      <c r="O1629" s="4">
        <v>2</v>
      </c>
      <c r="P1629" s="4"/>
      <c r="Q1629" s="4"/>
      <c r="R1629" s="4"/>
      <c r="S1629" s="4"/>
      <c r="T1629" s="4"/>
      <c r="U1629" s="4"/>
      <c r="V1629" s="4"/>
      <c r="W1629" s="4"/>
    </row>
    <row r="1630" spans="1:23">
      <c r="A1630" s="4">
        <v>50</v>
      </c>
      <c r="B1630" s="4">
        <v>0</v>
      </c>
      <c r="C1630" s="4">
        <v>0</v>
      </c>
      <c r="D1630" s="4">
        <v>1</v>
      </c>
      <c r="E1630" s="4">
        <v>214</v>
      </c>
      <c r="F1630" s="4">
        <f>ROUND(Source!AS1613,O1630)</f>
        <v>229833.84</v>
      </c>
      <c r="G1630" s="4" t="s">
        <v>101</v>
      </c>
      <c r="H1630" s="4" t="s">
        <v>102</v>
      </c>
      <c r="I1630" s="4"/>
      <c r="J1630" s="4"/>
      <c r="K1630" s="4">
        <v>214</v>
      </c>
      <c r="L1630" s="4">
        <v>16</v>
      </c>
      <c r="M1630" s="4">
        <v>3</v>
      </c>
      <c r="N1630" s="4" t="s">
        <v>3</v>
      </c>
      <c r="O1630" s="4">
        <v>2</v>
      </c>
      <c r="P1630" s="4"/>
      <c r="Q1630" s="4"/>
      <c r="R1630" s="4"/>
      <c r="S1630" s="4"/>
      <c r="T1630" s="4"/>
      <c r="U1630" s="4"/>
      <c r="V1630" s="4"/>
      <c r="W1630" s="4"/>
    </row>
    <row r="1631" spans="1:23">
      <c r="A1631" s="4">
        <v>50</v>
      </c>
      <c r="B1631" s="4">
        <v>0</v>
      </c>
      <c r="C1631" s="4">
        <v>0</v>
      </c>
      <c r="D1631" s="4">
        <v>1</v>
      </c>
      <c r="E1631" s="4">
        <v>215</v>
      </c>
      <c r="F1631" s="4">
        <f>ROUND(Source!AT1613,O1631)</f>
        <v>6822.01</v>
      </c>
      <c r="G1631" s="4" t="s">
        <v>103</v>
      </c>
      <c r="H1631" s="4" t="s">
        <v>104</v>
      </c>
      <c r="I1631" s="4"/>
      <c r="J1631" s="4"/>
      <c r="K1631" s="4">
        <v>215</v>
      </c>
      <c r="L1631" s="4">
        <v>17</v>
      </c>
      <c r="M1631" s="4">
        <v>3</v>
      </c>
      <c r="N1631" s="4" t="s">
        <v>3</v>
      </c>
      <c r="O1631" s="4">
        <v>2</v>
      </c>
      <c r="P1631" s="4"/>
      <c r="Q1631" s="4"/>
      <c r="R1631" s="4"/>
      <c r="S1631" s="4"/>
      <c r="T1631" s="4"/>
      <c r="U1631" s="4"/>
      <c r="V1631" s="4"/>
      <c r="W1631" s="4"/>
    </row>
    <row r="1632" spans="1:23">
      <c r="A1632" s="4">
        <v>50</v>
      </c>
      <c r="B1632" s="4">
        <v>0</v>
      </c>
      <c r="C1632" s="4">
        <v>0</v>
      </c>
      <c r="D1632" s="4">
        <v>1</v>
      </c>
      <c r="E1632" s="4">
        <v>217</v>
      </c>
      <c r="F1632" s="4">
        <f>ROUND(Source!AU1613,O1632)</f>
        <v>0</v>
      </c>
      <c r="G1632" s="4" t="s">
        <v>105</v>
      </c>
      <c r="H1632" s="4" t="s">
        <v>106</v>
      </c>
      <c r="I1632" s="4"/>
      <c r="J1632" s="4"/>
      <c r="K1632" s="4">
        <v>217</v>
      </c>
      <c r="L1632" s="4">
        <v>18</v>
      </c>
      <c r="M1632" s="4">
        <v>3</v>
      </c>
      <c r="N1632" s="4" t="s">
        <v>3</v>
      </c>
      <c r="O1632" s="4">
        <v>2</v>
      </c>
      <c r="P1632" s="4"/>
      <c r="Q1632" s="4"/>
      <c r="R1632" s="4"/>
      <c r="S1632" s="4"/>
      <c r="T1632" s="4"/>
      <c r="U1632" s="4"/>
      <c r="V1632" s="4"/>
      <c r="W1632" s="4"/>
    </row>
    <row r="1633" spans="1:206">
      <c r="A1633" s="4">
        <v>50</v>
      </c>
      <c r="B1633" s="4">
        <v>0</v>
      </c>
      <c r="C1633" s="4">
        <v>0</v>
      </c>
      <c r="D1633" s="4">
        <v>1</v>
      </c>
      <c r="E1633" s="4">
        <v>230</v>
      </c>
      <c r="F1633" s="4">
        <f>ROUND(Source!BA1613,O1633)</f>
        <v>0</v>
      </c>
      <c r="G1633" s="4" t="s">
        <v>107</v>
      </c>
      <c r="H1633" s="4" t="s">
        <v>108</v>
      </c>
      <c r="I1633" s="4"/>
      <c r="J1633" s="4"/>
      <c r="K1633" s="4">
        <v>230</v>
      </c>
      <c r="L1633" s="4">
        <v>19</v>
      </c>
      <c r="M1633" s="4">
        <v>3</v>
      </c>
      <c r="N1633" s="4" t="s">
        <v>3</v>
      </c>
      <c r="O1633" s="4">
        <v>2</v>
      </c>
      <c r="P1633" s="4"/>
      <c r="Q1633" s="4"/>
      <c r="R1633" s="4"/>
      <c r="S1633" s="4"/>
      <c r="T1633" s="4"/>
      <c r="U1633" s="4"/>
      <c r="V1633" s="4"/>
      <c r="W1633" s="4"/>
    </row>
    <row r="1634" spans="1:206">
      <c r="A1634" s="4">
        <v>50</v>
      </c>
      <c r="B1634" s="4">
        <v>0</v>
      </c>
      <c r="C1634" s="4">
        <v>0</v>
      </c>
      <c r="D1634" s="4">
        <v>1</v>
      </c>
      <c r="E1634" s="4">
        <v>206</v>
      </c>
      <c r="F1634" s="4">
        <f>ROUND(Source!T1613,O1634)</f>
        <v>0</v>
      </c>
      <c r="G1634" s="4" t="s">
        <v>109</v>
      </c>
      <c r="H1634" s="4" t="s">
        <v>110</v>
      </c>
      <c r="I1634" s="4"/>
      <c r="J1634" s="4"/>
      <c r="K1634" s="4">
        <v>206</v>
      </c>
      <c r="L1634" s="4">
        <v>20</v>
      </c>
      <c r="M1634" s="4">
        <v>3</v>
      </c>
      <c r="N1634" s="4" t="s">
        <v>3</v>
      </c>
      <c r="O1634" s="4">
        <v>2</v>
      </c>
      <c r="P1634" s="4"/>
      <c r="Q1634" s="4"/>
      <c r="R1634" s="4"/>
      <c r="S1634" s="4"/>
      <c r="T1634" s="4"/>
      <c r="U1634" s="4"/>
      <c r="V1634" s="4"/>
      <c r="W1634" s="4"/>
    </row>
    <row r="1635" spans="1:206">
      <c r="A1635" s="4">
        <v>50</v>
      </c>
      <c r="B1635" s="4">
        <v>0</v>
      </c>
      <c r="C1635" s="4">
        <v>0</v>
      </c>
      <c r="D1635" s="4">
        <v>1</v>
      </c>
      <c r="E1635" s="4">
        <v>207</v>
      </c>
      <c r="F1635" s="4">
        <f>Source!U1613</f>
        <v>185.88112570000001</v>
      </c>
      <c r="G1635" s="4" t="s">
        <v>111</v>
      </c>
      <c r="H1635" s="4" t="s">
        <v>112</v>
      </c>
      <c r="I1635" s="4"/>
      <c r="J1635" s="4"/>
      <c r="K1635" s="4">
        <v>207</v>
      </c>
      <c r="L1635" s="4">
        <v>21</v>
      </c>
      <c r="M1635" s="4">
        <v>3</v>
      </c>
      <c r="N1635" s="4" t="s">
        <v>3</v>
      </c>
      <c r="O1635" s="4">
        <v>-1</v>
      </c>
      <c r="P1635" s="4"/>
      <c r="Q1635" s="4"/>
      <c r="R1635" s="4"/>
      <c r="S1635" s="4"/>
      <c r="T1635" s="4"/>
      <c r="U1635" s="4"/>
      <c r="V1635" s="4"/>
      <c r="W1635" s="4"/>
    </row>
    <row r="1636" spans="1:206">
      <c r="A1636" s="4">
        <v>50</v>
      </c>
      <c r="B1636" s="4">
        <v>0</v>
      </c>
      <c r="C1636" s="4">
        <v>0</v>
      </c>
      <c r="D1636" s="4">
        <v>1</v>
      </c>
      <c r="E1636" s="4">
        <v>208</v>
      </c>
      <c r="F1636" s="4">
        <f>Source!V1613</f>
        <v>2.9056925000000007</v>
      </c>
      <c r="G1636" s="4" t="s">
        <v>113</v>
      </c>
      <c r="H1636" s="4" t="s">
        <v>114</v>
      </c>
      <c r="I1636" s="4"/>
      <c r="J1636" s="4"/>
      <c r="K1636" s="4">
        <v>208</v>
      </c>
      <c r="L1636" s="4">
        <v>22</v>
      </c>
      <c r="M1636" s="4">
        <v>3</v>
      </c>
      <c r="N1636" s="4" t="s">
        <v>3</v>
      </c>
      <c r="O1636" s="4">
        <v>-1</v>
      </c>
      <c r="P1636" s="4"/>
      <c r="Q1636" s="4"/>
      <c r="R1636" s="4"/>
      <c r="S1636" s="4"/>
      <c r="T1636" s="4"/>
      <c r="U1636" s="4"/>
      <c r="V1636" s="4"/>
      <c r="W1636" s="4"/>
    </row>
    <row r="1637" spans="1:206">
      <c r="A1637" s="4">
        <v>50</v>
      </c>
      <c r="B1637" s="4">
        <v>0</v>
      </c>
      <c r="C1637" s="4">
        <v>0</v>
      </c>
      <c r="D1637" s="4">
        <v>1</v>
      </c>
      <c r="E1637" s="4">
        <v>209</v>
      </c>
      <c r="F1637" s="4">
        <f>ROUND(Source!W1613,O1637)</f>
        <v>636.20000000000005</v>
      </c>
      <c r="G1637" s="4" t="s">
        <v>115</v>
      </c>
      <c r="H1637" s="4" t="s">
        <v>116</v>
      </c>
      <c r="I1637" s="4"/>
      <c r="J1637" s="4"/>
      <c r="K1637" s="4">
        <v>209</v>
      </c>
      <c r="L1637" s="4">
        <v>23</v>
      </c>
      <c r="M1637" s="4">
        <v>3</v>
      </c>
      <c r="N1637" s="4" t="s">
        <v>3</v>
      </c>
      <c r="O1637" s="4">
        <v>2</v>
      </c>
      <c r="P1637" s="4"/>
      <c r="Q1637" s="4"/>
      <c r="R1637" s="4"/>
      <c r="S1637" s="4"/>
      <c r="T1637" s="4"/>
      <c r="U1637" s="4"/>
      <c r="V1637" s="4"/>
      <c r="W1637" s="4"/>
    </row>
    <row r="1638" spans="1:206">
      <c r="A1638" s="4">
        <v>50</v>
      </c>
      <c r="B1638" s="4">
        <v>0</v>
      </c>
      <c r="C1638" s="4">
        <v>0</v>
      </c>
      <c r="D1638" s="4">
        <v>1</v>
      </c>
      <c r="E1638" s="4">
        <v>233</v>
      </c>
      <c r="F1638" s="4">
        <f>ROUND(Source!BD1613,O1638)</f>
        <v>0</v>
      </c>
      <c r="G1638" s="4" t="s">
        <v>117</v>
      </c>
      <c r="H1638" s="4" t="s">
        <v>118</v>
      </c>
      <c r="I1638" s="4"/>
      <c r="J1638" s="4"/>
      <c r="K1638" s="4">
        <v>233</v>
      </c>
      <c r="L1638" s="4">
        <v>24</v>
      </c>
      <c r="M1638" s="4">
        <v>3</v>
      </c>
      <c r="N1638" s="4" t="s">
        <v>3</v>
      </c>
      <c r="O1638" s="4">
        <v>2</v>
      </c>
      <c r="P1638" s="4"/>
      <c r="Q1638" s="4"/>
      <c r="R1638" s="4"/>
      <c r="S1638" s="4"/>
      <c r="T1638" s="4"/>
      <c r="U1638" s="4"/>
      <c r="V1638" s="4"/>
      <c r="W1638" s="4"/>
    </row>
    <row r="1639" spans="1:206">
      <c r="A1639" s="4">
        <v>50</v>
      </c>
      <c r="B1639" s="4">
        <v>0</v>
      </c>
      <c r="C1639" s="4">
        <v>0</v>
      </c>
      <c r="D1639" s="4">
        <v>1</v>
      </c>
      <c r="E1639" s="4">
        <v>210</v>
      </c>
      <c r="F1639" s="4">
        <f>ROUND(Source!X1613,O1639)</f>
        <v>49108.77</v>
      </c>
      <c r="G1639" s="4" t="s">
        <v>119</v>
      </c>
      <c r="H1639" s="4" t="s">
        <v>120</v>
      </c>
      <c r="I1639" s="4"/>
      <c r="J1639" s="4"/>
      <c r="K1639" s="4">
        <v>210</v>
      </c>
      <c r="L1639" s="4">
        <v>25</v>
      </c>
      <c r="M1639" s="4">
        <v>3</v>
      </c>
      <c r="N1639" s="4" t="s">
        <v>3</v>
      </c>
      <c r="O1639" s="4">
        <v>2</v>
      </c>
      <c r="P1639" s="4"/>
      <c r="Q1639" s="4"/>
      <c r="R1639" s="4"/>
      <c r="S1639" s="4"/>
      <c r="T1639" s="4"/>
      <c r="U1639" s="4"/>
      <c r="V1639" s="4"/>
      <c r="W1639" s="4"/>
    </row>
    <row r="1640" spans="1:206">
      <c r="A1640" s="4">
        <v>50</v>
      </c>
      <c r="B1640" s="4">
        <v>0</v>
      </c>
      <c r="C1640" s="4">
        <v>0</v>
      </c>
      <c r="D1640" s="4">
        <v>1</v>
      </c>
      <c r="E1640" s="4">
        <v>211</v>
      </c>
      <c r="F1640" s="4">
        <f>ROUND(Source!Y1613,O1640)</f>
        <v>25245.01</v>
      </c>
      <c r="G1640" s="4" t="s">
        <v>121</v>
      </c>
      <c r="H1640" s="4" t="s">
        <v>122</v>
      </c>
      <c r="I1640" s="4"/>
      <c r="J1640" s="4"/>
      <c r="K1640" s="4">
        <v>211</v>
      </c>
      <c r="L1640" s="4">
        <v>26</v>
      </c>
      <c r="M1640" s="4">
        <v>3</v>
      </c>
      <c r="N1640" s="4" t="s">
        <v>3</v>
      </c>
      <c r="O1640" s="4">
        <v>2</v>
      </c>
      <c r="P1640" s="4"/>
      <c r="Q1640" s="4"/>
      <c r="R1640" s="4"/>
      <c r="S1640" s="4"/>
      <c r="T1640" s="4"/>
      <c r="U1640" s="4"/>
      <c r="V1640" s="4"/>
      <c r="W1640" s="4"/>
    </row>
    <row r="1641" spans="1:206">
      <c r="A1641" s="4">
        <v>50</v>
      </c>
      <c r="B1641" s="4">
        <v>0</v>
      </c>
      <c r="C1641" s="4">
        <v>0</v>
      </c>
      <c r="D1641" s="4">
        <v>1</v>
      </c>
      <c r="E1641" s="4">
        <v>0</v>
      </c>
      <c r="F1641" s="4">
        <f>ROUND(Source!AR1613,O1641)</f>
        <v>236655.85</v>
      </c>
      <c r="G1641" s="4" t="s">
        <v>123</v>
      </c>
      <c r="H1641" s="4" t="s">
        <v>124</v>
      </c>
      <c r="I1641" s="4"/>
      <c r="J1641" s="4"/>
      <c r="K1641" s="4">
        <v>224</v>
      </c>
      <c r="L1641" s="4">
        <v>27</v>
      </c>
      <c r="M1641" s="4">
        <v>3</v>
      </c>
      <c r="N1641" s="4" t="s">
        <v>3</v>
      </c>
      <c r="O1641" s="4">
        <v>2</v>
      </c>
      <c r="P1641" s="4"/>
      <c r="Q1641" s="4"/>
      <c r="R1641" s="4"/>
      <c r="S1641" s="4"/>
      <c r="T1641" s="4"/>
      <c r="U1641" s="4"/>
      <c r="V1641" s="4"/>
      <c r="W1641" s="4"/>
    </row>
    <row r="1642" spans="1:206">
      <c r="A1642" s="4">
        <v>50</v>
      </c>
      <c r="B1642" s="4">
        <v>0</v>
      </c>
      <c r="C1642" s="4">
        <v>0</v>
      </c>
      <c r="D1642" s="4">
        <v>2</v>
      </c>
      <c r="E1642" s="4">
        <v>0</v>
      </c>
      <c r="F1642" s="4">
        <f>ROUND(F1641*0.18,O1642)</f>
        <v>42598.1</v>
      </c>
      <c r="G1642" s="4" t="s">
        <v>125</v>
      </c>
      <c r="H1642" s="4" t="s">
        <v>125</v>
      </c>
      <c r="I1642" s="4"/>
      <c r="J1642" s="4"/>
      <c r="K1642" s="4">
        <v>212</v>
      </c>
      <c r="L1642" s="4">
        <v>28</v>
      </c>
      <c r="M1642" s="4">
        <v>0</v>
      </c>
      <c r="N1642" s="4" t="s">
        <v>3</v>
      </c>
      <c r="O1642" s="4">
        <v>1</v>
      </c>
      <c r="P1642" s="4"/>
      <c r="Q1642" s="4"/>
      <c r="R1642" s="4"/>
      <c r="S1642" s="4"/>
      <c r="T1642" s="4"/>
      <c r="U1642" s="4"/>
      <c r="V1642" s="4"/>
      <c r="W1642" s="4"/>
    </row>
    <row r="1643" spans="1:206">
      <c r="A1643" s="4">
        <v>50</v>
      </c>
      <c r="B1643" s="4">
        <v>0</v>
      </c>
      <c r="C1643" s="4">
        <v>0</v>
      </c>
      <c r="D1643" s="4">
        <v>2</v>
      </c>
      <c r="E1643" s="4">
        <v>224</v>
      </c>
      <c r="F1643" s="4">
        <f>ROUND(F1641*1.18,O1643)</f>
        <v>279253.90000000002</v>
      </c>
      <c r="G1643" s="4" t="s">
        <v>126</v>
      </c>
      <c r="H1643" s="4" t="s">
        <v>127</v>
      </c>
      <c r="I1643" s="4"/>
      <c r="J1643" s="4"/>
      <c r="K1643" s="4">
        <v>212</v>
      </c>
      <c r="L1643" s="4">
        <v>29</v>
      </c>
      <c r="M1643" s="4">
        <v>0</v>
      </c>
      <c r="N1643" s="4" t="s">
        <v>3</v>
      </c>
      <c r="O1643" s="4">
        <v>1</v>
      </c>
      <c r="P1643" s="4"/>
      <c r="Q1643" s="4"/>
      <c r="R1643" s="4"/>
      <c r="S1643" s="4"/>
      <c r="T1643" s="4"/>
      <c r="U1643" s="4"/>
      <c r="V1643" s="4"/>
      <c r="W1643" s="4"/>
    </row>
    <row r="1645" spans="1:206">
      <c r="A1645" s="1">
        <v>4</v>
      </c>
      <c r="B1645" s="1">
        <v>0</v>
      </c>
      <c r="C1645" s="1"/>
      <c r="D1645" s="1">
        <f>ROW(A1721)</f>
        <v>1721</v>
      </c>
      <c r="E1645" s="1"/>
      <c r="F1645" s="1" t="s">
        <v>13</v>
      </c>
      <c r="G1645" s="1" t="s">
        <v>367</v>
      </c>
      <c r="H1645" s="1" t="s">
        <v>3</v>
      </c>
      <c r="I1645" s="1">
        <v>0</v>
      </c>
      <c r="J1645" s="1"/>
      <c r="K1645" s="1">
        <v>-1</v>
      </c>
      <c r="L1645" s="1"/>
      <c r="M1645" s="1" t="s">
        <v>3</v>
      </c>
      <c r="N1645" s="1"/>
      <c r="O1645" s="1"/>
      <c r="P1645" s="1"/>
      <c r="Q1645" s="1"/>
      <c r="R1645" s="1"/>
      <c r="S1645" s="1">
        <v>0</v>
      </c>
      <c r="T1645" s="1"/>
      <c r="U1645" s="1" t="s">
        <v>3</v>
      </c>
      <c r="V1645" s="1">
        <v>0</v>
      </c>
      <c r="W1645" s="1"/>
      <c r="X1645" s="1"/>
      <c r="Y1645" s="1"/>
      <c r="Z1645" s="1"/>
      <c r="AA1645" s="1"/>
      <c r="AB1645" s="1" t="s">
        <v>3</v>
      </c>
      <c r="AC1645" s="1" t="s">
        <v>3</v>
      </c>
      <c r="AD1645" s="1" t="s">
        <v>3</v>
      </c>
      <c r="AE1645" s="1" t="s">
        <v>3</v>
      </c>
      <c r="AF1645" s="1" t="s">
        <v>3</v>
      </c>
      <c r="AG1645" s="1" t="s">
        <v>3</v>
      </c>
      <c r="AH1645" s="1"/>
      <c r="AI1645" s="1"/>
      <c r="AJ1645" s="1"/>
      <c r="AK1645" s="1"/>
      <c r="AL1645" s="1"/>
      <c r="AM1645" s="1"/>
      <c r="AN1645" s="1"/>
      <c r="AO1645" s="1"/>
      <c r="AP1645" s="1" t="s">
        <v>3</v>
      </c>
      <c r="AQ1645" s="1" t="s">
        <v>3</v>
      </c>
      <c r="AR1645" s="1" t="s">
        <v>3</v>
      </c>
      <c r="AS1645" s="1"/>
      <c r="AT1645" s="1"/>
      <c r="AU1645" s="1"/>
      <c r="AV1645" s="1"/>
      <c r="AW1645" s="1"/>
      <c r="AX1645" s="1"/>
      <c r="AY1645" s="1"/>
      <c r="AZ1645" s="1" t="s">
        <v>3</v>
      </c>
      <c r="BA1645" s="1"/>
      <c r="BB1645" s="1" t="s">
        <v>3</v>
      </c>
      <c r="BC1645" s="1" t="s">
        <v>3</v>
      </c>
      <c r="BD1645" s="1" t="s">
        <v>3</v>
      </c>
      <c r="BE1645" s="1" t="s">
        <v>3</v>
      </c>
      <c r="BF1645" s="1" t="s">
        <v>3</v>
      </c>
      <c r="BG1645" s="1" t="s">
        <v>3</v>
      </c>
      <c r="BH1645" s="1" t="s">
        <v>3</v>
      </c>
      <c r="BI1645" s="1" t="s">
        <v>3</v>
      </c>
      <c r="BJ1645" s="1" t="s">
        <v>3</v>
      </c>
      <c r="BK1645" s="1" t="s">
        <v>3</v>
      </c>
      <c r="BL1645" s="1" t="s">
        <v>3</v>
      </c>
      <c r="BM1645" s="1" t="s">
        <v>3</v>
      </c>
      <c r="BN1645" s="1" t="s">
        <v>3</v>
      </c>
      <c r="BO1645" s="1" t="s">
        <v>3</v>
      </c>
      <c r="BP1645" s="1" t="s">
        <v>3</v>
      </c>
      <c r="BQ1645" s="1"/>
      <c r="BR1645" s="1"/>
      <c r="BS1645" s="1"/>
      <c r="BT1645" s="1"/>
      <c r="BU1645" s="1"/>
      <c r="BV1645" s="1"/>
      <c r="BW1645" s="1"/>
      <c r="BX1645" s="1">
        <v>0</v>
      </c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>
        <v>0</v>
      </c>
    </row>
    <row r="1647" spans="1:206">
      <c r="A1647" s="2">
        <v>52</v>
      </c>
      <c r="B1647" s="2">
        <f t="shared" ref="B1647:G1647" si="1075">B1721</f>
        <v>0</v>
      </c>
      <c r="C1647" s="2">
        <f t="shared" si="1075"/>
        <v>4</v>
      </c>
      <c r="D1647" s="2">
        <f t="shared" si="1075"/>
        <v>1645</v>
      </c>
      <c r="E1647" s="2">
        <f t="shared" si="1075"/>
        <v>0</v>
      </c>
      <c r="F1647" s="2" t="str">
        <f t="shared" si="1075"/>
        <v>Новый раздел</v>
      </c>
      <c r="G1647" s="2" t="str">
        <f t="shared" si="1075"/>
        <v>комната 2-27</v>
      </c>
      <c r="H1647" s="2"/>
      <c r="I1647" s="2"/>
      <c r="J1647" s="2"/>
      <c r="K1647" s="2"/>
      <c r="L1647" s="2"/>
      <c r="M1647" s="2"/>
      <c r="N1647" s="2"/>
      <c r="O1647" s="2">
        <f t="shared" ref="O1647:AT1647" si="1076">O1721</f>
        <v>0</v>
      </c>
      <c r="P1647" s="2">
        <f t="shared" si="1076"/>
        <v>0</v>
      </c>
      <c r="Q1647" s="2">
        <f t="shared" si="1076"/>
        <v>0</v>
      </c>
      <c r="R1647" s="2">
        <f t="shared" si="1076"/>
        <v>0</v>
      </c>
      <c r="S1647" s="2">
        <f t="shared" si="1076"/>
        <v>0</v>
      </c>
      <c r="T1647" s="2">
        <f t="shared" si="1076"/>
        <v>0</v>
      </c>
      <c r="U1647" s="2">
        <f t="shared" si="1076"/>
        <v>0</v>
      </c>
      <c r="V1647" s="2">
        <f t="shared" si="1076"/>
        <v>0</v>
      </c>
      <c r="W1647" s="2">
        <f t="shared" si="1076"/>
        <v>0</v>
      </c>
      <c r="X1647" s="2">
        <f t="shared" si="1076"/>
        <v>0</v>
      </c>
      <c r="Y1647" s="2">
        <f t="shared" si="1076"/>
        <v>0</v>
      </c>
      <c r="Z1647" s="2">
        <f t="shared" si="1076"/>
        <v>0</v>
      </c>
      <c r="AA1647" s="2">
        <f t="shared" si="1076"/>
        <v>0</v>
      </c>
      <c r="AB1647" s="2">
        <f t="shared" si="1076"/>
        <v>0</v>
      </c>
      <c r="AC1647" s="2">
        <f t="shared" si="1076"/>
        <v>0</v>
      </c>
      <c r="AD1647" s="2">
        <f t="shared" si="1076"/>
        <v>0</v>
      </c>
      <c r="AE1647" s="2">
        <f t="shared" si="1076"/>
        <v>0</v>
      </c>
      <c r="AF1647" s="2">
        <f t="shared" si="1076"/>
        <v>0</v>
      </c>
      <c r="AG1647" s="2">
        <f t="shared" si="1076"/>
        <v>0</v>
      </c>
      <c r="AH1647" s="2">
        <f t="shared" si="1076"/>
        <v>0</v>
      </c>
      <c r="AI1647" s="2">
        <f t="shared" si="1076"/>
        <v>0</v>
      </c>
      <c r="AJ1647" s="2">
        <f t="shared" si="1076"/>
        <v>0</v>
      </c>
      <c r="AK1647" s="2">
        <f t="shared" si="1076"/>
        <v>0</v>
      </c>
      <c r="AL1647" s="2">
        <f t="shared" si="1076"/>
        <v>0</v>
      </c>
      <c r="AM1647" s="2">
        <f t="shared" si="1076"/>
        <v>0</v>
      </c>
      <c r="AN1647" s="2">
        <f t="shared" si="1076"/>
        <v>0</v>
      </c>
      <c r="AO1647" s="2">
        <f t="shared" si="1076"/>
        <v>0</v>
      </c>
      <c r="AP1647" s="2">
        <f t="shared" si="1076"/>
        <v>0</v>
      </c>
      <c r="AQ1647" s="2">
        <f t="shared" si="1076"/>
        <v>0</v>
      </c>
      <c r="AR1647" s="2">
        <f t="shared" si="1076"/>
        <v>0</v>
      </c>
      <c r="AS1647" s="2">
        <f t="shared" si="1076"/>
        <v>0</v>
      </c>
      <c r="AT1647" s="2">
        <f t="shared" si="1076"/>
        <v>0</v>
      </c>
      <c r="AU1647" s="2">
        <f t="shared" ref="AU1647:BZ1647" si="1077">AU1721</f>
        <v>0</v>
      </c>
      <c r="AV1647" s="2">
        <f t="shared" si="1077"/>
        <v>0</v>
      </c>
      <c r="AW1647" s="2">
        <f t="shared" si="1077"/>
        <v>0</v>
      </c>
      <c r="AX1647" s="2">
        <f t="shared" si="1077"/>
        <v>0</v>
      </c>
      <c r="AY1647" s="2">
        <f t="shared" si="1077"/>
        <v>0</v>
      </c>
      <c r="AZ1647" s="2">
        <f t="shared" si="1077"/>
        <v>0</v>
      </c>
      <c r="BA1647" s="2">
        <f t="shared" si="1077"/>
        <v>0</v>
      </c>
      <c r="BB1647" s="2">
        <f t="shared" si="1077"/>
        <v>0</v>
      </c>
      <c r="BC1647" s="2">
        <f t="shared" si="1077"/>
        <v>0</v>
      </c>
      <c r="BD1647" s="2">
        <f t="shared" si="1077"/>
        <v>0</v>
      </c>
      <c r="BE1647" s="2">
        <f t="shared" si="1077"/>
        <v>0</v>
      </c>
      <c r="BF1647" s="2">
        <f t="shared" si="1077"/>
        <v>0</v>
      </c>
      <c r="BG1647" s="2">
        <f t="shared" si="1077"/>
        <v>0</v>
      </c>
      <c r="BH1647" s="2">
        <f t="shared" si="1077"/>
        <v>0</v>
      </c>
      <c r="BI1647" s="2">
        <f t="shared" si="1077"/>
        <v>0</v>
      </c>
      <c r="BJ1647" s="2">
        <f t="shared" si="1077"/>
        <v>0</v>
      </c>
      <c r="BK1647" s="2">
        <f t="shared" si="1077"/>
        <v>0</v>
      </c>
      <c r="BL1647" s="2">
        <f t="shared" si="1077"/>
        <v>0</v>
      </c>
      <c r="BM1647" s="2">
        <f t="shared" si="1077"/>
        <v>0</v>
      </c>
      <c r="BN1647" s="2">
        <f t="shared" si="1077"/>
        <v>0</v>
      </c>
      <c r="BO1647" s="2">
        <f t="shared" si="1077"/>
        <v>0</v>
      </c>
      <c r="BP1647" s="2">
        <f t="shared" si="1077"/>
        <v>0</v>
      </c>
      <c r="BQ1647" s="2">
        <f t="shared" si="1077"/>
        <v>0</v>
      </c>
      <c r="BR1647" s="2">
        <f t="shared" si="1077"/>
        <v>0</v>
      </c>
      <c r="BS1647" s="2">
        <f t="shared" si="1077"/>
        <v>0</v>
      </c>
      <c r="BT1647" s="2">
        <f t="shared" si="1077"/>
        <v>0</v>
      </c>
      <c r="BU1647" s="2">
        <f t="shared" si="1077"/>
        <v>0</v>
      </c>
      <c r="BV1647" s="2">
        <f t="shared" si="1077"/>
        <v>0</v>
      </c>
      <c r="BW1647" s="2">
        <f t="shared" si="1077"/>
        <v>0</v>
      </c>
      <c r="BX1647" s="2">
        <f t="shared" si="1077"/>
        <v>0</v>
      </c>
      <c r="BY1647" s="2">
        <f t="shared" si="1077"/>
        <v>0</v>
      </c>
      <c r="BZ1647" s="2">
        <f t="shared" si="1077"/>
        <v>0</v>
      </c>
      <c r="CA1647" s="2">
        <f t="shared" ref="CA1647:DF1647" si="1078">CA1721</f>
        <v>0</v>
      </c>
      <c r="CB1647" s="2">
        <f t="shared" si="1078"/>
        <v>0</v>
      </c>
      <c r="CC1647" s="2">
        <f t="shared" si="1078"/>
        <v>0</v>
      </c>
      <c r="CD1647" s="2">
        <f t="shared" si="1078"/>
        <v>0</v>
      </c>
      <c r="CE1647" s="2">
        <f t="shared" si="1078"/>
        <v>0</v>
      </c>
      <c r="CF1647" s="2">
        <f t="shared" si="1078"/>
        <v>0</v>
      </c>
      <c r="CG1647" s="2">
        <f t="shared" si="1078"/>
        <v>0</v>
      </c>
      <c r="CH1647" s="2">
        <f t="shared" si="1078"/>
        <v>0</v>
      </c>
      <c r="CI1647" s="2">
        <f t="shared" si="1078"/>
        <v>0</v>
      </c>
      <c r="CJ1647" s="2">
        <f t="shared" si="1078"/>
        <v>0</v>
      </c>
      <c r="CK1647" s="2">
        <f t="shared" si="1078"/>
        <v>0</v>
      </c>
      <c r="CL1647" s="2">
        <f t="shared" si="1078"/>
        <v>0</v>
      </c>
      <c r="CM1647" s="2">
        <f t="shared" si="1078"/>
        <v>0</v>
      </c>
      <c r="CN1647" s="2">
        <f t="shared" si="1078"/>
        <v>0</v>
      </c>
      <c r="CO1647" s="2">
        <f t="shared" si="1078"/>
        <v>0</v>
      </c>
      <c r="CP1647" s="2">
        <f t="shared" si="1078"/>
        <v>0</v>
      </c>
      <c r="CQ1647" s="2">
        <f t="shared" si="1078"/>
        <v>0</v>
      </c>
      <c r="CR1647" s="2">
        <f t="shared" si="1078"/>
        <v>0</v>
      </c>
      <c r="CS1647" s="2">
        <f t="shared" si="1078"/>
        <v>0</v>
      </c>
      <c r="CT1647" s="2">
        <f t="shared" si="1078"/>
        <v>0</v>
      </c>
      <c r="CU1647" s="2">
        <f t="shared" si="1078"/>
        <v>0</v>
      </c>
      <c r="CV1647" s="2">
        <f t="shared" si="1078"/>
        <v>0</v>
      </c>
      <c r="CW1647" s="2">
        <f t="shared" si="1078"/>
        <v>0</v>
      </c>
      <c r="CX1647" s="2">
        <f t="shared" si="1078"/>
        <v>0</v>
      </c>
      <c r="CY1647" s="2">
        <f t="shared" si="1078"/>
        <v>0</v>
      </c>
      <c r="CZ1647" s="2">
        <f t="shared" si="1078"/>
        <v>0</v>
      </c>
      <c r="DA1647" s="2">
        <f t="shared" si="1078"/>
        <v>0</v>
      </c>
      <c r="DB1647" s="2">
        <f t="shared" si="1078"/>
        <v>0</v>
      </c>
      <c r="DC1647" s="2">
        <f t="shared" si="1078"/>
        <v>0</v>
      </c>
      <c r="DD1647" s="2">
        <f t="shared" si="1078"/>
        <v>0</v>
      </c>
      <c r="DE1647" s="2">
        <f t="shared" si="1078"/>
        <v>0</v>
      </c>
      <c r="DF1647" s="2">
        <f t="shared" si="1078"/>
        <v>0</v>
      </c>
      <c r="DG1647" s="3">
        <f t="shared" ref="DG1647:EL1647" si="1079">DG1721</f>
        <v>0</v>
      </c>
      <c r="DH1647" s="3">
        <f t="shared" si="1079"/>
        <v>0</v>
      </c>
      <c r="DI1647" s="3">
        <f t="shared" si="1079"/>
        <v>0</v>
      </c>
      <c r="DJ1647" s="3">
        <f t="shared" si="1079"/>
        <v>0</v>
      </c>
      <c r="DK1647" s="3">
        <f t="shared" si="1079"/>
        <v>0</v>
      </c>
      <c r="DL1647" s="3">
        <f t="shared" si="1079"/>
        <v>0</v>
      </c>
      <c r="DM1647" s="3">
        <f t="shared" si="1079"/>
        <v>0</v>
      </c>
      <c r="DN1647" s="3">
        <f t="shared" si="1079"/>
        <v>0</v>
      </c>
      <c r="DO1647" s="3">
        <f t="shared" si="1079"/>
        <v>0</v>
      </c>
      <c r="DP1647" s="3">
        <f t="shared" si="1079"/>
        <v>0</v>
      </c>
      <c r="DQ1647" s="3">
        <f t="shared" si="1079"/>
        <v>0</v>
      </c>
      <c r="DR1647" s="3">
        <f t="shared" si="1079"/>
        <v>0</v>
      </c>
      <c r="DS1647" s="3">
        <f t="shared" si="1079"/>
        <v>0</v>
      </c>
      <c r="DT1647" s="3">
        <f t="shared" si="1079"/>
        <v>0</v>
      </c>
      <c r="DU1647" s="3">
        <f t="shared" si="1079"/>
        <v>0</v>
      </c>
      <c r="DV1647" s="3">
        <f t="shared" si="1079"/>
        <v>0</v>
      </c>
      <c r="DW1647" s="3">
        <f t="shared" si="1079"/>
        <v>0</v>
      </c>
      <c r="DX1647" s="3">
        <f t="shared" si="1079"/>
        <v>0</v>
      </c>
      <c r="DY1647" s="3">
        <f t="shared" si="1079"/>
        <v>0</v>
      </c>
      <c r="DZ1647" s="3">
        <f t="shared" si="1079"/>
        <v>0</v>
      </c>
      <c r="EA1647" s="3">
        <f t="shared" si="1079"/>
        <v>0</v>
      </c>
      <c r="EB1647" s="3">
        <f t="shared" si="1079"/>
        <v>0</v>
      </c>
      <c r="EC1647" s="3">
        <f t="shared" si="1079"/>
        <v>0</v>
      </c>
      <c r="ED1647" s="3">
        <f t="shared" si="1079"/>
        <v>0</v>
      </c>
      <c r="EE1647" s="3">
        <f t="shared" si="1079"/>
        <v>0</v>
      </c>
      <c r="EF1647" s="3">
        <f t="shared" si="1079"/>
        <v>0</v>
      </c>
      <c r="EG1647" s="3">
        <f t="shared" si="1079"/>
        <v>0</v>
      </c>
      <c r="EH1647" s="3">
        <f t="shared" si="1079"/>
        <v>0</v>
      </c>
      <c r="EI1647" s="3">
        <f t="shared" si="1079"/>
        <v>0</v>
      </c>
      <c r="EJ1647" s="3">
        <f t="shared" si="1079"/>
        <v>0</v>
      </c>
      <c r="EK1647" s="3">
        <f t="shared" si="1079"/>
        <v>0</v>
      </c>
      <c r="EL1647" s="3">
        <f t="shared" si="1079"/>
        <v>0</v>
      </c>
      <c r="EM1647" s="3">
        <f t="shared" ref="EM1647:FR1647" si="1080">EM1721</f>
        <v>0</v>
      </c>
      <c r="EN1647" s="3">
        <f t="shared" si="1080"/>
        <v>0</v>
      </c>
      <c r="EO1647" s="3">
        <f t="shared" si="1080"/>
        <v>0</v>
      </c>
      <c r="EP1647" s="3">
        <f t="shared" si="1080"/>
        <v>0</v>
      </c>
      <c r="EQ1647" s="3">
        <f t="shared" si="1080"/>
        <v>0</v>
      </c>
      <c r="ER1647" s="3">
        <f t="shared" si="1080"/>
        <v>0</v>
      </c>
      <c r="ES1647" s="3">
        <f t="shared" si="1080"/>
        <v>0</v>
      </c>
      <c r="ET1647" s="3">
        <f t="shared" si="1080"/>
        <v>0</v>
      </c>
      <c r="EU1647" s="3">
        <f t="shared" si="1080"/>
        <v>0</v>
      </c>
      <c r="EV1647" s="3">
        <f t="shared" si="1080"/>
        <v>0</v>
      </c>
      <c r="EW1647" s="3">
        <f t="shared" si="1080"/>
        <v>0</v>
      </c>
      <c r="EX1647" s="3">
        <f t="shared" si="1080"/>
        <v>0</v>
      </c>
      <c r="EY1647" s="3">
        <f t="shared" si="1080"/>
        <v>0</v>
      </c>
      <c r="EZ1647" s="3">
        <f t="shared" si="1080"/>
        <v>0</v>
      </c>
      <c r="FA1647" s="3">
        <f t="shared" si="1080"/>
        <v>0</v>
      </c>
      <c r="FB1647" s="3">
        <f t="shared" si="1080"/>
        <v>0</v>
      </c>
      <c r="FC1647" s="3">
        <f t="shared" si="1080"/>
        <v>0</v>
      </c>
      <c r="FD1647" s="3">
        <f t="shared" si="1080"/>
        <v>0</v>
      </c>
      <c r="FE1647" s="3">
        <f t="shared" si="1080"/>
        <v>0</v>
      </c>
      <c r="FF1647" s="3">
        <f t="shared" si="1080"/>
        <v>0</v>
      </c>
      <c r="FG1647" s="3">
        <f t="shared" si="1080"/>
        <v>0</v>
      </c>
      <c r="FH1647" s="3">
        <f t="shared" si="1080"/>
        <v>0</v>
      </c>
      <c r="FI1647" s="3">
        <f t="shared" si="1080"/>
        <v>0</v>
      </c>
      <c r="FJ1647" s="3">
        <f t="shared" si="1080"/>
        <v>0</v>
      </c>
      <c r="FK1647" s="3">
        <f t="shared" si="1080"/>
        <v>0</v>
      </c>
      <c r="FL1647" s="3">
        <f t="shared" si="1080"/>
        <v>0</v>
      </c>
      <c r="FM1647" s="3">
        <f t="shared" si="1080"/>
        <v>0</v>
      </c>
      <c r="FN1647" s="3">
        <f t="shared" si="1080"/>
        <v>0</v>
      </c>
      <c r="FO1647" s="3">
        <f t="shared" si="1080"/>
        <v>0</v>
      </c>
      <c r="FP1647" s="3">
        <f t="shared" si="1080"/>
        <v>0</v>
      </c>
      <c r="FQ1647" s="3">
        <f t="shared" si="1080"/>
        <v>0</v>
      </c>
      <c r="FR1647" s="3">
        <f t="shared" si="1080"/>
        <v>0</v>
      </c>
      <c r="FS1647" s="3">
        <f t="shared" ref="FS1647:GX1647" si="1081">FS1721</f>
        <v>0</v>
      </c>
      <c r="FT1647" s="3">
        <f t="shared" si="1081"/>
        <v>0</v>
      </c>
      <c r="FU1647" s="3">
        <f t="shared" si="1081"/>
        <v>0</v>
      </c>
      <c r="FV1647" s="3">
        <f t="shared" si="1081"/>
        <v>0</v>
      </c>
      <c r="FW1647" s="3">
        <f t="shared" si="1081"/>
        <v>0</v>
      </c>
      <c r="FX1647" s="3">
        <f t="shared" si="1081"/>
        <v>0</v>
      </c>
      <c r="FY1647" s="3">
        <f t="shared" si="1081"/>
        <v>0</v>
      </c>
      <c r="FZ1647" s="3">
        <f t="shared" si="1081"/>
        <v>0</v>
      </c>
      <c r="GA1647" s="3">
        <f t="shared" si="1081"/>
        <v>0</v>
      </c>
      <c r="GB1647" s="3">
        <f t="shared" si="1081"/>
        <v>0</v>
      </c>
      <c r="GC1647" s="3">
        <f t="shared" si="1081"/>
        <v>0</v>
      </c>
      <c r="GD1647" s="3">
        <f t="shared" si="1081"/>
        <v>0</v>
      </c>
      <c r="GE1647" s="3">
        <f t="shared" si="1081"/>
        <v>0</v>
      </c>
      <c r="GF1647" s="3">
        <f t="shared" si="1081"/>
        <v>0</v>
      </c>
      <c r="GG1647" s="3">
        <f t="shared" si="1081"/>
        <v>0</v>
      </c>
      <c r="GH1647" s="3">
        <f t="shared" si="1081"/>
        <v>0</v>
      </c>
      <c r="GI1647" s="3">
        <f t="shared" si="1081"/>
        <v>0</v>
      </c>
      <c r="GJ1647" s="3">
        <f t="shared" si="1081"/>
        <v>0</v>
      </c>
      <c r="GK1647" s="3">
        <f t="shared" si="1081"/>
        <v>0</v>
      </c>
      <c r="GL1647" s="3">
        <f t="shared" si="1081"/>
        <v>0</v>
      </c>
      <c r="GM1647" s="3">
        <f t="shared" si="1081"/>
        <v>0</v>
      </c>
      <c r="GN1647" s="3">
        <f t="shared" si="1081"/>
        <v>0</v>
      </c>
      <c r="GO1647" s="3">
        <f t="shared" si="1081"/>
        <v>0</v>
      </c>
      <c r="GP1647" s="3">
        <f t="shared" si="1081"/>
        <v>0</v>
      </c>
      <c r="GQ1647" s="3">
        <f t="shared" si="1081"/>
        <v>0</v>
      </c>
      <c r="GR1647" s="3">
        <f t="shared" si="1081"/>
        <v>0</v>
      </c>
      <c r="GS1647" s="3">
        <f t="shared" si="1081"/>
        <v>0</v>
      </c>
      <c r="GT1647" s="3">
        <f t="shared" si="1081"/>
        <v>0</v>
      </c>
      <c r="GU1647" s="3">
        <f t="shared" si="1081"/>
        <v>0</v>
      </c>
      <c r="GV1647" s="3">
        <f t="shared" si="1081"/>
        <v>0</v>
      </c>
      <c r="GW1647" s="3">
        <f t="shared" si="1081"/>
        <v>0</v>
      </c>
      <c r="GX1647" s="3">
        <f t="shared" si="1081"/>
        <v>0</v>
      </c>
    </row>
    <row r="1649" spans="1:206">
      <c r="A1649" s="1">
        <v>5</v>
      </c>
      <c r="B1649" s="1">
        <v>0</v>
      </c>
      <c r="C1649" s="1"/>
      <c r="D1649" s="1">
        <f>ROW(A1653)</f>
        <v>1653</v>
      </c>
      <c r="E1649" s="1"/>
      <c r="F1649" s="1" t="s">
        <v>15</v>
      </c>
      <c r="G1649" s="1" t="s">
        <v>16</v>
      </c>
      <c r="H1649" s="1" t="s">
        <v>3</v>
      </c>
      <c r="I1649" s="1">
        <v>0</v>
      </c>
      <c r="J1649" s="1"/>
      <c r="K1649" s="1">
        <v>0</v>
      </c>
      <c r="L1649" s="1"/>
      <c r="M1649" s="1" t="s">
        <v>3</v>
      </c>
      <c r="N1649" s="1"/>
      <c r="O1649" s="1"/>
      <c r="P1649" s="1"/>
      <c r="Q1649" s="1"/>
      <c r="R1649" s="1"/>
      <c r="S1649" s="1">
        <v>0</v>
      </c>
      <c r="T1649" s="1"/>
      <c r="U1649" s="1" t="s">
        <v>3</v>
      </c>
      <c r="V1649" s="1">
        <v>0</v>
      </c>
      <c r="W1649" s="1"/>
      <c r="X1649" s="1"/>
      <c r="Y1649" s="1"/>
      <c r="Z1649" s="1"/>
      <c r="AA1649" s="1"/>
      <c r="AB1649" s="1" t="s">
        <v>3</v>
      </c>
      <c r="AC1649" s="1" t="s">
        <v>3</v>
      </c>
      <c r="AD1649" s="1" t="s">
        <v>3</v>
      </c>
      <c r="AE1649" s="1" t="s">
        <v>3</v>
      </c>
      <c r="AF1649" s="1" t="s">
        <v>3</v>
      </c>
      <c r="AG1649" s="1" t="s">
        <v>3</v>
      </c>
      <c r="AH1649" s="1"/>
      <c r="AI1649" s="1"/>
      <c r="AJ1649" s="1"/>
      <c r="AK1649" s="1"/>
      <c r="AL1649" s="1"/>
      <c r="AM1649" s="1"/>
      <c r="AN1649" s="1"/>
      <c r="AO1649" s="1"/>
      <c r="AP1649" s="1" t="s">
        <v>3</v>
      </c>
      <c r="AQ1649" s="1" t="s">
        <v>3</v>
      </c>
      <c r="AR1649" s="1" t="s">
        <v>3</v>
      </c>
      <c r="AS1649" s="1"/>
      <c r="AT1649" s="1"/>
      <c r="AU1649" s="1"/>
      <c r="AV1649" s="1"/>
      <c r="AW1649" s="1"/>
      <c r="AX1649" s="1"/>
      <c r="AY1649" s="1"/>
      <c r="AZ1649" s="1" t="s">
        <v>3</v>
      </c>
      <c r="BA1649" s="1"/>
      <c r="BB1649" s="1" t="s">
        <v>3</v>
      </c>
      <c r="BC1649" s="1" t="s">
        <v>3</v>
      </c>
      <c r="BD1649" s="1" t="s">
        <v>3</v>
      </c>
      <c r="BE1649" s="1" t="s">
        <v>3</v>
      </c>
      <c r="BF1649" s="1" t="s">
        <v>3</v>
      </c>
      <c r="BG1649" s="1" t="s">
        <v>3</v>
      </c>
      <c r="BH1649" s="1" t="s">
        <v>3</v>
      </c>
      <c r="BI1649" s="1" t="s">
        <v>3</v>
      </c>
      <c r="BJ1649" s="1" t="s">
        <v>3</v>
      </c>
      <c r="BK1649" s="1" t="s">
        <v>3</v>
      </c>
      <c r="BL1649" s="1" t="s">
        <v>3</v>
      </c>
      <c r="BM1649" s="1" t="s">
        <v>3</v>
      </c>
      <c r="BN1649" s="1" t="s">
        <v>3</v>
      </c>
      <c r="BO1649" s="1" t="s">
        <v>3</v>
      </c>
      <c r="BP1649" s="1" t="s">
        <v>3</v>
      </c>
      <c r="BQ1649" s="1"/>
      <c r="BR1649" s="1"/>
      <c r="BS1649" s="1"/>
      <c r="BT1649" s="1"/>
      <c r="BU1649" s="1"/>
      <c r="BV1649" s="1"/>
      <c r="BW1649" s="1"/>
      <c r="BX1649" s="1">
        <v>0</v>
      </c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>
        <v>0</v>
      </c>
    </row>
    <row r="1651" spans="1:206">
      <c r="A1651" s="2">
        <v>52</v>
      </c>
      <c r="B1651" s="2">
        <f t="shared" ref="B1651:G1651" si="1082">B1653</f>
        <v>0</v>
      </c>
      <c r="C1651" s="2">
        <f t="shared" si="1082"/>
        <v>5</v>
      </c>
      <c r="D1651" s="2">
        <f t="shared" si="1082"/>
        <v>1649</v>
      </c>
      <c r="E1651" s="2">
        <f t="shared" si="1082"/>
        <v>0</v>
      </c>
      <c r="F1651" s="2" t="str">
        <f t="shared" si="1082"/>
        <v>Новый подраздел</v>
      </c>
      <c r="G1651" s="2" t="str">
        <f t="shared" si="1082"/>
        <v>демонтаж</v>
      </c>
      <c r="H1651" s="2"/>
      <c r="I1651" s="2"/>
      <c r="J1651" s="2"/>
      <c r="K1651" s="2"/>
      <c r="L1651" s="2"/>
      <c r="M1651" s="2"/>
      <c r="N1651" s="2"/>
      <c r="O1651" s="2">
        <f t="shared" ref="O1651:AT1651" si="1083">O1653</f>
        <v>0</v>
      </c>
      <c r="P1651" s="2">
        <f t="shared" si="1083"/>
        <v>0</v>
      </c>
      <c r="Q1651" s="2">
        <f t="shared" si="1083"/>
        <v>0</v>
      </c>
      <c r="R1651" s="2">
        <f t="shared" si="1083"/>
        <v>0</v>
      </c>
      <c r="S1651" s="2">
        <f t="shared" si="1083"/>
        <v>0</v>
      </c>
      <c r="T1651" s="2">
        <f t="shared" si="1083"/>
        <v>0</v>
      </c>
      <c r="U1651" s="2">
        <f t="shared" si="1083"/>
        <v>0</v>
      </c>
      <c r="V1651" s="2">
        <f t="shared" si="1083"/>
        <v>0</v>
      </c>
      <c r="W1651" s="2">
        <f t="shared" si="1083"/>
        <v>0</v>
      </c>
      <c r="X1651" s="2">
        <f t="shared" si="1083"/>
        <v>0</v>
      </c>
      <c r="Y1651" s="2">
        <f t="shared" si="1083"/>
        <v>0</v>
      </c>
      <c r="Z1651" s="2">
        <f t="shared" si="1083"/>
        <v>0</v>
      </c>
      <c r="AA1651" s="2">
        <f t="shared" si="1083"/>
        <v>0</v>
      </c>
      <c r="AB1651" s="2">
        <f t="shared" si="1083"/>
        <v>0</v>
      </c>
      <c r="AC1651" s="2">
        <f t="shared" si="1083"/>
        <v>0</v>
      </c>
      <c r="AD1651" s="2">
        <f t="shared" si="1083"/>
        <v>0</v>
      </c>
      <c r="AE1651" s="2">
        <f t="shared" si="1083"/>
        <v>0</v>
      </c>
      <c r="AF1651" s="2">
        <f t="shared" si="1083"/>
        <v>0</v>
      </c>
      <c r="AG1651" s="2">
        <f t="shared" si="1083"/>
        <v>0</v>
      </c>
      <c r="AH1651" s="2">
        <f t="shared" si="1083"/>
        <v>0</v>
      </c>
      <c r="AI1651" s="2">
        <f t="shared" si="1083"/>
        <v>0</v>
      </c>
      <c r="AJ1651" s="2">
        <f t="shared" si="1083"/>
        <v>0</v>
      </c>
      <c r="AK1651" s="2">
        <f t="shared" si="1083"/>
        <v>0</v>
      </c>
      <c r="AL1651" s="2">
        <f t="shared" si="1083"/>
        <v>0</v>
      </c>
      <c r="AM1651" s="2">
        <f t="shared" si="1083"/>
        <v>0</v>
      </c>
      <c r="AN1651" s="2">
        <f t="shared" si="1083"/>
        <v>0</v>
      </c>
      <c r="AO1651" s="2">
        <f t="shared" si="1083"/>
        <v>0</v>
      </c>
      <c r="AP1651" s="2">
        <f t="shared" si="1083"/>
        <v>0</v>
      </c>
      <c r="AQ1651" s="2">
        <f t="shared" si="1083"/>
        <v>0</v>
      </c>
      <c r="AR1651" s="2">
        <f t="shared" si="1083"/>
        <v>0</v>
      </c>
      <c r="AS1651" s="2">
        <f t="shared" si="1083"/>
        <v>0</v>
      </c>
      <c r="AT1651" s="2">
        <f t="shared" si="1083"/>
        <v>0</v>
      </c>
      <c r="AU1651" s="2">
        <f t="shared" ref="AU1651:BZ1651" si="1084">AU1653</f>
        <v>0</v>
      </c>
      <c r="AV1651" s="2">
        <f t="shared" si="1084"/>
        <v>0</v>
      </c>
      <c r="AW1651" s="2">
        <f t="shared" si="1084"/>
        <v>0</v>
      </c>
      <c r="AX1651" s="2">
        <f t="shared" si="1084"/>
        <v>0</v>
      </c>
      <c r="AY1651" s="2">
        <f t="shared" si="1084"/>
        <v>0</v>
      </c>
      <c r="AZ1651" s="2">
        <f t="shared" si="1084"/>
        <v>0</v>
      </c>
      <c r="BA1651" s="2">
        <f t="shared" si="1084"/>
        <v>0</v>
      </c>
      <c r="BB1651" s="2">
        <f t="shared" si="1084"/>
        <v>0</v>
      </c>
      <c r="BC1651" s="2">
        <f t="shared" si="1084"/>
        <v>0</v>
      </c>
      <c r="BD1651" s="2">
        <f t="shared" si="1084"/>
        <v>0</v>
      </c>
      <c r="BE1651" s="2">
        <f t="shared" si="1084"/>
        <v>0</v>
      </c>
      <c r="BF1651" s="2">
        <f t="shared" si="1084"/>
        <v>0</v>
      </c>
      <c r="BG1651" s="2">
        <f t="shared" si="1084"/>
        <v>0</v>
      </c>
      <c r="BH1651" s="2">
        <f t="shared" si="1084"/>
        <v>0</v>
      </c>
      <c r="BI1651" s="2">
        <f t="shared" si="1084"/>
        <v>0</v>
      </c>
      <c r="BJ1651" s="2">
        <f t="shared" si="1084"/>
        <v>0</v>
      </c>
      <c r="BK1651" s="2">
        <f t="shared" si="1084"/>
        <v>0</v>
      </c>
      <c r="BL1651" s="2">
        <f t="shared" si="1084"/>
        <v>0</v>
      </c>
      <c r="BM1651" s="2">
        <f t="shared" si="1084"/>
        <v>0</v>
      </c>
      <c r="BN1651" s="2">
        <f t="shared" si="1084"/>
        <v>0</v>
      </c>
      <c r="BO1651" s="2">
        <f t="shared" si="1084"/>
        <v>0</v>
      </c>
      <c r="BP1651" s="2">
        <f t="shared" si="1084"/>
        <v>0</v>
      </c>
      <c r="BQ1651" s="2">
        <f t="shared" si="1084"/>
        <v>0</v>
      </c>
      <c r="BR1651" s="2">
        <f t="shared" si="1084"/>
        <v>0</v>
      </c>
      <c r="BS1651" s="2">
        <f t="shared" si="1084"/>
        <v>0</v>
      </c>
      <c r="BT1651" s="2">
        <f t="shared" si="1084"/>
        <v>0</v>
      </c>
      <c r="BU1651" s="2">
        <f t="shared" si="1084"/>
        <v>0</v>
      </c>
      <c r="BV1651" s="2">
        <f t="shared" si="1084"/>
        <v>0</v>
      </c>
      <c r="BW1651" s="2">
        <f t="shared" si="1084"/>
        <v>0</v>
      </c>
      <c r="BX1651" s="2">
        <f t="shared" si="1084"/>
        <v>0</v>
      </c>
      <c r="BY1651" s="2">
        <f t="shared" si="1084"/>
        <v>0</v>
      </c>
      <c r="BZ1651" s="2">
        <f t="shared" si="1084"/>
        <v>0</v>
      </c>
      <c r="CA1651" s="2">
        <f t="shared" ref="CA1651:DF1651" si="1085">CA1653</f>
        <v>0</v>
      </c>
      <c r="CB1651" s="2">
        <f t="shared" si="1085"/>
        <v>0</v>
      </c>
      <c r="CC1651" s="2">
        <f t="shared" si="1085"/>
        <v>0</v>
      </c>
      <c r="CD1651" s="2">
        <f t="shared" si="1085"/>
        <v>0</v>
      </c>
      <c r="CE1651" s="2">
        <f t="shared" si="1085"/>
        <v>0</v>
      </c>
      <c r="CF1651" s="2">
        <f t="shared" si="1085"/>
        <v>0</v>
      </c>
      <c r="CG1651" s="2">
        <f t="shared" si="1085"/>
        <v>0</v>
      </c>
      <c r="CH1651" s="2">
        <f t="shared" si="1085"/>
        <v>0</v>
      </c>
      <c r="CI1651" s="2">
        <f t="shared" si="1085"/>
        <v>0</v>
      </c>
      <c r="CJ1651" s="2">
        <f t="shared" si="1085"/>
        <v>0</v>
      </c>
      <c r="CK1651" s="2">
        <f t="shared" si="1085"/>
        <v>0</v>
      </c>
      <c r="CL1651" s="2">
        <f t="shared" si="1085"/>
        <v>0</v>
      </c>
      <c r="CM1651" s="2">
        <f t="shared" si="1085"/>
        <v>0</v>
      </c>
      <c r="CN1651" s="2">
        <f t="shared" si="1085"/>
        <v>0</v>
      </c>
      <c r="CO1651" s="2">
        <f t="shared" si="1085"/>
        <v>0</v>
      </c>
      <c r="CP1651" s="2">
        <f t="shared" si="1085"/>
        <v>0</v>
      </c>
      <c r="CQ1651" s="2">
        <f t="shared" si="1085"/>
        <v>0</v>
      </c>
      <c r="CR1651" s="2">
        <f t="shared" si="1085"/>
        <v>0</v>
      </c>
      <c r="CS1651" s="2">
        <f t="shared" si="1085"/>
        <v>0</v>
      </c>
      <c r="CT1651" s="2">
        <f t="shared" si="1085"/>
        <v>0</v>
      </c>
      <c r="CU1651" s="2">
        <f t="shared" si="1085"/>
        <v>0</v>
      </c>
      <c r="CV1651" s="2">
        <f t="shared" si="1085"/>
        <v>0</v>
      </c>
      <c r="CW1651" s="2">
        <f t="shared" si="1085"/>
        <v>0</v>
      </c>
      <c r="CX1651" s="2">
        <f t="shared" si="1085"/>
        <v>0</v>
      </c>
      <c r="CY1651" s="2">
        <f t="shared" si="1085"/>
        <v>0</v>
      </c>
      <c r="CZ1651" s="2">
        <f t="shared" si="1085"/>
        <v>0</v>
      </c>
      <c r="DA1651" s="2">
        <f t="shared" si="1085"/>
        <v>0</v>
      </c>
      <c r="DB1651" s="2">
        <f t="shared" si="1085"/>
        <v>0</v>
      </c>
      <c r="DC1651" s="2">
        <f t="shared" si="1085"/>
        <v>0</v>
      </c>
      <c r="DD1651" s="2">
        <f t="shared" si="1085"/>
        <v>0</v>
      </c>
      <c r="DE1651" s="2">
        <f t="shared" si="1085"/>
        <v>0</v>
      </c>
      <c r="DF1651" s="2">
        <f t="shared" si="1085"/>
        <v>0</v>
      </c>
      <c r="DG1651" s="3">
        <f t="shared" ref="DG1651:EL1651" si="1086">DG1653</f>
        <v>0</v>
      </c>
      <c r="DH1651" s="3">
        <f t="shared" si="1086"/>
        <v>0</v>
      </c>
      <c r="DI1651" s="3">
        <f t="shared" si="1086"/>
        <v>0</v>
      </c>
      <c r="DJ1651" s="3">
        <f t="shared" si="1086"/>
        <v>0</v>
      </c>
      <c r="DK1651" s="3">
        <f t="shared" si="1086"/>
        <v>0</v>
      </c>
      <c r="DL1651" s="3">
        <f t="shared" si="1086"/>
        <v>0</v>
      </c>
      <c r="DM1651" s="3">
        <f t="shared" si="1086"/>
        <v>0</v>
      </c>
      <c r="DN1651" s="3">
        <f t="shared" si="1086"/>
        <v>0</v>
      </c>
      <c r="DO1651" s="3">
        <f t="shared" si="1086"/>
        <v>0</v>
      </c>
      <c r="DP1651" s="3">
        <f t="shared" si="1086"/>
        <v>0</v>
      </c>
      <c r="DQ1651" s="3">
        <f t="shared" si="1086"/>
        <v>0</v>
      </c>
      <c r="DR1651" s="3">
        <f t="shared" si="1086"/>
        <v>0</v>
      </c>
      <c r="DS1651" s="3">
        <f t="shared" si="1086"/>
        <v>0</v>
      </c>
      <c r="DT1651" s="3">
        <f t="shared" si="1086"/>
        <v>0</v>
      </c>
      <c r="DU1651" s="3">
        <f t="shared" si="1086"/>
        <v>0</v>
      </c>
      <c r="DV1651" s="3">
        <f t="shared" si="1086"/>
        <v>0</v>
      </c>
      <c r="DW1651" s="3">
        <f t="shared" si="1086"/>
        <v>0</v>
      </c>
      <c r="DX1651" s="3">
        <f t="shared" si="1086"/>
        <v>0</v>
      </c>
      <c r="DY1651" s="3">
        <f t="shared" si="1086"/>
        <v>0</v>
      </c>
      <c r="DZ1651" s="3">
        <f t="shared" si="1086"/>
        <v>0</v>
      </c>
      <c r="EA1651" s="3">
        <f t="shared" si="1086"/>
        <v>0</v>
      </c>
      <c r="EB1651" s="3">
        <f t="shared" si="1086"/>
        <v>0</v>
      </c>
      <c r="EC1651" s="3">
        <f t="shared" si="1086"/>
        <v>0</v>
      </c>
      <c r="ED1651" s="3">
        <f t="shared" si="1086"/>
        <v>0</v>
      </c>
      <c r="EE1651" s="3">
        <f t="shared" si="1086"/>
        <v>0</v>
      </c>
      <c r="EF1651" s="3">
        <f t="shared" si="1086"/>
        <v>0</v>
      </c>
      <c r="EG1651" s="3">
        <f t="shared" si="1086"/>
        <v>0</v>
      </c>
      <c r="EH1651" s="3">
        <f t="shared" si="1086"/>
        <v>0</v>
      </c>
      <c r="EI1651" s="3">
        <f t="shared" si="1086"/>
        <v>0</v>
      </c>
      <c r="EJ1651" s="3">
        <f t="shared" si="1086"/>
        <v>0</v>
      </c>
      <c r="EK1651" s="3">
        <f t="shared" si="1086"/>
        <v>0</v>
      </c>
      <c r="EL1651" s="3">
        <f t="shared" si="1086"/>
        <v>0</v>
      </c>
      <c r="EM1651" s="3">
        <f t="shared" ref="EM1651:FR1651" si="1087">EM1653</f>
        <v>0</v>
      </c>
      <c r="EN1651" s="3">
        <f t="shared" si="1087"/>
        <v>0</v>
      </c>
      <c r="EO1651" s="3">
        <f t="shared" si="1087"/>
        <v>0</v>
      </c>
      <c r="EP1651" s="3">
        <f t="shared" si="1087"/>
        <v>0</v>
      </c>
      <c r="EQ1651" s="3">
        <f t="shared" si="1087"/>
        <v>0</v>
      </c>
      <c r="ER1651" s="3">
        <f t="shared" si="1087"/>
        <v>0</v>
      </c>
      <c r="ES1651" s="3">
        <f t="shared" si="1087"/>
        <v>0</v>
      </c>
      <c r="ET1651" s="3">
        <f t="shared" si="1087"/>
        <v>0</v>
      </c>
      <c r="EU1651" s="3">
        <f t="shared" si="1087"/>
        <v>0</v>
      </c>
      <c r="EV1651" s="3">
        <f t="shared" si="1087"/>
        <v>0</v>
      </c>
      <c r="EW1651" s="3">
        <f t="shared" si="1087"/>
        <v>0</v>
      </c>
      <c r="EX1651" s="3">
        <f t="shared" si="1087"/>
        <v>0</v>
      </c>
      <c r="EY1651" s="3">
        <f t="shared" si="1087"/>
        <v>0</v>
      </c>
      <c r="EZ1651" s="3">
        <f t="shared" si="1087"/>
        <v>0</v>
      </c>
      <c r="FA1651" s="3">
        <f t="shared" si="1087"/>
        <v>0</v>
      </c>
      <c r="FB1651" s="3">
        <f t="shared" si="1087"/>
        <v>0</v>
      </c>
      <c r="FC1651" s="3">
        <f t="shared" si="1087"/>
        <v>0</v>
      </c>
      <c r="FD1651" s="3">
        <f t="shared" si="1087"/>
        <v>0</v>
      </c>
      <c r="FE1651" s="3">
        <f t="shared" si="1087"/>
        <v>0</v>
      </c>
      <c r="FF1651" s="3">
        <f t="shared" si="1087"/>
        <v>0</v>
      </c>
      <c r="FG1651" s="3">
        <f t="shared" si="1087"/>
        <v>0</v>
      </c>
      <c r="FH1651" s="3">
        <f t="shared" si="1087"/>
        <v>0</v>
      </c>
      <c r="FI1651" s="3">
        <f t="shared" si="1087"/>
        <v>0</v>
      </c>
      <c r="FJ1651" s="3">
        <f t="shared" si="1087"/>
        <v>0</v>
      </c>
      <c r="FK1651" s="3">
        <f t="shared" si="1087"/>
        <v>0</v>
      </c>
      <c r="FL1651" s="3">
        <f t="shared" si="1087"/>
        <v>0</v>
      </c>
      <c r="FM1651" s="3">
        <f t="shared" si="1087"/>
        <v>0</v>
      </c>
      <c r="FN1651" s="3">
        <f t="shared" si="1087"/>
        <v>0</v>
      </c>
      <c r="FO1651" s="3">
        <f t="shared" si="1087"/>
        <v>0</v>
      </c>
      <c r="FP1651" s="3">
        <f t="shared" si="1087"/>
        <v>0</v>
      </c>
      <c r="FQ1651" s="3">
        <f t="shared" si="1087"/>
        <v>0</v>
      </c>
      <c r="FR1651" s="3">
        <f t="shared" si="1087"/>
        <v>0</v>
      </c>
      <c r="FS1651" s="3">
        <f t="shared" ref="FS1651:GX1651" si="1088">FS1653</f>
        <v>0</v>
      </c>
      <c r="FT1651" s="3">
        <f t="shared" si="1088"/>
        <v>0</v>
      </c>
      <c r="FU1651" s="3">
        <f t="shared" si="1088"/>
        <v>0</v>
      </c>
      <c r="FV1651" s="3">
        <f t="shared" si="1088"/>
        <v>0</v>
      </c>
      <c r="FW1651" s="3">
        <f t="shared" si="1088"/>
        <v>0</v>
      </c>
      <c r="FX1651" s="3">
        <f t="shared" si="1088"/>
        <v>0</v>
      </c>
      <c r="FY1651" s="3">
        <f t="shared" si="1088"/>
        <v>0</v>
      </c>
      <c r="FZ1651" s="3">
        <f t="shared" si="1088"/>
        <v>0</v>
      </c>
      <c r="GA1651" s="3">
        <f t="shared" si="1088"/>
        <v>0</v>
      </c>
      <c r="GB1651" s="3">
        <f t="shared" si="1088"/>
        <v>0</v>
      </c>
      <c r="GC1651" s="3">
        <f t="shared" si="1088"/>
        <v>0</v>
      </c>
      <c r="GD1651" s="3">
        <f t="shared" si="1088"/>
        <v>0</v>
      </c>
      <c r="GE1651" s="3">
        <f t="shared" si="1088"/>
        <v>0</v>
      </c>
      <c r="GF1651" s="3">
        <f t="shared" si="1088"/>
        <v>0</v>
      </c>
      <c r="GG1651" s="3">
        <f t="shared" si="1088"/>
        <v>0</v>
      </c>
      <c r="GH1651" s="3">
        <f t="shared" si="1088"/>
        <v>0</v>
      </c>
      <c r="GI1651" s="3">
        <f t="shared" si="1088"/>
        <v>0</v>
      </c>
      <c r="GJ1651" s="3">
        <f t="shared" si="1088"/>
        <v>0</v>
      </c>
      <c r="GK1651" s="3">
        <f t="shared" si="1088"/>
        <v>0</v>
      </c>
      <c r="GL1651" s="3">
        <f t="shared" si="1088"/>
        <v>0</v>
      </c>
      <c r="GM1651" s="3">
        <f t="shared" si="1088"/>
        <v>0</v>
      </c>
      <c r="GN1651" s="3">
        <f t="shared" si="1088"/>
        <v>0</v>
      </c>
      <c r="GO1651" s="3">
        <f t="shared" si="1088"/>
        <v>0</v>
      </c>
      <c r="GP1651" s="3">
        <f t="shared" si="1088"/>
        <v>0</v>
      </c>
      <c r="GQ1651" s="3">
        <f t="shared" si="1088"/>
        <v>0</v>
      </c>
      <c r="GR1651" s="3">
        <f t="shared" si="1088"/>
        <v>0</v>
      </c>
      <c r="GS1651" s="3">
        <f t="shared" si="1088"/>
        <v>0</v>
      </c>
      <c r="GT1651" s="3">
        <f t="shared" si="1088"/>
        <v>0</v>
      </c>
      <c r="GU1651" s="3">
        <f t="shared" si="1088"/>
        <v>0</v>
      </c>
      <c r="GV1651" s="3">
        <f t="shared" si="1088"/>
        <v>0</v>
      </c>
      <c r="GW1651" s="3">
        <f t="shared" si="1088"/>
        <v>0</v>
      </c>
      <c r="GX1651" s="3">
        <f t="shared" si="1088"/>
        <v>0</v>
      </c>
    </row>
    <row r="1653" spans="1:206">
      <c r="A1653" s="2">
        <v>51</v>
      </c>
      <c r="B1653" s="2">
        <f>B1649</f>
        <v>0</v>
      </c>
      <c r="C1653" s="2">
        <f>A1649</f>
        <v>5</v>
      </c>
      <c r="D1653" s="2">
        <f>ROW(A1649)</f>
        <v>1649</v>
      </c>
      <c r="E1653" s="2"/>
      <c r="F1653" s="2" t="str">
        <f>IF(F1649&lt;&gt;"",F1649,"")</f>
        <v>Новый подраздел</v>
      </c>
      <c r="G1653" s="2" t="str">
        <f>IF(G1649&lt;&gt;"",G1649,"")</f>
        <v>демонтаж</v>
      </c>
      <c r="H1653" s="2">
        <v>0</v>
      </c>
      <c r="I1653" s="2"/>
      <c r="J1653" s="2"/>
      <c r="K1653" s="2"/>
      <c r="L1653" s="2"/>
      <c r="M1653" s="2"/>
      <c r="N1653" s="2"/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>
        <f t="shared" ref="AO1653:BD1653" si="1089">ROUND(BX1653,2)</f>
        <v>0</v>
      </c>
      <c r="AP1653" s="2">
        <f t="shared" si="1089"/>
        <v>0</v>
      </c>
      <c r="AQ1653" s="2">
        <f t="shared" si="1089"/>
        <v>0</v>
      </c>
      <c r="AR1653" s="2">
        <f t="shared" si="1089"/>
        <v>0</v>
      </c>
      <c r="AS1653" s="2">
        <f t="shared" si="1089"/>
        <v>0</v>
      </c>
      <c r="AT1653" s="2">
        <f t="shared" si="1089"/>
        <v>0</v>
      </c>
      <c r="AU1653" s="2">
        <f t="shared" si="1089"/>
        <v>0</v>
      </c>
      <c r="AV1653" s="2">
        <f t="shared" si="1089"/>
        <v>0</v>
      </c>
      <c r="AW1653" s="2">
        <f t="shared" si="1089"/>
        <v>0</v>
      </c>
      <c r="AX1653" s="2">
        <f t="shared" si="1089"/>
        <v>0</v>
      </c>
      <c r="AY1653" s="2">
        <f t="shared" si="1089"/>
        <v>0</v>
      </c>
      <c r="AZ1653" s="2">
        <f t="shared" si="1089"/>
        <v>0</v>
      </c>
      <c r="BA1653" s="2">
        <f t="shared" si="1089"/>
        <v>0</v>
      </c>
      <c r="BB1653" s="2">
        <f t="shared" si="1089"/>
        <v>0</v>
      </c>
      <c r="BC1653" s="2">
        <f t="shared" si="1089"/>
        <v>0</v>
      </c>
      <c r="BD1653" s="2">
        <f t="shared" si="1089"/>
        <v>0</v>
      </c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>
        <v>0</v>
      </c>
    </row>
    <row r="1655" spans="1:206">
      <c r="A1655" s="4">
        <v>50</v>
      </c>
      <c r="B1655" s="4">
        <v>0</v>
      </c>
      <c r="C1655" s="4">
        <v>0</v>
      </c>
      <c r="D1655" s="4">
        <v>1</v>
      </c>
      <c r="E1655" s="4">
        <v>201</v>
      </c>
      <c r="F1655" s="4">
        <f>ROUND(Source!O1653,O1655)</f>
        <v>0</v>
      </c>
      <c r="G1655" s="4" t="s">
        <v>71</v>
      </c>
      <c r="H1655" s="4" t="s">
        <v>72</v>
      </c>
      <c r="I1655" s="4"/>
      <c r="J1655" s="4"/>
      <c r="K1655" s="4">
        <v>201</v>
      </c>
      <c r="L1655" s="4">
        <v>1</v>
      </c>
      <c r="M1655" s="4">
        <v>3</v>
      </c>
      <c r="N1655" s="4" t="s">
        <v>3</v>
      </c>
      <c r="O1655" s="4">
        <v>2</v>
      </c>
      <c r="P1655" s="4"/>
      <c r="Q1655" s="4"/>
      <c r="R1655" s="4"/>
      <c r="S1655" s="4"/>
      <c r="T1655" s="4"/>
      <c r="U1655" s="4"/>
      <c r="V1655" s="4"/>
      <c r="W1655" s="4"/>
    </row>
    <row r="1656" spans="1:206">
      <c r="A1656" s="4">
        <v>50</v>
      </c>
      <c r="B1656" s="4">
        <v>0</v>
      </c>
      <c r="C1656" s="4">
        <v>0</v>
      </c>
      <c r="D1656" s="4">
        <v>1</v>
      </c>
      <c r="E1656" s="4">
        <v>202</v>
      </c>
      <c r="F1656" s="4">
        <f>ROUND(Source!P1653,O1656)</f>
        <v>0</v>
      </c>
      <c r="G1656" s="4" t="s">
        <v>73</v>
      </c>
      <c r="H1656" s="4" t="s">
        <v>74</v>
      </c>
      <c r="I1656" s="4"/>
      <c r="J1656" s="4"/>
      <c r="K1656" s="4">
        <v>202</v>
      </c>
      <c r="L1656" s="4">
        <v>2</v>
      </c>
      <c r="M1656" s="4">
        <v>3</v>
      </c>
      <c r="N1656" s="4" t="s">
        <v>3</v>
      </c>
      <c r="O1656" s="4">
        <v>2</v>
      </c>
      <c r="P1656" s="4"/>
      <c r="Q1656" s="4"/>
      <c r="R1656" s="4"/>
      <c r="S1656" s="4"/>
      <c r="T1656" s="4"/>
      <c r="U1656" s="4"/>
      <c r="V1656" s="4"/>
      <c r="W1656" s="4"/>
    </row>
    <row r="1657" spans="1:206">
      <c r="A1657" s="4">
        <v>50</v>
      </c>
      <c r="B1657" s="4">
        <v>0</v>
      </c>
      <c r="C1657" s="4">
        <v>0</v>
      </c>
      <c r="D1657" s="4">
        <v>1</v>
      </c>
      <c r="E1657" s="4">
        <v>222</v>
      </c>
      <c r="F1657" s="4">
        <f>ROUND(Source!AO1653,O1657)</f>
        <v>0</v>
      </c>
      <c r="G1657" s="4" t="s">
        <v>75</v>
      </c>
      <c r="H1657" s="4" t="s">
        <v>76</v>
      </c>
      <c r="I1657" s="4"/>
      <c r="J1657" s="4"/>
      <c r="K1657" s="4">
        <v>222</v>
      </c>
      <c r="L1657" s="4">
        <v>3</v>
      </c>
      <c r="M1657" s="4">
        <v>3</v>
      </c>
      <c r="N1657" s="4" t="s">
        <v>3</v>
      </c>
      <c r="O1657" s="4">
        <v>2</v>
      </c>
      <c r="P1657" s="4"/>
      <c r="Q1657" s="4"/>
      <c r="R1657" s="4"/>
      <c r="S1657" s="4"/>
      <c r="T1657" s="4"/>
      <c r="U1657" s="4"/>
      <c r="V1657" s="4"/>
      <c r="W1657" s="4"/>
    </row>
    <row r="1658" spans="1:206">
      <c r="A1658" s="4">
        <v>50</v>
      </c>
      <c r="B1658" s="4">
        <v>0</v>
      </c>
      <c r="C1658" s="4">
        <v>0</v>
      </c>
      <c r="D1658" s="4">
        <v>1</v>
      </c>
      <c r="E1658" s="4">
        <v>225</v>
      </c>
      <c r="F1658" s="4">
        <f>ROUND(Source!AV1653,O1658)</f>
        <v>0</v>
      </c>
      <c r="G1658" s="4" t="s">
        <v>77</v>
      </c>
      <c r="H1658" s="4" t="s">
        <v>78</v>
      </c>
      <c r="I1658" s="4"/>
      <c r="J1658" s="4"/>
      <c r="K1658" s="4">
        <v>225</v>
      </c>
      <c r="L1658" s="4">
        <v>4</v>
      </c>
      <c r="M1658" s="4">
        <v>3</v>
      </c>
      <c r="N1658" s="4" t="s">
        <v>3</v>
      </c>
      <c r="O1658" s="4">
        <v>2</v>
      </c>
      <c r="P1658" s="4"/>
      <c r="Q1658" s="4"/>
      <c r="R1658" s="4"/>
      <c r="S1658" s="4"/>
      <c r="T1658" s="4"/>
      <c r="U1658" s="4"/>
      <c r="V1658" s="4"/>
      <c r="W1658" s="4"/>
    </row>
    <row r="1659" spans="1:206">
      <c r="A1659" s="4">
        <v>50</v>
      </c>
      <c r="B1659" s="4">
        <v>0</v>
      </c>
      <c r="C1659" s="4">
        <v>0</v>
      </c>
      <c r="D1659" s="4">
        <v>1</v>
      </c>
      <c r="E1659" s="4">
        <v>226</v>
      </c>
      <c r="F1659" s="4">
        <f>ROUND(Source!AW1653,O1659)</f>
        <v>0</v>
      </c>
      <c r="G1659" s="4" t="s">
        <v>79</v>
      </c>
      <c r="H1659" s="4" t="s">
        <v>80</v>
      </c>
      <c r="I1659" s="4"/>
      <c r="J1659" s="4"/>
      <c r="K1659" s="4">
        <v>226</v>
      </c>
      <c r="L1659" s="4">
        <v>5</v>
      </c>
      <c r="M1659" s="4">
        <v>3</v>
      </c>
      <c r="N1659" s="4" t="s">
        <v>3</v>
      </c>
      <c r="O1659" s="4">
        <v>2</v>
      </c>
      <c r="P1659" s="4"/>
      <c r="Q1659" s="4"/>
      <c r="R1659" s="4"/>
      <c r="S1659" s="4"/>
      <c r="T1659" s="4"/>
      <c r="U1659" s="4"/>
      <c r="V1659" s="4"/>
      <c r="W1659" s="4"/>
    </row>
    <row r="1660" spans="1:206">
      <c r="A1660" s="4">
        <v>50</v>
      </c>
      <c r="B1660" s="4">
        <v>0</v>
      </c>
      <c r="C1660" s="4">
        <v>0</v>
      </c>
      <c r="D1660" s="4">
        <v>1</v>
      </c>
      <c r="E1660" s="4">
        <v>227</v>
      </c>
      <c r="F1660" s="4">
        <f>ROUND(Source!AX1653,O1660)</f>
        <v>0</v>
      </c>
      <c r="G1660" s="4" t="s">
        <v>81</v>
      </c>
      <c r="H1660" s="4" t="s">
        <v>82</v>
      </c>
      <c r="I1660" s="4"/>
      <c r="J1660" s="4"/>
      <c r="K1660" s="4">
        <v>227</v>
      </c>
      <c r="L1660" s="4">
        <v>6</v>
      </c>
      <c r="M1660" s="4">
        <v>3</v>
      </c>
      <c r="N1660" s="4" t="s">
        <v>3</v>
      </c>
      <c r="O1660" s="4">
        <v>2</v>
      </c>
      <c r="P1660" s="4"/>
      <c r="Q1660" s="4"/>
      <c r="R1660" s="4"/>
      <c r="S1660" s="4"/>
      <c r="T1660" s="4"/>
      <c r="U1660" s="4"/>
      <c r="V1660" s="4"/>
      <c r="W1660" s="4"/>
    </row>
    <row r="1661" spans="1:206">
      <c r="A1661" s="4">
        <v>50</v>
      </c>
      <c r="B1661" s="4">
        <v>0</v>
      </c>
      <c r="C1661" s="4">
        <v>0</v>
      </c>
      <c r="D1661" s="4">
        <v>1</v>
      </c>
      <c r="E1661" s="4">
        <v>228</v>
      </c>
      <c r="F1661" s="4">
        <f>ROUND(Source!AY1653,O1661)</f>
        <v>0</v>
      </c>
      <c r="G1661" s="4" t="s">
        <v>83</v>
      </c>
      <c r="H1661" s="4" t="s">
        <v>84</v>
      </c>
      <c r="I1661" s="4"/>
      <c r="J1661" s="4"/>
      <c r="K1661" s="4">
        <v>228</v>
      </c>
      <c r="L1661" s="4">
        <v>7</v>
      </c>
      <c r="M1661" s="4">
        <v>3</v>
      </c>
      <c r="N1661" s="4" t="s">
        <v>3</v>
      </c>
      <c r="O1661" s="4">
        <v>2</v>
      </c>
      <c r="P1661" s="4"/>
      <c r="Q1661" s="4"/>
      <c r="R1661" s="4"/>
      <c r="S1661" s="4"/>
      <c r="T1661" s="4"/>
      <c r="U1661" s="4"/>
      <c r="V1661" s="4"/>
      <c r="W1661" s="4"/>
    </row>
    <row r="1662" spans="1:206">
      <c r="A1662" s="4">
        <v>50</v>
      </c>
      <c r="B1662" s="4">
        <v>0</v>
      </c>
      <c r="C1662" s="4">
        <v>0</v>
      </c>
      <c r="D1662" s="4">
        <v>1</v>
      </c>
      <c r="E1662" s="4">
        <v>216</v>
      </c>
      <c r="F1662" s="4">
        <f>ROUND(Source!AP1653,O1662)</f>
        <v>0</v>
      </c>
      <c r="G1662" s="4" t="s">
        <v>85</v>
      </c>
      <c r="H1662" s="4" t="s">
        <v>86</v>
      </c>
      <c r="I1662" s="4"/>
      <c r="J1662" s="4"/>
      <c r="K1662" s="4">
        <v>216</v>
      </c>
      <c r="L1662" s="4">
        <v>8</v>
      </c>
      <c r="M1662" s="4">
        <v>3</v>
      </c>
      <c r="N1662" s="4" t="s">
        <v>3</v>
      </c>
      <c r="O1662" s="4">
        <v>2</v>
      </c>
      <c r="P1662" s="4"/>
      <c r="Q1662" s="4"/>
      <c r="R1662" s="4"/>
      <c r="S1662" s="4"/>
      <c r="T1662" s="4"/>
      <c r="U1662" s="4"/>
      <c r="V1662" s="4"/>
      <c r="W1662" s="4"/>
    </row>
    <row r="1663" spans="1:206">
      <c r="A1663" s="4">
        <v>50</v>
      </c>
      <c r="B1663" s="4">
        <v>0</v>
      </c>
      <c r="C1663" s="4">
        <v>0</v>
      </c>
      <c r="D1663" s="4">
        <v>1</v>
      </c>
      <c r="E1663" s="4">
        <v>223</v>
      </c>
      <c r="F1663" s="4">
        <f>ROUND(Source!AQ1653,O1663)</f>
        <v>0</v>
      </c>
      <c r="G1663" s="4" t="s">
        <v>87</v>
      </c>
      <c r="H1663" s="4" t="s">
        <v>88</v>
      </c>
      <c r="I1663" s="4"/>
      <c r="J1663" s="4"/>
      <c r="K1663" s="4">
        <v>223</v>
      </c>
      <c r="L1663" s="4">
        <v>9</v>
      </c>
      <c r="M1663" s="4">
        <v>3</v>
      </c>
      <c r="N1663" s="4" t="s">
        <v>3</v>
      </c>
      <c r="O1663" s="4">
        <v>2</v>
      </c>
      <c r="P1663" s="4"/>
      <c r="Q1663" s="4"/>
      <c r="R1663" s="4"/>
      <c r="S1663" s="4"/>
      <c r="T1663" s="4"/>
      <c r="U1663" s="4"/>
      <c r="V1663" s="4"/>
      <c r="W1663" s="4"/>
    </row>
    <row r="1664" spans="1:206">
      <c r="A1664" s="4">
        <v>50</v>
      </c>
      <c r="B1664" s="4">
        <v>0</v>
      </c>
      <c r="C1664" s="4">
        <v>0</v>
      </c>
      <c r="D1664" s="4">
        <v>1</v>
      </c>
      <c r="E1664" s="4">
        <v>229</v>
      </c>
      <c r="F1664" s="4">
        <f>ROUND(Source!AZ1653,O1664)</f>
        <v>0</v>
      </c>
      <c r="G1664" s="4" t="s">
        <v>89</v>
      </c>
      <c r="H1664" s="4" t="s">
        <v>90</v>
      </c>
      <c r="I1664" s="4"/>
      <c r="J1664" s="4"/>
      <c r="K1664" s="4">
        <v>229</v>
      </c>
      <c r="L1664" s="4">
        <v>10</v>
      </c>
      <c r="M1664" s="4">
        <v>3</v>
      </c>
      <c r="N1664" s="4" t="s">
        <v>3</v>
      </c>
      <c r="O1664" s="4">
        <v>2</v>
      </c>
      <c r="P1664" s="4"/>
      <c r="Q1664" s="4"/>
      <c r="R1664" s="4"/>
      <c r="S1664" s="4"/>
      <c r="T1664" s="4"/>
      <c r="U1664" s="4"/>
      <c r="V1664" s="4"/>
      <c r="W1664" s="4"/>
    </row>
    <row r="1665" spans="1:23">
      <c r="A1665" s="4">
        <v>50</v>
      </c>
      <c r="B1665" s="4">
        <v>0</v>
      </c>
      <c r="C1665" s="4">
        <v>0</v>
      </c>
      <c r="D1665" s="4">
        <v>1</v>
      </c>
      <c r="E1665" s="4">
        <v>203</v>
      </c>
      <c r="F1665" s="4">
        <f>ROUND(Source!Q1653,O1665)</f>
        <v>0</v>
      </c>
      <c r="G1665" s="4" t="s">
        <v>91</v>
      </c>
      <c r="H1665" s="4" t="s">
        <v>92</v>
      </c>
      <c r="I1665" s="4"/>
      <c r="J1665" s="4"/>
      <c r="K1665" s="4">
        <v>203</v>
      </c>
      <c r="L1665" s="4">
        <v>11</v>
      </c>
      <c r="M1665" s="4">
        <v>3</v>
      </c>
      <c r="N1665" s="4" t="s">
        <v>3</v>
      </c>
      <c r="O1665" s="4">
        <v>2</v>
      </c>
      <c r="P1665" s="4"/>
      <c r="Q1665" s="4"/>
      <c r="R1665" s="4"/>
      <c r="S1665" s="4"/>
      <c r="T1665" s="4"/>
      <c r="U1665" s="4"/>
      <c r="V1665" s="4"/>
      <c r="W1665" s="4"/>
    </row>
    <row r="1666" spans="1:23">
      <c r="A1666" s="4">
        <v>50</v>
      </c>
      <c r="B1666" s="4">
        <v>0</v>
      </c>
      <c r="C1666" s="4">
        <v>0</v>
      </c>
      <c r="D1666" s="4">
        <v>1</v>
      </c>
      <c r="E1666" s="4">
        <v>231</v>
      </c>
      <c r="F1666" s="4">
        <f>ROUND(Source!BB1653,O1666)</f>
        <v>0</v>
      </c>
      <c r="G1666" s="4" t="s">
        <v>93</v>
      </c>
      <c r="H1666" s="4" t="s">
        <v>94</v>
      </c>
      <c r="I1666" s="4"/>
      <c r="J1666" s="4"/>
      <c r="K1666" s="4">
        <v>231</v>
      </c>
      <c r="L1666" s="4">
        <v>12</v>
      </c>
      <c r="M1666" s="4">
        <v>3</v>
      </c>
      <c r="N1666" s="4" t="s">
        <v>3</v>
      </c>
      <c r="O1666" s="4">
        <v>2</v>
      </c>
      <c r="P1666" s="4"/>
      <c r="Q1666" s="4"/>
      <c r="R1666" s="4"/>
      <c r="S1666" s="4"/>
      <c r="T1666" s="4"/>
      <c r="U1666" s="4"/>
      <c r="V1666" s="4"/>
      <c r="W1666" s="4"/>
    </row>
    <row r="1667" spans="1:23">
      <c r="A1667" s="4">
        <v>50</v>
      </c>
      <c r="B1667" s="4">
        <v>0</v>
      </c>
      <c r="C1667" s="4">
        <v>0</v>
      </c>
      <c r="D1667" s="4">
        <v>1</v>
      </c>
      <c r="E1667" s="4">
        <v>204</v>
      </c>
      <c r="F1667" s="4">
        <f>ROUND(Source!R1653,O1667)</f>
        <v>0</v>
      </c>
      <c r="G1667" s="4" t="s">
        <v>95</v>
      </c>
      <c r="H1667" s="4" t="s">
        <v>96</v>
      </c>
      <c r="I1667" s="4"/>
      <c r="J1667" s="4"/>
      <c r="K1667" s="4">
        <v>204</v>
      </c>
      <c r="L1667" s="4">
        <v>13</v>
      </c>
      <c r="M1667" s="4">
        <v>3</v>
      </c>
      <c r="N1667" s="4" t="s">
        <v>3</v>
      </c>
      <c r="O1667" s="4">
        <v>2</v>
      </c>
      <c r="P1667" s="4"/>
      <c r="Q1667" s="4"/>
      <c r="R1667" s="4"/>
      <c r="S1667" s="4"/>
      <c r="T1667" s="4"/>
      <c r="U1667" s="4"/>
      <c r="V1667" s="4"/>
      <c r="W1667" s="4"/>
    </row>
    <row r="1668" spans="1:23">
      <c r="A1668" s="4">
        <v>50</v>
      </c>
      <c r="B1668" s="4">
        <v>0</v>
      </c>
      <c r="C1668" s="4">
        <v>0</v>
      </c>
      <c r="D1668" s="4">
        <v>1</v>
      </c>
      <c r="E1668" s="4">
        <v>205</v>
      </c>
      <c r="F1668" s="4">
        <f>ROUND(Source!S1653,O1668)</f>
        <v>0</v>
      </c>
      <c r="G1668" s="4" t="s">
        <v>97</v>
      </c>
      <c r="H1668" s="4" t="s">
        <v>98</v>
      </c>
      <c r="I1668" s="4"/>
      <c r="J1668" s="4"/>
      <c r="K1668" s="4">
        <v>205</v>
      </c>
      <c r="L1668" s="4">
        <v>14</v>
      </c>
      <c r="M1668" s="4">
        <v>3</v>
      </c>
      <c r="N1668" s="4" t="s">
        <v>3</v>
      </c>
      <c r="O1668" s="4">
        <v>2</v>
      </c>
      <c r="P1668" s="4"/>
      <c r="Q1668" s="4"/>
      <c r="R1668" s="4"/>
      <c r="S1668" s="4"/>
      <c r="T1668" s="4"/>
      <c r="U1668" s="4"/>
      <c r="V1668" s="4"/>
      <c r="W1668" s="4"/>
    </row>
    <row r="1669" spans="1:23">
      <c r="A1669" s="4">
        <v>50</v>
      </c>
      <c r="B1669" s="4">
        <v>0</v>
      </c>
      <c r="C1669" s="4">
        <v>0</v>
      </c>
      <c r="D1669" s="4">
        <v>1</v>
      </c>
      <c r="E1669" s="4">
        <v>232</v>
      </c>
      <c r="F1669" s="4">
        <f>ROUND(Source!BC1653,O1669)</f>
        <v>0</v>
      </c>
      <c r="G1669" s="4" t="s">
        <v>99</v>
      </c>
      <c r="H1669" s="4" t="s">
        <v>100</v>
      </c>
      <c r="I1669" s="4"/>
      <c r="J1669" s="4"/>
      <c r="K1669" s="4">
        <v>232</v>
      </c>
      <c r="L1669" s="4">
        <v>15</v>
      </c>
      <c r="M1669" s="4">
        <v>3</v>
      </c>
      <c r="N1669" s="4" t="s">
        <v>3</v>
      </c>
      <c r="O1669" s="4">
        <v>2</v>
      </c>
      <c r="P1669" s="4"/>
      <c r="Q1669" s="4"/>
      <c r="R1669" s="4"/>
      <c r="S1669" s="4"/>
      <c r="T1669" s="4"/>
      <c r="U1669" s="4"/>
      <c r="V1669" s="4"/>
      <c r="W1669" s="4"/>
    </row>
    <row r="1670" spans="1:23">
      <c r="A1670" s="4">
        <v>50</v>
      </c>
      <c r="B1670" s="4">
        <v>0</v>
      </c>
      <c r="C1670" s="4">
        <v>0</v>
      </c>
      <c r="D1670" s="4">
        <v>1</v>
      </c>
      <c r="E1670" s="4">
        <v>214</v>
      </c>
      <c r="F1670" s="4">
        <f>ROUND(Source!AS1653,O1670)</f>
        <v>0</v>
      </c>
      <c r="G1670" s="4" t="s">
        <v>101</v>
      </c>
      <c r="H1670" s="4" t="s">
        <v>102</v>
      </c>
      <c r="I1670" s="4"/>
      <c r="J1670" s="4"/>
      <c r="K1670" s="4">
        <v>214</v>
      </c>
      <c r="L1670" s="4">
        <v>16</v>
      </c>
      <c r="M1670" s="4">
        <v>3</v>
      </c>
      <c r="N1670" s="4" t="s">
        <v>3</v>
      </c>
      <c r="O1670" s="4">
        <v>2</v>
      </c>
      <c r="P1670" s="4"/>
      <c r="Q1670" s="4"/>
      <c r="R1670" s="4"/>
      <c r="S1670" s="4"/>
      <c r="T1670" s="4"/>
      <c r="U1670" s="4"/>
      <c r="V1670" s="4"/>
      <c r="W1670" s="4"/>
    </row>
    <row r="1671" spans="1:23">
      <c r="A1671" s="4">
        <v>50</v>
      </c>
      <c r="B1671" s="4">
        <v>0</v>
      </c>
      <c r="C1671" s="4">
        <v>0</v>
      </c>
      <c r="D1671" s="4">
        <v>1</v>
      </c>
      <c r="E1671" s="4">
        <v>215</v>
      </c>
      <c r="F1671" s="4">
        <f>ROUND(Source!AT1653,O1671)</f>
        <v>0</v>
      </c>
      <c r="G1671" s="4" t="s">
        <v>103</v>
      </c>
      <c r="H1671" s="4" t="s">
        <v>104</v>
      </c>
      <c r="I1671" s="4"/>
      <c r="J1671" s="4"/>
      <c r="K1671" s="4">
        <v>215</v>
      </c>
      <c r="L1671" s="4">
        <v>17</v>
      </c>
      <c r="M1671" s="4">
        <v>3</v>
      </c>
      <c r="N1671" s="4" t="s">
        <v>3</v>
      </c>
      <c r="O1671" s="4">
        <v>2</v>
      </c>
      <c r="P1671" s="4"/>
      <c r="Q1671" s="4"/>
      <c r="R1671" s="4"/>
      <c r="S1671" s="4"/>
      <c r="T1671" s="4"/>
      <c r="U1671" s="4"/>
      <c r="V1671" s="4"/>
      <c r="W1671" s="4"/>
    </row>
    <row r="1672" spans="1:23">
      <c r="A1672" s="4">
        <v>50</v>
      </c>
      <c r="B1672" s="4">
        <v>0</v>
      </c>
      <c r="C1672" s="4">
        <v>0</v>
      </c>
      <c r="D1672" s="4">
        <v>1</v>
      </c>
      <c r="E1672" s="4">
        <v>217</v>
      </c>
      <c r="F1672" s="4">
        <f>ROUND(Source!AU1653,O1672)</f>
        <v>0</v>
      </c>
      <c r="G1672" s="4" t="s">
        <v>105</v>
      </c>
      <c r="H1672" s="4" t="s">
        <v>106</v>
      </c>
      <c r="I1672" s="4"/>
      <c r="J1672" s="4"/>
      <c r="K1672" s="4">
        <v>217</v>
      </c>
      <c r="L1672" s="4">
        <v>18</v>
      </c>
      <c r="M1672" s="4">
        <v>3</v>
      </c>
      <c r="N1672" s="4" t="s">
        <v>3</v>
      </c>
      <c r="O1672" s="4">
        <v>2</v>
      </c>
      <c r="P1672" s="4"/>
      <c r="Q1672" s="4"/>
      <c r="R1672" s="4"/>
      <c r="S1672" s="4"/>
      <c r="T1672" s="4"/>
      <c r="U1672" s="4"/>
      <c r="V1672" s="4"/>
      <c r="W1672" s="4"/>
    </row>
    <row r="1673" spans="1:23">
      <c r="A1673" s="4">
        <v>50</v>
      </c>
      <c r="B1673" s="4">
        <v>0</v>
      </c>
      <c r="C1673" s="4">
        <v>0</v>
      </c>
      <c r="D1673" s="4">
        <v>1</v>
      </c>
      <c r="E1673" s="4">
        <v>230</v>
      </c>
      <c r="F1673" s="4">
        <f>ROUND(Source!BA1653,O1673)</f>
        <v>0</v>
      </c>
      <c r="G1673" s="4" t="s">
        <v>107</v>
      </c>
      <c r="H1673" s="4" t="s">
        <v>108</v>
      </c>
      <c r="I1673" s="4"/>
      <c r="J1673" s="4"/>
      <c r="K1673" s="4">
        <v>230</v>
      </c>
      <c r="L1673" s="4">
        <v>19</v>
      </c>
      <c r="M1673" s="4">
        <v>3</v>
      </c>
      <c r="N1673" s="4" t="s">
        <v>3</v>
      </c>
      <c r="O1673" s="4">
        <v>2</v>
      </c>
      <c r="P1673" s="4"/>
      <c r="Q1673" s="4"/>
      <c r="R1673" s="4"/>
      <c r="S1673" s="4"/>
      <c r="T1673" s="4"/>
      <c r="U1673" s="4"/>
      <c r="V1673" s="4"/>
      <c r="W1673" s="4"/>
    </row>
    <row r="1674" spans="1:23">
      <c r="A1674" s="4">
        <v>50</v>
      </c>
      <c r="B1674" s="4">
        <v>0</v>
      </c>
      <c r="C1674" s="4">
        <v>0</v>
      </c>
      <c r="D1674" s="4">
        <v>1</v>
      </c>
      <c r="E1674" s="4">
        <v>206</v>
      </c>
      <c r="F1674" s="4">
        <f>ROUND(Source!T1653,O1674)</f>
        <v>0</v>
      </c>
      <c r="G1674" s="4" t="s">
        <v>109</v>
      </c>
      <c r="H1674" s="4" t="s">
        <v>110</v>
      </c>
      <c r="I1674" s="4"/>
      <c r="J1674" s="4"/>
      <c r="K1674" s="4">
        <v>206</v>
      </c>
      <c r="L1674" s="4">
        <v>20</v>
      </c>
      <c r="M1674" s="4">
        <v>3</v>
      </c>
      <c r="N1674" s="4" t="s">
        <v>3</v>
      </c>
      <c r="O1674" s="4">
        <v>2</v>
      </c>
      <c r="P1674" s="4"/>
      <c r="Q1674" s="4"/>
      <c r="R1674" s="4"/>
      <c r="S1674" s="4"/>
      <c r="T1674" s="4"/>
      <c r="U1674" s="4"/>
      <c r="V1674" s="4"/>
      <c r="W1674" s="4"/>
    </row>
    <row r="1675" spans="1:23">
      <c r="A1675" s="4">
        <v>50</v>
      </c>
      <c r="B1675" s="4">
        <v>0</v>
      </c>
      <c r="C1675" s="4">
        <v>0</v>
      </c>
      <c r="D1675" s="4">
        <v>1</v>
      </c>
      <c r="E1675" s="4">
        <v>207</v>
      </c>
      <c r="F1675" s="4">
        <f>Source!U1653</f>
        <v>0</v>
      </c>
      <c r="G1675" s="4" t="s">
        <v>111</v>
      </c>
      <c r="H1675" s="4" t="s">
        <v>112</v>
      </c>
      <c r="I1675" s="4"/>
      <c r="J1675" s="4"/>
      <c r="K1675" s="4">
        <v>207</v>
      </c>
      <c r="L1675" s="4">
        <v>21</v>
      </c>
      <c r="M1675" s="4">
        <v>3</v>
      </c>
      <c r="N1675" s="4" t="s">
        <v>3</v>
      </c>
      <c r="O1675" s="4">
        <v>-1</v>
      </c>
      <c r="P1675" s="4"/>
      <c r="Q1675" s="4"/>
      <c r="R1675" s="4"/>
      <c r="S1675" s="4"/>
      <c r="T1675" s="4"/>
      <c r="U1675" s="4"/>
      <c r="V1675" s="4"/>
      <c r="W1675" s="4"/>
    </row>
    <row r="1676" spans="1:23">
      <c r="A1676" s="4">
        <v>50</v>
      </c>
      <c r="B1676" s="4">
        <v>0</v>
      </c>
      <c r="C1676" s="4">
        <v>0</v>
      </c>
      <c r="D1676" s="4">
        <v>1</v>
      </c>
      <c r="E1676" s="4">
        <v>208</v>
      </c>
      <c r="F1676" s="4">
        <f>Source!V1653</f>
        <v>0</v>
      </c>
      <c r="G1676" s="4" t="s">
        <v>113</v>
      </c>
      <c r="H1676" s="4" t="s">
        <v>114</v>
      </c>
      <c r="I1676" s="4"/>
      <c r="J1676" s="4"/>
      <c r="K1676" s="4">
        <v>208</v>
      </c>
      <c r="L1676" s="4">
        <v>22</v>
      </c>
      <c r="M1676" s="4">
        <v>3</v>
      </c>
      <c r="N1676" s="4" t="s">
        <v>3</v>
      </c>
      <c r="O1676" s="4">
        <v>-1</v>
      </c>
      <c r="P1676" s="4"/>
      <c r="Q1676" s="4"/>
      <c r="R1676" s="4"/>
      <c r="S1676" s="4"/>
      <c r="T1676" s="4"/>
      <c r="U1676" s="4"/>
      <c r="V1676" s="4"/>
      <c r="W1676" s="4"/>
    </row>
    <row r="1677" spans="1:23">
      <c r="A1677" s="4">
        <v>50</v>
      </c>
      <c r="B1677" s="4">
        <v>0</v>
      </c>
      <c r="C1677" s="4">
        <v>0</v>
      </c>
      <c r="D1677" s="4">
        <v>1</v>
      </c>
      <c r="E1677" s="4">
        <v>209</v>
      </c>
      <c r="F1677" s="4">
        <f>ROUND(Source!W1653,O1677)</f>
        <v>0</v>
      </c>
      <c r="G1677" s="4" t="s">
        <v>115</v>
      </c>
      <c r="H1677" s="4" t="s">
        <v>116</v>
      </c>
      <c r="I1677" s="4"/>
      <c r="J1677" s="4"/>
      <c r="K1677" s="4">
        <v>209</v>
      </c>
      <c r="L1677" s="4">
        <v>23</v>
      </c>
      <c r="M1677" s="4">
        <v>3</v>
      </c>
      <c r="N1677" s="4" t="s">
        <v>3</v>
      </c>
      <c r="O1677" s="4">
        <v>2</v>
      </c>
      <c r="P1677" s="4"/>
      <c r="Q1677" s="4"/>
      <c r="R1677" s="4"/>
      <c r="S1677" s="4"/>
      <c r="T1677" s="4"/>
      <c r="U1677" s="4"/>
      <c r="V1677" s="4"/>
      <c r="W1677" s="4"/>
    </row>
    <row r="1678" spans="1:23">
      <c r="A1678" s="4">
        <v>50</v>
      </c>
      <c r="B1678" s="4">
        <v>0</v>
      </c>
      <c r="C1678" s="4">
        <v>0</v>
      </c>
      <c r="D1678" s="4">
        <v>1</v>
      </c>
      <c r="E1678" s="4">
        <v>233</v>
      </c>
      <c r="F1678" s="4">
        <f>ROUND(Source!BD1653,O1678)</f>
        <v>0</v>
      </c>
      <c r="G1678" s="4" t="s">
        <v>117</v>
      </c>
      <c r="H1678" s="4" t="s">
        <v>118</v>
      </c>
      <c r="I1678" s="4"/>
      <c r="J1678" s="4"/>
      <c r="K1678" s="4">
        <v>233</v>
      </c>
      <c r="L1678" s="4">
        <v>24</v>
      </c>
      <c r="M1678" s="4">
        <v>3</v>
      </c>
      <c r="N1678" s="4" t="s">
        <v>3</v>
      </c>
      <c r="O1678" s="4">
        <v>2</v>
      </c>
      <c r="P1678" s="4"/>
      <c r="Q1678" s="4"/>
      <c r="R1678" s="4"/>
      <c r="S1678" s="4"/>
      <c r="T1678" s="4"/>
      <c r="U1678" s="4"/>
      <c r="V1678" s="4"/>
      <c r="W1678" s="4"/>
    </row>
    <row r="1679" spans="1:23">
      <c r="A1679" s="4">
        <v>50</v>
      </c>
      <c r="B1679" s="4">
        <v>0</v>
      </c>
      <c r="C1679" s="4">
        <v>0</v>
      </c>
      <c r="D1679" s="4">
        <v>1</v>
      </c>
      <c r="E1679" s="4">
        <v>210</v>
      </c>
      <c r="F1679" s="4">
        <f>ROUND(Source!X1653,O1679)</f>
        <v>0</v>
      </c>
      <c r="G1679" s="4" t="s">
        <v>119</v>
      </c>
      <c r="H1679" s="4" t="s">
        <v>120</v>
      </c>
      <c r="I1679" s="4"/>
      <c r="J1679" s="4"/>
      <c r="K1679" s="4">
        <v>210</v>
      </c>
      <c r="L1679" s="4">
        <v>25</v>
      </c>
      <c r="M1679" s="4">
        <v>3</v>
      </c>
      <c r="N1679" s="4" t="s">
        <v>3</v>
      </c>
      <c r="O1679" s="4">
        <v>2</v>
      </c>
      <c r="P1679" s="4"/>
      <c r="Q1679" s="4"/>
      <c r="R1679" s="4"/>
      <c r="S1679" s="4"/>
      <c r="T1679" s="4"/>
      <c r="U1679" s="4"/>
      <c r="V1679" s="4"/>
      <c r="W1679" s="4"/>
    </row>
    <row r="1680" spans="1:23">
      <c r="A1680" s="4">
        <v>50</v>
      </c>
      <c r="B1680" s="4">
        <v>0</v>
      </c>
      <c r="C1680" s="4">
        <v>0</v>
      </c>
      <c r="D1680" s="4">
        <v>1</v>
      </c>
      <c r="E1680" s="4">
        <v>211</v>
      </c>
      <c r="F1680" s="4">
        <f>ROUND(Source!Y1653,O1680)</f>
        <v>0</v>
      </c>
      <c r="G1680" s="4" t="s">
        <v>121</v>
      </c>
      <c r="H1680" s="4" t="s">
        <v>122</v>
      </c>
      <c r="I1680" s="4"/>
      <c r="J1680" s="4"/>
      <c r="K1680" s="4">
        <v>211</v>
      </c>
      <c r="L1680" s="4">
        <v>26</v>
      </c>
      <c r="M1680" s="4">
        <v>3</v>
      </c>
      <c r="N1680" s="4" t="s">
        <v>3</v>
      </c>
      <c r="O1680" s="4">
        <v>2</v>
      </c>
      <c r="P1680" s="4"/>
      <c r="Q1680" s="4"/>
      <c r="R1680" s="4"/>
      <c r="S1680" s="4"/>
      <c r="T1680" s="4"/>
      <c r="U1680" s="4"/>
      <c r="V1680" s="4"/>
      <c r="W1680" s="4"/>
    </row>
    <row r="1681" spans="1:206">
      <c r="A1681" s="4">
        <v>50</v>
      </c>
      <c r="B1681" s="4">
        <v>0</v>
      </c>
      <c r="C1681" s="4">
        <v>0</v>
      </c>
      <c r="D1681" s="4">
        <v>1</v>
      </c>
      <c r="E1681" s="4">
        <v>0</v>
      </c>
      <c r="F1681" s="4">
        <f>ROUND(Source!AR1653,O1681)</f>
        <v>0</v>
      </c>
      <c r="G1681" s="4" t="s">
        <v>123</v>
      </c>
      <c r="H1681" s="4" t="s">
        <v>124</v>
      </c>
      <c r="I1681" s="4"/>
      <c r="J1681" s="4"/>
      <c r="K1681" s="4">
        <v>224</v>
      </c>
      <c r="L1681" s="4">
        <v>27</v>
      </c>
      <c r="M1681" s="4">
        <v>3</v>
      </c>
      <c r="N1681" s="4" t="s">
        <v>3</v>
      </c>
      <c r="O1681" s="4">
        <v>2</v>
      </c>
      <c r="P1681" s="4"/>
      <c r="Q1681" s="4"/>
      <c r="R1681" s="4"/>
      <c r="S1681" s="4"/>
      <c r="T1681" s="4"/>
      <c r="U1681" s="4"/>
      <c r="V1681" s="4"/>
      <c r="W1681" s="4"/>
    </row>
    <row r="1682" spans="1:206">
      <c r="A1682" s="4">
        <v>50</v>
      </c>
      <c r="B1682" s="4">
        <v>0</v>
      </c>
      <c r="C1682" s="4">
        <v>0</v>
      </c>
      <c r="D1682" s="4">
        <v>2</v>
      </c>
      <c r="E1682" s="4">
        <v>0</v>
      </c>
      <c r="F1682" s="4">
        <f>ROUND(F1681*0.18,O1682)</f>
        <v>0</v>
      </c>
      <c r="G1682" s="4" t="s">
        <v>125</v>
      </c>
      <c r="H1682" s="4" t="s">
        <v>125</v>
      </c>
      <c r="I1682" s="4"/>
      <c r="J1682" s="4"/>
      <c r="K1682" s="4">
        <v>212</v>
      </c>
      <c r="L1682" s="4">
        <v>28</v>
      </c>
      <c r="M1682" s="4">
        <v>0</v>
      </c>
      <c r="N1682" s="4" t="s">
        <v>3</v>
      </c>
      <c r="O1682" s="4">
        <v>1</v>
      </c>
      <c r="P1682" s="4"/>
      <c r="Q1682" s="4"/>
      <c r="R1682" s="4"/>
      <c r="S1682" s="4"/>
      <c r="T1682" s="4"/>
      <c r="U1682" s="4"/>
      <c r="V1682" s="4"/>
      <c r="W1682" s="4"/>
    </row>
    <row r="1683" spans="1:206">
      <c r="A1683" s="4">
        <v>50</v>
      </c>
      <c r="B1683" s="4">
        <v>0</v>
      </c>
      <c r="C1683" s="4">
        <v>0</v>
      </c>
      <c r="D1683" s="4">
        <v>2</v>
      </c>
      <c r="E1683" s="4">
        <v>224</v>
      </c>
      <c r="F1683" s="4">
        <f>ROUND(F1681*1.18,O1683)</f>
        <v>0</v>
      </c>
      <c r="G1683" s="4" t="s">
        <v>126</v>
      </c>
      <c r="H1683" s="4" t="s">
        <v>127</v>
      </c>
      <c r="I1683" s="4"/>
      <c r="J1683" s="4"/>
      <c r="K1683" s="4">
        <v>212</v>
      </c>
      <c r="L1683" s="4">
        <v>29</v>
      </c>
      <c r="M1683" s="4">
        <v>0</v>
      </c>
      <c r="N1683" s="4" t="s">
        <v>3</v>
      </c>
      <c r="O1683" s="4">
        <v>1</v>
      </c>
      <c r="P1683" s="4"/>
      <c r="Q1683" s="4"/>
      <c r="R1683" s="4"/>
      <c r="S1683" s="4"/>
      <c r="T1683" s="4"/>
      <c r="U1683" s="4"/>
      <c r="V1683" s="4"/>
      <c r="W1683" s="4"/>
    </row>
    <row r="1685" spans="1:206">
      <c r="A1685" s="1">
        <v>5</v>
      </c>
      <c r="B1685" s="1">
        <v>0</v>
      </c>
      <c r="C1685" s="1"/>
      <c r="D1685" s="1">
        <f>ROW(A1689)</f>
        <v>1689</v>
      </c>
      <c r="E1685" s="1"/>
      <c r="F1685" s="1" t="s">
        <v>15</v>
      </c>
      <c r="G1685" s="1" t="s">
        <v>128</v>
      </c>
      <c r="H1685" s="1" t="s">
        <v>3</v>
      </c>
      <c r="I1685" s="1">
        <v>0</v>
      </c>
      <c r="J1685" s="1"/>
      <c r="K1685" s="1">
        <v>0</v>
      </c>
      <c r="L1685" s="1"/>
      <c r="M1685" s="1" t="s">
        <v>3</v>
      </c>
      <c r="N1685" s="1"/>
      <c r="O1685" s="1"/>
      <c r="P1685" s="1"/>
      <c r="Q1685" s="1"/>
      <c r="R1685" s="1"/>
      <c r="S1685" s="1">
        <v>0</v>
      </c>
      <c r="T1685" s="1"/>
      <c r="U1685" s="1" t="s">
        <v>3</v>
      </c>
      <c r="V1685" s="1">
        <v>0</v>
      </c>
      <c r="W1685" s="1"/>
      <c r="X1685" s="1"/>
      <c r="Y1685" s="1"/>
      <c r="Z1685" s="1"/>
      <c r="AA1685" s="1"/>
      <c r="AB1685" s="1" t="s">
        <v>3</v>
      </c>
      <c r="AC1685" s="1" t="s">
        <v>3</v>
      </c>
      <c r="AD1685" s="1" t="s">
        <v>3</v>
      </c>
      <c r="AE1685" s="1" t="s">
        <v>3</v>
      </c>
      <c r="AF1685" s="1" t="s">
        <v>3</v>
      </c>
      <c r="AG1685" s="1" t="s">
        <v>3</v>
      </c>
      <c r="AH1685" s="1"/>
      <c r="AI1685" s="1"/>
      <c r="AJ1685" s="1"/>
      <c r="AK1685" s="1"/>
      <c r="AL1685" s="1"/>
      <c r="AM1685" s="1"/>
      <c r="AN1685" s="1"/>
      <c r="AO1685" s="1"/>
      <c r="AP1685" s="1" t="s">
        <v>3</v>
      </c>
      <c r="AQ1685" s="1" t="s">
        <v>3</v>
      </c>
      <c r="AR1685" s="1" t="s">
        <v>3</v>
      </c>
      <c r="AS1685" s="1"/>
      <c r="AT1685" s="1"/>
      <c r="AU1685" s="1"/>
      <c r="AV1685" s="1"/>
      <c r="AW1685" s="1"/>
      <c r="AX1685" s="1"/>
      <c r="AY1685" s="1"/>
      <c r="AZ1685" s="1" t="s">
        <v>3</v>
      </c>
      <c r="BA1685" s="1"/>
      <c r="BB1685" s="1" t="s">
        <v>3</v>
      </c>
      <c r="BC1685" s="1" t="s">
        <v>3</v>
      </c>
      <c r="BD1685" s="1" t="s">
        <v>3</v>
      </c>
      <c r="BE1685" s="1" t="s">
        <v>3</v>
      </c>
      <c r="BF1685" s="1" t="s">
        <v>3</v>
      </c>
      <c r="BG1685" s="1" t="s">
        <v>3</v>
      </c>
      <c r="BH1685" s="1" t="s">
        <v>3</v>
      </c>
      <c r="BI1685" s="1" t="s">
        <v>3</v>
      </c>
      <c r="BJ1685" s="1" t="s">
        <v>3</v>
      </c>
      <c r="BK1685" s="1" t="s">
        <v>3</v>
      </c>
      <c r="BL1685" s="1" t="s">
        <v>3</v>
      </c>
      <c r="BM1685" s="1" t="s">
        <v>3</v>
      </c>
      <c r="BN1685" s="1" t="s">
        <v>3</v>
      </c>
      <c r="BO1685" s="1" t="s">
        <v>3</v>
      </c>
      <c r="BP1685" s="1" t="s">
        <v>3</v>
      </c>
      <c r="BQ1685" s="1"/>
      <c r="BR1685" s="1"/>
      <c r="BS1685" s="1"/>
      <c r="BT1685" s="1"/>
      <c r="BU1685" s="1"/>
      <c r="BV1685" s="1"/>
      <c r="BW1685" s="1"/>
      <c r="BX1685" s="1">
        <v>0</v>
      </c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>
        <v>0</v>
      </c>
    </row>
    <row r="1687" spans="1:206">
      <c r="A1687" s="2">
        <v>52</v>
      </c>
      <c r="B1687" s="2">
        <f t="shared" ref="B1687:G1687" si="1090">B1689</f>
        <v>0</v>
      </c>
      <c r="C1687" s="2">
        <f t="shared" si="1090"/>
        <v>5</v>
      </c>
      <c r="D1687" s="2">
        <f t="shared" si="1090"/>
        <v>1685</v>
      </c>
      <c r="E1687" s="2">
        <f t="shared" si="1090"/>
        <v>0</v>
      </c>
      <c r="F1687" s="2" t="str">
        <f t="shared" si="1090"/>
        <v>Новый подраздел</v>
      </c>
      <c r="G1687" s="2" t="str">
        <f t="shared" si="1090"/>
        <v>ремонт</v>
      </c>
      <c r="H1687" s="2"/>
      <c r="I1687" s="2"/>
      <c r="J1687" s="2"/>
      <c r="K1687" s="2"/>
      <c r="L1687" s="2"/>
      <c r="M1687" s="2"/>
      <c r="N1687" s="2"/>
      <c r="O1687" s="2">
        <f t="shared" ref="O1687:AT1687" si="1091">O1689</f>
        <v>0</v>
      </c>
      <c r="P1687" s="2">
        <f t="shared" si="1091"/>
        <v>0</v>
      </c>
      <c r="Q1687" s="2">
        <f t="shared" si="1091"/>
        <v>0</v>
      </c>
      <c r="R1687" s="2">
        <f t="shared" si="1091"/>
        <v>0</v>
      </c>
      <c r="S1687" s="2">
        <f t="shared" si="1091"/>
        <v>0</v>
      </c>
      <c r="T1687" s="2">
        <f t="shared" si="1091"/>
        <v>0</v>
      </c>
      <c r="U1687" s="2">
        <f t="shared" si="1091"/>
        <v>0</v>
      </c>
      <c r="V1687" s="2">
        <f t="shared" si="1091"/>
        <v>0</v>
      </c>
      <c r="W1687" s="2">
        <f t="shared" si="1091"/>
        <v>0</v>
      </c>
      <c r="X1687" s="2">
        <f t="shared" si="1091"/>
        <v>0</v>
      </c>
      <c r="Y1687" s="2">
        <f t="shared" si="1091"/>
        <v>0</v>
      </c>
      <c r="Z1687" s="2">
        <f t="shared" si="1091"/>
        <v>0</v>
      </c>
      <c r="AA1687" s="2">
        <f t="shared" si="1091"/>
        <v>0</v>
      </c>
      <c r="AB1687" s="2">
        <f t="shared" si="1091"/>
        <v>0</v>
      </c>
      <c r="AC1687" s="2">
        <f t="shared" si="1091"/>
        <v>0</v>
      </c>
      <c r="AD1687" s="2">
        <f t="shared" si="1091"/>
        <v>0</v>
      </c>
      <c r="AE1687" s="2">
        <f t="shared" si="1091"/>
        <v>0</v>
      </c>
      <c r="AF1687" s="2">
        <f t="shared" si="1091"/>
        <v>0</v>
      </c>
      <c r="AG1687" s="2">
        <f t="shared" si="1091"/>
        <v>0</v>
      </c>
      <c r="AH1687" s="2">
        <f t="shared" si="1091"/>
        <v>0</v>
      </c>
      <c r="AI1687" s="2">
        <f t="shared" si="1091"/>
        <v>0</v>
      </c>
      <c r="AJ1687" s="2">
        <f t="shared" si="1091"/>
        <v>0</v>
      </c>
      <c r="AK1687" s="2">
        <f t="shared" si="1091"/>
        <v>0</v>
      </c>
      <c r="AL1687" s="2">
        <f t="shared" si="1091"/>
        <v>0</v>
      </c>
      <c r="AM1687" s="2">
        <f t="shared" si="1091"/>
        <v>0</v>
      </c>
      <c r="AN1687" s="2">
        <f t="shared" si="1091"/>
        <v>0</v>
      </c>
      <c r="AO1687" s="2">
        <f t="shared" si="1091"/>
        <v>0</v>
      </c>
      <c r="AP1687" s="2">
        <f t="shared" si="1091"/>
        <v>0</v>
      </c>
      <c r="AQ1687" s="2">
        <f t="shared" si="1091"/>
        <v>0</v>
      </c>
      <c r="AR1687" s="2">
        <f t="shared" si="1091"/>
        <v>0</v>
      </c>
      <c r="AS1687" s="2">
        <f t="shared" si="1091"/>
        <v>0</v>
      </c>
      <c r="AT1687" s="2">
        <f t="shared" si="1091"/>
        <v>0</v>
      </c>
      <c r="AU1687" s="2">
        <f t="shared" ref="AU1687:BZ1687" si="1092">AU1689</f>
        <v>0</v>
      </c>
      <c r="AV1687" s="2">
        <f t="shared" si="1092"/>
        <v>0</v>
      </c>
      <c r="AW1687" s="2">
        <f t="shared" si="1092"/>
        <v>0</v>
      </c>
      <c r="AX1687" s="2">
        <f t="shared" si="1092"/>
        <v>0</v>
      </c>
      <c r="AY1687" s="2">
        <f t="shared" si="1092"/>
        <v>0</v>
      </c>
      <c r="AZ1687" s="2">
        <f t="shared" si="1092"/>
        <v>0</v>
      </c>
      <c r="BA1687" s="2">
        <f t="shared" si="1092"/>
        <v>0</v>
      </c>
      <c r="BB1687" s="2">
        <f t="shared" si="1092"/>
        <v>0</v>
      </c>
      <c r="BC1687" s="2">
        <f t="shared" si="1092"/>
        <v>0</v>
      </c>
      <c r="BD1687" s="2">
        <f t="shared" si="1092"/>
        <v>0</v>
      </c>
      <c r="BE1687" s="2">
        <f t="shared" si="1092"/>
        <v>0</v>
      </c>
      <c r="BF1687" s="2">
        <f t="shared" si="1092"/>
        <v>0</v>
      </c>
      <c r="BG1687" s="2">
        <f t="shared" si="1092"/>
        <v>0</v>
      </c>
      <c r="BH1687" s="2">
        <f t="shared" si="1092"/>
        <v>0</v>
      </c>
      <c r="BI1687" s="2">
        <f t="shared" si="1092"/>
        <v>0</v>
      </c>
      <c r="BJ1687" s="2">
        <f t="shared" si="1092"/>
        <v>0</v>
      </c>
      <c r="BK1687" s="2">
        <f t="shared" si="1092"/>
        <v>0</v>
      </c>
      <c r="BL1687" s="2">
        <f t="shared" si="1092"/>
        <v>0</v>
      </c>
      <c r="BM1687" s="2">
        <f t="shared" si="1092"/>
        <v>0</v>
      </c>
      <c r="BN1687" s="2">
        <f t="shared" si="1092"/>
        <v>0</v>
      </c>
      <c r="BO1687" s="2">
        <f t="shared" si="1092"/>
        <v>0</v>
      </c>
      <c r="BP1687" s="2">
        <f t="shared" si="1092"/>
        <v>0</v>
      </c>
      <c r="BQ1687" s="2">
        <f t="shared" si="1092"/>
        <v>0</v>
      </c>
      <c r="BR1687" s="2">
        <f t="shared" si="1092"/>
        <v>0</v>
      </c>
      <c r="BS1687" s="2">
        <f t="shared" si="1092"/>
        <v>0</v>
      </c>
      <c r="BT1687" s="2">
        <f t="shared" si="1092"/>
        <v>0</v>
      </c>
      <c r="BU1687" s="2">
        <f t="shared" si="1092"/>
        <v>0</v>
      </c>
      <c r="BV1687" s="2">
        <f t="shared" si="1092"/>
        <v>0</v>
      </c>
      <c r="BW1687" s="2">
        <f t="shared" si="1092"/>
        <v>0</v>
      </c>
      <c r="BX1687" s="2">
        <f t="shared" si="1092"/>
        <v>0</v>
      </c>
      <c r="BY1687" s="2">
        <f t="shared" si="1092"/>
        <v>0</v>
      </c>
      <c r="BZ1687" s="2">
        <f t="shared" si="1092"/>
        <v>0</v>
      </c>
      <c r="CA1687" s="2">
        <f t="shared" ref="CA1687:DF1687" si="1093">CA1689</f>
        <v>0</v>
      </c>
      <c r="CB1687" s="2">
        <f t="shared" si="1093"/>
        <v>0</v>
      </c>
      <c r="CC1687" s="2">
        <f t="shared" si="1093"/>
        <v>0</v>
      </c>
      <c r="CD1687" s="2">
        <f t="shared" si="1093"/>
        <v>0</v>
      </c>
      <c r="CE1687" s="2">
        <f t="shared" si="1093"/>
        <v>0</v>
      </c>
      <c r="CF1687" s="2">
        <f t="shared" si="1093"/>
        <v>0</v>
      </c>
      <c r="CG1687" s="2">
        <f t="shared" si="1093"/>
        <v>0</v>
      </c>
      <c r="CH1687" s="2">
        <f t="shared" si="1093"/>
        <v>0</v>
      </c>
      <c r="CI1687" s="2">
        <f t="shared" si="1093"/>
        <v>0</v>
      </c>
      <c r="CJ1687" s="2">
        <f t="shared" si="1093"/>
        <v>0</v>
      </c>
      <c r="CK1687" s="2">
        <f t="shared" si="1093"/>
        <v>0</v>
      </c>
      <c r="CL1687" s="2">
        <f t="shared" si="1093"/>
        <v>0</v>
      </c>
      <c r="CM1687" s="2">
        <f t="shared" si="1093"/>
        <v>0</v>
      </c>
      <c r="CN1687" s="2">
        <f t="shared" si="1093"/>
        <v>0</v>
      </c>
      <c r="CO1687" s="2">
        <f t="shared" si="1093"/>
        <v>0</v>
      </c>
      <c r="CP1687" s="2">
        <f t="shared" si="1093"/>
        <v>0</v>
      </c>
      <c r="CQ1687" s="2">
        <f t="shared" si="1093"/>
        <v>0</v>
      </c>
      <c r="CR1687" s="2">
        <f t="shared" si="1093"/>
        <v>0</v>
      </c>
      <c r="CS1687" s="2">
        <f t="shared" si="1093"/>
        <v>0</v>
      </c>
      <c r="CT1687" s="2">
        <f t="shared" si="1093"/>
        <v>0</v>
      </c>
      <c r="CU1687" s="2">
        <f t="shared" si="1093"/>
        <v>0</v>
      </c>
      <c r="CV1687" s="2">
        <f t="shared" si="1093"/>
        <v>0</v>
      </c>
      <c r="CW1687" s="2">
        <f t="shared" si="1093"/>
        <v>0</v>
      </c>
      <c r="CX1687" s="2">
        <f t="shared" si="1093"/>
        <v>0</v>
      </c>
      <c r="CY1687" s="2">
        <f t="shared" si="1093"/>
        <v>0</v>
      </c>
      <c r="CZ1687" s="2">
        <f t="shared" si="1093"/>
        <v>0</v>
      </c>
      <c r="DA1687" s="2">
        <f t="shared" si="1093"/>
        <v>0</v>
      </c>
      <c r="DB1687" s="2">
        <f t="shared" si="1093"/>
        <v>0</v>
      </c>
      <c r="DC1687" s="2">
        <f t="shared" si="1093"/>
        <v>0</v>
      </c>
      <c r="DD1687" s="2">
        <f t="shared" si="1093"/>
        <v>0</v>
      </c>
      <c r="DE1687" s="2">
        <f t="shared" si="1093"/>
        <v>0</v>
      </c>
      <c r="DF1687" s="2">
        <f t="shared" si="1093"/>
        <v>0</v>
      </c>
      <c r="DG1687" s="3">
        <f t="shared" ref="DG1687:EL1687" si="1094">DG1689</f>
        <v>0</v>
      </c>
      <c r="DH1687" s="3">
        <f t="shared" si="1094"/>
        <v>0</v>
      </c>
      <c r="DI1687" s="3">
        <f t="shared" si="1094"/>
        <v>0</v>
      </c>
      <c r="DJ1687" s="3">
        <f t="shared" si="1094"/>
        <v>0</v>
      </c>
      <c r="DK1687" s="3">
        <f t="shared" si="1094"/>
        <v>0</v>
      </c>
      <c r="DL1687" s="3">
        <f t="shared" si="1094"/>
        <v>0</v>
      </c>
      <c r="DM1687" s="3">
        <f t="shared" si="1094"/>
        <v>0</v>
      </c>
      <c r="DN1687" s="3">
        <f t="shared" si="1094"/>
        <v>0</v>
      </c>
      <c r="DO1687" s="3">
        <f t="shared" si="1094"/>
        <v>0</v>
      </c>
      <c r="DP1687" s="3">
        <f t="shared" si="1094"/>
        <v>0</v>
      </c>
      <c r="DQ1687" s="3">
        <f t="shared" si="1094"/>
        <v>0</v>
      </c>
      <c r="DR1687" s="3">
        <f t="shared" si="1094"/>
        <v>0</v>
      </c>
      <c r="DS1687" s="3">
        <f t="shared" si="1094"/>
        <v>0</v>
      </c>
      <c r="DT1687" s="3">
        <f t="shared" si="1094"/>
        <v>0</v>
      </c>
      <c r="DU1687" s="3">
        <f t="shared" si="1094"/>
        <v>0</v>
      </c>
      <c r="DV1687" s="3">
        <f t="shared" si="1094"/>
        <v>0</v>
      </c>
      <c r="DW1687" s="3">
        <f t="shared" si="1094"/>
        <v>0</v>
      </c>
      <c r="DX1687" s="3">
        <f t="shared" si="1094"/>
        <v>0</v>
      </c>
      <c r="DY1687" s="3">
        <f t="shared" si="1094"/>
        <v>0</v>
      </c>
      <c r="DZ1687" s="3">
        <f t="shared" si="1094"/>
        <v>0</v>
      </c>
      <c r="EA1687" s="3">
        <f t="shared" si="1094"/>
        <v>0</v>
      </c>
      <c r="EB1687" s="3">
        <f t="shared" si="1094"/>
        <v>0</v>
      </c>
      <c r="EC1687" s="3">
        <f t="shared" si="1094"/>
        <v>0</v>
      </c>
      <c r="ED1687" s="3">
        <f t="shared" si="1094"/>
        <v>0</v>
      </c>
      <c r="EE1687" s="3">
        <f t="shared" si="1094"/>
        <v>0</v>
      </c>
      <c r="EF1687" s="3">
        <f t="shared" si="1094"/>
        <v>0</v>
      </c>
      <c r="EG1687" s="3">
        <f t="shared" si="1094"/>
        <v>0</v>
      </c>
      <c r="EH1687" s="3">
        <f t="shared" si="1094"/>
        <v>0</v>
      </c>
      <c r="EI1687" s="3">
        <f t="shared" si="1094"/>
        <v>0</v>
      </c>
      <c r="EJ1687" s="3">
        <f t="shared" si="1094"/>
        <v>0</v>
      </c>
      <c r="EK1687" s="3">
        <f t="shared" si="1094"/>
        <v>0</v>
      </c>
      <c r="EL1687" s="3">
        <f t="shared" si="1094"/>
        <v>0</v>
      </c>
      <c r="EM1687" s="3">
        <f t="shared" ref="EM1687:FR1687" si="1095">EM1689</f>
        <v>0</v>
      </c>
      <c r="EN1687" s="3">
        <f t="shared" si="1095"/>
        <v>0</v>
      </c>
      <c r="EO1687" s="3">
        <f t="shared" si="1095"/>
        <v>0</v>
      </c>
      <c r="EP1687" s="3">
        <f t="shared" si="1095"/>
        <v>0</v>
      </c>
      <c r="EQ1687" s="3">
        <f t="shared" si="1095"/>
        <v>0</v>
      </c>
      <c r="ER1687" s="3">
        <f t="shared" si="1095"/>
        <v>0</v>
      </c>
      <c r="ES1687" s="3">
        <f t="shared" si="1095"/>
        <v>0</v>
      </c>
      <c r="ET1687" s="3">
        <f t="shared" si="1095"/>
        <v>0</v>
      </c>
      <c r="EU1687" s="3">
        <f t="shared" si="1095"/>
        <v>0</v>
      </c>
      <c r="EV1687" s="3">
        <f t="shared" si="1095"/>
        <v>0</v>
      </c>
      <c r="EW1687" s="3">
        <f t="shared" si="1095"/>
        <v>0</v>
      </c>
      <c r="EX1687" s="3">
        <f t="shared" si="1095"/>
        <v>0</v>
      </c>
      <c r="EY1687" s="3">
        <f t="shared" si="1095"/>
        <v>0</v>
      </c>
      <c r="EZ1687" s="3">
        <f t="shared" si="1095"/>
        <v>0</v>
      </c>
      <c r="FA1687" s="3">
        <f t="shared" si="1095"/>
        <v>0</v>
      </c>
      <c r="FB1687" s="3">
        <f t="shared" si="1095"/>
        <v>0</v>
      </c>
      <c r="FC1687" s="3">
        <f t="shared" si="1095"/>
        <v>0</v>
      </c>
      <c r="FD1687" s="3">
        <f t="shared" si="1095"/>
        <v>0</v>
      </c>
      <c r="FE1687" s="3">
        <f t="shared" si="1095"/>
        <v>0</v>
      </c>
      <c r="FF1687" s="3">
        <f t="shared" si="1095"/>
        <v>0</v>
      </c>
      <c r="FG1687" s="3">
        <f t="shared" si="1095"/>
        <v>0</v>
      </c>
      <c r="FH1687" s="3">
        <f t="shared" si="1095"/>
        <v>0</v>
      </c>
      <c r="FI1687" s="3">
        <f t="shared" si="1095"/>
        <v>0</v>
      </c>
      <c r="FJ1687" s="3">
        <f t="shared" si="1095"/>
        <v>0</v>
      </c>
      <c r="FK1687" s="3">
        <f t="shared" si="1095"/>
        <v>0</v>
      </c>
      <c r="FL1687" s="3">
        <f t="shared" si="1095"/>
        <v>0</v>
      </c>
      <c r="FM1687" s="3">
        <f t="shared" si="1095"/>
        <v>0</v>
      </c>
      <c r="FN1687" s="3">
        <f t="shared" si="1095"/>
        <v>0</v>
      </c>
      <c r="FO1687" s="3">
        <f t="shared" si="1095"/>
        <v>0</v>
      </c>
      <c r="FP1687" s="3">
        <f t="shared" si="1095"/>
        <v>0</v>
      </c>
      <c r="FQ1687" s="3">
        <f t="shared" si="1095"/>
        <v>0</v>
      </c>
      <c r="FR1687" s="3">
        <f t="shared" si="1095"/>
        <v>0</v>
      </c>
      <c r="FS1687" s="3">
        <f t="shared" ref="FS1687:GX1687" si="1096">FS1689</f>
        <v>0</v>
      </c>
      <c r="FT1687" s="3">
        <f t="shared" si="1096"/>
        <v>0</v>
      </c>
      <c r="FU1687" s="3">
        <f t="shared" si="1096"/>
        <v>0</v>
      </c>
      <c r="FV1687" s="3">
        <f t="shared" si="1096"/>
        <v>0</v>
      </c>
      <c r="FW1687" s="3">
        <f t="shared" si="1096"/>
        <v>0</v>
      </c>
      <c r="FX1687" s="3">
        <f t="shared" si="1096"/>
        <v>0</v>
      </c>
      <c r="FY1687" s="3">
        <f t="shared" si="1096"/>
        <v>0</v>
      </c>
      <c r="FZ1687" s="3">
        <f t="shared" si="1096"/>
        <v>0</v>
      </c>
      <c r="GA1687" s="3">
        <f t="shared" si="1096"/>
        <v>0</v>
      </c>
      <c r="GB1687" s="3">
        <f t="shared" si="1096"/>
        <v>0</v>
      </c>
      <c r="GC1687" s="3">
        <f t="shared" si="1096"/>
        <v>0</v>
      </c>
      <c r="GD1687" s="3">
        <f t="shared" si="1096"/>
        <v>0</v>
      </c>
      <c r="GE1687" s="3">
        <f t="shared" si="1096"/>
        <v>0</v>
      </c>
      <c r="GF1687" s="3">
        <f t="shared" si="1096"/>
        <v>0</v>
      </c>
      <c r="GG1687" s="3">
        <f t="shared" si="1096"/>
        <v>0</v>
      </c>
      <c r="GH1687" s="3">
        <f t="shared" si="1096"/>
        <v>0</v>
      </c>
      <c r="GI1687" s="3">
        <f t="shared" si="1096"/>
        <v>0</v>
      </c>
      <c r="GJ1687" s="3">
        <f t="shared" si="1096"/>
        <v>0</v>
      </c>
      <c r="GK1687" s="3">
        <f t="shared" si="1096"/>
        <v>0</v>
      </c>
      <c r="GL1687" s="3">
        <f t="shared" si="1096"/>
        <v>0</v>
      </c>
      <c r="GM1687" s="3">
        <f t="shared" si="1096"/>
        <v>0</v>
      </c>
      <c r="GN1687" s="3">
        <f t="shared" si="1096"/>
        <v>0</v>
      </c>
      <c r="GO1687" s="3">
        <f t="shared" si="1096"/>
        <v>0</v>
      </c>
      <c r="GP1687" s="3">
        <f t="shared" si="1096"/>
        <v>0</v>
      </c>
      <c r="GQ1687" s="3">
        <f t="shared" si="1096"/>
        <v>0</v>
      </c>
      <c r="GR1687" s="3">
        <f t="shared" si="1096"/>
        <v>0</v>
      </c>
      <c r="GS1687" s="3">
        <f t="shared" si="1096"/>
        <v>0</v>
      </c>
      <c r="GT1687" s="3">
        <f t="shared" si="1096"/>
        <v>0</v>
      </c>
      <c r="GU1687" s="3">
        <f t="shared" si="1096"/>
        <v>0</v>
      </c>
      <c r="GV1687" s="3">
        <f t="shared" si="1096"/>
        <v>0</v>
      </c>
      <c r="GW1687" s="3">
        <f t="shared" si="1096"/>
        <v>0</v>
      </c>
      <c r="GX1687" s="3">
        <f t="shared" si="1096"/>
        <v>0</v>
      </c>
    </row>
    <row r="1689" spans="1:206">
      <c r="A1689" s="2">
        <v>51</v>
      </c>
      <c r="B1689" s="2">
        <f>B1685</f>
        <v>0</v>
      </c>
      <c r="C1689" s="2">
        <f>A1685</f>
        <v>5</v>
      </c>
      <c r="D1689" s="2">
        <f>ROW(A1685)</f>
        <v>1685</v>
      </c>
      <c r="E1689" s="2"/>
      <c r="F1689" s="2" t="str">
        <f>IF(F1685&lt;&gt;"",F1685,"")</f>
        <v>Новый подраздел</v>
      </c>
      <c r="G1689" s="2" t="str">
        <f>IF(G1685&lt;&gt;"",G1685,"")</f>
        <v>ремонт</v>
      </c>
      <c r="H1689" s="2">
        <v>0</v>
      </c>
      <c r="I1689" s="2"/>
      <c r="J1689" s="2"/>
      <c r="K1689" s="2"/>
      <c r="L1689" s="2"/>
      <c r="M1689" s="2"/>
      <c r="N1689" s="2"/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>
        <f t="shared" ref="AO1689:BD1689" si="1097">ROUND(BX1689,2)</f>
        <v>0</v>
      </c>
      <c r="AP1689" s="2">
        <f t="shared" si="1097"/>
        <v>0</v>
      </c>
      <c r="AQ1689" s="2">
        <f t="shared" si="1097"/>
        <v>0</v>
      </c>
      <c r="AR1689" s="2">
        <f t="shared" si="1097"/>
        <v>0</v>
      </c>
      <c r="AS1689" s="2">
        <f t="shared" si="1097"/>
        <v>0</v>
      </c>
      <c r="AT1689" s="2">
        <f t="shared" si="1097"/>
        <v>0</v>
      </c>
      <c r="AU1689" s="2">
        <f t="shared" si="1097"/>
        <v>0</v>
      </c>
      <c r="AV1689" s="2">
        <f t="shared" si="1097"/>
        <v>0</v>
      </c>
      <c r="AW1689" s="2">
        <f t="shared" si="1097"/>
        <v>0</v>
      </c>
      <c r="AX1689" s="2">
        <f t="shared" si="1097"/>
        <v>0</v>
      </c>
      <c r="AY1689" s="2">
        <f t="shared" si="1097"/>
        <v>0</v>
      </c>
      <c r="AZ1689" s="2">
        <f t="shared" si="1097"/>
        <v>0</v>
      </c>
      <c r="BA1689" s="2">
        <f t="shared" si="1097"/>
        <v>0</v>
      </c>
      <c r="BB1689" s="2">
        <f t="shared" si="1097"/>
        <v>0</v>
      </c>
      <c r="BC1689" s="2">
        <f t="shared" si="1097"/>
        <v>0</v>
      </c>
      <c r="BD1689" s="2">
        <f t="shared" si="1097"/>
        <v>0</v>
      </c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>
        <v>0</v>
      </c>
    </row>
    <row r="1691" spans="1:206">
      <c r="A1691" s="4">
        <v>50</v>
      </c>
      <c r="B1691" s="4">
        <v>0</v>
      </c>
      <c r="C1691" s="4">
        <v>0</v>
      </c>
      <c r="D1691" s="4">
        <v>1</v>
      </c>
      <c r="E1691" s="4">
        <v>201</v>
      </c>
      <c r="F1691" s="4">
        <f>ROUND(Source!O1689,O1691)</f>
        <v>0</v>
      </c>
      <c r="G1691" s="4" t="s">
        <v>71</v>
      </c>
      <c r="H1691" s="4" t="s">
        <v>72</v>
      </c>
      <c r="I1691" s="4"/>
      <c r="J1691" s="4"/>
      <c r="K1691" s="4">
        <v>201</v>
      </c>
      <c r="L1691" s="4">
        <v>1</v>
      </c>
      <c r="M1691" s="4">
        <v>3</v>
      </c>
      <c r="N1691" s="4" t="s">
        <v>3</v>
      </c>
      <c r="O1691" s="4">
        <v>2</v>
      </c>
      <c r="P1691" s="4"/>
      <c r="Q1691" s="4"/>
      <c r="R1691" s="4"/>
      <c r="S1691" s="4"/>
      <c r="T1691" s="4"/>
      <c r="U1691" s="4"/>
      <c r="V1691" s="4"/>
      <c r="W1691" s="4"/>
    </row>
    <row r="1692" spans="1:206">
      <c r="A1692" s="4">
        <v>50</v>
      </c>
      <c r="B1692" s="4">
        <v>0</v>
      </c>
      <c r="C1692" s="4">
        <v>0</v>
      </c>
      <c r="D1692" s="4">
        <v>1</v>
      </c>
      <c r="E1692" s="4">
        <v>202</v>
      </c>
      <c r="F1692" s="4">
        <f>ROUND(Source!P1689,O1692)</f>
        <v>0</v>
      </c>
      <c r="G1692" s="4" t="s">
        <v>73</v>
      </c>
      <c r="H1692" s="4" t="s">
        <v>74</v>
      </c>
      <c r="I1692" s="4"/>
      <c r="J1692" s="4"/>
      <c r="K1692" s="4">
        <v>202</v>
      </c>
      <c r="L1692" s="4">
        <v>2</v>
      </c>
      <c r="M1692" s="4">
        <v>3</v>
      </c>
      <c r="N1692" s="4" t="s">
        <v>3</v>
      </c>
      <c r="O1692" s="4">
        <v>2</v>
      </c>
      <c r="P1692" s="4"/>
      <c r="Q1692" s="4"/>
      <c r="R1692" s="4"/>
      <c r="S1692" s="4"/>
      <c r="T1692" s="4"/>
      <c r="U1692" s="4"/>
      <c r="V1692" s="4"/>
      <c r="W1692" s="4"/>
    </row>
    <row r="1693" spans="1:206">
      <c r="A1693" s="4">
        <v>50</v>
      </c>
      <c r="B1693" s="4">
        <v>0</v>
      </c>
      <c r="C1693" s="4">
        <v>0</v>
      </c>
      <c r="D1693" s="4">
        <v>1</v>
      </c>
      <c r="E1693" s="4">
        <v>222</v>
      </c>
      <c r="F1693" s="4">
        <f>ROUND(Source!AO1689,O1693)</f>
        <v>0</v>
      </c>
      <c r="G1693" s="4" t="s">
        <v>75</v>
      </c>
      <c r="H1693" s="4" t="s">
        <v>76</v>
      </c>
      <c r="I1693" s="4"/>
      <c r="J1693" s="4"/>
      <c r="K1693" s="4">
        <v>222</v>
      </c>
      <c r="L1693" s="4">
        <v>3</v>
      </c>
      <c r="M1693" s="4">
        <v>3</v>
      </c>
      <c r="N1693" s="4" t="s">
        <v>3</v>
      </c>
      <c r="O1693" s="4">
        <v>2</v>
      </c>
      <c r="P1693" s="4"/>
      <c r="Q1693" s="4"/>
      <c r="R1693" s="4"/>
      <c r="S1693" s="4"/>
      <c r="T1693" s="4"/>
      <c r="U1693" s="4"/>
      <c r="V1693" s="4"/>
      <c r="W1693" s="4"/>
    </row>
    <row r="1694" spans="1:206">
      <c r="A1694" s="4">
        <v>50</v>
      </c>
      <c r="B1694" s="4">
        <v>0</v>
      </c>
      <c r="C1694" s="4">
        <v>0</v>
      </c>
      <c r="D1694" s="4">
        <v>1</v>
      </c>
      <c r="E1694" s="4">
        <v>225</v>
      </c>
      <c r="F1694" s="4">
        <f>ROUND(Source!AV1689,O1694)</f>
        <v>0</v>
      </c>
      <c r="G1694" s="4" t="s">
        <v>77</v>
      </c>
      <c r="H1694" s="4" t="s">
        <v>78</v>
      </c>
      <c r="I1694" s="4"/>
      <c r="J1694" s="4"/>
      <c r="K1694" s="4">
        <v>225</v>
      </c>
      <c r="L1694" s="4">
        <v>4</v>
      </c>
      <c r="M1694" s="4">
        <v>3</v>
      </c>
      <c r="N1694" s="4" t="s">
        <v>3</v>
      </c>
      <c r="O1694" s="4">
        <v>2</v>
      </c>
      <c r="P1694" s="4"/>
      <c r="Q1694" s="4"/>
      <c r="R1694" s="4"/>
      <c r="S1694" s="4"/>
      <c r="T1694" s="4"/>
      <c r="U1694" s="4"/>
      <c r="V1694" s="4"/>
      <c r="W1694" s="4"/>
    </row>
    <row r="1695" spans="1:206">
      <c r="A1695" s="4">
        <v>50</v>
      </c>
      <c r="B1695" s="4">
        <v>0</v>
      </c>
      <c r="C1695" s="4">
        <v>0</v>
      </c>
      <c r="D1695" s="4">
        <v>1</v>
      </c>
      <c r="E1695" s="4">
        <v>226</v>
      </c>
      <c r="F1695" s="4">
        <f>ROUND(Source!AW1689,O1695)</f>
        <v>0</v>
      </c>
      <c r="G1695" s="4" t="s">
        <v>79</v>
      </c>
      <c r="H1695" s="4" t="s">
        <v>80</v>
      </c>
      <c r="I1695" s="4"/>
      <c r="J1695" s="4"/>
      <c r="K1695" s="4">
        <v>226</v>
      </c>
      <c r="L1695" s="4">
        <v>5</v>
      </c>
      <c r="M1695" s="4">
        <v>3</v>
      </c>
      <c r="N1695" s="4" t="s">
        <v>3</v>
      </c>
      <c r="O1695" s="4">
        <v>2</v>
      </c>
      <c r="P1695" s="4"/>
      <c r="Q1695" s="4"/>
      <c r="R1695" s="4"/>
      <c r="S1695" s="4"/>
      <c r="T1695" s="4"/>
      <c r="U1695" s="4"/>
      <c r="V1695" s="4"/>
      <c r="W1695" s="4"/>
    </row>
    <row r="1696" spans="1:206">
      <c r="A1696" s="4">
        <v>50</v>
      </c>
      <c r="B1696" s="4">
        <v>0</v>
      </c>
      <c r="C1696" s="4">
        <v>0</v>
      </c>
      <c r="D1696" s="4">
        <v>1</v>
      </c>
      <c r="E1696" s="4">
        <v>227</v>
      </c>
      <c r="F1696" s="4">
        <f>ROUND(Source!AX1689,O1696)</f>
        <v>0</v>
      </c>
      <c r="G1696" s="4" t="s">
        <v>81</v>
      </c>
      <c r="H1696" s="4" t="s">
        <v>82</v>
      </c>
      <c r="I1696" s="4"/>
      <c r="J1696" s="4"/>
      <c r="K1696" s="4">
        <v>227</v>
      </c>
      <c r="L1696" s="4">
        <v>6</v>
      </c>
      <c r="M1696" s="4">
        <v>3</v>
      </c>
      <c r="N1696" s="4" t="s">
        <v>3</v>
      </c>
      <c r="O1696" s="4">
        <v>2</v>
      </c>
      <c r="P1696" s="4"/>
      <c r="Q1696" s="4"/>
      <c r="R1696" s="4"/>
      <c r="S1696" s="4"/>
      <c r="T1696" s="4"/>
      <c r="U1696" s="4"/>
      <c r="V1696" s="4"/>
      <c r="W1696" s="4"/>
    </row>
    <row r="1697" spans="1:23">
      <c r="A1697" s="4">
        <v>50</v>
      </c>
      <c r="B1697" s="4">
        <v>0</v>
      </c>
      <c r="C1697" s="4">
        <v>0</v>
      </c>
      <c r="D1697" s="4">
        <v>1</v>
      </c>
      <c r="E1697" s="4">
        <v>228</v>
      </c>
      <c r="F1697" s="4">
        <f>ROUND(Source!AY1689,O1697)</f>
        <v>0</v>
      </c>
      <c r="G1697" s="4" t="s">
        <v>83</v>
      </c>
      <c r="H1697" s="4" t="s">
        <v>84</v>
      </c>
      <c r="I1697" s="4"/>
      <c r="J1697" s="4"/>
      <c r="K1697" s="4">
        <v>228</v>
      </c>
      <c r="L1697" s="4">
        <v>7</v>
      </c>
      <c r="M1697" s="4">
        <v>3</v>
      </c>
      <c r="N1697" s="4" t="s">
        <v>3</v>
      </c>
      <c r="O1697" s="4">
        <v>2</v>
      </c>
      <c r="P1697" s="4"/>
      <c r="Q1697" s="4"/>
      <c r="R1697" s="4"/>
      <c r="S1697" s="4"/>
      <c r="T1697" s="4"/>
      <c r="U1697" s="4"/>
      <c r="V1697" s="4"/>
      <c r="W1697" s="4"/>
    </row>
    <row r="1698" spans="1:23">
      <c r="A1698" s="4">
        <v>50</v>
      </c>
      <c r="B1698" s="4">
        <v>0</v>
      </c>
      <c r="C1698" s="4">
        <v>0</v>
      </c>
      <c r="D1698" s="4">
        <v>1</v>
      </c>
      <c r="E1698" s="4">
        <v>216</v>
      </c>
      <c r="F1698" s="4">
        <f>ROUND(Source!AP1689,O1698)</f>
        <v>0</v>
      </c>
      <c r="G1698" s="4" t="s">
        <v>85</v>
      </c>
      <c r="H1698" s="4" t="s">
        <v>86</v>
      </c>
      <c r="I1698" s="4"/>
      <c r="J1698" s="4"/>
      <c r="K1698" s="4">
        <v>216</v>
      </c>
      <c r="L1698" s="4">
        <v>8</v>
      </c>
      <c r="M1698" s="4">
        <v>3</v>
      </c>
      <c r="N1698" s="4" t="s">
        <v>3</v>
      </c>
      <c r="O1698" s="4">
        <v>2</v>
      </c>
      <c r="P1698" s="4"/>
      <c r="Q1698" s="4"/>
      <c r="R1698" s="4"/>
      <c r="S1698" s="4"/>
      <c r="T1698" s="4"/>
      <c r="U1698" s="4"/>
      <c r="V1698" s="4"/>
      <c r="W1698" s="4"/>
    </row>
    <row r="1699" spans="1:23">
      <c r="A1699" s="4">
        <v>50</v>
      </c>
      <c r="B1699" s="4">
        <v>0</v>
      </c>
      <c r="C1699" s="4">
        <v>0</v>
      </c>
      <c r="D1699" s="4">
        <v>1</v>
      </c>
      <c r="E1699" s="4">
        <v>223</v>
      </c>
      <c r="F1699" s="4">
        <f>ROUND(Source!AQ1689,O1699)</f>
        <v>0</v>
      </c>
      <c r="G1699" s="4" t="s">
        <v>87</v>
      </c>
      <c r="H1699" s="4" t="s">
        <v>88</v>
      </c>
      <c r="I1699" s="4"/>
      <c r="J1699" s="4"/>
      <c r="K1699" s="4">
        <v>223</v>
      </c>
      <c r="L1699" s="4">
        <v>9</v>
      </c>
      <c r="M1699" s="4">
        <v>3</v>
      </c>
      <c r="N1699" s="4" t="s">
        <v>3</v>
      </c>
      <c r="O1699" s="4">
        <v>2</v>
      </c>
      <c r="P1699" s="4"/>
      <c r="Q1699" s="4"/>
      <c r="R1699" s="4"/>
      <c r="S1699" s="4"/>
      <c r="T1699" s="4"/>
      <c r="U1699" s="4"/>
      <c r="V1699" s="4"/>
      <c r="W1699" s="4"/>
    </row>
    <row r="1700" spans="1:23">
      <c r="A1700" s="4">
        <v>50</v>
      </c>
      <c r="B1700" s="4">
        <v>0</v>
      </c>
      <c r="C1700" s="4">
        <v>0</v>
      </c>
      <c r="D1700" s="4">
        <v>1</v>
      </c>
      <c r="E1700" s="4">
        <v>229</v>
      </c>
      <c r="F1700" s="4">
        <f>ROUND(Source!AZ1689,O1700)</f>
        <v>0</v>
      </c>
      <c r="G1700" s="4" t="s">
        <v>89</v>
      </c>
      <c r="H1700" s="4" t="s">
        <v>90</v>
      </c>
      <c r="I1700" s="4"/>
      <c r="J1700" s="4"/>
      <c r="K1700" s="4">
        <v>229</v>
      </c>
      <c r="L1700" s="4">
        <v>10</v>
      </c>
      <c r="M1700" s="4">
        <v>3</v>
      </c>
      <c r="N1700" s="4" t="s">
        <v>3</v>
      </c>
      <c r="O1700" s="4">
        <v>2</v>
      </c>
      <c r="P1700" s="4"/>
      <c r="Q1700" s="4"/>
      <c r="R1700" s="4"/>
      <c r="S1700" s="4"/>
      <c r="T1700" s="4"/>
      <c r="U1700" s="4"/>
      <c r="V1700" s="4"/>
      <c r="W1700" s="4"/>
    </row>
    <row r="1701" spans="1:23">
      <c r="A1701" s="4">
        <v>50</v>
      </c>
      <c r="B1701" s="4">
        <v>0</v>
      </c>
      <c r="C1701" s="4">
        <v>0</v>
      </c>
      <c r="D1701" s="4">
        <v>1</v>
      </c>
      <c r="E1701" s="4">
        <v>203</v>
      </c>
      <c r="F1701" s="4">
        <f>ROUND(Source!Q1689,O1701)</f>
        <v>0</v>
      </c>
      <c r="G1701" s="4" t="s">
        <v>91</v>
      </c>
      <c r="H1701" s="4" t="s">
        <v>92</v>
      </c>
      <c r="I1701" s="4"/>
      <c r="J1701" s="4"/>
      <c r="K1701" s="4">
        <v>203</v>
      </c>
      <c r="L1701" s="4">
        <v>11</v>
      </c>
      <c r="M1701" s="4">
        <v>3</v>
      </c>
      <c r="N1701" s="4" t="s">
        <v>3</v>
      </c>
      <c r="O1701" s="4">
        <v>2</v>
      </c>
      <c r="P1701" s="4"/>
      <c r="Q1701" s="4"/>
      <c r="R1701" s="4"/>
      <c r="S1701" s="4"/>
      <c r="T1701" s="4"/>
      <c r="U1701" s="4"/>
      <c r="V1701" s="4"/>
      <c r="W1701" s="4"/>
    </row>
    <row r="1702" spans="1:23">
      <c r="A1702" s="4">
        <v>50</v>
      </c>
      <c r="B1702" s="4">
        <v>0</v>
      </c>
      <c r="C1702" s="4">
        <v>0</v>
      </c>
      <c r="D1702" s="4">
        <v>1</v>
      </c>
      <c r="E1702" s="4">
        <v>231</v>
      </c>
      <c r="F1702" s="4">
        <f>ROUND(Source!BB1689,O1702)</f>
        <v>0</v>
      </c>
      <c r="G1702" s="4" t="s">
        <v>93</v>
      </c>
      <c r="H1702" s="4" t="s">
        <v>94</v>
      </c>
      <c r="I1702" s="4"/>
      <c r="J1702" s="4"/>
      <c r="K1702" s="4">
        <v>231</v>
      </c>
      <c r="L1702" s="4">
        <v>12</v>
      </c>
      <c r="M1702" s="4">
        <v>3</v>
      </c>
      <c r="N1702" s="4" t="s">
        <v>3</v>
      </c>
      <c r="O1702" s="4">
        <v>2</v>
      </c>
      <c r="P1702" s="4"/>
      <c r="Q1702" s="4"/>
      <c r="R1702" s="4"/>
      <c r="S1702" s="4"/>
      <c r="T1702" s="4"/>
      <c r="U1702" s="4"/>
      <c r="V1702" s="4"/>
      <c r="W1702" s="4"/>
    </row>
    <row r="1703" spans="1:23">
      <c r="A1703" s="4">
        <v>50</v>
      </c>
      <c r="B1703" s="4">
        <v>0</v>
      </c>
      <c r="C1703" s="4">
        <v>0</v>
      </c>
      <c r="D1703" s="4">
        <v>1</v>
      </c>
      <c r="E1703" s="4">
        <v>204</v>
      </c>
      <c r="F1703" s="4">
        <f>ROUND(Source!R1689,O1703)</f>
        <v>0</v>
      </c>
      <c r="G1703" s="4" t="s">
        <v>95</v>
      </c>
      <c r="H1703" s="4" t="s">
        <v>96</v>
      </c>
      <c r="I1703" s="4"/>
      <c r="J1703" s="4"/>
      <c r="K1703" s="4">
        <v>204</v>
      </c>
      <c r="L1703" s="4">
        <v>13</v>
      </c>
      <c r="M1703" s="4">
        <v>3</v>
      </c>
      <c r="N1703" s="4" t="s">
        <v>3</v>
      </c>
      <c r="O1703" s="4">
        <v>2</v>
      </c>
      <c r="P1703" s="4"/>
      <c r="Q1703" s="4"/>
      <c r="R1703" s="4"/>
      <c r="S1703" s="4"/>
      <c r="T1703" s="4"/>
      <c r="U1703" s="4"/>
      <c r="V1703" s="4"/>
      <c r="W1703" s="4"/>
    </row>
    <row r="1704" spans="1:23">
      <c r="A1704" s="4">
        <v>50</v>
      </c>
      <c r="B1704" s="4">
        <v>0</v>
      </c>
      <c r="C1704" s="4">
        <v>0</v>
      </c>
      <c r="D1704" s="4">
        <v>1</v>
      </c>
      <c r="E1704" s="4">
        <v>205</v>
      </c>
      <c r="F1704" s="4">
        <f>ROUND(Source!S1689,O1704)</f>
        <v>0</v>
      </c>
      <c r="G1704" s="4" t="s">
        <v>97</v>
      </c>
      <c r="H1704" s="4" t="s">
        <v>98</v>
      </c>
      <c r="I1704" s="4"/>
      <c r="J1704" s="4"/>
      <c r="K1704" s="4">
        <v>205</v>
      </c>
      <c r="L1704" s="4">
        <v>14</v>
      </c>
      <c r="M1704" s="4">
        <v>3</v>
      </c>
      <c r="N1704" s="4" t="s">
        <v>3</v>
      </c>
      <c r="O1704" s="4">
        <v>2</v>
      </c>
      <c r="P1704" s="4"/>
      <c r="Q1704" s="4"/>
      <c r="R1704" s="4"/>
      <c r="S1704" s="4"/>
      <c r="T1704" s="4"/>
      <c r="U1704" s="4"/>
      <c r="V1704" s="4"/>
      <c r="W1704" s="4"/>
    </row>
    <row r="1705" spans="1:23">
      <c r="A1705" s="4">
        <v>50</v>
      </c>
      <c r="B1705" s="4">
        <v>0</v>
      </c>
      <c r="C1705" s="4">
        <v>0</v>
      </c>
      <c r="D1705" s="4">
        <v>1</v>
      </c>
      <c r="E1705" s="4">
        <v>232</v>
      </c>
      <c r="F1705" s="4">
        <f>ROUND(Source!BC1689,O1705)</f>
        <v>0</v>
      </c>
      <c r="G1705" s="4" t="s">
        <v>99</v>
      </c>
      <c r="H1705" s="4" t="s">
        <v>100</v>
      </c>
      <c r="I1705" s="4"/>
      <c r="J1705" s="4"/>
      <c r="K1705" s="4">
        <v>232</v>
      </c>
      <c r="L1705" s="4">
        <v>15</v>
      </c>
      <c r="M1705" s="4">
        <v>3</v>
      </c>
      <c r="N1705" s="4" t="s">
        <v>3</v>
      </c>
      <c r="O1705" s="4">
        <v>2</v>
      </c>
      <c r="P1705" s="4"/>
      <c r="Q1705" s="4"/>
      <c r="R1705" s="4"/>
      <c r="S1705" s="4"/>
      <c r="T1705" s="4"/>
      <c r="U1705" s="4"/>
      <c r="V1705" s="4"/>
      <c r="W1705" s="4"/>
    </row>
    <row r="1706" spans="1:23">
      <c r="A1706" s="4">
        <v>50</v>
      </c>
      <c r="B1706" s="4">
        <v>0</v>
      </c>
      <c r="C1706" s="4">
        <v>0</v>
      </c>
      <c r="D1706" s="4">
        <v>1</v>
      </c>
      <c r="E1706" s="4">
        <v>214</v>
      </c>
      <c r="F1706" s="4">
        <f>ROUND(Source!AS1689,O1706)</f>
        <v>0</v>
      </c>
      <c r="G1706" s="4" t="s">
        <v>101</v>
      </c>
      <c r="H1706" s="4" t="s">
        <v>102</v>
      </c>
      <c r="I1706" s="4"/>
      <c r="J1706" s="4"/>
      <c r="K1706" s="4">
        <v>214</v>
      </c>
      <c r="L1706" s="4">
        <v>16</v>
      </c>
      <c r="M1706" s="4">
        <v>3</v>
      </c>
      <c r="N1706" s="4" t="s">
        <v>3</v>
      </c>
      <c r="O1706" s="4">
        <v>2</v>
      </c>
      <c r="P1706" s="4"/>
      <c r="Q1706" s="4"/>
      <c r="R1706" s="4"/>
      <c r="S1706" s="4"/>
      <c r="T1706" s="4"/>
      <c r="U1706" s="4"/>
      <c r="V1706" s="4"/>
      <c r="W1706" s="4"/>
    </row>
    <row r="1707" spans="1:23">
      <c r="A1707" s="4">
        <v>50</v>
      </c>
      <c r="B1707" s="4">
        <v>0</v>
      </c>
      <c r="C1707" s="4">
        <v>0</v>
      </c>
      <c r="D1707" s="4">
        <v>1</v>
      </c>
      <c r="E1707" s="4">
        <v>215</v>
      </c>
      <c r="F1707" s="4">
        <f>ROUND(Source!AT1689,O1707)</f>
        <v>0</v>
      </c>
      <c r="G1707" s="4" t="s">
        <v>103</v>
      </c>
      <c r="H1707" s="4" t="s">
        <v>104</v>
      </c>
      <c r="I1707" s="4"/>
      <c r="J1707" s="4"/>
      <c r="K1707" s="4">
        <v>215</v>
      </c>
      <c r="L1707" s="4">
        <v>17</v>
      </c>
      <c r="M1707" s="4">
        <v>3</v>
      </c>
      <c r="N1707" s="4" t="s">
        <v>3</v>
      </c>
      <c r="O1707" s="4">
        <v>2</v>
      </c>
      <c r="P1707" s="4"/>
      <c r="Q1707" s="4"/>
      <c r="R1707" s="4"/>
      <c r="S1707" s="4"/>
      <c r="T1707" s="4"/>
      <c r="U1707" s="4"/>
      <c r="V1707" s="4"/>
      <c r="W1707" s="4"/>
    </row>
    <row r="1708" spans="1:23">
      <c r="A1708" s="4">
        <v>50</v>
      </c>
      <c r="B1708" s="4">
        <v>0</v>
      </c>
      <c r="C1708" s="4">
        <v>0</v>
      </c>
      <c r="D1708" s="4">
        <v>1</v>
      </c>
      <c r="E1708" s="4">
        <v>217</v>
      </c>
      <c r="F1708" s="4">
        <f>ROUND(Source!AU1689,O1708)</f>
        <v>0</v>
      </c>
      <c r="G1708" s="4" t="s">
        <v>105</v>
      </c>
      <c r="H1708" s="4" t="s">
        <v>106</v>
      </c>
      <c r="I1708" s="4"/>
      <c r="J1708" s="4"/>
      <c r="K1708" s="4">
        <v>217</v>
      </c>
      <c r="L1708" s="4">
        <v>18</v>
      </c>
      <c r="M1708" s="4">
        <v>3</v>
      </c>
      <c r="N1708" s="4" t="s">
        <v>3</v>
      </c>
      <c r="O1708" s="4">
        <v>2</v>
      </c>
      <c r="P1708" s="4"/>
      <c r="Q1708" s="4"/>
      <c r="R1708" s="4"/>
      <c r="S1708" s="4"/>
      <c r="T1708" s="4"/>
      <c r="U1708" s="4"/>
      <c r="V1708" s="4"/>
      <c r="W1708" s="4"/>
    </row>
    <row r="1709" spans="1:23">
      <c r="A1709" s="4">
        <v>50</v>
      </c>
      <c r="B1709" s="4">
        <v>0</v>
      </c>
      <c r="C1709" s="4">
        <v>0</v>
      </c>
      <c r="D1709" s="4">
        <v>1</v>
      </c>
      <c r="E1709" s="4">
        <v>230</v>
      </c>
      <c r="F1709" s="4">
        <f>ROUND(Source!BA1689,O1709)</f>
        <v>0</v>
      </c>
      <c r="G1709" s="4" t="s">
        <v>107</v>
      </c>
      <c r="H1709" s="4" t="s">
        <v>108</v>
      </c>
      <c r="I1709" s="4"/>
      <c r="J1709" s="4"/>
      <c r="K1709" s="4">
        <v>230</v>
      </c>
      <c r="L1709" s="4">
        <v>19</v>
      </c>
      <c r="M1709" s="4">
        <v>3</v>
      </c>
      <c r="N1709" s="4" t="s">
        <v>3</v>
      </c>
      <c r="O1709" s="4">
        <v>2</v>
      </c>
      <c r="P1709" s="4"/>
      <c r="Q1709" s="4"/>
      <c r="R1709" s="4"/>
      <c r="S1709" s="4"/>
      <c r="T1709" s="4"/>
      <c r="U1709" s="4"/>
      <c r="V1709" s="4"/>
      <c r="W1709" s="4"/>
    </row>
    <row r="1710" spans="1:23">
      <c r="A1710" s="4">
        <v>50</v>
      </c>
      <c r="B1710" s="4">
        <v>0</v>
      </c>
      <c r="C1710" s="4">
        <v>0</v>
      </c>
      <c r="D1710" s="4">
        <v>1</v>
      </c>
      <c r="E1710" s="4">
        <v>206</v>
      </c>
      <c r="F1710" s="4">
        <f>ROUND(Source!T1689,O1710)</f>
        <v>0</v>
      </c>
      <c r="G1710" s="4" t="s">
        <v>109</v>
      </c>
      <c r="H1710" s="4" t="s">
        <v>110</v>
      </c>
      <c r="I1710" s="4"/>
      <c r="J1710" s="4"/>
      <c r="K1710" s="4">
        <v>206</v>
      </c>
      <c r="L1710" s="4">
        <v>20</v>
      </c>
      <c r="M1710" s="4">
        <v>3</v>
      </c>
      <c r="N1710" s="4" t="s">
        <v>3</v>
      </c>
      <c r="O1710" s="4">
        <v>2</v>
      </c>
      <c r="P1710" s="4"/>
      <c r="Q1710" s="4"/>
      <c r="R1710" s="4"/>
      <c r="S1710" s="4"/>
      <c r="T1710" s="4"/>
      <c r="U1710" s="4"/>
      <c r="V1710" s="4"/>
      <c r="W1710" s="4"/>
    </row>
    <row r="1711" spans="1:23">
      <c r="A1711" s="4">
        <v>50</v>
      </c>
      <c r="B1711" s="4">
        <v>0</v>
      </c>
      <c r="C1711" s="4">
        <v>0</v>
      </c>
      <c r="D1711" s="4">
        <v>1</v>
      </c>
      <c r="E1711" s="4">
        <v>207</v>
      </c>
      <c r="F1711" s="4">
        <f>Source!U1689</f>
        <v>0</v>
      </c>
      <c r="G1711" s="4" t="s">
        <v>111</v>
      </c>
      <c r="H1711" s="4" t="s">
        <v>112</v>
      </c>
      <c r="I1711" s="4"/>
      <c r="J1711" s="4"/>
      <c r="K1711" s="4">
        <v>207</v>
      </c>
      <c r="L1711" s="4">
        <v>21</v>
      </c>
      <c r="M1711" s="4">
        <v>3</v>
      </c>
      <c r="N1711" s="4" t="s">
        <v>3</v>
      </c>
      <c r="O1711" s="4">
        <v>-1</v>
      </c>
      <c r="P1711" s="4"/>
      <c r="Q1711" s="4"/>
      <c r="R1711" s="4"/>
      <c r="S1711" s="4"/>
      <c r="T1711" s="4"/>
      <c r="U1711" s="4"/>
      <c r="V1711" s="4"/>
      <c r="W1711" s="4"/>
    </row>
    <row r="1712" spans="1:23">
      <c r="A1712" s="4">
        <v>50</v>
      </c>
      <c r="B1712" s="4">
        <v>0</v>
      </c>
      <c r="C1712" s="4">
        <v>0</v>
      </c>
      <c r="D1712" s="4">
        <v>1</v>
      </c>
      <c r="E1712" s="4">
        <v>208</v>
      </c>
      <c r="F1712" s="4">
        <f>Source!V1689</f>
        <v>0</v>
      </c>
      <c r="G1712" s="4" t="s">
        <v>113</v>
      </c>
      <c r="H1712" s="4" t="s">
        <v>114</v>
      </c>
      <c r="I1712" s="4"/>
      <c r="J1712" s="4"/>
      <c r="K1712" s="4">
        <v>208</v>
      </c>
      <c r="L1712" s="4">
        <v>22</v>
      </c>
      <c r="M1712" s="4">
        <v>3</v>
      </c>
      <c r="N1712" s="4" t="s">
        <v>3</v>
      </c>
      <c r="O1712" s="4">
        <v>-1</v>
      </c>
      <c r="P1712" s="4"/>
      <c r="Q1712" s="4"/>
      <c r="R1712" s="4"/>
      <c r="S1712" s="4"/>
      <c r="T1712" s="4"/>
      <c r="U1712" s="4"/>
      <c r="V1712" s="4"/>
      <c r="W1712" s="4"/>
    </row>
    <row r="1713" spans="1:206">
      <c r="A1713" s="4">
        <v>50</v>
      </c>
      <c r="B1713" s="4">
        <v>0</v>
      </c>
      <c r="C1713" s="4">
        <v>0</v>
      </c>
      <c r="D1713" s="4">
        <v>1</v>
      </c>
      <c r="E1713" s="4">
        <v>209</v>
      </c>
      <c r="F1713" s="4">
        <f>ROUND(Source!W1689,O1713)</f>
        <v>0</v>
      </c>
      <c r="G1713" s="4" t="s">
        <v>115</v>
      </c>
      <c r="H1713" s="4" t="s">
        <v>116</v>
      </c>
      <c r="I1713" s="4"/>
      <c r="J1713" s="4"/>
      <c r="K1713" s="4">
        <v>209</v>
      </c>
      <c r="L1713" s="4">
        <v>23</v>
      </c>
      <c r="M1713" s="4">
        <v>3</v>
      </c>
      <c r="N1713" s="4" t="s">
        <v>3</v>
      </c>
      <c r="O1713" s="4">
        <v>2</v>
      </c>
      <c r="P1713" s="4"/>
      <c r="Q1713" s="4"/>
      <c r="R1713" s="4"/>
      <c r="S1713" s="4"/>
      <c r="T1713" s="4"/>
      <c r="U1713" s="4"/>
      <c r="V1713" s="4"/>
      <c r="W1713" s="4"/>
    </row>
    <row r="1714" spans="1:206">
      <c r="A1714" s="4">
        <v>50</v>
      </c>
      <c r="B1714" s="4">
        <v>0</v>
      </c>
      <c r="C1714" s="4">
        <v>0</v>
      </c>
      <c r="D1714" s="4">
        <v>1</v>
      </c>
      <c r="E1714" s="4">
        <v>233</v>
      </c>
      <c r="F1714" s="4">
        <f>ROUND(Source!BD1689,O1714)</f>
        <v>0</v>
      </c>
      <c r="G1714" s="4" t="s">
        <v>117</v>
      </c>
      <c r="H1714" s="4" t="s">
        <v>118</v>
      </c>
      <c r="I1714" s="4"/>
      <c r="J1714" s="4"/>
      <c r="K1714" s="4">
        <v>233</v>
      </c>
      <c r="L1714" s="4">
        <v>24</v>
      </c>
      <c r="M1714" s="4">
        <v>3</v>
      </c>
      <c r="N1714" s="4" t="s">
        <v>3</v>
      </c>
      <c r="O1714" s="4">
        <v>2</v>
      </c>
      <c r="P1714" s="4"/>
      <c r="Q1714" s="4"/>
      <c r="R1714" s="4"/>
      <c r="S1714" s="4"/>
      <c r="T1714" s="4"/>
      <c r="U1714" s="4"/>
      <c r="V1714" s="4"/>
      <c r="W1714" s="4"/>
    </row>
    <row r="1715" spans="1:206">
      <c r="A1715" s="4">
        <v>50</v>
      </c>
      <c r="B1715" s="4">
        <v>0</v>
      </c>
      <c r="C1715" s="4">
        <v>0</v>
      </c>
      <c r="D1715" s="4">
        <v>1</v>
      </c>
      <c r="E1715" s="4">
        <v>210</v>
      </c>
      <c r="F1715" s="4">
        <f>ROUND(Source!X1689,O1715)</f>
        <v>0</v>
      </c>
      <c r="G1715" s="4" t="s">
        <v>119</v>
      </c>
      <c r="H1715" s="4" t="s">
        <v>120</v>
      </c>
      <c r="I1715" s="4"/>
      <c r="J1715" s="4"/>
      <c r="K1715" s="4">
        <v>210</v>
      </c>
      <c r="L1715" s="4">
        <v>25</v>
      </c>
      <c r="M1715" s="4">
        <v>3</v>
      </c>
      <c r="N1715" s="4" t="s">
        <v>3</v>
      </c>
      <c r="O1715" s="4">
        <v>2</v>
      </c>
      <c r="P1715" s="4"/>
      <c r="Q1715" s="4"/>
      <c r="R1715" s="4"/>
      <c r="S1715" s="4"/>
      <c r="T1715" s="4"/>
      <c r="U1715" s="4"/>
      <c r="V1715" s="4"/>
      <c r="W1715" s="4"/>
    </row>
    <row r="1716" spans="1:206">
      <c r="A1716" s="4">
        <v>50</v>
      </c>
      <c r="B1716" s="4">
        <v>0</v>
      </c>
      <c r="C1716" s="4">
        <v>0</v>
      </c>
      <c r="D1716" s="4">
        <v>1</v>
      </c>
      <c r="E1716" s="4">
        <v>211</v>
      </c>
      <c r="F1716" s="4">
        <f>ROUND(Source!Y1689,O1716)</f>
        <v>0</v>
      </c>
      <c r="G1716" s="4" t="s">
        <v>121</v>
      </c>
      <c r="H1716" s="4" t="s">
        <v>122</v>
      </c>
      <c r="I1716" s="4"/>
      <c r="J1716" s="4"/>
      <c r="K1716" s="4">
        <v>211</v>
      </c>
      <c r="L1716" s="4">
        <v>26</v>
      </c>
      <c r="M1716" s="4">
        <v>3</v>
      </c>
      <c r="N1716" s="4" t="s">
        <v>3</v>
      </c>
      <c r="O1716" s="4">
        <v>2</v>
      </c>
      <c r="P1716" s="4"/>
      <c r="Q1716" s="4"/>
      <c r="R1716" s="4"/>
      <c r="S1716" s="4"/>
      <c r="T1716" s="4"/>
      <c r="U1716" s="4"/>
      <c r="V1716" s="4"/>
      <c r="W1716" s="4"/>
    </row>
    <row r="1717" spans="1:206">
      <c r="A1717" s="4">
        <v>50</v>
      </c>
      <c r="B1717" s="4">
        <v>0</v>
      </c>
      <c r="C1717" s="4">
        <v>0</v>
      </c>
      <c r="D1717" s="4">
        <v>1</v>
      </c>
      <c r="E1717" s="4">
        <v>0</v>
      </c>
      <c r="F1717" s="4">
        <f>ROUND(Source!AR1689,O1717)</f>
        <v>0</v>
      </c>
      <c r="G1717" s="4" t="s">
        <v>123</v>
      </c>
      <c r="H1717" s="4" t="s">
        <v>124</v>
      </c>
      <c r="I1717" s="4"/>
      <c r="J1717" s="4"/>
      <c r="K1717" s="4">
        <v>224</v>
      </c>
      <c r="L1717" s="4">
        <v>27</v>
      </c>
      <c r="M1717" s="4">
        <v>3</v>
      </c>
      <c r="N1717" s="4" t="s">
        <v>3</v>
      </c>
      <c r="O1717" s="4">
        <v>2</v>
      </c>
      <c r="P1717" s="4"/>
      <c r="Q1717" s="4"/>
      <c r="R1717" s="4"/>
      <c r="S1717" s="4"/>
      <c r="T1717" s="4"/>
      <c r="U1717" s="4"/>
      <c r="V1717" s="4"/>
      <c r="W1717" s="4"/>
    </row>
    <row r="1718" spans="1:206">
      <c r="A1718" s="4">
        <v>50</v>
      </c>
      <c r="B1718" s="4">
        <v>0</v>
      </c>
      <c r="C1718" s="4">
        <v>0</v>
      </c>
      <c r="D1718" s="4">
        <v>2</v>
      </c>
      <c r="E1718" s="4">
        <v>0</v>
      </c>
      <c r="F1718" s="4">
        <f>ROUND(F1717*0.18,O1718)</f>
        <v>0</v>
      </c>
      <c r="G1718" s="4" t="s">
        <v>125</v>
      </c>
      <c r="H1718" s="4" t="s">
        <v>125</v>
      </c>
      <c r="I1718" s="4"/>
      <c r="J1718" s="4"/>
      <c r="K1718" s="4">
        <v>212</v>
      </c>
      <c r="L1718" s="4">
        <v>28</v>
      </c>
      <c r="M1718" s="4">
        <v>0</v>
      </c>
      <c r="N1718" s="4" t="s">
        <v>3</v>
      </c>
      <c r="O1718" s="4">
        <v>1</v>
      </c>
      <c r="P1718" s="4"/>
      <c r="Q1718" s="4"/>
      <c r="R1718" s="4"/>
      <c r="S1718" s="4"/>
      <c r="T1718" s="4"/>
      <c r="U1718" s="4"/>
      <c r="V1718" s="4"/>
      <c r="W1718" s="4"/>
    </row>
    <row r="1719" spans="1:206">
      <c r="A1719" s="4">
        <v>50</v>
      </c>
      <c r="B1719" s="4">
        <v>0</v>
      </c>
      <c r="C1719" s="4">
        <v>0</v>
      </c>
      <c r="D1719" s="4">
        <v>2</v>
      </c>
      <c r="E1719" s="4">
        <v>224</v>
      </c>
      <c r="F1719" s="4">
        <f>ROUND(F1717*1.18,O1719)</f>
        <v>0</v>
      </c>
      <c r="G1719" s="4" t="s">
        <v>126</v>
      </c>
      <c r="H1719" s="4" t="s">
        <v>127</v>
      </c>
      <c r="I1719" s="4"/>
      <c r="J1719" s="4"/>
      <c r="K1719" s="4">
        <v>212</v>
      </c>
      <c r="L1719" s="4">
        <v>29</v>
      </c>
      <c r="M1719" s="4">
        <v>0</v>
      </c>
      <c r="N1719" s="4" t="s">
        <v>3</v>
      </c>
      <c r="O1719" s="4">
        <v>1</v>
      </c>
      <c r="P1719" s="4"/>
      <c r="Q1719" s="4"/>
      <c r="R1719" s="4"/>
      <c r="S1719" s="4"/>
      <c r="T1719" s="4"/>
      <c r="U1719" s="4"/>
      <c r="V1719" s="4"/>
      <c r="W1719" s="4"/>
    </row>
    <row r="1721" spans="1:206">
      <c r="A1721" s="2">
        <v>51</v>
      </c>
      <c r="B1721" s="2">
        <f>B1645</f>
        <v>0</v>
      </c>
      <c r="C1721" s="2">
        <f>A1645</f>
        <v>4</v>
      </c>
      <c r="D1721" s="2">
        <f>ROW(A1645)</f>
        <v>1645</v>
      </c>
      <c r="E1721" s="2"/>
      <c r="F1721" s="2" t="str">
        <f>IF(F1645&lt;&gt;"",F1645,"")</f>
        <v>Новый раздел</v>
      </c>
      <c r="G1721" s="2" t="str">
        <f>IF(G1645&lt;&gt;"",G1645,"")</f>
        <v>комната 2-27</v>
      </c>
      <c r="H1721" s="2">
        <v>0</v>
      </c>
      <c r="I1721" s="2"/>
      <c r="J1721" s="2"/>
      <c r="K1721" s="2"/>
      <c r="L1721" s="2"/>
      <c r="M1721" s="2"/>
      <c r="N1721" s="2"/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>
        <f t="shared" ref="AO1721:BD1721" si="1098">ROUND(AO1653+AO1689+BX1721,2)</f>
        <v>0</v>
      </c>
      <c r="AP1721" s="2">
        <f t="shared" si="1098"/>
        <v>0</v>
      </c>
      <c r="AQ1721" s="2">
        <f t="shared" si="1098"/>
        <v>0</v>
      </c>
      <c r="AR1721" s="2">
        <f t="shared" si="1098"/>
        <v>0</v>
      </c>
      <c r="AS1721" s="2">
        <f t="shared" si="1098"/>
        <v>0</v>
      </c>
      <c r="AT1721" s="2">
        <f t="shared" si="1098"/>
        <v>0</v>
      </c>
      <c r="AU1721" s="2">
        <f t="shared" si="1098"/>
        <v>0</v>
      </c>
      <c r="AV1721" s="2">
        <f t="shared" si="1098"/>
        <v>0</v>
      </c>
      <c r="AW1721" s="2">
        <f t="shared" si="1098"/>
        <v>0</v>
      </c>
      <c r="AX1721" s="2">
        <f t="shared" si="1098"/>
        <v>0</v>
      </c>
      <c r="AY1721" s="2">
        <f t="shared" si="1098"/>
        <v>0</v>
      </c>
      <c r="AZ1721" s="2">
        <f t="shared" si="1098"/>
        <v>0</v>
      </c>
      <c r="BA1721" s="2">
        <f t="shared" si="1098"/>
        <v>0</v>
      </c>
      <c r="BB1721" s="2">
        <f t="shared" si="1098"/>
        <v>0</v>
      </c>
      <c r="BC1721" s="2">
        <f t="shared" si="1098"/>
        <v>0</v>
      </c>
      <c r="BD1721" s="2">
        <f t="shared" si="1098"/>
        <v>0</v>
      </c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>
        <v>0</v>
      </c>
    </row>
    <row r="1723" spans="1:206">
      <c r="A1723" s="4">
        <v>50</v>
      </c>
      <c r="B1723" s="4">
        <v>0</v>
      </c>
      <c r="C1723" s="4">
        <v>0</v>
      </c>
      <c r="D1723" s="4">
        <v>1</v>
      </c>
      <c r="E1723" s="4">
        <v>201</v>
      </c>
      <c r="F1723" s="4">
        <f>ROUND(Source!O1721,O1723)</f>
        <v>0</v>
      </c>
      <c r="G1723" s="4" t="s">
        <v>71</v>
      </c>
      <c r="H1723" s="4" t="s">
        <v>72</v>
      </c>
      <c r="I1723" s="4"/>
      <c r="J1723" s="4"/>
      <c r="K1723" s="4">
        <v>201</v>
      </c>
      <c r="L1723" s="4">
        <v>1</v>
      </c>
      <c r="M1723" s="4">
        <v>3</v>
      </c>
      <c r="N1723" s="4" t="s">
        <v>3</v>
      </c>
      <c r="O1723" s="4">
        <v>2</v>
      </c>
      <c r="P1723" s="4"/>
      <c r="Q1723" s="4"/>
      <c r="R1723" s="4"/>
      <c r="S1723" s="4"/>
      <c r="T1723" s="4"/>
      <c r="U1723" s="4"/>
      <c r="V1723" s="4"/>
      <c r="W1723" s="4"/>
    </row>
    <row r="1724" spans="1:206">
      <c r="A1724" s="4">
        <v>50</v>
      </c>
      <c r="B1724" s="4">
        <v>0</v>
      </c>
      <c r="C1724" s="4">
        <v>0</v>
      </c>
      <c r="D1724" s="4">
        <v>1</v>
      </c>
      <c r="E1724" s="4">
        <v>202</v>
      </c>
      <c r="F1724" s="4">
        <f>ROUND(Source!P1721,O1724)</f>
        <v>0</v>
      </c>
      <c r="G1724" s="4" t="s">
        <v>73</v>
      </c>
      <c r="H1724" s="4" t="s">
        <v>74</v>
      </c>
      <c r="I1724" s="4"/>
      <c r="J1724" s="4"/>
      <c r="K1724" s="4">
        <v>202</v>
      </c>
      <c r="L1724" s="4">
        <v>2</v>
      </c>
      <c r="M1724" s="4">
        <v>3</v>
      </c>
      <c r="N1724" s="4" t="s">
        <v>3</v>
      </c>
      <c r="O1724" s="4">
        <v>2</v>
      </c>
      <c r="P1724" s="4"/>
      <c r="Q1724" s="4"/>
      <c r="R1724" s="4"/>
      <c r="S1724" s="4"/>
      <c r="T1724" s="4"/>
      <c r="U1724" s="4"/>
      <c r="V1724" s="4"/>
      <c r="W1724" s="4"/>
    </row>
    <row r="1725" spans="1:206">
      <c r="A1725" s="4">
        <v>50</v>
      </c>
      <c r="B1725" s="4">
        <v>0</v>
      </c>
      <c r="C1725" s="4">
        <v>0</v>
      </c>
      <c r="D1725" s="4">
        <v>1</v>
      </c>
      <c r="E1725" s="4">
        <v>222</v>
      </c>
      <c r="F1725" s="4">
        <f>ROUND(Source!AO1721,O1725)</f>
        <v>0</v>
      </c>
      <c r="G1725" s="4" t="s">
        <v>75</v>
      </c>
      <c r="H1725" s="4" t="s">
        <v>76</v>
      </c>
      <c r="I1725" s="4"/>
      <c r="J1725" s="4"/>
      <c r="K1725" s="4">
        <v>222</v>
      </c>
      <c r="L1725" s="4">
        <v>3</v>
      </c>
      <c r="M1725" s="4">
        <v>3</v>
      </c>
      <c r="N1725" s="4" t="s">
        <v>3</v>
      </c>
      <c r="O1725" s="4">
        <v>2</v>
      </c>
      <c r="P1725" s="4"/>
      <c r="Q1725" s="4"/>
      <c r="R1725" s="4"/>
      <c r="S1725" s="4"/>
      <c r="T1725" s="4"/>
      <c r="U1725" s="4"/>
      <c r="V1725" s="4"/>
      <c r="W1725" s="4"/>
    </row>
    <row r="1726" spans="1:206">
      <c r="A1726" s="4">
        <v>50</v>
      </c>
      <c r="B1726" s="4">
        <v>0</v>
      </c>
      <c r="C1726" s="4">
        <v>0</v>
      </c>
      <c r="D1726" s="4">
        <v>1</v>
      </c>
      <c r="E1726" s="4">
        <v>225</v>
      </c>
      <c r="F1726" s="4">
        <f>ROUND(Source!AV1721,O1726)</f>
        <v>0</v>
      </c>
      <c r="G1726" s="4" t="s">
        <v>77</v>
      </c>
      <c r="H1726" s="4" t="s">
        <v>78</v>
      </c>
      <c r="I1726" s="4"/>
      <c r="J1726" s="4"/>
      <c r="K1726" s="4">
        <v>225</v>
      </c>
      <c r="L1726" s="4">
        <v>4</v>
      </c>
      <c r="M1726" s="4">
        <v>3</v>
      </c>
      <c r="N1726" s="4" t="s">
        <v>3</v>
      </c>
      <c r="O1726" s="4">
        <v>2</v>
      </c>
      <c r="P1726" s="4"/>
      <c r="Q1726" s="4"/>
      <c r="R1726" s="4"/>
      <c r="S1726" s="4"/>
      <c r="T1726" s="4"/>
      <c r="U1726" s="4"/>
      <c r="V1726" s="4"/>
      <c r="W1726" s="4"/>
    </row>
    <row r="1727" spans="1:206">
      <c r="A1727" s="4">
        <v>50</v>
      </c>
      <c r="B1727" s="4">
        <v>0</v>
      </c>
      <c r="C1727" s="4">
        <v>0</v>
      </c>
      <c r="D1727" s="4">
        <v>1</v>
      </c>
      <c r="E1727" s="4">
        <v>226</v>
      </c>
      <c r="F1727" s="4">
        <f>ROUND(Source!AW1721,O1727)</f>
        <v>0</v>
      </c>
      <c r="G1727" s="4" t="s">
        <v>79</v>
      </c>
      <c r="H1727" s="4" t="s">
        <v>80</v>
      </c>
      <c r="I1727" s="4"/>
      <c r="J1727" s="4"/>
      <c r="K1727" s="4">
        <v>226</v>
      </c>
      <c r="L1727" s="4">
        <v>5</v>
      </c>
      <c r="M1727" s="4">
        <v>3</v>
      </c>
      <c r="N1727" s="4" t="s">
        <v>3</v>
      </c>
      <c r="O1727" s="4">
        <v>2</v>
      </c>
      <c r="P1727" s="4"/>
      <c r="Q1727" s="4"/>
      <c r="R1727" s="4"/>
      <c r="S1727" s="4"/>
      <c r="T1727" s="4"/>
      <c r="U1727" s="4"/>
      <c r="V1727" s="4"/>
      <c r="W1727" s="4"/>
    </row>
    <row r="1728" spans="1:206">
      <c r="A1728" s="4">
        <v>50</v>
      </c>
      <c r="B1728" s="4">
        <v>0</v>
      </c>
      <c r="C1728" s="4">
        <v>0</v>
      </c>
      <c r="D1728" s="4">
        <v>1</v>
      </c>
      <c r="E1728" s="4">
        <v>227</v>
      </c>
      <c r="F1728" s="4">
        <f>ROUND(Source!AX1721,O1728)</f>
        <v>0</v>
      </c>
      <c r="G1728" s="4" t="s">
        <v>81</v>
      </c>
      <c r="H1728" s="4" t="s">
        <v>82</v>
      </c>
      <c r="I1728" s="4"/>
      <c r="J1728" s="4"/>
      <c r="K1728" s="4">
        <v>227</v>
      </c>
      <c r="L1728" s="4">
        <v>6</v>
      </c>
      <c r="M1728" s="4">
        <v>3</v>
      </c>
      <c r="N1728" s="4" t="s">
        <v>3</v>
      </c>
      <c r="O1728" s="4">
        <v>2</v>
      </c>
      <c r="P1728" s="4"/>
      <c r="Q1728" s="4"/>
      <c r="R1728" s="4"/>
      <c r="S1728" s="4"/>
      <c r="T1728" s="4"/>
      <c r="U1728" s="4"/>
      <c r="V1728" s="4"/>
      <c r="W1728" s="4"/>
    </row>
    <row r="1729" spans="1:23">
      <c r="A1729" s="4">
        <v>50</v>
      </c>
      <c r="B1729" s="4">
        <v>0</v>
      </c>
      <c r="C1729" s="4">
        <v>0</v>
      </c>
      <c r="D1729" s="4">
        <v>1</v>
      </c>
      <c r="E1729" s="4">
        <v>228</v>
      </c>
      <c r="F1729" s="4">
        <f>ROUND(Source!AY1721,O1729)</f>
        <v>0</v>
      </c>
      <c r="G1729" s="4" t="s">
        <v>83</v>
      </c>
      <c r="H1729" s="4" t="s">
        <v>84</v>
      </c>
      <c r="I1729" s="4"/>
      <c r="J1729" s="4"/>
      <c r="K1729" s="4">
        <v>228</v>
      </c>
      <c r="L1729" s="4">
        <v>7</v>
      </c>
      <c r="M1729" s="4">
        <v>3</v>
      </c>
      <c r="N1729" s="4" t="s">
        <v>3</v>
      </c>
      <c r="O1729" s="4">
        <v>2</v>
      </c>
      <c r="P1729" s="4"/>
      <c r="Q1729" s="4"/>
      <c r="R1729" s="4"/>
      <c r="S1729" s="4"/>
      <c r="T1729" s="4"/>
      <c r="U1729" s="4"/>
      <c r="V1729" s="4"/>
      <c r="W1729" s="4"/>
    </row>
    <row r="1730" spans="1:23">
      <c r="A1730" s="4">
        <v>50</v>
      </c>
      <c r="B1730" s="4">
        <v>0</v>
      </c>
      <c r="C1730" s="4">
        <v>0</v>
      </c>
      <c r="D1730" s="4">
        <v>1</v>
      </c>
      <c r="E1730" s="4">
        <v>216</v>
      </c>
      <c r="F1730" s="4">
        <f>ROUND(Source!AP1721,O1730)</f>
        <v>0</v>
      </c>
      <c r="G1730" s="4" t="s">
        <v>85</v>
      </c>
      <c r="H1730" s="4" t="s">
        <v>86</v>
      </c>
      <c r="I1730" s="4"/>
      <c r="J1730" s="4"/>
      <c r="K1730" s="4">
        <v>216</v>
      </c>
      <c r="L1730" s="4">
        <v>8</v>
      </c>
      <c r="M1730" s="4">
        <v>3</v>
      </c>
      <c r="N1730" s="4" t="s">
        <v>3</v>
      </c>
      <c r="O1730" s="4">
        <v>2</v>
      </c>
      <c r="P1730" s="4"/>
      <c r="Q1730" s="4"/>
      <c r="R1730" s="4"/>
      <c r="S1730" s="4"/>
      <c r="T1730" s="4"/>
      <c r="U1730" s="4"/>
      <c r="V1730" s="4"/>
      <c r="W1730" s="4"/>
    </row>
    <row r="1731" spans="1:23">
      <c r="A1731" s="4">
        <v>50</v>
      </c>
      <c r="B1731" s="4">
        <v>0</v>
      </c>
      <c r="C1731" s="4">
        <v>0</v>
      </c>
      <c r="D1731" s="4">
        <v>1</v>
      </c>
      <c r="E1731" s="4">
        <v>223</v>
      </c>
      <c r="F1731" s="4">
        <f>ROUND(Source!AQ1721,O1731)</f>
        <v>0</v>
      </c>
      <c r="G1731" s="4" t="s">
        <v>87</v>
      </c>
      <c r="H1731" s="4" t="s">
        <v>88</v>
      </c>
      <c r="I1731" s="4"/>
      <c r="J1731" s="4"/>
      <c r="K1731" s="4">
        <v>223</v>
      </c>
      <c r="L1731" s="4">
        <v>9</v>
      </c>
      <c r="M1731" s="4">
        <v>3</v>
      </c>
      <c r="N1731" s="4" t="s">
        <v>3</v>
      </c>
      <c r="O1731" s="4">
        <v>2</v>
      </c>
      <c r="P1731" s="4"/>
      <c r="Q1731" s="4"/>
      <c r="R1731" s="4"/>
      <c r="S1731" s="4"/>
      <c r="T1731" s="4"/>
      <c r="U1731" s="4"/>
      <c r="V1731" s="4"/>
      <c r="W1731" s="4"/>
    </row>
    <row r="1732" spans="1:23">
      <c r="A1732" s="4">
        <v>50</v>
      </c>
      <c r="B1732" s="4">
        <v>0</v>
      </c>
      <c r="C1732" s="4">
        <v>0</v>
      </c>
      <c r="D1732" s="4">
        <v>1</v>
      </c>
      <c r="E1732" s="4">
        <v>229</v>
      </c>
      <c r="F1732" s="4">
        <f>ROUND(Source!AZ1721,O1732)</f>
        <v>0</v>
      </c>
      <c r="G1732" s="4" t="s">
        <v>89</v>
      </c>
      <c r="H1732" s="4" t="s">
        <v>90</v>
      </c>
      <c r="I1732" s="4"/>
      <c r="J1732" s="4"/>
      <c r="K1732" s="4">
        <v>229</v>
      </c>
      <c r="L1732" s="4">
        <v>10</v>
      </c>
      <c r="M1732" s="4">
        <v>3</v>
      </c>
      <c r="N1732" s="4" t="s">
        <v>3</v>
      </c>
      <c r="O1732" s="4">
        <v>2</v>
      </c>
      <c r="P1732" s="4"/>
      <c r="Q1732" s="4"/>
      <c r="R1732" s="4"/>
      <c r="S1732" s="4"/>
      <c r="T1732" s="4"/>
      <c r="U1732" s="4"/>
      <c r="V1732" s="4"/>
      <c r="W1732" s="4"/>
    </row>
    <row r="1733" spans="1:23">
      <c r="A1733" s="4">
        <v>50</v>
      </c>
      <c r="B1733" s="4">
        <v>0</v>
      </c>
      <c r="C1733" s="4">
        <v>0</v>
      </c>
      <c r="D1733" s="4">
        <v>1</v>
      </c>
      <c r="E1733" s="4">
        <v>203</v>
      </c>
      <c r="F1733" s="4">
        <f>ROUND(Source!Q1721,O1733)</f>
        <v>0</v>
      </c>
      <c r="G1733" s="4" t="s">
        <v>91</v>
      </c>
      <c r="H1733" s="4" t="s">
        <v>92</v>
      </c>
      <c r="I1733" s="4"/>
      <c r="J1733" s="4"/>
      <c r="K1733" s="4">
        <v>203</v>
      </c>
      <c r="L1733" s="4">
        <v>11</v>
      </c>
      <c r="M1733" s="4">
        <v>3</v>
      </c>
      <c r="N1733" s="4" t="s">
        <v>3</v>
      </c>
      <c r="O1733" s="4">
        <v>2</v>
      </c>
      <c r="P1733" s="4"/>
      <c r="Q1733" s="4"/>
      <c r="R1733" s="4"/>
      <c r="S1733" s="4"/>
      <c r="T1733" s="4"/>
      <c r="U1733" s="4"/>
      <c r="V1733" s="4"/>
      <c r="W1733" s="4"/>
    </row>
    <row r="1734" spans="1:23">
      <c r="A1734" s="4">
        <v>50</v>
      </c>
      <c r="B1734" s="4">
        <v>0</v>
      </c>
      <c r="C1734" s="4">
        <v>0</v>
      </c>
      <c r="D1734" s="4">
        <v>1</v>
      </c>
      <c r="E1734" s="4">
        <v>231</v>
      </c>
      <c r="F1734" s="4">
        <f>ROUND(Source!BB1721,O1734)</f>
        <v>0</v>
      </c>
      <c r="G1734" s="4" t="s">
        <v>93</v>
      </c>
      <c r="H1734" s="4" t="s">
        <v>94</v>
      </c>
      <c r="I1734" s="4"/>
      <c r="J1734" s="4"/>
      <c r="K1734" s="4">
        <v>231</v>
      </c>
      <c r="L1734" s="4">
        <v>12</v>
      </c>
      <c r="M1734" s="4">
        <v>3</v>
      </c>
      <c r="N1734" s="4" t="s">
        <v>3</v>
      </c>
      <c r="O1734" s="4">
        <v>2</v>
      </c>
      <c r="P1734" s="4"/>
      <c r="Q1734" s="4"/>
      <c r="R1734" s="4"/>
      <c r="S1734" s="4"/>
      <c r="T1734" s="4"/>
      <c r="U1734" s="4"/>
      <c r="V1734" s="4"/>
      <c r="W1734" s="4"/>
    </row>
    <row r="1735" spans="1:23">
      <c r="A1735" s="4">
        <v>50</v>
      </c>
      <c r="B1735" s="4">
        <v>0</v>
      </c>
      <c r="C1735" s="4">
        <v>0</v>
      </c>
      <c r="D1735" s="4">
        <v>1</v>
      </c>
      <c r="E1735" s="4">
        <v>204</v>
      </c>
      <c r="F1735" s="4">
        <f>ROUND(Source!R1721,O1735)</f>
        <v>0</v>
      </c>
      <c r="G1735" s="4" t="s">
        <v>95</v>
      </c>
      <c r="H1735" s="4" t="s">
        <v>96</v>
      </c>
      <c r="I1735" s="4"/>
      <c r="J1735" s="4"/>
      <c r="K1735" s="4">
        <v>204</v>
      </c>
      <c r="L1735" s="4">
        <v>13</v>
      </c>
      <c r="M1735" s="4">
        <v>3</v>
      </c>
      <c r="N1735" s="4" t="s">
        <v>3</v>
      </c>
      <c r="O1735" s="4">
        <v>2</v>
      </c>
      <c r="P1735" s="4"/>
      <c r="Q1735" s="4"/>
      <c r="R1735" s="4"/>
      <c r="S1735" s="4"/>
      <c r="T1735" s="4"/>
      <c r="U1735" s="4"/>
      <c r="V1735" s="4"/>
      <c r="W1735" s="4"/>
    </row>
    <row r="1736" spans="1:23">
      <c r="A1736" s="4">
        <v>50</v>
      </c>
      <c r="B1736" s="4">
        <v>0</v>
      </c>
      <c r="C1736" s="4">
        <v>0</v>
      </c>
      <c r="D1736" s="4">
        <v>1</v>
      </c>
      <c r="E1736" s="4">
        <v>205</v>
      </c>
      <c r="F1736" s="4">
        <f>ROUND(Source!S1721,O1736)</f>
        <v>0</v>
      </c>
      <c r="G1736" s="4" t="s">
        <v>97</v>
      </c>
      <c r="H1736" s="4" t="s">
        <v>98</v>
      </c>
      <c r="I1736" s="4"/>
      <c r="J1736" s="4"/>
      <c r="K1736" s="4">
        <v>205</v>
      </c>
      <c r="L1736" s="4">
        <v>14</v>
      </c>
      <c r="M1736" s="4">
        <v>3</v>
      </c>
      <c r="N1736" s="4" t="s">
        <v>3</v>
      </c>
      <c r="O1736" s="4">
        <v>2</v>
      </c>
      <c r="P1736" s="4"/>
      <c r="Q1736" s="4"/>
      <c r="R1736" s="4"/>
      <c r="S1736" s="4"/>
      <c r="T1736" s="4"/>
      <c r="U1736" s="4"/>
      <c r="V1736" s="4"/>
      <c r="W1736" s="4"/>
    </row>
    <row r="1737" spans="1:23">
      <c r="A1737" s="4">
        <v>50</v>
      </c>
      <c r="B1737" s="4">
        <v>0</v>
      </c>
      <c r="C1737" s="4">
        <v>0</v>
      </c>
      <c r="D1737" s="4">
        <v>1</v>
      </c>
      <c r="E1737" s="4">
        <v>232</v>
      </c>
      <c r="F1737" s="4">
        <f>ROUND(Source!BC1721,O1737)</f>
        <v>0</v>
      </c>
      <c r="G1737" s="4" t="s">
        <v>99</v>
      </c>
      <c r="H1737" s="4" t="s">
        <v>100</v>
      </c>
      <c r="I1737" s="4"/>
      <c r="J1737" s="4"/>
      <c r="K1737" s="4">
        <v>232</v>
      </c>
      <c r="L1737" s="4">
        <v>15</v>
      </c>
      <c r="M1737" s="4">
        <v>3</v>
      </c>
      <c r="N1737" s="4" t="s">
        <v>3</v>
      </c>
      <c r="O1737" s="4">
        <v>2</v>
      </c>
      <c r="P1737" s="4"/>
      <c r="Q1737" s="4"/>
      <c r="R1737" s="4"/>
      <c r="S1737" s="4"/>
      <c r="T1737" s="4"/>
      <c r="U1737" s="4"/>
      <c r="V1737" s="4"/>
      <c r="W1737" s="4"/>
    </row>
    <row r="1738" spans="1:23">
      <c r="A1738" s="4">
        <v>50</v>
      </c>
      <c r="B1738" s="4">
        <v>0</v>
      </c>
      <c r="C1738" s="4">
        <v>0</v>
      </c>
      <c r="D1738" s="4">
        <v>1</v>
      </c>
      <c r="E1738" s="4">
        <v>214</v>
      </c>
      <c r="F1738" s="4">
        <f>ROUND(Source!AS1721,O1738)</f>
        <v>0</v>
      </c>
      <c r="G1738" s="4" t="s">
        <v>101</v>
      </c>
      <c r="H1738" s="4" t="s">
        <v>102</v>
      </c>
      <c r="I1738" s="4"/>
      <c r="J1738" s="4"/>
      <c r="K1738" s="4">
        <v>214</v>
      </c>
      <c r="L1738" s="4">
        <v>16</v>
      </c>
      <c r="M1738" s="4">
        <v>3</v>
      </c>
      <c r="N1738" s="4" t="s">
        <v>3</v>
      </c>
      <c r="O1738" s="4">
        <v>2</v>
      </c>
      <c r="P1738" s="4"/>
      <c r="Q1738" s="4"/>
      <c r="R1738" s="4"/>
      <c r="S1738" s="4"/>
      <c r="T1738" s="4"/>
      <c r="U1738" s="4"/>
      <c r="V1738" s="4"/>
      <c r="W1738" s="4"/>
    </row>
    <row r="1739" spans="1:23">
      <c r="A1739" s="4">
        <v>50</v>
      </c>
      <c r="B1739" s="4">
        <v>0</v>
      </c>
      <c r="C1739" s="4">
        <v>0</v>
      </c>
      <c r="D1739" s="4">
        <v>1</v>
      </c>
      <c r="E1739" s="4">
        <v>215</v>
      </c>
      <c r="F1739" s="4">
        <f>ROUND(Source!AT1721,O1739)</f>
        <v>0</v>
      </c>
      <c r="G1739" s="4" t="s">
        <v>103</v>
      </c>
      <c r="H1739" s="4" t="s">
        <v>104</v>
      </c>
      <c r="I1739" s="4"/>
      <c r="J1739" s="4"/>
      <c r="K1739" s="4">
        <v>215</v>
      </c>
      <c r="L1739" s="4">
        <v>17</v>
      </c>
      <c r="M1739" s="4">
        <v>3</v>
      </c>
      <c r="N1739" s="4" t="s">
        <v>3</v>
      </c>
      <c r="O1739" s="4">
        <v>2</v>
      </c>
      <c r="P1739" s="4"/>
      <c r="Q1739" s="4"/>
      <c r="R1739" s="4"/>
      <c r="S1739" s="4"/>
      <c r="T1739" s="4"/>
      <c r="U1739" s="4"/>
      <c r="V1739" s="4"/>
      <c r="W1739" s="4"/>
    </row>
    <row r="1740" spans="1:23">
      <c r="A1740" s="4">
        <v>50</v>
      </c>
      <c r="B1740" s="4">
        <v>0</v>
      </c>
      <c r="C1740" s="4">
        <v>0</v>
      </c>
      <c r="D1740" s="4">
        <v>1</v>
      </c>
      <c r="E1740" s="4">
        <v>217</v>
      </c>
      <c r="F1740" s="4">
        <f>ROUND(Source!AU1721,O1740)</f>
        <v>0</v>
      </c>
      <c r="G1740" s="4" t="s">
        <v>105</v>
      </c>
      <c r="H1740" s="4" t="s">
        <v>106</v>
      </c>
      <c r="I1740" s="4"/>
      <c r="J1740" s="4"/>
      <c r="K1740" s="4">
        <v>217</v>
      </c>
      <c r="L1740" s="4">
        <v>18</v>
      </c>
      <c r="M1740" s="4">
        <v>3</v>
      </c>
      <c r="N1740" s="4" t="s">
        <v>3</v>
      </c>
      <c r="O1740" s="4">
        <v>2</v>
      </c>
      <c r="P1740" s="4"/>
      <c r="Q1740" s="4"/>
      <c r="R1740" s="4"/>
      <c r="S1740" s="4"/>
      <c r="T1740" s="4"/>
      <c r="U1740" s="4"/>
      <c r="V1740" s="4"/>
      <c r="W1740" s="4"/>
    </row>
    <row r="1741" spans="1:23">
      <c r="A1741" s="4">
        <v>50</v>
      </c>
      <c r="B1741" s="4">
        <v>0</v>
      </c>
      <c r="C1741" s="4">
        <v>0</v>
      </c>
      <c r="D1741" s="4">
        <v>1</v>
      </c>
      <c r="E1741" s="4">
        <v>230</v>
      </c>
      <c r="F1741" s="4">
        <f>ROUND(Source!BA1721,O1741)</f>
        <v>0</v>
      </c>
      <c r="G1741" s="4" t="s">
        <v>107</v>
      </c>
      <c r="H1741" s="4" t="s">
        <v>108</v>
      </c>
      <c r="I1741" s="4"/>
      <c r="J1741" s="4"/>
      <c r="K1741" s="4">
        <v>230</v>
      </c>
      <c r="L1741" s="4">
        <v>19</v>
      </c>
      <c r="M1741" s="4">
        <v>3</v>
      </c>
      <c r="N1741" s="4" t="s">
        <v>3</v>
      </c>
      <c r="O1741" s="4">
        <v>2</v>
      </c>
      <c r="P1741" s="4"/>
      <c r="Q1741" s="4"/>
      <c r="R1741" s="4"/>
      <c r="S1741" s="4"/>
      <c r="T1741" s="4"/>
      <c r="U1741" s="4"/>
      <c r="V1741" s="4"/>
      <c r="W1741" s="4"/>
    </row>
    <row r="1742" spans="1:23">
      <c r="A1742" s="4">
        <v>50</v>
      </c>
      <c r="B1742" s="4">
        <v>0</v>
      </c>
      <c r="C1742" s="4">
        <v>0</v>
      </c>
      <c r="D1742" s="4">
        <v>1</v>
      </c>
      <c r="E1742" s="4">
        <v>206</v>
      </c>
      <c r="F1742" s="4">
        <f>ROUND(Source!T1721,O1742)</f>
        <v>0</v>
      </c>
      <c r="G1742" s="4" t="s">
        <v>109</v>
      </c>
      <c r="H1742" s="4" t="s">
        <v>110</v>
      </c>
      <c r="I1742" s="4"/>
      <c r="J1742" s="4"/>
      <c r="K1742" s="4">
        <v>206</v>
      </c>
      <c r="L1742" s="4">
        <v>20</v>
      </c>
      <c r="M1742" s="4">
        <v>3</v>
      </c>
      <c r="N1742" s="4" t="s">
        <v>3</v>
      </c>
      <c r="O1742" s="4">
        <v>2</v>
      </c>
      <c r="P1742" s="4"/>
      <c r="Q1742" s="4"/>
      <c r="R1742" s="4"/>
      <c r="S1742" s="4"/>
      <c r="T1742" s="4"/>
      <c r="U1742" s="4"/>
      <c r="V1742" s="4"/>
      <c r="W1742" s="4"/>
    </row>
    <row r="1743" spans="1:23">
      <c r="A1743" s="4">
        <v>50</v>
      </c>
      <c r="B1743" s="4">
        <v>0</v>
      </c>
      <c r="C1743" s="4">
        <v>0</v>
      </c>
      <c r="D1743" s="4">
        <v>1</v>
      </c>
      <c r="E1743" s="4">
        <v>207</v>
      </c>
      <c r="F1743" s="4">
        <f>Source!U1721</f>
        <v>0</v>
      </c>
      <c r="G1743" s="4" t="s">
        <v>111</v>
      </c>
      <c r="H1743" s="4" t="s">
        <v>112</v>
      </c>
      <c r="I1743" s="4"/>
      <c r="J1743" s="4"/>
      <c r="K1743" s="4">
        <v>207</v>
      </c>
      <c r="L1743" s="4">
        <v>21</v>
      </c>
      <c r="M1743" s="4">
        <v>3</v>
      </c>
      <c r="N1743" s="4" t="s">
        <v>3</v>
      </c>
      <c r="O1743" s="4">
        <v>-1</v>
      </c>
      <c r="P1743" s="4"/>
      <c r="Q1743" s="4"/>
      <c r="R1743" s="4"/>
      <c r="S1743" s="4"/>
      <c r="T1743" s="4"/>
      <c r="U1743" s="4"/>
      <c r="V1743" s="4"/>
      <c r="W1743" s="4"/>
    </row>
    <row r="1744" spans="1:23">
      <c r="A1744" s="4">
        <v>50</v>
      </c>
      <c r="B1744" s="4">
        <v>0</v>
      </c>
      <c r="C1744" s="4">
        <v>0</v>
      </c>
      <c r="D1744" s="4">
        <v>1</v>
      </c>
      <c r="E1744" s="4">
        <v>208</v>
      </c>
      <c r="F1744" s="4">
        <f>Source!V1721</f>
        <v>0</v>
      </c>
      <c r="G1744" s="4" t="s">
        <v>113</v>
      </c>
      <c r="H1744" s="4" t="s">
        <v>114</v>
      </c>
      <c r="I1744" s="4"/>
      <c r="J1744" s="4"/>
      <c r="K1744" s="4">
        <v>208</v>
      </c>
      <c r="L1744" s="4">
        <v>22</v>
      </c>
      <c r="M1744" s="4">
        <v>3</v>
      </c>
      <c r="N1744" s="4" t="s">
        <v>3</v>
      </c>
      <c r="O1744" s="4">
        <v>-1</v>
      </c>
      <c r="P1744" s="4"/>
      <c r="Q1744" s="4"/>
      <c r="R1744" s="4"/>
      <c r="S1744" s="4"/>
      <c r="T1744" s="4"/>
      <c r="U1744" s="4"/>
      <c r="V1744" s="4"/>
      <c r="W1744" s="4"/>
    </row>
    <row r="1745" spans="1:206">
      <c r="A1745" s="4">
        <v>50</v>
      </c>
      <c r="B1745" s="4">
        <v>0</v>
      </c>
      <c r="C1745" s="4">
        <v>0</v>
      </c>
      <c r="D1745" s="4">
        <v>1</v>
      </c>
      <c r="E1745" s="4">
        <v>209</v>
      </c>
      <c r="F1745" s="4">
        <f>ROUND(Source!W1721,O1745)</f>
        <v>0</v>
      </c>
      <c r="G1745" s="4" t="s">
        <v>115</v>
      </c>
      <c r="H1745" s="4" t="s">
        <v>116</v>
      </c>
      <c r="I1745" s="4"/>
      <c r="J1745" s="4"/>
      <c r="K1745" s="4">
        <v>209</v>
      </c>
      <c r="L1745" s="4">
        <v>23</v>
      </c>
      <c r="M1745" s="4">
        <v>3</v>
      </c>
      <c r="N1745" s="4" t="s">
        <v>3</v>
      </c>
      <c r="O1745" s="4">
        <v>2</v>
      </c>
      <c r="P1745" s="4"/>
      <c r="Q1745" s="4"/>
      <c r="R1745" s="4"/>
      <c r="S1745" s="4"/>
      <c r="T1745" s="4"/>
      <c r="U1745" s="4"/>
      <c r="V1745" s="4"/>
      <c r="W1745" s="4"/>
    </row>
    <row r="1746" spans="1:206">
      <c r="A1746" s="4">
        <v>50</v>
      </c>
      <c r="B1746" s="4">
        <v>0</v>
      </c>
      <c r="C1746" s="4">
        <v>0</v>
      </c>
      <c r="D1746" s="4">
        <v>1</v>
      </c>
      <c r="E1746" s="4">
        <v>233</v>
      </c>
      <c r="F1746" s="4">
        <f>ROUND(Source!BD1721,O1746)</f>
        <v>0</v>
      </c>
      <c r="G1746" s="4" t="s">
        <v>117</v>
      </c>
      <c r="H1746" s="4" t="s">
        <v>118</v>
      </c>
      <c r="I1746" s="4"/>
      <c r="J1746" s="4"/>
      <c r="K1746" s="4">
        <v>233</v>
      </c>
      <c r="L1746" s="4">
        <v>24</v>
      </c>
      <c r="M1746" s="4">
        <v>3</v>
      </c>
      <c r="N1746" s="4" t="s">
        <v>3</v>
      </c>
      <c r="O1746" s="4">
        <v>2</v>
      </c>
      <c r="P1746" s="4"/>
      <c r="Q1746" s="4"/>
      <c r="R1746" s="4"/>
      <c r="S1746" s="4"/>
      <c r="T1746" s="4"/>
      <c r="U1746" s="4"/>
      <c r="V1746" s="4"/>
      <c r="W1746" s="4"/>
    </row>
    <row r="1747" spans="1:206">
      <c r="A1747" s="4">
        <v>50</v>
      </c>
      <c r="B1747" s="4">
        <v>0</v>
      </c>
      <c r="C1747" s="4">
        <v>0</v>
      </c>
      <c r="D1747" s="4">
        <v>1</v>
      </c>
      <c r="E1747" s="4">
        <v>210</v>
      </c>
      <c r="F1747" s="4">
        <f>ROUND(Source!X1721,O1747)</f>
        <v>0</v>
      </c>
      <c r="G1747" s="4" t="s">
        <v>119</v>
      </c>
      <c r="H1747" s="4" t="s">
        <v>120</v>
      </c>
      <c r="I1747" s="4"/>
      <c r="J1747" s="4"/>
      <c r="K1747" s="4">
        <v>210</v>
      </c>
      <c r="L1747" s="4">
        <v>25</v>
      </c>
      <c r="M1747" s="4">
        <v>3</v>
      </c>
      <c r="N1747" s="4" t="s">
        <v>3</v>
      </c>
      <c r="O1747" s="4">
        <v>2</v>
      </c>
      <c r="P1747" s="4"/>
      <c r="Q1747" s="4"/>
      <c r="R1747" s="4"/>
      <c r="S1747" s="4"/>
      <c r="T1747" s="4"/>
      <c r="U1747" s="4"/>
      <c r="V1747" s="4"/>
      <c r="W1747" s="4"/>
    </row>
    <row r="1748" spans="1:206">
      <c r="A1748" s="4">
        <v>50</v>
      </c>
      <c r="B1748" s="4">
        <v>0</v>
      </c>
      <c r="C1748" s="4">
        <v>0</v>
      </c>
      <c r="D1748" s="4">
        <v>1</v>
      </c>
      <c r="E1748" s="4">
        <v>211</v>
      </c>
      <c r="F1748" s="4">
        <f>ROUND(Source!Y1721,O1748)</f>
        <v>0</v>
      </c>
      <c r="G1748" s="4" t="s">
        <v>121</v>
      </c>
      <c r="H1748" s="4" t="s">
        <v>122</v>
      </c>
      <c r="I1748" s="4"/>
      <c r="J1748" s="4"/>
      <c r="K1748" s="4">
        <v>211</v>
      </c>
      <c r="L1748" s="4">
        <v>26</v>
      </c>
      <c r="M1748" s="4">
        <v>3</v>
      </c>
      <c r="N1748" s="4" t="s">
        <v>3</v>
      </c>
      <c r="O1748" s="4">
        <v>2</v>
      </c>
      <c r="P1748" s="4"/>
      <c r="Q1748" s="4"/>
      <c r="R1748" s="4"/>
      <c r="S1748" s="4"/>
      <c r="T1748" s="4"/>
      <c r="U1748" s="4"/>
      <c r="V1748" s="4"/>
      <c r="W1748" s="4"/>
    </row>
    <row r="1749" spans="1:206">
      <c r="A1749" s="4">
        <v>50</v>
      </c>
      <c r="B1749" s="4">
        <v>0</v>
      </c>
      <c r="C1749" s="4">
        <v>0</v>
      </c>
      <c r="D1749" s="4">
        <v>1</v>
      </c>
      <c r="E1749" s="4">
        <v>0</v>
      </c>
      <c r="F1749" s="4">
        <f>ROUND(Source!AR1721,O1749)</f>
        <v>0</v>
      </c>
      <c r="G1749" s="4" t="s">
        <v>123</v>
      </c>
      <c r="H1749" s="4" t="s">
        <v>124</v>
      </c>
      <c r="I1749" s="4"/>
      <c r="J1749" s="4"/>
      <c r="K1749" s="4">
        <v>224</v>
      </c>
      <c r="L1749" s="4">
        <v>27</v>
      </c>
      <c r="M1749" s="4">
        <v>3</v>
      </c>
      <c r="N1749" s="4" t="s">
        <v>3</v>
      </c>
      <c r="O1749" s="4">
        <v>2</v>
      </c>
      <c r="P1749" s="4"/>
      <c r="Q1749" s="4"/>
      <c r="R1749" s="4"/>
      <c r="S1749" s="4"/>
      <c r="T1749" s="4"/>
      <c r="U1749" s="4"/>
      <c r="V1749" s="4"/>
      <c r="W1749" s="4"/>
    </row>
    <row r="1750" spans="1:206">
      <c r="A1750" s="4">
        <v>50</v>
      </c>
      <c r="B1750" s="4">
        <v>0</v>
      </c>
      <c r="C1750" s="4">
        <v>0</v>
      </c>
      <c r="D1750" s="4">
        <v>2</v>
      </c>
      <c r="E1750" s="4">
        <v>0</v>
      </c>
      <c r="F1750" s="4">
        <f>ROUND(F1749*0.18,O1750)</f>
        <v>0</v>
      </c>
      <c r="G1750" s="4" t="s">
        <v>125</v>
      </c>
      <c r="H1750" s="4" t="s">
        <v>125</v>
      </c>
      <c r="I1750" s="4"/>
      <c r="J1750" s="4"/>
      <c r="K1750" s="4">
        <v>212</v>
      </c>
      <c r="L1750" s="4">
        <v>28</v>
      </c>
      <c r="M1750" s="4">
        <v>0</v>
      </c>
      <c r="N1750" s="4" t="s">
        <v>3</v>
      </c>
      <c r="O1750" s="4">
        <v>1</v>
      </c>
      <c r="P1750" s="4"/>
      <c r="Q1750" s="4"/>
      <c r="R1750" s="4"/>
      <c r="S1750" s="4"/>
      <c r="T1750" s="4"/>
      <c r="U1750" s="4"/>
      <c r="V1750" s="4"/>
      <c r="W1750" s="4"/>
    </row>
    <row r="1751" spans="1:206">
      <c r="A1751" s="4">
        <v>50</v>
      </c>
      <c r="B1751" s="4">
        <v>0</v>
      </c>
      <c r="C1751" s="4">
        <v>0</v>
      </c>
      <c r="D1751" s="4">
        <v>2</v>
      </c>
      <c r="E1751" s="4">
        <v>224</v>
      </c>
      <c r="F1751" s="4">
        <f>ROUND(F1749*1.18,O1751)</f>
        <v>0</v>
      </c>
      <c r="G1751" s="4" t="s">
        <v>126</v>
      </c>
      <c r="H1751" s="4" t="s">
        <v>127</v>
      </c>
      <c r="I1751" s="4"/>
      <c r="J1751" s="4"/>
      <c r="K1751" s="4">
        <v>212</v>
      </c>
      <c r="L1751" s="4">
        <v>29</v>
      </c>
      <c r="M1751" s="4">
        <v>0</v>
      </c>
      <c r="N1751" s="4" t="s">
        <v>3</v>
      </c>
      <c r="O1751" s="4">
        <v>1</v>
      </c>
      <c r="P1751" s="4"/>
      <c r="Q1751" s="4"/>
      <c r="R1751" s="4"/>
      <c r="S1751" s="4"/>
      <c r="T1751" s="4"/>
      <c r="U1751" s="4"/>
      <c r="V1751" s="4"/>
      <c r="W1751" s="4"/>
    </row>
    <row r="1753" spans="1:206">
      <c r="A1753" s="1">
        <v>4</v>
      </c>
      <c r="B1753" s="1">
        <v>0</v>
      </c>
      <c r="C1753" s="1"/>
      <c r="D1753" s="1">
        <f>ROW(A1879)</f>
        <v>1879</v>
      </c>
      <c r="E1753" s="1"/>
      <c r="F1753" s="1" t="s">
        <v>13</v>
      </c>
      <c r="G1753" s="1" t="s">
        <v>368</v>
      </c>
      <c r="H1753" s="1" t="s">
        <v>3</v>
      </c>
      <c r="I1753" s="1">
        <v>0</v>
      </c>
      <c r="J1753" s="1"/>
      <c r="K1753" s="1">
        <v>-1</v>
      </c>
      <c r="L1753" s="1"/>
      <c r="M1753" s="1" t="s">
        <v>3</v>
      </c>
      <c r="N1753" s="1"/>
      <c r="O1753" s="1"/>
      <c r="P1753" s="1"/>
      <c r="Q1753" s="1"/>
      <c r="R1753" s="1"/>
      <c r="S1753" s="1">
        <v>0</v>
      </c>
      <c r="T1753" s="1"/>
      <c r="U1753" s="1" t="s">
        <v>3</v>
      </c>
      <c r="V1753" s="1">
        <v>0</v>
      </c>
      <c r="W1753" s="1"/>
      <c r="X1753" s="1"/>
      <c r="Y1753" s="1"/>
      <c r="Z1753" s="1"/>
      <c r="AA1753" s="1"/>
      <c r="AB1753" s="1" t="s">
        <v>3</v>
      </c>
      <c r="AC1753" s="1" t="s">
        <v>3</v>
      </c>
      <c r="AD1753" s="1" t="s">
        <v>3</v>
      </c>
      <c r="AE1753" s="1" t="s">
        <v>3</v>
      </c>
      <c r="AF1753" s="1" t="s">
        <v>3</v>
      </c>
      <c r="AG1753" s="1" t="s">
        <v>3</v>
      </c>
      <c r="AH1753" s="1"/>
      <c r="AI1753" s="1"/>
      <c r="AJ1753" s="1"/>
      <c r="AK1753" s="1"/>
      <c r="AL1753" s="1"/>
      <c r="AM1753" s="1"/>
      <c r="AN1753" s="1"/>
      <c r="AO1753" s="1"/>
      <c r="AP1753" s="1" t="s">
        <v>3</v>
      </c>
      <c r="AQ1753" s="1" t="s">
        <v>3</v>
      </c>
      <c r="AR1753" s="1" t="s">
        <v>3</v>
      </c>
      <c r="AS1753" s="1"/>
      <c r="AT1753" s="1"/>
      <c r="AU1753" s="1"/>
      <c r="AV1753" s="1"/>
      <c r="AW1753" s="1"/>
      <c r="AX1753" s="1"/>
      <c r="AY1753" s="1"/>
      <c r="AZ1753" s="1" t="s">
        <v>3</v>
      </c>
      <c r="BA1753" s="1"/>
      <c r="BB1753" s="1" t="s">
        <v>3</v>
      </c>
      <c r="BC1753" s="1" t="s">
        <v>3</v>
      </c>
      <c r="BD1753" s="1" t="s">
        <v>3</v>
      </c>
      <c r="BE1753" s="1" t="s">
        <v>3</v>
      </c>
      <c r="BF1753" s="1" t="s">
        <v>3</v>
      </c>
      <c r="BG1753" s="1" t="s">
        <v>3</v>
      </c>
      <c r="BH1753" s="1" t="s">
        <v>3</v>
      </c>
      <c r="BI1753" s="1" t="s">
        <v>3</v>
      </c>
      <c r="BJ1753" s="1" t="s">
        <v>3</v>
      </c>
      <c r="BK1753" s="1" t="s">
        <v>3</v>
      </c>
      <c r="BL1753" s="1" t="s">
        <v>3</v>
      </c>
      <c r="BM1753" s="1" t="s">
        <v>3</v>
      </c>
      <c r="BN1753" s="1" t="s">
        <v>3</v>
      </c>
      <c r="BO1753" s="1" t="s">
        <v>3</v>
      </c>
      <c r="BP1753" s="1" t="s">
        <v>3</v>
      </c>
      <c r="BQ1753" s="1"/>
      <c r="BR1753" s="1"/>
      <c r="BS1753" s="1"/>
      <c r="BT1753" s="1"/>
      <c r="BU1753" s="1"/>
      <c r="BV1753" s="1"/>
      <c r="BW1753" s="1"/>
      <c r="BX1753" s="1">
        <v>0</v>
      </c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>
        <v>0</v>
      </c>
    </row>
    <row r="1755" spans="1:206">
      <c r="A1755" s="2">
        <v>52</v>
      </c>
      <c r="B1755" s="2">
        <f t="shared" ref="B1755:G1755" si="1099">B1879</f>
        <v>0</v>
      </c>
      <c r="C1755" s="2">
        <f t="shared" si="1099"/>
        <v>4</v>
      </c>
      <c r="D1755" s="2">
        <f t="shared" si="1099"/>
        <v>1753</v>
      </c>
      <c r="E1755" s="2">
        <f t="shared" si="1099"/>
        <v>0</v>
      </c>
      <c r="F1755" s="2" t="str">
        <f t="shared" si="1099"/>
        <v>Новый раздел</v>
      </c>
      <c r="G1755" s="2" t="str">
        <f t="shared" si="1099"/>
        <v>комната 2-26</v>
      </c>
      <c r="H1755" s="2"/>
      <c r="I1755" s="2"/>
      <c r="J1755" s="2"/>
      <c r="K1755" s="2"/>
      <c r="L1755" s="2"/>
      <c r="M1755" s="2"/>
      <c r="N1755" s="2"/>
      <c r="O1755" s="2">
        <f t="shared" ref="O1755:AT1755" si="1100">O1879</f>
        <v>160018.17000000001</v>
      </c>
      <c r="P1755" s="2">
        <f t="shared" si="1100"/>
        <v>102557.04</v>
      </c>
      <c r="Q1755" s="2">
        <f t="shared" si="1100"/>
        <v>2695.29</v>
      </c>
      <c r="R1755" s="2">
        <f t="shared" si="1100"/>
        <v>1001.97</v>
      </c>
      <c r="S1755" s="2">
        <f t="shared" si="1100"/>
        <v>54765.84</v>
      </c>
      <c r="T1755" s="2">
        <f t="shared" si="1100"/>
        <v>0</v>
      </c>
      <c r="U1755" s="2">
        <f t="shared" si="1100"/>
        <v>182.66626889999998</v>
      </c>
      <c r="V1755" s="2">
        <f t="shared" si="1100"/>
        <v>2.8461250000000002</v>
      </c>
      <c r="W1755" s="2">
        <f t="shared" si="1100"/>
        <v>634.03</v>
      </c>
      <c r="X1755" s="2">
        <f t="shared" si="1100"/>
        <v>48284.71</v>
      </c>
      <c r="Y1755" s="2">
        <f t="shared" si="1100"/>
        <v>24797.26</v>
      </c>
      <c r="Z1755" s="2">
        <f t="shared" si="1100"/>
        <v>0</v>
      </c>
      <c r="AA1755" s="2">
        <f t="shared" si="1100"/>
        <v>0</v>
      </c>
      <c r="AB1755" s="2">
        <f t="shared" si="1100"/>
        <v>0</v>
      </c>
      <c r="AC1755" s="2">
        <f t="shared" si="1100"/>
        <v>0</v>
      </c>
      <c r="AD1755" s="2">
        <f t="shared" si="1100"/>
        <v>0</v>
      </c>
      <c r="AE1755" s="2">
        <f t="shared" si="1100"/>
        <v>0</v>
      </c>
      <c r="AF1755" s="2">
        <f t="shared" si="1100"/>
        <v>0</v>
      </c>
      <c r="AG1755" s="2">
        <f t="shared" si="1100"/>
        <v>0</v>
      </c>
      <c r="AH1755" s="2">
        <f t="shared" si="1100"/>
        <v>0</v>
      </c>
      <c r="AI1755" s="2">
        <f t="shared" si="1100"/>
        <v>0</v>
      </c>
      <c r="AJ1755" s="2">
        <f t="shared" si="1100"/>
        <v>0</v>
      </c>
      <c r="AK1755" s="2">
        <f t="shared" si="1100"/>
        <v>0</v>
      </c>
      <c r="AL1755" s="2">
        <f t="shared" si="1100"/>
        <v>0</v>
      </c>
      <c r="AM1755" s="2">
        <f t="shared" si="1100"/>
        <v>0</v>
      </c>
      <c r="AN1755" s="2">
        <f t="shared" si="1100"/>
        <v>0</v>
      </c>
      <c r="AO1755" s="2">
        <f t="shared" si="1100"/>
        <v>0</v>
      </c>
      <c r="AP1755" s="2">
        <f t="shared" si="1100"/>
        <v>0</v>
      </c>
      <c r="AQ1755" s="2">
        <f t="shared" si="1100"/>
        <v>0</v>
      </c>
      <c r="AR1755" s="2">
        <f t="shared" si="1100"/>
        <v>233100.14</v>
      </c>
      <c r="AS1755" s="2">
        <f t="shared" si="1100"/>
        <v>226383.74</v>
      </c>
      <c r="AT1755" s="2">
        <f t="shared" si="1100"/>
        <v>6716.4</v>
      </c>
      <c r="AU1755" s="2">
        <f t="shared" ref="AU1755:BZ1755" si="1101">AU1879</f>
        <v>0</v>
      </c>
      <c r="AV1755" s="2">
        <f t="shared" si="1101"/>
        <v>102557.04</v>
      </c>
      <c r="AW1755" s="2">
        <f t="shared" si="1101"/>
        <v>102557.04</v>
      </c>
      <c r="AX1755" s="2">
        <f t="shared" si="1101"/>
        <v>0</v>
      </c>
      <c r="AY1755" s="2">
        <f t="shared" si="1101"/>
        <v>102557.04</v>
      </c>
      <c r="AZ1755" s="2">
        <f t="shared" si="1101"/>
        <v>0</v>
      </c>
      <c r="BA1755" s="2">
        <f t="shared" si="1101"/>
        <v>0</v>
      </c>
      <c r="BB1755" s="2">
        <f t="shared" si="1101"/>
        <v>0</v>
      </c>
      <c r="BC1755" s="2">
        <f t="shared" si="1101"/>
        <v>0</v>
      </c>
      <c r="BD1755" s="2">
        <f t="shared" si="1101"/>
        <v>0</v>
      </c>
      <c r="BE1755" s="2">
        <f t="shared" si="1101"/>
        <v>0</v>
      </c>
      <c r="BF1755" s="2">
        <f t="shared" si="1101"/>
        <v>0</v>
      </c>
      <c r="BG1755" s="2">
        <f t="shared" si="1101"/>
        <v>0</v>
      </c>
      <c r="BH1755" s="2">
        <f t="shared" si="1101"/>
        <v>0</v>
      </c>
      <c r="BI1755" s="2">
        <f t="shared" si="1101"/>
        <v>0</v>
      </c>
      <c r="BJ1755" s="2">
        <f t="shared" si="1101"/>
        <v>0</v>
      </c>
      <c r="BK1755" s="2">
        <f t="shared" si="1101"/>
        <v>0</v>
      </c>
      <c r="BL1755" s="2">
        <f t="shared" si="1101"/>
        <v>0</v>
      </c>
      <c r="BM1755" s="2">
        <f t="shared" si="1101"/>
        <v>0</v>
      </c>
      <c r="BN1755" s="2">
        <f t="shared" si="1101"/>
        <v>0</v>
      </c>
      <c r="BO1755" s="2">
        <f t="shared" si="1101"/>
        <v>0</v>
      </c>
      <c r="BP1755" s="2">
        <f t="shared" si="1101"/>
        <v>0</v>
      </c>
      <c r="BQ1755" s="2">
        <f t="shared" si="1101"/>
        <v>0</v>
      </c>
      <c r="BR1755" s="2">
        <f t="shared" si="1101"/>
        <v>0</v>
      </c>
      <c r="BS1755" s="2">
        <f t="shared" si="1101"/>
        <v>0</v>
      </c>
      <c r="BT1755" s="2">
        <f t="shared" si="1101"/>
        <v>0</v>
      </c>
      <c r="BU1755" s="2">
        <f t="shared" si="1101"/>
        <v>0</v>
      </c>
      <c r="BV1755" s="2">
        <f t="shared" si="1101"/>
        <v>0</v>
      </c>
      <c r="BW1755" s="2">
        <f t="shared" si="1101"/>
        <v>0</v>
      </c>
      <c r="BX1755" s="2">
        <f t="shared" si="1101"/>
        <v>0</v>
      </c>
      <c r="BY1755" s="2">
        <f t="shared" si="1101"/>
        <v>0</v>
      </c>
      <c r="BZ1755" s="2">
        <f t="shared" si="1101"/>
        <v>0</v>
      </c>
      <c r="CA1755" s="2">
        <f t="shared" ref="CA1755:DF1755" si="1102">CA1879</f>
        <v>0</v>
      </c>
      <c r="CB1755" s="2">
        <f t="shared" si="1102"/>
        <v>0</v>
      </c>
      <c r="CC1755" s="2">
        <f t="shared" si="1102"/>
        <v>0</v>
      </c>
      <c r="CD1755" s="2">
        <f t="shared" si="1102"/>
        <v>0</v>
      </c>
      <c r="CE1755" s="2">
        <f t="shared" si="1102"/>
        <v>0</v>
      </c>
      <c r="CF1755" s="2">
        <f t="shared" si="1102"/>
        <v>0</v>
      </c>
      <c r="CG1755" s="2">
        <f t="shared" si="1102"/>
        <v>0</v>
      </c>
      <c r="CH1755" s="2">
        <f t="shared" si="1102"/>
        <v>0</v>
      </c>
      <c r="CI1755" s="2">
        <f t="shared" si="1102"/>
        <v>0</v>
      </c>
      <c r="CJ1755" s="2">
        <f t="shared" si="1102"/>
        <v>0</v>
      </c>
      <c r="CK1755" s="2">
        <f t="shared" si="1102"/>
        <v>0</v>
      </c>
      <c r="CL1755" s="2">
        <f t="shared" si="1102"/>
        <v>0</v>
      </c>
      <c r="CM1755" s="2">
        <f t="shared" si="1102"/>
        <v>0</v>
      </c>
      <c r="CN1755" s="2">
        <f t="shared" si="1102"/>
        <v>0</v>
      </c>
      <c r="CO1755" s="2">
        <f t="shared" si="1102"/>
        <v>0</v>
      </c>
      <c r="CP1755" s="2">
        <f t="shared" si="1102"/>
        <v>0</v>
      </c>
      <c r="CQ1755" s="2">
        <f t="shared" si="1102"/>
        <v>0</v>
      </c>
      <c r="CR1755" s="2">
        <f t="shared" si="1102"/>
        <v>0</v>
      </c>
      <c r="CS1755" s="2">
        <f t="shared" si="1102"/>
        <v>0</v>
      </c>
      <c r="CT1755" s="2">
        <f t="shared" si="1102"/>
        <v>0</v>
      </c>
      <c r="CU1755" s="2">
        <f t="shared" si="1102"/>
        <v>0</v>
      </c>
      <c r="CV1755" s="2">
        <f t="shared" si="1102"/>
        <v>0</v>
      </c>
      <c r="CW1755" s="2">
        <f t="shared" si="1102"/>
        <v>0</v>
      </c>
      <c r="CX1755" s="2">
        <f t="shared" si="1102"/>
        <v>0</v>
      </c>
      <c r="CY1755" s="2">
        <f t="shared" si="1102"/>
        <v>0</v>
      </c>
      <c r="CZ1755" s="2">
        <f t="shared" si="1102"/>
        <v>0</v>
      </c>
      <c r="DA1755" s="2">
        <f t="shared" si="1102"/>
        <v>0</v>
      </c>
      <c r="DB1755" s="2">
        <f t="shared" si="1102"/>
        <v>0</v>
      </c>
      <c r="DC1755" s="2">
        <f t="shared" si="1102"/>
        <v>0</v>
      </c>
      <c r="DD1755" s="2">
        <f t="shared" si="1102"/>
        <v>0</v>
      </c>
      <c r="DE1755" s="2">
        <f t="shared" si="1102"/>
        <v>0</v>
      </c>
      <c r="DF1755" s="2">
        <f t="shared" si="1102"/>
        <v>0</v>
      </c>
      <c r="DG1755" s="3">
        <f t="shared" ref="DG1755:EL1755" si="1103">DG1879</f>
        <v>0</v>
      </c>
      <c r="DH1755" s="3">
        <f t="shared" si="1103"/>
        <v>0</v>
      </c>
      <c r="DI1755" s="3">
        <f t="shared" si="1103"/>
        <v>0</v>
      </c>
      <c r="DJ1755" s="3">
        <f t="shared" si="1103"/>
        <v>0</v>
      </c>
      <c r="DK1755" s="3">
        <f t="shared" si="1103"/>
        <v>0</v>
      </c>
      <c r="DL1755" s="3">
        <f t="shared" si="1103"/>
        <v>0</v>
      </c>
      <c r="DM1755" s="3">
        <f t="shared" si="1103"/>
        <v>0</v>
      </c>
      <c r="DN1755" s="3">
        <f t="shared" si="1103"/>
        <v>0</v>
      </c>
      <c r="DO1755" s="3">
        <f t="shared" si="1103"/>
        <v>0</v>
      </c>
      <c r="DP1755" s="3">
        <f t="shared" si="1103"/>
        <v>0</v>
      </c>
      <c r="DQ1755" s="3">
        <f t="shared" si="1103"/>
        <v>0</v>
      </c>
      <c r="DR1755" s="3">
        <f t="shared" si="1103"/>
        <v>0</v>
      </c>
      <c r="DS1755" s="3">
        <f t="shared" si="1103"/>
        <v>0</v>
      </c>
      <c r="DT1755" s="3">
        <f t="shared" si="1103"/>
        <v>0</v>
      </c>
      <c r="DU1755" s="3">
        <f t="shared" si="1103"/>
        <v>0</v>
      </c>
      <c r="DV1755" s="3">
        <f t="shared" si="1103"/>
        <v>0</v>
      </c>
      <c r="DW1755" s="3">
        <f t="shared" si="1103"/>
        <v>0</v>
      </c>
      <c r="DX1755" s="3">
        <f t="shared" si="1103"/>
        <v>0</v>
      </c>
      <c r="DY1755" s="3">
        <f t="shared" si="1103"/>
        <v>0</v>
      </c>
      <c r="DZ1755" s="3">
        <f t="shared" si="1103"/>
        <v>0</v>
      </c>
      <c r="EA1755" s="3">
        <f t="shared" si="1103"/>
        <v>0</v>
      </c>
      <c r="EB1755" s="3">
        <f t="shared" si="1103"/>
        <v>0</v>
      </c>
      <c r="EC1755" s="3">
        <f t="shared" si="1103"/>
        <v>0</v>
      </c>
      <c r="ED1755" s="3">
        <f t="shared" si="1103"/>
        <v>0</v>
      </c>
      <c r="EE1755" s="3">
        <f t="shared" si="1103"/>
        <v>0</v>
      </c>
      <c r="EF1755" s="3">
        <f t="shared" si="1103"/>
        <v>0</v>
      </c>
      <c r="EG1755" s="3">
        <f t="shared" si="1103"/>
        <v>0</v>
      </c>
      <c r="EH1755" s="3">
        <f t="shared" si="1103"/>
        <v>0</v>
      </c>
      <c r="EI1755" s="3">
        <f t="shared" si="1103"/>
        <v>0</v>
      </c>
      <c r="EJ1755" s="3">
        <f t="shared" si="1103"/>
        <v>0</v>
      </c>
      <c r="EK1755" s="3">
        <f t="shared" si="1103"/>
        <v>0</v>
      </c>
      <c r="EL1755" s="3">
        <f t="shared" si="1103"/>
        <v>0</v>
      </c>
      <c r="EM1755" s="3">
        <f t="shared" ref="EM1755:FR1755" si="1104">EM1879</f>
        <v>0</v>
      </c>
      <c r="EN1755" s="3">
        <f t="shared" si="1104"/>
        <v>0</v>
      </c>
      <c r="EO1755" s="3">
        <f t="shared" si="1104"/>
        <v>0</v>
      </c>
      <c r="EP1755" s="3">
        <f t="shared" si="1104"/>
        <v>0</v>
      </c>
      <c r="EQ1755" s="3">
        <f t="shared" si="1104"/>
        <v>0</v>
      </c>
      <c r="ER1755" s="3">
        <f t="shared" si="1104"/>
        <v>0</v>
      </c>
      <c r="ES1755" s="3">
        <f t="shared" si="1104"/>
        <v>0</v>
      </c>
      <c r="ET1755" s="3">
        <f t="shared" si="1104"/>
        <v>0</v>
      </c>
      <c r="EU1755" s="3">
        <f t="shared" si="1104"/>
        <v>0</v>
      </c>
      <c r="EV1755" s="3">
        <f t="shared" si="1104"/>
        <v>0</v>
      </c>
      <c r="EW1755" s="3">
        <f t="shared" si="1104"/>
        <v>0</v>
      </c>
      <c r="EX1755" s="3">
        <f t="shared" si="1104"/>
        <v>0</v>
      </c>
      <c r="EY1755" s="3">
        <f t="shared" si="1104"/>
        <v>0</v>
      </c>
      <c r="EZ1755" s="3">
        <f t="shared" si="1104"/>
        <v>0</v>
      </c>
      <c r="FA1755" s="3">
        <f t="shared" si="1104"/>
        <v>0</v>
      </c>
      <c r="FB1755" s="3">
        <f t="shared" si="1104"/>
        <v>0</v>
      </c>
      <c r="FC1755" s="3">
        <f t="shared" si="1104"/>
        <v>0</v>
      </c>
      <c r="FD1755" s="3">
        <f t="shared" si="1104"/>
        <v>0</v>
      </c>
      <c r="FE1755" s="3">
        <f t="shared" si="1104"/>
        <v>0</v>
      </c>
      <c r="FF1755" s="3">
        <f t="shared" si="1104"/>
        <v>0</v>
      </c>
      <c r="FG1755" s="3">
        <f t="shared" si="1104"/>
        <v>0</v>
      </c>
      <c r="FH1755" s="3">
        <f t="shared" si="1104"/>
        <v>0</v>
      </c>
      <c r="FI1755" s="3">
        <f t="shared" si="1104"/>
        <v>0</v>
      </c>
      <c r="FJ1755" s="3">
        <f t="shared" si="1104"/>
        <v>0</v>
      </c>
      <c r="FK1755" s="3">
        <f t="shared" si="1104"/>
        <v>0</v>
      </c>
      <c r="FL1755" s="3">
        <f t="shared" si="1104"/>
        <v>0</v>
      </c>
      <c r="FM1755" s="3">
        <f t="shared" si="1104"/>
        <v>0</v>
      </c>
      <c r="FN1755" s="3">
        <f t="shared" si="1104"/>
        <v>0</v>
      </c>
      <c r="FO1755" s="3">
        <f t="shared" si="1104"/>
        <v>0</v>
      </c>
      <c r="FP1755" s="3">
        <f t="shared" si="1104"/>
        <v>0</v>
      </c>
      <c r="FQ1755" s="3">
        <f t="shared" si="1104"/>
        <v>0</v>
      </c>
      <c r="FR1755" s="3">
        <f t="shared" si="1104"/>
        <v>0</v>
      </c>
      <c r="FS1755" s="3">
        <f t="shared" ref="FS1755:GX1755" si="1105">FS1879</f>
        <v>0</v>
      </c>
      <c r="FT1755" s="3">
        <f t="shared" si="1105"/>
        <v>0</v>
      </c>
      <c r="FU1755" s="3">
        <f t="shared" si="1105"/>
        <v>0</v>
      </c>
      <c r="FV1755" s="3">
        <f t="shared" si="1105"/>
        <v>0</v>
      </c>
      <c r="FW1755" s="3">
        <f t="shared" si="1105"/>
        <v>0</v>
      </c>
      <c r="FX1755" s="3">
        <f t="shared" si="1105"/>
        <v>0</v>
      </c>
      <c r="FY1755" s="3">
        <f t="shared" si="1105"/>
        <v>0</v>
      </c>
      <c r="FZ1755" s="3">
        <f t="shared" si="1105"/>
        <v>0</v>
      </c>
      <c r="GA1755" s="3">
        <f t="shared" si="1105"/>
        <v>0</v>
      </c>
      <c r="GB1755" s="3">
        <f t="shared" si="1105"/>
        <v>0</v>
      </c>
      <c r="GC1755" s="3">
        <f t="shared" si="1105"/>
        <v>0</v>
      </c>
      <c r="GD1755" s="3">
        <f t="shared" si="1105"/>
        <v>0</v>
      </c>
      <c r="GE1755" s="3">
        <f t="shared" si="1105"/>
        <v>0</v>
      </c>
      <c r="GF1755" s="3">
        <f t="shared" si="1105"/>
        <v>0</v>
      </c>
      <c r="GG1755" s="3">
        <f t="shared" si="1105"/>
        <v>0</v>
      </c>
      <c r="GH1755" s="3">
        <f t="shared" si="1105"/>
        <v>0</v>
      </c>
      <c r="GI1755" s="3">
        <f t="shared" si="1105"/>
        <v>0</v>
      </c>
      <c r="GJ1755" s="3">
        <f t="shared" si="1105"/>
        <v>0</v>
      </c>
      <c r="GK1755" s="3">
        <f t="shared" si="1105"/>
        <v>0</v>
      </c>
      <c r="GL1755" s="3">
        <f t="shared" si="1105"/>
        <v>0</v>
      </c>
      <c r="GM1755" s="3">
        <f t="shared" si="1105"/>
        <v>0</v>
      </c>
      <c r="GN1755" s="3">
        <f t="shared" si="1105"/>
        <v>0</v>
      </c>
      <c r="GO1755" s="3">
        <f t="shared" si="1105"/>
        <v>0</v>
      </c>
      <c r="GP1755" s="3">
        <f t="shared" si="1105"/>
        <v>0</v>
      </c>
      <c r="GQ1755" s="3">
        <f t="shared" si="1105"/>
        <v>0</v>
      </c>
      <c r="GR1755" s="3">
        <f t="shared" si="1105"/>
        <v>0</v>
      </c>
      <c r="GS1755" s="3">
        <f t="shared" si="1105"/>
        <v>0</v>
      </c>
      <c r="GT1755" s="3">
        <f t="shared" si="1105"/>
        <v>0</v>
      </c>
      <c r="GU1755" s="3">
        <f t="shared" si="1105"/>
        <v>0</v>
      </c>
      <c r="GV1755" s="3">
        <f t="shared" si="1105"/>
        <v>0</v>
      </c>
      <c r="GW1755" s="3">
        <f t="shared" si="1105"/>
        <v>0</v>
      </c>
      <c r="GX1755" s="3">
        <f t="shared" si="1105"/>
        <v>0</v>
      </c>
    </row>
    <row r="1757" spans="1:206">
      <c r="A1757" s="1">
        <v>5</v>
      </c>
      <c r="B1757" s="1">
        <v>0</v>
      </c>
      <c r="C1757" s="1"/>
      <c r="D1757" s="1">
        <f>ROW(A1773)</f>
        <v>1773</v>
      </c>
      <c r="E1757" s="1"/>
      <c r="F1757" s="1" t="s">
        <v>15</v>
      </c>
      <c r="G1757" s="1" t="s">
        <v>16</v>
      </c>
      <c r="H1757" s="1" t="s">
        <v>3</v>
      </c>
      <c r="I1757" s="1">
        <v>0</v>
      </c>
      <c r="J1757" s="1"/>
      <c r="K1757" s="1">
        <v>0</v>
      </c>
      <c r="L1757" s="1"/>
      <c r="M1757" s="1" t="s">
        <v>3</v>
      </c>
      <c r="N1757" s="1"/>
      <c r="O1757" s="1"/>
      <c r="P1757" s="1"/>
      <c r="Q1757" s="1"/>
      <c r="R1757" s="1"/>
      <c r="S1757" s="1">
        <v>0</v>
      </c>
      <c r="T1757" s="1"/>
      <c r="U1757" s="1" t="s">
        <v>3</v>
      </c>
      <c r="V1757" s="1">
        <v>0</v>
      </c>
      <c r="W1757" s="1"/>
      <c r="X1757" s="1"/>
      <c r="Y1757" s="1"/>
      <c r="Z1757" s="1"/>
      <c r="AA1757" s="1"/>
      <c r="AB1757" s="1" t="s">
        <v>3</v>
      </c>
      <c r="AC1757" s="1" t="s">
        <v>3</v>
      </c>
      <c r="AD1757" s="1" t="s">
        <v>3</v>
      </c>
      <c r="AE1757" s="1" t="s">
        <v>3</v>
      </c>
      <c r="AF1757" s="1" t="s">
        <v>3</v>
      </c>
      <c r="AG1757" s="1" t="s">
        <v>3</v>
      </c>
      <c r="AH1757" s="1"/>
      <c r="AI1757" s="1"/>
      <c r="AJ1757" s="1"/>
      <c r="AK1757" s="1"/>
      <c r="AL1757" s="1"/>
      <c r="AM1757" s="1"/>
      <c r="AN1757" s="1"/>
      <c r="AO1757" s="1"/>
      <c r="AP1757" s="1" t="s">
        <v>3</v>
      </c>
      <c r="AQ1757" s="1" t="s">
        <v>3</v>
      </c>
      <c r="AR1757" s="1" t="s">
        <v>3</v>
      </c>
      <c r="AS1757" s="1"/>
      <c r="AT1757" s="1"/>
      <c r="AU1757" s="1"/>
      <c r="AV1757" s="1"/>
      <c r="AW1757" s="1"/>
      <c r="AX1757" s="1"/>
      <c r="AY1757" s="1"/>
      <c r="AZ1757" s="1" t="s">
        <v>3</v>
      </c>
      <c r="BA1757" s="1"/>
      <c r="BB1757" s="1" t="s">
        <v>3</v>
      </c>
      <c r="BC1757" s="1" t="s">
        <v>3</v>
      </c>
      <c r="BD1757" s="1" t="s">
        <v>3</v>
      </c>
      <c r="BE1757" s="1" t="s">
        <v>3</v>
      </c>
      <c r="BF1757" s="1" t="s">
        <v>3</v>
      </c>
      <c r="BG1757" s="1" t="s">
        <v>3</v>
      </c>
      <c r="BH1757" s="1" t="s">
        <v>3</v>
      </c>
      <c r="BI1757" s="1" t="s">
        <v>3</v>
      </c>
      <c r="BJ1757" s="1" t="s">
        <v>3</v>
      </c>
      <c r="BK1757" s="1" t="s">
        <v>3</v>
      </c>
      <c r="BL1757" s="1" t="s">
        <v>3</v>
      </c>
      <c r="BM1757" s="1" t="s">
        <v>3</v>
      </c>
      <c r="BN1757" s="1" t="s">
        <v>3</v>
      </c>
      <c r="BO1757" s="1" t="s">
        <v>3</v>
      </c>
      <c r="BP1757" s="1" t="s">
        <v>3</v>
      </c>
      <c r="BQ1757" s="1"/>
      <c r="BR1757" s="1"/>
      <c r="BS1757" s="1"/>
      <c r="BT1757" s="1"/>
      <c r="BU1757" s="1"/>
      <c r="BV1757" s="1"/>
      <c r="BW1757" s="1"/>
      <c r="BX1757" s="1">
        <v>0</v>
      </c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>
        <v>0</v>
      </c>
    </row>
    <row r="1759" spans="1:206">
      <c r="A1759" s="2">
        <v>52</v>
      </c>
      <c r="B1759" s="2">
        <f t="shared" ref="B1759:G1759" si="1106">B1773</f>
        <v>0</v>
      </c>
      <c r="C1759" s="2">
        <f t="shared" si="1106"/>
        <v>5</v>
      </c>
      <c r="D1759" s="2">
        <f t="shared" si="1106"/>
        <v>1757</v>
      </c>
      <c r="E1759" s="2">
        <f t="shared" si="1106"/>
        <v>0</v>
      </c>
      <c r="F1759" s="2" t="str">
        <f t="shared" si="1106"/>
        <v>Новый подраздел</v>
      </c>
      <c r="G1759" s="2" t="str">
        <f t="shared" si="1106"/>
        <v>демонтаж</v>
      </c>
      <c r="H1759" s="2"/>
      <c r="I1759" s="2"/>
      <c r="J1759" s="2"/>
      <c r="K1759" s="2"/>
      <c r="L1759" s="2"/>
      <c r="M1759" s="2"/>
      <c r="N1759" s="2"/>
      <c r="O1759" s="2">
        <f t="shared" ref="O1759:AT1759" si="1107">O1773</f>
        <v>3122.75</v>
      </c>
      <c r="P1759" s="2">
        <f t="shared" si="1107"/>
        <v>0</v>
      </c>
      <c r="Q1759" s="2">
        <f t="shared" si="1107"/>
        <v>61.74</v>
      </c>
      <c r="R1759" s="2">
        <f t="shared" si="1107"/>
        <v>44.17</v>
      </c>
      <c r="S1759" s="2">
        <f t="shared" si="1107"/>
        <v>3061.01</v>
      </c>
      <c r="T1759" s="2">
        <f t="shared" si="1107"/>
        <v>0</v>
      </c>
      <c r="U1759" s="2">
        <f t="shared" si="1107"/>
        <v>11.666402</v>
      </c>
      <c r="V1759" s="2">
        <f t="shared" si="1107"/>
        <v>0.11825000000000002</v>
      </c>
      <c r="W1759" s="2">
        <f t="shared" si="1107"/>
        <v>0</v>
      </c>
      <c r="X1759" s="2">
        <f t="shared" si="1107"/>
        <v>2152.56</v>
      </c>
      <c r="Y1759" s="2">
        <f t="shared" si="1107"/>
        <v>1626.73</v>
      </c>
      <c r="Z1759" s="2">
        <f t="shared" si="1107"/>
        <v>0</v>
      </c>
      <c r="AA1759" s="2">
        <f t="shared" si="1107"/>
        <v>0</v>
      </c>
      <c r="AB1759" s="2">
        <f t="shared" si="1107"/>
        <v>3122.75</v>
      </c>
      <c r="AC1759" s="2">
        <f t="shared" si="1107"/>
        <v>0</v>
      </c>
      <c r="AD1759" s="2">
        <f t="shared" si="1107"/>
        <v>61.74</v>
      </c>
      <c r="AE1759" s="2">
        <f t="shared" si="1107"/>
        <v>44.17</v>
      </c>
      <c r="AF1759" s="2">
        <f t="shared" si="1107"/>
        <v>3061.01</v>
      </c>
      <c r="AG1759" s="2">
        <f t="shared" si="1107"/>
        <v>0</v>
      </c>
      <c r="AH1759" s="2">
        <f t="shared" si="1107"/>
        <v>11.666402</v>
      </c>
      <c r="AI1759" s="2">
        <f t="shared" si="1107"/>
        <v>0.11825000000000002</v>
      </c>
      <c r="AJ1759" s="2">
        <f t="shared" si="1107"/>
        <v>0</v>
      </c>
      <c r="AK1759" s="2">
        <f t="shared" si="1107"/>
        <v>2152.56</v>
      </c>
      <c r="AL1759" s="2">
        <f t="shared" si="1107"/>
        <v>1626.73</v>
      </c>
      <c r="AM1759" s="2">
        <f t="shared" si="1107"/>
        <v>0</v>
      </c>
      <c r="AN1759" s="2">
        <f t="shared" si="1107"/>
        <v>0</v>
      </c>
      <c r="AO1759" s="2">
        <f t="shared" si="1107"/>
        <v>0</v>
      </c>
      <c r="AP1759" s="2">
        <f t="shared" si="1107"/>
        <v>0</v>
      </c>
      <c r="AQ1759" s="2">
        <f t="shared" si="1107"/>
        <v>0</v>
      </c>
      <c r="AR1759" s="2">
        <f t="shared" si="1107"/>
        <v>6902.04</v>
      </c>
      <c r="AS1759" s="2">
        <f t="shared" si="1107"/>
        <v>6902.04</v>
      </c>
      <c r="AT1759" s="2">
        <f t="shared" si="1107"/>
        <v>0</v>
      </c>
      <c r="AU1759" s="2">
        <f t="shared" ref="AU1759:BZ1759" si="1108">AU1773</f>
        <v>0</v>
      </c>
      <c r="AV1759" s="2">
        <f t="shared" si="1108"/>
        <v>0</v>
      </c>
      <c r="AW1759" s="2">
        <f t="shared" si="1108"/>
        <v>0</v>
      </c>
      <c r="AX1759" s="2">
        <f t="shared" si="1108"/>
        <v>0</v>
      </c>
      <c r="AY1759" s="2">
        <f t="shared" si="1108"/>
        <v>0</v>
      </c>
      <c r="AZ1759" s="2">
        <f t="shared" si="1108"/>
        <v>0</v>
      </c>
      <c r="BA1759" s="2">
        <f t="shared" si="1108"/>
        <v>0</v>
      </c>
      <c r="BB1759" s="2">
        <f t="shared" si="1108"/>
        <v>0</v>
      </c>
      <c r="BC1759" s="2">
        <f t="shared" si="1108"/>
        <v>0</v>
      </c>
      <c r="BD1759" s="2">
        <f t="shared" si="1108"/>
        <v>0</v>
      </c>
      <c r="BE1759" s="2">
        <f t="shared" si="1108"/>
        <v>0</v>
      </c>
      <c r="BF1759" s="2">
        <f t="shared" si="1108"/>
        <v>0</v>
      </c>
      <c r="BG1759" s="2">
        <f t="shared" si="1108"/>
        <v>0</v>
      </c>
      <c r="BH1759" s="2">
        <f t="shared" si="1108"/>
        <v>0</v>
      </c>
      <c r="BI1759" s="2">
        <f t="shared" si="1108"/>
        <v>0</v>
      </c>
      <c r="BJ1759" s="2">
        <f t="shared" si="1108"/>
        <v>0</v>
      </c>
      <c r="BK1759" s="2">
        <f t="shared" si="1108"/>
        <v>0</v>
      </c>
      <c r="BL1759" s="2">
        <f t="shared" si="1108"/>
        <v>0</v>
      </c>
      <c r="BM1759" s="2">
        <f t="shared" si="1108"/>
        <v>0</v>
      </c>
      <c r="BN1759" s="2">
        <f t="shared" si="1108"/>
        <v>0</v>
      </c>
      <c r="BO1759" s="2">
        <f t="shared" si="1108"/>
        <v>0</v>
      </c>
      <c r="BP1759" s="2">
        <f t="shared" si="1108"/>
        <v>0</v>
      </c>
      <c r="BQ1759" s="2">
        <f t="shared" si="1108"/>
        <v>0</v>
      </c>
      <c r="BR1759" s="2">
        <f t="shared" si="1108"/>
        <v>0</v>
      </c>
      <c r="BS1759" s="2">
        <f t="shared" si="1108"/>
        <v>0</v>
      </c>
      <c r="BT1759" s="2">
        <f t="shared" si="1108"/>
        <v>0</v>
      </c>
      <c r="BU1759" s="2">
        <f t="shared" si="1108"/>
        <v>0</v>
      </c>
      <c r="BV1759" s="2">
        <f t="shared" si="1108"/>
        <v>0</v>
      </c>
      <c r="BW1759" s="2">
        <f t="shared" si="1108"/>
        <v>0</v>
      </c>
      <c r="BX1759" s="2">
        <f t="shared" si="1108"/>
        <v>0</v>
      </c>
      <c r="BY1759" s="2">
        <f t="shared" si="1108"/>
        <v>0</v>
      </c>
      <c r="BZ1759" s="2">
        <f t="shared" si="1108"/>
        <v>0</v>
      </c>
      <c r="CA1759" s="2">
        <f t="shared" ref="CA1759:DF1759" si="1109">CA1773</f>
        <v>6902.04</v>
      </c>
      <c r="CB1759" s="2">
        <f t="shared" si="1109"/>
        <v>6902.04</v>
      </c>
      <c r="CC1759" s="2">
        <f t="shared" si="1109"/>
        <v>0</v>
      </c>
      <c r="CD1759" s="2">
        <f t="shared" si="1109"/>
        <v>0</v>
      </c>
      <c r="CE1759" s="2">
        <f t="shared" si="1109"/>
        <v>0</v>
      </c>
      <c r="CF1759" s="2">
        <f t="shared" si="1109"/>
        <v>0</v>
      </c>
      <c r="CG1759" s="2">
        <f t="shared" si="1109"/>
        <v>0</v>
      </c>
      <c r="CH1759" s="2">
        <f t="shared" si="1109"/>
        <v>0</v>
      </c>
      <c r="CI1759" s="2">
        <f t="shared" si="1109"/>
        <v>0</v>
      </c>
      <c r="CJ1759" s="2">
        <f t="shared" si="1109"/>
        <v>0</v>
      </c>
      <c r="CK1759" s="2">
        <f t="shared" si="1109"/>
        <v>0</v>
      </c>
      <c r="CL1759" s="2">
        <f t="shared" si="1109"/>
        <v>0</v>
      </c>
      <c r="CM1759" s="2">
        <f t="shared" si="1109"/>
        <v>0</v>
      </c>
      <c r="CN1759" s="2">
        <f t="shared" si="1109"/>
        <v>0</v>
      </c>
      <c r="CO1759" s="2">
        <f t="shared" si="1109"/>
        <v>0</v>
      </c>
      <c r="CP1759" s="2">
        <f t="shared" si="1109"/>
        <v>0</v>
      </c>
      <c r="CQ1759" s="2">
        <f t="shared" si="1109"/>
        <v>0</v>
      </c>
      <c r="CR1759" s="2">
        <f t="shared" si="1109"/>
        <v>0</v>
      </c>
      <c r="CS1759" s="2">
        <f t="shared" si="1109"/>
        <v>0</v>
      </c>
      <c r="CT1759" s="2">
        <f t="shared" si="1109"/>
        <v>0</v>
      </c>
      <c r="CU1759" s="2">
        <f t="shared" si="1109"/>
        <v>0</v>
      </c>
      <c r="CV1759" s="2">
        <f t="shared" si="1109"/>
        <v>0</v>
      </c>
      <c r="CW1759" s="2">
        <f t="shared" si="1109"/>
        <v>0</v>
      </c>
      <c r="CX1759" s="2">
        <f t="shared" si="1109"/>
        <v>0</v>
      </c>
      <c r="CY1759" s="2">
        <f t="shared" si="1109"/>
        <v>0</v>
      </c>
      <c r="CZ1759" s="2">
        <f t="shared" si="1109"/>
        <v>0</v>
      </c>
      <c r="DA1759" s="2">
        <f t="shared" si="1109"/>
        <v>0</v>
      </c>
      <c r="DB1759" s="2">
        <f t="shared" si="1109"/>
        <v>0</v>
      </c>
      <c r="DC1759" s="2">
        <f t="shared" si="1109"/>
        <v>0</v>
      </c>
      <c r="DD1759" s="2">
        <f t="shared" si="1109"/>
        <v>0</v>
      </c>
      <c r="DE1759" s="2">
        <f t="shared" si="1109"/>
        <v>0</v>
      </c>
      <c r="DF1759" s="2">
        <f t="shared" si="1109"/>
        <v>0</v>
      </c>
      <c r="DG1759" s="3">
        <f t="shared" ref="DG1759:EL1759" si="1110">DG1773</f>
        <v>0</v>
      </c>
      <c r="DH1759" s="3">
        <f t="shared" si="1110"/>
        <v>0</v>
      </c>
      <c r="DI1759" s="3">
        <f t="shared" si="1110"/>
        <v>0</v>
      </c>
      <c r="DJ1759" s="3">
        <f t="shared" si="1110"/>
        <v>0</v>
      </c>
      <c r="DK1759" s="3">
        <f t="shared" si="1110"/>
        <v>0</v>
      </c>
      <c r="DL1759" s="3">
        <f t="shared" si="1110"/>
        <v>0</v>
      </c>
      <c r="DM1759" s="3">
        <f t="shared" si="1110"/>
        <v>0</v>
      </c>
      <c r="DN1759" s="3">
        <f t="shared" si="1110"/>
        <v>0</v>
      </c>
      <c r="DO1759" s="3">
        <f t="shared" si="1110"/>
        <v>0</v>
      </c>
      <c r="DP1759" s="3">
        <f t="shared" si="1110"/>
        <v>0</v>
      </c>
      <c r="DQ1759" s="3">
        <f t="shared" si="1110"/>
        <v>0</v>
      </c>
      <c r="DR1759" s="3">
        <f t="shared" si="1110"/>
        <v>0</v>
      </c>
      <c r="DS1759" s="3">
        <f t="shared" si="1110"/>
        <v>0</v>
      </c>
      <c r="DT1759" s="3">
        <f t="shared" si="1110"/>
        <v>0</v>
      </c>
      <c r="DU1759" s="3">
        <f t="shared" si="1110"/>
        <v>0</v>
      </c>
      <c r="DV1759" s="3">
        <f t="shared" si="1110"/>
        <v>0</v>
      </c>
      <c r="DW1759" s="3">
        <f t="shared" si="1110"/>
        <v>0</v>
      </c>
      <c r="DX1759" s="3">
        <f t="shared" si="1110"/>
        <v>0</v>
      </c>
      <c r="DY1759" s="3">
        <f t="shared" si="1110"/>
        <v>0</v>
      </c>
      <c r="DZ1759" s="3">
        <f t="shared" si="1110"/>
        <v>0</v>
      </c>
      <c r="EA1759" s="3">
        <f t="shared" si="1110"/>
        <v>0</v>
      </c>
      <c r="EB1759" s="3">
        <f t="shared" si="1110"/>
        <v>0</v>
      </c>
      <c r="EC1759" s="3">
        <f t="shared" si="1110"/>
        <v>0</v>
      </c>
      <c r="ED1759" s="3">
        <f t="shared" si="1110"/>
        <v>0</v>
      </c>
      <c r="EE1759" s="3">
        <f t="shared" si="1110"/>
        <v>0</v>
      </c>
      <c r="EF1759" s="3">
        <f t="shared" si="1110"/>
        <v>0</v>
      </c>
      <c r="EG1759" s="3">
        <f t="shared" si="1110"/>
        <v>0</v>
      </c>
      <c r="EH1759" s="3">
        <f t="shared" si="1110"/>
        <v>0</v>
      </c>
      <c r="EI1759" s="3">
        <f t="shared" si="1110"/>
        <v>0</v>
      </c>
      <c r="EJ1759" s="3">
        <f t="shared" si="1110"/>
        <v>0</v>
      </c>
      <c r="EK1759" s="3">
        <f t="shared" si="1110"/>
        <v>0</v>
      </c>
      <c r="EL1759" s="3">
        <f t="shared" si="1110"/>
        <v>0</v>
      </c>
      <c r="EM1759" s="3">
        <f t="shared" ref="EM1759:FR1759" si="1111">EM1773</f>
        <v>0</v>
      </c>
      <c r="EN1759" s="3">
        <f t="shared" si="1111"/>
        <v>0</v>
      </c>
      <c r="EO1759" s="3">
        <f t="shared" si="1111"/>
        <v>0</v>
      </c>
      <c r="EP1759" s="3">
        <f t="shared" si="1111"/>
        <v>0</v>
      </c>
      <c r="EQ1759" s="3">
        <f t="shared" si="1111"/>
        <v>0</v>
      </c>
      <c r="ER1759" s="3">
        <f t="shared" si="1111"/>
        <v>0</v>
      </c>
      <c r="ES1759" s="3">
        <f t="shared" si="1111"/>
        <v>0</v>
      </c>
      <c r="ET1759" s="3">
        <f t="shared" si="1111"/>
        <v>0</v>
      </c>
      <c r="EU1759" s="3">
        <f t="shared" si="1111"/>
        <v>0</v>
      </c>
      <c r="EV1759" s="3">
        <f t="shared" si="1111"/>
        <v>0</v>
      </c>
      <c r="EW1759" s="3">
        <f t="shared" si="1111"/>
        <v>0</v>
      </c>
      <c r="EX1759" s="3">
        <f t="shared" si="1111"/>
        <v>0</v>
      </c>
      <c r="EY1759" s="3">
        <f t="shared" si="1111"/>
        <v>0</v>
      </c>
      <c r="EZ1759" s="3">
        <f t="shared" si="1111"/>
        <v>0</v>
      </c>
      <c r="FA1759" s="3">
        <f t="shared" si="1111"/>
        <v>0</v>
      </c>
      <c r="FB1759" s="3">
        <f t="shared" si="1111"/>
        <v>0</v>
      </c>
      <c r="FC1759" s="3">
        <f t="shared" si="1111"/>
        <v>0</v>
      </c>
      <c r="FD1759" s="3">
        <f t="shared" si="1111"/>
        <v>0</v>
      </c>
      <c r="FE1759" s="3">
        <f t="shared" si="1111"/>
        <v>0</v>
      </c>
      <c r="FF1759" s="3">
        <f t="shared" si="1111"/>
        <v>0</v>
      </c>
      <c r="FG1759" s="3">
        <f t="shared" si="1111"/>
        <v>0</v>
      </c>
      <c r="FH1759" s="3">
        <f t="shared" si="1111"/>
        <v>0</v>
      </c>
      <c r="FI1759" s="3">
        <f t="shared" si="1111"/>
        <v>0</v>
      </c>
      <c r="FJ1759" s="3">
        <f t="shared" si="1111"/>
        <v>0</v>
      </c>
      <c r="FK1759" s="3">
        <f t="shared" si="1111"/>
        <v>0</v>
      </c>
      <c r="FL1759" s="3">
        <f t="shared" si="1111"/>
        <v>0</v>
      </c>
      <c r="FM1759" s="3">
        <f t="shared" si="1111"/>
        <v>0</v>
      </c>
      <c r="FN1759" s="3">
        <f t="shared" si="1111"/>
        <v>0</v>
      </c>
      <c r="FO1759" s="3">
        <f t="shared" si="1111"/>
        <v>0</v>
      </c>
      <c r="FP1759" s="3">
        <f t="shared" si="1111"/>
        <v>0</v>
      </c>
      <c r="FQ1759" s="3">
        <f t="shared" si="1111"/>
        <v>0</v>
      </c>
      <c r="FR1759" s="3">
        <f t="shared" si="1111"/>
        <v>0</v>
      </c>
      <c r="FS1759" s="3">
        <f t="shared" ref="FS1759:GX1759" si="1112">FS1773</f>
        <v>0</v>
      </c>
      <c r="FT1759" s="3">
        <f t="shared" si="1112"/>
        <v>0</v>
      </c>
      <c r="FU1759" s="3">
        <f t="shared" si="1112"/>
        <v>0</v>
      </c>
      <c r="FV1759" s="3">
        <f t="shared" si="1112"/>
        <v>0</v>
      </c>
      <c r="FW1759" s="3">
        <f t="shared" si="1112"/>
        <v>0</v>
      </c>
      <c r="FX1759" s="3">
        <f t="shared" si="1112"/>
        <v>0</v>
      </c>
      <c r="FY1759" s="3">
        <f t="shared" si="1112"/>
        <v>0</v>
      </c>
      <c r="FZ1759" s="3">
        <f t="shared" si="1112"/>
        <v>0</v>
      </c>
      <c r="GA1759" s="3">
        <f t="shared" si="1112"/>
        <v>0</v>
      </c>
      <c r="GB1759" s="3">
        <f t="shared" si="1112"/>
        <v>0</v>
      </c>
      <c r="GC1759" s="3">
        <f t="shared" si="1112"/>
        <v>0</v>
      </c>
      <c r="GD1759" s="3">
        <f t="shared" si="1112"/>
        <v>0</v>
      </c>
      <c r="GE1759" s="3">
        <f t="shared" si="1112"/>
        <v>0</v>
      </c>
      <c r="GF1759" s="3">
        <f t="shared" si="1112"/>
        <v>0</v>
      </c>
      <c r="GG1759" s="3">
        <f t="shared" si="1112"/>
        <v>0</v>
      </c>
      <c r="GH1759" s="3">
        <f t="shared" si="1112"/>
        <v>0</v>
      </c>
      <c r="GI1759" s="3">
        <f t="shared" si="1112"/>
        <v>0</v>
      </c>
      <c r="GJ1759" s="3">
        <f t="shared" si="1112"/>
        <v>0</v>
      </c>
      <c r="GK1759" s="3">
        <f t="shared" si="1112"/>
        <v>0</v>
      </c>
      <c r="GL1759" s="3">
        <f t="shared" si="1112"/>
        <v>0</v>
      </c>
      <c r="GM1759" s="3">
        <f t="shared" si="1112"/>
        <v>0</v>
      </c>
      <c r="GN1759" s="3">
        <f t="shared" si="1112"/>
        <v>0</v>
      </c>
      <c r="GO1759" s="3">
        <f t="shared" si="1112"/>
        <v>0</v>
      </c>
      <c r="GP1759" s="3">
        <f t="shared" si="1112"/>
        <v>0</v>
      </c>
      <c r="GQ1759" s="3">
        <f t="shared" si="1112"/>
        <v>0</v>
      </c>
      <c r="GR1759" s="3">
        <f t="shared" si="1112"/>
        <v>0</v>
      </c>
      <c r="GS1759" s="3">
        <f t="shared" si="1112"/>
        <v>0</v>
      </c>
      <c r="GT1759" s="3">
        <f t="shared" si="1112"/>
        <v>0</v>
      </c>
      <c r="GU1759" s="3">
        <f t="shared" si="1112"/>
        <v>0</v>
      </c>
      <c r="GV1759" s="3">
        <f t="shared" si="1112"/>
        <v>0</v>
      </c>
      <c r="GW1759" s="3">
        <f t="shared" si="1112"/>
        <v>0</v>
      </c>
      <c r="GX1759" s="3">
        <f t="shared" si="1112"/>
        <v>0</v>
      </c>
    </row>
    <row r="1761" spans="1:245">
      <c r="A1761">
        <v>17</v>
      </c>
      <c r="B1761">
        <v>0</v>
      </c>
      <c r="C1761">
        <f>ROW(SmtRes!A1606)</f>
        <v>1606</v>
      </c>
      <c r="D1761">
        <f>ROW(EtalonRes!A1566)</f>
        <v>1566</v>
      </c>
      <c r="E1761" t="s">
        <v>17</v>
      </c>
      <c r="F1761" t="s">
        <v>18</v>
      </c>
      <c r="G1761" t="s">
        <v>19</v>
      </c>
      <c r="H1761" t="s">
        <v>20</v>
      </c>
      <c r="I1761">
        <f>ROUND(27.5/100,9)</f>
        <v>0.27500000000000002</v>
      </c>
      <c r="J1761">
        <v>0</v>
      </c>
      <c r="O1761">
        <f t="shared" ref="O1761:O1771" si="1113">ROUND(CP1761,2)</f>
        <v>548.22</v>
      </c>
      <c r="P1761">
        <f t="shared" ref="P1761:P1771" si="1114">ROUND(CQ1761*I1761,2)</f>
        <v>0</v>
      </c>
      <c r="Q1761">
        <f t="shared" ref="Q1761:Q1771" si="1115">ROUND(CR1761*I1761,2)</f>
        <v>0</v>
      </c>
      <c r="R1761">
        <f t="shared" ref="R1761:R1771" si="1116">ROUND(CS1761*I1761,2)</f>
        <v>0</v>
      </c>
      <c r="S1761">
        <f t="shared" ref="S1761:S1771" si="1117">ROUND(CT1761*I1761,2)</f>
        <v>548.22</v>
      </c>
      <c r="T1761">
        <f t="shared" ref="T1761:T1771" si="1118">ROUND(CU1761*I1761,2)</f>
        <v>0</v>
      </c>
      <c r="U1761">
        <f t="shared" ref="U1761:U1771" si="1119">CV1761*I1761</f>
        <v>2.1092500000000003</v>
      </c>
      <c r="V1761">
        <f t="shared" ref="V1761:V1771" si="1120">CW1761*I1761</f>
        <v>0</v>
      </c>
      <c r="W1761">
        <f t="shared" ref="W1761:W1771" si="1121">ROUND(CX1761*I1761,2)</f>
        <v>0</v>
      </c>
      <c r="X1761">
        <f t="shared" ref="X1761:X1771" si="1122">ROUND(CY1761,2)</f>
        <v>372.79</v>
      </c>
      <c r="Y1761">
        <f t="shared" ref="Y1761:Y1771" si="1123">ROUND(CZ1761,2)</f>
        <v>296.04000000000002</v>
      </c>
      <c r="AA1761">
        <v>36401907</v>
      </c>
      <c r="AB1761">
        <f t="shared" ref="AB1761:AB1771" si="1124">ROUND((AC1761+AD1761+AF1761),2)</f>
        <v>59.83</v>
      </c>
      <c r="AC1761">
        <f t="shared" ref="AC1761:AC1771" si="1125">ROUND((ES1761),2)</f>
        <v>0</v>
      </c>
      <c r="AD1761">
        <f t="shared" ref="AD1761:AD1771" si="1126">ROUND((((ET1761)-(EU1761))+AE1761),2)</f>
        <v>0</v>
      </c>
      <c r="AE1761">
        <f t="shared" ref="AE1761:AE1771" si="1127">ROUND((EU1761),2)</f>
        <v>0</v>
      </c>
      <c r="AF1761">
        <f t="shared" ref="AF1761:AF1771" si="1128">ROUND((EV1761),2)</f>
        <v>59.83</v>
      </c>
      <c r="AG1761">
        <f t="shared" ref="AG1761:AG1771" si="1129">ROUND((AP1761),2)</f>
        <v>0</v>
      </c>
      <c r="AH1761">
        <f t="shared" ref="AH1761:AH1771" si="1130">(EW1761)</f>
        <v>7.67</v>
      </c>
      <c r="AI1761">
        <f t="shared" ref="AI1761:AI1771" si="1131">(EX1761)</f>
        <v>0</v>
      </c>
      <c r="AJ1761">
        <f t="shared" ref="AJ1761:AJ1771" si="1132">(AS1761)</f>
        <v>0</v>
      </c>
      <c r="AK1761">
        <v>59.83</v>
      </c>
      <c r="AL1761">
        <v>0</v>
      </c>
      <c r="AM1761">
        <v>0</v>
      </c>
      <c r="AN1761">
        <v>0</v>
      </c>
      <c r="AO1761">
        <v>59.83</v>
      </c>
      <c r="AP1761">
        <v>0</v>
      </c>
      <c r="AQ1761">
        <v>7.67</v>
      </c>
      <c r="AR1761">
        <v>0</v>
      </c>
      <c r="AS1761">
        <v>0</v>
      </c>
      <c r="AT1761">
        <v>68</v>
      </c>
      <c r="AU1761">
        <v>54</v>
      </c>
      <c r="AV1761">
        <v>1</v>
      </c>
      <c r="AW1761">
        <v>1</v>
      </c>
      <c r="AZ1761">
        <v>1</v>
      </c>
      <c r="BA1761">
        <v>33.32</v>
      </c>
      <c r="BB1761">
        <v>1</v>
      </c>
      <c r="BC1761">
        <v>1</v>
      </c>
      <c r="BD1761" t="s">
        <v>3</v>
      </c>
      <c r="BE1761" t="s">
        <v>3</v>
      </c>
      <c r="BF1761" t="s">
        <v>3</v>
      </c>
      <c r="BG1761" t="s">
        <v>3</v>
      </c>
      <c r="BH1761">
        <v>0</v>
      </c>
      <c r="BI1761">
        <v>1</v>
      </c>
      <c r="BJ1761" t="s">
        <v>21</v>
      </c>
      <c r="BM1761">
        <v>57001</v>
      </c>
      <c r="BN1761">
        <v>0</v>
      </c>
      <c r="BO1761" t="s">
        <v>18</v>
      </c>
      <c r="BP1761">
        <v>1</v>
      </c>
      <c r="BQ1761">
        <v>6</v>
      </c>
      <c r="BR1761">
        <v>0</v>
      </c>
      <c r="BS1761">
        <v>33.32</v>
      </c>
      <c r="BT1761">
        <v>1</v>
      </c>
      <c r="BU1761">
        <v>1</v>
      </c>
      <c r="BV1761">
        <v>1</v>
      </c>
      <c r="BW1761">
        <v>1</v>
      </c>
      <c r="BX1761">
        <v>1</v>
      </c>
      <c r="BY1761" t="s">
        <v>3</v>
      </c>
      <c r="BZ1761">
        <v>80</v>
      </c>
      <c r="CA1761">
        <v>68</v>
      </c>
      <c r="CE1761">
        <v>0</v>
      </c>
      <c r="CF1761">
        <v>0</v>
      </c>
      <c r="CG1761">
        <v>0</v>
      </c>
      <c r="CM1761">
        <v>0</v>
      </c>
      <c r="CN1761" t="s">
        <v>3</v>
      </c>
      <c r="CO1761">
        <v>0</v>
      </c>
      <c r="CP1761">
        <f t="shared" ref="CP1761:CP1771" si="1133">(P1761+Q1761+S1761)</f>
        <v>548.22</v>
      </c>
      <c r="CQ1761">
        <f t="shared" ref="CQ1761:CQ1771" si="1134">AC1761*BC1761</f>
        <v>0</v>
      </c>
      <c r="CR1761">
        <f t="shared" ref="CR1761:CR1771" si="1135">AD1761*BB1761</f>
        <v>0</v>
      </c>
      <c r="CS1761">
        <f t="shared" ref="CS1761:CS1771" si="1136">AE1761*BS1761</f>
        <v>0</v>
      </c>
      <c r="CT1761">
        <f t="shared" ref="CT1761:CT1771" si="1137">AF1761*BA1761</f>
        <v>1993.5355999999999</v>
      </c>
      <c r="CU1761">
        <f t="shared" ref="CU1761:CU1771" si="1138">AG1761</f>
        <v>0</v>
      </c>
      <c r="CV1761">
        <f t="shared" ref="CV1761:CV1771" si="1139">AH1761</f>
        <v>7.67</v>
      </c>
      <c r="CW1761">
        <f t="shared" ref="CW1761:CW1771" si="1140">AI1761</f>
        <v>0</v>
      </c>
      <c r="CX1761">
        <f t="shared" ref="CX1761:CX1771" si="1141">AJ1761</f>
        <v>0</v>
      </c>
      <c r="CY1761">
        <f t="shared" ref="CY1761:CY1771" si="1142">(((S1761+R1761)*AT1761)/100)</f>
        <v>372.78960000000001</v>
      </c>
      <c r="CZ1761">
        <f t="shared" ref="CZ1761:CZ1771" si="1143">(((S1761+R1761)*AU1761)/100)</f>
        <v>296.03880000000004</v>
      </c>
      <c r="DC1761" t="s">
        <v>3</v>
      </c>
      <c r="DD1761" t="s">
        <v>3</v>
      </c>
      <c r="DE1761" t="s">
        <v>3</v>
      </c>
      <c r="DF1761" t="s">
        <v>3</v>
      </c>
      <c r="DG1761" t="s">
        <v>3</v>
      </c>
      <c r="DH1761" t="s">
        <v>3</v>
      </c>
      <c r="DI1761" t="s">
        <v>3</v>
      </c>
      <c r="DJ1761" t="s">
        <v>3</v>
      </c>
      <c r="DK1761" t="s">
        <v>3</v>
      </c>
      <c r="DL1761" t="s">
        <v>3</v>
      </c>
      <c r="DM1761" t="s">
        <v>3</v>
      </c>
      <c r="DN1761">
        <v>0</v>
      </c>
      <c r="DO1761">
        <v>0</v>
      </c>
      <c r="DP1761">
        <v>1</v>
      </c>
      <c r="DQ1761">
        <v>1</v>
      </c>
      <c r="DU1761">
        <v>1013</v>
      </c>
      <c r="DV1761" t="s">
        <v>20</v>
      </c>
      <c r="DW1761" t="s">
        <v>20</v>
      </c>
      <c r="DX1761">
        <v>1</v>
      </c>
      <c r="DZ1761" t="s">
        <v>3</v>
      </c>
      <c r="EA1761" t="s">
        <v>3</v>
      </c>
      <c r="EB1761" t="s">
        <v>3</v>
      </c>
      <c r="EC1761" t="s">
        <v>3</v>
      </c>
      <c r="EE1761">
        <v>29085590</v>
      </c>
      <c r="EF1761">
        <v>6</v>
      </c>
      <c r="EG1761" t="s">
        <v>22</v>
      </c>
      <c r="EH1761">
        <v>0</v>
      </c>
      <c r="EI1761" t="s">
        <v>3</v>
      </c>
      <c r="EJ1761">
        <v>1</v>
      </c>
      <c r="EK1761">
        <v>57001</v>
      </c>
      <c r="EL1761" t="s">
        <v>23</v>
      </c>
      <c r="EM1761" t="s">
        <v>24</v>
      </c>
      <c r="EO1761" t="s">
        <v>3</v>
      </c>
      <c r="EQ1761">
        <v>0</v>
      </c>
      <c r="ER1761">
        <v>59.83</v>
      </c>
      <c r="ES1761">
        <v>0</v>
      </c>
      <c r="ET1761">
        <v>0</v>
      </c>
      <c r="EU1761">
        <v>0</v>
      </c>
      <c r="EV1761">
        <v>59.83</v>
      </c>
      <c r="EW1761">
        <v>7.67</v>
      </c>
      <c r="EX1761">
        <v>0</v>
      </c>
      <c r="EY1761">
        <v>0</v>
      </c>
      <c r="FQ1761">
        <v>0</v>
      </c>
      <c r="FR1761">
        <f t="shared" ref="FR1761:FR1771" si="1144">ROUND(IF(AND(BH1761=3,BI1761=3),P1761,0),2)</f>
        <v>0</v>
      </c>
      <c r="FS1761">
        <v>0</v>
      </c>
      <c r="FV1761" t="s">
        <v>25</v>
      </c>
      <c r="FW1761" t="s">
        <v>26</v>
      </c>
      <c r="FX1761">
        <v>80</v>
      </c>
      <c r="FY1761">
        <v>68</v>
      </c>
      <c r="GA1761" t="s">
        <v>3</v>
      </c>
      <c r="GD1761">
        <v>1</v>
      </c>
      <c r="GF1761">
        <v>1095792533</v>
      </c>
      <c r="GG1761">
        <v>2</v>
      </c>
      <c r="GH1761">
        <v>1</v>
      </c>
      <c r="GI1761">
        <v>2</v>
      </c>
      <c r="GJ1761">
        <v>0</v>
      </c>
      <c r="GK1761">
        <v>0</v>
      </c>
      <c r="GL1761">
        <f t="shared" ref="GL1761:GL1771" si="1145">ROUND(IF(AND(BH1761=3,BI1761=3,FS1761&lt;&gt;0),P1761,0),2)</f>
        <v>0</v>
      </c>
      <c r="GM1761">
        <f t="shared" ref="GM1761:GM1771" si="1146">ROUND(O1761+X1761+Y1761,2)+GX1761</f>
        <v>1217.05</v>
      </c>
      <c r="GN1761">
        <f t="shared" ref="GN1761:GN1771" si="1147">IF(OR(BI1761=0,BI1761=1),ROUND(O1761+X1761+Y1761,2),0)</f>
        <v>1217.05</v>
      </c>
      <c r="GO1761">
        <f t="shared" ref="GO1761:GO1771" si="1148">IF(BI1761=2,ROUND(O1761+X1761+Y1761,2),0)</f>
        <v>0</v>
      </c>
      <c r="GP1761">
        <f t="shared" ref="GP1761:GP1771" si="1149">IF(BI1761=4,ROUND(O1761+X1761+Y1761,2)+GX1761,0)</f>
        <v>0</v>
      </c>
      <c r="GR1761">
        <v>0</v>
      </c>
      <c r="GS1761">
        <v>3</v>
      </c>
      <c r="GT1761">
        <v>0</v>
      </c>
      <c r="GU1761" t="s">
        <v>3</v>
      </c>
      <c r="GV1761">
        <f t="shared" ref="GV1761:GV1771" si="1150">ROUND((GT1761),2)</f>
        <v>0</v>
      </c>
      <c r="GW1761">
        <v>1</v>
      </c>
      <c r="GX1761">
        <f t="shared" ref="GX1761:GX1771" si="1151">ROUND(HC1761*I1761,2)</f>
        <v>0</v>
      </c>
      <c r="HA1761">
        <v>0</v>
      </c>
      <c r="HB1761">
        <v>0</v>
      </c>
      <c r="HC1761">
        <f t="shared" ref="HC1761:HC1771" si="1152">GV1761*GW1761</f>
        <v>0</v>
      </c>
      <c r="HE1761" t="s">
        <v>3</v>
      </c>
      <c r="HF1761" t="s">
        <v>3</v>
      </c>
      <c r="IK1761">
        <v>0</v>
      </c>
    </row>
    <row r="1762" spans="1:245">
      <c r="A1762">
        <v>18</v>
      </c>
      <c r="B1762">
        <v>0</v>
      </c>
      <c r="C1762">
        <v>1606</v>
      </c>
      <c r="E1762" t="s">
        <v>27</v>
      </c>
      <c r="F1762" t="s">
        <v>28</v>
      </c>
      <c r="G1762" t="s">
        <v>29</v>
      </c>
      <c r="H1762" t="s">
        <v>30</v>
      </c>
      <c r="I1762">
        <f>I1761*J1762</f>
        <v>0.1925</v>
      </c>
      <c r="J1762">
        <v>0.7</v>
      </c>
      <c r="O1762">
        <f t="shared" si="1113"/>
        <v>0</v>
      </c>
      <c r="P1762">
        <f t="shared" si="1114"/>
        <v>0</v>
      </c>
      <c r="Q1762">
        <f t="shared" si="1115"/>
        <v>0</v>
      </c>
      <c r="R1762">
        <f t="shared" si="1116"/>
        <v>0</v>
      </c>
      <c r="S1762">
        <f t="shared" si="1117"/>
        <v>0</v>
      </c>
      <c r="T1762">
        <f t="shared" si="1118"/>
        <v>0</v>
      </c>
      <c r="U1762">
        <f t="shared" si="1119"/>
        <v>0</v>
      </c>
      <c r="V1762">
        <f t="shared" si="1120"/>
        <v>0</v>
      </c>
      <c r="W1762">
        <f t="shared" si="1121"/>
        <v>0</v>
      </c>
      <c r="X1762">
        <f t="shared" si="1122"/>
        <v>0</v>
      </c>
      <c r="Y1762">
        <f t="shared" si="1123"/>
        <v>0</v>
      </c>
      <c r="AA1762">
        <v>36401907</v>
      </c>
      <c r="AB1762">
        <f t="shared" si="1124"/>
        <v>0</v>
      </c>
      <c r="AC1762">
        <f t="shared" si="1125"/>
        <v>0</v>
      </c>
      <c r="AD1762">
        <f t="shared" si="1126"/>
        <v>0</v>
      </c>
      <c r="AE1762">
        <f t="shared" si="1127"/>
        <v>0</v>
      </c>
      <c r="AF1762">
        <f t="shared" si="1128"/>
        <v>0</v>
      </c>
      <c r="AG1762">
        <f t="shared" si="1129"/>
        <v>0</v>
      </c>
      <c r="AH1762">
        <f t="shared" si="1130"/>
        <v>0</v>
      </c>
      <c r="AI1762">
        <f t="shared" si="1131"/>
        <v>0</v>
      </c>
      <c r="AJ1762">
        <f t="shared" si="1132"/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1</v>
      </c>
      <c r="AW1762">
        <v>1</v>
      </c>
      <c r="AZ1762">
        <v>1</v>
      </c>
      <c r="BA1762">
        <v>1</v>
      </c>
      <c r="BB1762">
        <v>1</v>
      </c>
      <c r="BC1762">
        <v>1</v>
      </c>
      <c r="BD1762" t="s">
        <v>3</v>
      </c>
      <c r="BE1762" t="s">
        <v>3</v>
      </c>
      <c r="BF1762" t="s">
        <v>3</v>
      </c>
      <c r="BG1762" t="s">
        <v>3</v>
      </c>
      <c r="BH1762">
        <v>3</v>
      </c>
      <c r="BI1762">
        <v>2</v>
      </c>
      <c r="BJ1762" t="s">
        <v>31</v>
      </c>
      <c r="BM1762">
        <v>500002</v>
      </c>
      <c r="BN1762">
        <v>0</v>
      </c>
      <c r="BO1762" t="s">
        <v>3</v>
      </c>
      <c r="BP1762">
        <v>0</v>
      </c>
      <c r="BQ1762">
        <v>12</v>
      </c>
      <c r="BR1762">
        <v>0</v>
      </c>
      <c r="BS1762">
        <v>1</v>
      </c>
      <c r="BT1762">
        <v>1</v>
      </c>
      <c r="BU1762">
        <v>1</v>
      </c>
      <c r="BV1762">
        <v>1</v>
      </c>
      <c r="BW1762">
        <v>1</v>
      </c>
      <c r="BX1762">
        <v>1</v>
      </c>
      <c r="BY1762" t="s">
        <v>3</v>
      </c>
      <c r="BZ1762">
        <v>0</v>
      </c>
      <c r="CA1762">
        <v>0</v>
      </c>
      <c r="CE1762">
        <v>0</v>
      </c>
      <c r="CF1762">
        <v>0</v>
      </c>
      <c r="CG1762">
        <v>0</v>
      </c>
      <c r="CM1762">
        <v>0</v>
      </c>
      <c r="CN1762" t="s">
        <v>3</v>
      </c>
      <c r="CO1762">
        <v>0</v>
      </c>
      <c r="CP1762">
        <f t="shared" si="1133"/>
        <v>0</v>
      </c>
      <c r="CQ1762">
        <f t="shared" si="1134"/>
        <v>0</v>
      </c>
      <c r="CR1762">
        <f t="shared" si="1135"/>
        <v>0</v>
      </c>
      <c r="CS1762">
        <f t="shared" si="1136"/>
        <v>0</v>
      </c>
      <c r="CT1762">
        <f t="shared" si="1137"/>
        <v>0</v>
      </c>
      <c r="CU1762">
        <f t="shared" si="1138"/>
        <v>0</v>
      </c>
      <c r="CV1762">
        <f t="shared" si="1139"/>
        <v>0</v>
      </c>
      <c r="CW1762">
        <f t="shared" si="1140"/>
        <v>0</v>
      </c>
      <c r="CX1762">
        <f t="shared" si="1141"/>
        <v>0</v>
      </c>
      <c r="CY1762">
        <f t="shared" si="1142"/>
        <v>0</v>
      </c>
      <c r="CZ1762">
        <f t="shared" si="1143"/>
        <v>0</v>
      </c>
      <c r="DC1762" t="s">
        <v>3</v>
      </c>
      <c r="DD1762" t="s">
        <v>3</v>
      </c>
      <c r="DE1762" t="s">
        <v>3</v>
      </c>
      <c r="DF1762" t="s">
        <v>3</v>
      </c>
      <c r="DG1762" t="s">
        <v>3</v>
      </c>
      <c r="DH1762" t="s">
        <v>3</v>
      </c>
      <c r="DI1762" t="s">
        <v>3</v>
      </c>
      <c r="DJ1762" t="s">
        <v>3</v>
      </c>
      <c r="DK1762" t="s">
        <v>3</v>
      </c>
      <c r="DL1762" t="s">
        <v>3</v>
      </c>
      <c r="DM1762" t="s">
        <v>3</v>
      </c>
      <c r="DN1762">
        <v>0</v>
      </c>
      <c r="DO1762">
        <v>0</v>
      </c>
      <c r="DP1762">
        <v>1</v>
      </c>
      <c r="DQ1762">
        <v>1</v>
      </c>
      <c r="DU1762">
        <v>1009</v>
      </c>
      <c r="DV1762" t="s">
        <v>30</v>
      </c>
      <c r="DW1762" t="s">
        <v>30</v>
      </c>
      <c r="DX1762">
        <v>1000</v>
      </c>
      <c r="DZ1762" t="s">
        <v>3</v>
      </c>
      <c r="EA1762" t="s">
        <v>3</v>
      </c>
      <c r="EB1762" t="s">
        <v>3</v>
      </c>
      <c r="EC1762" t="s">
        <v>3</v>
      </c>
      <c r="EE1762">
        <v>29085444</v>
      </c>
      <c r="EF1762">
        <v>12</v>
      </c>
      <c r="EG1762" t="s">
        <v>32</v>
      </c>
      <c r="EH1762">
        <v>0</v>
      </c>
      <c r="EI1762" t="s">
        <v>3</v>
      </c>
      <c r="EJ1762">
        <v>2</v>
      </c>
      <c r="EK1762">
        <v>500002</v>
      </c>
      <c r="EL1762" t="s">
        <v>33</v>
      </c>
      <c r="EM1762" t="s">
        <v>34</v>
      </c>
      <c r="EO1762" t="s">
        <v>3</v>
      </c>
      <c r="EQ1762">
        <v>0</v>
      </c>
      <c r="ER1762">
        <v>0</v>
      </c>
      <c r="ES1762">
        <v>0</v>
      </c>
      <c r="ET1762">
        <v>0</v>
      </c>
      <c r="EU1762">
        <v>0</v>
      </c>
      <c r="EV1762">
        <v>0</v>
      </c>
      <c r="EW1762">
        <v>0</v>
      </c>
      <c r="EX1762">
        <v>0</v>
      </c>
      <c r="FQ1762">
        <v>0</v>
      </c>
      <c r="FR1762">
        <f t="shared" si="1144"/>
        <v>0</v>
      </c>
      <c r="FS1762">
        <v>0</v>
      </c>
      <c r="FX1762">
        <v>0</v>
      </c>
      <c r="FY1762">
        <v>0</v>
      </c>
      <c r="GA1762" t="s">
        <v>3</v>
      </c>
      <c r="GD1762">
        <v>1</v>
      </c>
      <c r="GF1762">
        <v>-304821490</v>
      </c>
      <c r="GG1762">
        <v>2</v>
      </c>
      <c r="GH1762">
        <v>1</v>
      </c>
      <c r="GI1762">
        <v>-2</v>
      </c>
      <c r="GJ1762">
        <v>0</v>
      </c>
      <c r="GK1762">
        <v>0</v>
      </c>
      <c r="GL1762">
        <f t="shared" si="1145"/>
        <v>0</v>
      </c>
      <c r="GM1762">
        <f t="shared" si="1146"/>
        <v>0</v>
      </c>
      <c r="GN1762">
        <f t="shared" si="1147"/>
        <v>0</v>
      </c>
      <c r="GO1762">
        <f t="shared" si="1148"/>
        <v>0</v>
      </c>
      <c r="GP1762">
        <f t="shared" si="1149"/>
        <v>0</v>
      </c>
      <c r="GR1762">
        <v>0</v>
      </c>
      <c r="GS1762">
        <v>3</v>
      </c>
      <c r="GT1762">
        <v>0</v>
      </c>
      <c r="GU1762" t="s">
        <v>3</v>
      </c>
      <c r="GV1762">
        <f t="shared" si="1150"/>
        <v>0</v>
      </c>
      <c r="GW1762">
        <v>1</v>
      </c>
      <c r="GX1762">
        <f t="shared" si="1151"/>
        <v>0</v>
      </c>
      <c r="HA1762">
        <v>0</v>
      </c>
      <c r="HB1762">
        <v>0</v>
      </c>
      <c r="HC1762">
        <f t="shared" si="1152"/>
        <v>0</v>
      </c>
      <c r="HE1762" t="s">
        <v>3</v>
      </c>
      <c r="HF1762" t="s">
        <v>3</v>
      </c>
      <c r="IK1762">
        <v>0</v>
      </c>
    </row>
    <row r="1763" spans="1:245">
      <c r="A1763">
        <v>17</v>
      </c>
      <c r="B1763">
        <v>0</v>
      </c>
      <c r="C1763">
        <f>ROW(SmtRes!A1610)</f>
        <v>1610</v>
      </c>
      <c r="D1763">
        <f>ROW(EtalonRes!A1570)</f>
        <v>1570</v>
      </c>
      <c r="E1763" t="s">
        <v>35</v>
      </c>
      <c r="F1763" t="s">
        <v>36</v>
      </c>
      <c r="G1763" t="s">
        <v>37</v>
      </c>
      <c r="H1763" t="s">
        <v>38</v>
      </c>
      <c r="I1763">
        <f>ROUND(27.5/100,9)</f>
        <v>0.27500000000000002</v>
      </c>
      <c r="J1763">
        <v>0</v>
      </c>
      <c r="O1763">
        <f t="shared" si="1113"/>
        <v>830.72</v>
      </c>
      <c r="P1763">
        <f t="shared" si="1114"/>
        <v>0</v>
      </c>
      <c r="Q1763">
        <f t="shared" si="1115"/>
        <v>16.68</v>
      </c>
      <c r="R1763">
        <f t="shared" si="1116"/>
        <v>16.13</v>
      </c>
      <c r="S1763">
        <f t="shared" si="1117"/>
        <v>814.04</v>
      </c>
      <c r="T1763">
        <f t="shared" si="1118"/>
        <v>0</v>
      </c>
      <c r="U1763">
        <f t="shared" si="1119"/>
        <v>3.1322500000000004</v>
      </c>
      <c r="V1763">
        <f t="shared" si="1120"/>
        <v>3.5750000000000004E-2</v>
      </c>
      <c r="W1763">
        <f t="shared" si="1121"/>
        <v>0</v>
      </c>
      <c r="X1763">
        <f t="shared" si="1122"/>
        <v>564.52</v>
      </c>
      <c r="Y1763">
        <f t="shared" si="1123"/>
        <v>448.29</v>
      </c>
      <c r="AA1763">
        <v>36401907</v>
      </c>
      <c r="AB1763">
        <f t="shared" si="1124"/>
        <v>92.9</v>
      </c>
      <c r="AC1763">
        <f t="shared" si="1125"/>
        <v>0</v>
      </c>
      <c r="AD1763">
        <f t="shared" si="1126"/>
        <v>4.0599999999999996</v>
      </c>
      <c r="AE1763">
        <f t="shared" si="1127"/>
        <v>1.76</v>
      </c>
      <c r="AF1763">
        <f t="shared" si="1128"/>
        <v>88.84</v>
      </c>
      <c r="AG1763">
        <f t="shared" si="1129"/>
        <v>0</v>
      </c>
      <c r="AH1763">
        <f t="shared" si="1130"/>
        <v>11.39</v>
      </c>
      <c r="AI1763">
        <f t="shared" si="1131"/>
        <v>0.13</v>
      </c>
      <c r="AJ1763">
        <f t="shared" si="1132"/>
        <v>0</v>
      </c>
      <c r="AK1763">
        <v>92.9</v>
      </c>
      <c r="AL1763">
        <v>0</v>
      </c>
      <c r="AM1763">
        <v>4.0599999999999996</v>
      </c>
      <c r="AN1763">
        <v>1.76</v>
      </c>
      <c r="AO1763">
        <v>88.84</v>
      </c>
      <c r="AP1763">
        <v>0</v>
      </c>
      <c r="AQ1763">
        <v>11.39</v>
      </c>
      <c r="AR1763">
        <v>0.13</v>
      </c>
      <c r="AS1763">
        <v>0</v>
      </c>
      <c r="AT1763">
        <v>68</v>
      </c>
      <c r="AU1763">
        <v>54</v>
      </c>
      <c r="AV1763">
        <v>1</v>
      </c>
      <c r="AW1763">
        <v>1</v>
      </c>
      <c r="AZ1763">
        <v>1</v>
      </c>
      <c r="BA1763">
        <v>33.32</v>
      </c>
      <c r="BB1763">
        <v>14.94</v>
      </c>
      <c r="BC1763">
        <v>1</v>
      </c>
      <c r="BD1763" t="s">
        <v>3</v>
      </c>
      <c r="BE1763" t="s">
        <v>3</v>
      </c>
      <c r="BF1763" t="s">
        <v>3</v>
      </c>
      <c r="BG1763" t="s">
        <v>3</v>
      </c>
      <c r="BH1763">
        <v>0</v>
      </c>
      <c r="BI1763">
        <v>1</v>
      </c>
      <c r="BJ1763" t="s">
        <v>39</v>
      </c>
      <c r="BM1763">
        <v>57001</v>
      </c>
      <c r="BN1763">
        <v>0</v>
      </c>
      <c r="BO1763" t="s">
        <v>36</v>
      </c>
      <c r="BP1763">
        <v>1</v>
      </c>
      <c r="BQ1763">
        <v>6</v>
      </c>
      <c r="BR1763">
        <v>0</v>
      </c>
      <c r="BS1763">
        <v>33.32</v>
      </c>
      <c r="BT1763">
        <v>1</v>
      </c>
      <c r="BU1763">
        <v>1</v>
      </c>
      <c r="BV1763">
        <v>1</v>
      </c>
      <c r="BW1763">
        <v>1</v>
      </c>
      <c r="BX1763">
        <v>1</v>
      </c>
      <c r="BY1763" t="s">
        <v>3</v>
      </c>
      <c r="BZ1763">
        <v>80</v>
      </c>
      <c r="CA1763">
        <v>68</v>
      </c>
      <c r="CE1763">
        <v>0</v>
      </c>
      <c r="CF1763">
        <v>0</v>
      </c>
      <c r="CG1763">
        <v>0</v>
      </c>
      <c r="CM1763">
        <v>0</v>
      </c>
      <c r="CN1763" t="s">
        <v>3</v>
      </c>
      <c r="CO1763">
        <v>0</v>
      </c>
      <c r="CP1763">
        <f t="shared" si="1133"/>
        <v>830.71999999999991</v>
      </c>
      <c r="CQ1763">
        <f t="shared" si="1134"/>
        <v>0</v>
      </c>
      <c r="CR1763">
        <f t="shared" si="1135"/>
        <v>60.656399999999991</v>
      </c>
      <c r="CS1763">
        <f t="shared" si="1136"/>
        <v>58.6432</v>
      </c>
      <c r="CT1763">
        <f t="shared" si="1137"/>
        <v>2960.1487999999999</v>
      </c>
      <c r="CU1763">
        <f t="shared" si="1138"/>
        <v>0</v>
      </c>
      <c r="CV1763">
        <f t="shared" si="1139"/>
        <v>11.39</v>
      </c>
      <c r="CW1763">
        <f t="shared" si="1140"/>
        <v>0.13</v>
      </c>
      <c r="CX1763">
        <f t="shared" si="1141"/>
        <v>0</v>
      </c>
      <c r="CY1763">
        <f t="shared" si="1142"/>
        <v>564.51559999999995</v>
      </c>
      <c r="CZ1763">
        <f t="shared" si="1143"/>
        <v>448.29180000000002</v>
      </c>
      <c r="DC1763" t="s">
        <v>3</v>
      </c>
      <c r="DD1763" t="s">
        <v>3</v>
      </c>
      <c r="DE1763" t="s">
        <v>3</v>
      </c>
      <c r="DF1763" t="s">
        <v>3</v>
      </c>
      <c r="DG1763" t="s">
        <v>3</v>
      </c>
      <c r="DH1763" t="s">
        <v>3</v>
      </c>
      <c r="DI1763" t="s">
        <v>3</v>
      </c>
      <c r="DJ1763" t="s">
        <v>3</v>
      </c>
      <c r="DK1763" t="s">
        <v>3</v>
      </c>
      <c r="DL1763" t="s">
        <v>3</v>
      </c>
      <c r="DM1763" t="s">
        <v>3</v>
      </c>
      <c r="DN1763">
        <v>0</v>
      </c>
      <c r="DO1763">
        <v>0</v>
      </c>
      <c r="DP1763">
        <v>1</v>
      </c>
      <c r="DQ1763">
        <v>1</v>
      </c>
      <c r="DU1763">
        <v>1013</v>
      </c>
      <c r="DV1763" t="s">
        <v>38</v>
      </c>
      <c r="DW1763" t="s">
        <v>38</v>
      </c>
      <c r="DX1763">
        <v>1</v>
      </c>
      <c r="DZ1763" t="s">
        <v>3</v>
      </c>
      <c r="EA1763" t="s">
        <v>3</v>
      </c>
      <c r="EB1763" t="s">
        <v>3</v>
      </c>
      <c r="EC1763" t="s">
        <v>3</v>
      </c>
      <c r="EE1763">
        <v>29085590</v>
      </c>
      <c r="EF1763">
        <v>6</v>
      </c>
      <c r="EG1763" t="s">
        <v>22</v>
      </c>
      <c r="EH1763">
        <v>0</v>
      </c>
      <c r="EI1763" t="s">
        <v>3</v>
      </c>
      <c r="EJ1763">
        <v>1</v>
      </c>
      <c r="EK1763">
        <v>57001</v>
      </c>
      <c r="EL1763" t="s">
        <v>23</v>
      </c>
      <c r="EM1763" t="s">
        <v>24</v>
      </c>
      <c r="EO1763" t="s">
        <v>3</v>
      </c>
      <c r="EQ1763">
        <v>0</v>
      </c>
      <c r="ER1763">
        <v>92.9</v>
      </c>
      <c r="ES1763">
        <v>0</v>
      </c>
      <c r="ET1763">
        <v>4.0599999999999996</v>
      </c>
      <c r="EU1763">
        <v>1.76</v>
      </c>
      <c r="EV1763">
        <v>88.84</v>
      </c>
      <c r="EW1763">
        <v>11.39</v>
      </c>
      <c r="EX1763">
        <v>0.13</v>
      </c>
      <c r="EY1763">
        <v>0</v>
      </c>
      <c r="FQ1763">
        <v>0</v>
      </c>
      <c r="FR1763">
        <f t="shared" si="1144"/>
        <v>0</v>
      </c>
      <c r="FS1763">
        <v>0</v>
      </c>
      <c r="FV1763" t="s">
        <v>25</v>
      </c>
      <c r="FW1763" t="s">
        <v>26</v>
      </c>
      <c r="FX1763">
        <v>80</v>
      </c>
      <c r="FY1763">
        <v>68</v>
      </c>
      <c r="GA1763" t="s">
        <v>3</v>
      </c>
      <c r="GD1763">
        <v>1</v>
      </c>
      <c r="GF1763">
        <v>-1629810845</v>
      </c>
      <c r="GG1763">
        <v>2</v>
      </c>
      <c r="GH1763">
        <v>1</v>
      </c>
      <c r="GI1763">
        <v>2</v>
      </c>
      <c r="GJ1763">
        <v>0</v>
      </c>
      <c r="GK1763">
        <v>0</v>
      </c>
      <c r="GL1763">
        <f t="shared" si="1145"/>
        <v>0</v>
      </c>
      <c r="GM1763">
        <f t="shared" si="1146"/>
        <v>1843.53</v>
      </c>
      <c r="GN1763">
        <f t="shared" si="1147"/>
        <v>1843.53</v>
      </c>
      <c r="GO1763">
        <f t="shared" si="1148"/>
        <v>0</v>
      </c>
      <c r="GP1763">
        <f t="shared" si="1149"/>
        <v>0</v>
      </c>
      <c r="GR1763">
        <v>0</v>
      </c>
      <c r="GS1763">
        <v>3</v>
      </c>
      <c r="GT1763">
        <v>0</v>
      </c>
      <c r="GU1763" t="s">
        <v>3</v>
      </c>
      <c r="GV1763">
        <f t="shared" si="1150"/>
        <v>0</v>
      </c>
      <c r="GW1763">
        <v>1</v>
      </c>
      <c r="GX1763">
        <f t="shared" si="1151"/>
        <v>0</v>
      </c>
      <c r="HA1763">
        <v>0</v>
      </c>
      <c r="HB1763">
        <v>0</v>
      </c>
      <c r="HC1763">
        <f t="shared" si="1152"/>
        <v>0</v>
      </c>
      <c r="HE1763" t="s">
        <v>3</v>
      </c>
      <c r="HF1763" t="s">
        <v>3</v>
      </c>
      <c r="IK1763">
        <v>0</v>
      </c>
    </row>
    <row r="1764" spans="1:245">
      <c r="A1764">
        <v>18</v>
      </c>
      <c r="B1764">
        <v>0</v>
      </c>
      <c r="C1764">
        <v>1610</v>
      </c>
      <c r="E1764" t="s">
        <v>40</v>
      </c>
      <c r="F1764" t="s">
        <v>28</v>
      </c>
      <c r="G1764" t="s">
        <v>29</v>
      </c>
      <c r="H1764" t="s">
        <v>30</v>
      </c>
      <c r="I1764">
        <f>I1763*J1764</f>
        <v>0.12925</v>
      </c>
      <c r="J1764">
        <v>0.47</v>
      </c>
      <c r="O1764">
        <f t="shared" si="1113"/>
        <v>0</v>
      </c>
      <c r="P1764">
        <f t="shared" si="1114"/>
        <v>0</v>
      </c>
      <c r="Q1764">
        <f t="shared" si="1115"/>
        <v>0</v>
      </c>
      <c r="R1764">
        <f t="shared" si="1116"/>
        <v>0</v>
      </c>
      <c r="S1764">
        <f t="shared" si="1117"/>
        <v>0</v>
      </c>
      <c r="T1764">
        <f t="shared" si="1118"/>
        <v>0</v>
      </c>
      <c r="U1764">
        <f t="shared" si="1119"/>
        <v>0</v>
      </c>
      <c r="V1764">
        <f t="shared" si="1120"/>
        <v>0</v>
      </c>
      <c r="W1764">
        <f t="shared" si="1121"/>
        <v>0</v>
      </c>
      <c r="X1764">
        <f t="shared" si="1122"/>
        <v>0</v>
      </c>
      <c r="Y1764">
        <f t="shared" si="1123"/>
        <v>0</v>
      </c>
      <c r="AA1764">
        <v>36401907</v>
      </c>
      <c r="AB1764">
        <f t="shared" si="1124"/>
        <v>0</v>
      </c>
      <c r="AC1764">
        <f t="shared" si="1125"/>
        <v>0</v>
      </c>
      <c r="AD1764">
        <f t="shared" si="1126"/>
        <v>0</v>
      </c>
      <c r="AE1764">
        <f t="shared" si="1127"/>
        <v>0</v>
      </c>
      <c r="AF1764">
        <f t="shared" si="1128"/>
        <v>0</v>
      </c>
      <c r="AG1764">
        <f t="shared" si="1129"/>
        <v>0</v>
      </c>
      <c r="AH1764">
        <f t="shared" si="1130"/>
        <v>0</v>
      </c>
      <c r="AI1764">
        <f t="shared" si="1131"/>
        <v>0</v>
      </c>
      <c r="AJ1764">
        <f t="shared" si="1132"/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1</v>
      </c>
      <c r="AW1764">
        <v>1</v>
      </c>
      <c r="AZ1764">
        <v>1</v>
      </c>
      <c r="BA1764">
        <v>1</v>
      </c>
      <c r="BB1764">
        <v>1</v>
      </c>
      <c r="BC1764">
        <v>1</v>
      </c>
      <c r="BD1764" t="s">
        <v>3</v>
      </c>
      <c r="BE1764" t="s">
        <v>3</v>
      </c>
      <c r="BF1764" t="s">
        <v>3</v>
      </c>
      <c r="BG1764" t="s">
        <v>3</v>
      </c>
      <c r="BH1764">
        <v>3</v>
      </c>
      <c r="BI1764">
        <v>2</v>
      </c>
      <c r="BJ1764" t="s">
        <v>31</v>
      </c>
      <c r="BM1764">
        <v>500002</v>
      </c>
      <c r="BN1764">
        <v>0</v>
      </c>
      <c r="BO1764" t="s">
        <v>3</v>
      </c>
      <c r="BP1764">
        <v>0</v>
      </c>
      <c r="BQ1764">
        <v>12</v>
      </c>
      <c r="BR1764">
        <v>0</v>
      </c>
      <c r="BS1764">
        <v>1</v>
      </c>
      <c r="BT1764">
        <v>1</v>
      </c>
      <c r="BU1764">
        <v>1</v>
      </c>
      <c r="BV1764">
        <v>1</v>
      </c>
      <c r="BW1764">
        <v>1</v>
      </c>
      <c r="BX1764">
        <v>1</v>
      </c>
      <c r="BY1764" t="s">
        <v>3</v>
      </c>
      <c r="BZ1764">
        <v>0</v>
      </c>
      <c r="CA1764">
        <v>0</v>
      </c>
      <c r="CE1764">
        <v>0</v>
      </c>
      <c r="CF1764">
        <v>0</v>
      </c>
      <c r="CG1764">
        <v>0</v>
      </c>
      <c r="CM1764">
        <v>0</v>
      </c>
      <c r="CN1764" t="s">
        <v>3</v>
      </c>
      <c r="CO1764">
        <v>0</v>
      </c>
      <c r="CP1764">
        <f t="shared" si="1133"/>
        <v>0</v>
      </c>
      <c r="CQ1764">
        <f t="shared" si="1134"/>
        <v>0</v>
      </c>
      <c r="CR1764">
        <f t="shared" si="1135"/>
        <v>0</v>
      </c>
      <c r="CS1764">
        <f t="shared" si="1136"/>
        <v>0</v>
      </c>
      <c r="CT1764">
        <f t="shared" si="1137"/>
        <v>0</v>
      </c>
      <c r="CU1764">
        <f t="shared" si="1138"/>
        <v>0</v>
      </c>
      <c r="CV1764">
        <f t="shared" si="1139"/>
        <v>0</v>
      </c>
      <c r="CW1764">
        <f t="shared" si="1140"/>
        <v>0</v>
      </c>
      <c r="CX1764">
        <f t="shared" si="1141"/>
        <v>0</v>
      </c>
      <c r="CY1764">
        <f t="shared" si="1142"/>
        <v>0</v>
      </c>
      <c r="CZ1764">
        <f t="shared" si="1143"/>
        <v>0</v>
      </c>
      <c r="DC1764" t="s">
        <v>3</v>
      </c>
      <c r="DD1764" t="s">
        <v>3</v>
      </c>
      <c r="DE1764" t="s">
        <v>3</v>
      </c>
      <c r="DF1764" t="s">
        <v>3</v>
      </c>
      <c r="DG1764" t="s">
        <v>3</v>
      </c>
      <c r="DH1764" t="s">
        <v>3</v>
      </c>
      <c r="DI1764" t="s">
        <v>3</v>
      </c>
      <c r="DJ1764" t="s">
        <v>3</v>
      </c>
      <c r="DK1764" t="s">
        <v>3</v>
      </c>
      <c r="DL1764" t="s">
        <v>3</v>
      </c>
      <c r="DM1764" t="s">
        <v>3</v>
      </c>
      <c r="DN1764">
        <v>0</v>
      </c>
      <c r="DO1764">
        <v>0</v>
      </c>
      <c r="DP1764">
        <v>1</v>
      </c>
      <c r="DQ1764">
        <v>1</v>
      </c>
      <c r="DU1764">
        <v>1009</v>
      </c>
      <c r="DV1764" t="s">
        <v>30</v>
      </c>
      <c r="DW1764" t="s">
        <v>30</v>
      </c>
      <c r="DX1764">
        <v>1000</v>
      </c>
      <c r="DZ1764" t="s">
        <v>3</v>
      </c>
      <c r="EA1764" t="s">
        <v>3</v>
      </c>
      <c r="EB1764" t="s">
        <v>3</v>
      </c>
      <c r="EC1764" t="s">
        <v>3</v>
      </c>
      <c r="EE1764">
        <v>29085444</v>
      </c>
      <c r="EF1764">
        <v>12</v>
      </c>
      <c r="EG1764" t="s">
        <v>32</v>
      </c>
      <c r="EH1764">
        <v>0</v>
      </c>
      <c r="EI1764" t="s">
        <v>3</v>
      </c>
      <c r="EJ1764">
        <v>2</v>
      </c>
      <c r="EK1764">
        <v>500002</v>
      </c>
      <c r="EL1764" t="s">
        <v>33</v>
      </c>
      <c r="EM1764" t="s">
        <v>34</v>
      </c>
      <c r="EO1764" t="s">
        <v>3</v>
      </c>
      <c r="EQ1764">
        <v>0</v>
      </c>
      <c r="ER1764">
        <v>0</v>
      </c>
      <c r="ES1764">
        <v>0</v>
      </c>
      <c r="ET1764">
        <v>0</v>
      </c>
      <c r="EU1764">
        <v>0</v>
      </c>
      <c r="EV1764">
        <v>0</v>
      </c>
      <c r="EW1764">
        <v>0</v>
      </c>
      <c r="EX1764">
        <v>0</v>
      </c>
      <c r="FQ1764">
        <v>0</v>
      </c>
      <c r="FR1764">
        <f t="shared" si="1144"/>
        <v>0</v>
      </c>
      <c r="FS1764">
        <v>0</v>
      </c>
      <c r="FX1764">
        <v>0</v>
      </c>
      <c r="FY1764">
        <v>0</v>
      </c>
      <c r="GA1764" t="s">
        <v>3</v>
      </c>
      <c r="GD1764">
        <v>1</v>
      </c>
      <c r="GF1764">
        <v>-304821490</v>
      </c>
      <c r="GG1764">
        <v>2</v>
      </c>
      <c r="GH1764">
        <v>1</v>
      </c>
      <c r="GI1764">
        <v>-2</v>
      </c>
      <c r="GJ1764">
        <v>0</v>
      </c>
      <c r="GK1764">
        <v>0</v>
      </c>
      <c r="GL1764">
        <f t="shared" si="1145"/>
        <v>0</v>
      </c>
      <c r="GM1764">
        <f t="shared" si="1146"/>
        <v>0</v>
      </c>
      <c r="GN1764">
        <f t="shared" si="1147"/>
        <v>0</v>
      </c>
      <c r="GO1764">
        <f t="shared" si="1148"/>
        <v>0</v>
      </c>
      <c r="GP1764">
        <f t="shared" si="1149"/>
        <v>0</v>
      </c>
      <c r="GR1764">
        <v>0</v>
      </c>
      <c r="GS1764">
        <v>0</v>
      </c>
      <c r="GT1764">
        <v>0</v>
      </c>
      <c r="GU1764" t="s">
        <v>3</v>
      </c>
      <c r="GV1764">
        <f t="shared" si="1150"/>
        <v>0</v>
      </c>
      <c r="GW1764">
        <v>1</v>
      </c>
      <c r="GX1764">
        <f t="shared" si="1151"/>
        <v>0</v>
      </c>
      <c r="HA1764">
        <v>0</v>
      </c>
      <c r="HB1764">
        <v>0</v>
      </c>
      <c r="HC1764">
        <f t="shared" si="1152"/>
        <v>0</v>
      </c>
      <c r="HE1764" t="s">
        <v>3</v>
      </c>
      <c r="HF1764" t="s">
        <v>3</v>
      </c>
      <c r="IK1764">
        <v>0</v>
      </c>
    </row>
    <row r="1765" spans="1:245">
      <c r="A1765">
        <v>17</v>
      </c>
      <c r="B1765">
        <v>0</v>
      </c>
      <c r="C1765">
        <f>ROW(SmtRes!A1612)</f>
        <v>1612</v>
      </c>
      <c r="D1765">
        <f>ROW(EtalonRes!A1572)</f>
        <v>1572</v>
      </c>
      <c r="E1765" t="s">
        <v>41</v>
      </c>
      <c r="F1765" t="s">
        <v>50</v>
      </c>
      <c r="G1765" t="s">
        <v>51</v>
      </c>
      <c r="H1765" t="s">
        <v>52</v>
      </c>
      <c r="I1765">
        <f>ROUND(21.26/100,9)</f>
        <v>0.21260000000000001</v>
      </c>
      <c r="J1765">
        <v>0</v>
      </c>
      <c r="O1765">
        <f t="shared" si="1113"/>
        <v>208.34</v>
      </c>
      <c r="P1765">
        <f t="shared" si="1114"/>
        <v>0</v>
      </c>
      <c r="Q1765">
        <f t="shared" si="1115"/>
        <v>0</v>
      </c>
      <c r="R1765">
        <f t="shared" si="1116"/>
        <v>0</v>
      </c>
      <c r="S1765">
        <f t="shared" si="1117"/>
        <v>208.34</v>
      </c>
      <c r="T1765">
        <f t="shared" si="1118"/>
        <v>0</v>
      </c>
      <c r="U1765">
        <f t="shared" si="1119"/>
        <v>0.80150200000000005</v>
      </c>
      <c r="V1765">
        <f t="shared" si="1120"/>
        <v>0</v>
      </c>
      <c r="W1765">
        <f t="shared" si="1121"/>
        <v>0</v>
      </c>
      <c r="X1765">
        <f t="shared" si="1122"/>
        <v>141.66999999999999</v>
      </c>
      <c r="Y1765">
        <f t="shared" si="1123"/>
        <v>112.5</v>
      </c>
      <c r="AA1765">
        <v>36401907</v>
      </c>
      <c r="AB1765">
        <f t="shared" si="1124"/>
        <v>29.41</v>
      </c>
      <c r="AC1765">
        <f t="shared" si="1125"/>
        <v>0</v>
      </c>
      <c r="AD1765">
        <f t="shared" si="1126"/>
        <v>0</v>
      </c>
      <c r="AE1765">
        <f t="shared" si="1127"/>
        <v>0</v>
      </c>
      <c r="AF1765">
        <f t="shared" si="1128"/>
        <v>29.41</v>
      </c>
      <c r="AG1765">
        <f t="shared" si="1129"/>
        <v>0</v>
      </c>
      <c r="AH1765">
        <f t="shared" si="1130"/>
        <v>3.77</v>
      </c>
      <c r="AI1765">
        <f t="shared" si="1131"/>
        <v>0</v>
      </c>
      <c r="AJ1765">
        <f t="shared" si="1132"/>
        <v>0</v>
      </c>
      <c r="AK1765">
        <v>29.41</v>
      </c>
      <c r="AL1765">
        <v>0</v>
      </c>
      <c r="AM1765">
        <v>0</v>
      </c>
      <c r="AN1765">
        <v>0</v>
      </c>
      <c r="AO1765">
        <v>29.41</v>
      </c>
      <c r="AP1765">
        <v>0</v>
      </c>
      <c r="AQ1765">
        <v>3.77</v>
      </c>
      <c r="AR1765">
        <v>0</v>
      </c>
      <c r="AS1765">
        <v>0</v>
      </c>
      <c r="AT1765">
        <v>68</v>
      </c>
      <c r="AU1765">
        <v>54</v>
      </c>
      <c r="AV1765">
        <v>1</v>
      </c>
      <c r="AW1765">
        <v>1</v>
      </c>
      <c r="AZ1765">
        <v>1</v>
      </c>
      <c r="BA1765">
        <v>33.32</v>
      </c>
      <c r="BB1765">
        <v>1</v>
      </c>
      <c r="BC1765">
        <v>1</v>
      </c>
      <c r="BD1765" t="s">
        <v>3</v>
      </c>
      <c r="BE1765" t="s">
        <v>3</v>
      </c>
      <c r="BF1765" t="s">
        <v>3</v>
      </c>
      <c r="BG1765" t="s">
        <v>3</v>
      </c>
      <c r="BH1765">
        <v>0</v>
      </c>
      <c r="BI1765">
        <v>1</v>
      </c>
      <c r="BJ1765" t="s">
        <v>53</v>
      </c>
      <c r="BM1765">
        <v>57001</v>
      </c>
      <c r="BN1765">
        <v>0</v>
      </c>
      <c r="BO1765" t="s">
        <v>50</v>
      </c>
      <c r="BP1765">
        <v>1</v>
      </c>
      <c r="BQ1765">
        <v>6</v>
      </c>
      <c r="BR1765">
        <v>0</v>
      </c>
      <c r="BS1765">
        <v>33.32</v>
      </c>
      <c r="BT1765">
        <v>1</v>
      </c>
      <c r="BU1765">
        <v>1</v>
      </c>
      <c r="BV1765">
        <v>1</v>
      </c>
      <c r="BW1765">
        <v>1</v>
      </c>
      <c r="BX1765">
        <v>1</v>
      </c>
      <c r="BY1765" t="s">
        <v>3</v>
      </c>
      <c r="BZ1765">
        <v>80</v>
      </c>
      <c r="CA1765">
        <v>68</v>
      </c>
      <c r="CE1765">
        <v>0</v>
      </c>
      <c r="CF1765">
        <v>0</v>
      </c>
      <c r="CG1765">
        <v>0</v>
      </c>
      <c r="CM1765">
        <v>0</v>
      </c>
      <c r="CN1765" t="s">
        <v>3</v>
      </c>
      <c r="CO1765">
        <v>0</v>
      </c>
      <c r="CP1765">
        <f t="shared" si="1133"/>
        <v>208.34</v>
      </c>
      <c r="CQ1765">
        <f t="shared" si="1134"/>
        <v>0</v>
      </c>
      <c r="CR1765">
        <f t="shared" si="1135"/>
        <v>0</v>
      </c>
      <c r="CS1765">
        <f t="shared" si="1136"/>
        <v>0</v>
      </c>
      <c r="CT1765">
        <f t="shared" si="1137"/>
        <v>979.94119999999998</v>
      </c>
      <c r="CU1765">
        <f t="shared" si="1138"/>
        <v>0</v>
      </c>
      <c r="CV1765">
        <f t="shared" si="1139"/>
        <v>3.77</v>
      </c>
      <c r="CW1765">
        <f t="shared" si="1140"/>
        <v>0</v>
      </c>
      <c r="CX1765">
        <f t="shared" si="1141"/>
        <v>0</v>
      </c>
      <c r="CY1765">
        <f t="shared" si="1142"/>
        <v>141.6712</v>
      </c>
      <c r="CZ1765">
        <f t="shared" si="1143"/>
        <v>112.50360000000001</v>
      </c>
      <c r="DC1765" t="s">
        <v>3</v>
      </c>
      <c r="DD1765" t="s">
        <v>3</v>
      </c>
      <c r="DE1765" t="s">
        <v>3</v>
      </c>
      <c r="DF1765" t="s">
        <v>3</v>
      </c>
      <c r="DG1765" t="s">
        <v>3</v>
      </c>
      <c r="DH1765" t="s">
        <v>3</v>
      </c>
      <c r="DI1765" t="s">
        <v>3</v>
      </c>
      <c r="DJ1765" t="s">
        <v>3</v>
      </c>
      <c r="DK1765" t="s">
        <v>3</v>
      </c>
      <c r="DL1765" t="s">
        <v>3</v>
      </c>
      <c r="DM1765" t="s">
        <v>3</v>
      </c>
      <c r="DN1765">
        <v>0</v>
      </c>
      <c r="DO1765">
        <v>0</v>
      </c>
      <c r="DP1765">
        <v>1</v>
      </c>
      <c r="DQ1765">
        <v>1</v>
      </c>
      <c r="DU1765">
        <v>1013</v>
      </c>
      <c r="DV1765" t="s">
        <v>52</v>
      </c>
      <c r="DW1765" t="s">
        <v>52</v>
      </c>
      <c r="DX1765">
        <v>1</v>
      </c>
      <c r="DZ1765" t="s">
        <v>3</v>
      </c>
      <c r="EA1765" t="s">
        <v>3</v>
      </c>
      <c r="EB1765" t="s">
        <v>3</v>
      </c>
      <c r="EC1765" t="s">
        <v>3</v>
      </c>
      <c r="EE1765">
        <v>29085590</v>
      </c>
      <c r="EF1765">
        <v>6</v>
      </c>
      <c r="EG1765" t="s">
        <v>22</v>
      </c>
      <c r="EH1765">
        <v>0</v>
      </c>
      <c r="EI1765" t="s">
        <v>3</v>
      </c>
      <c r="EJ1765">
        <v>1</v>
      </c>
      <c r="EK1765">
        <v>57001</v>
      </c>
      <c r="EL1765" t="s">
        <v>23</v>
      </c>
      <c r="EM1765" t="s">
        <v>24</v>
      </c>
      <c r="EO1765" t="s">
        <v>3</v>
      </c>
      <c r="EQ1765">
        <v>0</v>
      </c>
      <c r="ER1765">
        <v>29.41</v>
      </c>
      <c r="ES1765">
        <v>0</v>
      </c>
      <c r="ET1765">
        <v>0</v>
      </c>
      <c r="EU1765">
        <v>0</v>
      </c>
      <c r="EV1765">
        <v>29.41</v>
      </c>
      <c r="EW1765">
        <v>3.77</v>
      </c>
      <c r="EX1765">
        <v>0</v>
      </c>
      <c r="EY1765">
        <v>0</v>
      </c>
      <c r="FQ1765">
        <v>0</v>
      </c>
      <c r="FR1765">
        <f t="shared" si="1144"/>
        <v>0</v>
      </c>
      <c r="FS1765">
        <v>0</v>
      </c>
      <c r="FV1765" t="s">
        <v>25</v>
      </c>
      <c r="FW1765" t="s">
        <v>26</v>
      </c>
      <c r="FX1765">
        <v>80</v>
      </c>
      <c r="FY1765">
        <v>68</v>
      </c>
      <c r="GA1765" t="s">
        <v>3</v>
      </c>
      <c r="GD1765">
        <v>1</v>
      </c>
      <c r="GF1765">
        <v>1266291680</v>
      </c>
      <c r="GG1765">
        <v>2</v>
      </c>
      <c r="GH1765">
        <v>1</v>
      </c>
      <c r="GI1765">
        <v>2</v>
      </c>
      <c r="GJ1765">
        <v>0</v>
      </c>
      <c r="GK1765">
        <v>0</v>
      </c>
      <c r="GL1765">
        <f t="shared" si="1145"/>
        <v>0</v>
      </c>
      <c r="GM1765">
        <f t="shared" si="1146"/>
        <v>462.51</v>
      </c>
      <c r="GN1765">
        <f t="shared" si="1147"/>
        <v>462.51</v>
      </c>
      <c r="GO1765">
        <f t="shared" si="1148"/>
        <v>0</v>
      </c>
      <c r="GP1765">
        <f t="shared" si="1149"/>
        <v>0</v>
      </c>
      <c r="GR1765">
        <v>0</v>
      </c>
      <c r="GS1765">
        <v>3</v>
      </c>
      <c r="GT1765">
        <v>0</v>
      </c>
      <c r="GU1765" t="s">
        <v>3</v>
      </c>
      <c r="GV1765">
        <f t="shared" si="1150"/>
        <v>0</v>
      </c>
      <c r="GW1765">
        <v>1</v>
      </c>
      <c r="GX1765">
        <f t="shared" si="1151"/>
        <v>0</v>
      </c>
      <c r="HA1765">
        <v>0</v>
      </c>
      <c r="HB1765">
        <v>0</v>
      </c>
      <c r="HC1765">
        <f t="shared" si="1152"/>
        <v>0</v>
      </c>
      <c r="HE1765" t="s">
        <v>3</v>
      </c>
      <c r="HF1765" t="s">
        <v>3</v>
      </c>
      <c r="IK1765">
        <v>0</v>
      </c>
    </row>
    <row r="1766" spans="1:245">
      <c r="A1766">
        <v>18</v>
      </c>
      <c r="B1766">
        <v>0</v>
      </c>
      <c r="C1766">
        <v>1612</v>
      </c>
      <c r="E1766" t="s">
        <v>48</v>
      </c>
      <c r="F1766" t="s">
        <v>28</v>
      </c>
      <c r="G1766" t="s">
        <v>29</v>
      </c>
      <c r="H1766" t="s">
        <v>30</v>
      </c>
      <c r="I1766">
        <f>I1765*J1766</f>
        <v>2.3386000000000001E-2</v>
      </c>
      <c r="J1766">
        <v>0.11</v>
      </c>
      <c r="O1766">
        <f t="shared" si="1113"/>
        <v>0</v>
      </c>
      <c r="P1766">
        <f t="shared" si="1114"/>
        <v>0</v>
      </c>
      <c r="Q1766">
        <f t="shared" si="1115"/>
        <v>0</v>
      </c>
      <c r="R1766">
        <f t="shared" si="1116"/>
        <v>0</v>
      </c>
      <c r="S1766">
        <f t="shared" si="1117"/>
        <v>0</v>
      </c>
      <c r="T1766">
        <f t="shared" si="1118"/>
        <v>0</v>
      </c>
      <c r="U1766">
        <f t="shared" si="1119"/>
        <v>0</v>
      </c>
      <c r="V1766">
        <f t="shared" si="1120"/>
        <v>0</v>
      </c>
      <c r="W1766">
        <f t="shared" si="1121"/>
        <v>0</v>
      </c>
      <c r="X1766">
        <f t="shared" si="1122"/>
        <v>0</v>
      </c>
      <c r="Y1766">
        <f t="shared" si="1123"/>
        <v>0</v>
      </c>
      <c r="AA1766">
        <v>36401907</v>
      </c>
      <c r="AB1766">
        <f t="shared" si="1124"/>
        <v>0</v>
      </c>
      <c r="AC1766">
        <f t="shared" si="1125"/>
        <v>0</v>
      </c>
      <c r="AD1766">
        <f t="shared" si="1126"/>
        <v>0</v>
      </c>
      <c r="AE1766">
        <f t="shared" si="1127"/>
        <v>0</v>
      </c>
      <c r="AF1766">
        <f t="shared" si="1128"/>
        <v>0</v>
      </c>
      <c r="AG1766">
        <f t="shared" si="1129"/>
        <v>0</v>
      </c>
      <c r="AH1766">
        <f t="shared" si="1130"/>
        <v>0</v>
      </c>
      <c r="AI1766">
        <f t="shared" si="1131"/>
        <v>0</v>
      </c>
      <c r="AJ1766">
        <f t="shared" si="1132"/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1</v>
      </c>
      <c r="AW1766">
        <v>1</v>
      </c>
      <c r="AZ1766">
        <v>1</v>
      </c>
      <c r="BA1766">
        <v>1</v>
      </c>
      <c r="BB1766">
        <v>1</v>
      </c>
      <c r="BC1766">
        <v>1</v>
      </c>
      <c r="BD1766" t="s">
        <v>3</v>
      </c>
      <c r="BE1766" t="s">
        <v>3</v>
      </c>
      <c r="BF1766" t="s">
        <v>3</v>
      </c>
      <c r="BG1766" t="s">
        <v>3</v>
      </c>
      <c r="BH1766">
        <v>3</v>
      </c>
      <c r="BI1766">
        <v>2</v>
      </c>
      <c r="BJ1766" t="s">
        <v>31</v>
      </c>
      <c r="BM1766">
        <v>500002</v>
      </c>
      <c r="BN1766">
        <v>0</v>
      </c>
      <c r="BO1766" t="s">
        <v>3</v>
      </c>
      <c r="BP1766">
        <v>0</v>
      </c>
      <c r="BQ1766">
        <v>12</v>
      </c>
      <c r="BR1766">
        <v>0</v>
      </c>
      <c r="BS1766">
        <v>1</v>
      </c>
      <c r="BT1766">
        <v>1</v>
      </c>
      <c r="BU1766">
        <v>1</v>
      </c>
      <c r="BV1766">
        <v>1</v>
      </c>
      <c r="BW1766">
        <v>1</v>
      </c>
      <c r="BX1766">
        <v>1</v>
      </c>
      <c r="BY1766" t="s">
        <v>3</v>
      </c>
      <c r="BZ1766">
        <v>0</v>
      </c>
      <c r="CA1766">
        <v>0</v>
      </c>
      <c r="CE1766">
        <v>0</v>
      </c>
      <c r="CF1766">
        <v>0</v>
      </c>
      <c r="CG1766">
        <v>0</v>
      </c>
      <c r="CM1766">
        <v>0</v>
      </c>
      <c r="CN1766" t="s">
        <v>3</v>
      </c>
      <c r="CO1766">
        <v>0</v>
      </c>
      <c r="CP1766">
        <f t="shared" si="1133"/>
        <v>0</v>
      </c>
      <c r="CQ1766">
        <f t="shared" si="1134"/>
        <v>0</v>
      </c>
      <c r="CR1766">
        <f t="shared" si="1135"/>
        <v>0</v>
      </c>
      <c r="CS1766">
        <f t="shared" si="1136"/>
        <v>0</v>
      </c>
      <c r="CT1766">
        <f t="shared" si="1137"/>
        <v>0</v>
      </c>
      <c r="CU1766">
        <f t="shared" si="1138"/>
        <v>0</v>
      </c>
      <c r="CV1766">
        <f t="shared" si="1139"/>
        <v>0</v>
      </c>
      <c r="CW1766">
        <f t="shared" si="1140"/>
        <v>0</v>
      </c>
      <c r="CX1766">
        <f t="shared" si="1141"/>
        <v>0</v>
      </c>
      <c r="CY1766">
        <f t="shared" si="1142"/>
        <v>0</v>
      </c>
      <c r="CZ1766">
        <f t="shared" si="1143"/>
        <v>0</v>
      </c>
      <c r="DC1766" t="s">
        <v>3</v>
      </c>
      <c r="DD1766" t="s">
        <v>3</v>
      </c>
      <c r="DE1766" t="s">
        <v>3</v>
      </c>
      <c r="DF1766" t="s">
        <v>3</v>
      </c>
      <c r="DG1766" t="s">
        <v>3</v>
      </c>
      <c r="DH1766" t="s">
        <v>3</v>
      </c>
      <c r="DI1766" t="s">
        <v>3</v>
      </c>
      <c r="DJ1766" t="s">
        <v>3</v>
      </c>
      <c r="DK1766" t="s">
        <v>3</v>
      </c>
      <c r="DL1766" t="s">
        <v>3</v>
      </c>
      <c r="DM1766" t="s">
        <v>3</v>
      </c>
      <c r="DN1766">
        <v>0</v>
      </c>
      <c r="DO1766">
        <v>0</v>
      </c>
      <c r="DP1766">
        <v>1</v>
      </c>
      <c r="DQ1766">
        <v>1</v>
      </c>
      <c r="DU1766">
        <v>1009</v>
      </c>
      <c r="DV1766" t="s">
        <v>30</v>
      </c>
      <c r="DW1766" t="s">
        <v>30</v>
      </c>
      <c r="DX1766">
        <v>1000</v>
      </c>
      <c r="DZ1766" t="s">
        <v>3</v>
      </c>
      <c r="EA1766" t="s">
        <v>3</v>
      </c>
      <c r="EB1766" t="s">
        <v>3</v>
      </c>
      <c r="EC1766" t="s">
        <v>3</v>
      </c>
      <c r="EE1766">
        <v>29085444</v>
      </c>
      <c r="EF1766">
        <v>12</v>
      </c>
      <c r="EG1766" t="s">
        <v>32</v>
      </c>
      <c r="EH1766">
        <v>0</v>
      </c>
      <c r="EI1766" t="s">
        <v>3</v>
      </c>
      <c r="EJ1766">
        <v>2</v>
      </c>
      <c r="EK1766">
        <v>500002</v>
      </c>
      <c r="EL1766" t="s">
        <v>33</v>
      </c>
      <c r="EM1766" t="s">
        <v>34</v>
      </c>
      <c r="EO1766" t="s">
        <v>3</v>
      </c>
      <c r="EQ1766">
        <v>0</v>
      </c>
      <c r="ER1766">
        <v>0</v>
      </c>
      <c r="ES1766">
        <v>0</v>
      </c>
      <c r="ET1766">
        <v>0</v>
      </c>
      <c r="EU1766">
        <v>0</v>
      </c>
      <c r="EV1766">
        <v>0</v>
      </c>
      <c r="EW1766">
        <v>0</v>
      </c>
      <c r="EX1766">
        <v>0</v>
      </c>
      <c r="FQ1766">
        <v>0</v>
      </c>
      <c r="FR1766">
        <f t="shared" si="1144"/>
        <v>0</v>
      </c>
      <c r="FS1766">
        <v>0</v>
      </c>
      <c r="FX1766">
        <v>0</v>
      </c>
      <c r="FY1766">
        <v>0</v>
      </c>
      <c r="GA1766" t="s">
        <v>3</v>
      </c>
      <c r="GD1766">
        <v>1</v>
      </c>
      <c r="GF1766">
        <v>-304821490</v>
      </c>
      <c r="GG1766">
        <v>2</v>
      </c>
      <c r="GH1766">
        <v>1</v>
      </c>
      <c r="GI1766">
        <v>-2</v>
      </c>
      <c r="GJ1766">
        <v>0</v>
      </c>
      <c r="GK1766">
        <v>0</v>
      </c>
      <c r="GL1766">
        <f t="shared" si="1145"/>
        <v>0</v>
      </c>
      <c r="GM1766">
        <f t="shared" si="1146"/>
        <v>0</v>
      </c>
      <c r="GN1766">
        <f t="shared" si="1147"/>
        <v>0</v>
      </c>
      <c r="GO1766">
        <f t="shared" si="1148"/>
        <v>0</v>
      </c>
      <c r="GP1766">
        <f t="shared" si="1149"/>
        <v>0</v>
      </c>
      <c r="GR1766">
        <v>0</v>
      </c>
      <c r="GS1766">
        <v>0</v>
      </c>
      <c r="GT1766">
        <v>0</v>
      </c>
      <c r="GU1766" t="s">
        <v>3</v>
      </c>
      <c r="GV1766">
        <f t="shared" si="1150"/>
        <v>0</v>
      </c>
      <c r="GW1766">
        <v>1</v>
      </c>
      <c r="GX1766">
        <f t="shared" si="1151"/>
        <v>0</v>
      </c>
      <c r="HA1766">
        <v>0</v>
      </c>
      <c r="HB1766">
        <v>0</v>
      </c>
      <c r="HC1766">
        <f t="shared" si="1152"/>
        <v>0</v>
      </c>
      <c r="HE1766" t="s">
        <v>3</v>
      </c>
      <c r="HF1766" t="s">
        <v>3</v>
      </c>
      <c r="IK1766">
        <v>0</v>
      </c>
    </row>
    <row r="1767" spans="1:245">
      <c r="A1767">
        <v>17</v>
      </c>
      <c r="B1767">
        <v>0</v>
      </c>
      <c r="C1767">
        <f>ROW(SmtRes!A1613)</f>
        <v>1613</v>
      </c>
      <c r="D1767">
        <f>ROW(EtalonRes!A1573)</f>
        <v>1573</v>
      </c>
      <c r="E1767" t="s">
        <v>49</v>
      </c>
      <c r="F1767" t="s">
        <v>56</v>
      </c>
      <c r="G1767" t="s">
        <v>57</v>
      </c>
      <c r="H1767" t="s">
        <v>58</v>
      </c>
      <c r="I1767">
        <f>ROUND(4/100,9)</f>
        <v>0.04</v>
      </c>
      <c r="J1767">
        <v>0</v>
      </c>
      <c r="O1767">
        <f t="shared" si="1113"/>
        <v>60.71</v>
      </c>
      <c r="P1767">
        <f t="shared" si="1114"/>
        <v>0</v>
      </c>
      <c r="Q1767">
        <f t="shared" si="1115"/>
        <v>0</v>
      </c>
      <c r="R1767">
        <f t="shared" si="1116"/>
        <v>0</v>
      </c>
      <c r="S1767">
        <f t="shared" si="1117"/>
        <v>60.71</v>
      </c>
      <c r="T1767">
        <f t="shared" si="1118"/>
        <v>0</v>
      </c>
      <c r="U1767">
        <f t="shared" si="1119"/>
        <v>0.2336</v>
      </c>
      <c r="V1767">
        <f t="shared" si="1120"/>
        <v>0</v>
      </c>
      <c r="W1767">
        <f t="shared" si="1121"/>
        <v>0</v>
      </c>
      <c r="X1767">
        <f t="shared" si="1122"/>
        <v>43.71</v>
      </c>
      <c r="Y1767">
        <f t="shared" si="1123"/>
        <v>31.57</v>
      </c>
      <c r="AA1767">
        <v>36401907</v>
      </c>
      <c r="AB1767">
        <f t="shared" si="1124"/>
        <v>45.55</v>
      </c>
      <c r="AC1767">
        <f t="shared" si="1125"/>
        <v>0</v>
      </c>
      <c r="AD1767">
        <f t="shared" si="1126"/>
        <v>0</v>
      </c>
      <c r="AE1767">
        <f t="shared" si="1127"/>
        <v>0</v>
      </c>
      <c r="AF1767">
        <f t="shared" si="1128"/>
        <v>45.55</v>
      </c>
      <c r="AG1767">
        <f t="shared" si="1129"/>
        <v>0</v>
      </c>
      <c r="AH1767">
        <f t="shared" si="1130"/>
        <v>5.84</v>
      </c>
      <c r="AI1767">
        <f t="shared" si="1131"/>
        <v>0</v>
      </c>
      <c r="AJ1767">
        <f t="shared" si="1132"/>
        <v>0</v>
      </c>
      <c r="AK1767">
        <v>45.55</v>
      </c>
      <c r="AL1767">
        <v>0</v>
      </c>
      <c r="AM1767">
        <v>0</v>
      </c>
      <c r="AN1767">
        <v>0</v>
      </c>
      <c r="AO1767">
        <v>45.55</v>
      </c>
      <c r="AP1767">
        <v>0</v>
      </c>
      <c r="AQ1767">
        <v>5.84</v>
      </c>
      <c r="AR1767">
        <v>0</v>
      </c>
      <c r="AS1767">
        <v>0</v>
      </c>
      <c r="AT1767">
        <v>72</v>
      </c>
      <c r="AU1767">
        <v>52</v>
      </c>
      <c r="AV1767">
        <v>1</v>
      </c>
      <c r="AW1767">
        <v>1</v>
      </c>
      <c r="AZ1767">
        <v>1</v>
      </c>
      <c r="BA1767">
        <v>33.32</v>
      </c>
      <c r="BB1767">
        <v>1</v>
      </c>
      <c r="BC1767">
        <v>1</v>
      </c>
      <c r="BD1767" t="s">
        <v>3</v>
      </c>
      <c r="BE1767" t="s">
        <v>3</v>
      </c>
      <c r="BF1767" t="s">
        <v>3</v>
      </c>
      <c r="BG1767" t="s">
        <v>3</v>
      </c>
      <c r="BH1767">
        <v>0</v>
      </c>
      <c r="BI1767">
        <v>1</v>
      </c>
      <c r="BJ1767" t="s">
        <v>59</v>
      </c>
      <c r="BM1767">
        <v>67001</v>
      </c>
      <c r="BN1767">
        <v>0</v>
      </c>
      <c r="BO1767" t="s">
        <v>56</v>
      </c>
      <c r="BP1767">
        <v>1</v>
      </c>
      <c r="BQ1767">
        <v>6</v>
      </c>
      <c r="BR1767">
        <v>0</v>
      </c>
      <c r="BS1767">
        <v>33.32</v>
      </c>
      <c r="BT1767">
        <v>1</v>
      </c>
      <c r="BU1767">
        <v>1</v>
      </c>
      <c r="BV1767">
        <v>1</v>
      </c>
      <c r="BW1767">
        <v>1</v>
      </c>
      <c r="BX1767">
        <v>1</v>
      </c>
      <c r="BY1767" t="s">
        <v>3</v>
      </c>
      <c r="BZ1767">
        <v>85</v>
      </c>
      <c r="CA1767">
        <v>65</v>
      </c>
      <c r="CE1767">
        <v>0</v>
      </c>
      <c r="CF1767">
        <v>0</v>
      </c>
      <c r="CG1767">
        <v>0</v>
      </c>
      <c r="CM1767">
        <v>0</v>
      </c>
      <c r="CN1767" t="s">
        <v>3</v>
      </c>
      <c r="CO1767">
        <v>0</v>
      </c>
      <c r="CP1767">
        <f t="shared" si="1133"/>
        <v>60.71</v>
      </c>
      <c r="CQ1767">
        <f t="shared" si="1134"/>
        <v>0</v>
      </c>
      <c r="CR1767">
        <f t="shared" si="1135"/>
        <v>0</v>
      </c>
      <c r="CS1767">
        <f t="shared" si="1136"/>
        <v>0</v>
      </c>
      <c r="CT1767">
        <f t="shared" si="1137"/>
        <v>1517.7259999999999</v>
      </c>
      <c r="CU1767">
        <f t="shared" si="1138"/>
        <v>0</v>
      </c>
      <c r="CV1767">
        <f t="shared" si="1139"/>
        <v>5.84</v>
      </c>
      <c r="CW1767">
        <f t="shared" si="1140"/>
        <v>0</v>
      </c>
      <c r="CX1767">
        <f t="shared" si="1141"/>
        <v>0</v>
      </c>
      <c r="CY1767">
        <f t="shared" si="1142"/>
        <v>43.711199999999998</v>
      </c>
      <c r="CZ1767">
        <f t="shared" si="1143"/>
        <v>31.569200000000002</v>
      </c>
      <c r="DC1767" t="s">
        <v>3</v>
      </c>
      <c r="DD1767" t="s">
        <v>3</v>
      </c>
      <c r="DE1767" t="s">
        <v>3</v>
      </c>
      <c r="DF1767" t="s">
        <v>3</v>
      </c>
      <c r="DG1767" t="s">
        <v>3</v>
      </c>
      <c r="DH1767" t="s">
        <v>3</v>
      </c>
      <c r="DI1767" t="s">
        <v>3</v>
      </c>
      <c r="DJ1767" t="s">
        <v>3</v>
      </c>
      <c r="DK1767" t="s">
        <v>3</v>
      </c>
      <c r="DL1767" t="s">
        <v>3</v>
      </c>
      <c r="DM1767" t="s">
        <v>3</v>
      </c>
      <c r="DN1767">
        <v>0</v>
      </c>
      <c r="DO1767">
        <v>0</v>
      </c>
      <c r="DP1767">
        <v>1</v>
      </c>
      <c r="DQ1767">
        <v>1</v>
      </c>
      <c r="DU1767">
        <v>1010</v>
      </c>
      <c r="DV1767" t="s">
        <v>58</v>
      </c>
      <c r="DW1767" t="s">
        <v>58</v>
      </c>
      <c r="DX1767">
        <v>100</v>
      </c>
      <c r="DZ1767" t="s">
        <v>3</v>
      </c>
      <c r="EA1767" t="s">
        <v>3</v>
      </c>
      <c r="EB1767" t="s">
        <v>3</v>
      </c>
      <c r="EC1767" t="s">
        <v>3</v>
      </c>
      <c r="EE1767">
        <v>29085636</v>
      </c>
      <c r="EF1767">
        <v>6</v>
      </c>
      <c r="EG1767" t="s">
        <v>22</v>
      </c>
      <c r="EH1767">
        <v>0</v>
      </c>
      <c r="EI1767" t="s">
        <v>3</v>
      </c>
      <c r="EJ1767">
        <v>1</v>
      </c>
      <c r="EK1767">
        <v>67001</v>
      </c>
      <c r="EL1767" t="s">
        <v>60</v>
      </c>
      <c r="EM1767" t="s">
        <v>61</v>
      </c>
      <c r="EO1767" t="s">
        <v>3</v>
      </c>
      <c r="EQ1767">
        <v>0</v>
      </c>
      <c r="ER1767">
        <v>45.55</v>
      </c>
      <c r="ES1767">
        <v>0</v>
      </c>
      <c r="ET1767">
        <v>0</v>
      </c>
      <c r="EU1767">
        <v>0</v>
      </c>
      <c r="EV1767">
        <v>45.55</v>
      </c>
      <c r="EW1767">
        <v>5.84</v>
      </c>
      <c r="EX1767">
        <v>0</v>
      </c>
      <c r="EY1767">
        <v>0</v>
      </c>
      <c r="FQ1767">
        <v>0</v>
      </c>
      <c r="FR1767">
        <f t="shared" si="1144"/>
        <v>0</v>
      </c>
      <c r="FS1767">
        <v>0</v>
      </c>
      <c r="FV1767" t="s">
        <v>25</v>
      </c>
      <c r="FW1767" t="s">
        <v>26</v>
      </c>
      <c r="FX1767">
        <v>85</v>
      </c>
      <c r="FY1767">
        <v>65</v>
      </c>
      <c r="GA1767" t="s">
        <v>3</v>
      </c>
      <c r="GD1767">
        <v>1</v>
      </c>
      <c r="GF1767">
        <v>-1255865036</v>
      </c>
      <c r="GG1767">
        <v>2</v>
      </c>
      <c r="GH1767">
        <v>1</v>
      </c>
      <c r="GI1767">
        <v>2</v>
      </c>
      <c r="GJ1767">
        <v>0</v>
      </c>
      <c r="GK1767">
        <v>0</v>
      </c>
      <c r="GL1767">
        <f t="shared" si="1145"/>
        <v>0</v>
      </c>
      <c r="GM1767">
        <f t="shared" si="1146"/>
        <v>135.99</v>
      </c>
      <c r="GN1767">
        <f t="shared" si="1147"/>
        <v>135.99</v>
      </c>
      <c r="GO1767">
        <f t="shared" si="1148"/>
        <v>0</v>
      </c>
      <c r="GP1767">
        <f t="shared" si="1149"/>
        <v>0</v>
      </c>
      <c r="GR1767">
        <v>0</v>
      </c>
      <c r="GS1767">
        <v>3</v>
      </c>
      <c r="GT1767">
        <v>0</v>
      </c>
      <c r="GU1767" t="s">
        <v>3</v>
      </c>
      <c r="GV1767">
        <f t="shared" si="1150"/>
        <v>0</v>
      </c>
      <c r="GW1767">
        <v>1</v>
      </c>
      <c r="GX1767">
        <f t="shared" si="1151"/>
        <v>0</v>
      </c>
      <c r="HA1767">
        <v>0</v>
      </c>
      <c r="HB1767">
        <v>0</v>
      </c>
      <c r="HC1767">
        <f t="shared" si="1152"/>
        <v>0</v>
      </c>
      <c r="HE1767" t="s">
        <v>3</v>
      </c>
      <c r="HF1767" t="s">
        <v>3</v>
      </c>
      <c r="IK1767">
        <v>0</v>
      </c>
    </row>
    <row r="1768" spans="1:245">
      <c r="A1768">
        <v>17</v>
      </c>
      <c r="B1768">
        <v>0</v>
      </c>
      <c r="C1768">
        <f>ROW(SmtRes!A1616)</f>
        <v>1616</v>
      </c>
      <c r="D1768">
        <f>ROW(EtalonRes!A1576)</f>
        <v>1576</v>
      </c>
      <c r="E1768" t="s">
        <v>55</v>
      </c>
      <c r="F1768" t="s">
        <v>63</v>
      </c>
      <c r="G1768" t="s">
        <v>64</v>
      </c>
      <c r="H1768" t="s">
        <v>65</v>
      </c>
      <c r="I1768">
        <f>ROUND(15/100,9)</f>
        <v>0.15</v>
      </c>
      <c r="J1768">
        <v>0</v>
      </c>
      <c r="O1768">
        <f t="shared" si="1113"/>
        <v>376.5</v>
      </c>
      <c r="P1768">
        <f t="shared" si="1114"/>
        <v>0</v>
      </c>
      <c r="Q1768">
        <f t="shared" si="1115"/>
        <v>0.7</v>
      </c>
      <c r="R1768">
        <f t="shared" si="1116"/>
        <v>0.7</v>
      </c>
      <c r="S1768">
        <f t="shared" si="1117"/>
        <v>375.8</v>
      </c>
      <c r="T1768">
        <f t="shared" si="1118"/>
        <v>0</v>
      </c>
      <c r="U1768">
        <f t="shared" si="1119"/>
        <v>1.446</v>
      </c>
      <c r="V1768">
        <f t="shared" si="1120"/>
        <v>1.5E-3</v>
      </c>
      <c r="W1768">
        <f t="shared" si="1121"/>
        <v>0</v>
      </c>
      <c r="X1768">
        <f t="shared" si="1122"/>
        <v>271.08</v>
      </c>
      <c r="Y1768">
        <f t="shared" si="1123"/>
        <v>195.78</v>
      </c>
      <c r="AA1768">
        <v>36401907</v>
      </c>
      <c r="AB1768">
        <f t="shared" si="1124"/>
        <v>75.5</v>
      </c>
      <c r="AC1768">
        <f t="shared" si="1125"/>
        <v>0</v>
      </c>
      <c r="AD1768">
        <f t="shared" si="1126"/>
        <v>0.31</v>
      </c>
      <c r="AE1768">
        <f t="shared" si="1127"/>
        <v>0.14000000000000001</v>
      </c>
      <c r="AF1768">
        <f t="shared" si="1128"/>
        <v>75.19</v>
      </c>
      <c r="AG1768">
        <f t="shared" si="1129"/>
        <v>0</v>
      </c>
      <c r="AH1768">
        <f t="shared" si="1130"/>
        <v>9.64</v>
      </c>
      <c r="AI1768">
        <f t="shared" si="1131"/>
        <v>0.01</v>
      </c>
      <c r="AJ1768">
        <f t="shared" si="1132"/>
        <v>0</v>
      </c>
      <c r="AK1768">
        <v>75.5</v>
      </c>
      <c r="AL1768">
        <v>0</v>
      </c>
      <c r="AM1768">
        <v>0.31</v>
      </c>
      <c r="AN1768">
        <v>0.14000000000000001</v>
      </c>
      <c r="AO1768">
        <v>75.19</v>
      </c>
      <c r="AP1768">
        <v>0</v>
      </c>
      <c r="AQ1768">
        <v>9.64</v>
      </c>
      <c r="AR1768">
        <v>0.01</v>
      </c>
      <c r="AS1768">
        <v>0</v>
      </c>
      <c r="AT1768">
        <v>72</v>
      </c>
      <c r="AU1768">
        <v>52</v>
      </c>
      <c r="AV1768">
        <v>1</v>
      </c>
      <c r="AW1768">
        <v>1</v>
      </c>
      <c r="AZ1768">
        <v>1</v>
      </c>
      <c r="BA1768">
        <v>33.32</v>
      </c>
      <c r="BB1768">
        <v>15.06</v>
      </c>
      <c r="BC1768">
        <v>1</v>
      </c>
      <c r="BD1768" t="s">
        <v>3</v>
      </c>
      <c r="BE1768" t="s">
        <v>3</v>
      </c>
      <c r="BF1768" t="s">
        <v>3</v>
      </c>
      <c r="BG1768" t="s">
        <v>3</v>
      </c>
      <c r="BH1768">
        <v>0</v>
      </c>
      <c r="BI1768">
        <v>1</v>
      </c>
      <c r="BJ1768" t="s">
        <v>66</v>
      </c>
      <c r="BM1768">
        <v>67001</v>
      </c>
      <c r="BN1768">
        <v>0</v>
      </c>
      <c r="BO1768" t="s">
        <v>63</v>
      </c>
      <c r="BP1768">
        <v>1</v>
      </c>
      <c r="BQ1768">
        <v>6</v>
      </c>
      <c r="BR1768">
        <v>0</v>
      </c>
      <c r="BS1768">
        <v>33.32</v>
      </c>
      <c r="BT1768">
        <v>1</v>
      </c>
      <c r="BU1768">
        <v>1</v>
      </c>
      <c r="BV1768">
        <v>1</v>
      </c>
      <c r="BW1768">
        <v>1</v>
      </c>
      <c r="BX1768">
        <v>1</v>
      </c>
      <c r="BY1768" t="s">
        <v>3</v>
      </c>
      <c r="BZ1768">
        <v>85</v>
      </c>
      <c r="CA1768">
        <v>65</v>
      </c>
      <c r="CE1768">
        <v>0</v>
      </c>
      <c r="CF1768">
        <v>0</v>
      </c>
      <c r="CG1768">
        <v>0</v>
      </c>
      <c r="CM1768">
        <v>0</v>
      </c>
      <c r="CN1768" t="s">
        <v>3</v>
      </c>
      <c r="CO1768">
        <v>0</v>
      </c>
      <c r="CP1768">
        <f t="shared" si="1133"/>
        <v>376.5</v>
      </c>
      <c r="CQ1768">
        <f t="shared" si="1134"/>
        <v>0</v>
      </c>
      <c r="CR1768">
        <f t="shared" si="1135"/>
        <v>4.6686000000000005</v>
      </c>
      <c r="CS1768">
        <f t="shared" si="1136"/>
        <v>4.6648000000000005</v>
      </c>
      <c r="CT1768">
        <f t="shared" si="1137"/>
        <v>2505.3307999999997</v>
      </c>
      <c r="CU1768">
        <f t="shared" si="1138"/>
        <v>0</v>
      </c>
      <c r="CV1768">
        <f t="shared" si="1139"/>
        <v>9.64</v>
      </c>
      <c r="CW1768">
        <f t="shared" si="1140"/>
        <v>0.01</v>
      </c>
      <c r="CX1768">
        <f t="shared" si="1141"/>
        <v>0</v>
      </c>
      <c r="CY1768">
        <f t="shared" si="1142"/>
        <v>271.08</v>
      </c>
      <c r="CZ1768">
        <f t="shared" si="1143"/>
        <v>195.78</v>
      </c>
      <c r="DC1768" t="s">
        <v>3</v>
      </c>
      <c r="DD1768" t="s">
        <v>3</v>
      </c>
      <c r="DE1768" t="s">
        <v>3</v>
      </c>
      <c r="DF1768" t="s">
        <v>3</v>
      </c>
      <c r="DG1768" t="s">
        <v>3</v>
      </c>
      <c r="DH1768" t="s">
        <v>3</v>
      </c>
      <c r="DI1768" t="s">
        <v>3</v>
      </c>
      <c r="DJ1768" t="s">
        <v>3</v>
      </c>
      <c r="DK1768" t="s">
        <v>3</v>
      </c>
      <c r="DL1768" t="s">
        <v>3</v>
      </c>
      <c r="DM1768" t="s">
        <v>3</v>
      </c>
      <c r="DN1768">
        <v>0</v>
      </c>
      <c r="DO1768">
        <v>0</v>
      </c>
      <c r="DP1768">
        <v>1</v>
      </c>
      <c r="DQ1768">
        <v>1</v>
      </c>
      <c r="DU1768">
        <v>1003</v>
      </c>
      <c r="DV1768" t="s">
        <v>65</v>
      </c>
      <c r="DW1768" t="s">
        <v>65</v>
      </c>
      <c r="DX1768">
        <v>100</v>
      </c>
      <c r="DZ1768" t="s">
        <v>3</v>
      </c>
      <c r="EA1768" t="s">
        <v>3</v>
      </c>
      <c r="EB1768" t="s">
        <v>3</v>
      </c>
      <c r="EC1768" t="s">
        <v>3</v>
      </c>
      <c r="EE1768">
        <v>29085636</v>
      </c>
      <c r="EF1768">
        <v>6</v>
      </c>
      <c r="EG1768" t="s">
        <v>22</v>
      </c>
      <c r="EH1768">
        <v>0</v>
      </c>
      <c r="EI1768" t="s">
        <v>3</v>
      </c>
      <c r="EJ1768">
        <v>1</v>
      </c>
      <c r="EK1768">
        <v>67001</v>
      </c>
      <c r="EL1768" t="s">
        <v>60</v>
      </c>
      <c r="EM1768" t="s">
        <v>61</v>
      </c>
      <c r="EO1768" t="s">
        <v>3</v>
      </c>
      <c r="EQ1768">
        <v>0</v>
      </c>
      <c r="ER1768">
        <v>75.5</v>
      </c>
      <c r="ES1768">
        <v>0</v>
      </c>
      <c r="ET1768">
        <v>0.31</v>
      </c>
      <c r="EU1768">
        <v>0.14000000000000001</v>
      </c>
      <c r="EV1768">
        <v>75.19</v>
      </c>
      <c r="EW1768">
        <v>9.64</v>
      </c>
      <c r="EX1768">
        <v>0.01</v>
      </c>
      <c r="EY1768">
        <v>0</v>
      </c>
      <c r="FQ1768">
        <v>0</v>
      </c>
      <c r="FR1768">
        <f t="shared" si="1144"/>
        <v>0</v>
      </c>
      <c r="FS1768">
        <v>0</v>
      </c>
      <c r="FV1768" t="s">
        <v>25</v>
      </c>
      <c r="FW1768" t="s">
        <v>26</v>
      </c>
      <c r="FX1768">
        <v>85</v>
      </c>
      <c r="FY1768">
        <v>65</v>
      </c>
      <c r="GA1768" t="s">
        <v>3</v>
      </c>
      <c r="GD1768">
        <v>1</v>
      </c>
      <c r="GF1768">
        <v>-1480086875</v>
      </c>
      <c r="GG1768">
        <v>2</v>
      </c>
      <c r="GH1768">
        <v>1</v>
      </c>
      <c r="GI1768">
        <v>2</v>
      </c>
      <c r="GJ1768">
        <v>0</v>
      </c>
      <c r="GK1768">
        <v>0</v>
      </c>
      <c r="GL1768">
        <f t="shared" si="1145"/>
        <v>0</v>
      </c>
      <c r="GM1768">
        <f t="shared" si="1146"/>
        <v>843.36</v>
      </c>
      <c r="GN1768">
        <f t="shared" si="1147"/>
        <v>843.36</v>
      </c>
      <c r="GO1768">
        <f t="shared" si="1148"/>
        <v>0</v>
      </c>
      <c r="GP1768">
        <f t="shared" si="1149"/>
        <v>0</v>
      </c>
      <c r="GR1768">
        <v>0</v>
      </c>
      <c r="GS1768">
        <v>3</v>
      </c>
      <c r="GT1768">
        <v>0</v>
      </c>
      <c r="GU1768" t="s">
        <v>3</v>
      </c>
      <c r="GV1768">
        <f t="shared" si="1150"/>
        <v>0</v>
      </c>
      <c r="GW1768">
        <v>1</v>
      </c>
      <c r="GX1768">
        <f t="shared" si="1151"/>
        <v>0</v>
      </c>
      <c r="HA1768">
        <v>0</v>
      </c>
      <c r="HB1768">
        <v>0</v>
      </c>
      <c r="HC1768">
        <f t="shared" si="1152"/>
        <v>0</v>
      </c>
      <c r="HE1768" t="s">
        <v>3</v>
      </c>
      <c r="HF1768" t="s">
        <v>3</v>
      </c>
      <c r="IK1768">
        <v>0</v>
      </c>
    </row>
    <row r="1769" spans="1:245">
      <c r="A1769">
        <v>17</v>
      </c>
      <c r="B1769">
        <v>0</v>
      </c>
      <c r="C1769">
        <f>ROW(SmtRes!A1619)</f>
        <v>1619</v>
      </c>
      <c r="D1769">
        <f>ROW(EtalonRes!A1579)</f>
        <v>1579</v>
      </c>
      <c r="E1769" t="s">
        <v>62</v>
      </c>
      <c r="F1769" t="s">
        <v>68</v>
      </c>
      <c r="G1769" t="s">
        <v>69</v>
      </c>
      <c r="H1769" t="s">
        <v>58</v>
      </c>
      <c r="I1769">
        <f>ROUND(2/100,9)</f>
        <v>0.02</v>
      </c>
      <c r="J1769">
        <v>0</v>
      </c>
      <c r="O1769">
        <f t="shared" si="1113"/>
        <v>96.37</v>
      </c>
      <c r="P1769">
        <f t="shared" si="1114"/>
        <v>0</v>
      </c>
      <c r="Q1769">
        <f t="shared" si="1115"/>
        <v>0.75</v>
      </c>
      <c r="R1769">
        <f t="shared" si="1116"/>
        <v>0.72</v>
      </c>
      <c r="S1769">
        <f t="shared" si="1117"/>
        <v>95.62</v>
      </c>
      <c r="T1769">
        <f t="shared" si="1118"/>
        <v>0</v>
      </c>
      <c r="U1769">
        <f t="shared" si="1119"/>
        <v>0.35780000000000001</v>
      </c>
      <c r="V1769">
        <f t="shared" si="1120"/>
        <v>1.6000000000000001E-3</v>
      </c>
      <c r="W1769">
        <f t="shared" si="1121"/>
        <v>0</v>
      </c>
      <c r="X1769">
        <f t="shared" si="1122"/>
        <v>69.36</v>
      </c>
      <c r="Y1769">
        <f t="shared" si="1123"/>
        <v>50.1</v>
      </c>
      <c r="AA1769">
        <v>36401907</v>
      </c>
      <c r="AB1769">
        <f t="shared" si="1124"/>
        <v>145.97999999999999</v>
      </c>
      <c r="AC1769">
        <f t="shared" si="1125"/>
        <v>0</v>
      </c>
      <c r="AD1769">
        <f t="shared" si="1126"/>
        <v>2.5</v>
      </c>
      <c r="AE1769">
        <f t="shared" si="1127"/>
        <v>1.08</v>
      </c>
      <c r="AF1769">
        <f t="shared" si="1128"/>
        <v>143.47999999999999</v>
      </c>
      <c r="AG1769">
        <f t="shared" si="1129"/>
        <v>0</v>
      </c>
      <c r="AH1769">
        <f t="shared" si="1130"/>
        <v>17.89</v>
      </c>
      <c r="AI1769">
        <f t="shared" si="1131"/>
        <v>0.08</v>
      </c>
      <c r="AJ1769">
        <f t="shared" si="1132"/>
        <v>0</v>
      </c>
      <c r="AK1769">
        <v>145.97999999999999</v>
      </c>
      <c r="AL1769">
        <v>0</v>
      </c>
      <c r="AM1769">
        <v>2.5</v>
      </c>
      <c r="AN1769">
        <v>1.08</v>
      </c>
      <c r="AO1769">
        <v>143.47999999999999</v>
      </c>
      <c r="AP1769">
        <v>0</v>
      </c>
      <c r="AQ1769">
        <v>17.89</v>
      </c>
      <c r="AR1769">
        <v>0.08</v>
      </c>
      <c r="AS1769">
        <v>0</v>
      </c>
      <c r="AT1769">
        <v>72</v>
      </c>
      <c r="AU1769">
        <v>52</v>
      </c>
      <c r="AV1769">
        <v>1</v>
      </c>
      <c r="AW1769">
        <v>1</v>
      </c>
      <c r="AZ1769">
        <v>1</v>
      </c>
      <c r="BA1769">
        <v>33.32</v>
      </c>
      <c r="BB1769">
        <v>14.94</v>
      </c>
      <c r="BC1769">
        <v>1</v>
      </c>
      <c r="BD1769" t="s">
        <v>3</v>
      </c>
      <c r="BE1769" t="s">
        <v>3</v>
      </c>
      <c r="BF1769" t="s">
        <v>3</v>
      </c>
      <c r="BG1769" t="s">
        <v>3</v>
      </c>
      <c r="BH1769">
        <v>0</v>
      </c>
      <c r="BI1769">
        <v>1</v>
      </c>
      <c r="BJ1769" t="s">
        <v>70</v>
      </c>
      <c r="BM1769">
        <v>67001</v>
      </c>
      <c r="BN1769">
        <v>0</v>
      </c>
      <c r="BO1769" t="s">
        <v>68</v>
      </c>
      <c r="BP1769">
        <v>1</v>
      </c>
      <c r="BQ1769">
        <v>6</v>
      </c>
      <c r="BR1769">
        <v>0</v>
      </c>
      <c r="BS1769">
        <v>33.32</v>
      </c>
      <c r="BT1769">
        <v>1</v>
      </c>
      <c r="BU1769">
        <v>1</v>
      </c>
      <c r="BV1769">
        <v>1</v>
      </c>
      <c r="BW1769">
        <v>1</v>
      </c>
      <c r="BX1769">
        <v>1</v>
      </c>
      <c r="BY1769" t="s">
        <v>3</v>
      </c>
      <c r="BZ1769">
        <v>85</v>
      </c>
      <c r="CA1769">
        <v>65</v>
      </c>
      <c r="CE1769">
        <v>0</v>
      </c>
      <c r="CF1769">
        <v>0</v>
      </c>
      <c r="CG1769">
        <v>0</v>
      </c>
      <c r="CM1769">
        <v>0</v>
      </c>
      <c r="CN1769" t="s">
        <v>3</v>
      </c>
      <c r="CO1769">
        <v>0</v>
      </c>
      <c r="CP1769">
        <f t="shared" si="1133"/>
        <v>96.37</v>
      </c>
      <c r="CQ1769">
        <f t="shared" si="1134"/>
        <v>0</v>
      </c>
      <c r="CR1769">
        <f t="shared" si="1135"/>
        <v>37.35</v>
      </c>
      <c r="CS1769">
        <f t="shared" si="1136"/>
        <v>35.985600000000005</v>
      </c>
      <c r="CT1769">
        <f t="shared" si="1137"/>
        <v>4780.7536</v>
      </c>
      <c r="CU1769">
        <f t="shared" si="1138"/>
        <v>0</v>
      </c>
      <c r="CV1769">
        <f t="shared" si="1139"/>
        <v>17.89</v>
      </c>
      <c r="CW1769">
        <f t="shared" si="1140"/>
        <v>0.08</v>
      </c>
      <c r="CX1769">
        <f t="shared" si="1141"/>
        <v>0</v>
      </c>
      <c r="CY1769">
        <f t="shared" si="1142"/>
        <v>69.364800000000002</v>
      </c>
      <c r="CZ1769">
        <f t="shared" si="1143"/>
        <v>50.096800000000002</v>
      </c>
      <c r="DC1769" t="s">
        <v>3</v>
      </c>
      <c r="DD1769" t="s">
        <v>3</v>
      </c>
      <c r="DE1769" t="s">
        <v>3</v>
      </c>
      <c r="DF1769" t="s">
        <v>3</v>
      </c>
      <c r="DG1769" t="s">
        <v>3</v>
      </c>
      <c r="DH1769" t="s">
        <v>3</v>
      </c>
      <c r="DI1769" t="s">
        <v>3</v>
      </c>
      <c r="DJ1769" t="s">
        <v>3</v>
      </c>
      <c r="DK1769" t="s">
        <v>3</v>
      </c>
      <c r="DL1769" t="s">
        <v>3</v>
      </c>
      <c r="DM1769" t="s">
        <v>3</v>
      </c>
      <c r="DN1769">
        <v>0</v>
      </c>
      <c r="DO1769">
        <v>0</v>
      </c>
      <c r="DP1769">
        <v>1</v>
      </c>
      <c r="DQ1769">
        <v>1</v>
      </c>
      <c r="DU1769">
        <v>1010</v>
      </c>
      <c r="DV1769" t="s">
        <v>58</v>
      </c>
      <c r="DW1769" t="s">
        <v>58</v>
      </c>
      <c r="DX1769">
        <v>100</v>
      </c>
      <c r="DZ1769" t="s">
        <v>3</v>
      </c>
      <c r="EA1769" t="s">
        <v>3</v>
      </c>
      <c r="EB1769" t="s">
        <v>3</v>
      </c>
      <c r="EC1769" t="s">
        <v>3</v>
      </c>
      <c r="EE1769">
        <v>29085636</v>
      </c>
      <c r="EF1769">
        <v>6</v>
      </c>
      <c r="EG1769" t="s">
        <v>22</v>
      </c>
      <c r="EH1769">
        <v>0</v>
      </c>
      <c r="EI1769" t="s">
        <v>3</v>
      </c>
      <c r="EJ1769">
        <v>1</v>
      </c>
      <c r="EK1769">
        <v>67001</v>
      </c>
      <c r="EL1769" t="s">
        <v>60</v>
      </c>
      <c r="EM1769" t="s">
        <v>61</v>
      </c>
      <c r="EO1769" t="s">
        <v>3</v>
      </c>
      <c r="EQ1769">
        <v>0</v>
      </c>
      <c r="ER1769">
        <v>145.97999999999999</v>
      </c>
      <c r="ES1769">
        <v>0</v>
      </c>
      <c r="ET1769">
        <v>2.5</v>
      </c>
      <c r="EU1769">
        <v>1.08</v>
      </c>
      <c r="EV1769">
        <v>143.47999999999999</v>
      </c>
      <c r="EW1769">
        <v>17.89</v>
      </c>
      <c r="EX1769">
        <v>0.08</v>
      </c>
      <c r="EY1769">
        <v>0</v>
      </c>
      <c r="FQ1769">
        <v>0</v>
      </c>
      <c r="FR1769">
        <f t="shared" si="1144"/>
        <v>0</v>
      </c>
      <c r="FS1769">
        <v>0</v>
      </c>
      <c r="FV1769" t="s">
        <v>25</v>
      </c>
      <c r="FW1769" t="s">
        <v>26</v>
      </c>
      <c r="FX1769">
        <v>85</v>
      </c>
      <c r="FY1769">
        <v>65</v>
      </c>
      <c r="GA1769" t="s">
        <v>3</v>
      </c>
      <c r="GD1769">
        <v>1</v>
      </c>
      <c r="GF1769">
        <v>1945260508</v>
      </c>
      <c r="GG1769">
        <v>2</v>
      </c>
      <c r="GH1769">
        <v>1</v>
      </c>
      <c r="GI1769">
        <v>2</v>
      </c>
      <c r="GJ1769">
        <v>0</v>
      </c>
      <c r="GK1769">
        <v>0</v>
      </c>
      <c r="GL1769">
        <f t="shared" si="1145"/>
        <v>0</v>
      </c>
      <c r="GM1769">
        <f t="shared" si="1146"/>
        <v>215.83</v>
      </c>
      <c r="GN1769">
        <f t="shared" si="1147"/>
        <v>215.83</v>
      </c>
      <c r="GO1769">
        <f t="shared" si="1148"/>
        <v>0</v>
      </c>
      <c r="GP1769">
        <f t="shared" si="1149"/>
        <v>0</v>
      </c>
      <c r="GR1769">
        <v>0</v>
      </c>
      <c r="GS1769">
        <v>3</v>
      </c>
      <c r="GT1769">
        <v>0</v>
      </c>
      <c r="GU1769" t="s">
        <v>3</v>
      </c>
      <c r="GV1769">
        <f t="shared" si="1150"/>
        <v>0</v>
      </c>
      <c r="GW1769">
        <v>1</v>
      </c>
      <c r="GX1769">
        <f t="shared" si="1151"/>
        <v>0</v>
      </c>
      <c r="HA1769">
        <v>0</v>
      </c>
      <c r="HB1769">
        <v>0</v>
      </c>
      <c r="HC1769">
        <f t="shared" si="1152"/>
        <v>0</v>
      </c>
      <c r="HE1769" t="s">
        <v>3</v>
      </c>
      <c r="HF1769" t="s">
        <v>3</v>
      </c>
      <c r="IK1769">
        <v>0</v>
      </c>
    </row>
    <row r="1770" spans="1:245">
      <c r="A1770">
        <v>17</v>
      </c>
      <c r="B1770">
        <v>0</v>
      </c>
      <c r="C1770">
        <f>ROW(SmtRes!A1624)</f>
        <v>1624</v>
      </c>
      <c r="D1770">
        <f>ROW(EtalonRes!A1584)</f>
        <v>1584</v>
      </c>
      <c r="E1770" t="s">
        <v>67</v>
      </c>
      <c r="F1770" t="s">
        <v>42</v>
      </c>
      <c r="G1770" t="s">
        <v>43</v>
      </c>
      <c r="H1770" t="s">
        <v>44</v>
      </c>
      <c r="I1770">
        <f>ROUND(2/100,9)</f>
        <v>0.02</v>
      </c>
      <c r="J1770">
        <v>0</v>
      </c>
      <c r="O1770">
        <f t="shared" si="1113"/>
        <v>1001.89</v>
      </c>
      <c r="P1770">
        <f t="shared" si="1114"/>
        <v>0</v>
      </c>
      <c r="Q1770">
        <f t="shared" si="1115"/>
        <v>43.61</v>
      </c>
      <c r="R1770">
        <f t="shared" si="1116"/>
        <v>26.62</v>
      </c>
      <c r="S1770">
        <f t="shared" si="1117"/>
        <v>958.28</v>
      </c>
      <c r="T1770">
        <f t="shared" si="1118"/>
        <v>0</v>
      </c>
      <c r="U1770">
        <f t="shared" si="1119"/>
        <v>3.5860000000000003</v>
      </c>
      <c r="V1770">
        <f t="shared" si="1120"/>
        <v>7.9400000000000012E-2</v>
      </c>
      <c r="W1770">
        <f t="shared" si="1121"/>
        <v>0</v>
      </c>
      <c r="X1770">
        <f t="shared" si="1122"/>
        <v>689.43</v>
      </c>
      <c r="Y1770">
        <f t="shared" si="1123"/>
        <v>492.45</v>
      </c>
      <c r="AA1770">
        <v>36401907</v>
      </c>
      <c r="AB1770">
        <f t="shared" si="1124"/>
        <v>1634.97</v>
      </c>
      <c r="AC1770">
        <f t="shared" si="1125"/>
        <v>0</v>
      </c>
      <c r="AD1770">
        <f t="shared" si="1126"/>
        <v>196.98</v>
      </c>
      <c r="AE1770">
        <f t="shared" si="1127"/>
        <v>39.94</v>
      </c>
      <c r="AF1770">
        <f t="shared" si="1128"/>
        <v>1437.99</v>
      </c>
      <c r="AG1770">
        <f t="shared" si="1129"/>
        <v>0</v>
      </c>
      <c r="AH1770">
        <f t="shared" si="1130"/>
        <v>179.3</v>
      </c>
      <c r="AI1770">
        <f t="shared" si="1131"/>
        <v>3.97</v>
      </c>
      <c r="AJ1770">
        <f t="shared" si="1132"/>
        <v>0</v>
      </c>
      <c r="AK1770">
        <v>1634.97</v>
      </c>
      <c r="AL1770">
        <v>0</v>
      </c>
      <c r="AM1770">
        <v>196.98</v>
      </c>
      <c r="AN1770">
        <v>39.94</v>
      </c>
      <c r="AO1770">
        <v>1437.99</v>
      </c>
      <c r="AP1770">
        <v>0</v>
      </c>
      <c r="AQ1770">
        <v>179.3</v>
      </c>
      <c r="AR1770">
        <v>3.97</v>
      </c>
      <c r="AS1770">
        <v>0</v>
      </c>
      <c r="AT1770">
        <v>70</v>
      </c>
      <c r="AU1770">
        <v>50</v>
      </c>
      <c r="AV1770">
        <v>1</v>
      </c>
      <c r="AW1770">
        <v>1</v>
      </c>
      <c r="AZ1770">
        <v>1</v>
      </c>
      <c r="BA1770">
        <v>33.32</v>
      </c>
      <c r="BB1770">
        <v>11.07</v>
      </c>
      <c r="BC1770">
        <v>1</v>
      </c>
      <c r="BD1770" t="s">
        <v>3</v>
      </c>
      <c r="BE1770" t="s">
        <v>3</v>
      </c>
      <c r="BF1770" t="s">
        <v>3</v>
      </c>
      <c r="BG1770" t="s">
        <v>3</v>
      </c>
      <c r="BH1770">
        <v>0</v>
      </c>
      <c r="BI1770">
        <v>1</v>
      </c>
      <c r="BJ1770" t="s">
        <v>45</v>
      </c>
      <c r="BM1770">
        <v>56001</v>
      </c>
      <c r="BN1770">
        <v>0</v>
      </c>
      <c r="BO1770" t="s">
        <v>42</v>
      </c>
      <c r="BP1770">
        <v>1</v>
      </c>
      <c r="BQ1770">
        <v>6</v>
      </c>
      <c r="BR1770">
        <v>0</v>
      </c>
      <c r="BS1770">
        <v>33.32</v>
      </c>
      <c r="BT1770">
        <v>1</v>
      </c>
      <c r="BU1770">
        <v>1</v>
      </c>
      <c r="BV1770">
        <v>1</v>
      </c>
      <c r="BW1770">
        <v>1</v>
      </c>
      <c r="BX1770">
        <v>1</v>
      </c>
      <c r="BY1770" t="s">
        <v>3</v>
      </c>
      <c r="BZ1770">
        <v>82</v>
      </c>
      <c r="CA1770">
        <v>62</v>
      </c>
      <c r="CE1770">
        <v>0</v>
      </c>
      <c r="CF1770">
        <v>0</v>
      </c>
      <c r="CG1770">
        <v>0</v>
      </c>
      <c r="CM1770">
        <v>0</v>
      </c>
      <c r="CN1770" t="s">
        <v>3</v>
      </c>
      <c r="CO1770">
        <v>0</v>
      </c>
      <c r="CP1770">
        <f t="shared" si="1133"/>
        <v>1001.89</v>
      </c>
      <c r="CQ1770">
        <f t="shared" si="1134"/>
        <v>0</v>
      </c>
      <c r="CR1770">
        <f t="shared" si="1135"/>
        <v>2180.5686000000001</v>
      </c>
      <c r="CS1770">
        <f t="shared" si="1136"/>
        <v>1330.8008</v>
      </c>
      <c r="CT1770">
        <f t="shared" si="1137"/>
        <v>47913.826800000003</v>
      </c>
      <c r="CU1770">
        <f t="shared" si="1138"/>
        <v>0</v>
      </c>
      <c r="CV1770">
        <f t="shared" si="1139"/>
        <v>179.3</v>
      </c>
      <c r="CW1770">
        <f t="shared" si="1140"/>
        <v>3.97</v>
      </c>
      <c r="CX1770">
        <f t="shared" si="1141"/>
        <v>0</v>
      </c>
      <c r="CY1770">
        <f t="shared" si="1142"/>
        <v>689.43</v>
      </c>
      <c r="CZ1770">
        <f t="shared" si="1143"/>
        <v>492.45</v>
      </c>
      <c r="DC1770" t="s">
        <v>3</v>
      </c>
      <c r="DD1770" t="s">
        <v>3</v>
      </c>
      <c r="DE1770" t="s">
        <v>3</v>
      </c>
      <c r="DF1770" t="s">
        <v>3</v>
      </c>
      <c r="DG1770" t="s">
        <v>3</v>
      </c>
      <c r="DH1770" t="s">
        <v>3</v>
      </c>
      <c r="DI1770" t="s">
        <v>3</v>
      </c>
      <c r="DJ1770" t="s">
        <v>3</v>
      </c>
      <c r="DK1770" t="s">
        <v>3</v>
      </c>
      <c r="DL1770" t="s">
        <v>3</v>
      </c>
      <c r="DM1770" t="s">
        <v>3</v>
      </c>
      <c r="DN1770">
        <v>0</v>
      </c>
      <c r="DO1770">
        <v>0</v>
      </c>
      <c r="DP1770">
        <v>1</v>
      </c>
      <c r="DQ1770">
        <v>1</v>
      </c>
      <c r="DU1770">
        <v>1013</v>
      </c>
      <c r="DV1770" t="s">
        <v>44</v>
      </c>
      <c r="DW1770" t="s">
        <v>44</v>
      </c>
      <c r="DX1770">
        <v>1</v>
      </c>
      <c r="DZ1770" t="s">
        <v>3</v>
      </c>
      <c r="EA1770" t="s">
        <v>3</v>
      </c>
      <c r="EB1770" t="s">
        <v>3</v>
      </c>
      <c r="EC1770" t="s">
        <v>3</v>
      </c>
      <c r="EE1770">
        <v>29085589</v>
      </c>
      <c r="EF1770">
        <v>6</v>
      </c>
      <c r="EG1770" t="s">
        <v>22</v>
      </c>
      <c r="EH1770">
        <v>0</v>
      </c>
      <c r="EI1770" t="s">
        <v>3</v>
      </c>
      <c r="EJ1770">
        <v>1</v>
      </c>
      <c r="EK1770">
        <v>56001</v>
      </c>
      <c r="EL1770" t="s">
        <v>46</v>
      </c>
      <c r="EM1770" t="s">
        <v>47</v>
      </c>
      <c r="EO1770" t="s">
        <v>3</v>
      </c>
      <c r="EQ1770">
        <v>0</v>
      </c>
      <c r="ER1770">
        <v>1634.97</v>
      </c>
      <c r="ES1770">
        <v>0</v>
      </c>
      <c r="ET1770">
        <v>196.98</v>
      </c>
      <c r="EU1770">
        <v>39.94</v>
      </c>
      <c r="EV1770">
        <v>1437.99</v>
      </c>
      <c r="EW1770">
        <v>179.3</v>
      </c>
      <c r="EX1770">
        <v>3.97</v>
      </c>
      <c r="EY1770">
        <v>0</v>
      </c>
      <c r="FQ1770">
        <v>0</v>
      </c>
      <c r="FR1770">
        <f t="shared" si="1144"/>
        <v>0</v>
      </c>
      <c r="FS1770">
        <v>0</v>
      </c>
      <c r="FV1770" t="s">
        <v>25</v>
      </c>
      <c r="FW1770" t="s">
        <v>26</v>
      </c>
      <c r="FX1770">
        <v>82</v>
      </c>
      <c r="FY1770">
        <v>62</v>
      </c>
      <c r="GA1770" t="s">
        <v>3</v>
      </c>
      <c r="GD1770">
        <v>1</v>
      </c>
      <c r="GF1770">
        <v>395004222</v>
      </c>
      <c r="GG1770">
        <v>2</v>
      </c>
      <c r="GH1770">
        <v>1</v>
      </c>
      <c r="GI1770">
        <v>2</v>
      </c>
      <c r="GJ1770">
        <v>0</v>
      </c>
      <c r="GK1770">
        <v>0</v>
      </c>
      <c r="GL1770">
        <f t="shared" si="1145"/>
        <v>0</v>
      </c>
      <c r="GM1770">
        <f t="shared" si="1146"/>
        <v>2183.77</v>
      </c>
      <c r="GN1770">
        <f t="shared" si="1147"/>
        <v>2183.77</v>
      </c>
      <c r="GO1770">
        <f t="shared" si="1148"/>
        <v>0</v>
      </c>
      <c r="GP1770">
        <f t="shared" si="1149"/>
        <v>0</v>
      </c>
      <c r="GR1770">
        <v>0</v>
      </c>
      <c r="GS1770">
        <v>3</v>
      </c>
      <c r="GT1770">
        <v>0</v>
      </c>
      <c r="GU1770" t="s">
        <v>3</v>
      </c>
      <c r="GV1770">
        <f t="shared" si="1150"/>
        <v>0</v>
      </c>
      <c r="GW1770">
        <v>1</v>
      </c>
      <c r="GX1770">
        <f t="shared" si="1151"/>
        <v>0</v>
      </c>
      <c r="HA1770">
        <v>0</v>
      </c>
      <c r="HB1770">
        <v>0</v>
      </c>
      <c r="HC1770">
        <f t="shared" si="1152"/>
        <v>0</v>
      </c>
      <c r="HE1770" t="s">
        <v>3</v>
      </c>
      <c r="HF1770" t="s">
        <v>3</v>
      </c>
      <c r="IK1770">
        <v>0</v>
      </c>
    </row>
    <row r="1771" spans="1:245">
      <c r="A1771">
        <v>18</v>
      </c>
      <c r="B1771">
        <v>0</v>
      </c>
      <c r="C1771">
        <v>1624</v>
      </c>
      <c r="E1771" t="s">
        <v>262</v>
      </c>
      <c r="F1771" t="s">
        <v>28</v>
      </c>
      <c r="G1771" t="s">
        <v>29</v>
      </c>
      <c r="H1771" t="s">
        <v>30</v>
      </c>
      <c r="I1771">
        <f>I1770*J1771</f>
        <v>0.21</v>
      </c>
      <c r="J1771">
        <v>10.5</v>
      </c>
      <c r="O1771">
        <f t="shared" si="1113"/>
        <v>0</v>
      </c>
      <c r="P1771">
        <f t="shared" si="1114"/>
        <v>0</v>
      </c>
      <c r="Q1771">
        <f t="shared" si="1115"/>
        <v>0</v>
      </c>
      <c r="R1771">
        <f t="shared" si="1116"/>
        <v>0</v>
      </c>
      <c r="S1771">
        <f t="shared" si="1117"/>
        <v>0</v>
      </c>
      <c r="T1771">
        <f t="shared" si="1118"/>
        <v>0</v>
      </c>
      <c r="U1771">
        <f t="shared" si="1119"/>
        <v>0</v>
      </c>
      <c r="V1771">
        <f t="shared" si="1120"/>
        <v>0</v>
      </c>
      <c r="W1771">
        <f t="shared" si="1121"/>
        <v>0</v>
      </c>
      <c r="X1771">
        <f t="shared" si="1122"/>
        <v>0</v>
      </c>
      <c r="Y1771">
        <f t="shared" si="1123"/>
        <v>0</v>
      </c>
      <c r="AA1771">
        <v>36401907</v>
      </c>
      <c r="AB1771">
        <f t="shared" si="1124"/>
        <v>0</v>
      </c>
      <c r="AC1771">
        <f t="shared" si="1125"/>
        <v>0</v>
      </c>
      <c r="AD1771">
        <f t="shared" si="1126"/>
        <v>0</v>
      </c>
      <c r="AE1771">
        <f t="shared" si="1127"/>
        <v>0</v>
      </c>
      <c r="AF1771">
        <f t="shared" si="1128"/>
        <v>0</v>
      </c>
      <c r="AG1771">
        <f t="shared" si="1129"/>
        <v>0</v>
      </c>
      <c r="AH1771">
        <f t="shared" si="1130"/>
        <v>0</v>
      </c>
      <c r="AI1771">
        <f t="shared" si="1131"/>
        <v>0</v>
      </c>
      <c r="AJ1771">
        <f t="shared" si="1132"/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1</v>
      </c>
      <c r="AW1771">
        <v>1</v>
      </c>
      <c r="AZ1771">
        <v>1</v>
      </c>
      <c r="BA1771">
        <v>1</v>
      </c>
      <c r="BB1771">
        <v>1</v>
      </c>
      <c r="BC1771">
        <v>1</v>
      </c>
      <c r="BD1771" t="s">
        <v>3</v>
      </c>
      <c r="BE1771" t="s">
        <v>3</v>
      </c>
      <c r="BF1771" t="s">
        <v>3</v>
      </c>
      <c r="BG1771" t="s">
        <v>3</v>
      </c>
      <c r="BH1771">
        <v>3</v>
      </c>
      <c r="BI1771">
        <v>2</v>
      </c>
      <c r="BJ1771" t="s">
        <v>31</v>
      </c>
      <c r="BM1771">
        <v>500002</v>
      </c>
      <c r="BN1771">
        <v>0</v>
      </c>
      <c r="BO1771" t="s">
        <v>3</v>
      </c>
      <c r="BP1771">
        <v>0</v>
      </c>
      <c r="BQ1771">
        <v>12</v>
      </c>
      <c r="BR1771">
        <v>0</v>
      </c>
      <c r="BS1771">
        <v>1</v>
      </c>
      <c r="BT1771">
        <v>1</v>
      </c>
      <c r="BU1771">
        <v>1</v>
      </c>
      <c r="BV1771">
        <v>1</v>
      </c>
      <c r="BW1771">
        <v>1</v>
      </c>
      <c r="BX1771">
        <v>1</v>
      </c>
      <c r="BY1771" t="s">
        <v>3</v>
      </c>
      <c r="BZ1771">
        <v>0</v>
      </c>
      <c r="CA1771">
        <v>0</v>
      </c>
      <c r="CE1771">
        <v>0</v>
      </c>
      <c r="CF1771">
        <v>0</v>
      </c>
      <c r="CG1771">
        <v>0</v>
      </c>
      <c r="CM1771">
        <v>0</v>
      </c>
      <c r="CN1771" t="s">
        <v>3</v>
      </c>
      <c r="CO1771">
        <v>0</v>
      </c>
      <c r="CP1771">
        <f t="shared" si="1133"/>
        <v>0</v>
      </c>
      <c r="CQ1771">
        <f t="shared" si="1134"/>
        <v>0</v>
      </c>
      <c r="CR1771">
        <f t="shared" si="1135"/>
        <v>0</v>
      </c>
      <c r="CS1771">
        <f t="shared" si="1136"/>
        <v>0</v>
      </c>
      <c r="CT1771">
        <f t="shared" si="1137"/>
        <v>0</v>
      </c>
      <c r="CU1771">
        <f t="shared" si="1138"/>
        <v>0</v>
      </c>
      <c r="CV1771">
        <f t="shared" si="1139"/>
        <v>0</v>
      </c>
      <c r="CW1771">
        <f t="shared" si="1140"/>
        <v>0</v>
      </c>
      <c r="CX1771">
        <f t="shared" si="1141"/>
        <v>0</v>
      </c>
      <c r="CY1771">
        <f t="shared" si="1142"/>
        <v>0</v>
      </c>
      <c r="CZ1771">
        <f t="shared" si="1143"/>
        <v>0</v>
      </c>
      <c r="DC1771" t="s">
        <v>3</v>
      </c>
      <c r="DD1771" t="s">
        <v>3</v>
      </c>
      <c r="DE1771" t="s">
        <v>3</v>
      </c>
      <c r="DF1771" t="s">
        <v>3</v>
      </c>
      <c r="DG1771" t="s">
        <v>3</v>
      </c>
      <c r="DH1771" t="s">
        <v>3</v>
      </c>
      <c r="DI1771" t="s">
        <v>3</v>
      </c>
      <c r="DJ1771" t="s">
        <v>3</v>
      </c>
      <c r="DK1771" t="s">
        <v>3</v>
      </c>
      <c r="DL1771" t="s">
        <v>3</v>
      </c>
      <c r="DM1771" t="s">
        <v>3</v>
      </c>
      <c r="DN1771">
        <v>0</v>
      </c>
      <c r="DO1771">
        <v>0</v>
      </c>
      <c r="DP1771">
        <v>1</v>
      </c>
      <c r="DQ1771">
        <v>1</v>
      </c>
      <c r="DU1771">
        <v>1009</v>
      </c>
      <c r="DV1771" t="s">
        <v>30</v>
      </c>
      <c r="DW1771" t="s">
        <v>30</v>
      </c>
      <c r="DX1771">
        <v>1000</v>
      </c>
      <c r="DZ1771" t="s">
        <v>3</v>
      </c>
      <c r="EA1771" t="s">
        <v>3</v>
      </c>
      <c r="EB1771" t="s">
        <v>3</v>
      </c>
      <c r="EC1771" t="s">
        <v>3</v>
      </c>
      <c r="EE1771">
        <v>29085444</v>
      </c>
      <c r="EF1771">
        <v>12</v>
      </c>
      <c r="EG1771" t="s">
        <v>32</v>
      </c>
      <c r="EH1771">
        <v>0</v>
      </c>
      <c r="EI1771" t="s">
        <v>3</v>
      </c>
      <c r="EJ1771">
        <v>2</v>
      </c>
      <c r="EK1771">
        <v>500002</v>
      </c>
      <c r="EL1771" t="s">
        <v>33</v>
      </c>
      <c r="EM1771" t="s">
        <v>34</v>
      </c>
      <c r="EO1771" t="s">
        <v>3</v>
      </c>
      <c r="EQ1771">
        <v>0</v>
      </c>
      <c r="ER1771">
        <v>0</v>
      </c>
      <c r="ES1771">
        <v>0</v>
      </c>
      <c r="ET1771">
        <v>0</v>
      </c>
      <c r="EU1771">
        <v>0</v>
      </c>
      <c r="EV1771">
        <v>0</v>
      </c>
      <c r="EW1771">
        <v>0</v>
      </c>
      <c r="EX1771">
        <v>0</v>
      </c>
      <c r="FQ1771">
        <v>0</v>
      </c>
      <c r="FR1771">
        <f t="shared" si="1144"/>
        <v>0</v>
      </c>
      <c r="FS1771">
        <v>0</v>
      </c>
      <c r="FX1771">
        <v>0</v>
      </c>
      <c r="FY1771">
        <v>0</v>
      </c>
      <c r="GA1771" t="s">
        <v>3</v>
      </c>
      <c r="GD1771">
        <v>1</v>
      </c>
      <c r="GF1771">
        <v>-304821490</v>
      </c>
      <c r="GG1771">
        <v>2</v>
      </c>
      <c r="GH1771">
        <v>1</v>
      </c>
      <c r="GI1771">
        <v>-2</v>
      </c>
      <c r="GJ1771">
        <v>0</v>
      </c>
      <c r="GK1771">
        <v>0</v>
      </c>
      <c r="GL1771">
        <f t="shared" si="1145"/>
        <v>0</v>
      </c>
      <c r="GM1771">
        <f t="shared" si="1146"/>
        <v>0</v>
      </c>
      <c r="GN1771">
        <f t="shared" si="1147"/>
        <v>0</v>
      </c>
      <c r="GO1771">
        <f t="shared" si="1148"/>
        <v>0</v>
      </c>
      <c r="GP1771">
        <f t="shared" si="1149"/>
        <v>0</v>
      </c>
      <c r="GR1771">
        <v>0</v>
      </c>
      <c r="GS1771">
        <v>3</v>
      </c>
      <c r="GT1771">
        <v>0</v>
      </c>
      <c r="GU1771" t="s">
        <v>3</v>
      </c>
      <c r="GV1771">
        <f t="shared" si="1150"/>
        <v>0</v>
      </c>
      <c r="GW1771">
        <v>1</v>
      </c>
      <c r="GX1771">
        <f t="shared" si="1151"/>
        <v>0</v>
      </c>
      <c r="HA1771">
        <v>0</v>
      </c>
      <c r="HB1771">
        <v>0</v>
      </c>
      <c r="HC1771">
        <f t="shared" si="1152"/>
        <v>0</v>
      </c>
      <c r="HE1771" t="s">
        <v>3</v>
      </c>
      <c r="HF1771" t="s">
        <v>3</v>
      </c>
      <c r="IK1771">
        <v>0</v>
      </c>
    </row>
    <row r="1773" spans="1:245">
      <c r="A1773" s="2">
        <v>51</v>
      </c>
      <c r="B1773" s="2">
        <f>B1757</f>
        <v>0</v>
      </c>
      <c r="C1773" s="2">
        <f>A1757</f>
        <v>5</v>
      </c>
      <c r="D1773" s="2">
        <f>ROW(A1757)</f>
        <v>1757</v>
      </c>
      <c r="E1773" s="2"/>
      <c r="F1773" s="2" t="str">
        <f>IF(F1757&lt;&gt;"",F1757,"")</f>
        <v>Новый подраздел</v>
      </c>
      <c r="G1773" s="2" t="str">
        <f>IF(G1757&lt;&gt;"",G1757,"")</f>
        <v>демонтаж</v>
      </c>
      <c r="H1773" s="2">
        <v>0</v>
      </c>
      <c r="I1773" s="2"/>
      <c r="J1773" s="2"/>
      <c r="K1773" s="2"/>
      <c r="L1773" s="2"/>
      <c r="M1773" s="2"/>
      <c r="N1773" s="2"/>
      <c r="O1773" s="2">
        <f t="shared" ref="O1773:T1773" si="1153">ROUND(AB1773,2)</f>
        <v>3122.75</v>
      </c>
      <c r="P1773" s="2">
        <f t="shared" si="1153"/>
        <v>0</v>
      </c>
      <c r="Q1773" s="2">
        <f t="shared" si="1153"/>
        <v>61.74</v>
      </c>
      <c r="R1773" s="2">
        <f t="shared" si="1153"/>
        <v>44.17</v>
      </c>
      <c r="S1773" s="2">
        <f t="shared" si="1153"/>
        <v>3061.01</v>
      </c>
      <c r="T1773" s="2">
        <f t="shared" si="1153"/>
        <v>0</v>
      </c>
      <c r="U1773" s="2">
        <f>AH1773</f>
        <v>11.666402</v>
      </c>
      <c r="V1773" s="2">
        <f>AI1773</f>
        <v>0.11825000000000002</v>
      </c>
      <c r="W1773" s="2">
        <f>ROUND(AJ1773,2)</f>
        <v>0</v>
      </c>
      <c r="X1773" s="2">
        <f>ROUND(AK1773,2)</f>
        <v>2152.56</v>
      </c>
      <c r="Y1773" s="2">
        <f>ROUND(AL1773,2)</f>
        <v>1626.73</v>
      </c>
      <c r="Z1773" s="2"/>
      <c r="AA1773" s="2"/>
      <c r="AB1773" s="2">
        <f>ROUND(SUMIF(AA1761:AA1771,"=36401907",O1761:O1771),2)</f>
        <v>3122.75</v>
      </c>
      <c r="AC1773" s="2">
        <f>ROUND(SUMIF(AA1761:AA1771,"=36401907",P1761:P1771),2)</f>
        <v>0</v>
      </c>
      <c r="AD1773" s="2">
        <f>ROUND(SUMIF(AA1761:AA1771,"=36401907",Q1761:Q1771),2)</f>
        <v>61.74</v>
      </c>
      <c r="AE1773" s="2">
        <f>ROUND(SUMIF(AA1761:AA1771,"=36401907",R1761:R1771),2)</f>
        <v>44.17</v>
      </c>
      <c r="AF1773" s="2">
        <f>ROUND(SUMIF(AA1761:AA1771,"=36401907",S1761:S1771),2)</f>
        <v>3061.01</v>
      </c>
      <c r="AG1773" s="2">
        <f>ROUND(SUMIF(AA1761:AA1771,"=36401907",T1761:T1771),2)</f>
        <v>0</v>
      </c>
      <c r="AH1773" s="2">
        <f>SUMIF(AA1761:AA1771,"=36401907",U1761:U1771)</f>
        <v>11.666402</v>
      </c>
      <c r="AI1773" s="2">
        <f>SUMIF(AA1761:AA1771,"=36401907",V1761:V1771)</f>
        <v>0.11825000000000002</v>
      </c>
      <c r="AJ1773" s="2">
        <f>ROUND(SUMIF(AA1761:AA1771,"=36401907",W1761:W1771),2)</f>
        <v>0</v>
      </c>
      <c r="AK1773" s="2">
        <f>ROUND(SUMIF(AA1761:AA1771,"=36401907",X1761:X1771),2)</f>
        <v>2152.56</v>
      </c>
      <c r="AL1773" s="2">
        <f>ROUND(SUMIF(AA1761:AA1771,"=36401907",Y1761:Y1771),2)</f>
        <v>1626.73</v>
      </c>
      <c r="AM1773" s="2"/>
      <c r="AN1773" s="2"/>
      <c r="AO1773" s="2">
        <f t="shared" ref="AO1773:BD1773" si="1154">ROUND(BX1773,2)</f>
        <v>0</v>
      </c>
      <c r="AP1773" s="2">
        <f t="shared" si="1154"/>
        <v>0</v>
      </c>
      <c r="AQ1773" s="2">
        <f t="shared" si="1154"/>
        <v>0</v>
      </c>
      <c r="AR1773" s="2">
        <f t="shared" si="1154"/>
        <v>6902.04</v>
      </c>
      <c r="AS1773" s="2">
        <f t="shared" si="1154"/>
        <v>6902.04</v>
      </c>
      <c r="AT1773" s="2">
        <f t="shared" si="1154"/>
        <v>0</v>
      </c>
      <c r="AU1773" s="2">
        <f t="shared" si="1154"/>
        <v>0</v>
      </c>
      <c r="AV1773" s="2">
        <f t="shared" si="1154"/>
        <v>0</v>
      </c>
      <c r="AW1773" s="2">
        <f t="shared" si="1154"/>
        <v>0</v>
      </c>
      <c r="AX1773" s="2">
        <f t="shared" si="1154"/>
        <v>0</v>
      </c>
      <c r="AY1773" s="2">
        <f t="shared" si="1154"/>
        <v>0</v>
      </c>
      <c r="AZ1773" s="2">
        <f t="shared" si="1154"/>
        <v>0</v>
      </c>
      <c r="BA1773" s="2">
        <f t="shared" si="1154"/>
        <v>0</v>
      </c>
      <c r="BB1773" s="2">
        <f t="shared" si="1154"/>
        <v>0</v>
      </c>
      <c r="BC1773" s="2">
        <f t="shared" si="1154"/>
        <v>0</v>
      </c>
      <c r="BD1773" s="2">
        <f t="shared" si="1154"/>
        <v>0</v>
      </c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>
        <f>ROUND(SUMIF(AA1761:AA1771,"=36401907",FQ1761:FQ1771),2)</f>
        <v>0</v>
      </c>
      <c r="BY1773" s="2">
        <f>ROUND(SUMIF(AA1761:AA1771,"=36401907",FR1761:FR1771),2)</f>
        <v>0</v>
      </c>
      <c r="BZ1773" s="2">
        <f>ROUND(SUMIF(AA1761:AA1771,"=36401907",GL1761:GL1771),2)</f>
        <v>0</v>
      </c>
      <c r="CA1773" s="2">
        <f>ROUND(SUMIF(AA1761:AA1771,"=36401907",GM1761:GM1771),2)</f>
        <v>6902.04</v>
      </c>
      <c r="CB1773" s="2">
        <f>ROUND(SUMIF(AA1761:AA1771,"=36401907",GN1761:GN1771),2)</f>
        <v>6902.04</v>
      </c>
      <c r="CC1773" s="2">
        <f>ROUND(SUMIF(AA1761:AA1771,"=36401907",GO1761:GO1771),2)</f>
        <v>0</v>
      </c>
      <c r="CD1773" s="2">
        <f>ROUND(SUMIF(AA1761:AA1771,"=36401907",GP1761:GP1771),2)</f>
        <v>0</v>
      </c>
      <c r="CE1773" s="2">
        <f>AC1773-BX1773</f>
        <v>0</v>
      </c>
      <c r="CF1773" s="2">
        <f>AC1773-BY1773</f>
        <v>0</v>
      </c>
      <c r="CG1773" s="2">
        <f>BX1773-BZ1773</f>
        <v>0</v>
      </c>
      <c r="CH1773" s="2">
        <f>AC1773-BX1773-BY1773+BZ1773</f>
        <v>0</v>
      </c>
      <c r="CI1773" s="2">
        <f>BY1773-BZ1773</f>
        <v>0</v>
      </c>
      <c r="CJ1773" s="2">
        <f>ROUND(SUMIF(AA1761:AA1771,"=36401907",GX1761:GX1771),2)</f>
        <v>0</v>
      </c>
      <c r="CK1773" s="2">
        <f>ROUND(SUMIF(AA1761:AA1771,"=36401907",GY1761:GY1771),2)</f>
        <v>0</v>
      </c>
      <c r="CL1773" s="2">
        <f>ROUND(SUMIF(AA1761:AA1771,"=36401907",GZ1761:GZ1771),2)</f>
        <v>0</v>
      </c>
      <c r="CM1773" s="2">
        <f>ROUND(SUMIF(AA1761:AA1771,"=36401907",HD1761:HD1771),2)</f>
        <v>0</v>
      </c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>
        <v>0</v>
      </c>
    </row>
    <row r="1775" spans="1:245">
      <c r="A1775" s="4">
        <v>50</v>
      </c>
      <c r="B1775" s="4">
        <v>0</v>
      </c>
      <c r="C1775" s="4">
        <v>0</v>
      </c>
      <c r="D1775" s="4">
        <v>1</v>
      </c>
      <c r="E1775" s="4">
        <v>201</v>
      </c>
      <c r="F1775" s="4">
        <f>ROUND(Source!O1773,O1775)</f>
        <v>3122.75</v>
      </c>
      <c r="G1775" s="4" t="s">
        <v>71</v>
      </c>
      <c r="H1775" s="4" t="s">
        <v>72</v>
      </c>
      <c r="I1775" s="4"/>
      <c r="J1775" s="4"/>
      <c r="K1775" s="4">
        <v>201</v>
      </c>
      <c r="L1775" s="4">
        <v>1</v>
      </c>
      <c r="M1775" s="4">
        <v>3</v>
      </c>
      <c r="N1775" s="4" t="s">
        <v>3</v>
      </c>
      <c r="O1775" s="4">
        <v>2</v>
      </c>
      <c r="P1775" s="4"/>
      <c r="Q1775" s="4"/>
      <c r="R1775" s="4"/>
      <c r="S1775" s="4"/>
      <c r="T1775" s="4"/>
      <c r="U1775" s="4"/>
      <c r="V1775" s="4"/>
      <c r="W1775" s="4"/>
    </row>
    <row r="1776" spans="1:245">
      <c r="A1776" s="4">
        <v>50</v>
      </c>
      <c r="B1776" s="4">
        <v>0</v>
      </c>
      <c r="C1776" s="4">
        <v>0</v>
      </c>
      <c r="D1776" s="4">
        <v>1</v>
      </c>
      <c r="E1776" s="4">
        <v>202</v>
      </c>
      <c r="F1776" s="4">
        <f>ROUND(Source!P1773,O1776)</f>
        <v>0</v>
      </c>
      <c r="G1776" s="4" t="s">
        <v>73</v>
      </c>
      <c r="H1776" s="4" t="s">
        <v>74</v>
      </c>
      <c r="I1776" s="4"/>
      <c r="J1776" s="4"/>
      <c r="K1776" s="4">
        <v>202</v>
      </c>
      <c r="L1776" s="4">
        <v>2</v>
      </c>
      <c r="M1776" s="4">
        <v>3</v>
      </c>
      <c r="N1776" s="4" t="s">
        <v>3</v>
      </c>
      <c r="O1776" s="4">
        <v>2</v>
      </c>
      <c r="P1776" s="4"/>
      <c r="Q1776" s="4"/>
      <c r="R1776" s="4"/>
      <c r="S1776" s="4"/>
      <c r="T1776" s="4"/>
      <c r="U1776" s="4"/>
      <c r="V1776" s="4"/>
      <c r="W1776" s="4"/>
    </row>
    <row r="1777" spans="1:23">
      <c r="A1777" s="4">
        <v>50</v>
      </c>
      <c r="B1777" s="4">
        <v>0</v>
      </c>
      <c r="C1777" s="4">
        <v>0</v>
      </c>
      <c r="D1777" s="4">
        <v>1</v>
      </c>
      <c r="E1777" s="4">
        <v>222</v>
      </c>
      <c r="F1777" s="4">
        <f>ROUND(Source!AO1773,O1777)</f>
        <v>0</v>
      </c>
      <c r="G1777" s="4" t="s">
        <v>75</v>
      </c>
      <c r="H1777" s="4" t="s">
        <v>76</v>
      </c>
      <c r="I1777" s="4"/>
      <c r="J1777" s="4"/>
      <c r="K1777" s="4">
        <v>222</v>
      </c>
      <c r="L1777" s="4">
        <v>3</v>
      </c>
      <c r="M1777" s="4">
        <v>3</v>
      </c>
      <c r="N1777" s="4" t="s">
        <v>3</v>
      </c>
      <c r="O1777" s="4">
        <v>2</v>
      </c>
      <c r="P1777" s="4"/>
      <c r="Q1777" s="4"/>
      <c r="R1777" s="4"/>
      <c r="S1777" s="4"/>
      <c r="T1777" s="4"/>
      <c r="U1777" s="4"/>
      <c r="V1777" s="4"/>
      <c r="W1777" s="4"/>
    </row>
    <row r="1778" spans="1:23">
      <c r="A1778" s="4">
        <v>50</v>
      </c>
      <c r="B1778" s="4">
        <v>0</v>
      </c>
      <c r="C1778" s="4">
        <v>0</v>
      </c>
      <c r="D1778" s="4">
        <v>1</v>
      </c>
      <c r="E1778" s="4">
        <v>225</v>
      </c>
      <c r="F1778" s="4">
        <f>ROUND(Source!AV1773,O1778)</f>
        <v>0</v>
      </c>
      <c r="G1778" s="4" t="s">
        <v>77</v>
      </c>
      <c r="H1778" s="4" t="s">
        <v>78</v>
      </c>
      <c r="I1778" s="4"/>
      <c r="J1778" s="4"/>
      <c r="K1778" s="4">
        <v>225</v>
      </c>
      <c r="L1778" s="4">
        <v>4</v>
      </c>
      <c r="M1778" s="4">
        <v>3</v>
      </c>
      <c r="N1778" s="4" t="s">
        <v>3</v>
      </c>
      <c r="O1778" s="4">
        <v>2</v>
      </c>
      <c r="P1778" s="4"/>
      <c r="Q1778" s="4"/>
      <c r="R1778" s="4"/>
      <c r="S1778" s="4"/>
      <c r="T1778" s="4"/>
      <c r="U1778" s="4"/>
      <c r="V1778" s="4"/>
      <c r="W1778" s="4"/>
    </row>
    <row r="1779" spans="1:23">
      <c r="A1779" s="4">
        <v>50</v>
      </c>
      <c r="B1779" s="4">
        <v>0</v>
      </c>
      <c r="C1779" s="4">
        <v>0</v>
      </c>
      <c r="D1779" s="4">
        <v>1</v>
      </c>
      <c r="E1779" s="4">
        <v>226</v>
      </c>
      <c r="F1779" s="4">
        <f>ROUND(Source!AW1773,O1779)</f>
        <v>0</v>
      </c>
      <c r="G1779" s="4" t="s">
        <v>79</v>
      </c>
      <c r="H1779" s="4" t="s">
        <v>80</v>
      </c>
      <c r="I1779" s="4"/>
      <c r="J1779" s="4"/>
      <c r="K1779" s="4">
        <v>226</v>
      </c>
      <c r="L1779" s="4">
        <v>5</v>
      </c>
      <c r="M1779" s="4">
        <v>3</v>
      </c>
      <c r="N1779" s="4" t="s">
        <v>3</v>
      </c>
      <c r="O1779" s="4">
        <v>2</v>
      </c>
      <c r="P1779" s="4"/>
      <c r="Q1779" s="4"/>
      <c r="R1779" s="4"/>
      <c r="S1779" s="4"/>
      <c r="T1779" s="4"/>
      <c r="U1779" s="4"/>
      <c r="V1779" s="4"/>
      <c r="W1779" s="4"/>
    </row>
    <row r="1780" spans="1:23">
      <c r="A1780" s="4">
        <v>50</v>
      </c>
      <c r="B1780" s="4">
        <v>0</v>
      </c>
      <c r="C1780" s="4">
        <v>0</v>
      </c>
      <c r="D1780" s="4">
        <v>1</v>
      </c>
      <c r="E1780" s="4">
        <v>227</v>
      </c>
      <c r="F1780" s="4">
        <f>ROUND(Source!AX1773,O1780)</f>
        <v>0</v>
      </c>
      <c r="G1780" s="4" t="s">
        <v>81</v>
      </c>
      <c r="H1780" s="4" t="s">
        <v>82</v>
      </c>
      <c r="I1780" s="4"/>
      <c r="J1780" s="4"/>
      <c r="K1780" s="4">
        <v>227</v>
      </c>
      <c r="L1780" s="4">
        <v>6</v>
      </c>
      <c r="M1780" s="4">
        <v>3</v>
      </c>
      <c r="N1780" s="4" t="s">
        <v>3</v>
      </c>
      <c r="O1780" s="4">
        <v>2</v>
      </c>
      <c r="P1780" s="4"/>
      <c r="Q1780" s="4"/>
      <c r="R1780" s="4"/>
      <c r="S1780" s="4"/>
      <c r="T1780" s="4"/>
      <c r="U1780" s="4"/>
      <c r="V1780" s="4"/>
      <c r="W1780" s="4"/>
    </row>
    <row r="1781" spans="1:23">
      <c r="A1781" s="4">
        <v>50</v>
      </c>
      <c r="B1781" s="4">
        <v>0</v>
      </c>
      <c r="C1781" s="4">
        <v>0</v>
      </c>
      <c r="D1781" s="4">
        <v>1</v>
      </c>
      <c r="E1781" s="4">
        <v>228</v>
      </c>
      <c r="F1781" s="4">
        <f>ROUND(Source!AY1773,O1781)</f>
        <v>0</v>
      </c>
      <c r="G1781" s="4" t="s">
        <v>83</v>
      </c>
      <c r="H1781" s="4" t="s">
        <v>84</v>
      </c>
      <c r="I1781" s="4"/>
      <c r="J1781" s="4"/>
      <c r="K1781" s="4">
        <v>228</v>
      </c>
      <c r="L1781" s="4">
        <v>7</v>
      </c>
      <c r="M1781" s="4">
        <v>3</v>
      </c>
      <c r="N1781" s="4" t="s">
        <v>3</v>
      </c>
      <c r="O1781" s="4">
        <v>2</v>
      </c>
      <c r="P1781" s="4"/>
      <c r="Q1781" s="4"/>
      <c r="R1781" s="4"/>
      <c r="S1781" s="4"/>
      <c r="T1781" s="4"/>
      <c r="U1781" s="4"/>
      <c r="V1781" s="4"/>
      <c r="W1781" s="4"/>
    </row>
    <row r="1782" spans="1:23">
      <c r="A1782" s="4">
        <v>50</v>
      </c>
      <c r="B1782" s="4">
        <v>0</v>
      </c>
      <c r="C1782" s="4">
        <v>0</v>
      </c>
      <c r="D1782" s="4">
        <v>1</v>
      </c>
      <c r="E1782" s="4">
        <v>216</v>
      </c>
      <c r="F1782" s="4">
        <f>ROUND(Source!AP1773,O1782)</f>
        <v>0</v>
      </c>
      <c r="G1782" s="4" t="s">
        <v>85</v>
      </c>
      <c r="H1782" s="4" t="s">
        <v>86</v>
      </c>
      <c r="I1782" s="4"/>
      <c r="J1782" s="4"/>
      <c r="K1782" s="4">
        <v>216</v>
      </c>
      <c r="L1782" s="4">
        <v>8</v>
      </c>
      <c r="M1782" s="4">
        <v>3</v>
      </c>
      <c r="N1782" s="4" t="s">
        <v>3</v>
      </c>
      <c r="O1782" s="4">
        <v>2</v>
      </c>
      <c r="P1782" s="4"/>
      <c r="Q1782" s="4"/>
      <c r="R1782" s="4"/>
      <c r="S1782" s="4"/>
      <c r="T1782" s="4"/>
      <c r="U1782" s="4"/>
      <c r="V1782" s="4"/>
      <c r="W1782" s="4"/>
    </row>
    <row r="1783" spans="1:23">
      <c r="A1783" s="4">
        <v>50</v>
      </c>
      <c r="B1783" s="4">
        <v>0</v>
      </c>
      <c r="C1783" s="4">
        <v>0</v>
      </c>
      <c r="D1783" s="4">
        <v>1</v>
      </c>
      <c r="E1783" s="4">
        <v>223</v>
      </c>
      <c r="F1783" s="4">
        <f>ROUND(Source!AQ1773,O1783)</f>
        <v>0</v>
      </c>
      <c r="G1783" s="4" t="s">
        <v>87</v>
      </c>
      <c r="H1783" s="4" t="s">
        <v>88</v>
      </c>
      <c r="I1783" s="4"/>
      <c r="J1783" s="4"/>
      <c r="K1783" s="4">
        <v>223</v>
      </c>
      <c r="L1783" s="4">
        <v>9</v>
      </c>
      <c r="M1783" s="4">
        <v>3</v>
      </c>
      <c r="N1783" s="4" t="s">
        <v>3</v>
      </c>
      <c r="O1783" s="4">
        <v>2</v>
      </c>
      <c r="P1783" s="4"/>
      <c r="Q1783" s="4"/>
      <c r="R1783" s="4"/>
      <c r="S1783" s="4"/>
      <c r="T1783" s="4"/>
      <c r="U1783" s="4"/>
      <c r="V1783" s="4"/>
      <c r="W1783" s="4"/>
    </row>
    <row r="1784" spans="1:23">
      <c r="A1784" s="4">
        <v>50</v>
      </c>
      <c r="B1784" s="4">
        <v>0</v>
      </c>
      <c r="C1784" s="4">
        <v>0</v>
      </c>
      <c r="D1784" s="4">
        <v>1</v>
      </c>
      <c r="E1784" s="4">
        <v>229</v>
      </c>
      <c r="F1784" s="4">
        <f>ROUND(Source!AZ1773,O1784)</f>
        <v>0</v>
      </c>
      <c r="G1784" s="4" t="s">
        <v>89</v>
      </c>
      <c r="H1784" s="4" t="s">
        <v>90</v>
      </c>
      <c r="I1784" s="4"/>
      <c r="J1784" s="4"/>
      <c r="K1784" s="4">
        <v>229</v>
      </c>
      <c r="L1784" s="4">
        <v>10</v>
      </c>
      <c r="M1784" s="4">
        <v>3</v>
      </c>
      <c r="N1784" s="4" t="s">
        <v>3</v>
      </c>
      <c r="O1784" s="4">
        <v>2</v>
      </c>
      <c r="P1784" s="4"/>
      <c r="Q1784" s="4"/>
      <c r="R1784" s="4"/>
      <c r="S1784" s="4"/>
      <c r="T1784" s="4"/>
      <c r="U1784" s="4"/>
      <c r="V1784" s="4"/>
      <c r="W1784" s="4"/>
    </row>
    <row r="1785" spans="1:23">
      <c r="A1785" s="4">
        <v>50</v>
      </c>
      <c r="B1785" s="4">
        <v>0</v>
      </c>
      <c r="C1785" s="4">
        <v>0</v>
      </c>
      <c r="D1785" s="4">
        <v>1</v>
      </c>
      <c r="E1785" s="4">
        <v>203</v>
      </c>
      <c r="F1785" s="4">
        <f>ROUND(Source!Q1773,O1785)</f>
        <v>61.74</v>
      </c>
      <c r="G1785" s="4" t="s">
        <v>91</v>
      </c>
      <c r="H1785" s="4" t="s">
        <v>92</v>
      </c>
      <c r="I1785" s="4"/>
      <c r="J1785" s="4"/>
      <c r="K1785" s="4">
        <v>203</v>
      </c>
      <c r="L1785" s="4">
        <v>11</v>
      </c>
      <c r="M1785" s="4">
        <v>3</v>
      </c>
      <c r="N1785" s="4" t="s">
        <v>3</v>
      </c>
      <c r="O1785" s="4">
        <v>2</v>
      </c>
      <c r="P1785" s="4"/>
      <c r="Q1785" s="4"/>
      <c r="R1785" s="4"/>
      <c r="S1785" s="4"/>
      <c r="T1785" s="4"/>
      <c r="U1785" s="4"/>
      <c r="V1785" s="4"/>
      <c r="W1785" s="4"/>
    </row>
    <row r="1786" spans="1:23">
      <c r="A1786" s="4">
        <v>50</v>
      </c>
      <c r="B1786" s="4">
        <v>0</v>
      </c>
      <c r="C1786" s="4">
        <v>0</v>
      </c>
      <c r="D1786" s="4">
        <v>1</v>
      </c>
      <c r="E1786" s="4">
        <v>231</v>
      </c>
      <c r="F1786" s="4">
        <f>ROUND(Source!BB1773,O1786)</f>
        <v>0</v>
      </c>
      <c r="G1786" s="4" t="s">
        <v>93</v>
      </c>
      <c r="H1786" s="4" t="s">
        <v>94</v>
      </c>
      <c r="I1786" s="4"/>
      <c r="J1786" s="4"/>
      <c r="K1786" s="4">
        <v>231</v>
      </c>
      <c r="L1786" s="4">
        <v>12</v>
      </c>
      <c r="M1786" s="4">
        <v>3</v>
      </c>
      <c r="N1786" s="4" t="s">
        <v>3</v>
      </c>
      <c r="O1786" s="4">
        <v>2</v>
      </c>
      <c r="P1786" s="4"/>
      <c r="Q1786" s="4"/>
      <c r="R1786" s="4"/>
      <c r="S1786" s="4"/>
      <c r="T1786" s="4"/>
      <c r="U1786" s="4"/>
      <c r="V1786" s="4"/>
      <c r="W1786" s="4"/>
    </row>
    <row r="1787" spans="1:23">
      <c r="A1787" s="4">
        <v>50</v>
      </c>
      <c r="B1787" s="4">
        <v>0</v>
      </c>
      <c r="C1787" s="4">
        <v>0</v>
      </c>
      <c r="D1787" s="4">
        <v>1</v>
      </c>
      <c r="E1787" s="4">
        <v>204</v>
      </c>
      <c r="F1787" s="4">
        <f>ROUND(Source!R1773,O1787)</f>
        <v>44.17</v>
      </c>
      <c r="G1787" s="4" t="s">
        <v>95</v>
      </c>
      <c r="H1787" s="4" t="s">
        <v>96</v>
      </c>
      <c r="I1787" s="4"/>
      <c r="J1787" s="4"/>
      <c r="K1787" s="4">
        <v>204</v>
      </c>
      <c r="L1787" s="4">
        <v>13</v>
      </c>
      <c r="M1787" s="4">
        <v>3</v>
      </c>
      <c r="N1787" s="4" t="s">
        <v>3</v>
      </c>
      <c r="O1787" s="4">
        <v>2</v>
      </c>
      <c r="P1787" s="4"/>
      <c r="Q1787" s="4"/>
      <c r="R1787" s="4"/>
      <c r="S1787" s="4"/>
      <c r="T1787" s="4"/>
      <c r="U1787" s="4"/>
      <c r="V1787" s="4"/>
      <c r="W1787" s="4"/>
    </row>
    <row r="1788" spans="1:23">
      <c r="A1788" s="4">
        <v>50</v>
      </c>
      <c r="B1788" s="4">
        <v>0</v>
      </c>
      <c r="C1788" s="4">
        <v>0</v>
      </c>
      <c r="D1788" s="4">
        <v>1</v>
      </c>
      <c r="E1788" s="4">
        <v>205</v>
      </c>
      <c r="F1788" s="4">
        <f>ROUND(Source!S1773,O1788)</f>
        <v>3061.01</v>
      </c>
      <c r="G1788" s="4" t="s">
        <v>97</v>
      </c>
      <c r="H1788" s="4" t="s">
        <v>98</v>
      </c>
      <c r="I1788" s="4"/>
      <c r="J1788" s="4"/>
      <c r="K1788" s="4">
        <v>205</v>
      </c>
      <c r="L1788" s="4">
        <v>14</v>
      </c>
      <c r="M1788" s="4">
        <v>3</v>
      </c>
      <c r="N1788" s="4" t="s">
        <v>3</v>
      </c>
      <c r="O1788" s="4">
        <v>2</v>
      </c>
      <c r="P1788" s="4"/>
      <c r="Q1788" s="4"/>
      <c r="R1788" s="4"/>
      <c r="S1788" s="4"/>
      <c r="T1788" s="4"/>
      <c r="U1788" s="4"/>
      <c r="V1788" s="4"/>
      <c r="W1788" s="4"/>
    </row>
    <row r="1789" spans="1:23">
      <c r="A1789" s="4">
        <v>50</v>
      </c>
      <c r="B1789" s="4">
        <v>0</v>
      </c>
      <c r="C1789" s="4">
        <v>0</v>
      </c>
      <c r="D1789" s="4">
        <v>1</v>
      </c>
      <c r="E1789" s="4">
        <v>232</v>
      </c>
      <c r="F1789" s="4">
        <f>ROUND(Source!BC1773,O1789)</f>
        <v>0</v>
      </c>
      <c r="G1789" s="4" t="s">
        <v>99</v>
      </c>
      <c r="H1789" s="4" t="s">
        <v>100</v>
      </c>
      <c r="I1789" s="4"/>
      <c r="J1789" s="4"/>
      <c r="K1789" s="4">
        <v>232</v>
      </c>
      <c r="L1789" s="4">
        <v>15</v>
      </c>
      <c r="M1789" s="4">
        <v>3</v>
      </c>
      <c r="N1789" s="4" t="s">
        <v>3</v>
      </c>
      <c r="O1789" s="4">
        <v>2</v>
      </c>
      <c r="P1789" s="4"/>
      <c r="Q1789" s="4"/>
      <c r="R1789" s="4"/>
      <c r="S1789" s="4"/>
      <c r="T1789" s="4"/>
      <c r="U1789" s="4"/>
      <c r="V1789" s="4"/>
      <c r="W1789" s="4"/>
    </row>
    <row r="1790" spans="1:23">
      <c r="A1790" s="4">
        <v>50</v>
      </c>
      <c r="B1790" s="4">
        <v>0</v>
      </c>
      <c r="C1790" s="4">
        <v>0</v>
      </c>
      <c r="D1790" s="4">
        <v>1</v>
      </c>
      <c r="E1790" s="4">
        <v>214</v>
      </c>
      <c r="F1790" s="4">
        <f>ROUND(Source!AS1773,O1790)</f>
        <v>6902.04</v>
      </c>
      <c r="G1790" s="4" t="s">
        <v>101</v>
      </c>
      <c r="H1790" s="4" t="s">
        <v>102</v>
      </c>
      <c r="I1790" s="4"/>
      <c r="J1790" s="4"/>
      <c r="K1790" s="4">
        <v>214</v>
      </c>
      <c r="L1790" s="4">
        <v>16</v>
      </c>
      <c r="M1790" s="4">
        <v>3</v>
      </c>
      <c r="N1790" s="4" t="s">
        <v>3</v>
      </c>
      <c r="O1790" s="4">
        <v>2</v>
      </c>
      <c r="P1790" s="4"/>
      <c r="Q1790" s="4"/>
      <c r="R1790" s="4"/>
      <c r="S1790" s="4"/>
      <c r="T1790" s="4"/>
      <c r="U1790" s="4"/>
      <c r="V1790" s="4"/>
      <c r="W1790" s="4"/>
    </row>
    <row r="1791" spans="1:23">
      <c r="A1791" s="4">
        <v>50</v>
      </c>
      <c r="B1791" s="4">
        <v>0</v>
      </c>
      <c r="C1791" s="4">
        <v>0</v>
      </c>
      <c r="D1791" s="4">
        <v>1</v>
      </c>
      <c r="E1791" s="4">
        <v>215</v>
      </c>
      <c r="F1791" s="4">
        <f>ROUND(Source!AT1773,O1791)</f>
        <v>0</v>
      </c>
      <c r="G1791" s="4" t="s">
        <v>103</v>
      </c>
      <c r="H1791" s="4" t="s">
        <v>104</v>
      </c>
      <c r="I1791" s="4"/>
      <c r="J1791" s="4"/>
      <c r="K1791" s="4">
        <v>215</v>
      </c>
      <c r="L1791" s="4">
        <v>17</v>
      </c>
      <c r="M1791" s="4">
        <v>3</v>
      </c>
      <c r="N1791" s="4" t="s">
        <v>3</v>
      </c>
      <c r="O1791" s="4">
        <v>2</v>
      </c>
      <c r="P1791" s="4"/>
      <c r="Q1791" s="4"/>
      <c r="R1791" s="4"/>
      <c r="S1791" s="4"/>
      <c r="T1791" s="4"/>
      <c r="U1791" s="4"/>
      <c r="V1791" s="4"/>
      <c r="W1791" s="4"/>
    </row>
    <row r="1792" spans="1:23">
      <c r="A1792" s="4">
        <v>50</v>
      </c>
      <c r="B1792" s="4">
        <v>0</v>
      </c>
      <c r="C1792" s="4">
        <v>0</v>
      </c>
      <c r="D1792" s="4">
        <v>1</v>
      </c>
      <c r="E1792" s="4">
        <v>217</v>
      </c>
      <c r="F1792" s="4">
        <f>ROUND(Source!AU1773,O1792)</f>
        <v>0</v>
      </c>
      <c r="G1792" s="4" t="s">
        <v>105</v>
      </c>
      <c r="H1792" s="4" t="s">
        <v>106</v>
      </c>
      <c r="I1792" s="4"/>
      <c r="J1792" s="4"/>
      <c r="K1792" s="4">
        <v>217</v>
      </c>
      <c r="L1792" s="4">
        <v>18</v>
      </c>
      <c r="M1792" s="4">
        <v>3</v>
      </c>
      <c r="N1792" s="4" t="s">
        <v>3</v>
      </c>
      <c r="O1792" s="4">
        <v>2</v>
      </c>
      <c r="P1792" s="4"/>
      <c r="Q1792" s="4"/>
      <c r="R1792" s="4"/>
      <c r="S1792" s="4"/>
      <c r="T1792" s="4"/>
      <c r="U1792" s="4"/>
      <c r="V1792" s="4"/>
      <c r="W1792" s="4"/>
    </row>
    <row r="1793" spans="1:206">
      <c r="A1793" s="4">
        <v>50</v>
      </c>
      <c r="B1793" s="4">
        <v>0</v>
      </c>
      <c r="C1793" s="4">
        <v>0</v>
      </c>
      <c r="D1793" s="4">
        <v>1</v>
      </c>
      <c r="E1793" s="4">
        <v>230</v>
      </c>
      <c r="F1793" s="4">
        <f>ROUND(Source!BA1773,O1793)</f>
        <v>0</v>
      </c>
      <c r="G1793" s="4" t="s">
        <v>107</v>
      </c>
      <c r="H1793" s="4" t="s">
        <v>108</v>
      </c>
      <c r="I1793" s="4"/>
      <c r="J1793" s="4"/>
      <c r="K1793" s="4">
        <v>230</v>
      </c>
      <c r="L1793" s="4">
        <v>19</v>
      </c>
      <c r="M1793" s="4">
        <v>3</v>
      </c>
      <c r="N1793" s="4" t="s">
        <v>3</v>
      </c>
      <c r="O1793" s="4">
        <v>2</v>
      </c>
      <c r="P1793" s="4"/>
      <c r="Q1793" s="4"/>
      <c r="R1793" s="4"/>
      <c r="S1793" s="4"/>
      <c r="T1793" s="4"/>
      <c r="U1793" s="4"/>
      <c r="V1793" s="4"/>
      <c r="W1793" s="4"/>
    </row>
    <row r="1794" spans="1:206">
      <c r="A1794" s="4">
        <v>50</v>
      </c>
      <c r="B1794" s="4">
        <v>0</v>
      </c>
      <c r="C1794" s="4">
        <v>0</v>
      </c>
      <c r="D1794" s="4">
        <v>1</v>
      </c>
      <c r="E1794" s="4">
        <v>206</v>
      </c>
      <c r="F1794" s="4">
        <f>ROUND(Source!T1773,O1794)</f>
        <v>0</v>
      </c>
      <c r="G1794" s="4" t="s">
        <v>109</v>
      </c>
      <c r="H1794" s="4" t="s">
        <v>110</v>
      </c>
      <c r="I1794" s="4"/>
      <c r="J1794" s="4"/>
      <c r="K1794" s="4">
        <v>206</v>
      </c>
      <c r="L1794" s="4">
        <v>20</v>
      </c>
      <c r="M1794" s="4">
        <v>3</v>
      </c>
      <c r="N1794" s="4" t="s">
        <v>3</v>
      </c>
      <c r="O1794" s="4">
        <v>2</v>
      </c>
      <c r="P1794" s="4"/>
      <c r="Q1794" s="4"/>
      <c r="R1794" s="4"/>
      <c r="S1794" s="4"/>
      <c r="T1794" s="4"/>
      <c r="U1794" s="4"/>
      <c r="V1794" s="4"/>
      <c r="W1794" s="4"/>
    </row>
    <row r="1795" spans="1:206">
      <c r="A1795" s="4">
        <v>50</v>
      </c>
      <c r="B1795" s="4">
        <v>0</v>
      </c>
      <c r="C1795" s="4">
        <v>0</v>
      </c>
      <c r="D1795" s="4">
        <v>1</v>
      </c>
      <c r="E1795" s="4">
        <v>207</v>
      </c>
      <c r="F1795" s="4">
        <f>Source!U1773</f>
        <v>11.666402</v>
      </c>
      <c r="G1795" s="4" t="s">
        <v>111</v>
      </c>
      <c r="H1795" s="4" t="s">
        <v>112</v>
      </c>
      <c r="I1795" s="4"/>
      <c r="J1795" s="4"/>
      <c r="K1795" s="4">
        <v>207</v>
      </c>
      <c r="L1795" s="4">
        <v>21</v>
      </c>
      <c r="M1795" s="4">
        <v>3</v>
      </c>
      <c r="N1795" s="4" t="s">
        <v>3</v>
      </c>
      <c r="O1795" s="4">
        <v>-1</v>
      </c>
      <c r="P1795" s="4"/>
      <c r="Q1795" s="4"/>
      <c r="R1795" s="4"/>
      <c r="S1795" s="4"/>
      <c r="T1795" s="4"/>
      <c r="U1795" s="4"/>
      <c r="V1795" s="4"/>
      <c r="W1795" s="4"/>
    </row>
    <row r="1796" spans="1:206">
      <c r="A1796" s="4">
        <v>50</v>
      </c>
      <c r="B1796" s="4">
        <v>0</v>
      </c>
      <c r="C1796" s="4">
        <v>0</v>
      </c>
      <c r="D1796" s="4">
        <v>1</v>
      </c>
      <c r="E1796" s="4">
        <v>208</v>
      </c>
      <c r="F1796" s="4">
        <f>Source!V1773</f>
        <v>0.11825000000000002</v>
      </c>
      <c r="G1796" s="4" t="s">
        <v>113</v>
      </c>
      <c r="H1796" s="4" t="s">
        <v>114</v>
      </c>
      <c r="I1796" s="4"/>
      <c r="J1796" s="4"/>
      <c r="K1796" s="4">
        <v>208</v>
      </c>
      <c r="L1796" s="4">
        <v>22</v>
      </c>
      <c r="M1796" s="4">
        <v>3</v>
      </c>
      <c r="N1796" s="4" t="s">
        <v>3</v>
      </c>
      <c r="O1796" s="4">
        <v>-1</v>
      </c>
      <c r="P1796" s="4"/>
      <c r="Q1796" s="4"/>
      <c r="R1796" s="4"/>
      <c r="S1796" s="4"/>
      <c r="T1796" s="4"/>
      <c r="U1796" s="4"/>
      <c r="V1796" s="4"/>
      <c r="W1796" s="4"/>
    </row>
    <row r="1797" spans="1:206">
      <c r="A1797" s="4">
        <v>50</v>
      </c>
      <c r="B1797" s="4">
        <v>0</v>
      </c>
      <c r="C1797" s="4">
        <v>0</v>
      </c>
      <c r="D1797" s="4">
        <v>1</v>
      </c>
      <c r="E1797" s="4">
        <v>209</v>
      </c>
      <c r="F1797" s="4">
        <f>ROUND(Source!W1773,O1797)</f>
        <v>0</v>
      </c>
      <c r="G1797" s="4" t="s">
        <v>115</v>
      </c>
      <c r="H1797" s="4" t="s">
        <v>116</v>
      </c>
      <c r="I1797" s="4"/>
      <c r="J1797" s="4"/>
      <c r="K1797" s="4">
        <v>209</v>
      </c>
      <c r="L1797" s="4">
        <v>23</v>
      </c>
      <c r="M1797" s="4">
        <v>3</v>
      </c>
      <c r="N1797" s="4" t="s">
        <v>3</v>
      </c>
      <c r="O1797" s="4">
        <v>2</v>
      </c>
      <c r="P1797" s="4"/>
      <c r="Q1797" s="4"/>
      <c r="R1797" s="4"/>
      <c r="S1797" s="4"/>
      <c r="T1797" s="4"/>
      <c r="U1797" s="4"/>
      <c r="V1797" s="4"/>
      <c r="W1797" s="4"/>
    </row>
    <row r="1798" spans="1:206">
      <c r="A1798" s="4">
        <v>50</v>
      </c>
      <c r="B1798" s="4">
        <v>0</v>
      </c>
      <c r="C1798" s="4">
        <v>0</v>
      </c>
      <c r="D1798" s="4">
        <v>1</v>
      </c>
      <c r="E1798" s="4">
        <v>233</v>
      </c>
      <c r="F1798" s="4">
        <f>ROUND(Source!BD1773,O1798)</f>
        <v>0</v>
      </c>
      <c r="G1798" s="4" t="s">
        <v>117</v>
      </c>
      <c r="H1798" s="4" t="s">
        <v>118</v>
      </c>
      <c r="I1798" s="4"/>
      <c r="J1798" s="4"/>
      <c r="K1798" s="4">
        <v>233</v>
      </c>
      <c r="L1798" s="4">
        <v>24</v>
      </c>
      <c r="M1798" s="4">
        <v>3</v>
      </c>
      <c r="N1798" s="4" t="s">
        <v>3</v>
      </c>
      <c r="O1798" s="4">
        <v>2</v>
      </c>
      <c r="P1798" s="4"/>
      <c r="Q1798" s="4"/>
      <c r="R1798" s="4"/>
      <c r="S1798" s="4"/>
      <c r="T1798" s="4"/>
      <c r="U1798" s="4"/>
      <c r="V1798" s="4"/>
      <c r="W1798" s="4"/>
    </row>
    <row r="1799" spans="1:206">
      <c r="A1799" s="4">
        <v>50</v>
      </c>
      <c r="B1799" s="4">
        <v>0</v>
      </c>
      <c r="C1799" s="4">
        <v>0</v>
      </c>
      <c r="D1799" s="4">
        <v>1</v>
      </c>
      <c r="E1799" s="4">
        <v>210</v>
      </c>
      <c r="F1799" s="4">
        <f>ROUND(Source!X1773,O1799)</f>
        <v>2152.56</v>
      </c>
      <c r="G1799" s="4" t="s">
        <v>119</v>
      </c>
      <c r="H1799" s="4" t="s">
        <v>120</v>
      </c>
      <c r="I1799" s="4"/>
      <c r="J1799" s="4"/>
      <c r="K1799" s="4">
        <v>210</v>
      </c>
      <c r="L1799" s="4">
        <v>25</v>
      </c>
      <c r="M1799" s="4">
        <v>3</v>
      </c>
      <c r="N1799" s="4" t="s">
        <v>3</v>
      </c>
      <c r="O1799" s="4">
        <v>2</v>
      </c>
      <c r="P1799" s="4"/>
      <c r="Q1799" s="4"/>
      <c r="R1799" s="4"/>
      <c r="S1799" s="4"/>
      <c r="T1799" s="4"/>
      <c r="U1799" s="4"/>
      <c r="V1799" s="4"/>
      <c r="W1799" s="4"/>
    </row>
    <row r="1800" spans="1:206">
      <c r="A1800" s="4">
        <v>50</v>
      </c>
      <c r="B1800" s="4">
        <v>0</v>
      </c>
      <c r="C1800" s="4">
        <v>0</v>
      </c>
      <c r="D1800" s="4">
        <v>1</v>
      </c>
      <c r="E1800" s="4">
        <v>211</v>
      </c>
      <c r="F1800" s="4">
        <f>ROUND(Source!Y1773,O1800)</f>
        <v>1626.73</v>
      </c>
      <c r="G1800" s="4" t="s">
        <v>121</v>
      </c>
      <c r="H1800" s="4" t="s">
        <v>122</v>
      </c>
      <c r="I1800" s="4"/>
      <c r="J1800" s="4"/>
      <c r="K1800" s="4">
        <v>211</v>
      </c>
      <c r="L1800" s="4">
        <v>26</v>
      </c>
      <c r="M1800" s="4">
        <v>3</v>
      </c>
      <c r="N1800" s="4" t="s">
        <v>3</v>
      </c>
      <c r="O1800" s="4">
        <v>2</v>
      </c>
      <c r="P1800" s="4"/>
      <c r="Q1800" s="4"/>
      <c r="R1800" s="4"/>
      <c r="S1800" s="4"/>
      <c r="T1800" s="4"/>
      <c r="U1800" s="4"/>
      <c r="V1800" s="4"/>
      <c r="W1800" s="4"/>
    </row>
    <row r="1801" spans="1:206">
      <c r="A1801" s="4">
        <v>50</v>
      </c>
      <c r="B1801" s="4">
        <v>0</v>
      </c>
      <c r="C1801" s="4">
        <v>0</v>
      </c>
      <c r="D1801" s="4">
        <v>1</v>
      </c>
      <c r="E1801" s="4">
        <v>0</v>
      </c>
      <c r="F1801" s="4">
        <f>ROUND(Source!AR1773,O1801)</f>
        <v>6902.04</v>
      </c>
      <c r="G1801" s="4" t="s">
        <v>123</v>
      </c>
      <c r="H1801" s="4" t="s">
        <v>124</v>
      </c>
      <c r="I1801" s="4"/>
      <c r="J1801" s="4"/>
      <c r="K1801" s="4">
        <v>224</v>
      </c>
      <c r="L1801" s="4">
        <v>27</v>
      </c>
      <c r="M1801" s="4">
        <v>3</v>
      </c>
      <c r="N1801" s="4" t="s">
        <v>3</v>
      </c>
      <c r="O1801" s="4">
        <v>2</v>
      </c>
      <c r="P1801" s="4"/>
      <c r="Q1801" s="4"/>
      <c r="R1801" s="4"/>
      <c r="S1801" s="4"/>
      <c r="T1801" s="4"/>
      <c r="U1801" s="4"/>
      <c r="V1801" s="4"/>
      <c r="W1801" s="4"/>
    </row>
    <row r="1802" spans="1:206">
      <c r="A1802" s="4">
        <v>50</v>
      </c>
      <c r="B1802" s="4">
        <v>0</v>
      </c>
      <c r="C1802" s="4">
        <v>0</v>
      </c>
      <c r="D1802" s="4">
        <v>2</v>
      </c>
      <c r="E1802" s="4">
        <v>0</v>
      </c>
      <c r="F1802" s="4">
        <f>ROUND(F1801*0.18,O1802)</f>
        <v>1242.4000000000001</v>
      </c>
      <c r="G1802" s="4" t="s">
        <v>125</v>
      </c>
      <c r="H1802" s="4" t="s">
        <v>125</v>
      </c>
      <c r="I1802" s="4"/>
      <c r="J1802" s="4"/>
      <c r="K1802" s="4">
        <v>212</v>
      </c>
      <c r="L1802" s="4">
        <v>28</v>
      </c>
      <c r="M1802" s="4">
        <v>0</v>
      </c>
      <c r="N1802" s="4" t="s">
        <v>3</v>
      </c>
      <c r="O1802" s="4">
        <v>1</v>
      </c>
      <c r="P1802" s="4"/>
      <c r="Q1802" s="4"/>
      <c r="R1802" s="4"/>
      <c r="S1802" s="4"/>
      <c r="T1802" s="4"/>
      <c r="U1802" s="4"/>
      <c r="V1802" s="4"/>
      <c r="W1802" s="4"/>
    </row>
    <row r="1803" spans="1:206">
      <c r="A1803" s="4">
        <v>50</v>
      </c>
      <c r="B1803" s="4">
        <v>0</v>
      </c>
      <c r="C1803" s="4">
        <v>0</v>
      </c>
      <c r="D1803" s="4">
        <v>2</v>
      </c>
      <c r="E1803" s="4">
        <v>224</v>
      </c>
      <c r="F1803" s="4">
        <f>ROUND(F1801*1.18,O1803)</f>
        <v>8144.4</v>
      </c>
      <c r="G1803" s="4" t="s">
        <v>126</v>
      </c>
      <c r="H1803" s="4" t="s">
        <v>127</v>
      </c>
      <c r="I1803" s="4"/>
      <c r="J1803" s="4"/>
      <c r="K1803" s="4">
        <v>212</v>
      </c>
      <c r="L1803" s="4">
        <v>29</v>
      </c>
      <c r="M1803" s="4">
        <v>0</v>
      </c>
      <c r="N1803" s="4" t="s">
        <v>3</v>
      </c>
      <c r="O1803" s="4">
        <v>1</v>
      </c>
      <c r="P1803" s="4"/>
      <c r="Q1803" s="4"/>
      <c r="R1803" s="4"/>
      <c r="S1803" s="4"/>
      <c r="T1803" s="4"/>
      <c r="U1803" s="4"/>
      <c r="V1803" s="4"/>
      <c r="W1803" s="4"/>
    </row>
    <row r="1805" spans="1:206">
      <c r="A1805" s="1">
        <v>5</v>
      </c>
      <c r="B1805" s="1">
        <v>0</v>
      </c>
      <c r="C1805" s="1"/>
      <c r="D1805" s="1">
        <f>ROW(A1847)</f>
        <v>1847</v>
      </c>
      <c r="E1805" s="1"/>
      <c r="F1805" s="1" t="s">
        <v>15</v>
      </c>
      <c r="G1805" s="1" t="s">
        <v>128</v>
      </c>
      <c r="H1805" s="1" t="s">
        <v>3</v>
      </c>
      <c r="I1805" s="1">
        <v>0</v>
      </c>
      <c r="J1805" s="1"/>
      <c r="K1805" s="1">
        <v>0</v>
      </c>
      <c r="L1805" s="1"/>
      <c r="M1805" s="1" t="s">
        <v>3</v>
      </c>
      <c r="N1805" s="1"/>
      <c r="O1805" s="1"/>
      <c r="P1805" s="1"/>
      <c r="Q1805" s="1"/>
      <c r="R1805" s="1"/>
      <c r="S1805" s="1">
        <v>0</v>
      </c>
      <c r="T1805" s="1"/>
      <c r="U1805" s="1" t="s">
        <v>3</v>
      </c>
      <c r="V1805" s="1">
        <v>0</v>
      </c>
      <c r="W1805" s="1"/>
      <c r="X1805" s="1"/>
      <c r="Y1805" s="1"/>
      <c r="Z1805" s="1"/>
      <c r="AA1805" s="1"/>
      <c r="AB1805" s="1" t="s">
        <v>3</v>
      </c>
      <c r="AC1805" s="1" t="s">
        <v>3</v>
      </c>
      <c r="AD1805" s="1" t="s">
        <v>3</v>
      </c>
      <c r="AE1805" s="1" t="s">
        <v>3</v>
      </c>
      <c r="AF1805" s="1" t="s">
        <v>3</v>
      </c>
      <c r="AG1805" s="1" t="s">
        <v>3</v>
      </c>
      <c r="AH1805" s="1"/>
      <c r="AI1805" s="1"/>
      <c r="AJ1805" s="1"/>
      <c r="AK1805" s="1"/>
      <c r="AL1805" s="1"/>
      <c r="AM1805" s="1"/>
      <c r="AN1805" s="1"/>
      <c r="AO1805" s="1"/>
      <c r="AP1805" s="1" t="s">
        <v>3</v>
      </c>
      <c r="AQ1805" s="1" t="s">
        <v>3</v>
      </c>
      <c r="AR1805" s="1" t="s">
        <v>3</v>
      </c>
      <c r="AS1805" s="1"/>
      <c r="AT1805" s="1"/>
      <c r="AU1805" s="1"/>
      <c r="AV1805" s="1"/>
      <c r="AW1805" s="1"/>
      <c r="AX1805" s="1"/>
      <c r="AY1805" s="1"/>
      <c r="AZ1805" s="1" t="s">
        <v>3</v>
      </c>
      <c r="BA1805" s="1"/>
      <c r="BB1805" s="1" t="s">
        <v>3</v>
      </c>
      <c r="BC1805" s="1" t="s">
        <v>3</v>
      </c>
      <c r="BD1805" s="1" t="s">
        <v>3</v>
      </c>
      <c r="BE1805" s="1" t="s">
        <v>3</v>
      </c>
      <c r="BF1805" s="1" t="s">
        <v>3</v>
      </c>
      <c r="BG1805" s="1" t="s">
        <v>3</v>
      </c>
      <c r="BH1805" s="1" t="s">
        <v>3</v>
      </c>
      <c r="BI1805" s="1" t="s">
        <v>3</v>
      </c>
      <c r="BJ1805" s="1" t="s">
        <v>3</v>
      </c>
      <c r="BK1805" s="1" t="s">
        <v>3</v>
      </c>
      <c r="BL1805" s="1" t="s">
        <v>3</v>
      </c>
      <c r="BM1805" s="1" t="s">
        <v>3</v>
      </c>
      <c r="BN1805" s="1" t="s">
        <v>3</v>
      </c>
      <c r="BO1805" s="1" t="s">
        <v>3</v>
      </c>
      <c r="BP1805" s="1" t="s">
        <v>3</v>
      </c>
      <c r="BQ1805" s="1"/>
      <c r="BR1805" s="1"/>
      <c r="BS1805" s="1"/>
      <c r="BT1805" s="1"/>
      <c r="BU1805" s="1"/>
      <c r="BV1805" s="1"/>
      <c r="BW1805" s="1"/>
      <c r="BX1805" s="1">
        <v>0</v>
      </c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>
        <v>0</v>
      </c>
    </row>
    <row r="1807" spans="1:206">
      <c r="A1807" s="2">
        <v>52</v>
      </c>
      <c r="B1807" s="2">
        <f t="shared" ref="B1807:G1807" si="1155">B1847</f>
        <v>0</v>
      </c>
      <c r="C1807" s="2">
        <f t="shared" si="1155"/>
        <v>5</v>
      </c>
      <c r="D1807" s="2">
        <f t="shared" si="1155"/>
        <v>1805</v>
      </c>
      <c r="E1807" s="2">
        <f t="shared" si="1155"/>
        <v>0</v>
      </c>
      <c r="F1807" s="2" t="str">
        <f t="shared" si="1155"/>
        <v>Новый подраздел</v>
      </c>
      <c r="G1807" s="2" t="str">
        <f t="shared" si="1155"/>
        <v>ремонт</v>
      </c>
      <c r="H1807" s="2"/>
      <c r="I1807" s="2"/>
      <c r="J1807" s="2"/>
      <c r="K1807" s="2"/>
      <c r="L1807" s="2"/>
      <c r="M1807" s="2"/>
      <c r="N1807" s="2"/>
      <c r="O1807" s="2">
        <f t="shared" ref="O1807:AT1807" si="1156">O1847</f>
        <v>156895.42000000001</v>
      </c>
      <c r="P1807" s="2">
        <f t="shared" si="1156"/>
        <v>102557.04</v>
      </c>
      <c r="Q1807" s="2">
        <f t="shared" si="1156"/>
        <v>2633.55</v>
      </c>
      <c r="R1807" s="2">
        <f t="shared" si="1156"/>
        <v>957.8</v>
      </c>
      <c r="S1807" s="2">
        <f t="shared" si="1156"/>
        <v>51704.83</v>
      </c>
      <c r="T1807" s="2">
        <f t="shared" si="1156"/>
        <v>0</v>
      </c>
      <c r="U1807" s="2">
        <f t="shared" si="1156"/>
        <v>170.99986689999997</v>
      </c>
      <c r="V1807" s="2">
        <f t="shared" si="1156"/>
        <v>2.7278750000000005</v>
      </c>
      <c r="W1807" s="2">
        <f t="shared" si="1156"/>
        <v>634.03</v>
      </c>
      <c r="X1807" s="2">
        <f t="shared" si="1156"/>
        <v>46132.15</v>
      </c>
      <c r="Y1807" s="2">
        <f t="shared" si="1156"/>
        <v>23170.53</v>
      </c>
      <c r="Z1807" s="2">
        <f t="shared" si="1156"/>
        <v>0</v>
      </c>
      <c r="AA1807" s="2">
        <f t="shared" si="1156"/>
        <v>0</v>
      </c>
      <c r="AB1807" s="2">
        <f t="shared" si="1156"/>
        <v>156895.42000000001</v>
      </c>
      <c r="AC1807" s="2">
        <f t="shared" si="1156"/>
        <v>102557.04</v>
      </c>
      <c r="AD1807" s="2">
        <f t="shared" si="1156"/>
        <v>2633.55</v>
      </c>
      <c r="AE1807" s="2">
        <f t="shared" si="1156"/>
        <v>957.8</v>
      </c>
      <c r="AF1807" s="2">
        <f t="shared" si="1156"/>
        <v>51704.83</v>
      </c>
      <c r="AG1807" s="2">
        <f t="shared" si="1156"/>
        <v>0</v>
      </c>
      <c r="AH1807" s="2">
        <f t="shared" si="1156"/>
        <v>170.99986689999997</v>
      </c>
      <c r="AI1807" s="2">
        <f t="shared" si="1156"/>
        <v>2.7278750000000005</v>
      </c>
      <c r="AJ1807" s="2">
        <f t="shared" si="1156"/>
        <v>634.03</v>
      </c>
      <c r="AK1807" s="2">
        <f t="shared" si="1156"/>
        <v>46132.15</v>
      </c>
      <c r="AL1807" s="2">
        <f t="shared" si="1156"/>
        <v>23170.53</v>
      </c>
      <c r="AM1807" s="2">
        <f t="shared" si="1156"/>
        <v>0</v>
      </c>
      <c r="AN1807" s="2">
        <f t="shared" si="1156"/>
        <v>0</v>
      </c>
      <c r="AO1807" s="2">
        <f t="shared" si="1156"/>
        <v>0</v>
      </c>
      <c r="AP1807" s="2">
        <f t="shared" si="1156"/>
        <v>0</v>
      </c>
      <c r="AQ1807" s="2">
        <f t="shared" si="1156"/>
        <v>0</v>
      </c>
      <c r="AR1807" s="2">
        <f t="shared" si="1156"/>
        <v>226198.1</v>
      </c>
      <c r="AS1807" s="2">
        <f t="shared" si="1156"/>
        <v>219481.7</v>
      </c>
      <c r="AT1807" s="2">
        <f t="shared" si="1156"/>
        <v>6716.4</v>
      </c>
      <c r="AU1807" s="2">
        <f t="shared" ref="AU1807:BZ1807" si="1157">AU1847</f>
        <v>0</v>
      </c>
      <c r="AV1807" s="2">
        <f t="shared" si="1157"/>
        <v>102557.04</v>
      </c>
      <c r="AW1807" s="2">
        <f t="shared" si="1157"/>
        <v>102557.04</v>
      </c>
      <c r="AX1807" s="2">
        <f t="shared" si="1157"/>
        <v>0</v>
      </c>
      <c r="AY1807" s="2">
        <f t="shared" si="1157"/>
        <v>102557.04</v>
      </c>
      <c r="AZ1807" s="2">
        <f t="shared" si="1157"/>
        <v>0</v>
      </c>
      <c r="BA1807" s="2">
        <f t="shared" si="1157"/>
        <v>0</v>
      </c>
      <c r="BB1807" s="2">
        <f t="shared" si="1157"/>
        <v>0</v>
      </c>
      <c r="BC1807" s="2">
        <f t="shared" si="1157"/>
        <v>0</v>
      </c>
      <c r="BD1807" s="2">
        <f t="shared" si="1157"/>
        <v>0</v>
      </c>
      <c r="BE1807" s="2">
        <f t="shared" si="1157"/>
        <v>0</v>
      </c>
      <c r="BF1807" s="2">
        <f t="shared" si="1157"/>
        <v>0</v>
      </c>
      <c r="BG1807" s="2">
        <f t="shared" si="1157"/>
        <v>0</v>
      </c>
      <c r="BH1807" s="2">
        <f t="shared" si="1157"/>
        <v>0</v>
      </c>
      <c r="BI1807" s="2">
        <f t="shared" si="1157"/>
        <v>0</v>
      </c>
      <c r="BJ1807" s="2">
        <f t="shared" si="1157"/>
        <v>0</v>
      </c>
      <c r="BK1807" s="2">
        <f t="shared" si="1157"/>
        <v>0</v>
      </c>
      <c r="BL1807" s="2">
        <f t="shared" si="1157"/>
        <v>0</v>
      </c>
      <c r="BM1807" s="2">
        <f t="shared" si="1157"/>
        <v>0</v>
      </c>
      <c r="BN1807" s="2">
        <f t="shared" si="1157"/>
        <v>0</v>
      </c>
      <c r="BO1807" s="2">
        <f t="shared" si="1157"/>
        <v>0</v>
      </c>
      <c r="BP1807" s="2">
        <f t="shared" si="1157"/>
        <v>0</v>
      </c>
      <c r="BQ1807" s="2">
        <f t="shared" si="1157"/>
        <v>0</v>
      </c>
      <c r="BR1807" s="2">
        <f t="shared" si="1157"/>
        <v>0</v>
      </c>
      <c r="BS1807" s="2">
        <f t="shared" si="1157"/>
        <v>0</v>
      </c>
      <c r="BT1807" s="2">
        <f t="shared" si="1157"/>
        <v>0</v>
      </c>
      <c r="BU1807" s="2">
        <f t="shared" si="1157"/>
        <v>0</v>
      </c>
      <c r="BV1807" s="2">
        <f t="shared" si="1157"/>
        <v>0</v>
      </c>
      <c r="BW1807" s="2">
        <f t="shared" si="1157"/>
        <v>0</v>
      </c>
      <c r="BX1807" s="2">
        <f t="shared" si="1157"/>
        <v>0</v>
      </c>
      <c r="BY1807" s="2">
        <f t="shared" si="1157"/>
        <v>0</v>
      </c>
      <c r="BZ1807" s="2">
        <f t="shared" si="1157"/>
        <v>0</v>
      </c>
      <c r="CA1807" s="2">
        <f t="shared" ref="CA1807:DF1807" si="1158">CA1847</f>
        <v>226198.1</v>
      </c>
      <c r="CB1807" s="2">
        <f t="shared" si="1158"/>
        <v>219481.7</v>
      </c>
      <c r="CC1807" s="2">
        <f t="shared" si="1158"/>
        <v>6716.4</v>
      </c>
      <c r="CD1807" s="2">
        <f t="shared" si="1158"/>
        <v>0</v>
      </c>
      <c r="CE1807" s="2">
        <f t="shared" si="1158"/>
        <v>102557.04</v>
      </c>
      <c r="CF1807" s="2">
        <f t="shared" si="1158"/>
        <v>102557.04</v>
      </c>
      <c r="CG1807" s="2">
        <f t="shared" si="1158"/>
        <v>0</v>
      </c>
      <c r="CH1807" s="2">
        <f t="shared" si="1158"/>
        <v>102557.04</v>
      </c>
      <c r="CI1807" s="2">
        <f t="shared" si="1158"/>
        <v>0</v>
      </c>
      <c r="CJ1807" s="2">
        <f t="shared" si="1158"/>
        <v>0</v>
      </c>
      <c r="CK1807" s="2">
        <f t="shared" si="1158"/>
        <v>0</v>
      </c>
      <c r="CL1807" s="2">
        <f t="shared" si="1158"/>
        <v>0</v>
      </c>
      <c r="CM1807" s="2">
        <f t="shared" si="1158"/>
        <v>0</v>
      </c>
      <c r="CN1807" s="2">
        <f t="shared" si="1158"/>
        <v>0</v>
      </c>
      <c r="CO1807" s="2">
        <f t="shared" si="1158"/>
        <v>0</v>
      </c>
      <c r="CP1807" s="2">
        <f t="shared" si="1158"/>
        <v>0</v>
      </c>
      <c r="CQ1807" s="2">
        <f t="shared" si="1158"/>
        <v>0</v>
      </c>
      <c r="CR1807" s="2">
        <f t="shared" si="1158"/>
        <v>0</v>
      </c>
      <c r="CS1807" s="2">
        <f t="shared" si="1158"/>
        <v>0</v>
      </c>
      <c r="CT1807" s="2">
        <f t="shared" si="1158"/>
        <v>0</v>
      </c>
      <c r="CU1807" s="2">
        <f t="shared" si="1158"/>
        <v>0</v>
      </c>
      <c r="CV1807" s="2">
        <f t="shared" si="1158"/>
        <v>0</v>
      </c>
      <c r="CW1807" s="2">
        <f t="shared" si="1158"/>
        <v>0</v>
      </c>
      <c r="CX1807" s="2">
        <f t="shared" si="1158"/>
        <v>0</v>
      </c>
      <c r="CY1807" s="2">
        <f t="shared" si="1158"/>
        <v>0</v>
      </c>
      <c r="CZ1807" s="2">
        <f t="shared" si="1158"/>
        <v>0</v>
      </c>
      <c r="DA1807" s="2">
        <f t="shared" si="1158"/>
        <v>0</v>
      </c>
      <c r="DB1807" s="2">
        <f t="shared" si="1158"/>
        <v>0</v>
      </c>
      <c r="DC1807" s="2">
        <f t="shared" si="1158"/>
        <v>0</v>
      </c>
      <c r="DD1807" s="2">
        <f t="shared" si="1158"/>
        <v>0</v>
      </c>
      <c r="DE1807" s="2">
        <f t="shared" si="1158"/>
        <v>0</v>
      </c>
      <c r="DF1807" s="2">
        <f t="shared" si="1158"/>
        <v>0</v>
      </c>
      <c r="DG1807" s="3">
        <f t="shared" ref="DG1807:EL1807" si="1159">DG1847</f>
        <v>0</v>
      </c>
      <c r="DH1807" s="3">
        <f t="shared" si="1159"/>
        <v>0</v>
      </c>
      <c r="DI1807" s="3">
        <f t="shared" si="1159"/>
        <v>0</v>
      </c>
      <c r="DJ1807" s="3">
        <f t="shared" si="1159"/>
        <v>0</v>
      </c>
      <c r="DK1807" s="3">
        <f t="shared" si="1159"/>
        <v>0</v>
      </c>
      <c r="DL1807" s="3">
        <f t="shared" si="1159"/>
        <v>0</v>
      </c>
      <c r="DM1807" s="3">
        <f t="shared" si="1159"/>
        <v>0</v>
      </c>
      <c r="DN1807" s="3">
        <f t="shared" si="1159"/>
        <v>0</v>
      </c>
      <c r="DO1807" s="3">
        <f t="shared" si="1159"/>
        <v>0</v>
      </c>
      <c r="DP1807" s="3">
        <f t="shared" si="1159"/>
        <v>0</v>
      </c>
      <c r="DQ1807" s="3">
        <f t="shared" si="1159"/>
        <v>0</v>
      </c>
      <c r="DR1807" s="3">
        <f t="shared" si="1159"/>
        <v>0</v>
      </c>
      <c r="DS1807" s="3">
        <f t="shared" si="1159"/>
        <v>0</v>
      </c>
      <c r="DT1807" s="3">
        <f t="shared" si="1159"/>
        <v>0</v>
      </c>
      <c r="DU1807" s="3">
        <f t="shared" si="1159"/>
        <v>0</v>
      </c>
      <c r="DV1807" s="3">
        <f t="shared" si="1159"/>
        <v>0</v>
      </c>
      <c r="DW1807" s="3">
        <f t="shared" si="1159"/>
        <v>0</v>
      </c>
      <c r="DX1807" s="3">
        <f t="shared" si="1159"/>
        <v>0</v>
      </c>
      <c r="DY1807" s="3">
        <f t="shared" si="1159"/>
        <v>0</v>
      </c>
      <c r="DZ1807" s="3">
        <f t="shared" si="1159"/>
        <v>0</v>
      </c>
      <c r="EA1807" s="3">
        <f t="shared" si="1159"/>
        <v>0</v>
      </c>
      <c r="EB1807" s="3">
        <f t="shared" si="1159"/>
        <v>0</v>
      </c>
      <c r="EC1807" s="3">
        <f t="shared" si="1159"/>
        <v>0</v>
      </c>
      <c r="ED1807" s="3">
        <f t="shared" si="1159"/>
        <v>0</v>
      </c>
      <c r="EE1807" s="3">
        <f t="shared" si="1159"/>
        <v>0</v>
      </c>
      <c r="EF1807" s="3">
        <f t="shared" si="1159"/>
        <v>0</v>
      </c>
      <c r="EG1807" s="3">
        <f t="shared" si="1159"/>
        <v>0</v>
      </c>
      <c r="EH1807" s="3">
        <f t="shared" si="1159"/>
        <v>0</v>
      </c>
      <c r="EI1807" s="3">
        <f t="shared" si="1159"/>
        <v>0</v>
      </c>
      <c r="EJ1807" s="3">
        <f t="shared" si="1159"/>
        <v>0</v>
      </c>
      <c r="EK1807" s="3">
        <f t="shared" si="1159"/>
        <v>0</v>
      </c>
      <c r="EL1807" s="3">
        <f t="shared" si="1159"/>
        <v>0</v>
      </c>
      <c r="EM1807" s="3">
        <f t="shared" ref="EM1807:FR1807" si="1160">EM1847</f>
        <v>0</v>
      </c>
      <c r="EN1807" s="3">
        <f t="shared" si="1160"/>
        <v>0</v>
      </c>
      <c r="EO1807" s="3">
        <f t="shared" si="1160"/>
        <v>0</v>
      </c>
      <c r="EP1807" s="3">
        <f t="shared" si="1160"/>
        <v>0</v>
      </c>
      <c r="EQ1807" s="3">
        <f t="shared" si="1160"/>
        <v>0</v>
      </c>
      <c r="ER1807" s="3">
        <f t="shared" si="1160"/>
        <v>0</v>
      </c>
      <c r="ES1807" s="3">
        <f t="shared" si="1160"/>
        <v>0</v>
      </c>
      <c r="ET1807" s="3">
        <f t="shared" si="1160"/>
        <v>0</v>
      </c>
      <c r="EU1807" s="3">
        <f t="shared" si="1160"/>
        <v>0</v>
      </c>
      <c r="EV1807" s="3">
        <f t="shared" si="1160"/>
        <v>0</v>
      </c>
      <c r="EW1807" s="3">
        <f t="shared" si="1160"/>
        <v>0</v>
      </c>
      <c r="EX1807" s="3">
        <f t="shared" si="1160"/>
        <v>0</v>
      </c>
      <c r="EY1807" s="3">
        <f t="shared" si="1160"/>
        <v>0</v>
      </c>
      <c r="EZ1807" s="3">
        <f t="shared" si="1160"/>
        <v>0</v>
      </c>
      <c r="FA1807" s="3">
        <f t="shared" si="1160"/>
        <v>0</v>
      </c>
      <c r="FB1807" s="3">
        <f t="shared" si="1160"/>
        <v>0</v>
      </c>
      <c r="FC1807" s="3">
        <f t="shared" si="1160"/>
        <v>0</v>
      </c>
      <c r="FD1807" s="3">
        <f t="shared" si="1160"/>
        <v>0</v>
      </c>
      <c r="FE1807" s="3">
        <f t="shared" si="1160"/>
        <v>0</v>
      </c>
      <c r="FF1807" s="3">
        <f t="shared" si="1160"/>
        <v>0</v>
      </c>
      <c r="FG1807" s="3">
        <f t="shared" si="1160"/>
        <v>0</v>
      </c>
      <c r="FH1807" s="3">
        <f t="shared" si="1160"/>
        <v>0</v>
      </c>
      <c r="FI1807" s="3">
        <f t="shared" si="1160"/>
        <v>0</v>
      </c>
      <c r="FJ1807" s="3">
        <f t="shared" si="1160"/>
        <v>0</v>
      </c>
      <c r="FK1807" s="3">
        <f t="shared" si="1160"/>
        <v>0</v>
      </c>
      <c r="FL1807" s="3">
        <f t="shared" si="1160"/>
        <v>0</v>
      </c>
      <c r="FM1807" s="3">
        <f t="shared" si="1160"/>
        <v>0</v>
      </c>
      <c r="FN1807" s="3">
        <f t="shared" si="1160"/>
        <v>0</v>
      </c>
      <c r="FO1807" s="3">
        <f t="shared" si="1160"/>
        <v>0</v>
      </c>
      <c r="FP1807" s="3">
        <f t="shared" si="1160"/>
        <v>0</v>
      </c>
      <c r="FQ1807" s="3">
        <f t="shared" si="1160"/>
        <v>0</v>
      </c>
      <c r="FR1807" s="3">
        <f t="shared" si="1160"/>
        <v>0</v>
      </c>
      <c r="FS1807" s="3">
        <f t="shared" ref="FS1807:GX1807" si="1161">FS1847</f>
        <v>0</v>
      </c>
      <c r="FT1807" s="3">
        <f t="shared" si="1161"/>
        <v>0</v>
      </c>
      <c r="FU1807" s="3">
        <f t="shared" si="1161"/>
        <v>0</v>
      </c>
      <c r="FV1807" s="3">
        <f t="shared" si="1161"/>
        <v>0</v>
      </c>
      <c r="FW1807" s="3">
        <f t="shared" si="1161"/>
        <v>0</v>
      </c>
      <c r="FX1807" s="3">
        <f t="shared" si="1161"/>
        <v>0</v>
      </c>
      <c r="FY1807" s="3">
        <f t="shared" si="1161"/>
        <v>0</v>
      </c>
      <c r="FZ1807" s="3">
        <f t="shared" si="1161"/>
        <v>0</v>
      </c>
      <c r="GA1807" s="3">
        <f t="shared" si="1161"/>
        <v>0</v>
      </c>
      <c r="GB1807" s="3">
        <f t="shared" si="1161"/>
        <v>0</v>
      </c>
      <c r="GC1807" s="3">
        <f t="shared" si="1161"/>
        <v>0</v>
      </c>
      <c r="GD1807" s="3">
        <f t="shared" si="1161"/>
        <v>0</v>
      </c>
      <c r="GE1807" s="3">
        <f t="shared" si="1161"/>
        <v>0</v>
      </c>
      <c r="GF1807" s="3">
        <f t="shared" si="1161"/>
        <v>0</v>
      </c>
      <c r="GG1807" s="3">
        <f t="shared" si="1161"/>
        <v>0</v>
      </c>
      <c r="GH1807" s="3">
        <f t="shared" si="1161"/>
        <v>0</v>
      </c>
      <c r="GI1807" s="3">
        <f t="shared" si="1161"/>
        <v>0</v>
      </c>
      <c r="GJ1807" s="3">
        <f t="shared" si="1161"/>
        <v>0</v>
      </c>
      <c r="GK1807" s="3">
        <f t="shared" si="1161"/>
        <v>0</v>
      </c>
      <c r="GL1807" s="3">
        <f t="shared" si="1161"/>
        <v>0</v>
      </c>
      <c r="GM1807" s="3">
        <f t="shared" si="1161"/>
        <v>0</v>
      </c>
      <c r="GN1807" s="3">
        <f t="shared" si="1161"/>
        <v>0</v>
      </c>
      <c r="GO1807" s="3">
        <f t="shared" si="1161"/>
        <v>0</v>
      </c>
      <c r="GP1807" s="3">
        <f t="shared" si="1161"/>
        <v>0</v>
      </c>
      <c r="GQ1807" s="3">
        <f t="shared" si="1161"/>
        <v>0</v>
      </c>
      <c r="GR1807" s="3">
        <f t="shared" si="1161"/>
        <v>0</v>
      </c>
      <c r="GS1807" s="3">
        <f t="shared" si="1161"/>
        <v>0</v>
      </c>
      <c r="GT1807" s="3">
        <f t="shared" si="1161"/>
        <v>0</v>
      </c>
      <c r="GU1807" s="3">
        <f t="shared" si="1161"/>
        <v>0</v>
      </c>
      <c r="GV1807" s="3">
        <f t="shared" si="1161"/>
        <v>0</v>
      </c>
      <c r="GW1807" s="3">
        <f t="shared" si="1161"/>
        <v>0</v>
      </c>
      <c r="GX1807" s="3">
        <f t="shared" si="1161"/>
        <v>0</v>
      </c>
    </row>
    <row r="1809" spans="1:245">
      <c r="A1809">
        <v>17</v>
      </c>
      <c r="B1809">
        <v>0</v>
      </c>
      <c r="C1809">
        <f>ROW(SmtRes!A1631)</f>
        <v>1631</v>
      </c>
      <c r="D1809">
        <f>ROW(EtalonRes!A1591)</f>
        <v>1591</v>
      </c>
      <c r="E1809" t="s">
        <v>17</v>
      </c>
      <c r="F1809" t="s">
        <v>129</v>
      </c>
      <c r="G1809" t="s">
        <v>130</v>
      </c>
      <c r="H1809" t="s">
        <v>131</v>
      </c>
      <c r="I1809">
        <f>ROUND(4.6/100,9)</f>
        <v>4.5999999999999999E-2</v>
      </c>
      <c r="J1809">
        <v>0</v>
      </c>
      <c r="O1809">
        <f t="shared" ref="O1809:O1845" si="1162">ROUND(CP1809,2)</f>
        <v>1204.45</v>
      </c>
      <c r="P1809">
        <f t="shared" ref="P1809:P1845" si="1163">ROUND(CQ1809*I1809,2)</f>
        <v>876.74</v>
      </c>
      <c r="Q1809">
        <f t="shared" ref="Q1809:Q1845" si="1164">ROUND(CR1809*I1809,2)</f>
        <v>9.1199999999999992</v>
      </c>
      <c r="R1809">
        <f t="shared" ref="R1809:R1845" si="1165">ROUND(CS1809*I1809,2)</f>
        <v>1.04</v>
      </c>
      <c r="S1809">
        <f t="shared" ref="S1809:S1845" si="1166">ROUND(CT1809*I1809,2)</f>
        <v>318.58999999999997</v>
      </c>
      <c r="T1809">
        <f t="shared" ref="T1809:T1845" si="1167">ROUND(CU1809*I1809,2)</f>
        <v>0</v>
      </c>
      <c r="U1809">
        <f t="shared" ref="U1809:U1845" si="1168">CV1809*I1809</f>
        <v>1.120951</v>
      </c>
      <c r="V1809">
        <f t="shared" ref="V1809:V1845" si="1169">CW1809*I1809</f>
        <v>2.3E-3</v>
      </c>
      <c r="W1809">
        <f t="shared" ref="W1809:W1845" si="1170">ROUND(CX1809*I1809,2)</f>
        <v>0</v>
      </c>
      <c r="X1809">
        <f t="shared" ref="X1809:X1845" si="1171">ROUND(CY1809,2)</f>
        <v>287.67</v>
      </c>
      <c r="Y1809">
        <f t="shared" ref="Y1809:Y1845" si="1172">ROUND(CZ1809,2)</f>
        <v>137.44</v>
      </c>
      <c r="AA1809">
        <v>36401907</v>
      </c>
      <c r="AB1809">
        <f t="shared" ref="AB1809:AB1845" si="1173">ROUND((AC1809+AD1809+AF1809),2)</f>
        <v>4229.87</v>
      </c>
      <c r="AC1809">
        <f t="shared" ref="AC1809:AC1845" si="1174">ROUND((ES1809),2)</f>
        <v>4004.09</v>
      </c>
      <c r="AD1809">
        <f>ROUND(((((ET1809*1.25))-((EU1809*1.25)))+AE1809),2)</f>
        <v>17.920000000000002</v>
      </c>
      <c r="AE1809">
        <f>ROUND(((EU1809*1.25)),2)</f>
        <v>0.68</v>
      </c>
      <c r="AF1809">
        <f>ROUND(((EV1809*1.15)),2)</f>
        <v>207.86</v>
      </c>
      <c r="AG1809">
        <f t="shared" ref="AG1809:AG1845" si="1175">ROUND((AP1809),2)</f>
        <v>0</v>
      </c>
      <c r="AH1809">
        <f>((EW1809*1.15))</f>
        <v>24.368500000000001</v>
      </c>
      <c r="AI1809">
        <f>((EX1809*1.25))</f>
        <v>0.05</v>
      </c>
      <c r="AJ1809">
        <f t="shared" ref="AJ1809:AJ1845" si="1176">(AS1809)</f>
        <v>0</v>
      </c>
      <c r="AK1809">
        <v>4199.17</v>
      </c>
      <c r="AL1809">
        <v>4004.09</v>
      </c>
      <c r="AM1809">
        <v>14.33</v>
      </c>
      <c r="AN1809">
        <v>0.54</v>
      </c>
      <c r="AO1809">
        <v>180.75</v>
      </c>
      <c r="AP1809">
        <v>0</v>
      </c>
      <c r="AQ1809">
        <v>21.19</v>
      </c>
      <c r="AR1809">
        <v>0.04</v>
      </c>
      <c r="AS1809">
        <v>0</v>
      </c>
      <c r="AT1809">
        <v>90</v>
      </c>
      <c r="AU1809">
        <v>43</v>
      </c>
      <c r="AV1809">
        <v>1</v>
      </c>
      <c r="AW1809">
        <v>1</v>
      </c>
      <c r="AZ1809">
        <v>1</v>
      </c>
      <c r="BA1809">
        <v>33.32</v>
      </c>
      <c r="BB1809">
        <v>11.06</v>
      </c>
      <c r="BC1809">
        <v>4.76</v>
      </c>
      <c r="BD1809" t="s">
        <v>3</v>
      </c>
      <c r="BE1809" t="s">
        <v>3</v>
      </c>
      <c r="BF1809" t="s">
        <v>3</v>
      </c>
      <c r="BG1809" t="s">
        <v>3</v>
      </c>
      <c r="BH1809">
        <v>0</v>
      </c>
      <c r="BI1809">
        <v>1</v>
      </c>
      <c r="BJ1809" t="s">
        <v>132</v>
      </c>
      <c r="BM1809">
        <v>10001</v>
      </c>
      <c r="BN1809">
        <v>0</v>
      </c>
      <c r="BO1809" t="s">
        <v>129</v>
      </c>
      <c r="BP1809">
        <v>1</v>
      </c>
      <c r="BQ1809">
        <v>2</v>
      </c>
      <c r="BR1809">
        <v>0</v>
      </c>
      <c r="BS1809">
        <v>33.32</v>
      </c>
      <c r="BT1809">
        <v>1</v>
      </c>
      <c r="BU1809">
        <v>1</v>
      </c>
      <c r="BV1809">
        <v>1</v>
      </c>
      <c r="BW1809">
        <v>1</v>
      </c>
      <c r="BX1809">
        <v>1</v>
      </c>
      <c r="BY1809" t="s">
        <v>3</v>
      </c>
      <c r="BZ1809">
        <v>118</v>
      </c>
      <c r="CA1809">
        <v>63</v>
      </c>
      <c r="CE1809">
        <v>0</v>
      </c>
      <c r="CF1809">
        <v>0</v>
      </c>
      <c r="CG1809">
        <v>0</v>
      </c>
      <c r="CM1809">
        <v>0</v>
      </c>
      <c r="CN1809" t="s">
        <v>904</v>
      </c>
      <c r="CO1809">
        <v>0</v>
      </c>
      <c r="CP1809">
        <f t="shared" ref="CP1809:CP1845" si="1177">(P1809+Q1809+S1809)</f>
        <v>1204.45</v>
      </c>
      <c r="CQ1809">
        <f t="shared" ref="CQ1809:CQ1845" si="1178">AC1809*BC1809</f>
        <v>19059.468400000002</v>
      </c>
      <c r="CR1809">
        <f t="shared" ref="CR1809:CR1845" si="1179">AD1809*BB1809</f>
        <v>198.19520000000003</v>
      </c>
      <c r="CS1809">
        <f t="shared" ref="CS1809:CS1845" si="1180">AE1809*BS1809</f>
        <v>22.657600000000002</v>
      </c>
      <c r="CT1809">
        <f t="shared" ref="CT1809:CT1845" si="1181">AF1809*BA1809</f>
        <v>6925.8952000000008</v>
      </c>
      <c r="CU1809">
        <f t="shared" ref="CU1809:CU1845" si="1182">AG1809</f>
        <v>0</v>
      </c>
      <c r="CV1809">
        <f t="shared" ref="CV1809:CV1845" si="1183">AH1809</f>
        <v>24.368500000000001</v>
      </c>
      <c r="CW1809">
        <f t="shared" ref="CW1809:CW1845" si="1184">AI1809</f>
        <v>0.05</v>
      </c>
      <c r="CX1809">
        <f t="shared" ref="CX1809:CX1845" si="1185">AJ1809</f>
        <v>0</v>
      </c>
      <c r="CY1809">
        <f t="shared" ref="CY1809:CY1845" si="1186">(((S1809+R1809)*AT1809)/100)</f>
        <v>287.66700000000003</v>
      </c>
      <c r="CZ1809">
        <f t="shared" ref="CZ1809:CZ1845" si="1187">(((S1809+R1809)*AU1809)/100)</f>
        <v>137.4409</v>
      </c>
      <c r="DC1809" t="s">
        <v>3</v>
      </c>
      <c r="DD1809" t="s">
        <v>3</v>
      </c>
      <c r="DE1809" t="s">
        <v>133</v>
      </c>
      <c r="DF1809" t="s">
        <v>133</v>
      </c>
      <c r="DG1809" t="s">
        <v>134</v>
      </c>
      <c r="DH1809" t="s">
        <v>3</v>
      </c>
      <c r="DI1809" t="s">
        <v>134</v>
      </c>
      <c r="DJ1809" t="s">
        <v>133</v>
      </c>
      <c r="DK1809" t="s">
        <v>3</v>
      </c>
      <c r="DL1809" t="s">
        <v>3</v>
      </c>
      <c r="DM1809" t="s">
        <v>3</v>
      </c>
      <c r="DN1809">
        <v>0</v>
      </c>
      <c r="DO1809">
        <v>0</v>
      </c>
      <c r="DP1809">
        <v>1</v>
      </c>
      <c r="DQ1809">
        <v>1</v>
      </c>
      <c r="DU1809">
        <v>1013</v>
      </c>
      <c r="DV1809" t="s">
        <v>131</v>
      </c>
      <c r="DW1809" t="s">
        <v>131</v>
      </c>
      <c r="DX1809">
        <v>1</v>
      </c>
      <c r="DZ1809" t="s">
        <v>3</v>
      </c>
      <c r="EA1809" t="s">
        <v>3</v>
      </c>
      <c r="EB1809" t="s">
        <v>3</v>
      </c>
      <c r="EC1809" t="s">
        <v>3</v>
      </c>
      <c r="EE1809">
        <v>29085510</v>
      </c>
      <c r="EF1809">
        <v>2</v>
      </c>
      <c r="EG1809" t="s">
        <v>135</v>
      </c>
      <c r="EH1809">
        <v>0</v>
      </c>
      <c r="EI1809" t="s">
        <v>3</v>
      </c>
      <c r="EJ1809">
        <v>1</v>
      </c>
      <c r="EK1809">
        <v>10001</v>
      </c>
      <c r="EL1809" t="s">
        <v>136</v>
      </c>
      <c r="EM1809" t="s">
        <v>137</v>
      </c>
      <c r="EO1809" t="s">
        <v>138</v>
      </c>
      <c r="EQ1809">
        <v>0</v>
      </c>
      <c r="ER1809">
        <v>4199.17</v>
      </c>
      <c r="ES1809">
        <v>4004.09</v>
      </c>
      <c r="ET1809">
        <v>14.33</v>
      </c>
      <c r="EU1809">
        <v>0.54</v>
      </c>
      <c r="EV1809">
        <v>180.75</v>
      </c>
      <c r="EW1809">
        <v>21.19</v>
      </c>
      <c r="EX1809">
        <v>0.04</v>
      </c>
      <c r="EY1809">
        <v>0</v>
      </c>
      <c r="FQ1809">
        <v>0</v>
      </c>
      <c r="FR1809">
        <f t="shared" ref="FR1809:FR1845" si="1188">ROUND(IF(AND(BH1809=3,BI1809=3),P1809,0),2)</f>
        <v>0</v>
      </c>
      <c r="FS1809">
        <v>0</v>
      </c>
      <c r="FT1809" t="s">
        <v>139</v>
      </c>
      <c r="FU1809" t="s">
        <v>25</v>
      </c>
      <c r="FV1809" t="s">
        <v>25</v>
      </c>
      <c r="FW1809" t="s">
        <v>26</v>
      </c>
      <c r="FX1809">
        <v>106.2</v>
      </c>
      <c r="FY1809">
        <v>53.55</v>
      </c>
      <c r="GA1809" t="s">
        <v>3</v>
      </c>
      <c r="GD1809">
        <v>1</v>
      </c>
      <c r="GF1809">
        <v>-1773683300</v>
      </c>
      <c r="GG1809">
        <v>2</v>
      </c>
      <c r="GH1809">
        <v>1</v>
      </c>
      <c r="GI1809">
        <v>2</v>
      </c>
      <c r="GJ1809">
        <v>0</v>
      </c>
      <c r="GK1809">
        <v>0</v>
      </c>
      <c r="GL1809">
        <f t="shared" ref="GL1809:GL1845" si="1189">ROUND(IF(AND(BH1809=3,BI1809=3,FS1809&lt;&gt;0),P1809,0),2)</f>
        <v>0</v>
      </c>
      <c r="GM1809">
        <f t="shared" ref="GM1809:GM1845" si="1190">ROUND(O1809+X1809+Y1809,2)+GX1809</f>
        <v>1629.56</v>
      </c>
      <c r="GN1809">
        <f t="shared" ref="GN1809:GN1845" si="1191">IF(OR(BI1809=0,BI1809=1),ROUND(O1809+X1809+Y1809,2),0)</f>
        <v>1629.56</v>
      </c>
      <c r="GO1809">
        <f t="shared" ref="GO1809:GO1845" si="1192">IF(BI1809=2,ROUND(O1809+X1809+Y1809,2),0)</f>
        <v>0</v>
      </c>
      <c r="GP1809">
        <f t="shared" ref="GP1809:GP1845" si="1193">IF(BI1809=4,ROUND(O1809+X1809+Y1809,2)+GX1809,0)</f>
        <v>0</v>
      </c>
      <c r="GR1809">
        <v>0</v>
      </c>
      <c r="GS1809">
        <v>3</v>
      </c>
      <c r="GT1809">
        <v>0</v>
      </c>
      <c r="GU1809" t="s">
        <v>3</v>
      </c>
      <c r="GV1809">
        <f t="shared" ref="GV1809:GV1845" si="1194">ROUND((GT1809),2)</f>
        <v>0</v>
      </c>
      <c r="GW1809">
        <v>1</v>
      </c>
      <c r="GX1809">
        <f t="shared" ref="GX1809:GX1845" si="1195">ROUND(HC1809*I1809,2)</f>
        <v>0</v>
      </c>
      <c r="HA1809">
        <v>0</v>
      </c>
      <c r="HB1809">
        <v>0</v>
      </c>
      <c r="HC1809">
        <f t="shared" ref="HC1809:HC1845" si="1196">GV1809*GW1809</f>
        <v>0</v>
      </c>
      <c r="HE1809" t="s">
        <v>3</v>
      </c>
      <c r="HF1809" t="s">
        <v>3</v>
      </c>
      <c r="IK1809">
        <v>0</v>
      </c>
    </row>
    <row r="1810" spans="1:245">
      <c r="A1810">
        <v>18</v>
      </c>
      <c r="B1810">
        <v>0</v>
      </c>
      <c r="C1810">
        <v>1630</v>
      </c>
      <c r="E1810" t="s">
        <v>27</v>
      </c>
      <c r="F1810" t="s">
        <v>140</v>
      </c>
      <c r="G1810" t="s">
        <v>141</v>
      </c>
      <c r="H1810" t="s">
        <v>142</v>
      </c>
      <c r="I1810">
        <f>I1809*J1810</f>
        <v>4.5999999999999996</v>
      </c>
      <c r="J1810">
        <v>100</v>
      </c>
      <c r="O1810">
        <f t="shared" si="1162"/>
        <v>497.87</v>
      </c>
      <c r="P1810">
        <f t="shared" si="1163"/>
        <v>497.87</v>
      </c>
      <c r="Q1810">
        <f t="shared" si="1164"/>
        <v>0</v>
      </c>
      <c r="R1810">
        <f t="shared" si="1165"/>
        <v>0</v>
      </c>
      <c r="S1810">
        <f t="shared" si="1166"/>
        <v>0</v>
      </c>
      <c r="T1810">
        <f t="shared" si="1167"/>
        <v>0</v>
      </c>
      <c r="U1810">
        <f t="shared" si="1168"/>
        <v>0</v>
      </c>
      <c r="V1810">
        <f t="shared" si="1169"/>
        <v>0</v>
      </c>
      <c r="W1810">
        <f t="shared" si="1170"/>
        <v>27.78</v>
      </c>
      <c r="X1810">
        <f t="shared" si="1171"/>
        <v>0</v>
      </c>
      <c r="Y1810">
        <f t="shared" si="1172"/>
        <v>0</v>
      </c>
      <c r="AA1810">
        <v>36401907</v>
      </c>
      <c r="AB1810">
        <f t="shared" si="1173"/>
        <v>131.99</v>
      </c>
      <c r="AC1810">
        <f t="shared" si="1174"/>
        <v>131.99</v>
      </c>
      <c r="AD1810">
        <f>ROUND((((ET1810)-(EU1810))+AE1810),2)</f>
        <v>0</v>
      </c>
      <c r="AE1810">
        <f>ROUND((EU1810),2)</f>
        <v>0</v>
      </c>
      <c r="AF1810">
        <f>ROUND((EV1810),2)</f>
        <v>0</v>
      </c>
      <c r="AG1810">
        <f t="shared" si="1175"/>
        <v>0</v>
      </c>
      <c r="AH1810">
        <f>(EW1810)</f>
        <v>0</v>
      </c>
      <c r="AI1810">
        <f>(EX1810)</f>
        <v>0</v>
      </c>
      <c r="AJ1810">
        <f t="shared" si="1176"/>
        <v>6.04</v>
      </c>
      <c r="AK1810">
        <v>131.99</v>
      </c>
      <c r="AL1810">
        <v>131.99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6.04</v>
      </c>
      <c r="AT1810">
        <v>0</v>
      </c>
      <c r="AU1810">
        <v>0</v>
      </c>
      <c r="AV1810">
        <v>1</v>
      </c>
      <c r="AW1810">
        <v>1</v>
      </c>
      <c r="AZ1810">
        <v>1</v>
      </c>
      <c r="BA1810">
        <v>1</v>
      </c>
      <c r="BB1810">
        <v>1</v>
      </c>
      <c r="BC1810">
        <v>0.82</v>
      </c>
      <c r="BD1810" t="s">
        <v>3</v>
      </c>
      <c r="BE1810" t="s">
        <v>3</v>
      </c>
      <c r="BF1810" t="s">
        <v>3</v>
      </c>
      <c r="BG1810" t="s">
        <v>3</v>
      </c>
      <c r="BH1810">
        <v>3</v>
      </c>
      <c r="BI1810">
        <v>1</v>
      </c>
      <c r="BJ1810" t="s">
        <v>143</v>
      </c>
      <c r="BM1810">
        <v>500001</v>
      </c>
      <c r="BN1810">
        <v>0</v>
      </c>
      <c r="BO1810" t="s">
        <v>140</v>
      </c>
      <c r="BP1810">
        <v>1</v>
      </c>
      <c r="BQ1810">
        <v>8</v>
      </c>
      <c r="BR1810">
        <v>0</v>
      </c>
      <c r="BS1810">
        <v>1</v>
      </c>
      <c r="BT1810">
        <v>1</v>
      </c>
      <c r="BU1810">
        <v>1</v>
      </c>
      <c r="BV1810">
        <v>1</v>
      </c>
      <c r="BW1810">
        <v>1</v>
      </c>
      <c r="BX1810">
        <v>1</v>
      </c>
      <c r="BY1810" t="s">
        <v>3</v>
      </c>
      <c r="BZ1810">
        <v>0</v>
      </c>
      <c r="CA1810">
        <v>0</v>
      </c>
      <c r="CE1810">
        <v>0</v>
      </c>
      <c r="CF1810">
        <v>0</v>
      </c>
      <c r="CG1810">
        <v>0</v>
      </c>
      <c r="CM1810">
        <v>0</v>
      </c>
      <c r="CN1810" t="s">
        <v>3</v>
      </c>
      <c r="CO1810">
        <v>0</v>
      </c>
      <c r="CP1810">
        <f t="shared" si="1177"/>
        <v>497.87</v>
      </c>
      <c r="CQ1810">
        <f t="shared" si="1178"/>
        <v>108.23180000000001</v>
      </c>
      <c r="CR1810">
        <f t="shared" si="1179"/>
        <v>0</v>
      </c>
      <c r="CS1810">
        <f t="shared" si="1180"/>
        <v>0</v>
      </c>
      <c r="CT1810">
        <f t="shared" si="1181"/>
        <v>0</v>
      </c>
      <c r="CU1810">
        <f t="shared" si="1182"/>
        <v>0</v>
      </c>
      <c r="CV1810">
        <f t="shared" si="1183"/>
        <v>0</v>
      </c>
      <c r="CW1810">
        <f t="shared" si="1184"/>
        <v>0</v>
      </c>
      <c r="CX1810">
        <f t="shared" si="1185"/>
        <v>6.04</v>
      </c>
      <c r="CY1810">
        <f t="shared" si="1186"/>
        <v>0</v>
      </c>
      <c r="CZ1810">
        <f t="shared" si="1187"/>
        <v>0</v>
      </c>
      <c r="DC1810" t="s">
        <v>3</v>
      </c>
      <c r="DD1810" t="s">
        <v>3</v>
      </c>
      <c r="DE1810" t="s">
        <v>3</v>
      </c>
      <c r="DF1810" t="s">
        <v>3</v>
      </c>
      <c r="DG1810" t="s">
        <v>3</v>
      </c>
      <c r="DH1810" t="s">
        <v>3</v>
      </c>
      <c r="DI1810" t="s">
        <v>3</v>
      </c>
      <c r="DJ1810" t="s">
        <v>3</v>
      </c>
      <c r="DK1810" t="s">
        <v>3</v>
      </c>
      <c r="DL1810" t="s">
        <v>3</v>
      </c>
      <c r="DM1810" t="s">
        <v>3</v>
      </c>
      <c r="DN1810">
        <v>0</v>
      </c>
      <c r="DO1810">
        <v>0</v>
      </c>
      <c r="DP1810">
        <v>1</v>
      </c>
      <c r="DQ1810">
        <v>1</v>
      </c>
      <c r="DU1810">
        <v>1003</v>
      </c>
      <c r="DV1810" t="s">
        <v>142</v>
      </c>
      <c r="DW1810" t="s">
        <v>142</v>
      </c>
      <c r="DX1810">
        <v>1</v>
      </c>
      <c r="DZ1810" t="s">
        <v>3</v>
      </c>
      <c r="EA1810" t="s">
        <v>3</v>
      </c>
      <c r="EB1810" t="s">
        <v>3</v>
      </c>
      <c r="EC1810" t="s">
        <v>3</v>
      </c>
      <c r="EE1810">
        <v>29085443</v>
      </c>
      <c r="EF1810">
        <v>8</v>
      </c>
      <c r="EG1810" t="s">
        <v>144</v>
      </c>
      <c r="EH1810">
        <v>0</v>
      </c>
      <c r="EI1810" t="s">
        <v>3</v>
      </c>
      <c r="EJ1810">
        <v>1</v>
      </c>
      <c r="EK1810">
        <v>500001</v>
      </c>
      <c r="EL1810" t="s">
        <v>145</v>
      </c>
      <c r="EM1810" t="s">
        <v>146</v>
      </c>
      <c r="EO1810" t="s">
        <v>3</v>
      </c>
      <c r="EQ1810">
        <v>0</v>
      </c>
      <c r="ER1810">
        <v>131.99</v>
      </c>
      <c r="ES1810">
        <v>131.99</v>
      </c>
      <c r="ET1810">
        <v>0</v>
      </c>
      <c r="EU1810">
        <v>0</v>
      </c>
      <c r="EV1810">
        <v>0</v>
      </c>
      <c r="EW1810">
        <v>0</v>
      </c>
      <c r="EX1810">
        <v>0</v>
      </c>
      <c r="FQ1810">
        <v>0</v>
      </c>
      <c r="FR1810">
        <f t="shared" si="1188"/>
        <v>0</v>
      </c>
      <c r="FS1810">
        <v>0</v>
      </c>
      <c r="FX1810">
        <v>0</v>
      </c>
      <c r="FY1810">
        <v>0</v>
      </c>
      <c r="GA1810" t="s">
        <v>3</v>
      </c>
      <c r="GD1810">
        <v>1</v>
      </c>
      <c r="GF1810">
        <v>-716496253</v>
      </c>
      <c r="GG1810">
        <v>2</v>
      </c>
      <c r="GH1810">
        <v>1</v>
      </c>
      <c r="GI1810">
        <v>2</v>
      </c>
      <c r="GJ1810">
        <v>0</v>
      </c>
      <c r="GK1810">
        <v>0</v>
      </c>
      <c r="GL1810">
        <f t="shared" si="1189"/>
        <v>0</v>
      </c>
      <c r="GM1810">
        <f t="shared" si="1190"/>
        <v>497.87</v>
      </c>
      <c r="GN1810">
        <f t="shared" si="1191"/>
        <v>497.87</v>
      </c>
      <c r="GO1810">
        <f t="shared" si="1192"/>
        <v>0</v>
      </c>
      <c r="GP1810">
        <f t="shared" si="1193"/>
        <v>0</v>
      </c>
      <c r="GR1810">
        <v>0</v>
      </c>
      <c r="GS1810">
        <v>3</v>
      </c>
      <c r="GT1810">
        <v>0</v>
      </c>
      <c r="GU1810" t="s">
        <v>3</v>
      </c>
      <c r="GV1810">
        <f t="shared" si="1194"/>
        <v>0</v>
      </c>
      <c r="GW1810">
        <v>1</v>
      </c>
      <c r="GX1810">
        <f t="shared" si="1195"/>
        <v>0</v>
      </c>
      <c r="HA1810">
        <v>0</v>
      </c>
      <c r="HB1810">
        <v>0</v>
      </c>
      <c r="HC1810">
        <f t="shared" si="1196"/>
        <v>0</v>
      </c>
      <c r="HE1810" t="s">
        <v>3</v>
      </c>
      <c r="HF1810" t="s">
        <v>3</v>
      </c>
      <c r="IK1810">
        <v>0</v>
      </c>
    </row>
    <row r="1811" spans="1:245">
      <c r="A1811">
        <v>17</v>
      </c>
      <c r="B1811">
        <v>0</v>
      </c>
      <c r="C1811">
        <f>ROW(SmtRes!A1640)</f>
        <v>1640</v>
      </c>
      <c r="D1811">
        <f>ROW(EtalonRes!A1600)</f>
        <v>1600</v>
      </c>
      <c r="E1811" t="s">
        <v>35</v>
      </c>
      <c r="F1811" t="s">
        <v>147</v>
      </c>
      <c r="G1811" t="s">
        <v>148</v>
      </c>
      <c r="H1811" t="s">
        <v>149</v>
      </c>
      <c r="I1811">
        <f>ROUND(4/100,9)</f>
        <v>0.04</v>
      </c>
      <c r="J1811">
        <v>0</v>
      </c>
      <c r="O1811">
        <f t="shared" si="1162"/>
        <v>2432.71</v>
      </c>
      <c r="P1811">
        <f t="shared" si="1163"/>
        <v>65.12</v>
      </c>
      <c r="Q1811">
        <f t="shared" si="1164"/>
        <v>25.3</v>
      </c>
      <c r="R1811">
        <f t="shared" si="1165"/>
        <v>1.8</v>
      </c>
      <c r="S1811">
        <f t="shared" si="1166"/>
        <v>2342.29</v>
      </c>
      <c r="T1811">
        <f t="shared" si="1167"/>
        <v>0</v>
      </c>
      <c r="U1811">
        <f t="shared" si="1168"/>
        <v>7.6576199999999996</v>
      </c>
      <c r="V1811">
        <f t="shared" si="1169"/>
        <v>4.0000000000000001E-3</v>
      </c>
      <c r="W1811">
        <f t="shared" si="1170"/>
        <v>0</v>
      </c>
      <c r="X1811">
        <f t="shared" si="1171"/>
        <v>1875.27</v>
      </c>
      <c r="Y1811">
        <f t="shared" si="1172"/>
        <v>867.31</v>
      </c>
      <c r="AA1811">
        <v>36401907</v>
      </c>
      <c r="AB1811">
        <f t="shared" si="1173"/>
        <v>2294.19</v>
      </c>
      <c r="AC1811">
        <f t="shared" si="1174"/>
        <v>478.86</v>
      </c>
      <c r="AD1811">
        <f>ROUND(((((ET1811*1.25))-((EU1811*1.25)))+AE1811),2)</f>
        <v>57.91</v>
      </c>
      <c r="AE1811">
        <f>ROUND(((EU1811*1.25)),2)</f>
        <v>1.35</v>
      </c>
      <c r="AF1811">
        <f>ROUND(((EV1811*1.15)),2)</f>
        <v>1757.42</v>
      </c>
      <c r="AG1811">
        <f t="shared" si="1175"/>
        <v>0</v>
      </c>
      <c r="AH1811">
        <f>((EW1811*1.15))</f>
        <v>191.44049999999999</v>
      </c>
      <c r="AI1811">
        <f>((EX1811*1.25))</f>
        <v>0.1</v>
      </c>
      <c r="AJ1811">
        <f t="shared" si="1176"/>
        <v>0</v>
      </c>
      <c r="AK1811">
        <v>2053.38</v>
      </c>
      <c r="AL1811">
        <v>478.86</v>
      </c>
      <c r="AM1811">
        <v>46.33</v>
      </c>
      <c r="AN1811">
        <v>1.08</v>
      </c>
      <c r="AO1811">
        <v>1528.19</v>
      </c>
      <c r="AP1811">
        <v>0</v>
      </c>
      <c r="AQ1811">
        <v>166.47</v>
      </c>
      <c r="AR1811">
        <v>0.08</v>
      </c>
      <c r="AS1811">
        <v>0</v>
      </c>
      <c r="AT1811">
        <v>80</v>
      </c>
      <c r="AU1811">
        <v>37</v>
      </c>
      <c r="AV1811">
        <v>1</v>
      </c>
      <c r="AW1811">
        <v>1</v>
      </c>
      <c r="AZ1811">
        <v>1</v>
      </c>
      <c r="BA1811">
        <v>33.32</v>
      </c>
      <c r="BB1811">
        <v>10.92</v>
      </c>
      <c r="BC1811">
        <v>3.4</v>
      </c>
      <c r="BD1811" t="s">
        <v>3</v>
      </c>
      <c r="BE1811" t="s">
        <v>3</v>
      </c>
      <c r="BF1811" t="s">
        <v>3</v>
      </c>
      <c r="BG1811" t="s">
        <v>3</v>
      </c>
      <c r="BH1811">
        <v>0</v>
      </c>
      <c r="BI1811">
        <v>1</v>
      </c>
      <c r="BJ1811" t="s">
        <v>150</v>
      </c>
      <c r="BM1811">
        <v>15001</v>
      </c>
      <c r="BN1811">
        <v>0</v>
      </c>
      <c r="BO1811" t="s">
        <v>147</v>
      </c>
      <c r="BP1811">
        <v>1</v>
      </c>
      <c r="BQ1811">
        <v>2</v>
      </c>
      <c r="BR1811">
        <v>0</v>
      </c>
      <c r="BS1811">
        <v>33.32</v>
      </c>
      <c r="BT1811">
        <v>1</v>
      </c>
      <c r="BU1811">
        <v>1</v>
      </c>
      <c r="BV1811">
        <v>1</v>
      </c>
      <c r="BW1811">
        <v>1</v>
      </c>
      <c r="BX1811">
        <v>1</v>
      </c>
      <c r="BY1811" t="s">
        <v>3</v>
      </c>
      <c r="BZ1811">
        <v>105</v>
      </c>
      <c r="CA1811">
        <v>55</v>
      </c>
      <c r="CE1811">
        <v>0</v>
      </c>
      <c r="CF1811">
        <v>0</v>
      </c>
      <c r="CG1811">
        <v>0</v>
      </c>
      <c r="CM1811">
        <v>0</v>
      </c>
      <c r="CN1811" t="s">
        <v>904</v>
      </c>
      <c r="CO1811">
        <v>0</v>
      </c>
      <c r="CP1811">
        <f t="shared" si="1177"/>
        <v>2432.71</v>
      </c>
      <c r="CQ1811">
        <f t="shared" si="1178"/>
        <v>1628.124</v>
      </c>
      <c r="CR1811">
        <f t="shared" si="1179"/>
        <v>632.3771999999999</v>
      </c>
      <c r="CS1811">
        <f t="shared" si="1180"/>
        <v>44.982000000000006</v>
      </c>
      <c r="CT1811">
        <f t="shared" si="1181"/>
        <v>58557.234400000001</v>
      </c>
      <c r="CU1811">
        <f t="shared" si="1182"/>
        <v>0</v>
      </c>
      <c r="CV1811">
        <f t="shared" si="1183"/>
        <v>191.44049999999999</v>
      </c>
      <c r="CW1811">
        <f t="shared" si="1184"/>
        <v>0.1</v>
      </c>
      <c r="CX1811">
        <f t="shared" si="1185"/>
        <v>0</v>
      </c>
      <c r="CY1811">
        <f t="shared" si="1186"/>
        <v>1875.2720000000002</v>
      </c>
      <c r="CZ1811">
        <f t="shared" si="1187"/>
        <v>867.31330000000003</v>
      </c>
      <c r="DC1811" t="s">
        <v>3</v>
      </c>
      <c r="DD1811" t="s">
        <v>3</v>
      </c>
      <c r="DE1811" t="s">
        <v>133</v>
      </c>
      <c r="DF1811" t="s">
        <v>133</v>
      </c>
      <c r="DG1811" t="s">
        <v>134</v>
      </c>
      <c r="DH1811" t="s">
        <v>3</v>
      </c>
      <c r="DI1811" t="s">
        <v>134</v>
      </c>
      <c r="DJ1811" t="s">
        <v>133</v>
      </c>
      <c r="DK1811" t="s">
        <v>3</v>
      </c>
      <c r="DL1811" t="s">
        <v>3</v>
      </c>
      <c r="DM1811" t="s">
        <v>3</v>
      </c>
      <c r="DN1811">
        <v>0</v>
      </c>
      <c r="DO1811">
        <v>0</v>
      </c>
      <c r="DP1811">
        <v>1</v>
      </c>
      <c r="DQ1811">
        <v>1</v>
      </c>
      <c r="DU1811">
        <v>1013</v>
      </c>
      <c r="DV1811" t="s">
        <v>149</v>
      </c>
      <c r="DW1811" t="s">
        <v>149</v>
      </c>
      <c r="DX1811">
        <v>1</v>
      </c>
      <c r="DZ1811" t="s">
        <v>3</v>
      </c>
      <c r="EA1811" t="s">
        <v>3</v>
      </c>
      <c r="EB1811" t="s">
        <v>3</v>
      </c>
      <c r="EC1811" t="s">
        <v>3</v>
      </c>
      <c r="EE1811">
        <v>29085536</v>
      </c>
      <c r="EF1811">
        <v>2</v>
      </c>
      <c r="EG1811" t="s">
        <v>135</v>
      </c>
      <c r="EH1811">
        <v>0</v>
      </c>
      <c r="EI1811" t="s">
        <v>3</v>
      </c>
      <c r="EJ1811">
        <v>1</v>
      </c>
      <c r="EK1811">
        <v>15001</v>
      </c>
      <c r="EL1811" t="s">
        <v>151</v>
      </c>
      <c r="EM1811" t="s">
        <v>152</v>
      </c>
      <c r="EO1811" t="s">
        <v>138</v>
      </c>
      <c r="EQ1811">
        <v>0</v>
      </c>
      <c r="ER1811">
        <v>2053.38</v>
      </c>
      <c r="ES1811">
        <v>478.86</v>
      </c>
      <c r="ET1811">
        <v>46.33</v>
      </c>
      <c r="EU1811">
        <v>1.08</v>
      </c>
      <c r="EV1811">
        <v>1528.19</v>
      </c>
      <c r="EW1811">
        <v>166.47</v>
      </c>
      <c r="EX1811">
        <v>0.08</v>
      </c>
      <c r="EY1811">
        <v>0</v>
      </c>
      <c r="FQ1811">
        <v>0</v>
      </c>
      <c r="FR1811">
        <f t="shared" si="1188"/>
        <v>0</v>
      </c>
      <c r="FS1811">
        <v>0</v>
      </c>
      <c r="FT1811" t="s">
        <v>139</v>
      </c>
      <c r="FU1811" t="s">
        <v>25</v>
      </c>
      <c r="FV1811" t="s">
        <v>25</v>
      </c>
      <c r="FW1811" t="s">
        <v>26</v>
      </c>
      <c r="FX1811">
        <v>94.5</v>
      </c>
      <c r="FY1811">
        <v>46.75</v>
      </c>
      <c r="GA1811" t="s">
        <v>3</v>
      </c>
      <c r="GD1811">
        <v>1</v>
      </c>
      <c r="GF1811">
        <v>-1841865788</v>
      </c>
      <c r="GG1811">
        <v>2</v>
      </c>
      <c r="GH1811">
        <v>1</v>
      </c>
      <c r="GI1811">
        <v>2</v>
      </c>
      <c r="GJ1811">
        <v>0</v>
      </c>
      <c r="GK1811">
        <v>0</v>
      </c>
      <c r="GL1811">
        <f t="shared" si="1189"/>
        <v>0</v>
      </c>
      <c r="GM1811">
        <f t="shared" si="1190"/>
        <v>5175.29</v>
      </c>
      <c r="GN1811">
        <f t="shared" si="1191"/>
        <v>5175.29</v>
      </c>
      <c r="GO1811">
        <f t="shared" si="1192"/>
        <v>0</v>
      </c>
      <c r="GP1811">
        <f t="shared" si="1193"/>
        <v>0</v>
      </c>
      <c r="GR1811">
        <v>0</v>
      </c>
      <c r="GS1811">
        <v>3</v>
      </c>
      <c r="GT1811">
        <v>0</v>
      </c>
      <c r="GU1811" t="s">
        <v>3</v>
      </c>
      <c r="GV1811">
        <f t="shared" si="1194"/>
        <v>0</v>
      </c>
      <c r="GW1811">
        <v>1</v>
      </c>
      <c r="GX1811">
        <f t="shared" si="1195"/>
        <v>0</v>
      </c>
      <c r="HA1811">
        <v>0</v>
      </c>
      <c r="HB1811">
        <v>0</v>
      </c>
      <c r="HC1811">
        <f t="shared" si="1196"/>
        <v>0</v>
      </c>
      <c r="HE1811" t="s">
        <v>3</v>
      </c>
      <c r="HF1811" t="s">
        <v>3</v>
      </c>
      <c r="IK1811">
        <v>0</v>
      </c>
    </row>
    <row r="1812" spans="1:245">
      <c r="A1812">
        <v>18</v>
      </c>
      <c r="B1812">
        <v>0</v>
      </c>
      <c r="C1812">
        <v>1639</v>
      </c>
      <c r="E1812" t="s">
        <v>40</v>
      </c>
      <c r="F1812" t="s">
        <v>281</v>
      </c>
      <c r="G1812" t="s">
        <v>282</v>
      </c>
      <c r="H1812" t="s">
        <v>155</v>
      </c>
      <c r="I1812">
        <f>I1811*J1812</f>
        <v>4.2</v>
      </c>
      <c r="J1812">
        <v>105</v>
      </c>
      <c r="O1812">
        <f t="shared" si="1162"/>
        <v>0</v>
      </c>
      <c r="P1812">
        <f t="shared" si="1163"/>
        <v>0</v>
      </c>
      <c r="Q1812">
        <f t="shared" si="1164"/>
        <v>0</v>
      </c>
      <c r="R1812">
        <f t="shared" si="1165"/>
        <v>0</v>
      </c>
      <c r="S1812">
        <f t="shared" si="1166"/>
        <v>0</v>
      </c>
      <c r="T1812">
        <f t="shared" si="1167"/>
        <v>0</v>
      </c>
      <c r="U1812">
        <f t="shared" si="1168"/>
        <v>0</v>
      </c>
      <c r="V1812">
        <f t="shared" si="1169"/>
        <v>0</v>
      </c>
      <c r="W1812">
        <f t="shared" si="1170"/>
        <v>0</v>
      </c>
      <c r="X1812">
        <f t="shared" si="1171"/>
        <v>0</v>
      </c>
      <c r="Y1812">
        <f t="shared" si="1172"/>
        <v>0</v>
      </c>
      <c r="AA1812">
        <v>36401907</v>
      </c>
      <c r="AB1812">
        <f t="shared" si="1173"/>
        <v>0</v>
      </c>
      <c r="AC1812">
        <f t="shared" si="1174"/>
        <v>0</v>
      </c>
      <c r="AD1812">
        <f>ROUND((((ET1812)-(EU1812))+AE1812),2)</f>
        <v>0</v>
      </c>
      <c r="AE1812">
        <f>ROUND((EU1812),2)</f>
        <v>0</v>
      </c>
      <c r="AF1812">
        <f>ROUND((EV1812),2)</f>
        <v>0</v>
      </c>
      <c r="AG1812">
        <f t="shared" si="1175"/>
        <v>0</v>
      </c>
      <c r="AH1812">
        <f>(EW1812)</f>
        <v>0</v>
      </c>
      <c r="AI1812">
        <f>(EX1812)</f>
        <v>0</v>
      </c>
      <c r="AJ1812">
        <f t="shared" si="1176"/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1</v>
      </c>
      <c r="AW1812">
        <v>1</v>
      </c>
      <c r="AZ1812">
        <v>1</v>
      </c>
      <c r="BA1812">
        <v>1</v>
      </c>
      <c r="BB1812">
        <v>1</v>
      </c>
      <c r="BC1812">
        <v>1</v>
      </c>
      <c r="BD1812" t="s">
        <v>3</v>
      </c>
      <c r="BE1812" t="s">
        <v>3</v>
      </c>
      <c r="BF1812" t="s">
        <v>3</v>
      </c>
      <c r="BG1812" t="s">
        <v>3</v>
      </c>
      <c r="BH1812">
        <v>3</v>
      </c>
      <c r="BI1812">
        <v>1</v>
      </c>
      <c r="BJ1812" t="s">
        <v>283</v>
      </c>
      <c r="BM1812">
        <v>500001</v>
      </c>
      <c r="BN1812">
        <v>0</v>
      </c>
      <c r="BO1812" t="s">
        <v>3</v>
      </c>
      <c r="BP1812">
        <v>0</v>
      </c>
      <c r="BQ1812">
        <v>8</v>
      </c>
      <c r="BR1812">
        <v>0</v>
      </c>
      <c r="BS1812">
        <v>1</v>
      </c>
      <c r="BT1812">
        <v>1</v>
      </c>
      <c r="BU1812">
        <v>1</v>
      </c>
      <c r="BV1812">
        <v>1</v>
      </c>
      <c r="BW1812">
        <v>1</v>
      </c>
      <c r="BX1812">
        <v>1</v>
      </c>
      <c r="BY1812" t="s">
        <v>3</v>
      </c>
      <c r="BZ1812">
        <v>0</v>
      </c>
      <c r="CA1812">
        <v>0</v>
      </c>
      <c r="CE1812">
        <v>0</v>
      </c>
      <c r="CF1812">
        <v>0</v>
      </c>
      <c r="CG1812">
        <v>0</v>
      </c>
      <c r="CM1812">
        <v>0</v>
      </c>
      <c r="CN1812" t="s">
        <v>3</v>
      </c>
      <c r="CO1812">
        <v>0</v>
      </c>
      <c r="CP1812">
        <f t="shared" si="1177"/>
        <v>0</v>
      </c>
      <c r="CQ1812">
        <f t="shared" si="1178"/>
        <v>0</v>
      </c>
      <c r="CR1812">
        <f t="shared" si="1179"/>
        <v>0</v>
      </c>
      <c r="CS1812">
        <f t="shared" si="1180"/>
        <v>0</v>
      </c>
      <c r="CT1812">
        <f t="shared" si="1181"/>
        <v>0</v>
      </c>
      <c r="CU1812">
        <f t="shared" si="1182"/>
        <v>0</v>
      </c>
      <c r="CV1812">
        <f t="shared" si="1183"/>
        <v>0</v>
      </c>
      <c r="CW1812">
        <f t="shared" si="1184"/>
        <v>0</v>
      </c>
      <c r="CX1812">
        <f t="shared" si="1185"/>
        <v>0</v>
      </c>
      <c r="CY1812">
        <f t="shared" si="1186"/>
        <v>0</v>
      </c>
      <c r="CZ1812">
        <f t="shared" si="1187"/>
        <v>0</v>
      </c>
      <c r="DC1812" t="s">
        <v>3</v>
      </c>
      <c r="DD1812" t="s">
        <v>3</v>
      </c>
      <c r="DE1812" t="s">
        <v>3</v>
      </c>
      <c r="DF1812" t="s">
        <v>3</v>
      </c>
      <c r="DG1812" t="s">
        <v>3</v>
      </c>
      <c r="DH1812" t="s">
        <v>3</v>
      </c>
      <c r="DI1812" t="s">
        <v>3</v>
      </c>
      <c r="DJ1812" t="s">
        <v>3</v>
      </c>
      <c r="DK1812" t="s">
        <v>3</v>
      </c>
      <c r="DL1812" t="s">
        <v>3</v>
      </c>
      <c r="DM1812" t="s">
        <v>3</v>
      </c>
      <c r="DN1812">
        <v>0</v>
      </c>
      <c r="DO1812">
        <v>0</v>
      </c>
      <c r="DP1812">
        <v>1</v>
      </c>
      <c r="DQ1812">
        <v>1</v>
      </c>
      <c r="DU1812">
        <v>1005</v>
      </c>
      <c r="DV1812" t="s">
        <v>155</v>
      </c>
      <c r="DW1812" t="s">
        <v>155</v>
      </c>
      <c r="DX1812">
        <v>1</v>
      </c>
      <c r="DZ1812" t="s">
        <v>3</v>
      </c>
      <c r="EA1812" t="s">
        <v>3</v>
      </c>
      <c r="EB1812" t="s">
        <v>3</v>
      </c>
      <c r="EC1812" t="s">
        <v>3</v>
      </c>
      <c r="EE1812">
        <v>29085443</v>
      </c>
      <c r="EF1812">
        <v>8</v>
      </c>
      <c r="EG1812" t="s">
        <v>144</v>
      </c>
      <c r="EH1812">
        <v>0</v>
      </c>
      <c r="EI1812" t="s">
        <v>3</v>
      </c>
      <c r="EJ1812">
        <v>1</v>
      </c>
      <c r="EK1812">
        <v>500001</v>
      </c>
      <c r="EL1812" t="s">
        <v>145</v>
      </c>
      <c r="EM1812" t="s">
        <v>146</v>
      </c>
      <c r="EO1812" t="s">
        <v>3</v>
      </c>
      <c r="EQ1812">
        <v>0</v>
      </c>
      <c r="ER1812">
        <v>0</v>
      </c>
      <c r="ES1812">
        <v>0</v>
      </c>
      <c r="ET1812">
        <v>0</v>
      </c>
      <c r="EU1812">
        <v>0</v>
      </c>
      <c r="EV1812">
        <v>0</v>
      </c>
      <c r="EW1812">
        <v>0</v>
      </c>
      <c r="EX1812">
        <v>0</v>
      </c>
      <c r="FQ1812">
        <v>0</v>
      </c>
      <c r="FR1812">
        <f t="shared" si="1188"/>
        <v>0</v>
      </c>
      <c r="FS1812">
        <v>0</v>
      </c>
      <c r="FX1812">
        <v>0</v>
      </c>
      <c r="FY1812">
        <v>0</v>
      </c>
      <c r="GA1812" t="s">
        <v>3</v>
      </c>
      <c r="GD1812">
        <v>1</v>
      </c>
      <c r="GF1812">
        <v>522970763</v>
      </c>
      <c r="GG1812">
        <v>2</v>
      </c>
      <c r="GH1812">
        <v>1</v>
      </c>
      <c r="GI1812">
        <v>-2</v>
      </c>
      <c r="GJ1812">
        <v>0</v>
      </c>
      <c r="GK1812">
        <v>0</v>
      </c>
      <c r="GL1812">
        <f t="shared" si="1189"/>
        <v>0</v>
      </c>
      <c r="GM1812">
        <f t="shared" si="1190"/>
        <v>0</v>
      </c>
      <c r="GN1812">
        <f t="shared" si="1191"/>
        <v>0</v>
      </c>
      <c r="GO1812">
        <f t="shared" si="1192"/>
        <v>0</v>
      </c>
      <c r="GP1812">
        <f t="shared" si="1193"/>
        <v>0</v>
      </c>
      <c r="GR1812">
        <v>0</v>
      </c>
      <c r="GS1812">
        <v>3</v>
      </c>
      <c r="GT1812">
        <v>0</v>
      </c>
      <c r="GU1812" t="s">
        <v>3</v>
      </c>
      <c r="GV1812">
        <f t="shared" si="1194"/>
        <v>0</v>
      </c>
      <c r="GW1812">
        <v>1</v>
      </c>
      <c r="GX1812">
        <f t="shared" si="1195"/>
        <v>0</v>
      </c>
      <c r="HA1812">
        <v>0</v>
      </c>
      <c r="HB1812">
        <v>0</v>
      </c>
      <c r="HC1812">
        <f t="shared" si="1196"/>
        <v>0</v>
      </c>
      <c r="HE1812" t="s">
        <v>3</v>
      </c>
      <c r="HF1812" t="s">
        <v>3</v>
      </c>
      <c r="IK1812">
        <v>0</v>
      </c>
    </row>
    <row r="1813" spans="1:245">
      <c r="A1813">
        <v>18</v>
      </c>
      <c r="B1813">
        <v>0</v>
      </c>
      <c r="C1813">
        <v>1640</v>
      </c>
      <c r="E1813" t="s">
        <v>157</v>
      </c>
      <c r="F1813" t="s">
        <v>284</v>
      </c>
      <c r="G1813" t="s">
        <v>285</v>
      </c>
      <c r="H1813" t="s">
        <v>30</v>
      </c>
      <c r="I1813">
        <f>I1811*J1813</f>
        <v>3.5599999999999998E-4</v>
      </c>
      <c r="J1813">
        <v>8.8999999999999999E-3</v>
      </c>
      <c r="O1813">
        <f t="shared" si="1162"/>
        <v>0</v>
      </c>
      <c r="P1813">
        <f t="shared" si="1163"/>
        <v>0</v>
      </c>
      <c r="Q1813">
        <f t="shared" si="1164"/>
        <v>0</v>
      </c>
      <c r="R1813">
        <f t="shared" si="1165"/>
        <v>0</v>
      </c>
      <c r="S1813">
        <f t="shared" si="1166"/>
        <v>0</v>
      </c>
      <c r="T1813">
        <f t="shared" si="1167"/>
        <v>0</v>
      </c>
      <c r="U1813">
        <f t="shared" si="1168"/>
        <v>0</v>
      </c>
      <c r="V1813">
        <f t="shared" si="1169"/>
        <v>0</v>
      </c>
      <c r="W1813">
        <f t="shared" si="1170"/>
        <v>0</v>
      </c>
      <c r="X1813">
        <f t="shared" si="1171"/>
        <v>0</v>
      </c>
      <c r="Y1813">
        <f t="shared" si="1172"/>
        <v>0</v>
      </c>
      <c r="AA1813">
        <v>36401907</v>
      </c>
      <c r="AB1813">
        <f t="shared" si="1173"/>
        <v>0</v>
      </c>
      <c r="AC1813">
        <f t="shared" si="1174"/>
        <v>0</v>
      </c>
      <c r="AD1813">
        <f>ROUND((((ET1813)-(EU1813))+AE1813),2)</f>
        <v>0</v>
      </c>
      <c r="AE1813">
        <f>ROUND((EU1813),2)</f>
        <v>0</v>
      </c>
      <c r="AF1813">
        <f>ROUND((EV1813),2)</f>
        <v>0</v>
      </c>
      <c r="AG1813">
        <f t="shared" si="1175"/>
        <v>0</v>
      </c>
      <c r="AH1813">
        <f>(EW1813)</f>
        <v>0</v>
      </c>
      <c r="AI1813">
        <f>(EX1813)</f>
        <v>0</v>
      </c>
      <c r="AJ1813">
        <f t="shared" si="1176"/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1</v>
      </c>
      <c r="AW1813">
        <v>1</v>
      </c>
      <c r="AZ1813">
        <v>1</v>
      </c>
      <c r="BA1813">
        <v>1</v>
      </c>
      <c r="BB1813">
        <v>1</v>
      </c>
      <c r="BC1813">
        <v>1</v>
      </c>
      <c r="BD1813" t="s">
        <v>3</v>
      </c>
      <c r="BE1813" t="s">
        <v>3</v>
      </c>
      <c r="BF1813" t="s">
        <v>3</v>
      </c>
      <c r="BG1813" t="s">
        <v>3</v>
      </c>
      <c r="BH1813">
        <v>3</v>
      </c>
      <c r="BI1813">
        <v>1</v>
      </c>
      <c r="BJ1813" t="s">
        <v>286</v>
      </c>
      <c r="BM1813">
        <v>500001</v>
      </c>
      <c r="BN1813">
        <v>0</v>
      </c>
      <c r="BO1813" t="s">
        <v>3</v>
      </c>
      <c r="BP1813">
        <v>0</v>
      </c>
      <c r="BQ1813">
        <v>8</v>
      </c>
      <c r="BR1813">
        <v>0</v>
      </c>
      <c r="BS1813">
        <v>1</v>
      </c>
      <c r="BT1813">
        <v>1</v>
      </c>
      <c r="BU1813">
        <v>1</v>
      </c>
      <c r="BV1813">
        <v>1</v>
      </c>
      <c r="BW1813">
        <v>1</v>
      </c>
      <c r="BX1813">
        <v>1</v>
      </c>
      <c r="BY1813" t="s">
        <v>3</v>
      </c>
      <c r="BZ1813">
        <v>0</v>
      </c>
      <c r="CA1813">
        <v>0</v>
      </c>
      <c r="CE1813">
        <v>0</v>
      </c>
      <c r="CF1813">
        <v>0</v>
      </c>
      <c r="CG1813">
        <v>0</v>
      </c>
      <c r="CM1813">
        <v>0</v>
      </c>
      <c r="CN1813" t="s">
        <v>3</v>
      </c>
      <c r="CO1813">
        <v>0</v>
      </c>
      <c r="CP1813">
        <f t="shared" si="1177"/>
        <v>0</v>
      </c>
      <c r="CQ1813">
        <f t="shared" si="1178"/>
        <v>0</v>
      </c>
      <c r="CR1813">
        <f t="shared" si="1179"/>
        <v>0</v>
      </c>
      <c r="CS1813">
        <f t="shared" si="1180"/>
        <v>0</v>
      </c>
      <c r="CT1813">
        <f t="shared" si="1181"/>
        <v>0</v>
      </c>
      <c r="CU1813">
        <f t="shared" si="1182"/>
        <v>0</v>
      </c>
      <c r="CV1813">
        <f t="shared" si="1183"/>
        <v>0</v>
      </c>
      <c r="CW1813">
        <f t="shared" si="1184"/>
        <v>0</v>
      </c>
      <c r="CX1813">
        <f t="shared" si="1185"/>
        <v>0</v>
      </c>
      <c r="CY1813">
        <f t="shared" si="1186"/>
        <v>0</v>
      </c>
      <c r="CZ1813">
        <f t="shared" si="1187"/>
        <v>0</v>
      </c>
      <c r="DC1813" t="s">
        <v>3</v>
      </c>
      <c r="DD1813" t="s">
        <v>3</v>
      </c>
      <c r="DE1813" t="s">
        <v>3</v>
      </c>
      <c r="DF1813" t="s">
        <v>3</v>
      </c>
      <c r="DG1813" t="s">
        <v>3</v>
      </c>
      <c r="DH1813" t="s">
        <v>3</v>
      </c>
      <c r="DI1813" t="s">
        <v>3</v>
      </c>
      <c r="DJ1813" t="s">
        <v>3</v>
      </c>
      <c r="DK1813" t="s">
        <v>3</v>
      </c>
      <c r="DL1813" t="s">
        <v>3</v>
      </c>
      <c r="DM1813" t="s">
        <v>3</v>
      </c>
      <c r="DN1813">
        <v>0</v>
      </c>
      <c r="DO1813">
        <v>0</v>
      </c>
      <c r="DP1813">
        <v>1</v>
      </c>
      <c r="DQ1813">
        <v>1</v>
      </c>
      <c r="DU1813">
        <v>1009</v>
      </c>
      <c r="DV1813" t="s">
        <v>30</v>
      </c>
      <c r="DW1813" t="s">
        <v>30</v>
      </c>
      <c r="DX1813">
        <v>1000</v>
      </c>
      <c r="DZ1813" t="s">
        <v>3</v>
      </c>
      <c r="EA1813" t="s">
        <v>3</v>
      </c>
      <c r="EB1813" t="s">
        <v>3</v>
      </c>
      <c r="EC1813" t="s">
        <v>3</v>
      </c>
      <c r="EE1813">
        <v>29085443</v>
      </c>
      <c r="EF1813">
        <v>8</v>
      </c>
      <c r="EG1813" t="s">
        <v>144</v>
      </c>
      <c r="EH1813">
        <v>0</v>
      </c>
      <c r="EI1813" t="s">
        <v>3</v>
      </c>
      <c r="EJ1813">
        <v>1</v>
      </c>
      <c r="EK1813">
        <v>500001</v>
      </c>
      <c r="EL1813" t="s">
        <v>145</v>
      </c>
      <c r="EM1813" t="s">
        <v>146</v>
      </c>
      <c r="EO1813" t="s">
        <v>3</v>
      </c>
      <c r="EQ1813">
        <v>0</v>
      </c>
      <c r="ER1813">
        <v>0</v>
      </c>
      <c r="ES1813">
        <v>0</v>
      </c>
      <c r="ET1813">
        <v>0</v>
      </c>
      <c r="EU1813">
        <v>0</v>
      </c>
      <c r="EV1813">
        <v>0</v>
      </c>
      <c r="EW1813">
        <v>0</v>
      </c>
      <c r="EX1813">
        <v>0</v>
      </c>
      <c r="FQ1813">
        <v>0</v>
      </c>
      <c r="FR1813">
        <f t="shared" si="1188"/>
        <v>0</v>
      </c>
      <c r="FS1813">
        <v>0</v>
      </c>
      <c r="FX1813">
        <v>0</v>
      </c>
      <c r="FY1813">
        <v>0</v>
      </c>
      <c r="GA1813" t="s">
        <v>3</v>
      </c>
      <c r="GD1813">
        <v>1</v>
      </c>
      <c r="GF1813">
        <v>-192135928</v>
      </c>
      <c r="GG1813">
        <v>2</v>
      </c>
      <c r="GH1813">
        <v>1</v>
      </c>
      <c r="GI1813">
        <v>-2</v>
      </c>
      <c r="GJ1813">
        <v>0</v>
      </c>
      <c r="GK1813">
        <v>0</v>
      </c>
      <c r="GL1813">
        <f t="shared" si="1189"/>
        <v>0</v>
      </c>
      <c r="GM1813">
        <f t="shared" si="1190"/>
        <v>0</v>
      </c>
      <c r="GN1813">
        <f t="shared" si="1191"/>
        <v>0</v>
      </c>
      <c r="GO1813">
        <f t="shared" si="1192"/>
        <v>0</v>
      </c>
      <c r="GP1813">
        <f t="shared" si="1193"/>
        <v>0</v>
      </c>
      <c r="GR1813">
        <v>0</v>
      </c>
      <c r="GS1813">
        <v>3</v>
      </c>
      <c r="GT1813">
        <v>0</v>
      </c>
      <c r="GU1813" t="s">
        <v>3</v>
      </c>
      <c r="GV1813">
        <f t="shared" si="1194"/>
        <v>0</v>
      </c>
      <c r="GW1813">
        <v>1</v>
      </c>
      <c r="GX1813">
        <f t="shared" si="1195"/>
        <v>0</v>
      </c>
      <c r="HA1813">
        <v>0</v>
      </c>
      <c r="HB1813">
        <v>0</v>
      </c>
      <c r="HC1813">
        <f t="shared" si="1196"/>
        <v>0</v>
      </c>
      <c r="HE1813" t="s">
        <v>3</v>
      </c>
      <c r="HF1813" t="s">
        <v>3</v>
      </c>
      <c r="IK1813">
        <v>0</v>
      </c>
    </row>
    <row r="1814" spans="1:245">
      <c r="A1814">
        <v>17</v>
      </c>
      <c r="B1814">
        <v>0</v>
      </c>
      <c r="C1814">
        <f>ROW(SmtRes!A1648)</f>
        <v>1648</v>
      </c>
      <c r="D1814">
        <f>ROW(EtalonRes!A1607)</f>
        <v>1607</v>
      </c>
      <c r="E1814" t="s">
        <v>41</v>
      </c>
      <c r="F1814" t="s">
        <v>162</v>
      </c>
      <c r="G1814" t="s">
        <v>163</v>
      </c>
      <c r="H1814" t="s">
        <v>164</v>
      </c>
      <c r="I1814">
        <f>ROUND(2/100,9)</f>
        <v>0.02</v>
      </c>
      <c r="J1814">
        <v>0</v>
      </c>
      <c r="O1814">
        <f t="shared" si="1162"/>
        <v>2658.01</v>
      </c>
      <c r="P1814">
        <f t="shared" si="1163"/>
        <v>2082.37</v>
      </c>
      <c r="Q1814">
        <f t="shared" si="1164"/>
        <v>85.75</v>
      </c>
      <c r="R1814">
        <f t="shared" si="1165"/>
        <v>15.41</v>
      </c>
      <c r="S1814">
        <f t="shared" si="1166"/>
        <v>489.89</v>
      </c>
      <c r="T1814">
        <f t="shared" si="1167"/>
        <v>0</v>
      </c>
      <c r="U1814">
        <f t="shared" si="1168"/>
        <v>1.6822199999999998</v>
      </c>
      <c r="V1814">
        <f t="shared" si="1169"/>
        <v>3.4250000000000003E-2</v>
      </c>
      <c r="W1814">
        <f t="shared" si="1170"/>
        <v>0</v>
      </c>
      <c r="X1814">
        <f t="shared" si="1171"/>
        <v>454.77</v>
      </c>
      <c r="Y1814">
        <f t="shared" si="1172"/>
        <v>217.28</v>
      </c>
      <c r="AA1814">
        <v>36401907</v>
      </c>
      <c r="AB1814">
        <f t="shared" si="1173"/>
        <v>21892.13</v>
      </c>
      <c r="AC1814">
        <f t="shared" si="1174"/>
        <v>20740.73</v>
      </c>
      <c r="AD1814">
        <f>ROUND(((((ET1814*1.25))-((EU1814*1.25)))+AE1814),2)</f>
        <v>416.27</v>
      </c>
      <c r="AE1814">
        <f>ROUND(((EU1814*1.25)),2)</f>
        <v>23.13</v>
      </c>
      <c r="AF1814">
        <f>ROUND(((EV1814*1.15)),2)</f>
        <v>735.13</v>
      </c>
      <c r="AG1814">
        <f t="shared" si="1175"/>
        <v>0</v>
      </c>
      <c r="AH1814">
        <f>((EW1814*1.15))</f>
        <v>84.11099999999999</v>
      </c>
      <c r="AI1814">
        <f>((EX1814*1.25))</f>
        <v>1.7125000000000001</v>
      </c>
      <c r="AJ1814">
        <f t="shared" si="1176"/>
        <v>0</v>
      </c>
      <c r="AK1814">
        <v>21712.98</v>
      </c>
      <c r="AL1814">
        <v>20740.73</v>
      </c>
      <c r="AM1814">
        <v>333.01</v>
      </c>
      <c r="AN1814">
        <v>18.5</v>
      </c>
      <c r="AO1814">
        <v>639.24</v>
      </c>
      <c r="AP1814">
        <v>0</v>
      </c>
      <c r="AQ1814">
        <v>73.14</v>
      </c>
      <c r="AR1814">
        <v>1.37</v>
      </c>
      <c r="AS1814">
        <v>0</v>
      </c>
      <c r="AT1814">
        <v>90</v>
      </c>
      <c r="AU1814">
        <v>43</v>
      </c>
      <c r="AV1814">
        <v>1</v>
      </c>
      <c r="AW1814">
        <v>1</v>
      </c>
      <c r="AZ1814">
        <v>1</v>
      </c>
      <c r="BA1814">
        <v>33.32</v>
      </c>
      <c r="BB1814">
        <v>10.3</v>
      </c>
      <c r="BC1814">
        <v>5.0199999999999996</v>
      </c>
      <c r="BD1814" t="s">
        <v>3</v>
      </c>
      <c r="BE1814" t="s">
        <v>3</v>
      </c>
      <c r="BF1814" t="s">
        <v>3</v>
      </c>
      <c r="BG1814" t="s">
        <v>3</v>
      </c>
      <c r="BH1814">
        <v>0</v>
      </c>
      <c r="BI1814">
        <v>1</v>
      </c>
      <c r="BJ1814" t="s">
        <v>165</v>
      </c>
      <c r="BM1814">
        <v>10001</v>
      </c>
      <c r="BN1814">
        <v>0</v>
      </c>
      <c r="BO1814" t="s">
        <v>162</v>
      </c>
      <c r="BP1814">
        <v>1</v>
      </c>
      <c r="BQ1814">
        <v>2</v>
      </c>
      <c r="BR1814">
        <v>0</v>
      </c>
      <c r="BS1814">
        <v>33.32</v>
      </c>
      <c r="BT1814">
        <v>1</v>
      </c>
      <c r="BU1814">
        <v>1</v>
      </c>
      <c r="BV1814">
        <v>1</v>
      </c>
      <c r="BW1814">
        <v>1</v>
      </c>
      <c r="BX1814">
        <v>1</v>
      </c>
      <c r="BY1814" t="s">
        <v>3</v>
      </c>
      <c r="BZ1814">
        <v>118</v>
      </c>
      <c r="CA1814">
        <v>63</v>
      </c>
      <c r="CE1814">
        <v>0</v>
      </c>
      <c r="CF1814">
        <v>0</v>
      </c>
      <c r="CG1814">
        <v>0</v>
      </c>
      <c r="CM1814">
        <v>0</v>
      </c>
      <c r="CN1814" t="s">
        <v>3</v>
      </c>
      <c r="CO1814">
        <v>0</v>
      </c>
      <c r="CP1814">
        <f t="shared" si="1177"/>
        <v>2658.0099999999998</v>
      </c>
      <c r="CQ1814">
        <f t="shared" si="1178"/>
        <v>104118.46459999999</v>
      </c>
      <c r="CR1814">
        <f t="shared" si="1179"/>
        <v>4287.5810000000001</v>
      </c>
      <c r="CS1814">
        <f t="shared" si="1180"/>
        <v>770.69159999999999</v>
      </c>
      <c r="CT1814">
        <f t="shared" si="1181"/>
        <v>24494.531599999998</v>
      </c>
      <c r="CU1814">
        <f t="shared" si="1182"/>
        <v>0</v>
      </c>
      <c r="CV1814">
        <f t="shared" si="1183"/>
        <v>84.11099999999999</v>
      </c>
      <c r="CW1814">
        <f t="shared" si="1184"/>
        <v>1.7125000000000001</v>
      </c>
      <c r="CX1814">
        <f t="shared" si="1185"/>
        <v>0</v>
      </c>
      <c r="CY1814">
        <f t="shared" si="1186"/>
        <v>454.77</v>
      </c>
      <c r="CZ1814">
        <f t="shared" si="1187"/>
        <v>217.27900000000002</v>
      </c>
      <c r="DC1814" t="s">
        <v>3</v>
      </c>
      <c r="DD1814" t="s">
        <v>3</v>
      </c>
      <c r="DE1814" t="s">
        <v>133</v>
      </c>
      <c r="DF1814" t="s">
        <v>133</v>
      </c>
      <c r="DG1814" t="s">
        <v>167</v>
      </c>
      <c r="DH1814" t="s">
        <v>3</v>
      </c>
      <c r="DI1814" t="s">
        <v>167</v>
      </c>
      <c r="DJ1814" t="s">
        <v>133</v>
      </c>
      <c r="DK1814" t="s">
        <v>3</v>
      </c>
      <c r="DL1814" t="s">
        <v>3</v>
      </c>
      <c r="DM1814" t="s">
        <v>3</v>
      </c>
      <c r="DN1814">
        <v>0</v>
      </c>
      <c r="DO1814">
        <v>0</v>
      </c>
      <c r="DP1814">
        <v>1</v>
      </c>
      <c r="DQ1814">
        <v>1</v>
      </c>
      <c r="DU1814">
        <v>1013</v>
      </c>
      <c r="DV1814" t="s">
        <v>164</v>
      </c>
      <c r="DW1814" t="s">
        <v>164</v>
      </c>
      <c r="DX1814">
        <v>1</v>
      </c>
      <c r="DZ1814" t="s">
        <v>3</v>
      </c>
      <c r="EA1814" t="s">
        <v>3</v>
      </c>
      <c r="EB1814" t="s">
        <v>3</v>
      </c>
      <c r="EC1814" t="s">
        <v>3</v>
      </c>
      <c r="EE1814">
        <v>29085510</v>
      </c>
      <c r="EF1814">
        <v>2</v>
      </c>
      <c r="EG1814" t="s">
        <v>135</v>
      </c>
      <c r="EH1814">
        <v>0</v>
      </c>
      <c r="EI1814" t="s">
        <v>3</v>
      </c>
      <c r="EJ1814">
        <v>1</v>
      </c>
      <c r="EK1814">
        <v>10001</v>
      </c>
      <c r="EL1814" t="s">
        <v>136</v>
      </c>
      <c r="EM1814" t="s">
        <v>137</v>
      </c>
      <c r="EO1814" t="s">
        <v>3</v>
      </c>
      <c r="EQ1814">
        <v>0</v>
      </c>
      <c r="ER1814">
        <v>21712.98</v>
      </c>
      <c r="ES1814">
        <v>20740.73</v>
      </c>
      <c r="ET1814">
        <v>333.01</v>
      </c>
      <c r="EU1814">
        <v>18.5</v>
      </c>
      <c r="EV1814">
        <v>639.24</v>
      </c>
      <c r="EW1814">
        <v>73.14</v>
      </c>
      <c r="EX1814">
        <v>1.37</v>
      </c>
      <c r="EY1814">
        <v>0</v>
      </c>
      <c r="FQ1814">
        <v>0</v>
      </c>
      <c r="FR1814">
        <f t="shared" si="1188"/>
        <v>0</v>
      </c>
      <c r="FS1814">
        <v>0</v>
      </c>
      <c r="FT1814" t="s">
        <v>139</v>
      </c>
      <c r="FU1814" t="s">
        <v>25</v>
      </c>
      <c r="FV1814" t="s">
        <v>25</v>
      </c>
      <c r="FW1814" t="s">
        <v>26</v>
      </c>
      <c r="FX1814">
        <v>106.2</v>
      </c>
      <c r="FY1814">
        <v>53.55</v>
      </c>
      <c r="GA1814" t="s">
        <v>3</v>
      </c>
      <c r="GD1814">
        <v>1</v>
      </c>
      <c r="GF1814">
        <v>463398419</v>
      </c>
      <c r="GG1814">
        <v>2</v>
      </c>
      <c r="GH1814">
        <v>1</v>
      </c>
      <c r="GI1814">
        <v>2</v>
      </c>
      <c r="GJ1814">
        <v>0</v>
      </c>
      <c r="GK1814">
        <v>0</v>
      </c>
      <c r="GL1814">
        <f t="shared" si="1189"/>
        <v>0</v>
      </c>
      <c r="GM1814">
        <f t="shared" si="1190"/>
        <v>3330.06</v>
      </c>
      <c r="GN1814">
        <f t="shared" si="1191"/>
        <v>3330.06</v>
      </c>
      <c r="GO1814">
        <f t="shared" si="1192"/>
        <v>0</v>
      </c>
      <c r="GP1814">
        <f t="shared" si="1193"/>
        <v>0</v>
      </c>
      <c r="GR1814">
        <v>0</v>
      </c>
      <c r="GS1814">
        <v>3</v>
      </c>
      <c r="GT1814">
        <v>0</v>
      </c>
      <c r="GU1814" t="s">
        <v>3</v>
      </c>
      <c r="GV1814">
        <f t="shared" si="1194"/>
        <v>0</v>
      </c>
      <c r="GW1814">
        <v>1</v>
      </c>
      <c r="GX1814">
        <f t="shared" si="1195"/>
        <v>0</v>
      </c>
      <c r="HA1814">
        <v>0</v>
      </c>
      <c r="HB1814">
        <v>0</v>
      </c>
      <c r="HC1814">
        <f t="shared" si="1196"/>
        <v>0</v>
      </c>
      <c r="HE1814" t="s">
        <v>3</v>
      </c>
      <c r="HF1814" t="s">
        <v>3</v>
      </c>
      <c r="IK1814">
        <v>0</v>
      </c>
    </row>
    <row r="1815" spans="1:245">
      <c r="A1815">
        <v>18</v>
      </c>
      <c r="B1815">
        <v>0</v>
      </c>
      <c r="C1815">
        <v>1645</v>
      </c>
      <c r="E1815" t="s">
        <v>48</v>
      </c>
      <c r="F1815" t="s">
        <v>168</v>
      </c>
      <c r="G1815" t="s">
        <v>169</v>
      </c>
      <c r="H1815" t="s">
        <v>170</v>
      </c>
      <c r="I1815">
        <f>I1814*J1815</f>
        <v>2</v>
      </c>
      <c r="J1815">
        <v>100</v>
      </c>
      <c r="O1815">
        <f t="shared" si="1162"/>
        <v>392.02</v>
      </c>
      <c r="P1815">
        <f t="shared" si="1163"/>
        <v>392.02</v>
      </c>
      <c r="Q1815">
        <f t="shared" si="1164"/>
        <v>0</v>
      </c>
      <c r="R1815">
        <f t="shared" si="1165"/>
        <v>0</v>
      </c>
      <c r="S1815">
        <f t="shared" si="1166"/>
        <v>0</v>
      </c>
      <c r="T1815">
        <f t="shared" si="1167"/>
        <v>0</v>
      </c>
      <c r="U1815">
        <f t="shared" si="1168"/>
        <v>0</v>
      </c>
      <c r="V1815">
        <f t="shared" si="1169"/>
        <v>0</v>
      </c>
      <c r="W1815">
        <f t="shared" si="1170"/>
        <v>8.68</v>
      </c>
      <c r="X1815">
        <f t="shared" si="1171"/>
        <v>0</v>
      </c>
      <c r="Y1815">
        <f t="shared" si="1172"/>
        <v>0</v>
      </c>
      <c r="AA1815">
        <v>36401907</v>
      </c>
      <c r="AB1815">
        <f t="shared" si="1173"/>
        <v>94.69</v>
      </c>
      <c r="AC1815">
        <f t="shared" si="1174"/>
        <v>94.69</v>
      </c>
      <c r="AD1815">
        <f>ROUND((((ET1815)-(EU1815))+AE1815),2)</f>
        <v>0</v>
      </c>
      <c r="AE1815">
        <f t="shared" ref="AE1815:AF1817" si="1197">ROUND((EU1815),2)</f>
        <v>0</v>
      </c>
      <c r="AF1815">
        <f t="shared" si="1197"/>
        <v>0</v>
      </c>
      <c r="AG1815">
        <f t="shared" si="1175"/>
        <v>0</v>
      </c>
      <c r="AH1815">
        <f t="shared" ref="AH1815:AI1817" si="1198">(EW1815)</f>
        <v>0</v>
      </c>
      <c r="AI1815">
        <f t="shared" si="1198"/>
        <v>0</v>
      </c>
      <c r="AJ1815">
        <f t="shared" si="1176"/>
        <v>4.34</v>
      </c>
      <c r="AK1815">
        <v>94.69</v>
      </c>
      <c r="AL1815">
        <v>94.69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4.34</v>
      </c>
      <c r="AT1815">
        <v>0</v>
      </c>
      <c r="AU1815">
        <v>0</v>
      </c>
      <c r="AV1815">
        <v>1</v>
      </c>
      <c r="AW1815">
        <v>1</v>
      </c>
      <c r="AZ1815">
        <v>1</v>
      </c>
      <c r="BA1815">
        <v>1</v>
      </c>
      <c r="BB1815">
        <v>1</v>
      </c>
      <c r="BC1815">
        <v>2.0699999999999998</v>
      </c>
      <c r="BD1815" t="s">
        <v>3</v>
      </c>
      <c r="BE1815" t="s">
        <v>3</v>
      </c>
      <c r="BF1815" t="s">
        <v>3</v>
      </c>
      <c r="BG1815" t="s">
        <v>3</v>
      </c>
      <c r="BH1815">
        <v>3</v>
      </c>
      <c r="BI1815">
        <v>1</v>
      </c>
      <c r="BJ1815" t="s">
        <v>171</v>
      </c>
      <c r="BM1815">
        <v>500001</v>
      </c>
      <c r="BN1815">
        <v>0</v>
      </c>
      <c r="BO1815" t="s">
        <v>168</v>
      </c>
      <c r="BP1815">
        <v>1</v>
      </c>
      <c r="BQ1815">
        <v>8</v>
      </c>
      <c r="BR1815">
        <v>0</v>
      </c>
      <c r="BS1815">
        <v>1</v>
      </c>
      <c r="BT1815">
        <v>1</v>
      </c>
      <c r="BU1815">
        <v>1</v>
      </c>
      <c r="BV1815">
        <v>1</v>
      </c>
      <c r="BW1815">
        <v>1</v>
      </c>
      <c r="BX1815">
        <v>1</v>
      </c>
      <c r="BY1815" t="s">
        <v>3</v>
      </c>
      <c r="BZ1815">
        <v>0</v>
      </c>
      <c r="CA1815">
        <v>0</v>
      </c>
      <c r="CE1815">
        <v>0</v>
      </c>
      <c r="CF1815">
        <v>0</v>
      </c>
      <c r="CG1815">
        <v>0</v>
      </c>
      <c r="CM1815">
        <v>0</v>
      </c>
      <c r="CN1815" t="s">
        <v>3</v>
      </c>
      <c r="CO1815">
        <v>0</v>
      </c>
      <c r="CP1815">
        <f t="shared" si="1177"/>
        <v>392.02</v>
      </c>
      <c r="CQ1815">
        <f t="shared" si="1178"/>
        <v>196.00829999999999</v>
      </c>
      <c r="CR1815">
        <f t="shared" si="1179"/>
        <v>0</v>
      </c>
      <c r="CS1815">
        <f t="shared" si="1180"/>
        <v>0</v>
      </c>
      <c r="CT1815">
        <f t="shared" si="1181"/>
        <v>0</v>
      </c>
      <c r="CU1815">
        <f t="shared" si="1182"/>
        <v>0</v>
      </c>
      <c r="CV1815">
        <f t="shared" si="1183"/>
        <v>0</v>
      </c>
      <c r="CW1815">
        <f t="shared" si="1184"/>
        <v>0</v>
      </c>
      <c r="CX1815">
        <f t="shared" si="1185"/>
        <v>4.34</v>
      </c>
      <c r="CY1815">
        <f t="shared" si="1186"/>
        <v>0</v>
      </c>
      <c r="CZ1815">
        <f t="shared" si="1187"/>
        <v>0</v>
      </c>
      <c r="DC1815" t="s">
        <v>3</v>
      </c>
      <c r="DD1815" t="s">
        <v>3</v>
      </c>
      <c r="DE1815" t="s">
        <v>3</v>
      </c>
      <c r="DF1815" t="s">
        <v>3</v>
      </c>
      <c r="DG1815" t="s">
        <v>3</v>
      </c>
      <c r="DH1815" t="s">
        <v>3</v>
      </c>
      <c r="DI1815" t="s">
        <v>3</v>
      </c>
      <c r="DJ1815" t="s">
        <v>3</v>
      </c>
      <c r="DK1815" t="s">
        <v>3</v>
      </c>
      <c r="DL1815" t="s">
        <v>3</v>
      </c>
      <c r="DM1815" t="s">
        <v>3</v>
      </c>
      <c r="DN1815">
        <v>0</v>
      </c>
      <c r="DO1815">
        <v>0</v>
      </c>
      <c r="DP1815">
        <v>1</v>
      </c>
      <c r="DQ1815">
        <v>1</v>
      </c>
      <c r="DU1815">
        <v>1013</v>
      </c>
      <c r="DV1815" t="s">
        <v>170</v>
      </c>
      <c r="DW1815" t="s">
        <v>170</v>
      </c>
      <c r="DX1815">
        <v>1</v>
      </c>
      <c r="DZ1815" t="s">
        <v>3</v>
      </c>
      <c r="EA1815" t="s">
        <v>3</v>
      </c>
      <c r="EB1815" t="s">
        <v>3</v>
      </c>
      <c r="EC1815" t="s">
        <v>3</v>
      </c>
      <c r="EE1815">
        <v>29085443</v>
      </c>
      <c r="EF1815">
        <v>8</v>
      </c>
      <c r="EG1815" t="s">
        <v>144</v>
      </c>
      <c r="EH1815">
        <v>0</v>
      </c>
      <c r="EI1815" t="s">
        <v>3</v>
      </c>
      <c r="EJ1815">
        <v>1</v>
      </c>
      <c r="EK1815">
        <v>500001</v>
      </c>
      <c r="EL1815" t="s">
        <v>145</v>
      </c>
      <c r="EM1815" t="s">
        <v>146</v>
      </c>
      <c r="EO1815" t="s">
        <v>3</v>
      </c>
      <c r="EQ1815">
        <v>0</v>
      </c>
      <c r="ER1815">
        <v>94.69</v>
      </c>
      <c r="ES1815">
        <v>94.69</v>
      </c>
      <c r="ET1815">
        <v>0</v>
      </c>
      <c r="EU1815">
        <v>0</v>
      </c>
      <c r="EV1815">
        <v>0</v>
      </c>
      <c r="EW1815">
        <v>0</v>
      </c>
      <c r="EX1815">
        <v>0</v>
      </c>
      <c r="FQ1815">
        <v>0</v>
      </c>
      <c r="FR1815">
        <f t="shared" si="1188"/>
        <v>0</v>
      </c>
      <c r="FS1815">
        <v>0</v>
      </c>
      <c r="FX1815">
        <v>0</v>
      </c>
      <c r="FY1815">
        <v>0</v>
      </c>
      <c r="GA1815" t="s">
        <v>3</v>
      </c>
      <c r="GD1815">
        <v>1</v>
      </c>
      <c r="GF1815">
        <v>-1252999712</v>
      </c>
      <c r="GG1815">
        <v>2</v>
      </c>
      <c r="GH1815">
        <v>1</v>
      </c>
      <c r="GI1815">
        <v>2</v>
      </c>
      <c r="GJ1815">
        <v>0</v>
      </c>
      <c r="GK1815">
        <v>0</v>
      </c>
      <c r="GL1815">
        <f t="shared" si="1189"/>
        <v>0</v>
      </c>
      <c r="GM1815">
        <f t="shared" si="1190"/>
        <v>392.02</v>
      </c>
      <c r="GN1815">
        <f t="shared" si="1191"/>
        <v>392.02</v>
      </c>
      <c r="GO1815">
        <f t="shared" si="1192"/>
        <v>0</v>
      </c>
      <c r="GP1815">
        <f t="shared" si="1193"/>
        <v>0</v>
      </c>
      <c r="GR1815">
        <v>0</v>
      </c>
      <c r="GS1815">
        <v>3</v>
      </c>
      <c r="GT1815">
        <v>0</v>
      </c>
      <c r="GU1815" t="s">
        <v>3</v>
      </c>
      <c r="GV1815">
        <f t="shared" si="1194"/>
        <v>0</v>
      </c>
      <c r="GW1815">
        <v>1</v>
      </c>
      <c r="GX1815">
        <f t="shared" si="1195"/>
        <v>0</v>
      </c>
      <c r="HA1815">
        <v>0</v>
      </c>
      <c r="HB1815">
        <v>0</v>
      </c>
      <c r="HC1815">
        <f t="shared" si="1196"/>
        <v>0</v>
      </c>
      <c r="HE1815" t="s">
        <v>3</v>
      </c>
      <c r="HF1815" t="s">
        <v>3</v>
      </c>
      <c r="IK1815">
        <v>0</v>
      </c>
    </row>
    <row r="1816" spans="1:245">
      <c r="A1816">
        <v>18</v>
      </c>
      <c r="B1816">
        <v>0</v>
      </c>
      <c r="C1816">
        <v>1648</v>
      </c>
      <c r="E1816" t="s">
        <v>172</v>
      </c>
      <c r="F1816" t="s">
        <v>173</v>
      </c>
      <c r="G1816" t="s">
        <v>174</v>
      </c>
      <c r="H1816" t="s">
        <v>155</v>
      </c>
      <c r="I1816">
        <f>I1814*J1816</f>
        <v>2</v>
      </c>
      <c r="J1816">
        <v>100</v>
      </c>
      <c r="O1816">
        <f t="shared" si="1162"/>
        <v>22135.05</v>
      </c>
      <c r="P1816">
        <f t="shared" si="1163"/>
        <v>22135.05</v>
      </c>
      <c r="Q1816">
        <f t="shared" si="1164"/>
        <v>0</v>
      </c>
      <c r="R1816">
        <f t="shared" si="1165"/>
        <v>0</v>
      </c>
      <c r="S1816">
        <f t="shared" si="1166"/>
        <v>0</v>
      </c>
      <c r="T1816">
        <f t="shared" si="1167"/>
        <v>0</v>
      </c>
      <c r="U1816">
        <f t="shared" si="1168"/>
        <v>0</v>
      </c>
      <c r="V1816">
        <f t="shared" si="1169"/>
        <v>0</v>
      </c>
      <c r="W1816">
        <f t="shared" si="1170"/>
        <v>415.44</v>
      </c>
      <c r="X1816">
        <f t="shared" si="1171"/>
        <v>0</v>
      </c>
      <c r="Y1816">
        <f t="shared" si="1172"/>
        <v>0</v>
      </c>
      <c r="AA1816">
        <v>36401907</v>
      </c>
      <c r="AB1816">
        <f t="shared" si="1173"/>
        <v>4535.87</v>
      </c>
      <c r="AC1816">
        <f t="shared" si="1174"/>
        <v>4535.87</v>
      </c>
      <c r="AD1816">
        <f>ROUND((((ET1816)-(EU1816))+AE1816),2)</f>
        <v>0</v>
      </c>
      <c r="AE1816">
        <f t="shared" si="1197"/>
        <v>0</v>
      </c>
      <c r="AF1816">
        <f t="shared" si="1197"/>
        <v>0</v>
      </c>
      <c r="AG1816">
        <f t="shared" si="1175"/>
        <v>0</v>
      </c>
      <c r="AH1816">
        <f t="shared" si="1198"/>
        <v>0</v>
      </c>
      <c r="AI1816">
        <f t="shared" si="1198"/>
        <v>0</v>
      </c>
      <c r="AJ1816">
        <f t="shared" si="1176"/>
        <v>207.72</v>
      </c>
      <c r="AK1816">
        <v>4535.87</v>
      </c>
      <c r="AL1816">
        <v>4535.87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207.72</v>
      </c>
      <c r="AT1816">
        <v>0</v>
      </c>
      <c r="AU1816">
        <v>0</v>
      </c>
      <c r="AV1816">
        <v>1</v>
      </c>
      <c r="AW1816">
        <v>1</v>
      </c>
      <c r="AZ1816">
        <v>1</v>
      </c>
      <c r="BA1816">
        <v>1</v>
      </c>
      <c r="BB1816">
        <v>1</v>
      </c>
      <c r="BC1816">
        <v>2.44</v>
      </c>
      <c r="BD1816" t="s">
        <v>3</v>
      </c>
      <c r="BE1816" t="s">
        <v>3</v>
      </c>
      <c r="BF1816" t="s">
        <v>3</v>
      </c>
      <c r="BG1816" t="s">
        <v>3</v>
      </c>
      <c r="BH1816">
        <v>3</v>
      </c>
      <c r="BI1816">
        <v>1</v>
      </c>
      <c r="BJ1816" t="s">
        <v>175</v>
      </c>
      <c r="BM1816">
        <v>500001</v>
      </c>
      <c r="BN1816">
        <v>0</v>
      </c>
      <c r="BO1816" t="s">
        <v>173</v>
      </c>
      <c r="BP1816">
        <v>1</v>
      </c>
      <c r="BQ1816">
        <v>8</v>
      </c>
      <c r="BR1816">
        <v>0</v>
      </c>
      <c r="BS1816">
        <v>1</v>
      </c>
      <c r="BT1816">
        <v>1</v>
      </c>
      <c r="BU1816">
        <v>1</v>
      </c>
      <c r="BV1816">
        <v>1</v>
      </c>
      <c r="BW1816">
        <v>1</v>
      </c>
      <c r="BX1816">
        <v>1</v>
      </c>
      <c r="BY1816" t="s">
        <v>3</v>
      </c>
      <c r="BZ1816">
        <v>0</v>
      </c>
      <c r="CA1816">
        <v>0</v>
      </c>
      <c r="CE1816">
        <v>0</v>
      </c>
      <c r="CF1816">
        <v>0</v>
      </c>
      <c r="CG1816">
        <v>0</v>
      </c>
      <c r="CM1816">
        <v>0</v>
      </c>
      <c r="CN1816" t="s">
        <v>3</v>
      </c>
      <c r="CO1816">
        <v>0</v>
      </c>
      <c r="CP1816">
        <f t="shared" si="1177"/>
        <v>22135.05</v>
      </c>
      <c r="CQ1816">
        <f t="shared" si="1178"/>
        <v>11067.522799999999</v>
      </c>
      <c r="CR1816">
        <f t="shared" si="1179"/>
        <v>0</v>
      </c>
      <c r="CS1816">
        <f t="shared" si="1180"/>
        <v>0</v>
      </c>
      <c r="CT1816">
        <f t="shared" si="1181"/>
        <v>0</v>
      </c>
      <c r="CU1816">
        <f t="shared" si="1182"/>
        <v>0</v>
      </c>
      <c r="CV1816">
        <f t="shared" si="1183"/>
        <v>0</v>
      </c>
      <c r="CW1816">
        <f t="shared" si="1184"/>
        <v>0</v>
      </c>
      <c r="CX1816">
        <f t="shared" si="1185"/>
        <v>207.72</v>
      </c>
      <c r="CY1816">
        <f t="shared" si="1186"/>
        <v>0</v>
      </c>
      <c r="CZ1816">
        <f t="shared" si="1187"/>
        <v>0</v>
      </c>
      <c r="DC1816" t="s">
        <v>3</v>
      </c>
      <c r="DD1816" t="s">
        <v>3</v>
      </c>
      <c r="DE1816" t="s">
        <v>3</v>
      </c>
      <c r="DF1816" t="s">
        <v>3</v>
      </c>
      <c r="DG1816" t="s">
        <v>3</v>
      </c>
      <c r="DH1816" t="s">
        <v>3</v>
      </c>
      <c r="DI1816" t="s">
        <v>3</v>
      </c>
      <c r="DJ1816" t="s">
        <v>3</v>
      </c>
      <c r="DK1816" t="s">
        <v>3</v>
      </c>
      <c r="DL1816" t="s">
        <v>3</v>
      </c>
      <c r="DM1816" t="s">
        <v>3</v>
      </c>
      <c r="DN1816">
        <v>0</v>
      </c>
      <c r="DO1816">
        <v>0</v>
      </c>
      <c r="DP1816">
        <v>1</v>
      </c>
      <c r="DQ1816">
        <v>1</v>
      </c>
      <c r="DU1816">
        <v>1005</v>
      </c>
      <c r="DV1816" t="s">
        <v>155</v>
      </c>
      <c r="DW1816" t="s">
        <v>155</v>
      </c>
      <c r="DX1816">
        <v>1</v>
      </c>
      <c r="DZ1816" t="s">
        <v>3</v>
      </c>
      <c r="EA1816" t="s">
        <v>3</v>
      </c>
      <c r="EB1816" t="s">
        <v>3</v>
      </c>
      <c r="EC1816" t="s">
        <v>3</v>
      </c>
      <c r="EE1816">
        <v>29085443</v>
      </c>
      <c r="EF1816">
        <v>8</v>
      </c>
      <c r="EG1816" t="s">
        <v>144</v>
      </c>
      <c r="EH1816">
        <v>0</v>
      </c>
      <c r="EI1816" t="s">
        <v>3</v>
      </c>
      <c r="EJ1816">
        <v>1</v>
      </c>
      <c r="EK1816">
        <v>500001</v>
      </c>
      <c r="EL1816" t="s">
        <v>145</v>
      </c>
      <c r="EM1816" t="s">
        <v>146</v>
      </c>
      <c r="EO1816" t="s">
        <v>3</v>
      </c>
      <c r="EQ1816">
        <v>0</v>
      </c>
      <c r="ER1816">
        <v>4535.87</v>
      </c>
      <c r="ES1816">
        <v>4535.87</v>
      </c>
      <c r="ET1816">
        <v>0</v>
      </c>
      <c r="EU1816">
        <v>0</v>
      </c>
      <c r="EV1816">
        <v>0</v>
      </c>
      <c r="EW1816">
        <v>0</v>
      </c>
      <c r="EX1816">
        <v>0</v>
      </c>
      <c r="FQ1816">
        <v>0</v>
      </c>
      <c r="FR1816">
        <f t="shared" si="1188"/>
        <v>0</v>
      </c>
      <c r="FS1816">
        <v>0</v>
      </c>
      <c r="FX1816">
        <v>0</v>
      </c>
      <c r="FY1816">
        <v>0</v>
      </c>
      <c r="GA1816" t="s">
        <v>3</v>
      </c>
      <c r="GD1816">
        <v>1</v>
      </c>
      <c r="GF1816">
        <v>-1775669208</v>
      </c>
      <c r="GG1816">
        <v>2</v>
      </c>
      <c r="GH1816">
        <v>1</v>
      </c>
      <c r="GI1816">
        <v>2</v>
      </c>
      <c r="GJ1816">
        <v>0</v>
      </c>
      <c r="GK1816">
        <v>0</v>
      </c>
      <c r="GL1816">
        <f t="shared" si="1189"/>
        <v>0</v>
      </c>
      <c r="GM1816">
        <f t="shared" si="1190"/>
        <v>22135.05</v>
      </c>
      <c r="GN1816">
        <f t="shared" si="1191"/>
        <v>22135.05</v>
      </c>
      <c r="GO1816">
        <f t="shared" si="1192"/>
        <v>0</v>
      </c>
      <c r="GP1816">
        <f t="shared" si="1193"/>
        <v>0</v>
      </c>
      <c r="GR1816">
        <v>0</v>
      </c>
      <c r="GS1816">
        <v>3</v>
      </c>
      <c r="GT1816">
        <v>0</v>
      </c>
      <c r="GU1816" t="s">
        <v>3</v>
      </c>
      <c r="GV1816">
        <f t="shared" si="1194"/>
        <v>0</v>
      </c>
      <c r="GW1816">
        <v>1</v>
      </c>
      <c r="GX1816">
        <f t="shared" si="1195"/>
        <v>0</v>
      </c>
      <c r="HA1816">
        <v>0</v>
      </c>
      <c r="HB1816">
        <v>0</v>
      </c>
      <c r="HC1816">
        <f t="shared" si="1196"/>
        <v>0</v>
      </c>
      <c r="HE1816" t="s">
        <v>3</v>
      </c>
      <c r="HF1816" t="s">
        <v>3</v>
      </c>
      <c r="IK1816">
        <v>0</v>
      </c>
    </row>
    <row r="1817" spans="1:245">
      <c r="A1817">
        <v>18</v>
      </c>
      <c r="B1817">
        <v>0</v>
      </c>
      <c r="C1817">
        <v>1647</v>
      </c>
      <c r="E1817" t="s">
        <v>176</v>
      </c>
      <c r="F1817" t="s">
        <v>177</v>
      </c>
      <c r="G1817" t="s">
        <v>178</v>
      </c>
      <c r="H1817" t="s">
        <v>155</v>
      </c>
      <c r="I1817">
        <f>I1814*J1817</f>
        <v>-2</v>
      </c>
      <c r="J1817">
        <v>-100</v>
      </c>
      <c r="O1817">
        <f t="shared" si="1162"/>
        <v>-2078.2800000000002</v>
      </c>
      <c r="P1817">
        <f t="shared" si="1163"/>
        <v>-2078.2800000000002</v>
      </c>
      <c r="Q1817">
        <f t="shared" si="1164"/>
        <v>0</v>
      </c>
      <c r="R1817">
        <f t="shared" si="1165"/>
        <v>0</v>
      </c>
      <c r="S1817">
        <f t="shared" si="1166"/>
        <v>0</v>
      </c>
      <c r="T1817">
        <f t="shared" si="1167"/>
        <v>0</v>
      </c>
      <c r="U1817">
        <f t="shared" si="1168"/>
        <v>0</v>
      </c>
      <c r="V1817">
        <f t="shared" si="1169"/>
        <v>0</v>
      </c>
      <c r="W1817">
        <f t="shared" si="1170"/>
        <v>0</v>
      </c>
      <c r="X1817">
        <f t="shared" si="1171"/>
        <v>0</v>
      </c>
      <c r="Y1817">
        <f t="shared" si="1172"/>
        <v>0</v>
      </c>
      <c r="AA1817">
        <v>36401907</v>
      </c>
      <c r="AB1817">
        <f t="shared" si="1173"/>
        <v>207</v>
      </c>
      <c r="AC1817">
        <f t="shared" si="1174"/>
        <v>207</v>
      </c>
      <c r="AD1817">
        <f>ROUND((((ET1817)-(EU1817))+AE1817),2)</f>
        <v>0</v>
      </c>
      <c r="AE1817">
        <f t="shared" si="1197"/>
        <v>0</v>
      </c>
      <c r="AF1817">
        <f t="shared" si="1197"/>
        <v>0</v>
      </c>
      <c r="AG1817">
        <f t="shared" si="1175"/>
        <v>0</v>
      </c>
      <c r="AH1817">
        <f t="shared" si="1198"/>
        <v>0</v>
      </c>
      <c r="AI1817">
        <f t="shared" si="1198"/>
        <v>0</v>
      </c>
      <c r="AJ1817">
        <f t="shared" si="1176"/>
        <v>0</v>
      </c>
      <c r="AK1817">
        <v>207</v>
      </c>
      <c r="AL1817">
        <v>207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1</v>
      </c>
      <c r="AW1817">
        <v>1</v>
      </c>
      <c r="AZ1817">
        <v>1</v>
      </c>
      <c r="BA1817">
        <v>1</v>
      </c>
      <c r="BB1817">
        <v>1</v>
      </c>
      <c r="BC1817">
        <v>5.0199999999999996</v>
      </c>
      <c r="BD1817" t="s">
        <v>3</v>
      </c>
      <c r="BE1817" t="s">
        <v>3</v>
      </c>
      <c r="BF1817" t="s">
        <v>3</v>
      </c>
      <c r="BG1817" t="s">
        <v>3</v>
      </c>
      <c r="BH1817">
        <v>3</v>
      </c>
      <c r="BI1817">
        <v>1</v>
      </c>
      <c r="BJ1817" t="s">
        <v>179</v>
      </c>
      <c r="BM1817">
        <v>500001</v>
      </c>
      <c r="BN1817">
        <v>0</v>
      </c>
      <c r="BO1817" t="s">
        <v>177</v>
      </c>
      <c r="BP1817">
        <v>1</v>
      </c>
      <c r="BQ1817">
        <v>8</v>
      </c>
      <c r="BR1817">
        <v>1</v>
      </c>
      <c r="BS1817">
        <v>1</v>
      </c>
      <c r="BT1817">
        <v>1</v>
      </c>
      <c r="BU1817">
        <v>1</v>
      </c>
      <c r="BV1817">
        <v>1</v>
      </c>
      <c r="BW1817">
        <v>1</v>
      </c>
      <c r="BX1817">
        <v>1</v>
      </c>
      <c r="BY1817" t="s">
        <v>3</v>
      </c>
      <c r="BZ1817">
        <v>0</v>
      </c>
      <c r="CA1817">
        <v>0</v>
      </c>
      <c r="CE1817">
        <v>0</v>
      </c>
      <c r="CF1817">
        <v>0</v>
      </c>
      <c r="CG1817">
        <v>0</v>
      </c>
      <c r="CM1817">
        <v>0</v>
      </c>
      <c r="CN1817" t="s">
        <v>3</v>
      </c>
      <c r="CO1817">
        <v>0</v>
      </c>
      <c r="CP1817">
        <f t="shared" si="1177"/>
        <v>-2078.2800000000002</v>
      </c>
      <c r="CQ1817">
        <f t="shared" si="1178"/>
        <v>1039.1399999999999</v>
      </c>
      <c r="CR1817">
        <f t="shared" si="1179"/>
        <v>0</v>
      </c>
      <c r="CS1817">
        <f t="shared" si="1180"/>
        <v>0</v>
      </c>
      <c r="CT1817">
        <f t="shared" si="1181"/>
        <v>0</v>
      </c>
      <c r="CU1817">
        <f t="shared" si="1182"/>
        <v>0</v>
      </c>
      <c r="CV1817">
        <f t="shared" si="1183"/>
        <v>0</v>
      </c>
      <c r="CW1817">
        <f t="shared" si="1184"/>
        <v>0</v>
      </c>
      <c r="CX1817">
        <f t="shared" si="1185"/>
        <v>0</v>
      </c>
      <c r="CY1817">
        <f t="shared" si="1186"/>
        <v>0</v>
      </c>
      <c r="CZ1817">
        <f t="shared" si="1187"/>
        <v>0</v>
      </c>
      <c r="DC1817" t="s">
        <v>3</v>
      </c>
      <c r="DD1817" t="s">
        <v>3</v>
      </c>
      <c r="DE1817" t="s">
        <v>3</v>
      </c>
      <c r="DF1817" t="s">
        <v>3</v>
      </c>
      <c r="DG1817" t="s">
        <v>3</v>
      </c>
      <c r="DH1817" t="s">
        <v>3</v>
      </c>
      <c r="DI1817" t="s">
        <v>3</v>
      </c>
      <c r="DJ1817" t="s">
        <v>3</v>
      </c>
      <c r="DK1817" t="s">
        <v>3</v>
      </c>
      <c r="DL1817" t="s">
        <v>3</v>
      </c>
      <c r="DM1817" t="s">
        <v>3</v>
      </c>
      <c r="DN1817">
        <v>0</v>
      </c>
      <c r="DO1817">
        <v>0</v>
      </c>
      <c r="DP1817">
        <v>1</v>
      </c>
      <c r="DQ1817">
        <v>1</v>
      </c>
      <c r="DU1817">
        <v>1005</v>
      </c>
      <c r="DV1817" t="s">
        <v>155</v>
      </c>
      <c r="DW1817" t="s">
        <v>155</v>
      </c>
      <c r="DX1817">
        <v>1</v>
      </c>
      <c r="DZ1817" t="s">
        <v>3</v>
      </c>
      <c r="EA1817" t="s">
        <v>3</v>
      </c>
      <c r="EB1817" t="s">
        <v>3</v>
      </c>
      <c r="EC1817" t="s">
        <v>3</v>
      </c>
      <c r="EE1817">
        <v>29085443</v>
      </c>
      <c r="EF1817">
        <v>8</v>
      </c>
      <c r="EG1817" t="s">
        <v>144</v>
      </c>
      <c r="EH1817">
        <v>0</v>
      </c>
      <c r="EI1817" t="s">
        <v>3</v>
      </c>
      <c r="EJ1817">
        <v>1</v>
      </c>
      <c r="EK1817">
        <v>500001</v>
      </c>
      <c r="EL1817" t="s">
        <v>145</v>
      </c>
      <c r="EM1817" t="s">
        <v>146</v>
      </c>
      <c r="EO1817" t="s">
        <v>3</v>
      </c>
      <c r="EQ1817">
        <v>32768</v>
      </c>
      <c r="ER1817">
        <v>207</v>
      </c>
      <c r="ES1817">
        <v>207</v>
      </c>
      <c r="ET1817">
        <v>0</v>
      </c>
      <c r="EU1817">
        <v>0</v>
      </c>
      <c r="EV1817">
        <v>0</v>
      </c>
      <c r="EW1817">
        <v>0</v>
      </c>
      <c r="EX1817">
        <v>0</v>
      </c>
      <c r="FQ1817">
        <v>0</v>
      </c>
      <c r="FR1817">
        <f t="shared" si="1188"/>
        <v>0</v>
      </c>
      <c r="FS1817">
        <v>0</v>
      </c>
      <c r="FX1817">
        <v>0</v>
      </c>
      <c r="FY1817">
        <v>0</v>
      </c>
      <c r="GA1817" t="s">
        <v>3</v>
      </c>
      <c r="GD1817">
        <v>1</v>
      </c>
      <c r="GF1817">
        <v>-172969429</v>
      </c>
      <c r="GG1817">
        <v>2</v>
      </c>
      <c r="GH1817">
        <v>1</v>
      </c>
      <c r="GI1817">
        <v>2</v>
      </c>
      <c r="GJ1817">
        <v>0</v>
      </c>
      <c r="GK1817">
        <v>0</v>
      </c>
      <c r="GL1817">
        <f t="shared" si="1189"/>
        <v>0</v>
      </c>
      <c r="GM1817">
        <f t="shared" si="1190"/>
        <v>-2078.2800000000002</v>
      </c>
      <c r="GN1817">
        <f t="shared" si="1191"/>
        <v>-2078.2800000000002</v>
      </c>
      <c r="GO1817">
        <f t="shared" si="1192"/>
        <v>0</v>
      </c>
      <c r="GP1817">
        <f t="shared" si="1193"/>
        <v>0</v>
      </c>
      <c r="GR1817">
        <v>0</v>
      </c>
      <c r="GS1817">
        <v>0</v>
      </c>
      <c r="GT1817">
        <v>0</v>
      </c>
      <c r="GU1817" t="s">
        <v>3</v>
      </c>
      <c r="GV1817">
        <f t="shared" si="1194"/>
        <v>0</v>
      </c>
      <c r="GW1817">
        <v>1</v>
      </c>
      <c r="GX1817">
        <f t="shared" si="1195"/>
        <v>0</v>
      </c>
      <c r="HA1817">
        <v>0</v>
      </c>
      <c r="HB1817">
        <v>0</v>
      </c>
      <c r="HC1817">
        <f t="shared" si="1196"/>
        <v>0</v>
      </c>
      <c r="HE1817" t="s">
        <v>3</v>
      </c>
      <c r="HF1817" t="s">
        <v>3</v>
      </c>
      <c r="IK1817">
        <v>0</v>
      </c>
    </row>
    <row r="1818" spans="1:245">
      <c r="A1818">
        <v>17</v>
      </c>
      <c r="B1818">
        <v>0</v>
      </c>
      <c r="C1818">
        <f>ROW(SmtRes!A1652)</f>
        <v>1652</v>
      </c>
      <c r="D1818">
        <f>ROW(EtalonRes!A1611)</f>
        <v>1611</v>
      </c>
      <c r="E1818" t="s">
        <v>49</v>
      </c>
      <c r="F1818" t="s">
        <v>180</v>
      </c>
      <c r="G1818" t="s">
        <v>181</v>
      </c>
      <c r="H1818" t="s">
        <v>182</v>
      </c>
      <c r="I1818">
        <f>ROUND(5/100,9)</f>
        <v>0.05</v>
      </c>
      <c r="J1818">
        <v>0</v>
      </c>
      <c r="O1818">
        <f t="shared" si="1162"/>
        <v>305.99</v>
      </c>
      <c r="P1818">
        <f t="shared" si="1163"/>
        <v>181.26</v>
      </c>
      <c r="Q1818">
        <f t="shared" si="1164"/>
        <v>2.33</v>
      </c>
      <c r="R1818">
        <f t="shared" si="1165"/>
        <v>0</v>
      </c>
      <c r="S1818">
        <f t="shared" si="1166"/>
        <v>122.4</v>
      </c>
      <c r="T1818">
        <f t="shared" si="1167"/>
        <v>0</v>
      </c>
      <c r="U1818">
        <f t="shared" si="1168"/>
        <v>0.44965000000000005</v>
      </c>
      <c r="V1818">
        <f t="shared" si="1169"/>
        <v>0</v>
      </c>
      <c r="W1818">
        <f t="shared" si="1170"/>
        <v>0</v>
      </c>
      <c r="X1818">
        <f t="shared" si="1171"/>
        <v>110.16</v>
      </c>
      <c r="Y1818">
        <f t="shared" si="1172"/>
        <v>52.63</v>
      </c>
      <c r="AA1818">
        <v>36401907</v>
      </c>
      <c r="AB1818">
        <f t="shared" si="1173"/>
        <v>526.49</v>
      </c>
      <c r="AC1818">
        <f t="shared" si="1174"/>
        <v>448.66</v>
      </c>
      <c r="AD1818">
        <f>ROUND(((((ET1818*1.25))-((EU1818*1.25)))+AE1818),2)</f>
        <v>4.3600000000000003</v>
      </c>
      <c r="AE1818">
        <f>ROUND(((EU1818*1.25)),2)</f>
        <v>0</v>
      </c>
      <c r="AF1818">
        <f>ROUND(((EV1818*1.15)),2)</f>
        <v>73.47</v>
      </c>
      <c r="AG1818">
        <f t="shared" si="1175"/>
        <v>0</v>
      </c>
      <c r="AH1818">
        <f>((EW1818*1.15))</f>
        <v>8.9930000000000003</v>
      </c>
      <c r="AI1818">
        <f>((EX1818*1.25))</f>
        <v>0</v>
      </c>
      <c r="AJ1818">
        <f t="shared" si="1176"/>
        <v>0</v>
      </c>
      <c r="AK1818">
        <v>516.04</v>
      </c>
      <c r="AL1818">
        <v>448.66</v>
      </c>
      <c r="AM1818">
        <v>3.49</v>
      </c>
      <c r="AN1818">
        <v>0</v>
      </c>
      <c r="AO1818">
        <v>63.89</v>
      </c>
      <c r="AP1818">
        <v>0</v>
      </c>
      <c r="AQ1818">
        <v>7.82</v>
      </c>
      <c r="AR1818">
        <v>0</v>
      </c>
      <c r="AS1818">
        <v>0</v>
      </c>
      <c r="AT1818">
        <v>90</v>
      </c>
      <c r="AU1818">
        <v>43</v>
      </c>
      <c r="AV1818">
        <v>1</v>
      </c>
      <c r="AW1818">
        <v>1</v>
      </c>
      <c r="AZ1818">
        <v>1</v>
      </c>
      <c r="BA1818">
        <v>33.32</v>
      </c>
      <c r="BB1818">
        <v>10.69</v>
      </c>
      <c r="BC1818">
        <v>8.08</v>
      </c>
      <c r="BD1818" t="s">
        <v>3</v>
      </c>
      <c r="BE1818" t="s">
        <v>3</v>
      </c>
      <c r="BF1818" t="s">
        <v>3</v>
      </c>
      <c r="BG1818" t="s">
        <v>3</v>
      </c>
      <c r="BH1818">
        <v>0</v>
      </c>
      <c r="BI1818">
        <v>1</v>
      </c>
      <c r="BJ1818" t="s">
        <v>183</v>
      </c>
      <c r="BM1818">
        <v>10001</v>
      </c>
      <c r="BN1818">
        <v>0</v>
      </c>
      <c r="BO1818" t="s">
        <v>180</v>
      </c>
      <c r="BP1818">
        <v>1</v>
      </c>
      <c r="BQ1818">
        <v>2</v>
      </c>
      <c r="BR1818">
        <v>0</v>
      </c>
      <c r="BS1818">
        <v>33.32</v>
      </c>
      <c r="BT1818">
        <v>1</v>
      </c>
      <c r="BU1818">
        <v>1</v>
      </c>
      <c r="BV1818">
        <v>1</v>
      </c>
      <c r="BW1818">
        <v>1</v>
      </c>
      <c r="BX1818">
        <v>1</v>
      </c>
      <c r="BY1818" t="s">
        <v>3</v>
      </c>
      <c r="BZ1818">
        <v>118</v>
      </c>
      <c r="CA1818">
        <v>63</v>
      </c>
      <c r="CE1818">
        <v>0</v>
      </c>
      <c r="CF1818">
        <v>0</v>
      </c>
      <c r="CG1818">
        <v>0</v>
      </c>
      <c r="CM1818">
        <v>0</v>
      </c>
      <c r="CN1818" t="s">
        <v>904</v>
      </c>
      <c r="CO1818">
        <v>0</v>
      </c>
      <c r="CP1818">
        <f t="shared" si="1177"/>
        <v>305.99</v>
      </c>
      <c r="CQ1818">
        <f t="shared" si="1178"/>
        <v>3625.1728000000003</v>
      </c>
      <c r="CR1818">
        <f t="shared" si="1179"/>
        <v>46.608400000000003</v>
      </c>
      <c r="CS1818">
        <f t="shared" si="1180"/>
        <v>0</v>
      </c>
      <c r="CT1818">
        <f t="shared" si="1181"/>
        <v>2448.0203999999999</v>
      </c>
      <c r="CU1818">
        <f t="shared" si="1182"/>
        <v>0</v>
      </c>
      <c r="CV1818">
        <f t="shared" si="1183"/>
        <v>8.9930000000000003</v>
      </c>
      <c r="CW1818">
        <f t="shared" si="1184"/>
        <v>0</v>
      </c>
      <c r="CX1818">
        <f t="shared" si="1185"/>
        <v>0</v>
      </c>
      <c r="CY1818">
        <f t="shared" si="1186"/>
        <v>110.16</v>
      </c>
      <c r="CZ1818">
        <f t="shared" si="1187"/>
        <v>52.631999999999998</v>
      </c>
      <c r="DC1818" t="s">
        <v>3</v>
      </c>
      <c r="DD1818" t="s">
        <v>3</v>
      </c>
      <c r="DE1818" t="s">
        <v>133</v>
      </c>
      <c r="DF1818" t="s">
        <v>133</v>
      </c>
      <c r="DG1818" t="s">
        <v>134</v>
      </c>
      <c r="DH1818" t="s">
        <v>3</v>
      </c>
      <c r="DI1818" t="s">
        <v>134</v>
      </c>
      <c r="DJ1818" t="s">
        <v>133</v>
      </c>
      <c r="DK1818" t="s">
        <v>3</v>
      </c>
      <c r="DL1818" t="s">
        <v>3</v>
      </c>
      <c r="DM1818" t="s">
        <v>3</v>
      </c>
      <c r="DN1818">
        <v>0</v>
      </c>
      <c r="DO1818">
        <v>0</v>
      </c>
      <c r="DP1818">
        <v>1</v>
      </c>
      <c r="DQ1818">
        <v>1</v>
      </c>
      <c r="DU1818">
        <v>1013</v>
      </c>
      <c r="DV1818" t="s">
        <v>182</v>
      </c>
      <c r="DW1818" t="s">
        <v>182</v>
      </c>
      <c r="DX1818">
        <v>1</v>
      </c>
      <c r="DZ1818" t="s">
        <v>3</v>
      </c>
      <c r="EA1818" t="s">
        <v>3</v>
      </c>
      <c r="EB1818" t="s">
        <v>3</v>
      </c>
      <c r="EC1818" t="s">
        <v>3</v>
      </c>
      <c r="EE1818">
        <v>29085510</v>
      </c>
      <c r="EF1818">
        <v>2</v>
      </c>
      <c r="EG1818" t="s">
        <v>135</v>
      </c>
      <c r="EH1818">
        <v>0</v>
      </c>
      <c r="EI1818" t="s">
        <v>3</v>
      </c>
      <c r="EJ1818">
        <v>1</v>
      </c>
      <c r="EK1818">
        <v>10001</v>
      </c>
      <c r="EL1818" t="s">
        <v>136</v>
      </c>
      <c r="EM1818" t="s">
        <v>137</v>
      </c>
      <c r="EO1818" t="s">
        <v>138</v>
      </c>
      <c r="EQ1818">
        <v>0</v>
      </c>
      <c r="ER1818">
        <v>516.04</v>
      </c>
      <c r="ES1818">
        <v>448.66</v>
      </c>
      <c r="ET1818">
        <v>3.49</v>
      </c>
      <c r="EU1818">
        <v>0</v>
      </c>
      <c r="EV1818">
        <v>63.89</v>
      </c>
      <c r="EW1818">
        <v>7.82</v>
      </c>
      <c r="EX1818">
        <v>0</v>
      </c>
      <c r="EY1818">
        <v>0</v>
      </c>
      <c r="FQ1818">
        <v>0</v>
      </c>
      <c r="FR1818">
        <f t="shared" si="1188"/>
        <v>0</v>
      </c>
      <c r="FS1818">
        <v>0</v>
      </c>
      <c r="FT1818" t="s">
        <v>139</v>
      </c>
      <c r="FU1818" t="s">
        <v>25</v>
      </c>
      <c r="FV1818" t="s">
        <v>25</v>
      </c>
      <c r="FW1818" t="s">
        <v>26</v>
      </c>
      <c r="FX1818">
        <v>106.2</v>
      </c>
      <c r="FY1818">
        <v>53.55</v>
      </c>
      <c r="GA1818" t="s">
        <v>3</v>
      </c>
      <c r="GD1818">
        <v>1</v>
      </c>
      <c r="GF1818">
        <v>-1011738298</v>
      </c>
      <c r="GG1818">
        <v>2</v>
      </c>
      <c r="GH1818">
        <v>1</v>
      </c>
      <c r="GI1818">
        <v>2</v>
      </c>
      <c r="GJ1818">
        <v>0</v>
      </c>
      <c r="GK1818">
        <v>0</v>
      </c>
      <c r="GL1818">
        <f t="shared" si="1189"/>
        <v>0</v>
      </c>
      <c r="GM1818">
        <f t="shared" si="1190"/>
        <v>468.78</v>
      </c>
      <c r="GN1818">
        <f t="shared" si="1191"/>
        <v>468.78</v>
      </c>
      <c r="GO1818">
        <f t="shared" si="1192"/>
        <v>0</v>
      </c>
      <c r="GP1818">
        <f t="shared" si="1193"/>
        <v>0</v>
      </c>
      <c r="GR1818">
        <v>0</v>
      </c>
      <c r="GS1818">
        <v>3</v>
      </c>
      <c r="GT1818">
        <v>0</v>
      </c>
      <c r="GU1818" t="s">
        <v>3</v>
      </c>
      <c r="GV1818">
        <f t="shared" si="1194"/>
        <v>0</v>
      </c>
      <c r="GW1818">
        <v>1</v>
      </c>
      <c r="GX1818">
        <f t="shared" si="1195"/>
        <v>0</v>
      </c>
      <c r="HA1818">
        <v>0</v>
      </c>
      <c r="HB1818">
        <v>0</v>
      </c>
      <c r="HC1818">
        <f t="shared" si="1196"/>
        <v>0</v>
      </c>
      <c r="HE1818" t="s">
        <v>3</v>
      </c>
      <c r="HF1818" t="s">
        <v>3</v>
      </c>
      <c r="IK1818">
        <v>0</v>
      </c>
    </row>
    <row r="1819" spans="1:245">
      <c r="A1819">
        <v>17</v>
      </c>
      <c r="B1819">
        <v>0</v>
      </c>
      <c r="C1819">
        <f>ROW(SmtRes!A1665)</f>
        <v>1665</v>
      </c>
      <c r="D1819">
        <f>ROW(EtalonRes!A1624)</f>
        <v>1624</v>
      </c>
      <c r="E1819" t="s">
        <v>55</v>
      </c>
      <c r="F1819" t="s">
        <v>287</v>
      </c>
      <c r="G1819" t="s">
        <v>288</v>
      </c>
      <c r="H1819" t="s">
        <v>186</v>
      </c>
      <c r="I1819">
        <f>ROUND(27.5/100,9)</f>
        <v>0.27500000000000002</v>
      </c>
      <c r="J1819">
        <v>0</v>
      </c>
      <c r="O1819">
        <f t="shared" si="1162"/>
        <v>8561.91</v>
      </c>
      <c r="P1819">
        <f t="shared" si="1163"/>
        <v>4345.55</v>
      </c>
      <c r="Q1819">
        <f t="shared" si="1164"/>
        <v>198.57</v>
      </c>
      <c r="R1819">
        <f t="shared" si="1165"/>
        <v>16.13</v>
      </c>
      <c r="S1819">
        <f t="shared" si="1166"/>
        <v>4017.79</v>
      </c>
      <c r="T1819">
        <f t="shared" si="1167"/>
        <v>0</v>
      </c>
      <c r="U1819">
        <f t="shared" si="1168"/>
        <v>14.136375000000001</v>
      </c>
      <c r="V1819">
        <f t="shared" si="1169"/>
        <v>4.8125000000000008E-2</v>
      </c>
      <c r="W1819">
        <f t="shared" si="1170"/>
        <v>0</v>
      </c>
      <c r="X1819">
        <f t="shared" si="1171"/>
        <v>3791.88</v>
      </c>
      <c r="Y1819">
        <f t="shared" si="1172"/>
        <v>2057.3000000000002</v>
      </c>
      <c r="AA1819">
        <v>36401907</v>
      </c>
      <c r="AB1819">
        <f t="shared" si="1173"/>
        <v>4307.3500000000004</v>
      </c>
      <c r="AC1819">
        <f t="shared" si="1174"/>
        <v>3798.56</v>
      </c>
      <c r="AD1819">
        <f>ROUND(((((ET1819*1.25))-((EU1819*1.25)))+AE1819),2)</f>
        <v>70.31</v>
      </c>
      <c r="AE1819">
        <f>ROUND(((EU1819*1.25)),2)</f>
        <v>1.76</v>
      </c>
      <c r="AF1819">
        <f>ROUND(((EV1819*1.15)),2)</f>
        <v>438.48</v>
      </c>
      <c r="AG1819">
        <f t="shared" si="1175"/>
        <v>0</v>
      </c>
      <c r="AH1819">
        <f>((EW1819*1.15))</f>
        <v>51.405000000000001</v>
      </c>
      <c r="AI1819">
        <f>((EX1819*1.25))</f>
        <v>0.17500000000000002</v>
      </c>
      <c r="AJ1819">
        <f t="shared" si="1176"/>
        <v>0</v>
      </c>
      <c r="AK1819">
        <v>4236.1000000000004</v>
      </c>
      <c r="AL1819">
        <v>3798.56</v>
      </c>
      <c r="AM1819">
        <v>56.25</v>
      </c>
      <c r="AN1819">
        <v>1.41</v>
      </c>
      <c r="AO1819">
        <v>381.29</v>
      </c>
      <c r="AP1819">
        <v>0</v>
      </c>
      <c r="AQ1819">
        <v>44.7</v>
      </c>
      <c r="AR1819">
        <v>0.14000000000000001</v>
      </c>
      <c r="AS1819">
        <v>0</v>
      </c>
      <c r="AT1819">
        <v>94</v>
      </c>
      <c r="AU1819">
        <v>51</v>
      </c>
      <c r="AV1819">
        <v>1</v>
      </c>
      <c r="AW1819">
        <v>1</v>
      </c>
      <c r="AZ1819">
        <v>1</v>
      </c>
      <c r="BA1819">
        <v>33.32</v>
      </c>
      <c r="BB1819">
        <v>10.27</v>
      </c>
      <c r="BC1819">
        <v>4.16</v>
      </c>
      <c r="BD1819" t="s">
        <v>3</v>
      </c>
      <c r="BE1819" t="s">
        <v>3</v>
      </c>
      <c r="BF1819" t="s">
        <v>3</v>
      </c>
      <c r="BG1819" t="s">
        <v>3</v>
      </c>
      <c r="BH1819">
        <v>0</v>
      </c>
      <c r="BI1819">
        <v>1</v>
      </c>
      <c r="BJ1819" t="s">
        <v>289</v>
      </c>
      <c r="BM1819">
        <v>11001</v>
      </c>
      <c r="BN1819">
        <v>0</v>
      </c>
      <c r="BO1819" t="s">
        <v>287</v>
      </c>
      <c r="BP1819">
        <v>1</v>
      </c>
      <c r="BQ1819">
        <v>2</v>
      </c>
      <c r="BR1819">
        <v>0</v>
      </c>
      <c r="BS1819">
        <v>33.32</v>
      </c>
      <c r="BT1819">
        <v>1</v>
      </c>
      <c r="BU1819">
        <v>1</v>
      </c>
      <c r="BV1819">
        <v>1</v>
      </c>
      <c r="BW1819">
        <v>1</v>
      </c>
      <c r="BX1819">
        <v>1</v>
      </c>
      <c r="BY1819" t="s">
        <v>3</v>
      </c>
      <c r="BZ1819">
        <v>123</v>
      </c>
      <c r="CA1819">
        <v>75</v>
      </c>
      <c r="CE1819">
        <v>0</v>
      </c>
      <c r="CF1819">
        <v>0</v>
      </c>
      <c r="CG1819">
        <v>0</v>
      </c>
      <c r="CM1819">
        <v>0</v>
      </c>
      <c r="CN1819" t="s">
        <v>904</v>
      </c>
      <c r="CO1819">
        <v>0</v>
      </c>
      <c r="CP1819">
        <f t="shared" si="1177"/>
        <v>8561.91</v>
      </c>
      <c r="CQ1819">
        <f t="shared" si="1178"/>
        <v>15802.009599999999</v>
      </c>
      <c r="CR1819">
        <f t="shared" si="1179"/>
        <v>722.08370000000002</v>
      </c>
      <c r="CS1819">
        <f t="shared" si="1180"/>
        <v>58.6432</v>
      </c>
      <c r="CT1819">
        <f t="shared" si="1181"/>
        <v>14610.153600000001</v>
      </c>
      <c r="CU1819">
        <f t="shared" si="1182"/>
        <v>0</v>
      </c>
      <c r="CV1819">
        <f t="shared" si="1183"/>
        <v>51.405000000000001</v>
      </c>
      <c r="CW1819">
        <f t="shared" si="1184"/>
        <v>0.17500000000000002</v>
      </c>
      <c r="CX1819">
        <f t="shared" si="1185"/>
        <v>0</v>
      </c>
      <c r="CY1819">
        <f t="shared" si="1186"/>
        <v>3791.8847999999998</v>
      </c>
      <c r="CZ1819">
        <f t="shared" si="1187"/>
        <v>2057.2991999999999</v>
      </c>
      <c r="DC1819" t="s">
        <v>3</v>
      </c>
      <c r="DD1819" t="s">
        <v>3</v>
      </c>
      <c r="DE1819" t="s">
        <v>133</v>
      </c>
      <c r="DF1819" t="s">
        <v>133</v>
      </c>
      <c r="DG1819" t="s">
        <v>134</v>
      </c>
      <c r="DH1819" t="s">
        <v>3</v>
      </c>
      <c r="DI1819" t="s">
        <v>134</v>
      </c>
      <c r="DJ1819" t="s">
        <v>133</v>
      </c>
      <c r="DK1819" t="s">
        <v>3</v>
      </c>
      <c r="DL1819" t="s">
        <v>3</v>
      </c>
      <c r="DM1819" t="s">
        <v>3</v>
      </c>
      <c r="DN1819">
        <v>0</v>
      </c>
      <c r="DO1819">
        <v>0</v>
      </c>
      <c r="DP1819">
        <v>1</v>
      </c>
      <c r="DQ1819">
        <v>1</v>
      </c>
      <c r="DU1819">
        <v>1013</v>
      </c>
      <c r="DV1819" t="s">
        <v>186</v>
      </c>
      <c r="DW1819" t="s">
        <v>186</v>
      </c>
      <c r="DX1819">
        <v>1</v>
      </c>
      <c r="DZ1819" t="s">
        <v>3</v>
      </c>
      <c r="EA1819" t="s">
        <v>3</v>
      </c>
      <c r="EB1819" t="s">
        <v>3</v>
      </c>
      <c r="EC1819" t="s">
        <v>3</v>
      </c>
      <c r="EE1819">
        <v>29085511</v>
      </c>
      <c r="EF1819">
        <v>2</v>
      </c>
      <c r="EG1819" t="s">
        <v>135</v>
      </c>
      <c r="EH1819">
        <v>0</v>
      </c>
      <c r="EI1819" t="s">
        <v>3</v>
      </c>
      <c r="EJ1819">
        <v>1</v>
      </c>
      <c r="EK1819">
        <v>11001</v>
      </c>
      <c r="EL1819" t="s">
        <v>23</v>
      </c>
      <c r="EM1819" t="s">
        <v>188</v>
      </c>
      <c r="EO1819" t="s">
        <v>138</v>
      </c>
      <c r="EQ1819">
        <v>0</v>
      </c>
      <c r="ER1819">
        <v>4236.1000000000004</v>
      </c>
      <c r="ES1819">
        <v>3798.56</v>
      </c>
      <c r="ET1819">
        <v>56.25</v>
      </c>
      <c r="EU1819">
        <v>1.41</v>
      </c>
      <c r="EV1819">
        <v>381.29</v>
      </c>
      <c r="EW1819">
        <v>44.7</v>
      </c>
      <c r="EX1819">
        <v>0.14000000000000001</v>
      </c>
      <c r="EY1819">
        <v>0</v>
      </c>
      <c r="FQ1819">
        <v>0</v>
      </c>
      <c r="FR1819">
        <f t="shared" si="1188"/>
        <v>0</v>
      </c>
      <c r="FS1819">
        <v>0</v>
      </c>
      <c r="FT1819" t="s">
        <v>139</v>
      </c>
      <c r="FU1819" t="s">
        <v>25</v>
      </c>
      <c r="FV1819" t="s">
        <v>25</v>
      </c>
      <c r="FW1819" t="s">
        <v>26</v>
      </c>
      <c r="FX1819">
        <v>110.7</v>
      </c>
      <c r="FY1819">
        <v>63.75</v>
      </c>
      <c r="GA1819" t="s">
        <v>3</v>
      </c>
      <c r="GD1819">
        <v>1</v>
      </c>
      <c r="GF1819">
        <v>-169318418</v>
      </c>
      <c r="GG1819">
        <v>2</v>
      </c>
      <c r="GH1819">
        <v>1</v>
      </c>
      <c r="GI1819">
        <v>2</v>
      </c>
      <c r="GJ1819">
        <v>0</v>
      </c>
      <c r="GK1819">
        <v>0</v>
      </c>
      <c r="GL1819">
        <f t="shared" si="1189"/>
        <v>0</v>
      </c>
      <c r="GM1819">
        <f t="shared" si="1190"/>
        <v>14411.09</v>
      </c>
      <c r="GN1819">
        <f t="shared" si="1191"/>
        <v>14411.09</v>
      </c>
      <c r="GO1819">
        <f t="shared" si="1192"/>
        <v>0</v>
      </c>
      <c r="GP1819">
        <f t="shared" si="1193"/>
        <v>0</v>
      </c>
      <c r="GR1819">
        <v>0</v>
      </c>
      <c r="GS1819">
        <v>3</v>
      </c>
      <c r="GT1819">
        <v>0</v>
      </c>
      <c r="GU1819" t="s">
        <v>3</v>
      </c>
      <c r="GV1819">
        <f t="shared" si="1194"/>
        <v>0</v>
      </c>
      <c r="GW1819">
        <v>1</v>
      </c>
      <c r="GX1819">
        <f t="shared" si="1195"/>
        <v>0</v>
      </c>
      <c r="HA1819">
        <v>0</v>
      </c>
      <c r="HB1819">
        <v>0</v>
      </c>
      <c r="HC1819">
        <f t="shared" si="1196"/>
        <v>0</v>
      </c>
      <c r="HE1819" t="s">
        <v>3</v>
      </c>
      <c r="HF1819" t="s">
        <v>3</v>
      </c>
      <c r="IK1819">
        <v>0</v>
      </c>
    </row>
    <row r="1820" spans="1:245">
      <c r="A1820">
        <v>17</v>
      </c>
      <c r="B1820">
        <v>0</v>
      </c>
      <c r="C1820">
        <f>ROW(SmtRes!A1673)</f>
        <v>1673</v>
      </c>
      <c r="D1820">
        <f>ROW(EtalonRes!A1632)</f>
        <v>1632</v>
      </c>
      <c r="E1820" t="s">
        <v>62</v>
      </c>
      <c r="F1820" t="s">
        <v>189</v>
      </c>
      <c r="G1820" t="s">
        <v>190</v>
      </c>
      <c r="H1820" t="s">
        <v>38</v>
      </c>
      <c r="I1820">
        <f>ROUND(27.5/100,9)</f>
        <v>0.27500000000000002</v>
      </c>
      <c r="J1820">
        <v>0</v>
      </c>
      <c r="O1820">
        <f t="shared" si="1162"/>
        <v>17278.75</v>
      </c>
      <c r="P1820">
        <f t="shared" si="1163"/>
        <v>11432.42</v>
      </c>
      <c r="Q1820">
        <f t="shared" si="1164"/>
        <v>388.57</v>
      </c>
      <c r="R1820">
        <f t="shared" si="1165"/>
        <v>89.71</v>
      </c>
      <c r="S1820">
        <f t="shared" si="1166"/>
        <v>5457.76</v>
      </c>
      <c r="T1820">
        <f t="shared" si="1167"/>
        <v>0</v>
      </c>
      <c r="U1820">
        <f t="shared" si="1168"/>
        <v>19.2027</v>
      </c>
      <c r="V1820">
        <f t="shared" si="1169"/>
        <v>0.199375</v>
      </c>
      <c r="W1820">
        <f t="shared" si="1170"/>
        <v>0</v>
      </c>
      <c r="X1820">
        <f t="shared" si="1171"/>
        <v>5214.62</v>
      </c>
      <c r="Y1820">
        <f t="shared" si="1172"/>
        <v>2829.21</v>
      </c>
      <c r="AA1820">
        <v>36401907</v>
      </c>
      <c r="AB1820">
        <f t="shared" si="1173"/>
        <v>7074.5</v>
      </c>
      <c r="AC1820">
        <f t="shared" si="1174"/>
        <v>6356.64</v>
      </c>
      <c r="AD1820">
        <f>ROUND(((((ET1820*1.25))-((EU1820*1.25)))+AE1820),2)</f>
        <v>122.23</v>
      </c>
      <c r="AE1820">
        <f>ROUND(((EU1820*1.25)),2)</f>
        <v>9.7899999999999991</v>
      </c>
      <c r="AF1820">
        <f>ROUND(((EV1820*1.15)),2)</f>
        <v>595.63</v>
      </c>
      <c r="AG1820">
        <f t="shared" si="1175"/>
        <v>0</v>
      </c>
      <c r="AH1820">
        <f>((EW1820*1.15))</f>
        <v>69.827999999999989</v>
      </c>
      <c r="AI1820">
        <f>((EX1820*1.25))</f>
        <v>0.72499999999999998</v>
      </c>
      <c r="AJ1820">
        <f t="shared" si="1176"/>
        <v>0</v>
      </c>
      <c r="AK1820">
        <v>6972.36</v>
      </c>
      <c r="AL1820">
        <v>6356.64</v>
      </c>
      <c r="AM1820">
        <v>97.78</v>
      </c>
      <c r="AN1820">
        <v>7.83</v>
      </c>
      <c r="AO1820">
        <v>517.94000000000005</v>
      </c>
      <c r="AP1820">
        <v>0</v>
      </c>
      <c r="AQ1820">
        <v>60.72</v>
      </c>
      <c r="AR1820">
        <v>0.57999999999999996</v>
      </c>
      <c r="AS1820">
        <v>0</v>
      </c>
      <c r="AT1820">
        <v>94</v>
      </c>
      <c r="AU1820">
        <v>51</v>
      </c>
      <c r="AV1820">
        <v>1</v>
      </c>
      <c r="AW1820">
        <v>1</v>
      </c>
      <c r="AZ1820">
        <v>1</v>
      </c>
      <c r="BA1820">
        <v>33.32</v>
      </c>
      <c r="BB1820">
        <v>11.56</v>
      </c>
      <c r="BC1820">
        <v>6.54</v>
      </c>
      <c r="BD1820" t="s">
        <v>3</v>
      </c>
      <c r="BE1820" t="s">
        <v>3</v>
      </c>
      <c r="BF1820" t="s">
        <v>3</v>
      </c>
      <c r="BG1820" t="s">
        <v>3</v>
      </c>
      <c r="BH1820">
        <v>0</v>
      </c>
      <c r="BI1820">
        <v>1</v>
      </c>
      <c r="BJ1820" t="s">
        <v>191</v>
      </c>
      <c r="BM1820">
        <v>11001</v>
      </c>
      <c r="BN1820">
        <v>0</v>
      </c>
      <c r="BO1820" t="s">
        <v>189</v>
      </c>
      <c r="BP1820">
        <v>1</v>
      </c>
      <c r="BQ1820">
        <v>2</v>
      </c>
      <c r="BR1820">
        <v>0</v>
      </c>
      <c r="BS1820">
        <v>33.32</v>
      </c>
      <c r="BT1820">
        <v>1</v>
      </c>
      <c r="BU1820">
        <v>1</v>
      </c>
      <c r="BV1820">
        <v>1</v>
      </c>
      <c r="BW1820">
        <v>1</v>
      </c>
      <c r="BX1820">
        <v>1</v>
      </c>
      <c r="BY1820" t="s">
        <v>3</v>
      </c>
      <c r="BZ1820">
        <v>123</v>
      </c>
      <c r="CA1820">
        <v>75</v>
      </c>
      <c r="CE1820">
        <v>0</v>
      </c>
      <c r="CF1820">
        <v>0</v>
      </c>
      <c r="CG1820">
        <v>0</v>
      </c>
      <c r="CM1820">
        <v>0</v>
      </c>
      <c r="CN1820" t="s">
        <v>904</v>
      </c>
      <c r="CO1820">
        <v>0</v>
      </c>
      <c r="CP1820">
        <f t="shared" si="1177"/>
        <v>17278.75</v>
      </c>
      <c r="CQ1820">
        <f t="shared" si="1178"/>
        <v>41572.425600000002</v>
      </c>
      <c r="CR1820">
        <f t="shared" si="1179"/>
        <v>1412.9788000000001</v>
      </c>
      <c r="CS1820">
        <f t="shared" si="1180"/>
        <v>326.20279999999997</v>
      </c>
      <c r="CT1820">
        <f t="shared" si="1181"/>
        <v>19846.391599999999</v>
      </c>
      <c r="CU1820">
        <f t="shared" si="1182"/>
        <v>0</v>
      </c>
      <c r="CV1820">
        <f t="shared" si="1183"/>
        <v>69.827999999999989</v>
      </c>
      <c r="CW1820">
        <f t="shared" si="1184"/>
        <v>0.72499999999999998</v>
      </c>
      <c r="CX1820">
        <f t="shared" si="1185"/>
        <v>0</v>
      </c>
      <c r="CY1820">
        <f t="shared" si="1186"/>
        <v>5214.6218000000008</v>
      </c>
      <c r="CZ1820">
        <f t="shared" si="1187"/>
        <v>2829.2097000000003</v>
      </c>
      <c r="DC1820" t="s">
        <v>3</v>
      </c>
      <c r="DD1820" t="s">
        <v>3</v>
      </c>
      <c r="DE1820" t="s">
        <v>133</v>
      </c>
      <c r="DF1820" t="s">
        <v>133</v>
      </c>
      <c r="DG1820" t="s">
        <v>134</v>
      </c>
      <c r="DH1820" t="s">
        <v>3</v>
      </c>
      <c r="DI1820" t="s">
        <v>134</v>
      </c>
      <c r="DJ1820" t="s">
        <v>133</v>
      </c>
      <c r="DK1820" t="s">
        <v>3</v>
      </c>
      <c r="DL1820" t="s">
        <v>3</v>
      </c>
      <c r="DM1820" t="s">
        <v>3</v>
      </c>
      <c r="DN1820">
        <v>0</v>
      </c>
      <c r="DO1820">
        <v>0</v>
      </c>
      <c r="DP1820">
        <v>1</v>
      </c>
      <c r="DQ1820">
        <v>1</v>
      </c>
      <c r="DU1820">
        <v>1013</v>
      </c>
      <c r="DV1820" t="s">
        <v>38</v>
      </c>
      <c r="DW1820" t="s">
        <v>38</v>
      </c>
      <c r="DX1820">
        <v>1</v>
      </c>
      <c r="DZ1820" t="s">
        <v>3</v>
      </c>
      <c r="EA1820" t="s">
        <v>3</v>
      </c>
      <c r="EB1820" t="s">
        <v>3</v>
      </c>
      <c r="EC1820" t="s">
        <v>3</v>
      </c>
      <c r="EE1820">
        <v>29085511</v>
      </c>
      <c r="EF1820">
        <v>2</v>
      </c>
      <c r="EG1820" t="s">
        <v>135</v>
      </c>
      <c r="EH1820">
        <v>0</v>
      </c>
      <c r="EI1820" t="s">
        <v>3</v>
      </c>
      <c r="EJ1820">
        <v>1</v>
      </c>
      <c r="EK1820">
        <v>11001</v>
      </c>
      <c r="EL1820" t="s">
        <v>23</v>
      </c>
      <c r="EM1820" t="s">
        <v>188</v>
      </c>
      <c r="EO1820" t="s">
        <v>138</v>
      </c>
      <c r="EQ1820">
        <v>0</v>
      </c>
      <c r="ER1820">
        <v>6972.36</v>
      </c>
      <c r="ES1820">
        <v>6356.64</v>
      </c>
      <c r="ET1820">
        <v>97.78</v>
      </c>
      <c r="EU1820">
        <v>7.83</v>
      </c>
      <c r="EV1820">
        <v>517.94000000000005</v>
      </c>
      <c r="EW1820">
        <v>60.72</v>
      </c>
      <c r="EX1820">
        <v>0.57999999999999996</v>
      </c>
      <c r="EY1820">
        <v>0</v>
      </c>
      <c r="FQ1820">
        <v>0</v>
      </c>
      <c r="FR1820">
        <f t="shared" si="1188"/>
        <v>0</v>
      </c>
      <c r="FS1820">
        <v>0</v>
      </c>
      <c r="FT1820" t="s">
        <v>139</v>
      </c>
      <c r="FU1820" t="s">
        <v>25</v>
      </c>
      <c r="FV1820" t="s">
        <v>25</v>
      </c>
      <c r="FW1820" t="s">
        <v>26</v>
      </c>
      <c r="FX1820">
        <v>110.7</v>
      </c>
      <c r="FY1820">
        <v>63.75</v>
      </c>
      <c r="GA1820" t="s">
        <v>3</v>
      </c>
      <c r="GD1820">
        <v>1</v>
      </c>
      <c r="GF1820">
        <v>1837524583</v>
      </c>
      <c r="GG1820">
        <v>2</v>
      </c>
      <c r="GH1820">
        <v>1</v>
      </c>
      <c r="GI1820">
        <v>2</v>
      </c>
      <c r="GJ1820">
        <v>0</v>
      </c>
      <c r="GK1820">
        <v>0</v>
      </c>
      <c r="GL1820">
        <f t="shared" si="1189"/>
        <v>0</v>
      </c>
      <c r="GM1820">
        <f t="shared" si="1190"/>
        <v>25322.58</v>
      </c>
      <c r="GN1820">
        <f t="shared" si="1191"/>
        <v>25322.58</v>
      </c>
      <c r="GO1820">
        <f t="shared" si="1192"/>
        <v>0</v>
      </c>
      <c r="GP1820">
        <f t="shared" si="1193"/>
        <v>0</v>
      </c>
      <c r="GR1820">
        <v>0</v>
      </c>
      <c r="GS1820">
        <v>3</v>
      </c>
      <c r="GT1820">
        <v>0</v>
      </c>
      <c r="GU1820" t="s">
        <v>3</v>
      </c>
      <c r="GV1820">
        <f t="shared" si="1194"/>
        <v>0</v>
      </c>
      <c r="GW1820">
        <v>1</v>
      </c>
      <c r="GX1820">
        <f t="shared" si="1195"/>
        <v>0</v>
      </c>
      <c r="HA1820">
        <v>0</v>
      </c>
      <c r="HB1820">
        <v>0</v>
      </c>
      <c r="HC1820">
        <f t="shared" si="1196"/>
        <v>0</v>
      </c>
      <c r="HE1820" t="s">
        <v>3</v>
      </c>
      <c r="HF1820" t="s">
        <v>3</v>
      </c>
      <c r="IK1820">
        <v>0</v>
      </c>
    </row>
    <row r="1821" spans="1:245">
      <c r="A1821">
        <v>17</v>
      </c>
      <c r="B1821">
        <v>0</v>
      </c>
      <c r="C1821">
        <f>ROW(SmtRes!A1680)</f>
        <v>1680</v>
      </c>
      <c r="D1821">
        <f>ROW(EtalonRes!A1639)</f>
        <v>1639</v>
      </c>
      <c r="E1821" t="s">
        <v>67</v>
      </c>
      <c r="F1821" t="s">
        <v>192</v>
      </c>
      <c r="G1821" t="s">
        <v>193</v>
      </c>
      <c r="H1821" t="s">
        <v>186</v>
      </c>
      <c r="I1821">
        <f>ROUND(27.5/100,9)</f>
        <v>0.27500000000000002</v>
      </c>
      <c r="J1821">
        <v>0</v>
      </c>
      <c r="O1821">
        <f t="shared" si="1162"/>
        <v>14257.91</v>
      </c>
      <c r="P1821">
        <f t="shared" si="1163"/>
        <v>10165.09</v>
      </c>
      <c r="Q1821">
        <f t="shared" si="1164"/>
        <v>1401.65</v>
      </c>
      <c r="R1821">
        <f t="shared" si="1165"/>
        <v>771.98</v>
      </c>
      <c r="S1821">
        <f t="shared" si="1166"/>
        <v>2691.17</v>
      </c>
      <c r="T1821">
        <f t="shared" si="1167"/>
        <v>0</v>
      </c>
      <c r="U1821">
        <f t="shared" si="1168"/>
        <v>9.8859750000000002</v>
      </c>
      <c r="V1821">
        <f t="shared" si="1169"/>
        <v>2.3031250000000001</v>
      </c>
      <c r="W1821">
        <f t="shared" si="1170"/>
        <v>0</v>
      </c>
      <c r="X1821">
        <f t="shared" si="1171"/>
        <v>3255.36</v>
      </c>
      <c r="Y1821">
        <f t="shared" si="1172"/>
        <v>1766.21</v>
      </c>
      <c r="AA1821">
        <v>36401907</v>
      </c>
      <c r="AB1821">
        <f t="shared" si="1173"/>
        <v>6346.71</v>
      </c>
      <c r="AC1821">
        <f t="shared" si="1174"/>
        <v>5583.68</v>
      </c>
      <c r="AD1821">
        <f>ROUND(((((ET1821*1.25))-((EU1821*1.25)))+AE1821),2)</f>
        <v>469.33</v>
      </c>
      <c r="AE1821">
        <f>ROUND(((EU1821*1.25)),2)</f>
        <v>84.25</v>
      </c>
      <c r="AF1821">
        <f>ROUND(((EV1821*1.15)),2)</f>
        <v>293.7</v>
      </c>
      <c r="AG1821">
        <f t="shared" si="1175"/>
        <v>0</v>
      </c>
      <c r="AH1821">
        <f>((EW1821*1.15))</f>
        <v>35.948999999999998</v>
      </c>
      <c r="AI1821">
        <f>((EX1821*1.25))</f>
        <v>8.375</v>
      </c>
      <c r="AJ1821">
        <f t="shared" si="1176"/>
        <v>0</v>
      </c>
      <c r="AK1821">
        <v>6214.53</v>
      </c>
      <c r="AL1821">
        <v>5583.68</v>
      </c>
      <c r="AM1821">
        <v>375.46</v>
      </c>
      <c r="AN1821">
        <v>67.400000000000006</v>
      </c>
      <c r="AO1821">
        <v>255.39</v>
      </c>
      <c r="AP1821">
        <v>0</v>
      </c>
      <c r="AQ1821">
        <v>31.26</v>
      </c>
      <c r="AR1821">
        <v>6.7</v>
      </c>
      <c r="AS1821">
        <v>0</v>
      </c>
      <c r="AT1821">
        <v>94</v>
      </c>
      <c r="AU1821">
        <v>51</v>
      </c>
      <c r="AV1821">
        <v>1</v>
      </c>
      <c r="AW1821">
        <v>1</v>
      </c>
      <c r="AZ1821">
        <v>1</v>
      </c>
      <c r="BA1821">
        <v>33.32</v>
      </c>
      <c r="BB1821">
        <v>10.86</v>
      </c>
      <c r="BC1821">
        <v>6.62</v>
      </c>
      <c r="BD1821" t="s">
        <v>3</v>
      </c>
      <c r="BE1821" t="s">
        <v>3</v>
      </c>
      <c r="BF1821" t="s">
        <v>3</v>
      </c>
      <c r="BG1821" t="s">
        <v>3</v>
      </c>
      <c r="BH1821">
        <v>0</v>
      </c>
      <c r="BI1821">
        <v>1</v>
      </c>
      <c r="BJ1821" t="s">
        <v>194</v>
      </c>
      <c r="BM1821">
        <v>11001</v>
      </c>
      <c r="BN1821">
        <v>0</v>
      </c>
      <c r="BO1821" t="s">
        <v>192</v>
      </c>
      <c r="BP1821">
        <v>1</v>
      </c>
      <c r="BQ1821">
        <v>2</v>
      </c>
      <c r="BR1821">
        <v>0</v>
      </c>
      <c r="BS1821">
        <v>33.32</v>
      </c>
      <c r="BT1821">
        <v>1</v>
      </c>
      <c r="BU1821">
        <v>1</v>
      </c>
      <c r="BV1821">
        <v>1</v>
      </c>
      <c r="BW1821">
        <v>1</v>
      </c>
      <c r="BX1821">
        <v>1</v>
      </c>
      <c r="BY1821" t="s">
        <v>3</v>
      </c>
      <c r="BZ1821">
        <v>123</v>
      </c>
      <c r="CA1821">
        <v>75</v>
      </c>
      <c r="CE1821">
        <v>0</v>
      </c>
      <c r="CF1821">
        <v>0</v>
      </c>
      <c r="CG1821">
        <v>0</v>
      </c>
      <c r="CM1821">
        <v>0</v>
      </c>
      <c r="CN1821" t="s">
        <v>3</v>
      </c>
      <c r="CO1821">
        <v>0</v>
      </c>
      <c r="CP1821">
        <f t="shared" si="1177"/>
        <v>14257.91</v>
      </c>
      <c r="CQ1821">
        <f t="shared" si="1178"/>
        <v>36963.961600000002</v>
      </c>
      <c r="CR1821">
        <f t="shared" si="1179"/>
        <v>5096.9237999999996</v>
      </c>
      <c r="CS1821">
        <f t="shared" si="1180"/>
        <v>2807.21</v>
      </c>
      <c r="CT1821">
        <f t="shared" si="1181"/>
        <v>9786.0839999999989</v>
      </c>
      <c r="CU1821">
        <f t="shared" si="1182"/>
        <v>0</v>
      </c>
      <c r="CV1821">
        <f t="shared" si="1183"/>
        <v>35.948999999999998</v>
      </c>
      <c r="CW1821">
        <f t="shared" si="1184"/>
        <v>8.375</v>
      </c>
      <c r="CX1821">
        <f t="shared" si="1185"/>
        <v>0</v>
      </c>
      <c r="CY1821">
        <f t="shared" si="1186"/>
        <v>3255.3610000000003</v>
      </c>
      <c r="CZ1821">
        <f t="shared" si="1187"/>
        <v>1766.2065</v>
      </c>
      <c r="DC1821" t="s">
        <v>3</v>
      </c>
      <c r="DD1821" t="s">
        <v>3</v>
      </c>
      <c r="DE1821" t="s">
        <v>133</v>
      </c>
      <c r="DF1821" t="s">
        <v>133</v>
      </c>
      <c r="DG1821" t="s">
        <v>134</v>
      </c>
      <c r="DH1821" t="s">
        <v>3</v>
      </c>
      <c r="DI1821" t="s">
        <v>134</v>
      </c>
      <c r="DJ1821" t="s">
        <v>133</v>
      </c>
      <c r="DK1821" t="s">
        <v>3</v>
      </c>
      <c r="DL1821" t="s">
        <v>3</v>
      </c>
      <c r="DM1821" t="s">
        <v>3</v>
      </c>
      <c r="DN1821">
        <v>0</v>
      </c>
      <c r="DO1821">
        <v>0</v>
      </c>
      <c r="DP1821">
        <v>1</v>
      </c>
      <c r="DQ1821">
        <v>1</v>
      </c>
      <c r="DU1821">
        <v>1013</v>
      </c>
      <c r="DV1821" t="s">
        <v>186</v>
      </c>
      <c r="DW1821" t="s">
        <v>186</v>
      </c>
      <c r="DX1821">
        <v>1</v>
      </c>
      <c r="DZ1821" t="s">
        <v>3</v>
      </c>
      <c r="EA1821" t="s">
        <v>3</v>
      </c>
      <c r="EB1821" t="s">
        <v>3</v>
      </c>
      <c r="EC1821" t="s">
        <v>3</v>
      </c>
      <c r="EE1821">
        <v>29085511</v>
      </c>
      <c r="EF1821">
        <v>2</v>
      </c>
      <c r="EG1821" t="s">
        <v>135</v>
      </c>
      <c r="EH1821">
        <v>0</v>
      </c>
      <c r="EI1821" t="s">
        <v>3</v>
      </c>
      <c r="EJ1821">
        <v>1</v>
      </c>
      <c r="EK1821">
        <v>11001</v>
      </c>
      <c r="EL1821" t="s">
        <v>23</v>
      </c>
      <c r="EM1821" t="s">
        <v>188</v>
      </c>
      <c r="EO1821" t="s">
        <v>3</v>
      </c>
      <c r="EQ1821">
        <v>0</v>
      </c>
      <c r="ER1821">
        <v>6214.53</v>
      </c>
      <c r="ES1821">
        <v>5583.68</v>
      </c>
      <c r="ET1821">
        <v>375.46</v>
      </c>
      <c r="EU1821">
        <v>67.400000000000006</v>
      </c>
      <c r="EV1821">
        <v>255.39</v>
      </c>
      <c r="EW1821">
        <v>31.26</v>
      </c>
      <c r="EX1821">
        <v>6.7</v>
      </c>
      <c r="EY1821">
        <v>0</v>
      </c>
      <c r="FQ1821">
        <v>0</v>
      </c>
      <c r="FR1821">
        <f t="shared" si="1188"/>
        <v>0</v>
      </c>
      <c r="FS1821">
        <v>0</v>
      </c>
      <c r="FT1821" t="s">
        <v>139</v>
      </c>
      <c r="FU1821" t="s">
        <v>25</v>
      </c>
      <c r="FV1821" t="s">
        <v>25</v>
      </c>
      <c r="FW1821" t="s">
        <v>26</v>
      </c>
      <c r="FX1821">
        <v>110.7</v>
      </c>
      <c r="FY1821">
        <v>63.75</v>
      </c>
      <c r="GA1821" t="s">
        <v>3</v>
      </c>
      <c r="GD1821">
        <v>1</v>
      </c>
      <c r="GF1821">
        <v>1220877284</v>
      </c>
      <c r="GG1821">
        <v>2</v>
      </c>
      <c r="GH1821">
        <v>1</v>
      </c>
      <c r="GI1821">
        <v>2</v>
      </c>
      <c r="GJ1821">
        <v>0</v>
      </c>
      <c r="GK1821">
        <v>0</v>
      </c>
      <c r="GL1821">
        <f t="shared" si="1189"/>
        <v>0</v>
      </c>
      <c r="GM1821">
        <f t="shared" si="1190"/>
        <v>19279.48</v>
      </c>
      <c r="GN1821">
        <f t="shared" si="1191"/>
        <v>19279.48</v>
      </c>
      <c r="GO1821">
        <f t="shared" si="1192"/>
        <v>0</v>
      </c>
      <c r="GP1821">
        <f t="shared" si="1193"/>
        <v>0</v>
      </c>
      <c r="GR1821">
        <v>0</v>
      </c>
      <c r="GS1821">
        <v>3</v>
      </c>
      <c r="GT1821">
        <v>0</v>
      </c>
      <c r="GU1821" t="s">
        <v>3</v>
      </c>
      <c r="GV1821">
        <f t="shared" si="1194"/>
        <v>0</v>
      </c>
      <c r="GW1821">
        <v>1</v>
      </c>
      <c r="GX1821">
        <f t="shared" si="1195"/>
        <v>0</v>
      </c>
      <c r="HA1821">
        <v>0</v>
      </c>
      <c r="HB1821">
        <v>0</v>
      </c>
      <c r="HC1821">
        <f t="shared" si="1196"/>
        <v>0</v>
      </c>
      <c r="HE1821" t="s">
        <v>3</v>
      </c>
      <c r="HF1821" t="s">
        <v>3</v>
      </c>
      <c r="IK1821">
        <v>0</v>
      </c>
    </row>
    <row r="1822" spans="1:245">
      <c r="A1822">
        <v>17</v>
      </c>
      <c r="B1822">
        <v>0</v>
      </c>
      <c r="C1822">
        <f>ROW(SmtRes!A1688)</f>
        <v>1688</v>
      </c>
      <c r="D1822">
        <f>ROW(EtalonRes!A1646)</f>
        <v>1646</v>
      </c>
      <c r="E1822" t="s">
        <v>195</v>
      </c>
      <c r="F1822" t="s">
        <v>290</v>
      </c>
      <c r="G1822" t="s">
        <v>291</v>
      </c>
      <c r="H1822" t="s">
        <v>38</v>
      </c>
      <c r="I1822">
        <f>ROUND(27.5/100,9)</f>
        <v>0.27500000000000002</v>
      </c>
      <c r="J1822">
        <v>0</v>
      </c>
      <c r="O1822">
        <f t="shared" si="1162"/>
        <v>8271.16</v>
      </c>
      <c r="P1822">
        <f t="shared" si="1163"/>
        <v>5281.04</v>
      </c>
      <c r="Q1822">
        <f t="shared" si="1164"/>
        <v>239.66</v>
      </c>
      <c r="R1822">
        <f t="shared" si="1165"/>
        <v>52.6</v>
      </c>
      <c r="S1822">
        <f t="shared" si="1166"/>
        <v>2750.46</v>
      </c>
      <c r="T1822">
        <f t="shared" si="1167"/>
        <v>0</v>
      </c>
      <c r="U1822">
        <f t="shared" si="1168"/>
        <v>9.9334124999999993</v>
      </c>
      <c r="V1822">
        <f t="shared" si="1169"/>
        <v>0.11687500000000002</v>
      </c>
      <c r="W1822">
        <f t="shared" si="1170"/>
        <v>0</v>
      </c>
      <c r="X1822">
        <f t="shared" si="1171"/>
        <v>2634.88</v>
      </c>
      <c r="Y1822">
        <f t="shared" si="1172"/>
        <v>1429.56</v>
      </c>
      <c r="AA1822">
        <v>36401907</v>
      </c>
      <c r="AB1822">
        <f t="shared" si="1173"/>
        <v>7371.48</v>
      </c>
      <c r="AC1822">
        <f t="shared" si="1174"/>
        <v>6983.19</v>
      </c>
      <c r="AD1822">
        <f>ROUND(((((ET1822*1.25))-((EU1822*1.25)))+AE1822),2)</f>
        <v>88.12</v>
      </c>
      <c r="AE1822">
        <f>ROUND(((EU1822*1.25)),2)</f>
        <v>5.74</v>
      </c>
      <c r="AF1822">
        <f>ROUND(((EV1822*1.15)),2)</f>
        <v>300.17</v>
      </c>
      <c r="AG1822">
        <f t="shared" si="1175"/>
        <v>0</v>
      </c>
      <c r="AH1822">
        <f>((EW1822*1.15))</f>
        <v>36.121499999999997</v>
      </c>
      <c r="AI1822">
        <f>((EX1822*1.25))</f>
        <v>0.42500000000000004</v>
      </c>
      <c r="AJ1822">
        <f t="shared" si="1176"/>
        <v>0</v>
      </c>
      <c r="AK1822">
        <v>7314.7</v>
      </c>
      <c r="AL1822">
        <v>6983.19</v>
      </c>
      <c r="AM1822">
        <v>70.489999999999995</v>
      </c>
      <c r="AN1822">
        <v>4.59</v>
      </c>
      <c r="AO1822">
        <v>261.02</v>
      </c>
      <c r="AP1822">
        <v>0</v>
      </c>
      <c r="AQ1822">
        <v>31.41</v>
      </c>
      <c r="AR1822">
        <v>0.34</v>
      </c>
      <c r="AS1822">
        <v>0</v>
      </c>
      <c r="AT1822">
        <v>94</v>
      </c>
      <c r="AU1822">
        <v>51</v>
      </c>
      <c r="AV1822">
        <v>1</v>
      </c>
      <c r="AW1822">
        <v>1</v>
      </c>
      <c r="AZ1822">
        <v>1</v>
      </c>
      <c r="BA1822">
        <v>33.32</v>
      </c>
      <c r="BB1822">
        <v>9.89</v>
      </c>
      <c r="BC1822">
        <v>2.75</v>
      </c>
      <c r="BD1822" t="s">
        <v>3</v>
      </c>
      <c r="BE1822" t="s">
        <v>3</v>
      </c>
      <c r="BF1822" t="s">
        <v>3</v>
      </c>
      <c r="BG1822" t="s">
        <v>3</v>
      </c>
      <c r="BH1822">
        <v>0</v>
      </c>
      <c r="BI1822">
        <v>1</v>
      </c>
      <c r="BJ1822" t="s">
        <v>292</v>
      </c>
      <c r="BM1822">
        <v>11001</v>
      </c>
      <c r="BN1822">
        <v>0</v>
      </c>
      <c r="BO1822" t="s">
        <v>290</v>
      </c>
      <c r="BP1822">
        <v>1</v>
      </c>
      <c r="BQ1822">
        <v>2</v>
      </c>
      <c r="BR1822">
        <v>0</v>
      </c>
      <c r="BS1822">
        <v>33.32</v>
      </c>
      <c r="BT1822">
        <v>1</v>
      </c>
      <c r="BU1822">
        <v>1</v>
      </c>
      <c r="BV1822">
        <v>1</v>
      </c>
      <c r="BW1822">
        <v>1</v>
      </c>
      <c r="BX1822">
        <v>1</v>
      </c>
      <c r="BY1822" t="s">
        <v>3</v>
      </c>
      <c r="BZ1822">
        <v>123</v>
      </c>
      <c r="CA1822">
        <v>75</v>
      </c>
      <c r="CE1822">
        <v>0</v>
      </c>
      <c r="CF1822">
        <v>0</v>
      </c>
      <c r="CG1822">
        <v>0</v>
      </c>
      <c r="CM1822">
        <v>0</v>
      </c>
      <c r="CN1822" t="s">
        <v>3</v>
      </c>
      <c r="CO1822">
        <v>0</v>
      </c>
      <c r="CP1822">
        <f t="shared" si="1177"/>
        <v>8271.16</v>
      </c>
      <c r="CQ1822">
        <f t="shared" si="1178"/>
        <v>19203.772499999999</v>
      </c>
      <c r="CR1822">
        <f t="shared" si="1179"/>
        <v>871.50680000000011</v>
      </c>
      <c r="CS1822">
        <f t="shared" si="1180"/>
        <v>191.2568</v>
      </c>
      <c r="CT1822">
        <f t="shared" si="1181"/>
        <v>10001.664400000001</v>
      </c>
      <c r="CU1822">
        <f t="shared" si="1182"/>
        <v>0</v>
      </c>
      <c r="CV1822">
        <f t="shared" si="1183"/>
        <v>36.121499999999997</v>
      </c>
      <c r="CW1822">
        <f t="shared" si="1184"/>
        <v>0.42500000000000004</v>
      </c>
      <c r="CX1822">
        <f t="shared" si="1185"/>
        <v>0</v>
      </c>
      <c r="CY1822">
        <f t="shared" si="1186"/>
        <v>2634.8764000000001</v>
      </c>
      <c r="CZ1822">
        <f t="shared" si="1187"/>
        <v>1429.5606</v>
      </c>
      <c r="DC1822" t="s">
        <v>3</v>
      </c>
      <c r="DD1822" t="s">
        <v>3</v>
      </c>
      <c r="DE1822" t="s">
        <v>133</v>
      </c>
      <c r="DF1822" t="s">
        <v>133</v>
      </c>
      <c r="DG1822" t="s">
        <v>134</v>
      </c>
      <c r="DH1822" t="s">
        <v>3</v>
      </c>
      <c r="DI1822" t="s">
        <v>134</v>
      </c>
      <c r="DJ1822" t="s">
        <v>133</v>
      </c>
      <c r="DK1822" t="s">
        <v>3</v>
      </c>
      <c r="DL1822" t="s">
        <v>3</v>
      </c>
      <c r="DM1822" t="s">
        <v>3</v>
      </c>
      <c r="DN1822">
        <v>0</v>
      </c>
      <c r="DO1822">
        <v>0</v>
      </c>
      <c r="DP1822">
        <v>1</v>
      </c>
      <c r="DQ1822">
        <v>1</v>
      </c>
      <c r="DU1822">
        <v>1013</v>
      </c>
      <c r="DV1822" t="s">
        <v>38</v>
      </c>
      <c r="DW1822" t="s">
        <v>38</v>
      </c>
      <c r="DX1822">
        <v>1</v>
      </c>
      <c r="DZ1822" t="s">
        <v>3</v>
      </c>
      <c r="EA1822" t="s">
        <v>3</v>
      </c>
      <c r="EB1822" t="s">
        <v>3</v>
      </c>
      <c r="EC1822" t="s">
        <v>3</v>
      </c>
      <c r="EE1822">
        <v>29085511</v>
      </c>
      <c r="EF1822">
        <v>2</v>
      </c>
      <c r="EG1822" t="s">
        <v>135</v>
      </c>
      <c r="EH1822">
        <v>0</v>
      </c>
      <c r="EI1822" t="s">
        <v>3</v>
      </c>
      <c r="EJ1822">
        <v>1</v>
      </c>
      <c r="EK1822">
        <v>11001</v>
      </c>
      <c r="EL1822" t="s">
        <v>23</v>
      </c>
      <c r="EM1822" t="s">
        <v>188</v>
      </c>
      <c r="EO1822" t="s">
        <v>3</v>
      </c>
      <c r="EQ1822">
        <v>0</v>
      </c>
      <c r="ER1822">
        <v>7314.7</v>
      </c>
      <c r="ES1822">
        <v>6983.19</v>
      </c>
      <c r="ET1822">
        <v>70.489999999999995</v>
      </c>
      <c r="EU1822">
        <v>4.59</v>
      </c>
      <c r="EV1822">
        <v>261.02</v>
      </c>
      <c r="EW1822">
        <v>31.41</v>
      </c>
      <c r="EX1822">
        <v>0.34</v>
      </c>
      <c r="EY1822">
        <v>0</v>
      </c>
      <c r="FQ1822">
        <v>0</v>
      </c>
      <c r="FR1822">
        <f t="shared" si="1188"/>
        <v>0</v>
      </c>
      <c r="FS1822">
        <v>0</v>
      </c>
      <c r="FT1822" t="s">
        <v>139</v>
      </c>
      <c r="FU1822" t="s">
        <v>25</v>
      </c>
      <c r="FV1822" t="s">
        <v>25</v>
      </c>
      <c r="FW1822" t="s">
        <v>26</v>
      </c>
      <c r="FX1822">
        <v>110.7</v>
      </c>
      <c r="FY1822">
        <v>63.75</v>
      </c>
      <c r="GA1822" t="s">
        <v>3</v>
      </c>
      <c r="GD1822">
        <v>1</v>
      </c>
      <c r="GF1822">
        <v>-1178116816</v>
      </c>
      <c r="GG1822">
        <v>2</v>
      </c>
      <c r="GH1822">
        <v>1</v>
      </c>
      <c r="GI1822">
        <v>2</v>
      </c>
      <c r="GJ1822">
        <v>0</v>
      </c>
      <c r="GK1822">
        <v>0</v>
      </c>
      <c r="GL1822">
        <f t="shared" si="1189"/>
        <v>0</v>
      </c>
      <c r="GM1822">
        <f t="shared" si="1190"/>
        <v>12335.6</v>
      </c>
      <c r="GN1822">
        <f t="shared" si="1191"/>
        <v>12335.6</v>
      </c>
      <c r="GO1822">
        <f t="shared" si="1192"/>
        <v>0</v>
      </c>
      <c r="GP1822">
        <f t="shared" si="1193"/>
        <v>0</v>
      </c>
      <c r="GR1822">
        <v>0</v>
      </c>
      <c r="GS1822">
        <v>3</v>
      </c>
      <c r="GT1822">
        <v>0</v>
      </c>
      <c r="GU1822" t="s">
        <v>3</v>
      </c>
      <c r="GV1822">
        <f t="shared" si="1194"/>
        <v>0</v>
      </c>
      <c r="GW1822">
        <v>1</v>
      </c>
      <c r="GX1822">
        <f t="shared" si="1195"/>
        <v>0</v>
      </c>
      <c r="HA1822">
        <v>0</v>
      </c>
      <c r="HB1822">
        <v>0</v>
      </c>
      <c r="HC1822">
        <f t="shared" si="1196"/>
        <v>0</v>
      </c>
      <c r="HE1822" t="s">
        <v>3</v>
      </c>
      <c r="HF1822" t="s">
        <v>3</v>
      </c>
      <c r="IK1822">
        <v>0</v>
      </c>
    </row>
    <row r="1823" spans="1:245">
      <c r="A1823">
        <v>18</v>
      </c>
      <c r="B1823">
        <v>0</v>
      </c>
      <c r="C1823">
        <v>1688</v>
      </c>
      <c r="E1823" t="s">
        <v>200</v>
      </c>
      <c r="F1823" t="s">
        <v>201</v>
      </c>
      <c r="G1823" t="s">
        <v>202</v>
      </c>
      <c r="H1823" t="s">
        <v>155</v>
      </c>
      <c r="I1823">
        <f>I1822*J1823</f>
        <v>28.05</v>
      </c>
      <c r="J1823">
        <v>102</v>
      </c>
      <c r="O1823">
        <f t="shared" si="1162"/>
        <v>14478.1</v>
      </c>
      <c r="P1823">
        <f t="shared" si="1163"/>
        <v>14478.1</v>
      </c>
      <c r="Q1823">
        <f t="shared" si="1164"/>
        <v>0</v>
      </c>
      <c r="R1823">
        <f t="shared" si="1165"/>
        <v>0</v>
      </c>
      <c r="S1823">
        <f t="shared" si="1166"/>
        <v>0</v>
      </c>
      <c r="T1823">
        <f t="shared" si="1167"/>
        <v>0</v>
      </c>
      <c r="U1823">
        <f t="shared" si="1168"/>
        <v>0</v>
      </c>
      <c r="V1823">
        <f t="shared" si="1169"/>
        <v>0</v>
      </c>
      <c r="W1823">
        <f t="shared" si="1170"/>
        <v>105.47</v>
      </c>
      <c r="X1823">
        <f t="shared" si="1171"/>
        <v>0</v>
      </c>
      <c r="Y1823">
        <f t="shared" si="1172"/>
        <v>0</v>
      </c>
      <c r="AA1823">
        <v>36401907</v>
      </c>
      <c r="AB1823">
        <f t="shared" si="1173"/>
        <v>82.19</v>
      </c>
      <c r="AC1823">
        <f t="shared" si="1174"/>
        <v>82.19</v>
      </c>
      <c r="AD1823">
        <f>ROUND((((ET1823)-(EU1823))+AE1823),2)</f>
        <v>0</v>
      </c>
      <c r="AE1823">
        <f>ROUND((EU1823),2)</f>
        <v>0</v>
      </c>
      <c r="AF1823">
        <f>ROUND((EV1823),2)</f>
        <v>0</v>
      </c>
      <c r="AG1823">
        <f t="shared" si="1175"/>
        <v>0</v>
      </c>
      <c r="AH1823">
        <f>(EW1823)</f>
        <v>0</v>
      </c>
      <c r="AI1823">
        <f>(EX1823)</f>
        <v>0</v>
      </c>
      <c r="AJ1823">
        <f t="shared" si="1176"/>
        <v>3.76</v>
      </c>
      <c r="AK1823">
        <v>82.19</v>
      </c>
      <c r="AL1823">
        <v>82.19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3.76</v>
      </c>
      <c r="AT1823">
        <v>0</v>
      </c>
      <c r="AU1823">
        <v>0</v>
      </c>
      <c r="AV1823">
        <v>1</v>
      </c>
      <c r="AW1823">
        <v>1</v>
      </c>
      <c r="AZ1823">
        <v>1</v>
      </c>
      <c r="BA1823">
        <v>1</v>
      </c>
      <c r="BB1823">
        <v>1</v>
      </c>
      <c r="BC1823">
        <v>6.28</v>
      </c>
      <c r="BD1823" t="s">
        <v>3</v>
      </c>
      <c r="BE1823" t="s">
        <v>3</v>
      </c>
      <c r="BF1823" t="s">
        <v>3</v>
      </c>
      <c r="BG1823" t="s">
        <v>3</v>
      </c>
      <c r="BH1823">
        <v>3</v>
      </c>
      <c r="BI1823">
        <v>1</v>
      </c>
      <c r="BJ1823" t="s">
        <v>203</v>
      </c>
      <c r="BM1823">
        <v>500001</v>
      </c>
      <c r="BN1823">
        <v>0</v>
      </c>
      <c r="BO1823" t="s">
        <v>201</v>
      </c>
      <c r="BP1823">
        <v>1</v>
      </c>
      <c r="BQ1823">
        <v>8</v>
      </c>
      <c r="BR1823">
        <v>0</v>
      </c>
      <c r="BS1823">
        <v>1</v>
      </c>
      <c r="BT1823">
        <v>1</v>
      </c>
      <c r="BU1823">
        <v>1</v>
      </c>
      <c r="BV1823">
        <v>1</v>
      </c>
      <c r="BW1823">
        <v>1</v>
      </c>
      <c r="BX1823">
        <v>1</v>
      </c>
      <c r="BY1823" t="s">
        <v>3</v>
      </c>
      <c r="BZ1823">
        <v>0</v>
      </c>
      <c r="CA1823">
        <v>0</v>
      </c>
      <c r="CE1823">
        <v>0</v>
      </c>
      <c r="CF1823">
        <v>0</v>
      </c>
      <c r="CG1823">
        <v>0</v>
      </c>
      <c r="CM1823">
        <v>0</v>
      </c>
      <c r="CN1823" t="s">
        <v>3</v>
      </c>
      <c r="CO1823">
        <v>0</v>
      </c>
      <c r="CP1823">
        <f t="shared" si="1177"/>
        <v>14478.1</v>
      </c>
      <c r="CQ1823">
        <f t="shared" si="1178"/>
        <v>516.15319999999997</v>
      </c>
      <c r="CR1823">
        <f t="shared" si="1179"/>
        <v>0</v>
      </c>
      <c r="CS1823">
        <f t="shared" si="1180"/>
        <v>0</v>
      </c>
      <c r="CT1823">
        <f t="shared" si="1181"/>
        <v>0</v>
      </c>
      <c r="CU1823">
        <f t="shared" si="1182"/>
        <v>0</v>
      </c>
      <c r="CV1823">
        <f t="shared" si="1183"/>
        <v>0</v>
      </c>
      <c r="CW1823">
        <f t="shared" si="1184"/>
        <v>0</v>
      </c>
      <c r="CX1823">
        <f t="shared" si="1185"/>
        <v>3.76</v>
      </c>
      <c r="CY1823">
        <f t="shared" si="1186"/>
        <v>0</v>
      </c>
      <c r="CZ1823">
        <f t="shared" si="1187"/>
        <v>0</v>
      </c>
      <c r="DC1823" t="s">
        <v>3</v>
      </c>
      <c r="DD1823" t="s">
        <v>3</v>
      </c>
      <c r="DE1823" t="s">
        <v>3</v>
      </c>
      <c r="DF1823" t="s">
        <v>3</v>
      </c>
      <c r="DG1823" t="s">
        <v>3</v>
      </c>
      <c r="DH1823" t="s">
        <v>3</v>
      </c>
      <c r="DI1823" t="s">
        <v>3</v>
      </c>
      <c r="DJ1823" t="s">
        <v>3</v>
      </c>
      <c r="DK1823" t="s">
        <v>3</v>
      </c>
      <c r="DL1823" t="s">
        <v>3</v>
      </c>
      <c r="DM1823" t="s">
        <v>3</v>
      </c>
      <c r="DN1823">
        <v>0</v>
      </c>
      <c r="DO1823">
        <v>0</v>
      </c>
      <c r="DP1823">
        <v>1</v>
      </c>
      <c r="DQ1823">
        <v>1</v>
      </c>
      <c r="DU1823">
        <v>1005</v>
      </c>
      <c r="DV1823" t="s">
        <v>155</v>
      </c>
      <c r="DW1823" t="s">
        <v>155</v>
      </c>
      <c r="DX1823">
        <v>1</v>
      </c>
      <c r="DZ1823" t="s">
        <v>3</v>
      </c>
      <c r="EA1823" t="s">
        <v>3</v>
      </c>
      <c r="EB1823" t="s">
        <v>3</v>
      </c>
      <c r="EC1823" t="s">
        <v>3</v>
      </c>
      <c r="EE1823">
        <v>29085443</v>
      </c>
      <c r="EF1823">
        <v>8</v>
      </c>
      <c r="EG1823" t="s">
        <v>144</v>
      </c>
      <c r="EH1823">
        <v>0</v>
      </c>
      <c r="EI1823" t="s">
        <v>3</v>
      </c>
      <c r="EJ1823">
        <v>1</v>
      </c>
      <c r="EK1823">
        <v>500001</v>
      </c>
      <c r="EL1823" t="s">
        <v>145</v>
      </c>
      <c r="EM1823" t="s">
        <v>146</v>
      </c>
      <c r="EO1823" t="s">
        <v>3</v>
      </c>
      <c r="EQ1823">
        <v>0</v>
      </c>
      <c r="ER1823">
        <v>82.19</v>
      </c>
      <c r="ES1823">
        <v>82.19</v>
      </c>
      <c r="ET1823">
        <v>0</v>
      </c>
      <c r="EU1823">
        <v>0</v>
      </c>
      <c r="EV1823">
        <v>0</v>
      </c>
      <c r="EW1823">
        <v>0</v>
      </c>
      <c r="EX1823">
        <v>0</v>
      </c>
      <c r="FQ1823">
        <v>0</v>
      </c>
      <c r="FR1823">
        <f t="shared" si="1188"/>
        <v>0</v>
      </c>
      <c r="FS1823">
        <v>0</v>
      </c>
      <c r="FX1823">
        <v>0</v>
      </c>
      <c r="FY1823">
        <v>0</v>
      </c>
      <c r="GA1823" t="s">
        <v>3</v>
      </c>
      <c r="GD1823">
        <v>1</v>
      </c>
      <c r="GF1823">
        <v>-100917442</v>
      </c>
      <c r="GG1823">
        <v>2</v>
      </c>
      <c r="GH1823">
        <v>1</v>
      </c>
      <c r="GI1823">
        <v>2</v>
      </c>
      <c r="GJ1823">
        <v>0</v>
      </c>
      <c r="GK1823">
        <v>0</v>
      </c>
      <c r="GL1823">
        <f t="shared" si="1189"/>
        <v>0</v>
      </c>
      <c r="GM1823">
        <f t="shared" si="1190"/>
        <v>14478.1</v>
      </c>
      <c r="GN1823">
        <f t="shared" si="1191"/>
        <v>14478.1</v>
      </c>
      <c r="GO1823">
        <f t="shared" si="1192"/>
        <v>0</v>
      </c>
      <c r="GP1823">
        <f t="shared" si="1193"/>
        <v>0</v>
      </c>
      <c r="GR1823">
        <v>0</v>
      </c>
      <c r="GS1823">
        <v>3</v>
      </c>
      <c r="GT1823">
        <v>0</v>
      </c>
      <c r="GU1823" t="s">
        <v>3</v>
      </c>
      <c r="GV1823">
        <f t="shared" si="1194"/>
        <v>0</v>
      </c>
      <c r="GW1823">
        <v>1</v>
      </c>
      <c r="GX1823">
        <f t="shared" si="1195"/>
        <v>0</v>
      </c>
      <c r="HA1823">
        <v>0</v>
      </c>
      <c r="HB1823">
        <v>0</v>
      </c>
      <c r="HC1823">
        <f t="shared" si="1196"/>
        <v>0</v>
      </c>
      <c r="HE1823" t="s">
        <v>3</v>
      </c>
      <c r="HF1823" t="s">
        <v>3</v>
      </c>
      <c r="IK1823">
        <v>0</v>
      </c>
    </row>
    <row r="1824" spans="1:245">
      <c r="A1824">
        <v>18</v>
      </c>
      <c r="B1824">
        <v>0</v>
      </c>
      <c r="C1824">
        <v>1686</v>
      </c>
      <c r="E1824" t="s">
        <v>204</v>
      </c>
      <c r="F1824" t="s">
        <v>293</v>
      </c>
      <c r="G1824" t="s">
        <v>294</v>
      </c>
      <c r="H1824" t="s">
        <v>155</v>
      </c>
      <c r="I1824">
        <f>I1822*J1824</f>
        <v>-28.05</v>
      </c>
      <c r="J1824">
        <v>-102</v>
      </c>
      <c r="O1824">
        <f t="shared" si="1162"/>
        <v>-5172.87</v>
      </c>
      <c r="P1824">
        <f t="shared" si="1163"/>
        <v>-5172.87</v>
      </c>
      <c r="Q1824">
        <f t="shared" si="1164"/>
        <v>0</v>
      </c>
      <c r="R1824">
        <f t="shared" si="1165"/>
        <v>0</v>
      </c>
      <c r="S1824">
        <f t="shared" si="1166"/>
        <v>0</v>
      </c>
      <c r="T1824">
        <f t="shared" si="1167"/>
        <v>0</v>
      </c>
      <c r="U1824">
        <f t="shared" si="1168"/>
        <v>0</v>
      </c>
      <c r="V1824">
        <f t="shared" si="1169"/>
        <v>0</v>
      </c>
      <c r="W1824">
        <f t="shared" si="1170"/>
        <v>0</v>
      </c>
      <c r="X1824">
        <f t="shared" si="1171"/>
        <v>0</v>
      </c>
      <c r="Y1824">
        <f t="shared" si="1172"/>
        <v>0</v>
      </c>
      <c r="AA1824">
        <v>36401907</v>
      </c>
      <c r="AB1824">
        <f t="shared" si="1173"/>
        <v>67.8</v>
      </c>
      <c r="AC1824">
        <f t="shared" si="1174"/>
        <v>67.8</v>
      </c>
      <c r="AD1824">
        <f>ROUND((((ET1824)-(EU1824))+AE1824),2)</f>
        <v>0</v>
      </c>
      <c r="AE1824">
        <f>ROUND((EU1824),2)</f>
        <v>0</v>
      </c>
      <c r="AF1824">
        <f>ROUND((EV1824),2)</f>
        <v>0</v>
      </c>
      <c r="AG1824">
        <f t="shared" si="1175"/>
        <v>0</v>
      </c>
      <c r="AH1824">
        <f>(EW1824)</f>
        <v>0</v>
      </c>
      <c r="AI1824">
        <f>(EX1824)</f>
        <v>0</v>
      </c>
      <c r="AJ1824">
        <f t="shared" si="1176"/>
        <v>0</v>
      </c>
      <c r="AK1824">
        <v>67.8</v>
      </c>
      <c r="AL1824">
        <v>67.8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1</v>
      </c>
      <c r="AW1824">
        <v>1</v>
      </c>
      <c r="AZ1824">
        <v>1</v>
      </c>
      <c r="BA1824">
        <v>1</v>
      </c>
      <c r="BB1824">
        <v>1</v>
      </c>
      <c r="BC1824">
        <v>2.72</v>
      </c>
      <c r="BD1824" t="s">
        <v>3</v>
      </c>
      <c r="BE1824" t="s">
        <v>3</v>
      </c>
      <c r="BF1824" t="s">
        <v>3</v>
      </c>
      <c r="BG1824" t="s">
        <v>3</v>
      </c>
      <c r="BH1824">
        <v>3</v>
      </c>
      <c r="BI1824">
        <v>1</v>
      </c>
      <c r="BJ1824" t="s">
        <v>295</v>
      </c>
      <c r="BM1824">
        <v>500001</v>
      </c>
      <c r="BN1824">
        <v>0</v>
      </c>
      <c r="BO1824" t="s">
        <v>293</v>
      </c>
      <c r="BP1824">
        <v>1</v>
      </c>
      <c r="BQ1824">
        <v>8</v>
      </c>
      <c r="BR1824">
        <v>1</v>
      </c>
      <c r="BS1824">
        <v>1</v>
      </c>
      <c r="BT1824">
        <v>1</v>
      </c>
      <c r="BU1824">
        <v>1</v>
      </c>
      <c r="BV1824">
        <v>1</v>
      </c>
      <c r="BW1824">
        <v>1</v>
      </c>
      <c r="BX1824">
        <v>1</v>
      </c>
      <c r="BY1824" t="s">
        <v>3</v>
      </c>
      <c r="BZ1824">
        <v>0</v>
      </c>
      <c r="CA1824">
        <v>0</v>
      </c>
      <c r="CE1824">
        <v>0</v>
      </c>
      <c r="CF1824">
        <v>0</v>
      </c>
      <c r="CG1824">
        <v>0</v>
      </c>
      <c r="CM1824">
        <v>0</v>
      </c>
      <c r="CN1824" t="s">
        <v>3</v>
      </c>
      <c r="CO1824">
        <v>0</v>
      </c>
      <c r="CP1824">
        <f t="shared" si="1177"/>
        <v>-5172.87</v>
      </c>
      <c r="CQ1824">
        <f t="shared" si="1178"/>
        <v>184.416</v>
      </c>
      <c r="CR1824">
        <f t="shared" si="1179"/>
        <v>0</v>
      </c>
      <c r="CS1824">
        <f t="shared" si="1180"/>
        <v>0</v>
      </c>
      <c r="CT1824">
        <f t="shared" si="1181"/>
        <v>0</v>
      </c>
      <c r="CU1824">
        <f t="shared" si="1182"/>
        <v>0</v>
      </c>
      <c r="CV1824">
        <f t="shared" si="1183"/>
        <v>0</v>
      </c>
      <c r="CW1824">
        <f t="shared" si="1184"/>
        <v>0</v>
      </c>
      <c r="CX1824">
        <f t="shared" si="1185"/>
        <v>0</v>
      </c>
      <c r="CY1824">
        <f t="shared" si="1186"/>
        <v>0</v>
      </c>
      <c r="CZ1824">
        <f t="shared" si="1187"/>
        <v>0</v>
      </c>
      <c r="DC1824" t="s">
        <v>3</v>
      </c>
      <c r="DD1824" t="s">
        <v>3</v>
      </c>
      <c r="DE1824" t="s">
        <v>3</v>
      </c>
      <c r="DF1824" t="s">
        <v>3</v>
      </c>
      <c r="DG1824" t="s">
        <v>3</v>
      </c>
      <c r="DH1824" t="s">
        <v>3</v>
      </c>
      <c r="DI1824" t="s">
        <v>3</v>
      </c>
      <c r="DJ1824" t="s">
        <v>3</v>
      </c>
      <c r="DK1824" t="s">
        <v>3</v>
      </c>
      <c r="DL1824" t="s">
        <v>3</v>
      </c>
      <c r="DM1824" t="s">
        <v>3</v>
      </c>
      <c r="DN1824">
        <v>0</v>
      </c>
      <c r="DO1824">
        <v>0</v>
      </c>
      <c r="DP1824">
        <v>1</v>
      </c>
      <c r="DQ1824">
        <v>1</v>
      </c>
      <c r="DU1824">
        <v>1005</v>
      </c>
      <c r="DV1824" t="s">
        <v>155</v>
      </c>
      <c r="DW1824" t="s">
        <v>155</v>
      </c>
      <c r="DX1824">
        <v>1</v>
      </c>
      <c r="DZ1824" t="s">
        <v>3</v>
      </c>
      <c r="EA1824" t="s">
        <v>3</v>
      </c>
      <c r="EB1824" t="s">
        <v>3</v>
      </c>
      <c r="EC1824" t="s">
        <v>3</v>
      </c>
      <c r="EE1824">
        <v>29085443</v>
      </c>
      <c r="EF1824">
        <v>8</v>
      </c>
      <c r="EG1824" t="s">
        <v>144</v>
      </c>
      <c r="EH1824">
        <v>0</v>
      </c>
      <c r="EI1824" t="s">
        <v>3</v>
      </c>
      <c r="EJ1824">
        <v>1</v>
      </c>
      <c r="EK1824">
        <v>500001</v>
      </c>
      <c r="EL1824" t="s">
        <v>145</v>
      </c>
      <c r="EM1824" t="s">
        <v>146</v>
      </c>
      <c r="EO1824" t="s">
        <v>3</v>
      </c>
      <c r="EQ1824">
        <v>0</v>
      </c>
      <c r="ER1824">
        <v>67.8</v>
      </c>
      <c r="ES1824">
        <v>67.8</v>
      </c>
      <c r="ET1824">
        <v>0</v>
      </c>
      <c r="EU1824">
        <v>0</v>
      </c>
      <c r="EV1824">
        <v>0</v>
      </c>
      <c r="EW1824">
        <v>0</v>
      </c>
      <c r="EX1824">
        <v>0</v>
      </c>
      <c r="FQ1824">
        <v>0</v>
      </c>
      <c r="FR1824">
        <f t="shared" si="1188"/>
        <v>0</v>
      </c>
      <c r="FS1824">
        <v>0</v>
      </c>
      <c r="FX1824">
        <v>0</v>
      </c>
      <c r="FY1824">
        <v>0</v>
      </c>
      <c r="GA1824" t="s">
        <v>3</v>
      </c>
      <c r="GD1824">
        <v>1</v>
      </c>
      <c r="GF1824">
        <v>-217513507</v>
      </c>
      <c r="GG1824">
        <v>2</v>
      </c>
      <c r="GH1824">
        <v>1</v>
      </c>
      <c r="GI1824">
        <v>2</v>
      </c>
      <c r="GJ1824">
        <v>0</v>
      </c>
      <c r="GK1824">
        <v>0</v>
      </c>
      <c r="GL1824">
        <f t="shared" si="1189"/>
        <v>0</v>
      </c>
      <c r="GM1824">
        <f t="shared" si="1190"/>
        <v>-5172.87</v>
      </c>
      <c r="GN1824">
        <f t="shared" si="1191"/>
        <v>-5172.87</v>
      </c>
      <c r="GO1824">
        <f t="shared" si="1192"/>
        <v>0</v>
      </c>
      <c r="GP1824">
        <f t="shared" si="1193"/>
        <v>0</v>
      </c>
      <c r="GR1824">
        <v>0</v>
      </c>
      <c r="GS1824">
        <v>0</v>
      </c>
      <c r="GT1824">
        <v>0</v>
      </c>
      <c r="GU1824" t="s">
        <v>3</v>
      </c>
      <c r="GV1824">
        <f t="shared" si="1194"/>
        <v>0</v>
      </c>
      <c r="GW1824">
        <v>1</v>
      </c>
      <c r="GX1824">
        <f t="shared" si="1195"/>
        <v>0</v>
      </c>
      <c r="HA1824">
        <v>0</v>
      </c>
      <c r="HB1824">
        <v>0</v>
      </c>
      <c r="HC1824">
        <f t="shared" si="1196"/>
        <v>0</v>
      </c>
      <c r="HE1824" t="s">
        <v>3</v>
      </c>
      <c r="HF1824" t="s">
        <v>3</v>
      </c>
      <c r="IK1824">
        <v>0</v>
      </c>
    </row>
    <row r="1825" spans="1:245">
      <c r="A1825">
        <v>17</v>
      </c>
      <c r="B1825">
        <v>0</v>
      </c>
      <c r="C1825">
        <f>ROW(SmtRes!A1700)</f>
        <v>1700</v>
      </c>
      <c r="D1825">
        <f>ROW(EtalonRes!A1658)</f>
        <v>1658</v>
      </c>
      <c r="E1825" t="s">
        <v>273</v>
      </c>
      <c r="F1825" t="s">
        <v>209</v>
      </c>
      <c r="G1825" t="s">
        <v>210</v>
      </c>
      <c r="H1825" t="s">
        <v>52</v>
      </c>
      <c r="I1825">
        <f>ROUND(21.26/100,9)</f>
        <v>0.21260000000000001</v>
      </c>
      <c r="J1825">
        <v>0</v>
      </c>
      <c r="O1825">
        <f t="shared" si="1162"/>
        <v>1310.0899999999999</v>
      </c>
      <c r="P1825">
        <f t="shared" si="1163"/>
        <v>795.21</v>
      </c>
      <c r="Q1825">
        <f t="shared" si="1164"/>
        <v>16.82</v>
      </c>
      <c r="R1825">
        <f t="shared" si="1165"/>
        <v>0</v>
      </c>
      <c r="S1825">
        <f t="shared" si="1166"/>
        <v>498.06</v>
      </c>
      <c r="T1825">
        <f t="shared" si="1167"/>
        <v>0</v>
      </c>
      <c r="U1825">
        <f t="shared" si="1168"/>
        <v>1.6283034000000001</v>
      </c>
      <c r="V1825">
        <f t="shared" si="1169"/>
        <v>0</v>
      </c>
      <c r="W1825">
        <f t="shared" si="1170"/>
        <v>0</v>
      </c>
      <c r="X1825">
        <f t="shared" si="1171"/>
        <v>468.18</v>
      </c>
      <c r="Y1825">
        <f t="shared" si="1172"/>
        <v>254.01</v>
      </c>
      <c r="AA1825">
        <v>36401907</v>
      </c>
      <c r="AB1825">
        <f t="shared" si="1173"/>
        <v>1480.04</v>
      </c>
      <c r="AC1825">
        <f t="shared" si="1174"/>
        <v>1395.68</v>
      </c>
      <c r="AD1825">
        <f>ROUND(((((ET1825*1.25))-((EU1825*1.25)))+AE1825),2)</f>
        <v>14.05</v>
      </c>
      <c r="AE1825">
        <f>ROUND(((EU1825*1.25)),2)</f>
        <v>0</v>
      </c>
      <c r="AF1825">
        <f>ROUND(((EV1825*1.15)),2)</f>
        <v>70.31</v>
      </c>
      <c r="AG1825">
        <f t="shared" si="1175"/>
        <v>0</v>
      </c>
      <c r="AH1825">
        <f>((EW1825*1.15))</f>
        <v>7.6589999999999998</v>
      </c>
      <c r="AI1825">
        <f>((EX1825*1.25))</f>
        <v>0</v>
      </c>
      <c r="AJ1825">
        <f t="shared" si="1176"/>
        <v>0</v>
      </c>
      <c r="AK1825">
        <v>1468.06</v>
      </c>
      <c r="AL1825">
        <v>1395.68</v>
      </c>
      <c r="AM1825">
        <v>11.24</v>
      </c>
      <c r="AN1825">
        <v>0</v>
      </c>
      <c r="AO1825">
        <v>61.14</v>
      </c>
      <c r="AP1825">
        <v>0</v>
      </c>
      <c r="AQ1825">
        <v>6.66</v>
      </c>
      <c r="AR1825">
        <v>0</v>
      </c>
      <c r="AS1825">
        <v>0</v>
      </c>
      <c r="AT1825">
        <v>94</v>
      </c>
      <c r="AU1825">
        <v>51</v>
      </c>
      <c r="AV1825">
        <v>1</v>
      </c>
      <c r="AW1825">
        <v>1</v>
      </c>
      <c r="AZ1825">
        <v>1</v>
      </c>
      <c r="BA1825">
        <v>33.32</v>
      </c>
      <c r="BB1825">
        <v>5.63</v>
      </c>
      <c r="BC1825">
        <v>2.68</v>
      </c>
      <c r="BD1825" t="s">
        <v>3</v>
      </c>
      <c r="BE1825" t="s">
        <v>3</v>
      </c>
      <c r="BF1825" t="s">
        <v>3</v>
      </c>
      <c r="BG1825" t="s">
        <v>3</v>
      </c>
      <c r="BH1825">
        <v>0</v>
      </c>
      <c r="BI1825">
        <v>1</v>
      </c>
      <c r="BJ1825" t="s">
        <v>211</v>
      </c>
      <c r="BM1825">
        <v>11001</v>
      </c>
      <c r="BN1825">
        <v>0</v>
      </c>
      <c r="BO1825" t="s">
        <v>209</v>
      </c>
      <c r="BP1825">
        <v>1</v>
      </c>
      <c r="BQ1825">
        <v>2</v>
      </c>
      <c r="BR1825">
        <v>0</v>
      </c>
      <c r="BS1825">
        <v>33.32</v>
      </c>
      <c r="BT1825">
        <v>1</v>
      </c>
      <c r="BU1825">
        <v>1</v>
      </c>
      <c r="BV1825">
        <v>1</v>
      </c>
      <c r="BW1825">
        <v>1</v>
      </c>
      <c r="BX1825">
        <v>1</v>
      </c>
      <c r="BY1825" t="s">
        <v>3</v>
      </c>
      <c r="BZ1825">
        <v>123</v>
      </c>
      <c r="CA1825">
        <v>75</v>
      </c>
      <c r="CE1825">
        <v>0</v>
      </c>
      <c r="CF1825">
        <v>0</v>
      </c>
      <c r="CG1825">
        <v>0</v>
      </c>
      <c r="CM1825">
        <v>0</v>
      </c>
      <c r="CN1825" t="s">
        <v>3</v>
      </c>
      <c r="CO1825">
        <v>0</v>
      </c>
      <c r="CP1825">
        <f t="shared" si="1177"/>
        <v>1310.0900000000001</v>
      </c>
      <c r="CQ1825">
        <f t="shared" si="1178"/>
        <v>3740.4224000000004</v>
      </c>
      <c r="CR1825">
        <f t="shared" si="1179"/>
        <v>79.101500000000001</v>
      </c>
      <c r="CS1825">
        <f t="shared" si="1180"/>
        <v>0</v>
      </c>
      <c r="CT1825">
        <f t="shared" si="1181"/>
        <v>2342.7292000000002</v>
      </c>
      <c r="CU1825">
        <f t="shared" si="1182"/>
        <v>0</v>
      </c>
      <c r="CV1825">
        <f t="shared" si="1183"/>
        <v>7.6589999999999998</v>
      </c>
      <c r="CW1825">
        <f t="shared" si="1184"/>
        <v>0</v>
      </c>
      <c r="CX1825">
        <f t="shared" si="1185"/>
        <v>0</v>
      </c>
      <c r="CY1825">
        <f t="shared" si="1186"/>
        <v>468.1764</v>
      </c>
      <c r="CZ1825">
        <f t="shared" si="1187"/>
        <v>254.01060000000001</v>
      </c>
      <c r="DC1825" t="s">
        <v>3</v>
      </c>
      <c r="DD1825" t="s">
        <v>3</v>
      </c>
      <c r="DE1825" t="s">
        <v>133</v>
      </c>
      <c r="DF1825" t="s">
        <v>133</v>
      </c>
      <c r="DG1825" t="s">
        <v>134</v>
      </c>
      <c r="DH1825" t="s">
        <v>3</v>
      </c>
      <c r="DI1825" t="s">
        <v>134</v>
      </c>
      <c r="DJ1825" t="s">
        <v>133</v>
      </c>
      <c r="DK1825" t="s">
        <v>3</v>
      </c>
      <c r="DL1825" t="s">
        <v>3</v>
      </c>
      <c r="DM1825" t="s">
        <v>3</v>
      </c>
      <c r="DN1825">
        <v>0</v>
      </c>
      <c r="DO1825">
        <v>0</v>
      </c>
      <c r="DP1825">
        <v>1</v>
      </c>
      <c r="DQ1825">
        <v>1</v>
      </c>
      <c r="DU1825">
        <v>1013</v>
      </c>
      <c r="DV1825" t="s">
        <v>52</v>
      </c>
      <c r="DW1825" t="s">
        <v>52</v>
      </c>
      <c r="DX1825">
        <v>1</v>
      </c>
      <c r="DZ1825" t="s">
        <v>3</v>
      </c>
      <c r="EA1825" t="s">
        <v>3</v>
      </c>
      <c r="EB1825" t="s">
        <v>3</v>
      </c>
      <c r="EC1825" t="s">
        <v>3</v>
      </c>
      <c r="EE1825">
        <v>29085511</v>
      </c>
      <c r="EF1825">
        <v>2</v>
      </c>
      <c r="EG1825" t="s">
        <v>135</v>
      </c>
      <c r="EH1825">
        <v>0</v>
      </c>
      <c r="EI1825" t="s">
        <v>3</v>
      </c>
      <c r="EJ1825">
        <v>1</v>
      </c>
      <c r="EK1825">
        <v>11001</v>
      </c>
      <c r="EL1825" t="s">
        <v>23</v>
      </c>
      <c r="EM1825" t="s">
        <v>188</v>
      </c>
      <c r="EO1825" t="s">
        <v>3</v>
      </c>
      <c r="EQ1825">
        <v>0</v>
      </c>
      <c r="ER1825">
        <v>1468.06</v>
      </c>
      <c r="ES1825">
        <v>1395.68</v>
      </c>
      <c r="ET1825">
        <v>11.24</v>
      </c>
      <c r="EU1825">
        <v>0</v>
      </c>
      <c r="EV1825">
        <v>61.14</v>
      </c>
      <c r="EW1825">
        <v>6.66</v>
      </c>
      <c r="EX1825">
        <v>0</v>
      </c>
      <c r="EY1825">
        <v>0</v>
      </c>
      <c r="FQ1825">
        <v>0</v>
      </c>
      <c r="FR1825">
        <f t="shared" si="1188"/>
        <v>0</v>
      </c>
      <c r="FS1825">
        <v>0</v>
      </c>
      <c r="FT1825" t="s">
        <v>139</v>
      </c>
      <c r="FU1825" t="s">
        <v>25</v>
      </c>
      <c r="FV1825" t="s">
        <v>25</v>
      </c>
      <c r="FW1825" t="s">
        <v>26</v>
      </c>
      <c r="FX1825">
        <v>110.7</v>
      </c>
      <c r="FY1825">
        <v>63.75</v>
      </c>
      <c r="GA1825" t="s">
        <v>3</v>
      </c>
      <c r="GD1825">
        <v>1</v>
      </c>
      <c r="GF1825">
        <v>-1131838271</v>
      </c>
      <c r="GG1825">
        <v>2</v>
      </c>
      <c r="GH1825">
        <v>1</v>
      </c>
      <c r="GI1825">
        <v>2</v>
      </c>
      <c r="GJ1825">
        <v>0</v>
      </c>
      <c r="GK1825">
        <v>0</v>
      </c>
      <c r="GL1825">
        <f t="shared" si="1189"/>
        <v>0</v>
      </c>
      <c r="GM1825">
        <f t="shared" si="1190"/>
        <v>2032.28</v>
      </c>
      <c r="GN1825">
        <f t="shared" si="1191"/>
        <v>2032.28</v>
      </c>
      <c r="GO1825">
        <f t="shared" si="1192"/>
        <v>0</v>
      </c>
      <c r="GP1825">
        <f t="shared" si="1193"/>
        <v>0</v>
      </c>
      <c r="GR1825">
        <v>0</v>
      </c>
      <c r="GS1825">
        <v>3</v>
      </c>
      <c r="GT1825">
        <v>0</v>
      </c>
      <c r="GU1825" t="s">
        <v>3</v>
      </c>
      <c r="GV1825">
        <f t="shared" si="1194"/>
        <v>0</v>
      </c>
      <c r="GW1825">
        <v>1</v>
      </c>
      <c r="GX1825">
        <f t="shared" si="1195"/>
        <v>0</v>
      </c>
      <c r="HA1825">
        <v>0</v>
      </c>
      <c r="HB1825">
        <v>0</v>
      </c>
      <c r="HC1825">
        <f t="shared" si="1196"/>
        <v>0</v>
      </c>
      <c r="HE1825" t="s">
        <v>3</v>
      </c>
      <c r="HF1825" t="s">
        <v>3</v>
      </c>
      <c r="IK1825">
        <v>0</v>
      </c>
    </row>
    <row r="1826" spans="1:245">
      <c r="A1826">
        <v>17</v>
      </c>
      <c r="B1826">
        <v>0</v>
      </c>
      <c r="C1826">
        <f>ROW(SmtRes!A1719)</f>
        <v>1719</v>
      </c>
      <c r="D1826">
        <f>ROW(EtalonRes!A1677)</f>
        <v>1677</v>
      </c>
      <c r="E1826" t="s">
        <v>208</v>
      </c>
      <c r="F1826" t="s">
        <v>213</v>
      </c>
      <c r="G1826" t="s">
        <v>214</v>
      </c>
      <c r="H1826" t="s">
        <v>215</v>
      </c>
      <c r="I1826">
        <f>ROUND(26.5/100,9)</f>
        <v>0.26500000000000001</v>
      </c>
      <c r="J1826">
        <v>0</v>
      </c>
      <c r="O1826">
        <f t="shared" si="1162"/>
        <v>19763.3</v>
      </c>
      <c r="P1826">
        <f t="shared" si="1163"/>
        <v>11522.7</v>
      </c>
      <c r="Q1826">
        <f t="shared" si="1164"/>
        <v>43.81</v>
      </c>
      <c r="R1826">
        <f t="shared" si="1165"/>
        <v>0</v>
      </c>
      <c r="S1826">
        <f t="shared" si="1166"/>
        <v>8196.7900000000009</v>
      </c>
      <c r="T1826">
        <f t="shared" si="1167"/>
        <v>0</v>
      </c>
      <c r="U1826">
        <f t="shared" si="1168"/>
        <v>27.12275</v>
      </c>
      <c r="V1826">
        <f t="shared" si="1169"/>
        <v>0</v>
      </c>
      <c r="W1826">
        <f t="shared" si="1170"/>
        <v>0</v>
      </c>
      <c r="X1826">
        <f t="shared" si="1171"/>
        <v>7377.11</v>
      </c>
      <c r="Y1826">
        <f t="shared" si="1172"/>
        <v>3524.62</v>
      </c>
      <c r="AA1826">
        <v>36401907</v>
      </c>
      <c r="AB1826">
        <f t="shared" si="1173"/>
        <v>8403.0499999999993</v>
      </c>
      <c r="AC1826">
        <f t="shared" si="1174"/>
        <v>7445.53</v>
      </c>
      <c r="AD1826">
        <f>ROUND(((((ET1826*1.25))-((EU1826*1.25)))+AE1826),2)</f>
        <v>29.21</v>
      </c>
      <c r="AE1826">
        <f>ROUND(((EU1826*1.25)),2)</f>
        <v>0</v>
      </c>
      <c r="AF1826">
        <f>ROUND(((EV1826*1.15)),2)</f>
        <v>928.31</v>
      </c>
      <c r="AG1826">
        <f t="shared" si="1175"/>
        <v>0</v>
      </c>
      <c r="AH1826">
        <f>((EW1826*1.15))</f>
        <v>102.35</v>
      </c>
      <c r="AI1826">
        <f>((EX1826*1.25))</f>
        <v>0</v>
      </c>
      <c r="AJ1826">
        <f t="shared" si="1176"/>
        <v>0</v>
      </c>
      <c r="AK1826">
        <v>8276.1299999999992</v>
      </c>
      <c r="AL1826">
        <v>7445.53</v>
      </c>
      <c r="AM1826">
        <v>23.37</v>
      </c>
      <c r="AN1826">
        <v>0</v>
      </c>
      <c r="AO1826">
        <v>807.23</v>
      </c>
      <c r="AP1826">
        <v>0</v>
      </c>
      <c r="AQ1826">
        <v>89</v>
      </c>
      <c r="AR1826">
        <v>0</v>
      </c>
      <c r="AS1826">
        <v>0</v>
      </c>
      <c r="AT1826">
        <v>90</v>
      </c>
      <c r="AU1826">
        <v>43</v>
      </c>
      <c r="AV1826">
        <v>1</v>
      </c>
      <c r="AW1826">
        <v>1</v>
      </c>
      <c r="AZ1826">
        <v>1</v>
      </c>
      <c r="BA1826">
        <v>33.32</v>
      </c>
      <c r="BB1826">
        <v>5.66</v>
      </c>
      <c r="BC1826">
        <v>5.84</v>
      </c>
      <c r="BD1826" t="s">
        <v>3</v>
      </c>
      <c r="BE1826" t="s">
        <v>3</v>
      </c>
      <c r="BF1826" t="s">
        <v>3</v>
      </c>
      <c r="BG1826" t="s">
        <v>3</v>
      </c>
      <c r="BH1826">
        <v>0</v>
      </c>
      <c r="BI1826">
        <v>1</v>
      </c>
      <c r="BJ1826" t="s">
        <v>216</v>
      </c>
      <c r="BM1826">
        <v>10001</v>
      </c>
      <c r="BN1826">
        <v>0</v>
      </c>
      <c r="BO1826" t="s">
        <v>213</v>
      </c>
      <c r="BP1826">
        <v>1</v>
      </c>
      <c r="BQ1826">
        <v>2</v>
      </c>
      <c r="BR1826">
        <v>0</v>
      </c>
      <c r="BS1826">
        <v>33.32</v>
      </c>
      <c r="BT1826">
        <v>1</v>
      </c>
      <c r="BU1826">
        <v>1</v>
      </c>
      <c r="BV1826">
        <v>1</v>
      </c>
      <c r="BW1826">
        <v>1</v>
      </c>
      <c r="BX1826">
        <v>1</v>
      </c>
      <c r="BY1826" t="s">
        <v>3</v>
      </c>
      <c r="BZ1826">
        <v>118</v>
      </c>
      <c r="CA1826">
        <v>63</v>
      </c>
      <c r="CE1826">
        <v>0</v>
      </c>
      <c r="CF1826">
        <v>0</v>
      </c>
      <c r="CG1826">
        <v>0</v>
      </c>
      <c r="CM1826">
        <v>0</v>
      </c>
      <c r="CN1826" t="s">
        <v>3</v>
      </c>
      <c r="CO1826">
        <v>0</v>
      </c>
      <c r="CP1826">
        <f t="shared" si="1177"/>
        <v>19763.300000000003</v>
      </c>
      <c r="CQ1826">
        <f t="shared" si="1178"/>
        <v>43481.895199999999</v>
      </c>
      <c r="CR1826">
        <f t="shared" si="1179"/>
        <v>165.32860000000002</v>
      </c>
      <c r="CS1826">
        <f t="shared" si="1180"/>
        <v>0</v>
      </c>
      <c r="CT1826">
        <f t="shared" si="1181"/>
        <v>30931.289199999999</v>
      </c>
      <c r="CU1826">
        <f t="shared" si="1182"/>
        <v>0</v>
      </c>
      <c r="CV1826">
        <f t="shared" si="1183"/>
        <v>102.35</v>
      </c>
      <c r="CW1826">
        <f t="shared" si="1184"/>
        <v>0</v>
      </c>
      <c r="CX1826">
        <f t="shared" si="1185"/>
        <v>0</v>
      </c>
      <c r="CY1826">
        <f t="shared" si="1186"/>
        <v>7377.1110000000008</v>
      </c>
      <c r="CZ1826">
        <f t="shared" si="1187"/>
        <v>3524.6197000000002</v>
      </c>
      <c r="DC1826" t="s">
        <v>3</v>
      </c>
      <c r="DD1826" t="s">
        <v>3</v>
      </c>
      <c r="DE1826" t="s">
        <v>133</v>
      </c>
      <c r="DF1826" t="s">
        <v>133</v>
      </c>
      <c r="DG1826" t="s">
        <v>134</v>
      </c>
      <c r="DH1826" t="s">
        <v>3</v>
      </c>
      <c r="DI1826" t="s">
        <v>134</v>
      </c>
      <c r="DJ1826" t="s">
        <v>133</v>
      </c>
      <c r="DK1826" t="s">
        <v>3</v>
      </c>
      <c r="DL1826" t="s">
        <v>3</v>
      </c>
      <c r="DM1826" t="s">
        <v>3</v>
      </c>
      <c r="DN1826">
        <v>0</v>
      </c>
      <c r="DO1826">
        <v>0</v>
      </c>
      <c r="DP1826">
        <v>1</v>
      </c>
      <c r="DQ1826">
        <v>1</v>
      </c>
      <c r="DU1826">
        <v>1005</v>
      </c>
      <c r="DV1826" t="s">
        <v>215</v>
      </c>
      <c r="DW1826" t="s">
        <v>215</v>
      </c>
      <c r="DX1826">
        <v>100</v>
      </c>
      <c r="DZ1826" t="s">
        <v>3</v>
      </c>
      <c r="EA1826" t="s">
        <v>3</v>
      </c>
      <c r="EB1826" t="s">
        <v>3</v>
      </c>
      <c r="EC1826" t="s">
        <v>3</v>
      </c>
      <c r="EE1826">
        <v>29085510</v>
      </c>
      <c r="EF1826">
        <v>2</v>
      </c>
      <c r="EG1826" t="s">
        <v>135</v>
      </c>
      <c r="EH1826">
        <v>0</v>
      </c>
      <c r="EI1826" t="s">
        <v>3</v>
      </c>
      <c r="EJ1826">
        <v>1</v>
      </c>
      <c r="EK1826">
        <v>10001</v>
      </c>
      <c r="EL1826" t="s">
        <v>136</v>
      </c>
      <c r="EM1826" t="s">
        <v>137</v>
      </c>
      <c r="EO1826" t="s">
        <v>3</v>
      </c>
      <c r="EQ1826">
        <v>0</v>
      </c>
      <c r="ER1826">
        <v>8276.1299999999992</v>
      </c>
      <c r="ES1826">
        <v>7445.53</v>
      </c>
      <c r="ET1826">
        <v>23.37</v>
      </c>
      <c r="EU1826">
        <v>0</v>
      </c>
      <c r="EV1826">
        <v>807.23</v>
      </c>
      <c r="EW1826">
        <v>89</v>
      </c>
      <c r="EX1826">
        <v>0</v>
      </c>
      <c r="EY1826">
        <v>0</v>
      </c>
      <c r="FQ1826">
        <v>0</v>
      </c>
      <c r="FR1826">
        <f t="shared" si="1188"/>
        <v>0</v>
      </c>
      <c r="FS1826">
        <v>0</v>
      </c>
      <c r="FT1826" t="s">
        <v>139</v>
      </c>
      <c r="FU1826" t="s">
        <v>25</v>
      </c>
      <c r="FV1826" t="s">
        <v>25</v>
      </c>
      <c r="FW1826" t="s">
        <v>26</v>
      </c>
      <c r="FX1826">
        <v>106.2</v>
      </c>
      <c r="FY1826">
        <v>53.55</v>
      </c>
      <c r="GA1826" t="s">
        <v>3</v>
      </c>
      <c r="GD1826">
        <v>1</v>
      </c>
      <c r="GF1826">
        <v>-978692579</v>
      </c>
      <c r="GG1826">
        <v>2</v>
      </c>
      <c r="GH1826">
        <v>1</v>
      </c>
      <c r="GI1826">
        <v>2</v>
      </c>
      <c r="GJ1826">
        <v>0</v>
      </c>
      <c r="GK1826">
        <v>0</v>
      </c>
      <c r="GL1826">
        <f t="shared" si="1189"/>
        <v>0</v>
      </c>
      <c r="GM1826">
        <f t="shared" si="1190"/>
        <v>30665.03</v>
      </c>
      <c r="GN1826">
        <f t="shared" si="1191"/>
        <v>30665.03</v>
      </c>
      <c r="GO1826">
        <f t="shared" si="1192"/>
        <v>0</v>
      </c>
      <c r="GP1826">
        <f t="shared" si="1193"/>
        <v>0</v>
      </c>
      <c r="GR1826">
        <v>0</v>
      </c>
      <c r="GS1826">
        <v>3</v>
      </c>
      <c r="GT1826">
        <v>0</v>
      </c>
      <c r="GU1826" t="s">
        <v>3</v>
      </c>
      <c r="GV1826">
        <f t="shared" si="1194"/>
        <v>0</v>
      </c>
      <c r="GW1826">
        <v>1</v>
      </c>
      <c r="GX1826">
        <f t="shared" si="1195"/>
        <v>0</v>
      </c>
      <c r="HA1826">
        <v>0</v>
      </c>
      <c r="HB1826">
        <v>0</v>
      </c>
      <c r="HC1826">
        <f t="shared" si="1196"/>
        <v>0</v>
      </c>
      <c r="HE1826" t="s">
        <v>3</v>
      </c>
      <c r="HF1826" t="s">
        <v>3</v>
      </c>
      <c r="IK1826">
        <v>0</v>
      </c>
    </row>
    <row r="1827" spans="1:245">
      <c r="A1827">
        <v>17</v>
      </c>
      <c r="B1827">
        <v>0</v>
      </c>
      <c r="C1827">
        <f>ROW(SmtRes!A1737)</f>
        <v>1737</v>
      </c>
      <c r="D1827">
        <f>ROW(EtalonRes!A1695)</f>
        <v>1695</v>
      </c>
      <c r="E1827" t="s">
        <v>212</v>
      </c>
      <c r="F1827" t="s">
        <v>296</v>
      </c>
      <c r="G1827" t="s">
        <v>297</v>
      </c>
      <c r="H1827" t="s">
        <v>215</v>
      </c>
      <c r="I1827">
        <f>ROUND(26.5/100,9)</f>
        <v>0.26500000000000001</v>
      </c>
      <c r="J1827">
        <v>0</v>
      </c>
      <c r="O1827">
        <f t="shared" si="1162"/>
        <v>19327.52</v>
      </c>
      <c r="P1827">
        <f t="shared" si="1163"/>
        <v>11562.2</v>
      </c>
      <c r="Q1827">
        <f t="shared" si="1164"/>
        <v>29</v>
      </c>
      <c r="R1827">
        <f t="shared" si="1165"/>
        <v>0</v>
      </c>
      <c r="S1827">
        <f t="shared" si="1166"/>
        <v>7736.32</v>
      </c>
      <c r="T1827">
        <f t="shared" si="1167"/>
        <v>0</v>
      </c>
      <c r="U1827">
        <f t="shared" si="1168"/>
        <v>25.599</v>
      </c>
      <c r="V1827">
        <f t="shared" si="1169"/>
        <v>0</v>
      </c>
      <c r="W1827">
        <f t="shared" si="1170"/>
        <v>0</v>
      </c>
      <c r="X1827">
        <f t="shared" si="1171"/>
        <v>6962.69</v>
      </c>
      <c r="Y1827">
        <f t="shared" si="1172"/>
        <v>3326.62</v>
      </c>
      <c r="AA1827">
        <v>36401907</v>
      </c>
      <c r="AB1827">
        <f t="shared" si="1173"/>
        <v>8548.36</v>
      </c>
      <c r="AC1827">
        <f t="shared" si="1174"/>
        <v>7654.55</v>
      </c>
      <c r="AD1827">
        <f>ROUND(((((ET1827*1.25))-((EU1827*1.25)))+AE1827),2)</f>
        <v>17.649999999999999</v>
      </c>
      <c r="AE1827">
        <f>ROUND(((EU1827*1.25)),2)</f>
        <v>0</v>
      </c>
      <c r="AF1827">
        <f>ROUND(((EV1827*1.15)),2)</f>
        <v>876.16</v>
      </c>
      <c r="AG1827">
        <f t="shared" si="1175"/>
        <v>0</v>
      </c>
      <c r="AH1827">
        <f>((EW1827*1.15))</f>
        <v>96.6</v>
      </c>
      <c r="AI1827">
        <f>((EX1827*1.25))</f>
        <v>0</v>
      </c>
      <c r="AJ1827">
        <f t="shared" si="1176"/>
        <v>0</v>
      </c>
      <c r="AK1827">
        <v>8430.5499999999993</v>
      </c>
      <c r="AL1827">
        <v>7654.55</v>
      </c>
      <c r="AM1827">
        <v>14.12</v>
      </c>
      <c r="AN1827">
        <v>0</v>
      </c>
      <c r="AO1827">
        <v>761.88</v>
      </c>
      <c r="AP1827">
        <v>0</v>
      </c>
      <c r="AQ1827">
        <v>84</v>
      </c>
      <c r="AR1827">
        <v>0</v>
      </c>
      <c r="AS1827">
        <v>0</v>
      </c>
      <c r="AT1827">
        <v>90</v>
      </c>
      <c r="AU1827">
        <v>43</v>
      </c>
      <c r="AV1827">
        <v>1</v>
      </c>
      <c r="AW1827">
        <v>1</v>
      </c>
      <c r="AZ1827">
        <v>1</v>
      </c>
      <c r="BA1827">
        <v>33.32</v>
      </c>
      <c r="BB1827">
        <v>6.2</v>
      </c>
      <c r="BC1827">
        <v>5.7</v>
      </c>
      <c r="BD1827" t="s">
        <v>3</v>
      </c>
      <c r="BE1827" t="s">
        <v>3</v>
      </c>
      <c r="BF1827" t="s">
        <v>3</v>
      </c>
      <c r="BG1827" t="s">
        <v>3</v>
      </c>
      <c r="BH1827">
        <v>0</v>
      </c>
      <c r="BI1827">
        <v>1</v>
      </c>
      <c r="BJ1827" t="s">
        <v>298</v>
      </c>
      <c r="BM1827">
        <v>10001</v>
      </c>
      <c r="BN1827">
        <v>0</v>
      </c>
      <c r="BO1827" t="s">
        <v>296</v>
      </c>
      <c r="BP1827">
        <v>1</v>
      </c>
      <c r="BQ1827">
        <v>2</v>
      </c>
      <c r="BR1827">
        <v>0</v>
      </c>
      <c r="BS1827">
        <v>33.32</v>
      </c>
      <c r="BT1827">
        <v>1</v>
      </c>
      <c r="BU1827">
        <v>1</v>
      </c>
      <c r="BV1827">
        <v>1</v>
      </c>
      <c r="BW1827">
        <v>1</v>
      </c>
      <c r="BX1827">
        <v>1</v>
      </c>
      <c r="BY1827" t="s">
        <v>3</v>
      </c>
      <c r="BZ1827">
        <v>118</v>
      </c>
      <c r="CA1827">
        <v>63</v>
      </c>
      <c r="CE1827">
        <v>0</v>
      </c>
      <c r="CF1827">
        <v>0</v>
      </c>
      <c r="CG1827">
        <v>0</v>
      </c>
      <c r="CM1827">
        <v>0</v>
      </c>
      <c r="CN1827" t="s">
        <v>3</v>
      </c>
      <c r="CO1827">
        <v>0</v>
      </c>
      <c r="CP1827">
        <f t="shared" si="1177"/>
        <v>19327.52</v>
      </c>
      <c r="CQ1827">
        <f t="shared" si="1178"/>
        <v>43630.935000000005</v>
      </c>
      <c r="CR1827">
        <f t="shared" si="1179"/>
        <v>109.42999999999999</v>
      </c>
      <c r="CS1827">
        <f t="shared" si="1180"/>
        <v>0</v>
      </c>
      <c r="CT1827">
        <f t="shared" si="1181"/>
        <v>29193.6512</v>
      </c>
      <c r="CU1827">
        <f t="shared" si="1182"/>
        <v>0</v>
      </c>
      <c r="CV1827">
        <f t="shared" si="1183"/>
        <v>96.6</v>
      </c>
      <c r="CW1827">
        <f t="shared" si="1184"/>
        <v>0</v>
      </c>
      <c r="CX1827">
        <f t="shared" si="1185"/>
        <v>0</v>
      </c>
      <c r="CY1827">
        <f t="shared" si="1186"/>
        <v>6962.6879999999992</v>
      </c>
      <c r="CZ1827">
        <f t="shared" si="1187"/>
        <v>3326.6176</v>
      </c>
      <c r="DC1827" t="s">
        <v>3</v>
      </c>
      <c r="DD1827" t="s">
        <v>3</v>
      </c>
      <c r="DE1827" t="s">
        <v>133</v>
      </c>
      <c r="DF1827" t="s">
        <v>133</v>
      </c>
      <c r="DG1827" t="s">
        <v>134</v>
      </c>
      <c r="DH1827" t="s">
        <v>3</v>
      </c>
      <c r="DI1827" t="s">
        <v>134</v>
      </c>
      <c r="DJ1827" t="s">
        <v>133</v>
      </c>
      <c r="DK1827" t="s">
        <v>3</v>
      </c>
      <c r="DL1827" t="s">
        <v>3</v>
      </c>
      <c r="DM1827" t="s">
        <v>3</v>
      </c>
      <c r="DN1827">
        <v>0</v>
      </c>
      <c r="DO1827">
        <v>0</v>
      </c>
      <c r="DP1827">
        <v>1</v>
      </c>
      <c r="DQ1827">
        <v>1</v>
      </c>
      <c r="DU1827">
        <v>1005</v>
      </c>
      <c r="DV1827" t="s">
        <v>215</v>
      </c>
      <c r="DW1827" t="s">
        <v>215</v>
      </c>
      <c r="DX1827">
        <v>100</v>
      </c>
      <c r="DZ1827" t="s">
        <v>3</v>
      </c>
      <c r="EA1827" t="s">
        <v>3</v>
      </c>
      <c r="EB1827" t="s">
        <v>3</v>
      </c>
      <c r="EC1827" t="s">
        <v>3</v>
      </c>
      <c r="EE1827">
        <v>29085510</v>
      </c>
      <c r="EF1827">
        <v>2</v>
      </c>
      <c r="EG1827" t="s">
        <v>135</v>
      </c>
      <c r="EH1827">
        <v>0</v>
      </c>
      <c r="EI1827" t="s">
        <v>3</v>
      </c>
      <c r="EJ1827">
        <v>1</v>
      </c>
      <c r="EK1827">
        <v>10001</v>
      </c>
      <c r="EL1827" t="s">
        <v>136</v>
      </c>
      <c r="EM1827" t="s">
        <v>137</v>
      </c>
      <c r="EO1827" t="s">
        <v>3</v>
      </c>
      <c r="EQ1827">
        <v>0</v>
      </c>
      <c r="ER1827">
        <v>8430.5499999999993</v>
      </c>
      <c r="ES1827">
        <v>7654.55</v>
      </c>
      <c r="ET1827">
        <v>14.12</v>
      </c>
      <c r="EU1827">
        <v>0</v>
      </c>
      <c r="EV1827">
        <v>761.88</v>
      </c>
      <c r="EW1827">
        <v>84</v>
      </c>
      <c r="EX1827">
        <v>0</v>
      </c>
      <c r="EY1827">
        <v>0</v>
      </c>
      <c r="FQ1827">
        <v>0</v>
      </c>
      <c r="FR1827">
        <f t="shared" si="1188"/>
        <v>0</v>
      </c>
      <c r="FS1827">
        <v>0</v>
      </c>
      <c r="FT1827" t="s">
        <v>139</v>
      </c>
      <c r="FU1827" t="s">
        <v>25</v>
      </c>
      <c r="FV1827" t="s">
        <v>25</v>
      </c>
      <c r="FW1827" t="s">
        <v>26</v>
      </c>
      <c r="FX1827">
        <v>106.2</v>
      </c>
      <c r="FY1827">
        <v>53.55</v>
      </c>
      <c r="GA1827" t="s">
        <v>3</v>
      </c>
      <c r="GD1827">
        <v>1</v>
      </c>
      <c r="GF1827">
        <v>892663548</v>
      </c>
      <c r="GG1827">
        <v>2</v>
      </c>
      <c r="GH1827">
        <v>1</v>
      </c>
      <c r="GI1827">
        <v>2</v>
      </c>
      <c r="GJ1827">
        <v>0</v>
      </c>
      <c r="GK1827">
        <v>0</v>
      </c>
      <c r="GL1827">
        <f t="shared" si="1189"/>
        <v>0</v>
      </c>
      <c r="GM1827">
        <f t="shared" si="1190"/>
        <v>29616.83</v>
      </c>
      <c r="GN1827">
        <f t="shared" si="1191"/>
        <v>29616.83</v>
      </c>
      <c r="GO1827">
        <f t="shared" si="1192"/>
        <v>0</v>
      </c>
      <c r="GP1827">
        <f t="shared" si="1193"/>
        <v>0</v>
      </c>
      <c r="GR1827">
        <v>0</v>
      </c>
      <c r="GS1827">
        <v>3</v>
      </c>
      <c r="GT1827">
        <v>0</v>
      </c>
      <c r="GU1827" t="s">
        <v>3</v>
      </c>
      <c r="GV1827">
        <f t="shared" si="1194"/>
        <v>0</v>
      </c>
      <c r="GW1827">
        <v>1</v>
      </c>
      <c r="GX1827">
        <f t="shared" si="1195"/>
        <v>0</v>
      </c>
      <c r="HA1827">
        <v>0</v>
      </c>
      <c r="HB1827">
        <v>0</v>
      </c>
      <c r="HC1827">
        <f t="shared" si="1196"/>
        <v>0</v>
      </c>
      <c r="HE1827" t="s">
        <v>3</v>
      </c>
      <c r="HF1827" t="s">
        <v>3</v>
      </c>
      <c r="IK1827">
        <v>0</v>
      </c>
    </row>
    <row r="1828" spans="1:245">
      <c r="A1828">
        <v>17</v>
      </c>
      <c r="B1828">
        <v>0</v>
      </c>
      <c r="C1828">
        <f>ROW(SmtRes!A1744)</f>
        <v>1744</v>
      </c>
      <c r="D1828">
        <f>ROW(EtalonRes!A1702)</f>
        <v>1702</v>
      </c>
      <c r="E1828" t="s">
        <v>266</v>
      </c>
      <c r="F1828" t="s">
        <v>218</v>
      </c>
      <c r="G1828" t="s">
        <v>219</v>
      </c>
      <c r="H1828" t="s">
        <v>220</v>
      </c>
      <c r="I1828">
        <f>ROUND(53/100,9)</f>
        <v>0.53</v>
      </c>
      <c r="J1828">
        <v>0</v>
      </c>
      <c r="O1828">
        <f t="shared" si="1162"/>
        <v>14772.24</v>
      </c>
      <c r="P1828">
        <f t="shared" si="1163"/>
        <v>4209.03</v>
      </c>
      <c r="Q1828">
        <f t="shared" si="1164"/>
        <v>9.3000000000000007</v>
      </c>
      <c r="R1828">
        <f t="shared" si="1165"/>
        <v>3.18</v>
      </c>
      <c r="S1828">
        <f t="shared" si="1166"/>
        <v>10553.91</v>
      </c>
      <c r="T1828">
        <f t="shared" si="1167"/>
        <v>0</v>
      </c>
      <c r="U1828">
        <f t="shared" si="1168"/>
        <v>34.095429999999993</v>
      </c>
      <c r="V1828">
        <f t="shared" si="1169"/>
        <v>6.6250000000000007E-3</v>
      </c>
      <c r="W1828">
        <f t="shared" si="1170"/>
        <v>0</v>
      </c>
      <c r="X1828">
        <f t="shared" si="1171"/>
        <v>8445.67</v>
      </c>
      <c r="Y1828">
        <f t="shared" si="1172"/>
        <v>3906.12</v>
      </c>
      <c r="AA1828">
        <v>36401907</v>
      </c>
      <c r="AB1828">
        <f t="shared" si="1173"/>
        <v>7162.38</v>
      </c>
      <c r="AC1828">
        <f t="shared" si="1174"/>
        <v>6563.27</v>
      </c>
      <c r="AD1828">
        <f>ROUND(((((ET1828*1.25))-((EU1828*1.25)))+AE1828),2)</f>
        <v>1.48</v>
      </c>
      <c r="AE1828">
        <f>ROUND(((EU1828*1.25)),2)</f>
        <v>0.18</v>
      </c>
      <c r="AF1828">
        <f>ROUND(((EV1828*1.15)),2)</f>
        <v>597.63</v>
      </c>
      <c r="AG1828">
        <f t="shared" si="1175"/>
        <v>0</v>
      </c>
      <c r="AH1828">
        <f>((EW1828*1.15))</f>
        <v>64.330999999999989</v>
      </c>
      <c r="AI1828">
        <f>((EX1828*1.25))</f>
        <v>1.2500000000000001E-2</v>
      </c>
      <c r="AJ1828">
        <f t="shared" si="1176"/>
        <v>0</v>
      </c>
      <c r="AK1828">
        <v>7084.13</v>
      </c>
      <c r="AL1828">
        <v>6563.27</v>
      </c>
      <c r="AM1828">
        <v>1.18</v>
      </c>
      <c r="AN1828">
        <v>0.14000000000000001</v>
      </c>
      <c r="AO1828">
        <v>519.67999999999995</v>
      </c>
      <c r="AP1828">
        <v>0</v>
      </c>
      <c r="AQ1828">
        <v>55.94</v>
      </c>
      <c r="AR1828">
        <v>0.01</v>
      </c>
      <c r="AS1828">
        <v>0</v>
      </c>
      <c r="AT1828">
        <v>80</v>
      </c>
      <c r="AU1828">
        <v>37</v>
      </c>
      <c r="AV1828">
        <v>1</v>
      </c>
      <c r="AW1828">
        <v>1</v>
      </c>
      <c r="AZ1828">
        <v>1</v>
      </c>
      <c r="BA1828">
        <v>33.32</v>
      </c>
      <c r="BB1828">
        <v>11.86</v>
      </c>
      <c r="BC1828">
        <v>1.21</v>
      </c>
      <c r="BD1828" t="s">
        <v>3</v>
      </c>
      <c r="BE1828" t="s">
        <v>3</v>
      </c>
      <c r="BF1828" t="s">
        <v>3</v>
      </c>
      <c r="BG1828" t="s">
        <v>3</v>
      </c>
      <c r="BH1828">
        <v>0</v>
      </c>
      <c r="BI1828">
        <v>1</v>
      </c>
      <c r="BJ1828" t="s">
        <v>221</v>
      </c>
      <c r="BM1828">
        <v>15001</v>
      </c>
      <c r="BN1828">
        <v>0</v>
      </c>
      <c r="BO1828" t="s">
        <v>218</v>
      </c>
      <c r="BP1828">
        <v>1</v>
      </c>
      <c r="BQ1828">
        <v>2</v>
      </c>
      <c r="BR1828">
        <v>0</v>
      </c>
      <c r="BS1828">
        <v>33.32</v>
      </c>
      <c r="BT1828">
        <v>1</v>
      </c>
      <c r="BU1828">
        <v>1</v>
      </c>
      <c r="BV1828">
        <v>1</v>
      </c>
      <c r="BW1828">
        <v>1</v>
      </c>
      <c r="BX1828">
        <v>1</v>
      </c>
      <c r="BY1828" t="s">
        <v>3</v>
      </c>
      <c r="BZ1828">
        <v>105</v>
      </c>
      <c r="CA1828">
        <v>55</v>
      </c>
      <c r="CE1828">
        <v>0</v>
      </c>
      <c r="CF1828">
        <v>0</v>
      </c>
      <c r="CG1828">
        <v>0</v>
      </c>
      <c r="CM1828">
        <v>0</v>
      </c>
      <c r="CN1828" t="s">
        <v>3</v>
      </c>
      <c r="CO1828">
        <v>0</v>
      </c>
      <c r="CP1828">
        <f t="shared" si="1177"/>
        <v>14772.24</v>
      </c>
      <c r="CQ1828">
        <f t="shared" si="1178"/>
        <v>7941.5567000000001</v>
      </c>
      <c r="CR1828">
        <f t="shared" si="1179"/>
        <v>17.552799999999998</v>
      </c>
      <c r="CS1828">
        <f t="shared" si="1180"/>
        <v>5.9976000000000003</v>
      </c>
      <c r="CT1828">
        <f t="shared" si="1181"/>
        <v>19913.031599999998</v>
      </c>
      <c r="CU1828">
        <f t="shared" si="1182"/>
        <v>0</v>
      </c>
      <c r="CV1828">
        <f t="shared" si="1183"/>
        <v>64.330999999999989</v>
      </c>
      <c r="CW1828">
        <f t="shared" si="1184"/>
        <v>1.2500000000000001E-2</v>
      </c>
      <c r="CX1828">
        <f t="shared" si="1185"/>
        <v>0</v>
      </c>
      <c r="CY1828">
        <f t="shared" si="1186"/>
        <v>8445.6719999999987</v>
      </c>
      <c r="CZ1828">
        <f t="shared" si="1187"/>
        <v>3906.1233000000002</v>
      </c>
      <c r="DC1828" t="s">
        <v>3</v>
      </c>
      <c r="DD1828" t="s">
        <v>3</v>
      </c>
      <c r="DE1828" t="s">
        <v>133</v>
      </c>
      <c r="DF1828" t="s">
        <v>133</v>
      </c>
      <c r="DG1828" t="s">
        <v>134</v>
      </c>
      <c r="DH1828" t="s">
        <v>3</v>
      </c>
      <c r="DI1828" t="s">
        <v>134</v>
      </c>
      <c r="DJ1828" t="s">
        <v>133</v>
      </c>
      <c r="DK1828" t="s">
        <v>3</v>
      </c>
      <c r="DL1828" t="s">
        <v>3</v>
      </c>
      <c r="DM1828" t="s">
        <v>3</v>
      </c>
      <c r="DN1828">
        <v>0</v>
      </c>
      <c r="DO1828">
        <v>0</v>
      </c>
      <c r="DP1828">
        <v>1</v>
      </c>
      <c r="DQ1828">
        <v>1</v>
      </c>
      <c r="DU1828">
        <v>1013</v>
      </c>
      <c r="DV1828" t="s">
        <v>220</v>
      </c>
      <c r="DW1828" t="s">
        <v>220</v>
      </c>
      <c r="DX1828">
        <v>1</v>
      </c>
      <c r="DZ1828" t="s">
        <v>3</v>
      </c>
      <c r="EA1828" t="s">
        <v>3</v>
      </c>
      <c r="EB1828" t="s">
        <v>3</v>
      </c>
      <c r="EC1828" t="s">
        <v>3</v>
      </c>
      <c r="EE1828">
        <v>29085536</v>
      </c>
      <c r="EF1828">
        <v>2</v>
      </c>
      <c r="EG1828" t="s">
        <v>135</v>
      </c>
      <c r="EH1828">
        <v>0</v>
      </c>
      <c r="EI1828" t="s">
        <v>3</v>
      </c>
      <c r="EJ1828">
        <v>1</v>
      </c>
      <c r="EK1828">
        <v>15001</v>
      </c>
      <c r="EL1828" t="s">
        <v>151</v>
      </c>
      <c r="EM1828" t="s">
        <v>152</v>
      </c>
      <c r="EO1828" t="s">
        <v>3</v>
      </c>
      <c r="EQ1828">
        <v>0</v>
      </c>
      <c r="ER1828">
        <v>7084.13</v>
      </c>
      <c r="ES1828">
        <v>6563.27</v>
      </c>
      <c r="ET1828">
        <v>1.18</v>
      </c>
      <c r="EU1828">
        <v>0.14000000000000001</v>
      </c>
      <c r="EV1828">
        <v>519.67999999999995</v>
      </c>
      <c r="EW1828">
        <v>55.94</v>
      </c>
      <c r="EX1828">
        <v>0.01</v>
      </c>
      <c r="EY1828">
        <v>0</v>
      </c>
      <c r="FQ1828">
        <v>0</v>
      </c>
      <c r="FR1828">
        <f t="shared" si="1188"/>
        <v>0</v>
      </c>
      <c r="FS1828">
        <v>0</v>
      </c>
      <c r="FT1828" t="s">
        <v>139</v>
      </c>
      <c r="FU1828" t="s">
        <v>25</v>
      </c>
      <c r="FV1828" t="s">
        <v>25</v>
      </c>
      <c r="FW1828" t="s">
        <v>26</v>
      </c>
      <c r="FX1828">
        <v>94.5</v>
      </c>
      <c r="FY1828">
        <v>46.75</v>
      </c>
      <c r="GA1828" t="s">
        <v>3</v>
      </c>
      <c r="GD1828">
        <v>1</v>
      </c>
      <c r="GF1828">
        <v>797186164</v>
      </c>
      <c r="GG1828">
        <v>2</v>
      </c>
      <c r="GH1828">
        <v>1</v>
      </c>
      <c r="GI1828">
        <v>2</v>
      </c>
      <c r="GJ1828">
        <v>0</v>
      </c>
      <c r="GK1828">
        <v>0</v>
      </c>
      <c r="GL1828">
        <f t="shared" si="1189"/>
        <v>0</v>
      </c>
      <c r="GM1828">
        <f t="shared" si="1190"/>
        <v>27124.03</v>
      </c>
      <c r="GN1828">
        <f t="shared" si="1191"/>
        <v>27124.03</v>
      </c>
      <c r="GO1828">
        <f t="shared" si="1192"/>
        <v>0</v>
      </c>
      <c r="GP1828">
        <f t="shared" si="1193"/>
        <v>0</v>
      </c>
      <c r="GR1828">
        <v>0</v>
      </c>
      <c r="GS1828">
        <v>3</v>
      </c>
      <c r="GT1828">
        <v>0</v>
      </c>
      <c r="GU1828" t="s">
        <v>3</v>
      </c>
      <c r="GV1828">
        <f t="shared" si="1194"/>
        <v>0</v>
      </c>
      <c r="GW1828">
        <v>1</v>
      </c>
      <c r="GX1828">
        <f t="shared" si="1195"/>
        <v>0</v>
      </c>
      <c r="HA1828">
        <v>0</v>
      </c>
      <c r="HB1828">
        <v>0</v>
      </c>
      <c r="HC1828">
        <f t="shared" si="1196"/>
        <v>0</v>
      </c>
      <c r="HE1828" t="s">
        <v>3</v>
      </c>
      <c r="HF1828" t="s">
        <v>3</v>
      </c>
      <c r="IK1828">
        <v>0</v>
      </c>
    </row>
    <row r="1829" spans="1:245">
      <c r="A1829">
        <v>17</v>
      </c>
      <c r="B1829">
        <v>0</v>
      </c>
      <c r="C1829">
        <f>ROW(SmtRes!A1756)</f>
        <v>1756</v>
      </c>
      <c r="D1829">
        <f>ROW(EtalonRes!A1711)</f>
        <v>1711</v>
      </c>
      <c r="E1829" t="s">
        <v>217</v>
      </c>
      <c r="F1829" t="s">
        <v>223</v>
      </c>
      <c r="G1829" t="s">
        <v>224</v>
      </c>
      <c r="H1829" t="s">
        <v>58</v>
      </c>
      <c r="I1829">
        <f>ROUND(3/100,9)</f>
        <v>0.03</v>
      </c>
      <c r="J1829">
        <v>0</v>
      </c>
      <c r="O1829">
        <f t="shared" si="1162"/>
        <v>317.41000000000003</v>
      </c>
      <c r="P1829">
        <f t="shared" si="1163"/>
        <v>13.61</v>
      </c>
      <c r="Q1829">
        <f t="shared" si="1164"/>
        <v>1.56</v>
      </c>
      <c r="R1829">
        <f t="shared" si="1165"/>
        <v>0.41</v>
      </c>
      <c r="S1829">
        <f t="shared" si="1166"/>
        <v>302.24</v>
      </c>
      <c r="T1829">
        <f t="shared" si="1167"/>
        <v>0</v>
      </c>
      <c r="U1829">
        <f t="shared" si="1168"/>
        <v>0.91439999999999999</v>
      </c>
      <c r="V1829">
        <f t="shared" si="1169"/>
        <v>8.9999999999999998E-4</v>
      </c>
      <c r="W1829">
        <f t="shared" si="1170"/>
        <v>0</v>
      </c>
      <c r="X1829">
        <f t="shared" si="1171"/>
        <v>245.15</v>
      </c>
      <c r="Y1829">
        <f t="shared" si="1172"/>
        <v>157.38</v>
      </c>
      <c r="AA1829">
        <v>36401907</v>
      </c>
      <c r="AB1829">
        <f t="shared" si="1173"/>
        <v>371.42</v>
      </c>
      <c r="AC1829">
        <f t="shared" si="1174"/>
        <v>63.28</v>
      </c>
      <c r="AD1829">
        <f t="shared" ref="AD1829:AD1835" si="1199">ROUND((((ET1829)-(EU1829))+AE1829),2)</f>
        <v>5.78</v>
      </c>
      <c r="AE1829">
        <f t="shared" ref="AE1829:AF1832" si="1200">ROUND((EU1829),2)</f>
        <v>0.41</v>
      </c>
      <c r="AF1829">
        <f t="shared" si="1200"/>
        <v>302.36</v>
      </c>
      <c r="AG1829">
        <f t="shared" si="1175"/>
        <v>0</v>
      </c>
      <c r="AH1829">
        <f t="shared" ref="AH1829:AI1832" si="1201">(EW1829)</f>
        <v>30.48</v>
      </c>
      <c r="AI1829">
        <f t="shared" si="1201"/>
        <v>0.03</v>
      </c>
      <c r="AJ1829">
        <f t="shared" si="1176"/>
        <v>0</v>
      </c>
      <c r="AK1829">
        <v>371.42</v>
      </c>
      <c r="AL1829">
        <v>63.28</v>
      </c>
      <c r="AM1829">
        <v>5.78</v>
      </c>
      <c r="AN1829">
        <v>0.41</v>
      </c>
      <c r="AO1829">
        <v>302.36</v>
      </c>
      <c r="AP1829">
        <v>0</v>
      </c>
      <c r="AQ1829">
        <v>30.48</v>
      </c>
      <c r="AR1829">
        <v>0.03</v>
      </c>
      <c r="AS1829">
        <v>0</v>
      </c>
      <c r="AT1829">
        <v>81</v>
      </c>
      <c r="AU1829">
        <v>52</v>
      </c>
      <c r="AV1829">
        <v>1</v>
      </c>
      <c r="AW1829">
        <v>1</v>
      </c>
      <c r="AZ1829">
        <v>1</v>
      </c>
      <c r="BA1829">
        <v>33.32</v>
      </c>
      <c r="BB1829">
        <v>9.01</v>
      </c>
      <c r="BC1829">
        <v>7.17</v>
      </c>
      <c r="BD1829" t="s">
        <v>3</v>
      </c>
      <c r="BE1829" t="s">
        <v>3</v>
      </c>
      <c r="BF1829" t="s">
        <v>3</v>
      </c>
      <c r="BG1829" t="s">
        <v>3</v>
      </c>
      <c r="BH1829">
        <v>0</v>
      </c>
      <c r="BI1829">
        <v>2</v>
      </c>
      <c r="BJ1829" t="s">
        <v>225</v>
      </c>
      <c r="BM1829">
        <v>108001</v>
      </c>
      <c r="BN1829">
        <v>0</v>
      </c>
      <c r="BO1829" t="s">
        <v>223</v>
      </c>
      <c r="BP1829">
        <v>1</v>
      </c>
      <c r="BQ1829">
        <v>3</v>
      </c>
      <c r="BR1829">
        <v>0</v>
      </c>
      <c r="BS1829">
        <v>33.32</v>
      </c>
      <c r="BT1829">
        <v>1</v>
      </c>
      <c r="BU1829">
        <v>1</v>
      </c>
      <c r="BV1829">
        <v>1</v>
      </c>
      <c r="BW1829">
        <v>1</v>
      </c>
      <c r="BX1829">
        <v>1</v>
      </c>
      <c r="BY1829" t="s">
        <v>3</v>
      </c>
      <c r="BZ1829">
        <v>95</v>
      </c>
      <c r="CA1829">
        <v>65</v>
      </c>
      <c r="CE1829">
        <v>0</v>
      </c>
      <c r="CF1829">
        <v>0</v>
      </c>
      <c r="CG1829">
        <v>0</v>
      </c>
      <c r="CM1829">
        <v>0</v>
      </c>
      <c r="CN1829" t="s">
        <v>3</v>
      </c>
      <c r="CO1829">
        <v>0</v>
      </c>
      <c r="CP1829">
        <f t="shared" si="1177"/>
        <v>317.41000000000003</v>
      </c>
      <c r="CQ1829">
        <f t="shared" si="1178"/>
        <v>453.7176</v>
      </c>
      <c r="CR1829">
        <f t="shared" si="1179"/>
        <v>52.077800000000003</v>
      </c>
      <c r="CS1829">
        <f t="shared" si="1180"/>
        <v>13.661199999999999</v>
      </c>
      <c r="CT1829">
        <f t="shared" si="1181"/>
        <v>10074.635200000001</v>
      </c>
      <c r="CU1829">
        <f t="shared" si="1182"/>
        <v>0</v>
      </c>
      <c r="CV1829">
        <f t="shared" si="1183"/>
        <v>30.48</v>
      </c>
      <c r="CW1829">
        <f t="shared" si="1184"/>
        <v>0.03</v>
      </c>
      <c r="CX1829">
        <f t="shared" si="1185"/>
        <v>0</v>
      </c>
      <c r="CY1829">
        <f t="shared" si="1186"/>
        <v>245.1465</v>
      </c>
      <c r="CZ1829">
        <f t="shared" si="1187"/>
        <v>157.37800000000001</v>
      </c>
      <c r="DC1829" t="s">
        <v>3</v>
      </c>
      <c r="DD1829" t="s">
        <v>3</v>
      </c>
      <c r="DE1829" t="s">
        <v>3</v>
      </c>
      <c r="DF1829" t="s">
        <v>3</v>
      </c>
      <c r="DG1829" t="s">
        <v>3</v>
      </c>
      <c r="DH1829" t="s">
        <v>3</v>
      </c>
      <c r="DI1829" t="s">
        <v>3</v>
      </c>
      <c r="DJ1829" t="s">
        <v>3</v>
      </c>
      <c r="DK1829" t="s">
        <v>3</v>
      </c>
      <c r="DL1829" t="s">
        <v>3</v>
      </c>
      <c r="DM1829" t="s">
        <v>3</v>
      </c>
      <c r="DN1829">
        <v>0</v>
      </c>
      <c r="DO1829">
        <v>0</v>
      </c>
      <c r="DP1829">
        <v>1</v>
      </c>
      <c r="DQ1829">
        <v>1</v>
      </c>
      <c r="DU1829">
        <v>1010</v>
      </c>
      <c r="DV1829" t="s">
        <v>58</v>
      </c>
      <c r="DW1829" t="s">
        <v>58</v>
      </c>
      <c r="DX1829">
        <v>100</v>
      </c>
      <c r="DZ1829" t="s">
        <v>3</v>
      </c>
      <c r="EA1829" t="s">
        <v>3</v>
      </c>
      <c r="EB1829" t="s">
        <v>3</v>
      </c>
      <c r="EC1829" t="s">
        <v>3</v>
      </c>
      <c r="EE1829">
        <v>29085386</v>
      </c>
      <c r="EF1829">
        <v>3</v>
      </c>
      <c r="EG1829" t="s">
        <v>226</v>
      </c>
      <c r="EH1829">
        <v>0</v>
      </c>
      <c r="EI1829" t="s">
        <v>3</v>
      </c>
      <c r="EJ1829">
        <v>2</v>
      </c>
      <c r="EK1829">
        <v>108001</v>
      </c>
      <c r="EL1829" t="s">
        <v>227</v>
      </c>
      <c r="EM1829" t="s">
        <v>228</v>
      </c>
      <c r="EO1829" t="s">
        <v>3</v>
      </c>
      <c r="EQ1829">
        <v>0</v>
      </c>
      <c r="ER1829">
        <v>371.42</v>
      </c>
      <c r="ES1829">
        <v>63.28</v>
      </c>
      <c r="ET1829">
        <v>5.78</v>
      </c>
      <c r="EU1829">
        <v>0.41</v>
      </c>
      <c r="EV1829">
        <v>302.36</v>
      </c>
      <c r="EW1829">
        <v>30.48</v>
      </c>
      <c r="EX1829">
        <v>0.03</v>
      </c>
      <c r="EY1829">
        <v>0</v>
      </c>
      <c r="FQ1829">
        <v>0</v>
      </c>
      <c r="FR1829">
        <f t="shared" si="1188"/>
        <v>0</v>
      </c>
      <c r="FS1829">
        <v>0</v>
      </c>
      <c r="FV1829" t="s">
        <v>25</v>
      </c>
      <c r="FW1829" t="s">
        <v>26</v>
      </c>
      <c r="FX1829">
        <v>95</v>
      </c>
      <c r="FY1829">
        <v>65</v>
      </c>
      <c r="GA1829" t="s">
        <v>3</v>
      </c>
      <c r="GD1829">
        <v>1</v>
      </c>
      <c r="GF1829">
        <v>-1627028948</v>
      </c>
      <c r="GG1829">
        <v>2</v>
      </c>
      <c r="GH1829">
        <v>1</v>
      </c>
      <c r="GI1829">
        <v>2</v>
      </c>
      <c r="GJ1829">
        <v>0</v>
      </c>
      <c r="GK1829">
        <v>0</v>
      </c>
      <c r="GL1829">
        <f t="shared" si="1189"/>
        <v>0</v>
      </c>
      <c r="GM1829">
        <f t="shared" si="1190"/>
        <v>719.94</v>
      </c>
      <c r="GN1829">
        <f t="shared" si="1191"/>
        <v>0</v>
      </c>
      <c r="GO1829">
        <f t="shared" si="1192"/>
        <v>719.94</v>
      </c>
      <c r="GP1829">
        <f t="shared" si="1193"/>
        <v>0</v>
      </c>
      <c r="GR1829">
        <v>0</v>
      </c>
      <c r="GS1829">
        <v>3</v>
      </c>
      <c r="GT1829">
        <v>0</v>
      </c>
      <c r="GU1829" t="s">
        <v>3</v>
      </c>
      <c r="GV1829">
        <f t="shared" si="1194"/>
        <v>0</v>
      </c>
      <c r="GW1829">
        <v>1</v>
      </c>
      <c r="GX1829">
        <f t="shared" si="1195"/>
        <v>0</v>
      </c>
      <c r="HA1829">
        <v>0</v>
      </c>
      <c r="HB1829">
        <v>0</v>
      </c>
      <c r="HC1829">
        <f t="shared" si="1196"/>
        <v>0</v>
      </c>
      <c r="HE1829" t="s">
        <v>3</v>
      </c>
      <c r="HF1829" t="s">
        <v>3</v>
      </c>
      <c r="IK1829">
        <v>0</v>
      </c>
    </row>
    <row r="1830" spans="1:245">
      <c r="A1830">
        <v>18</v>
      </c>
      <c r="B1830">
        <v>0</v>
      </c>
      <c r="C1830">
        <v>1754</v>
      </c>
      <c r="E1830" t="s">
        <v>274</v>
      </c>
      <c r="F1830" t="s">
        <v>230</v>
      </c>
      <c r="G1830" t="s">
        <v>231</v>
      </c>
      <c r="H1830" t="s">
        <v>232</v>
      </c>
      <c r="I1830">
        <f>I1829*J1830</f>
        <v>3.0000000000000001E-3</v>
      </c>
      <c r="J1830">
        <v>0.1</v>
      </c>
      <c r="O1830">
        <f t="shared" si="1162"/>
        <v>17.87</v>
      </c>
      <c r="P1830">
        <f t="shared" si="1163"/>
        <v>17.87</v>
      </c>
      <c r="Q1830">
        <f t="shared" si="1164"/>
        <v>0</v>
      </c>
      <c r="R1830">
        <f t="shared" si="1165"/>
        <v>0</v>
      </c>
      <c r="S1830">
        <f t="shared" si="1166"/>
        <v>0</v>
      </c>
      <c r="T1830">
        <f t="shared" si="1167"/>
        <v>0</v>
      </c>
      <c r="U1830">
        <f t="shared" si="1168"/>
        <v>0</v>
      </c>
      <c r="V1830">
        <f t="shared" si="1169"/>
        <v>0</v>
      </c>
      <c r="W1830">
        <f t="shared" si="1170"/>
        <v>0.06</v>
      </c>
      <c r="X1830">
        <f t="shared" si="1171"/>
        <v>0</v>
      </c>
      <c r="Y1830">
        <f t="shared" si="1172"/>
        <v>0</v>
      </c>
      <c r="AA1830">
        <v>36401907</v>
      </c>
      <c r="AB1830">
        <f t="shared" si="1173"/>
        <v>1998.42</v>
      </c>
      <c r="AC1830">
        <f t="shared" si="1174"/>
        <v>1998.42</v>
      </c>
      <c r="AD1830">
        <f t="shared" si="1199"/>
        <v>0</v>
      </c>
      <c r="AE1830">
        <f t="shared" si="1200"/>
        <v>0</v>
      </c>
      <c r="AF1830">
        <f t="shared" si="1200"/>
        <v>0</v>
      </c>
      <c r="AG1830">
        <f t="shared" si="1175"/>
        <v>0</v>
      </c>
      <c r="AH1830">
        <f t="shared" si="1201"/>
        <v>0</v>
      </c>
      <c r="AI1830">
        <f t="shared" si="1201"/>
        <v>0</v>
      </c>
      <c r="AJ1830">
        <f t="shared" si="1176"/>
        <v>19.399999999999999</v>
      </c>
      <c r="AK1830">
        <v>1998.42</v>
      </c>
      <c r="AL1830">
        <v>1998.42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19.399999999999999</v>
      </c>
      <c r="AT1830">
        <v>0</v>
      </c>
      <c r="AU1830">
        <v>0</v>
      </c>
      <c r="AV1830">
        <v>1</v>
      </c>
      <c r="AW1830">
        <v>1</v>
      </c>
      <c r="AZ1830">
        <v>1</v>
      </c>
      <c r="BA1830">
        <v>1</v>
      </c>
      <c r="BB1830">
        <v>1</v>
      </c>
      <c r="BC1830">
        <v>2.98</v>
      </c>
      <c r="BD1830" t="s">
        <v>3</v>
      </c>
      <c r="BE1830" t="s">
        <v>3</v>
      </c>
      <c r="BF1830" t="s">
        <v>3</v>
      </c>
      <c r="BG1830" t="s">
        <v>3</v>
      </c>
      <c r="BH1830">
        <v>3</v>
      </c>
      <c r="BI1830">
        <v>2</v>
      </c>
      <c r="BJ1830" t="s">
        <v>233</v>
      </c>
      <c r="BM1830">
        <v>500002</v>
      </c>
      <c r="BN1830">
        <v>0</v>
      </c>
      <c r="BO1830" t="s">
        <v>230</v>
      </c>
      <c r="BP1830">
        <v>1</v>
      </c>
      <c r="BQ1830">
        <v>12</v>
      </c>
      <c r="BR1830">
        <v>0</v>
      </c>
      <c r="BS1830">
        <v>1</v>
      </c>
      <c r="BT1830">
        <v>1</v>
      </c>
      <c r="BU1830">
        <v>1</v>
      </c>
      <c r="BV1830">
        <v>1</v>
      </c>
      <c r="BW1830">
        <v>1</v>
      </c>
      <c r="BX1830">
        <v>1</v>
      </c>
      <c r="BY1830" t="s">
        <v>3</v>
      </c>
      <c r="BZ1830">
        <v>0</v>
      </c>
      <c r="CA1830">
        <v>0</v>
      </c>
      <c r="CE1830">
        <v>0</v>
      </c>
      <c r="CF1830">
        <v>0</v>
      </c>
      <c r="CG1830">
        <v>0</v>
      </c>
      <c r="CM1830">
        <v>0</v>
      </c>
      <c r="CN1830" t="s">
        <v>3</v>
      </c>
      <c r="CO1830">
        <v>0</v>
      </c>
      <c r="CP1830">
        <f t="shared" si="1177"/>
        <v>17.87</v>
      </c>
      <c r="CQ1830">
        <f t="shared" si="1178"/>
        <v>5955.2916000000005</v>
      </c>
      <c r="CR1830">
        <f t="shared" si="1179"/>
        <v>0</v>
      </c>
      <c r="CS1830">
        <f t="shared" si="1180"/>
        <v>0</v>
      </c>
      <c r="CT1830">
        <f t="shared" si="1181"/>
        <v>0</v>
      </c>
      <c r="CU1830">
        <f t="shared" si="1182"/>
        <v>0</v>
      </c>
      <c r="CV1830">
        <f t="shared" si="1183"/>
        <v>0</v>
      </c>
      <c r="CW1830">
        <f t="shared" si="1184"/>
        <v>0</v>
      </c>
      <c r="CX1830">
        <f t="shared" si="1185"/>
        <v>19.399999999999999</v>
      </c>
      <c r="CY1830">
        <f t="shared" si="1186"/>
        <v>0</v>
      </c>
      <c r="CZ1830">
        <f t="shared" si="1187"/>
        <v>0</v>
      </c>
      <c r="DC1830" t="s">
        <v>3</v>
      </c>
      <c r="DD1830" t="s">
        <v>3</v>
      </c>
      <c r="DE1830" t="s">
        <v>3</v>
      </c>
      <c r="DF1830" t="s">
        <v>3</v>
      </c>
      <c r="DG1830" t="s">
        <v>3</v>
      </c>
      <c r="DH1830" t="s">
        <v>3</v>
      </c>
      <c r="DI1830" t="s">
        <v>3</v>
      </c>
      <c r="DJ1830" t="s">
        <v>3</v>
      </c>
      <c r="DK1830" t="s">
        <v>3</v>
      </c>
      <c r="DL1830" t="s">
        <v>3</v>
      </c>
      <c r="DM1830" t="s">
        <v>3</v>
      </c>
      <c r="DN1830">
        <v>0</v>
      </c>
      <c r="DO1830">
        <v>0</v>
      </c>
      <c r="DP1830">
        <v>1</v>
      </c>
      <c r="DQ1830">
        <v>1</v>
      </c>
      <c r="DU1830">
        <v>1010</v>
      </c>
      <c r="DV1830" t="s">
        <v>232</v>
      </c>
      <c r="DW1830" t="s">
        <v>232</v>
      </c>
      <c r="DX1830">
        <v>1000</v>
      </c>
      <c r="DZ1830" t="s">
        <v>3</v>
      </c>
      <c r="EA1830" t="s">
        <v>3</v>
      </c>
      <c r="EB1830" t="s">
        <v>3</v>
      </c>
      <c r="EC1830" t="s">
        <v>3</v>
      </c>
      <c r="EE1830">
        <v>29085444</v>
      </c>
      <c r="EF1830">
        <v>12</v>
      </c>
      <c r="EG1830" t="s">
        <v>32</v>
      </c>
      <c r="EH1830">
        <v>0</v>
      </c>
      <c r="EI1830" t="s">
        <v>3</v>
      </c>
      <c r="EJ1830">
        <v>2</v>
      </c>
      <c r="EK1830">
        <v>500002</v>
      </c>
      <c r="EL1830" t="s">
        <v>33</v>
      </c>
      <c r="EM1830" t="s">
        <v>34</v>
      </c>
      <c r="EO1830" t="s">
        <v>3</v>
      </c>
      <c r="EQ1830">
        <v>0</v>
      </c>
      <c r="ER1830">
        <v>1998.42</v>
      </c>
      <c r="ES1830">
        <v>1998.42</v>
      </c>
      <c r="ET1830">
        <v>0</v>
      </c>
      <c r="EU1830">
        <v>0</v>
      </c>
      <c r="EV1830">
        <v>0</v>
      </c>
      <c r="EW1830">
        <v>0</v>
      </c>
      <c r="EX1830">
        <v>0</v>
      </c>
      <c r="FQ1830">
        <v>0</v>
      </c>
      <c r="FR1830">
        <f t="shared" si="1188"/>
        <v>0</v>
      </c>
      <c r="FS1830">
        <v>0</v>
      </c>
      <c r="FX1830">
        <v>0</v>
      </c>
      <c r="FY1830">
        <v>0</v>
      </c>
      <c r="GA1830" t="s">
        <v>3</v>
      </c>
      <c r="GD1830">
        <v>1</v>
      </c>
      <c r="GF1830">
        <v>-1152774928</v>
      </c>
      <c r="GG1830">
        <v>2</v>
      </c>
      <c r="GH1830">
        <v>1</v>
      </c>
      <c r="GI1830">
        <v>2</v>
      </c>
      <c r="GJ1830">
        <v>0</v>
      </c>
      <c r="GK1830">
        <v>0</v>
      </c>
      <c r="GL1830">
        <f t="shared" si="1189"/>
        <v>0</v>
      </c>
      <c r="GM1830">
        <f t="shared" si="1190"/>
        <v>17.87</v>
      </c>
      <c r="GN1830">
        <f t="shared" si="1191"/>
        <v>0</v>
      </c>
      <c r="GO1830">
        <f t="shared" si="1192"/>
        <v>17.87</v>
      </c>
      <c r="GP1830">
        <f t="shared" si="1193"/>
        <v>0</v>
      </c>
      <c r="GR1830">
        <v>0</v>
      </c>
      <c r="GS1830">
        <v>3</v>
      </c>
      <c r="GT1830">
        <v>0</v>
      </c>
      <c r="GU1830" t="s">
        <v>3</v>
      </c>
      <c r="GV1830">
        <f t="shared" si="1194"/>
        <v>0</v>
      </c>
      <c r="GW1830">
        <v>1</v>
      </c>
      <c r="GX1830">
        <f t="shared" si="1195"/>
        <v>0</v>
      </c>
      <c r="HA1830">
        <v>0</v>
      </c>
      <c r="HB1830">
        <v>0</v>
      </c>
      <c r="HC1830">
        <f t="shared" si="1196"/>
        <v>0</v>
      </c>
      <c r="HE1830" t="s">
        <v>3</v>
      </c>
      <c r="HF1830" t="s">
        <v>3</v>
      </c>
      <c r="IK1830">
        <v>0</v>
      </c>
    </row>
    <row r="1831" spans="1:245">
      <c r="A1831">
        <v>18</v>
      </c>
      <c r="B1831">
        <v>0</v>
      </c>
      <c r="C1831">
        <v>1752</v>
      </c>
      <c r="E1831" t="s">
        <v>275</v>
      </c>
      <c r="F1831" t="s">
        <v>235</v>
      </c>
      <c r="G1831" t="s">
        <v>236</v>
      </c>
      <c r="H1831" t="s">
        <v>237</v>
      </c>
      <c r="I1831">
        <f>I1829*J1831</f>
        <v>2</v>
      </c>
      <c r="J1831">
        <v>66.666666666666671</v>
      </c>
      <c r="O1831">
        <f t="shared" si="1162"/>
        <v>122.83</v>
      </c>
      <c r="P1831">
        <f t="shared" si="1163"/>
        <v>122.83</v>
      </c>
      <c r="Q1831">
        <f t="shared" si="1164"/>
        <v>0</v>
      </c>
      <c r="R1831">
        <f t="shared" si="1165"/>
        <v>0</v>
      </c>
      <c r="S1831">
        <f t="shared" si="1166"/>
        <v>0</v>
      </c>
      <c r="T1831">
        <f t="shared" si="1167"/>
        <v>0</v>
      </c>
      <c r="U1831">
        <f t="shared" si="1168"/>
        <v>0</v>
      </c>
      <c r="V1831">
        <f t="shared" si="1169"/>
        <v>0</v>
      </c>
      <c r="W1831">
        <f t="shared" si="1170"/>
        <v>0.14000000000000001</v>
      </c>
      <c r="X1831">
        <f t="shared" si="1171"/>
        <v>0</v>
      </c>
      <c r="Y1831">
        <f t="shared" si="1172"/>
        <v>0</v>
      </c>
      <c r="AA1831">
        <v>36401907</v>
      </c>
      <c r="AB1831">
        <f t="shared" si="1173"/>
        <v>7.62</v>
      </c>
      <c r="AC1831">
        <f t="shared" si="1174"/>
        <v>7.62</v>
      </c>
      <c r="AD1831">
        <f t="shared" si="1199"/>
        <v>0</v>
      </c>
      <c r="AE1831">
        <f t="shared" si="1200"/>
        <v>0</v>
      </c>
      <c r="AF1831">
        <f t="shared" si="1200"/>
        <v>0</v>
      </c>
      <c r="AG1831">
        <f t="shared" si="1175"/>
        <v>0</v>
      </c>
      <c r="AH1831">
        <f t="shared" si="1201"/>
        <v>0</v>
      </c>
      <c r="AI1831">
        <f t="shared" si="1201"/>
        <v>0</v>
      </c>
      <c r="AJ1831">
        <f t="shared" si="1176"/>
        <v>7.0000000000000007E-2</v>
      </c>
      <c r="AK1831">
        <v>7.62</v>
      </c>
      <c r="AL1831">
        <v>7.62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7.0000000000000007E-2</v>
      </c>
      <c r="AT1831">
        <v>0</v>
      </c>
      <c r="AU1831">
        <v>0</v>
      </c>
      <c r="AV1831">
        <v>1</v>
      </c>
      <c r="AW1831">
        <v>1</v>
      </c>
      <c r="AZ1831">
        <v>1</v>
      </c>
      <c r="BA1831">
        <v>1</v>
      </c>
      <c r="BB1831">
        <v>1</v>
      </c>
      <c r="BC1831">
        <v>8.06</v>
      </c>
      <c r="BD1831" t="s">
        <v>3</v>
      </c>
      <c r="BE1831" t="s">
        <v>3</v>
      </c>
      <c r="BF1831" t="s">
        <v>3</v>
      </c>
      <c r="BG1831" t="s">
        <v>3</v>
      </c>
      <c r="BH1831">
        <v>3</v>
      </c>
      <c r="BI1831">
        <v>2</v>
      </c>
      <c r="BJ1831" t="s">
        <v>238</v>
      </c>
      <c r="BM1831">
        <v>500002</v>
      </c>
      <c r="BN1831">
        <v>0</v>
      </c>
      <c r="BO1831" t="s">
        <v>235</v>
      </c>
      <c r="BP1831">
        <v>1</v>
      </c>
      <c r="BQ1831">
        <v>12</v>
      </c>
      <c r="BR1831">
        <v>0</v>
      </c>
      <c r="BS1831">
        <v>1</v>
      </c>
      <c r="BT1831">
        <v>1</v>
      </c>
      <c r="BU1831">
        <v>1</v>
      </c>
      <c r="BV1831">
        <v>1</v>
      </c>
      <c r="BW1831">
        <v>1</v>
      </c>
      <c r="BX1831">
        <v>1</v>
      </c>
      <c r="BY1831" t="s">
        <v>3</v>
      </c>
      <c r="BZ1831">
        <v>0</v>
      </c>
      <c r="CA1831">
        <v>0</v>
      </c>
      <c r="CE1831">
        <v>0</v>
      </c>
      <c r="CF1831">
        <v>0</v>
      </c>
      <c r="CG1831">
        <v>0</v>
      </c>
      <c r="CM1831">
        <v>0</v>
      </c>
      <c r="CN1831" t="s">
        <v>3</v>
      </c>
      <c r="CO1831">
        <v>0</v>
      </c>
      <c r="CP1831">
        <f t="shared" si="1177"/>
        <v>122.83</v>
      </c>
      <c r="CQ1831">
        <f t="shared" si="1178"/>
        <v>61.417200000000001</v>
      </c>
      <c r="CR1831">
        <f t="shared" si="1179"/>
        <v>0</v>
      </c>
      <c r="CS1831">
        <f t="shared" si="1180"/>
        <v>0</v>
      </c>
      <c r="CT1831">
        <f t="shared" si="1181"/>
        <v>0</v>
      </c>
      <c r="CU1831">
        <f t="shared" si="1182"/>
        <v>0</v>
      </c>
      <c r="CV1831">
        <f t="shared" si="1183"/>
        <v>0</v>
      </c>
      <c r="CW1831">
        <f t="shared" si="1184"/>
        <v>0</v>
      </c>
      <c r="CX1831">
        <f t="shared" si="1185"/>
        <v>7.0000000000000007E-2</v>
      </c>
      <c r="CY1831">
        <f t="shared" si="1186"/>
        <v>0</v>
      </c>
      <c r="CZ1831">
        <f t="shared" si="1187"/>
        <v>0</v>
      </c>
      <c r="DC1831" t="s">
        <v>3</v>
      </c>
      <c r="DD1831" t="s">
        <v>3</v>
      </c>
      <c r="DE1831" t="s">
        <v>3</v>
      </c>
      <c r="DF1831" t="s">
        <v>3</v>
      </c>
      <c r="DG1831" t="s">
        <v>3</v>
      </c>
      <c r="DH1831" t="s">
        <v>3</v>
      </c>
      <c r="DI1831" t="s">
        <v>3</v>
      </c>
      <c r="DJ1831" t="s">
        <v>3</v>
      </c>
      <c r="DK1831" t="s">
        <v>3</v>
      </c>
      <c r="DL1831" t="s">
        <v>3</v>
      </c>
      <c r="DM1831" t="s">
        <v>3</v>
      </c>
      <c r="DN1831">
        <v>0</v>
      </c>
      <c r="DO1831">
        <v>0</v>
      </c>
      <c r="DP1831">
        <v>1</v>
      </c>
      <c r="DQ1831">
        <v>1</v>
      </c>
      <c r="DU1831">
        <v>1010</v>
      </c>
      <c r="DV1831" t="s">
        <v>237</v>
      </c>
      <c r="DW1831" t="s">
        <v>237</v>
      </c>
      <c r="DX1831">
        <v>1</v>
      </c>
      <c r="DZ1831" t="s">
        <v>3</v>
      </c>
      <c r="EA1831" t="s">
        <v>3</v>
      </c>
      <c r="EB1831" t="s">
        <v>3</v>
      </c>
      <c r="EC1831" t="s">
        <v>3</v>
      </c>
      <c r="EE1831">
        <v>29085444</v>
      </c>
      <c r="EF1831">
        <v>12</v>
      </c>
      <c r="EG1831" t="s">
        <v>32</v>
      </c>
      <c r="EH1831">
        <v>0</v>
      </c>
      <c r="EI1831" t="s">
        <v>3</v>
      </c>
      <c r="EJ1831">
        <v>2</v>
      </c>
      <c r="EK1831">
        <v>500002</v>
      </c>
      <c r="EL1831" t="s">
        <v>33</v>
      </c>
      <c r="EM1831" t="s">
        <v>34</v>
      </c>
      <c r="EO1831" t="s">
        <v>3</v>
      </c>
      <c r="EQ1831">
        <v>0</v>
      </c>
      <c r="ER1831">
        <v>7.62</v>
      </c>
      <c r="ES1831">
        <v>7.62</v>
      </c>
      <c r="ET1831">
        <v>0</v>
      </c>
      <c r="EU1831">
        <v>0</v>
      </c>
      <c r="EV1831">
        <v>0</v>
      </c>
      <c r="EW1831">
        <v>0</v>
      </c>
      <c r="EX1831">
        <v>0</v>
      </c>
      <c r="FQ1831">
        <v>0</v>
      </c>
      <c r="FR1831">
        <f t="shared" si="1188"/>
        <v>0</v>
      </c>
      <c r="FS1831">
        <v>0</v>
      </c>
      <c r="FX1831">
        <v>0</v>
      </c>
      <c r="FY1831">
        <v>0</v>
      </c>
      <c r="GA1831" t="s">
        <v>3</v>
      </c>
      <c r="GD1831">
        <v>1</v>
      </c>
      <c r="GF1831">
        <v>-652224790</v>
      </c>
      <c r="GG1831">
        <v>2</v>
      </c>
      <c r="GH1831">
        <v>1</v>
      </c>
      <c r="GI1831">
        <v>2</v>
      </c>
      <c r="GJ1831">
        <v>0</v>
      </c>
      <c r="GK1831">
        <v>0</v>
      </c>
      <c r="GL1831">
        <f t="shared" si="1189"/>
        <v>0</v>
      </c>
      <c r="GM1831">
        <f t="shared" si="1190"/>
        <v>122.83</v>
      </c>
      <c r="GN1831">
        <f t="shared" si="1191"/>
        <v>0</v>
      </c>
      <c r="GO1831">
        <f t="shared" si="1192"/>
        <v>122.83</v>
      </c>
      <c r="GP1831">
        <f t="shared" si="1193"/>
        <v>0</v>
      </c>
      <c r="GR1831">
        <v>0</v>
      </c>
      <c r="GS1831">
        <v>3</v>
      </c>
      <c r="GT1831">
        <v>0</v>
      </c>
      <c r="GU1831" t="s">
        <v>3</v>
      </c>
      <c r="GV1831">
        <f t="shared" si="1194"/>
        <v>0</v>
      </c>
      <c r="GW1831">
        <v>1</v>
      </c>
      <c r="GX1831">
        <f t="shared" si="1195"/>
        <v>0</v>
      </c>
      <c r="HA1831">
        <v>0</v>
      </c>
      <c r="HB1831">
        <v>0</v>
      </c>
      <c r="HC1831">
        <f t="shared" si="1196"/>
        <v>0</v>
      </c>
      <c r="HE1831" t="s">
        <v>3</v>
      </c>
      <c r="HF1831" t="s">
        <v>3</v>
      </c>
      <c r="IK1831">
        <v>0</v>
      </c>
    </row>
    <row r="1832" spans="1:245">
      <c r="A1832">
        <v>18</v>
      </c>
      <c r="B1832">
        <v>0</v>
      </c>
      <c r="C1832">
        <v>1753</v>
      </c>
      <c r="E1832" t="s">
        <v>300</v>
      </c>
      <c r="F1832" t="s">
        <v>301</v>
      </c>
      <c r="G1832" t="s">
        <v>302</v>
      </c>
      <c r="H1832" t="s">
        <v>237</v>
      </c>
      <c r="I1832">
        <f>I1829*J1832</f>
        <v>1</v>
      </c>
      <c r="J1832">
        <v>33.333333333333336</v>
      </c>
      <c r="O1832">
        <f t="shared" si="1162"/>
        <v>77.94</v>
      </c>
      <c r="P1832">
        <f t="shared" si="1163"/>
        <v>77.94</v>
      </c>
      <c r="Q1832">
        <f t="shared" si="1164"/>
        <v>0</v>
      </c>
      <c r="R1832">
        <f t="shared" si="1165"/>
        <v>0</v>
      </c>
      <c r="S1832">
        <f t="shared" si="1166"/>
        <v>0</v>
      </c>
      <c r="T1832">
        <f t="shared" si="1167"/>
        <v>0</v>
      </c>
      <c r="U1832">
        <f t="shared" si="1168"/>
        <v>0</v>
      </c>
      <c r="V1832">
        <f t="shared" si="1169"/>
        <v>0</v>
      </c>
      <c r="W1832">
        <f t="shared" si="1170"/>
        <v>0.09</v>
      </c>
      <c r="X1832">
        <f t="shared" si="1171"/>
        <v>0</v>
      </c>
      <c r="Y1832">
        <f t="shared" si="1172"/>
        <v>0</v>
      </c>
      <c r="AA1832">
        <v>36401907</v>
      </c>
      <c r="AB1832">
        <f t="shared" si="1173"/>
        <v>9.01</v>
      </c>
      <c r="AC1832">
        <f t="shared" si="1174"/>
        <v>9.01</v>
      </c>
      <c r="AD1832">
        <f t="shared" si="1199"/>
        <v>0</v>
      </c>
      <c r="AE1832">
        <f t="shared" si="1200"/>
        <v>0</v>
      </c>
      <c r="AF1832">
        <f t="shared" si="1200"/>
        <v>0</v>
      </c>
      <c r="AG1832">
        <f t="shared" si="1175"/>
        <v>0</v>
      </c>
      <c r="AH1832">
        <f t="shared" si="1201"/>
        <v>0</v>
      </c>
      <c r="AI1832">
        <f t="shared" si="1201"/>
        <v>0</v>
      </c>
      <c r="AJ1832">
        <f t="shared" si="1176"/>
        <v>0.09</v>
      </c>
      <c r="AK1832">
        <v>9.01</v>
      </c>
      <c r="AL1832">
        <v>9.01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0.09</v>
      </c>
      <c r="AT1832">
        <v>0</v>
      </c>
      <c r="AU1832">
        <v>0</v>
      </c>
      <c r="AV1832">
        <v>1</v>
      </c>
      <c r="AW1832">
        <v>1</v>
      </c>
      <c r="AZ1832">
        <v>1</v>
      </c>
      <c r="BA1832">
        <v>1</v>
      </c>
      <c r="BB1832">
        <v>1</v>
      </c>
      <c r="BC1832">
        <v>8.65</v>
      </c>
      <c r="BD1832" t="s">
        <v>3</v>
      </c>
      <c r="BE1832" t="s">
        <v>3</v>
      </c>
      <c r="BF1832" t="s">
        <v>3</v>
      </c>
      <c r="BG1832" t="s">
        <v>3</v>
      </c>
      <c r="BH1832">
        <v>3</v>
      </c>
      <c r="BI1832">
        <v>2</v>
      </c>
      <c r="BJ1832" t="s">
        <v>303</v>
      </c>
      <c r="BM1832">
        <v>500002</v>
      </c>
      <c r="BN1832">
        <v>0</v>
      </c>
      <c r="BO1832" t="s">
        <v>301</v>
      </c>
      <c r="BP1832">
        <v>1</v>
      </c>
      <c r="BQ1832">
        <v>12</v>
      </c>
      <c r="BR1832">
        <v>0</v>
      </c>
      <c r="BS1832">
        <v>1</v>
      </c>
      <c r="BT1832">
        <v>1</v>
      </c>
      <c r="BU1832">
        <v>1</v>
      </c>
      <c r="BV1832">
        <v>1</v>
      </c>
      <c r="BW1832">
        <v>1</v>
      </c>
      <c r="BX1832">
        <v>1</v>
      </c>
      <c r="BY1832" t="s">
        <v>3</v>
      </c>
      <c r="BZ1832">
        <v>0</v>
      </c>
      <c r="CA1832">
        <v>0</v>
      </c>
      <c r="CE1832">
        <v>0</v>
      </c>
      <c r="CF1832">
        <v>0</v>
      </c>
      <c r="CG1832">
        <v>0</v>
      </c>
      <c r="CM1832">
        <v>0</v>
      </c>
      <c r="CN1832" t="s">
        <v>3</v>
      </c>
      <c r="CO1832">
        <v>0</v>
      </c>
      <c r="CP1832">
        <f t="shared" si="1177"/>
        <v>77.94</v>
      </c>
      <c r="CQ1832">
        <f t="shared" si="1178"/>
        <v>77.936499999999995</v>
      </c>
      <c r="CR1832">
        <f t="shared" si="1179"/>
        <v>0</v>
      </c>
      <c r="CS1832">
        <f t="shared" si="1180"/>
        <v>0</v>
      </c>
      <c r="CT1832">
        <f t="shared" si="1181"/>
        <v>0</v>
      </c>
      <c r="CU1832">
        <f t="shared" si="1182"/>
        <v>0</v>
      </c>
      <c r="CV1832">
        <f t="shared" si="1183"/>
        <v>0</v>
      </c>
      <c r="CW1832">
        <f t="shared" si="1184"/>
        <v>0</v>
      </c>
      <c r="CX1832">
        <f t="shared" si="1185"/>
        <v>0.09</v>
      </c>
      <c r="CY1832">
        <f t="shared" si="1186"/>
        <v>0</v>
      </c>
      <c r="CZ1832">
        <f t="shared" si="1187"/>
        <v>0</v>
      </c>
      <c r="DC1832" t="s">
        <v>3</v>
      </c>
      <c r="DD1832" t="s">
        <v>3</v>
      </c>
      <c r="DE1832" t="s">
        <v>3</v>
      </c>
      <c r="DF1832" t="s">
        <v>3</v>
      </c>
      <c r="DG1832" t="s">
        <v>3</v>
      </c>
      <c r="DH1832" t="s">
        <v>3</v>
      </c>
      <c r="DI1832" t="s">
        <v>3</v>
      </c>
      <c r="DJ1832" t="s">
        <v>3</v>
      </c>
      <c r="DK1832" t="s">
        <v>3</v>
      </c>
      <c r="DL1832" t="s">
        <v>3</v>
      </c>
      <c r="DM1832" t="s">
        <v>3</v>
      </c>
      <c r="DN1832">
        <v>0</v>
      </c>
      <c r="DO1832">
        <v>0</v>
      </c>
      <c r="DP1832">
        <v>1</v>
      </c>
      <c r="DQ1832">
        <v>1</v>
      </c>
      <c r="DU1832">
        <v>1010</v>
      </c>
      <c r="DV1832" t="s">
        <v>237</v>
      </c>
      <c r="DW1832" t="s">
        <v>237</v>
      </c>
      <c r="DX1832">
        <v>1</v>
      </c>
      <c r="DZ1832" t="s">
        <v>3</v>
      </c>
      <c r="EA1832" t="s">
        <v>3</v>
      </c>
      <c r="EB1832" t="s">
        <v>3</v>
      </c>
      <c r="EC1832" t="s">
        <v>3</v>
      </c>
      <c r="EE1832">
        <v>29085444</v>
      </c>
      <c r="EF1832">
        <v>12</v>
      </c>
      <c r="EG1832" t="s">
        <v>32</v>
      </c>
      <c r="EH1832">
        <v>0</v>
      </c>
      <c r="EI1832" t="s">
        <v>3</v>
      </c>
      <c r="EJ1832">
        <v>2</v>
      </c>
      <c r="EK1832">
        <v>500002</v>
      </c>
      <c r="EL1832" t="s">
        <v>33</v>
      </c>
      <c r="EM1832" t="s">
        <v>34</v>
      </c>
      <c r="EO1832" t="s">
        <v>3</v>
      </c>
      <c r="EQ1832">
        <v>0</v>
      </c>
      <c r="ER1832">
        <v>9.01</v>
      </c>
      <c r="ES1832">
        <v>9.01</v>
      </c>
      <c r="ET1832">
        <v>0</v>
      </c>
      <c r="EU1832">
        <v>0</v>
      </c>
      <c r="EV1832">
        <v>0</v>
      </c>
      <c r="EW1832">
        <v>0</v>
      </c>
      <c r="EX1832">
        <v>0</v>
      </c>
      <c r="FQ1832">
        <v>0</v>
      </c>
      <c r="FR1832">
        <f t="shared" si="1188"/>
        <v>0</v>
      </c>
      <c r="FS1832">
        <v>0</v>
      </c>
      <c r="FX1832">
        <v>0</v>
      </c>
      <c r="FY1832">
        <v>0</v>
      </c>
      <c r="GA1832" t="s">
        <v>3</v>
      </c>
      <c r="GD1832">
        <v>1</v>
      </c>
      <c r="GF1832">
        <v>-1484870884</v>
      </c>
      <c r="GG1832">
        <v>2</v>
      </c>
      <c r="GH1832">
        <v>1</v>
      </c>
      <c r="GI1832">
        <v>2</v>
      </c>
      <c r="GJ1832">
        <v>0</v>
      </c>
      <c r="GK1832">
        <v>0</v>
      </c>
      <c r="GL1832">
        <f t="shared" si="1189"/>
        <v>0</v>
      </c>
      <c r="GM1832">
        <f t="shared" si="1190"/>
        <v>77.94</v>
      </c>
      <c r="GN1832">
        <f t="shared" si="1191"/>
        <v>0</v>
      </c>
      <c r="GO1832">
        <f t="shared" si="1192"/>
        <v>77.94</v>
      </c>
      <c r="GP1832">
        <f t="shared" si="1193"/>
        <v>0</v>
      </c>
      <c r="GR1832">
        <v>0</v>
      </c>
      <c r="GS1832">
        <v>3</v>
      </c>
      <c r="GT1832">
        <v>0</v>
      </c>
      <c r="GU1832" t="s">
        <v>3</v>
      </c>
      <c r="GV1832">
        <f t="shared" si="1194"/>
        <v>0</v>
      </c>
      <c r="GW1832">
        <v>1</v>
      </c>
      <c r="GX1832">
        <f t="shared" si="1195"/>
        <v>0</v>
      </c>
      <c r="HA1832">
        <v>0</v>
      </c>
      <c r="HB1832">
        <v>0</v>
      </c>
      <c r="HC1832">
        <f t="shared" si="1196"/>
        <v>0</v>
      </c>
      <c r="HE1832" t="s">
        <v>3</v>
      </c>
      <c r="HF1832" t="s">
        <v>3</v>
      </c>
      <c r="IK1832">
        <v>0</v>
      </c>
    </row>
    <row r="1833" spans="1:245">
      <c r="A1833">
        <v>17</v>
      </c>
      <c r="B1833">
        <v>0</v>
      </c>
      <c r="C1833">
        <f>ROW(SmtRes!A1765)</f>
        <v>1765</v>
      </c>
      <c r="D1833">
        <f>ROW(EtalonRes!A1718)</f>
        <v>1718</v>
      </c>
      <c r="E1833" t="s">
        <v>222</v>
      </c>
      <c r="F1833" t="s">
        <v>240</v>
      </c>
      <c r="G1833" t="s">
        <v>241</v>
      </c>
      <c r="H1833" t="s">
        <v>58</v>
      </c>
      <c r="I1833">
        <f>ROUND(1/100,9)</f>
        <v>0.01</v>
      </c>
      <c r="J1833">
        <v>0</v>
      </c>
      <c r="O1833">
        <f t="shared" si="1162"/>
        <v>102.85</v>
      </c>
      <c r="P1833">
        <f t="shared" si="1163"/>
        <v>2.59</v>
      </c>
      <c r="Q1833">
        <f t="shared" si="1164"/>
        <v>0.52</v>
      </c>
      <c r="R1833">
        <f t="shared" si="1165"/>
        <v>0.14000000000000001</v>
      </c>
      <c r="S1833">
        <f t="shared" si="1166"/>
        <v>99.74</v>
      </c>
      <c r="T1833">
        <f t="shared" si="1167"/>
        <v>0</v>
      </c>
      <c r="U1833">
        <f t="shared" si="1168"/>
        <v>0.30175999999999997</v>
      </c>
      <c r="V1833">
        <f t="shared" si="1169"/>
        <v>2.9999999999999997E-4</v>
      </c>
      <c r="W1833">
        <f t="shared" si="1170"/>
        <v>0</v>
      </c>
      <c r="X1833">
        <f t="shared" si="1171"/>
        <v>80.900000000000006</v>
      </c>
      <c r="Y1833">
        <f t="shared" si="1172"/>
        <v>51.94</v>
      </c>
      <c r="AA1833">
        <v>36401907</v>
      </c>
      <c r="AB1833">
        <f t="shared" si="1173"/>
        <v>341.2</v>
      </c>
      <c r="AC1833">
        <f t="shared" si="1174"/>
        <v>36.07</v>
      </c>
      <c r="AD1833">
        <f t="shared" si="1199"/>
        <v>5.78</v>
      </c>
      <c r="AE1833">
        <f>ROUND((EU1833),2)</f>
        <v>0.41</v>
      </c>
      <c r="AF1833">
        <f>ROUND(((EV1833*1.15)),2)</f>
        <v>299.35000000000002</v>
      </c>
      <c r="AG1833">
        <f t="shared" si="1175"/>
        <v>0</v>
      </c>
      <c r="AH1833">
        <f>((EW1833*1.15))</f>
        <v>30.175999999999995</v>
      </c>
      <c r="AI1833">
        <f>(EX1833)</f>
        <v>0.03</v>
      </c>
      <c r="AJ1833">
        <f t="shared" si="1176"/>
        <v>0</v>
      </c>
      <c r="AK1833">
        <v>302.14999999999998</v>
      </c>
      <c r="AL1833">
        <v>36.07</v>
      </c>
      <c r="AM1833">
        <v>5.78</v>
      </c>
      <c r="AN1833">
        <v>0.41</v>
      </c>
      <c r="AO1833">
        <v>260.3</v>
      </c>
      <c r="AP1833">
        <v>0</v>
      </c>
      <c r="AQ1833">
        <v>26.24</v>
      </c>
      <c r="AR1833">
        <v>0.03</v>
      </c>
      <c r="AS1833">
        <v>0</v>
      </c>
      <c r="AT1833">
        <v>81</v>
      </c>
      <c r="AU1833">
        <v>52</v>
      </c>
      <c r="AV1833">
        <v>1</v>
      </c>
      <c r="AW1833">
        <v>1</v>
      </c>
      <c r="AZ1833">
        <v>1</v>
      </c>
      <c r="BA1833">
        <v>33.32</v>
      </c>
      <c r="BB1833">
        <v>9.01</v>
      </c>
      <c r="BC1833">
        <v>7.19</v>
      </c>
      <c r="BD1833" t="s">
        <v>3</v>
      </c>
      <c r="BE1833" t="s">
        <v>3</v>
      </c>
      <c r="BF1833" t="s">
        <v>3</v>
      </c>
      <c r="BG1833" t="s">
        <v>3</v>
      </c>
      <c r="BH1833">
        <v>0</v>
      </c>
      <c r="BI1833">
        <v>2</v>
      </c>
      <c r="BJ1833" t="s">
        <v>242</v>
      </c>
      <c r="BM1833">
        <v>108001</v>
      </c>
      <c r="BN1833">
        <v>0</v>
      </c>
      <c r="BO1833" t="s">
        <v>240</v>
      </c>
      <c r="BP1833">
        <v>1</v>
      </c>
      <c r="BQ1833">
        <v>3</v>
      </c>
      <c r="BR1833">
        <v>0</v>
      </c>
      <c r="BS1833">
        <v>33.32</v>
      </c>
      <c r="BT1833">
        <v>1</v>
      </c>
      <c r="BU1833">
        <v>1</v>
      </c>
      <c r="BV1833">
        <v>1</v>
      </c>
      <c r="BW1833">
        <v>1</v>
      </c>
      <c r="BX1833">
        <v>1</v>
      </c>
      <c r="BY1833" t="s">
        <v>3</v>
      </c>
      <c r="BZ1833">
        <v>95</v>
      </c>
      <c r="CA1833">
        <v>65</v>
      </c>
      <c r="CE1833">
        <v>0</v>
      </c>
      <c r="CF1833">
        <v>0</v>
      </c>
      <c r="CG1833">
        <v>0</v>
      </c>
      <c r="CM1833">
        <v>0</v>
      </c>
      <c r="CN1833" t="s">
        <v>905</v>
      </c>
      <c r="CO1833">
        <v>0</v>
      </c>
      <c r="CP1833">
        <f t="shared" si="1177"/>
        <v>102.85</v>
      </c>
      <c r="CQ1833">
        <f t="shared" si="1178"/>
        <v>259.3433</v>
      </c>
      <c r="CR1833">
        <f t="shared" si="1179"/>
        <v>52.077800000000003</v>
      </c>
      <c r="CS1833">
        <f t="shared" si="1180"/>
        <v>13.661199999999999</v>
      </c>
      <c r="CT1833">
        <f t="shared" si="1181"/>
        <v>9974.3420000000006</v>
      </c>
      <c r="CU1833">
        <f t="shared" si="1182"/>
        <v>0</v>
      </c>
      <c r="CV1833">
        <f t="shared" si="1183"/>
        <v>30.175999999999995</v>
      </c>
      <c r="CW1833">
        <f t="shared" si="1184"/>
        <v>0.03</v>
      </c>
      <c r="CX1833">
        <f t="shared" si="1185"/>
        <v>0</v>
      </c>
      <c r="CY1833">
        <f t="shared" si="1186"/>
        <v>80.902799999999999</v>
      </c>
      <c r="CZ1833">
        <f t="shared" si="1187"/>
        <v>51.937600000000003</v>
      </c>
      <c r="DC1833" t="s">
        <v>3</v>
      </c>
      <c r="DD1833" t="s">
        <v>3</v>
      </c>
      <c r="DE1833" t="s">
        <v>3</v>
      </c>
      <c r="DF1833" t="s">
        <v>3</v>
      </c>
      <c r="DG1833" t="s">
        <v>134</v>
      </c>
      <c r="DH1833" t="s">
        <v>3</v>
      </c>
      <c r="DI1833" t="s">
        <v>134</v>
      </c>
      <c r="DJ1833" t="s">
        <v>3</v>
      </c>
      <c r="DK1833" t="s">
        <v>3</v>
      </c>
      <c r="DL1833" t="s">
        <v>3</v>
      </c>
      <c r="DM1833" t="s">
        <v>3</v>
      </c>
      <c r="DN1833">
        <v>0</v>
      </c>
      <c r="DO1833">
        <v>0</v>
      </c>
      <c r="DP1833">
        <v>1</v>
      </c>
      <c r="DQ1833">
        <v>1</v>
      </c>
      <c r="DU1833">
        <v>1010</v>
      </c>
      <c r="DV1833" t="s">
        <v>58</v>
      </c>
      <c r="DW1833" t="s">
        <v>58</v>
      </c>
      <c r="DX1833">
        <v>100</v>
      </c>
      <c r="DZ1833" t="s">
        <v>3</v>
      </c>
      <c r="EA1833" t="s">
        <v>3</v>
      </c>
      <c r="EB1833" t="s">
        <v>3</v>
      </c>
      <c r="EC1833" t="s">
        <v>3</v>
      </c>
      <c r="EE1833">
        <v>29085386</v>
      </c>
      <c r="EF1833">
        <v>3</v>
      </c>
      <c r="EG1833" t="s">
        <v>226</v>
      </c>
      <c r="EH1833">
        <v>0</v>
      </c>
      <c r="EI1833" t="s">
        <v>3</v>
      </c>
      <c r="EJ1833">
        <v>2</v>
      </c>
      <c r="EK1833">
        <v>108001</v>
      </c>
      <c r="EL1833" t="s">
        <v>227</v>
      </c>
      <c r="EM1833" t="s">
        <v>228</v>
      </c>
      <c r="EO1833" t="s">
        <v>299</v>
      </c>
      <c r="EQ1833">
        <v>0</v>
      </c>
      <c r="ER1833">
        <v>302.14999999999998</v>
      </c>
      <c r="ES1833">
        <v>36.07</v>
      </c>
      <c r="ET1833">
        <v>5.78</v>
      </c>
      <c r="EU1833">
        <v>0.41</v>
      </c>
      <c r="EV1833">
        <v>260.3</v>
      </c>
      <c r="EW1833">
        <v>26.24</v>
      </c>
      <c r="EX1833">
        <v>0.03</v>
      </c>
      <c r="EY1833">
        <v>0</v>
      </c>
      <c r="FQ1833">
        <v>0</v>
      </c>
      <c r="FR1833">
        <f t="shared" si="1188"/>
        <v>0</v>
      </c>
      <c r="FS1833">
        <v>0</v>
      </c>
      <c r="FV1833" t="s">
        <v>25</v>
      </c>
      <c r="FW1833" t="s">
        <v>26</v>
      </c>
      <c r="FX1833">
        <v>95</v>
      </c>
      <c r="FY1833">
        <v>65</v>
      </c>
      <c r="GA1833" t="s">
        <v>3</v>
      </c>
      <c r="GD1833">
        <v>1</v>
      </c>
      <c r="GF1833">
        <v>1949515482</v>
      </c>
      <c r="GG1833">
        <v>2</v>
      </c>
      <c r="GH1833">
        <v>1</v>
      </c>
      <c r="GI1833">
        <v>2</v>
      </c>
      <c r="GJ1833">
        <v>0</v>
      </c>
      <c r="GK1833">
        <v>0</v>
      </c>
      <c r="GL1833">
        <f t="shared" si="1189"/>
        <v>0</v>
      </c>
      <c r="GM1833">
        <f t="shared" si="1190"/>
        <v>235.69</v>
      </c>
      <c r="GN1833">
        <f t="shared" si="1191"/>
        <v>0</v>
      </c>
      <c r="GO1833">
        <f t="shared" si="1192"/>
        <v>235.69</v>
      </c>
      <c r="GP1833">
        <f t="shared" si="1193"/>
        <v>0</v>
      </c>
      <c r="GR1833">
        <v>0</v>
      </c>
      <c r="GS1833">
        <v>3</v>
      </c>
      <c r="GT1833">
        <v>0</v>
      </c>
      <c r="GU1833" t="s">
        <v>3</v>
      </c>
      <c r="GV1833">
        <f t="shared" si="1194"/>
        <v>0</v>
      </c>
      <c r="GW1833">
        <v>1</v>
      </c>
      <c r="GX1833">
        <f t="shared" si="1195"/>
        <v>0</v>
      </c>
      <c r="HA1833">
        <v>0</v>
      </c>
      <c r="HB1833">
        <v>0</v>
      </c>
      <c r="HC1833">
        <f t="shared" si="1196"/>
        <v>0</v>
      </c>
      <c r="HE1833" t="s">
        <v>3</v>
      </c>
      <c r="HF1833" t="s">
        <v>3</v>
      </c>
      <c r="IK1833">
        <v>0</v>
      </c>
    </row>
    <row r="1834" spans="1:245">
      <c r="A1834">
        <v>18</v>
      </c>
      <c r="B1834">
        <v>0</v>
      </c>
      <c r="C1834">
        <v>1762</v>
      </c>
      <c r="E1834" t="s">
        <v>229</v>
      </c>
      <c r="F1834" t="s">
        <v>230</v>
      </c>
      <c r="G1834" t="s">
        <v>231</v>
      </c>
      <c r="H1834" t="s">
        <v>232</v>
      </c>
      <c r="I1834">
        <f>I1833*J1834</f>
        <v>1E-3</v>
      </c>
      <c r="J1834">
        <v>0.1</v>
      </c>
      <c r="O1834">
        <f t="shared" si="1162"/>
        <v>5.96</v>
      </c>
      <c r="P1834">
        <f t="shared" si="1163"/>
        <v>5.96</v>
      </c>
      <c r="Q1834">
        <f t="shared" si="1164"/>
        <v>0</v>
      </c>
      <c r="R1834">
        <f t="shared" si="1165"/>
        <v>0</v>
      </c>
      <c r="S1834">
        <f t="shared" si="1166"/>
        <v>0</v>
      </c>
      <c r="T1834">
        <f t="shared" si="1167"/>
        <v>0</v>
      </c>
      <c r="U1834">
        <f t="shared" si="1168"/>
        <v>0</v>
      </c>
      <c r="V1834">
        <f t="shared" si="1169"/>
        <v>0</v>
      </c>
      <c r="W1834">
        <f t="shared" si="1170"/>
        <v>0.02</v>
      </c>
      <c r="X1834">
        <f t="shared" si="1171"/>
        <v>0</v>
      </c>
      <c r="Y1834">
        <f t="shared" si="1172"/>
        <v>0</v>
      </c>
      <c r="AA1834">
        <v>36401907</v>
      </c>
      <c r="AB1834">
        <f t="shared" si="1173"/>
        <v>1998.42</v>
      </c>
      <c r="AC1834">
        <f t="shared" si="1174"/>
        <v>1998.42</v>
      </c>
      <c r="AD1834">
        <f t="shared" si="1199"/>
        <v>0</v>
      </c>
      <c r="AE1834">
        <f>ROUND((EU1834),2)</f>
        <v>0</v>
      </c>
      <c r="AF1834">
        <f>ROUND((EV1834),2)</f>
        <v>0</v>
      </c>
      <c r="AG1834">
        <f t="shared" si="1175"/>
        <v>0</v>
      </c>
      <c r="AH1834">
        <f>(EW1834)</f>
        <v>0</v>
      </c>
      <c r="AI1834">
        <f>(EX1834)</f>
        <v>0</v>
      </c>
      <c r="AJ1834">
        <f t="shared" si="1176"/>
        <v>19.399999999999999</v>
      </c>
      <c r="AK1834">
        <v>1998.42</v>
      </c>
      <c r="AL1834">
        <v>1998.42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19.399999999999999</v>
      </c>
      <c r="AT1834">
        <v>0</v>
      </c>
      <c r="AU1834">
        <v>0</v>
      </c>
      <c r="AV1834">
        <v>1</v>
      </c>
      <c r="AW1834">
        <v>1</v>
      </c>
      <c r="AZ1834">
        <v>1</v>
      </c>
      <c r="BA1834">
        <v>1</v>
      </c>
      <c r="BB1834">
        <v>1</v>
      </c>
      <c r="BC1834">
        <v>2.98</v>
      </c>
      <c r="BD1834" t="s">
        <v>3</v>
      </c>
      <c r="BE1834" t="s">
        <v>3</v>
      </c>
      <c r="BF1834" t="s">
        <v>3</v>
      </c>
      <c r="BG1834" t="s">
        <v>3</v>
      </c>
      <c r="BH1834">
        <v>3</v>
      </c>
      <c r="BI1834">
        <v>2</v>
      </c>
      <c r="BJ1834" t="s">
        <v>233</v>
      </c>
      <c r="BM1834">
        <v>500002</v>
      </c>
      <c r="BN1834">
        <v>0</v>
      </c>
      <c r="BO1834" t="s">
        <v>230</v>
      </c>
      <c r="BP1834">
        <v>1</v>
      </c>
      <c r="BQ1834">
        <v>12</v>
      </c>
      <c r="BR1834">
        <v>0</v>
      </c>
      <c r="BS1834">
        <v>1</v>
      </c>
      <c r="BT1834">
        <v>1</v>
      </c>
      <c r="BU1834">
        <v>1</v>
      </c>
      <c r="BV1834">
        <v>1</v>
      </c>
      <c r="BW1834">
        <v>1</v>
      </c>
      <c r="BX1834">
        <v>1</v>
      </c>
      <c r="BY1834" t="s">
        <v>3</v>
      </c>
      <c r="BZ1834">
        <v>0</v>
      </c>
      <c r="CA1834">
        <v>0</v>
      </c>
      <c r="CE1834">
        <v>0</v>
      </c>
      <c r="CF1834">
        <v>0</v>
      </c>
      <c r="CG1834">
        <v>0</v>
      </c>
      <c r="CM1834">
        <v>0</v>
      </c>
      <c r="CN1834" t="s">
        <v>3</v>
      </c>
      <c r="CO1834">
        <v>0</v>
      </c>
      <c r="CP1834">
        <f t="shared" si="1177"/>
        <v>5.96</v>
      </c>
      <c r="CQ1834">
        <f t="shared" si="1178"/>
        <v>5955.2916000000005</v>
      </c>
      <c r="CR1834">
        <f t="shared" si="1179"/>
        <v>0</v>
      </c>
      <c r="CS1834">
        <f t="shared" si="1180"/>
        <v>0</v>
      </c>
      <c r="CT1834">
        <f t="shared" si="1181"/>
        <v>0</v>
      </c>
      <c r="CU1834">
        <f t="shared" si="1182"/>
        <v>0</v>
      </c>
      <c r="CV1834">
        <f t="shared" si="1183"/>
        <v>0</v>
      </c>
      <c r="CW1834">
        <f t="shared" si="1184"/>
        <v>0</v>
      </c>
      <c r="CX1834">
        <f t="shared" si="1185"/>
        <v>19.399999999999999</v>
      </c>
      <c r="CY1834">
        <f t="shared" si="1186"/>
        <v>0</v>
      </c>
      <c r="CZ1834">
        <f t="shared" si="1187"/>
        <v>0</v>
      </c>
      <c r="DC1834" t="s">
        <v>3</v>
      </c>
      <c r="DD1834" t="s">
        <v>3</v>
      </c>
      <c r="DE1834" t="s">
        <v>3</v>
      </c>
      <c r="DF1834" t="s">
        <v>3</v>
      </c>
      <c r="DG1834" t="s">
        <v>3</v>
      </c>
      <c r="DH1834" t="s">
        <v>3</v>
      </c>
      <c r="DI1834" t="s">
        <v>3</v>
      </c>
      <c r="DJ1834" t="s">
        <v>3</v>
      </c>
      <c r="DK1834" t="s">
        <v>3</v>
      </c>
      <c r="DL1834" t="s">
        <v>3</v>
      </c>
      <c r="DM1834" t="s">
        <v>3</v>
      </c>
      <c r="DN1834">
        <v>0</v>
      </c>
      <c r="DO1834">
        <v>0</v>
      </c>
      <c r="DP1834">
        <v>1</v>
      </c>
      <c r="DQ1834">
        <v>1</v>
      </c>
      <c r="DU1834">
        <v>1010</v>
      </c>
      <c r="DV1834" t="s">
        <v>232</v>
      </c>
      <c r="DW1834" t="s">
        <v>232</v>
      </c>
      <c r="DX1834">
        <v>1000</v>
      </c>
      <c r="DZ1834" t="s">
        <v>3</v>
      </c>
      <c r="EA1834" t="s">
        <v>3</v>
      </c>
      <c r="EB1834" t="s">
        <v>3</v>
      </c>
      <c r="EC1834" t="s">
        <v>3</v>
      </c>
      <c r="EE1834">
        <v>29085444</v>
      </c>
      <c r="EF1834">
        <v>12</v>
      </c>
      <c r="EG1834" t="s">
        <v>32</v>
      </c>
      <c r="EH1834">
        <v>0</v>
      </c>
      <c r="EI1834" t="s">
        <v>3</v>
      </c>
      <c r="EJ1834">
        <v>2</v>
      </c>
      <c r="EK1834">
        <v>500002</v>
      </c>
      <c r="EL1834" t="s">
        <v>33</v>
      </c>
      <c r="EM1834" t="s">
        <v>34</v>
      </c>
      <c r="EO1834" t="s">
        <v>3</v>
      </c>
      <c r="EQ1834">
        <v>0</v>
      </c>
      <c r="ER1834">
        <v>1998.42</v>
      </c>
      <c r="ES1834">
        <v>1998.42</v>
      </c>
      <c r="ET1834">
        <v>0</v>
      </c>
      <c r="EU1834">
        <v>0</v>
      </c>
      <c r="EV1834">
        <v>0</v>
      </c>
      <c r="EW1834">
        <v>0</v>
      </c>
      <c r="EX1834">
        <v>0</v>
      </c>
      <c r="FQ1834">
        <v>0</v>
      </c>
      <c r="FR1834">
        <f t="shared" si="1188"/>
        <v>0</v>
      </c>
      <c r="FS1834">
        <v>0</v>
      </c>
      <c r="FX1834">
        <v>0</v>
      </c>
      <c r="FY1834">
        <v>0</v>
      </c>
      <c r="GA1834" t="s">
        <v>3</v>
      </c>
      <c r="GD1834">
        <v>1</v>
      </c>
      <c r="GF1834">
        <v>-1152774928</v>
      </c>
      <c r="GG1834">
        <v>2</v>
      </c>
      <c r="GH1834">
        <v>1</v>
      </c>
      <c r="GI1834">
        <v>2</v>
      </c>
      <c r="GJ1834">
        <v>0</v>
      </c>
      <c r="GK1834">
        <v>0</v>
      </c>
      <c r="GL1834">
        <f t="shared" si="1189"/>
        <v>0</v>
      </c>
      <c r="GM1834">
        <f t="shared" si="1190"/>
        <v>5.96</v>
      </c>
      <c r="GN1834">
        <f t="shared" si="1191"/>
        <v>0</v>
      </c>
      <c r="GO1834">
        <f t="shared" si="1192"/>
        <v>5.96</v>
      </c>
      <c r="GP1834">
        <f t="shared" si="1193"/>
        <v>0</v>
      </c>
      <c r="GR1834">
        <v>0</v>
      </c>
      <c r="GS1834">
        <v>3</v>
      </c>
      <c r="GT1834">
        <v>0</v>
      </c>
      <c r="GU1834" t="s">
        <v>3</v>
      </c>
      <c r="GV1834">
        <f t="shared" si="1194"/>
        <v>0</v>
      </c>
      <c r="GW1834">
        <v>1</v>
      </c>
      <c r="GX1834">
        <f t="shared" si="1195"/>
        <v>0</v>
      </c>
      <c r="HA1834">
        <v>0</v>
      </c>
      <c r="HB1834">
        <v>0</v>
      </c>
      <c r="HC1834">
        <f t="shared" si="1196"/>
        <v>0</v>
      </c>
      <c r="HE1834" t="s">
        <v>3</v>
      </c>
      <c r="HF1834" t="s">
        <v>3</v>
      </c>
      <c r="IK1834">
        <v>0</v>
      </c>
    </row>
    <row r="1835" spans="1:245">
      <c r="A1835">
        <v>18</v>
      </c>
      <c r="B1835">
        <v>0</v>
      </c>
      <c r="C1835">
        <v>1764</v>
      </c>
      <c r="E1835" t="s">
        <v>234</v>
      </c>
      <c r="F1835" t="s">
        <v>245</v>
      </c>
      <c r="G1835" t="s">
        <v>246</v>
      </c>
      <c r="H1835" t="s">
        <v>237</v>
      </c>
      <c r="I1835">
        <f>I1833*J1835</f>
        <v>1</v>
      </c>
      <c r="J1835">
        <v>100</v>
      </c>
      <c r="O1835">
        <f t="shared" si="1162"/>
        <v>76.47</v>
      </c>
      <c r="P1835">
        <f t="shared" si="1163"/>
        <v>76.47</v>
      </c>
      <c r="Q1835">
        <f t="shared" si="1164"/>
        <v>0</v>
      </c>
      <c r="R1835">
        <f t="shared" si="1165"/>
        <v>0</v>
      </c>
      <c r="S1835">
        <f t="shared" si="1166"/>
        <v>0</v>
      </c>
      <c r="T1835">
        <f t="shared" si="1167"/>
        <v>0</v>
      </c>
      <c r="U1835">
        <f t="shared" si="1168"/>
        <v>0</v>
      </c>
      <c r="V1835">
        <f t="shared" si="1169"/>
        <v>0</v>
      </c>
      <c r="W1835">
        <f t="shared" si="1170"/>
        <v>0.09</v>
      </c>
      <c r="X1835">
        <f t="shared" si="1171"/>
        <v>0</v>
      </c>
      <c r="Y1835">
        <f t="shared" si="1172"/>
        <v>0</v>
      </c>
      <c r="AA1835">
        <v>36401907</v>
      </c>
      <c r="AB1835">
        <f t="shared" si="1173"/>
        <v>8.81</v>
      </c>
      <c r="AC1835">
        <f t="shared" si="1174"/>
        <v>8.81</v>
      </c>
      <c r="AD1835">
        <f t="shared" si="1199"/>
        <v>0</v>
      </c>
      <c r="AE1835">
        <f>ROUND((EU1835),2)</f>
        <v>0</v>
      </c>
      <c r="AF1835">
        <f>ROUND((EV1835),2)</f>
        <v>0</v>
      </c>
      <c r="AG1835">
        <f t="shared" si="1175"/>
        <v>0</v>
      </c>
      <c r="AH1835">
        <f>(EW1835)</f>
        <v>0</v>
      </c>
      <c r="AI1835">
        <f>(EX1835)</f>
        <v>0</v>
      </c>
      <c r="AJ1835">
        <f t="shared" si="1176"/>
        <v>0.09</v>
      </c>
      <c r="AK1835">
        <v>8.81</v>
      </c>
      <c r="AL1835">
        <v>8.81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0.09</v>
      </c>
      <c r="AT1835">
        <v>0</v>
      </c>
      <c r="AU1835">
        <v>0</v>
      </c>
      <c r="AV1835">
        <v>1</v>
      </c>
      <c r="AW1835">
        <v>1</v>
      </c>
      <c r="AZ1835">
        <v>1</v>
      </c>
      <c r="BA1835">
        <v>1</v>
      </c>
      <c r="BB1835">
        <v>1</v>
      </c>
      <c r="BC1835">
        <v>8.68</v>
      </c>
      <c r="BD1835" t="s">
        <v>3</v>
      </c>
      <c r="BE1835" t="s">
        <v>3</v>
      </c>
      <c r="BF1835" t="s">
        <v>3</v>
      </c>
      <c r="BG1835" t="s">
        <v>3</v>
      </c>
      <c r="BH1835">
        <v>3</v>
      </c>
      <c r="BI1835">
        <v>2</v>
      </c>
      <c r="BJ1835" t="s">
        <v>247</v>
      </c>
      <c r="BM1835">
        <v>500002</v>
      </c>
      <c r="BN1835">
        <v>0</v>
      </c>
      <c r="BO1835" t="s">
        <v>245</v>
      </c>
      <c r="BP1835">
        <v>1</v>
      </c>
      <c r="BQ1835">
        <v>12</v>
      </c>
      <c r="BR1835">
        <v>0</v>
      </c>
      <c r="BS1835">
        <v>1</v>
      </c>
      <c r="BT1835">
        <v>1</v>
      </c>
      <c r="BU1835">
        <v>1</v>
      </c>
      <c r="BV1835">
        <v>1</v>
      </c>
      <c r="BW1835">
        <v>1</v>
      </c>
      <c r="BX1835">
        <v>1</v>
      </c>
      <c r="BY1835" t="s">
        <v>3</v>
      </c>
      <c r="BZ1835">
        <v>0</v>
      </c>
      <c r="CA1835">
        <v>0</v>
      </c>
      <c r="CE1835">
        <v>0</v>
      </c>
      <c r="CF1835">
        <v>0</v>
      </c>
      <c r="CG1835">
        <v>0</v>
      </c>
      <c r="CM1835">
        <v>0</v>
      </c>
      <c r="CN1835" t="s">
        <v>3</v>
      </c>
      <c r="CO1835">
        <v>0</v>
      </c>
      <c r="CP1835">
        <f t="shared" si="1177"/>
        <v>76.47</v>
      </c>
      <c r="CQ1835">
        <f t="shared" si="1178"/>
        <v>76.470799999999997</v>
      </c>
      <c r="CR1835">
        <f t="shared" si="1179"/>
        <v>0</v>
      </c>
      <c r="CS1835">
        <f t="shared" si="1180"/>
        <v>0</v>
      </c>
      <c r="CT1835">
        <f t="shared" si="1181"/>
        <v>0</v>
      </c>
      <c r="CU1835">
        <f t="shared" si="1182"/>
        <v>0</v>
      </c>
      <c r="CV1835">
        <f t="shared" si="1183"/>
        <v>0</v>
      </c>
      <c r="CW1835">
        <f t="shared" si="1184"/>
        <v>0</v>
      </c>
      <c r="CX1835">
        <f t="shared" si="1185"/>
        <v>0.09</v>
      </c>
      <c r="CY1835">
        <f t="shared" si="1186"/>
        <v>0</v>
      </c>
      <c r="CZ1835">
        <f t="shared" si="1187"/>
        <v>0</v>
      </c>
      <c r="DC1835" t="s">
        <v>3</v>
      </c>
      <c r="DD1835" t="s">
        <v>3</v>
      </c>
      <c r="DE1835" t="s">
        <v>3</v>
      </c>
      <c r="DF1835" t="s">
        <v>3</v>
      </c>
      <c r="DG1835" t="s">
        <v>3</v>
      </c>
      <c r="DH1835" t="s">
        <v>3</v>
      </c>
      <c r="DI1835" t="s">
        <v>3</v>
      </c>
      <c r="DJ1835" t="s">
        <v>3</v>
      </c>
      <c r="DK1835" t="s">
        <v>3</v>
      </c>
      <c r="DL1835" t="s">
        <v>3</v>
      </c>
      <c r="DM1835" t="s">
        <v>3</v>
      </c>
      <c r="DN1835">
        <v>0</v>
      </c>
      <c r="DO1835">
        <v>0</v>
      </c>
      <c r="DP1835">
        <v>1</v>
      </c>
      <c r="DQ1835">
        <v>1</v>
      </c>
      <c r="DU1835">
        <v>1010</v>
      </c>
      <c r="DV1835" t="s">
        <v>237</v>
      </c>
      <c r="DW1835" t="s">
        <v>237</v>
      </c>
      <c r="DX1835">
        <v>1</v>
      </c>
      <c r="DZ1835" t="s">
        <v>3</v>
      </c>
      <c r="EA1835" t="s">
        <v>3</v>
      </c>
      <c r="EB1835" t="s">
        <v>3</v>
      </c>
      <c r="EC1835" t="s">
        <v>3</v>
      </c>
      <c r="EE1835">
        <v>29085444</v>
      </c>
      <c r="EF1835">
        <v>12</v>
      </c>
      <c r="EG1835" t="s">
        <v>32</v>
      </c>
      <c r="EH1835">
        <v>0</v>
      </c>
      <c r="EI1835" t="s">
        <v>3</v>
      </c>
      <c r="EJ1835">
        <v>2</v>
      </c>
      <c r="EK1835">
        <v>500002</v>
      </c>
      <c r="EL1835" t="s">
        <v>33</v>
      </c>
      <c r="EM1835" t="s">
        <v>34</v>
      </c>
      <c r="EO1835" t="s">
        <v>3</v>
      </c>
      <c r="EQ1835">
        <v>0</v>
      </c>
      <c r="ER1835">
        <v>8.81</v>
      </c>
      <c r="ES1835">
        <v>8.81</v>
      </c>
      <c r="ET1835">
        <v>0</v>
      </c>
      <c r="EU1835">
        <v>0</v>
      </c>
      <c r="EV1835">
        <v>0</v>
      </c>
      <c r="EW1835">
        <v>0</v>
      </c>
      <c r="EX1835">
        <v>0</v>
      </c>
      <c r="FQ1835">
        <v>0</v>
      </c>
      <c r="FR1835">
        <f t="shared" si="1188"/>
        <v>0</v>
      </c>
      <c r="FS1835">
        <v>0</v>
      </c>
      <c r="FX1835">
        <v>0</v>
      </c>
      <c r="FY1835">
        <v>0</v>
      </c>
      <c r="GA1835" t="s">
        <v>3</v>
      </c>
      <c r="GD1835">
        <v>1</v>
      </c>
      <c r="GF1835">
        <v>-1190793685</v>
      </c>
      <c r="GG1835">
        <v>2</v>
      </c>
      <c r="GH1835">
        <v>1</v>
      </c>
      <c r="GI1835">
        <v>2</v>
      </c>
      <c r="GJ1835">
        <v>0</v>
      </c>
      <c r="GK1835">
        <v>0</v>
      </c>
      <c r="GL1835">
        <f t="shared" si="1189"/>
        <v>0</v>
      </c>
      <c r="GM1835">
        <f t="shared" si="1190"/>
        <v>76.47</v>
      </c>
      <c r="GN1835">
        <f t="shared" si="1191"/>
        <v>0</v>
      </c>
      <c r="GO1835">
        <f t="shared" si="1192"/>
        <v>76.47</v>
      </c>
      <c r="GP1835">
        <f t="shared" si="1193"/>
        <v>0</v>
      </c>
      <c r="GR1835">
        <v>0</v>
      </c>
      <c r="GS1835">
        <v>3</v>
      </c>
      <c r="GT1835">
        <v>0</v>
      </c>
      <c r="GU1835" t="s">
        <v>3</v>
      </c>
      <c r="GV1835">
        <f t="shared" si="1194"/>
        <v>0</v>
      </c>
      <c r="GW1835">
        <v>1</v>
      </c>
      <c r="GX1835">
        <f t="shared" si="1195"/>
        <v>0</v>
      </c>
      <c r="HA1835">
        <v>0</v>
      </c>
      <c r="HB1835">
        <v>0</v>
      </c>
      <c r="HC1835">
        <f t="shared" si="1196"/>
        <v>0</v>
      </c>
      <c r="HE1835" t="s">
        <v>3</v>
      </c>
      <c r="HF1835" t="s">
        <v>3</v>
      </c>
      <c r="IK1835">
        <v>0</v>
      </c>
    </row>
    <row r="1836" spans="1:245">
      <c r="A1836">
        <v>17</v>
      </c>
      <c r="B1836">
        <v>0</v>
      </c>
      <c r="C1836">
        <f>ROW(SmtRes!A1770)</f>
        <v>1770</v>
      </c>
      <c r="D1836">
        <f>ROW(EtalonRes!A1728)</f>
        <v>1728</v>
      </c>
      <c r="E1836" t="s">
        <v>239</v>
      </c>
      <c r="F1836" t="s">
        <v>304</v>
      </c>
      <c r="G1836" t="s">
        <v>305</v>
      </c>
      <c r="H1836" t="s">
        <v>149</v>
      </c>
      <c r="I1836">
        <f>ROUND(27.5/100,9)</f>
        <v>0.27500000000000002</v>
      </c>
      <c r="J1836">
        <v>0</v>
      </c>
      <c r="O1836">
        <f t="shared" si="1162"/>
        <v>3200.05</v>
      </c>
      <c r="P1836">
        <f t="shared" si="1163"/>
        <v>0</v>
      </c>
      <c r="Q1836">
        <f t="shared" si="1164"/>
        <v>157.02000000000001</v>
      </c>
      <c r="R1836">
        <f t="shared" si="1165"/>
        <v>0</v>
      </c>
      <c r="S1836">
        <f t="shared" si="1166"/>
        <v>3043.03</v>
      </c>
      <c r="T1836">
        <f t="shared" si="1167"/>
        <v>0</v>
      </c>
      <c r="U1836">
        <f t="shared" si="1168"/>
        <v>8.2351500000000009</v>
      </c>
      <c r="V1836">
        <f t="shared" si="1169"/>
        <v>0</v>
      </c>
      <c r="W1836">
        <f t="shared" si="1170"/>
        <v>0</v>
      </c>
      <c r="X1836">
        <f t="shared" si="1171"/>
        <v>2434.42</v>
      </c>
      <c r="Y1836">
        <f t="shared" si="1172"/>
        <v>1125.92</v>
      </c>
      <c r="AA1836">
        <v>36401907</v>
      </c>
      <c r="AB1836">
        <f t="shared" si="1173"/>
        <v>393.96</v>
      </c>
      <c r="AC1836">
        <f t="shared" si="1174"/>
        <v>0</v>
      </c>
      <c r="AD1836">
        <f>ROUND(((((ET1836*1.25))-((EU1836*1.25)))+AE1836),2)</f>
        <v>61.86</v>
      </c>
      <c r="AE1836">
        <f>ROUND(((EU1836*1.25)),2)</f>
        <v>0</v>
      </c>
      <c r="AF1836">
        <f>ROUND(((EV1836*1.15)),2)</f>
        <v>332.1</v>
      </c>
      <c r="AG1836">
        <f t="shared" si="1175"/>
        <v>0</v>
      </c>
      <c r="AH1836">
        <f>((EW1836*1.15))</f>
        <v>29.945999999999998</v>
      </c>
      <c r="AI1836">
        <f>((EX1836*1.25))</f>
        <v>0</v>
      </c>
      <c r="AJ1836">
        <f t="shared" si="1176"/>
        <v>0</v>
      </c>
      <c r="AK1836">
        <v>338.27</v>
      </c>
      <c r="AL1836">
        <v>0</v>
      </c>
      <c r="AM1836">
        <v>49.49</v>
      </c>
      <c r="AN1836">
        <v>0</v>
      </c>
      <c r="AO1836">
        <v>288.77999999999997</v>
      </c>
      <c r="AP1836">
        <v>0</v>
      </c>
      <c r="AQ1836">
        <v>26.04</v>
      </c>
      <c r="AR1836">
        <v>0</v>
      </c>
      <c r="AS1836">
        <v>0</v>
      </c>
      <c r="AT1836">
        <v>80</v>
      </c>
      <c r="AU1836">
        <v>37</v>
      </c>
      <c r="AV1836">
        <v>1</v>
      </c>
      <c r="AW1836">
        <v>1</v>
      </c>
      <c r="AZ1836">
        <v>1</v>
      </c>
      <c r="BA1836">
        <v>33.32</v>
      </c>
      <c r="BB1836">
        <v>9.23</v>
      </c>
      <c r="BC1836">
        <v>1</v>
      </c>
      <c r="BD1836" t="s">
        <v>3</v>
      </c>
      <c r="BE1836" t="s">
        <v>3</v>
      </c>
      <c r="BF1836" t="s">
        <v>3</v>
      </c>
      <c r="BG1836" t="s">
        <v>3</v>
      </c>
      <c r="BH1836">
        <v>0</v>
      </c>
      <c r="BI1836">
        <v>1</v>
      </c>
      <c r="BJ1836" t="s">
        <v>306</v>
      </c>
      <c r="BM1836">
        <v>15001</v>
      </c>
      <c r="BN1836">
        <v>0</v>
      </c>
      <c r="BO1836" t="s">
        <v>304</v>
      </c>
      <c r="BP1836">
        <v>1</v>
      </c>
      <c r="BQ1836">
        <v>2</v>
      </c>
      <c r="BR1836">
        <v>0</v>
      </c>
      <c r="BS1836">
        <v>33.32</v>
      </c>
      <c r="BT1836">
        <v>1</v>
      </c>
      <c r="BU1836">
        <v>1</v>
      </c>
      <c r="BV1836">
        <v>1</v>
      </c>
      <c r="BW1836">
        <v>1</v>
      </c>
      <c r="BX1836">
        <v>1</v>
      </c>
      <c r="BY1836" t="s">
        <v>3</v>
      </c>
      <c r="BZ1836">
        <v>105</v>
      </c>
      <c r="CA1836">
        <v>55</v>
      </c>
      <c r="CE1836">
        <v>0</v>
      </c>
      <c r="CF1836">
        <v>0</v>
      </c>
      <c r="CG1836">
        <v>0</v>
      </c>
      <c r="CM1836">
        <v>0</v>
      </c>
      <c r="CN1836" t="s">
        <v>904</v>
      </c>
      <c r="CO1836">
        <v>0</v>
      </c>
      <c r="CP1836">
        <f t="shared" si="1177"/>
        <v>3200.05</v>
      </c>
      <c r="CQ1836">
        <f t="shared" si="1178"/>
        <v>0</v>
      </c>
      <c r="CR1836">
        <f t="shared" si="1179"/>
        <v>570.96780000000001</v>
      </c>
      <c r="CS1836">
        <f t="shared" si="1180"/>
        <v>0</v>
      </c>
      <c r="CT1836">
        <f t="shared" si="1181"/>
        <v>11065.572</v>
      </c>
      <c r="CU1836">
        <f t="shared" si="1182"/>
        <v>0</v>
      </c>
      <c r="CV1836">
        <f t="shared" si="1183"/>
        <v>29.945999999999998</v>
      </c>
      <c r="CW1836">
        <f t="shared" si="1184"/>
        <v>0</v>
      </c>
      <c r="CX1836">
        <f t="shared" si="1185"/>
        <v>0</v>
      </c>
      <c r="CY1836">
        <f t="shared" si="1186"/>
        <v>2434.4240000000004</v>
      </c>
      <c r="CZ1836">
        <f t="shared" si="1187"/>
        <v>1125.9211</v>
      </c>
      <c r="DC1836" t="s">
        <v>3</v>
      </c>
      <c r="DD1836" t="s">
        <v>3</v>
      </c>
      <c r="DE1836" t="s">
        <v>133</v>
      </c>
      <c r="DF1836" t="s">
        <v>133</v>
      </c>
      <c r="DG1836" t="s">
        <v>134</v>
      </c>
      <c r="DH1836" t="s">
        <v>3</v>
      </c>
      <c r="DI1836" t="s">
        <v>134</v>
      </c>
      <c r="DJ1836" t="s">
        <v>133</v>
      </c>
      <c r="DK1836" t="s">
        <v>3</v>
      </c>
      <c r="DL1836" t="s">
        <v>3</v>
      </c>
      <c r="DM1836" t="s">
        <v>3</v>
      </c>
      <c r="DN1836">
        <v>0</v>
      </c>
      <c r="DO1836">
        <v>0</v>
      </c>
      <c r="DP1836">
        <v>1</v>
      </c>
      <c r="DQ1836">
        <v>1</v>
      </c>
      <c r="DU1836">
        <v>1013</v>
      </c>
      <c r="DV1836" t="s">
        <v>149</v>
      </c>
      <c r="DW1836" t="s">
        <v>149</v>
      </c>
      <c r="DX1836">
        <v>1</v>
      </c>
      <c r="DZ1836" t="s">
        <v>3</v>
      </c>
      <c r="EA1836" t="s">
        <v>3</v>
      </c>
      <c r="EB1836" t="s">
        <v>3</v>
      </c>
      <c r="EC1836" t="s">
        <v>3</v>
      </c>
      <c r="EE1836">
        <v>29085536</v>
      </c>
      <c r="EF1836">
        <v>2</v>
      </c>
      <c r="EG1836" t="s">
        <v>135</v>
      </c>
      <c r="EH1836">
        <v>0</v>
      </c>
      <c r="EI1836" t="s">
        <v>3</v>
      </c>
      <c r="EJ1836">
        <v>1</v>
      </c>
      <c r="EK1836">
        <v>15001</v>
      </c>
      <c r="EL1836" t="s">
        <v>151</v>
      </c>
      <c r="EM1836" t="s">
        <v>152</v>
      </c>
      <c r="EO1836" t="s">
        <v>138</v>
      </c>
      <c r="EQ1836">
        <v>0</v>
      </c>
      <c r="ER1836">
        <v>338.27</v>
      </c>
      <c r="ES1836">
        <v>0</v>
      </c>
      <c r="ET1836">
        <v>49.49</v>
      </c>
      <c r="EU1836">
        <v>0</v>
      </c>
      <c r="EV1836">
        <v>288.77999999999997</v>
      </c>
      <c r="EW1836">
        <v>26.04</v>
      </c>
      <c r="EX1836">
        <v>0</v>
      </c>
      <c r="EY1836">
        <v>0</v>
      </c>
      <c r="FQ1836">
        <v>0</v>
      </c>
      <c r="FR1836">
        <f t="shared" si="1188"/>
        <v>0</v>
      </c>
      <c r="FS1836">
        <v>0</v>
      </c>
      <c r="FT1836" t="s">
        <v>139</v>
      </c>
      <c r="FU1836" t="s">
        <v>25</v>
      </c>
      <c r="FV1836" t="s">
        <v>25</v>
      </c>
      <c r="FW1836" t="s">
        <v>26</v>
      </c>
      <c r="FX1836">
        <v>94.5</v>
      </c>
      <c r="FY1836">
        <v>46.75</v>
      </c>
      <c r="GA1836" t="s">
        <v>3</v>
      </c>
      <c r="GD1836">
        <v>1</v>
      </c>
      <c r="GF1836">
        <v>1201776926</v>
      </c>
      <c r="GG1836">
        <v>2</v>
      </c>
      <c r="GH1836">
        <v>1</v>
      </c>
      <c r="GI1836">
        <v>2</v>
      </c>
      <c r="GJ1836">
        <v>0</v>
      </c>
      <c r="GK1836">
        <v>0</v>
      </c>
      <c r="GL1836">
        <f t="shared" si="1189"/>
        <v>0</v>
      </c>
      <c r="GM1836">
        <f t="shared" si="1190"/>
        <v>6760.39</v>
      </c>
      <c r="GN1836">
        <f t="shared" si="1191"/>
        <v>6760.39</v>
      </c>
      <c r="GO1836">
        <f t="shared" si="1192"/>
        <v>0</v>
      </c>
      <c r="GP1836">
        <f t="shared" si="1193"/>
        <v>0</v>
      </c>
      <c r="GR1836">
        <v>0</v>
      </c>
      <c r="GS1836">
        <v>3</v>
      </c>
      <c r="GT1836">
        <v>0</v>
      </c>
      <c r="GU1836" t="s">
        <v>3</v>
      </c>
      <c r="GV1836">
        <f t="shared" si="1194"/>
        <v>0</v>
      </c>
      <c r="GW1836">
        <v>1</v>
      </c>
      <c r="GX1836">
        <f t="shared" si="1195"/>
        <v>0</v>
      </c>
      <c r="HA1836">
        <v>0</v>
      </c>
      <c r="HB1836">
        <v>0</v>
      </c>
      <c r="HC1836">
        <f t="shared" si="1196"/>
        <v>0</v>
      </c>
      <c r="HE1836" t="s">
        <v>3</v>
      </c>
      <c r="HF1836" t="s">
        <v>3</v>
      </c>
      <c r="IK1836">
        <v>0</v>
      </c>
    </row>
    <row r="1837" spans="1:245">
      <c r="A1837">
        <v>17</v>
      </c>
      <c r="B1837">
        <v>0</v>
      </c>
      <c r="E1837" t="s">
        <v>248</v>
      </c>
      <c r="F1837" t="s">
        <v>307</v>
      </c>
      <c r="G1837" t="s">
        <v>308</v>
      </c>
      <c r="H1837" t="s">
        <v>155</v>
      </c>
      <c r="I1837">
        <v>27.5</v>
      </c>
      <c r="J1837">
        <v>0</v>
      </c>
      <c r="O1837">
        <f t="shared" si="1162"/>
        <v>4104.6899999999996</v>
      </c>
      <c r="P1837">
        <f t="shared" si="1163"/>
        <v>4104.6899999999996</v>
      </c>
      <c r="Q1837">
        <f t="shared" si="1164"/>
        <v>0</v>
      </c>
      <c r="R1837">
        <f t="shared" si="1165"/>
        <v>0</v>
      </c>
      <c r="S1837">
        <f t="shared" si="1166"/>
        <v>0</v>
      </c>
      <c r="T1837">
        <f t="shared" si="1167"/>
        <v>0</v>
      </c>
      <c r="U1837">
        <f t="shared" si="1168"/>
        <v>0</v>
      </c>
      <c r="V1837">
        <f t="shared" si="1169"/>
        <v>0</v>
      </c>
      <c r="W1837">
        <f t="shared" si="1170"/>
        <v>31.08</v>
      </c>
      <c r="X1837">
        <f t="shared" si="1171"/>
        <v>0</v>
      </c>
      <c r="Y1837">
        <f t="shared" si="1172"/>
        <v>0</v>
      </c>
      <c r="AA1837">
        <v>36401907</v>
      </c>
      <c r="AB1837">
        <f t="shared" si="1173"/>
        <v>24.59</v>
      </c>
      <c r="AC1837">
        <f t="shared" si="1174"/>
        <v>24.59</v>
      </c>
      <c r="AD1837">
        <f>ROUND((((ET1837)-(EU1837))+AE1837),2)</f>
        <v>0</v>
      </c>
      <c r="AE1837">
        <f t="shared" ref="AE1837:AF1840" si="1202">ROUND((EU1837),2)</f>
        <v>0</v>
      </c>
      <c r="AF1837">
        <f t="shared" si="1202"/>
        <v>0</v>
      </c>
      <c r="AG1837">
        <f t="shared" si="1175"/>
        <v>0</v>
      </c>
      <c r="AH1837">
        <f t="shared" ref="AH1837:AI1840" si="1203">(EW1837)</f>
        <v>0</v>
      </c>
      <c r="AI1837">
        <f t="shared" si="1203"/>
        <v>0</v>
      </c>
      <c r="AJ1837">
        <f t="shared" si="1176"/>
        <v>1.1299999999999999</v>
      </c>
      <c r="AK1837">
        <v>24.59</v>
      </c>
      <c r="AL1837">
        <v>24.59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1.1299999999999999</v>
      </c>
      <c r="AT1837">
        <v>0</v>
      </c>
      <c r="AU1837">
        <v>0</v>
      </c>
      <c r="AV1837">
        <v>1</v>
      </c>
      <c r="AW1837">
        <v>1</v>
      </c>
      <c r="AZ1837">
        <v>1</v>
      </c>
      <c r="BA1837">
        <v>1</v>
      </c>
      <c r="BB1837">
        <v>1</v>
      </c>
      <c r="BC1837">
        <v>6.07</v>
      </c>
      <c r="BD1837" t="s">
        <v>3</v>
      </c>
      <c r="BE1837" t="s">
        <v>3</v>
      </c>
      <c r="BF1837" t="s">
        <v>3</v>
      </c>
      <c r="BG1837" t="s">
        <v>3</v>
      </c>
      <c r="BH1837">
        <v>3</v>
      </c>
      <c r="BI1837">
        <v>1</v>
      </c>
      <c r="BJ1837" t="s">
        <v>309</v>
      </c>
      <c r="BM1837">
        <v>500001</v>
      </c>
      <c r="BN1837">
        <v>0</v>
      </c>
      <c r="BO1837" t="s">
        <v>307</v>
      </c>
      <c r="BP1837">
        <v>1</v>
      </c>
      <c r="BQ1837">
        <v>8</v>
      </c>
      <c r="BR1837">
        <v>0</v>
      </c>
      <c r="BS1837">
        <v>1</v>
      </c>
      <c r="BT1837">
        <v>1</v>
      </c>
      <c r="BU1837">
        <v>1</v>
      </c>
      <c r="BV1837">
        <v>1</v>
      </c>
      <c r="BW1837">
        <v>1</v>
      </c>
      <c r="BX1837">
        <v>1</v>
      </c>
      <c r="BY1837" t="s">
        <v>3</v>
      </c>
      <c r="BZ1837">
        <v>0</v>
      </c>
      <c r="CA1837">
        <v>0</v>
      </c>
      <c r="CE1837">
        <v>0</v>
      </c>
      <c r="CF1837">
        <v>0</v>
      </c>
      <c r="CG1837">
        <v>0</v>
      </c>
      <c r="CM1837">
        <v>0</v>
      </c>
      <c r="CN1837" t="s">
        <v>3</v>
      </c>
      <c r="CO1837">
        <v>0</v>
      </c>
      <c r="CP1837">
        <f t="shared" si="1177"/>
        <v>4104.6899999999996</v>
      </c>
      <c r="CQ1837">
        <f t="shared" si="1178"/>
        <v>149.26130000000001</v>
      </c>
      <c r="CR1837">
        <f t="shared" si="1179"/>
        <v>0</v>
      </c>
      <c r="CS1837">
        <f t="shared" si="1180"/>
        <v>0</v>
      </c>
      <c r="CT1837">
        <f t="shared" si="1181"/>
        <v>0</v>
      </c>
      <c r="CU1837">
        <f t="shared" si="1182"/>
        <v>0</v>
      </c>
      <c r="CV1837">
        <f t="shared" si="1183"/>
        <v>0</v>
      </c>
      <c r="CW1837">
        <f t="shared" si="1184"/>
        <v>0</v>
      </c>
      <c r="CX1837">
        <f t="shared" si="1185"/>
        <v>1.1299999999999999</v>
      </c>
      <c r="CY1837">
        <f t="shared" si="1186"/>
        <v>0</v>
      </c>
      <c r="CZ1837">
        <f t="shared" si="1187"/>
        <v>0</v>
      </c>
      <c r="DC1837" t="s">
        <v>3</v>
      </c>
      <c r="DD1837" t="s">
        <v>3</v>
      </c>
      <c r="DE1837" t="s">
        <v>3</v>
      </c>
      <c r="DF1837" t="s">
        <v>3</v>
      </c>
      <c r="DG1837" t="s">
        <v>3</v>
      </c>
      <c r="DH1837" t="s">
        <v>3</v>
      </c>
      <c r="DI1837" t="s">
        <v>3</v>
      </c>
      <c r="DJ1837" t="s">
        <v>3</v>
      </c>
      <c r="DK1837" t="s">
        <v>3</v>
      </c>
      <c r="DL1837" t="s">
        <v>3</v>
      </c>
      <c r="DM1837" t="s">
        <v>3</v>
      </c>
      <c r="DN1837">
        <v>0</v>
      </c>
      <c r="DO1837">
        <v>0</v>
      </c>
      <c r="DP1837">
        <v>1</v>
      </c>
      <c r="DQ1837">
        <v>1</v>
      </c>
      <c r="DU1837">
        <v>1005</v>
      </c>
      <c r="DV1837" t="s">
        <v>155</v>
      </c>
      <c r="DW1837" t="s">
        <v>155</v>
      </c>
      <c r="DX1837">
        <v>1</v>
      </c>
      <c r="DZ1837" t="s">
        <v>3</v>
      </c>
      <c r="EA1837" t="s">
        <v>3</v>
      </c>
      <c r="EB1837" t="s">
        <v>3</v>
      </c>
      <c r="EC1837" t="s">
        <v>3</v>
      </c>
      <c r="EE1837">
        <v>29085443</v>
      </c>
      <c r="EF1837">
        <v>8</v>
      </c>
      <c r="EG1837" t="s">
        <v>144</v>
      </c>
      <c r="EH1837">
        <v>0</v>
      </c>
      <c r="EI1837" t="s">
        <v>3</v>
      </c>
      <c r="EJ1837">
        <v>1</v>
      </c>
      <c r="EK1837">
        <v>500001</v>
      </c>
      <c r="EL1837" t="s">
        <v>145</v>
      </c>
      <c r="EM1837" t="s">
        <v>146</v>
      </c>
      <c r="EO1837" t="s">
        <v>3</v>
      </c>
      <c r="EQ1837">
        <v>0</v>
      </c>
      <c r="ER1837">
        <v>24.59</v>
      </c>
      <c r="ES1837">
        <v>24.59</v>
      </c>
      <c r="ET1837">
        <v>0</v>
      </c>
      <c r="EU1837">
        <v>0</v>
      </c>
      <c r="EV1837">
        <v>0</v>
      </c>
      <c r="EW1837">
        <v>0</v>
      </c>
      <c r="EX1837">
        <v>0</v>
      </c>
      <c r="EY1837">
        <v>0</v>
      </c>
      <c r="FQ1837">
        <v>0</v>
      </c>
      <c r="FR1837">
        <f t="shared" si="1188"/>
        <v>0</v>
      </c>
      <c r="FS1837">
        <v>0</v>
      </c>
      <c r="FX1837">
        <v>0</v>
      </c>
      <c r="FY1837">
        <v>0</v>
      </c>
      <c r="GA1837" t="s">
        <v>3</v>
      </c>
      <c r="GD1837">
        <v>1</v>
      </c>
      <c r="GF1837">
        <v>-1143029035</v>
      </c>
      <c r="GG1837">
        <v>2</v>
      </c>
      <c r="GH1837">
        <v>1</v>
      </c>
      <c r="GI1837">
        <v>2</v>
      </c>
      <c r="GJ1837">
        <v>0</v>
      </c>
      <c r="GK1837">
        <v>0</v>
      </c>
      <c r="GL1837">
        <f t="shared" si="1189"/>
        <v>0</v>
      </c>
      <c r="GM1837">
        <f t="shared" si="1190"/>
        <v>4104.6899999999996</v>
      </c>
      <c r="GN1837">
        <f t="shared" si="1191"/>
        <v>4104.6899999999996</v>
      </c>
      <c r="GO1837">
        <f t="shared" si="1192"/>
        <v>0</v>
      </c>
      <c r="GP1837">
        <f t="shared" si="1193"/>
        <v>0</v>
      </c>
      <c r="GR1837">
        <v>0</v>
      </c>
      <c r="GS1837">
        <v>3</v>
      </c>
      <c r="GT1837">
        <v>0</v>
      </c>
      <c r="GU1837" t="s">
        <v>3</v>
      </c>
      <c r="GV1837">
        <f t="shared" si="1194"/>
        <v>0</v>
      </c>
      <c r="GW1837">
        <v>1</v>
      </c>
      <c r="GX1837">
        <f t="shared" si="1195"/>
        <v>0</v>
      </c>
      <c r="HA1837">
        <v>0</v>
      </c>
      <c r="HB1837">
        <v>0</v>
      </c>
      <c r="HC1837">
        <f t="shared" si="1196"/>
        <v>0</v>
      </c>
      <c r="HE1837" t="s">
        <v>3</v>
      </c>
      <c r="HF1837" t="s">
        <v>3</v>
      </c>
      <c r="IK1837">
        <v>0</v>
      </c>
    </row>
    <row r="1838" spans="1:245">
      <c r="A1838">
        <v>17</v>
      </c>
      <c r="B1838">
        <v>0</v>
      </c>
      <c r="E1838" t="s">
        <v>253</v>
      </c>
      <c r="F1838" t="s">
        <v>310</v>
      </c>
      <c r="G1838" t="s">
        <v>311</v>
      </c>
      <c r="H1838" t="s">
        <v>142</v>
      </c>
      <c r="I1838">
        <v>22</v>
      </c>
      <c r="J1838">
        <v>0</v>
      </c>
      <c r="O1838">
        <f t="shared" si="1162"/>
        <v>300.41000000000003</v>
      </c>
      <c r="P1838">
        <f t="shared" si="1163"/>
        <v>300.41000000000003</v>
      </c>
      <c r="Q1838">
        <f t="shared" si="1164"/>
        <v>0</v>
      </c>
      <c r="R1838">
        <f t="shared" si="1165"/>
        <v>0</v>
      </c>
      <c r="S1838">
        <f t="shared" si="1166"/>
        <v>0</v>
      </c>
      <c r="T1838">
        <f t="shared" si="1167"/>
        <v>0</v>
      </c>
      <c r="U1838">
        <f t="shared" si="1168"/>
        <v>0</v>
      </c>
      <c r="V1838">
        <f t="shared" si="1169"/>
        <v>0</v>
      </c>
      <c r="W1838">
        <f t="shared" si="1170"/>
        <v>6.82</v>
      </c>
      <c r="X1838">
        <f t="shared" si="1171"/>
        <v>0</v>
      </c>
      <c r="Y1838">
        <f t="shared" si="1172"/>
        <v>0</v>
      </c>
      <c r="AA1838">
        <v>36401907</v>
      </c>
      <c r="AB1838">
        <f t="shared" si="1173"/>
        <v>6.76</v>
      </c>
      <c r="AC1838">
        <f t="shared" si="1174"/>
        <v>6.76</v>
      </c>
      <c r="AD1838">
        <f>ROUND((((ET1838)-(EU1838))+AE1838),2)</f>
        <v>0</v>
      </c>
      <c r="AE1838">
        <f t="shared" si="1202"/>
        <v>0</v>
      </c>
      <c r="AF1838">
        <f t="shared" si="1202"/>
        <v>0</v>
      </c>
      <c r="AG1838">
        <f t="shared" si="1175"/>
        <v>0</v>
      </c>
      <c r="AH1838">
        <f t="shared" si="1203"/>
        <v>0</v>
      </c>
      <c r="AI1838">
        <f t="shared" si="1203"/>
        <v>0</v>
      </c>
      <c r="AJ1838">
        <f t="shared" si="1176"/>
        <v>0.31</v>
      </c>
      <c r="AK1838">
        <v>6.76</v>
      </c>
      <c r="AL1838">
        <v>6.76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0.31</v>
      </c>
      <c r="AT1838">
        <v>0</v>
      </c>
      <c r="AU1838">
        <v>0</v>
      </c>
      <c r="AV1838">
        <v>1</v>
      </c>
      <c r="AW1838">
        <v>1</v>
      </c>
      <c r="AZ1838">
        <v>1</v>
      </c>
      <c r="BA1838">
        <v>1</v>
      </c>
      <c r="BB1838">
        <v>1</v>
      </c>
      <c r="BC1838">
        <v>2.02</v>
      </c>
      <c r="BD1838" t="s">
        <v>3</v>
      </c>
      <c r="BE1838" t="s">
        <v>3</v>
      </c>
      <c r="BF1838" t="s">
        <v>3</v>
      </c>
      <c r="BG1838" t="s">
        <v>3</v>
      </c>
      <c r="BH1838">
        <v>3</v>
      </c>
      <c r="BI1838">
        <v>1</v>
      </c>
      <c r="BJ1838" t="s">
        <v>312</v>
      </c>
      <c r="BM1838">
        <v>500001</v>
      </c>
      <c r="BN1838">
        <v>0</v>
      </c>
      <c r="BO1838" t="s">
        <v>310</v>
      </c>
      <c r="BP1838">
        <v>1</v>
      </c>
      <c r="BQ1838">
        <v>8</v>
      </c>
      <c r="BR1838">
        <v>0</v>
      </c>
      <c r="BS1838">
        <v>1</v>
      </c>
      <c r="BT1838">
        <v>1</v>
      </c>
      <c r="BU1838">
        <v>1</v>
      </c>
      <c r="BV1838">
        <v>1</v>
      </c>
      <c r="BW1838">
        <v>1</v>
      </c>
      <c r="BX1838">
        <v>1</v>
      </c>
      <c r="BY1838" t="s">
        <v>3</v>
      </c>
      <c r="BZ1838">
        <v>0</v>
      </c>
      <c r="CA1838">
        <v>0</v>
      </c>
      <c r="CE1838">
        <v>0</v>
      </c>
      <c r="CF1838">
        <v>0</v>
      </c>
      <c r="CG1838">
        <v>0</v>
      </c>
      <c r="CM1838">
        <v>0</v>
      </c>
      <c r="CN1838" t="s">
        <v>3</v>
      </c>
      <c r="CO1838">
        <v>0</v>
      </c>
      <c r="CP1838">
        <f t="shared" si="1177"/>
        <v>300.41000000000003</v>
      </c>
      <c r="CQ1838">
        <f t="shared" si="1178"/>
        <v>13.655199999999999</v>
      </c>
      <c r="CR1838">
        <f t="shared" si="1179"/>
        <v>0</v>
      </c>
      <c r="CS1838">
        <f t="shared" si="1180"/>
        <v>0</v>
      </c>
      <c r="CT1838">
        <f t="shared" si="1181"/>
        <v>0</v>
      </c>
      <c r="CU1838">
        <f t="shared" si="1182"/>
        <v>0</v>
      </c>
      <c r="CV1838">
        <f t="shared" si="1183"/>
        <v>0</v>
      </c>
      <c r="CW1838">
        <f t="shared" si="1184"/>
        <v>0</v>
      </c>
      <c r="CX1838">
        <f t="shared" si="1185"/>
        <v>0.31</v>
      </c>
      <c r="CY1838">
        <f t="shared" si="1186"/>
        <v>0</v>
      </c>
      <c r="CZ1838">
        <f t="shared" si="1187"/>
        <v>0</v>
      </c>
      <c r="DC1838" t="s">
        <v>3</v>
      </c>
      <c r="DD1838" t="s">
        <v>3</v>
      </c>
      <c r="DE1838" t="s">
        <v>3</v>
      </c>
      <c r="DF1838" t="s">
        <v>3</v>
      </c>
      <c r="DG1838" t="s">
        <v>3</v>
      </c>
      <c r="DH1838" t="s">
        <v>3</v>
      </c>
      <c r="DI1838" t="s">
        <v>3</v>
      </c>
      <c r="DJ1838" t="s">
        <v>3</v>
      </c>
      <c r="DK1838" t="s">
        <v>3</v>
      </c>
      <c r="DL1838" t="s">
        <v>3</v>
      </c>
      <c r="DM1838" t="s">
        <v>3</v>
      </c>
      <c r="DN1838">
        <v>0</v>
      </c>
      <c r="DO1838">
        <v>0</v>
      </c>
      <c r="DP1838">
        <v>1</v>
      </c>
      <c r="DQ1838">
        <v>1</v>
      </c>
      <c r="DU1838">
        <v>1003</v>
      </c>
      <c r="DV1838" t="s">
        <v>142</v>
      </c>
      <c r="DW1838" t="s">
        <v>142</v>
      </c>
      <c r="DX1838">
        <v>1</v>
      </c>
      <c r="DZ1838" t="s">
        <v>3</v>
      </c>
      <c r="EA1838" t="s">
        <v>3</v>
      </c>
      <c r="EB1838" t="s">
        <v>3</v>
      </c>
      <c r="EC1838" t="s">
        <v>3</v>
      </c>
      <c r="EE1838">
        <v>29085443</v>
      </c>
      <c r="EF1838">
        <v>8</v>
      </c>
      <c r="EG1838" t="s">
        <v>144</v>
      </c>
      <c r="EH1838">
        <v>0</v>
      </c>
      <c r="EI1838" t="s">
        <v>3</v>
      </c>
      <c r="EJ1838">
        <v>1</v>
      </c>
      <c r="EK1838">
        <v>500001</v>
      </c>
      <c r="EL1838" t="s">
        <v>145</v>
      </c>
      <c r="EM1838" t="s">
        <v>146</v>
      </c>
      <c r="EO1838" t="s">
        <v>3</v>
      </c>
      <c r="EQ1838">
        <v>0</v>
      </c>
      <c r="ER1838">
        <v>6.76</v>
      </c>
      <c r="ES1838">
        <v>6.76</v>
      </c>
      <c r="ET1838">
        <v>0</v>
      </c>
      <c r="EU1838">
        <v>0</v>
      </c>
      <c r="EV1838">
        <v>0</v>
      </c>
      <c r="EW1838">
        <v>0</v>
      </c>
      <c r="EX1838">
        <v>0</v>
      </c>
      <c r="EY1838">
        <v>0</v>
      </c>
      <c r="FQ1838">
        <v>0</v>
      </c>
      <c r="FR1838">
        <f t="shared" si="1188"/>
        <v>0</v>
      </c>
      <c r="FS1838">
        <v>0</v>
      </c>
      <c r="FX1838">
        <v>0</v>
      </c>
      <c r="FY1838">
        <v>0</v>
      </c>
      <c r="GA1838" t="s">
        <v>3</v>
      </c>
      <c r="GD1838">
        <v>1</v>
      </c>
      <c r="GF1838">
        <v>426561494</v>
      </c>
      <c r="GG1838">
        <v>2</v>
      </c>
      <c r="GH1838">
        <v>1</v>
      </c>
      <c r="GI1838">
        <v>2</v>
      </c>
      <c r="GJ1838">
        <v>0</v>
      </c>
      <c r="GK1838">
        <v>0</v>
      </c>
      <c r="GL1838">
        <f t="shared" si="1189"/>
        <v>0</v>
      </c>
      <c r="GM1838">
        <f t="shared" si="1190"/>
        <v>300.41000000000003</v>
      </c>
      <c r="GN1838">
        <f t="shared" si="1191"/>
        <v>300.41000000000003</v>
      </c>
      <c r="GO1838">
        <f t="shared" si="1192"/>
        <v>0</v>
      </c>
      <c r="GP1838">
        <f t="shared" si="1193"/>
        <v>0</v>
      </c>
      <c r="GR1838">
        <v>0</v>
      </c>
      <c r="GS1838">
        <v>3</v>
      </c>
      <c r="GT1838">
        <v>0</v>
      </c>
      <c r="GU1838" t="s">
        <v>3</v>
      </c>
      <c r="GV1838">
        <f t="shared" si="1194"/>
        <v>0</v>
      </c>
      <c r="GW1838">
        <v>1</v>
      </c>
      <c r="GX1838">
        <f t="shared" si="1195"/>
        <v>0</v>
      </c>
      <c r="HA1838">
        <v>0</v>
      </c>
      <c r="HB1838">
        <v>0</v>
      </c>
      <c r="HC1838">
        <f t="shared" si="1196"/>
        <v>0</v>
      </c>
      <c r="HE1838" t="s">
        <v>3</v>
      </c>
      <c r="HF1838" t="s">
        <v>3</v>
      </c>
      <c r="IK1838">
        <v>0</v>
      </c>
    </row>
    <row r="1839" spans="1:245">
      <c r="A1839">
        <v>17</v>
      </c>
      <c r="B1839">
        <v>0</v>
      </c>
      <c r="E1839" t="s">
        <v>269</v>
      </c>
      <c r="F1839" t="s">
        <v>313</v>
      </c>
      <c r="G1839" t="s">
        <v>314</v>
      </c>
      <c r="H1839" t="s">
        <v>142</v>
      </c>
      <c r="I1839">
        <v>22</v>
      </c>
      <c r="J1839">
        <v>0</v>
      </c>
      <c r="O1839">
        <f t="shared" si="1162"/>
        <v>476.68</v>
      </c>
      <c r="P1839">
        <f t="shared" si="1163"/>
        <v>476.68</v>
      </c>
      <c r="Q1839">
        <f t="shared" si="1164"/>
        <v>0</v>
      </c>
      <c r="R1839">
        <f t="shared" si="1165"/>
        <v>0</v>
      </c>
      <c r="S1839">
        <f t="shared" si="1166"/>
        <v>0</v>
      </c>
      <c r="T1839">
        <f t="shared" si="1167"/>
        <v>0</v>
      </c>
      <c r="U1839">
        <f t="shared" si="1168"/>
        <v>0</v>
      </c>
      <c r="V1839">
        <f t="shared" si="1169"/>
        <v>0</v>
      </c>
      <c r="W1839">
        <f t="shared" si="1170"/>
        <v>8.36</v>
      </c>
      <c r="X1839">
        <f t="shared" si="1171"/>
        <v>0</v>
      </c>
      <c r="Y1839">
        <f t="shared" si="1172"/>
        <v>0</v>
      </c>
      <c r="AA1839">
        <v>36401907</v>
      </c>
      <c r="AB1839">
        <f t="shared" si="1173"/>
        <v>8.27</v>
      </c>
      <c r="AC1839">
        <f t="shared" si="1174"/>
        <v>8.27</v>
      </c>
      <c r="AD1839">
        <f>ROUND((((ET1839)-(EU1839))+AE1839),2)</f>
        <v>0</v>
      </c>
      <c r="AE1839">
        <f t="shared" si="1202"/>
        <v>0</v>
      </c>
      <c r="AF1839">
        <f t="shared" si="1202"/>
        <v>0</v>
      </c>
      <c r="AG1839">
        <f t="shared" si="1175"/>
        <v>0</v>
      </c>
      <c r="AH1839">
        <f t="shared" si="1203"/>
        <v>0</v>
      </c>
      <c r="AI1839">
        <f t="shared" si="1203"/>
        <v>0</v>
      </c>
      <c r="AJ1839">
        <f t="shared" si="1176"/>
        <v>0.38</v>
      </c>
      <c r="AK1839">
        <v>8.27</v>
      </c>
      <c r="AL1839">
        <v>8.27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0.38</v>
      </c>
      <c r="AT1839">
        <v>0</v>
      </c>
      <c r="AU1839">
        <v>0</v>
      </c>
      <c r="AV1839">
        <v>1</v>
      </c>
      <c r="AW1839">
        <v>1</v>
      </c>
      <c r="AZ1839">
        <v>1</v>
      </c>
      <c r="BA1839">
        <v>1</v>
      </c>
      <c r="BB1839">
        <v>1</v>
      </c>
      <c r="BC1839">
        <v>2.62</v>
      </c>
      <c r="BD1839" t="s">
        <v>3</v>
      </c>
      <c r="BE1839" t="s">
        <v>3</v>
      </c>
      <c r="BF1839" t="s">
        <v>3</v>
      </c>
      <c r="BG1839" t="s">
        <v>3</v>
      </c>
      <c r="BH1839">
        <v>3</v>
      </c>
      <c r="BI1839">
        <v>1</v>
      </c>
      <c r="BJ1839" t="s">
        <v>315</v>
      </c>
      <c r="BM1839">
        <v>500001</v>
      </c>
      <c r="BN1839">
        <v>0</v>
      </c>
      <c r="BO1839" t="s">
        <v>313</v>
      </c>
      <c r="BP1839">
        <v>1</v>
      </c>
      <c r="BQ1839">
        <v>8</v>
      </c>
      <c r="BR1839">
        <v>0</v>
      </c>
      <c r="BS1839">
        <v>1</v>
      </c>
      <c r="BT1839">
        <v>1</v>
      </c>
      <c r="BU1839">
        <v>1</v>
      </c>
      <c r="BV1839">
        <v>1</v>
      </c>
      <c r="BW1839">
        <v>1</v>
      </c>
      <c r="BX1839">
        <v>1</v>
      </c>
      <c r="BY1839" t="s">
        <v>3</v>
      </c>
      <c r="BZ1839">
        <v>0</v>
      </c>
      <c r="CA1839">
        <v>0</v>
      </c>
      <c r="CE1839">
        <v>0</v>
      </c>
      <c r="CF1839">
        <v>0</v>
      </c>
      <c r="CG1839">
        <v>0</v>
      </c>
      <c r="CM1839">
        <v>0</v>
      </c>
      <c r="CN1839" t="s">
        <v>3</v>
      </c>
      <c r="CO1839">
        <v>0</v>
      </c>
      <c r="CP1839">
        <f t="shared" si="1177"/>
        <v>476.68</v>
      </c>
      <c r="CQ1839">
        <f t="shared" si="1178"/>
        <v>21.667400000000001</v>
      </c>
      <c r="CR1839">
        <f t="shared" si="1179"/>
        <v>0</v>
      </c>
      <c r="CS1839">
        <f t="shared" si="1180"/>
        <v>0</v>
      </c>
      <c r="CT1839">
        <f t="shared" si="1181"/>
        <v>0</v>
      </c>
      <c r="CU1839">
        <f t="shared" si="1182"/>
        <v>0</v>
      </c>
      <c r="CV1839">
        <f t="shared" si="1183"/>
        <v>0</v>
      </c>
      <c r="CW1839">
        <f t="shared" si="1184"/>
        <v>0</v>
      </c>
      <c r="CX1839">
        <f t="shared" si="1185"/>
        <v>0.38</v>
      </c>
      <c r="CY1839">
        <f t="shared" si="1186"/>
        <v>0</v>
      </c>
      <c r="CZ1839">
        <f t="shared" si="1187"/>
        <v>0</v>
      </c>
      <c r="DC1839" t="s">
        <v>3</v>
      </c>
      <c r="DD1839" t="s">
        <v>3</v>
      </c>
      <c r="DE1839" t="s">
        <v>3</v>
      </c>
      <c r="DF1839" t="s">
        <v>3</v>
      </c>
      <c r="DG1839" t="s">
        <v>3</v>
      </c>
      <c r="DH1839" t="s">
        <v>3</v>
      </c>
      <c r="DI1839" t="s">
        <v>3</v>
      </c>
      <c r="DJ1839" t="s">
        <v>3</v>
      </c>
      <c r="DK1839" t="s">
        <v>3</v>
      </c>
      <c r="DL1839" t="s">
        <v>3</v>
      </c>
      <c r="DM1839" t="s">
        <v>3</v>
      </c>
      <c r="DN1839">
        <v>0</v>
      </c>
      <c r="DO1839">
        <v>0</v>
      </c>
      <c r="DP1839">
        <v>1</v>
      </c>
      <c r="DQ1839">
        <v>1</v>
      </c>
      <c r="DU1839">
        <v>1003</v>
      </c>
      <c r="DV1839" t="s">
        <v>142</v>
      </c>
      <c r="DW1839" t="s">
        <v>142</v>
      </c>
      <c r="DX1839">
        <v>1</v>
      </c>
      <c r="DZ1839" t="s">
        <v>3</v>
      </c>
      <c r="EA1839" t="s">
        <v>3</v>
      </c>
      <c r="EB1839" t="s">
        <v>3</v>
      </c>
      <c r="EC1839" t="s">
        <v>3</v>
      </c>
      <c r="EE1839">
        <v>29085443</v>
      </c>
      <c r="EF1839">
        <v>8</v>
      </c>
      <c r="EG1839" t="s">
        <v>144</v>
      </c>
      <c r="EH1839">
        <v>0</v>
      </c>
      <c r="EI1839" t="s">
        <v>3</v>
      </c>
      <c r="EJ1839">
        <v>1</v>
      </c>
      <c r="EK1839">
        <v>500001</v>
      </c>
      <c r="EL1839" t="s">
        <v>145</v>
      </c>
      <c r="EM1839" t="s">
        <v>146</v>
      </c>
      <c r="EO1839" t="s">
        <v>3</v>
      </c>
      <c r="EQ1839">
        <v>0</v>
      </c>
      <c r="ER1839">
        <v>8.27</v>
      </c>
      <c r="ES1839">
        <v>8.27</v>
      </c>
      <c r="ET1839">
        <v>0</v>
      </c>
      <c r="EU1839">
        <v>0</v>
      </c>
      <c r="EV1839">
        <v>0</v>
      </c>
      <c r="EW1839">
        <v>0</v>
      </c>
      <c r="EX1839">
        <v>0</v>
      </c>
      <c r="EY1839">
        <v>0</v>
      </c>
      <c r="FQ1839">
        <v>0</v>
      </c>
      <c r="FR1839">
        <f t="shared" si="1188"/>
        <v>0</v>
      </c>
      <c r="FS1839">
        <v>0</v>
      </c>
      <c r="FX1839">
        <v>0</v>
      </c>
      <c r="FY1839">
        <v>0</v>
      </c>
      <c r="GA1839" t="s">
        <v>3</v>
      </c>
      <c r="GD1839">
        <v>1</v>
      </c>
      <c r="GF1839">
        <v>987958059</v>
      </c>
      <c r="GG1839">
        <v>2</v>
      </c>
      <c r="GH1839">
        <v>1</v>
      </c>
      <c r="GI1839">
        <v>2</v>
      </c>
      <c r="GJ1839">
        <v>0</v>
      </c>
      <c r="GK1839">
        <v>0</v>
      </c>
      <c r="GL1839">
        <f t="shared" si="1189"/>
        <v>0</v>
      </c>
      <c r="GM1839">
        <f t="shared" si="1190"/>
        <v>476.68</v>
      </c>
      <c r="GN1839">
        <f t="shared" si="1191"/>
        <v>476.68</v>
      </c>
      <c r="GO1839">
        <f t="shared" si="1192"/>
        <v>0</v>
      </c>
      <c r="GP1839">
        <f t="shared" si="1193"/>
        <v>0</v>
      </c>
      <c r="GR1839">
        <v>0</v>
      </c>
      <c r="GS1839">
        <v>3</v>
      </c>
      <c r="GT1839">
        <v>0</v>
      </c>
      <c r="GU1839" t="s">
        <v>3</v>
      </c>
      <c r="GV1839">
        <f t="shared" si="1194"/>
        <v>0</v>
      </c>
      <c r="GW1839">
        <v>1</v>
      </c>
      <c r="GX1839">
        <f t="shared" si="1195"/>
        <v>0</v>
      </c>
      <c r="HA1839">
        <v>0</v>
      </c>
      <c r="HB1839">
        <v>0</v>
      </c>
      <c r="HC1839">
        <f t="shared" si="1196"/>
        <v>0</v>
      </c>
      <c r="HE1839" t="s">
        <v>3</v>
      </c>
      <c r="HF1839" t="s">
        <v>3</v>
      </c>
      <c r="IK1839">
        <v>0</v>
      </c>
    </row>
    <row r="1840" spans="1:245">
      <c r="A1840">
        <v>17</v>
      </c>
      <c r="B1840">
        <v>0</v>
      </c>
      <c r="E1840" t="s">
        <v>316</v>
      </c>
      <c r="F1840" t="s">
        <v>317</v>
      </c>
      <c r="G1840" t="s">
        <v>318</v>
      </c>
      <c r="H1840" t="s">
        <v>58</v>
      </c>
      <c r="I1840">
        <f>ROUND(30/100,9)</f>
        <v>0.3</v>
      </c>
      <c r="J1840">
        <v>0</v>
      </c>
      <c r="O1840">
        <f t="shared" si="1162"/>
        <v>16.559999999999999</v>
      </c>
      <c r="P1840">
        <f t="shared" si="1163"/>
        <v>16.559999999999999</v>
      </c>
      <c r="Q1840">
        <f t="shared" si="1164"/>
        <v>0</v>
      </c>
      <c r="R1840">
        <f t="shared" si="1165"/>
        <v>0</v>
      </c>
      <c r="S1840">
        <f t="shared" si="1166"/>
        <v>0</v>
      </c>
      <c r="T1840">
        <f t="shared" si="1167"/>
        <v>0</v>
      </c>
      <c r="U1840">
        <f t="shared" si="1168"/>
        <v>0</v>
      </c>
      <c r="V1840">
        <f t="shared" si="1169"/>
        <v>0</v>
      </c>
      <c r="W1840">
        <f t="shared" si="1170"/>
        <v>1.19</v>
      </c>
      <c r="X1840">
        <f t="shared" si="1171"/>
        <v>0</v>
      </c>
      <c r="Y1840">
        <f t="shared" si="1172"/>
        <v>0</v>
      </c>
      <c r="AA1840">
        <v>36401907</v>
      </c>
      <c r="AB1840">
        <f t="shared" si="1173"/>
        <v>86.24</v>
      </c>
      <c r="AC1840">
        <f t="shared" si="1174"/>
        <v>86.24</v>
      </c>
      <c r="AD1840">
        <f>ROUND((((ET1840)-(EU1840))+AE1840),2)</f>
        <v>0</v>
      </c>
      <c r="AE1840">
        <f t="shared" si="1202"/>
        <v>0</v>
      </c>
      <c r="AF1840">
        <f t="shared" si="1202"/>
        <v>0</v>
      </c>
      <c r="AG1840">
        <f t="shared" si="1175"/>
        <v>0</v>
      </c>
      <c r="AH1840">
        <f t="shared" si="1203"/>
        <v>0</v>
      </c>
      <c r="AI1840">
        <f t="shared" si="1203"/>
        <v>0</v>
      </c>
      <c r="AJ1840">
        <f t="shared" si="1176"/>
        <v>3.95</v>
      </c>
      <c r="AK1840">
        <v>86.24</v>
      </c>
      <c r="AL1840">
        <v>86.24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3.95</v>
      </c>
      <c r="AT1840">
        <v>0</v>
      </c>
      <c r="AU1840">
        <v>0</v>
      </c>
      <c r="AV1840">
        <v>1</v>
      </c>
      <c r="AW1840">
        <v>1</v>
      </c>
      <c r="AZ1840">
        <v>1</v>
      </c>
      <c r="BA1840">
        <v>1</v>
      </c>
      <c r="BB1840">
        <v>1</v>
      </c>
      <c r="BC1840">
        <v>0.64</v>
      </c>
      <c r="BD1840" t="s">
        <v>3</v>
      </c>
      <c r="BE1840" t="s">
        <v>3</v>
      </c>
      <c r="BF1840" t="s">
        <v>3</v>
      </c>
      <c r="BG1840" t="s">
        <v>3</v>
      </c>
      <c r="BH1840">
        <v>3</v>
      </c>
      <c r="BI1840">
        <v>1</v>
      </c>
      <c r="BJ1840" t="s">
        <v>319</v>
      </c>
      <c r="BM1840">
        <v>500001</v>
      </c>
      <c r="BN1840">
        <v>0</v>
      </c>
      <c r="BO1840" t="s">
        <v>317</v>
      </c>
      <c r="BP1840">
        <v>1</v>
      </c>
      <c r="BQ1840">
        <v>8</v>
      </c>
      <c r="BR1840">
        <v>0</v>
      </c>
      <c r="BS1840">
        <v>1</v>
      </c>
      <c r="BT1840">
        <v>1</v>
      </c>
      <c r="BU1840">
        <v>1</v>
      </c>
      <c r="BV1840">
        <v>1</v>
      </c>
      <c r="BW1840">
        <v>1</v>
      </c>
      <c r="BX1840">
        <v>1</v>
      </c>
      <c r="BY1840" t="s">
        <v>3</v>
      </c>
      <c r="BZ1840">
        <v>0</v>
      </c>
      <c r="CA1840">
        <v>0</v>
      </c>
      <c r="CE1840">
        <v>0</v>
      </c>
      <c r="CF1840">
        <v>0</v>
      </c>
      <c r="CG1840">
        <v>0</v>
      </c>
      <c r="CM1840">
        <v>0</v>
      </c>
      <c r="CN1840" t="s">
        <v>3</v>
      </c>
      <c r="CO1840">
        <v>0</v>
      </c>
      <c r="CP1840">
        <f t="shared" si="1177"/>
        <v>16.559999999999999</v>
      </c>
      <c r="CQ1840">
        <f t="shared" si="1178"/>
        <v>55.193599999999996</v>
      </c>
      <c r="CR1840">
        <f t="shared" si="1179"/>
        <v>0</v>
      </c>
      <c r="CS1840">
        <f t="shared" si="1180"/>
        <v>0</v>
      </c>
      <c r="CT1840">
        <f t="shared" si="1181"/>
        <v>0</v>
      </c>
      <c r="CU1840">
        <f t="shared" si="1182"/>
        <v>0</v>
      </c>
      <c r="CV1840">
        <f t="shared" si="1183"/>
        <v>0</v>
      </c>
      <c r="CW1840">
        <f t="shared" si="1184"/>
        <v>0</v>
      </c>
      <c r="CX1840">
        <f t="shared" si="1185"/>
        <v>3.95</v>
      </c>
      <c r="CY1840">
        <f t="shared" si="1186"/>
        <v>0</v>
      </c>
      <c r="CZ1840">
        <f t="shared" si="1187"/>
        <v>0</v>
      </c>
      <c r="DC1840" t="s">
        <v>3</v>
      </c>
      <c r="DD1840" t="s">
        <v>3</v>
      </c>
      <c r="DE1840" t="s">
        <v>3</v>
      </c>
      <c r="DF1840" t="s">
        <v>3</v>
      </c>
      <c r="DG1840" t="s">
        <v>3</v>
      </c>
      <c r="DH1840" t="s">
        <v>3</v>
      </c>
      <c r="DI1840" t="s">
        <v>3</v>
      </c>
      <c r="DJ1840" t="s">
        <v>3</v>
      </c>
      <c r="DK1840" t="s">
        <v>3</v>
      </c>
      <c r="DL1840" t="s">
        <v>3</v>
      </c>
      <c r="DM1840" t="s">
        <v>3</v>
      </c>
      <c r="DN1840">
        <v>0</v>
      </c>
      <c r="DO1840">
        <v>0</v>
      </c>
      <c r="DP1840">
        <v>1</v>
      </c>
      <c r="DQ1840">
        <v>1</v>
      </c>
      <c r="DU1840">
        <v>1010</v>
      </c>
      <c r="DV1840" t="s">
        <v>58</v>
      </c>
      <c r="DW1840" t="s">
        <v>58</v>
      </c>
      <c r="DX1840">
        <v>100</v>
      </c>
      <c r="DZ1840" t="s">
        <v>3</v>
      </c>
      <c r="EA1840" t="s">
        <v>3</v>
      </c>
      <c r="EB1840" t="s">
        <v>3</v>
      </c>
      <c r="EC1840" t="s">
        <v>3</v>
      </c>
      <c r="EE1840">
        <v>29085443</v>
      </c>
      <c r="EF1840">
        <v>8</v>
      </c>
      <c r="EG1840" t="s">
        <v>144</v>
      </c>
      <c r="EH1840">
        <v>0</v>
      </c>
      <c r="EI1840" t="s">
        <v>3</v>
      </c>
      <c r="EJ1840">
        <v>1</v>
      </c>
      <c r="EK1840">
        <v>500001</v>
      </c>
      <c r="EL1840" t="s">
        <v>145</v>
      </c>
      <c r="EM1840" t="s">
        <v>146</v>
      </c>
      <c r="EO1840" t="s">
        <v>3</v>
      </c>
      <c r="EQ1840">
        <v>0</v>
      </c>
      <c r="ER1840">
        <v>86.24</v>
      </c>
      <c r="ES1840">
        <v>86.24</v>
      </c>
      <c r="ET1840">
        <v>0</v>
      </c>
      <c r="EU1840">
        <v>0</v>
      </c>
      <c r="EV1840">
        <v>0</v>
      </c>
      <c r="EW1840">
        <v>0</v>
      </c>
      <c r="EX1840">
        <v>0</v>
      </c>
      <c r="EY1840">
        <v>0</v>
      </c>
      <c r="FQ1840">
        <v>0</v>
      </c>
      <c r="FR1840">
        <f t="shared" si="1188"/>
        <v>0</v>
      </c>
      <c r="FS1840">
        <v>0</v>
      </c>
      <c r="FX1840">
        <v>0</v>
      </c>
      <c r="FY1840">
        <v>0</v>
      </c>
      <c r="GA1840" t="s">
        <v>3</v>
      </c>
      <c r="GD1840">
        <v>1</v>
      </c>
      <c r="GF1840">
        <v>-228248654</v>
      </c>
      <c r="GG1840">
        <v>2</v>
      </c>
      <c r="GH1840">
        <v>1</v>
      </c>
      <c r="GI1840">
        <v>2</v>
      </c>
      <c r="GJ1840">
        <v>0</v>
      </c>
      <c r="GK1840">
        <v>0</v>
      </c>
      <c r="GL1840">
        <f t="shared" si="1189"/>
        <v>0</v>
      </c>
      <c r="GM1840">
        <f t="shared" si="1190"/>
        <v>16.559999999999999</v>
      </c>
      <c r="GN1840">
        <f t="shared" si="1191"/>
        <v>16.559999999999999</v>
      </c>
      <c r="GO1840">
        <f t="shared" si="1192"/>
        <v>0</v>
      </c>
      <c r="GP1840">
        <f t="shared" si="1193"/>
        <v>0</v>
      </c>
      <c r="GR1840">
        <v>0</v>
      </c>
      <c r="GS1840">
        <v>3</v>
      </c>
      <c r="GT1840">
        <v>0</v>
      </c>
      <c r="GU1840" t="s">
        <v>3</v>
      </c>
      <c r="GV1840">
        <f t="shared" si="1194"/>
        <v>0</v>
      </c>
      <c r="GW1840">
        <v>1</v>
      </c>
      <c r="GX1840">
        <f t="shared" si="1195"/>
        <v>0</v>
      </c>
      <c r="HA1840">
        <v>0</v>
      </c>
      <c r="HB1840">
        <v>0</v>
      </c>
      <c r="HC1840">
        <f t="shared" si="1196"/>
        <v>0</v>
      </c>
      <c r="HE1840" t="s">
        <v>3</v>
      </c>
      <c r="HF1840" t="s">
        <v>3</v>
      </c>
      <c r="IK1840">
        <v>0</v>
      </c>
    </row>
    <row r="1841" spans="1:245">
      <c r="A1841">
        <v>17</v>
      </c>
      <c r="B1841">
        <v>0</v>
      </c>
      <c r="C1841">
        <f>ROW(SmtRes!A1773)</f>
        <v>1773</v>
      </c>
      <c r="D1841">
        <f>ROW(EtalonRes!A1731)</f>
        <v>1731</v>
      </c>
      <c r="E1841" t="s">
        <v>320</v>
      </c>
      <c r="F1841" t="s">
        <v>321</v>
      </c>
      <c r="G1841" t="s">
        <v>322</v>
      </c>
      <c r="H1841" t="s">
        <v>323</v>
      </c>
      <c r="I1841">
        <f>ROUND(6/100,9)</f>
        <v>0.06</v>
      </c>
      <c r="J1841">
        <v>0</v>
      </c>
      <c r="O1841">
        <f t="shared" si="1162"/>
        <v>931.41</v>
      </c>
      <c r="P1841">
        <f t="shared" si="1163"/>
        <v>0</v>
      </c>
      <c r="Q1841">
        <f t="shared" si="1164"/>
        <v>0</v>
      </c>
      <c r="R1841">
        <f t="shared" si="1165"/>
        <v>0</v>
      </c>
      <c r="S1841">
        <f t="shared" si="1166"/>
        <v>931.41</v>
      </c>
      <c r="T1841">
        <f t="shared" si="1167"/>
        <v>0</v>
      </c>
      <c r="U1841">
        <f t="shared" si="1168"/>
        <v>2.5205699999999998</v>
      </c>
      <c r="V1841">
        <f t="shared" si="1169"/>
        <v>0</v>
      </c>
      <c r="W1841">
        <f t="shared" si="1170"/>
        <v>0</v>
      </c>
      <c r="X1841">
        <f t="shared" si="1171"/>
        <v>745.13</v>
      </c>
      <c r="Y1841">
        <f t="shared" si="1172"/>
        <v>344.62</v>
      </c>
      <c r="AA1841">
        <v>36401907</v>
      </c>
      <c r="AB1841">
        <f t="shared" si="1173"/>
        <v>465.89</v>
      </c>
      <c r="AC1841">
        <f t="shared" si="1174"/>
        <v>0</v>
      </c>
      <c r="AD1841">
        <f>ROUND(((((ET1841*1.25))-((EU1841*1.25)))+AE1841),2)</f>
        <v>0</v>
      </c>
      <c r="AE1841">
        <f>ROUND(((EU1841*1.25)),2)</f>
        <v>0</v>
      </c>
      <c r="AF1841">
        <f>ROUND(((EV1841*1.15)),2)</f>
        <v>465.89</v>
      </c>
      <c r="AG1841">
        <f t="shared" si="1175"/>
        <v>0</v>
      </c>
      <c r="AH1841">
        <f>((EW1841*1.15))</f>
        <v>42.009499999999996</v>
      </c>
      <c r="AI1841">
        <f>((EX1841*1.25))</f>
        <v>0</v>
      </c>
      <c r="AJ1841">
        <f t="shared" si="1176"/>
        <v>0</v>
      </c>
      <c r="AK1841">
        <v>405.12</v>
      </c>
      <c r="AL1841">
        <v>0</v>
      </c>
      <c r="AM1841">
        <v>0</v>
      </c>
      <c r="AN1841">
        <v>0</v>
      </c>
      <c r="AO1841">
        <v>405.12</v>
      </c>
      <c r="AP1841">
        <v>0</v>
      </c>
      <c r="AQ1841">
        <v>36.53</v>
      </c>
      <c r="AR1841">
        <v>0</v>
      </c>
      <c r="AS1841">
        <v>0</v>
      </c>
      <c r="AT1841">
        <v>80</v>
      </c>
      <c r="AU1841">
        <v>37</v>
      </c>
      <c r="AV1841">
        <v>1</v>
      </c>
      <c r="AW1841">
        <v>1</v>
      </c>
      <c r="AZ1841">
        <v>1</v>
      </c>
      <c r="BA1841">
        <v>33.32</v>
      </c>
      <c r="BB1841">
        <v>1</v>
      </c>
      <c r="BC1841">
        <v>1</v>
      </c>
      <c r="BD1841" t="s">
        <v>3</v>
      </c>
      <c r="BE1841" t="s">
        <v>3</v>
      </c>
      <c r="BF1841" t="s">
        <v>3</v>
      </c>
      <c r="BG1841" t="s">
        <v>3</v>
      </c>
      <c r="BH1841">
        <v>0</v>
      </c>
      <c r="BI1841">
        <v>1</v>
      </c>
      <c r="BJ1841" t="s">
        <v>324</v>
      </c>
      <c r="BM1841">
        <v>15001</v>
      </c>
      <c r="BN1841">
        <v>0</v>
      </c>
      <c r="BO1841" t="s">
        <v>321</v>
      </c>
      <c r="BP1841">
        <v>1</v>
      </c>
      <c r="BQ1841">
        <v>2</v>
      </c>
      <c r="BR1841">
        <v>0</v>
      </c>
      <c r="BS1841">
        <v>33.32</v>
      </c>
      <c r="BT1841">
        <v>1</v>
      </c>
      <c r="BU1841">
        <v>1</v>
      </c>
      <c r="BV1841">
        <v>1</v>
      </c>
      <c r="BW1841">
        <v>1</v>
      </c>
      <c r="BX1841">
        <v>1</v>
      </c>
      <c r="BY1841" t="s">
        <v>3</v>
      </c>
      <c r="BZ1841">
        <v>105</v>
      </c>
      <c r="CA1841">
        <v>55</v>
      </c>
      <c r="CE1841">
        <v>0</v>
      </c>
      <c r="CF1841">
        <v>0</v>
      </c>
      <c r="CG1841">
        <v>0</v>
      </c>
      <c r="CM1841">
        <v>0</v>
      </c>
      <c r="CN1841" t="s">
        <v>904</v>
      </c>
      <c r="CO1841">
        <v>0</v>
      </c>
      <c r="CP1841">
        <f t="shared" si="1177"/>
        <v>931.41</v>
      </c>
      <c r="CQ1841">
        <f t="shared" si="1178"/>
        <v>0</v>
      </c>
      <c r="CR1841">
        <f t="shared" si="1179"/>
        <v>0</v>
      </c>
      <c r="CS1841">
        <f t="shared" si="1180"/>
        <v>0</v>
      </c>
      <c r="CT1841">
        <f t="shared" si="1181"/>
        <v>15523.4548</v>
      </c>
      <c r="CU1841">
        <f t="shared" si="1182"/>
        <v>0</v>
      </c>
      <c r="CV1841">
        <f t="shared" si="1183"/>
        <v>42.009499999999996</v>
      </c>
      <c r="CW1841">
        <f t="shared" si="1184"/>
        <v>0</v>
      </c>
      <c r="CX1841">
        <f t="shared" si="1185"/>
        <v>0</v>
      </c>
      <c r="CY1841">
        <f t="shared" si="1186"/>
        <v>745.12800000000004</v>
      </c>
      <c r="CZ1841">
        <f t="shared" si="1187"/>
        <v>344.62169999999998</v>
      </c>
      <c r="DC1841" t="s">
        <v>3</v>
      </c>
      <c r="DD1841" t="s">
        <v>3</v>
      </c>
      <c r="DE1841" t="s">
        <v>133</v>
      </c>
      <c r="DF1841" t="s">
        <v>133</v>
      </c>
      <c r="DG1841" t="s">
        <v>134</v>
      </c>
      <c r="DH1841" t="s">
        <v>3</v>
      </c>
      <c r="DI1841" t="s">
        <v>134</v>
      </c>
      <c r="DJ1841" t="s">
        <v>133</v>
      </c>
      <c r="DK1841" t="s">
        <v>3</v>
      </c>
      <c r="DL1841" t="s">
        <v>3</v>
      </c>
      <c r="DM1841" t="s">
        <v>3</v>
      </c>
      <c r="DN1841">
        <v>0</v>
      </c>
      <c r="DO1841">
        <v>0</v>
      </c>
      <c r="DP1841">
        <v>1</v>
      </c>
      <c r="DQ1841">
        <v>1</v>
      </c>
      <c r="DU1841">
        <v>1013</v>
      </c>
      <c r="DV1841" t="s">
        <v>323</v>
      </c>
      <c r="DW1841" t="s">
        <v>323</v>
      </c>
      <c r="DX1841">
        <v>1</v>
      </c>
      <c r="DZ1841" t="s">
        <v>3</v>
      </c>
      <c r="EA1841" t="s">
        <v>3</v>
      </c>
      <c r="EB1841" t="s">
        <v>3</v>
      </c>
      <c r="EC1841" t="s">
        <v>3</v>
      </c>
      <c r="EE1841">
        <v>29085536</v>
      </c>
      <c r="EF1841">
        <v>2</v>
      </c>
      <c r="EG1841" t="s">
        <v>135</v>
      </c>
      <c r="EH1841">
        <v>0</v>
      </c>
      <c r="EI1841" t="s">
        <v>3</v>
      </c>
      <c r="EJ1841">
        <v>1</v>
      </c>
      <c r="EK1841">
        <v>15001</v>
      </c>
      <c r="EL1841" t="s">
        <v>151</v>
      </c>
      <c r="EM1841" t="s">
        <v>152</v>
      </c>
      <c r="EO1841" t="s">
        <v>138</v>
      </c>
      <c r="EQ1841">
        <v>0</v>
      </c>
      <c r="ER1841">
        <v>405.12</v>
      </c>
      <c r="ES1841">
        <v>0</v>
      </c>
      <c r="ET1841">
        <v>0</v>
      </c>
      <c r="EU1841">
        <v>0</v>
      </c>
      <c r="EV1841">
        <v>405.12</v>
      </c>
      <c r="EW1841">
        <v>36.53</v>
      </c>
      <c r="EX1841">
        <v>0</v>
      </c>
      <c r="EY1841">
        <v>0</v>
      </c>
      <c r="FQ1841">
        <v>0</v>
      </c>
      <c r="FR1841">
        <f t="shared" si="1188"/>
        <v>0</v>
      </c>
      <c r="FS1841">
        <v>0</v>
      </c>
      <c r="FT1841" t="s">
        <v>139</v>
      </c>
      <c r="FU1841" t="s">
        <v>25</v>
      </c>
      <c r="FV1841" t="s">
        <v>25</v>
      </c>
      <c r="FW1841" t="s">
        <v>26</v>
      </c>
      <c r="FX1841">
        <v>94.5</v>
      </c>
      <c r="FY1841">
        <v>46.75</v>
      </c>
      <c r="GA1841" t="s">
        <v>3</v>
      </c>
      <c r="GD1841">
        <v>1</v>
      </c>
      <c r="GF1841">
        <v>-1280480835</v>
      </c>
      <c r="GG1841">
        <v>2</v>
      </c>
      <c r="GH1841">
        <v>1</v>
      </c>
      <c r="GI1841">
        <v>2</v>
      </c>
      <c r="GJ1841">
        <v>0</v>
      </c>
      <c r="GK1841">
        <v>0</v>
      </c>
      <c r="GL1841">
        <f t="shared" si="1189"/>
        <v>0</v>
      </c>
      <c r="GM1841">
        <f t="shared" si="1190"/>
        <v>2021.16</v>
      </c>
      <c r="GN1841">
        <f t="shared" si="1191"/>
        <v>2021.16</v>
      </c>
      <c r="GO1841">
        <f t="shared" si="1192"/>
        <v>0</v>
      </c>
      <c r="GP1841">
        <f t="shared" si="1193"/>
        <v>0</v>
      </c>
      <c r="GR1841">
        <v>0</v>
      </c>
      <c r="GS1841">
        <v>3</v>
      </c>
      <c r="GT1841">
        <v>0</v>
      </c>
      <c r="GU1841" t="s">
        <v>3</v>
      </c>
      <c r="GV1841">
        <f t="shared" si="1194"/>
        <v>0</v>
      </c>
      <c r="GW1841">
        <v>1</v>
      </c>
      <c r="GX1841">
        <f t="shared" si="1195"/>
        <v>0</v>
      </c>
      <c r="HA1841">
        <v>0</v>
      </c>
      <c r="HB1841">
        <v>0</v>
      </c>
      <c r="HC1841">
        <f t="shared" si="1196"/>
        <v>0</v>
      </c>
      <c r="HE1841" t="s">
        <v>3</v>
      </c>
      <c r="HF1841" t="s">
        <v>3</v>
      </c>
      <c r="IK1841">
        <v>0</v>
      </c>
    </row>
    <row r="1842" spans="1:245">
      <c r="A1842">
        <v>18</v>
      </c>
      <c r="B1842">
        <v>0</v>
      </c>
      <c r="C1842">
        <v>1772</v>
      </c>
      <c r="E1842" t="s">
        <v>325</v>
      </c>
      <c r="F1842" t="s">
        <v>326</v>
      </c>
      <c r="G1842" t="s">
        <v>327</v>
      </c>
      <c r="H1842" t="s">
        <v>160</v>
      </c>
      <c r="I1842">
        <f>I1841*J1842</f>
        <v>7.4999999999999997E-2</v>
      </c>
      <c r="J1842">
        <v>1.25</v>
      </c>
      <c r="O1842">
        <f t="shared" si="1162"/>
        <v>1923.55</v>
      </c>
      <c r="P1842">
        <f t="shared" si="1163"/>
        <v>1923.55</v>
      </c>
      <c r="Q1842">
        <f t="shared" si="1164"/>
        <v>0</v>
      </c>
      <c r="R1842">
        <f t="shared" si="1165"/>
        <v>0</v>
      </c>
      <c r="S1842">
        <f t="shared" si="1166"/>
        <v>0</v>
      </c>
      <c r="T1842">
        <f t="shared" si="1167"/>
        <v>0</v>
      </c>
      <c r="U1842">
        <f t="shared" si="1168"/>
        <v>0</v>
      </c>
      <c r="V1842">
        <f t="shared" si="1169"/>
        <v>0</v>
      </c>
      <c r="W1842">
        <f t="shared" si="1170"/>
        <v>16.809999999999999</v>
      </c>
      <c r="X1842">
        <f t="shared" si="1171"/>
        <v>0</v>
      </c>
      <c r="Y1842">
        <f t="shared" si="1172"/>
        <v>0</v>
      </c>
      <c r="AA1842">
        <v>36401907</v>
      </c>
      <c r="AB1842">
        <f t="shared" si="1173"/>
        <v>4894.54</v>
      </c>
      <c r="AC1842">
        <f t="shared" si="1174"/>
        <v>4894.54</v>
      </c>
      <c r="AD1842">
        <f>ROUND((((ET1842)-(EU1842))+AE1842),2)</f>
        <v>0</v>
      </c>
      <c r="AE1842">
        <f>ROUND((EU1842),2)</f>
        <v>0</v>
      </c>
      <c r="AF1842">
        <f>ROUND((EV1842),2)</f>
        <v>0</v>
      </c>
      <c r="AG1842">
        <f t="shared" si="1175"/>
        <v>0</v>
      </c>
      <c r="AH1842">
        <f>(EW1842)</f>
        <v>0</v>
      </c>
      <c r="AI1842">
        <f>(EX1842)</f>
        <v>0</v>
      </c>
      <c r="AJ1842">
        <f t="shared" si="1176"/>
        <v>224.15</v>
      </c>
      <c r="AK1842">
        <v>4894.54</v>
      </c>
      <c r="AL1842">
        <v>4894.54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224.15</v>
      </c>
      <c r="AT1842">
        <v>0</v>
      </c>
      <c r="AU1842">
        <v>0</v>
      </c>
      <c r="AV1842">
        <v>1</v>
      </c>
      <c r="AW1842">
        <v>1</v>
      </c>
      <c r="AZ1842">
        <v>1</v>
      </c>
      <c r="BA1842">
        <v>1</v>
      </c>
      <c r="BB1842">
        <v>1</v>
      </c>
      <c r="BC1842">
        <v>5.24</v>
      </c>
      <c r="BD1842" t="s">
        <v>3</v>
      </c>
      <c r="BE1842" t="s">
        <v>3</v>
      </c>
      <c r="BF1842" t="s">
        <v>3</v>
      </c>
      <c r="BG1842" t="s">
        <v>3</v>
      </c>
      <c r="BH1842">
        <v>3</v>
      </c>
      <c r="BI1842">
        <v>1</v>
      </c>
      <c r="BJ1842" t="s">
        <v>328</v>
      </c>
      <c r="BM1842">
        <v>500001</v>
      </c>
      <c r="BN1842">
        <v>0</v>
      </c>
      <c r="BO1842" t="s">
        <v>326</v>
      </c>
      <c r="BP1842">
        <v>1</v>
      </c>
      <c r="BQ1842">
        <v>8</v>
      </c>
      <c r="BR1842">
        <v>0</v>
      </c>
      <c r="BS1842">
        <v>1</v>
      </c>
      <c r="BT1842">
        <v>1</v>
      </c>
      <c r="BU1842">
        <v>1</v>
      </c>
      <c r="BV1842">
        <v>1</v>
      </c>
      <c r="BW1842">
        <v>1</v>
      </c>
      <c r="BX1842">
        <v>1</v>
      </c>
      <c r="BY1842" t="s">
        <v>3</v>
      </c>
      <c r="BZ1842">
        <v>0</v>
      </c>
      <c r="CA1842">
        <v>0</v>
      </c>
      <c r="CE1842">
        <v>0</v>
      </c>
      <c r="CF1842">
        <v>0</v>
      </c>
      <c r="CG1842">
        <v>0</v>
      </c>
      <c r="CM1842">
        <v>0</v>
      </c>
      <c r="CN1842" t="s">
        <v>3</v>
      </c>
      <c r="CO1842">
        <v>0</v>
      </c>
      <c r="CP1842">
        <f t="shared" si="1177"/>
        <v>1923.55</v>
      </c>
      <c r="CQ1842">
        <f t="shared" si="1178"/>
        <v>25647.389600000002</v>
      </c>
      <c r="CR1842">
        <f t="shared" si="1179"/>
        <v>0</v>
      </c>
      <c r="CS1842">
        <f t="shared" si="1180"/>
        <v>0</v>
      </c>
      <c r="CT1842">
        <f t="shared" si="1181"/>
        <v>0</v>
      </c>
      <c r="CU1842">
        <f t="shared" si="1182"/>
        <v>0</v>
      </c>
      <c r="CV1842">
        <f t="shared" si="1183"/>
        <v>0</v>
      </c>
      <c r="CW1842">
        <f t="shared" si="1184"/>
        <v>0</v>
      </c>
      <c r="CX1842">
        <f t="shared" si="1185"/>
        <v>224.15</v>
      </c>
      <c r="CY1842">
        <f t="shared" si="1186"/>
        <v>0</v>
      </c>
      <c r="CZ1842">
        <f t="shared" si="1187"/>
        <v>0</v>
      </c>
      <c r="DC1842" t="s">
        <v>3</v>
      </c>
      <c r="DD1842" t="s">
        <v>3</v>
      </c>
      <c r="DE1842" t="s">
        <v>3</v>
      </c>
      <c r="DF1842" t="s">
        <v>3</v>
      </c>
      <c r="DG1842" t="s">
        <v>3</v>
      </c>
      <c r="DH1842" t="s">
        <v>3</v>
      </c>
      <c r="DI1842" t="s">
        <v>3</v>
      </c>
      <c r="DJ1842" t="s">
        <v>3</v>
      </c>
      <c r="DK1842" t="s">
        <v>3</v>
      </c>
      <c r="DL1842" t="s">
        <v>3</v>
      </c>
      <c r="DM1842" t="s">
        <v>3</v>
      </c>
      <c r="DN1842">
        <v>0</v>
      </c>
      <c r="DO1842">
        <v>0</v>
      </c>
      <c r="DP1842">
        <v>1</v>
      </c>
      <c r="DQ1842">
        <v>1</v>
      </c>
      <c r="DU1842">
        <v>1009</v>
      </c>
      <c r="DV1842" t="s">
        <v>160</v>
      </c>
      <c r="DW1842" t="s">
        <v>160</v>
      </c>
      <c r="DX1842">
        <v>1</v>
      </c>
      <c r="DZ1842" t="s">
        <v>3</v>
      </c>
      <c r="EA1842" t="s">
        <v>3</v>
      </c>
      <c r="EB1842" t="s">
        <v>3</v>
      </c>
      <c r="EC1842" t="s">
        <v>3</v>
      </c>
      <c r="EE1842">
        <v>29085443</v>
      </c>
      <c r="EF1842">
        <v>8</v>
      </c>
      <c r="EG1842" t="s">
        <v>144</v>
      </c>
      <c r="EH1842">
        <v>0</v>
      </c>
      <c r="EI1842" t="s">
        <v>3</v>
      </c>
      <c r="EJ1842">
        <v>1</v>
      </c>
      <c r="EK1842">
        <v>500001</v>
      </c>
      <c r="EL1842" t="s">
        <v>145</v>
      </c>
      <c r="EM1842" t="s">
        <v>146</v>
      </c>
      <c r="EO1842" t="s">
        <v>3</v>
      </c>
      <c r="EQ1842">
        <v>0</v>
      </c>
      <c r="ER1842">
        <v>4894.54</v>
      </c>
      <c r="ES1842">
        <v>4894.54</v>
      </c>
      <c r="ET1842">
        <v>0</v>
      </c>
      <c r="EU1842">
        <v>0</v>
      </c>
      <c r="EV1842">
        <v>0</v>
      </c>
      <c r="EW1842">
        <v>0</v>
      </c>
      <c r="EX1842">
        <v>0</v>
      </c>
      <c r="FQ1842">
        <v>0</v>
      </c>
      <c r="FR1842">
        <f t="shared" si="1188"/>
        <v>0</v>
      </c>
      <c r="FS1842">
        <v>0</v>
      </c>
      <c r="FX1842">
        <v>0</v>
      </c>
      <c r="FY1842">
        <v>0</v>
      </c>
      <c r="GA1842" t="s">
        <v>3</v>
      </c>
      <c r="GD1842">
        <v>1</v>
      </c>
      <c r="GF1842">
        <v>-501888552</v>
      </c>
      <c r="GG1842">
        <v>2</v>
      </c>
      <c r="GH1842">
        <v>1</v>
      </c>
      <c r="GI1842">
        <v>2</v>
      </c>
      <c r="GJ1842">
        <v>0</v>
      </c>
      <c r="GK1842">
        <v>0</v>
      </c>
      <c r="GL1842">
        <f t="shared" si="1189"/>
        <v>0</v>
      </c>
      <c r="GM1842">
        <f t="shared" si="1190"/>
        <v>1923.55</v>
      </c>
      <c r="GN1842">
        <f t="shared" si="1191"/>
        <v>1923.55</v>
      </c>
      <c r="GO1842">
        <f t="shared" si="1192"/>
        <v>0</v>
      </c>
      <c r="GP1842">
        <f t="shared" si="1193"/>
        <v>0</v>
      </c>
      <c r="GR1842">
        <v>0</v>
      </c>
      <c r="GS1842">
        <v>3</v>
      </c>
      <c r="GT1842">
        <v>0</v>
      </c>
      <c r="GU1842" t="s">
        <v>3</v>
      </c>
      <c r="GV1842">
        <f t="shared" si="1194"/>
        <v>0</v>
      </c>
      <c r="GW1842">
        <v>1</v>
      </c>
      <c r="GX1842">
        <f t="shared" si="1195"/>
        <v>0</v>
      </c>
      <c r="HA1842">
        <v>0</v>
      </c>
      <c r="HB1842">
        <v>0</v>
      </c>
      <c r="HC1842">
        <f t="shared" si="1196"/>
        <v>0</v>
      </c>
      <c r="HE1842" t="s">
        <v>3</v>
      </c>
      <c r="HF1842" t="s">
        <v>3</v>
      </c>
      <c r="IK1842">
        <v>0</v>
      </c>
    </row>
    <row r="1843" spans="1:245">
      <c r="A1843">
        <v>18</v>
      </c>
      <c r="B1843">
        <v>0</v>
      </c>
      <c r="C1843">
        <v>1773</v>
      </c>
      <c r="E1843" t="s">
        <v>329</v>
      </c>
      <c r="F1843" t="s">
        <v>330</v>
      </c>
      <c r="G1843" t="s">
        <v>331</v>
      </c>
      <c r="H1843" t="s">
        <v>155</v>
      </c>
      <c r="I1843">
        <f>I1841*J1843</f>
        <v>6</v>
      </c>
      <c r="J1843">
        <v>100</v>
      </c>
      <c r="O1843">
        <f t="shared" si="1162"/>
        <v>2235.7600000000002</v>
      </c>
      <c r="P1843">
        <f t="shared" si="1163"/>
        <v>2235.7600000000002</v>
      </c>
      <c r="Q1843">
        <f t="shared" si="1164"/>
        <v>0</v>
      </c>
      <c r="R1843">
        <f t="shared" si="1165"/>
        <v>0</v>
      </c>
      <c r="S1843">
        <f t="shared" si="1166"/>
        <v>0</v>
      </c>
      <c r="T1843">
        <f t="shared" si="1167"/>
        <v>0</v>
      </c>
      <c r="U1843">
        <f t="shared" si="1168"/>
        <v>0</v>
      </c>
      <c r="V1843">
        <f t="shared" si="1169"/>
        <v>0</v>
      </c>
      <c r="W1843">
        <f t="shared" si="1170"/>
        <v>10.26</v>
      </c>
      <c r="X1843">
        <f t="shared" si="1171"/>
        <v>0</v>
      </c>
      <c r="Y1843">
        <f t="shared" si="1172"/>
        <v>0</v>
      </c>
      <c r="AA1843">
        <v>36401907</v>
      </c>
      <c r="AB1843">
        <f t="shared" si="1173"/>
        <v>37.299999999999997</v>
      </c>
      <c r="AC1843">
        <f t="shared" si="1174"/>
        <v>37.299999999999997</v>
      </c>
      <c r="AD1843">
        <f>ROUND((((ET1843)-(EU1843))+AE1843),2)</f>
        <v>0</v>
      </c>
      <c r="AE1843">
        <f>ROUND((EU1843),2)</f>
        <v>0</v>
      </c>
      <c r="AF1843">
        <f>ROUND((EV1843),2)</f>
        <v>0</v>
      </c>
      <c r="AG1843">
        <f t="shared" si="1175"/>
        <v>0</v>
      </c>
      <c r="AH1843">
        <f>(EW1843)</f>
        <v>0</v>
      </c>
      <c r="AI1843">
        <f>(EX1843)</f>
        <v>0</v>
      </c>
      <c r="AJ1843">
        <f t="shared" si="1176"/>
        <v>1.71</v>
      </c>
      <c r="AK1843">
        <v>37.299999999999997</v>
      </c>
      <c r="AL1843">
        <v>37.299999999999997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1.71</v>
      </c>
      <c r="AT1843">
        <v>0</v>
      </c>
      <c r="AU1843">
        <v>0</v>
      </c>
      <c r="AV1843">
        <v>1</v>
      </c>
      <c r="AW1843">
        <v>1</v>
      </c>
      <c r="AZ1843">
        <v>1</v>
      </c>
      <c r="BA1843">
        <v>1</v>
      </c>
      <c r="BB1843">
        <v>1</v>
      </c>
      <c r="BC1843">
        <v>9.99</v>
      </c>
      <c r="BD1843" t="s">
        <v>3</v>
      </c>
      <c r="BE1843" t="s">
        <v>3</v>
      </c>
      <c r="BF1843" t="s">
        <v>3</v>
      </c>
      <c r="BG1843" t="s">
        <v>3</v>
      </c>
      <c r="BH1843">
        <v>3</v>
      </c>
      <c r="BI1843">
        <v>1</v>
      </c>
      <c r="BJ1843" t="s">
        <v>332</v>
      </c>
      <c r="BM1843">
        <v>500001</v>
      </c>
      <c r="BN1843">
        <v>0</v>
      </c>
      <c r="BO1843" t="s">
        <v>330</v>
      </c>
      <c r="BP1843">
        <v>1</v>
      </c>
      <c r="BQ1843">
        <v>8</v>
      </c>
      <c r="BR1843">
        <v>0</v>
      </c>
      <c r="BS1843">
        <v>1</v>
      </c>
      <c r="BT1843">
        <v>1</v>
      </c>
      <c r="BU1843">
        <v>1</v>
      </c>
      <c r="BV1843">
        <v>1</v>
      </c>
      <c r="BW1843">
        <v>1</v>
      </c>
      <c r="BX1843">
        <v>1</v>
      </c>
      <c r="BY1843" t="s">
        <v>3</v>
      </c>
      <c r="BZ1843">
        <v>0</v>
      </c>
      <c r="CA1843">
        <v>0</v>
      </c>
      <c r="CE1843">
        <v>0</v>
      </c>
      <c r="CF1843">
        <v>0</v>
      </c>
      <c r="CG1843">
        <v>0</v>
      </c>
      <c r="CM1843">
        <v>0</v>
      </c>
      <c r="CN1843" t="s">
        <v>3</v>
      </c>
      <c r="CO1843">
        <v>0</v>
      </c>
      <c r="CP1843">
        <f t="shared" si="1177"/>
        <v>2235.7600000000002</v>
      </c>
      <c r="CQ1843">
        <f t="shared" si="1178"/>
        <v>372.62699999999995</v>
      </c>
      <c r="CR1843">
        <f t="shared" si="1179"/>
        <v>0</v>
      </c>
      <c r="CS1843">
        <f t="shared" si="1180"/>
        <v>0</v>
      </c>
      <c r="CT1843">
        <f t="shared" si="1181"/>
        <v>0</v>
      </c>
      <c r="CU1843">
        <f t="shared" si="1182"/>
        <v>0</v>
      </c>
      <c r="CV1843">
        <f t="shared" si="1183"/>
        <v>0</v>
      </c>
      <c r="CW1843">
        <f t="shared" si="1184"/>
        <v>0</v>
      </c>
      <c r="CX1843">
        <f t="shared" si="1185"/>
        <v>1.71</v>
      </c>
      <c r="CY1843">
        <f t="shared" si="1186"/>
        <v>0</v>
      </c>
      <c r="CZ1843">
        <f t="shared" si="1187"/>
        <v>0</v>
      </c>
      <c r="DC1843" t="s">
        <v>3</v>
      </c>
      <c r="DD1843" t="s">
        <v>3</v>
      </c>
      <c r="DE1843" t="s">
        <v>3</v>
      </c>
      <c r="DF1843" t="s">
        <v>3</v>
      </c>
      <c r="DG1843" t="s">
        <v>3</v>
      </c>
      <c r="DH1843" t="s">
        <v>3</v>
      </c>
      <c r="DI1843" t="s">
        <v>3</v>
      </c>
      <c r="DJ1843" t="s">
        <v>3</v>
      </c>
      <c r="DK1843" t="s">
        <v>3</v>
      </c>
      <c r="DL1843" t="s">
        <v>3</v>
      </c>
      <c r="DM1843" t="s">
        <v>3</v>
      </c>
      <c r="DN1843">
        <v>0</v>
      </c>
      <c r="DO1843">
        <v>0</v>
      </c>
      <c r="DP1843">
        <v>1</v>
      </c>
      <c r="DQ1843">
        <v>1</v>
      </c>
      <c r="DU1843">
        <v>1005</v>
      </c>
      <c r="DV1843" t="s">
        <v>155</v>
      </c>
      <c r="DW1843" t="s">
        <v>155</v>
      </c>
      <c r="DX1843">
        <v>1</v>
      </c>
      <c r="DZ1843" t="s">
        <v>3</v>
      </c>
      <c r="EA1843" t="s">
        <v>3</v>
      </c>
      <c r="EB1843" t="s">
        <v>3</v>
      </c>
      <c r="EC1843" t="s">
        <v>3</v>
      </c>
      <c r="EE1843">
        <v>29085443</v>
      </c>
      <c r="EF1843">
        <v>8</v>
      </c>
      <c r="EG1843" t="s">
        <v>144</v>
      </c>
      <c r="EH1843">
        <v>0</v>
      </c>
      <c r="EI1843" t="s">
        <v>3</v>
      </c>
      <c r="EJ1843">
        <v>1</v>
      </c>
      <c r="EK1843">
        <v>500001</v>
      </c>
      <c r="EL1843" t="s">
        <v>145</v>
      </c>
      <c r="EM1843" t="s">
        <v>146</v>
      </c>
      <c r="EO1843" t="s">
        <v>3</v>
      </c>
      <c r="EQ1843">
        <v>0</v>
      </c>
      <c r="ER1843">
        <v>37.299999999999997</v>
      </c>
      <c r="ES1843">
        <v>37.299999999999997</v>
      </c>
      <c r="ET1843">
        <v>0</v>
      </c>
      <c r="EU1843">
        <v>0</v>
      </c>
      <c r="EV1843">
        <v>0</v>
      </c>
      <c r="EW1843">
        <v>0</v>
      </c>
      <c r="EX1843">
        <v>0</v>
      </c>
      <c r="FQ1843">
        <v>0</v>
      </c>
      <c r="FR1843">
        <f t="shared" si="1188"/>
        <v>0</v>
      </c>
      <c r="FS1843">
        <v>0</v>
      </c>
      <c r="FX1843">
        <v>0</v>
      </c>
      <c r="FY1843">
        <v>0</v>
      </c>
      <c r="GA1843" t="s">
        <v>3</v>
      </c>
      <c r="GD1843">
        <v>1</v>
      </c>
      <c r="GF1843">
        <v>650529573</v>
      </c>
      <c r="GG1843">
        <v>2</v>
      </c>
      <c r="GH1843">
        <v>1</v>
      </c>
      <c r="GI1843">
        <v>2</v>
      </c>
      <c r="GJ1843">
        <v>0</v>
      </c>
      <c r="GK1843">
        <v>0</v>
      </c>
      <c r="GL1843">
        <f t="shared" si="1189"/>
        <v>0</v>
      </c>
      <c r="GM1843">
        <f t="shared" si="1190"/>
        <v>2235.7600000000002</v>
      </c>
      <c r="GN1843">
        <f t="shared" si="1191"/>
        <v>2235.7600000000002</v>
      </c>
      <c r="GO1843">
        <f t="shared" si="1192"/>
        <v>0</v>
      </c>
      <c r="GP1843">
        <f t="shared" si="1193"/>
        <v>0</v>
      </c>
      <c r="GR1843">
        <v>0</v>
      </c>
      <c r="GS1843">
        <v>3</v>
      </c>
      <c r="GT1843">
        <v>0</v>
      </c>
      <c r="GU1843" t="s">
        <v>3</v>
      </c>
      <c r="GV1843">
        <f t="shared" si="1194"/>
        <v>0</v>
      </c>
      <c r="GW1843">
        <v>1</v>
      </c>
      <c r="GX1843">
        <f t="shared" si="1195"/>
        <v>0</v>
      </c>
      <c r="HA1843">
        <v>0</v>
      </c>
      <c r="HB1843">
        <v>0</v>
      </c>
      <c r="HC1843">
        <f t="shared" si="1196"/>
        <v>0</v>
      </c>
      <c r="HE1843" t="s">
        <v>3</v>
      </c>
      <c r="HF1843" t="s">
        <v>3</v>
      </c>
      <c r="IK1843">
        <v>0</v>
      </c>
    </row>
    <row r="1844" spans="1:245">
      <c r="A1844">
        <v>17</v>
      </c>
      <c r="B1844">
        <v>0</v>
      </c>
      <c r="C1844">
        <f>ROW(SmtRes!A1780)</f>
        <v>1780</v>
      </c>
      <c r="D1844">
        <f>ROW(EtalonRes!A1737)</f>
        <v>1737</v>
      </c>
      <c r="E1844" t="s">
        <v>333</v>
      </c>
      <c r="F1844" t="s">
        <v>334</v>
      </c>
      <c r="G1844" t="s">
        <v>335</v>
      </c>
      <c r="H1844" t="s">
        <v>58</v>
      </c>
      <c r="I1844">
        <f>ROUND(6/100,9)</f>
        <v>0.06</v>
      </c>
      <c r="J1844">
        <v>0</v>
      </c>
      <c r="O1844">
        <f t="shared" si="1162"/>
        <v>2262.88</v>
      </c>
      <c r="P1844">
        <f t="shared" si="1163"/>
        <v>85.33</v>
      </c>
      <c r="Q1844">
        <f t="shared" si="1164"/>
        <v>24.57</v>
      </c>
      <c r="R1844">
        <f t="shared" si="1165"/>
        <v>5.4</v>
      </c>
      <c r="S1844">
        <f t="shared" si="1166"/>
        <v>2152.98</v>
      </c>
      <c r="T1844">
        <f t="shared" si="1167"/>
        <v>0</v>
      </c>
      <c r="U1844">
        <f t="shared" si="1168"/>
        <v>6.5136000000000003</v>
      </c>
      <c r="V1844">
        <f t="shared" si="1169"/>
        <v>1.2E-2</v>
      </c>
      <c r="W1844">
        <f t="shared" si="1170"/>
        <v>0</v>
      </c>
      <c r="X1844">
        <f t="shared" si="1171"/>
        <v>1748.29</v>
      </c>
      <c r="Y1844">
        <f t="shared" si="1172"/>
        <v>1122.3599999999999</v>
      </c>
      <c r="AA1844">
        <v>36401907</v>
      </c>
      <c r="AB1844">
        <f t="shared" si="1173"/>
        <v>1242.01</v>
      </c>
      <c r="AC1844">
        <f t="shared" si="1174"/>
        <v>120.73</v>
      </c>
      <c r="AD1844">
        <f>ROUND((((ET1844)-(EU1844))+AE1844),2)</f>
        <v>44.36</v>
      </c>
      <c r="AE1844">
        <f>ROUND((EU1844),2)</f>
        <v>2.7</v>
      </c>
      <c r="AF1844">
        <f>ROUND(((EV1844*1.15)),2)</f>
        <v>1076.92</v>
      </c>
      <c r="AG1844">
        <f t="shared" si="1175"/>
        <v>0</v>
      </c>
      <c r="AH1844">
        <f>((EW1844*1.15))</f>
        <v>108.56</v>
      </c>
      <c r="AI1844">
        <f>(EX1844)</f>
        <v>0.2</v>
      </c>
      <c r="AJ1844">
        <f t="shared" si="1176"/>
        <v>0</v>
      </c>
      <c r="AK1844">
        <v>1101.54</v>
      </c>
      <c r="AL1844">
        <v>120.73</v>
      </c>
      <c r="AM1844">
        <v>44.36</v>
      </c>
      <c r="AN1844">
        <v>2.7</v>
      </c>
      <c r="AO1844">
        <v>936.45</v>
      </c>
      <c r="AP1844">
        <v>0</v>
      </c>
      <c r="AQ1844">
        <v>94.4</v>
      </c>
      <c r="AR1844">
        <v>0.2</v>
      </c>
      <c r="AS1844">
        <v>0</v>
      </c>
      <c r="AT1844">
        <v>81</v>
      </c>
      <c r="AU1844">
        <v>52</v>
      </c>
      <c r="AV1844">
        <v>1</v>
      </c>
      <c r="AW1844">
        <v>1</v>
      </c>
      <c r="AZ1844">
        <v>1</v>
      </c>
      <c r="BA1844">
        <v>33.32</v>
      </c>
      <c r="BB1844">
        <v>9.23</v>
      </c>
      <c r="BC1844">
        <v>11.78</v>
      </c>
      <c r="BD1844" t="s">
        <v>3</v>
      </c>
      <c r="BE1844" t="s">
        <v>3</v>
      </c>
      <c r="BF1844" t="s">
        <v>3</v>
      </c>
      <c r="BG1844" t="s">
        <v>3</v>
      </c>
      <c r="BH1844">
        <v>0</v>
      </c>
      <c r="BI1844">
        <v>2</v>
      </c>
      <c r="BJ1844" t="s">
        <v>336</v>
      </c>
      <c r="BM1844">
        <v>108001</v>
      </c>
      <c r="BN1844">
        <v>0</v>
      </c>
      <c r="BO1844" t="s">
        <v>334</v>
      </c>
      <c r="BP1844">
        <v>1</v>
      </c>
      <c r="BQ1844">
        <v>3</v>
      </c>
      <c r="BR1844">
        <v>0</v>
      </c>
      <c r="BS1844">
        <v>33.32</v>
      </c>
      <c r="BT1844">
        <v>1</v>
      </c>
      <c r="BU1844">
        <v>1</v>
      </c>
      <c r="BV1844">
        <v>1</v>
      </c>
      <c r="BW1844">
        <v>1</v>
      </c>
      <c r="BX1844">
        <v>1</v>
      </c>
      <c r="BY1844" t="s">
        <v>3</v>
      </c>
      <c r="BZ1844">
        <v>95</v>
      </c>
      <c r="CA1844">
        <v>65</v>
      </c>
      <c r="CE1844">
        <v>0</v>
      </c>
      <c r="CF1844">
        <v>0</v>
      </c>
      <c r="CG1844">
        <v>0</v>
      </c>
      <c r="CM1844">
        <v>0</v>
      </c>
      <c r="CN1844" t="s">
        <v>905</v>
      </c>
      <c r="CO1844">
        <v>0</v>
      </c>
      <c r="CP1844">
        <f t="shared" si="1177"/>
        <v>2262.88</v>
      </c>
      <c r="CQ1844">
        <f t="shared" si="1178"/>
        <v>1422.1994</v>
      </c>
      <c r="CR1844">
        <f t="shared" si="1179"/>
        <v>409.44280000000003</v>
      </c>
      <c r="CS1844">
        <f t="shared" si="1180"/>
        <v>89.964000000000013</v>
      </c>
      <c r="CT1844">
        <f t="shared" si="1181"/>
        <v>35882.974399999999</v>
      </c>
      <c r="CU1844">
        <f t="shared" si="1182"/>
        <v>0</v>
      </c>
      <c r="CV1844">
        <f t="shared" si="1183"/>
        <v>108.56</v>
      </c>
      <c r="CW1844">
        <f t="shared" si="1184"/>
        <v>0.2</v>
      </c>
      <c r="CX1844">
        <f t="shared" si="1185"/>
        <v>0</v>
      </c>
      <c r="CY1844">
        <f t="shared" si="1186"/>
        <v>1748.2878000000001</v>
      </c>
      <c r="CZ1844">
        <f t="shared" si="1187"/>
        <v>1122.3576</v>
      </c>
      <c r="DC1844" t="s">
        <v>3</v>
      </c>
      <c r="DD1844" t="s">
        <v>3</v>
      </c>
      <c r="DE1844" t="s">
        <v>3</v>
      </c>
      <c r="DF1844" t="s">
        <v>3</v>
      </c>
      <c r="DG1844" t="s">
        <v>134</v>
      </c>
      <c r="DH1844" t="s">
        <v>3</v>
      </c>
      <c r="DI1844" t="s">
        <v>134</v>
      </c>
      <c r="DJ1844" t="s">
        <v>3</v>
      </c>
      <c r="DK1844" t="s">
        <v>3</v>
      </c>
      <c r="DL1844" t="s">
        <v>3</v>
      </c>
      <c r="DM1844" t="s">
        <v>3</v>
      </c>
      <c r="DN1844">
        <v>0</v>
      </c>
      <c r="DO1844">
        <v>0</v>
      </c>
      <c r="DP1844">
        <v>1</v>
      </c>
      <c r="DQ1844">
        <v>1</v>
      </c>
      <c r="DU1844">
        <v>1010</v>
      </c>
      <c r="DV1844" t="s">
        <v>58</v>
      </c>
      <c r="DW1844" t="s">
        <v>58</v>
      </c>
      <c r="DX1844">
        <v>100</v>
      </c>
      <c r="DZ1844" t="s">
        <v>3</v>
      </c>
      <c r="EA1844" t="s">
        <v>3</v>
      </c>
      <c r="EB1844" t="s">
        <v>3</v>
      </c>
      <c r="EC1844" t="s">
        <v>3</v>
      </c>
      <c r="EE1844">
        <v>29085386</v>
      </c>
      <c r="EF1844">
        <v>3</v>
      </c>
      <c r="EG1844" t="s">
        <v>226</v>
      </c>
      <c r="EH1844">
        <v>0</v>
      </c>
      <c r="EI1844" t="s">
        <v>3</v>
      </c>
      <c r="EJ1844">
        <v>2</v>
      </c>
      <c r="EK1844">
        <v>108001</v>
      </c>
      <c r="EL1844" t="s">
        <v>227</v>
      </c>
      <c r="EM1844" t="s">
        <v>228</v>
      </c>
      <c r="EO1844" t="s">
        <v>299</v>
      </c>
      <c r="EQ1844">
        <v>0</v>
      </c>
      <c r="ER1844">
        <v>1101.54</v>
      </c>
      <c r="ES1844">
        <v>120.73</v>
      </c>
      <c r="ET1844">
        <v>44.36</v>
      </c>
      <c r="EU1844">
        <v>2.7</v>
      </c>
      <c r="EV1844">
        <v>936.45</v>
      </c>
      <c r="EW1844">
        <v>94.4</v>
      </c>
      <c r="EX1844">
        <v>0.2</v>
      </c>
      <c r="EY1844">
        <v>0</v>
      </c>
      <c r="FQ1844">
        <v>0</v>
      </c>
      <c r="FR1844">
        <f t="shared" si="1188"/>
        <v>0</v>
      </c>
      <c r="FS1844">
        <v>0</v>
      </c>
      <c r="FV1844" t="s">
        <v>25</v>
      </c>
      <c r="FW1844" t="s">
        <v>26</v>
      </c>
      <c r="FX1844">
        <v>95</v>
      </c>
      <c r="FY1844">
        <v>65</v>
      </c>
      <c r="GA1844" t="s">
        <v>3</v>
      </c>
      <c r="GD1844">
        <v>1</v>
      </c>
      <c r="GF1844">
        <v>1562201403</v>
      </c>
      <c r="GG1844">
        <v>2</v>
      </c>
      <c r="GH1844">
        <v>1</v>
      </c>
      <c r="GI1844">
        <v>2</v>
      </c>
      <c r="GJ1844">
        <v>0</v>
      </c>
      <c r="GK1844">
        <v>0</v>
      </c>
      <c r="GL1844">
        <f t="shared" si="1189"/>
        <v>0</v>
      </c>
      <c r="GM1844">
        <f t="shared" si="1190"/>
        <v>5133.53</v>
      </c>
      <c r="GN1844">
        <f t="shared" si="1191"/>
        <v>0</v>
      </c>
      <c r="GO1844">
        <f t="shared" si="1192"/>
        <v>5133.53</v>
      </c>
      <c r="GP1844">
        <f t="shared" si="1193"/>
        <v>0</v>
      </c>
      <c r="GR1844">
        <v>0</v>
      </c>
      <c r="GS1844">
        <v>3</v>
      </c>
      <c r="GT1844">
        <v>0</v>
      </c>
      <c r="GU1844" t="s">
        <v>3</v>
      </c>
      <c r="GV1844">
        <f t="shared" si="1194"/>
        <v>0</v>
      </c>
      <c r="GW1844">
        <v>1</v>
      </c>
      <c r="GX1844">
        <f t="shared" si="1195"/>
        <v>0</v>
      </c>
      <c r="HA1844">
        <v>0</v>
      </c>
      <c r="HB1844">
        <v>0</v>
      </c>
      <c r="HC1844">
        <f t="shared" si="1196"/>
        <v>0</v>
      </c>
      <c r="HE1844" t="s">
        <v>3</v>
      </c>
      <c r="HF1844" t="s">
        <v>3</v>
      </c>
      <c r="IK1844">
        <v>0</v>
      </c>
    </row>
    <row r="1845" spans="1:245">
      <c r="A1845">
        <v>18</v>
      </c>
      <c r="B1845">
        <v>0</v>
      </c>
      <c r="C1845">
        <v>1779</v>
      </c>
      <c r="E1845" t="s">
        <v>337</v>
      </c>
      <c r="F1845" t="s">
        <v>258</v>
      </c>
      <c r="G1845" t="s">
        <v>259</v>
      </c>
      <c r="H1845" t="s">
        <v>237</v>
      </c>
      <c r="I1845">
        <f>I1844*J1845</f>
        <v>6</v>
      </c>
      <c r="J1845">
        <v>100</v>
      </c>
      <c r="O1845">
        <f t="shared" si="1162"/>
        <v>326.17</v>
      </c>
      <c r="P1845">
        <f t="shared" si="1163"/>
        <v>326.17</v>
      </c>
      <c r="Q1845">
        <f t="shared" si="1164"/>
        <v>0</v>
      </c>
      <c r="R1845">
        <f t="shared" si="1165"/>
        <v>0</v>
      </c>
      <c r="S1845">
        <f t="shared" si="1166"/>
        <v>0</v>
      </c>
      <c r="T1845">
        <f t="shared" si="1167"/>
        <v>0</v>
      </c>
      <c r="U1845">
        <f t="shared" si="1168"/>
        <v>0</v>
      </c>
      <c r="V1845">
        <f t="shared" si="1169"/>
        <v>0</v>
      </c>
      <c r="W1845">
        <f t="shared" si="1170"/>
        <v>1.74</v>
      </c>
      <c r="X1845">
        <f t="shared" si="1171"/>
        <v>0</v>
      </c>
      <c r="Y1845">
        <f t="shared" si="1172"/>
        <v>0</v>
      </c>
      <c r="AA1845">
        <v>36401907</v>
      </c>
      <c r="AB1845">
        <f t="shared" si="1173"/>
        <v>15.27</v>
      </c>
      <c r="AC1845">
        <f t="shared" si="1174"/>
        <v>15.27</v>
      </c>
      <c r="AD1845">
        <f>ROUND((((ET1845)-(EU1845))+AE1845),2)</f>
        <v>0</v>
      </c>
      <c r="AE1845">
        <f>ROUND((EU1845),2)</f>
        <v>0</v>
      </c>
      <c r="AF1845">
        <f>ROUND((EV1845),2)</f>
        <v>0</v>
      </c>
      <c r="AG1845">
        <f t="shared" si="1175"/>
        <v>0</v>
      </c>
      <c r="AH1845">
        <f>(EW1845)</f>
        <v>0</v>
      </c>
      <c r="AI1845">
        <f>(EX1845)</f>
        <v>0</v>
      </c>
      <c r="AJ1845">
        <f t="shared" si="1176"/>
        <v>0.28999999999999998</v>
      </c>
      <c r="AK1845">
        <v>15.27</v>
      </c>
      <c r="AL1845">
        <v>15.27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0.28999999999999998</v>
      </c>
      <c r="AT1845">
        <v>0</v>
      </c>
      <c r="AU1845">
        <v>0</v>
      </c>
      <c r="AV1845">
        <v>1</v>
      </c>
      <c r="AW1845">
        <v>1</v>
      </c>
      <c r="AZ1845">
        <v>1</v>
      </c>
      <c r="BA1845">
        <v>1</v>
      </c>
      <c r="BB1845">
        <v>1</v>
      </c>
      <c r="BC1845">
        <v>3.56</v>
      </c>
      <c r="BD1845" t="s">
        <v>3</v>
      </c>
      <c r="BE1845" t="s">
        <v>3</v>
      </c>
      <c r="BF1845" t="s">
        <v>3</v>
      </c>
      <c r="BG1845" t="s">
        <v>3</v>
      </c>
      <c r="BH1845">
        <v>3</v>
      </c>
      <c r="BI1845">
        <v>2</v>
      </c>
      <c r="BJ1845" t="s">
        <v>260</v>
      </c>
      <c r="BM1845">
        <v>500002</v>
      </c>
      <c r="BN1845">
        <v>0</v>
      </c>
      <c r="BO1845" t="s">
        <v>258</v>
      </c>
      <c r="BP1845">
        <v>1</v>
      </c>
      <c r="BQ1845">
        <v>12</v>
      </c>
      <c r="BR1845">
        <v>0</v>
      </c>
      <c r="BS1845">
        <v>1</v>
      </c>
      <c r="BT1845">
        <v>1</v>
      </c>
      <c r="BU1845">
        <v>1</v>
      </c>
      <c r="BV1845">
        <v>1</v>
      </c>
      <c r="BW1845">
        <v>1</v>
      </c>
      <c r="BX1845">
        <v>1</v>
      </c>
      <c r="BY1845" t="s">
        <v>3</v>
      </c>
      <c r="BZ1845">
        <v>0</v>
      </c>
      <c r="CA1845">
        <v>0</v>
      </c>
      <c r="CE1845">
        <v>0</v>
      </c>
      <c r="CF1845">
        <v>0</v>
      </c>
      <c r="CG1845">
        <v>0</v>
      </c>
      <c r="CM1845">
        <v>0</v>
      </c>
      <c r="CN1845" t="s">
        <v>3</v>
      </c>
      <c r="CO1845">
        <v>0</v>
      </c>
      <c r="CP1845">
        <f t="shared" si="1177"/>
        <v>326.17</v>
      </c>
      <c r="CQ1845">
        <f t="shared" si="1178"/>
        <v>54.361199999999997</v>
      </c>
      <c r="CR1845">
        <f t="shared" si="1179"/>
        <v>0</v>
      </c>
      <c r="CS1845">
        <f t="shared" si="1180"/>
        <v>0</v>
      </c>
      <c r="CT1845">
        <f t="shared" si="1181"/>
        <v>0</v>
      </c>
      <c r="CU1845">
        <f t="shared" si="1182"/>
        <v>0</v>
      </c>
      <c r="CV1845">
        <f t="shared" si="1183"/>
        <v>0</v>
      </c>
      <c r="CW1845">
        <f t="shared" si="1184"/>
        <v>0</v>
      </c>
      <c r="CX1845">
        <f t="shared" si="1185"/>
        <v>0.28999999999999998</v>
      </c>
      <c r="CY1845">
        <f t="shared" si="1186"/>
        <v>0</v>
      </c>
      <c r="CZ1845">
        <f t="shared" si="1187"/>
        <v>0</v>
      </c>
      <c r="DC1845" t="s">
        <v>3</v>
      </c>
      <c r="DD1845" t="s">
        <v>3</v>
      </c>
      <c r="DE1845" t="s">
        <v>3</v>
      </c>
      <c r="DF1845" t="s">
        <v>3</v>
      </c>
      <c r="DG1845" t="s">
        <v>3</v>
      </c>
      <c r="DH1845" t="s">
        <v>3</v>
      </c>
      <c r="DI1845" t="s">
        <v>3</v>
      </c>
      <c r="DJ1845" t="s">
        <v>3</v>
      </c>
      <c r="DK1845" t="s">
        <v>3</v>
      </c>
      <c r="DL1845" t="s">
        <v>3</v>
      </c>
      <c r="DM1845" t="s">
        <v>3</v>
      </c>
      <c r="DN1845">
        <v>0</v>
      </c>
      <c r="DO1845">
        <v>0</v>
      </c>
      <c r="DP1845">
        <v>1</v>
      </c>
      <c r="DQ1845">
        <v>1</v>
      </c>
      <c r="DU1845">
        <v>1010</v>
      </c>
      <c r="DV1845" t="s">
        <v>237</v>
      </c>
      <c r="DW1845" t="s">
        <v>237</v>
      </c>
      <c r="DX1845">
        <v>1</v>
      </c>
      <c r="DZ1845" t="s">
        <v>3</v>
      </c>
      <c r="EA1845" t="s">
        <v>3</v>
      </c>
      <c r="EB1845" t="s">
        <v>3</v>
      </c>
      <c r="EC1845" t="s">
        <v>3</v>
      </c>
      <c r="EE1845">
        <v>29085444</v>
      </c>
      <c r="EF1845">
        <v>12</v>
      </c>
      <c r="EG1845" t="s">
        <v>32</v>
      </c>
      <c r="EH1845">
        <v>0</v>
      </c>
      <c r="EI1845" t="s">
        <v>3</v>
      </c>
      <c r="EJ1845">
        <v>2</v>
      </c>
      <c r="EK1845">
        <v>500002</v>
      </c>
      <c r="EL1845" t="s">
        <v>33</v>
      </c>
      <c r="EM1845" t="s">
        <v>34</v>
      </c>
      <c r="EO1845" t="s">
        <v>3</v>
      </c>
      <c r="EQ1845">
        <v>0</v>
      </c>
      <c r="ER1845">
        <v>15.27</v>
      </c>
      <c r="ES1845">
        <v>15.27</v>
      </c>
      <c r="ET1845">
        <v>0</v>
      </c>
      <c r="EU1845">
        <v>0</v>
      </c>
      <c r="EV1845">
        <v>0</v>
      </c>
      <c r="EW1845">
        <v>0</v>
      </c>
      <c r="EX1845">
        <v>0</v>
      </c>
      <c r="FQ1845">
        <v>0</v>
      </c>
      <c r="FR1845">
        <f t="shared" si="1188"/>
        <v>0</v>
      </c>
      <c r="FS1845">
        <v>0</v>
      </c>
      <c r="FX1845">
        <v>0</v>
      </c>
      <c r="FY1845">
        <v>0</v>
      </c>
      <c r="GA1845" t="s">
        <v>3</v>
      </c>
      <c r="GD1845">
        <v>1</v>
      </c>
      <c r="GF1845">
        <v>-1432988646</v>
      </c>
      <c r="GG1845">
        <v>2</v>
      </c>
      <c r="GH1845">
        <v>1</v>
      </c>
      <c r="GI1845">
        <v>2</v>
      </c>
      <c r="GJ1845">
        <v>0</v>
      </c>
      <c r="GK1845">
        <v>0</v>
      </c>
      <c r="GL1845">
        <f t="shared" si="1189"/>
        <v>0</v>
      </c>
      <c r="GM1845">
        <f t="shared" si="1190"/>
        <v>326.17</v>
      </c>
      <c r="GN1845">
        <f t="shared" si="1191"/>
        <v>0</v>
      </c>
      <c r="GO1845">
        <f t="shared" si="1192"/>
        <v>326.17</v>
      </c>
      <c r="GP1845">
        <f t="shared" si="1193"/>
        <v>0</v>
      </c>
      <c r="GR1845">
        <v>0</v>
      </c>
      <c r="GS1845">
        <v>3</v>
      </c>
      <c r="GT1845">
        <v>0</v>
      </c>
      <c r="GU1845" t="s">
        <v>3</v>
      </c>
      <c r="GV1845">
        <f t="shared" si="1194"/>
        <v>0</v>
      </c>
      <c r="GW1845">
        <v>1</v>
      </c>
      <c r="GX1845">
        <f t="shared" si="1195"/>
        <v>0</v>
      </c>
      <c r="HA1845">
        <v>0</v>
      </c>
      <c r="HB1845">
        <v>0</v>
      </c>
      <c r="HC1845">
        <f t="shared" si="1196"/>
        <v>0</v>
      </c>
      <c r="HE1845" t="s">
        <v>3</v>
      </c>
      <c r="HF1845" t="s">
        <v>3</v>
      </c>
      <c r="IK1845">
        <v>0</v>
      </c>
    </row>
    <row r="1847" spans="1:245">
      <c r="A1847" s="2">
        <v>51</v>
      </c>
      <c r="B1847" s="2">
        <f>B1805</f>
        <v>0</v>
      </c>
      <c r="C1847" s="2">
        <f>A1805</f>
        <v>5</v>
      </c>
      <c r="D1847" s="2">
        <f>ROW(A1805)</f>
        <v>1805</v>
      </c>
      <c r="E1847" s="2"/>
      <c r="F1847" s="2" t="str">
        <f>IF(F1805&lt;&gt;"",F1805,"")</f>
        <v>Новый подраздел</v>
      </c>
      <c r="G1847" s="2" t="str">
        <f>IF(G1805&lt;&gt;"",G1805,"")</f>
        <v>ремонт</v>
      </c>
      <c r="H1847" s="2">
        <v>0</v>
      </c>
      <c r="I1847" s="2"/>
      <c r="J1847" s="2"/>
      <c r="K1847" s="2"/>
      <c r="L1847" s="2"/>
      <c r="M1847" s="2"/>
      <c r="N1847" s="2"/>
      <c r="O1847" s="2">
        <f t="shared" ref="O1847:T1847" si="1204">ROUND(AB1847,2)</f>
        <v>156895.42000000001</v>
      </c>
      <c r="P1847" s="2">
        <f t="shared" si="1204"/>
        <v>102557.04</v>
      </c>
      <c r="Q1847" s="2">
        <f t="shared" si="1204"/>
        <v>2633.55</v>
      </c>
      <c r="R1847" s="2">
        <f t="shared" si="1204"/>
        <v>957.8</v>
      </c>
      <c r="S1847" s="2">
        <f t="shared" si="1204"/>
        <v>51704.83</v>
      </c>
      <c r="T1847" s="2">
        <f t="shared" si="1204"/>
        <v>0</v>
      </c>
      <c r="U1847" s="2">
        <f>AH1847</f>
        <v>170.99986689999997</v>
      </c>
      <c r="V1847" s="2">
        <f>AI1847</f>
        <v>2.7278750000000005</v>
      </c>
      <c r="W1847" s="2">
        <f>ROUND(AJ1847,2)</f>
        <v>634.03</v>
      </c>
      <c r="X1847" s="2">
        <f>ROUND(AK1847,2)</f>
        <v>46132.15</v>
      </c>
      <c r="Y1847" s="2">
        <f>ROUND(AL1847,2)</f>
        <v>23170.53</v>
      </c>
      <c r="Z1847" s="2"/>
      <c r="AA1847" s="2"/>
      <c r="AB1847" s="2">
        <f>ROUND(SUMIF(AA1809:AA1845,"=36401907",O1809:O1845),2)</f>
        <v>156895.42000000001</v>
      </c>
      <c r="AC1847" s="2">
        <f>ROUND(SUMIF(AA1809:AA1845,"=36401907",P1809:P1845),2)</f>
        <v>102557.04</v>
      </c>
      <c r="AD1847" s="2">
        <f>ROUND(SUMIF(AA1809:AA1845,"=36401907",Q1809:Q1845),2)</f>
        <v>2633.55</v>
      </c>
      <c r="AE1847" s="2">
        <f>ROUND(SUMIF(AA1809:AA1845,"=36401907",R1809:R1845),2)</f>
        <v>957.8</v>
      </c>
      <c r="AF1847" s="2">
        <f>ROUND(SUMIF(AA1809:AA1845,"=36401907",S1809:S1845),2)</f>
        <v>51704.83</v>
      </c>
      <c r="AG1847" s="2">
        <f>ROUND(SUMIF(AA1809:AA1845,"=36401907",T1809:T1845),2)</f>
        <v>0</v>
      </c>
      <c r="AH1847" s="2">
        <f>SUMIF(AA1809:AA1845,"=36401907",U1809:U1845)</f>
        <v>170.99986689999997</v>
      </c>
      <c r="AI1847" s="2">
        <f>SUMIF(AA1809:AA1845,"=36401907",V1809:V1845)</f>
        <v>2.7278750000000005</v>
      </c>
      <c r="AJ1847" s="2">
        <f>ROUND(SUMIF(AA1809:AA1845,"=36401907",W1809:W1845),2)</f>
        <v>634.03</v>
      </c>
      <c r="AK1847" s="2">
        <f>ROUND(SUMIF(AA1809:AA1845,"=36401907",X1809:X1845),2)</f>
        <v>46132.15</v>
      </c>
      <c r="AL1847" s="2">
        <f>ROUND(SUMIF(AA1809:AA1845,"=36401907",Y1809:Y1845),2)</f>
        <v>23170.53</v>
      </c>
      <c r="AM1847" s="2"/>
      <c r="AN1847" s="2"/>
      <c r="AO1847" s="2">
        <f t="shared" ref="AO1847:BD1847" si="1205">ROUND(BX1847,2)</f>
        <v>0</v>
      </c>
      <c r="AP1847" s="2">
        <f t="shared" si="1205"/>
        <v>0</v>
      </c>
      <c r="AQ1847" s="2">
        <f t="shared" si="1205"/>
        <v>0</v>
      </c>
      <c r="AR1847" s="2">
        <f t="shared" si="1205"/>
        <v>226198.1</v>
      </c>
      <c r="AS1847" s="2">
        <f t="shared" si="1205"/>
        <v>219481.7</v>
      </c>
      <c r="AT1847" s="2">
        <f t="shared" si="1205"/>
        <v>6716.4</v>
      </c>
      <c r="AU1847" s="2">
        <f t="shared" si="1205"/>
        <v>0</v>
      </c>
      <c r="AV1847" s="2">
        <f t="shared" si="1205"/>
        <v>102557.04</v>
      </c>
      <c r="AW1847" s="2">
        <f t="shared" si="1205"/>
        <v>102557.04</v>
      </c>
      <c r="AX1847" s="2">
        <f t="shared" si="1205"/>
        <v>0</v>
      </c>
      <c r="AY1847" s="2">
        <f t="shared" si="1205"/>
        <v>102557.04</v>
      </c>
      <c r="AZ1847" s="2">
        <f t="shared" si="1205"/>
        <v>0</v>
      </c>
      <c r="BA1847" s="2">
        <f t="shared" si="1205"/>
        <v>0</v>
      </c>
      <c r="BB1847" s="2">
        <f t="shared" si="1205"/>
        <v>0</v>
      </c>
      <c r="BC1847" s="2">
        <f t="shared" si="1205"/>
        <v>0</v>
      </c>
      <c r="BD1847" s="2">
        <f t="shared" si="1205"/>
        <v>0</v>
      </c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>
        <f>ROUND(SUMIF(AA1809:AA1845,"=36401907",FQ1809:FQ1845),2)</f>
        <v>0</v>
      </c>
      <c r="BY1847" s="2">
        <f>ROUND(SUMIF(AA1809:AA1845,"=36401907",FR1809:FR1845),2)</f>
        <v>0</v>
      </c>
      <c r="BZ1847" s="2">
        <f>ROUND(SUMIF(AA1809:AA1845,"=36401907",GL1809:GL1845),2)</f>
        <v>0</v>
      </c>
      <c r="CA1847" s="2">
        <f>ROUND(SUMIF(AA1809:AA1845,"=36401907",GM1809:GM1845),2)</f>
        <v>226198.1</v>
      </c>
      <c r="CB1847" s="2">
        <f>ROUND(SUMIF(AA1809:AA1845,"=36401907",GN1809:GN1845),2)</f>
        <v>219481.7</v>
      </c>
      <c r="CC1847" s="2">
        <f>ROUND(SUMIF(AA1809:AA1845,"=36401907",GO1809:GO1845),2)</f>
        <v>6716.4</v>
      </c>
      <c r="CD1847" s="2">
        <f>ROUND(SUMIF(AA1809:AA1845,"=36401907",GP1809:GP1845),2)</f>
        <v>0</v>
      </c>
      <c r="CE1847" s="2">
        <f>AC1847-BX1847</f>
        <v>102557.04</v>
      </c>
      <c r="CF1847" s="2">
        <f>AC1847-BY1847</f>
        <v>102557.04</v>
      </c>
      <c r="CG1847" s="2">
        <f>BX1847-BZ1847</f>
        <v>0</v>
      </c>
      <c r="CH1847" s="2">
        <f>AC1847-BX1847-BY1847+BZ1847</f>
        <v>102557.04</v>
      </c>
      <c r="CI1847" s="2">
        <f>BY1847-BZ1847</f>
        <v>0</v>
      </c>
      <c r="CJ1847" s="2">
        <f>ROUND(SUMIF(AA1809:AA1845,"=36401907",GX1809:GX1845),2)</f>
        <v>0</v>
      </c>
      <c r="CK1847" s="2">
        <f>ROUND(SUMIF(AA1809:AA1845,"=36401907",GY1809:GY1845),2)</f>
        <v>0</v>
      </c>
      <c r="CL1847" s="2">
        <f>ROUND(SUMIF(AA1809:AA1845,"=36401907",GZ1809:GZ1845),2)</f>
        <v>0</v>
      </c>
      <c r="CM1847" s="2">
        <f>ROUND(SUMIF(AA1809:AA1845,"=36401907",HD1809:HD1845),2)</f>
        <v>0</v>
      </c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>
        <v>0</v>
      </c>
    </row>
    <row r="1849" spans="1:245">
      <c r="A1849" s="4">
        <v>50</v>
      </c>
      <c r="B1849" s="4">
        <v>0</v>
      </c>
      <c r="C1849" s="4">
        <v>0</v>
      </c>
      <c r="D1849" s="4">
        <v>1</v>
      </c>
      <c r="E1849" s="4">
        <v>201</v>
      </c>
      <c r="F1849" s="4">
        <f>ROUND(Source!O1847,O1849)</f>
        <v>156895.42000000001</v>
      </c>
      <c r="G1849" s="4" t="s">
        <v>71</v>
      </c>
      <c r="H1849" s="4" t="s">
        <v>72</v>
      </c>
      <c r="I1849" s="4"/>
      <c r="J1849" s="4"/>
      <c r="K1849" s="4">
        <v>201</v>
      </c>
      <c r="L1849" s="4">
        <v>1</v>
      </c>
      <c r="M1849" s="4">
        <v>3</v>
      </c>
      <c r="N1849" s="4" t="s">
        <v>3</v>
      </c>
      <c r="O1849" s="4">
        <v>2</v>
      </c>
      <c r="P1849" s="4"/>
      <c r="Q1849" s="4"/>
      <c r="R1849" s="4"/>
      <c r="S1849" s="4"/>
      <c r="T1849" s="4"/>
      <c r="U1849" s="4"/>
      <c r="V1849" s="4"/>
      <c r="W1849" s="4"/>
    </row>
    <row r="1850" spans="1:245">
      <c r="A1850" s="4">
        <v>50</v>
      </c>
      <c r="B1850" s="4">
        <v>0</v>
      </c>
      <c r="C1850" s="4">
        <v>0</v>
      </c>
      <c r="D1850" s="4">
        <v>1</v>
      </c>
      <c r="E1850" s="4">
        <v>202</v>
      </c>
      <c r="F1850" s="4">
        <f>ROUND(Source!P1847,O1850)</f>
        <v>102557.04</v>
      </c>
      <c r="G1850" s="4" t="s">
        <v>73</v>
      </c>
      <c r="H1850" s="4" t="s">
        <v>74</v>
      </c>
      <c r="I1850" s="4"/>
      <c r="J1850" s="4"/>
      <c r="K1850" s="4">
        <v>202</v>
      </c>
      <c r="L1850" s="4">
        <v>2</v>
      </c>
      <c r="M1850" s="4">
        <v>3</v>
      </c>
      <c r="N1850" s="4" t="s">
        <v>3</v>
      </c>
      <c r="O1850" s="4">
        <v>2</v>
      </c>
      <c r="P1850" s="4"/>
      <c r="Q1850" s="4"/>
      <c r="R1850" s="4"/>
      <c r="S1850" s="4"/>
      <c r="T1850" s="4"/>
      <c r="U1850" s="4"/>
      <c r="V1850" s="4"/>
      <c r="W1850" s="4"/>
    </row>
    <row r="1851" spans="1:245">
      <c r="A1851" s="4">
        <v>50</v>
      </c>
      <c r="B1851" s="4">
        <v>0</v>
      </c>
      <c r="C1851" s="4">
        <v>0</v>
      </c>
      <c r="D1851" s="4">
        <v>1</v>
      </c>
      <c r="E1851" s="4">
        <v>222</v>
      </c>
      <c r="F1851" s="4">
        <f>ROUND(Source!AO1847,O1851)</f>
        <v>0</v>
      </c>
      <c r="G1851" s="4" t="s">
        <v>75</v>
      </c>
      <c r="H1851" s="4" t="s">
        <v>76</v>
      </c>
      <c r="I1851" s="4"/>
      <c r="J1851" s="4"/>
      <c r="K1851" s="4">
        <v>222</v>
      </c>
      <c r="L1851" s="4">
        <v>3</v>
      </c>
      <c r="M1851" s="4">
        <v>3</v>
      </c>
      <c r="N1851" s="4" t="s">
        <v>3</v>
      </c>
      <c r="O1851" s="4">
        <v>2</v>
      </c>
      <c r="P1851" s="4"/>
      <c r="Q1851" s="4"/>
      <c r="R1851" s="4"/>
      <c r="S1851" s="4"/>
      <c r="T1851" s="4"/>
      <c r="U1851" s="4"/>
      <c r="V1851" s="4"/>
      <c r="W1851" s="4"/>
    </row>
    <row r="1852" spans="1:245">
      <c r="A1852" s="4">
        <v>50</v>
      </c>
      <c r="B1852" s="4">
        <v>0</v>
      </c>
      <c r="C1852" s="4">
        <v>0</v>
      </c>
      <c r="D1852" s="4">
        <v>1</v>
      </c>
      <c r="E1852" s="4">
        <v>225</v>
      </c>
      <c r="F1852" s="4">
        <f>ROUND(Source!AV1847,O1852)</f>
        <v>102557.04</v>
      </c>
      <c r="G1852" s="4" t="s">
        <v>77</v>
      </c>
      <c r="H1852" s="4" t="s">
        <v>78</v>
      </c>
      <c r="I1852" s="4"/>
      <c r="J1852" s="4"/>
      <c r="K1852" s="4">
        <v>225</v>
      </c>
      <c r="L1852" s="4">
        <v>4</v>
      </c>
      <c r="M1852" s="4">
        <v>3</v>
      </c>
      <c r="N1852" s="4" t="s">
        <v>3</v>
      </c>
      <c r="O1852" s="4">
        <v>2</v>
      </c>
      <c r="P1852" s="4"/>
      <c r="Q1852" s="4"/>
      <c r="R1852" s="4"/>
      <c r="S1852" s="4"/>
      <c r="T1852" s="4"/>
      <c r="U1852" s="4"/>
      <c r="V1852" s="4"/>
      <c r="W1852" s="4"/>
    </row>
    <row r="1853" spans="1:245">
      <c r="A1853" s="4">
        <v>50</v>
      </c>
      <c r="B1853" s="4">
        <v>0</v>
      </c>
      <c r="C1853" s="4">
        <v>0</v>
      </c>
      <c r="D1853" s="4">
        <v>1</v>
      </c>
      <c r="E1853" s="4">
        <v>226</v>
      </c>
      <c r="F1853" s="4">
        <f>ROUND(Source!AW1847,O1853)</f>
        <v>102557.04</v>
      </c>
      <c r="G1853" s="4" t="s">
        <v>79</v>
      </c>
      <c r="H1853" s="4" t="s">
        <v>80</v>
      </c>
      <c r="I1853" s="4"/>
      <c r="J1853" s="4"/>
      <c r="K1853" s="4">
        <v>226</v>
      </c>
      <c r="L1853" s="4">
        <v>5</v>
      </c>
      <c r="M1853" s="4">
        <v>3</v>
      </c>
      <c r="N1853" s="4" t="s">
        <v>3</v>
      </c>
      <c r="O1853" s="4">
        <v>2</v>
      </c>
      <c r="P1853" s="4"/>
      <c r="Q1853" s="4"/>
      <c r="R1853" s="4"/>
      <c r="S1853" s="4"/>
      <c r="T1853" s="4"/>
      <c r="U1853" s="4"/>
      <c r="V1853" s="4"/>
      <c r="W1853" s="4"/>
    </row>
    <row r="1854" spans="1:245">
      <c r="A1854" s="4">
        <v>50</v>
      </c>
      <c r="B1854" s="4">
        <v>0</v>
      </c>
      <c r="C1854" s="4">
        <v>0</v>
      </c>
      <c r="D1854" s="4">
        <v>1</v>
      </c>
      <c r="E1854" s="4">
        <v>227</v>
      </c>
      <c r="F1854" s="4">
        <f>ROUND(Source!AX1847,O1854)</f>
        <v>0</v>
      </c>
      <c r="G1854" s="4" t="s">
        <v>81</v>
      </c>
      <c r="H1854" s="4" t="s">
        <v>82</v>
      </c>
      <c r="I1854" s="4"/>
      <c r="J1854" s="4"/>
      <c r="K1854" s="4">
        <v>227</v>
      </c>
      <c r="L1854" s="4">
        <v>6</v>
      </c>
      <c r="M1854" s="4">
        <v>3</v>
      </c>
      <c r="N1854" s="4" t="s">
        <v>3</v>
      </c>
      <c r="O1854" s="4">
        <v>2</v>
      </c>
      <c r="P1854" s="4"/>
      <c r="Q1854" s="4"/>
      <c r="R1854" s="4"/>
      <c r="S1854" s="4"/>
      <c r="T1854" s="4"/>
      <c r="U1854" s="4"/>
      <c r="V1854" s="4"/>
      <c r="W1854" s="4"/>
    </row>
    <row r="1855" spans="1:245">
      <c r="A1855" s="4">
        <v>50</v>
      </c>
      <c r="B1855" s="4">
        <v>0</v>
      </c>
      <c r="C1855" s="4">
        <v>0</v>
      </c>
      <c r="D1855" s="4">
        <v>1</v>
      </c>
      <c r="E1855" s="4">
        <v>228</v>
      </c>
      <c r="F1855" s="4">
        <f>ROUND(Source!AY1847,O1855)</f>
        <v>102557.04</v>
      </c>
      <c r="G1855" s="4" t="s">
        <v>83</v>
      </c>
      <c r="H1855" s="4" t="s">
        <v>84</v>
      </c>
      <c r="I1855" s="4"/>
      <c r="J1855" s="4"/>
      <c r="K1855" s="4">
        <v>228</v>
      </c>
      <c r="L1855" s="4">
        <v>7</v>
      </c>
      <c r="M1855" s="4">
        <v>3</v>
      </c>
      <c r="N1855" s="4" t="s">
        <v>3</v>
      </c>
      <c r="O1855" s="4">
        <v>2</v>
      </c>
      <c r="P1855" s="4"/>
      <c r="Q1855" s="4"/>
      <c r="R1855" s="4"/>
      <c r="S1855" s="4"/>
      <c r="T1855" s="4"/>
      <c r="U1855" s="4"/>
      <c r="V1855" s="4"/>
      <c r="W1855" s="4"/>
    </row>
    <row r="1856" spans="1:245">
      <c r="A1856" s="4">
        <v>50</v>
      </c>
      <c r="B1856" s="4">
        <v>0</v>
      </c>
      <c r="C1856" s="4">
        <v>0</v>
      </c>
      <c r="D1856" s="4">
        <v>1</v>
      </c>
      <c r="E1856" s="4">
        <v>216</v>
      </c>
      <c r="F1856" s="4">
        <f>ROUND(Source!AP1847,O1856)</f>
        <v>0</v>
      </c>
      <c r="G1856" s="4" t="s">
        <v>85</v>
      </c>
      <c r="H1856" s="4" t="s">
        <v>86</v>
      </c>
      <c r="I1856" s="4"/>
      <c r="J1856" s="4"/>
      <c r="K1856" s="4">
        <v>216</v>
      </c>
      <c r="L1856" s="4">
        <v>8</v>
      </c>
      <c r="M1856" s="4">
        <v>3</v>
      </c>
      <c r="N1856" s="4" t="s">
        <v>3</v>
      </c>
      <c r="O1856" s="4">
        <v>2</v>
      </c>
      <c r="P1856" s="4"/>
      <c r="Q1856" s="4"/>
      <c r="R1856" s="4"/>
      <c r="S1856" s="4"/>
      <c r="T1856" s="4"/>
      <c r="U1856" s="4"/>
      <c r="V1856" s="4"/>
      <c r="W1856" s="4"/>
    </row>
    <row r="1857" spans="1:23">
      <c r="A1857" s="4">
        <v>50</v>
      </c>
      <c r="B1857" s="4">
        <v>0</v>
      </c>
      <c r="C1857" s="4">
        <v>0</v>
      </c>
      <c r="D1857" s="4">
        <v>1</v>
      </c>
      <c r="E1857" s="4">
        <v>223</v>
      </c>
      <c r="F1857" s="4">
        <f>ROUND(Source!AQ1847,O1857)</f>
        <v>0</v>
      </c>
      <c r="G1857" s="4" t="s">
        <v>87</v>
      </c>
      <c r="H1857" s="4" t="s">
        <v>88</v>
      </c>
      <c r="I1857" s="4"/>
      <c r="J1857" s="4"/>
      <c r="K1857" s="4">
        <v>223</v>
      </c>
      <c r="L1857" s="4">
        <v>9</v>
      </c>
      <c r="M1857" s="4">
        <v>3</v>
      </c>
      <c r="N1857" s="4" t="s">
        <v>3</v>
      </c>
      <c r="O1857" s="4">
        <v>2</v>
      </c>
      <c r="P1857" s="4"/>
      <c r="Q1857" s="4"/>
      <c r="R1857" s="4"/>
      <c r="S1857" s="4"/>
      <c r="T1857" s="4"/>
      <c r="U1857" s="4"/>
      <c r="V1857" s="4"/>
      <c r="W1857" s="4"/>
    </row>
    <row r="1858" spans="1:23">
      <c r="A1858" s="4">
        <v>50</v>
      </c>
      <c r="B1858" s="4">
        <v>0</v>
      </c>
      <c r="C1858" s="4">
        <v>0</v>
      </c>
      <c r="D1858" s="4">
        <v>1</v>
      </c>
      <c r="E1858" s="4">
        <v>229</v>
      </c>
      <c r="F1858" s="4">
        <f>ROUND(Source!AZ1847,O1858)</f>
        <v>0</v>
      </c>
      <c r="G1858" s="4" t="s">
        <v>89</v>
      </c>
      <c r="H1858" s="4" t="s">
        <v>90</v>
      </c>
      <c r="I1858" s="4"/>
      <c r="J1858" s="4"/>
      <c r="K1858" s="4">
        <v>229</v>
      </c>
      <c r="L1858" s="4">
        <v>10</v>
      </c>
      <c r="M1858" s="4">
        <v>3</v>
      </c>
      <c r="N1858" s="4" t="s">
        <v>3</v>
      </c>
      <c r="O1858" s="4">
        <v>2</v>
      </c>
      <c r="P1858" s="4"/>
      <c r="Q1858" s="4"/>
      <c r="R1858" s="4"/>
      <c r="S1858" s="4"/>
      <c r="T1858" s="4"/>
      <c r="U1858" s="4"/>
      <c r="V1858" s="4"/>
      <c r="W1858" s="4"/>
    </row>
    <row r="1859" spans="1:23">
      <c r="A1859" s="4">
        <v>50</v>
      </c>
      <c r="B1859" s="4">
        <v>0</v>
      </c>
      <c r="C1859" s="4">
        <v>0</v>
      </c>
      <c r="D1859" s="4">
        <v>1</v>
      </c>
      <c r="E1859" s="4">
        <v>203</v>
      </c>
      <c r="F1859" s="4">
        <f>ROUND(Source!Q1847,O1859)</f>
        <v>2633.55</v>
      </c>
      <c r="G1859" s="4" t="s">
        <v>91</v>
      </c>
      <c r="H1859" s="4" t="s">
        <v>92</v>
      </c>
      <c r="I1859" s="4"/>
      <c r="J1859" s="4"/>
      <c r="K1859" s="4">
        <v>203</v>
      </c>
      <c r="L1859" s="4">
        <v>11</v>
      </c>
      <c r="M1859" s="4">
        <v>3</v>
      </c>
      <c r="N1859" s="4" t="s">
        <v>3</v>
      </c>
      <c r="O1859" s="4">
        <v>2</v>
      </c>
      <c r="P1859" s="4"/>
      <c r="Q1859" s="4"/>
      <c r="R1859" s="4"/>
      <c r="S1859" s="4"/>
      <c r="T1859" s="4"/>
      <c r="U1859" s="4"/>
      <c r="V1859" s="4"/>
      <c r="W1859" s="4"/>
    </row>
    <row r="1860" spans="1:23">
      <c r="A1860" s="4">
        <v>50</v>
      </c>
      <c r="B1860" s="4">
        <v>0</v>
      </c>
      <c r="C1860" s="4">
        <v>0</v>
      </c>
      <c r="D1860" s="4">
        <v>1</v>
      </c>
      <c r="E1860" s="4">
        <v>231</v>
      </c>
      <c r="F1860" s="4">
        <f>ROUND(Source!BB1847,O1860)</f>
        <v>0</v>
      </c>
      <c r="G1860" s="4" t="s">
        <v>93</v>
      </c>
      <c r="H1860" s="4" t="s">
        <v>94</v>
      </c>
      <c r="I1860" s="4"/>
      <c r="J1860" s="4"/>
      <c r="K1860" s="4">
        <v>231</v>
      </c>
      <c r="L1860" s="4">
        <v>12</v>
      </c>
      <c r="M1860" s="4">
        <v>3</v>
      </c>
      <c r="N1860" s="4" t="s">
        <v>3</v>
      </c>
      <c r="O1860" s="4">
        <v>2</v>
      </c>
      <c r="P1860" s="4"/>
      <c r="Q1860" s="4"/>
      <c r="R1860" s="4"/>
      <c r="S1860" s="4"/>
      <c r="T1860" s="4"/>
      <c r="U1860" s="4"/>
      <c r="V1860" s="4"/>
      <c r="W1860" s="4"/>
    </row>
    <row r="1861" spans="1:23">
      <c r="A1861" s="4">
        <v>50</v>
      </c>
      <c r="B1861" s="4">
        <v>0</v>
      </c>
      <c r="C1861" s="4">
        <v>0</v>
      </c>
      <c r="D1861" s="4">
        <v>1</v>
      </c>
      <c r="E1861" s="4">
        <v>204</v>
      </c>
      <c r="F1861" s="4">
        <f>ROUND(Source!R1847,O1861)</f>
        <v>957.8</v>
      </c>
      <c r="G1861" s="4" t="s">
        <v>95</v>
      </c>
      <c r="H1861" s="4" t="s">
        <v>96</v>
      </c>
      <c r="I1861" s="4"/>
      <c r="J1861" s="4"/>
      <c r="K1861" s="4">
        <v>204</v>
      </c>
      <c r="L1861" s="4">
        <v>13</v>
      </c>
      <c r="M1861" s="4">
        <v>3</v>
      </c>
      <c r="N1861" s="4" t="s">
        <v>3</v>
      </c>
      <c r="O1861" s="4">
        <v>2</v>
      </c>
      <c r="P1861" s="4"/>
      <c r="Q1861" s="4"/>
      <c r="R1861" s="4"/>
      <c r="S1861" s="4"/>
      <c r="T1861" s="4"/>
      <c r="U1861" s="4"/>
      <c r="V1861" s="4"/>
      <c r="W1861" s="4"/>
    </row>
    <row r="1862" spans="1:23">
      <c r="A1862" s="4">
        <v>50</v>
      </c>
      <c r="B1862" s="4">
        <v>0</v>
      </c>
      <c r="C1862" s="4">
        <v>0</v>
      </c>
      <c r="D1862" s="4">
        <v>1</v>
      </c>
      <c r="E1862" s="4">
        <v>205</v>
      </c>
      <c r="F1862" s="4">
        <f>ROUND(Source!S1847,O1862)</f>
        <v>51704.83</v>
      </c>
      <c r="G1862" s="4" t="s">
        <v>97</v>
      </c>
      <c r="H1862" s="4" t="s">
        <v>98</v>
      </c>
      <c r="I1862" s="4"/>
      <c r="J1862" s="4"/>
      <c r="K1862" s="4">
        <v>205</v>
      </c>
      <c r="L1862" s="4">
        <v>14</v>
      </c>
      <c r="M1862" s="4">
        <v>3</v>
      </c>
      <c r="N1862" s="4" t="s">
        <v>3</v>
      </c>
      <c r="O1862" s="4">
        <v>2</v>
      </c>
      <c r="P1862" s="4"/>
      <c r="Q1862" s="4"/>
      <c r="R1862" s="4"/>
      <c r="S1862" s="4"/>
      <c r="T1862" s="4"/>
      <c r="U1862" s="4"/>
      <c r="V1862" s="4"/>
      <c r="W1862" s="4"/>
    </row>
    <row r="1863" spans="1:23">
      <c r="A1863" s="4">
        <v>50</v>
      </c>
      <c r="B1863" s="4">
        <v>0</v>
      </c>
      <c r="C1863" s="4">
        <v>0</v>
      </c>
      <c r="D1863" s="4">
        <v>1</v>
      </c>
      <c r="E1863" s="4">
        <v>232</v>
      </c>
      <c r="F1863" s="4">
        <f>ROUND(Source!BC1847,O1863)</f>
        <v>0</v>
      </c>
      <c r="G1863" s="4" t="s">
        <v>99</v>
      </c>
      <c r="H1863" s="4" t="s">
        <v>100</v>
      </c>
      <c r="I1863" s="4"/>
      <c r="J1863" s="4"/>
      <c r="K1863" s="4">
        <v>232</v>
      </c>
      <c r="L1863" s="4">
        <v>15</v>
      </c>
      <c r="M1863" s="4">
        <v>3</v>
      </c>
      <c r="N1863" s="4" t="s">
        <v>3</v>
      </c>
      <c r="O1863" s="4">
        <v>2</v>
      </c>
      <c r="P1863" s="4"/>
      <c r="Q1863" s="4"/>
      <c r="R1863" s="4"/>
      <c r="S1863" s="4"/>
      <c r="T1863" s="4"/>
      <c r="U1863" s="4"/>
      <c r="V1863" s="4"/>
      <c r="W1863" s="4"/>
    </row>
    <row r="1864" spans="1:23">
      <c r="A1864" s="4">
        <v>50</v>
      </c>
      <c r="B1864" s="4">
        <v>0</v>
      </c>
      <c r="C1864" s="4">
        <v>0</v>
      </c>
      <c r="D1864" s="4">
        <v>1</v>
      </c>
      <c r="E1864" s="4">
        <v>214</v>
      </c>
      <c r="F1864" s="4">
        <f>ROUND(Source!AS1847,O1864)</f>
        <v>219481.7</v>
      </c>
      <c r="G1864" s="4" t="s">
        <v>101</v>
      </c>
      <c r="H1864" s="4" t="s">
        <v>102</v>
      </c>
      <c r="I1864" s="4"/>
      <c r="J1864" s="4"/>
      <c r="K1864" s="4">
        <v>214</v>
      </c>
      <c r="L1864" s="4">
        <v>16</v>
      </c>
      <c r="M1864" s="4">
        <v>3</v>
      </c>
      <c r="N1864" s="4" t="s">
        <v>3</v>
      </c>
      <c r="O1864" s="4">
        <v>2</v>
      </c>
      <c r="P1864" s="4"/>
      <c r="Q1864" s="4"/>
      <c r="R1864" s="4"/>
      <c r="S1864" s="4"/>
      <c r="T1864" s="4"/>
      <c r="U1864" s="4"/>
      <c r="V1864" s="4"/>
      <c r="W1864" s="4"/>
    </row>
    <row r="1865" spans="1:23">
      <c r="A1865" s="4">
        <v>50</v>
      </c>
      <c r="B1865" s="4">
        <v>0</v>
      </c>
      <c r="C1865" s="4">
        <v>0</v>
      </c>
      <c r="D1865" s="4">
        <v>1</v>
      </c>
      <c r="E1865" s="4">
        <v>215</v>
      </c>
      <c r="F1865" s="4">
        <f>ROUND(Source!AT1847,O1865)</f>
        <v>6716.4</v>
      </c>
      <c r="G1865" s="4" t="s">
        <v>103</v>
      </c>
      <c r="H1865" s="4" t="s">
        <v>104</v>
      </c>
      <c r="I1865" s="4"/>
      <c r="J1865" s="4"/>
      <c r="K1865" s="4">
        <v>215</v>
      </c>
      <c r="L1865" s="4">
        <v>17</v>
      </c>
      <c r="M1865" s="4">
        <v>3</v>
      </c>
      <c r="N1865" s="4" t="s">
        <v>3</v>
      </c>
      <c r="O1865" s="4">
        <v>2</v>
      </c>
      <c r="P1865" s="4"/>
      <c r="Q1865" s="4"/>
      <c r="R1865" s="4"/>
      <c r="S1865" s="4"/>
      <c r="T1865" s="4"/>
      <c r="U1865" s="4"/>
      <c r="V1865" s="4"/>
      <c r="W1865" s="4"/>
    </row>
    <row r="1866" spans="1:23">
      <c r="A1866" s="4">
        <v>50</v>
      </c>
      <c r="B1866" s="4">
        <v>0</v>
      </c>
      <c r="C1866" s="4">
        <v>0</v>
      </c>
      <c r="D1866" s="4">
        <v>1</v>
      </c>
      <c r="E1866" s="4">
        <v>217</v>
      </c>
      <c r="F1866" s="4">
        <f>ROUND(Source!AU1847,O1866)</f>
        <v>0</v>
      </c>
      <c r="G1866" s="4" t="s">
        <v>105</v>
      </c>
      <c r="H1866" s="4" t="s">
        <v>106</v>
      </c>
      <c r="I1866" s="4"/>
      <c r="J1866" s="4"/>
      <c r="K1866" s="4">
        <v>217</v>
      </c>
      <c r="L1866" s="4">
        <v>18</v>
      </c>
      <c r="M1866" s="4">
        <v>3</v>
      </c>
      <c r="N1866" s="4" t="s">
        <v>3</v>
      </c>
      <c r="O1866" s="4">
        <v>2</v>
      </c>
      <c r="P1866" s="4"/>
      <c r="Q1866" s="4"/>
      <c r="R1866" s="4"/>
      <c r="S1866" s="4"/>
      <c r="T1866" s="4"/>
      <c r="U1866" s="4"/>
      <c r="V1866" s="4"/>
      <c r="W1866" s="4"/>
    </row>
    <row r="1867" spans="1:23">
      <c r="A1867" s="4">
        <v>50</v>
      </c>
      <c r="B1867" s="4">
        <v>0</v>
      </c>
      <c r="C1867" s="4">
        <v>0</v>
      </c>
      <c r="D1867" s="4">
        <v>1</v>
      </c>
      <c r="E1867" s="4">
        <v>230</v>
      </c>
      <c r="F1867" s="4">
        <f>ROUND(Source!BA1847,O1867)</f>
        <v>0</v>
      </c>
      <c r="G1867" s="4" t="s">
        <v>107</v>
      </c>
      <c r="H1867" s="4" t="s">
        <v>108</v>
      </c>
      <c r="I1867" s="4"/>
      <c r="J1867" s="4"/>
      <c r="K1867" s="4">
        <v>230</v>
      </c>
      <c r="L1867" s="4">
        <v>19</v>
      </c>
      <c r="M1867" s="4">
        <v>3</v>
      </c>
      <c r="N1867" s="4" t="s">
        <v>3</v>
      </c>
      <c r="O1867" s="4">
        <v>2</v>
      </c>
      <c r="P1867" s="4"/>
      <c r="Q1867" s="4"/>
      <c r="R1867" s="4"/>
      <c r="S1867" s="4"/>
      <c r="T1867" s="4"/>
      <c r="U1867" s="4"/>
      <c r="V1867" s="4"/>
      <c r="W1867" s="4"/>
    </row>
    <row r="1868" spans="1:23">
      <c r="A1868" s="4">
        <v>50</v>
      </c>
      <c r="B1868" s="4">
        <v>0</v>
      </c>
      <c r="C1868" s="4">
        <v>0</v>
      </c>
      <c r="D1868" s="4">
        <v>1</v>
      </c>
      <c r="E1868" s="4">
        <v>206</v>
      </c>
      <c r="F1868" s="4">
        <f>ROUND(Source!T1847,O1868)</f>
        <v>0</v>
      </c>
      <c r="G1868" s="4" t="s">
        <v>109</v>
      </c>
      <c r="H1868" s="4" t="s">
        <v>110</v>
      </c>
      <c r="I1868" s="4"/>
      <c r="J1868" s="4"/>
      <c r="K1868" s="4">
        <v>206</v>
      </c>
      <c r="L1868" s="4">
        <v>20</v>
      </c>
      <c r="M1868" s="4">
        <v>3</v>
      </c>
      <c r="N1868" s="4" t="s">
        <v>3</v>
      </c>
      <c r="O1868" s="4">
        <v>2</v>
      </c>
      <c r="P1868" s="4"/>
      <c r="Q1868" s="4"/>
      <c r="R1868" s="4"/>
      <c r="S1868" s="4"/>
      <c r="T1868" s="4"/>
      <c r="U1868" s="4"/>
      <c r="V1868" s="4"/>
      <c r="W1868" s="4"/>
    </row>
    <row r="1869" spans="1:23">
      <c r="A1869" s="4">
        <v>50</v>
      </c>
      <c r="B1869" s="4">
        <v>0</v>
      </c>
      <c r="C1869" s="4">
        <v>0</v>
      </c>
      <c r="D1869" s="4">
        <v>1</v>
      </c>
      <c r="E1869" s="4">
        <v>207</v>
      </c>
      <c r="F1869" s="4">
        <f>Source!U1847</f>
        <v>170.99986689999997</v>
      </c>
      <c r="G1869" s="4" t="s">
        <v>111</v>
      </c>
      <c r="H1869" s="4" t="s">
        <v>112</v>
      </c>
      <c r="I1869" s="4"/>
      <c r="J1869" s="4"/>
      <c r="K1869" s="4">
        <v>207</v>
      </c>
      <c r="L1869" s="4">
        <v>21</v>
      </c>
      <c r="M1869" s="4">
        <v>3</v>
      </c>
      <c r="N1869" s="4" t="s">
        <v>3</v>
      </c>
      <c r="O1869" s="4">
        <v>-1</v>
      </c>
      <c r="P1869" s="4"/>
      <c r="Q1869" s="4"/>
      <c r="R1869" s="4"/>
      <c r="S1869" s="4"/>
      <c r="T1869" s="4"/>
      <c r="U1869" s="4"/>
      <c r="V1869" s="4"/>
      <c r="W1869" s="4"/>
    </row>
    <row r="1870" spans="1:23">
      <c r="A1870" s="4">
        <v>50</v>
      </c>
      <c r="B1870" s="4">
        <v>0</v>
      </c>
      <c r="C1870" s="4">
        <v>0</v>
      </c>
      <c r="D1870" s="4">
        <v>1</v>
      </c>
      <c r="E1870" s="4">
        <v>208</v>
      </c>
      <c r="F1870" s="4">
        <f>Source!V1847</f>
        <v>2.7278750000000005</v>
      </c>
      <c r="G1870" s="4" t="s">
        <v>113</v>
      </c>
      <c r="H1870" s="4" t="s">
        <v>114</v>
      </c>
      <c r="I1870" s="4"/>
      <c r="J1870" s="4"/>
      <c r="K1870" s="4">
        <v>208</v>
      </c>
      <c r="L1870" s="4">
        <v>22</v>
      </c>
      <c r="M1870" s="4">
        <v>3</v>
      </c>
      <c r="N1870" s="4" t="s">
        <v>3</v>
      </c>
      <c r="O1870" s="4">
        <v>-1</v>
      </c>
      <c r="P1870" s="4"/>
      <c r="Q1870" s="4"/>
      <c r="R1870" s="4"/>
      <c r="S1870" s="4"/>
      <c r="T1870" s="4"/>
      <c r="U1870" s="4"/>
      <c r="V1870" s="4"/>
      <c r="W1870" s="4"/>
    </row>
    <row r="1871" spans="1:23">
      <c r="A1871" s="4">
        <v>50</v>
      </c>
      <c r="B1871" s="4">
        <v>0</v>
      </c>
      <c r="C1871" s="4">
        <v>0</v>
      </c>
      <c r="D1871" s="4">
        <v>1</v>
      </c>
      <c r="E1871" s="4">
        <v>209</v>
      </c>
      <c r="F1871" s="4">
        <f>ROUND(Source!W1847,O1871)</f>
        <v>634.03</v>
      </c>
      <c r="G1871" s="4" t="s">
        <v>115</v>
      </c>
      <c r="H1871" s="4" t="s">
        <v>116</v>
      </c>
      <c r="I1871" s="4"/>
      <c r="J1871" s="4"/>
      <c r="K1871" s="4">
        <v>209</v>
      </c>
      <c r="L1871" s="4">
        <v>23</v>
      </c>
      <c r="M1871" s="4">
        <v>3</v>
      </c>
      <c r="N1871" s="4" t="s">
        <v>3</v>
      </c>
      <c r="O1871" s="4">
        <v>2</v>
      </c>
      <c r="P1871" s="4"/>
      <c r="Q1871" s="4"/>
      <c r="R1871" s="4"/>
      <c r="S1871" s="4"/>
      <c r="T1871" s="4"/>
      <c r="U1871" s="4"/>
      <c r="V1871" s="4"/>
      <c r="W1871" s="4"/>
    </row>
    <row r="1872" spans="1:23">
      <c r="A1872" s="4">
        <v>50</v>
      </c>
      <c r="B1872" s="4">
        <v>0</v>
      </c>
      <c r="C1872" s="4">
        <v>0</v>
      </c>
      <c r="D1872" s="4">
        <v>1</v>
      </c>
      <c r="E1872" s="4">
        <v>233</v>
      </c>
      <c r="F1872" s="4">
        <f>ROUND(Source!BD1847,O1872)</f>
        <v>0</v>
      </c>
      <c r="G1872" s="4" t="s">
        <v>117</v>
      </c>
      <c r="H1872" s="4" t="s">
        <v>118</v>
      </c>
      <c r="I1872" s="4"/>
      <c r="J1872" s="4"/>
      <c r="K1872" s="4">
        <v>233</v>
      </c>
      <c r="L1872" s="4">
        <v>24</v>
      </c>
      <c r="M1872" s="4">
        <v>3</v>
      </c>
      <c r="N1872" s="4" t="s">
        <v>3</v>
      </c>
      <c r="O1872" s="4">
        <v>2</v>
      </c>
      <c r="P1872" s="4"/>
      <c r="Q1872" s="4"/>
      <c r="R1872" s="4"/>
      <c r="S1872" s="4"/>
      <c r="T1872" s="4"/>
      <c r="U1872" s="4"/>
      <c r="V1872" s="4"/>
      <c r="W1872" s="4"/>
    </row>
    <row r="1873" spans="1:206">
      <c r="A1873" s="4">
        <v>50</v>
      </c>
      <c r="B1873" s="4">
        <v>0</v>
      </c>
      <c r="C1873" s="4">
        <v>0</v>
      </c>
      <c r="D1873" s="4">
        <v>1</v>
      </c>
      <c r="E1873" s="4">
        <v>210</v>
      </c>
      <c r="F1873" s="4">
        <f>ROUND(Source!X1847,O1873)</f>
        <v>46132.15</v>
      </c>
      <c r="G1873" s="4" t="s">
        <v>119</v>
      </c>
      <c r="H1873" s="4" t="s">
        <v>120</v>
      </c>
      <c r="I1873" s="4"/>
      <c r="J1873" s="4"/>
      <c r="K1873" s="4">
        <v>210</v>
      </c>
      <c r="L1873" s="4">
        <v>25</v>
      </c>
      <c r="M1873" s="4">
        <v>3</v>
      </c>
      <c r="N1873" s="4" t="s">
        <v>3</v>
      </c>
      <c r="O1873" s="4">
        <v>2</v>
      </c>
      <c r="P1873" s="4"/>
      <c r="Q1873" s="4"/>
      <c r="R1873" s="4"/>
      <c r="S1873" s="4"/>
      <c r="T1873" s="4"/>
      <c r="U1873" s="4"/>
      <c r="V1873" s="4"/>
      <c r="W1873" s="4"/>
    </row>
    <row r="1874" spans="1:206">
      <c r="A1874" s="4">
        <v>50</v>
      </c>
      <c r="B1874" s="4">
        <v>0</v>
      </c>
      <c r="C1874" s="4">
        <v>0</v>
      </c>
      <c r="D1874" s="4">
        <v>1</v>
      </c>
      <c r="E1874" s="4">
        <v>211</v>
      </c>
      <c r="F1874" s="4">
        <f>ROUND(Source!Y1847,O1874)</f>
        <v>23170.53</v>
      </c>
      <c r="G1874" s="4" t="s">
        <v>121</v>
      </c>
      <c r="H1874" s="4" t="s">
        <v>122</v>
      </c>
      <c r="I1874" s="4"/>
      <c r="J1874" s="4"/>
      <c r="K1874" s="4">
        <v>211</v>
      </c>
      <c r="L1874" s="4">
        <v>26</v>
      </c>
      <c r="M1874" s="4">
        <v>3</v>
      </c>
      <c r="N1874" s="4" t="s">
        <v>3</v>
      </c>
      <c r="O1874" s="4">
        <v>2</v>
      </c>
      <c r="P1874" s="4"/>
      <c r="Q1874" s="4"/>
      <c r="R1874" s="4"/>
      <c r="S1874" s="4"/>
      <c r="T1874" s="4"/>
      <c r="U1874" s="4"/>
      <c r="V1874" s="4"/>
      <c r="W1874" s="4"/>
    </row>
    <row r="1875" spans="1:206">
      <c r="A1875" s="4">
        <v>50</v>
      </c>
      <c r="B1875" s="4">
        <v>0</v>
      </c>
      <c r="C1875" s="4">
        <v>0</v>
      </c>
      <c r="D1875" s="4">
        <v>1</v>
      </c>
      <c r="E1875" s="4">
        <v>0</v>
      </c>
      <c r="F1875" s="4">
        <f>ROUND(Source!AR1847,O1875)</f>
        <v>226198.1</v>
      </c>
      <c r="G1875" s="4" t="s">
        <v>123</v>
      </c>
      <c r="H1875" s="4" t="s">
        <v>124</v>
      </c>
      <c r="I1875" s="4"/>
      <c r="J1875" s="4"/>
      <c r="K1875" s="4">
        <v>224</v>
      </c>
      <c r="L1875" s="4">
        <v>27</v>
      </c>
      <c r="M1875" s="4">
        <v>3</v>
      </c>
      <c r="N1875" s="4" t="s">
        <v>3</v>
      </c>
      <c r="O1875" s="4">
        <v>2</v>
      </c>
      <c r="P1875" s="4"/>
      <c r="Q1875" s="4"/>
      <c r="R1875" s="4"/>
      <c r="S1875" s="4"/>
      <c r="T1875" s="4"/>
      <c r="U1875" s="4"/>
      <c r="V1875" s="4"/>
      <c r="W1875" s="4"/>
    </row>
    <row r="1876" spans="1:206">
      <c r="A1876" s="4">
        <v>50</v>
      </c>
      <c r="B1876" s="4">
        <v>0</v>
      </c>
      <c r="C1876" s="4">
        <v>0</v>
      </c>
      <c r="D1876" s="4">
        <v>2</v>
      </c>
      <c r="E1876" s="4">
        <v>0</v>
      </c>
      <c r="F1876" s="4">
        <f>ROUND(F1875*0.18,O1876)</f>
        <v>40715.699999999997</v>
      </c>
      <c r="G1876" s="4" t="s">
        <v>125</v>
      </c>
      <c r="H1876" s="4" t="s">
        <v>125</v>
      </c>
      <c r="I1876" s="4"/>
      <c r="J1876" s="4"/>
      <c r="K1876" s="4">
        <v>212</v>
      </c>
      <c r="L1876" s="4">
        <v>28</v>
      </c>
      <c r="M1876" s="4">
        <v>0</v>
      </c>
      <c r="N1876" s="4" t="s">
        <v>3</v>
      </c>
      <c r="O1876" s="4">
        <v>1</v>
      </c>
      <c r="P1876" s="4"/>
      <c r="Q1876" s="4"/>
      <c r="R1876" s="4"/>
      <c r="S1876" s="4"/>
      <c r="T1876" s="4"/>
      <c r="U1876" s="4"/>
      <c r="V1876" s="4"/>
      <c r="W1876" s="4"/>
    </row>
    <row r="1877" spans="1:206">
      <c r="A1877" s="4">
        <v>50</v>
      </c>
      <c r="B1877" s="4">
        <v>0</v>
      </c>
      <c r="C1877" s="4">
        <v>0</v>
      </c>
      <c r="D1877" s="4">
        <v>2</v>
      </c>
      <c r="E1877" s="4">
        <v>224</v>
      </c>
      <c r="F1877" s="4">
        <f>ROUND(F1875*1.18,O1877)</f>
        <v>266913.8</v>
      </c>
      <c r="G1877" s="4" t="s">
        <v>126</v>
      </c>
      <c r="H1877" s="4" t="s">
        <v>127</v>
      </c>
      <c r="I1877" s="4"/>
      <c r="J1877" s="4"/>
      <c r="K1877" s="4">
        <v>212</v>
      </c>
      <c r="L1877" s="4">
        <v>29</v>
      </c>
      <c r="M1877" s="4">
        <v>0</v>
      </c>
      <c r="N1877" s="4" t="s">
        <v>3</v>
      </c>
      <c r="O1877" s="4">
        <v>1</v>
      </c>
      <c r="P1877" s="4"/>
      <c r="Q1877" s="4"/>
      <c r="R1877" s="4"/>
      <c r="S1877" s="4"/>
      <c r="T1877" s="4"/>
      <c r="U1877" s="4"/>
      <c r="V1877" s="4"/>
      <c r="W1877" s="4"/>
    </row>
    <row r="1879" spans="1:206">
      <c r="A1879" s="2">
        <v>51</v>
      </c>
      <c r="B1879" s="2">
        <f>B1753</f>
        <v>0</v>
      </c>
      <c r="C1879" s="2">
        <f>A1753</f>
        <v>4</v>
      </c>
      <c r="D1879" s="2">
        <f>ROW(A1753)</f>
        <v>1753</v>
      </c>
      <c r="E1879" s="2"/>
      <c r="F1879" s="2" t="str">
        <f>IF(F1753&lt;&gt;"",F1753,"")</f>
        <v>Новый раздел</v>
      </c>
      <c r="G1879" s="2" t="str">
        <f>IF(G1753&lt;&gt;"",G1753,"")</f>
        <v>комната 2-26</v>
      </c>
      <c r="H1879" s="2">
        <v>0</v>
      </c>
      <c r="I1879" s="2"/>
      <c r="J1879" s="2"/>
      <c r="K1879" s="2"/>
      <c r="L1879" s="2"/>
      <c r="M1879" s="2"/>
      <c r="N1879" s="2"/>
      <c r="O1879" s="2">
        <v>160018.17000000001</v>
      </c>
      <c r="P1879" s="2">
        <v>102557.04</v>
      </c>
      <c r="Q1879" s="2">
        <v>2695.29</v>
      </c>
      <c r="R1879" s="2">
        <v>1001.97</v>
      </c>
      <c r="S1879" s="2">
        <v>54765.84</v>
      </c>
      <c r="T1879" s="2">
        <v>0</v>
      </c>
      <c r="U1879" s="2">
        <v>182.66626889999998</v>
      </c>
      <c r="V1879" s="2">
        <v>2.8461250000000002</v>
      </c>
      <c r="W1879" s="2">
        <v>634.03</v>
      </c>
      <c r="X1879" s="2">
        <v>48284.71</v>
      </c>
      <c r="Y1879" s="2">
        <v>24797.26</v>
      </c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>
        <f t="shared" ref="AO1879:BD1879" si="1206">ROUND(AO1773+AO1847+BX1879,2)</f>
        <v>0</v>
      </c>
      <c r="AP1879" s="2">
        <f t="shared" si="1206"/>
        <v>0</v>
      </c>
      <c r="AQ1879" s="2">
        <f t="shared" si="1206"/>
        <v>0</v>
      </c>
      <c r="AR1879" s="2">
        <f t="shared" si="1206"/>
        <v>233100.14</v>
      </c>
      <c r="AS1879" s="2">
        <f t="shared" si="1206"/>
        <v>226383.74</v>
      </c>
      <c r="AT1879" s="2">
        <f t="shared" si="1206"/>
        <v>6716.4</v>
      </c>
      <c r="AU1879" s="2">
        <f t="shared" si="1206"/>
        <v>0</v>
      </c>
      <c r="AV1879" s="2">
        <f t="shared" si="1206"/>
        <v>102557.04</v>
      </c>
      <c r="AW1879" s="2">
        <f t="shared" si="1206"/>
        <v>102557.04</v>
      </c>
      <c r="AX1879" s="2">
        <f t="shared" si="1206"/>
        <v>0</v>
      </c>
      <c r="AY1879" s="2">
        <f t="shared" si="1206"/>
        <v>102557.04</v>
      </c>
      <c r="AZ1879" s="2">
        <f t="shared" si="1206"/>
        <v>0</v>
      </c>
      <c r="BA1879" s="2">
        <f t="shared" si="1206"/>
        <v>0</v>
      </c>
      <c r="BB1879" s="2">
        <f t="shared" si="1206"/>
        <v>0</v>
      </c>
      <c r="BC1879" s="2">
        <f t="shared" si="1206"/>
        <v>0</v>
      </c>
      <c r="BD1879" s="2">
        <f t="shared" si="1206"/>
        <v>0</v>
      </c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>
        <v>0</v>
      </c>
    </row>
    <row r="1881" spans="1:206">
      <c r="A1881" s="4">
        <v>50</v>
      </c>
      <c r="B1881" s="4">
        <v>0</v>
      </c>
      <c r="C1881" s="4">
        <v>0</v>
      </c>
      <c r="D1881" s="4">
        <v>1</v>
      </c>
      <c r="E1881" s="4">
        <v>201</v>
      </c>
      <c r="F1881" s="4">
        <f>ROUND(Source!O1879,O1881)</f>
        <v>160018.17000000001</v>
      </c>
      <c r="G1881" s="4" t="s">
        <v>71</v>
      </c>
      <c r="H1881" s="4" t="s">
        <v>72</v>
      </c>
      <c r="I1881" s="4"/>
      <c r="J1881" s="4"/>
      <c r="K1881" s="4">
        <v>201</v>
      </c>
      <c r="L1881" s="4">
        <v>1</v>
      </c>
      <c r="M1881" s="4">
        <v>3</v>
      </c>
      <c r="N1881" s="4" t="s">
        <v>3</v>
      </c>
      <c r="O1881" s="4">
        <v>2</v>
      </c>
      <c r="P1881" s="4"/>
      <c r="Q1881" s="4"/>
      <c r="R1881" s="4"/>
      <c r="S1881" s="4"/>
      <c r="T1881" s="4"/>
      <c r="U1881" s="4"/>
      <c r="V1881" s="4"/>
      <c r="W1881" s="4"/>
    </row>
    <row r="1882" spans="1:206">
      <c r="A1882" s="4">
        <v>50</v>
      </c>
      <c r="B1882" s="4">
        <v>0</v>
      </c>
      <c r="C1882" s="4">
        <v>0</v>
      </c>
      <c r="D1882" s="4">
        <v>1</v>
      </c>
      <c r="E1882" s="4">
        <v>202</v>
      </c>
      <c r="F1882" s="4">
        <f>ROUND(Source!P1879,O1882)</f>
        <v>102557.04</v>
      </c>
      <c r="G1882" s="4" t="s">
        <v>73</v>
      </c>
      <c r="H1882" s="4" t="s">
        <v>74</v>
      </c>
      <c r="I1882" s="4"/>
      <c r="J1882" s="4"/>
      <c r="K1882" s="4">
        <v>202</v>
      </c>
      <c r="L1882" s="4">
        <v>2</v>
      </c>
      <c r="M1882" s="4">
        <v>3</v>
      </c>
      <c r="N1882" s="4" t="s">
        <v>3</v>
      </c>
      <c r="O1882" s="4">
        <v>2</v>
      </c>
      <c r="P1882" s="4"/>
      <c r="Q1882" s="4"/>
      <c r="R1882" s="4"/>
      <c r="S1882" s="4"/>
      <c r="T1882" s="4"/>
      <c r="U1882" s="4"/>
      <c r="V1882" s="4"/>
      <c r="W1882" s="4"/>
    </row>
    <row r="1883" spans="1:206">
      <c r="A1883" s="4">
        <v>50</v>
      </c>
      <c r="B1883" s="4">
        <v>0</v>
      </c>
      <c r="C1883" s="4">
        <v>0</v>
      </c>
      <c r="D1883" s="4">
        <v>1</v>
      </c>
      <c r="E1883" s="4">
        <v>222</v>
      </c>
      <c r="F1883" s="4">
        <f>ROUND(Source!AO1879,O1883)</f>
        <v>0</v>
      </c>
      <c r="G1883" s="4" t="s">
        <v>75</v>
      </c>
      <c r="H1883" s="4" t="s">
        <v>76</v>
      </c>
      <c r="I1883" s="4"/>
      <c r="J1883" s="4"/>
      <c r="K1883" s="4">
        <v>222</v>
      </c>
      <c r="L1883" s="4">
        <v>3</v>
      </c>
      <c r="M1883" s="4">
        <v>3</v>
      </c>
      <c r="N1883" s="4" t="s">
        <v>3</v>
      </c>
      <c r="O1883" s="4">
        <v>2</v>
      </c>
      <c r="P1883" s="4"/>
      <c r="Q1883" s="4"/>
      <c r="R1883" s="4"/>
      <c r="S1883" s="4"/>
      <c r="T1883" s="4"/>
      <c r="U1883" s="4"/>
      <c r="V1883" s="4"/>
      <c r="W1883" s="4"/>
    </row>
    <row r="1884" spans="1:206">
      <c r="A1884" s="4">
        <v>50</v>
      </c>
      <c r="B1884" s="4">
        <v>0</v>
      </c>
      <c r="C1884" s="4">
        <v>0</v>
      </c>
      <c r="D1884" s="4">
        <v>1</v>
      </c>
      <c r="E1884" s="4">
        <v>225</v>
      </c>
      <c r="F1884" s="4">
        <f>ROUND(Source!AV1879,O1884)</f>
        <v>102557.04</v>
      </c>
      <c r="G1884" s="4" t="s">
        <v>77</v>
      </c>
      <c r="H1884" s="4" t="s">
        <v>78</v>
      </c>
      <c r="I1884" s="4"/>
      <c r="J1884" s="4"/>
      <c r="K1884" s="4">
        <v>225</v>
      </c>
      <c r="L1884" s="4">
        <v>4</v>
      </c>
      <c r="M1884" s="4">
        <v>3</v>
      </c>
      <c r="N1884" s="4" t="s">
        <v>3</v>
      </c>
      <c r="O1884" s="4">
        <v>2</v>
      </c>
      <c r="P1884" s="4"/>
      <c r="Q1884" s="4"/>
      <c r="R1884" s="4"/>
      <c r="S1884" s="4"/>
      <c r="T1884" s="4"/>
      <c r="U1884" s="4"/>
      <c r="V1884" s="4"/>
      <c r="W1884" s="4"/>
    </row>
    <row r="1885" spans="1:206">
      <c r="A1885" s="4">
        <v>50</v>
      </c>
      <c r="B1885" s="4">
        <v>0</v>
      </c>
      <c r="C1885" s="4">
        <v>0</v>
      </c>
      <c r="D1885" s="4">
        <v>1</v>
      </c>
      <c r="E1885" s="4">
        <v>226</v>
      </c>
      <c r="F1885" s="4">
        <f>ROUND(Source!AW1879,O1885)</f>
        <v>102557.04</v>
      </c>
      <c r="G1885" s="4" t="s">
        <v>79</v>
      </c>
      <c r="H1885" s="4" t="s">
        <v>80</v>
      </c>
      <c r="I1885" s="4"/>
      <c r="J1885" s="4"/>
      <c r="K1885" s="4">
        <v>226</v>
      </c>
      <c r="L1885" s="4">
        <v>5</v>
      </c>
      <c r="M1885" s="4">
        <v>3</v>
      </c>
      <c r="N1885" s="4" t="s">
        <v>3</v>
      </c>
      <c r="O1885" s="4">
        <v>2</v>
      </c>
      <c r="P1885" s="4"/>
      <c r="Q1885" s="4"/>
      <c r="R1885" s="4"/>
      <c r="S1885" s="4"/>
      <c r="T1885" s="4"/>
      <c r="U1885" s="4"/>
      <c r="V1885" s="4"/>
      <c r="W1885" s="4"/>
    </row>
    <row r="1886" spans="1:206">
      <c r="A1886" s="4">
        <v>50</v>
      </c>
      <c r="B1886" s="4">
        <v>0</v>
      </c>
      <c r="C1886" s="4">
        <v>0</v>
      </c>
      <c r="D1886" s="4">
        <v>1</v>
      </c>
      <c r="E1886" s="4">
        <v>227</v>
      </c>
      <c r="F1886" s="4">
        <f>ROUND(Source!AX1879,O1886)</f>
        <v>0</v>
      </c>
      <c r="G1886" s="4" t="s">
        <v>81</v>
      </c>
      <c r="H1886" s="4" t="s">
        <v>82</v>
      </c>
      <c r="I1886" s="4"/>
      <c r="J1886" s="4"/>
      <c r="K1886" s="4">
        <v>227</v>
      </c>
      <c r="L1886" s="4">
        <v>6</v>
      </c>
      <c r="M1886" s="4">
        <v>3</v>
      </c>
      <c r="N1886" s="4" t="s">
        <v>3</v>
      </c>
      <c r="O1886" s="4">
        <v>2</v>
      </c>
      <c r="P1886" s="4"/>
      <c r="Q1886" s="4"/>
      <c r="R1886" s="4"/>
      <c r="S1886" s="4"/>
      <c r="T1886" s="4"/>
      <c r="U1886" s="4"/>
      <c r="V1886" s="4"/>
      <c r="W1886" s="4"/>
    </row>
    <row r="1887" spans="1:206">
      <c r="A1887" s="4">
        <v>50</v>
      </c>
      <c r="B1887" s="4">
        <v>0</v>
      </c>
      <c r="C1887" s="4">
        <v>0</v>
      </c>
      <c r="D1887" s="4">
        <v>1</v>
      </c>
      <c r="E1887" s="4">
        <v>228</v>
      </c>
      <c r="F1887" s="4">
        <f>ROUND(Source!AY1879,O1887)</f>
        <v>102557.04</v>
      </c>
      <c r="G1887" s="4" t="s">
        <v>83</v>
      </c>
      <c r="H1887" s="4" t="s">
        <v>84</v>
      </c>
      <c r="I1887" s="4"/>
      <c r="J1887" s="4"/>
      <c r="K1887" s="4">
        <v>228</v>
      </c>
      <c r="L1887" s="4">
        <v>7</v>
      </c>
      <c r="M1887" s="4">
        <v>3</v>
      </c>
      <c r="N1887" s="4" t="s">
        <v>3</v>
      </c>
      <c r="O1887" s="4">
        <v>2</v>
      </c>
      <c r="P1887" s="4"/>
      <c r="Q1887" s="4"/>
      <c r="R1887" s="4"/>
      <c r="S1887" s="4"/>
      <c r="T1887" s="4"/>
      <c r="U1887" s="4"/>
      <c r="V1887" s="4"/>
      <c r="W1887" s="4"/>
    </row>
    <row r="1888" spans="1:206">
      <c r="A1888" s="4">
        <v>50</v>
      </c>
      <c r="B1888" s="4">
        <v>0</v>
      </c>
      <c r="C1888" s="4">
        <v>0</v>
      </c>
      <c r="D1888" s="4">
        <v>1</v>
      </c>
      <c r="E1888" s="4">
        <v>216</v>
      </c>
      <c r="F1888" s="4">
        <f>ROUND(Source!AP1879,O1888)</f>
        <v>0</v>
      </c>
      <c r="G1888" s="4" t="s">
        <v>85</v>
      </c>
      <c r="H1888" s="4" t="s">
        <v>86</v>
      </c>
      <c r="I1888" s="4"/>
      <c r="J1888" s="4"/>
      <c r="K1888" s="4">
        <v>216</v>
      </c>
      <c r="L1888" s="4">
        <v>8</v>
      </c>
      <c r="M1888" s="4">
        <v>3</v>
      </c>
      <c r="N1888" s="4" t="s">
        <v>3</v>
      </c>
      <c r="O1888" s="4">
        <v>2</v>
      </c>
      <c r="P1888" s="4"/>
      <c r="Q1888" s="4"/>
      <c r="R1888" s="4"/>
      <c r="S1888" s="4"/>
      <c r="T1888" s="4"/>
      <c r="U1888" s="4"/>
      <c r="V1888" s="4"/>
      <c r="W1888" s="4"/>
    </row>
    <row r="1889" spans="1:23">
      <c r="A1889" s="4">
        <v>50</v>
      </c>
      <c r="B1889" s="4">
        <v>0</v>
      </c>
      <c r="C1889" s="4">
        <v>0</v>
      </c>
      <c r="D1889" s="4">
        <v>1</v>
      </c>
      <c r="E1889" s="4">
        <v>223</v>
      </c>
      <c r="F1889" s="4">
        <f>ROUND(Source!AQ1879,O1889)</f>
        <v>0</v>
      </c>
      <c r="G1889" s="4" t="s">
        <v>87</v>
      </c>
      <c r="H1889" s="4" t="s">
        <v>88</v>
      </c>
      <c r="I1889" s="4"/>
      <c r="J1889" s="4"/>
      <c r="K1889" s="4">
        <v>223</v>
      </c>
      <c r="L1889" s="4">
        <v>9</v>
      </c>
      <c r="M1889" s="4">
        <v>3</v>
      </c>
      <c r="N1889" s="4" t="s">
        <v>3</v>
      </c>
      <c r="O1889" s="4">
        <v>2</v>
      </c>
      <c r="P1889" s="4"/>
      <c r="Q1889" s="4"/>
      <c r="R1889" s="4"/>
      <c r="S1889" s="4"/>
      <c r="T1889" s="4"/>
      <c r="U1889" s="4"/>
      <c r="V1889" s="4"/>
      <c r="W1889" s="4"/>
    </row>
    <row r="1890" spans="1:23">
      <c r="A1890" s="4">
        <v>50</v>
      </c>
      <c r="B1890" s="4">
        <v>0</v>
      </c>
      <c r="C1890" s="4">
        <v>0</v>
      </c>
      <c r="D1890" s="4">
        <v>1</v>
      </c>
      <c r="E1890" s="4">
        <v>229</v>
      </c>
      <c r="F1890" s="4">
        <f>ROUND(Source!AZ1879,O1890)</f>
        <v>0</v>
      </c>
      <c r="G1890" s="4" t="s">
        <v>89</v>
      </c>
      <c r="H1890" s="4" t="s">
        <v>90</v>
      </c>
      <c r="I1890" s="4"/>
      <c r="J1890" s="4"/>
      <c r="K1890" s="4">
        <v>229</v>
      </c>
      <c r="L1890" s="4">
        <v>10</v>
      </c>
      <c r="M1890" s="4">
        <v>3</v>
      </c>
      <c r="N1890" s="4" t="s">
        <v>3</v>
      </c>
      <c r="O1890" s="4">
        <v>2</v>
      </c>
      <c r="P1890" s="4"/>
      <c r="Q1890" s="4"/>
      <c r="R1890" s="4"/>
      <c r="S1890" s="4"/>
      <c r="T1890" s="4"/>
      <c r="U1890" s="4"/>
      <c r="V1890" s="4"/>
      <c r="W1890" s="4"/>
    </row>
    <row r="1891" spans="1:23">
      <c r="A1891" s="4">
        <v>50</v>
      </c>
      <c r="B1891" s="4">
        <v>0</v>
      </c>
      <c r="C1891" s="4">
        <v>0</v>
      </c>
      <c r="D1891" s="4">
        <v>1</v>
      </c>
      <c r="E1891" s="4">
        <v>203</v>
      </c>
      <c r="F1891" s="4">
        <f>ROUND(Source!Q1879,O1891)</f>
        <v>2695.29</v>
      </c>
      <c r="G1891" s="4" t="s">
        <v>91</v>
      </c>
      <c r="H1891" s="4" t="s">
        <v>92</v>
      </c>
      <c r="I1891" s="4"/>
      <c r="J1891" s="4"/>
      <c r="K1891" s="4">
        <v>203</v>
      </c>
      <c r="L1891" s="4">
        <v>11</v>
      </c>
      <c r="M1891" s="4">
        <v>3</v>
      </c>
      <c r="N1891" s="4" t="s">
        <v>3</v>
      </c>
      <c r="O1891" s="4">
        <v>2</v>
      </c>
      <c r="P1891" s="4"/>
      <c r="Q1891" s="4"/>
      <c r="R1891" s="4"/>
      <c r="S1891" s="4"/>
      <c r="T1891" s="4"/>
      <c r="U1891" s="4"/>
      <c r="V1891" s="4"/>
      <c r="W1891" s="4"/>
    </row>
    <row r="1892" spans="1:23">
      <c r="A1892" s="4">
        <v>50</v>
      </c>
      <c r="B1892" s="4">
        <v>0</v>
      </c>
      <c r="C1892" s="4">
        <v>0</v>
      </c>
      <c r="D1892" s="4">
        <v>1</v>
      </c>
      <c r="E1892" s="4">
        <v>231</v>
      </c>
      <c r="F1892" s="4">
        <f>ROUND(Source!BB1879,O1892)</f>
        <v>0</v>
      </c>
      <c r="G1892" s="4" t="s">
        <v>93</v>
      </c>
      <c r="H1892" s="4" t="s">
        <v>94</v>
      </c>
      <c r="I1892" s="4"/>
      <c r="J1892" s="4"/>
      <c r="K1892" s="4">
        <v>231</v>
      </c>
      <c r="L1892" s="4">
        <v>12</v>
      </c>
      <c r="M1892" s="4">
        <v>3</v>
      </c>
      <c r="N1892" s="4" t="s">
        <v>3</v>
      </c>
      <c r="O1892" s="4">
        <v>2</v>
      </c>
      <c r="P1892" s="4"/>
      <c r="Q1892" s="4"/>
      <c r="R1892" s="4"/>
      <c r="S1892" s="4"/>
      <c r="T1892" s="4"/>
      <c r="U1892" s="4"/>
      <c r="V1892" s="4"/>
      <c r="W1892" s="4"/>
    </row>
    <row r="1893" spans="1:23">
      <c r="A1893" s="4">
        <v>50</v>
      </c>
      <c r="B1893" s="4">
        <v>0</v>
      </c>
      <c r="C1893" s="4">
        <v>0</v>
      </c>
      <c r="D1893" s="4">
        <v>1</v>
      </c>
      <c r="E1893" s="4">
        <v>204</v>
      </c>
      <c r="F1893" s="4">
        <f>ROUND(Source!R1879,O1893)</f>
        <v>1001.97</v>
      </c>
      <c r="G1893" s="4" t="s">
        <v>95</v>
      </c>
      <c r="H1893" s="4" t="s">
        <v>96</v>
      </c>
      <c r="I1893" s="4"/>
      <c r="J1893" s="4"/>
      <c r="K1893" s="4">
        <v>204</v>
      </c>
      <c r="L1893" s="4">
        <v>13</v>
      </c>
      <c r="M1893" s="4">
        <v>3</v>
      </c>
      <c r="N1893" s="4" t="s">
        <v>3</v>
      </c>
      <c r="O1893" s="4">
        <v>2</v>
      </c>
      <c r="P1893" s="4"/>
      <c r="Q1893" s="4"/>
      <c r="R1893" s="4"/>
      <c r="S1893" s="4"/>
      <c r="T1893" s="4"/>
      <c r="U1893" s="4"/>
      <c r="V1893" s="4"/>
      <c r="W1893" s="4"/>
    </row>
    <row r="1894" spans="1:23">
      <c r="A1894" s="4">
        <v>50</v>
      </c>
      <c r="B1894" s="4">
        <v>0</v>
      </c>
      <c r="C1894" s="4">
        <v>0</v>
      </c>
      <c r="D1894" s="4">
        <v>1</v>
      </c>
      <c r="E1894" s="4">
        <v>205</v>
      </c>
      <c r="F1894" s="4">
        <f>ROUND(Source!S1879,O1894)</f>
        <v>54765.84</v>
      </c>
      <c r="G1894" s="4" t="s">
        <v>97</v>
      </c>
      <c r="H1894" s="4" t="s">
        <v>98</v>
      </c>
      <c r="I1894" s="4"/>
      <c r="J1894" s="4"/>
      <c r="K1894" s="4">
        <v>205</v>
      </c>
      <c r="L1894" s="4">
        <v>14</v>
      </c>
      <c r="M1894" s="4">
        <v>3</v>
      </c>
      <c r="N1894" s="4" t="s">
        <v>3</v>
      </c>
      <c r="O1894" s="4">
        <v>2</v>
      </c>
      <c r="P1894" s="4"/>
      <c r="Q1894" s="4"/>
      <c r="R1894" s="4"/>
      <c r="S1894" s="4"/>
      <c r="T1894" s="4"/>
      <c r="U1894" s="4"/>
      <c r="V1894" s="4"/>
      <c r="W1894" s="4"/>
    </row>
    <row r="1895" spans="1:23">
      <c r="A1895" s="4">
        <v>50</v>
      </c>
      <c r="B1895" s="4">
        <v>0</v>
      </c>
      <c r="C1895" s="4">
        <v>0</v>
      </c>
      <c r="D1895" s="4">
        <v>1</v>
      </c>
      <c r="E1895" s="4">
        <v>232</v>
      </c>
      <c r="F1895" s="4">
        <f>ROUND(Source!BC1879,O1895)</f>
        <v>0</v>
      </c>
      <c r="G1895" s="4" t="s">
        <v>99</v>
      </c>
      <c r="H1895" s="4" t="s">
        <v>100</v>
      </c>
      <c r="I1895" s="4"/>
      <c r="J1895" s="4"/>
      <c r="K1895" s="4">
        <v>232</v>
      </c>
      <c r="L1895" s="4">
        <v>15</v>
      </c>
      <c r="M1895" s="4">
        <v>3</v>
      </c>
      <c r="N1895" s="4" t="s">
        <v>3</v>
      </c>
      <c r="O1895" s="4">
        <v>2</v>
      </c>
      <c r="P1895" s="4"/>
      <c r="Q1895" s="4"/>
      <c r="R1895" s="4"/>
      <c r="S1895" s="4"/>
      <c r="T1895" s="4"/>
      <c r="U1895" s="4"/>
      <c r="V1895" s="4"/>
      <c r="W1895" s="4"/>
    </row>
    <row r="1896" spans="1:23">
      <c r="A1896" s="4">
        <v>50</v>
      </c>
      <c r="B1896" s="4">
        <v>0</v>
      </c>
      <c r="C1896" s="4">
        <v>0</v>
      </c>
      <c r="D1896" s="4">
        <v>1</v>
      </c>
      <c r="E1896" s="4">
        <v>214</v>
      </c>
      <c r="F1896" s="4">
        <f>ROUND(Source!AS1879,O1896)</f>
        <v>226383.74</v>
      </c>
      <c r="G1896" s="4" t="s">
        <v>101</v>
      </c>
      <c r="H1896" s="4" t="s">
        <v>102</v>
      </c>
      <c r="I1896" s="4"/>
      <c r="J1896" s="4"/>
      <c r="K1896" s="4">
        <v>214</v>
      </c>
      <c r="L1896" s="4">
        <v>16</v>
      </c>
      <c r="M1896" s="4">
        <v>3</v>
      </c>
      <c r="N1896" s="4" t="s">
        <v>3</v>
      </c>
      <c r="O1896" s="4">
        <v>2</v>
      </c>
      <c r="P1896" s="4"/>
      <c r="Q1896" s="4"/>
      <c r="R1896" s="4"/>
      <c r="S1896" s="4"/>
      <c r="T1896" s="4"/>
      <c r="U1896" s="4"/>
      <c r="V1896" s="4"/>
      <c r="W1896" s="4"/>
    </row>
    <row r="1897" spans="1:23">
      <c r="A1897" s="4">
        <v>50</v>
      </c>
      <c r="B1897" s="4">
        <v>0</v>
      </c>
      <c r="C1897" s="4">
        <v>0</v>
      </c>
      <c r="D1897" s="4">
        <v>1</v>
      </c>
      <c r="E1897" s="4">
        <v>215</v>
      </c>
      <c r="F1897" s="4">
        <f>ROUND(Source!AT1879,O1897)</f>
        <v>6716.4</v>
      </c>
      <c r="G1897" s="4" t="s">
        <v>103</v>
      </c>
      <c r="H1897" s="4" t="s">
        <v>104</v>
      </c>
      <c r="I1897" s="4"/>
      <c r="J1897" s="4"/>
      <c r="K1897" s="4">
        <v>215</v>
      </c>
      <c r="L1897" s="4">
        <v>17</v>
      </c>
      <c r="M1897" s="4">
        <v>3</v>
      </c>
      <c r="N1897" s="4" t="s">
        <v>3</v>
      </c>
      <c r="O1897" s="4">
        <v>2</v>
      </c>
      <c r="P1897" s="4"/>
      <c r="Q1897" s="4"/>
      <c r="R1897" s="4"/>
      <c r="S1897" s="4"/>
      <c r="T1897" s="4"/>
      <c r="U1897" s="4"/>
      <c r="V1897" s="4"/>
      <c r="W1897" s="4"/>
    </row>
    <row r="1898" spans="1:23">
      <c r="A1898" s="4">
        <v>50</v>
      </c>
      <c r="B1898" s="4">
        <v>0</v>
      </c>
      <c r="C1898" s="4">
        <v>0</v>
      </c>
      <c r="D1898" s="4">
        <v>1</v>
      </c>
      <c r="E1898" s="4">
        <v>217</v>
      </c>
      <c r="F1898" s="4">
        <f>ROUND(Source!AU1879,O1898)</f>
        <v>0</v>
      </c>
      <c r="G1898" s="4" t="s">
        <v>105</v>
      </c>
      <c r="H1898" s="4" t="s">
        <v>106</v>
      </c>
      <c r="I1898" s="4"/>
      <c r="J1898" s="4"/>
      <c r="K1898" s="4">
        <v>217</v>
      </c>
      <c r="L1898" s="4">
        <v>18</v>
      </c>
      <c r="M1898" s="4">
        <v>3</v>
      </c>
      <c r="N1898" s="4" t="s">
        <v>3</v>
      </c>
      <c r="O1898" s="4">
        <v>2</v>
      </c>
      <c r="P1898" s="4"/>
      <c r="Q1898" s="4"/>
      <c r="R1898" s="4"/>
      <c r="S1898" s="4"/>
      <c r="T1898" s="4"/>
      <c r="U1898" s="4"/>
      <c r="V1898" s="4"/>
      <c r="W1898" s="4"/>
    </row>
    <row r="1899" spans="1:23">
      <c r="A1899" s="4">
        <v>50</v>
      </c>
      <c r="B1899" s="4">
        <v>0</v>
      </c>
      <c r="C1899" s="4">
        <v>0</v>
      </c>
      <c r="D1899" s="4">
        <v>1</v>
      </c>
      <c r="E1899" s="4">
        <v>230</v>
      </c>
      <c r="F1899" s="4">
        <f>ROUND(Source!BA1879,O1899)</f>
        <v>0</v>
      </c>
      <c r="G1899" s="4" t="s">
        <v>107</v>
      </c>
      <c r="H1899" s="4" t="s">
        <v>108</v>
      </c>
      <c r="I1899" s="4"/>
      <c r="J1899" s="4"/>
      <c r="K1899" s="4">
        <v>230</v>
      </c>
      <c r="L1899" s="4">
        <v>19</v>
      </c>
      <c r="M1899" s="4">
        <v>3</v>
      </c>
      <c r="N1899" s="4" t="s">
        <v>3</v>
      </c>
      <c r="O1899" s="4">
        <v>2</v>
      </c>
      <c r="P1899" s="4"/>
      <c r="Q1899" s="4"/>
      <c r="R1899" s="4"/>
      <c r="S1899" s="4"/>
      <c r="T1899" s="4"/>
      <c r="U1899" s="4"/>
      <c r="V1899" s="4"/>
      <c r="W1899" s="4"/>
    </row>
    <row r="1900" spans="1:23">
      <c r="A1900" s="4">
        <v>50</v>
      </c>
      <c r="B1900" s="4">
        <v>0</v>
      </c>
      <c r="C1900" s="4">
        <v>0</v>
      </c>
      <c r="D1900" s="4">
        <v>1</v>
      </c>
      <c r="E1900" s="4">
        <v>206</v>
      </c>
      <c r="F1900" s="4">
        <f>ROUND(Source!T1879,O1900)</f>
        <v>0</v>
      </c>
      <c r="G1900" s="4" t="s">
        <v>109</v>
      </c>
      <c r="H1900" s="4" t="s">
        <v>110</v>
      </c>
      <c r="I1900" s="4"/>
      <c r="J1900" s="4"/>
      <c r="K1900" s="4">
        <v>206</v>
      </c>
      <c r="L1900" s="4">
        <v>20</v>
      </c>
      <c r="M1900" s="4">
        <v>3</v>
      </c>
      <c r="N1900" s="4" t="s">
        <v>3</v>
      </c>
      <c r="O1900" s="4">
        <v>2</v>
      </c>
      <c r="P1900" s="4"/>
      <c r="Q1900" s="4"/>
      <c r="R1900" s="4"/>
      <c r="S1900" s="4"/>
      <c r="T1900" s="4"/>
      <c r="U1900" s="4"/>
      <c r="V1900" s="4"/>
      <c r="W1900" s="4"/>
    </row>
    <row r="1901" spans="1:23">
      <c r="A1901" s="4">
        <v>50</v>
      </c>
      <c r="B1901" s="4">
        <v>0</v>
      </c>
      <c r="C1901" s="4">
        <v>0</v>
      </c>
      <c r="D1901" s="4">
        <v>1</v>
      </c>
      <c r="E1901" s="4">
        <v>207</v>
      </c>
      <c r="F1901" s="4">
        <f>Source!U1879</f>
        <v>182.66626889999998</v>
      </c>
      <c r="G1901" s="4" t="s">
        <v>111</v>
      </c>
      <c r="H1901" s="4" t="s">
        <v>112</v>
      </c>
      <c r="I1901" s="4"/>
      <c r="J1901" s="4"/>
      <c r="K1901" s="4">
        <v>207</v>
      </c>
      <c r="L1901" s="4">
        <v>21</v>
      </c>
      <c r="M1901" s="4">
        <v>3</v>
      </c>
      <c r="N1901" s="4" t="s">
        <v>3</v>
      </c>
      <c r="O1901" s="4">
        <v>-1</v>
      </c>
      <c r="P1901" s="4"/>
      <c r="Q1901" s="4"/>
      <c r="R1901" s="4"/>
      <c r="S1901" s="4"/>
      <c r="T1901" s="4"/>
      <c r="U1901" s="4"/>
      <c r="V1901" s="4"/>
      <c r="W1901" s="4"/>
    </row>
    <row r="1902" spans="1:23">
      <c r="A1902" s="4">
        <v>50</v>
      </c>
      <c r="B1902" s="4">
        <v>0</v>
      </c>
      <c r="C1902" s="4">
        <v>0</v>
      </c>
      <c r="D1902" s="4">
        <v>1</v>
      </c>
      <c r="E1902" s="4">
        <v>208</v>
      </c>
      <c r="F1902" s="4">
        <f>Source!V1879</f>
        <v>2.8461250000000002</v>
      </c>
      <c r="G1902" s="4" t="s">
        <v>113</v>
      </c>
      <c r="H1902" s="4" t="s">
        <v>114</v>
      </c>
      <c r="I1902" s="4"/>
      <c r="J1902" s="4"/>
      <c r="K1902" s="4">
        <v>208</v>
      </c>
      <c r="L1902" s="4">
        <v>22</v>
      </c>
      <c r="M1902" s="4">
        <v>3</v>
      </c>
      <c r="N1902" s="4" t="s">
        <v>3</v>
      </c>
      <c r="O1902" s="4">
        <v>-1</v>
      </c>
      <c r="P1902" s="4"/>
      <c r="Q1902" s="4"/>
      <c r="R1902" s="4"/>
      <c r="S1902" s="4"/>
      <c r="T1902" s="4"/>
      <c r="U1902" s="4"/>
      <c r="V1902" s="4"/>
      <c r="W1902" s="4"/>
    </row>
    <row r="1903" spans="1:23">
      <c r="A1903" s="4">
        <v>50</v>
      </c>
      <c r="B1903" s="4">
        <v>0</v>
      </c>
      <c r="C1903" s="4">
        <v>0</v>
      </c>
      <c r="D1903" s="4">
        <v>1</v>
      </c>
      <c r="E1903" s="4">
        <v>209</v>
      </c>
      <c r="F1903" s="4">
        <f>ROUND(Source!W1879,O1903)</f>
        <v>634.03</v>
      </c>
      <c r="G1903" s="4" t="s">
        <v>115</v>
      </c>
      <c r="H1903" s="4" t="s">
        <v>116</v>
      </c>
      <c r="I1903" s="4"/>
      <c r="J1903" s="4"/>
      <c r="K1903" s="4">
        <v>209</v>
      </c>
      <c r="L1903" s="4">
        <v>23</v>
      </c>
      <c r="M1903" s="4">
        <v>3</v>
      </c>
      <c r="N1903" s="4" t="s">
        <v>3</v>
      </c>
      <c r="O1903" s="4">
        <v>2</v>
      </c>
      <c r="P1903" s="4"/>
      <c r="Q1903" s="4"/>
      <c r="R1903" s="4"/>
      <c r="S1903" s="4"/>
      <c r="T1903" s="4"/>
      <c r="U1903" s="4"/>
      <c r="V1903" s="4"/>
      <c r="W1903" s="4"/>
    </row>
    <row r="1904" spans="1:23">
      <c r="A1904" s="4">
        <v>50</v>
      </c>
      <c r="B1904" s="4">
        <v>0</v>
      </c>
      <c r="C1904" s="4">
        <v>0</v>
      </c>
      <c r="D1904" s="4">
        <v>1</v>
      </c>
      <c r="E1904" s="4">
        <v>233</v>
      </c>
      <c r="F1904" s="4">
        <f>ROUND(Source!BD1879,O1904)</f>
        <v>0</v>
      </c>
      <c r="G1904" s="4" t="s">
        <v>117</v>
      </c>
      <c r="H1904" s="4" t="s">
        <v>118</v>
      </c>
      <c r="I1904" s="4"/>
      <c r="J1904" s="4"/>
      <c r="K1904" s="4">
        <v>233</v>
      </c>
      <c r="L1904" s="4">
        <v>24</v>
      </c>
      <c r="M1904" s="4">
        <v>3</v>
      </c>
      <c r="N1904" s="4" t="s">
        <v>3</v>
      </c>
      <c r="O1904" s="4">
        <v>2</v>
      </c>
      <c r="P1904" s="4"/>
      <c r="Q1904" s="4"/>
      <c r="R1904" s="4"/>
      <c r="S1904" s="4"/>
      <c r="T1904" s="4"/>
      <c r="U1904" s="4"/>
      <c r="V1904" s="4"/>
      <c r="W1904" s="4"/>
    </row>
    <row r="1905" spans="1:245">
      <c r="A1905" s="4">
        <v>50</v>
      </c>
      <c r="B1905" s="4">
        <v>0</v>
      </c>
      <c r="C1905" s="4">
        <v>0</v>
      </c>
      <c r="D1905" s="4">
        <v>1</v>
      </c>
      <c r="E1905" s="4">
        <v>210</v>
      </c>
      <c r="F1905" s="4">
        <f>ROUND(Source!X1879,O1905)</f>
        <v>48284.71</v>
      </c>
      <c r="G1905" s="4" t="s">
        <v>119</v>
      </c>
      <c r="H1905" s="4" t="s">
        <v>120</v>
      </c>
      <c r="I1905" s="4"/>
      <c r="J1905" s="4"/>
      <c r="K1905" s="4">
        <v>210</v>
      </c>
      <c r="L1905" s="4">
        <v>25</v>
      </c>
      <c r="M1905" s="4">
        <v>3</v>
      </c>
      <c r="N1905" s="4" t="s">
        <v>3</v>
      </c>
      <c r="O1905" s="4">
        <v>2</v>
      </c>
      <c r="P1905" s="4"/>
      <c r="Q1905" s="4"/>
      <c r="R1905" s="4"/>
      <c r="S1905" s="4"/>
      <c r="T1905" s="4"/>
      <c r="U1905" s="4"/>
      <c r="V1905" s="4"/>
      <c r="W1905" s="4"/>
    </row>
    <row r="1906" spans="1:245">
      <c r="A1906" s="4">
        <v>50</v>
      </c>
      <c r="B1906" s="4">
        <v>0</v>
      </c>
      <c r="C1906" s="4">
        <v>0</v>
      </c>
      <c r="D1906" s="4">
        <v>1</v>
      </c>
      <c r="E1906" s="4">
        <v>211</v>
      </c>
      <c r="F1906" s="4">
        <f>ROUND(Source!Y1879,O1906)</f>
        <v>24797.26</v>
      </c>
      <c r="G1906" s="4" t="s">
        <v>121</v>
      </c>
      <c r="H1906" s="4" t="s">
        <v>122</v>
      </c>
      <c r="I1906" s="4"/>
      <c r="J1906" s="4"/>
      <c r="K1906" s="4">
        <v>211</v>
      </c>
      <c r="L1906" s="4">
        <v>26</v>
      </c>
      <c r="M1906" s="4">
        <v>3</v>
      </c>
      <c r="N1906" s="4" t="s">
        <v>3</v>
      </c>
      <c r="O1906" s="4">
        <v>2</v>
      </c>
      <c r="P1906" s="4"/>
      <c r="Q1906" s="4"/>
      <c r="R1906" s="4"/>
      <c r="S1906" s="4"/>
      <c r="T1906" s="4"/>
      <c r="U1906" s="4"/>
      <c r="V1906" s="4"/>
      <c r="W1906" s="4"/>
    </row>
    <row r="1907" spans="1:245">
      <c r="A1907" s="4">
        <v>50</v>
      </c>
      <c r="B1907" s="4">
        <v>0</v>
      </c>
      <c r="C1907" s="4">
        <v>0</v>
      </c>
      <c r="D1907" s="4">
        <v>1</v>
      </c>
      <c r="E1907" s="4">
        <v>0</v>
      </c>
      <c r="F1907" s="4">
        <f>ROUND(Source!AR1879,O1907)</f>
        <v>233100.14</v>
      </c>
      <c r="G1907" s="4" t="s">
        <v>123</v>
      </c>
      <c r="H1907" s="4" t="s">
        <v>124</v>
      </c>
      <c r="I1907" s="4"/>
      <c r="J1907" s="4"/>
      <c r="K1907" s="4">
        <v>224</v>
      </c>
      <c r="L1907" s="4">
        <v>27</v>
      </c>
      <c r="M1907" s="4">
        <v>3</v>
      </c>
      <c r="N1907" s="4" t="s">
        <v>3</v>
      </c>
      <c r="O1907" s="4">
        <v>2</v>
      </c>
      <c r="P1907" s="4"/>
      <c r="Q1907" s="4"/>
      <c r="R1907" s="4"/>
      <c r="S1907" s="4"/>
      <c r="T1907" s="4"/>
      <c r="U1907" s="4"/>
      <c r="V1907" s="4"/>
      <c r="W1907" s="4"/>
    </row>
    <row r="1908" spans="1:245">
      <c r="A1908" s="4">
        <v>50</v>
      </c>
      <c r="B1908" s="4">
        <v>0</v>
      </c>
      <c r="C1908" s="4">
        <v>0</v>
      </c>
      <c r="D1908" s="4">
        <v>2</v>
      </c>
      <c r="E1908" s="4">
        <v>0</v>
      </c>
      <c r="F1908" s="4">
        <f>ROUND(F1907*0.18,O1908)</f>
        <v>41958</v>
      </c>
      <c r="G1908" s="4" t="s">
        <v>125</v>
      </c>
      <c r="H1908" s="4" t="s">
        <v>125</v>
      </c>
      <c r="I1908" s="4"/>
      <c r="J1908" s="4"/>
      <c r="K1908" s="4">
        <v>212</v>
      </c>
      <c r="L1908" s="4">
        <v>28</v>
      </c>
      <c r="M1908" s="4">
        <v>0</v>
      </c>
      <c r="N1908" s="4" t="s">
        <v>3</v>
      </c>
      <c r="O1908" s="4">
        <v>1</v>
      </c>
      <c r="P1908" s="4"/>
      <c r="Q1908" s="4"/>
      <c r="R1908" s="4"/>
      <c r="S1908" s="4"/>
      <c r="T1908" s="4"/>
      <c r="U1908" s="4"/>
      <c r="V1908" s="4"/>
      <c r="W1908" s="4"/>
    </row>
    <row r="1909" spans="1:245">
      <c r="A1909" s="4">
        <v>50</v>
      </c>
      <c r="B1909" s="4">
        <v>0</v>
      </c>
      <c r="C1909" s="4">
        <v>0</v>
      </c>
      <c r="D1909" s="4">
        <v>2</v>
      </c>
      <c r="E1909" s="4">
        <v>224</v>
      </c>
      <c r="F1909" s="4">
        <f>ROUND(F1907*1.18,O1909)</f>
        <v>275058.2</v>
      </c>
      <c r="G1909" s="4" t="s">
        <v>126</v>
      </c>
      <c r="H1909" s="4" t="s">
        <v>127</v>
      </c>
      <c r="I1909" s="4"/>
      <c r="J1909" s="4"/>
      <c r="K1909" s="4">
        <v>212</v>
      </c>
      <c r="L1909" s="4">
        <v>29</v>
      </c>
      <c r="M1909" s="4">
        <v>0</v>
      </c>
      <c r="N1909" s="4" t="s">
        <v>3</v>
      </c>
      <c r="O1909" s="4">
        <v>1</v>
      </c>
      <c r="P1909" s="4"/>
      <c r="Q1909" s="4"/>
      <c r="R1909" s="4"/>
      <c r="S1909" s="4"/>
      <c r="T1909" s="4"/>
      <c r="U1909" s="4"/>
      <c r="V1909" s="4"/>
      <c r="W1909" s="4"/>
    </row>
    <row r="1911" spans="1:245">
      <c r="A1911" s="1">
        <v>4</v>
      </c>
      <c r="B1911" s="1">
        <v>0</v>
      </c>
      <c r="C1911" s="1"/>
      <c r="D1911" s="1">
        <f>ROW(A2036)</f>
        <v>2036</v>
      </c>
      <c r="E1911" s="1"/>
      <c r="F1911" s="1" t="s">
        <v>13</v>
      </c>
      <c r="G1911" s="1" t="s">
        <v>369</v>
      </c>
      <c r="H1911" s="1" t="s">
        <v>3</v>
      </c>
      <c r="I1911" s="1">
        <v>0</v>
      </c>
      <c r="J1911" s="1"/>
      <c r="K1911" s="1">
        <v>-1</v>
      </c>
      <c r="L1911" s="1"/>
      <c r="M1911" s="1" t="s">
        <v>3</v>
      </c>
      <c r="N1911" s="1"/>
      <c r="O1911" s="1"/>
      <c r="P1911" s="1"/>
      <c r="Q1911" s="1"/>
      <c r="R1911" s="1"/>
      <c r="S1911" s="1">
        <v>0</v>
      </c>
      <c r="T1911" s="1"/>
      <c r="U1911" s="1" t="s">
        <v>3</v>
      </c>
      <c r="V1911" s="1">
        <v>0</v>
      </c>
      <c r="W1911" s="1"/>
      <c r="X1911" s="1"/>
      <c r="Y1911" s="1"/>
      <c r="Z1911" s="1"/>
      <c r="AA1911" s="1"/>
      <c r="AB1911" s="1" t="s">
        <v>3</v>
      </c>
      <c r="AC1911" s="1" t="s">
        <v>3</v>
      </c>
      <c r="AD1911" s="1" t="s">
        <v>3</v>
      </c>
      <c r="AE1911" s="1" t="s">
        <v>3</v>
      </c>
      <c r="AF1911" s="1" t="s">
        <v>3</v>
      </c>
      <c r="AG1911" s="1" t="s">
        <v>3</v>
      </c>
      <c r="AH1911" s="1"/>
      <c r="AI1911" s="1"/>
      <c r="AJ1911" s="1"/>
      <c r="AK1911" s="1"/>
      <c r="AL1911" s="1"/>
      <c r="AM1911" s="1"/>
      <c r="AN1911" s="1"/>
      <c r="AO1911" s="1"/>
      <c r="AP1911" s="1" t="s">
        <v>3</v>
      </c>
      <c r="AQ1911" s="1" t="s">
        <v>3</v>
      </c>
      <c r="AR1911" s="1" t="s">
        <v>3</v>
      </c>
      <c r="AS1911" s="1"/>
      <c r="AT1911" s="1"/>
      <c r="AU1911" s="1"/>
      <c r="AV1911" s="1"/>
      <c r="AW1911" s="1"/>
      <c r="AX1911" s="1"/>
      <c r="AY1911" s="1"/>
      <c r="AZ1911" s="1" t="s">
        <v>3</v>
      </c>
      <c r="BA1911" s="1"/>
      <c r="BB1911" s="1" t="s">
        <v>3</v>
      </c>
      <c r="BC1911" s="1" t="s">
        <v>3</v>
      </c>
      <c r="BD1911" s="1" t="s">
        <v>3</v>
      </c>
      <c r="BE1911" s="1" t="s">
        <v>3</v>
      </c>
      <c r="BF1911" s="1" t="s">
        <v>3</v>
      </c>
      <c r="BG1911" s="1" t="s">
        <v>3</v>
      </c>
      <c r="BH1911" s="1" t="s">
        <v>3</v>
      </c>
      <c r="BI1911" s="1" t="s">
        <v>3</v>
      </c>
      <c r="BJ1911" s="1" t="s">
        <v>3</v>
      </c>
      <c r="BK1911" s="1" t="s">
        <v>3</v>
      </c>
      <c r="BL1911" s="1" t="s">
        <v>3</v>
      </c>
      <c r="BM1911" s="1" t="s">
        <v>3</v>
      </c>
      <c r="BN1911" s="1" t="s">
        <v>3</v>
      </c>
      <c r="BO1911" s="1" t="s">
        <v>3</v>
      </c>
      <c r="BP1911" s="1" t="s">
        <v>3</v>
      </c>
      <c r="BQ1911" s="1"/>
      <c r="BR1911" s="1"/>
      <c r="BS1911" s="1"/>
      <c r="BT1911" s="1"/>
      <c r="BU1911" s="1"/>
      <c r="BV1911" s="1"/>
      <c r="BW1911" s="1"/>
      <c r="BX1911" s="1">
        <v>0</v>
      </c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>
        <v>0</v>
      </c>
    </row>
    <row r="1913" spans="1:245">
      <c r="A1913" s="2">
        <v>52</v>
      </c>
      <c r="B1913" s="2">
        <f t="shared" ref="B1913:G1913" si="1207">B2036</f>
        <v>0</v>
      </c>
      <c r="C1913" s="2">
        <f t="shared" si="1207"/>
        <v>4</v>
      </c>
      <c r="D1913" s="2">
        <f t="shared" si="1207"/>
        <v>1911</v>
      </c>
      <c r="E1913" s="2">
        <f t="shared" si="1207"/>
        <v>0</v>
      </c>
      <c r="F1913" s="2" t="str">
        <f t="shared" si="1207"/>
        <v>Новый раздел</v>
      </c>
      <c r="G1913" s="2" t="str">
        <f t="shared" si="1207"/>
        <v>комната 2-28</v>
      </c>
      <c r="H1913" s="2"/>
      <c r="I1913" s="2"/>
      <c r="J1913" s="2"/>
      <c r="K1913" s="2"/>
      <c r="L1913" s="2"/>
      <c r="M1913" s="2"/>
      <c r="N1913" s="2"/>
      <c r="O1913" s="2">
        <f t="shared" ref="O1913:AT1913" si="1208">O2036</f>
        <v>189580.58</v>
      </c>
      <c r="P1913" s="2">
        <f t="shared" si="1208"/>
        <v>121498.33</v>
      </c>
      <c r="Q1913" s="2">
        <f t="shared" si="1208"/>
        <v>3502.67</v>
      </c>
      <c r="R1913" s="2">
        <f t="shared" si="1208"/>
        <v>1314.2</v>
      </c>
      <c r="S1913" s="2">
        <f t="shared" si="1208"/>
        <v>64579.58</v>
      </c>
      <c r="T1913" s="2">
        <f t="shared" si="1208"/>
        <v>0</v>
      </c>
      <c r="U1913" s="2">
        <f t="shared" si="1208"/>
        <v>215.671256</v>
      </c>
      <c r="V1913" s="2">
        <f t="shared" si="1208"/>
        <v>3.7384925</v>
      </c>
      <c r="W1913" s="2">
        <f t="shared" si="1208"/>
        <v>681.38</v>
      </c>
      <c r="X1913" s="2">
        <f t="shared" si="1208"/>
        <v>57334.85</v>
      </c>
      <c r="Y1913" s="2">
        <f t="shared" si="1208"/>
        <v>29441.279999999999</v>
      </c>
      <c r="Z1913" s="2">
        <f t="shared" si="1208"/>
        <v>0</v>
      </c>
      <c r="AA1913" s="2">
        <f t="shared" si="1208"/>
        <v>0</v>
      </c>
      <c r="AB1913" s="2">
        <f t="shared" si="1208"/>
        <v>0</v>
      </c>
      <c r="AC1913" s="2">
        <f t="shared" si="1208"/>
        <v>0</v>
      </c>
      <c r="AD1913" s="2">
        <f t="shared" si="1208"/>
        <v>0</v>
      </c>
      <c r="AE1913" s="2">
        <f t="shared" si="1208"/>
        <v>0</v>
      </c>
      <c r="AF1913" s="2">
        <f t="shared" si="1208"/>
        <v>0</v>
      </c>
      <c r="AG1913" s="2">
        <f t="shared" si="1208"/>
        <v>0</v>
      </c>
      <c r="AH1913" s="2">
        <f t="shared" si="1208"/>
        <v>0</v>
      </c>
      <c r="AI1913" s="2">
        <f t="shared" si="1208"/>
        <v>0</v>
      </c>
      <c r="AJ1913" s="2">
        <f t="shared" si="1208"/>
        <v>0</v>
      </c>
      <c r="AK1913" s="2">
        <f t="shared" si="1208"/>
        <v>0</v>
      </c>
      <c r="AL1913" s="2">
        <f t="shared" si="1208"/>
        <v>0</v>
      </c>
      <c r="AM1913" s="2">
        <f t="shared" si="1208"/>
        <v>0</v>
      </c>
      <c r="AN1913" s="2">
        <f t="shared" si="1208"/>
        <v>0</v>
      </c>
      <c r="AO1913" s="2">
        <f t="shared" si="1208"/>
        <v>0</v>
      </c>
      <c r="AP1913" s="2">
        <f t="shared" si="1208"/>
        <v>0</v>
      </c>
      <c r="AQ1913" s="2">
        <f t="shared" si="1208"/>
        <v>0</v>
      </c>
      <c r="AR1913" s="2">
        <f t="shared" si="1208"/>
        <v>276356.71000000002</v>
      </c>
      <c r="AS1913" s="2">
        <f t="shared" si="1208"/>
        <v>269534.7</v>
      </c>
      <c r="AT1913" s="2">
        <f t="shared" si="1208"/>
        <v>6822.01</v>
      </c>
      <c r="AU1913" s="2">
        <f t="shared" ref="AU1913:BZ1913" si="1209">AU2036</f>
        <v>0</v>
      </c>
      <c r="AV1913" s="2">
        <f t="shared" si="1209"/>
        <v>121498.33</v>
      </c>
      <c r="AW1913" s="2">
        <f t="shared" si="1209"/>
        <v>121498.33</v>
      </c>
      <c r="AX1913" s="2">
        <f t="shared" si="1209"/>
        <v>0</v>
      </c>
      <c r="AY1913" s="2">
        <f t="shared" si="1209"/>
        <v>121498.33</v>
      </c>
      <c r="AZ1913" s="2">
        <f t="shared" si="1209"/>
        <v>0</v>
      </c>
      <c r="BA1913" s="2">
        <f t="shared" si="1209"/>
        <v>0</v>
      </c>
      <c r="BB1913" s="2">
        <f t="shared" si="1209"/>
        <v>0</v>
      </c>
      <c r="BC1913" s="2">
        <f t="shared" si="1209"/>
        <v>0</v>
      </c>
      <c r="BD1913" s="2">
        <f t="shared" si="1209"/>
        <v>0</v>
      </c>
      <c r="BE1913" s="2">
        <f t="shared" si="1209"/>
        <v>0</v>
      </c>
      <c r="BF1913" s="2">
        <f t="shared" si="1209"/>
        <v>0</v>
      </c>
      <c r="BG1913" s="2">
        <f t="shared" si="1209"/>
        <v>0</v>
      </c>
      <c r="BH1913" s="2">
        <f t="shared" si="1209"/>
        <v>0</v>
      </c>
      <c r="BI1913" s="2">
        <f t="shared" si="1209"/>
        <v>0</v>
      </c>
      <c r="BJ1913" s="2">
        <f t="shared" si="1209"/>
        <v>0</v>
      </c>
      <c r="BK1913" s="2">
        <f t="shared" si="1209"/>
        <v>0</v>
      </c>
      <c r="BL1913" s="2">
        <f t="shared" si="1209"/>
        <v>0</v>
      </c>
      <c r="BM1913" s="2">
        <f t="shared" si="1209"/>
        <v>0</v>
      </c>
      <c r="BN1913" s="2">
        <f t="shared" si="1209"/>
        <v>0</v>
      </c>
      <c r="BO1913" s="2">
        <f t="shared" si="1209"/>
        <v>0</v>
      </c>
      <c r="BP1913" s="2">
        <f t="shared" si="1209"/>
        <v>0</v>
      </c>
      <c r="BQ1913" s="2">
        <f t="shared" si="1209"/>
        <v>0</v>
      </c>
      <c r="BR1913" s="2">
        <f t="shared" si="1209"/>
        <v>0</v>
      </c>
      <c r="BS1913" s="2">
        <f t="shared" si="1209"/>
        <v>0</v>
      </c>
      <c r="BT1913" s="2">
        <f t="shared" si="1209"/>
        <v>0</v>
      </c>
      <c r="BU1913" s="2">
        <f t="shared" si="1209"/>
        <v>0</v>
      </c>
      <c r="BV1913" s="2">
        <f t="shared" si="1209"/>
        <v>0</v>
      </c>
      <c r="BW1913" s="2">
        <f t="shared" si="1209"/>
        <v>0</v>
      </c>
      <c r="BX1913" s="2">
        <f t="shared" si="1209"/>
        <v>0</v>
      </c>
      <c r="BY1913" s="2">
        <f t="shared" si="1209"/>
        <v>0</v>
      </c>
      <c r="BZ1913" s="2">
        <f t="shared" si="1209"/>
        <v>0</v>
      </c>
      <c r="CA1913" s="2">
        <f t="shared" ref="CA1913:DF1913" si="1210">CA2036</f>
        <v>0</v>
      </c>
      <c r="CB1913" s="2">
        <f t="shared" si="1210"/>
        <v>0</v>
      </c>
      <c r="CC1913" s="2">
        <f t="shared" si="1210"/>
        <v>0</v>
      </c>
      <c r="CD1913" s="2">
        <f t="shared" si="1210"/>
        <v>0</v>
      </c>
      <c r="CE1913" s="2">
        <f t="shared" si="1210"/>
        <v>0</v>
      </c>
      <c r="CF1913" s="2">
        <f t="shared" si="1210"/>
        <v>0</v>
      </c>
      <c r="CG1913" s="2">
        <f t="shared" si="1210"/>
        <v>0</v>
      </c>
      <c r="CH1913" s="2">
        <f t="shared" si="1210"/>
        <v>0</v>
      </c>
      <c r="CI1913" s="2">
        <f t="shared" si="1210"/>
        <v>0</v>
      </c>
      <c r="CJ1913" s="2">
        <f t="shared" si="1210"/>
        <v>0</v>
      </c>
      <c r="CK1913" s="2">
        <f t="shared" si="1210"/>
        <v>0</v>
      </c>
      <c r="CL1913" s="2">
        <f t="shared" si="1210"/>
        <v>0</v>
      </c>
      <c r="CM1913" s="2">
        <f t="shared" si="1210"/>
        <v>0</v>
      </c>
      <c r="CN1913" s="2">
        <f t="shared" si="1210"/>
        <v>0</v>
      </c>
      <c r="CO1913" s="2">
        <f t="shared" si="1210"/>
        <v>0</v>
      </c>
      <c r="CP1913" s="2">
        <f t="shared" si="1210"/>
        <v>0</v>
      </c>
      <c r="CQ1913" s="2">
        <f t="shared" si="1210"/>
        <v>0</v>
      </c>
      <c r="CR1913" s="2">
        <f t="shared" si="1210"/>
        <v>0</v>
      </c>
      <c r="CS1913" s="2">
        <f t="shared" si="1210"/>
        <v>0</v>
      </c>
      <c r="CT1913" s="2">
        <f t="shared" si="1210"/>
        <v>0</v>
      </c>
      <c r="CU1913" s="2">
        <f t="shared" si="1210"/>
        <v>0</v>
      </c>
      <c r="CV1913" s="2">
        <f t="shared" si="1210"/>
        <v>0</v>
      </c>
      <c r="CW1913" s="2">
        <f t="shared" si="1210"/>
        <v>0</v>
      </c>
      <c r="CX1913" s="2">
        <f t="shared" si="1210"/>
        <v>0</v>
      </c>
      <c r="CY1913" s="2">
        <f t="shared" si="1210"/>
        <v>0</v>
      </c>
      <c r="CZ1913" s="2">
        <f t="shared" si="1210"/>
        <v>0</v>
      </c>
      <c r="DA1913" s="2">
        <f t="shared" si="1210"/>
        <v>0</v>
      </c>
      <c r="DB1913" s="2">
        <f t="shared" si="1210"/>
        <v>0</v>
      </c>
      <c r="DC1913" s="2">
        <f t="shared" si="1210"/>
        <v>0</v>
      </c>
      <c r="DD1913" s="2">
        <f t="shared" si="1210"/>
        <v>0</v>
      </c>
      <c r="DE1913" s="2">
        <f t="shared" si="1210"/>
        <v>0</v>
      </c>
      <c r="DF1913" s="2">
        <f t="shared" si="1210"/>
        <v>0</v>
      </c>
      <c r="DG1913" s="3">
        <f t="shared" ref="DG1913:EL1913" si="1211">DG2036</f>
        <v>0</v>
      </c>
      <c r="DH1913" s="3">
        <f t="shared" si="1211"/>
        <v>0</v>
      </c>
      <c r="DI1913" s="3">
        <f t="shared" si="1211"/>
        <v>0</v>
      </c>
      <c r="DJ1913" s="3">
        <f t="shared" si="1211"/>
        <v>0</v>
      </c>
      <c r="DK1913" s="3">
        <f t="shared" si="1211"/>
        <v>0</v>
      </c>
      <c r="DL1913" s="3">
        <f t="shared" si="1211"/>
        <v>0</v>
      </c>
      <c r="DM1913" s="3">
        <f t="shared" si="1211"/>
        <v>0</v>
      </c>
      <c r="DN1913" s="3">
        <f t="shared" si="1211"/>
        <v>0</v>
      </c>
      <c r="DO1913" s="3">
        <f t="shared" si="1211"/>
        <v>0</v>
      </c>
      <c r="DP1913" s="3">
        <f t="shared" si="1211"/>
        <v>0</v>
      </c>
      <c r="DQ1913" s="3">
        <f t="shared" si="1211"/>
        <v>0</v>
      </c>
      <c r="DR1913" s="3">
        <f t="shared" si="1211"/>
        <v>0</v>
      </c>
      <c r="DS1913" s="3">
        <f t="shared" si="1211"/>
        <v>0</v>
      </c>
      <c r="DT1913" s="3">
        <f t="shared" si="1211"/>
        <v>0</v>
      </c>
      <c r="DU1913" s="3">
        <f t="shared" si="1211"/>
        <v>0</v>
      </c>
      <c r="DV1913" s="3">
        <f t="shared" si="1211"/>
        <v>0</v>
      </c>
      <c r="DW1913" s="3">
        <f t="shared" si="1211"/>
        <v>0</v>
      </c>
      <c r="DX1913" s="3">
        <f t="shared" si="1211"/>
        <v>0</v>
      </c>
      <c r="DY1913" s="3">
        <f t="shared" si="1211"/>
        <v>0</v>
      </c>
      <c r="DZ1913" s="3">
        <f t="shared" si="1211"/>
        <v>0</v>
      </c>
      <c r="EA1913" s="3">
        <f t="shared" si="1211"/>
        <v>0</v>
      </c>
      <c r="EB1913" s="3">
        <f t="shared" si="1211"/>
        <v>0</v>
      </c>
      <c r="EC1913" s="3">
        <f t="shared" si="1211"/>
        <v>0</v>
      </c>
      <c r="ED1913" s="3">
        <f t="shared" si="1211"/>
        <v>0</v>
      </c>
      <c r="EE1913" s="3">
        <f t="shared" si="1211"/>
        <v>0</v>
      </c>
      <c r="EF1913" s="3">
        <f t="shared" si="1211"/>
        <v>0</v>
      </c>
      <c r="EG1913" s="3">
        <f t="shared" si="1211"/>
        <v>0</v>
      </c>
      <c r="EH1913" s="3">
        <f t="shared" si="1211"/>
        <v>0</v>
      </c>
      <c r="EI1913" s="3">
        <f t="shared" si="1211"/>
        <v>0</v>
      </c>
      <c r="EJ1913" s="3">
        <f t="shared" si="1211"/>
        <v>0</v>
      </c>
      <c r="EK1913" s="3">
        <f t="shared" si="1211"/>
        <v>0</v>
      </c>
      <c r="EL1913" s="3">
        <f t="shared" si="1211"/>
        <v>0</v>
      </c>
      <c r="EM1913" s="3">
        <f t="shared" ref="EM1913:FR1913" si="1212">EM2036</f>
        <v>0</v>
      </c>
      <c r="EN1913" s="3">
        <f t="shared" si="1212"/>
        <v>0</v>
      </c>
      <c r="EO1913" s="3">
        <f t="shared" si="1212"/>
        <v>0</v>
      </c>
      <c r="EP1913" s="3">
        <f t="shared" si="1212"/>
        <v>0</v>
      </c>
      <c r="EQ1913" s="3">
        <f t="shared" si="1212"/>
        <v>0</v>
      </c>
      <c r="ER1913" s="3">
        <f t="shared" si="1212"/>
        <v>0</v>
      </c>
      <c r="ES1913" s="3">
        <f t="shared" si="1212"/>
        <v>0</v>
      </c>
      <c r="ET1913" s="3">
        <f t="shared" si="1212"/>
        <v>0</v>
      </c>
      <c r="EU1913" s="3">
        <f t="shared" si="1212"/>
        <v>0</v>
      </c>
      <c r="EV1913" s="3">
        <f t="shared" si="1212"/>
        <v>0</v>
      </c>
      <c r="EW1913" s="3">
        <f t="shared" si="1212"/>
        <v>0</v>
      </c>
      <c r="EX1913" s="3">
        <f t="shared" si="1212"/>
        <v>0</v>
      </c>
      <c r="EY1913" s="3">
        <f t="shared" si="1212"/>
        <v>0</v>
      </c>
      <c r="EZ1913" s="3">
        <f t="shared" si="1212"/>
        <v>0</v>
      </c>
      <c r="FA1913" s="3">
        <f t="shared" si="1212"/>
        <v>0</v>
      </c>
      <c r="FB1913" s="3">
        <f t="shared" si="1212"/>
        <v>0</v>
      </c>
      <c r="FC1913" s="3">
        <f t="shared" si="1212"/>
        <v>0</v>
      </c>
      <c r="FD1913" s="3">
        <f t="shared" si="1212"/>
        <v>0</v>
      </c>
      <c r="FE1913" s="3">
        <f t="shared" si="1212"/>
        <v>0</v>
      </c>
      <c r="FF1913" s="3">
        <f t="shared" si="1212"/>
        <v>0</v>
      </c>
      <c r="FG1913" s="3">
        <f t="shared" si="1212"/>
        <v>0</v>
      </c>
      <c r="FH1913" s="3">
        <f t="shared" si="1212"/>
        <v>0</v>
      </c>
      <c r="FI1913" s="3">
        <f t="shared" si="1212"/>
        <v>0</v>
      </c>
      <c r="FJ1913" s="3">
        <f t="shared" si="1212"/>
        <v>0</v>
      </c>
      <c r="FK1913" s="3">
        <f t="shared" si="1212"/>
        <v>0</v>
      </c>
      <c r="FL1913" s="3">
        <f t="shared" si="1212"/>
        <v>0</v>
      </c>
      <c r="FM1913" s="3">
        <f t="shared" si="1212"/>
        <v>0</v>
      </c>
      <c r="FN1913" s="3">
        <f t="shared" si="1212"/>
        <v>0</v>
      </c>
      <c r="FO1913" s="3">
        <f t="shared" si="1212"/>
        <v>0</v>
      </c>
      <c r="FP1913" s="3">
        <f t="shared" si="1212"/>
        <v>0</v>
      </c>
      <c r="FQ1913" s="3">
        <f t="shared" si="1212"/>
        <v>0</v>
      </c>
      <c r="FR1913" s="3">
        <f t="shared" si="1212"/>
        <v>0</v>
      </c>
      <c r="FS1913" s="3">
        <f t="shared" ref="FS1913:GX1913" si="1213">FS2036</f>
        <v>0</v>
      </c>
      <c r="FT1913" s="3">
        <f t="shared" si="1213"/>
        <v>0</v>
      </c>
      <c r="FU1913" s="3">
        <f t="shared" si="1213"/>
        <v>0</v>
      </c>
      <c r="FV1913" s="3">
        <f t="shared" si="1213"/>
        <v>0</v>
      </c>
      <c r="FW1913" s="3">
        <f t="shared" si="1213"/>
        <v>0</v>
      </c>
      <c r="FX1913" s="3">
        <f t="shared" si="1213"/>
        <v>0</v>
      </c>
      <c r="FY1913" s="3">
        <f t="shared" si="1213"/>
        <v>0</v>
      </c>
      <c r="FZ1913" s="3">
        <f t="shared" si="1213"/>
        <v>0</v>
      </c>
      <c r="GA1913" s="3">
        <f t="shared" si="1213"/>
        <v>0</v>
      </c>
      <c r="GB1913" s="3">
        <f t="shared" si="1213"/>
        <v>0</v>
      </c>
      <c r="GC1913" s="3">
        <f t="shared" si="1213"/>
        <v>0</v>
      </c>
      <c r="GD1913" s="3">
        <f t="shared" si="1213"/>
        <v>0</v>
      </c>
      <c r="GE1913" s="3">
        <f t="shared" si="1213"/>
        <v>0</v>
      </c>
      <c r="GF1913" s="3">
        <f t="shared" si="1213"/>
        <v>0</v>
      </c>
      <c r="GG1913" s="3">
        <f t="shared" si="1213"/>
        <v>0</v>
      </c>
      <c r="GH1913" s="3">
        <f t="shared" si="1213"/>
        <v>0</v>
      </c>
      <c r="GI1913" s="3">
        <f t="shared" si="1213"/>
        <v>0</v>
      </c>
      <c r="GJ1913" s="3">
        <f t="shared" si="1213"/>
        <v>0</v>
      </c>
      <c r="GK1913" s="3">
        <f t="shared" si="1213"/>
        <v>0</v>
      </c>
      <c r="GL1913" s="3">
        <f t="shared" si="1213"/>
        <v>0</v>
      </c>
      <c r="GM1913" s="3">
        <f t="shared" si="1213"/>
        <v>0</v>
      </c>
      <c r="GN1913" s="3">
        <f t="shared" si="1213"/>
        <v>0</v>
      </c>
      <c r="GO1913" s="3">
        <f t="shared" si="1213"/>
        <v>0</v>
      </c>
      <c r="GP1913" s="3">
        <f t="shared" si="1213"/>
        <v>0</v>
      </c>
      <c r="GQ1913" s="3">
        <f t="shared" si="1213"/>
        <v>0</v>
      </c>
      <c r="GR1913" s="3">
        <f t="shared" si="1213"/>
        <v>0</v>
      </c>
      <c r="GS1913" s="3">
        <f t="shared" si="1213"/>
        <v>0</v>
      </c>
      <c r="GT1913" s="3">
        <f t="shared" si="1213"/>
        <v>0</v>
      </c>
      <c r="GU1913" s="3">
        <f t="shared" si="1213"/>
        <v>0</v>
      </c>
      <c r="GV1913" s="3">
        <f t="shared" si="1213"/>
        <v>0</v>
      </c>
      <c r="GW1913" s="3">
        <f t="shared" si="1213"/>
        <v>0</v>
      </c>
      <c r="GX1913" s="3">
        <f t="shared" si="1213"/>
        <v>0</v>
      </c>
    </row>
    <row r="1915" spans="1:245">
      <c r="A1915" s="1">
        <v>5</v>
      </c>
      <c r="B1915" s="1">
        <v>0</v>
      </c>
      <c r="C1915" s="1"/>
      <c r="D1915" s="1">
        <f>ROW(A1929)</f>
        <v>1929</v>
      </c>
      <c r="E1915" s="1"/>
      <c r="F1915" s="1" t="s">
        <v>15</v>
      </c>
      <c r="G1915" s="1" t="s">
        <v>16</v>
      </c>
      <c r="H1915" s="1" t="s">
        <v>3</v>
      </c>
      <c r="I1915" s="1">
        <v>0</v>
      </c>
      <c r="J1915" s="1"/>
      <c r="K1915" s="1">
        <v>0</v>
      </c>
      <c r="L1915" s="1"/>
      <c r="M1915" s="1" t="s">
        <v>3</v>
      </c>
      <c r="N1915" s="1"/>
      <c r="O1915" s="1"/>
      <c r="P1915" s="1"/>
      <c r="Q1915" s="1"/>
      <c r="R1915" s="1"/>
      <c r="S1915" s="1">
        <v>0</v>
      </c>
      <c r="T1915" s="1"/>
      <c r="U1915" s="1" t="s">
        <v>3</v>
      </c>
      <c r="V1915" s="1">
        <v>0</v>
      </c>
      <c r="W1915" s="1"/>
      <c r="X1915" s="1"/>
      <c r="Y1915" s="1"/>
      <c r="Z1915" s="1"/>
      <c r="AA1915" s="1"/>
      <c r="AB1915" s="1" t="s">
        <v>3</v>
      </c>
      <c r="AC1915" s="1" t="s">
        <v>3</v>
      </c>
      <c r="AD1915" s="1" t="s">
        <v>3</v>
      </c>
      <c r="AE1915" s="1" t="s">
        <v>3</v>
      </c>
      <c r="AF1915" s="1" t="s">
        <v>3</v>
      </c>
      <c r="AG1915" s="1" t="s">
        <v>3</v>
      </c>
      <c r="AH1915" s="1"/>
      <c r="AI1915" s="1"/>
      <c r="AJ1915" s="1"/>
      <c r="AK1915" s="1"/>
      <c r="AL1915" s="1"/>
      <c r="AM1915" s="1"/>
      <c r="AN1915" s="1"/>
      <c r="AO1915" s="1"/>
      <c r="AP1915" s="1" t="s">
        <v>3</v>
      </c>
      <c r="AQ1915" s="1" t="s">
        <v>3</v>
      </c>
      <c r="AR1915" s="1" t="s">
        <v>3</v>
      </c>
      <c r="AS1915" s="1"/>
      <c r="AT1915" s="1"/>
      <c r="AU1915" s="1"/>
      <c r="AV1915" s="1"/>
      <c r="AW1915" s="1"/>
      <c r="AX1915" s="1"/>
      <c r="AY1915" s="1"/>
      <c r="AZ1915" s="1" t="s">
        <v>3</v>
      </c>
      <c r="BA1915" s="1"/>
      <c r="BB1915" s="1" t="s">
        <v>3</v>
      </c>
      <c r="BC1915" s="1" t="s">
        <v>3</v>
      </c>
      <c r="BD1915" s="1" t="s">
        <v>3</v>
      </c>
      <c r="BE1915" s="1" t="s">
        <v>3</v>
      </c>
      <c r="BF1915" s="1" t="s">
        <v>3</v>
      </c>
      <c r="BG1915" s="1" t="s">
        <v>3</v>
      </c>
      <c r="BH1915" s="1" t="s">
        <v>3</v>
      </c>
      <c r="BI1915" s="1" t="s">
        <v>3</v>
      </c>
      <c r="BJ1915" s="1" t="s">
        <v>3</v>
      </c>
      <c r="BK1915" s="1" t="s">
        <v>3</v>
      </c>
      <c r="BL1915" s="1" t="s">
        <v>3</v>
      </c>
      <c r="BM1915" s="1" t="s">
        <v>3</v>
      </c>
      <c r="BN1915" s="1" t="s">
        <v>3</v>
      </c>
      <c r="BO1915" s="1" t="s">
        <v>3</v>
      </c>
      <c r="BP1915" s="1" t="s">
        <v>3</v>
      </c>
      <c r="BQ1915" s="1"/>
      <c r="BR1915" s="1"/>
      <c r="BS1915" s="1"/>
      <c r="BT1915" s="1"/>
      <c r="BU1915" s="1"/>
      <c r="BV1915" s="1"/>
      <c r="BW1915" s="1"/>
      <c r="BX1915" s="1">
        <v>0</v>
      </c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>
        <v>0</v>
      </c>
    </row>
    <row r="1917" spans="1:245">
      <c r="A1917" s="2">
        <v>52</v>
      </c>
      <c r="B1917" s="2">
        <f t="shared" ref="B1917:G1917" si="1214">B1929</f>
        <v>0</v>
      </c>
      <c r="C1917" s="2">
        <f t="shared" si="1214"/>
        <v>5</v>
      </c>
      <c r="D1917" s="2">
        <f t="shared" si="1214"/>
        <v>1915</v>
      </c>
      <c r="E1917" s="2">
        <f t="shared" si="1214"/>
        <v>0</v>
      </c>
      <c r="F1917" s="2" t="str">
        <f t="shared" si="1214"/>
        <v>Новый подраздел</v>
      </c>
      <c r="G1917" s="2" t="str">
        <f t="shared" si="1214"/>
        <v>демонтаж</v>
      </c>
      <c r="H1917" s="2"/>
      <c r="I1917" s="2"/>
      <c r="J1917" s="2"/>
      <c r="K1917" s="2"/>
      <c r="L1917" s="2"/>
      <c r="M1917" s="2"/>
      <c r="N1917" s="2"/>
      <c r="O1917" s="2">
        <f t="shared" ref="O1917:AT1917" si="1215">O1929</f>
        <v>3134.99</v>
      </c>
      <c r="P1917" s="2">
        <f t="shared" si="1215"/>
        <v>0</v>
      </c>
      <c r="Q1917" s="2">
        <f t="shared" si="1215"/>
        <v>65.81</v>
      </c>
      <c r="R1917" s="2">
        <f t="shared" si="1215"/>
        <v>48.08</v>
      </c>
      <c r="S1917" s="2">
        <f t="shared" si="1215"/>
        <v>3069.18</v>
      </c>
      <c r="T1917" s="2">
        <f t="shared" si="1215"/>
        <v>0</v>
      </c>
      <c r="U1917" s="2">
        <f t="shared" si="1215"/>
        <v>11.7079</v>
      </c>
      <c r="V1917" s="2">
        <f t="shared" si="1215"/>
        <v>0.12698000000000001</v>
      </c>
      <c r="W1917" s="2">
        <f t="shared" si="1215"/>
        <v>0</v>
      </c>
      <c r="X1917" s="2">
        <f t="shared" si="1215"/>
        <v>2141.86</v>
      </c>
      <c r="Y1917" s="2">
        <f t="shared" si="1215"/>
        <v>1642.71</v>
      </c>
      <c r="Z1917" s="2">
        <f t="shared" si="1215"/>
        <v>0</v>
      </c>
      <c r="AA1917" s="2">
        <f t="shared" si="1215"/>
        <v>0</v>
      </c>
      <c r="AB1917" s="2">
        <f t="shared" si="1215"/>
        <v>3134.99</v>
      </c>
      <c r="AC1917" s="2">
        <f t="shared" si="1215"/>
        <v>0</v>
      </c>
      <c r="AD1917" s="2">
        <f t="shared" si="1215"/>
        <v>65.81</v>
      </c>
      <c r="AE1917" s="2">
        <f t="shared" si="1215"/>
        <v>48.08</v>
      </c>
      <c r="AF1917" s="2">
        <f t="shared" si="1215"/>
        <v>3069.18</v>
      </c>
      <c r="AG1917" s="2">
        <f t="shared" si="1215"/>
        <v>0</v>
      </c>
      <c r="AH1917" s="2">
        <f t="shared" si="1215"/>
        <v>11.7079</v>
      </c>
      <c r="AI1917" s="2">
        <f t="shared" si="1215"/>
        <v>0.12698000000000001</v>
      </c>
      <c r="AJ1917" s="2">
        <f t="shared" si="1215"/>
        <v>0</v>
      </c>
      <c r="AK1917" s="2">
        <f t="shared" si="1215"/>
        <v>2141.86</v>
      </c>
      <c r="AL1917" s="2">
        <f t="shared" si="1215"/>
        <v>1642.71</v>
      </c>
      <c r="AM1917" s="2">
        <f t="shared" si="1215"/>
        <v>0</v>
      </c>
      <c r="AN1917" s="2">
        <f t="shared" si="1215"/>
        <v>0</v>
      </c>
      <c r="AO1917" s="2">
        <f t="shared" si="1215"/>
        <v>0</v>
      </c>
      <c r="AP1917" s="2">
        <f t="shared" si="1215"/>
        <v>0</v>
      </c>
      <c r="AQ1917" s="2">
        <f t="shared" si="1215"/>
        <v>0</v>
      </c>
      <c r="AR1917" s="2">
        <f t="shared" si="1215"/>
        <v>6919.56</v>
      </c>
      <c r="AS1917" s="2">
        <f t="shared" si="1215"/>
        <v>6919.56</v>
      </c>
      <c r="AT1917" s="2">
        <f t="shared" si="1215"/>
        <v>0</v>
      </c>
      <c r="AU1917" s="2">
        <f t="shared" ref="AU1917:BZ1917" si="1216">AU1929</f>
        <v>0</v>
      </c>
      <c r="AV1917" s="2">
        <f t="shared" si="1216"/>
        <v>0</v>
      </c>
      <c r="AW1917" s="2">
        <f t="shared" si="1216"/>
        <v>0</v>
      </c>
      <c r="AX1917" s="2">
        <f t="shared" si="1216"/>
        <v>0</v>
      </c>
      <c r="AY1917" s="2">
        <f t="shared" si="1216"/>
        <v>0</v>
      </c>
      <c r="AZ1917" s="2">
        <f t="shared" si="1216"/>
        <v>0</v>
      </c>
      <c r="BA1917" s="2">
        <f t="shared" si="1216"/>
        <v>0</v>
      </c>
      <c r="BB1917" s="2">
        <f t="shared" si="1216"/>
        <v>0</v>
      </c>
      <c r="BC1917" s="2">
        <f t="shared" si="1216"/>
        <v>0</v>
      </c>
      <c r="BD1917" s="2">
        <f t="shared" si="1216"/>
        <v>0</v>
      </c>
      <c r="BE1917" s="2">
        <f t="shared" si="1216"/>
        <v>0</v>
      </c>
      <c r="BF1917" s="2">
        <f t="shared" si="1216"/>
        <v>0</v>
      </c>
      <c r="BG1917" s="2">
        <f t="shared" si="1216"/>
        <v>0</v>
      </c>
      <c r="BH1917" s="2">
        <f t="shared" si="1216"/>
        <v>0</v>
      </c>
      <c r="BI1917" s="2">
        <f t="shared" si="1216"/>
        <v>0</v>
      </c>
      <c r="BJ1917" s="2">
        <f t="shared" si="1216"/>
        <v>0</v>
      </c>
      <c r="BK1917" s="2">
        <f t="shared" si="1216"/>
        <v>0</v>
      </c>
      <c r="BL1917" s="2">
        <f t="shared" si="1216"/>
        <v>0</v>
      </c>
      <c r="BM1917" s="2">
        <f t="shared" si="1216"/>
        <v>0</v>
      </c>
      <c r="BN1917" s="2">
        <f t="shared" si="1216"/>
        <v>0</v>
      </c>
      <c r="BO1917" s="2">
        <f t="shared" si="1216"/>
        <v>0</v>
      </c>
      <c r="BP1917" s="2">
        <f t="shared" si="1216"/>
        <v>0</v>
      </c>
      <c r="BQ1917" s="2">
        <f t="shared" si="1216"/>
        <v>0</v>
      </c>
      <c r="BR1917" s="2">
        <f t="shared" si="1216"/>
        <v>0</v>
      </c>
      <c r="BS1917" s="2">
        <f t="shared" si="1216"/>
        <v>0</v>
      </c>
      <c r="BT1917" s="2">
        <f t="shared" si="1216"/>
        <v>0</v>
      </c>
      <c r="BU1917" s="2">
        <f t="shared" si="1216"/>
        <v>0</v>
      </c>
      <c r="BV1917" s="2">
        <f t="shared" si="1216"/>
        <v>0</v>
      </c>
      <c r="BW1917" s="2">
        <f t="shared" si="1216"/>
        <v>0</v>
      </c>
      <c r="BX1917" s="2">
        <f t="shared" si="1216"/>
        <v>0</v>
      </c>
      <c r="BY1917" s="2">
        <f t="shared" si="1216"/>
        <v>0</v>
      </c>
      <c r="BZ1917" s="2">
        <f t="shared" si="1216"/>
        <v>0</v>
      </c>
      <c r="CA1917" s="2">
        <f t="shared" ref="CA1917:DF1917" si="1217">CA1929</f>
        <v>6919.56</v>
      </c>
      <c r="CB1917" s="2">
        <f t="shared" si="1217"/>
        <v>6919.56</v>
      </c>
      <c r="CC1917" s="2">
        <f t="shared" si="1217"/>
        <v>0</v>
      </c>
      <c r="CD1917" s="2">
        <f t="shared" si="1217"/>
        <v>0</v>
      </c>
      <c r="CE1917" s="2">
        <f t="shared" si="1217"/>
        <v>0</v>
      </c>
      <c r="CF1917" s="2">
        <f t="shared" si="1217"/>
        <v>0</v>
      </c>
      <c r="CG1917" s="2">
        <f t="shared" si="1217"/>
        <v>0</v>
      </c>
      <c r="CH1917" s="2">
        <f t="shared" si="1217"/>
        <v>0</v>
      </c>
      <c r="CI1917" s="2">
        <f t="shared" si="1217"/>
        <v>0</v>
      </c>
      <c r="CJ1917" s="2">
        <f t="shared" si="1217"/>
        <v>0</v>
      </c>
      <c r="CK1917" s="2">
        <f t="shared" si="1217"/>
        <v>0</v>
      </c>
      <c r="CL1917" s="2">
        <f t="shared" si="1217"/>
        <v>0</v>
      </c>
      <c r="CM1917" s="2">
        <f t="shared" si="1217"/>
        <v>0</v>
      </c>
      <c r="CN1917" s="2">
        <f t="shared" si="1217"/>
        <v>0</v>
      </c>
      <c r="CO1917" s="2">
        <f t="shared" si="1217"/>
        <v>0</v>
      </c>
      <c r="CP1917" s="2">
        <f t="shared" si="1217"/>
        <v>0</v>
      </c>
      <c r="CQ1917" s="2">
        <f t="shared" si="1217"/>
        <v>0</v>
      </c>
      <c r="CR1917" s="2">
        <f t="shared" si="1217"/>
        <v>0</v>
      </c>
      <c r="CS1917" s="2">
        <f t="shared" si="1217"/>
        <v>0</v>
      </c>
      <c r="CT1917" s="2">
        <f t="shared" si="1217"/>
        <v>0</v>
      </c>
      <c r="CU1917" s="2">
        <f t="shared" si="1217"/>
        <v>0</v>
      </c>
      <c r="CV1917" s="2">
        <f t="shared" si="1217"/>
        <v>0</v>
      </c>
      <c r="CW1917" s="2">
        <f t="shared" si="1217"/>
        <v>0</v>
      </c>
      <c r="CX1917" s="2">
        <f t="shared" si="1217"/>
        <v>0</v>
      </c>
      <c r="CY1917" s="2">
        <f t="shared" si="1217"/>
        <v>0</v>
      </c>
      <c r="CZ1917" s="2">
        <f t="shared" si="1217"/>
        <v>0</v>
      </c>
      <c r="DA1917" s="2">
        <f t="shared" si="1217"/>
        <v>0</v>
      </c>
      <c r="DB1917" s="2">
        <f t="shared" si="1217"/>
        <v>0</v>
      </c>
      <c r="DC1917" s="2">
        <f t="shared" si="1217"/>
        <v>0</v>
      </c>
      <c r="DD1917" s="2">
        <f t="shared" si="1217"/>
        <v>0</v>
      </c>
      <c r="DE1917" s="2">
        <f t="shared" si="1217"/>
        <v>0</v>
      </c>
      <c r="DF1917" s="2">
        <f t="shared" si="1217"/>
        <v>0</v>
      </c>
      <c r="DG1917" s="3">
        <f t="shared" ref="DG1917:EL1917" si="1218">DG1929</f>
        <v>0</v>
      </c>
      <c r="DH1917" s="3">
        <f t="shared" si="1218"/>
        <v>0</v>
      </c>
      <c r="DI1917" s="3">
        <f t="shared" si="1218"/>
        <v>0</v>
      </c>
      <c r="DJ1917" s="3">
        <f t="shared" si="1218"/>
        <v>0</v>
      </c>
      <c r="DK1917" s="3">
        <f t="shared" si="1218"/>
        <v>0</v>
      </c>
      <c r="DL1917" s="3">
        <f t="shared" si="1218"/>
        <v>0</v>
      </c>
      <c r="DM1917" s="3">
        <f t="shared" si="1218"/>
        <v>0</v>
      </c>
      <c r="DN1917" s="3">
        <f t="shared" si="1218"/>
        <v>0</v>
      </c>
      <c r="DO1917" s="3">
        <f t="shared" si="1218"/>
        <v>0</v>
      </c>
      <c r="DP1917" s="3">
        <f t="shared" si="1218"/>
        <v>0</v>
      </c>
      <c r="DQ1917" s="3">
        <f t="shared" si="1218"/>
        <v>0</v>
      </c>
      <c r="DR1917" s="3">
        <f t="shared" si="1218"/>
        <v>0</v>
      </c>
      <c r="DS1917" s="3">
        <f t="shared" si="1218"/>
        <v>0</v>
      </c>
      <c r="DT1917" s="3">
        <f t="shared" si="1218"/>
        <v>0</v>
      </c>
      <c r="DU1917" s="3">
        <f t="shared" si="1218"/>
        <v>0</v>
      </c>
      <c r="DV1917" s="3">
        <f t="shared" si="1218"/>
        <v>0</v>
      </c>
      <c r="DW1917" s="3">
        <f t="shared" si="1218"/>
        <v>0</v>
      </c>
      <c r="DX1917" s="3">
        <f t="shared" si="1218"/>
        <v>0</v>
      </c>
      <c r="DY1917" s="3">
        <f t="shared" si="1218"/>
        <v>0</v>
      </c>
      <c r="DZ1917" s="3">
        <f t="shared" si="1218"/>
        <v>0</v>
      </c>
      <c r="EA1917" s="3">
        <f t="shared" si="1218"/>
        <v>0</v>
      </c>
      <c r="EB1917" s="3">
        <f t="shared" si="1218"/>
        <v>0</v>
      </c>
      <c r="EC1917" s="3">
        <f t="shared" si="1218"/>
        <v>0</v>
      </c>
      <c r="ED1917" s="3">
        <f t="shared" si="1218"/>
        <v>0</v>
      </c>
      <c r="EE1917" s="3">
        <f t="shared" si="1218"/>
        <v>0</v>
      </c>
      <c r="EF1917" s="3">
        <f t="shared" si="1218"/>
        <v>0</v>
      </c>
      <c r="EG1917" s="3">
        <f t="shared" si="1218"/>
        <v>0</v>
      </c>
      <c r="EH1917" s="3">
        <f t="shared" si="1218"/>
        <v>0</v>
      </c>
      <c r="EI1917" s="3">
        <f t="shared" si="1218"/>
        <v>0</v>
      </c>
      <c r="EJ1917" s="3">
        <f t="shared" si="1218"/>
        <v>0</v>
      </c>
      <c r="EK1917" s="3">
        <f t="shared" si="1218"/>
        <v>0</v>
      </c>
      <c r="EL1917" s="3">
        <f t="shared" si="1218"/>
        <v>0</v>
      </c>
      <c r="EM1917" s="3">
        <f t="shared" ref="EM1917:FR1917" si="1219">EM1929</f>
        <v>0</v>
      </c>
      <c r="EN1917" s="3">
        <f t="shared" si="1219"/>
        <v>0</v>
      </c>
      <c r="EO1917" s="3">
        <f t="shared" si="1219"/>
        <v>0</v>
      </c>
      <c r="EP1917" s="3">
        <f t="shared" si="1219"/>
        <v>0</v>
      </c>
      <c r="EQ1917" s="3">
        <f t="shared" si="1219"/>
        <v>0</v>
      </c>
      <c r="ER1917" s="3">
        <f t="shared" si="1219"/>
        <v>0</v>
      </c>
      <c r="ES1917" s="3">
        <f t="shared" si="1219"/>
        <v>0</v>
      </c>
      <c r="ET1917" s="3">
        <f t="shared" si="1219"/>
        <v>0</v>
      </c>
      <c r="EU1917" s="3">
        <f t="shared" si="1219"/>
        <v>0</v>
      </c>
      <c r="EV1917" s="3">
        <f t="shared" si="1219"/>
        <v>0</v>
      </c>
      <c r="EW1917" s="3">
        <f t="shared" si="1219"/>
        <v>0</v>
      </c>
      <c r="EX1917" s="3">
        <f t="shared" si="1219"/>
        <v>0</v>
      </c>
      <c r="EY1917" s="3">
        <f t="shared" si="1219"/>
        <v>0</v>
      </c>
      <c r="EZ1917" s="3">
        <f t="shared" si="1219"/>
        <v>0</v>
      </c>
      <c r="FA1917" s="3">
        <f t="shared" si="1219"/>
        <v>0</v>
      </c>
      <c r="FB1917" s="3">
        <f t="shared" si="1219"/>
        <v>0</v>
      </c>
      <c r="FC1917" s="3">
        <f t="shared" si="1219"/>
        <v>0</v>
      </c>
      <c r="FD1917" s="3">
        <f t="shared" si="1219"/>
        <v>0</v>
      </c>
      <c r="FE1917" s="3">
        <f t="shared" si="1219"/>
        <v>0</v>
      </c>
      <c r="FF1917" s="3">
        <f t="shared" si="1219"/>
        <v>0</v>
      </c>
      <c r="FG1917" s="3">
        <f t="shared" si="1219"/>
        <v>0</v>
      </c>
      <c r="FH1917" s="3">
        <f t="shared" si="1219"/>
        <v>0</v>
      </c>
      <c r="FI1917" s="3">
        <f t="shared" si="1219"/>
        <v>0</v>
      </c>
      <c r="FJ1917" s="3">
        <f t="shared" si="1219"/>
        <v>0</v>
      </c>
      <c r="FK1917" s="3">
        <f t="shared" si="1219"/>
        <v>0</v>
      </c>
      <c r="FL1917" s="3">
        <f t="shared" si="1219"/>
        <v>0</v>
      </c>
      <c r="FM1917" s="3">
        <f t="shared" si="1219"/>
        <v>0</v>
      </c>
      <c r="FN1917" s="3">
        <f t="shared" si="1219"/>
        <v>0</v>
      </c>
      <c r="FO1917" s="3">
        <f t="shared" si="1219"/>
        <v>0</v>
      </c>
      <c r="FP1917" s="3">
        <f t="shared" si="1219"/>
        <v>0</v>
      </c>
      <c r="FQ1917" s="3">
        <f t="shared" si="1219"/>
        <v>0</v>
      </c>
      <c r="FR1917" s="3">
        <f t="shared" si="1219"/>
        <v>0</v>
      </c>
      <c r="FS1917" s="3">
        <f t="shared" ref="FS1917:GX1917" si="1220">FS1929</f>
        <v>0</v>
      </c>
      <c r="FT1917" s="3">
        <f t="shared" si="1220"/>
        <v>0</v>
      </c>
      <c r="FU1917" s="3">
        <f t="shared" si="1220"/>
        <v>0</v>
      </c>
      <c r="FV1917" s="3">
        <f t="shared" si="1220"/>
        <v>0</v>
      </c>
      <c r="FW1917" s="3">
        <f t="shared" si="1220"/>
        <v>0</v>
      </c>
      <c r="FX1917" s="3">
        <f t="shared" si="1220"/>
        <v>0</v>
      </c>
      <c r="FY1917" s="3">
        <f t="shared" si="1220"/>
        <v>0</v>
      </c>
      <c r="FZ1917" s="3">
        <f t="shared" si="1220"/>
        <v>0</v>
      </c>
      <c r="GA1917" s="3">
        <f t="shared" si="1220"/>
        <v>0</v>
      </c>
      <c r="GB1917" s="3">
        <f t="shared" si="1220"/>
        <v>0</v>
      </c>
      <c r="GC1917" s="3">
        <f t="shared" si="1220"/>
        <v>0</v>
      </c>
      <c r="GD1917" s="3">
        <f t="shared" si="1220"/>
        <v>0</v>
      </c>
      <c r="GE1917" s="3">
        <f t="shared" si="1220"/>
        <v>0</v>
      </c>
      <c r="GF1917" s="3">
        <f t="shared" si="1220"/>
        <v>0</v>
      </c>
      <c r="GG1917" s="3">
        <f t="shared" si="1220"/>
        <v>0</v>
      </c>
      <c r="GH1917" s="3">
        <f t="shared" si="1220"/>
        <v>0</v>
      </c>
      <c r="GI1917" s="3">
        <f t="shared" si="1220"/>
        <v>0</v>
      </c>
      <c r="GJ1917" s="3">
        <f t="shared" si="1220"/>
        <v>0</v>
      </c>
      <c r="GK1917" s="3">
        <f t="shared" si="1220"/>
        <v>0</v>
      </c>
      <c r="GL1917" s="3">
        <f t="shared" si="1220"/>
        <v>0</v>
      </c>
      <c r="GM1917" s="3">
        <f t="shared" si="1220"/>
        <v>0</v>
      </c>
      <c r="GN1917" s="3">
        <f t="shared" si="1220"/>
        <v>0</v>
      </c>
      <c r="GO1917" s="3">
        <f t="shared" si="1220"/>
        <v>0</v>
      </c>
      <c r="GP1917" s="3">
        <f t="shared" si="1220"/>
        <v>0</v>
      </c>
      <c r="GQ1917" s="3">
        <f t="shared" si="1220"/>
        <v>0</v>
      </c>
      <c r="GR1917" s="3">
        <f t="shared" si="1220"/>
        <v>0</v>
      </c>
      <c r="GS1917" s="3">
        <f t="shared" si="1220"/>
        <v>0</v>
      </c>
      <c r="GT1917" s="3">
        <f t="shared" si="1220"/>
        <v>0</v>
      </c>
      <c r="GU1917" s="3">
        <f t="shared" si="1220"/>
        <v>0</v>
      </c>
      <c r="GV1917" s="3">
        <f t="shared" si="1220"/>
        <v>0</v>
      </c>
      <c r="GW1917" s="3">
        <f t="shared" si="1220"/>
        <v>0</v>
      </c>
      <c r="GX1917" s="3">
        <f t="shared" si="1220"/>
        <v>0</v>
      </c>
    </row>
    <row r="1919" spans="1:245">
      <c r="A1919">
        <v>17</v>
      </c>
      <c r="B1919">
        <v>0</v>
      </c>
      <c r="C1919">
        <f>ROW(SmtRes!A1782)</f>
        <v>1782</v>
      </c>
      <c r="D1919">
        <f>ROW(EtalonRes!A1739)</f>
        <v>1739</v>
      </c>
      <c r="E1919" t="s">
        <v>17</v>
      </c>
      <c r="F1919" t="s">
        <v>18</v>
      </c>
      <c r="G1919" t="s">
        <v>19</v>
      </c>
      <c r="H1919" t="s">
        <v>20</v>
      </c>
      <c r="I1919">
        <f>ROUND(36.6/100,9)</f>
        <v>0.36599999999999999</v>
      </c>
      <c r="J1919">
        <v>0</v>
      </c>
      <c r="O1919">
        <f t="shared" ref="O1919:O1927" si="1221">ROUND(CP1919,2)</f>
        <v>729.63</v>
      </c>
      <c r="P1919">
        <f t="shared" ref="P1919:P1927" si="1222">ROUND(CQ1919*I1919,2)</f>
        <v>0</v>
      </c>
      <c r="Q1919">
        <f t="shared" ref="Q1919:Q1927" si="1223">ROUND(CR1919*I1919,2)</f>
        <v>0</v>
      </c>
      <c r="R1919">
        <f t="shared" ref="R1919:R1927" si="1224">ROUND(CS1919*I1919,2)</f>
        <v>0</v>
      </c>
      <c r="S1919">
        <f t="shared" ref="S1919:S1927" si="1225">ROUND(CT1919*I1919,2)</f>
        <v>729.63</v>
      </c>
      <c r="T1919">
        <f t="shared" ref="T1919:T1927" si="1226">ROUND(CU1919*I1919,2)</f>
        <v>0</v>
      </c>
      <c r="U1919">
        <f t="shared" ref="U1919:U1927" si="1227">CV1919*I1919</f>
        <v>2.80722</v>
      </c>
      <c r="V1919">
        <f t="shared" ref="V1919:V1927" si="1228">CW1919*I1919</f>
        <v>0</v>
      </c>
      <c r="W1919">
        <f t="shared" ref="W1919:W1927" si="1229">ROUND(CX1919*I1919,2)</f>
        <v>0</v>
      </c>
      <c r="X1919">
        <f t="shared" ref="X1919:X1927" si="1230">ROUND(CY1919,2)</f>
        <v>496.15</v>
      </c>
      <c r="Y1919">
        <f t="shared" ref="Y1919:Y1927" si="1231">ROUND(CZ1919,2)</f>
        <v>394</v>
      </c>
      <c r="AA1919">
        <v>36401907</v>
      </c>
      <c r="AB1919">
        <f t="shared" ref="AB1919:AB1927" si="1232">ROUND((AC1919+AD1919+AF1919),2)</f>
        <v>59.83</v>
      </c>
      <c r="AC1919">
        <f t="shared" ref="AC1919:AC1927" si="1233">ROUND((ES1919),2)</f>
        <v>0</v>
      </c>
      <c r="AD1919">
        <f t="shared" ref="AD1919:AD1927" si="1234">ROUND((((ET1919)-(EU1919))+AE1919),2)</f>
        <v>0</v>
      </c>
      <c r="AE1919">
        <f t="shared" ref="AE1919:AE1927" si="1235">ROUND((EU1919),2)</f>
        <v>0</v>
      </c>
      <c r="AF1919">
        <f t="shared" ref="AF1919:AF1927" si="1236">ROUND((EV1919),2)</f>
        <v>59.83</v>
      </c>
      <c r="AG1919">
        <f t="shared" ref="AG1919:AG1927" si="1237">ROUND((AP1919),2)</f>
        <v>0</v>
      </c>
      <c r="AH1919">
        <f t="shared" ref="AH1919:AH1927" si="1238">(EW1919)</f>
        <v>7.67</v>
      </c>
      <c r="AI1919">
        <f t="shared" ref="AI1919:AI1927" si="1239">(EX1919)</f>
        <v>0</v>
      </c>
      <c r="AJ1919">
        <f t="shared" ref="AJ1919:AJ1927" si="1240">(AS1919)</f>
        <v>0</v>
      </c>
      <c r="AK1919">
        <v>59.83</v>
      </c>
      <c r="AL1919">
        <v>0</v>
      </c>
      <c r="AM1919">
        <v>0</v>
      </c>
      <c r="AN1919">
        <v>0</v>
      </c>
      <c r="AO1919">
        <v>59.83</v>
      </c>
      <c r="AP1919">
        <v>0</v>
      </c>
      <c r="AQ1919">
        <v>7.67</v>
      </c>
      <c r="AR1919">
        <v>0</v>
      </c>
      <c r="AS1919">
        <v>0</v>
      </c>
      <c r="AT1919">
        <v>68</v>
      </c>
      <c r="AU1919">
        <v>54</v>
      </c>
      <c r="AV1919">
        <v>1</v>
      </c>
      <c r="AW1919">
        <v>1</v>
      </c>
      <c r="AZ1919">
        <v>1</v>
      </c>
      <c r="BA1919">
        <v>33.32</v>
      </c>
      <c r="BB1919">
        <v>1</v>
      </c>
      <c r="BC1919">
        <v>1</v>
      </c>
      <c r="BD1919" t="s">
        <v>3</v>
      </c>
      <c r="BE1919" t="s">
        <v>3</v>
      </c>
      <c r="BF1919" t="s">
        <v>3</v>
      </c>
      <c r="BG1919" t="s">
        <v>3</v>
      </c>
      <c r="BH1919">
        <v>0</v>
      </c>
      <c r="BI1919">
        <v>1</v>
      </c>
      <c r="BJ1919" t="s">
        <v>21</v>
      </c>
      <c r="BM1919">
        <v>57001</v>
      </c>
      <c r="BN1919">
        <v>0</v>
      </c>
      <c r="BO1919" t="s">
        <v>18</v>
      </c>
      <c r="BP1919">
        <v>1</v>
      </c>
      <c r="BQ1919">
        <v>6</v>
      </c>
      <c r="BR1919">
        <v>0</v>
      </c>
      <c r="BS1919">
        <v>33.32</v>
      </c>
      <c r="BT1919">
        <v>1</v>
      </c>
      <c r="BU1919">
        <v>1</v>
      </c>
      <c r="BV1919">
        <v>1</v>
      </c>
      <c r="BW1919">
        <v>1</v>
      </c>
      <c r="BX1919">
        <v>1</v>
      </c>
      <c r="BY1919" t="s">
        <v>3</v>
      </c>
      <c r="BZ1919">
        <v>80</v>
      </c>
      <c r="CA1919">
        <v>68</v>
      </c>
      <c r="CE1919">
        <v>0</v>
      </c>
      <c r="CF1919">
        <v>0</v>
      </c>
      <c r="CG1919">
        <v>0</v>
      </c>
      <c r="CM1919">
        <v>0</v>
      </c>
      <c r="CN1919" t="s">
        <v>3</v>
      </c>
      <c r="CO1919">
        <v>0</v>
      </c>
      <c r="CP1919">
        <f t="shared" ref="CP1919:CP1927" si="1241">(P1919+Q1919+S1919)</f>
        <v>729.63</v>
      </c>
      <c r="CQ1919">
        <f t="shared" ref="CQ1919:CQ1927" si="1242">AC1919*BC1919</f>
        <v>0</v>
      </c>
      <c r="CR1919">
        <f t="shared" ref="CR1919:CR1927" si="1243">AD1919*BB1919</f>
        <v>0</v>
      </c>
      <c r="CS1919">
        <f t="shared" ref="CS1919:CS1927" si="1244">AE1919*BS1919</f>
        <v>0</v>
      </c>
      <c r="CT1919">
        <f t="shared" ref="CT1919:CT1927" si="1245">AF1919*BA1919</f>
        <v>1993.5355999999999</v>
      </c>
      <c r="CU1919">
        <f t="shared" ref="CU1919:CU1927" si="1246">AG1919</f>
        <v>0</v>
      </c>
      <c r="CV1919">
        <f t="shared" ref="CV1919:CV1927" si="1247">AH1919</f>
        <v>7.67</v>
      </c>
      <c r="CW1919">
        <f t="shared" ref="CW1919:CW1927" si="1248">AI1919</f>
        <v>0</v>
      </c>
      <c r="CX1919">
        <f t="shared" ref="CX1919:CX1927" si="1249">AJ1919</f>
        <v>0</v>
      </c>
      <c r="CY1919">
        <f t="shared" ref="CY1919:CY1927" si="1250">(((S1919+R1919)*AT1919)/100)</f>
        <v>496.14839999999998</v>
      </c>
      <c r="CZ1919">
        <f t="shared" ref="CZ1919:CZ1927" si="1251">(((S1919+R1919)*AU1919)/100)</f>
        <v>394.00019999999995</v>
      </c>
      <c r="DC1919" t="s">
        <v>3</v>
      </c>
      <c r="DD1919" t="s">
        <v>3</v>
      </c>
      <c r="DE1919" t="s">
        <v>3</v>
      </c>
      <c r="DF1919" t="s">
        <v>3</v>
      </c>
      <c r="DG1919" t="s">
        <v>3</v>
      </c>
      <c r="DH1919" t="s">
        <v>3</v>
      </c>
      <c r="DI1919" t="s">
        <v>3</v>
      </c>
      <c r="DJ1919" t="s">
        <v>3</v>
      </c>
      <c r="DK1919" t="s">
        <v>3</v>
      </c>
      <c r="DL1919" t="s">
        <v>3</v>
      </c>
      <c r="DM1919" t="s">
        <v>3</v>
      </c>
      <c r="DN1919">
        <v>0</v>
      </c>
      <c r="DO1919">
        <v>0</v>
      </c>
      <c r="DP1919">
        <v>1</v>
      </c>
      <c r="DQ1919">
        <v>1</v>
      </c>
      <c r="DU1919">
        <v>1013</v>
      </c>
      <c r="DV1919" t="s">
        <v>20</v>
      </c>
      <c r="DW1919" t="s">
        <v>20</v>
      </c>
      <c r="DX1919">
        <v>1</v>
      </c>
      <c r="DZ1919" t="s">
        <v>3</v>
      </c>
      <c r="EA1919" t="s">
        <v>3</v>
      </c>
      <c r="EB1919" t="s">
        <v>3</v>
      </c>
      <c r="EC1919" t="s">
        <v>3</v>
      </c>
      <c r="EE1919">
        <v>29085590</v>
      </c>
      <c r="EF1919">
        <v>6</v>
      </c>
      <c r="EG1919" t="s">
        <v>22</v>
      </c>
      <c r="EH1919">
        <v>0</v>
      </c>
      <c r="EI1919" t="s">
        <v>3</v>
      </c>
      <c r="EJ1919">
        <v>1</v>
      </c>
      <c r="EK1919">
        <v>57001</v>
      </c>
      <c r="EL1919" t="s">
        <v>23</v>
      </c>
      <c r="EM1919" t="s">
        <v>24</v>
      </c>
      <c r="EO1919" t="s">
        <v>3</v>
      </c>
      <c r="EQ1919">
        <v>0</v>
      </c>
      <c r="ER1919">
        <v>59.83</v>
      </c>
      <c r="ES1919">
        <v>0</v>
      </c>
      <c r="ET1919">
        <v>0</v>
      </c>
      <c r="EU1919">
        <v>0</v>
      </c>
      <c r="EV1919">
        <v>59.83</v>
      </c>
      <c r="EW1919">
        <v>7.67</v>
      </c>
      <c r="EX1919">
        <v>0</v>
      </c>
      <c r="EY1919">
        <v>0</v>
      </c>
      <c r="FQ1919">
        <v>0</v>
      </c>
      <c r="FR1919">
        <f t="shared" ref="FR1919:FR1927" si="1252">ROUND(IF(AND(BH1919=3,BI1919=3),P1919,0),2)</f>
        <v>0</v>
      </c>
      <c r="FS1919">
        <v>0</v>
      </c>
      <c r="FV1919" t="s">
        <v>25</v>
      </c>
      <c r="FW1919" t="s">
        <v>26</v>
      </c>
      <c r="FX1919">
        <v>80</v>
      </c>
      <c r="FY1919">
        <v>68</v>
      </c>
      <c r="GA1919" t="s">
        <v>3</v>
      </c>
      <c r="GD1919">
        <v>1</v>
      </c>
      <c r="GF1919">
        <v>1095792533</v>
      </c>
      <c r="GG1919">
        <v>2</v>
      </c>
      <c r="GH1919">
        <v>1</v>
      </c>
      <c r="GI1919">
        <v>2</v>
      </c>
      <c r="GJ1919">
        <v>0</v>
      </c>
      <c r="GK1919">
        <v>0</v>
      </c>
      <c r="GL1919">
        <f t="shared" ref="GL1919:GL1927" si="1253">ROUND(IF(AND(BH1919=3,BI1919=3,FS1919&lt;&gt;0),P1919,0),2)</f>
        <v>0</v>
      </c>
      <c r="GM1919">
        <f t="shared" ref="GM1919:GM1927" si="1254">ROUND(O1919+X1919+Y1919,2)+GX1919</f>
        <v>1619.78</v>
      </c>
      <c r="GN1919">
        <f t="shared" ref="GN1919:GN1927" si="1255">IF(OR(BI1919=0,BI1919=1),ROUND(O1919+X1919+Y1919,2),0)</f>
        <v>1619.78</v>
      </c>
      <c r="GO1919">
        <f t="shared" ref="GO1919:GO1927" si="1256">IF(BI1919=2,ROUND(O1919+X1919+Y1919,2),0)</f>
        <v>0</v>
      </c>
      <c r="GP1919">
        <f t="shared" ref="GP1919:GP1927" si="1257">IF(BI1919=4,ROUND(O1919+X1919+Y1919,2)+GX1919,0)</f>
        <v>0</v>
      </c>
      <c r="GR1919">
        <v>0</v>
      </c>
      <c r="GS1919">
        <v>3</v>
      </c>
      <c r="GT1919">
        <v>0</v>
      </c>
      <c r="GU1919" t="s">
        <v>3</v>
      </c>
      <c r="GV1919">
        <f t="shared" ref="GV1919:GV1927" si="1258">ROUND((GT1919),2)</f>
        <v>0</v>
      </c>
      <c r="GW1919">
        <v>1</v>
      </c>
      <c r="GX1919">
        <f t="shared" ref="GX1919:GX1927" si="1259">ROUND(HC1919*I1919,2)</f>
        <v>0</v>
      </c>
      <c r="HA1919">
        <v>0</v>
      </c>
      <c r="HB1919">
        <v>0</v>
      </c>
      <c r="HC1919">
        <f t="shared" ref="HC1919:HC1927" si="1260">GV1919*GW1919</f>
        <v>0</v>
      </c>
      <c r="HE1919" t="s">
        <v>3</v>
      </c>
      <c r="HF1919" t="s">
        <v>3</v>
      </c>
      <c r="IK1919">
        <v>0</v>
      </c>
    </row>
    <row r="1920" spans="1:245">
      <c r="A1920">
        <v>18</v>
      </c>
      <c r="B1920">
        <v>0</v>
      </c>
      <c r="C1920">
        <v>1782</v>
      </c>
      <c r="E1920" t="s">
        <v>27</v>
      </c>
      <c r="F1920" t="s">
        <v>28</v>
      </c>
      <c r="G1920" t="s">
        <v>29</v>
      </c>
      <c r="H1920" t="s">
        <v>30</v>
      </c>
      <c r="I1920">
        <f>I1919*J1920</f>
        <v>0.25619999999999998</v>
      </c>
      <c r="J1920">
        <v>0.7</v>
      </c>
      <c r="O1920">
        <f t="shared" si="1221"/>
        <v>0</v>
      </c>
      <c r="P1920">
        <f t="shared" si="1222"/>
        <v>0</v>
      </c>
      <c r="Q1920">
        <f t="shared" si="1223"/>
        <v>0</v>
      </c>
      <c r="R1920">
        <f t="shared" si="1224"/>
        <v>0</v>
      </c>
      <c r="S1920">
        <f t="shared" si="1225"/>
        <v>0</v>
      </c>
      <c r="T1920">
        <f t="shared" si="1226"/>
        <v>0</v>
      </c>
      <c r="U1920">
        <f t="shared" si="1227"/>
        <v>0</v>
      </c>
      <c r="V1920">
        <f t="shared" si="1228"/>
        <v>0</v>
      </c>
      <c r="W1920">
        <f t="shared" si="1229"/>
        <v>0</v>
      </c>
      <c r="X1920">
        <f t="shared" si="1230"/>
        <v>0</v>
      </c>
      <c r="Y1920">
        <f t="shared" si="1231"/>
        <v>0</v>
      </c>
      <c r="AA1920">
        <v>36401907</v>
      </c>
      <c r="AB1920">
        <f t="shared" si="1232"/>
        <v>0</v>
      </c>
      <c r="AC1920">
        <f t="shared" si="1233"/>
        <v>0</v>
      </c>
      <c r="AD1920">
        <f t="shared" si="1234"/>
        <v>0</v>
      </c>
      <c r="AE1920">
        <f t="shared" si="1235"/>
        <v>0</v>
      </c>
      <c r="AF1920">
        <f t="shared" si="1236"/>
        <v>0</v>
      </c>
      <c r="AG1920">
        <f t="shared" si="1237"/>
        <v>0</v>
      </c>
      <c r="AH1920">
        <f t="shared" si="1238"/>
        <v>0</v>
      </c>
      <c r="AI1920">
        <f t="shared" si="1239"/>
        <v>0</v>
      </c>
      <c r="AJ1920">
        <f t="shared" si="1240"/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1</v>
      </c>
      <c r="AW1920">
        <v>1</v>
      </c>
      <c r="AZ1920">
        <v>1</v>
      </c>
      <c r="BA1920">
        <v>1</v>
      </c>
      <c r="BB1920">
        <v>1</v>
      </c>
      <c r="BC1920">
        <v>1</v>
      </c>
      <c r="BD1920" t="s">
        <v>3</v>
      </c>
      <c r="BE1920" t="s">
        <v>3</v>
      </c>
      <c r="BF1920" t="s">
        <v>3</v>
      </c>
      <c r="BG1920" t="s">
        <v>3</v>
      </c>
      <c r="BH1920">
        <v>3</v>
      </c>
      <c r="BI1920">
        <v>2</v>
      </c>
      <c r="BJ1920" t="s">
        <v>31</v>
      </c>
      <c r="BM1920">
        <v>500002</v>
      </c>
      <c r="BN1920">
        <v>0</v>
      </c>
      <c r="BO1920" t="s">
        <v>3</v>
      </c>
      <c r="BP1920">
        <v>0</v>
      </c>
      <c r="BQ1920">
        <v>12</v>
      </c>
      <c r="BR1920">
        <v>0</v>
      </c>
      <c r="BS1920">
        <v>1</v>
      </c>
      <c r="BT1920">
        <v>1</v>
      </c>
      <c r="BU1920">
        <v>1</v>
      </c>
      <c r="BV1920">
        <v>1</v>
      </c>
      <c r="BW1920">
        <v>1</v>
      </c>
      <c r="BX1920">
        <v>1</v>
      </c>
      <c r="BY1920" t="s">
        <v>3</v>
      </c>
      <c r="BZ1920">
        <v>0</v>
      </c>
      <c r="CA1920">
        <v>0</v>
      </c>
      <c r="CE1920">
        <v>0</v>
      </c>
      <c r="CF1920">
        <v>0</v>
      </c>
      <c r="CG1920">
        <v>0</v>
      </c>
      <c r="CM1920">
        <v>0</v>
      </c>
      <c r="CN1920" t="s">
        <v>3</v>
      </c>
      <c r="CO1920">
        <v>0</v>
      </c>
      <c r="CP1920">
        <f t="shared" si="1241"/>
        <v>0</v>
      </c>
      <c r="CQ1920">
        <f t="shared" si="1242"/>
        <v>0</v>
      </c>
      <c r="CR1920">
        <f t="shared" si="1243"/>
        <v>0</v>
      </c>
      <c r="CS1920">
        <f t="shared" si="1244"/>
        <v>0</v>
      </c>
      <c r="CT1920">
        <f t="shared" si="1245"/>
        <v>0</v>
      </c>
      <c r="CU1920">
        <f t="shared" si="1246"/>
        <v>0</v>
      </c>
      <c r="CV1920">
        <f t="shared" si="1247"/>
        <v>0</v>
      </c>
      <c r="CW1920">
        <f t="shared" si="1248"/>
        <v>0</v>
      </c>
      <c r="CX1920">
        <f t="shared" si="1249"/>
        <v>0</v>
      </c>
      <c r="CY1920">
        <f t="shared" si="1250"/>
        <v>0</v>
      </c>
      <c r="CZ1920">
        <f t="shared" si="1251"/>
        <v>0</v>
      </c>
      <c r="DC1920" t="s">
        <v>3</v>
      </c>
      <c r="DD1920" t="s">
        <v>3</v>
      </c>
      <c r="DE1920" t="s">
        <v>3</v>
      </c>
      <c r="DF1920" t="s">
        <v>3</v>
      </c>
      <c r="DG1920" t="s">
        <v>3</v>
      </c>
      <c r="DH1920" t="s">
        <v>3</v>
      </c>
      <c r="DI1920" t="s">
        <v>3</v>
      </c>
      <c r="DJ1920" t="s">
        <v>3</v>
      </c>
      <c r="DK1920" t="s">
        <v>3</v>
      </c>
      <c r="DL1920" t="s">
        <v>3</v>
      </c>
      <c r="DM1920" t="s">
        <v>3</v>
      </c>
      <c r="DN1920">
        <v>0</v>
      </c>
      <c r="DO1920">
        <v>0</v>
      </c>
      <c r="DP1920">
        <v>1</v>
      </c>
      <c r="DQ1920">
        <v>1</v>
      </c>
      <c r="DU1920">
        <v>1009</v>
      </c>
      <c r="DV1920" t="s">
        <v>30</v>
      </c>
      <c r="DW1920" t="s">
        <v>30</v>
      </c>
      <c r="DX1920">
        <v>1000</v>
      </c>
      <c r="DZ1920" t="s">
        <v>3</v>
      </c>
      <c r="EA1920" t="s">
        <v>3</v>
      </c>
      <c r="EB1920" t="s">
        <v>3</v>
      </c>
      <c r="EC1920" t="s">
        <v>3</v>
      </c>
      <c r="EE1920">
        <v>29085444</v>
      </c>
      <c r="EF1920">
        <v>12</v>
      </c>
      <c r="EG1920" t="s">
        <v>32</v>
      </c>
      <c r="EH1920">
        <v>0</v>
      </c>
      <c r="EI1920" t="s">
        <v>3</v>
      </c>
      <c r="EJ1920">
        <v>2</v>
      </c>
      <c r="EK1920">
        <v>500002</v>
      </c>
      <c r="EL1920" t="s">
        <v>33</v>
      </c>
      <c r="EM1920" t="s">
        <v>34</v>
      </c>
      <c r="EO1920" t="s">
        <v>3</v>
      </c>
      <c r="EQ1920">
        <v>0</v>
      </c>
      <c r="ER1920">
        <v>0</v>
      </c>
      <c r="ES1920">
        <v>0</v>
      </c>
      <c r="ET1920">
        <v>0</v>
      </c>
      <c r="EU1920">
        <v>0</v>
      </c>
      <c r="EV1920">
        <v>0</v>
      </c>
      <c r="EW1920">
        <v>0</v>
      </c>
      <c r="EX1920">
        <v>0</v>
      </c>
      <c r="FQ1920">
        <v>0</v>
      </c>
      <c r="FR1920">
        <f t="shared" si="1252"/>
        <v>0</v>
      </c>
      <c r="FS1920">
        <v>0</v>
      </c>
      <c r="FX1920">
        <v>0</v>
      </c>
      <c r="FY1920">
        <v>0</v>
      </c>
      <c r="GA1920" t="s">
        <v>3</v>
      </c>
      <c r="GD1920">
        <v>1</v>
      </c>
      <c r="GF1920">
        <v>-304821490</v>
      </c>
      <c r="GG1920">
        <v>2</v>
      </c>
      <c r="GH1920">
        <v>1</v>
      </c>
      <c r="GI1920">
        <v>-2</v>
      </c>
      <c r="GJ1920">
        <v>0</v>
      </c>
      <c r="GK1920">
        <v>0</v>
      </c>
      <c r="GL1920">
        <f t="shared" si="1253"/>
        <v>0</v>
      </c>
      <c r="GM1920">
        <f t="shared" si="1254"/>
        <v>0</v>
      </c>
      <c r="GN1920">
        <f t="shared" si="1255"/>
        <v>0</v>
      </c>
      <c r="GO1920">
        <f t="shared" si="1256"/>
        <v>0</v>
      </c>
      <c r="GP1920">
        <f t="shared" si="1257"/>
        <v>0</v>
      </c>
      <c r="GR1920">
        <v>0</v>
      </c>
      <c r="GS1920">
        <v>3</v>
      </c>
      <c r="GT1920">
        <v>0</v>
      </c>
      <c r="GU1920" t="s">
        <v>3</v>
      </c>
      <c r="GV1920">
        <f t="shared" si="1258"/>
        <v>0</v>
      </c>
      <c r="GW1920">
        <v>1</v>
      </c>
      <c r="GX1920">
        <f t="shared" si="1259"/>
        <v>0</v>
      </c>
      <c r="HA1920">
        <v>0</v>
      </c>
      <c r="HB1920">
        <v>0</v>
      </c>
      <c r="HC1920">
        <f t="shared" si="1260"/>
        <v>0</v>
      </c>
      <c r="HE1920" t="s">
        <v>3</v>
      </c>
      <c r="HF1920" t="s">
        <v>3</v>
      </c>
      <c r="IK1920">
        <v>0</v>
      </c>
    </row>
    <row r="1921" spans="1:245">
      <c r="A1921">
        <v>17</v>
      </c>
      <c r="B1921">
        <v>0</v>
      </c>
      <c r="C1921">
        <f>ROW(SmtRes!A1786)</f>
        <v>1786</v>
      </c>
      <c r="D1921">
        <f>ROW(EtalonRes!A1743)</f>
        <v>1743</v>
      </c>
      <c r="E1921" t="s">
        <v>35</v>
      </c>
      <c r="F1921" t="s">
        <v>36</v>
      </c>
      <c r="G1921" t="s">
        <v>37</v>
      </c>
      <c r="H1921" t="s">
        <v>38</v>
      </c>
      <c r="I1921">
        <f>ROUND(36.6/100,9)</f>
        <v>0.36599999999999999</v>
      </c>
      <c r="J1921">
        <v>0</v>
      </c>
      <c r="O1921">
        <f t="shared" si="1221"/>
        <v>1105.6099999999999</v>
      </c>
      <c r="P1921">
        <f t="shared" si="1222"/>
        <v>0</v>
      </c>
      <c r="Q1921">
        <f t="shared" si="1223"/>
        <v>22.2</v>
      </c>
      <c r="R1921">
        <f t="shared" si="1224"/>
        <v>21.46</v>
      </c>
      <c r="S1921">
        <f t="shared" si="1225"/>
        <v>1083.4100000000001</v>
      </c>
      <c r="T1921">
        <f t="shared" si="1226"/>
        <v>0</v>
      </c>
      <c r="U1921">
        <f t="shared" si="1227"/>
        <v>4.1687400000000006</v>
      </c>
      <c r="V1921">
        <f t="shared" si="1228"/>
        <v>4.7579999999999997E-2</v>
      </c>
      <c r="W1921">
        <f t="shared" si="1229"/>
        <v>0</v>
      </c>
      <c r="X1921">
        <f t="shared" si="1230"/>
        <v>751.31</v>
      </c>
      <c r="Y1921">
        <f t="shared" si="1231"/>
        <v>596.63</v>
      </c>
      <c r="AA1921">
        <v>36401907</v>
      </c>
      <c r="AB1921">
        <f t="shared" si="1232"/>
        <v>92.9</v>
      </c>
      <c r="AC1921">
        <f t="shared" si="1233"/>
        <v>0</v>
      </c>
      <c r="AD1921">
        <f t="shared" si="1234"/>
        <v>4.0599999999999996</v>
      </c>
      <c r="AE1921">
        <f t="shared" si="1235"/>
        <v>1.76</v>
      </c>
      <c r="AF1921">
        <f t="shared" si="1236"/>
        <v>88.84</v>
      </c>
      <c r="AG1921">
        <f t="shared" si="1237"/>
        <v>0</v>
      </c>
      <c r="AH1921">
        <f t="shared" si="1238"/>
        <v>11.39</v>
      </c>
      <c r="AI1921">
        <f t="shared" si="1239"/>
        <v>0.13</v>
      </c>
      <c r="AJ1921">
        <f t="shared" si="1240"/>
        <v>0</v>
      </c>
      <c r="AK1921">
        <v>92.9</v>
      </c>
      <c r="AL1921">
        <v>0</v>
      </c>
      <c r="AM1921">
        <v>4.0599999999999996</v>
      </c>
      <c r="AN1921">
        <v>1.76</v>
      </c>
      <c r="AO1921">
        <v>88.84</v>
      </c>
      <c r="AP1921">
        <v>0</v>
      </c>
      <c r="AQ1921">
        <v>11.39</v>
      </c>
      <c r="AR1921">
        <v>0.13</v>
      </c>
      <c r="AS1921">
        <v>0</v>
      </c>
      <c r="AT1921">
        <v>68</v>
      </c>
      <c r="AU1921">
        <v>54</v>
      </c>
      <c r="AV1921">
        <v>1</v>
      </c>
      <c r="AW1921">
        <v>1</v>
      </c>
      <c r="AZ1921">
        <v>1</v>
      </c>
      <c r="BA1921">
        <v>33.32</v>
      </c>
      <c r="BB1921">
        <v>14.94</v>
      </c>
      <c r="BC1921">
        <v>1</v>
      </c>
      <c r="BD1921" t="s">
        <v>3</v>
      </c>
      <c r="BE1921" t="s">
        <v>3</v>
      </c>
      <c r="BF1921" t="s">
        <v>3</v>
      </c>
      <c r="BG1921" t="s">
        <v>3</v>
      </c>
      <c r="BH1921">
        <v>0</v>
      </c>
      <c r="BI1921">
        <v>1</v>
      </c>
      <c r="BJ1921" t="s">
        <v>39</v>
      </c>
      <c r="BM1921">
        <v>57001</v>
      </c>
      <c r="BN1921">
        <v>0</v>
      </c>
      <c r="BO1921" t="s">
        <v>36</v>
      </c>
      <c r="BP1921">
        <v>1</v>
      </c>
      <c r="BQ1921">
        <v>6</v>
      </c>
      <c r="BR1921">
        <v>0</v>
      </c>
      <c r="BS1921">
        <v>33.32</v>
      </c>
      <c r="BT1921">
        <v>1</v>
      </c>
      <c r="BU1921">
        <v>1</v>
      </c>
      <c r="BV1921">
        <v>1</v>
      </c>
      <c r="BW1921">
        <v>1</v>
      </c>
      <c r="BX1921">
        <v>1</v>
      </c>
      <c r="BY1921" t="s">
        <v>3</v>
      </c>
      <c r="BZ1921">
        <v>80</v>
      </c>
      <c r="CA1921">
        <v>68</v>
      </c>
      <c r="CE1921">
        <v>0</v>
      </c>
      <c r="CF1921">
        <v>0</v>
      </c>
      <c r="CG1921">
        <v>0</v>
      </c>
      <c r="CM1921">
        <v>0</v>
      </c>
      <c r="CN1921" t="s">
        <v>3</v>
      </c>
      <c r="CO1921">
        <v>0</v>
      </c>
      <c r="CP1921">
        <f t="shared" si="1241"/>
        <v>1105.6100000000001</v>
      </c>
      <c r="CQ1921">
        <f t="shared" si="1242"/>
        <v>0</v>
      </c>
      <c r="CR1921">
        <f t="shared" si="1243"/>
        <v>60.656399999999991</v>
      </c>
      <c r="CS1921">
        <f t="shared" si="1244"/>
        <v>58.6432</v>
      </c>
      <c r="CT1921">
        <f t="shared" si="1245"/>
        <v>2960.1487999999999</v>
      </c>
      <c r="CU1921">
        <f t="shared" si="1246"/>
        <v>0</v>
      </c>
      <c r="CV1921">
        <f t="shared" si="1247"/>
        <v>11.39</v>
      </c>
      <c r="CW1921">
        <f t="shared" si="1248"/>
        <v>0.13</v>
      </c>
      <c r="CX1921">
        <f t="shared" si="1249"/>
        <v>0</v>
      </c>
      <c r="CY1921">
        <f t="shared" si="1250"/>
        <v>751.3116</v>
      </c>
      <c r="CZ1921">
        <f t="shared" si="1251"/>
        <v>596.62980000000005</v>
      </c>
      <c r="DC1921" t="s">
        <v>3</v>
      </c>
      <c r="DD1921" t="s">
        <v>3</v>
      </c>
      <c r="DE1921" t="s">
        <v>3</v>
      </c>
      <c r="DF1921" t="s">
        <v>3</v>
      </c>
      <c r="DG1921" t="s">
        <v>3</v>
      </c>
      <c r="DH1921" t="s">
        <v>3</v>
      </c>
      <c r="DI1921" t="s">
        <v>3</v>
      </c>
      <c r="DJ1921" t="s">
        <v>3</v>
      </c>
      <c r="DK1921" t="s">
        <v>3</v>
      </c>
      <c r="DL1921" t="s">
        <v>3</v>
      </c>
      <c r="DM1921" t="s">
        <v>3</v>
      </c>
      <c r="DN1921">
        <v>0</v>
      </c>
      <c r="DO1921">
        <v>0</v>
      </c>
      <c r="DP1921">
        <v>1</v>
      </c>
      <c r="DQ1921">
        <v>1</v>
      </c>
      <c r="DU1921">
        <v>1013</v>
      </c>
      <c r="DV1921" t="s">
        <v>38</v>
      </c>
      <c r="DW1921" t="s">
        <v>38</v>
      </c>
      <c r="DX1921">
        <v>1</v>
      </c>
      <c r="DZ1921" t="s">
        <v>3</v>
      </c>
      <c r="EA1921" t="s">
        <v>3</v>
      </c>
      <c r="EB1921" t="s">
        <v>3</v>
      </c>
      <c r="EC1921" t="s">
        <v>3</v>
      </c>
      <c r="EE1921">
        <v>29085590</v>
      </c>
      <c r="EF1921">
        <v>6</v>
      </c>
      <c r="EG1921" t="s">
        <v>22</v>
      </c>
      <c r="EH1921">
        <v>0</v>
      </c>
      <c r="EI1921" t="s">
        <v>3</v>
      </c>
      <c r="EJ1921">
        <v>1</v>
      </c>
      <c r="EK1921">
        <v>57001</v>
      </c>
      <c r="EL1921" t="s">
        <v>23</v>
      </c>
      <c r="EM1921" t="s">
        <v>24</v>
      </c>
      <c r="EO1921" t="s">
        <v>3</v>
      </c>
      <c r="EQ1921">
        <v>0</v>
      </c>
      <c r="ER1921">
        <v>92.9</v>
      </c>
      <c r="ES1921">
        <v>0</v>
      </c>
      <c r="ET1921">
        <v>4.0599999999999996</v>
      </c>
      <c r="EU1921">
        <v>1.76</v>
      </c>
      <c r="EV1921">
        <v>88.84</v>
      </c>
      <c r="EW1921">
        <v>11.39</v>
      </c>
      <c r="EX1921">
        <v>0.13</v>
      </c>
      <c r="EY1921">
        <v>0</v>
      </c>
      <c r="FQ1921">
        <v>0</v>
      </c>
      <c r="FR1921">
        <f t="shared" si="1252"/>
        <v>0</v>
      </c>
      <c r="FS1921">
        <v>0</v>
      </c>
      <c r="FV1921" t="s">
        <v>25</v>
      </c>
      <c r="FW1921" t="s">
        <v>26</v>
      </c>
      <c r="FX1921">
        <v>80</v>
      </c>
      <c r="FY1921">
        <v>68</v>
      </c>
      <c r="GA1921" t="s">
        <v>3</v>
      </c>
      <c r="GD1921">
        <v>1</v>
      </c>
      <c r="GF1921">
        <v>-1629810845</v>
      </c>
      <c r="GG1921">
        <v>2</v>
      </c>
      <c r="GH1921">
        <v>1</v>
      </c>
      <c r="GI1921">
        <v>2</v>
      </c>
      <c r="GJ1921">
        <v>0</v>
      </c>
      <c r="GK1921">
        <v>0</v>
      </c>
      <c r="GL1921">
        <f t="shared" si="1253"/>
        <v>0</v>
      </c>
      <c r="GM1921">
        <f t="shared" si="1254"/>
        <v>2453.5500000000002</v>
      </c>
      <c r="GN1921">
        <f t="shared" si="1255"/>
        <v>2453.5500000000002</v>
      </c>
      <c r="GO1921">
        <f t="shared" si="1256"/>
        <v>0</v>
      </c>
      <c r="GP1921">
        <f t="shared" si="1257"/>
        <v>0</v>
      </c>
      <c r="GR1921">
        <v>0</v>
      </c>
      <c r="GS1921">
        <v>3</v>
      </c>
      <c r="GT1921">
        <v>0</v>
      </c>
      <c r="GU1921" t="s">
        <v>3</v>
      </c>
      <c r="GV1921">
        <f t="shared" si="1258"/>
        <v>0</v>
      </c>
      <c r="GW1921">
        <v>1</v>
      </c>
      <c r="GX1921">
        <f t="shared" si="1259"/>
        <v>0</v>
      </c>
      <c r="HA1921">
        <v>0</v>
      </c>
      <c r="HB1921">
        <v>0</v>
      </c>
      <c r="HC1921">
        <f t="shared" si="1260"/>
        <v>0</v>
      </c>
      <c r="HE1921" t="s">
        <v>3</v>
      </c>
      <c r="HF1921" t="s">
        <v>3</v>
      </c>
      <c r="IK1921">
        <v>0</v>
      </c>
    </row>
    <row r="1922" spans="1:245">
      <c r="A1922">
        <v>18</v>
      </c>
      <c r="B1922">
        <v>0</v>
      </c>
      <c r="C1922">
        <v>1786</v>
      </c>
      <c r="E1922" t="s">
        <v>40</v>
      </c>
      <c r="F1922" t="s">
        <v>28</v>
      </c>
      <c r="G1922" t="s">
        <v>29</v>
      </c>
      <c r="H1922" t="s">
        <v>30</v>
      </c>
      <c r="I1922">
        <f>I1921*J1922</f>
        <v>0.17202000000000001</v>
      </c>
      <c r="J1922">
        <v>0.47000000000000003</v>
      </c>
      <c r="O1922">
        <f t="shared" si="1221"/>
        <v>0</v>
      </c>
      <c r="P1922">
        <f t="shared" si="1222"/>
        <v>0</v>
      </c>
      <c r="Q1922">
        <f t="shared" si="1223"/>
        <v>0</v>
      </c>
      <c r="R1922">
        <f t="shared" si="1224"/>
        <v>0</v>
      </c>
      <c r="S1922">
        <f t="shared" si="1225"/>
        <v>0</v>
      </c>
      <c r="T1922">
        <f t="shared" si="1226"/>
        <v>0</v>
      </c>
      <c r="U1922">
        <f t="shared" si="1227"/>
        <v>0</v>
      </c>
      <c r="V1922">
        <f t="shared" si="1228"/>
        <v>0</v>
      </c>
      <c r="W1922">
        <f t="shared" si="1229"/>
        <v>0</v>
      </c>
      <c r="X1922">
        <f t="shared" si="1230"/>
        <v>0</v>
      </c>
      <c r="Y1922">
        <f t="shared" si="1231"/>
        <v>0</v>
      </c>
      <c r="AA1922">
        <v>36401907</v>
      </c>
      <c r="AB1922">
        <f t="shared" si="1232"/>
        <v>0</v>
      </c>
      <c r="AC1922">
        <f t="shared" si="1233"/>
        <v>0</v>
      </c>
      <c r="AD1922">
        <f t="shared" si="1234"/>
        <v>0</v>
      </c>
      <c r="AE1922">
        <f t="shared" si="1235"/>
        <v>0</v>
      </c>
      <c r="AF1922">
        <f t="shared" si="1236"/>
        <v>0</v>
      </c>
      <c r="AG1922">
        <f t="shared" si="1237"/>
        <v>0</v>
      </c>
      <c r="AH1922">
        <f t="shared" si="1238"/>
        <v>0</v>
      </c>
      <c r="AI1922">
        <f t="shared" si="1239"/>
        <v>0</v>
      </c>
      <c r="AJ1922">
        <f t="shared" si="1240"/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1</v>
      </c>
      <c r="AW1922">
        <v>1</v>
      </c>
      <c r="AZ1922">
        <v>1</v>
      </c>
      <c r="BA1922">
        <v>1</v>
      </c>
      <c r="BB1922">
        <v>1</v>
      </c>
      <c r="BC1922">
        <v>1</v>
      </c>
      <c r="BD1922" t="s">
        <v>3</v>
      </c>
      <c r="BE1922" t="s">
        <v>3</v>
      </c>
      <c r="BF1922" t="s">
        <v>3</v>
      </c>
      <c r="BG1922" t="s">
        <v>3</v>
      </c>
      <c r="BH1922">
        <v>3</v>
      </c>
      <c r="BI1922">
        <v>2</v>
      </c>
      <c r="BJ1922" t="s">
        <v>31</v>
      </c>
      <c r="BM1922">
        <v>500002</v>
      </c>
      <c r="BN1922">
        <v>0</v>
      </c>
      <c r="BO1922" t="s">
        <v>3</v>
      </c>
      <c r="BP1922">
        <v>0</v>
      </c>
      <c r="BQ1922">
        <v>12</v>
      </c>
      <c r="BR1922">
        <v>0</v>
      </c>
      <c r="BS1922">
        <v>1</v>
      </c>
      <c r="BT1922">
        <v>1</v>
      </c>
      <c r="BU1922">
        <v>1</v>
      </c>
      <c r="BV1922">
        <v>1</v>
      </c>
      <c r="BW1922">
        <v>1</v>
      </c>
      <c r="BX1922">
        <v>1</v>
      </c>
      <c r="BY1922" t="s">
        <v>3</v>
      </c>
      <c r="BZ1922">
        <v>0</v>
      </c>
      <c r="CA1922">
        <v>0</v>
      </c>
      <c r="CE1922">
        <v>0</v>
      </c>
      <c r="CF1922">
        <v>0</v>
      </c>
      <c r="CG1922">
        <v>0</v>
      </c>
      <c r="CM1922">
        <v>0</v>
      </c>
      <c r="CN1922" t="s">
        <v>3</v>
      </c>
      <c r="CO1922">
        <v>0</v>
      </c>
      <c r="CP1922">
        <f t="shared" si="1241"/>
        <v>0</v>
      </c>
      <c r="CQ1922">
        <f t="shared" si="1242"/>
        <v>0</v>
      </c>
      <c r="CR1922">
        <f t="shared" si="1243"/>
        <v>0</v>
      </c>
      <c r="CS1922">
        <f t="shared" si="1244"/>
        <v>0</v>
      </c>
      <c r="CT1922">
        <f t="shared" si="1245"/>
        <v>0</v>
      </c>
      <c r="CU1922">
        <f t="shared" si="1246"/>
        <v>0</v>
      </c>
      <c r="CV1922">
        <f t="shared" si="1247"/>
        <v>0</v>
      </c>
      <c r="CW1922">
        <f t="shared" si="1248"/>
        <v>0</v>
      </c>
      <c r="CX1922">
        <f t="shared" si="1249"/>
        <v>0</v>
      </c>
      <c r="CY1922">
        <f t="shared" si="1250"/>
        <v>0</v>
      </c>
      <c r="CZ1922">
        <f t="shared" si="1251"/>
        <v>0</v>
      </c>
      <c r="DC1922" t="s">
        <v>3</v>
      </c>
      <c r="DD1922" t="s">
        <v>3</v>
      </c>
      <c r="DE1922" t="s">
        <v>3</v>
      </c>
      <c r="DF1922" t="s">
        <v>3</v>
      </c>
      <c r="DG1922" t="s">
        <v>3</v>
      </c>
      <c r="DH1922" t="s">
        <v>3</v>
      </c>
      <c r="DI1922" t="s">
        <v>3</v>
      </c>
      <c r="DJ1922" t="s">
        <v>3</v>
      </c>
      <c r="DK1922" t="s">
        <v>3</v>
      </c>
      <c r="DL1922" t="s">
        <v>3</v>
      </c>
      <c r="DM1922" t="s">
        <v>3</v>
      </c>
      <c r="DN1922">
        <v>0</v>
      </c>
      <c r="DO1922">
        <v>0</v>
      </c>
      <c r="DP1922">
        <v>1</v>
      </c>
      <c r="DQ1922">
        <v>1</v>
      </c>
      <c r="DU1922">
        <v>1009</v>
      </c>
      <c r="DV1922" t="s">
        <v>30</v>
      </c>
      <c r="DW1922" t="s">
        <v>30</v>
      </c>
      <c r="DX1922">
        <v>1000</v>
      </c>
      <c r="DZ1922" t="s">
        <v>3</v>
      </c>
      <c r="EA1922" t="s">
        <v>3</v>
      </c>
      <c r="EB1922" t="s">
        <v>3</v>
      </c>
      <c r="EC1922" t="s">
        <v>3</v>
      </c>
      <c r="EE1922">
        <v>29085444</v>
      </c>
      <c r="EF1922">
        <v>12</v>
      </c>
      <c r="EG1922" t="s">
        <v>32</v>
      </c>
      <c r="EH1922">
        <v>0</v>
      </c>
      <c r="EI1922" t="s">
        <v>3</v>
      </c>
      <c r="EJ1922">
        <v>2</v>
      </c>
      <c r="EK1922">
        <v>500002</v>
      </c>
      <c r="EL1922" t="s">
        <v>33</v>
      </c>
      <c r="EM1922" t="s">
        <v>34</v>
      </c>
      <c r="EO1922" t="s">
        <v>3</v>
      </c>
      <c r="EQ1922">
        <v>0</v>
      </c>
      <c r="ER1922">
        <v>0</v>
      </c>
      <c r="ES1922">
        <v>0</v>
      </c>
      <c r="ET1922">
        <v>0</v>
      </c>
      <c r="EU1922">
        <v>0</v>
      </c>
      <c r="EV1922">
        <v>0</v>
      </c>
      <c r="EW1922">
        <v>0</v>
      </c>
      <c r="EX1922">
        <v>0</v>
      </c>
      <c r="FQ1922">
        <v>0</v>
      </c>
      <c r="FR1922">
        <f t="shared" si="1252"/>
        <v>0</v>
      </c>
      <c r="FS1922">
        <v>0</v>
      </c>
      <c r="FX1922">
        <v>0</v>
      </c>
      <c r="FY1922">
        <v>0</v>
      </c>
      <c r="GA1922" t="s">
        <v>3</v>
      </c>
      <c r="GD1922">
        <v>1</v>
      </c>
      <c r="GF1922">
        <v>-304821490</v>
      </c>
      <c r="GG1922">
        <v>2</v>
      </c>
      <c r="GH1922">
        <v>1</v>
      </c>
      <c r="GI1922">
        <v>-2</v>
      </c>
      <c r="GJ1922">
        <v>0</v>
      </c>
      <c r="GK1922">
        <v>0</v>
      </c>
      <c r="GL1922">
        <f t="shared" si="1253"/>
        <v>0</v>
      </c>
      <c r="GM1922">
        <f t="shared" si="1254"/>
        <v>0</v>
      </c>
      <c r="GN1922">
        <f t="shared" si="1255"/>
        <v>0</v>
      </c>
      <c r="GO1922">
        <f t="shared" si="1256"/>
        <v>0</v>
      </c>
      <c r="GP1922">
        <f t="shared" si="1257"/>
        <v>0</v>
      </c>
      <c r="GR1922">
        <v>0</v>
      </c>
      <c r="GS1922">
        <v>0</v>
      </c>
      <c r="GT1922">
        <v>0</v>
      </c>
      <c r="GU1922" t="s">
        <v>3</v>
      </c>
      <c r="GV1922">
        <f t="shared" si="1258"/>
        <v>0</v>
      </c>
      <c r="GW1922">
        <v>1</v>
      </c>
      <c r="GX1922">
        <f t="shared" si="1259"/>
        <v>0</v>
      </c>
      <c r="HA1922">
        <v>0</v>
      </c>
      <c r="HB1922">
        <v>0</v>
      </c>
      <c r="HC1922">
        <f t="shared" si="1260"/>
        <v>0</v>
      </c>
      <c r="HE1922" t="s">
        <v>3</v>
      </c>
      <c r="HF1922" t="s">
        <v>3</v>
      </c>
      <c r="IK1922">
        <v>0</v>
      </c>
    </row>
    <row r="1923" spans="1:245">
      <c r="A1923">
        <v>17</v>
      </c>
      <c r="B1923">
        <v>0</v>
      </c>
      <c r="C1923">
        <f>ROW(SmtRes!A1788)</f>
        <v>1788</v>
      </c>
      <c r="D1923">
        <f>ROW(EtalonRes!A1745)</f>
        <v>1745</v>
      </c>
      <c r="E1923" t="s">
        <v>41</v>
      </c>
      <c r="F1923" t="s">
        <v>50</v>
      </c>
      <c r="G1923" t="s">
        <v>51</v>
      </c>
      <c r="H1923" t="s">
        <v>52</v>
      </c>
      <c r="I1923">
        <f>ROUND(24.2/100,9)</f>
        <v>0.24199999999999999</v>
      </c>
      <c r="J1923">
        <v>0</v>
      </c>
      <c r="O1923">
        <f t="shared" si="1221"/>
        <v>237.15</v>
      </c>
      <c r="P1923">
        <f t="shared" si="1222"/>
        <v>0</v>
      </c>
      <c r="Q1923">
        <f t="shared" si="1223"/>
        <v>0</v>
      </c>
      <c r="R1923">
        <f t="shared" si="1224"/>
        <v>0</v>
      </c>
      <c r="S1923">
        <f t="shared" si="1225"/>
        <v>237.15</v>
      </c>
      <c r="T1923">
        <f t="shared" si="1226"/>
        <v>0</v>
      </c>
      <c r="U1923">
        <f t="shared" si="1227"/>
        <v>0.91233999999999993</v>
      </c>
      <c r="V1923">
        <f t="shared" si="1228"/>
        <v>0</v>
      </c>
      <c r="W1923">
        <f t="shared" si="1229"/>
        <v>0</v>
      </c>
      <c r="X1923">
        <f t="shared" si="1230"/>
        <v>161.26</v>
      </c>
      <c r="Y1923">
        <f t="shared" si="1231"/>
        <v>128.06</v>
      </c>
      <c r="AA1923">
        <v>36401907</v>
      </c>
      <c r="AB1923">
        <f t="shared" si="1232"/>
        <v>29.41</v>
      </c>
      <c r="AC1923">
        <f t="shared" si="1233"/>
        <v>0</v>
      </c>
      <c r="AD1923">
        <f t="shared" si="1234"/>
        <v>0</v>
      </c>
      <c r="AE1923">
        <f t="shared" si="1235"/>
        <v>0</v>
      </c>
      <c r="AF1923">
        <f t="shared" si="1236"/>
        <v>29.41</v>
      </c>
      <c r="AG1923">
        <f t="shared" si="1237"/>
        <v>0</v>
      </c>
      <c r="AH1923">
        <f t="shared" si="1238"/>
        <v>3.77</v>
      </c>
      <c r="AI1923">
        <f t="shared" si="1239"/>
        <v>0</v>
      </c>
      <c r="AJ1923">
        <f t="shared" si="1240"/>
        <v>0</v>
      </c>
      <c r="AK1923">
        <v>29.41</v>
      </c>
      <c r="AL1923">
        <v>0</v>
      </c>
      <c r="AM1923">
        <v>0</v>
      </c>
      <c r="AN1923">
        <v>0</v>
      </c>
      <c r="AO1923">
        <v>29.41</v>
      </c>
      <c r="AP1923">
        <v>0</v>
      </c>
      <c r="AQ1923">
        <v>3.77</v>
      </c>
      <c r="AR1923">
        <v>0</v>
      </c>
      <c r="AS1923">
        <v>0</v>
      </c>
      <c r="AT1923">
        <v>68</v>
      </c>
      <c r="AU1923">
        <v>54</v>
      </c>
      <c r="AV1923">
        <v>1</v>
      </c>
      <c r="AW1923">
        <v>1</v>
      </c>
      <c r="AZ1923">
        <v>1</v>
      </c>
      <c r="BA1923">
        <v>33.32</v>
      </c>
      <c r="BB1923">
        <v>1</v>
      </c>
      <c r="BC1923">
        <v>1</v>
      </c>
      <c r="BD1923" t="s">
        <v>3</v>
      </c>
      <c r="BE1923" t="s">
        <v>3</v>
      </c>
      <c r="BF1923" t="s">
        <v>3</v>
      </c>
      <c r="BG1923" t="s">
        <v>3</v>
      </c>
      <c r="BH1923">
        <v>0</v>
      </c>
      <c r="BI1923">
        <v>1</v>
      </c>
      <c r="BJ1923" t="s">
        <v>53</v>
      </c>
      <c r="BM1923">
        <v>57001</v>
      </c>
      <c r="BN1923">
        <v>0</v>
      </c>
      <c r="BO1923" t="s">
        <v>50</v>
      </c>
      <c r="BP1923">
        <v>1</v>
      </c>
      <c r="BQ1923">
        <v>6</v>
      </c>
      <c r="BR1923">
        <v>0</v>
      </c>
      <c r="BS1923">
        <v>33.32</v>
      </c>
      <c r="BT1923">
        <v>1</v>
      </c>
      <c r="BU1923">
        <v>1</v>
      </c>
      <c r="BV1923">
        <v>1</v>
      </c>
      <c r="BW1923">
        <v>1</v>
      </c>
      <c r="BX1923">
        <v>1</v>
      </c>
      <c r="BY1923" t="s">
        <v>3</v>
      </c>
      <c r="BZ1923">
        <v>80</v>
      </c>
      <c r="CA1923">
        <v>68</v>
      </c>
      <c r="CE1923">
        <v>0</v>
      </c>
      <c r="CF1923">
        <v>0</v>
      </c>
      <c r="CG1923">
        <v>0</v>
      </c>
      <c r="CM1923">
        <v>0</v>
      </c>
      <c r="CN1923" t="s">
        <v>3</v>
      </c>
      <c r="CO1923">
        <v>0</v>
      </c>
      <c r="CP1923">
        <f t="shared" si="1241"/>
        <v>237.15</v>
      </c>
      <c r="CQ1923">
        <f t="shared" si="1242"/>
        <v>0</v>
      </c>
      <c r="CR1923">
        <f t="shared" si="1243"/>
        <v>0</v>
      </c>
      <c r="CS1923">
        <f t="shared" si="1244"/>
        <v>0</v>
      </c>
      <c r="CT1923">
        <f t="shared" si="1245"/>
        <v>979.94119999999998</v>
      </c>
      <c r="CU1923">
        <f t="shared" si="1246"/>
        <v>0</v>
      </c>
      <c r="CV1923">
        <f t="shared" si="1247"/>
        <v>3.77</v>
      </c>
      <c r="CW1923">
        <f t="shared" si="1248"/>
        <v>0</v>
      </c>
      <c r="CX1923">
        <f t="shared" si="1249"/>
        <v>0</v>
      </c>
      <c r="CY1923">
        <f t="shared" si="1250"/>
        <v>161.262</v>
      </c>
      <c r="CZ1923">
        <f t="shared" si="1251"/>
        <v>128.06100000000001</v>
      </c>
      <c r="DC1923" t="s">
        <v>3</v>
      </c>
      <c r="DD1923" t="s">
        <v>3</v>
      </c>
      <c r="DE1923" t="s">
        <v>3</v>
      </c>
      <c r="DF1923" t="s">
        <v>3</v>
      </c>
      <c r="DG1923" t="s">
        <v>3</v>
      </c>
      <c r="DH1923" t="s">
        <v>3</v>
      </c>
      <c r="DI1923" t="s">
        <v>3</v>
      </c>
      <c r="DJ1923" t="s">
        <v>3</v>
      </c>
      <c r="DK1923" t="s">
        <v>3</v>
      </c>
      <c r="DL1923" t="s">
        <v>3</v>
      </c>
      <c r="DM1923" t="s">
        <v>3</v>
      </c>
      <c r="DN1923">
        <v>0</v>
      </c>
      <c r="DO1923">
        <v>0</v>
      </c>
      <c r="DP1923">
        <v>1</v>
      </c>
      <c r="DQ1923">
        <v>1</v>
      </c>
      <c r="DU1923">
        <v>1013</v>
      </c>
      <c r="DV1923" t="s">
        <v>52</v>
      </c>
      <c r="DW1923" t="s">
        <v>52</v>
      </c>
      <c r="DX1923">
        <v>1</v>
      </c>
      <c r="DZ1923" t="s">
        <v>3</v>
      </c>
      <c r="EA1923" t="s">
        <v>3</v>
      </c>
      <c r="EB1923" t="s">
        <v>3</v>
      </c>
      <c r="EC1923" t="s">
        <v>3</v>
      </c>
      <c r="EE1923">
        <v>29085590</v>
      </c>
      <c r="EF1923">
        <v>6</v>
      </c>
      <c r="EG1923" t="s">
        <v>22</v>
      </c>
      <c r="EH1923">
        <v>0</v>
      </c>
      <c r="EI1923" t="s">
        <v>3</v>
      </c>
      <c r="EJ1923">
        <v>1</v>
      </c>
      <c r="EK1923">
        <v>57001</v>
      </c>
      <c r="EL1923" t="s">
        <v>23</v>
      </c>
      <c r="EM1923" t="s">
        <v>24</v>
      </c>
      <c r="EO1923" t="s">
        <v>3</v>
      </c>
      <c r="EQ1923">
        <v>0</v>
      </c>
      <c r="ER1923">
        <v>29.41</v>
      </c>
      <c r="ES1923">
        <v>0</v>
      </c>
      <c r="ET1923">
        <v>0</v>
      </c>
      <c r="EU1923">
        <v>0</v>
      </c>
      <c r="EV1923">
        <v>29.41</v>
      </c>
      <c r="EW1923">
        <v>3.77</v>
      </c>
      <c r="EX1923">
        <v>0</v>
      </c>
      <c r="EY1923">
        <v>0</v>
      </c>
      <c r="FQ1923">
        <v>0</v>
      </c>
      <c r="FR1923">
        <f t="shared" si="1252"/>
        <v>0</v>
      </c>
      <c r="FS1923">
        <v>0</v>
      </c>
      <c r="FV1923" t="s">
        <v>25</v>
      </c>
      <c r="FW1923" t="s">
        <v>26</v>
      </c>
      <c r="FX1923">
        <v>80</v>
      </c>
      <c r="FY1923">
        <v>68</v>
      </c>
      <c r="GA1923" t="s">
        <v>3</v>
      </c>
      <c r="GD1923">
        <v>1</v>
      </c>
      <c r="GF1923">
        <v>1266291680</v>
      </c>
      <c r="GG1923">
        <v>2</v>
      </c>
      <c r="GH1923">
        <v>1</v>
      </c>
      <c r="GI1923">
        <v>2</v>
      </c>
      <c r="GJ1923">
        <v>0</v>
      </c>
      <c r="GK1923">
        <v>0</v>
      </c>
      <c r="GL1923">
        <f t="shared" si="1253"/>
        <v>0</v>
      </c>
      <c r="GM1923">
        <f t="shared" si="1254"/>
        <v>526.47</v>
      </c>
      <c r="GN1923">
        <f t="shared" si="1255"/>
        <v>526.47</v>
      </c>
      <c r="GO1923">
        <f t="shared" si="1256"/>
        <v>0</v>
      </c>
      <c r="GP1923">
        <f t="shared" si="1257"/>
        <v>0</v>
      </c>
      <c r="GR1923">
        <v>0</v>
      </c>
      <c r="GS1923">
        <v>3</v>
      </c>
      <c r="GT1923">
        <v>0</v>
      </c>
      <c r="GU1923" t="s">
        <v>3</v>
      </c>
      <c r="GV1923">
        <f t="shared" si="1258"/>
        <v>0</v>
      </c>
      <c r="GW1923">
        <v>1</v>
      </c>
      <c r="GX1923">
        <f t="shared" si="1259"/>
        <v>0</v>
      </c>
      <c r="HA1923">
        <v>0</v>
      </c>
      <c r="HB1923">
        <v>0</v>
      </c>
      <c r="HC1923">
        <f t="shared" si="1260"/>
        <v>0</v>
      </c>
      <c r="HE1923" t="s">
        <v>3</v>
      </c>
      <c r="HF1923" t="s">
        <v>3</v>
      </c>
      <c r="IK1923">
        <v>0</v>
      </c>
    </row>
    <row r="1924" spans="1:245">
      <c r="A1924">
        <v>18</v>
      </c>
      <c r="B1924">
        <v>0</v>
      </c>
      <c r="C1924">
        <v>1788</v>
      </c>
      <c r="E1924" t="s">
        <v>48</v>
      </c>
      <c r="F1924" t="s">
        <v>28</v>
      </c>
      <c r="G1924" t="s">
        <v>29</v>
      </c>
      <c r="H1924" t="s">
        <v>30</v>
      </c>
      <c r="I1924">
        <f>I1923*J1924</f>
        <v>2.6620000000000001E-2</v>
      </c>
      <c r="J1924">
        <v>0.11000000000000001</v>
      </c>
      <c r="O1924">
        <f t="shared" si="1221"/>
        <v>0</v>
      </c>
      <c r="P1924">
        <f t="shared" si="1222"/>
        <v>0</v>
      </c>
      <c r="Q1924">
        <f t="shared" si="1223"/>
        <v>0</v>
      </c>
      <c r="R1924">
        <f t="shared" si="1224"/>
        <v>0</v>
      </c>
      <c r="S1924">
        <f t="shared" si="1225"/>
        <v>0</v>
      </c>
      <c r="T1924">
        <f t="shared" si="1226"/>
        <v>0</v>
      </c>
      <c r="U1924">
        <f t="shared" si="1227"/>
        <v>0</v>
      </c>
      <c r="V1924">
        <f t="shared" si="1228"/>
        <v>0</v>
      </c>
      <c r="W1924">
        <f t="shared" si="1229"/>
        <v>0</v>
      </c>
      <c r="X1924">
        <f t="shared" si="1230"/>
        <v>0</v>
      </c>
      <c r="Y1924">
        <f t="shared" si="1231"/>
        <v>0</v>
      </c>
      <c r="AA1924">
        <v>36401907</v>
      </c>
      <c r="AB1924">
        <f t="shared" si="1232"/>
        <v>0</v>
      </c>
      <c r="AC1924">
        <f t="shared" si="1233"/>
        <v>0</v>
      </c>
      <c r="AD1924">
        <f t="shared" si="1234"/>
        <v>0</v>
      </c>
      <c r="AE1924">
        <f t="shared" si="1235"/>
        <v>0</v>
      </c>
      <c r="AF1924">
        <f t="shared" si="1236"/>
        <v>0</v>
      </c>
      <c r="AG1924">
        <f t="shared" si="1237"/>
        <v>0</v>
      </c>
      <c r="AH1924">
        <f t="shared" si="1238"/>
        <v>0</v>
      </c>
      <c r="AI1924">
        <f t="shared" si="1239"/>
        <v>0</v>
      </c>
      <c r="AJ1924">
        <f t="shared" si="1240"/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1</v>
      </c>
      <c r="AW1924">
        <v>1</v>
      </c>
      <c r="AZ1924">
        <v>1</v>
      </c>
      <c r="BA1924">
        <v>1</v>
      </c>
      <c r="BB1924">
        <v>1</v>
      </c>
      <c r="BC1924">
        <v>1</v>
      </c>
      <c r="BD1924" t="s">
        <v>3</v>
      </c>
      <c r="BE1924" t="s">
        <v>3</v>
      </c>
      <c r="BF1924" t="s">
        <v>3</v>
      </c>
      <c r="BG1924" t="s">
        <v>3</v>
      </c>
      <c r="BH1924">
        <v>3</v>
      </c>
      <c r="BI1924">
        <v>2</v>
      </c>
      <c r="BJ1924" t="s">
        <v>31</v>
      </c>
      <c r="BM1924">
        <v>500002</v>
      </c>
      <c r="BN1924">
        <v>0</v>
      </c>
      <c r="BO1924" t="s">
        <v>3</v>
      </c>
      <c r="BP1924">
        <v>0</v>
      </c>
      <c r="BQ1924">
        <v>12</v>
      </c>
      <c r="BR1924">
        <v>0</v>
      </c>
      <c r="BS1924">
        <v>1</v>
      </c>
      <c r="BT1924">
        <v>1</v>
      </c>
      <c r="BU1924">
        <v>1</v>
      </c>
      <c r="BV1924">
        <v>1</v>
      </c>
      <c r="BW1924">
        <v>1</v>
      </c>
      <c r="BX1924">
        <v>1</v>
      </c>
      <c r="BY1924" t="s">
        <v>3</v>
      </c>
      <c r="BZ1924">
        <v>0</v>
      </c>
      <c r="CA1924">
        <v>0</v>
      </c>
      <c r="CE1924">
        <v>0</v>
      </c>
      <c r="CF1924">
        <v>0</v>
      </c>
      <c r="CG1924">
        <v>0</v>
      </c>
      <c r="CM1924">
        <v>0</v>
      </c>
      <c r="CN1924" t="s">
        <v>3</v>
      </c>
      <c r="CO1924">
        <v>0</v>
      </c>
      <c r="CP1924">
        <f t="shared" si="1241"/>
        <v>0</v>
      </c>
      <c r="CQ1924">
        <f t="shared" si="1242"/>
        <v>0</v>
      </c>
      <c r="CR1924">
        <f t="shared" si="1243"/>
        <v>0</v>
      </c>
      <c r="CS1924">
        <f t="shared" si="1244"/>
        <v>0</v>
      </c>
      <c r="CT1924">
        <f t="shared" si="1245"/>
        <v>0</v>
      </c>
      <c r="CU1924">
        <f t="shared" si="1246"/>
        <v>0</v>
      </c>
      <c r="CV1924">
        <f t="shared" si="1247"/>
        <v>0</v>
      </c>
      <c r="CW1924">
        <f t="shared" si="1248"/>
        <v>0</v>
      </c>
      <c r="CX1924">
        <f t="shared" si="1249"/>
        <v>0</v>
      </c>
      <c r="CY1924">
        <f t="shared" si="1250"/>
        <v>0</v>
      </c>
      <c r="CZ1924">
        <f t="shared" si="1251"/>
        <v>0</v>
      </c>
      <c r="DC1924" t="s">
        <v>3</v>
      </c>
      <c r="DD1924" t="s">
        <v>3</v>
      </c>
      <c r="DE1924" t="s">
        <v>3</v>
      </c>
      <c r="DF1924" t="s">
        <v>3</v>
      </c>
      <c r="DG1924" t="s">
        <v>3</v>
      </c>
      <c r="DH1924" t="s">
        <v>3</v>
      </c>
      <c r="DI1924" t="s">
        <v>3</v>
      </c>
      <c r="DJ1924" t="s">
        <v>3</v>
      </c>
      <c r="DK1924" t="s">
        <v>3</v>
      </c>
      <c r="DL1924" t="s">
        <v>3</v>
      </c>
      <c r="DM1924" t="s">
        <v>3</v>
      </c>
      <c r="DN1924">
        <v>0</v>
      </c>
      <c r="DO1924">
        <v>0</v>
      </c>
      <c r="DP1924">
        <v>1</v>
      </c>
      <c r="DQ1924">
        <v>1</v>
      </c>
      <c r="DU1924">
        <v>1009</v>
      </c>
      <c r="DV1924" t="s">
        <v>30</v>
      </c>
      <c r="DW1924" t="s">
        <v>30</v>
      </c>
      <c r="DX1924">
        <v>1000</v>
      </c>
      <c r="DZ1924" t="s">
        <v>3</v>
      </c>
      <c r="EA1924" t="s">
        <v>3</v>
      </c>
      <c r="EB1924" t="s">
        <v>3</v>
      </c>
      <c r="EC1924" t="s">
        <v>3</v>
      </c>
      <c r="EE1924">
        <v>29085444</v>
      </c>
      <c r="EF1924">
        <v>12</v>
      </c>
      <c r="EG1924" t="s">
        <v>32</v>
      </c>
      <c r="EH1924">
        <v>0</v>
      </c>
      <c r="EI1924" t="s">
        <v>3</v>
      </c>
      <c r="EJ1924">
        <v>2</v>
      </c>
      <c r="EK1924">
        <v>500002</v>
      </c>
      <c r="EL1924" t="s">
        <v>33</v>
      </c>
      <c r="EM1924" t="s">
        <v>34</v>
      </c>
      <c r="EO1924" t="s">
        <v>3</v>
      </c>
      <c r="EQ1924">
        <v>0</v>
      </c>
      <c r="ER1924">
        <v>0</v>
      </c>
      <c r="ES1924">
        <v>0</v>
      </c>
      <c r="ET1924">
        <v>0</v>
      </c>
      <c r="EU1924">
        <v>0</v>
      </c>
      <c r="EV1924">
        <v>0</v>
      </c>
      <c r="EW1924">
        <v>0</v>
      </c>
      <c r="EX1924">
        <v>0</v>
      </c>
      <c r="FQ1924">
        <v>0</v>
      </c>
      <c r="FR1924">
        <f t="shared" si="1252"/>
        <v>0</v>
      </c>
      <c r="FS1924">
        <v>0</v>
      </c>
      <c r="FX1924">
        <v>0</v>
      </c>
      <c r="FY1924">
        <v>0</v>
      </c>
      <c r="GA1924" t="s">
        <v>3</v>
      </c>
      <c r="GD1924">
        <v>1</v>
      </c>
      <c r="GF1924">
        <v>-304821490</v>
      </c>
      <c r="GG1924">
        <v>2</v>
      </c>
      <c r="GH1924">
        <v>1</v>
      </c>
      <c r="GI1924">
        <v>-2</v>
      </c>
      <c r="GJ1924">
        <v>0</v>
      </c>
      <c r="GK1924">
        <v>0</v>
      </c>
      <c r="GL1924">
        <f t="shared" si="1253"/>
        <v>0</v>
      </c>
      <c r="GM1924">
        <f t="shared" si="1254"/>
        <v>0</v>
      </c>
      <c r="GN1924">
        <f t="shared" si="1255"/>
        <v>0</v>
      </c>
      <c r="GO1924">
        <f t="shared" si="1256"/>
        <v>0</v>
      </c>
      <c r="GP1924">
        <f t="shared" si="1257"/>
        <v>0</v>
      </c>
      <c r="GR1924">
        <v>0</v>
      </c>
      <c r="GS1924">
        <v>0</v>
      </c>
      <c r="GT1924">
        <v>0</v>
      </c>
      <c r="GU1924" t="s">
        <v>3</v>
      </c>
      <c r="GV1924">
        <f t="shared" si="1258"/>
        <v>0</v>
      </c>
      <c r="GW1924">
        <v>1</v>
      </c>
      <c r="GX1924">
        <f t="shared" si="1259"/>
        <v>0</v>
      </c>
      <c r="HA1924">
        <v>0</v>
      </c>
      <c r="HB1924">
        <v>0</v>
      </c>
      <c r="HC1924">
        <f t="shared" si="1260"/>
        <v>0</v>
      </c>
      <c r="HE1924" t="s">
        <v>3</v>
      </c>
      <c r="HF1924" t="s">
        <v>3</v>
      </c>
      <c r="IK1924">
        <v>0</v>
      </c>
    </row>
    <row r="1925" spans="1:245">
      <c r="A1925">
        <v>17</v>
      </c>
      <c r="B1925">
        <v>0</v>
      </c>
      <c r="C1925">
        <f>ROW(SmtRes!A1789)</f>
        <v>1789</v>
      </c>
      <c r="D1925">
        <f>ROW(EtalonRes!A1746)</f>
        <v>1746</v>
      </c>
      <c r="E1925" t="s">
        <v>49</v>
      </c>
      <c r="F1925" t="s">
        <v>56</v>
      </c>
      <c r="G1925" t="s">
        <v>57</v>
      </c>
      <c r="H1925" t="s">
        <v>58</v>
      </c>
      <c r="I1925">
        <f>ROUND(4/100,9)</f>
        <v>0.04</v>
      </c>
      <c r="J1925">
        <v>0</v>
      </c>
      <c r="O1925">
        <f t="shared" si="1221"/>
        <v>60.71</v>
      </c>
      <c r="P1925">
        <f t="shared" si="1222"/>
        <v>0</v>
      </c>
      <c r="Q1925">
        <f t="shared" si="1223"/>
        <v>0</v>
      </c>
      <c r="R1925">
        <f t="shared" si="1224"/>
        <v>0</v>
      </c>
      <c r="S1925">
        <f t="shared" si="1225"/>
        <v>60.71</v>
      </c>
      <c r="T1925">
        <f t="shared" si="1226"/>
        <v>0</v>
      </c>
      <c r="U1925">
        <f t="shared" si="1227"/>
        <v>0.2336</v>
      </c>
      <c r="V1925">
        <f t="shared" si="1228"/>
        <v>0</v>
      </c>
      <c r="W1925">
        <f t="shared" si="1229"/>
        <v>0</v>
      </c>
      <c r="X1925">
        <f t="shared" si="1230"/>
        <v>43.71</v>
      </c>
      <c r="Y1925">
        <f t="shared" si="1231"/>
        <v>31.57</v>
      </c>
      <c r="AA1925">
        <v>36401907</v>
      </c>
      <c r="AB1925">
        <f t="shared" si="1232"/>
        <v>45.55</v>
      </c>
      <c r="AC1925">
        <f t="shared" si="1233"/>
        <v>0</v>
      </c>
      <c r="AD1925">
        <f t="shared" si="1234"/>
        <v>0</v>
      </c>
      <c r="AE1925">
        <f t="shared" si="1235"/>
        <v>0</v>
      </c>
      <c r="AF1925">
        <f t="shared" si="1236"/>
        <v>45.55</v>
      </c>
      <c r="AG1925">
        <f t="shared" si="1237"/>
        <v>0</v>
      </c>
      <c r="AH1925">
        <f t="shared" si="1238"/>
        <v>5.84</v>
      </c>
      <c r="AI1925">
        <f t="shared" si="1239"/>
        <v>0</v>
      </c>
      <c r="AJ1925">
        <f t="shared" si="1240"/>
        <v>0</v>
      </c>
      <c r="AK1925">
        <v>45.55</v>
      </c>
      <c r="AL1925">
        <v>0</v>
      </c>
      <c r="AM1925">
        <v>0</v>
      </c>
      <c r="AN1925">
        <v>0</v>
      </c>
      <c r="AO1925">
        <v>45.55</v>
      </c>
      <c r="AP1925">
        <v>0</v>
      </c>
      <c r="AQ1925">
        <v>5.84</v>
      </c>
      <c r="AR1925">
        <v>0</v>
      </c>
      <c r="AS1925">
        <v>0</v>
      </c>
      <c r="AT1925">
        <v>72</v>
      </c>
      <c r="AU1925">
        <v>52</v>
      </c>
      <c r="AV1925">
        <v>1</v>
      </c>
      <c r="AW1925">
        <v>1</v>
      </c>
      <c r="AZ1925">
        <v>1</v>
      </c>
      <c r="BA1925">
        <v>33.32</v>
      </c>
      <c r="BB1925">
        <v>1</v>
      </c>
      <c r="BC1925">
        <v>1</v>
      </c>
      <c r="BD1925" t="s">
        <v>3</v>
      </c>
      <c r="BE1925" t="s">
        <v>3</v>
      </c>
      <c r="BF1925" t="s">
        <v>3</v>
      </c>
      <c r="BG1925" t="s">
        <v>3</v>
      </c>
      <c r="BH1925">
        <v>0</v>
      </c>
      <c r="BI1925">
        <v>1</v>
      </c>
      <c r="BJ1925" t="s">
        <v>59</v>
      </c>
      <c r="BM1925">
        <v>67001</v>
      </c>
      <c r="BN1925">
        <v>0</v>
      </c>
      <c r="BO1925" t="s">
        <v>56</v>
      </c>
      <c r="BP1925">
        <v>1</v>
      </c>
      <c r="BQ1925">
        <v>6</v>
      </c>
      <c r="BR1925">
        <v>0</v>
      </c>
      <c r="BS1925">
        <v>33.32</v>
      </c>
      <c r="BT1925">
        <v>1</v>
      </c>
      <c r="BU1925">
        <v>1</v>
      </c>
      <c r="BV1925">
        <v>1</v>
      </c>
      <c r="BW1925">
        <v>1</v>
      </c>
      <c r="BX1925">
        <v>1</v>
      </c>
      <c r="BY1925" t="s">
        <v>3</v>
      </c>
      <c r="BZ1925">
        <v>85</v>
      </c>
      <c r="CA1925">
        <v>65</v>
      </c>
      <c r="CE1925">
        <v>0</v>
      </c>
      <c r="CF1925">
        <v>0</v>
      </c>
      <c r="CG1925">
        <v>0</v>
      </c>
      <c r="CM1925">
        <v>0</v>
      </c>
      <c r="CN1925" t="s">
        <v>3</v>
      </c>
      <c r="CO1925">
        <v>0</v>
      </c>
      <c r="CP1925">
        <f t="shared" si="1241"/>
        <v>60.71</v>
      </c>
      <c r="CQ1925">
        <f t="shared" si="1242"/>
        <v>0</v>
      </c>
      <c r="CR1925">
        <f t="shared" si="1243"/>
        <v>0</v>
      </c>
      <c r="CS1925">
        <f t="shared" si="1244"/>
        <v>0</v>
      </c>
      <c r="CT1925">
        <f t="shared" si="1245"/>
        <v>1517.7259999999999</v>
      </c>
      <c r="CU1925">
        <f t="shared" si="1246"/>
        <v>0</v>
      </c>
      <c r="CV1925">
        <f t="shared" si="1247"/>
        <v>5.84</v>
      </c>
      <c r="CW1925">
        <f t="shared" si="1248"/>
        <v>0</v>
      </c>
      <c r="CX1925">
        <f t="shared" si="1249"/>
        <v>0</v>
      </c>
      <c r="CY1925">
        <f t="shared" si="1250"/>
        <v>43.711199999999998</v>
      </c>
      <c r="CZ1925">
        <f t="shared" si="1251"/>
        <v>31.569200000000002</v>
      </c>
      <c r="DC1925" t="s">
        <v>3</v>
      </c>
      <c r="DD1925" t="s">
        <v>3</v>
      </c>
      <c r="DE1925" t="s">
        <v>3</v>
      </c>
      <c r="DF1925" t="s">
        <v>3</v>
      </c>
      <c r="DG1925" t="s">
        <v>3</v>
      </c>
      <c r="DH1925" t="s">
        <v>3</v>
      </c>
      <c r="DI1925" t="s">
        <v>3</v>
      </c>
      <c r="DJ1925" t="s">
        <v>3</v>
      </c>
      <c r="DK1925" t="s">
        <v>3</v>
      </c>
      <c r="DL1925" t="s">
        <v>3</v>
      </c>
      <c r="DM1925" t="s">
        <v>3</v>
      </c>
      <c r="DN1925">
        <v>0</v>
      </c>
      <c r="DO1925">
        <v>0</v>
      </c>
      <c r="DP1925">
        <v>1</v>
      </c>
      <c r="DQ1925">
        <v>1</v>
      </c>
      <c r="DU1925">
        <v>1010</v>
      </c>
      <c r="DV1925" t="s">
        <v>58</v>
      </c>
      <c r="DW1925" t="s">
        <v>58</v>
      </c>
      <c r="DX1925">
        <v>100</v>
      </c>
      <c r="DZ1925" t="s">
        <v>3</v>
      </c>
      <c r="EA1925" t="s">
        <v>3</v>
      </c>
      <c r="EB1925" t="s">
        <v>3</v>
      </c>
      <c r="EC1925" t="s">
        <v>3</v>
      </c>
      <c r="EE1925">
        <v>29085636</v>
      </c>
      <c r="EF1925">
        <v>6</v>
      </c>
      <c r="EG1925" t="s">
        <v>22</v>
      </c>
      <c r="EH1925">
        <v>0</v>
      </c>
      <c r="EI1925" t="s">
        <v>3</v>
      </c>
      <c r="EJ1925">
        <v>1</v>
      </c>
      <c r="EK1925">
        <v>67001</v>
      </c>
      <c r="EL1925" t="s">
        <v>60</v>
      </c>
      <c r="EM1925" t="s">
        <v>61</v>
      </c>
      <c r="EO1925" t="s">
        <v>3</v>
      </c>
      <c r="EQ1925">
        <v>0</v>
      </c>
      <c r="ER1925">
        <v>45.55</v>
      </c>
      <c r="ES1925">
        <v>0</v>
      </c>
      <c r="ET1925">
        <v>0</v>
      </c>
      <c r="EU1925">
        <v>0</v>
      </c>
      <c r="EV1925">
        <v>45.55</v>
      </c>
      <c r="EW1925">
        <v>5.84</v>
      </c>
      <c r="EX1925">
        <v>0</v>
      </c>
      <c r="EY1925">
        <v>0</v>
      </c>
      <c r="FQ1925">
        <v>0</v>
      </c>
      <c r="FR1925">
        <f t="shared" si="1252"/>
        <v>0</v>
      </c>
      <c r="FS1925">
        <v>0</v>
      </c>
      <c r="FV1925" t="s">
        <v>25</v>
      </c>
      <c r="FW1925" t="s">
        <v>26</v>
      </c>
      <c r="FX1925">
        <v>85</v>
      </c>
      <c r="FY1925">
        <v>65</v>
      </c>
      <c r="GA1925" t="s">
        <v>3</v>
      </c>
      <c r="GD1925">
        <v>1</v>
      </c>
      <c r="GF1925">
        <v>-1255865036</v>
      </c>
      <c r="GG1925">
        <v>2</v>
      </c>
      <c r="GH1925">
        <v>1</v>
      </c>
      <c r="GI1925">
        <v>2</v>
      </c>
      <c r="GJ1925">
        <v>0</v>
      </c>
      <c r="GK1925">
        <v>0</v>
      </c>
      <c r="GL1925">
        <f t="shared" si="1253"/>
        <v>0</v>
      </c>
      <c r="GM1925">
        <f t="shared" si="1254"/>
        <v>135.99</v>
      </c>
      <c r="GN1925">
        <f t="shared" si="1255"/>
        <v>135.99</v>
      </c>
      <c r="GO1925">
        <f t="shared" si="1256"/>
        <v>0</v>
      </c>
      <c r="GP1925">
        <f t="shared" si="1257"/>
        <v>0</v>
      </c>
      <c r="GR1925">
        <v>0</v>
      </c>
      <c r="GS1925">
        <v>3</v>
      </c>
      <c r="GT1925">
        <v>0</v>
      </c>
      <c r="GU1925" t="s">
        <v>3</v>
      </c>
      <c r="GV1925">
        <f t="shared" si="1258"/>
        <v>0</v>
      </c>
      <c r="GW1925">
        <v>1</v>
      </c>
      <c r="GX1925">
        <f t="shared" si="1259"/>
        <v>0</v>
      </c>
      <c r="HA1925">
        <v>0</v>
      </c>
      <c r="HB1925">
        <v>0</v>
      </c>
      <c r="HC1925">
        <f t="shared" si="1260"/>
        <v>0</v>
      </c>
      <c r="HE1925" t="s">
        <v>3</v>
      </c>
      <c r="HF1925" t="s">
        <v>3</v>
      </c>
      <c r="IK1925">
        <v>0</v>
      </c>
    </row>
    <row r="1926" spans="1:245">
      <c r="A1926">
        <v>17</v>
      </c>
      <c r="B1926">
        <v>0</v>
      </c>
      <c r="C1926">
        <f>ROW(SmtRes!A1794)</f>
        <v>1794</v>
      </c>
      <c r="D1926">
        <f>ROW(EtalonRes!A1751)</f>
        <v>1751</v>
      </c>
      <c r="E1926" t="s">
        <v>55</v>
      </c>
      <c r="F1926" t="s">
        <v>42</v>
      </c>
      <c r="G1926" t="s">
        <v>43</v>
      </c>
      <c r="H1926" t="s">
        <v>44</v>
      </c>
      <c r="I1926">
        <f>ROUND(2/100,9)</f>
        <v>0.02</v>
      </c>
      <c r="J1926">
        <v>0</v>
      </c>
      <c r="O1926">
        <f t="shared" si="1221"/>
        <v>1001.89</v>
      </c>
      <c r="P1926">
        <f t="shared" si="1222"/>
        <v>0</v>
      </c>
      <c r="Q1926">
        <f t="shared" si="1223"/>
        <v>43.61</v>
      </c>
      <c r="R1926">
        <f t="shared" si="1224"/>
        <v>26.62</v>
      </c>
      <c r="S1926">
        <f t="shared" si="1225"/>
        <v>958.28</v>
      </c>
      <c r="T1926">
        <f t="shared" si="1226"/>
        <v>0</v>
      </c>
      <c r="U1926">
        <f t="shared" si="1227"/>
        <v>3.5860000000000003</v>
      </c>
      <c r="V1926">
        <f t="shared" si="1228"/>
        <v>7.9400000000000012E-2</v>
      </c>
      <c r="W1926">
        <f t="shared" si="1229"/>
        <v>0</v>
      </c>
      <c r="X1926">
        <f t="shared" si="1230"/>
        <v>689.43</v>
      </c>
      <c r="Y1926">
        <f t="shared" si="1231"/>
        <v>492.45</v>
      </c>
      <c r="AA1926">
        <v>36401907</v>
      </c>
      <c r="AB1926">
        <f t="shared" si="1232"/>
        <v>1634.97</v>
      </c>
      <c r="AC1926">
        <f t="shared" si="1233"/>
        <v>0</v>
      </c>
      <c r="AD1926">
        <f t="shared" si="1234"/>
        <v>196.98</v>
      </c>
      <c r="AE1926">
        <f t="shared" si="1235"/>
        <v>39.94</v>
      </c>
      <c r="AF1926">
        <f t="shared" si="1236"/>
        <v>1437.99</v>
      </c>
      <c r="AG1926">
        <f t="shared" si="1237"/>
        <v>0</v>
      </c>
      <c r="AH1926">
        <f t="shared" si="1238"/>
        <v>179.3</v>
      </c>
      <c r="AI1926">
        <f t="shared" si="1239"/>
        <v>3.97</v>
      </c>
      <c r="AJ1926">
        <f t="shared" si="1240"/>
        <v>0</v>
      </c>
      <c r="AK1926">
        <v>1634.97</v>
      </c>
      <c r="AL1926">
        <v>0</v>
      </c>
      <c r="AM1926">
        <v>196.98</v>
      </c>
      <c r="AN1926">
        <v>39.94</v>
      </c>
      <c r="AO1926">
        <v>1437.99</v>
      </c>
      <c r="AP1926">
        <v>0</v>
      </c>
      <c r="AQ1926">
        <v>179.3</v>
      </c>
      <c r="AR1926">
        <v>3.97</v>
      </c>
      <c r="AS1926">
        <v>0</v>
      </c>
      <c r="AT1926">
        <v>70</v>
      </c>
      <c r="AU1926">
        <v>50</v>
      </c>
      <c r="AV1926">
        <v>1</v>
      </c>
      <c r="AW1926">
        <v>1</v>
      </c>
      <c r="AZ1926">
        <v>1</v>
      </c>
      <c r="BA1926">
        <v>33.32</v>
      </c>
      <c r="BB1926">
        <v>11.07</v>
      </c>
      <c r="BC1926">
        <v>1</v>
      </c>
      <c r="BD1926" t="s">
        <v>3</v>
      </c>
      <c r="BE1926" t="s">
        <v>3</v>
      </c>
      <c r="BF1926" t="s">
        <v>3</v>
      </c>
      <c r="BG1926" t="s">
        <v>3</v>
      </c>
      <c r="BH1926">
        <v>0</v>
      </c>
      <c r="BI1926">
        <v>1</v>
      </c>
      <c r="BJ1926" t="s">
        <v>45</v>
      </c>
      <c r="BM1926">
        <v>56001</v>
      </c>
      <c r="BN1926">
        <v>0</v>
      </c>
      <c r="BO1926" t="s">
        <v>42</v>
      </c>
      <c r="BP1926">
        <v>1</v>
      </c>
      <c r="BQ1926">
        <v>6</v>
      </c>
      <c r="BR1926">
        <v>0</v>
      </c>
      <c r="BS1926">
        <v>33.32</v>
      </c>
      <c r="BT1926">
        <v>1</v>
      </c>
      <c r="BU1926">
        <v>1</v>
      </c>
      <c r="BV1926">
        <v>1</v>
      </c>
      <c r="BW1926">
        <v>1</v>
      </c>
      <c r="BX1926">
        <v>1</v>
      </c>
      <c r="BY1926" t="s">
        <v>3</v>
      </c>
      <c r="BZ1926">
        <v>82</v>
      </c>
      <c r="CA1926">
        <v>62</v>
      </c>
      <c r="CE1926">
        <v>0</v>
      </c>
      <c r="CF1926">
        <v>0</v>
      </c>
      <c r="CG1926">
        <v>0</v>
      </c>
      <c r="CM1926">
        <v>0</v>
      </c>
      <c r="CN1926" t="s">
        <v>3</v>
      </c>
      <c r="CO1926">
        <v>0</v>
      </c>
      <c r="CP1926">
        <f t="shared" si="1241"/>
        <v>1001.89</v>
      </c>
      <c r="CQ1926">
        <f t="shared" si="1242"/>
        <v>0</v>
      </c>
      <c r="CR1926">
        <f t="shared" si="1243"/>
        <v>2180.5686000000001</v>
      </c>
      <c r="CS1926">
        <f t="shared" si="1244"/>
        <v>1330.8008</v>
      </c>
      <c r="CT1926">
        <f t="shared" si="1245"/>
        <v>47913.826800000003</v>
      </c>
      <c r="CU1926">
        <f t="shared" si="1246"/>
        <v>0</v>
      </c>
      <c r="CV1926">
        <f t="shared" si="1247"/>
        <v>179.3</v>
      </c>
      <c r="CW1926">
        <f t="shared" si="1248"/>
        <v>3.97</v>
      </c>
      <c r="CX1926">
        <f t="shared" si="1249"/>
        <v>0</v>
      </c>
      <c r="CY1926">
        <f t="shared" si="1250"/>
        <v>689.43</v>
      </c>
      <c r="CZ1926">
        <f t="shared" si="1251"/>
        <v>492.45</v>
      </c>
      <c r="DC1926" t="s">
        <v>3</v>
      </c>
      <c r="DD1926" t="s">
        <v>3</v>
      </c>
      <c r="DE1926" t="s">
        <v>3</v>
      </c>
      <c r="DF1926" t="s">
        <v>3</v>
      </c>
      <c r="DG1926" t="s">
        <v>3</v>
      </c>
      <c r="DH1926" t="s">
        <v>3</v>
      </c>
      <c r="DI1926" t="s">
        <v>3</v>
      </c>
      <c r="DJ1926" t="s">
        <v>3</v>
      </c>
      <c r="DK1926" t="s">
        <v>3</v>
      </c>
      <c r="DL1926" t="s">
        <v>3</v>
      </c>
      <c r="DM1926" t="s">
        <v>3</v>
      </c>
      <c r="DN1926">
        <v>0</v>
      </c>
      <c r="DO1926">
        <v>0</v>
      </c>
      <c r="DP1926">
        <v>1</v>
      </c>
      <c r="DQ1926">
        <v>1</v>
      </c>
      <c r="DU1926">
        <v>1013</v>
      </c>
      <c r="DV1926" t="s">
        <v>44</v>
      </c>
      <c r="DW1926" t="s">
        <v>44</v>
      </c>
      <c r="DX1926">
        <v>1</v>
      </c>
      <c r="DZ1926" t="s">
        <v>3</v>
      </c>
      <c r="EA1926" t="s">
        <v>3</v>
      </c>
      <c r="EB1926" t="s">
        <v>3</v>
      </c>
      <c r="EC1926" t="s">
        <v>3</v>
      </c>
      <c r="EE1926">
        <v>29085589</v>
      </c>
      <c r="EF1926">
        <v>6</v>
      </c>
      <c r="EG1926" t="s">
        <v>22</v>
      </c>
      <c r="EH1926">
        <v>0</v>
      </c>
      <c r="EI1926" t="s">
        <v>3</v>
      </c>
      <c r="EJ1926">
        <v>1</v>
      </c>
      <c r="EK1926">
        <v>56001</v>
      </c>
      <c r="EL1926" t="s">
        <v>46</v>
      </c>
      <c r="EM1926" t="s">
        <v>47</v>
      </c>
      <c r="EO1926" t="s">
        <v>3</v>
      </c>
      <c r="EQ1926">
        <v>0</v>
      </c>
      <c r="ER1926">
        <v>1634.97</v>
      </c>
      <c r="ES1926">
        <v>0</v>
      </c>
      <c r="ET1926">
        <v>196.98</v>
      </c>
      <c r="EU1926">
        <v>39.94</v>
      </c>
      <c r="EV1926">
        <v>1437.99</v>
      </c>
      <c r="EW1926">
        <v>179.3</v>
      </c>
      <c r="EX1926">
        <v>3.97</v>
      </c>
      <c r="EY1926">
        <v>0</v>
      </c>
      <c r="FQ1926">
        <v>0</v>
      </c>
      <c r="FR1926">
        <f t="shared" si="1252"/>
        <v>0</v>
      </c>
      <c r="FS1926">
        <v>0</v>
      </c>
      <c r="FV1926" t="s">
        <v>25</v>
      </c>
      <c r="FW1926" t="s">
        <v>26</v>
      </c>
      <c r="FX1926">
        <v>82</v>
      </c>
      <c r="FY1926">
        <v>62</v>
      </c>
      <c r="GA1926" t="s">
        <v>3</v>
      </c>
      <c r="GD1926">
        <v>1</v>
      </c>
      <c r="GF1926">
        <v>395004222</v>
      </c>
      <c r="GG1926">
        <v>2</v>
      </c>
      <c r="GH1926">
        <v>1</v>
      </c>
      <c r="GI1926">
        <v>2</v>
      </c>
      <c r="GJ1926">
        <v>0</v>
      </c>
      <c r="GK1926">
        <v>0</v>
      </c>
      <c r="GL1926">
        <f t="shared" si="1253"/>
        <v>0</v>
      </c>
      <c r="GM1926">
        <f t="shared" si="1254"/>
        <v>2183.77</v>
      </c>
      <c r="GN1926">
        <f t="shared" si="1255"/>
        <v>2183.77</v>
      </c>
      <c r="GO1926">
        <f t="shared" si="1256"/>
        <v>0</v>
      </c>
      <c r="GP1926">
        <f t="shared" si="1257"/>
        <v>0</v>
      </c>
      <c r="GR1926">
        <v>0</v>
      </c>
      <c r="GS1926">
        <v>3</v>
      </c>
      <c r="GT1926">
        <v>0</v>
      </c>
      <c r="GU1926" t="s">
        <v>3</v>
      </c>
      <c r="GV1926">
        <f t="shared" si="1258"/>
        <v>0</v>
      </c>
      <c r="GW1926">
        <v>1</v>
      </c>
      <c r="GX1926">
        <f t="shared" si="1259"/>
        <v>0</v>
      </c>
      <c r="HA1926">
        <v>0</v>
      </c>
      <c r="HB1926">
        <v>0</v>
      </c>
      <c r="HC1926">
        <f t="shared" si="1260"/>
        <v>0</v>
      </c>
      <c r="HE1926" t="s">
        <v>3</v>
      </c>
      <c r="HF1926" t="s">
        <v>3</v>
      </c>
      <c r="IK1926">
        <v>0</v>
      </c>
    </row>
    <row r="1927" spans="1:245">
      <c r="A1927">
        <v>18</v>
      </c>
      <c r="B1927">
        <v>0</v>
      </c>
      <c r="C1927">
        <v>1794</v>
      </c>
      <c r="E1927" t="s">
        <v>340</v>
      </c>
      <c r="F1927" t="s">
        <v>28</v>
      </c>
      <c r="G1927" t="s">
        <v>29</v>
      </c>
      <c r="H1927" t="s">
        <v>30</v>
      </c>
      <c r="I1927">
        <f>I1926*J1927</f>
        <v>0.21</v>
      </c>
      <c r="J1927">
        <v>10.5</v>
      </c>
      <c r="O1927">
        <f t="shared" si="1221"/>
        <v>0</v>
      </c>
      <c r="P1927">
        <f t="shared" si="1222"/>
        <v>0</v>
      </c>
      <c r="Q1927">
        <f t="shared" si="1223"/>
        <v>0</v>
      </c>
      <c r="R1927">
        <f t="shared" si="1224"/>
        <v>0</v>
      </c>
      <c r="S1927">
        <f t="shared" si="1225"/>
        <v>0</v>
      </c>
      <c r="T1927">
        <f t="shared" si="1226"/>
        <v>0</v>
      </c>
      <c r="U1927">
        <f t="shared" si="1227"/>
        <v>0</v>
      </c>
      <c r="V1927">
        <f t="shared" si="1228"/>
        <v>0</v>
      </c>
      <c r="W1927">
        <f t="shared" si="1229"/>
        <v>0</v>
      </c>
      <c r="X1927">
        <f t="shared" si="1230"/>
        <v>0</v>
      </c>
      <c r="Y1927">
        <f t="shared" si="1231"/>
        <v>0</v>
      </c>
      <c r="AA1927">
        <v>36401907</v>
      </c>
      <c r="AB1927">
        <f t="shared" si="1232"/>
        <v>0</v>
      </c>
      <c r="AC1927">
        <f t="shared" si="1233"/>
        <v>0</v>
      </c>
      <c r="AD1927">
        <f t="shared" si="1234"/>
        <v>0</v>
      </c>
      <c r="AE1927">
        <f t="shared" si="1235"/>
        <v>0</v>
      </c>
      <c r="AF1927">
        <f t="shared" si="1236"/>
        <v>0</v>
      </c>
      <c r="AG1927">
        <f t="shared" si="1237"/>
        <v>0</v>
      </c>
      <c r="AH1927">
        <f t="shared" si="1238"/>
        <v>0</v>
      </c>
      <c r="AI1927">
        <f t="shared" si="1239"/>
        <v>0</v>
      </c>
      <c r="AJ1927">
        <f t="shared" si="1240"/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1</v>
      </c>
      <c r="AW1927">
        <v>1</v>
      </c>
      <c r="AZ1927">
        <v>1</v>
      </c>
      <c r="BA1927">
        <v>1</v>
      </c>
      <c r="BB1927">
        <v>1</v>
      </c>
      <c r="BC1927">
        <v>1</v>
      </c>
      <c r="BD1927" t="s">
        <v>3</v>
      </c>
      <c r="BE1927" t="s">
        <v>3</v>
      </c>
      <c r="BF1927" t="s">
        <v>3</v>
      </c>
      <c r="BG1927" t="s">
        <v>3</v>
      </c>
      <c r="BH1927">
        <v>3</v>
      </c>
      <c r="BI1927">
        <v>2</v>
      </c>
      <c r="BJ1927" t="s">
        <v>31</v>
      </c>
      <c r="BM1927">
        <v>500002</v>
      </c>
      <c r="BN1927">
        <v>0</v>
      </c>
      <c r="BO1927" t="s">
        <v>3</v>
      </c>
      <c r="BP1927">
        <v>0</v>
      </c>
      <c r="BQ1927">
        <v>12</v>
      </c>
      <c r="BR1927">
        <v>0</v>
      </c>
      <c r="BS1927">
        <v>1</v>
      </c>
      <c r="BT1927">
        <v>1</v>
      </c>
      <c r="BU1927">
        <v>1</v>
      </c>
      <c r="BV1927">
        <v>1</v>
      </c>
      <c r="BW1927">
        <v>1</v>
      </c>
      <c r="BX1927">
        <v>1</v>
      </c>
      <c r="BY1927" t="s">
        <v>3</v>
      </c>
      <c r="BZ1927">
        <v>0</v>
      </c>
      <c r="CA1927">
        <v>0</v>
      </c>
      <c r="CE1927">
        <v>0</v>
      </c>
      <c r="CF1927">
        <v>0</v>
      </c>
      <c r="CG1927">
        <v>0</v>
      </c>
      <c r="CM1927">
        <v>0</v>
      </c>
      <c r="CN1927" t="s">
        <v>3</v>
      </c>
      <c r="CO1927">
        <v>0</v>
      </c>
      <c r="CP1927">
        <f t="shared" si="1241"/>
        <v>0</v>
      </c>
      <c r="CQ1927">
        <f t="shared" si="1242"/>
        <v>0</v>
      </c>
      <c r="CR1927">
        <f t="shared" si="1243"/>
        <v>0</v>
      </c>
      <c r="CS1927">
        <f t="shared" si="1244"/>
        <v>0</v>
      </c>
      <c r="CT1927">
        <f t="shared" si="1245"/>
        <v>0</v>
      </c>
      <c r="CU1927">
        <f t="shared" si="1246"/>
        <v>0</v>
      </c>
      <c r="CV1927">
        <f t="shared" si="1247"/>
        <v>0</v>
      </c>
      <c r="CW1927">
        <f t="shared" si="1248"/>
        <v>0</v>
      </c>
      <c r="CX1927">
        <f t="shared" si="1249"/>
        <v>0</v>
      </c>
      <c r="CY1927">
        <f t="shared" si="1250"/>
        <v>0</v>
      </c>
      <c r="CZ1927">
        <f t="shared" si="1251"/>
        <v>0</v>
      </c>
      <c r="DC1927" t="s">
        <v>3</v>
      </c>
      <c r="DD1927" t="s">
        <v>3</v>
      </c>
      <c r="DE1927" t="s">
        <v>3</v>
      </c>
      <c r="DF1927" t="s">
        <v>3</v>
      </c>
      <c r="DG1927" t="s">
        <v>3</v>
      </c>
      <c r="DH1927" t="s">
        <v>3</v>
      </c>
      <c r="DI1927" t="s">
        <v>3</v>
      </c>
      <c r="DJ1927" t="s">
        <v>3</v>
      </c>
      <c r="DK1927" t="s">
        <v>3</v>
      </c>
      <c r="DL1927" t="s">
        <v>3</v>
      </c>
      <c r="DM1927" t="s">
        <v>3</v>
      </c>
      <c r="DN1927">
        <v>0</v>
      </c>
      <c r="DO1927">
        <v>0</v>
      </c>
      <c r="DP1927">
        <v>1</v>
      </c>
      <c r="DQ1927">
        <v>1</v>
      </c>
      <c r="DU1927">
        <v>1009</v>
      </c>
      <c r="DV1927" t="s">
        <v>30</v>
      </c>
      <c r="DW1927" t="s">
        <v>30</v>
      </c>
      <c r="DX1927">
        <v>1000</v>
      </c>
      <c r="DZ1927" t="s">
        <v>3</v>
      </c>
      <c r="EA1927" t="s">
        <v>3</v>
      </c>
      <c r="EB1927" t="s">
        <v>3</v>
      </c>
      <c r="EC1927" t="s">
        <v>3</v>
      </c>
      <c r="EE1927">
        <v>29085444</v>
      </c>
      <c r="EF1927">
        <v>12</v>
      </c>
      <c r="EG1927" t="s">
        <v>32</v>
      </c>
      <c r="EH1927">
        <v>0</v>
      </c>
      <c r="EI1927" t="s">
        <v>3</v>
      </c>
      <c r="EJ1927">
        <v>2</v>
      </c>
      <c r="EK1927">
        <v>500002</v>
      </c>
      <c r="EL1927" t="s">
        <v>33</v>
      </c>
      <c r="EM1927" t="s">
        <v>34</v>
      </c>
      <c r="EO1927" t="s">
        <v>3</v>
      </c>
      <c r="EQ1927">
        <v>0</v>
      </c>
      <c r="ER1927">
        <v>0</v>
      </c>
      <c r="ES1927">
        <v>0</v>
      </c>
      <c r="ET1927">
        <v>0</v>
      </c>
      <c r="EU1927">
        <v>0</v>
      </c>
      <c r="EV1927">
        <v>0</v>
      </c>
      <c r="EW1927">
        <v>0</v>
      </c>
      <c r="EX1927">
        <v>0</v>
      </c>
      <c r="FQ1927">
        <v>0</v>
      </c>
      <c r="FR1927">
        <f t="shared" si="1252"/>
        <v>0</v>
      </c>
      <c r="FS1927">
        <v>0</v>
      </c>
      <c r="FX1927">
        <v>0</v>
      </c>
      <c r="FY1927">
        <v>0</v>
      </c>
      <c r="GA1927" t="s">
        <v>3</v>
      </c>
      <c r="GD1927">
        <v>1</v>
      </c>
      <c r="GF1927">
        <v>-304821490</v>
      </c>
      <c r="GG1927">
        <v>2</v>
      </c>
      <c r="GH1927">
        <v>1</v>
      </c>
      <c r="GI1927">
        <v>-2</v>
      </c>
      <c r="GJ1927">
        <v>0</v>
      </c>
      <c r="GK1927">
        <v>0</v>
      </c>
      <c r="GL1927">
        <f t="shared" si="1253"/>
        <v>0</v>
      </c>
      <c r="GM1927">
        <f t="shared" si="1254"/>
        <v>0</v>
      </c>
      <c r="GN1927">
        <f t="shared" si="1255"/>
        <v>0</v>
      </c>
      <c r="GO1927">
        <f t="shared" si="1256"/>
        <v>0</v>
      </c>
      <c r="GP1927">
        <f t="shared" si="1257"/>
        <v>0</v>
      </c>
      <c r="GR1927">
        <v>0</v>
      </c>
      <c r="GS1927">
        <v>3</v>
      </c>
      <c r="GT1927">
        <v>0</v>
      </c>
      <c r="GU1927" t="s">
        <v>3</v>
      </c>
      <c r="GV1927">
        <f t="shared" si="1258"/>
        <v>0</v>
      </c>
      <c r="GW1927">
        <v>1</v>
      </c>
      <c r="GX1927">
        <f t="shared" si="1259"/>
        <v>0</v>
      </c>
      <c r="HA1927">
        <v>0</v>
      </c>
      <c r="HB1927">
        <v>0</v>
      </c>
      <c r="HC1927">
        <f t="shared" si="1260"/>
        <v>0</v>
      </c>
      <c r="HE1927" t="s">
        <v>3</v>
      </c>
      <c r="HF1927" t="s">
        <v>3</v>
      </c>
      <c r="IK1927">
        <v>0</v>
      </c>
    </row>
    <row r="1929" spans="1:245">
      <c r="A1929" s="2">
        <v>51</v>
      </c>
      <c r="B1929" s="2">
        <f>B1915</f>
        <v>0</v>
      </c>
      <c r="C1929" s="2">
        <f>A1915</f>
        <v>5</v>
      </c>
      <c r="D1929" s="2">
        <f>ROW(A1915)</f>
        <v>1915</v>
      </c>
      <c r="E1929" s="2"/>
      <c r="F1929" s="2" t="str">
        <f>IF(F1915&lt;&gt;"",F1915,"")</f>
        <v>Новый подраздел</v>
      </c>
      <c r="G1929" s="2" t="str">
        <f>IF(G1915&lt;&gt;"",G1915,"")</f>
        <v>демонтаж</v>
      </c>
      <c r="H1929" s="2">
        <v>0</v>
      </c>
      <c r="I1929" s="2"/>
      <c r="J1929" s="2"/>
      <c r="K1929" s="2"/>
      <c r="L1929" s="2"/>
      <c r="M1929" s="2"/>
      <c r="N1929" s="2"/>
      <c r="O1929" s="2">
        <f t="shared" ref="O1929:T1929" si="1261">ROUND(AB1929,2)</f>
        <v>3134.99</v>
      </c>
      <c r="P1929" s="2">
        <f t="shared" si="1261"/>
        <v>0</v>
      </c>
      <c r="Q1929" s="2">
        <f t="shared" si="1261"/>
        <v>65.81</v>
      </c>
      <c r="R1929" s="2">
        <f t="shared" si="1261"/>
        <v>48.08</v>
      </c>
      <c r="S1929" s="2">
        <f t="shared" si="1261"/>
        <v>3069.18</v>
      </c>
      <c r="T1929" s="2">
        <f t="shared" si="1261"/>
        <v>0</v>
      </c>
      <c r="U1929" s="2">
        <f>AH1929</f>
        <v>11.7079</v>
      </c>
      <c r="V1929" s="2">
        <f>AI1929</f>
        <v>0.12698000000000001</v>
      </c>
      <c r="W1929" s="2">
        <f>ROUND(AJ1929,2)</f>
        <v>0</v>
      </c>
      <c r="X1929" s="2">
        <f>ROUND(AK1929,2)</f>
        <v>2141.86</v>
      </c>
      <c r="Y1929" s="2">
        <f>ROUND(AL1929,2)</f>
        <v>1642.71</v>
      </c>
      <c r="Z1929" s="2"/>
      <c r="AA1929" s="2"/>
      <c r="AB1929" s="2">
        <f>ROUND(SUMIF(AA1919:AA1927,"=36401907",O1919:O1927),2)</f>
        <v>3134.99</v>
      </c>
      <c r="AC1929" s="2">
        <f>ROUND(SUMIF(AA1919:AA1927,"=36401907",P1919:P1927),2)</f>
        <v>0</v>
      </c>
      <c r="AD1929" s="2">
        <f>ROUND(SUMIF(AA1919:AA1927,"=36401907",Q1919:Q1927),2)</f>
        <v>65.81</v>
      </c>
      <c r="AE1929" s="2">
        <f>ROUND(SUMIF(AA1919:AA1927,"=36401907",R1919:R1927),2)</f>
        <v>48.08</v>
      </c>
      <c r="AF1929" s="2">
        <f>ROUND(SUMIF(AA1919:AA1927,"=36401907",S1919:S1927),2)</f>
        <v>3069.18</v>
      </c>
      <c r="AG1929" s="2">
        <f>ROUND(SUMIF(AA1919:AA1927,"=36401907",T1919:T1927),2)</f>
        <v>0</v>
      </c>
      <c r="AH1929" s="2">
        <f>SUMIF(AA1919:AA1927,"=36401907",U1919:U1927)</f>
        <v>11.7079</v>
      </c>
      <c r="AI1929" s="2">
        <f>SUMIF(AA1919:AA1927,"=36401907",V1919:V1927)</f>
        <v>0.12698000000000001</v>
      </c>
      <c r="AJ1929" s="2">
        <f>ROUND(SUMIF(AA1919:AA1927,"=36401907",W1919:W1927),2)</f>
        <v>0</v>
      </c>
      <c r="AK1929" s="2">
        <f>ROUND(SUMIF(AA1919:AA1927,"=36401907",X1919:X1927),2)</f>
        <v>2141.86</v>
      </c>
      <c r="AL1929" s="2">
        <f>ROUND(SUMIF(AA1919:AA1927,"=36401907",Y1919:Y1927),2)</f>
        <v>1642.71</v>
      </c>
      <c r="AM1929" s="2"/>
      <c r="AN1929" s="2"/>
      <c r="AO1929" s="2">
        <f t="shared" ref="AO1929:BD1929" si="1262">ROUND(BX1929,2)</f>
        <v>0</v>
      </c>
      <c r="AP1929" s="2">
        <f t="shared" si="1262"/>
        <v>0</v>
      </c>
      <c r="AQ1929" s="2">
        <f t="shared" si="1262"/>
        <v>0</v>
      </c>
      <c r="AR1929" s="2">
        <f t="shared" si="1262"/>
        <v>6919.56</v>
      </c>
      <c r="AS1929" s="2">
        <f t="shared" si="1262"/>
        <v>6919.56</v>
      </c>
      <c r="AT1929" s="2">
        <f t="shared" si="1262"/>
        <v>0</v>
      </c>
      <c r="AU1929" s="2">
        <f t="shared" si="1262"/>
        <v>0</v>
      </c>
      <c r="AV1929" s="2">
        <f t="shared" si="1262"/>
        <v>0</v>
      </c>
      <c r="AW1929" s="2">
        <f t="shared" si="1262"/>
        <v>0</v>
      </c>
      <c r="AX1929" s="2">
        <f t="shared" si="1262"/>
        <v>0</v>
      </c>
      <c r="AY1929" s="2">
        <f t="shared" si="1262"/>
        <v>0</v>
      </c>
      <c r="AZ1929" s="2">
        <f t="shared" si="1262"/>
        <v>0</v>
      </c>
      <c r="BA1929" s="2">
        <f t="shared" si="1262"/>
        <v>0</v>
      </c>
      <c r="BB1929" s="2">
        <f t="shared" si="1262"/>
        <v>0</v>
      </c>
      <c r="BC1929" s="2">
        <f t="shared" si="1262"/>
        <v>0</v>
      </c>
      <c r="BD1929" s="2">
        <f t="shared" si="1262"/>
        <v>0</v>
      </c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>
        <f>ROUND(SUMIF(AA1919:AA1927,"=36401907",FQ1919:FQ1927),2)</f>
        <v>0</v>
      </c>
      <c r="BY1929" s="2">
        <f>ROUND(SUMIF(AA1919:AA1927,"=36401907",FR1919:FR1927),2)</f>
        <v>0</v>
      </c>
      <c r="BZ1929" s="2">
        <f>ROUND(SUMIF(AA1919:AA1927,"=36401907",GL1919:GL1927),2)</f>
        <v>0</v>
      </c>
      <c r="CA1929" s="2">
        <f>ROUND(SUMIF(AA1919:AA1927,"=36401907",GM1919:GM1927),2)</f>
        <v>6919.56</v>
      </c>
      <c r="CB1929" s="2">
        <f>ROUND(SUMIF(AA1919:AA1927,"=36401907",GN1919:GN1927),2)</f>
        <v>6919.56</v>
      </c>
      <c r="CC1929" s="2">
        <f>ROUND(SUMIF(AA1919:AA1927,"=36401907",GO1919:GO1927),2)</f>
        <v>0</v>
      </c>
      <c r="CD1929" s="2">
        <f>ROUND(SUMIF(AA1919:AA1927,"=36401907",GP1919:GP1927),2)</f>
        <v>0</v>
      </c>
      <c r="CE1929" s="2">
        <f>AC1929-BX1929</f>
        <v>0</v>
      </c>
      <c r="CF1929" s="2">
        <f>AC1929-BY1929</f>
        <v>0</v>
      </c>
      <c r="CG1929" s="2">
        <f>BX1929-BZ1929</f>
        <v>0</v>
      </c>
      <c r="CH1929" s="2">
        <f>AC1929-BX1929-BY1929+BZ1929</f>
        <v>0</v>
      </c>
      <c r="CI1929" s="2">
        <f>BY1929-BZ1929</f>
        <v>0</v>
      </c>
      <c r="CJ1929" s="2">
        <f>ROUND(SUMIF(AA1919:AA1927,"=36401907",GX1919:GX1927),2)</f>
        <v>0</v>
      </c>
      <c r="CK1929" s="2">
        <f>ROUND(SUMIF(AA1919:AA1927,"=36401907",GY1919:GY1927),2)</f>
        <v>0</v>
      </c>
      <c r="CL1929" s="2">
        <f>ROUND(SUMIF(AA1919:AA1927,"=36401907",GZ1919:GZ1927),2)</f>
        <v>0</v>
      </c>
      <c r="CM1929" s="2">
        <f>ROUND(SUMIF(AA1919:AA1927,"=36401907",HD1919:HD1927),2)</f>
        <v>0</v>
      </c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>
        <v>0</v>
      </c>
    </row>
    <row r="1931" spans="1:245">
      <c r="A1931" s="4">
        <v>50</v>
      </c>
      <c r="B1931" s="4">
        <v>0</v>
      </c>
      <c r="C1931" s="4">
        <v>0</v>
      </c>
      <c r="D1931" s="4">
        <v>1</v>
      </c>
      <c r="E1931" s="4">
        <v>201</v>
      </c>
      <c r="F1931" s="4">
        <f>ROUND(Source!O1929,O1931)</f>
        <v>3134.99</v>
      </c>
      <c r="G1931" s="4" t="s">
        <v>71</v>
      </c>
      <c r="H1931" s="4" t="s">
        <v>72</v>
      </c>
      <c r="I1931" s="4"/>
      <c r="J1931" s="4"/>
      <c r="K1931" s="4">
        <v>201</v>
      </c>
      <c r="L1931" s="4">
        <v>1</v>
      </c>
      <c r="M1931" s="4">
        <v>3</v>
      </c>
      <c r="N1931" s="4" t="s">
        <v>3</v>
      </c>
      <c r="O1931" s="4">
        <v>2</v>
      </c>
      <c r="P1931" s="4"/>
      <c r="Q1931" s="4"/>
      <c r="R1931" s="4"/>
      <c r="S1931" s="4"/>
      <c r="T1931" s="4"/>
      <c r="U1931" s="4"/>
      <c r="V1931" s="4"/>
      <c r="W1931" s="4"/>
    </row>
    <row r="1932" spans="1:245">
      <c r="A1932" s="4">
        <v>50</v>
      </c>
      <c r="B1932" s="4">
        <v>0</v>
      </c>
      <c r="C1932" s="4">
        <v>0</v>
      </c>
      <c r="D1932" s="4">
        <v>1</v>
      </c>
      <c r="E1932" s="4">
        <v>202</v>
      </c>
      <c r="F1932" s="4">
        <f>ROUND(Source!P1929,O1932)</f>
        <v>0</v>
      </c>
      <c r="G1932" s="4" t="s">
        <v>73</v>
      </c>
      <c r="H1932" s="4" t="s">
        <v>74</v>
      </c>
      <c r="I1932" s="4"/>
      <c r="J1932" s="4"/>
      <c r="K1932" s="4">
        <v>202</v>
      </c>
      <c r="L1932" s="4">
        <v>2</v>
      </c>
      <c r="M1932" s="4">
        <v>3</v>
      </c>
      <c r="N1932" s="4" t="s">
        <v>3</v>
      </c>
      <c r="O1932" s="4">
        <v>2</v>
      </c>
      <c r="P1932" s="4"/>
      <c r="Q1932" s="4"/>
      <c r="R1932" s="4"/>
      <c r="S1932" s="4"/>
      <c r="T1932" s="4"/>
      <c r="U1932" s="4"/>
      <c r="V1932" s="4"/>
      <c r="W1932" s="4"/>
    </row>
    <row r="1933" spans="1:245">
      <c r="A1933" s="4">
        <v>50</v>
      </c>
      <c r="B1933" s="4">
        <v>0</v>
      </c>
      <c r="C1933" s="4">
        <v>0</v>
      </c>
      <c r="D1933" s="4">
        <v>1</v>
      </c>
      <c r="E1933" s="4">
        <v>222</v>
      </c>
      <c r="F1933" s="4">
        <f>ROUND(Source!AO1929,O1933)</f>
        <v>0</v>
      </c>
      <c r="G1933" s="4" t="s">
        <v>75</v>
      </c>
      <c r="H1933" s="4" t="s">
        <v>76</v>
      </c>
      <c r="I1933" s="4"/>
      <c r="J1933" s="4"/>
      <c r="K1933" s="4">
        <v>222</v>
      </c>
      <c r="L1933" s="4">
        <v>3</v>
      </c>
      <c r="M1933" s="4">
        <v>3</v>
      </c>
      <c r="N1933" s="4" t="s">
        <v>3</v>
      </c>
      <c r="O1933" s="4">
        <v>2</v>
      </c>
      <c r="P1933" s="4"/>
      <c r="Q1933" s="4"/>
      <c r="R1933" s="4"/>
      <c r="S1933" s="4"/>
      <c r="T1933" s="4"/>
      <c r="U1933" s="4"/>
      <c r="V1933" s="4"/>
      <c r="W1933" s="4"/>
    </row>
    <row r="1934" spans="1:245">
      <c r="A1934" s="4">
        <v>50</v>
      </c>
      <c r="B1934" s="4">
        <v>0</v>
      </c>
      <c r="C1934" s="4">
        <v>0</v>
      </c>
      <c r="D1934" s="4">
        <v>1</v>
      </c>
      <c r="E1934" s="4">
        <v>225</v>
      </c>
      <c r="F1934" s="4">
        <f>ROUND(Source!AV1929,O1934)</f>
        <v>0</v>
      </c>
      <c r="G1934" s="4" t="s">
        <v>77</v>
      </c>
      <c r="H1934" s="4" t="s">
        <v>78</v>
      </c>
      <c r="I1934" s="4"/>
      <c r="J1934" s="4"/>
      <c r="K1934" s="4">
        <v>225</v>
      </c>
      <c r="L1934" s="4">
        <v>4</v>
      </c>
      <c r="M1934" s="4">
        <v>3</v>
      </c>
      <c r="N1934" s="4" t="s">
        <v>3</v>
      </c>
      <c r="O1934" s="4">
        <v>2</v>
      </c>
      <c r="P1934" s="4"/>
      <c r="Q1934" s="4"/>
      <c r="R1934" s="4"/>
      <c r="S1934" s="4"/>
      <c r="T1934" s="4"/>
      <c r="U1934" s="4"/>
      <c r="V1934" s="4"/>
      <c r="W1934" s="4"/>
    </row>
    <row r="1935" spans="1:245">
      <c r="A1935" s="4">
        <v>50</v>
      </c>
      <c r="B1935" s="4">
        <v>0</v>
      </c>
      <c r="C1935" s="4">
        <v>0</v>
      </c>
      <c r="D1935" s="4">
        <v>1</v>
      </c>
      <c r="E1935" s="4">
        <v>226</v>
      </c>
      <c r="F1935" s="4">
        <f>ROUND(Source!AW1929,O1935)</f>
        <v>0</v>
      </c>
      <c r="G1935" s="4" t="s">
        <v>79</v>
      </c>
      <c r="H1935" s="4" t="s">
        <v>80</v>
      </c>
      <c r="I1935" s="4"/>
      <c r="J1935" s="4"/>
      <c r="K1935" s="4">
        <v>226</v>
      </c>
      <c r="L1935" s="4">
        <v>5</v>
      </c>
      <c r="M1935" s="4">
        <v>3</v>
      </c>
      <c r="N1935" s="4" t="s">
        <v>3</v>
      </c>
      <c r="O1935" s="4">
        <v>2</v>
      </c>
      <c r="P1935" s="4"/>
      <c r="Q1935" s="4"/>
      <c r="R1935" s="4"/>
      <c r="S1935" s="4"/>
      <c r="T1935" s="4"/>
      <c r="U1935" s="4"/>
      <c r="V1935" s="4"/>
      <c r="W1935" s="4"/>
    </row>
    <row r="1936" spans="1:245">
      <c r="A1936" s="4">
        <v>50</v>
      </c>
      <c r="B1936" s="4">
        <v>0</v>
      </c>
      <c r="C1936" s="4">
        <v>0</v>
      </c>
      <c r="D1936" s="4">
        <v>1</v>
      </c>
      <c r="E1936" s="4">
        <v>227</v>
      </c>
      <c r="F1936" s="4">
        <f>ROUND(Source!AX1929,O1936)</f>
        <v>0</v>
      </c>
      <c r="G1936" s="4" t="s">
        <v>81</v>
      </c>
      <c r="H1936" s="4" t="s">
        <v>82</v>
      </c>
      <c r="I1936" s="4"/>
      <c r="J1936" s="4"/>
      <c r="K1936" s="4">
        <v>227</v>
      </c>
      <c r="L1936" s="4">
        <v>6</v>
      </c>
      <c r="M1936" s="4">
        <v>3</v>
      </c>
      <c r="N1936" s="4" t="s">
        <v>3</v>
      </c>
      <c r="O1936" s="4">
        <v>2</v>
      </c>
      <c r="P1936" s="4"/>
      <c r="Q1936" s="4"/>
      <c r="R1936" s="4"/>
      <c r="S1936" s="4"/>
      <c r="T1936" s="4"/>
      <c r="U1936" s="4"/>
      <c r="V1936" s="4"/>
      <c r="W1936" s="4"/>
    </row>
    <row r="1937" spans="1:23">
      <c r="A1937" s="4">
        <v>50</v>
      </c>
      <c r="B1937" s="4">
        <v>0</v>
      </c>
      <c r="C1937" s="4">
        <v>0</v>
      </c>
      <c r="D1937" s="4">
        <v>1</v>
      </c>
      <c r="E1937" s="4">
        <v>228</v>
      </c>
      <c r="F1937" s="4">
        <f>ROUND(Source!AY1929,O1937)</f>
        <v>0</v>
      </c>
      <c r="G1937" s="4" t="s">
        <v>83</v>
      </c>
      <c r="H1937" s="4" t="s">
        <v>84</v>
      </c>
      <c r="I1937" s="4"/>
      <c r="J1937" s="4"/>
      <c r="K1937" s="4">
        <v>228</v>
      </c>
      <c r="L1937" s="4">
        <v>7</v>
      </c>
      <c r="M1937" s="4">
        <v>3</v>
      </c>
      <c r="N1937" s="4" t="s">
        <v>3</v>
      </c>
      <c r="O1937" s="4">
        <v>2</v>
      </c>
      <c r="P1937" s="4"/>
      <c r="Q1937" s="4"/>
      <c r="R1937" s="4"/>
      <c r="S1937" s="4"/>
      <c r="T1937" s="4"/>
      <c r="U1937" s="4"/>
      <c r="V1937" s="4"/>
      <c r="W1937" s="4"/>
    </row>
    <row r="1938" spans="1:23">
      <c r="A1938" s="4">
        <v>50</v>
      </c>
      <c r="B1938" s="4">
        <v>0</v>
      </c>
      <c r="C1938" s="4">
        <v>0</v>
      </c>
      <c r="D1938" s="4">
        <v>1</v>
      </c>
      <c r="E1938" s="4">
        <v>216</v>
      </c>
      <c r="F1938" s="4">
        <f>ROUND(Source!AP1929,O1938)</f>
        <v>0</v>
      </c>
      <c r="G1938" s="4" t="s">
        <v>85</v>
      </c>
      <c r="H1938" s="4" t="s">
        <v>86</v>
      </c>
      <c r="I1938" s="4"/>
      <c r="J1938" s="4"/>
      <c r="K1938" s="4">
        <v>216</v>
      </c>
      <c r="L1938" s="4">
        <v>8</v>
      </c>
      <c r="M1938" s="4">
        <v>3</v>
      </c>
      <c r="N1938" s="4" t="s">
        <v>3</v>
      </c>
      <c r="O1938" s="4">
        <v>2</v>
      </c>
      <c r="P1938" s="4"/>
      <c r="Q1938" s="4"/>
      <c r="R1938" s="4"/>
      <c r="S1938" s="4"/>
      <c r="T1938" s="4"/>
      <c r="U1938" s="4"/>
      <c r="V1938" s="4"/>
      <c r="W1938" s="4"/>
    </row>
    <row r="1939" spans="1:23">
      <c r="A1939" s="4">
        <v>50</v>
      </c>
      <c r="B1939" s="4">
        <v>0</v>
      </c>
      <c r="C1939" s="4">
        <v>0</v>
      </c>
      <c r="D1939" s="4">
        <v>1</v>
      </c>
      <c r="E1939" s="4">
        <v>223</v>
      </c>
      <c r="F1939" s="4">
        <f>ROUND(Source!AQ1929,O1939)</f>
        <v>0</v>
      </c>
      <c r="G1939" s="4" t="s">
        <v>87</v>
      </c>
      <c r="H1939" s="4" t="s">
        <v>88</v>
      </c>
      <c r="I1939" s="4"/>
      <c r="J1939" s="4"/>
      <c r="K1939" s="4">
        <v>223</v>
      </c>
      <c r="L1939" s="4">
        <v>9</v>
      </c>
      <c r="M1939" s="4">
        <v>3</v>
      </c>
      <c r="N1939" s="4" t="s">
        <v>3</v>
      </c>
      <c r="O1939" s="4">
        <v>2</v>
      </c>
      <c r="P1939" s="4"/>
      <c r="Q1939" s="4"/>
      <c r="R1939" s="4"/>
      <c r="S1939" s="4"/>
      <c r="T1939" s="4"/>
      <c r="U1939" s="4"/>
      <c r="V1939" s="4"/>
      <c r="W1939" s="4"/>
    </row>
    <row r="1940" spans="1:23">
      <c r="A1940" s="4">
        <v>50</v>
      </c>
      <c r="B1940" s="4">
        <v>0</v>
      </c>
      <c r="C1940" s="4">
        <v>0</v>
      </c>
      <c r="D1940" s="4">
        <v>1</v>
      </c>
      <c r="E1940" s="4">
        <v>229</v>
      </c>
      <c r="F1940" s="4">
        <f>ROUND(Source!AZ1929,O1940)</f>
        <v>0</v>
      </c>
      <c r="G1940" s="4" t="s">
        <v>89</v>
      </c>
      <c r="H1940" s="4" t="s">
        <v>90</v>
      </c>
      <c r="I1940" s="4"/>
      <c r="J1940" s="4"/>
      <c r="K1940" s="4">
        <v>229</v>
      </c>
      <c r="L1940" s="4">
        <v>10</v>
      </c>
      <c r="M1940" s="4">
        <v>3</v>
      </c>
      <c r="N1940" s="4" t="s">
        <v>3</v>
      </c>
      <c r="O1940" s="4">
        <v>2</v>
      </c>
      <c r="P1940" s="4"/>
      <c r="Q1940" s="4"/>
      <c r="R1940" s="4"/>
      <c r="S1940" s="4"/>
      <c r="T1940" s="4"/>
      <c r="U1940" s="4"/>
      <c r="V1940" s="4"/>
      <c r="W1940" s="4"/>
    </row>
    <row r="1941" spans="1:23">
      <c r="A1941" s="4">
        <v>50</v>
      </c>
      <c r="B1941" s="4">
        <v>0</v>
      </c>
      <c r="C1941" s="4">
        <v>0</v>
      </c>
      <c r="D1941" s="4">
        <v>1</v>
      </c>
      <c r="E1941" s="4">
        <v>203</v>
      </c>
      <c r="F1941" s="4">
        <f>ROUND(Source!Q1929,O1941)</f>
        <v>65.81</v>
      </c>
      <c r="G1941" s="4" t="s">
        <v>91</v>
      </c>
      <c r="H1941" s="4" t="s">
        <v>92</v>
      </c>
      <c r="I1941" s="4"/>
      <c r="J1941" s="4"/>
      <c r="K1941" s="4">
        <v>203</v>
      </c>
      <c r="L1941" s="4">
        <v>11</v>
      </c>
      <c r="M1941" s="4">
        <v>3</v>
      </c>
      <c r="N1941" s="4" t="s">
        <v>3</v>
      </c>
      <c r="O1941" s="4">
        <v>2</v>
      </c>
      <c r="P1941" s="4"/>
      <c r="Q1941" s="4"/>
      <c r="R1941" s="4"/>
      <c r="S1941" s="4"/>
      <c r="T1941" s="4"/>
      <c r="U1941" s="4"/>
      <c r="V1941" s="4"/>
      <c r="W1941" s="4"/>
    </row>
    <row r="1942" spans="1:23">
      <c r="A1942" s="4">
        <v>50</v>
      </c>
      <c r="B1942" s="4">
        <v>0</v>
      </c>
      <c r="C1942" s="4">
        <v>0</v>
      </c>
      <c r="D1942" s="4">
        <v>1</v>
      </c>
      <c r="E1942" s="4">
        <v>231</v>
      </c>
      <c r="F1942" s="4">
        <f>ROUND(Source!BB1929,O1942)</f>
        <v>0</v>
      </c>
      <c r="G1942" s="4" t="s">
        <v>93</v>
      </c>
      <c r="H1942" s="4" t="s">
        <v>94</v>
      </c>
      <c r="I1942" s="4"/>
      <c r="J1942" s="4"/>
      <c r="K1942" s="4">
        <v>231</v>
      </c>
      <c r="L1942" s="4">
        <v>12</v>
      </c>
      <c r="M1942" s="4">
        <v>3</v>
      </c>
      <c r="N1942" s="4" t="s">
        <v>3</v>
      </c>
      <c r="O1942" s="4">
        <v>2</v>
      </c>
      <c r="P1942" s="4"/>
      <c r="Q1942" s="4"/>
      <c r="R1942" s="4"/>
      <c r="S1942" s="4"/>
      <c r="T1942" s="4"/>
      <c r="U1942" s="4"/>
      <c r="V1942" s="4"/>
      <c r="W1942" s="4"/>
    </row>
    <row r="1943" spans="1:23">
      <c r="A1943" s="4">
        <v>50</v>
      </c>
      <c r="B1943" s="4">
        <v>0</v>
      </c>
      <c r="C1943" s="4">
        <v>0</v>
      </c>
      <c r="D1943" s="4">
        <v>1</v>
      </c>
      <c r="E1943" s="4">
        <v>204</v>
      </c>
      <c r="F1943" s="4">
        <f>ROUND(Source!R1929,O1943)</f>
        <v>48.08</v>
      </c>
      <c r="G1943" s="4" t="s">
        <v>95</v>
      </c>
      <c r="H1943" s="4" t="s">
        <v>96</v>
      </c>
      <c r="I1943" s="4"/>
      <c r="J1943" s="4"/>
      <c r="K1943" s="4">
        <v>204</v>
      </c>
      <c r="L1943" s="4">
        <v>13</v>
      </c>
      <c r="M1943" s="4">
        <v>3</v>
      </c>
      <c r="N1943" s="4" t="s">
        <v>3</v>
      </c>
      <c r="O1943" s="4">
        <v>2</v>
      </c>
      <c r="P1943" s="4"/>
      <c r="Q1943" s="4"/>
      <c r="R1943" s="4"/>
      <c r="S1943" s="4"/>
      <c r="T1943" s="4"/>
      <c r="U1943" s="4"/>
      <c r="V1943" s="4"/>
      <c r="W1943" s="4"/>
    </row>
    <row r="1944" spans="1:23">
      <c r="A1944" s="4">
        <v>50</v>
      </c>
      <c r="B1944" s="4">
        <v>0</v>
      </c>
      <c r="C1944" s="4">
        <v>0</v>
      </c>
      <c r="D1944" s="4">
        <v>1</v>
      </c>
      <c r="E1944" s="4">
        <v>205</v>
      </c>
      <c r="F1944" s="4">
        <f>ROUND(Source!S1929,O1944)</f>
        <v>3069.18</v>
      </c>
      <c r="G1944" s="4" t="s">
        <v>97</v>
      </c>
      <c r="H1944" s="4" t="s">
        <v>98</v>
      </c>
      <c r="I1944" s="4"/>
      <c r="J1944" s="4"/>
      <c r="K1944" s="4">
        <v>205</v>
      </c>
      <c r="L1944" s="4">
        <v>14</v>
      </c>
      <c r="M1944" s="4">
        <v>3</v>
      </c>
      <c r="N1944" s="4" t="s">
        <v>3</v>
      </c>
      <c r="O1944" s="4">
        <v>2</v>
      </c>
      <c r="P1944" s="4"/>
      <c r="Q1944" s="4"/>
      <c r="R1944" s="4"/>
      <c r="S1944" s="4"/>
      <c r="T1944" s="4"/>
      <c r="U1944" s="4"/>
      <c r="V1944" s="4"/>
      <c r="W1944" s="4"/>
    </row>
    <row r="1945" spans="1:23">
      <c r="A1945" s="4">
        <v>50</v>
      </c>
      <c r="B1945" s="4">
        <v>0</v>
      </c>
      <c r="C1945" s="4">
        <v>0</v>
      </c>
      <c r="D1945" s="4">
        <v>1</v>
      </c>
      <c r="E1945" s="4">
        <v>232</v>
      </c>
      <c r="F1945" s="4">
        <f>ROUND(Source!BC1929,O1945)</f>
        <v>0</v>
      </c>
      <c r="G1945" s="4" t="s">
        <v>99</v>
      </c>
      <c r="H1945" s="4" t="s">
        <v>100</v>
      </c>
      <c r="I1945" s="4"/>
      <c r="J1945" s="4"/>
      <c r="K1945" s="4">
        <v>232</v>
      </c>
      <c r="L1945" s="4">
        <v>15</v>
      </c>
      <c r="M1945" s="4">
        <v>3</v>
      </c>
      <c r="N1945" s="4" t="s">
        <v>3</v>
      </c>
      <c r="O1945" s="4">
        <v>2</v>
      </c>
      <c r="P1945" s="4"/>
      <c r="Q1945" s="4"/>
      <c r="R1945" s="4"/>
      <c r="S1945" s="4"/>
      <c r="T1945" s="4"/>
      <c r="U1945" s="4"/>
      <c r="V1945" s="4"/>
      <c r="W1945" s="4"/>
    </row>
    <row r="1946" spans="1:23">
      <c r="A1946" s="4">
        <v>50</v>
      </c>
      <c r="B1946" s="4">
        <v>0</v>
      </c>
      <c r="C1946" s="4">
        <v>0</v>
      </c>
      <c r="D1946" s="4">
        <v>1</v>
      </c>
      <c r="E1946" s="4">
        <v>214</v>
      </c>
      <c r="F1946" s="4">
        <f>ROUND(Source!AS1929,O1946)</f>
        <v>6919.56</v>
      </c>
      <c r="G1946" s="4" t="s">
        <v>101</v>
      </c>
      <c r="H1946" s="4" t="s">
        <v>102</v>
      </c>
      <c r="I1946" s="4"/>
      <c r="J1946" s="4"/>
      <c r="K1946" s="4">
        <v>214</v>
      </c>
      <c r="L1946" s="4">
        <v>16</v>
      </c>
      <c r="M1946" s="4">
        <v>3</v>
      </c>
      <c r="N1946" s="4" t="s">
        <v>3</v>
      </c>
      <c r="O1946" s="4">
        <v>2</v>
      </c>
      <c r="P1946" s="4"/>
      <c r="Q1946" s="4"/>
      <c r="R1946" s="4"/>
      <c r="S1946" s="4"/>
      <c r="T1946" s="4"/>
      <c r="U1946" s="4"/>
      <c r="V1946" s="4"/>
      <c r="W1946" s="4"/>
    </row>
    <row r="1947" spans="1:23">
      <c r="A1947" s="4">
        <v>50</v>
      </c>
      <c r="B1947" s="4">
        <v>0</v>
      </c>
      <c r="C1947" s="4">
        <v>0</v>
      </c>
      <c r="D1947" s="4">
        <v>1</v>
      </c>
      <c r="E1947" s="4">
        <v>215</v>
      </c>
      <c r="F1947" s="4">
        <f>ROUND(Source!AT1929,O1947)</f>
        <v>0</v>
      </c>
      <c r="G1947" s="4" t="s">
        <v>103</v>
      </c>
      <c r="H1947" s="4" t="s">
        <v>104</v>
      </c>
      <c r="I1947" s="4"/>
      <c r="J1947" s="4"/>
      <c r="K1947" s="4">
        <v>215</v>
      </c>
      <c r="L1947" s="4">
        <v>17</v>
      </c>
      <c r="M1947" s="4">
        <v>3</v>
      </c>
      <c r="N1947" s="4" t="s">
        <v>3</v>
      </c>
      <c r="O1947" s="4">
        <v>2</v>
      </c>
      <c r="P1947" s="4"/>
      <c r="Q1947" s="4"/>
      <c r="R1947" s="4"/>
      <c r="S1947" s="4"/>
      <c r="T1947" s="4"/>
      <c r="U1947" s="4"/>
      <c r="V1947" s="4"/>
      <c r="W1947" s="4"/>
    </row>
    <row r="1948" spans="1:23">
      <c r="A1948" s="4">
        <v>50</v>
      </c>
      <c r="B1948" s="4">
        <v>0</v>
      </c>
      <c r="C1948" s="4">
        <v>0</v>
      </c>
      <c r="D1948" s="4">
        <v>1</v>
      </c>
      <c r="E1948" s="4">
        <v>217</v>
      </c>
      <c r="F1948" s="4">
        <f>ROUND(Source!AU1929,O1948)</f>
        <v>0</v>
      </c>
      <c r="G1948" s="4" t="s">
        <v>105</v>
      </c>
      <c r="H1948" s="4" t="s">
        <v>106</v>
      </c>
      <c r="I1948" s="4"/>
      <c r="J1948" s="4"/>
      <c r="K1948" s="4">
        <v>217</v>
      </c>
      <c r="L1948" s="4">
        <v>18</v>
      </c>
      <c r="M1948" s="4">
        <v>3</v>
      </c>
      <c r="N1948" s="4" t="s">
        <v>3</v>
      </c>
      <c r="O1948" s="4">
        <v>2</v>
      </c>
      <c r="P1948" s="4"/>
      <c r="Q1948" s="4"/>
      <c r="R1948" s="4"/>
      <c r="S1948" s="4"/>
      <c r="T1948" s="4"/>
      <c r="U1948" s="4"/>
      <c r="V1948" s="4"/>
      <c r="W1948" s="4"/>
    </row>
    <row r="1949" spans="1:23">
      <c r="A1949" s="4">
        <v>50</v>
      </c>
      <c r="B1949" s="4">
        <v>0</v>
      </c>
      <c r="C1949" s="4">
        <v>0</v>
      </c>
      <c r="D1949" s="4">
        <v>1</v>
      </c>
      <c r="E1949" s="4">
        <v>230</v>
      </c>
      <c r="F1949" s="4">
        <f>ROUND(Source!BA1929,O1949)</f>
        <v>0</v>
      </c>
      <c r="G1949" s="4" t="s">
        <v>107</v>
      </c>
      <c r="H1949" s="4" t="s">
        <v>108</v>
      </c>
      <c r="I1949" s="4"/>
      <c r="J1949" s="4"/>
      <c r="K1949" s="4">
        <v>230</v>
      </c>
      <c r="L1949" s="4">
        <v>19</v>
      </c>
      <c r="M1949" s="4">
        <v>3</v>
      </c>
      <c r="N1949" s="4" t="s">
        <v>3</v>
      </c>
      <c r="O1949" s="4">
        <v>2</v>
      </c>
      <c r="P1949" s="4"/>
      <c r="Q1949" s="4"/>
      <c r="R1949" s="4"/>
      <c r="S1949" s="4"/>
      <c r="T1949" s="4"/>
      <c r="U1949" s="4"/>
      <c r="V1949" s="4"/>
      <c r="W1949" s="4"/>
    </row>
    <row r="1950" spans="1:23">
      <c r="A1950" s="4">
        <v>50</v>
      </c>
      <c r="B1950" s="4">
        <v>0</v>
      </c>
      <c r="C1950" s="4">
        <v>0</v>
      </c>
      <c r="D1950" s="4">
        <v>1</v>
      </c>
      <c r="E1950" s="4">
        <v>206</v>
      </c>
      <c r="F1950" s="4">
        <f>ROUND(Source!T1929,O1950)</f>
        <v>0</v>
      </c>
      <c r="G1950" s="4" t="s">
        <v>109</v>
      </c>
      <c r="H1950" s="4" t="s">
        <v>110</v>
      </c>
      <c r="I1950" s="4"/>
      <c r="J1950" s="4"/>
      <c r="K1950" s="4">
        <v>206</v>
      </c>
      <c r="L1950" s="4">
        <v>20</v>
      </c>
      <c r="M1950" s="4">
        <v>3</v>
      </c>
      <c r="N1950" s="4" t="s">
        <v>3</v>
      </c>
      <c r="O1950" s="4">
        <v>2</v>
      </c>
      <c r="P1950" s="4"/>
      <c r="Q1950" s="4"/>
      <c r="R1950" s="4"/>
      <c r="S1950" s="4"/>
      <c r="T1950" s="4"/>
      <c r="U1950" s="4"/>
      <c r="V1950" s="4"/>
      <c r="W1950" s="4"/>
    </row>
    <row r="1951" spans="1:23">
      <c r="A1951" s="4">
        <v>50</v>
      </c>
      <c r="B1951" s="4">
        <v>0</v>
      </c>
      <c r="C1951" s="4">
        <v>0</v>
      </c>
      <c r="D1951" s="4">
        <v>1</v>
      </c>
      <c r="E1951" s="4">
        <v>207</v>
      </c>
      <c r="F1951" s="4">
        <f>Source!U1929</f>
        <v>11.7079</v>
      </c>
      <c r="G1951" s="4" t="s">
        <v>111</v>
      </c>
      <c r="H1951" s="4" t="s">
        <v>112</v>
      </c>
      <c r="I1951" s="4"/>
      <c r="J1951" s="4"/>
      <c r="K1951" s="4">
        <v>207</v>
      </c>
      <c r="L1951" s="4">
        <v>21</v>
      </c>
      <c r="M1951" s="4">
        <v>3</v>
      </c>
      <c r="N1951" s="4" t="s">
        <v>3</v>
      </c>
      <c r="O1951" s="4">
        <v>-1</v>
      </c>
      <c r="P1951" s="4"/>
      <c r="Q1951" s="4"/>
      <c r="R1951" s="4"/>
      <c r="S1951" s="4"/>
      <c r="T1951" s="4"/>
      <c r="U1951" s="4"/>
      <c r="V1951" s="4"/>
      <c r="W1951" s="4"/>
    </row>
    <row r="1952" spans="1:23">
      <c r="A1952" s="4">
        <v>50</v>
      </c>
      <c r="B1952" s="4">
        <v>0</v>
      </c>
      <c r="C1952" s="4">
        <v>0</v>
      </c>
      <c r="D1952" s="4">
        <v>1</v>
      </c>
      <c r="E1952" s="4">
        <v>208</v>
      </c>
      <c r="F1952" s="4">
        <f>Source!V1929</f>
        <v>0.12698000000000001</v>
      </c>
      <c r="G1952" s="4" t="s">
        <v>113</v>
      </c>
      <c r="H1952" s="4" t="s">
        <v>114</v>
      </c>
      <c r="I1952" s="4"/>
      <c r="J1952" s="4"/>
      <c r="K1952" s="4">
        <v>208</v>
      </c>
      <c r="L1952" s="4">
        <v>22</v>
      </c>
      <c r="M1952" s="4">
        <v>3</v>
      </c>
      <c r="N1952" s="4" t="s">
        <v>3</v>
      </c>
      <c r="O1952" s="4">
        <v>-1</v>
      </c>
      <c r="P1952" s="4"/>
      <c r="Q1952" s="4"/>
      <c r="R1952" s="4"/>
      <c r="S1952" s="4"/>
      <c r="T1952" s="4"/>
      <c r="U1952" s="4"/>
      <c r="V1952" s="4"/>
      <c r="W1952" s="4"/>
    </row>
    <row r="1953" spans="1:245">
      <c r="A1953" s="4">
        <v>50</v>
      </c>
      <c r="B1953" s="4">
        <v>0</v>
      </c>
      <c r="C1953" s="4">
        <v>0</v>
      </c>
      <c r="D1953" s="4">
        <v>1</v>
      </c>
      <c r="E1953" s="4">
        <v>209</v>
      </c>
      <c r="F1953" s="4">
        <f>ROUND(Source!W1929,O1953)</f>
        <v>0</v>
      </c>
      <c r="G1953" s="4" t="s">
        <v>115</v>
      </c>
      <c r="H1953" s="4" t="s">
        <v>116</v>
      </c>
      <c r="I1953" s="4"/>
      <c r="J1953" s="4"/>
      <c r="K1953" s="4">
        <v>209</v>
      </c>
      <c r="L1953" s="4">
        <v>23</v>
      </c>
      <c r="M1953" s="4">
        <v>3</v>
      </c>
      <c r="N1953" s="4" t="s">
        <v>3</v>
      </c>
      <c r="O1953" s="4">
        <v>2</v>
      </c>
      <c r="P1953" s="4"/>
      <c r="Q1953" s="4"/>
      <c r="R1953" s="4"/>
      <c r="S1953" s="4"/>
      <c r="T1953" s="4"/>
      <c r="U1953" s="4"/>
      <c r="V1953" s="4"/>
      <c r="W1953" s="4"/>
    </row>
    <row r="1954" spans="1:245">
      <c r="A1954" s="4">
        <v>50</v>
      </c>
      <c r="B1954" s="4">
        <v>0</v>
      </c>
      <c r="C1954" s="4">
        <v>0</v>
      </c>
      <c r="D1954" s="4">
        <v>1</v>
      </c>
      <c r="E1954" s="4">
        <v>233</v>
      </c>
      <c r="F1954" s="4">
        <f>ROUND(Source!BD1929,O1954)</f>
        <v>0</v>
      </c>
      <c r="G1954" s="4" t="s">
        <v>117</v>
      </c>
      <c r="H1954" s="4" t="s">
        <v>118</v>
      </c>
      <c r="I1954" s="4"/>
      <c r="J1954" s="4"/>
      <c r="K1954" s="4">
        <v>233</v>
      </c>
      <c r="L1954" s="4">
        <v>24</v>
      </c>
      <c r="M1954" s="4">
        <v>3</v>
      </c>
      <c r="N1954" s="4" t="s">
        <v>3</v>
      </c>
      <c r="O1954" s="4">
        <v>2</v>
      </c>
      <c r="P1954" s="4"/>
      <c r="Q1954" s="4"/>
      <c r="R1954" s="4"/>
      <c r="S1954" s="4"/>
      <c r="T1954" s="4"/>
      <c r="U1954" s="4"/>
      <c r="V1954" s="4"/>
      <c r="W1954" s="4"/>
    </row>
    <row r="1955" spans="1:245">
      <c r="A1955" s="4">
        <v>50</v>
      </c>
      <c r="B1955" s="4">
        <v>0</v>
      </c>
      <c r="C1955" s="4">
        <v>0</v>
      </c>
      <c r="D1955" s="4">
        <v>1</v>
      </c>
      <c r="E1955" s="4">
        <v>210</v>
      </c>
      <c r="F1955" s="4">
        <f>ROUND(Source!X1929,O1955)</f>
        <v>2141.86</v>
      </c>
      <c r="G1955" s="4" t="s">
        <v>119</v>
      </c>
      <c r="H1955" s="4" t="s">
        <v>120</v>
      </c>
      <c r="I1955" s="4"/>
      <c r="J1955" s="4"/>
      <c r="K1955" s="4">
        <v>210</v>
      </c>
      <c r="L1955" s="4">
        <v>25</v>
      </c>
      <c r="M1955" s="4">
        <v>3</v>
      </c>
      <c r="N1955" s="4" t="s">
        <v>3</v>
      </c>
      <c r="O1955" s="4">
        <v>2</v>
      </c>
      <c r="P1955" s="4"/>
      <c r="Q1955" s="4"/>
      <c r="R1955" s="4"/>
      <c r="S1955" s="4"/>
      <c r="T1955" s="4"/>
      <c r="U1955" s="4"/>
      <c r="V1955" s="4"/>
      <c r="W1955" s="4"/>
    </row>
    <row r="1956" spans="1:245">
      <c r="A1956" s="4">
        <v>50</v>
      </c>
      <c r="B1956" s="4">
        <v>0</v>
      </c>
      <c r="C1956" s="4">
        <v>0</v>
      </c>
      <c r="D1956" s="4">
        <v>1</v>
      </c>
      <c r="E1956" s="4">
        <v>211</v>
      </c>
      <c r="F1956" s="4">
        <f>ROUND(Source!Y1929,O1956)</f>
        <v>1642.71</v>
      </c>
      <c r="G1956" s="4" t="s">
        <v>121</v>
      </c>
      <c r="H1956" s="4" t="s">
        <v>122</v>
      </c>
      <c r="I1956" s="4"/>
      <c r="J1956" s="4"/>
      <c r="K1956" s="4">
        <v>211</v>
      </c>
      <c r="L1956" s="4">
        <v>26</v>
      </c>
      <c r="M1956" s="4">
        <v>3</v>
      </c>
      <c r="N1956" s="4" t="s">
        <v>3</v>
      </c>
      <c r="O1956" s="4">
        <v>2</v>
      </c>
      <c r="P1956" s="4"/>
      <c r="Q1956" s="4"/>
      <c r="R1956" s="4"/>
      <c r="S1956" s="4"/>
      <c r="T1956" s="4"/>
      <c r="U1956" s="4"/>
      <c r="V1956" s="4"/>
      <c r="W1956" s="4"/>
    </row>
    <row r="1957" spans="1:245">
      <c r="A1957" s="4">
        <v>50</v>
      </c>
      <c r="B1957" s="4">
        <v>0</v>
      </c>
      <c r="C1957" s="4">
        <v>0</v>
      </c>
      <c r="D1957" s="4">
        <v>1</v>
      </c>
      <c r="E1957" s="4">
        <v>0</v>
      </c>
      <c r="F1957" s="4">
        <f>ROUND(Source!AR1929,O1957)</f>
        <v>6919.56</v>
      </c>
      <c r="G1957" s="4" t="s">
        <v>123</v>
      </c>
      <c r="H1957" s="4" t="s">
        <v>124</v>
      </c>
      <c r="I1957" s="4"/>
      <c r="J1957" s="4"/>
      <c r="K1957" s="4">
        <v>224</v>
      </c>
      <c r="L1957" s="4">
        <v>27</v>
      </c>
      <c r="M1957" s="4">
        <v>3</v>
      </c>
      <c r="N1957" s="4" t="s">
        <v>3</v>
      </c>
      <c r="O1957" s="4">
        <v>2</v>
      </c>
      <c r="P1957" s="4"/>
      <c r="Q1957" s="4"/>
      <c r="R1957" s="4"/>
      <c r="S1957" s="4"/>
      <c r="T1957" s="4"/>
      <c r="U1957" s="4"/>
      <c r="V1957" s="4"/>
      <c r="W1957" s="4"/>
    </row>
    <row r="1958" spans="1:245">
      <c r="A1958" s="4">
        <v>50</v>
      </c>
      <c r="B1958" s="4">
        <v>0</v>
      </c>
      <c r="C1958" s="4">
        <v>0</v>
      </c>
      <c r="D1958" s="4">
        <v>2</v>
      </c>
      <c r="E1958" s="4">
        <v>0</v>
      </c>
      <c r="F1958" s="4">
        <f>ROUND(F1957*0.18,O1958)</f>
        <v>1245.5</v>
      </c>
      <c r="G1958" s="4" t="s">
        <v>125</v>
      </c>
      <c r="H1958" s="4" t="s">
        <v>125</v>
      </c>
      <c r="I1958" s="4"/>
      <c r="J1958" s="4"/>
      <c r="K1958" s="4">
        <v>212</v>
      </c>
      <c r="L1958" s="4">
        <v>28</v>
      </c>
      <c r="M1958" s="4">
        <v>0</v>
      </c>
      <c r="N1958" s="4" t="s">
        <v>3</v>
      </c>
      <c r="O1958" s="4">
        <v>1</v>
      </c>
      <c r="P1958" s="4"/>
      <c r="Q1958" s="4"/>
      <c r="R1958" s="4"/>
      <c r="S1958" s="4"/>
      <c r="T1958" s="4"/>
      <c r="U1958" s="4"/>
      <c r="V1958" s="4"/>
      <c r="W1958" s="4"/>
    </row>
    <row r="1959" spans="1:245">
      <c r="A1959" s="4">
        <v>50</v>
      </c>
      <c r="B1959" s="4">
        <v>0</v>
      </c>
      <c r="C1959" s="4">
        <v>0</v>
      </c>
      <c r="D1959" s="4">
        <v>2</v>
      </c>
      <c r="E1959" s="4">
        <v>224</v>
      </c>
      <c r="F1959" s="4">
        <f>ROUND(F1957*1.18,O1959)</f>
        <v>8165.1</v>
      </c>
      <c r="G1959" s="4" t="s">
        <v>126</v>
      </c>
      <c r="H1959" s="4" t="s">
        <v>127</v>
      </c>
      <c r="I1959" s="4"/>
      <c r="J1959" s="4"/>
      <c r="K1959" s="4">
        <v>212</v>
      </c>
      <c r="L1959" s="4">
        <v>29</v>
      </c>
      <c r="M1959" s="4">
        <v>0</v>
      </c>
      <c r="N1959" s="4" t="s">
        <v>3</v>
      </c>
      <c r="O1959" s="4">
        <v>1</v>
      </c>
      <c r="P1959" s="4"/>
      <c r="Q1959" s="4"/>
      <c r="R1959" s="4"/>
      <c r="S1959" s="4"/>
      <c r="T1959" s="4"/>
      <c r="U1959" s="4"/>
      <c r="V1959" s="4"/>
      <c r="W1959" s="4"/>
    </row>
    <row r="1961" spans="1:245">
      <c r="A1961" s="1">
        <v>5</v>
      </c>
      <c r="B1961" s="1">
        <v>0</v>
      </c>
      <c r="C1961" s="1"/>
      <c r="D1961" s="1">
        <f>ROW(A2004)</f>
        <v>2004</v>
      </c>
      <c r="E1961" s="1"/>
      <c r="F1961" s="1" t="s">
        <v>15</v>
      </c>
      <c r="G1961" s="1" t="s">
        <v>128</v>
      </c>
      <c r="H1961" s="1" t="s">
        <v>3</v>
      </c>
      <c r="I1961" s="1">
        <v>0</v>
      </c>
      <c r="J1961" s="1"/>
      <c r="K1961" s="1">
        <v>0</v>
      </c>
      <c r="L1961" s="1"/>
      <c r="M1961" s="1" t="s">
        <v>3</v>
      </c>
      <c r="N1961" s="1"/>
      <c r="O1961" s="1"/>
      <c r="P1961" s="1"/>
      <c r="Q1961" s="1"/>
      <c r="R1961" s="1"/>
      <c r="S1961" s="1">
        <v>0</v>
      </c>
      <c r="T1961" s="1"/>
      <c r="U1961" s="1" t="s">
        <v>3</v>
      </c>
      <c r="V1961" s="1">
        <v>0</v>
      </c>
      <c r="W1961" s="1"/>
      <c r="X1961" s="1"/>
      <c r="Y1961" s="1"/>
      <c r="Z1961" s="1"/>
      <c r="AA1961" s="1"/>
      <c r="AB1961" s="1" t="s">
        <v>3</v>
      </c>
      <c r="AC1961" s="1" t="s">
        <v>3</v>
      </c>
      <c r="AD1961" s="1" t="s">
        <v>3</v>
      </c>
      <c r="AE1961" s="1" t="s">
        <v>3</v>
      </c>
      <c r="AF1961" s="1" t="s">
        <v>3</v>
      </c>
      <c r="AG1961" s="1" t="s">
        <v>3</v>
      </c>
      <c r="AH1961" s="1"/>
      <c r="AI1961" s="1"/>
      <c r="AJ1961" s="1"/>
      <c r="AK1961" s="1"/>
      <c r="AL1961" s="1"/>
      <c r="AM1961" s="1"/>
      <c r="AN1961" s="1"/>
      <c r="AO1961" s="1"/>
      <c r="AP1961" s="1" t="s">
        <v>3</v>
      </c>
      <c r="AQ1961" s="1" t="s">
        <v>3</v>
      </c>
      <c r="AR1961" s="1" t="s">
        <v>3</v>
      </c>
      <c r="AS1961" s="1"/>
      <c r="AT1961" s="1"/>
      <c r="AU1961" s="1"/>
      <c r="AV1961" s="1"/>
      <c r="AW1961" s="1"/>
      <c r="AX1961" s="1"/>
      <c r="AY1961" s="1"/>
      <c r="AZ1961" s="1" t="s">
        <v>3</v>
      </c>
      <c r="BA1961" s="1"/>
      <c r="BB1961" s="1" t="s">
        <v>3</v>
      </c>
      <c r="BC1961" s="1" t="s">
        <v>3</v>
      </c>
      <c r="BD1961" s="1" t="s">
        <v>3</v>
      </c>
      <c r="BE1961" s="1" t="s">
        <v>3</v>
      </c>
      <c r="BF1961" s="1" t="s">
        <v>3</v>
      </c>
      <c r="BG1961" s="1" t="s">
        <v>3</v>
      </c>
      <c r="BH1961" s="1" t="s">
        <v>3</v>
      </c>
      <c r="BI1961" s="1" t="s">
        <v>3</v>
      </c>
      <c r="BJ1961" s="1" t="s">
        <v>3</v>
      </c>
      <c r="BK1961" s="1" t="s">
        <v>3</v>
      </c>
      <c r="BL1961" s="1" t="s">
        <v>3</v>
      </c>
      <c r="BM1961" s="1" t="s">
        <v>3</v>
      </c>
      <c r="BN1961" s="1" t="s">
        <v>3</v>
      </c>
      <c r="BO1961" s="1" t="s">
        <v>3</v>
      </c>
      <c r="BP1961" s="1" t="s">
        <v>3</v>
      </c>
      <c r="BQ1961" s="1"/>
      <c r="BR1961" s="1"/>
      <c r="BS1961" s="1"/>
      <c r="BT1961" s="1"/>
      <c r="BU1961" s="1"/>
      <c r="BV1961" s="1"/>
      <c r="BW1961" s="1"/>
      <c r="BX1961" s="1">
        <v>0</v>
      </c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>
        <v>0</v>
      </c>
    </row>
    <row r="1963" spans="1:245">
      <c r="A1963" s="2">
        <v>52</v>
      </c>
      <c r="B1963" s="2">
        <f t="shared" ref="B1963:G1963" si="1263">B2004</f>
        <v>0</v>
      </c>
      <c r="C1963" s="2">
        <f t="shared" si="1263"/>
        <v>5</v>
      </c>
      <c r="D1963" s="2">
        <f t="shared" si="1263"/>
        <v>1961</v>
      </c>
      <c r="E1963" s="2">
        <f t="shared" si="1263"/>
        <v>0</v>
      </c>
      <c r="F1963" s="2" t="str">
        <f t="shared" si="1263"/>
        <v>Новый подраздел</v>
      </c>
      <c r="G1963" s="2" t="str">
        <f t="shared" si="1263"/>
        <v>ремонт</v>
      </c>
      <c r="H1963" s="2"/>
      <c r="I1963" s="2"/>
      <c r="J1963" s="2"/>
      <c r="K1963" s="2"/>
      <c r="L1963" s="2"/>
      <c r="M1963" s="2"/>
      <c r="N1963" s="2"/>
      <c r="O1963" s="2">
        <f t="shared" ref="O1963:AT1963" si="1264">O2004</f>
        <v>186445.59</v>
      </c>
      <c r="P1963" s="2">
        <f t="shared" si="1264"/>
        <v>121498.33</v>
      </c>
      <c r="Q1963" s="2">
        <f t="shared" si="1264"/>
        <v>3436.86</v>
      </c>
      <c r="R1963" s="2">
        <f t="shared" si="1264"/>
        <v>1266.1199999999999</v>
      </c>
      <c r="S1963" s="2">
        <f t="shared" si="1264"/>
        <v>61510.400000000001</v>
      </c>
      <c r="T1963" s="2">
        <f t="shared" si="1264"/>
        <v>0</v>
      </c>
      <c r="U1963" s="2">
        <f t="shared" si="1264"/>
        <v>203.96335599999998</v>
      </c>
      <c r="V1963" s="2">
        <f t="shared" si="1264"/>
        <v>3.6115125000000003</v>
      </c>
      <c r="W1963" s="2">
        <f t="shared" si="1264"/>
        <v>681.38</v>
      </c>
      <c r="X1963" s="2">
        <f t="shared" si="1264"/>
        <v>55192.99</v>
      </c>
      <c r="Y1963" s="2">
        <f t="shared" si="1264"/>
        <v>27798.57</v>
      </c>
      <c r="Z1963" s="2">
        <f t="shared" si="1264"/>
        <v>0</v>
      </c>
      <c r="AA1963" s="2">
        <f t="shared" si="1264"/>
        <v>0</v>
      </c>
      <c r="AB1963" s="2">
        <f t="shared" si="1264"/>
        <v>186445.59</v>
      </c>
      <c r="AC1963" s="2">
        <f t="shared" si="1264"/>
        <v>121498.33</v>
      </c>
      <c r="AD1963" s="2">
        <f t="shared" si="1264"/>
        <v>3436.86</v>
      </c>
      <c r="AE1963" s="2">
        <f t="shared" si="1264"/>
        <v>1266.1199999999999</v>
      </c>
      <c r="AF1963" s="2">
        <f t="shared" si="1264"/>
        <v>61510.400000000001</v>
      </c>
      <c r="AG1963" s="2">
        <f t="shared" si="1264"/>
        <v>0</v>
      </c>
      <c r="AH1963" s="2">
        <f t="shared" si="1264"/>
        <v>203.96335599999998</v>
      </c>
      <c r="AI1963" s="2">
        <f t="shared" si="1264"/>
        <v>3.6115125000000003</v>
      </c>
      <c r="AJ1963" s="2">
        <f t="shared" si="1264"/>
        <v>681.38</v>
      </c>
      <c r="AK1963" s="2">
        <f t="shared" si="1264"/>
        <v>55192.99</v>
      </c>
      <c r="AL1963" s="2">
        <f t="shared" si="1264"/>
        <v>27798.57</v>
      </c>
      <c r="AM1963" s="2">
        <f t="shared" si="1264"/>
        <v>0</v>
      </c>
      <c r="AN1963" s="2">
        <f t="shared" si="1264"/>
        <v>0</v>
      </c>
      <c r="AO1963" s="2">
        <f t="shared" si="1264"/>
        <v>0</v>
      </c>
      <c r="AP1963" s="2">
        <f t="shared" si="1264"/>
        <v>0</v>
      </c>
      <c r="AQ1963" s="2">
        <f t="shared" si="1264"/>
        <v>0</v>
      </c>
      <c r="AR1963" s="2">
        <f t="shared" si="1264"/>
        <v>269437.15000000002</v>
      </c>
      <c r="AS1963" s="2">
        <f t="shared" si="1264"/>
        <v>262615.14</v>
      </c>
      <c r="AT1963" s="2">
        <f t="shared" si="1264"/>
        <v>6822.01</v>
      </c>
      <c r="AU1963" s="2">
        <f t="shared" ref="AU1963:BZ1963" si="1265">AU2004</f>
        <v>0</v>
      </c>
      <c r="AV1963" s="2">
        <f t="shared" si="1265"/>
        <v>121498.33</v>
      </c>
      <c r="AW1963" s="2">
        <f t="shared" si="1265"/>
        <v>121498.33</v>
      </c>
      <c r="AX1963" s="2">
        <f t="shared" si="1265"/>
        <v>0</v>
      </c>
      <c r="AY1963" s="2">
        <f t="shared" si="1265"/>
        <v>121498.33</v>
      </c>
      <c r="AZ1963" s="2">
        <f t="shared" si="1265"/>
        <v>0</v>
      </c>
      <c r="BA1963" s="2">
        <f t="shared" si="1265"/>
        <v>0</v>
      </c>
      <c r="BB1963" s="2">
        <f t="shared" si="1265"/>
        <v>0</v>
      </c>
      <c r="BC1963" s="2">
        <f t="shared" si="1265"/>
        <v>0</v>
      </c>
      <c r="BD1963" s="2">
        <f t="shared" si="1265"/>
        <v>0</v>
      </c>
      <c r="BE1963" s="2">
        <f t="shared" si="1265"/>
        <v>0</v>
      </c>
      <c r="BF1963" s="2">
        <f t="shared" si="1265"/>
        <v>0</v>
      </c>
      <c r="BG1963" s="2">
        <f t="shared" si="1265"/>
        <v>0</v>
      </c>
      <c r="BH1963" s="2">
        <f t="shared" si="1265"/>
        <v>0</v>
      </c>
      <c r="BI1963" s="2">
        <f t="shared" si="1265"/>
        <v>0</v>
      </c>
      <c r="BJ1963" s="2">
        <f t="shared" si="1265"/>
        <v>0</v>
      </c>
      <c r="BK1963" s="2">
        <f t="shared" si="1265"/>
        <v>0</v>
      </c>
      <c r="BL1963" s="2">
        <f t="shared" si="1265"/>
        <v>0</v>
      </c>
      <c r="BM1963" s="2">
        <f t="shared" si="1265"/>
        <v>0</v>
      </c>
      <c r="BN1963" s="2">
        <f t="shared" si="1265"/>
        <v>0</v>
      </c>
      <c r="BO1963" s="2">
        <f t="shared" si="1265"/>
        <v>0</v>
      </c>
      <c r="BP1963" s="2">
        <f t="shared" si="1265"/>
        <v>0</v>
      </c>
      <c r="BQ1963" s="2">
        <f t="shared" si="1265"/>
        <v>0</v>
      </c>
      <c r="BR1963" s="2">
        <f t="shared" si="1265"/>
        <v>0</v>
      </c>
      <c r="BS1963" s="2">
        <f t="shared" si="1265"/>
        <v>0</v>
      </c>
      <c r="BT1963" s="2">
        <f t="shared" si="1265"/>
        <v>0</v>
      </c>
      <c r="BU1963" s="2">
        <f t="shared" si="1265"/>
        <v>0</v>
      </c>
      <c r="BV1963" s="2">
        <f t="shared" si="1265"/>
        <v>0</v>
      </c>
      <c r="BW1963" s="2">
        <f t="shared" si="1265"/>
        <v>0</v>
      </c>
      <c r="BX1963" s="2">
        <f t="shared" si="1265"/>
        <v>0</v>
      </c>
      <c r="BY1963" s="2">
        <f t="shared" si="1265"/>
        <v>0</v>
      </c>
      <c r="BZ1963" s="2">
        <f t="shared" si="1265"/>
        <v>0</v>
      </c>
      <c r="CA1963" s="2">
        <f t="shared" ref="CA1963:DF1963" si="1266">CA2004</f>
        <v>269437.15000000002</v>
      </c>
      <c r="CB1963" s="2">
        <f t="shared" si="1266"/>
        <v>262615.14</v>
      </c>
      <c r="CC1963" s="2">
        <f t="shared" si="1266"/>
        <v>6822.01</v>
      </c>
      <c r="CD1963" s="2">
        <f t="shared" si="1266"/>
        <v>0</v>
      </c>
      <c r="CE1963" s="2">
        <f t="shared" si="1266"/>
        <v>121498.33</v>
      </c>
      <c r="CF1963" s="2">
        <f t="shared" si="1266"/>
        <v>121498.33</v>
      </c>
      <c r="CG1963" s="2">
        <f t="shared" si="1266"/>
        <v>0</v>
      </c>
      <c r="CH1963" s="2">
        <f t="shared" si="1266"/>
        <v>121498.33</v>
      </c>
      <c r="CI1963" s="2">
        <f t="shared" si="1266"/>
        <v>0</v>
      </c>
      <c r="CJ1963" s="2">
        <f t="shared" si="1266"/>
        <v>0</v>
      </c>
      <c r="CK1963" s="2">
        <f t="shared" si="1266"/>
        <v>0</v>
      </c>
      <c r="CL1963" s="2">
        <f t="shared" si="1266"/>
        <v>0</v>
      </c>
      <c r="CM1963" s="2">
        <f t="shared" si="1266"/>
        <v>0</v>
      </c>
      <c r="CN1963" s="2">
        <f t="shared" si="1266"/>
        <v>0</v>
      </c>
      <c r="CO1963" s="2">
        <f t="shared" si="1266"/>
        <v>0</v>
      </c>
      <c r="CP1963" s="2">
        <f t="shared" si="1266"/>
        <v>0</v>
      </c>
      <c r="CQ1963" s="2">
        <f t="shared" si="1266"/>
        <v>0</v>
      </c>
      <c r="CR1963" s="2">
        <f t="shared" si="1266"/>
        <v>0</v>
      </c>
      <c r="CS1963" s="2">
        <f t="shared" si="1266"/>
        <v>0</v>
      </c>
      <c r="CT1963" s="2">
        <f t="shared" si="1266"/>
        <v>0</v>
      </c>
      <c r="CU1963" s="2">
        <f t="shared" si="1266"/>
        <v>0</v>
      </c>
      <c r="CV1963" s="2">
        <f t="shared" si="1266"/>
        <v>0</v>
      </c>
      <c r="CW1963" s="2">
        <f t="shared" si="1266"/>
        <v>0</v>
      </c>
      <c r="CX1963" s="2">
        <f t="shared" si="1266"/>
        <v>0</v>
      </c>
      <c r="CY1963" s="2">
        <f t="shared" si="1266"/>
        <v>0</v>
      </c>
      <c r="CZ1963" s="2">
        <f t="shared" si="1266"/>
        <v>0</v>
      </c>
      <c r="DA1963" s="2">
        <f t="shared" si="1266"/>
        <v>0</v>
      </c>
      <c r="DB1963" s="2">
        <f t="shared" si="1266"/>
        <v>0</v>
      </c>
      <c r="DC1963" s="2">
        <f t="shared" si="1266"/>
        <v>0</v>
      </c>
      <c r="DD1963" s="2">
        <f t="shared" si="1266"/>
        <v>0</v>
      </c>
      <c r="DE1963" s="2">
        <f t="shared" si="1266"/>
        <v>0</v>
      </c>
      <c r="DF1963" s="2">
        <f t="shared" si="1266"/>
        <v>0</v>
      </c>
      <c r="DG1963" s="3">
        <f t="shared" ref="DG1963:EL1963" si="1267">DG2004</f>
        <v>0</v>
      </c>
      <c r="DH1963" s="3">
        <f t="shared" si="1267"/>
        <v>0</v>
      </c>
      <c r="DI1963" s="3">
        <f t="shared" si="1267"/>
        <v>0</v>
      </c>
      <c r="DJ1963" s="3">
        <f t="shared" si="1267"/>
        <v>0</v>
      </c>
      <c r="DK1963" s="3">
        <f t="shared" si="1267"/>
        <v>0</v>
      </c>
      <c r="DL1963" s="3">
        <f t="shared" si="1267"/>
        <v>0</v>
      </c>
      <c r="DM1963" s="3">
        <f t="shared" si="1267"/>
        <v>0</v>
      </c>
      <c r="DN1963" s="3">
        <f t="shared" si="1267"/>
        <v>0</v>
      </c>
      <c r="DO1963" s="3">
        <f t="shared" si="1267"/>
        <v>0</v>
      </c>
      <c r="DP1963" s="3">
        <f t="shared" si="1267"/>
        <v>0</v>
      </c>
      <c r="DQ1963" s="3">
        <f t="shared" si="1267"/>
        <v>0</v>
      </c>
      <c r="DR1963" s="3">
        <f t="shared" si="1267"/>
        <v>0</v>
      </c>
      <c r="DS1963" s="3">
        <f t="shared" si="1267"/>
        <v>0</v>
      </c>
      <c r="DT1963" s="3">
        <f t="shared" si="1267"/>
        <v>0</v>
      </c>
      <c r="DU1963" s="3">
        <f t="shared" si="1267"/>
        <v>0</v>
      </c>
      <c r="DV1963" s="3">
        <f t="shared" si="1267"/>
        <v>0</v>
      </c>
      <c r="DW1963" s="3">
        <f t="shared" si="1267"/>
        <v>0</v>
      </c>
      <c r="DX1963" s="3">
        <f t="shared" si="1267"/>
        <v>0</v>
      </c>
      <c r="DY1963" s="3">
        <f t="shared" si="1267"/>
        <v>0</v>
      </c>
      <c r="DZ1963" s="3">
        <f t="shared" si="1267"/>
        <v>0</v>
      </c>
      <c r="EA1963" s="3">
        <f t="shared" si="1267"/>
        <v>0</v>
      </c>
      <c r="EB1963" s="3">
        <f t="shared" si="1267"/>
        <v>0</v>
      </c>
      <c r="EC1963" s="3">
        <f t="shared" si="1267"/>
        <v>0</v>
      </c>
      <c r="ED1963" s="3">
        <f t="shared" si="1267"/>
        <v>0</v>
      </c>
      <c r="EE1963" s="3">
        <f t="shared" si="1267"/>
        <v>0</v>
      </c>
      <c r="EF1963" s="3">
        <f t="shared" si="1267"/>
        <v>0</v>
      </c>
      <c r="EG1963" s="3">
        <f t="shared" si="1267"/>
        <v>0</v>
      </c>
      <c r="EH1963" s="3">
        <f t="shared" si="1267"/>
        <v>0</v>
      </c>
      <c r="EI1963" s="3">
        <f t="shared" si="1267"/>
        <v>0</v>
      </c>
      <c r="EJ1963" s="3">
        <f t="shared" si="1267"/>
        <v>0</v>
      </c>
      <c r="EK1963" s="3">
        <f t="shared" si="1267"/>
        <v>0</v>
      </c>
      <c r="EL1963" s="3">
        <f t="shared" si="1267"/>
        <v>0</v>
      </c>
      <c r="EM1963" s="3">
        <f t="shared" ref="EM1963:FR1963" si="1268">EM2004</f>
        <v>0</v>
      </c>
      <c r="EN1963" s="3">
        <f t="shared" si="1268"/>
        <v>0</v>
      </c>
      <c r="EO1963" s="3">
        <f t="shared" si="1268"/>
        <v>0</v>
      </c>
      <c r="EP1963" s="3">
        <f t="shared" si="1268"/>
        <v>0</v>
      </c>
      <c r="EQ1963" s="3">
        <f t="shared" si="1268"/>
        <v>0</v>
      </c>
      <c r="ER1963" s="3">
        <f t="shared" si="1268"/>
        <v>0</v>
      </c>
      <c r="ES1963" s="3">
        <f t="shared" si="1268"/>
        <v>0</v>
      </c>
      <c r="ET1963" s="3">
        <f t="shared" si="1268"/>
        <v>0</v>
      </c>
      <c r="EU1963" s="3">
        <f t="shared" si="1268"/>
        <v>0</v>
      </c>
      <c r="EV1963" s="3">
        <f t="shared" si="1268"/>
        <v>0</v>
      </c>
      <c r="EW1963" s="3">
        <f t="shared" si="1268"/>
        <v>0</v>
      </c>
      <c r="EX1963" s="3">
        <f t="shared" si="1268"/>
        <v>0</v>
      </c>
      <c r="EY1963" s="3">
        <f t="shared" si="1268"/>
        <v>0</v>
      </c>
      <c r="EZ1963" s="3">
        <f t="shared" si="1268"/>
        <v>0</v>
      </c>
      <c r="FA1963" s="3">
        <f t="shared" si="1268"/>
        <v>0</v>
      </c>
      <c r="FB1963" s="3">
        <f t="shared" si="1268"/>
        <v>0</v>
      </c>
      <c r="FC1963" s="3">
        <f t="shared" si="1268"/>
        <v>0</v>
      </c>
      <c r="FD1963" s="3">
        <f t="shared" si="1268"/>
        <v>0</v>
      </c>
      <c r="FE1963" s="3">
        <f t="shared" si="1268"/>
        <v>0</v>
      </c>
      <c r="FF1963" s="3">
        <f t="shared" si="1268"/>
        <v>0</v>
      </c>
      <c r="FG1963" s="3">
        <f t="shared" si="1268"/>
        <v>0</v>
      </c>
      <c r="FH1963" s="3">
        <f t="shared" si="1268"/>
        <v>0</v>
      </c>
      <c r="FI1963" s="3">
        <f t="shared" si="1268"/>
        <v>0</v>
      </c>
      <c r="FJ1963" s="3">
        <f t="shared" si="1268"/>
        <v>0</v>
      </c>
      <c r="FK1963" s="3">
        <f t="shared" si="1268"/>
        <v>0</v>
      </c>
      <c r="FL1963" s="3">
        <f t="shared" si="1268"/>
        <v>0</v>
      </c>
      <c r="FM1963" s="3">
        <f t="shared" si="1268"/>
        <v>0</v>
      </c>
      <c r="FN1963" s="3">
        <f t="shared" si="1268"/>
        <v>0</v>
      </c>
      <c r="FO1963" s="3">
        <f t="shared" si="1268"/>
        <v>0</v>
      </c>
      <c r="FP1963" s="3">
        <f t="shared" si="1268"/>
        <v>0</v>
      </c>
      <c r="FQ1963" s="3">
        <f t="shared" si="1268"/>
        <v>0</v>
      </c>
      <c r="FR1963" s="3">
        <f t="shared" si="1268"/>
        <v>0</v>
      </c>
      <c r="FS1963" s="3">
        <f t="shared" ref="FS1963:GX1963" si="1269">FS2004</f>
        <v>0</v>
      </c>
      <c r="FT1963" s="3">
        <f t="shared" si="1269"/>
        <v>0</v>
      </c>
      <c r="FU1963" s="3">
        <f t="shared" si="1269"/>
        <v>0</v>
      </c>
      <c r="FV1963" s="3">
        <f t="shared" si="1269"/>
        <v>0</v>
      </c>
      <c r="FW1963" s="3">
        <f t="shared" si="1269"/>
        <v>0</v>
      </c>
      <c r="FX1963" s="3">
        <f t="shared" si="1269"/>
        <v>0</v>
      </c>
      <c r="FY1963" s="3">
        <f t="shared" si="1269"/>
        <v>0</v>
      </c>
      <c r="FZ1963" s="3">
        <f t="shared" si="1269"/>
        <v>0</v>
      </c>
      <c r="GA1963" s="3">
        <f t="shared" si="1269"/>
        <v>0</v>
      </c>
      <c r="GB1963" s="3">
        <f t="shared" si="1269"/>
        <v>0</v>
      </c>
      <c r="GC1963" s="3">
        <f t="shared" si="1269"/>
        <v>0</v>
      </c>
      <c r="GD1963" s="3">
        <f t="shared" si="1269"/>
        <v>0</v>
      </c>
      <c r="GE1963" s="3">
        <f t="shared" si="1269"/>
        <v>0</v>
      </c>
      <c r="GF1963" s="3">
        <f t="shared" si="1269"/>
        <v>0</v>
      </c>
      <c r="GG1963" s="3">
        <f t="shared" si="1269"/>
        <v>0</v>
      </c>
      <c r="GH1963" s="3">
        <f t="shared" si="1269"/>
        <v>0</v>
      </c>
      <c r="GI1963" s="3">
        <f t="shared" si="1269"/>
        <v>0</v>
      </c>
      <c r="GJ1963" s="3">
        <f t="shared" si="1269"/>
        <v>0</v>
      </c>
      <c r="GK1963" s="3">
        <f t="shared" si="1269"/>
        <v>0</v>
      </c>
      <c r="GL1963" s="3">
        <f t="shared" si="1269"/>
        <v>0</v>
      </c>
      <c r="GM1963" s="3">
        <f t="shared" si="1269"/>
        <v>0</v>
      </c>
      <c r="GN1963" s="3">
        <f t="shared" si="1269"/>
        <v>0</v>
      </c>
      <c r="GO1963" s="3">
        <f t="shared" si="1269"/>
        <v>0</v>
      </c>
      <c r="GP1963" s="3">
        <f t="shared" si="1269"/>
        <v>0</v>
      </c>
      <c r="GQ1963" s="3">
        <f t="shared" si="1269"/>
        <v>0</v>
      </c>
      <c r="GR1963" s="3">
        <f t="shared" si="1269"/>
        <v>0</v>
      </c>
      <c r="GS1963" s="3">
        <f t="shared" si="1269"/>
        <v>0</v>
      </c>
      <c r="GT1963" s="3">
        <f t="shared" si="1269"/>
        <v>0</v>
      </c>
      <c r="GU1963" s="3">
        <f t="shared" si="1269"/>
        <v>0</v>
      </c>
      <c r="GV1963" s="3">
        <f t="shared" si="1269"/>
        <v>0</v>
      </c>
      <c r="GW1963" s="3">
        <f t="shared" si="1269"/>
        <v>0</v>
      </c>
      <c r="GX1963" s="3">
        <f t="shared" si="1269"/>
        <v>0</v>
      </c>
    </row>
    <row r="1965" spans="1:245">
      <c r="A1965">
        <v>17</v>
      </c>
      <c r="B1965">
        <v>0</v>
      </c>
      <c r="C1965">
        <f>ROW(SmtRes!A1801)</f>
        <v>1801</v>
      </c>
      <c r="D1965">
        <f>ROW(EtalonRes!A1758)</f>
        <v>1758</v>
      </c>
      <c r="E1965" t="s">
        <v>17</v>
      </c>
      <c r="F1965" t="s">
        <v>129</v>
      </c>
      <c r="G1965" t="s">
        <v>130</v>
      </c>
      <c r="H1965" t="s">
        <v>131</v>
      </c>
      <c r="I1965">
        <f>ROUND(4.6/100,9)</f>
        <v>4.5999999999999999E-2</v>
      </c>
      <c r="J1965">
        <v>0</v>
      </c>
      <c r="O1965">
        <f t="shared" ref="O1965:O2002" si="1270">ROUND(CP1965,2)</f>
        <v>1204.45</v>
      </c>
      <c r="P1965">
        <f t="shared" ref="P1965:P2002" si="1271">ROUND(CQ1965*I1965,2)</f>
        <v>876.74</v>
      </c>
      <c r="Q1965">
        <f t="shared" ref="Q1965:Q2002" si="1272">ROUND(CR1965*I1965,2)</f>
        <v>9.1199999999999992</v>
      </c>
      <c r="R1965">
        <f t="shared" ref="R1965:R2002" si="1273">ROUND(CS1965*I1965,2)</f>
        <v>1.04</v>
      </c>
      <c r="S1965">
        <f t="shared" ref="S1965:S2002" si="1274">ROUND(CT1965*I1965,2)</f>
        <v>318.58999999999997</v>
      </c>
      <c r="T1965">
        <f t="shared" ref="T1965:T2002" si="1275">ROUND(CU1965*I1965,2)</f>
        <v>0</v>
      </c>
      <c r="U1965">
        <f t="shared" ref="U1965:U2002" si="1276">CV1965*I1965</f>
        <v>1.120951</v>
      </c>
      <c r="V1965">
        <f t="shared" ref="V1965:V2002" si="1277">CW1965*I1965</f>
        <v>2.3E-3</v>
      </c>
      <c r="W1965">
        <f t="shared" ref="W1965:W2002" si="1278">ROUND(CX1965*I1965,2)</f>
        <v>0</v>
      </c>
      <c r="X1965">
        <f t="shared" ref="X1965:X2002" si="1279">ROUND(CY1965,2)</f>
        <v>287.67</v>
      </c>
      <c r="Y1965">
        <f t="shared" ref="Y1965:Y2002" si="1280">ROUND(CZ1965,2)</f>
        <v>137.44</v>
      </c>
      <c r="AA1965">
        <v>36401907</v>
      </c>
      <c r="AB1965">
        <f t="shared" ref="AB1965:AB2002" si="1281">ROUND((AC1965+AD1965+AF1965),2)</f>
        <v>4229.87</v>
      </c>
      <c r="AC1965">
        <f t="shared" ref="AC1965:AC2002" si="1282">ROUND((ES1965),2)</f>
        <v>4004.09</v>
      </c>
      <c r="AD1965">
        <f>ROUND(((((ET1965*1.25))-((EU1965*1.25)))+AE1965),2)</f>
        <v>17.920000000000002</v>
      </c>
      <c r="AE1965">
        <f>ROUND(((EU1965*1.25)),2)</f>
        <v>0.68</v>
      </c>
      <c r="AF1965">
        <f>ROUND(((EV1965*1.15)),2)</f>
        <v>207.86</v>
      </c>
      <c r="AG1965">
        <f t="shared" ref="AG1965:AG2002" si="1283">ROUND((AP1965),2)</f>
        <v>0</v>
      </c>
      <c r="AH1965">
        <f>((EW1965*1.15))</f>
        <v>24.368500000000001</v>
      </c>
      <c r="AI1965">
        <f>((EX1965*1.25))</f>
        <v>0.05</v>
      </c>
      <c r="AJ1965">
        <f t="shared" ref="AJ1965:AJ2002" si="1284">(AS1965)</f>
        <v>0</v>
      </c>
      <c r="AK1965">
        <v>4199.17</v>
      </c>
      <c r="AL1965">
        <v>4004.09</v>
      </c>
      <c r="AM1965">
        <v>14.33</v>
      </c>
      <c r="AN1965">
        <v>0.54</v>
      </c>
      <c r="AO1965">
        <v>180.75</v>
      </c>
      <c r="AP1965">
        <v>0</v>
      </c>
      <c r="AQ1965">
        <v>21.19</v>
      </c>
      <c r="AR1965">
        <v>0.04</v>
      </c>
      <c r="AS1965">
        <v>0</v>
      </c>
      <c r="AT1965">
        <v>90</v>
      </c>
      <c r="AU1965">
        <v>43</v>
      </c>
      <c r="AV1965">
        <v>1</v>
      </c>
      <c r="AW1965">
        <v>1</v>
      </c>
      <c r="AZ1965">
        <v>1</v>
      </c>
      <c r="BA1965">
        <v>33.32</v>
      </c>
      <c r="BB1965">
        <v>11.06</v>
      </c>
      <c r="BC1965">
        <v>4.76</v>
      </c>
      <c r="BD1965" t="s">
        <v>3</v>
      </c>
      <c r="BE1965" t="s">
        <v>3</v>
      </c>
      <c r="BF1965" t="s">
        <v>3</v>
      </c>
      <c r="BG1965" t="s">
        <v>3</v>
      </c>
      <c r="BH1965">
        <v>0</v>
      </c>
      <c r="BI1965">
        <v>1</v>
      </c>
      <c r="BJ1965" t="s">
        <v>132</v>
      </c>
      <c r="BM1965">
        <v>10001</v>
      </c>
      <c r="BN1965">
        <v>0</v>
      </c>
      <c r="BO1965" t="s">
        <v>129</v>
      </c>
      <c r="BP1965">
        <v>1</v>
      </c>
      <c r="BQ1965">
        <v>2</v>
      </c>
      <c r="BR1965">
        <v>0</v>
      </c>
      <c r="BS1965">
        <v>33.32</v>
      </c>
      <c r="BT1965">
        <v>1</v>
      </c>
      <c r="BU1965">
        <v>1</v>
      </c>
      <c r="BV1965">
        <v>1</v>
      </c>
      <c r="BW1965">
        <v>1</v>
      </c>
      <c r="BX1965">
        <v>1</v>
      </c>
      <c r="BY1965" t="s">
        <v>3</v>
      </c>
      <c r="BZ1965">
        <v>118</v>
      </c>
      <c r="CA1965">
        <v>63</v>
      </c>
      <c r="CE1965">
        <v>0</v>
      </c>
      <c r="CF1965">
        <v>0</v>
      </c>
      <c r="CG1965">
        <v>0</v>
      </c>
      <c r="CM1965">
        <v>0</v>
      </c>
      <c r="CN1965" t="s">
        <v>904</v>
      </c>
      <c r="CO1965">
        <v>0</v>
      </c>
      <c r="CP1965">
        <f t="shared" ref="CP1965:CP2002" si="1285">(P1965+Q1965+S1965)</f>
        <v>1204.45</v>
      </c>
      <c r="CQ1965">
        <f t="shared" ref="CQ1965:CQ2002" si="1286">AC1965*BC1965</f>
        <v>19059.468400000002</v>
      </c>
      <c r="CR1965">
        <f t="shared" ref="CR1965:CR2002" si="1287">AD1965*BB1965</f>
        <v>198.19520000000003</v>
      </c>
      <c r="CS1965">
        <f t="shared" ref="CS1965:CS2002" si="1288">AE1965*BS1965</f>
        <v>22.657600000000002</v>
      </c>
      <c r="CT1965">
        <f t="shared" ref="CT1965:CT2002" si="1289">AF1965*BA1965</f>
        <v>6925.8952000000008</v>
      </c>
      <c r="CU1965">
        <f t="shared" ref="CU1965:CU2002" si="1290">AG1965</f>
        <v>0</v>
      </c>
      <c r="CV1965">
        <f t="shared" ref="CV1965:CV2002" si="1291">AH1965</f>
        <v>24.368500000000001</v>
      </c>
      <c r="CW1965">
        <f t="shared" ref="CW1965:CW2002" si="1292">AI1965</f>
        <v>0.05</v>
      </c>
      <c r="CX1965">
        <f t="shared" ref="CX1965:CX2002" si="1293">AJ1965</f>
        <v>0</v>
      </c>
      <c r="CY1965">
        <f t="shared" ref="CY1965:CY2002" si="1294">(((S1965+R1965)*AT1965)/100)</f>
        <v>287.66700000000003</v>
      </c>
      <c r="CZ1965">
        <f t="shared" ref="CZ1965:CZ2002" si="1295">(((S1965+R1965)*AU1965)/100)</f>
        <v>137.4409</v>
      </c>
      <c r="DC1965" t="s">
        <v>3</v>
      </c>
      <c r="DD1965" t="s">
        <v>3</v>
      </c>
      <c r="DE1965" t="s">
        <v>133</v>
      </c>
      <c r="DF1965" t="s">
        <v>133</v>
      </c>
      <c r="DG1965" t="s">
        <v>134</v>
      </c>
      <c r="DH1965" t="s">
        <v>3</v>
      </c>
      <c r="DI1965" t="s">
        <v>134</v>
      </c>
      <c r="DJ1965" t="s">
        <v>133</v>
      </c>
      <c r="DK1965" t="s">
        <v>3</v>
      </c>
      <c r="DL1965" t="s">
        <v>3</v>
      </c>
      <c r="DM1965" t="s">
        <v>3</v>
      </c>
      <c r="DN1965">
        <v>0</v>
      </c>
      <c r="DO1965">
        <v>0</v>
      </c>
      <c r="DP1965">
        <v>1</v>
      </c>
      <c r="DQ1965">
        <v>1</v>
      </c>
      <c r="DU1965">
        <v>1013</v>
      </c>
      <c r="DV1965" t="s">
        <v>131</v>
      </c>
      <c r="DW1965" t="s">
        <v>131</v>
      </c>
      <c r="DX1965">
        <v>1</v>
      </c>
      <c r="DZ1965" t="s">
        <v>3</v>
      </c>
      <c r="EA1965" t="s">
        <v>3</v>
      </c>
      <c r="EB1965" t="s">
        <v>3</v>
      </c>
      <c r="EC1965" t="s">
        <v>3</v>
      </c>
      <c r="EE1965">
        <v>29085510</v>
      </c>
      <c r="EF1965">
        <v>2</v>
      </c>
      <c r="EG1965" t="s">
        <v>135</v>
      </c>
      <c r="EH1965">
        <v>0</v>
      </c>
      <c r="EI1965" t="s">
        <v>3</v>
      </c>
      <c r="EJ1965">
        <v>1</v>
      </c>
      <c r="EK1965">
        <v>10001</v>
      </c>
      <c r="EL1965" t="s">
        <v>136</v>
      </c>
      <c r="EM1965" t="s">
        <v>137</v>
      </c>
      <c r="EO1965" t="s">
        <v>138</v>
      </c>
      <c r="EQ1965">
        <v>0</v>
      </c>
      <c r="ER1965">
        <v>4199.17</v>
      </c>
      <c r="ES1965">
        <v>4004.09</v>
      </c>
      <c r="ET1965">
        <v>14.33</v>
      </c>
      <c r="EU1965">
        <v>0.54</v>
      </c>
      <c r="EV1965">
        <v>180.75</v>
      </c>
      <c r="EW1965">
        <v>21.19</v>
      </c>
      <c r="EX1965">
        <v>0.04</v>
      </c>
      <c r="EY1965">
        <v>0</v>
      </c>
      <c r="FQ1965">
        <v>0</v>
      </c>
      <c r="FR1965">
        <f t="shared" ref="FR1965:FR2002" si="1296">ROUND(IF(AND(BH1965=3,BI1965=3),P1965,0),2)</f>
        <v>0</v>
      </c>
      <c r="FS1965">
        <v>0</v>
      </c>
      <c r="FT1965" t="s">
        <v>139</v>
      </c>
      <c r="FU1965" t="s">
        <v>25</v>
      </c>
      <c r="FV1965" t="s">
        <v>25</v>
      </c>
      <c r="FW1965" t="s">
        <v>26</v>
      </c>
      <c r="FX1965">
        <v>106.2</v>
      </c>
      <c r="FY1965">
        <v>53.55</v>
      </c>
      <c r="GA1965" t="s">
        <v>3</v>
      </c>
      <c r="GD1965">
        <v>1</v>
      </c>
      <c r="GF1965">
        <v>-1773683300</v>
      </c>
      <c r="GG1965">
        <v>2</v>
      </c>
      <c r="GH1965">
        <v>1</v>
      </c>
      <c r="GI1965">
        <v>2</v>
      </c>
      <c r="GJ1965">
        <v>0</v>
      </c>
      <c r="GK1965">
        <v>0</v>
      </c>
      <c r="GL1965">
        <f t="shared" ref="GL1965:GL2002" si="1297">ROUND(IF(AND(BH1965=3,BI1965=3,FS1965&lt;&gt;0),P1965,0),2)</f>
        <v>0</v>
      </c>
      <c r="GM1965">
        <f t="shared" ref="GM1965:GM2002" si="1298">ROUND(O1965+X1965+Y1965,2)+GX1965</f>
        <v>1629.56</v>
      </c>
      <c r="GN1965">
        <f t="shared" ref="GN1965:GN2002" si="1299">IF(OR(BI1965=0,BI1965=1),ROUND(O1965+X1965+Y1965,2),0)</f>
        <v>1629.56</v>
      </c>
      <c r="GO1965">
        <f t="shared" ref="GO1965:GO2002" si="1300">IF(BI1965=2,ROUND(O1965+X1965+Y1965,2),0)</f>
        <v>0</v>
      </c>
      <c r="GP1965">
        <f t="shared" ref="GP1965:GP2002" si="1301">IF(BI1965=4,ROUND(O1965+X1965+Y1965,2)+GX1965,0)</f>
        <v>0</v>
      </c>
      <c r="GR1965">
        <v>0</v>
      </c>
      <c r="GS1965">
        <v>3</v>
      </c>
      <c r="GT1965">
        <v>0</v>
      </c>
      <c r="GU1965" t="s">
        <v>3</v>
      </c>
      <c r="GV1965">
        <f t="shared" ref="GV1965:GV2002" si="1302">ROUND((GT1965),2)</f>
        <v>0</v>
      </c>
      <c r="GW1965">
        <v>1</v>
      </c>
      <c r="GX1965">
        <f t="shared" ref="GX1965:GX2002" si="1303">ROUND(HC1965*I1965,2)</f>
        <v>0</v>
      </c>
      <c r="HA1965">
        <v>0</v>
      </c>
      <c r="HB1965">
        <v>0</v>
      </c>
      <c r="HC1965">
        <f t="shared" ref="HC1965:HC2002" si="1304">GV1965*GW1965</f>
        <v>0</v>
      </c>
      <c r="HE1965" t="s">
        <v>3</v>
      </c>
      <c r="HF1965" t="s">
        <v>3</v>
      </c>
      <c r="IK1965">
        <v>0</v>
      </c>
    </row>
    <row r="1966" spans="1:245">
      <c r="A1966">
        <v>18</v>
      </c>
      <c r="B1966">
        <v>0</v>
      </c>
      <c r="C1966">
        <v>1800</v>
      </c>
      <c r="E1966" t="s">
        <v>27</v>
      </c>
      <c r="F1966" t="s">
        <v>140</v>
      </c>
      <c r="G1966" t="s">
        <v>141</v>
      </c>
      <c r="H1966" t="s">
        <v>142</v>
      </c>
      <c r="I1966">
        <f>I1965*J1966</f>
        <v>4.5999999999999996</v>
      </c>
      <c r="J1966">
        <v>100</v>
      </c>
      <c r="O1966">
        <f t="shared" si="1270"/>
        <v>497.87</v>
      </c>
      <c r="P1966">
        <f t="shared" si="1271"/>
        <v>497.87</v>
      </c>
      <c r="Q1966">
        <f t="shared" si="1272"/>
        <v>0</v>
      </c>
      <c r="R1966">
        <f t="shared" si="1273"/>
        <v>0</v>
      </c>
      <c r="S1966">
        <f t="shared" si="1274"/>
        <v>0</v>
      </c>
      <c r="T1966">
        <f t="shared" si="1275"/>
        <v>0</v>
      </c>
      <c r="U1966">
        <f t="shared" si="1276"/>
        <v>0</v>
      </c>
      <c r="V1966">
        <f t="shared" si="1277"/>
        <v>0</v>
      </c>
      <c r="W1966">
        <f t="shared" si="1278"/>
        <v>27.78</v>
      </c>
      <c r="X1966">
        <f t="shared" si="1279"/>
        <v>0</v>
      </c>
      <c r="Y1966">
        <f t="shared" si="1280"/>
        <v>0</v>
      </c>
      <c r="AA1966">
        <v>36401907</v>
      </c>
      <c r="AB1966">
        <f t="shared" si="1281"/>
        <v>131.99</v>
      </c>
      <c r="AC1966">
        <f t="shared" si="1282"/>
        <v>131.99</v>
      </c>
      <c r="AD1966">
        <f>ROUND((((ET1966)-(EU1966))+AE1966),2)</f>
        <v>0</v>
      </c>
      <c r="AE1966">
        <f>ROUND((EU1966),2)</f>
        <v>0</v>
      </c>
      <c r="AF1966">
        <f>ROUND((EV1966),2)</f>
        <v>0</v>
      </c>
      <c r="AG1966">
        <f t="shared" si="1283"/>
        <v>0</v>
      </c>
      <c r="AH1966">
        <f>(EW1966)</f>
        <v>0</v>
      </c>
      <c r="AI1966">
        <f>(EX1966)</f>
        <v>0</v>
      </c>
      <c r="AJ1966">
        <f t="shared" si="1284"/>
        <v>6.04</v>
      </c>
      <c r="AK1966">
        <v>131.99</v>
      </c>
      <c r="AL1966">
        <v>131.99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6.04</v>
      </c>
      <c r="AT1966">
        <v>0</v>
      </c>
      <c r="AU1966">
        <v>0</v>
      </c>
      <c r="AV1966">
        <v>1</v>
      </c>
      <c r="AW1966">
        <v>1</v>
      </c>
      <c r="AZ1966">
        <v>1</v>
      </c>
      <c r="BA1966">
        <v>1</v>
      </c>
      <c r="BB1966">
        <v>1</v>
      </c>
      <c r="BC1966">
        <v>0.82</v>
      </c>
      <c r="BD1966" t="s">
        <v>3</v>
      </c>
      <c r="BE1966" t="s">
        <v>3</v>
      </c>
      <c r="BF1966" t="s">
        <v>3</v>
      </c>
      <c r="BG1966" t="s">
        <v>3</v>
      </c>
      <c r="BH1966">
        <v>3</v>
      </c>
      <c r="BI1966">
        <v>1</v>
      </c>
      <c r="BJ1966" t="s">
        <v>143</v>
      </c>
      <c r="BM1966">
        <v>500001</v>
      </c>
      <c r="BN1966">
        <v>0</v>
      </c>
      <c r="BO1966" t="s">
        <v>140</v>
      </c>
      <c r="BP1966">
        <v>1</v>
      </c>
      <c r="BQ1966">
        <v>8</v>
      </c>
      <c r="BR1966">
        <v>0</v>
      </c>
      <c r="BS1966">
        <v>1</v>
      </c>
      <c r="BT1966">
        <v>1</v>
      </c>
      <c r="BU1966">
        <v>1</v>
      </c>
      <c r="BV1966">
        <v>1</v>
      </c>
      <c r="BW1966">
        <v>1</v>
      </c>
      <c r="BX1966">
        <v>1</v>
      </c>
      <c r="BY1966" t="s">
        <v>3</v>
      </c>
      <c r="BZ1966">
        <v>0</v>
      </c>
      <c r="CA1966">
        <v>0</v>
      </c>
      <c r="CE1966">
        <v>0</v>
      </c>
      <c r="CF1966">
        <v>0</v>
      </c>
      <c r="CG1966">
        <v>0</v>
      </c>
      <c r="CM1966">
        <v>0</v>
      </c>
      <c r="CN1966" t="s">
        <v>3</v>
      </c>
      <c r="CO1966">
        <v>0</v>
      </c>
      <c r="CP1966">
        <f t="shared" si="1285"/>
        <v>497.87</v>
      </c>
      <c r="CQ1966">
        <f t="shared" si="1286"/>
        <v>108.23180000000001</v>
      </c>
      <c r="CR1966">
        <f t="shared" si="1287"/>
        <v>0</v>
      </c>
      <c r="CS1966">
        <f t="shared" si="1288"/>
        <v>0</v>
      </c>
      <c r="CT1966">
        <f t="shared" si="1289"/>
        <v>0</v>
      </c>
      <c r="CU1966">
        <f t="shared" si="1290"/>
        <v>0</v>
      </c>
      <c r="CV1966">
        <f t="shared" si="1291"/>
        <v>0</v>
      </c>
      <c r="CW1966">
        <f t="shared" si="1292"/>
        <v>0</v>
      </c>
      <c r="CX1966">
        <f t="shared" si="1293"/>
        <v>6.04</v>
      </c>
      <c r="CY1966">
        <f t="shared" si="1294"/>
        <v>0</v>
      </c>
      <c r="CZ1966">
        <f t="shared" si="1295"/>
        <v>0</v>
      </c>
      <c r="DC1966" t="s">
        <v>3</v>
      </c>
      <c r="DD1966" t="s">
        <v>3</v>
      </c>
      <c r="DE1966" t="s">
        <v>3</v>
      </c>
      <c r="DF1966" t="s">
        <v>3</v>
      </c>
      <c r="DG1966" t="s">
        <v>3</v>
      </c>
      <c r="DH1966" t="s">
        <v>3</v>
      </c>
      <c r="DI1966" t="s">
        <v>3</v>
      </c>
      <c r="DJ1966" t="s">
        <v>3</v>
      </c>
      <c r="DK1966" t="s">
        <v>3</v>
      </c>
      <c r="DL1966" t="s">
        <v>3</v>
      </c>
      <c r="DM1966" t="s">
        <v>3</v>
      </c>
      <c r="DN1966">
        <v>0</v>
      </c>
      <c r="DO1966">
        <v>0</v>
      </c>
      <c r="DP1966">
        <v>1</v>
      </c>
      <c r="DQ1966">
        <v>1</v>
      </c>
      <c r="DU1966">
        <v>1003</v>
      </c>
      <c r="DV1966" t="s">
        <v>142</v>
      </c>
      <c r="DW1966" t="s">
        <v>142</v>
      </c>
      <c r="DX1966">
        <v>1</v>
      </c>
      <c r="DZ1966" t="s">
        <v>3</v>
      </c>
      <c r="EA1966" t="s">
        <v>3</v>
      </c>
      <c r="EB1966" t="s">
        <v>3</v>
      </c>
      <c r="EC1966" t="s">
        <v>3</v>
      </c>
      <c r="EE1966">
        <v>29085443</v>
      </c>
      <c r="EF1966">
        <v>8</v>
      </c>
      <c r="EG1966" t="s">
        <v>144</v>
      </c>
      <c r="EH1966">
        <v>0</v>
      </c>
      <c r="EI1966" t="s">
        <v>3</v>
      </c>
      <c r="EJ1966">
        <v>1</v>
      </c>
      <c r="EK1966">
        <v>500001</v>
      </c>
      <c r="EL1966" t="s">
        <v>145</v>
      </c>
      <c r="EM1966" t="s">
        <v>146</v>
      </c>
      <c r="EO1966" t="s">
        <v>3</v>
      </c>
      <c r="EQ1966">
        <v>0</v>
      </c>
      <c r="ER1966">
        <v>131.99</v>
      </c>
      <c r="ES1966">
        <v>131.99</v>
      </c>
      <c r="ET1966">
        <v>0</v>
      </c>
      <c r="EU1966">
        <v>0</v>
      </c>
      <c r="EV1966">
        <v>0</v>
      </c>
      <c r="EW1966">
        <v>0</v>
      </c>
      <c r="EX1966">
        <v>0</v>
      </c>
      <c r="FQ1966">
        <v>0</v>
      </c>
      <c r="FR1966">
        <f t="shared" si="1296"/>
        <v>0</v>
      </c>
      <c r="FS1966">
        <v>0</v>
      </c>
      <c r="FX1966">
        <v>0</v>
      </c>
      <c r="FY1966">
        <v>0</v>
      </c>
      <c r="GA1966" t="s">
        <v>3</v>
      </c>
      <c r="GD1966">
        <v>1</v>
      </c>
      <c r="GF1966">
        <v>-716496253</v>
      </c>
      <c r="GG1966">
        <v>2</v>
      </c>
      <c r="GH1966">
        <v>1</v>
      </c>
      <c r="GI1966">
        <v>2</v>
      </c>
      <c r="GJ1966">
        <v>0</v>
      </c>
      <c r="GK1966">
        <v>0</v>
      </c>
      <c r="GL1966">
        <f t="shared" si="1297"/>
        <v>0</v>
      </c>
      <c r="GM1966">
        <f t="shared" si="1298"/>
        <v>497.87</v>
      </c>
      <c r="GN1966">
        <f t="shared" si="1299"/>
        <v>497.87</v>
      </c>
      <c r="GO1966">
        <f t="shared" si="1300"/>
        <v>0</v>
      </c>
      <c r="GP1966">
        <f t="shared" si="1301"/>
        <v>0</v>
      </c>
      <c r="GR1966">
        <v>0</v>
      </c>
      <c r="GS1966">
        <v>3</v>
      </c>
      <c r="GT1966">
        <v>0</v>
      </c>
      <c r="GU1966" t="s">
        <v>3</v>
      </c>
      <c r="GV1966">
        <f t="shared" si="1302"/>
        <v>0</v>
      </c>
      <c r="GW1966">
        <v>1</v>
      </c>
      <c r="GX1966">
        <f t="shared" si="1303"/>
        <v>0</v>
      </c>
      <c r="HA1966">
        <v>0</v>
      </c>
      <c r="HB1966">
        <v>0</v>
      </c>
      <c r="HC1966">
        <f t="shared" si="1304"/>
        <v>0</v>
      </c>
      <c r="HE1966" t="s">
        <v>3</v>
      </c>
      <c r="HF1966" t="s">
        <v>3</v>
      </c>
      <c r="IK1966">
        <v>0</v>
      </c>
    </row>
    <row r="1967" spans="1:245">
      <c r="A1967">
        <v>17</v>
      </c>
      <c r="B1967">
        <v>0</v>
      </c>
      <c r="C1967">
        <f>ROW(SmtRes!A1810)</f>
        <v>1810</v>
      </c>
      <c r="D1967">
        <f>ROW(EtalonRes!A1767)</f>
        <v>1767</v>
      </c>
      <c r="E1967" t="s">
        <v>35</v>
      </c>
      <c r="F1967" t="s">
        <v>147</v>
      </c>
      <c r="G1967" t="s">
        <v>148</v>
      </c>
      <c r="H1967" t="s">
        <v>149</v>
      </c>
      <c r="I1967">
        <f>ROUND(4/100,9)</f>
        <v>0.04</v>
      </c>
      <c r="J1967">
        <v>0</v>
      </c>
      <c r="O1967">
        <f t="shared" si="1270"/>
        <v>2432.71</v>
      </c>
      <c r="P1967">
        <f t="shared" si="1271"/>
        <v>65.12</v>
      </c>
      <c r="Q1967">
        <f t="shared" si="1272"/>
        <v>25.3</v>
      </c>
      <c r="R1967">
        <f t="shared" si="1273"/>
        <v>1.8</v>
      </c>
      <c r="S1967">
        <f t="shared" si="1274"/>
        <v>2342.29</v>
      </c>
      <c r="T1967">
        <f t="shared" si="1275"/>
        <v>0</v>
      </c>
      <c r="U1967">
        <f t="shared" si="1276"/>
        <v>7.6576199999999996</v>
      </c>
      <c r="V1967">
        <f t="shared" si="1277"/>
        <v>4.0000000000000001E-3</v>
      </c>
      <c r="W1967">
        <f t="shared" si="1278"/>
        <v>0</v>
      </c>
      <c r="X1967">
        <f t="shared" si="1279"/>
        <v>1875.27</v>
      </c>
      <c r="Y1967">
        <f t="shared" si="1280"/>
        <v>867.31</v>
      </c>
      <c r="AA1967">
        <v>36401907</v>
      </c>
      <c r="AB1967">
        <f t="shared" si="1281"/>
        <v>2294.19</v>
      </c>
      <c r="AC1967">
        <f t="shared" si="1282"/>
        <v>478.86</v>
      </c>
      <c r="AD1967">
        <f>ROUND(((((ET1967*1.25))-((EU1967*1.25)))+AE1967),2)</f>
        <v>57.91</v>
      </c>
      <c r="AE1967">
        <f>ROUND(((EU1967*1.25)),2)</f>
        <v>1.35</v>
      </c>
      <c r="AF1967">
        <f>ROUND(((EV1967*1.15)),2)</f>
        <v>1757.42</v>
      </c>
      <c r="AG1967">
        <f t="shared" si="1283"/>
        <v>0</v>
      </c>
      <c r="AH1967">
        <f>((EW1967*1.15))</f>
        <v>191.44049999999999</v>
      </c>
      <c r="AI1967">
        <f>((EX1967*1.25))</f>
        <v>0.1</v>
      </c>
      <c r="AJ1967">
        <f t="shared" si="1284"/>
        <v>0</v>
      </c>
      <c r="AK1967">
        <v>2053.38</v>
      </c>
      <c r="AL1967">
        <v>478.86</v>
      </c>
      <c r="AM1967">
        <v>46.33</v>
      </c>
      <c r="AN1967">
        <v>1.08</v>
      </c>
      <c r="AO1967">
        <v>1528.19</v>
      </c>
      <c r="AP1967">
        <v>0</v>
      </c>
      <c r="AQ1967">
        <v>166.47</v>
      </c>
      <c r="AR1967">
        <v>0.08</v>
      </c>
      <c r="AS1967">
        <v>0</v>
      </c>
      <c r="AT1967">
        <v>80</v>
      </c>
      <c r="AU1967">
        <v>37</v>
      </c>
      <c r="AV1967">
        <v>1</v>
      </c>
      <c r="AW1967">
        <v>1</v>
      </c>
      <c r="AZ1967">
        <v>1</v>
      </c>
      <c r="BA1967">
        <v>33.32</v>
      </c>
      <c r="BB1967">
        <v>10.92</v>
      </c>
      <c r="BC1967">
        <v>3.4</v>
      </c>
      <c r="BD1967" t="s">
        <v>3</v>
      </c>
      <c r="BE1967" t="s">
        <v>3</v>
      </c>
      <c r="BF1967" t="s">
        <v>3</v>
      </c>
      <c r="BG1967" t="s">
        <v>3</v>
      </c>
      <c r="BH1967">
        <v>0</v>
      </c>
      <c r="BI1967">
        <v>1</v>
      </c>
      <c r="BJ1967" t="s">
        <v>150</v>
      </c>
      <c r="BM1967">
        <v>15001</v>
      </c>
      <c r="BN1967">
        <v>0</v>
      </c>
      <c r="BO1967" t="s">
        <v>147</v>
      </c>
      <c r="BP1967">
        <v>1</v>
      </c>
      <c r="BQ1967">
        <v>2</v>
      </c>
      <c r="BR1967">
        <v>0</v>
      </c>
      <c r="BS1967">
        <v>33.32</v>
      </c>
      <c r="BT1967">
        <v>1</v>
      </c>
      <c r="BU1967">
        <v>1</v>
      </c>
      <c r="BV1967">
        <v>1</v>
      </c>
      <c r="BW1967">
        <v>1</v>
      </c>
      <c r="BX1967">
        <v>1</v>
      </c>
      <c r="BY1967" t="s">
        <v>3</v>
      </c>
      <c r="BZ1967">
        <v>105</v>
      </c>
      <c r="CA1967">
        <v>55</v>
      </c>
      <c r="CE1967">
        <v>0</v>
      </c>
      <c r="CF1967">
        <v>0</v>
      </c>
      <c r="CG1967">
        <v>0</v>
      </c>
      <c r="CM1967">
        <v>0</v>
      </c>
      <c r="CN1967" t="s">
        <v>904</v>
      </c>
      <c r="CO1967">
        <v>0</v>
      </c>
      <c r="CP1967">
        <f t="shared" si="1285"/>
        <v>2432.71</v>
      </c>
      <c r="CQ1967">
        <f t="shared" si="1286"/>
        <v>1628.124</v>
      </c>
      <c r="CR1967">
        <f t="shared" si="1287"/>
        <v>632.3771999999999</v>
      </c>
      <c r="CS1967">
        <f t="shared" si="1288"/>
        <v>44.982000000000006</v>
      </c>
      <c r="CT1967">
        <f t="shared" si="1289"/>
        <v>58557.234400000001</v>
      </c>
      <c r="CU1967">
        <f t="shared" si="1290"/>
        <v>0</v>
      </c>
      <c r="CV1967">
        <f t="shared" si="1291"/>
        <v>191.44049999999999</v>
      </c>
      <c r="CW1967">
        <f t="shared" si="1292"/>
        <v>0.1</v>
      </c>
      <c r="CX1967">
        <f t="shared" si="1293"/>
        <v>0</v>
      </c>
      <c r="CY1967">
        <f t="shared" si="1294"/>
        <v>1875.2720000000002</v>
      </c>
      <c r="CZ1967">
        <f t="shared" si="1295"/>
        <v>867.31330000000003</v>
      </c>
      <c r="DC1967" t="s">
        <v>3</v>
      </c>
      <c r="DD1967" t="s">
        <v>3</v>
      </c>
      <c r="DE1967" t="s">
        <v>133</v>
      </c>
      <c r="DF1967" t="s">
        <v>133</v>
      </c>
      <c r="DG1967" t="s">
        <v>134</v>
      </c>
      <c r="DH1967" t="s">
        <v>3</v>
      </c>
      <c r="DI1967" t="s">
        <v>134</v>
      </c>
      <c r="DJ1967" t="s">
        <v>133</v>
      </c>
      <c r="DK1967" t="s">
        <v>3</v>
      </c>
      <c r="DL1967" t="s">
        <v>3</v>
      </c>
      <c r="DM1967" t="s">
        <v>3</v>
      </c>
      <c r="DN1967">
        <v>0</v>
      </c>
      <c r="DO1967">
        <v>0</v>
      </c>
      <c r="DP1967">
        <v>1</v>
      </c>
      <c r="DQ1967">
        <v>1</v>
      </c>
      <c r="DU1967">
        <v>1013</v>
      </c>
      <c r="DV1967" t="s">
        <v>149</v>
      </c>
      <c r="DW1967" t="s">
        <v>149</v>
      </c>
      <c r="DX1967">
        <v>1</v>
      </c>
      <c r="DZ1967" t="s">
        <v>3</v>
      </c>
      <c r="EA1967" t="s">
        <v>3</v>
      </c>
      <c r="EB1967" t="s">
        <v>3</v>
      </c>
      <c r="EC1967" t="s">
        <v>3</v>
      </c>
      <c r="EE1967">
        <v>29085536</v>
      </c>
      <c r="EF1967">
        <v>2</v>
      </c>
      <c r="EG1967" t="s">
        <v>135</v>
      </c>
      <c r="EH1967">
        <v>0</v>
      </c>
      <c r="EI1967" t="s">
        <v>3</v>
      </c>
      <c r="EJ1967">
        <v>1</v>
      </c>
      <c r="EK1967">
        <v>15001</v>
      </c>
      <c r="EL1967" t="s">
        <v>151</v>
      </c>
      <c r="EM1967" t="s">
        <v>152</v>
      </c>
      <c r="EO1967" t="s">
        <v>138</v>
      </c>
      <c r="EQ1967">
        <v>0</v>
      </c>
      <c r="ER1967">
        <v>2053.38</v>
      </c>
      <c r="ES1967">
        <v>478.86</v>
      </c>
      <c r="ET1967">
        <v>46.33</v>
      </c>
      <c r="EU1967">
        <v>1.08</v>
      </c>
      <c r="EV1967">
        <v>1528.19</v>
      </c>
      <c r="EW1967">
        <v>166.47</v>
      </c>
      <c r="EX1967">
        <v>0.08</v>
      </c>
      <c r="EY1967">
        <v>0</v>
      </c>
      <c r="FQ1967">
        <v>0</v>
      </c>
      <c r="FR1967">
        <f t="shared" si="1296"/>
        <v>0</v>
      </c>
      <c r="FS1967">
        <v>0</v>
      </c>
      <c r="FT1967" t="s">
        <v>139</v>
      </c>
      <c r="FU1967" t="s">
        <v>25</v>
      </c>
      <c r="FV1967" t="s">
        <v>25</v>
      </c>
      <c r="FW1967" t="s">
        <v>26</v>
      </c>
      <c r="FX1967">
        <v>94.5</v>
      </c>
      <c r="FY1967">
        <v>46.75</v>
      </c>
      <c r="GA1967" t="s">
        <v>3</v>
      </c>
      <c r="GD1967">
        <v>1</v>
      </c>
      <c r="GF1967">
        <v>-1841865788</v>
      </c>
      <c r="GG1967">
        <v>2</v>
      </c>
      <c r="GH1967">
        <v>1</v>
      </c>
      <c r="GI1967">
        <v>2</v>
      </c>
      <c r="GJ1967">
        <v>0</v>
      </c>
      <c r="GK1967">
        <v>0</v>
      </c>
      <c r="GL1967">
        <f t="shared" si="1297"/>
        <v>0</v>
      </c>
      <c r="GM1967">
        <f t="shared" si="1298"/>
        <v>5175.29</v>
      </c>
      <c r="GN1967">
        <f t="shared" si="1299"/>
        <v>5175.29</v>
      </c>
      <c r="GO1967">
        <f t="shared" si="1300"/>
        <v>0</v>
      </c>
      <c r="GP1967">
        <f t="shared" si="1301"/>
        <v>0</v>
      </c>
      <c r="GR1967">
        <v>0</v>
      </c>
      <c r="GS1967">
        <v>3</v>
      </c>
      <c r="GT1967">
        <v>0</v>
      </c>
      <c r="GU1967" t="s">
        <v>3</v>
      </c>
      <c r="GV1967">
        <f t="shared" si="1302"/>
        <v>0</v>
      </c>
      <c r="GW1967">
        <v>1</v>
      </c>
      <c r="GX1967">
        <f t="shared" si="1303"/>
        <v>0</v>
      </c>
      <c r="HA1967">
        <v>0</v>
      </c>
      <c r="HB1967">
        <v>0</v>
      </c>
      <c r="HC1967">
        <f t="shared" si="1304"/>
        <v>0</v>
      </c>
      <c r="HE1967" t="s">
        <v>3</v>
      </c>
      <c r="HF1967" t="s">
        <v>3</v>
      </c>
      <c r="IK1967">
        <v>0</v>
      </c>
    </row>
    <row r="1968" spans="1:245">
      <c r="A1968">
        <v>18</v>
      </c>
      <c r="B1968">
        <v>0</v>
      </c>
      <c r="C1968">
        <v>1809</v>
      </c>
      <c r="E1968" t="s">
        <v>40</v>
      </c>
      <c r="F1968" t="s">
        <v>281</v>
      </c>
      <c r="G1968" t="s">
        <v>282</v>
      </c>
      <c r="H1968" t="s">
        <v>155</v>
      </c>
      <c r="I1968">
        <f>I1967*J1968</f>
        <v>4.2</v>
      </c>
      <c r="J1968">
        <v>105</v>
      </c>
      <c r="O1968">
        <f t="shared" si="1270"/>
        <v>0</v>
      </c>
      <c r="P1968">
        <f t="shared" si="1271"/>
        <v>0</v>
      </c>
      <c r="Q1968">
        <f t="shared" si="1272"/>
        <v>0</v>
      </c>
      <c r="R1968">
        <f t="shared" si="1273"/>
        <v>0</v>
      </c>
      <c r="S1968">
        <f t="shared" si="1274"/>
        <v>0</v>
      </c>
      <c r="T1968">
        <f t="shared" si="1275"/>
        <v>0</v>
      </c>
      <c r="U1968">
        <f t="shared" si="1276"/>
        <v>0</v>
      </c>
      <c r="V1968">
        <f t="shared" si="1277"/>
        <v>0</v>
      </c>
      <c r="W1968">
        <f t="shared" si="1278"/>
        <v>0</v>
      </c>
      <c r="X1968">
        <f t="shared" si="1279"/>
        <v>0</v>
      </c>
      <c r="Y1968">
        <f t="shared" si="1280"/>
        <v>0</v>
      </c>
      <c r="AA1968">
        <v>36401907</v>
      </c>
      <c r="AB1968">
        <f t="shared" si="1281"/>
        <v>0</v>
      </c>
      <c r="AC1968">
        <f t="shared" si="1282"/>
        <v>0</v>
      </c>
      <c r="AD1968">
        <f>ROUND((((ET1968)-(EU1968))+AE1968),2)</f>
        <v>0</v>
      </c>
      <c r="AE1968">
        <f>ROUND((EU1968),2)</f>
        <v>0</v>
      </c>
      <c r="AF1968">
        <f>ROUND((EV1968),2)</f>
        <v>0</v>
      </c>
      <c r="AG1968">
        <f t="shared" si="1283"/>
        <v>0</v>
      </c>
      <c r="AH1968">
        <f>(EW1968)</f>
        <v>0</v>
      </c>
      <c r="AI1968">
        <f>(EX1968)</f>
        <v>0</v>
      </c>
      <c r="AJ1968">
        <f t="shared" si="1284"/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1</v>
      </c>
      <c r="AW1968">
        <v>1</v>
      </c>
      <c r="AZ1968">
        <v>1</v>
      </c>
      <c r="BA1968">
        <v>1</v>
      </c>
      <c r="BB1968">
        <v>1</v>
      </c>
      <c r="BC1968">
        <v>1</v>
      </c>
      <c r="BD1968" t="s">
        <v>3</v>
      </c>
      <c r="BE1968" t="s">
        <v>3</v>
      </c>
      <c r="BF1968" t="s">
        <v>3</v>
      </c>
      <c r="BG1968" t="s">
        <v>3</v>
      </c>
      <c r="BH1968">
        <v>3</v>
      </c>
      <c r="BI1968">
        <v>1</v>
      </c>
      <c r="BJ1968" t="s">
        <v>283</v>
      </c>
      <c r="BM1968">
        <v>500001</v>
      </c>
      <c r="BN1968">
        <v>0</v>
      </c>
      <c r="BO1968" t="s">
        <v>3</v>
      </c>
      <c r="BP1968">
        <v>0</v>
      </c>
      <c r="BQ1968">
        <v>8</v>
      </c>
      <c r="BR1968">
        <v>0</v>
      </c>
      <c r="BS1968">
        <v>1</v>
      </c>
      <c r="BT1968">
        <v>1</v>
      </c>
      <c r="BU1968">
        <v>1</v>
      </c>
      <c r="BV1968">
        <v>1</v>
      </c>
      <c r="BW1968">
        <v>1</v>
      </c>
      <c r="BX1968">
        <v>1</v>
      </c>
      <c r="BY1968" t="s">
        <v>3</v>
      </c>
      <c r="BZ1968">
        <v>0</v>
      </c>
      <c r="CA1968">
        <v>0</v>
      </c>
      <c r="CE1968">
        <v>0</v>
      </c>
      <c r="CF1968">
        <v>0</v>
      </c>
      <c r="CG1968">
        <v>0</v>
      </c>
      <c r="CM1968">
        <v>0</v>
      </c>
      <c r="CN1968" t="s">
        <v>3</v>
      </c>
      <c r="CO1968">
        <v>0</v>
      </c>
      <c r="CP1968">
        <f t="shared" si="1285"/>
        <v>0</v>
      </c>
      <c r="CQ1968">
        <f t="shared" si="1286"/>
        <v>0</v>
      </c>
      <c r="CR1968">
        <f t="shared" si="1287"/>
        <v>0</v>
      </c>
      <c r="CS1968">
        <f t="shared" si="1288"/>
        <v>0</v>
      </c>
      <c r="CT1968">
        <f t="shared" si="1289"/>
        <v>0</v>
      </c>
      <c r="CU1968">
        <f t="shared" si="1290"/>
        <v>0</v>
      </c>
      <c r="CV1968">
        <f t="shared" si="1291"/>
        <v>0</v>
      </c>
      <c r="CW1968">
        <f t="shared" si="1292"/>
        <v>0</v>
      </c>
      <c r="CX1968">
        <f t="shared" si="1293"/>
        <v>0</v>
      </c>
      <c r="CY1968">
        <f t="shared" si="1294"/>
        <v>0</v>
      </c>
      <c r="CZ1968">
        <f t="shared" si="1295"/>
        <v>0</v>
      </c>
      <c r="DC1968" t="s">
        <v>3</v>
      </c>
      <c r="DD1968" t="s">
        <v>3</v>
      </c>
      <c r="DE1968" t="s">
        <v>3</v>
      </c>
      <c r="DF1968" t="s">
        <v>3</v>
      </c>
      <c r="DG1968" t="s">
        <v>3</v>
      </c>
      <c r="DH1968" t="s">
        <v>3</v>
      </c>
      <c r="DI1968" t="s">
        <v>3</v>
      </c>
      <c r="DJ1968" t="s">
        <v>3</v>
      </c>
      <c r="DK1968" t="s">
        <v>3</v>
      </c>
      <c r="DL1968" t="s">
        <v>3</v>
      </c>
      <c r="DM1968" t="s">
        <v>3</v>
      </c>
      <c r="DN1968">
        <v>0</v>
      </c>
      <c r="DO1968">
        <v>0</v>
      </c>
      <c r="DP1968">
        <v>1</v>
      </c>
      <c r="DQ1968">
        <v>1</v>
      </c>
      <c r="DU1968">
        <v>1005</v>
      </c>
      <c r="DV1968" t="s">
        <v>155</v>
      </c>
      <c r="DW1968" t="s">
        <v>155</v>
      </c>
      <c r="DX1968">
        <v>1</v>
      </c>
      <c r="DZ1968" t="s">
        <v>3</v>
      </c>
      <c r="EA1968" t="s">
        <v>3</v>
      </c>
      <c r="EB1968" t="s">
        <v>3</v>
      </c>
      <c r="EC1968" t="s">
        <v>3</v>
      </c>
      <c r="EE1968">
        <v>29085443</v>
      </c>
      <c r="EF1968">
        <v>8</v>
      </c>
      <c r="EG1968" t="s">
        <v>144</v>
      </c>
      <c r="EH1968">
        <v>0</v>
      </c>
      <c r="EI1968" t="s">
        <v>3</v>
      </c>
      <c r="EJ1968">
        <v>1</v>
      </c>
      <c r="EK1968">
        <v>500001</v>
      </c>
      <c r="EL1968" t="s">
        <v>145</v>
      </c>
      <c r="EM1968" t="s">
        <v>146</v>
      </c>
      <c r="EO1968" t="s">
        <v>3</v>
      </c>
      <c r="EQ1968">
        <v>0</v>
      </c>
      <c r="ER1968">
        <v>0</v>
      </c>
      <c r="ES1968">
        <v>0</v>
      </c>
      <c r="ET1968">
        <v>0</v>
      </c>
      <c r="EU1968">
        <v>0</v>
      </c>
      <c r="EV1968">
        <v>0</v>
      </c>
      <c r="EW1968">
        <v>0</v>
      </c>
      <c r="EX1968">
        <v>0</v>
      </c>
      <c r="FQ1968">
        <v>0</v>
      </c>
      <c r="FR1968">
        <f t="shared" si="1296"/>
        <v>0</v>
      </c>
      <c r="FS1968">
        <v>0</v>
      </c>
      <c r="FX1968">
        <v>0</v>
      </c>
      <c r="FY1968">
        <v>0</v>
      </c>
      <c r="GA1968" t="s">
        <v>3</v>
      </c>
      <c r="GD1968">
        <v>1</v>
      </c>
      <c r="GF1968">
        <v>522970763</v>
      </c>
      <c r="GG1968">
        <v>2</v>
      </c>
      <c r="GH1968">
        <v>1</v>
      </c>
      <c r="GI1968">
        <v>-2</v>
      </c>
      <c r="GJ1968">
        <v>0</v>
      </c>
      <c r="GK1968">
        <v>0</v>
      </c>
      <c r="GL1968">
        <f t="shared" si="1297"/>
        <v>0</v>
      </c>
      <c r="GM1968">
        <f t="shared" si="1298"/>
        <v>0</v>
      </c>
      <c r="GN1968">
        <f t="shared" si="1299"/>
        <v>0</v>
      </c>
      <c r="GO1968">
        <f t="shared" si="1300"/>
        <v>0</v>
      </c>
      <c r="GP1968">
        <f t="shared" si="1301"/>
        <v>0</v>
      </c>
      <c r="GR1968">
        <v>0</v>
      </c>
      <c r="GS1968">
        <v>3</v>
      </c>
      <c r="GT1968">
        <v>0</v>
      </c>
      <c r="GU1968" t="s">
        <v>3</v>
      </c>
      <c r="GV1968">
        <f t="shared" si="1302"/>
        <v>0</v>
      </c>
      <c r="GW1968">
        <v>1</v>
      </c>
      <c r="GX1968">
        <f t="shared" si="1303"/>
        <v>0</v>
      </c>
      <c r="HA1968">
        <v>0</v>
      </c>
      <c r="HB1968">
        <v>0</v>
      </c>
      <c r="HC1968">
        <f t="shared" si="1304"/>
        <v>0</v>
      </c>
      <c r="HE1968" t="s">
        <v>3</v>
      </c>
      <c r="HF1968" t="s">
        <v>3</v>
      </c>
      <c r="IK1968">
        <v>0</v>
      </c>
    </row>
    <row r="1969" spans="1:245">
      <c r="A1969">
        <v>18</v>
      </c>
      <c r="B1969">
        <v>0</v>
      </c>
      <c r="C1969">
        <v>1810</v>
      </c>
      <c r="E1969" t="s">
        <v>157</v>
      </c>
      <c r="F1969" t="s">
        <v>284</v>
      </c>
      <c r="G1969" t="s">
        <v>285</v>
      </c>
      <c r="H1969" t="s">
        <v>30</v>
      </c>
      <c r="I1969">
        <f>I1967*J1969</f>
        <v>3.5599999999999998E-4</v>
      </c>
      <c r="J1969">
        <v>8.8999999999999999E-3</v>
      </c>
      <c r="O1969">
        <f t="shared" si="1270"/>
        <v>0</v>
      </c>
      <c r="P1969">
        <f t="shared" si="1271"/>
        <v>0</v>
      </c>
      <c r="Q1969">
        <f t="shared" si="1272"/>
        <v>0</v>
      </c>
      <c r="R1969">
        <f t="shared" si="1273"/>
        <v>0</v>
      </c>
      <c r="S1969">
        <f t="shared" si="1274"/>
        <v>0</v>
      </c>
      <c r="T1969">
        <f t="shared" si="1275"/>
        <v>0</v>
      </c>
      <c r="U1969">
        <f t="shared" si="1276"/>
        <v>0</v>
      </c>
      <c r="V1969">
        <f t="shared" si="1277"/>
        <v>0</v>
      </c>
      <c r="W1969">
        <f t="shared" si="1278"/>
        <v>0</v>
      </c>
      <c r="X1969">
        <f t="shared" si="1279"/>
        <v>0</v>
      </c>
      <c r="Y1969">
        <f t="shared" si="1280"/>
        <v>0</v>
      </c>
      <c r="AA1969">
        <v>36401907</v>
      </c>
      <c r="AB1969">
        <f t="shared" si="1281"/>
        <v>0</v>
      </c>
      <c r="AC1969">
        <f t="shared" si="1282"/>
        <v>0</v>
      </c>
      <c r="AD1969">
        <f>ROUND((((ET1969)-(EU1969))+AE1969),2)</f>
        <v>0</v>
      </c>
      <c r="AE1969">
        <f>ROUND((EU1969),2)</f>
        <v>0</v>
      </c>
      <c r="AF1969">
        <f>ROUND((EV1969),2)</f>
        <v>0</v>
      </c>
      <c r="AG1969">
        <f t="shared" si="1283"/>
        <v>0</v>
      </c>
      <c r="AH1969">
        <f>(EW1969)</f>
        <v>0</v>
      </c>
      <c r="AI1969">
        <f>(EX1969)</f>
        <v>0</v>
      </c>
      <c r="AJ1969">
        <f t="shared" si="1284"/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1</v>
      </c>
      <c r="AW1969">
        <v>1</v>
      </c>
      <c r="AZ1969">
        <v>1</v>
      </c>
      <c r="BA1969">
        <v>1</v>
      </c>
      <c r="BB1969">
        <v>1</v>
      </c>
      <c r="BC1969">
        <v>1</v>
      </c>
      <c r="BD1969" t="s">
        <v>3</v>
      </c>
      <c r="BE1969" t="s">
        <v>3</v>
      </c>
      <c r="BF1969" t="s">
        <v>3</v>
      </c>
      <c r="BG1969" t="s">
        <v>3</v>
      </c>
      <c r="BH1969">
        <v>3</v>
      </c>
      <c r="BI1969">
        <v>1</v>
      </c>
      <c r="BJ1969" t="s">
        <v>286</v>
      </c>
      <c r="BM1969">
        <v>500001</v>
      </c>
      <c r="BN1969">
        <v>0</v>
      </c>
      <c r="BO1969" t="s">
        <v>3</v>
      </c>
      <c r="BP1969">
        <v>0</v>
      </c>
      <c r="BQ1969">
        <v>8</v>
      </c>
      <c r="BR1969">
        <v>0</v>
      </c>
      <c r="BS1969">
        <v>1</v>
      </c>
      <c r="BT1969">
        <v>1</v>
      </c>
      <c r="BU1969">
        <v>1</v>
      </c>
      <c r="BV1969">
        <v>1</v>
      </c>
      <c r="BW1969">
        <v>1</v>
      </c>
      <c r="BX1969">
        <v>1</v>
      </c>
      <c r="BY1969" t="s">
        <v>3</v>
      </c>
      <c r="BZ1969">
        <v>0</v>
      </c>
      <c r="CA1969">
        <v>0</v>
      </c>
      <c r="CE1969">
        <v>0</v>
      </c>
      <c r="CF1969">
        <v>0</v>
      </c>
      <c r="CG1969">
        <v>0</v>
      </c>
      <c r="CM1969">
        <v>0</v>
      </c>
      <c r="CN1969" t="s">
        <v>3</v>
      </c>
      <c r="CO1969">
        <v>0</v>
      </c>
      <c r="CP1969">
        <f t="shared" si="1285"/>
        <v>0</v>
      </c>
      <c r="CQ1969">
        <f t="shared" si="1286"/>
        <v>0</v>
      </c>
      <c r="CR1969">
        <f t="shared" si="1287"/>
        <v>0</v>
      </c>
      <c r="CS1969">
        <f t="shared" si="1288"/>
        <v>0</v>
      </c>
      <c r="CT1969">
        <f t="shared" si="1289"/>
        <v>0</v>
      </c>
      <c r="CU1969">
        <f t="shared" si="1290"/>
        <v>0</v>
      </c>
      <c r="CV1969">
        <f t="shared" si="1291"/>
        <v>0</v>
      </c>
      <c r="CW1969">
        <f t="shared" si="1292"/>
        <v>0</v>
      </c>
      <c r="CX1969">
        <f t="shared" si="1293"/>
        <v>0</v>
      </c>
      <c r="CY1969">
        <f t="shared" si="1294"/>
        <v>0</v>
      </c>
      <c r="CZ1969">
        <f t="shared" si="1295"/>
        <v>0</v>
      </c>
      <c r="DC1969" t="s">
        <v>3</v>
      </c>
      <c r="DD1969" t="s">
        <v>3</v>
      </c>
      <c r="DE1969" t="s">
        <v>3</v>
      </c>
      <c r="DF1969" t="s">
        <v>3</v>
      </c>
      <c r="DG1969" t="s">
        <v>3</v>
      </c>
      <c r="DH1969" t="s">
        <v>3</v>
      </c>
      <c r="DI1969" t="s">
        <v>3</v>
      </c>
      <c r="DJ1969" t="s">
        <v>3</v>
      </c>
      <c r="DK1969" t="s">
        <v>3</v>
      </c>
      <c r="DL1969" t="s">
        <v>3</v>
      </c>
      <c r="DM1969" t="s">
        <v>3</v>
      </c>
      <c r="DN1969">
        <v>0</v>
      </c>
      <c r="DO1969">
        <v>0</v>
      </c>
      <c r="DP1969">
        <v>1</v>
      </c>
      <c r="DQ1969">
        <v>1</v>
      </c>
      <c r="DU1969">
        <v>1009</v>
      </c>
      <c r="DV1969" t="s">
        <v>30</v>
      </c>
      <c r="DW1969" t="s">
        <v>30</v>
      </c>
      <c r="DX1969">
        <v>1000</v>
      </c>
      <c r="DZ1969" t="s">
        <v>3</v>
      </c>
      <c r="EA1969" t="s">
        <v>3</v>
      </c>
      <c r="EB1969" t="s">
        <v>3</v>
      </c>
      <c r="EC1969" t="s">
        <v>3</v>
      </c>
      <c r="EE1969">
        <v>29085443</v>
      </c>
      <c r="EF1969">
        <v>8</v>
      </c>
      <c r="EG1969" t="s">
        <v>144</v>
      </c>
      <c r="EH1969">
        <v>0</v>
      </c>
      <c r="EI1969" t="s">
        <v>3</v>
      </c>
      <c r="EJ1969">
        <v>1</v>
      </c>
      <c r="EK1969">
        <v>500001</v>
      </c>
      <c r="EL1969" t="s">
        <v>145</v>
      </c>
      <c r="EM1969" t="s">
        <v>146</v>
      </c>
      <c r="EO1969" t="s">
        <v>3</v>
      </c>
      <c r="EQ1969">
        <v>0</v>
      </c>
      <c r="ER1969">
        <v>0</v>
      </c>
      <c r="ES1969">
        <v>0</v>
      </c>
      <c r="ET1969">
        <v>0</v>
      </c>
      <c r="EU1969">
        <v>0</v>
      </c>
      <c r="EV1969">
        <v>0</v>
      </c>
      <c r="EW1969">
        <v>0</v>
      </c>
      <c r="EX1969">
        <v>0</v>
      </c>
      <c r="FQ1969">
        <v>0</v>
      </c>
      <c r="FR1969">
        <f t="shared" si="1296"/>
        <v>0</v>
      </c>
      <c r="FS1969">
        <v>0</v>
      </c>
      <c r="FX1969">
        <v>0</v>
      </c>
      <c r="FY1969">
        <v>0</v>
      </c>
      <c r="GA1969" t="s">
        <v>3</v>
      </c>
      <c r="GD1969">
        <v>1</v>
      </c>
      <c r="GF1969">
        <v>-192135928</v>
      </c>
      <c r="GG1969">
        <v>2</v>
      </c>
      <c r="GH1969">
        <v>1</v>
      </c>
      <c r="GI1969">
        <v>-2</v>
      </c>
      <c r="GJ1969">
        <v>0</v>
      </c>
      <c r="GK1969">
        <v>0</v>
      </c>
      <c r="GL1969">
        <f t="shared" si="1297"/>
        <v>0</v>
      </c>
      <c r="GM1969">
        <f t="shared" si="1298"/>
        <v>0</v>
      </c>
      <c r="GN1969">
        <f t="shared" si="1299"/>
        <v>0</v>
      </c>
      <c r="GO1969">
        <f t="shared" si="1300"/>
        <v>0</v>
      </c>
      <c r="GP1969">
        <f t="shared" si="1301"/>
        <v>0</v>
      </c>
      <c r="GR1969">
        <v>0</v>
      </c>
      <c r="GS1969">
        <v>3</v>
      </c>
      <c r="GT1969">
        <v>0</v>
      </c>
      <c r="GU1969" t="s">
        <v>3</v>
      </c>
      <c r="GV1969">
        <f t="shared" si="1302"/>
        <v>0</v>
      </c>
      <c r="GW1969">
        <v>1</v>
      </c>
      <c r="GX1969">
        <f t="shared" si="1303"/>
        <v>0</v>
      </c>
      <c r="HA1969">
        <v>0</v>
      </c>
      <c r="HB1969">
        <v>0</v>
      </c>
      <c r="HC1969">
        <f t="shared" si="1304"/>
        <v>0</v>
      </c>
      <c r="HE1969" t="s">
        <v>3</v>
      </c>
      <c r="HF1969" t="s">
        <v>3</v>
      </c>
      <c r="IK1969">
        <v>0</v>
      </c>
    </row>
    <row r="1970" spans="1:245">
      <c r="A1970">
        <v>17</v>
      </c>
      <c r="B1970">
        <v>0</v>
      </c>
      <c r="C1970">
        <f>ROW(SmtRes!A1818)</f>
        <v>1818</v>
      </c>
      <c r="D1970">
        <f>ROW(EtalonRes!A1774)</f>
        <v>1774</v>
      </c>
      <c r="E1970" t="s">
        <v>41</v>
      </c>
      <c r="F1970" t="s">
        <v>162</v>
      </c>
      <c r="G1970" t="s">
        <v>163</v>
      </c>
      <c r="H1970" t="s">
        <v>164</v>
      </c>
      <c r="I1970">
        <f>ROUND(2/100,9)</f>
        <v>0.02</v>
      </c>
      <c r="J1970">
        <v>0</v>
      </c>
      <c r="O1970">
        <f t="shared" si="1270"/>
        <v>2658.01</v>
      </c>
      <c r="P1970">
        <f t="shared" si="1271"/>
        <v>2082.37</v>
      </c>
      <c r="Q1970">
        <f t="shared" si="1272"/>
        <v>85.75</v>
      </c>
      <c r="R1970">
        <f t="shared" si="1273"/>
        <v>15.41</v>
      </c>
      <c r="S1970">
        <f t="shared" si="1274"/>
        <v>489.89</v>
      </c>
      <c r="T1970">
        <f t="shared" si="1275"/>
        <v>0</v>
      </c>
      <c r="U1970">
        <f t="shared" si="1276"/>
        <v>1.6822199999999998</v>
      </c>
      <c r="V1970">
        <f t="shared" si="1277"/>
        <v>3.4250000000000003E-2</v>
      </c>
      <c r="W1970">
        <f t="shared" si="1278"/>
        <v>0</v>
      </c>
      <c r="X1970">
        <f t="shared" si="1279"/>
        <v>454.77</v>
      </c>
      <c r="Y1970">
        <f t="shared" si="1280"/>
        <v>217.28</v>
      </c>
      <c r="AA1970">
        <v>36401907</v>
      </c>
      <c r="AB1970">
        <f t="shared" si="1281"/>
        <v>21892.13</v>
      </c>
      <c r="AC1970">
        <f t="shared" si="1282"/>
        <v>20740.73</v>
      </c>
      <c r="AD1970">
        <f>ROUND(((((ET1970*1.25))-((EU1970*1.25)))+AE1970),2)</f>
        <v>416.27</v>
      </c>
      <c r="AE1970">
        <f>ROUND(((EU1970*1.25)),2)</f>
        <v>23.13</v>
      </c>
      <c r="AF1970">
        <f>ROUND(((EV1970*1.15)),2)</f>
        <v>735.13</v>
      </c>
      <c r="AG1970">
        <f t="shared" si="1283"/>
        <v>0</v>
      </c>
      <c r="AH1970">
        <f>((EW1970*1.15))</f>
        <v>84.11099999999999</v>
      </c>
      <c r="AI1970">
        <f>((EX1970*1.25))</f>
        <v>1.7125000000000001</v>
      </c>
      <c r="AJ1970">
        <f t="shared" si="1284"/>
        <v>0</v>
      </c>
      <c r="AK1970">
        <v>21712.98</v>
      </c>
      <c r="AL1970">
        <v>20740.73</v>
      </c>
      <c r="AM1970">
        <v>333.01</v>
      </c>
      <c r="AN1970">
        <v>18.5</v>
      </c>
      <c r="AO1970">
        <v>639.24</v>
      </c>
      <c r="AP1970">
        <v>0</v>
      </c>
      <c r="AQ1970">
        <v>73.14</v>
      </c>
      <c r="AR1970">
        <v>1.37</v>
      </c>
      <c r="AS1970">
        <v>0</v>
      </c>
      <c r="AT1970">
        <v>90</v>
      </c>
      <c r="AU1970">
        <v>43</v>
      </c>
      <c r="AV1970">
        <v>1</v>
      </c>
      <c r="AW1970">
        <v>1</v>
      </c>
      <c r="AZ1970">
        <v>1</v>
      </c>
      <c r="BA1970">
        <v>33.32</v>
      </c>
      <c r="BB1970">
        <v>10.3</v>
      </c>
      <c r="BC1970">
        <v>5.0199999999999996</v>
      </c>
      <c r="BD1970" t="s">
        <v>3</v>
      </c>
      <c r="BE1970" t="s">
        <v>3</v>
      </c>
      <c r="BF1970" t="s">
        <v>3</v>
      </c>
      <c r="BG1970" t="s">
        <v>3</v>
      </c>
      <c r="BH1970">
        <v>0</v>
      </c>
      <c r="BI1970">
        <v>1</v>
      </c>
      <c r="BJ1970" t="s">
        <v>165</v>
      </c>
      <c r="BM1970">
        <v>10001</v>
      </c>
      <c r="BN1970">
        <v>0</v>
      </c>
      <c r="BO1970" t="s">
        <v>162</v>
      </c>
      <c r="BP1970">
        <v>1</v>
      </c>
      <c r="BQ1970">
        <v>2</v>
      </c>
      <c r="BR1970">
        <v>0</v>
      </c>
      <c r="BS1970">
        <v>33.32</v>
      </c>
      <c r="BT1970">
        <v>1</v>
      </c>
      <c r="BU1970">
        <v>1</v>
      </c>
      <c r="BV1970">
        <v>1</v>
      </c>
      <c r="BW1970">
        <v>1</v>
      </c>
      <c r="BX1970">
        <v>1</v>
      </c>
      <c r="BY1970" t="s">
        <v>3</v>
      </c>
      <c r="BZ1970">
        <v>118</v>
      </c>
      <c r="CA1970">
        <v>63</v>
      </c>
      <c r="CE1970">
        <v>0</v>
      </c>
      <c r="CF1970">
        <v>0</v>
      </c>
      <c r="CG1970">
        <v>0</v>
      </c>
      <c r="CM1970">
        <v>0</v>
      </c>
      <c r="CN1970" t="s">
        <v>3</v>
      </c>
      <c r="CO1970">
        <v>0</v>
      </c>
      <c r="CP1970">
        <f t="shared" si="1285"/>
        <v>2658.0099999999998</v>
      </c>
      <c r="CQ1970">
        <f t="shared" si="1286"/>
        <v>104118.46459999999</v>
      </c>
      <c r="CR1970">
        <f t="shared" si="1287"/>
        <v>4287.5810000000001</v>
      </c>
      <c r="CS1970">
        <f t="shared" si="1288"/>
        <v>770.69159999999999</v>
      </c>
      <c r="CT1970">
        <f t="shared" si="1289"/>
        <v>24494.531599999998</v>
      </c>
      <c r="CU1970">
        <f t="shared" si="1290"/>
        <v>0</v>
      </c>
      <c r="CV1970">
        <f t="shared" si="1291"/>
        <v>84.11099999999999</v>
      </c>
      <c r="CW1970">
        <f t="shared" si="1292"/>
        <v>1.7125000000000001</v>
      </c>
      <c r="CX1970">
        <f t="shared" si="1293"/>
        <v>0</v>
      </c>
      <c r="CY1970">
        <f t="shared" si="1294"/>
        <v>454.77</v>
      </c>
      <c r="CZ1970">
        <f t="shared" si="1295"/>
        <v>217.27900000000002</v>
      </c>
      <c r="DC1970" t="s">
        <v>3</v>
      </c>
      <c r="DD1970" t="s">
        <v>3</v>
      </c>
      <c r="DE1970" t="s">
        <v>133</v>
      </c>
      <c r="DF1970" t="s">
        <v>133</v>
      </c>
      <c r="DG1970" t="s">
        <v>167</v>
      </c>
      <c r="DH1970" t="s">
        <v>3</v>
      </c>
      <c r="DI1970" t="s">
        <v>167</v>
      </c>
      <c r="DJ1970" t="s">
        <v>133</v>
      </c>
      <c r="DK1970" t="s">
        <v>3</v>
      </c>
      <c r="DL1970" t="s">
        <v>3</v>
      </c>
      <c r="DM1970" t="s">
        <v>3</v>
      </c>
      <c r="DN1970">
        <v>0</v>
      </c>
      <c r="DO1970">
        <v>0</v>
      </c>
      <c r="DP1970">
        <v>1</v>
      </c>
      <c r="DQ1970">
        <v>1</v>
      </c>
      <c r="DU1970">
        <v>1013</v>
      </c>
      <c r="DV1970" t="s">
        <v>164</v>
      </c>
      <c r="DW1970" t="s">
        <v>164</v>
      </c>
      <c r="DX1970">
        <v>1</v>
      </c>
      <c r="DZ1970" t="s">
        <v>3</v>
      </c>
      <c r="EA1970" t="s">
        <v>3</v>
      </c>
      <c r="EB1970" t="s">
        <v>3</v>
      </c>
      <c r="EC1970" t="s">
        <v>3</v>
      </c>
      <c r="EE1970">
        <v>29085510</v>
      </c>
      <c r="EF1970">
        <v>2</v>
      </c>
      <c r="EG1970" t="s">
        <v>135</v>
      </c>
      <c r="EH1970">
        <v>0</v>
      </c>
      <c r="EI1970" t="s">
        <v>3</v>
      </c>
      <c r="EJ1970">
        <v>1</v>
      </c>
      <c r="EK1970">
        <v>10001</v>
      </c>
      <c r="EL1970" t="s">
        <v>136</v>
      </c>
      <c r="EM1970" t="s">
        <v>137</v>
      </c>
      <c r="EO1970" t="s">
        <v>3</v>
      </c>
      <c r="EQ1970">
        <v>0</v>
      </c>
      <c r="ER1970">
        <v>21712.98</v>
      </c>
      <c r="ES1970">
        <v>20740.73</v>
      </c>
      <c r="ET1970">
        <v>333.01</v>
      </c>
      <c r="EU1970">
        <v>18.5</v>
      </c>
      <c r="EV1970">
        <v>639.24</v>
      </c>
      <c r="EW1970">
        <v>73.14</v>
      </c>
      <c r="EX1970">
        <v>1.37</v>
      </c>
      <c r="EY1970">
        <v>0</v>
      </c>
      <c r="FQ1970">
        <v>0</v>
      </c>
      <c r="FR1970">
        <f t="shared" si="1296"/>
        <v>0</v>
      </c>
      <c r="FS1970">
        <v>0</v>
      </c>
      <c r="FT1970" t="s">
        <v>139</v>
      </c>
      <c r="FU1970" t="s">
        <v>25</v>
      </c>
      <c r="FV1970" t="s">
        <v>25</v>
      </c>
      <c r="FW1970" t="s">
        <v>26</v>
      </c>
      <c r="FX1970">
        <v>106.2</v>
      </c>
      <c r="FY1970">
        <v>53.55</v>
      </c>
      <c r="GA1970" t="s">
        <v>3</v>
      </c>
      <c r="GD1970">
        <v>1</v>
      </c>
      <c r="GF1970">
        <v>463398419</v>
      </c>
      <c r="GG1970">
        <v>2</v>
      </c>
      <c r="GH1970">
        <v>1</v>
      </c>
      <c r="GI1970">
        <v>2</v>
      </c>
      <c r="GJ1970">
        <v>0</v>
      </c>
      <c r="GK1970">
        <v>0</v>
      </c>
      <c r="GL1970">
        <f t="shared" si="1297"/>
        <v>0</v>
      </c>
      <c r="GM1970">
        <f t="shared" si="1298"/>
        <v>3330.06</v>
      </c>
      <c r="GN1970">
        <f t="shared" si="1299"/>
        <v>3330.06</v>
      </c>
      <c r="GO1970">
        <f t="shared" si="1300"/>
        <v>0</v>
      </c>
      <c r="GP1970">
        <f t="shared" si="1301"/>
        <v>0</v>
      </c>
      <c r="GR1970">
        <v>0</v>
      </c>
      <c r="GS1970">
        <v>3</v>
      </c>
      <c r="GT1970">
        <v>0</v>
      </c>
      <c r="GU1970" t="s">
        <v>3</v>
      </c>
      <c r="GV1970">
        <f t="shared" si="1302"/>
        <v>0</v>
      </c>
      <c r="GW1970">
        <v>1</v>
      </c>
      <c r="GX1970">
        <f t="shared" si="1303"/>
        <v>0</v>
      </c>
      <c r="HA1970">
        <v>0</v>
      </c>
      <c r="HB1970">
        <v>0</v>
      </c>
      <c r="HC1970">
        <f t="shared" si="1304"/>
        <v>0</v>
      </c>
      <c r="HE1970" t="s">
        <v>3</v>
      </c>
      <c r="HF1970" t="s">
        <v>3</v>
      </c>
      <c r="IK1970">
        <v>0</v>
      </c>
    </row>
    <row r="1971" spans="1:245">
      <c r="A1971">
        <v>18</v>
      </c>
      <c r="B1971">
        <v>0</v>
      </c>
      <c r="C1971">
        <v>1815</v>
      </c>
      <c r="E1971" t="s">
        <v>48</v>
      </c>
      <c r="F1971" t="s">
        <v>168</v>
      </c>
      <c r="G1971" t="s">
        <v>169</v>
      </c>
      <c r="H1971" t="s">
        <v>170</v>
      </c>
      <c r="I1971">
        <f>I1970*J1971</f>
        <v>2</v>
      </c>
      <c r="J1971">
        <v>100</v>
      </c>
      <c r="O1971">
        <f t="shared" si="1270"/>
        <v>392.02</v>
      </c>
      <c r="P1971">
        <f t="shared" si="1271"/>
        <v>392.02</v>
      </c>
      <c r="Q1971">
        <f t="shared" si="1272"/>
        <v>0</v>
      </c>
      <c r="R1971">
        <f t="shared" si="1273"/>
        <v>0</v>
      </c>
      <c r="S1971">
        <f t="shared" si="1274"/>
        <v>0</v>
      </c>
      <c r="T1971">
        <f t="shared" si="1275"/>
        <v>0</v>
      </c>
      <c r="U1971">
        <f t="shared" si="1276"/>
        <v>0</v>
      </c>
      <c r="V1971">
        <f t="shared" si="1277"/>
        <v>0</v>
      </c>
      <c r="W1971">
        <f t="shared" si="1278"/>
        <v>8.68</v>
      </c>
      <c r="X1971">
        <f t="shared" si="1279"/>
        <v>0</v>
      </c>
      <c r="Y1971">
        <f t="shared" si="1280"/>
        <v>0</v>
      </c>
      <c r="AA1971">
        <v>36401907</v>
      </c>
      <c r="AB1971">
        <f t="shared" si="1281"/>
        <v>94.69</v>
      </c>
      <c r="AC1971">
        <f t="shared" si="1282"/>
        <v>94.69</v>
      </c>
      <c r="AD1971">
        <f>ROUND((((ET1971)-(EU1971))+AE1971),2)</f>
        <v>0</v>
      </c>
      <c r="AE1971">
        <f t="shared" ref="AE1971:AF1973" si="1305">ROUND((EU1971),2)</f>
        <v>0</v>
      </c>
      <c r="AF1971">
        <f t="shared" si="1305"/>
        <v>0</v>
      </c>
      <c r="AG1971">
        <f t="shared" si="1283"/>
        <v>0</v>
      </c>
      <c r="AH1971">
        <f t="shared" ref="AH1971:AI1973" si="1306">(EW1971)</f>
        <v>0</v>
      </c>
      <c r="AI1971">
        <f t="shared" si="1306"/>
        <v>0</v>
      </c>
      <c r="AJ1971">
        <f t="shared" si="1284"/>
        <v>4.34</v>
      </c>
      <c r="AK1971">
        <v>94.69</v>
      </c>
      <c r="AL1971">
        <v>94.69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4.34</v>
      </c>
      <c r="AT1971">
        <v>0</v>
      </c>
      <c r="AU1971">
        <v>0</v>
      </c>
      <c r="AV1971">
        <v>1</v>
      </c>
      <c r="AW1971">
        <v>1</v>
      </c>
      <c r="AZ1971">
        <v>1</v>
      </c>
      <c r="BA1971">
        <v>1</v>
      </c>
      <c r="BB1971">
        <v>1</v>
      </c>
      <c r="BC1971">
        <v>2.0699999999999998</v>
      </c>
      <c r="BD1971" t="s">
        <v>3</v>
      </c>
      <c r="BE1971" t="s">
        <v>3</v>
      </c>
      <c r="BF1971" t="s">
        <v>3</v>
      </c>
      <c r="BG1971" t="s">
        <v>3</v>
      </c>
      <c r="BH1971">
        <v>3</v>
      </c>
      <c r="BI1971">
        <v>1</v>
      </c>
      <c r="BJ1971" t="s">
        <v>171</v>
      </c>
      <c r="BM1971">
        <v>500001</v>
      </c>
      <c r="BN1971">
        <v>0</v>
      </c>
      <c r="BO1971" t="s">
        <v>168</v>
      </c>
      <c r="BP1971">
        <v>1</v>
      </c>
      <c r="BQ1971">
        <v>8</v>
      </c>
      <c r="BR1971">
        <v>0</v>
      </c>
      <c r="BS1971">
        <v>1</v>
      </c>
      <c r="BT1971">
        <v>1</v>
      </c>
      <c r="BU1971">
        <v>1</v>
      </c>
      <c r="BV1971">
        <v>1</v>
      </c>
      <c r="BW1971">
        <v>1</v>
      </c>
      <c r="BX1971">
        <v>1</v>
      </c>
      <c r="BY1971" t="s">
        <v>3</v>
      </c>
      <c r="BZ1971">
        <v>0</v>
      </c>
      <c r="CA1971">
        <v>0</v>
      </c>
      <c r="CE1971">
        <v>0</v>
      </c>
      <c r="CF1971">
        <v>0</v>
      </c>
      <c r="CG1971">
        <v>0</v>
      </c>
      <c r="CM1971">
        <v>0</v>
      </c>
      <c r="CN1971" t="s">
        <v>3</v>
      </c>
      <c r="CO1971">
        <v>0</v>
      </c>
      <c r="CP1971">
        <f t="shared" si="1285"/>
        <v>392.02</v>
      </c>
      <c r="CQ1971">
        <f t="shared" si="1286"/>
        <v>196.00829999999999</v>
      </c>
      <c r="CR1971">
        <f t="shared" si="1287"/>
        <v>0</v>
      </c>
      <c r="CS1971">
        <f t="shared" si="1288"/>
        <v>0</v>
      </c>
      <c r="CT1971">
        <f t="shared" si="1289"/>
        <v>0</v>
      </c>
      <c r="CU1971">
        <f t="shared" si="1290"/>
        <v>0</v>
      </c>
      <c r="CV1971">
        <f t="shared" si="1291"/>
        <v>0</v>
      </c>
      <c r="CW1971">
        <f t="shared" si="1292"/>
        <v>0</v>
      </c>
      <c r="CX1971">
        <f t="shared" si="1293"/>
        <v>4.34</v>
      </c>
      <c r="CY1971">
        <f t="shared" si="1294"/>
        <v>0</v>
      </c>
      <c r="CZ1971">
        <f t="shared" si="1295"/>
        <v>0</v>
      </c>
      <c r="DC1971" t="s">
        <v>3</v>
      </c>
      <c r="DD1971" t="s">
        <v>3</v>
      </c>
      <c r="DE1971" t="s">
        <v>3</v>
      </c>
      <c r="DF1971" t="s">
        <v>3</v>
      </c>
      <c r="DG1971" t="s">
        <v>3</v>
      </c>
      <c r="DH1971" t="s">
        <v>3</v>
      </c>
      <c r="DI1971" t="s">
        <v>3</v>
      </c>
      <c r="DJ1971" t="s">
        <v>3</v>
      </c>
      <c r="DK1971" t="s">
        <v>3</v>
      </c>
      <c r="DL1971" t="s">
        <v>3</v>
      </c>
      <c r="DM1971" t="s">
        <v>3</v>
      </c>
      <c r="DN1971">
        <v>0</v>
      </c>
      <c r="DO1971">
        <v>0</v>
      </c>
      <c r="DP1971">
        <v>1</v>
      </c>
      <c r="DQ1971">
        <v>1</v>
      </c>
      <c r="DU1971">
        <v>1013</v>
      </c>
      <c r="DV1971" t="s">
        <v>170</v>
      </c>
      <c r="DW1971" t="s">
        <v>170</v>
      </c>
      <c r="DX1971">
        <v>1</v>
      </c>
      <c r="DZ1971" t="s">
        <v>3</v>
      </c>
      <c r="EA1971" t="s">
        <v>3</v>
      </c>
      <c r="EB1971" t="s">
        <v>3</v>
      </c>
      <c r="EC1971" t="s">
        <v>3</v>
      </c>
      <c r="EE1971">
        <v>29085443</v>
      </c>
      <c r="EF1971">
        <v>8</v>
      </c>
      <c r="EG1971" t="s">
        <v>144</v>
      </c>
      <c r="EH1971">
        <v>0</v>
      </c>
      <c r="EI1971" t="s">
        <v>3</v>
      </c>
      <c r="EJ1971">
        <v>1</v>
      </c>
      <c r="EK1971">
        <v>500001</v>
      </c>
      <c r="EL1971" t="s">
        <v>145</v>
      </c>
      <c r="EM1971" t="s">
        <v>146</v>
      </c>
      <c r="EO1971" t="s">
        <v>3</v>
      </c>
      <c r="EQ1971">
        <v>0</v>
      </c>
      <c r="ER1971">
        <v>94.69</v>
      </c>
      <c r="ES1971">
        <v>94.69</v>
      </c>
      <c r="ET1971">
        <v>0</v>
      </c>
      <c r="EU1971">
        <v>0</v>
      </c>
      <c r="EV1971">
        <v>0</v>
      </c>
      <c r="EW1971">
        <v>0</v>
      </c>
      <c r="EX1971">
        <v>0</v>
      </c>
      <c r="FQ1971">
        <v>0</v>
      </c>
      <c r="FR1971">
        <f t="shared" si="1296"/>
        <v>0</v>
      </c>
      <c r="FS1971">
        <v>0</v>
      </c>
      <c r="FX1971">
        <v>0</v>
      </c>
      <c r="FY1971">
        <v>0</v>
      </c>
      <c r="GA1971" t="s">
        <v>3</v>
      </c>
      <c r="GD1971">
        <v>1</v>
      </c>
      <c r="GF1971">
        <v>-1252999712</v>
      </c>
      <c r="GG1971">
        <v>2</v>
      </c>
      <c r="GH1971">
        <v>1</v>
      </c>
      <c r="GI1971">
        <v>2</v>
      </c>
      <c r="GJ1971">
        <v>0</v>
      </c>
      <c r="GK1971">
        <v>0</v>
      </c>
      <c r="GL1971">
        <f t="shared" si="1297"/>
        <v>0</v>
      </c>
      <c r="GM1971">
        <f t="shared" si="1298"/>
        <v>392.02</v>
      </c>
      <c r="GN1971">
        <f t="shared" si="1299"/>
        <v>392.02</v>
      </c>
      <c r="GO1971">
        <f t="shared" si="1300"/>
        <v>0</v>
      </c>
      <c r="GP1971">
        <f t="shared" si="1301"/>
        <v>0</v>
      </c>
      <c r="GR1971">
        <v>0</v>
      </c>
      <c r="GS1971">
        <v>3</v>
      </c>
      <c r="GT1971">
        <v>0</v>
      </c>
      <c r="GU1971" t="s">
        <v>3</v>
      </c>
      <c r="GV1971">
        <f t="shared" si="1302"/>
        <v>0</v>
      </c>
      <c r="GW1971">
        <v>1</v>
      </c>
      <c r="GX1971">
        <f t="shared" si="1303"/>
        <v>0</v>
      </c>
      <c r="HA1971">
        <v>0</v>
      </c>
      <c r="HB1971">
        <v>0</v>
      </c>
      <c r="HC1971">
        <f t="shared" si="1304"/>
        <v>0</v>
      </c>
      <c r="HE1971" t="s">
        <v>3</v>
      </c>
      <c r="HF1971" t="s">
        <v>3</v>
      </c>
      <c r="IK1971">
        <v>0</v>
      </c>
    </row>
    <row r="1972" spans="1:245">
      <c r="A1972">
        <v>18</v>
      </c>
      <c r="B1972">
        <v>0</v>
      </c>
      <c r="C1972">
        <v>1818</v>
      </c>
      <c r="E1972" t="s">
        <v>172</v>
      </c>
      <c r="F1972" t="s">
        <v>173</v>
      </c>
      <c r="G1972" t="s">
        <v>174</v>
      </c>
      <c r="H1972" t="s">
        <v>155</v>
      </c>
      <c r="I1972">
        <f>I1970*J1972</f>
        <v>2</v>
      </c>
      <c r="J1972">
        <v>100</v>
      </c>
      <c r="O1972">
        <f t="shared" si="1270"/>
        <v>22135.05</v>
      </c>
      <c r="P1972">
        <f t="shared" si="1271"/>
        <v>22135.05</v>
      </c>
      <c r="Q1972">
        <f t="shared" si="1272"/>
        <v>0</v>
      </c>
      <c r="R1972">
        <f t="shared" si="1273"/>
        <v>0</v>
      </c>
      <c r="S1972">
        <f t="shared" si="1274"/>
        <v>0</v>
      </c>
      <c r="T1972">
        <f t="shared" si="1275"/>
        <v>0</v>
      </c>
      <c r="U1972">
        <f t="shared" si="1276"/>
        <v>0</v>
      </c>
      <c r="V1972">
        <f t="shared" si="1277"/>
        <v>0</v>
      </c>
      <c r="W1972">
        <f t="shared" si="1278"/>
        <v>415.44</v>
      </c>
      <c r="X1972">
        <f t="shared" si="1279"/>
        <v>0</v>
      </c>
      <c r="Y1972">
        <f t="shared" si="1280"/>
        <v>0</v>
      </c>
      <c r="AA1972">
        <v>36401907</v>
      </c>
      <c r="AB1972">
        <f t="shared" si="1281"/>
        <v>4535.87</v>
      </c>
      <c r="AC1972">
        <f t="shared" si="1282"/>
        <v>4535.87</v>
      </c>
      <c r="AD1972">
        <f>ROUND((((ET1972)-(EU1972))+AE1972),2)</f>
        <v>0</v>
      </c>
      <c r="AE1972">
        <f t="shared" si="1305"/>
        <v>0</v>
      </c>
      <c r="AF1972">
        <f t="shared" si="1305"/>
        <v>0</v>
      </c>
      <c r="AG1972">
        <f t="shared" si="1283"/>
        <v>0</v>
      </c>
      <c r="AH1972">
        <f t="shared" si="1306"/>
        <v>0</v>
      </c>
      <c r="AI1972">
        <f t="shared" si="1306"/>
        <v>0</v>
      </c>
      <c r="AJ1972">
        <f t="shared" si="1284"/>
        <v>207.72</v>
      </c>
      <c r="AK1972">
        <v>4535.87</v>
      </c>
      <c r="AL1972">
        <v>4535.87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207.72</v>
      </c>
      <c r="AT1972">
        <v>0</v>
      </c>
      <c r="AU1972">
        <v>0</v>
      </c>
      <c r="AV1972">
        <v>1</v>
      </c>
      <c r="AW1972">
        <v>1</v>
      </c>
      <c r="AZ1972">
        <v>1</v>
      </c>
      <c r="BA1972">
        <v>1</v>
      </c>
      <c r="BB1972">
        <v>1</v>
      </c>
      <c r="BC1972">
        <v>2.44</v>
      </c>
      <c r="BD1972" t="s">
        <v>3</v>
      </c>
      <c r="BE1972" t="s">
        <v>3</v>
      </c>
      <c r="BF1972" t="s">
        <v>3</v>
      </c>
      <c r="BG1972" t="s">
        <v>3</v>
      </c>
      <c r="BH1972">
        <v>3</v>
      </c>
      <c r="BI1972">
        <v>1</v>
      </c>
      <c r="BJ1972" t="s">
        <v>175</v>
      </c>
      <c r="BM1972">
        <v>500001</v>
      </c>
      <c r="BN1972">
        <v>0</v>
      </c>
      <c r="BO1972" t="s">
        <v>173</v>
      </c>
      <c r="BP1972">
        <v>1</v>
      </c>
      <c r="BQ1972">
        <v>8</v>
      </c>
      <c r="BR1972">
        <v>0</v>
      </c>
      <c r="BS1972">
        <v>1</v>
      </c>
      <c r="BT1972">
        <v>1</v>
      </c>
      <c r="BU1972">
        <v>1</v>
      </c>
      <c r="BV1972">
        <v>1</v>
      </c>
      <c r="BW1972">
        <v>1</v>
      </c>
      <c r="BX1972">
        <v>1</v>
      </c>
      <c r="BY1972" t="s">
        <v>3</v>
      </c>
      <c r="BZ1972">
        <v>0</v>
      </c>
      <c r="CA1972">
        <v>0</v>
      </c>
      <c r="CE1972">
        <v>0</v>
      </c>
      <c r="CF1972">
        <v>0</v>
      </c>
      <c r="CG1972">
        <v>0</v>
      </c>
      <c r="CM1972">
        <v>0</v>
      </c>
      <c r="CN1972" t="s">
        <v>3</v>
      </c>
      <c r="CO1972">
        <v>0</v>
      </c>
      <c r="CP1972">
        <f t="shared" si="1285"/>
        <v>22135.05</v>
      </c>
      <c r="CQ1972">
        <f t="shared" si="1286"/>
        <v>11067.522799999999</v>
      </c>
      <c r="CR1972">
        <f t="shared" si="1287"/>
        <v>0</v>
      </c>
      <c r="CS1972">
        <f t="shared" si="1288"/>
        <v>0</v>
      </c>
      <c r="CT1972">
        <f t="shared" si="1289"/>
        <v>0</v>
      </c>
      <c r="CU1972">
        <f t="shared" si="1290"/>
        <v>0</v>
      </c>
      <c r="CV1972">
        <f t="shared" si="1291"/>
        <v>0</v>
      </c>
      <c r="CW1972">
        <f t="shared" si="1292"/>
        <v>0</v>
      </c>
      <c r="CX1972">
        <f t="shared" si="1293"/>
        <v>207.72</v>
      </c>
      <c r="CY1972">
        <f t="shared" si="1294"/>
        <v>0</v>
      </c>
      <c r="CZ1972">
        <f t="shared" si="1295"/>
        <v>0</v>
      </c>
      <c r="DC1972" t="s">
        <v>3</v>
      </c>
      <c r="DD1972" t="s">
        <v>3</v>
      </c>
      <c r="DE1972" t="s">
        <v>3</v>
      </c>
      <c r="DF1972" t="s">
        <v>3</v>
      </c>
      <c r="DG1972" t="s">
        <v>3</v>
      </c>
      <c r="DH1972" t="s">
        <v>3</v>
      </c>
      <c r="DI1972" t="s">
        <v>3</v>
      </c>
      <c r="DJ1972" t="s">
        <v>3</v>
      </c>
      <c r="DK1972" t="s">
        <v>3</v>
      </c>
      <c r="DL1972" t="s">
        <v>3</v>
      </c>
      <c r="DM1972" t="s">
        <v>3</v>
      </c>
      <c r="DN1972">
        <v>0</v>
      </c>
      <c r="DO1972">
        <v>0</v>
      </c>
      <c r="DP1972">
        <v>1</v>
      </c>
      <c r="DQ1972">
        <v>1</v>
      </c>
      <c r="DU1972">
        <v>1005</v>
      </c>
      <c r="DV1972" t="s">
        <v>155</v>
      </c>
      <c r="DW1972" t="s">
        <v>155</v>
      </c>
      <c r="DX1972">
        <v>1</v>
      </c>
      <c r="DZ1972" t="s">
        <v>3</v>
      </c>
      <c r="EA1972" t="s">
        <v>3</v>
      </c>
      <c r="EB1972" t="s">
        <v>3</v>
      </c>
      <c r="EC1972" t="s">
        <v>3</v>
      </c>
      <c r="EE1972">
        <v>29085443</v>
      </c>
      <c r="EF1972">
        <v>8</v>
      </c>
      <c r="EG1972" t="s">
        <v>144</v>
      </c>
      <c r="EH1972">
        <v>0</v>
      </c>
      <c r="EI1972" t="s">
        <v>3</v>
      </c>
      <c r="EJ1972">
        <v>1</v>
      </c>
      <c r="EK1972">
        <v>500001</v>
      </c>
      <c r="EL1972" t="s">
        <v>145</v>
      </c>
      <c r="EM1972" t="s">
        <v>146</v>
      </c>
      <c r="EO1972" t="s">
        <v>3</v>
      </c>
      <c r="EQ1972">
        <v>0</v>
      </c>
      <c r="ER1972">
        <v>4535.87</v>
      </c>
      <c r="ES1972">
        <v>4535.87</v>
      </c>
      <c r="ET1972">
        <v>0</v>
      </c>
      <c r="EU1972">
        <v>0</v>
      </c>
      <c r="EV1972">
        <v>0</v>
      </c>
      <c r="EW1972">
        <v>0</v>
      </c>
      <c r="EX1972">
        <v>0</v>
      </c>
      <c r="FQ1972">
        <v>0</v>
      </c>
      <c r="FR1972">
        <f t="shared" si="1296"/>
        <v>0</v>
      </c>
      <c r="FS1972">
        <v>0</v>
      </c>
      <c r="FX1972">
        <v>0</v>
      </c>
      <c r="FY1972">
        <v>0</v>
      </c>
      <c r="GA1972" t="s">
        <v>3</v>
      </c>
      <c r="GD1972">
        <v>1</v>
      </c>
      <c r="GF1972">
        <v>-1775669208</v>
      </c>
      <c r="GG1972">
        <v>2</v>
      </c>
      <c r="GH1972">
        <v>1</v>
      </c>
      <c r="GI1972">
        <v>2</v>
      </c>
      <c r="GJ1972">
        <v>0</v>
      </c>
      <c r="GK1972">
        <v>0</v>
      </c>
      <c r="GL1972">
        <f t="shared" si="1297"/>
        <v>0</v>
      </c>
      <c r="GM1972">
        <f t="shared" si="1298"/>
        <v>22135.05</v>
      </c>
      <c r="GN1972">
        <f t="shared" si="1299"/>
        <v>22135.05</v>
      </c>
      <c r="GO1972">
        <f t="shared" si="1300"/>
        <v>0</v>
      </c>
      <c r="GP1972">
        <f t="shared" si="1301"/>
        <v>0</v>
      </c>
      <c r="GR1972">
        <v>0</v>
      </c>
      <c r="GS1972">
        <v>3</v>
      </c>
      <c r="GT1972">
        <v>0</v>
      </c>
      <c r="GU1972" t="s">
        <v>3</v>
      </c>
      <c r="GV1972">
        <f t="shared" si="1302"/>
        <v>0</v>
      </c>
      <c r="GW1972">
        <v>1</v>
      </c>
      <c r="GX1972">
        <f t="shared" si="1303"/>
        <v>0</v>
      </c>
      <c r="HA1972">
        <v>0</v>
      </c>
      <c r="HB1972">
        <v>0</v>
      </c>
      <c r="HC1972">
        <f t="shared" si="1304"/>
        <v>0</v>
      </c>
      <c r="HE1972" t="s">
        <v>3</v>
      </c>
      <c r="HF1972" t="s">
        <v>3</v>
      </c>
      <c r="IK1972">
        <v>0</v>
      </c>
    </row>
    <row r="1973" spans="1:245">
      <c r="A1973">
        <v>18</v>
      </c>
      <c r="B1973">
        <v>0</v>
      </c>
      <c r="C1973">
        <v>1817</v>
      </c>
      <c r="E1973" t="s">
        <v>176</v>
      </c>
      <c r="F1973" t="s">
        <v>177</v>
      </c>
      <c r="G1973" t="s">
        <v>178</v>
      </c>
      <c r="H1973" t="s">
        <v>155</v>
      </c>
      <c r="I1973">
        <f>I1970*J1973</f>
        <v>-2</v>
      </c>
      <c r="J1973">
        <v>-100</v>
      </c>
      <c r="O1973">
        <f t="shared" si="1270"/>
        <v>-2078.2800000000002</v>
      </c>
      <c r="P1973">
        <f t="shared" si="1271"/>
        <v>-2078.2800000000002</v>
      </c>
      <c r="Q1973">
        <f t="shared" si="1272"/>
        <v>0</v>
      </c>
      <c r="R1973">
        <f t="shared" si="1273"/>
        <v>0</v>
      </c>
      <c r="S1973">
        <f t="shared" si="1274"/>
        <v>0</v>
      </c>
      <c r="T1973">
        <f t="shared" si="1275"/>
        <v>0</v>
      </c>
      <c r="U1973">
        <f t="shared" si="1276"/>
        <v>0</v>
      </c>
      <c r="V1973">
        <f t="shared" si="1277"/>
        <v>0</v>
      </c>
      <c r="W1973">
        <f t="shared" si="1278"/>
        <v>0</v>
      </c>
      <c r="X1973">
        <f t="shared" si="1279"/>
        <v>0</v>
      </c>
      <c r="Y1973">
        <f t="shared" si="1280"/>
        <v>0</v>
      </c>
      <c r="AA1973">
        <v>36401907</v>
      </c>
      <c r="AB1973">
        <f t="shared" si="1281"/>
        <v>207</v>
      </c>
      <c r="AC1973">
        <f t="shared" si="1282"/>
        <v>207</v>
      </c>
      <c r="AD1973">
        <f>ROUND((((ET1973)-(EU1973))+AE1973),2)</f>
        <v>0</v>
      </c>
      <c r="AE1973">
        <f t="shared" si="1305"/>
        <v>0</v>
      </c>
      <c r="AF1973">
        <f t="shared" si="1305"/>
        <v>0</v>
      </c>
      <c r="AG1973">
        <f t="shared" si="1283"/>
        <v>0</v>
      </c>
      <c r="AH1973">
        <f t="shared" si="1306"/>
        <v>0</v>
      </c>
      <c r="AI1973">
        <f t="shared" si="1306"/>
        <v>0</v>
      </c>
      <c r="AJ1973">
        <f t="shared" si="1284"/>
        <v>0</v>
      </c>
      <c r="AK1973">
        <v>207</v>
      </c>
      <c r="AL1973">
        <v>207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1</v>
      </c>
      <c r="AW1973">
        <v>1</v>
      </c>
      <c r="AZ1973">
        <v>1</v>
      </c>
      <c r="BA1973">
        <v>1</v>
      </c>
      <c r="BB1973">
        <v>1</v>
      </c>
      <c r="BC1973">
        <v>5.0199999999999996</v>
      </c>
      <c r="BD1973" t="s">
        <v>3</v>
      </c>
      <c r="BE1973" t="s">
        <v>3</v>
      </c>
      <c r="BF1973" t="s">
        <v>3</v>
      </c>
      <c r="BG1973" t="s">
        <v>3</v>
      </c>
      <c r="BH1973">
        <v>3</v>
      </c>
      <c r="BI1973">
        <v>1</v>
      </c>
      <c r="BJ1973" t="s">
        <v>179</v>
      </c>
      <c r="BM1973">
        <v>500001</v>
      </c>
      <c r="BN1973">
        <v>0</v>
      </c>
      <c r="BO1973" t="s">
        <v>177</v>
      </c>
      <c r="BP1973">
        <v>1</v>
      </c>
      <c r="BQ1973">
        <v>8</v>
      </c>
      <c r="BR1973">
        <v>1</v>
      </c>
      <c r="BS1973">
        <v>1</v>
      </c>
      <c r="BT1973">
        <v>1</v>
      </c>
      <c r="BU1973">
        <v>1</v>
      </c>
      <c r="BV1973">
        <v>1</v>
      </c>
      <c r="BW1973">
        <v>1</v>
      </c>
      <c r="BX1973">
        <v>1</v>
      </c>
      <c r="BY1973" t="s">
        <v>3</v>
      </c>
      <c r="BZ1973">
        <v>0</v>
      </c>
      <c r="CA1973">
        <v>0</v>
      </c>
      <c r="CE1973">
        <v>0</v>
      </c>
      <c r="CF1973">
        <v>0</v>
      </c>
      <c r="CG1973">
        <v>0</v>
      </c>
      <c r="CM1973">
        <v>0</v>
      </c>
      <c r="CN1973" t="s">
        <v>3</v>
      </c>
      <c r="CO1973">
        <v>0</v>
      </c>
      <c r="CP1973">
        <f t="shared" si="1285"/>
        <v>-2078.2800000000002</v>
      </c>
      <c r="CQ1973">
        <f t="shared" si="1286"/>
        <v>1039.1399999999999</v>
      </c>
      <c r="CR1973">
        <f t="shared" si="1287"/>
        <v>0</v>
      </c>
      <c r="CS1973">
        <f t="shared" si="1288"/>
        <v>0</v>
      </c>
      <c r="CT1973">
        <f t="shared" si="1289"/>
        <v>0</v>
      </c>
      <c r="CU1973">
        <f t="shared" si="1290"/>
        <v>0</v>
      </c>
      <c r="CV1973">
        <f t="shared" si="1291"/>
        <v>0</v>
      </c>
      <c r="CW1973">
        <f t="shared" si="1292"/>
        <v>0</v>
      </c>
      <c r="CX1973">
        <f t="shared" si="1293"/>
        <v>0</v>
      </c>
      <c r="CY1973">
        <f t="shared" si="1294"/>
        <v>0</v>
      </c>
      <c r="CZ1973">
        <f t="shared" si="1295"/>
        <v>0</v>
      </c>
      <c r="DC1973" t="s">
        <v>3</v>
      </c>
      <c r="DD1973" t="s">
        <v>3</v>
      </c>
      <c r="DE1973" t="s">
        <v>3</v>
      </c>
      <c r="DF1973" t="s">
        <v>3</v>
      </c>
      <c r="DG1973" t="s">
        <v>3</v>
      </c>
      <c r="DH1973" t="s">
        <v>3</v>
      </c>
      <c r="DI1973" t="s">
        <v>3</v>
      </c>
      <c r="DJ1973" t="s">
        <v>3</v>
      </c>
      <c r="DK1973" t="s">
        <v>3</v>
      </c>
      <c r="DL1973" t="s">
        <v>3</v>
      </c>
      <c r="DM1973" t="s">
        <v>3</v>
      </c>
      <c r="DN1973">
        <v>0</v>
      </c>
      <c r="DO1973">
        <v>0</v>
      </c>
      <c r="DP1973">
        <v>1</v>
      </c>
      <c r="DQ1973">
        <v>1</v>
      </c>
      <c r="DU1973">
        <v>1005</v>
      </c>
      <c r="DV1973" t="s">
        <v>155</v>
      </c>
      <c r="DW1973" t="s">
        <v>155</v>
      </c>
      <c r="DX1973">
        <v>1</v>
      </c>
      <c r="DZ1973" t="s">
        <v>3</v>
      </c>
      <c r="EA1973" t="s">
        <v>3</v>
      </c>
      <c r="EB1973" t="s">
        <v>3</v>
      </c>
      <c r="EC1973" t="s">
        <v>3</v>
      </c>
      <c r="EE1973">
        <v>29085443</v>
      </c>
      <c r="EF1973">
        <v>8</v>
      </c>
      <c r="EG1973" t="s">
        <v>144</v>
      </c>
      <c r="EH1973">
        <v>0</v>
      </c>
      <c r="EI1973" t="s">
        <v>3</v>
      </c>
      <c r="EJ1973">
        <v>1</v>
      </c>
      <c r="EK1973">
        <v>500001</v>
      </c>
      <c r="EL1973" t="s">
        <v>145</v>
      </c>
      <c r="EM1973" t="s">
        <v>146</v>
      </c>
      <c r="EO1973" t="s">
        <v>3</v>
      </c>
      <c r="EQ1973">
        <v>32768</v>
      </c>
      <c r="ER1973">
        <v>207</v>
      </c>
      <c r="ES1973">
        <v>207</v>
      </c>
      <c r="ET1973">
        <v>0</v>
      </c>
      <c r="EU1973">
        <v>0</v>
      </c>
      <c r="EV1973">
        <v>0</v>
      </c>
      <c r="EW1973">
        <v>0</v>
      </c>
      <c r="EX1973">
        <v>0</v>
      </c>
      <c r="FQ1973">
        <v>0</v>
      </c>
      <c r="FR1973">
        <f t="shared" si="1296"/>
        <v>0</v>
      </c>
      <c r="FS1973">
        <v>0</v>
      </c>
      <c r="FX1973">
        <v>0</v>
      </c>
      <c r="FY1973">
        <v>0</v>
      </c>
      <c r="GA1973" t="s">
        <v>3</v>
      </c>
      <c r="GD1973">
        <v>1</v>
      </c>
      <c r="GF1973">
        <v>-172969429</v>
      </c>
      <c r="GG1973">
        <v>2</v>
      </c>
      <c r="GH1973">
        <v>1</v>
      </c>
      <c r="GI1973">
        <v>2</v>
      </c>
      <c r="GJ1973">
        <v>0</v>
      </c>
      <c r="GK1973">
        <v>0</v>
      </c>
      <c r="GL1973">
        <f t="shared" si="1297"/>
        <v>0</v>
      </c>
      <c r="GM1973">
        <f t="shared" si="1298"/>
        <v>-2078.2800000000002</v>
      </c>
      <c r="GN1973">
        <f t="shared" si="1299"/>
        <v>-2078.2800000000002</v>
      </c>
      <c r="GO1973">
        <f t="shared" si="1300"/>
        <v>0</v>
      </c>
      <c r="GP1973">
        <f t="shared" si="1301"/>
        <v>0</v>
      </c>
      <c r="GR1973">
        <v>0</v>
      </c>
      <c r="GS1973">
        <v>0</v>
      </c>
      <c r="GT1973">
        <v>0</v>
      </c>
      <c r="GU1973" t="s">
        <v>3</v>
      </c>
      <c r="GV1973">
        <f t="shared" si="1302"/>
        <v>0</v>
      </c>
      <c r="GW1973">
        <v>1</v>
      </c>
      <c r="GX1973">
        <f t="shared" si="1303"/>
        <v>0</v>
      </c>
      <c r="HA1973">
        <v>0</v>
      </c>
      <c r="HB1973">
        <v>0</v>
      </c>
      <c r="HC1973">
        <f t="shared" si="1304"/>
        <v>0</v>
      </c>
      <c r="HE1973" t="s">
        <v>3</v>
      </c>
      <c r="HF1973" t="s">
        <v>3</v>
      </c>
      <c r="IK1973">
        <v>0</v>
      </c>
    </row>
    <row r="1974" spans="1:245">
      <c r="A1974">
        <v>17</v>
      </c>
      <c r="B1974">
        <v>0</v>
      </c>
      <c r="C1974">
        <f>ROW(SmtRes!A1822)</f>
        <v>1822</v>
      </c>
      <c r="D1974">
        <f>ROW(EtalonRes!A1778)</f>
        <v>1778</v>
      </c>
      <c r="E1974" t="s">
        <v>49</v>
      </c>
      <c r="F1974" t="s">
        <v>180</v>
      </c>
      <c r="G1974" t="s">
        <v>181</v>
      </c>
      <c r="H1974" t="s">
        <v>182</v>
      </c>
      <c r="I1974">
        <f>ROUND(5/100,9)</f>
        <v>0.05</v>
      </c>
      <c r="J1974">
        <v>0</v>
      </c>
      <c r="O1974">
        <f t="shared" si="1270"/>
        <v>305.99</v>
      </c>
      <c r="P1974">
        <f t="shared" si="1271"/>
        <v>181.26</v>
      </c>
      <c r="Q1974">
        <f t="shared" si="1272"/>
        <v>2.33</v>
      </c>
      <c r="R1974">
        <f t="shared" si="1273"/>
        <v>0</v>
      </c>
      <c r="S1974">
        <f t="shared" si="1274"/>
        <v>122.4</v>
      </c>
      <c r="T1974">
        <f t="shared" si="1275"/>
        <v>0</v>
      </c>
      <c r="U1974">
        <f t="shared" si="1276"/>
        <v>0.44965000000000005</v>
      </c>
      <c r="V1974">
        <f t="shared" si="1277"/>
        <v>0</v>
      </c>
      <c r="W1974">
        <f t="shared" si="1278"/>
        <v>0</v>
      </c>
      <c r="X1974">
        <f t="shared" si="1279"/>
        <v>110.16</v>
      </c>
      <c r="Y1974">
        <f t="shared" si="1280"/>
        <v>52.63</v>
      </c>
      <c r="AA1974">
        <v>36401907</v>
      </c>
      <c r="AB1974">
        <f t="shared" si="1281"/>
        <v>526.49</v>
      </c>
      <c r="AC1974">
        <f t="shared" si="1282"/>
        <v>448.66</v>
      </c>
      <c r="AD1974">
        <f>ROUND(((((ET1974*1.25))-((EU1974*1.25)))+AE1974),2)</f>
        <v>4.3600000000000003</v>
      </c>
      <c r="AE1974">
        <f>ROUND(((EU1974*1.25)),2)</f>
        <v>0</v>
      </c>
      <c r="AF1974">
        <f>ROUND(((EV1974*1.15)),2)</f>
        <v>73.47</v>
      </c>
      <c r="AG1974">
        <f t="shared" si="1283"/>
        <v>0</v>
      </c>
      <c r="AH1974">
        <f>((EW1974*1.15))</f>
        <v>8.9930000000000003</v>
      </c>
      <c r="AI1974">
        <f>((EX1974*1.25))</f>
        <v>0</v>
      </c>
      <c r="AJ1974">
        <f t="shared" si="1284"/>
        <v>0</v>
      </c>
      <c r="AK1974">
        <v>516.04</v>
      </c>
      <c r="AL1974">
        <v>448.66</v>
      </c>
      <c r="AM1974">
        <v>3.49</v>
      </c>
      <c r="AN1974">
        <v>0</v>
      </c>
      <c r="AO1974">
        <v>63.89</v>
      </c>
      <c r="AP1974">
        <v>0</v>
      </c>
      <c r="AQ1974">
        <v>7.82</v>
      </c>
      <c r="AR1974">
        <v>0</v>
      </c>
      <c r="AS1974">
        <v>0</v>
      </c>
      <c r="AT1974">
        <v>90</v>
      </c>
      <c r="AU1974">
        <v>43</v>
      </c>
      <c r="AV1974">
        <v>1</v>
      </c>
      <c r="AW1974">
        <v>1</v>
      </c>
      <c r="AZ1974">
        <v>1</v>
      </c>
      <c r="BA1974">
        <v>33.32</v>
      </c>
      <c r="BB1974">
        <v>10.69</v>
      </c>
      <c r="BC1974">
        <v>8.08</v>
      </c>
      <c r="BD1974" t="s">
        <v>3</v>
      </c>
      <c r="BE1974" t="s">
        <v>3</v>
      </c>
      <c r="BF1974" t="s">
        <v>3</v>
      </c>
      <c r="BG1974" t="s">
        <v>3</v>
      </c>
      <c r="BH1974">
        <v>0</v>
      </c>
      <c r="BI1974">
        <v>1</v>
      </c>
      <c r="BJ1974" t="s">
        <v>183</v>
      </c>
      <c r="BM1974">
        <v>10001</v>
      </c>
      <c r="BN1974">
        <v>0</v>
      </c>
      <c r="BO1974" t="s">
        <v>180</v>
      </c>
      <c r="BP1974">
        <v>1</v>
      </c>
      <c r="BQ1974">
        <v>2</v>
      </c>
      <c r="BR1974">
        <v>0</v>
      </c>
      <c r="BS1974">
        <v>33.32</v>
      </c>
      <c r="BT1974">
        <v>1</v>
      </c>
      <c r="BU1974">
        <v>1</v>
      </c>
      <c r="BV1974">
        <v>1</v>
      </c>
      <c r="BW1974">
        <v>1</v>
      </c>
      <c r="BX1974">
        <v>1</v>
      </c>
      <c r="BY1974" t="s">
        <v>3</v>
      </c>
      <c r="BZ1974">
        <v>118</v>
      </c>
      <c r="CA1974">
        <v>63</v>
      </c>
      <c r="CE1974">
        <v>0</v>
      </c>
      <c r="CF1974">
        <v>0</v>
      </c>
      <c r="CG1974">
        <v>0</v>
      </c>
      <c r="CM1974">
        <v>0</v>
      </c>
      <c r="CN1974" t="s">
        <v>904</v>
      </c>
      <c r="CO1974">
        <v>0</v>
      </c>
      <c r="CP1974">
        <f t="shared" si="1285"/>
        <v>305.99</v>
      </c>
      <c r="CQ1974">
        <f t="shared" si="1286"/>
        <v>3625.1728000000003</v>
      </c>
      <c r="CR1974">
        <f t="shared" si="1287"/>
        <v>46.608400000000003</v>
      </c>
      <c r="CS1974">
        <f t="shared" si="1288"/>
        <v>0</v>
      </c>
      <c r="CT1974">
        <f t="shared" si="1289"/>
        <v>2448.0203999999999</v>
      </c>
      <c r="CU1974">
        <f t="shared" si="1290"/>
        <v>0</v>
      </c>
      <c r="CV1974">
        <f t="shared" si="1291"/>
        <v>8.9930000000000003</v>
      </c>
      <c r="CW1974">
        <f t="shared" si="1292"/>
        <v>0</v>
      </c>
      <c r="CX1974">
        <f t="shared" si="1293"/>
        <v>0</v>
      </c>
      <c r="CY1974">
        <f t="shared" si="1294"/>
        <v>110.16</v>
      </c>
      <c r="CZ1974">
        <f t="shared" si="1295"/>
        <v>52.631999999999998</v>
      </c>
      <c r="DC1974" t="s">
        <v>3</v>
      </c>
      <c r="DD1974" t="s">
        <v>3</v>
      </c>
      <c r="DE1974" t="s">
        <v>133</v>
      </c>
      <c r="DF1974" t="s">
        <v>133</v>
      </c>
      <c r="DG1974" t="s">
        <v>134</v>
      </c>
      <c r="DH1974" t="s">
        <v>3</v>
      </c>
      <c r="DI1974" t="s">
        <v>134</v>
      </c>
      <c r="DJ1974" t="s">
        <v>133</v>
      </c>
      <c r="DK1974" t="s">
        <v>3</v>
      </c>
      <c r="DL1974" t="s">
        <v>3</v>
      </c>
      <c r="DM1974" t="s">
        <v>3</v>
      </c>
      <c r="DN1974">
        <v>0</v>
      </c>
      <c r="DO1974">
        <v>0</v>
      </c>
      <c r="DP1974">
        <v>1</v>
      </c>
      <c r="DQ1974">
        <v>1</v>
      </c>
      <c r="DU1974">
        <v>1013</v>
      </c>
      <c r="DV1974" t="s">
        <v>182</v>
      </c>
      <c r="DW1974" t="s">
        <v>182</v>
      </c>
      <c r="DX1974">
        <v>1</v>
      </c>
      <c r="DZ1974" t="s">
        <v>3</v>
      </c>
      <c r="EA1974" t="s">
        <v>3</v>
      </c>
      <c r="EB1974" t="s">
        <v>3</v>
      </c>
      <c r="EC1974" t="s">
        <v>3</v>
      </c>
      <c r="EE1974">
        <v>29085510</v>
      </c>
      <c r="EF1974">
        <v>2</v>
      </c>
      <c r="EG1974" t="s">
        <v>135</v>
      </c>
      <c r="EH1974">
        <v>0</v>
      </c>
      <c r="EI1974" t="s">
        <v>3</v>
      </c>
      <c r="EJ1974">
        <v>1</v>
      </c>
      <c r="EK1974">
        <v>10001</v>
      </c>
      <c r="EL1974" t="s">
        <v>136</v>
      </c>
      <c r="EM1974" t="s">
        <v>137</v>
      </c>
      <c r="EO1974" t="s">
        <v>138</v>
      </c>
      <c r="EQ1974">
        <v>0</v>
      </c>
      <c r="ER1974">
        <v>516.04</v>
      </c>
      <c r="ES1974">
        <v>448.66</v>
      </c>
      <c r="ET1974">
        <v>3.49</v>
      </c>
      <c r="EU1974">
        <v>0</v>
      </c>
      <c r="EV1974">
        <v>63.89</v>
      </c>
      <c r="EW1974">
        <v>7.82</v>
      </c>
      <c r="EX1974">
        <v>0</v>
      </c>
      <c r="EY1974">
        <v>0</v>
      </c>
      <c r="FQ1974">
        <v>0</v>
      </c>
      <c r="FR1974">
        <f t="shared" si="1296"/>
        <v>0</v>
      </c>
      <c r="FS1974">
        <v>0</v>
      </c>
      <c r="FT1974" t="s">
        <v>139</v>
      </c>
      <c r="FU1974" t="s">
        <v>25</v>
      </c>
      <c r="FV1974" t="s">
        <v>25</v>
      </c>
      <c r="FW1974" t="s">
        <v>26</v>
      </c>
      <c r="FX1974">
        <v>106.2</v>
      </c>
      <c r="FY1974">
        <v>53.55</v>
      </c>
      <c r="GA1974" t="s">
        <v>3</v>
      </c>
      <c r="GD1974">
        <v>1</v>
      </c>
      <c r="GF1974">
        <v>-1011738298</v>
      </c>
      <c r="GG1974">
        <v>2</v>
      </c>
      <c r="GH1974">
        <v>1</v>
      </c>
      <c r="GI1974">
        <v>2</v>
      </c>
      <c r="GJ1974">
        <v>0</v>
      </c>
      <c r="GK1974">
        <v>0</v>
      </c>
      <c r="GL1974">
        <f t="shared" si="1297"/>
        <v>0</v>
      </c>
      <c r="GM1974">
        <f t="shared" si="1298"/>
        <v>468.78</v>
      </c>
      <c r="GN1974">
        <f t="shared" si="1299"/>
        <v>468.78</v>
      </c>
      <c r="GO1974">
        <f t="shared" si="1300"/>
        <v>0</v>
      </c>
      <c r="GP1974">
        <f t="shared" si="1301"/>
        <v>0</v>
      </c>
      <c r="GR1974">
        <v>0</v>
      </c>
      <c r="GS1974">
        <v>3</v>
      </c>
      <c r="GT1974">
        <v>0</v>
      </c>
      <c r="GU1974" t="s">
        <v>3</v>
      </c>
      <c r="GV1974">
        <f t="shared" si="1302"/>
        <v>0</v>
      </c>
      <c r="GW1974">
        <v>1</v>
      </c>
      <c r="GX1974">
        <f t="shared" si="1303"/>
        <v>0</v>
      </c>
      <c r="HA1974">
        <v>0</v>
      </c>
      <c r="HB1974">
        <v>0</v>
      </c>
      <c r="HC1974">
        <f t="shared" si="1304"/>
        <v>0</v>
      </c>
      <c r="HE1974" t="s">
        <v>3</v>
      </c>
      <c r="HF1974" t="s">
        <v>3</v>
      </c>
      <c r="IK1974">
        <v>0</v>
      </c>
    </row>
    <row r="1975" spans="1:245">
      <c r="A1975">
        <v>17</v>
      </c>
      <c r="B1975">
        <v>0</v>
      </c>
      <c r="C1975">
        <f>ROW(SmtRes!A1835)</f>
        <v>1835</v>
      </c>
      <c r="D1975">
        <f>ROW(EtalonRes!A1791)</f>
        <v>1791</v>
      </c>
      <c r="E1975" t="s">
        <v>55</v>
      </c>
      <c r="F1975" t="s">
        <v>287</v>
      </c>
      <c r="G1975" t="s">
        <v>288</v>
      </c>
      <c r="H1975" t="s">
        <v>186</v>
      </c>
      <c r="I1975">
        <f>ROUND(36.6/100,9)</f>
        <v>0.36599999999999999</v>
      </c>
      <c r="J1975">
        <v>0</v>
      </c>
      <c r="O1975">
        <f t="shared" si="1270"/>
        <v>11395.14</v>
      </c>
      <c r="P1975">
        <f t="shared" si="1271"/>
        <v>5783.54</v>
      </c>
      <c r="Q1975">
        <f t="shared" si="1272"/>
        <v>264.27999999999997</v>
      </c>
      <c r="R1975">
        <f t="shared" si="1273"/>
        <v>21.46</v>
      </c>
      <c r="S1975">
        <f t="shared" si="1274"/>
        <v>5347.32</v>
      </c>
      <c r="T1975">
        <f t="shared" si="1275"/>
        <v>0</v>
      </c>
      <c r="U1975">
        <f t="shared" si="1276"/>
        <v>18.814229999999998</v>
      </c>
      <c r="V1975">
        <f t="shared" si="1277"/>
        <v>6.405000000000001E-2</v>
      </c>
      <c r="W1975">
        <f t="shared" si="1278"/>
        <v>0</v>
      </c>
      <c r="X1975">
        <f t="shared" si="1279"/>
        <v>5046.6499999999996</v>
      </c>
      <c r="Y1975">
        <f t="shared" si="1280"/>
        <v>2738.08</v>
      </c>
      <c r="AA1975">
        <v>36401907</v>
      </c>
      <c r="AB1975">
        <f t="shared" si="1281"/>
        <v>4307.3500000000004</v>
      </c>
      <c r="AC1975">
        <f t="shared" si="1282"/>
        <v>3798.56</v>
      </c>
      <c r="AD1975">
        <f>ROUND(((((ET1975*1.25))-((EU1975*1.25)))+AE1975),2)</f>
        <v>70.31</v>
      </c>
      <c r="AE1975">
        <f>ROUND(((EU1975*1.25)),2)</f>
        <v>1.76</v>
      </c>
      <c r="AF1975">
        <f>ROUND(((EV1975*1.15)),2)</f>
        <v>438.48</v>
      </c>
      <c r="AG1975">
        <f t="shared" si="1283"/>
        <v>0</v>
      </c>
      <c r="AH1975">
        <f>((EW1975*1.15))</f>
        <v>51.405000000000001</v>
      </c>
      <c r="AI1975">
        <f>((EX1975*1.25))</f>
        <v>0.17500000000000002</v>
      </c>
      <c r="AJ1975">
        <f t="shared" si="1284"/>
        <v>0</v>
      </c>
      <c r="AK1975">
        <v>4236.1000000000004</v>
      </c>
      <c r="AL1975">
        <v>3798.56</v>
      </c>
      <c r="AM1975">
        <v>56.25</v>
      </c>
      <c r="AN1975">
        <v>1.41</v>
      </c>
      <c r="AO1975">
        <v>381.29</v>
      </c>
      <c r="AP1975">
        <v>0</v>
      </c>
      <c r="AQ1975">
        <v>44.7</v>
      </c>
      <c r="AR1975">
        <v>0.14000000000000001</v>
      </c>
      <c r="AS1975">
        <v>0</v>
      </c>
      <c r="AT1975">
        <v>94</v>
      </c>
      <c r="AU1975">
        <v>51</v>
      </c>
      <c r="AV1975">
        <v>1</v>
      </c>
      <c r="AW1975">
        <v>1</v>
      </c>
      <c r="AZ1975">
        <v>1</v>
      </c>
      <c r="BA1975">
        <v>33.32</v>
      </c>
      <c r="BB1975">
        <v>10.27</v>
      </c>
      <c r="BC1975">
        <v>4.16</v>
      </c>
      <c r="BD1975" t="s">
        <v>3</v>
      </c>
      <c r="BE1975" t="s">
        <v>3</v>
      </c>
      <c r="BF1975" t="s">
        <v>3</v>
      </c>
      <c r="BG1975" t="s">
        <v>3</v>
      </c>
      <c r="BH1975">
        <v>0</v>
      </c>
      <c r="BI1975">
        <v>1</v>
      </c>
      <c r="BJ1975" t="s">
        <v>289</v>
      </c>
      <c r="BM1975">
        <v>11001</v>
      </c>
      <c r="BN1975">
        <v>0</v>
      </c>
      <c r="BO1975" t="s">
        <v>287</v>
      </c>
      <c r="BP1975">
        <v>1</v>
      </c>
      <c r="BQ1975">
        <v>2</v>
      </c>
      <c r="BR1975">
        <v>0</v>
      </c>
      <c r="BS1975">
        <v>33.32</v>
      </c>
      <c r="BT1975">
        <v>1</v>
      </c>
      <c r="BU1975">
        <v>1</v>
      </c>
      <c r="BV1975">
        <v>1</v>
      </c>
      <c r="BW1975">
        <v>1</v>
      </c>
      <c r="BX1975">
        <v>1</v>
      </c>
      <c r="BY1975" t="s">
        <v>3</v>
      </c>
      <c r="BZ1975">
        <v>123</v>
      </c>
      <c r="CA1975">
        <v>75</v>
      </c>
      <c r="CE1975">
        <v>0</v>
      </c>
      <c r="CF1975">
        <v>0</v>
      </c>
      <c r="CG1975">
        <v>0</v>
      </c>
      <c r="CM1975">
        <v>0</v>
      </c>
      <c r="CN1975" t="s">
        <v>904</v>
      </c>
      <c r="CO1975">
        <v>0</v>
      </c>
      <c r="CP1975">
        <f t="shared" si="1285"/>
        <v>11395.14</v>
      </c>
      <c r="CQ1975">
        <f t="shared" si="1286"/>
        <v>15802.009599999999</v>
      </c>
      <c r="CR1975">
        <f t="shared" si="1287"/>
        <v>722.08370000000002</v>
      </c>
      <c r="CS1975">
        <f t="shared" si="1288"/>
        <v>58.6432</v>
      </c>
      <c r="CT1975">
        <f t="shared" si="1289"/>
        <v>14610.153600000001</v>
      </c>
      <c r="CU1975">
        <f t="shared" si="1290"/>
        <v>0</v>
      </c>
      <c r="CV1975">
        <f t="shared" si="1291"/>
        <v>51.405000000000001</v>
      </c>
      <c r="CW1975">
        <f t="shared" si="1292"/>
        <v>0.17500000000000002</v>
      </c>
      <c r="CX1975">
        <f t="shared" si="1293"/>
        <v>0</v>
      </c>
      <c r="CY1975">
        <f t="shared" si="1294"/>
        <v>5046.6531999999997</v>
      </c>
      <c r="CZ1975">
        <f t="shared" si="1295"/>
        <v>2738.0777999999996</v>
      </c>
      <c r="DC1975" t="s">
        <v>3</v>
      </c>
      <c r="DD1975" t="s">
        <v>3</v>
      </c>
      <c r="DE1975" t="s">
        <v>133</v>
      </c>
      <c r="DF1975" t="s">
        <v>133</v>
      </c>
      <c r="DG1975" t="s">
        <v>134</v>
      </c>
      <c r="DH1975" t="s">
        <v>3</v>
      </c>
      <c r="DI1975" t="s">
        <v>134</v>
      </c>
      <c r="DJ1975" t="s">
        <v>133</v>
      </c>
      <c r="DK1975" t="s">
        <v>3</v>
      </c>
      <c r="DL1975" t="s">
        <v>3</v>
      </c>
      <c r="DM1975" t="s">
        <v>3</v>
      </c>
      <c r="DN1975">
        <v>0</v>
      </c>
      <c r="DO1975">
        <v>0</v>
      </c>
      <c r="DP1975">
        <v>1</v>
      </c>
      <c r="DQ1975">
        <v>1</v>
      </c>
      <c r="DU1975">
        <v>1013</v>
      </c>
      <c r="DV1975" t="s">
        <v>186</v>
      </c>
      <c r="DW1975" t="s">
        <v>186</v>
      </c>
      <c r="DX1975">
        <v>1</v>
      </c>
      <c r="DZ1975" t="s">
        <v>3</v>
      </c>
      <c r="EA1975" t="s">
        <v>3</v>
      </c>
      <c r="EB1975" t="s">
        <v>3</v>
      </c>
      <c r="EC1975" t="s">
        <v>3</v>
      </c>
      <c r="EE1975">
        <v>29085511</v>
      </c>
      <c r="EF1975">
        <v>2</v>
      </c>
      <c r="EG1975" t="s">
        <v>135</v>
      </c>
      <c r="EH1975">
        <v>0</v>
      </c>
      <c r="EI1975" t="s">
        <v>3</v>
      </c>
      <c r="EJ1975">
        <v>1</v>
      </c>
      <c r="EK1975">
        <v>11001</v>
      </c>
      <c r="EL1975" t="s">
        <v>23</v>
      </c>
      <c r="EM1975" t="s">
        <v>188</v>
      </c>
      <c r="EO1975" t="s">
        <v>138</v>
      </c>
      <c r="EQ1975">
        <v>0</v>
      </c>
      <c r="ER1975">
        <v>4236.1000000000004</v>
      </c>
      <c r="ES1975">
        <v>3798.56</v>
      </c>
      <c r="ET1975">
        <v>56.25</v>
      </c>
      <c r="EU1975">
        <v>1.41</v>
      </c>
      <c r="EV1975">
        <v>381.29</v>
      </c>
      <c r="EW1975">
        <v>44.7</v>
      </c>
      <c r="EX1975">
        <v>0.14000000000000001</v>
      </c>
      <c r="EY1975">
        <v>0</v>
      </c>
      <c r="FQ1975">
        <v>0</v>
      </c>
      <c r="FR1975">
        <f t="shared" si="1296"/>
        <v>0</v>
      </c>
      <c r="FS1975">
        <v>0</v>
      </c>
      <c r="FT1975" t="s">
        <v>139</v>
      </c>
      <c r="FU1975" t="s">
        <v>25</v>
      </c>
      <c r="FV1975" t="s">
        <v>25</v>
      </c>
      <c r="FW1975" t="s">
        <v>26</v>
      </c>
      <c r="FX1975">
        <v>110.7</v>
      </c>
      <c r="FY1975">
        <v>63.75</v>
      </c>
      <c r="GA1975" t="s">
        <v>3</v>
      </c>
      <c r="GD1975">
        <v>1</v>
      </c>
      <c r="GF1975">
        <v>-169318418</v>
      </c>
      <c r="GG1975">
        <v>2</v>
      </c>
      <c r="GH1975">
        <v>1</v>
      </c>
      <c r="GI1975">
        <v>2</v>
      </c>
      <c r="GJ1975">
        <v>0</v>
      </c>
      <c r="GK1975">
        <v>0</v>
      </c>
      <c r="GL1975">
        <f t="shared" si="1297"/>
        <v>0</v>
      </c>
      <c r="GM1975">
        <f t="shared" si="1298"/>
        <v>19179.87</v>
      </c>
      <c r="GN1975">
        <f t="shared" si="1299"/>
        <v>19179.87</v>
      </c>
      <c r="GO1975">
        <f t="shared" si="1300"/>
        <v>0</v>
      </c>
      <c r="GP1975">
        <f t="shared" si="1301"/>
        <v>0</v>
      </c>
      <c r="GR1975">
        <v>0</v>
      </c>
      <c r="GS1975">
        <v>3</v>
      </c>
      <c r="GT1975">
        <v>0</v>
      </c>
      <c r="GU1975" t="s">
        <v>3</v>
      </c>
      <c r="GV1975">
        <f t="shared" si="1302"/>
        <v>0</v>
      </c>
      <c r="GW1975">
        <v>1</v>
      </c>
      <c r="GX1975">
        <f t="shared" si="1303"/>
        <v>0</v>
      </c>
      <c r="HA1975">
        <v>0</v>
      </c>
      <c r="HB1975">
        <v>0</v>
      </c>
      <c r="HC1975">
        <f t="shared" si="1304"/>
        <v>0</v>
      </c>
      <c r="HE1975" t="s">
        <v>3</v>
      </c>
      <c r="HF1975" t="s">
        <v>3</v>
      </c>
      <c r="IK1975">
        <v>0</v>
      </c>
    </row>
    <row r="1976" spans="1:245">
      <c r="A1976">
        <v>17</v>
      </c>
      <c r="B1976">
        <v>0</v>
      </c>
      <c r="C1976">
        <f>ROW(SmtRes!A1843)</f>
        <v>1843</v>
      </c>
      <c r="D1976">
        <f>ROW(EtalonRes!A1799)</f>
        <v>1799</v>
      </c>
      <c r="E1976" t="s">
        <v>62</v>
      </c>
      <c r="F1976" t="s">
        <v>189</v>
      </c>
      <c r="G1976" t="s">
        <v>190</v>
      </c>
      <c r="H1976" t="s">
        <v>38</v>
      </c>
      <c r="I1976">
        <f>ROUND(36.6/100,9)</f>
        <v>0.36599999999999999</v>
      </c>
      <c r="J1976">
        <v>0</v>
      </c>
      <c r="O1976">
        <f t="shared" si="1270"/>
        <v>22996.44</v>
      </c>
      <c r="P1976">
        <f t="shared" si="1271"/>
        <v>15215.51</v>
      </c>
      <c r="Q1976">
        <f t="shared" si="1272"/>
        <v>517.15</v>
      </c>
      <c r="R1976">
        <f t="shared" si="1273"/>
        <v>119.39</v>
      </c>
      <c r="S1976">
        <f t="shared" si="1274"/>
        <v>7263.78</v>
      </c>
      <c r="T1976">
        <f t="shared" si="1275"/>
        <v>0</v>
      </c>
      <c r="U1976">
        <f t="shared" si="1276"/>
        <v>25.557047999999995</v>
      </c>
      <c r="V1976">
        <f t="shared" si="1277"/>
        <v>0.26534999999999997</v>
      </c>
      <c r="W1976">
        <f t="shared" si="1278"/>
        <v>0</v>
      </c>
      <c r="X1976">
        <f t="shared" si="1279"/>
        <v>6940.18</v>
      </c>
      <c r="Y1976">
        <f t="shared" si="1280"/>
        <v>3765.42</v>
      </c>
      <c r="AA1976">
        <v>36401907</v>
      </c>
      <c r="AB1976">
        <f t="shared" si="1281"/>
        <v>7074.5</v>
      </c>
      <c r="AC1976">
        <f t="shared" si="1282"/>
        <v>6356.64</v>
      </c>
      <c r="AD1976">
        <f>ROUND(((((ET1976*1.25))-((EU1976*1.25)))+AE1976),2)</f>
        <v>122.23</v>
      </c>
      <c r="AE1976">
        <f>ROUND(((EU1976*1.25)),2)</f>
        <v>9.7899999999999991</v>
      </c>
      <c r="AF1976">
        <f>ROUND(((EV1976*1.15)),2)</f>
        <v>595.63</v>
      </c>
      <c r="AG1976">
        <f t="shared" si="1283"/>
        <v>0</v>
      </c>
      <c r="AH1976">
        <f>((EW1976*1.15))</f>
        <v>69.827999999999989</v>
      </c>
      <c r="AI1976">
        <f>((EX1976*1.25))</f>
        <v>0.72499999999999998</v>
      </c>
      <c r="AJ1976">
        <f t="shared" si="1284"/>
        <v>0</v>
      </c>
      <c r="AK1976">
        <v>6972.36</v>
      </c>
      <c r="AL1976">
        <v>6356.64</v>
      </c>
      <c r="AM1976">
        <v>97.78</v>
      </c>
      <c r="AN1976">
        <v>7.83</v>
      </c>
      <c r="AO1976">
        <v>517.94000000000005</v>
      </c>
      <c r="AP1976">
        <v>0</v>
      </c>
      <c r="AQ1976">
        <v>60.72</v>
      </c>
      <c r="AR1976">
        <v>0.57999999999999996</v>
      </c>
      <c r="AS1976">
        <v>0</v>
      </c>
      <c r="AT1976">
        <v>94</v>
      </c>
      <c r="AU1976">
        <v>51</v>
      </c>
      <c r="AV1976">
        <v>1</v>
      </c>
      <c r="AW1976">
        <v>1</v>
      </c>
      <c r="AZ1976">
        <v>1</v>
      </c>
      <c r="BA1976">
        <v>33.32</v>
      </c>
      <c r="BB1976">
        <v>11.56</v>
      </c>
      <c r="BC1976">
        <v>6.54</v>
      </c>
      <c r="BD1976" t="s">
        <v>3</v>
      </c>
      <c r="BE1976" t="s">
        <v>3</v>
      </c>
      <c r="BF1976" t="s">
        <v>3</v>
      </c>
      <c r="BG1976" t="s">
        <v>3</v>
      </c>
      <c r="BH1976">
        <v>0</v>
      </c>
      <c r="BI1976">
        <v>1</v>
      </c>
      <c r="BJ1976" t="s">
        <v>191</v>
      </c>
      <c r="BM1976">
        <v>11001</v>
      </c>
      <c r="BN1976">
        <v>0</v>
      </c>
      <c r="BO1976" t="s">
        <v>189</v>
      </c>
      <c r="BP1976">
        <v>1</v>
      </c>
      <c r="BQ1976">
        <v>2</v>
      </c>
      <c r="BR1976">
        <v>0</v>
      </c>
      <c r="BS1976">
        <v>33.32</v>
      </c>
      <c r="BT1976">
        <v>1</v>
      </c>
      <c r="BU1976">
        <v>1</v>
      </c>
      <c r="BV1976">
        <v>1</v>
      </c>
      <c r="BW1976">
        <v>1</v>
      </c>
      <c r="BX1976">
        <v>1</v>
      </c>
      <c r="BY1976" t="s">
        <v>3</v>
      </c>
      <c r="BZ1976">
        <v>123</v>
      </c>
      <c r="CA1976">
        <v>75</v>
      </c>
      <c r="CE1976">
        <v>0</v>
      </c>
      <c r="CF1976">
        <v>0</v>
      </c>
      <c r="CG1976">
        <v>0</v>
      </c>
      <c r="CM1976">
        <v>0</v>
      </c>
      <c r="CN1976" t="s">
        <v>904</v>
      </c>
      <c r="CO1976">
        <v>0</v>
      </c>
      <c r="CP1976">
        <f t="shared" si="1285"/>
        <v>22996.44</v>
      </c>
      <c r="CQ1976">
        <f t="shared" si="1286"/>
        <v>41572.425600000002</v>
      </c>
      <c r="CR1976">
        <f t="shared" si="1287"/>
        <v>1412.9788000000001</v>
      </c>
      <c r="CS1976">
        <f t="shared" si="1288"/>
        <v>326.20279999999997</v>
      </c>
      <c r="CT1976">
        <f t="shared" si="1289"/>
        <v>19846.391599999999</v>
      </c>
      <c r="CU1976">
        <f t="shared" si="1290"/>
        <v>0</v>
      </c>
      <c r="CV1976">
        <f t="shared" si="1291"/>
        <v>69.827999999999989</v>
      </c>
      <c r="CW1976">
        <f t="shared" si="1292"/>
        <v>0.72499999999999998</v>
      </c>
      <c r="CX1976">
        <f t="shared" si="1293"/>
        <v>0</v>
      </c>
      <c r="CY1976">
        <f t="shared" si="1294"/>
        <v>6940.1797999999999</v>
      </c>
      <c r="CZ1976">
        <f t="shared" si="1295"/>
        <v>3765.4166999999998</v>
      </c>
      <c r="DC1976" t="s">
        <v>3</v>
      </c>
      <c r="DD1976" t="s">
        <v>3</v>
      </c>
      <c r="DE1976" t="s">
        <v>133</v>
      </c>
      <c r="DF1976" t="s">
        <v>133</v>
      </c>
      <c r="DG1976" t="s">
        <v>134</v>
      </c>
      <c r="DH1976" t="s">
        <v>3</v>
      </c>
      <c r="DI1976" t="s">
        <v>134</v>
      </c>
      <c r="DJ1976" t="s">
        <v>133</v>
      </c>
      <c r="DK1976" t="s">
        <v>3</v>
      </c>
      <c r="DL1976" t="s">
        <v>3</v>
      </c>
      <c r="DM1976" t="s">
        <v>3</v>
      </c>
      <c r="DN1976">
        <v>0</v>
      </c>
      <c r="DO1976">
        <v>0</v>
      </c>
      <c r="DP1976">
        <v>1</v>
      </c>
      <c r="DQ1976">
        <v>1</v>
      </c>
      <c r="DU1976">
        <v>1013</v>
      </c>
      <c r="DV1976" t="s">
        <v>38</v>
      </c>
      <c r="DW1976" t="s">
        <v>38</v>
      </c>
      <c r="DX1976">
        <v>1</v>
      </c>
      <c r="DZ1976" t="s">
        <v>3</v>
      </c>
      <c r="EA1976" t="s">
        <v>3</v>
      </c>
      <c r="EB1976" t="s">
        <v>3</v>
      </c>
      <c r="EC1976" t="s">
        <v>3</v>
      </c>
      <c r="EE1976">
        <v>29085511</v>
      </c>
      <c r="EF1976">
        <v>2</v>
      </c>
      <c r="EG1976" t="s">
        <v>135</v>
      </c>
      <c r="EH1976">
        <v>0</v>
      </c>
      <c r="EI1976" t="s">
        <v>3</v>
      </c>
      <c r="EJ1976">
        <v>1</v>
      </c>
      <c r="EK1976">
        <v>11001</v>
      </c>
      <c r="EL1976" t="s">
        <v>23</v>
      </c>
      <c r="EM1976" t="s">
        <v>188</v>
      </c>
      <c r="EO1976" t="s">
        <v>138</v>
      </c>
      <c r="EQ1976">
        <v>0</v>
      </c>
      <c r="ER1976">
        <v>6972.36</v>
      </c>
      <c r="ES1976">
        <v>6356.64</v>
      </c>
      <c r="ET1976">
        <v>97.78</v>
      </c>
      <c r="EU1976">
        <v>7.83</v>
      </c>
      <c r="EV1976">
        <v>517.94000000000005</v>
      </c>
      <c r="EW1976">
        <v>60.72</v>
      </c>
      <c r="EX1976">
        <v>0.57999999999999996</v>
      </c>
      <c r="EY1976">
        <v>0</v>
      </c>
      <c r="FQ1976">
        <v>0</v>
      </c>
      <c r="FR1976">
        <f t="shared" si="1296"/>
        <v>0</v>
      </c>
      <c r="FS1976">
        <v>0</v>
      </c>
      <c r="FT1976" t="s">
        <v>139</v>
      </c>
      <c r="FU1976" t="s">
        <v>25</v>
      </c>
      <c r="FV1976" t="s">
        <v>25</v>
      </c>
      <c r="FW1976" t="s">
        <v>26</v>
      </c>
      <c r="FX1976">
        <v>110.7</v>
      </c>
      <c r="FY1976">
        <v>63.75</v>
      </c>
      <c r="GA1976" t="s">
        <v>3</v>
      </c>
      <c r="GD1976">
        <v>1</v>
      </c>
      <c r="GF1976">
        <v>1837524583</v>
      </c>
      <c r="GG1976">
        <v>2</v>
      </c>
      <c r="GH1976">
        <v>1</v>
      </c>
      <c r="GI1976">
        <v>2</v>
      </c>
      <c r="GJ1976">
        <v>0</v>
      </c>
      <c r="GK1976">
        <v>0</v>
      </c>
      <c r="GL1976">
        <f t="shared" si="1297"/>
        <v>0</v>
      </c>
      <c r="GM1976">
        <f t="shared" si="1298"/>
        <v>33702.04</v>
      </c>
      <c r="GN1976">
        <f t="shared" si="1299"/>
        <v>33702.04</v>
      </c>
      <c r="GO1976">
        <f t="shared" si="1300"/>
        <v>0</v>
      </c>
      <c r="GP1976">
        <f t="shared" si="1301"/>
        <v>0</v>
      </c>
      <c r="GR1976">
        <v>0</v>
      </c>
      <c r="GS1976">
        <v>3</v>
      </c>
      <c r="GT1976">
        <v>0</v>
      </c>
      <c r="GU1976" t="s">
        <v>3</v>
      </c>
      <c r="GV1976">
        <f t="shared" si="1302"/>
        <v>0</v>
      </c>
      <c r="GW1976">
        <v>1</v>
      </c>
      <c r="GX1976">
        <f t="shared" si="1303"/>
        <v>0</v>
      </c>
      <c r="HA1976">
        <v>0</v>
      </c>
      <c r="HB1976">
        <v>0</v>
      </c>
      <c r="HC1976">
        <f t="shared" si="1304"/>
        <v>0</v>
      </c>
      <c r="HE1976" t="s">
        <v>3</v>
      </c>
      <c r="HF1976" t="s">
        <v>3</v>
      </c>
      <c r="IK1976">
        <v>0</v>
      </c>
    </row>
    <row r="1977" spans="1:245">
      <c r="A1977">
        <v>17</v>
      </c>
      <c r="B1977">
        <v>0</v>
      </c>
      <c r="C1977">
        <f>ROW(SmtRes!A1850)</f>
        <v>1850</v>
      </c>
      <c r="D1977">
        <f>ROW(EtalonRes!A1806)</f>
        <v>1806</v>
      </c>
      <c r="E1977" t="s">
        <v>67</v>
      </c>
      <c r="F1977" t="s">
        <v>192</v>
      </c>
      <c r="G1977" t="s">
        <v>193</v>
      </c>
      <c r="H1977" t="s">
        <v>186</v>
      </c>
      <c r="I1977">
        <f>ROUND(36.6/100,9)</f>
        <v>0.36599999999999999</v>
      </c>
      <c r="J1977">
        <v>0</v>
      </c>
      <c r="O1977">
        <f t="shared" si="1270"/>
        <v>18975.990000000002</v>
      </c>
      <c r="P1977">
        <f t="shared" si="1271"/>
        <v>13528.81</v>
      </c>
      <c r="Q1977">
        <f t="shared" si="1272"/>
        <v>1865.47</v>
      </c>
      <c r="R1977">
        <f t="shared" si="1273"/>
        <v>1027.44</v>
      </c>
      <c r="S1977">
        <f t="shared" si="1274"/>
        <v>3581.71</v>
      </c>
      <c r="T1977">
        <f t="shared" si="1275"/>
        <v>0</v>
      </c>
      <c r="U1977">
        <f t="shared" si="1276"/>
        <v>13.157333999999999</v>
      </c>
      <c r="V1977">
        <f t="shared" si="1277"/>
        <v>3.0652499999999998</v>
      </c>
      <c r="W1977">
        <f t="shared" si="1278"/>
        <v>0</v>
      </c>
      <c r="X1977">
        <f t="shared" si="1279"/>
        <v>4332.6000000000004</v>
      </c>
      <c r="Y1977">
        <f t="shared" si="1280"/>
        <v>2350.67</v>
      </c>
      <c r="AA1977">
        <v>36401907</v>
      </c>
      <c r="AB1977">
        <f t="shared" si="1281"/>
        <v>6346.71</v>
      </c>
      <c r="AC1977">
        <f t="shared" si="1282"/>
        <v>5583.68</v>
      </c>
      <c r="AD1977">
        <f>ROUND(((((ET1977*1.25))-((EU1977*1.25)))+AE1977),2)</f>
        <v>469.33</v>
      </c>
      <c r="AE1977">
        <f>ROUND(((EU1977*1.25)),2)</f>
        <v>84.25</v>
      </c>
      <c r="AF1977">
        <f>ROUND(((EV1977*1.15)),2)</f>
        <v>293.7</v>
      </c>
      <c r="AG1977">
        <f t="shared" si="1283"/>
        <v>0</v>
      </c>
      <c r="AH1977">
        <f>((EW1977*1.15))</f>
        <v>35.948999999999998</v>
      </c>
      <c r="AI1977">
        <f>((EX1977*1.25))</f>
        <v>8.375</v>
      </c>
      <c r="AJ1977">
        <f t="shared" si="1284"/>
        <v>0</v>
      </c>
      <c r="AK1977">
        <v>6214.53</v>
      </c>
      <c r="AL1977">
        <v>5583.68</v>
      </c>
      <c r="AM1977">
        <v>375.46</v>
      </c>
      <c r="AN1977">
        <v>67.400000000000006</v>
      </c>
      <c r="AO1977">
        <v>255.39</v>
      </c>
      <c r="AP1977">
        <v>0</v>
      </c>
      <c r="AQ1977">
        <v>31.26</v>
      </c>
      <c r="AR1977">
        <v>6.7</v>
      </c>
      <c r="AS1977">
        <v>0</v>
      </c>
      <c r="AT1977">
        <v>94</v>
      </c>
      <c r="AU1977">
        <v>51</v>
      </c>
      <c r="AV1977">
        <v>1</v>
      </c>
      <c r="AW1977">
        <v>1</v>
      </c>
      <c r="AZ1977">
        <v>1</v>
      </c>
      <c r="BA1977">
        <v>33.32</v>
      </c>
      <c r="BB1977">
        <v>10.86</v>
      </c>
      <c r="BC1977">
        <v>6.62</v>
      </c>
      <c r="BD1977" t="s">
        <v>3</v>
      </c>
      <c r="BE1977" t="s">
        <v>3</v>
      </c>
      <c r="BF1977" t="s">
        <v>3</v>
      </c>
      <c r="BG1977" t="s">
        <v>3</v>
      </c>
      <c r="BH1977">
        <v>0</v>
      </c>
      <c r="BI1977">
        <v>1</v>
      </c>
      <c r="BJ1977" t="s">
        <v>194</v>
      </c>
      <c r="BM1977">
        <v>11001</v>
      </c>
      <c r="BN1977">
        <v>0</v>
      </c>
      <c r="BO1977" t="s">
        <v>192</v>
      </c>
      <c r="BP1977">
        <v>1</v>
      </c>
      <c r="BQ1977">
        <v>2</v>
      </c>
      <c r="BR1977">
        <v>0</v>
      </c>
      <c r="BS1977">
        <v>33.32</v>
      </c>
      <c r="BT1977">
        <v>1</v>
      </c>
      <c r="BU1977">
        <v>1</v>
      </c>
      <c r="BV1977">
        <v>1</v>
      </c>
      <c r="BW1977">
        <v>1</v>
      </c>
      <c r="BX1977">
        <v>1</v>
      </c>
      <c r="BY1977" t="s">
        <v>3</v>
      </c>
      <c r="BZ1977">
        <v>123</v>
      </c>
      <c r="CA1977">
        <v>75</v>
      </c>
      <c r="CE1977">
        <v>0</v>
      </c>
      <c r="CF1977">
        <v>0</v>
      </c>
      <c r="CG1977">
        <v>0</v>
      </c>
      <c r="CM1977">
        <v>0</v>
      </c>
      <c r="CN1977" t="s">
        <v>3</v>
      </c>
      <c r="CO1977">
        <v>0</v>
      </c>
      <c r="CP1977">
        <f t="shared" si="1285"/>
        <v>18975.989999999998</v>
      </c>
      <c r="CQ1977">
        <f t="shared" si="1286"/>
        <v>36963.961600000002</v>
      </c>
      <c r="CR1977">
        <f t="shared" si="1287"/>
        <v>5096.9237999999996</v>
      </c>
      <c r="CS1977">
        <f t="shared" si="1288"/>
        <v>2807.21</v>
      </c>
      <c r="CT1977">
        <f t="shared" si="1289"/>
        <v>9786.0839999999989</v>
      </c>
      <c r="CU1977">
        <f t="shared" si="1290"/>
        <v>0</v>
      </c>
      <c r="CV1977">
        <f t="shared" si="1291"/>
        <v>35.948999999999998</v>
      </c>
      <c r="CW1977">
        <f t="shared" si="1292"/>
        <v>8.375</v>
      </c>
      <c r="CX1977">
        <f t="shared" si="1293"/>
        <v>0</v>
      </c>
      <c r="CY1977">
        <f t="shared" si="1294"/>
        <v>4332.6009999999997</v>
      </c>
      <c r="CZ1977">
        <f t="shared" si="1295"/>
        <v>2350.6664999999998</v>
      </c>
      <c r="DC1977" t="s">
        <v>3</v>
      </c>
      <c r="DD1977" t="s">
        <v>3</v>
      </c>
      <c r="DE1977" t="s">
        <v>133</v>
      </c>
      <c r="DF1977" t="s">
        <v>133</v>
      </c>
      <c r="DG1977" t="s">
        <v>134</v>
      </c>
      <c r="DH1977" t="s">
        <v>3</v>
      </c>
      <c r="DI1977" t="s">
        <v>134</v>
      </c>
      <c r="DJ1977" t="s">
        <v>133</v>
      </c>
      <c r="DK1977" t="s">
        <v>3</v>
      </c>
      <c r="DL1977" t="s">
        <v>3</v>
      </c>
      <c r="DM1977" t="s">
        <v>3</v>
      </c>
      <c r="DN1977">
        <v>0</v>
      </c>
      <c r="DO1977">
        <v>0</v>
      </c>
      <c r="DP1977">
        <v>1</v>
      </c>
      <c r="DQ1977">
        <v>1</v>
      </c>
      <c r="DU1977">
        <v>1013</v>
      </c>
      <c r="DV1977" t="s">
        <v>186</v>
      </c>
      <c r="DW1977" t="s">
        <v>186</v>
      </c>
      <c r="DX1977">
        <v>1</v>
      </c>
      <c r="DZ1977" t="s">
        <v>3</v>
      </c>
      <c r="EA1977" t="s">
        <v>3</v>
      </c>
      <c r="EB1977" t="s">
        <v>3</v>
      </c>
      <c r="EC1977" t="s">
        <v>3</v>
      </c>
      <c r="EE1977">
        <v>29085511</v>
      </c>
      <c r="EF1977">
        <v>2</v>
      </c>
      <c r="EG1977" t="s">
        <v>135</v>
      </c>
      <c r="EH1977">
        <v>0</v>
      </c>
      <c r="EI1977" t="s">
        <v>3</v>
      </c>
      <c r="EJ1977">
        <v>1</v>
      </c>
      <c r="EK1977">
        <v>11001</v>
      </c>
      <c r="EL1977" t="s">
        <v>23</v>
      </c>
      <c r="EM1977" t="s">
        <v>188</v>
      </c>
      <c r="EO1977" t="s">
        <v>3</v>
      </c>
      <c r="EQ1977">
        <v>0</v>
      </c>
      <c r="ER1977">
        <v>6214.53</v>
      </c>
      <c r="ES1977">
        <v>5583.68</v>
      </c>
      <c r="ET1977">
        <v>375.46</v>
      </c>
      <c r="EU1977">
        <v>67.400000000000006</v>
      </c>
      <c r="EV1977">
        <v>255.39</v>
      </c>
      <c r="EW1977">
        <v>31.26</v>
      </c>
      <c r="EX1977">
        <v>6.7</v>
      </c>
      <c r="EY1977">
        <v>0</v>
      </c>
      <c r="FQ1977">
        <v>0</v>
      </c>
      <c r="FR1977">
        <f t="shared" si="1296"/>
        <v>0</v>
      </c>
      <c r="FS1977">
        <v>0</v>
      </c>
      <c r="FT1977" t="s">
        <v>139</v>
      </c>
      <c r="FU1977" t="s">
        <v>25</v>
      </c>
      <c r="FV1977" t="s">
        <v>25</v>
      </c>
      <c r="FW1977" t="s">
        <v>26</v>
      </c>
      <c r="FX1977">
        <v>110.7</v>
      </c>
      <c r="FY1977">
        <v>63.75</v>
      </c>
      <c r="GA1977" t="s">
        <v>3</v>
      </c>
      <c r="GD1977">
        <v>1</v>
      </c>
      <c r="GF1977">
        <v>1220877284</v>
      </c>
      <c r="GG1977">
        <v>2</v>
      </c>
      <c r="GH1977">
        <v>1</v>
      </c>
      <c r="GI1977">
        <v>2</v>
      </c>
      <c r="GJ1977">
        <v>0</v>
      </c>
      <c r="GK1977">
        <v>0</v>
      </c>
      <c r="GL1977">
        <f t="shared" si="1297"/>
        <v>0</v>
      </c>
      <c r="GM1977">
        <f t="shared" si="1298"/>
        <v>25659.26</v>
      </c>
      <c r="GN1977">
        <f t="shared" si="1299"/>
        <v>25659.26</v>
      </c>
      <c r="GO1977">
        <f t="shared" si="1300"/>
        <v>0</v>
      </c>
      <c r="GP1977">
        <f t="shared" si="1301"/>
        <v>0</v>
      </c>
      <c r="GR1977">
        <v>0</v>
      </c>
      <c r="GS1977">
        <v>3</v>
      </c>
      <c r="GT1977">
        <v>0</v>
      </c>
      <c r="GU1977" t="s">
        <v>3</v>
      </c>
      <c r="GV1977">
        <f t="shared" si="1302"/>
        <v>0</v>
      </c>
      <c r="GW1977">
        <v>1</v>
      </c>
      <c r="GX1977">
        <f t="shared" si="1303"/>
        <v>0</v>
      </c>
      <c r="HA1977">
        <v>0</v>
      </c>
      <c r="HB1977">
        <v>0</v>
      </c>
      <c r="HC1977">
        <f t="shared" si="1304"/>
        <v>0</v>
      </c>
      <c r="HE1977" t="s">
        <v>3</v>
      </c>
      <c r="HF1977" t="s">
        <v>3</v>
      </c>
      <c r="IK1977">
        <v>0</v>
      </c>
    </row>
    <row r="1978" spans="1:245">
      <c r="A1978">
        <v>17</v>
      </c>
      <c r="B1978">
        <v>0</v>
      </c>
      <c r="C1978">
        <f>ROW(SmtRes!A1858)</f>
        <v>1858</v>
      </c>
      <c r="D1978">
        <f>ROW(EtalonRes!A1813)</f>
        <v>1813</v>
      </c>
      <c r="E1978" t="s">
        <v>195</v>
      </c>
      <c r="F1978" t="s">
        <v>290</v>
      </c>
      <c r="G1978" t="s">
        <v>291</v>
      </c>
      <c r="H1978" t="s">
        <v>38</v>
      </c>
      <c r="I1978">
        <f>ROUND(36.6/100,9)</f>
        <v>0.36599999999999999</v>
      </c>
      <c r="J1978">
        <v>0</v>
      </c>
      <c r="O1978">
        <f t="shared" si="1270"/>
        <v>11008.16</v>
      </c>
      <c r="P1978">
        <f t="shared" si="1271"/>
        <v>7028.58</v>
      </c>
      <c r="Q1978">
        <f t="shared" si="1272"/>
        <v>318.97000000000003</v>
      </c>
      <c r="R1978">
        <f t="shared" si="1273"/>
        <v>70</v>
      </c>
      <c r="S1978">
        <f t="shared" si="1274"/>
        <v>3660.61</v>
      </c>
      <c r="T1978">
        <f t="shared" si="1275"/>
        <v>0</v>
      </c>
      <c r="U1978">
        <f t="shared" si="1276"/>
        <v>13.220469</v>
      </c>
      <c r="V1978">
        <f t="shared" si="1277"/>
        <v>0.15555000000000002</v>
      </c>
      <c r="W1978">
        <f t="shared" si="1278"/>
        <v>0</v>
      </c>
      <c r="X1978">
        <f t="shared" si="1279"/>
        <v>3506.77</v>
      </c>
      <c r="Y1978">
        <f t="shared" si="1280"/>
        <v>1902.61</v>
      </c>
      <c r="AA1978">
        <v>36401907</v>
      </c>
      <c r="AB1978">
        <f t="shared" si="1281"/>
        <v>7371.48</v>
      </c>
      <c r="AC1978">
        <f t="shared" si="1282"/>
        <v>6983.19</v>
      </c>
      <c r="AD1978">
        <f>ROUND(((((ET1978*1.25))-((EU1978*1.25)))+AE1978),2)</f>
        <v>88.12</v>
      </c>
      <c r="AE1978">
        <f>ROUND(((EU1978*1.25)),2)</f>
        <v>5.74</v>
      </c>
      <c r="AF1978">
        <f>ROUND(((EV1978*1.15)),2)</f>
        <v>300.17</v>
      </c>
      <c r="AG1978">
        <f t="shared" si="1283"/>
        <v>0</v>
      </c>
      <c r="AH1978">
        <f>((EW1978*1.15))</f>
        <v>36.121499999999997</v>
      </c>
      <c r="AI1978">
        <f>((EX1978*1.25))</f>
        <v>0.42500000000000004</v>
      </c>
      <c r="AJ1978">
        <f t="shared" si="1284"/>
        <v>0</v>
      </c>
      <c r="AK1978">
        <v>7314.7</v>
      </c>
      <c r="AL1978">
        <v>6983.19</v>
      </c>
      <c r="AM1978">
        <v>70.489999999999995</v>
      </c>
      <c r="AN1978">
        <v>4.59</v>
      </c>
      <c r="AO1978">
        <v>261.02</v>
      </c>
      <c r="AP1978">
        <v>0</v>
      </c>
      <c r="AQ1978">
        <v>31.41</v>
      </c>
      <c r="AR1978">
        <v>0.34</v>
      </c>
      <c r="AS1978">
        <v>0</v>
      </c>
      <c r="AT1978">
        <v>94</v>
      </c>
      <c r="AU1978">
        <v>51</v>
      </c>
      <c r="AV1978">
        <v>1</v>
      </c>
      <c r="AW1978">
        <v>1</v>
      </c>
      <c r="AZ1978">
        <v>1</v>
      </c>
      <c r="BA1978">
        <v>33.32</v>
      </c>
      <c r="BB1978">
        <v>9.89</v>
      </c>
      <c r="BC1978">
        <v>2.75</v>
      </c>
      <c r="BD1978" t="s">
        <v>3</v>
      </c>
      <c r="BE1978" t="s">
        <v>3</v>
      </c>
      <c r="BF1978" t="s">
        <v>3</v>
      </c>
      <c r="BG1978" t="s">
        <v>3</v>
      </c>
      <c r="BH1978">
        <v>0</v>
      </c>
      <c r="BI1978">
        <v>1</v>
      </c>
      <c r="BJ1978" t="s">
        <v>292</v>
      </c>
      <c r="BM1978">
        <v>11001</v>
      </c>
      <c r="BN1978">
        <v>0</v>
      </c>
      <c r="BO1978" t="s">
        <v>290</v>
      </c>
      <c r="BP1978">
        <v>1</v>
      </c>
      <c r="BQ1978">
        <v>2</v>
      </c>
      <c r="BR1978">
        <v>0</v>
      </c>
      <c r="BS1978">
        <v>33.32</v>
      </c>
      <c r="BT1978">
        <v>1</v>
      </c>
      <c r="BU1978">
        <v>1</v>
      </c>
      <c r="BV1978">
        <v>1</v>
      </c>
      <c r="BW1978">
        <v>1</v>
      </c>
      <c r="BX1978">
        <v>1</v>
      </c>
      <c r="BY1978" t="s">
        <v>3</v>
      </c>
      <c r="BZ1978">
        <v>123</v>
      </c>
      <c r="CA1978">
        <v>75</v>
      </c>
      <c r="CE1978">
        <v>0</v>
      </c>
      <c r="CF1978">
        <v>0</v>
      </c>
      <c r="CG1978">
        <v>0</v>
      </c>
      <c r="CM1978">
        <v>0</v>
      </c>
      <c r="CN1978" t="s">
        <v>3</v>
      </c>
      <c r="CO1978">
        <v>0</v>
      </c>
      <c r="CP1978">
        <f t="shared" si="1285"/>
        <v>11008.16</v>
      </c>
      <c r="CQ1978">
        <f t="shared" si="1286"/>
        <v>19203.772499999999</v>
      </c>
      <c r="CR1978">
        <f t="shared" si="1287"/>
        <v>871.50680000000011</v>
      </c>
      <c r="CS1978">
        <f t="shared" si="1288"/>
        <v>191.2568</v>
      </c>
      <c r="CT1978">
        <f t="shared" si="1289"/>
        <v>10001.664400000001</v>
      </c>
      <c r="CU1978">
        <f t="shared" si="1290"/>
        <v>0</v>
      </c>
      <c r="CV1978">
        <f t="shared" si="1291"/>
        <v>36.121499999999997</v>
      </c>
      <c r="CW1978">
        <f t="shared" si="1292"/>
        <v>0.42500000000000004</v>
      </c>
      <c r="CX1978">
        <f t="shared" si="1293"/>
        <v>0</v>
      </c>
      <c r="CY1978">
        <f t="shared" si="1294"/>
        <v>3506.7734</v>
      </c>
      <c r="CZ1978">
        <f t="shared" si="1295"/>
        <v>1902.6111000000001</v>
      </c>
      <c r="DC1978" t="s">
        <v>3</v>
      </c>
      <c r="DD1978" t="s">
        <v>3</v>
      </c>
      <c r="DE1978" t="s">
        <v>133</v>
      </c>
      <c r="DF1978" t="s">
        <v>133</v>
      </c>
      <c r="DG1978" t="s">
        <v>134</v>
      </c>
      <c r="DH1978" t="s">
        <v>3</v>
      </c>
      <c r="DI1978" t="s">
        <v>134</v>
      </c>
      <c r="DJ1978" t="s">
        <v>133</v>
      </c>
      <c r="DK1978" t="s">
        <v>3</v>
      </c>
      <c r="DL1978" t="s">
        <v>3</v>
      </c>
      <c r="DM1978" t="s">
        <v>3</v>
      </c>
      <c r="DN1978">
        <v>0</v>
      </c>
      <c r="DO1978">
        <v>0</v>
      </c>
      <c r="DP1978">
        <v>1</v>
      </c>
      <c r="DQ1978">
        <v>1</v>
      </c>
      <c r="DU1978">
        <v>1013</v>
      </c>
      <c r="DV1978" t="s">
        <v>38</v>
      </c>
      <c r="DW1978" t="s">
        <v>38</v>
      </c>
      <c r="DX1978">
        <v>1</v>
      </c>
      <c r="DZ1978" t="s">
        <v>3</v>
      </c>
      <c r="EA1978" t="s">
        <v>3</v>
      </c>
      <c r="EB1978" t="s">
        <v>3</v>
      </c>
      <c r="EC1978" t="s">
        <v>3</v>
      </c>
      <c r="EE1978">
        <v>29085511</v>
      </c>
      <c r="EF1978">
        <v>2</v>
      </c>
      <c r="EG1978" t="s">
        <v>135</v>
      </c>
      <c r="EH1978">
        <v>0</v>
      </c>
      <c r="EI1978" t="s">
        <v>3</v>
      </c>
      <c r="EJ1978">
        <v>1</v>
      </c>
      <c r="EK1978">
        <v>11001</v>
      </c>
      <c r="EL1978" t="s">
        <v>23</v>
      </c>
      <c r="EM1978" t="s">
        <v>188</v>
      </c>
      <c r="EO1978" t="s">
        <v>3</v>
      </c>
      <c r="EQ1978">
        <v>0</v>
      </c>
      <c r="ER1978">
        <v>7314.7</v>
      </c>
      <c r="ES1978">
        <v>6983.19</v>
      </c>
      <c r="ET1978">
        <v>70.489999999999995</v>
      </c>
      <c r="EU1978">
        <v>4.59</v>
      </c>
      <c r="EV1978">
        <v>261.02</v>
      </c>
      <c r="EW1978">
        <v>31.41</v>
      </c>
      <c r="EX1978">
        <v>0.34</v>
      </c>
      <c r="EY1978">
        <v>0</v>
      </c>
      <c r="FQ1978">
        <v>0</v>
      </c>
      <c r="FR1978">
        <f t="shared" si="1296"/>
        <v>0</v>
      </c>
      <c r="FS1978">
        <v>0</v>
      </c>
      <c r="FT1978" t="s">
        <v>139</v>
      </c>
      <c r="FU1978" t="s">
        <v>25</v>
      </c>
      <c r="FV1978" t="s">
        <v>25</v>
      </c>
      <c r="FW1978" t="s">
        <v>26</v>
      </c>
      <c r="FX1978">
        <v>110.7</v>
      </c>
      <c r="FY1978">
        <v>63.75</v>
      </c>
      <c r="GA1978" t="s">
        <v>3</v>
      </c>
      <c r="GD1978">
        <v>1</v>
      </c>
      <c r="GF1978">
        <v>-1178116816</v>
      </c>
      <c r="GG1978">
        <v>2</v>
      </c>
      <c r="GH1978">
        <v>1</v>
      </c>
      <c r="GI1978">
        <v>2</v>
      </c>
      <c r="GJ1978">
        <v>0</v>
      </c>
      <c r="GK1978">
        <v>0</v>
      </c>
      <c r="GL1978">
        <f t="shared" si="1297"/>
        <v>0</v>
      </c>
      <c r="GM1978">
        <f t="shared" si="1298"/>
        <v>16417.54</v>
      </c>
      <c r="GN1978">
        <f t="shared" si="1299"/>
        <v>16417.54</v>
      </c>
      <c r="GO1978">
        <f t="shared" si="1300"/>
        <v>0</v>
      </c>
      <c r="GP1978">
        <f t="shared" si="1301"/>
        <v>0</v>
      </c>
      <c r="GR1978">
        <v>0</v>
      </c>
      <c r="GS1978">
        <v>3</v>
      </c>
      <c r="GT1978">
        <v>0</v>
      </c>
      <c r="GU1978" t="s">
        <v>3</v>
      </c>
      <c r="GV1978">
        <f t="shared" si="1302"/>
        <v>0</v>
      </c>
      <c r="GW1978">
        <v>1</v>
      </c>
      <c r="GX1978">
        <f t="shared" si="1303"/>
        <v>0</v>
      </c>
      <c r="HA1978">
        <v>0</v>
      </c>
      <c r="HB1978">
        <v>0</v>
      </c>
      <c r="HC1978">
        <f t="shared" si="1304"/>
        <v>0</v>
      </c>
      <c r="HE1978" t="s">
        <v>3</v>
      </c>
      <c r="HF1978" t="s">
        <v>3</v>
      </c>
      <c r="IK1978">
        <v>0</v>
      </c>
    </row>
    <row r="1979" spans="1:245">
      <c r="A1979">
        <v>18</v>
      </c>
      <c r="B1979">
        <v>0</v>
      </c>
      <c r="C1979">
        <v>1858</v>
      </c>
      <c r="E1979" t="s">
        <v>200</v>
      </c>
      <c r="F1979" t="s">
        <v>201</v>
      </c>
      <c r="G1979" t="s">
        <v>202</v>
      </c>
      <c r="H1979" t="s">
        <v>155</v>
      </c>
      <c r="I1979">
        <f>I1978*J1979</f>
        <v>37.332000000000001</v>
      </c>
      <c r="J1979">
        <v>102</v>
      </c>
      <c r="O1979">
        <f t="shared" si="1270"/>
        <v>19269.03</v>
      </c>
      <c r="P1979">
        <f t="shared" si="1271"/>
        <v>19269.03</v>
      </c>
      <c r="Q1979">
        <f t="shared" si="1272"/>
        <v>0</v>
      </c>
      <c r="R1979">
        <f t="shared" si="1273"/>
        <v>0</v>
      </c>
      <c r="S1979">
        <f t="shared" si="1274"/>
        <v>0</v>
      </c>
      <c r="T1979">
        <f t="shared" si="1275"/>
        <v>0</v>
      </c>
      <c r="U1979">
        <f t="shared" si="1276"/>
        <v>0</v>
      </c>
      <c r="V1979">
        <f t="shared" si="1277"/>
        <v>0</v>
      </c>
      <c r="W1979">
        <f t="shared" si="1278"/>
        <v>140.37</v>
      </c>
      <c r="X1979">
        <f t="shared" si="1279"/>
        <v>0</v>
      </c>
      <c r="Y1979">
        <f t="shared" si="1280"/>
        <v>0</v>
      </c>
      <c r="AA1979">
        <v>36401907</v>
      </c>
      <c r="AB1979">
        <f t="shared" si="1281"/>
        <v>82.19</v>
      </c>
      <c r="AC1979">
        <f t="shared" si="1282"/>
        <v>82.19</v>
      </c>
      <c r="AD1979">
        <f>ROUND((((ET1979)-(EU1979))+AE1979),2)</f>
        <v>0</v>
      </c>
      <c r="AE1979">
        <f>ROUND((EU1979),2)</f>
        <v>0</v>
      </c>
      <c r="AF1979">
        <f>ROUND((EV1979),2)</f>
        <v>0</v>
      </c>
      <c r="AG1979">
        <f t="shared" si="1283"/>
        <v>0</v>
      </c>
      <c r="AH1979">
        <f>(EW1979)</f>
        <v>0</v>
      </c>
      <c r="AI1979">
        <f>(EX1979)</f>
        <v>0</v>
      </c>
      <c r="AJ1979">
        <f t="shared" si="1284"/>
        <v>3.76</v>
      </c>
      <c r="AK1979">
        <v>82.19</v>
      </c>
      <c r="AL1979">
        <v>82.19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3.76</v>
      </c>
      <c r="AT1979">
        <v>0</v>
      </c>
      <c r="AU1979">
        <v>0</v>
      </c>
      <c r="AV1979">
        <v>1</v>
      </c>
      <c r="AW1979">
        <v>1</v>
      </c>
      <c r="AZ1979">
        <v>1</v>
      </c>
      <c r="BA1979">
        <v>1</v>
      </c>
      <c r="BB1979">
        <v>1</v>
      </c>
      <c r="BC1979">
        <v>6.28</v>
      </c>
      <c r="BD1979" t="s">
        <v>3</v>
      </c>
      <c r="BE1979" t="s">
        <v>3</v>
      </c>
      <c r="BF1979" t="s">
        <v>3</v>
      </c>
      <c r="BG1979" t="s">
        <v>3</v>
      </c>
      <c r="BH1979">
        <v>3</v>
      </c>
      <c r="BI1979">
        <v>1</v>
      </c>
      <c r="BJ1979" t="s">
        <v>203</v>
      </c>
      <c r="BM1979">
        <v>500001</v>
      </c>
      <c r="BN1979">
        <v>0</v>
      </c>
      <c r="BO1979" t="s">
        <v>201</v>
      </c>
      <c r="BP1979">
        <v>1</v>
      </c>
      <c r="BQ1979">
        <v>8</v>
      </c>
      <c r="BR1979">
        <v>0</v>
      </c>
      <c r="BS1979">
        <v>1</v>
      </c>
      <c r="BT1979">
        <v>1</v>
      </c>
      <c r="BU1979">
        <v>1</v>
      </c>
      <c r="BV1979">
        <v>1</v>
      </c>
      <c r="BW1979">
        <v>1</v>
      </c>
      <c r="BX1979">
        <v>1</v>
      </c>
      <c r="BY1979" t="s">
        <v>3</v>
      </c>
      <c r="BZ1979">
        <v>0</v>
      </c>
      <c r="CA1979">
        <v>0</v>
      </c>
      <c r="CE1979">
        <v>0</v>
      </c>
      <c r="CF1979">
        <v>0</v>
      </c>
      <c r="CG1979">
        <v>0</v>
      </c>
      <c r="CM1979">
        <v>0</v>
      </c>
      <c r="CN1979" t="s">
        <v>3</v>
      </c>
      <c r="CO1979">
        <v>0</v>
      </c>
      <c r="CP1979">
        <f t="shared" si="1285"/>
        <v>19269.03</v>
      </c>
      <c r="CQ1979">
        <f t="shared" si="1286"/>
        <v>516.15319999999997</v>
      </c>
      <c r="CR1979">
        <f t="shared" si="1287"/>
        <v>0</v>
      </c>
      <c r="CS1979">
        <f t="shared" si="1288"/>
        <v>0</v>
      </c>
      <c r="CT1979">
        <f t="shared" si="1289"/>
        <v>0</v>
      </c>
      <c r="CU1979">
        <f t="shared" si="1290"/>
        <v>0</v>
      </c>
      <c r="CV1979">
        <f t="shared" si="1291"/>
        <v>0</v>
      </c>
      <c r="CW1979">
        <f t="shared" si="1292"/>
        <v>0</v>
      </c>
      <c r="CX1979">
        <f t="shared" si="1293"/>
        <v>3.76</v>
      </c>
      <c r="CY1979">
        <f t="shared" si="1294"/>
        <v>0</v>
      </c>
      <c r="CZ1979">
        <f t="shared" si="1295"/>
        <v>0</v>
      </c>
      <c r="DC1979" t="s">
        <v>3</v>
      </c>
      <c r="DD1979" t="s">
        <v>3</v>
      </c>
      <c r="DE1979" t="s">
        <v>3</v>
      </c>
      <c r="DF1979" t="s">
        <v>3</v>
      </c>
      <c r="DG1979" t="s">
        <v>3</v>
      </c>
      <c r="DH1979" t="s">
        <v>3</v>
      </c>
      <c r="DI1979" t="s">
        <v>3</v>
      </c>
      <c r="DJ1979" t="s">
        <v>3</v>
      </c>
      <c r="DK1979" t="s">
        <v>3</v>
      </c>
      <c r="DL1979" t="s">
        <v>3</v>
      </c>
      <c r="DM1979" t="s">
        <v>3</v>
      </c>
      <c r="DN1979">
        <v>0</v>
      </c>
      <c r="DO1979">
        <v>0</v>
      </c>
      <c r="DP1979">
        <v>1</v>
      </c>
      <c r="DQ1979">
        <v>1</v>
      </c>
      <c r="DU1979">
        <v>1005</v>
      </c>
      <c r="DV1979" t="s">
        <v>155</v>
      </c>
      <c r="DW1979" t="s">
        <v>155</v>
      </c>
      <c r="DX1979">
        <v>1</v>
      </c>
      <c r="DZ1979" t="s">
        <v>3</v>
      </c>
      <c r="EA1979" t="s">
        <v>3</v>
      </c>
      <c r="EB1979" t="s">
        <v>3</v>
      </c>
      <c r="EC1979" t="s">
        <v>3</v>
      </c>
      <c r="EE1979">
        <v>29085443</v>
      </c>
      <c r="EF1979">
        <v>8</v>
      </c>
      <c r="EG1979" t="s">
        <v>144</v>
      </c>
      <c r="EH1979">
        <v>0</v>
      </c>
      <c r="EI1979" t="s">
        <v>3</v>
      </c>
      <c r="EJ1979">
        <v>1</v>
      </c>
      <c r="EK1979">
        <v>500001</v>
      </c>
      <c r="EL1979" t="s">
        <v>145</v>
      </c>
      <c r="EM1979" t="s">
        <v>146</v>
      </c>
      <c r="EO1979" t="s">
        <v>3</v>
      </c>
      <c r="EQ1979">
        <v>0</v>
      </c>
      <c r="ER1979">
        <v>82.19</v>
      </c>
      <c r="ES1979">
        <v>82.19</v>
      </c>
      <c r="ET1979">
        <v>0</v>
      </c>
      <c r="EU1979">
        <v>0</v>
      </c>
      <c r="EV1979">
        <v>0</v>
      </c>
      <c r="EW1979">
        <v>0</v>
      </c>
      <c r="EX1979">
        <v>0</v>
      </c>
      <c r="FQ1979">
        <v>0</v>
      </c>
      <c r="FR1979">
        <f t="shared" si="1296"/>
        <v>0</v>
      </c>
      <c r="FS1979">
        <v>0</v>
      </c>
      <c r="FX1979">
        <v>0</v>
      </c>
      <c r="FY1979">
        <v>0</v>
      </c>
      <c r="GA1979" t="s">
        <v>3</v>
      </c>
      <c r="GD1979">
        <v>1</v>
      </c>
      <c r="GF1979">
        <v>-100917442</v>
      </c>
      <c r="GG1979">
        <v>2</v>
      </c>
      <c r="GH1979">
        <v>1</v>
      </c>
      <c r="GI1979">
        <v>2</v>
      </c>
      <c r="GJ1979">
        <v>0</v>
      </c>
      <c r="GK1979">
        <v>0</v>
      </c>
      <c r="GL1979">
        <f t="shared" si="1297"/>
        <v>0</v>
      </c>
      <c r="GM1979">
        <f t="shared" si="1298"/>
        <v>19269.03</v>
      </c>
      <c r="GN1979">
        <f t="shared" si="1299"/>
        <v>19269.03</v>
      </c>
      <c r="GO1979">
        <f t="shared" si="1300"/>
        <v>0</v>
      </c>
      <c r="GP1979">
        <f t="shared" si="1301"/>
        <v>0</v>
      </c>
      <c r="GR1979">
        <v>0</v>
      </c>
      <c r="GS1979">
        <v>3</v>
      </c>
      <c r="GT1979">
        <v>0</v>
      </c>
      <c r="GU1979" t="s">
        <v>3</v>
      </c>
      <c r="GV1979">
        <f t="shared" si="1302"/>
        <v>0</v>
      </c>
      <c r="GW1979">
        <v>1</v>
      </c>
      <c r="GX1979">
        <f t="shared" si="1303"/>
        <v>0</v>
      </c>
      <c r="HA1979">
        <v>0</v>
      </c>
      <c r="HB1979">
        <v>0</v>
      </c>
      <c r="HC1979">
        <f t="shared" si="1304"/>
        <v>0</v>
      </c>
      <c r="HE1979" t="s">
        <v>3</v>
      </c>
      <c r="HF1979" t="s">
        <v>3</v>
      </c>
      <c r="IK1979">
        <v>0</v>
      </c>
    </row>
    <row r="1980" spans="1:245">
      <c r="A1980">
        <v>18</v>
      </c>
      <c r="B1980">
        <v>0</v>
      </c>
      <c r="C1980">
        <v>1856</v>
      </c>
      <c r="E1980" t="s">
        <v>204</v>
      </c>
      <c r="F1980" t="s">
        <v>293</v>
      </c>
      <c r="G1980" t="s">
        <v>294</v>
      </c>
      <c r="H1980" t="s">
        <v>155</v>
      </c>
      <c r="I1980">
        <f>I1978*J1980</f>
        <v>-37.332000000000001</v>
      </c>
      <c r="J1980">
        <v>-102</v>
      </c>
      <c r="O1980">
        <f t="shared" si="1270"/>
        <v>-6884.62</v>
      </c>
      <c r="P1980">
        <f t="shared" si="1271"/>
        <v>-6884.62</v>
      </c>
      <c r="Q1980">
        <f t="shared" si="1272"/>
        <v>0</v>
      </c>
      <c r="R1980">
        <f t="shared" si="1273"/>
        <v>0</v>
      </c>
      <c r="S1980">
        <f t="shared" si="1274"/>
        <v>0</v>
      </c>
      <c r="T1980">
        <f t="shared" si="1275"/>
        <v>0</v>
      </c>
      <c r="U1980">
        <f t="shared" si="1276"/>
        <v>0</v>
      </c>
      <c r="V1980">
        <f t="shared" si="1277"/>
        <v>0</v>
      </c>
      <c r="W1980">
        <f t="shared" si="1278"/>
        <v>0</v>
      </c>
      <c r="X1980">
        <f t="shared" si="1279"/>
        <v>0</v>
      </c>
      <c r="Y1980">
        <f t="shared" si="1280"/>
        <v>0</v>
      </c>
      <c r="AA1980">
        <v>36401907</v>
      </c>
      <c r="AB1980">
        <f t="shared" si="1281"/>
        <v>67.8</v>
      </c>
      <c r="AC1980">
        <f t="shared" si="1282"/>
        <v>67.8</v>
      </c>
      <c r="AD1980">
        <f>ROUND((((ET1980)-(EU1980))+AE1980),2)</f>
        <v>0</v>
      </c>
      <c r="AE1980">
        <f>ROUND((EU1980),2)</f>
        <v>0</v>
      </c>
      <c r="AF1980">
        <f>ROUND((EV1980),2)</f>
        <v>0</v>
      </c>
      <c r="AG1980">
        <f t="shared" si="1283"/>
        <v>0</v>
      </c>
      <c r="AH1980">
        <f>(EW1980)</f>
        <v>0</v>
      </c>
      <c r="AI1980">
        <f>(EX1980)</f>
        <v>0</v>
      </c>
      <c r="AJ1980">
        <f t="shared" si="1284"/>
        <v>0</v>
      </c>
      <c r="AK1980">
        <v>67.8</v>
      </c>
      <c r="AL1980">
        <v>67.8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1</v>
      </c>
      <c r="AW1980">
        <v>1</v>
      </c>
      <c r="AZ1980">
        <v>1</v>
      </c>
      <c r="BA1980">
        <v>1</v>
      </c>
      <c r="BB1980">
        <v>1</v>
      </c>
      <c r="BC1980">
        <v>2.72</v>
      </c>
      <c r="BD1980" t="s">
        <v>3</v>
      </c>
      <c r="BE1980" t="s">
        <v>3</v>
      </c>
      <c r="BF1980" t="s">
        <v>3</v>
      </c>
      <c r="BG1980" t="s">
        <v>3</v>
      </c>
      <c r="BH1980">
        <v>3</v>
      </c>
      <c r="BI1980">
        <v>1</v>
      </c>
      <c r="BJ1980" t="s">
        <v>295</v>
      </c>
      <c r="BM1980">
        <v>500001</v>
      </c>
      <c r="BN1980">
        <v>0</v>
      </c>
      <c r="BO1980" t="s">
        <v>293</v>
      </c>
      <c r="BP1980">
        <v>1</v>
      </c>
      <c r="BQ1980">
        <v>8</v>
      </c>
      <c r="BR1980">
        <v>1</v>
      </c>
      <c r="BS1980">
        <v>1</v>
      </c>
      <c r="BT1980">
        <v>1</v>
      </c>
      <c r="BU1980">
        <v>1</v>
      </c>
      <c r="BV1980">
        <v>1</v>
      </c>
      <c r="BW1980">
        <v>1</v>
      </c>
      <c r="BX1980">
        <v>1</v>
      </c>
      <c r="BY1980" t="s">
        <v>3</v>
      </c>
      <c r="BZ1980">
        <v>0</v>
      </c>
      <c r="CA1980">
        <v>0</v>
      </c>
      <c r="CE1980">
        <v>0</v>
      </c>
      <c r="CF1980">
        <v>0</v>
      </c>
      <c r="CG1980">
        <v>0</v>
      </c>
      <c r="CM1980">
        <v>0</v>
      </c>
      <c r="CN1980" t="s">
        <v>3</v>
      </c>
      <c r="CO1980">
        <v>0</v>
      </c>
      <c r="CP1980">
        <f t="shared" si="1285"/>
        <v>-6884.62</v>
      </c>
      <c r="CQ1980">
        <f t="shared" si="1286"/>
        <v>184.416</v>
      </c>
      <c r="CR1980">
        <f t="shared" si="1287"/>
        <v>0</v>
      </c>
      <c r="CS1980">
        <f t="shared" si="1288"/>
        <v>0</v>
      </c>
      <c r="CT1980">
        <f t="shared" si="1289"/>
        <v>0</v>
      </c>
      <c r="CU1980">
        <f t="shared" si="1290"/>
        <v>0</v>
      </c>
      <c r="CV1980">
        <f t="shared" si="1291"/>
        <v>0</v>
      </c>
      <c r="CW1980">
        <f t="shared" si="1292"/>
        <v>0</v>
      </c>
      <c r="CX1980">
        <f t="shared" si="1293"/>
        <v>0</v>
      </c>
      <c r="CY1980">
        <f t="shared" si="1294"/>
        <v>0</v>
      </c>
      <c r="CZ1980">
        <f t="shared" si="1295"/>
        <v>0</v>
      </c>
      <c r="DC1980" t="s">
        <v>3</v>
      </c>
      <c r="DD1980" t="s">
        <v>3</v>
      </c>
      <c r="DE1980" t="s">
        <v>3</v>
      </c>
      <c r="DF1980" t="s">
        <v>3</v>
      </c>
      <c r="DG1980" t="s">
        <v>3</v>
      </c>
      <c r="DH1980" t="s">
        <v>3</v>
      </c>
      <c r="DI1980" t="s">
        <v>3</v>
      </c>
      <c r="DJ1980" t="s">
        <v>3</v>
      </c>
      <c r="DK1980" t="s">
        <v>3</v>
      </c>
      <c r="DL1980" t="s">
        <v>3</v>
      </c>
      <c r="DM1980" t="s">
        <v>3</v>
      </c>
      <c r="DN1980">
        <v>0</v>
      </c>
      <c r="DO1980">
        <v>0</v>
      </c>
      <c r="DP1980">
        <v>1</v>
      </c>
      <c r="DQ1980">
        <v>1</v>
      </c>
      <c r="DU1980">
        <v>1005</v>
      </c>
      <c r="DV1980" t="s">
        <v>155</v>
      </c>
      <c r="DW1980" t="s">
        <v>155</v>
      </c>
      <c r="DX1980">
        <v>1</v>
      </c>
      <c r="DZ1980" t="s">
        <v>3</v>
      </c>
      <c r="EA1980" t="s">
        <v>3</v>
      </c>
      <c r="EB1980" t="s">
        <v>3</v>
      </c>
      <c r="EC1980" t="s">
        <v>3</v>
      </c>
      <c r="EE1980">
        <v>29085443</v>
      </c>
      <c r="EF1980">
        <v>8</v>
      </c>
      <c r="EG1980" t="s">
        <v>144</v>
      </c>
      <c r="EH1980">
        <v>0</v>
      </c>
      <c r="EI1980" t="s">
        <v>3</v>
      </c>
      <c r="EJ1980">
        <v>1</v>
      </c>
      <c r="EK1980">
        <v>500001</v>
      </c>
      <c r="EL1980" t="s">
        <v>145</v>
      </c>
      <c r="EM1980" t="s">
        <v>146</v>
      </c>
      <c r="EO1980" t="s">
        <v>3</v>
      </c>
      <c r="EQ1980">
        <v>0</v>
      </c>
      <c r="ER1980">
        <v>67.8</v>
      </c>
      <c r="ES1980">
        <v>67.8</v>
      </c>
      <c r="ET1980">
        <v>0</v>
      </c>
      <c r="EU1980">
        <v>0</v>
      </c>
      <c r="EV1980">
        <v>0</v>
      </c>
      <c r="EW1980">
        <v>0</v>
      </c>
      <c r="EX1980">
        <v>0</v>
      </c>
      <c r="FQ1980">
        <v>0</v>
      </c>
      <c r="FR1980">
        <f t="shared" si="1296"/>
        <v>0</v>
      </c>
      <c r="FS1980">
        <v>0</v>
      </c>
      <c r="FX1980">
        <v>0</v>
      </c>
      <c r="FY1980">
        <v>0</v>
      </c>
      <c r="GA1980" t="s">
        <v>3</v>
      </c>
      <c r="GD1980">
        <v>1</v>
      </c>
      <c r="GF1980">
        <v>-217513507</v>
      </c>
      <c r="GG1980">
        <v>2</v>
      </c>
      <c r="GH1980">
        <v>1</v>
      </c>
      <c r="GI1980">
        <v>2</v>
      </c>
      <c r="GJ1980">
        <v>0</v>
      </c>
      <c r="GK1980">
        <v>0</v>
      </c>
      <c r="GL1980">
        <f t="shared" si="1297"/>
        <v>0</v>
      </c>
      <c r="GM1980">
        <f t="shared" si="1298"/>
        <v>-6884.62</v>
      </c>
      <c r="GN1980">
        <f t="shared" si="1299"/>
        <v>-6884.62</v>
      </c>
      <c r="GO1980">
        <f t="shared" si="1300"/>
        <v>0</v>
      </c>
      <c r="GP1980">
        <f t="shared" si="1301"/>
        <v>0</v>
      </c>
      <c r="GR1980">
        <v>0</v>
      </c>
      <c r="GS1980">
        <v>0</v>
      </c>
      <c r="GT1980">
        <v>0</v>
      </c>
      <c r="GU1980" t="s">
        <v>3</v>
      </c>
      <c r="GV1980">
        <f t="shared" si="1302"/>
        <v>0</v>
      </c>
      <c r="GW1980">
        <v>1</v>
      </c>
      <c r="GX1980">
        <f t="shared" si="1303"/>
        <v>0</v>
      </c>
      <c r="HA1980">
        <v>0</v>
      </c>
      <c r="HB1980">
        <v>0</v>
      </c>
      <c r="HC1980">
        <f t="shared" si="1304"/>
        <v>0</v>
      </c>
      <c r="HE1980" t="s">
        <v>3</v>
      </c>
      <c r="HF1980" t="s">
        <v>3</v>
      </c>
      <c r="IK1980">
        <v>0</v>
      </c>
    </row>
    <row r="1981" spans="1:245">
      <c r="A1981">
        <v>17</v>
      </c>
      <c r="B1981">
        <v>0</v>
      </c>
      <c r="C1981">
        <f>ROW(SmtRes!A1870)</f>
        <v>1870</v>
      </c>
      <c r="D1981">
        <f>ROW(EtalonRes!A1825)</f>
        <v>1825</v>
      </c>
      <c r="E1981" t="s">
        <v>273</v>
      </c>
      <c r="F1981" t="s">
        <v>209</v>
      </c>
      <c r="G1981" t="s">
        <v>210</v>
      </c>
      <c r="H1981" t="s">
        <v>52</v>
      </c>
      <c r="I1981">
        <f>ROUND(24.2/100,9)</f>
        <v>0.24199999999999999</v>
      </c>
      <c r="J1981">
        <v>0</v>
      </c>
      <c r="O1981">
        <f t="shared" si="1270"/>
        <v>1491.26</v>
      </c>
      <c r="P1981">
        <f t="shared" si="1271"/>
        <v>905.18</v>
      </c>
      <c r="Q1981">
        <f t="shared" si="1272"/>
        <v>19.14</v>
      </c>
      <c r="R1981">
        <f t="shared" si="1273"/>
        <v>0</v>
      </c>
      <c r="S1981">
        <f t="shared" si="1274"/>
        <v>566.94000000000005</v>
      </c>
      <c r="T1981">
        <f t="shared" si="1275"/>
        <v>0</v>
      </c>
      <c r="U1981">
        <f t="shared" si="1276"/>
        <v>1.853478</v>
      </c>
      <c r="V1981">
        <f t="shared" si="1277"/>
        <v>0</v>
      </c>
      <c r="W1981">
        <f t="shared" si="1278"/>
        <v>0</v>
      </c>
      <c r="X1981">
        <f t="shared" si="1279"/>
        <v>532.91999999999996</v>
      </c>
      <c r="Y1981">
        <f t="shared" si="1280"/>
        <v>289.14</v>
      </c>
      <c r="AA1981">
        <v>36401907</v>
      </c>
      <c r="AB1981">
        <f t="shared" si="1281"/>
        <v>1480.04</v>
      </c>
      <c r="AC1981">
        <f t="shared" si="1282"/>
        <v>1395.68</v>
      </c>
      <c r="AD1981">
        <f>ROUND(((((ET1981*1.25))-((EU1981*1.25)))+AE1981),2)</f>
        <v>14.05</v>
      </c>
      <c r="AE1981">
        <f>ROUND(((EU1981*1.25)),2)</f>
        <v>0</v>
      </c>
      <c r="AF1981">
        <f>ROUND(((EV1981*1.15)),2)</f>
        <v>70.31</v>
      </c>
      <c r="AG1981">
        <f t="shared" si="1283"/>
        <v>0</v>
      </c>
      <c r="AH1981">
        <f>((EW1981*1.15))</f>
        <v>7.6589999999999998</v>
      </c>
      <c r="AI1981">
        <f>((EX1981*1.25))</f>
        <v>0</v>
      </c>
      <c r="AJ1981">
        <f t="shared" si="1284"/>
        <v>0</v>
      </c>
      <c r="AK1981">
        <v>1468.06</v>
      </c>
      <c r="AL1981">
        <v>1395.68</v>
      </c>
      <c r="AM1981">
        <v>11.24</v>
      </c>
      <c r="AN1981">
        <v>0</v>
      </c>
      <c r="AO1981">
        <v>61.14</v>
      </c>
      <c r="AP1981">
        <v>0</v>
      </c>
      <c r="AQ1981">
        <v>6.66</v>
      </c>
      <c r="AR1981">
        <v>0</v>
      </c>
      <c r="AS1981">
        <v>0</v>
      </c>
      <c r="AT1981">
        <v>94</v>
      </c>
      <c r="AU1981">
        <v>51</v>
      </c>
      <c r="AV1981">
        <v>1</v>
      </c>
      <c r="AW1981">
        <v>1</v>
      </c>
      <c r="AZ1981">
        <v>1</v>
      </c>
      <c r="BA1981">
        <v>33.32</v>
      </c>
      <c r="BB1981">
        <v>5.63</v>
      </c>
      <c r="BC1981">
        <v>2.68</v>
      </c>
      <c r="BD1981" t="s">
        <v>3</v>
      </c>
      <c r="BE1981" t="s">
        <v>3</v>
      </c>
      <c r="BF1981" t="s">
        <v>3</v>
      </c>
      <c r="BG1981" t="s">
        <v>3</v>
      </c>
      <c r="BH1981">
        <v>0</v>
      </c>
      <c r="BI1981">
        <v>1</v>
      </c>
      <c r="BJ1981" t="s">
        <v>211</v>
      </c>
      <c r="BM1981">
        <v>11001</v>
      </c>
      <c r="BN1981">
        <v>0</v>
      </c>
      <c r="BO1981" t="s">
        <v>209</v>
      </c>
      <c r="BP1981">
        <v>1</v>
      </c>
      <c r="BQ1981">
        <v>2</v>
      </c>
      <c r="BR1981">
        <v>0</v>
      </c>
      <c r="BS1981">
        <v>33.32</v>
      </c>
      <c r="BT1981">
        <v>1</v>
      </c>
      <c r="BU1981">
        <v>1</v>
      </c>
      <c r="BV1981">
        <v>1</v>
      </c>
      <c r="BW1981">
        <v>1</v>
      </c>
      <c r="BX1981">
        <v>1</v>
      </c>
      <c r="BY1981" t="s">
        <v>3</v>
      </c>
      <c r="BZ1981">
        <v>123</v>
      </c>
      <c r="CA1981">
        <v>75</v>
      </c>
      <c r="CE1981">
        <v>0</v>
      </c>
      <c r="CF1981">
        <v>0</v>
      </c>
      <c r="CG1981">
        <v>0</v>
      </c>
      <c r="CM1981">
        <v>0</v>
      </c>
      <c r="CN1981" t="s">
        <v>3</v>
      </c>
      <c r="CO1981">
        <v>0</v>
      </c>
      <c r="CP1981">
        <f t="shared" si="1285"/>
        <v>1491.26</v>
      </c>
      <c r="CQ1981">
        <f t="shared" si="1286"/>
        <v>3740.4224000000004</v>
      </c>
      <c r="CR1981">
        <f t="shared" si="1287"/>
        <v>79.101500000000001</v>
      </c>
      <c r="CS1981">
        <f t="shared" si="1288"/>
        <v>0</v>
      </c>
      <c r="CT1981">
        <f t="shared" si="1289"/>
        <v>2342.7292000000002</v>
      </c>
      <c r="CU1981">
        <f t="shared" si="1290"/>
        <v>0</v>
      </c>
      <c r="CV1981">
        <f t="shared" si="1291"/>
        <v>7.6589999999999998</v>
      </c>
      <c r="CW1981">
        <f t="shared" si="1292"/>
        <v>0</v>
      </c>
      <c r="CX1981">
        <f t="shared" si="1293"/>
        <v>0</v>
      </c>
      <c r="CY1981">
        <f t="shared" si="1294"/>
        <v>532.92360000000008</v>
      </c>
      <c r="CZ1981">
        <f t="shared" si="1295"/>
        <v>289.13940000000002</v>
      </c>
      <c r="DC1981" t="s">
        <v>3</v>
      </c>
      <c r="DD1981" t="s">
        <v>3</v>
      </c>
      <c r="DE1981" t="s">
        <v>133</v>
      </c>
      <c r="DF1981" t="s">
        <v>133</v>
      </c>
      <c r="DG1981" t="s">
        <v>134</v>
      </c>
      <c r="DH1981" t="s">
        <v>3</v>
      </c>
      <c r="DI1981" t="s">
        <v>134</v>
      </c>
      <c r="DJ1981" t="s">
        <v>133</v>
      </c>
      <c r="DK1981" t="s">
        <v>3</v>
      </c>
      <c r="DL1981" t="s">
        <v>3</v>
      </c>
      <c r="DM1981" t="s">
        <v>3</v>
      </c>
      <c r="DN1981">
        <v>0</v>
      </c>
      <c r="DO1981">
        <v>0</v>
      </c>
      <c r="DP1981">
        <v>1</v>
      </c>
      <c r="DQ1981">
        <v>1</v>
      </c>
      <c r="DU1981">
        <v>1013</v>
      </c>
      <c r="DV1981" t="s">
        <v>52</v>
      </c>
      <c r="DW1981" t="s">
        <v>52</v>
      </c>
      <c r="DX1981">
        <v>1</v>
      </c>
      <c r="DZ1981" t="s">
        <v>3</v>
      </c>
      <c r="EA1981" t="s">
        <v>3</v>
      </c>
      <c r="EB1981" t="s">
        <v>3</v>
      </c>
      <c r="EC1981" t="s">
        <v>3</v>
      </c>
      <c r="EE1981">
        <v>29085511</v>
      </c>
      <c r="EF1981">
        <v>2</v>
      </c>
      <c r="EG1981" t="s">
        <v>135</v>
      </c>
      <c r="EH1981">
        <v>0</v>
      </c>
      <c r="EI1981" t="s">
        <v>3</v>
      </c>
      <c r="EJ1981">
        <v>1</v>
      </c>
      <c r="EK1981">
        <v>11001</v>
      </c>
      <c r="EL1981" t="s">
        <v>23</v>
      </c>
      <c r="EM1981" t="s">
        <v>188</v>
      </c>
      <c r="EO1981" t="s">
        <v>3</v>
      </c>
      <c r="EQ1981">
        <v>0</v>
      </c>
      <c r="ER1981">
        <v>1468.06</v>
      </c>
      <c r="ES1981">
        <v>1395.68</v>
      </c>
      <c r="ET1981">
        <v>11.24</v>
      </c>
      <c r="EU1981">
        <v>0</v>
      </c>
      <c r="EV1981">
        <v>61.14</v>
      </c>
      <c r="EW1981">
        <v>6.66</v>
      </c>
      <c r="EX1981">
        <v>0</v>
      </c>
      <c r="EY1981">
        <v>0</v>
      </c>
      <c r="FQ1981">
        <v>0</v>
      </c>
      <c r="FR1981">
        <f t="shared" si="1296"/>
        <v>0</v>
      </c>
      <c r="FS1981">
        <v>0</v>
      </c>
      <c r="FT1981" t="s">
        <v>139</v>
      </c>
      <c r="FU1981" t="s">
        <v>25</v>
      </c>
      <c r="FV1981" t="s">
        <v>25</v>
      </c>
      <c r="FW1981" t="s">
        <v>26</v>
      </c>
      <c r="FX1981">
        <v>110.7</v>
      </c>
      <c r="FY1981">
        <v>63.75</v>
      </c>
      <c r="GA1981" t="s">
        <v>3</v>
      </c>
      <c r="GD1981">
        <v>1</v>
      </c>
      <c r="GF1981">
        <v>-1131838271</v>
      </c>
      <c r="GG1981">
        <v>2</v>
      </c>
      <c r="GH1981">
        <v>1</v>
      </c>
      <c r="GI1981">
        <v>2</v>
      </c>
      <c r="GJ1981">
        <v>0</v>
      </c>
      <c r="GK1981">
        <v>0</v>
      </c>
      <c r="GL1981">
        <f t="shared" si="1297"/>
        <v>0</v>
      </c>
      <c r="GM1981">
        <f t="shared" si="1298"/>
        <v>2313.3200000000002</v>
      </c>
      <c r="GN1981">
        <f t="shared" si="1299"/>
        <v>2313.3200000000002</v>
      </c>
      <c r="GO1981">
        <f t="shared" si="1300"/>
        <v>0</v>
      </c>
      <c r="GP1981">
        <f t="shared" si="1301"/>
        <v>0</v>
      </c>
      <c r="GR1981">
        <v>0</v>
      </c>
      <c r="GS1981">
        <v>3</v>
      </c>
      <c r="GT1981">
        <v>0</v>
      </c>
      <c r="GU1981" t="s">
        <v>3</v>
      </c>
      <c r="GV1981">
        <f t="shared" si="1302"/>
        <v>0</v>
      </c>
      <c r="GW1981">
        <v>1</v>
      </c>
      <c r="GX1981">
        <f t="shared" si="1303"/>
        <v>0</v>
      </c>
      <c r="HA1981">
        <v>0</v>
      </c>
      <c r="HB1981">
        <v>0</v>
      </c>
      <c r="HC1981">
        <f t="shared" si="1304"/>
        <v>0</v>
      </c>
      <c r="HE1981" t="s">
        <v>3</v>
      </c>
      <c r="HF1981" t="s">
        <v>3</v>
      </c>
      <c r="IK1981">
        <v>0</v>
      </c>
    </row>
    <row r="1982" spans="1:245">
      <c r="A1982">
        <v>17</v>
      </c>
      <c r="B1982">
        <v>0</v>
      </c>
      <c r="C1982">
        <f>ROW(SmtRes!A1889)</f>
        <v>1889</v>
      </c>
      <c r="D1982">
        <f>ROW(EtalonRes!A1844)</f>
        <v>1844</v>
      </c>
      <c r="E1982" t="s">
        <v>208</v>
      </c>
      <c r="F1982" t="s">
        <v>213</v>
      </c>
      <c r="G1982" t="s">
        <v>214</v>
      </c>
      <c r="H1982" t="s">
        <v>215</v>
      </c>
      <c r="I1982">
        <f>ROUND(30.25/100,9)</f>
        <v>0.30249999999999999</v>
      </c>
      <c r="J1982">
        <v>0</v>
      </c>
      <c r="O1982">
        <f t="shared" si="1270"/>
        <v>22559.99</v>
      </c>
      <c r="P1982">
        <f t="shared" si="1271"/>
        <v>13153.27</v>
      </c>
      <c r="Q1982">
        <f t="shared" si="1272"/>
        <v>50.01</v>
      </c>
      <c r="R1982">
        <f t="shared" si="1273"/>
        <v>0</v>
      </c>
      <c r="S1982">
        <f t="shared" si="1274"/>
        <v>9356.7099999999991</v>
      </c>
      <c r="T1982">
        <f t="shared" si="1275"/>
        <v>0</v>
      </c>
      <c r="U1982">
        <f t="shared" si="1276"/>
        <v>30.960874999999998</v>
      </c>
      <c r="V1982">
        <f t="shared" si="1277"/>
        <v>0</v>
      </c>
      <c r="W1982">
        <f t="shared" si="1278"/>
        <v>0</v>
      </c>
      <c r="X1982">
        <f t="shared" si="1279"/>
        <v>8421.0400000000009</v>
      </c>
      <c r="Y1982">
        <f t="shared" si="1280"/>
        <v>4023.39</v>
      </c>
      <c r="AA1982">
        <v>36401907</v>
      </c>
      <c r="AB1982">
        <f t="shared" si="1281"/>
        <v>8403.0499999999993</v>
      </c>
      <c r="AC1982">
        <f t="shared" si="1282"/>
        <v>7445.53</v>
      </c>
      <c r="AD1982">
        <f>ROUND(((((ET1982*1.25))-((EU1982*1.25)))+AE1982),2)</f>
        <v>29.21</v>
      </c>
      <c r="AE1982">
        <f>ROUND(((EU1982*1.25)),2)</f>
        <v>0</v>
      </c>
      <c r="AF1982">
        <f>ROUND(((EV1982*1.15)),2)</f>
        <v>928.31</v>
      </c>
      <c r="AG1982">
        <f t="shared" si="1283"/>
        <v>0</v>
      </c>
      <c r="AH1982">
        <f>((EW1982*1.15))</f>
        <v>102.35</v>
      </c>
      <c r="AI1982">
        <f>((EX1982*1.25))</f>
        <v>0</v>
      </c>
      <c r="AJ1982">
        <f t="shared" si="1284"/>
        <v>0</v>
      </c>
      <c r="AK1982">
        <v>8276.1299999999992</v>
      </c>
      <c r="AL1982">
        <v>7445.53</v>
      </c>
      <c r="AM1982">
        <v>23.37</v>
      </c>
      <c r="AN1982">
        <v>0</v>
      </c>
      <c r="AO1982">
        <v>807.23</v>
      </c>
      <c r="AP1982">
        <v>0</v>
      </c>
      <c r="AQ1982">
        <v>89</v>
      </c>
      <c r="AR1982">
        <v>0</v>
      </c>
      <c r="AS1982">
        <v>0</v>
      </c>
      <c r="AT1982">
        <v>90</v>
      </c>
      <c r="AU1982">
        <v>43</v>
      </c>
      <c r="AV1982">
        <v>1</v>
      </c>
      <c r="AW1982">
        <v>1</v>
      </c>
      <c r="AZ1982">
        <v>1</v>
      </c>
      <c r="BA1982">
        <v>33.32</v>
      </c>
      <c r="BB1982">
        <v>5.66</v>
      </c>
      <c r="BC1982">
        <v>5.84</v>
      </c>
      <c r="BD1982" t="s">
        <v>3</v>
      </c>
      <c r="BE1982" t="s">
        <v>3</v>
      </c>
      <c r="BF1982" t="s">
        <v>3</v>
      </c>
      <c r="BG1982" t="s">
        <v>3</v>
      </c>
      <c r="BH1982">
        <v>0</v>
      </c>
      <c r="BI1982">
        <v>1</v>
      </c>
      <c r="BJ1982" t="s">
        <v>216</v>
      </c>
      <c r="BM1982">
        <v>10001</v>
      </c>
      <c r="BN1982">
        <v>0</v>
      </c>
      <c r="BO1982" t="s">
        <v>213</v>
      </c>
      <c r="BP1982">
        <v>1</v>
      </c>
      <c r="BQ1982">
        <v>2</v>
      </c>
      <c r="BR1982">
        <v>0</v>
      </c>
      <c r="BS1982">
        <v>33.32</v>
      </c>
      <c r="BT1982">
        <v>1</v>
      </c>
      <c r="BU1982">
        <v>1</v>
      </c>
      <c r="BV1982">
        <v>1</v>
      </c>
      <c r="BW1982">
        <v>1</v>
      </c>
      <c r="BX1982">
        <v>1</v>
      </c>
      <c r="BY1982" t="s">
        <v>3</v>
      </c>
      <c r="BZ1982">
        <v>118</v>
      </c>
      <c r="CA1982">
        <v>63</v>
      </c>
      <c r="CE1982">
        <v>0</v>
      </c>
      <c r="CF1982">
        <v>0</v>
      </c>
      <c r="CG1982">
        <v>0</v>
      </c>
      <c r="CM1982">
        <v>0</v>
      </c>
      <c r="CN1982" t="s">
        <v>3</v>
      </c>
      <c r="CO1982">
        <v>0</v>
      </c>
      <c r="CP1982">
        <f t="shared" si="1285"/>
        <v>22559.989999999998</v>
      </c>
      <c r="CQ1982">
        <f t="shared" si="1286"/>
        <v>43481.895199999999</v>
      </c>
      <c r="CR1982">
        <f t="shared" si="1287"/>
        <v>165.32860000000002</v>
      </c>
      <c r="CS1982">
        <f t="shared" si="1288"/>
        <v>0</v>
      </c>
      <c r="CT1982">
        <f t="shared" si="1289"/>
        <v>30931.289199999999</v>
      </c>
      <c r="CU1982">
        <f t="shared" si="1290"/>
        <v>0</v>
      </c>
      <c r="CV1982">
        <f t="shared" si="1291"/>
        <v>102.35</v>
      </c>
      <c r="CW1982">
        <f t="shared" si="1292"/>
        <v>0</v>
      </c>
      <c r="CX1982">
        <f t="shared" si="1293"/>
        <v>0</v>
      </c>
      <c r="CY1982">
        <f t="shared" si="1294"/>
        <v>8421.0389999999989</v>
      </c>
      <c r="CZ1982">
        <f t="shared" si="1295"/>
        <v>4023.3852999999999</v>
      </c>
      <c r="DC1982" t="s">
        <v>3</v>
      </c>
      <c r="DD1982" t="s">
        <v>3</v>
      </c>
      <c r="DE1982" t="s">
        <v>133</v>
      </c>
      <c r="DF1982" t="s">
        <v>133</v>
      </c>
      <c r="DG1982" t="s">
        <v>134</v>
      </c>
      <c r="DH1982" t="s">
        <v>3</v>
      </c>
      <c r="DI1982" t="s">
        <v>134</v>
      </c>
      <c r="DJ1982" t="s">
        <v>133</v>
      </c>
      <c r="DK1982" t="s">
        <v>3</v>
      </c>
      <c r="DL1982" t="s">
        <v>3</v>
      </c>
      <c r="DM1982" t="s">
        <v>3</v>
      </c>
      <c r="DN1982">
        <v>0</v>
      </c>
      <c r="DO1982">
        <v>0</v>
      </c>
      <c r="DP1982">
        <v>1</v>
      </c>
      <c r="DQ1982">
        <v>1</v>
      </c>
      <c r="DU1982">
        <v>1005</v>
      </c>
      <c r="DV1982" t="s">
        <v>215</v>
      </c>
      <c r="DW1982" t="s">
        <v>215</v>
      </c>
      <c r="DX1982">
        <v>100</v>
      </c>
      <c r="DZ1982" t="s">
        <v>3</v>
      </c>
      <c r="EA1982" t="s">
        <v>3</v>
      </c>
      <c r="EB1982" t="s">
        <v>3</v>
      </c>
      <c r="EC1982" t="s">
        <v>3</v>
      </c>
      <c r="EE1982">
        <v>29085510</v>
      </c>
      <c r="EF1982">
        <v>2</v>
      </c>
      <c r="EG1982" t="s">
        <v>135</v>
      </c>
      <c r="EH1982">
        <v>0</v>
      </c>
      <c r="EI1982" t="s">
        <v>3</v>
      </c>
      <c r="EJ1982">
        <v>1</v>
      </c>
      <c r="EK1982">
        <v>10001</v>
      </c>
      <c r="EL1982" t="s">
        <v>136</v>
      </c>
      <c r="EM1982" t="s">
        <v>137</v>
      </c>
      <c r="EO1982" t="s">
        <v>3</v>
      </c>
      <c r="EQ1982">
        <v>0</v>
      </c>
      <c r="ER1982">
        <v>8276.1299999999992</v>
      </c>
      <c r="ES1982">
        <v>7445.53</v>
      </c>
      <c r="ET1982">
        <v>23.37</v>
      </c>
      <c r="EU1982">
        <v>0</v>
      </c>
      <c r="EV1982">
        <v>807.23</v>
      </c>
      <c r="EW1982">
        <v>89</v>
      </c>
      <c r="EX1982">
        <v>0</v>
      </c>
      <c r="EY1982">
        <v>0</v>
      </c>
      <c r="FQ1982">
        <v>0</v>
      </c>
      <c r="FR1982">
        <f t="shared" si="1296"/>
        <v>0</v>
      </c>
      <c r="FS1982">
        <v>0</v>
      </c>
      <c r="FT1982" t="s">
        <v>139</v>
      </c>
      <c r="FU1982" t="s">
        <v>25</v>
      </c>
      <c r="FV1982" t="s">
        <v>25</v>
      </c>
      <c r="FW1982" t="s">
        <v>26</v>
      </c>
      <c r="FX1982">
        <v>106.2</v>
      </c>
      <c r="FY1982">
        <v>53.55</v>
      </c>
      <c r="GA1982" t="s">
        <v>3</v>
      </c>
      <c r="GD1982">
        <v>1</v>
      </c>
      <c r="GF1982">
        <v>-978692579</v>
      </c>
      <c r="GG1982">
        <v>2</v>
      </c>
      <c r="GH1982">
        <v>1</v>
      </c>
      <c r="GI1982">
        <v>2</v>
      </c>
      <c r="GJ1982">
        <v>0</v>
      </c>
      <c r="GK1982">
        <v>0</v>
      </c>
      <c r="GL1982">
        <f t="shared" si="1297"/>
        <v>0</v>
      </c>
      <c r="GM1982">
        <f t="shared" si="1298"/>
        <v>35004.42</v>
      </c>
      <c r="GN1982">
        <f t="shared" si="1299"/>
        <v>35004.42</v>
      </c>
      <c r="GO1982">
        <f t="shared" si="1300"/>
        <v>0</v>
      </c>
      <c r="GP1982">
        <f t="shared" si="1301"/>
        <v>0</v>
      </c>
      <c r="GR1982">
        <v>0</v>
      </c>
      <c r="GS1982">
        <v>3</v>
      </c>
      <c r="GT1982">
        <v>0</v>
      </c>
      <c r="GU1982" t="s">
        <v>3</v>
      </c>
      <c r="GV1982">
        <f t="shared" si="1302"/>
        <v>0</v>
      </c>
      <c r="GW1982">
        <v>1</v>
      </c>
      <c r="GX1982">
        <f t="shared" si="1303"/>
        <v>0</v>
      </c>
      <c r="HA1982">
        <v>0</v>
      </c>
      <c r="HB1982">
        <v>0</v>
      </c>
      <c r="HC1982">
        <f t="shared" si="1304"/>
        <v>0</v>
      </c>
      <c r="HE1982" t="s">
        <v>3</v>
      </c>
      <c r="HF1982" t="s">
        <v>3</v>
      </c>
      <c r="IK1982">
        <v>0</v>
      </c>
    </row>
    <row r="1983" spans="1:245">
      <c r="A1983">
        <v>17</v>
      </c>
      <c r="B1983">
        <v>0</v>
      </c>
      <c r="C1983">
        <f>ROW(SmtRes!A1907)</f>
        <v>1907</v>
      </c>
      <c r="D1983">
        <f>ROW(EtalonRes!A1862)</f>
        <v>1862</v>
      </c>
      <c r="E1983" t="s">
        <v>212</v>
      </c>
      <c r="F1983" t="s">
        <v>296</v>
      </c>
      <c r="G1983" t="s">
        <v>297</v>
      </c>
      <c r="H1983" t="s">
        <v>215</v>
      </c>
      <c r="I1983">
        <f>ROUND(30.25/100,9)</f>
        <v>0.30249999999999999</v>
      </c>
      <c r="J1983">
        <v>0</v>
      </c>
      <c r="O1983">
        <f t="shared" si="1270"/>
        <v>22062.54</v>
      </c>
      <c r="P1983">
        <f t="shared" si="1271"/>
        <v>13198.36</v>
      </c>
      <c r="Q1983">
        <f t="shared" si="1272"/>
        <v>33.1</v>
      </c>
      <c r="R1983">
        <f t="shared" si="1273"/>
        <v>0</v>
      </c>
      <c r="S1983">
        <f t="shared" si="1274"/>
        <v>8831.08</v>
      </c>
      <c r="T1983">
        <f t="shared" si="1275"/>
        <v>0</v>
      </c>
      <c r="U1983">
        <f t="shared" si="1276"/>
        <v>29.221499999999999</v>
      </c>
      <c r="V1983">
        <f t="shared" si="1277"/>
        <v>0</v>
      </c>
      <c r="W1983">
        <f t="shared" si="1278"/>
        <v>0</v>
      </c>
      <c r="X1983">
        <f t="shared" si="1279"/>
        <v>7947.97</v>
      </c>
      <c r="Y1983">
        <f t="shared" si="1280"/>
        <v>3797.36</v>
      </c>
      <c r="AA1983">
        <v>36401907</v>
      </c>
      <c r="AB1983">
        <f t="shared" si="1281"/>
        <v>8548.36</v>
      </c>
      <c r="AC1983">
        <f t="shared" si="1282"/>
        <v>7654.55</v>
      </c>
      <c r="AD1983">
        <f>ROUND(((((ET1983*1.25))-((EU1983*1.25)))+AE1983),2)</f>
        <v>17.649999999999999</v>
      </c>
      <c r="AE1983">
        <f>ROUND(((EU1983*1.25)),2)</f>
        <v>0</v>
      </c>
      <c r="AF1983">
        <f>ROUND(((EV1983*1.15)),2)</f>
        <v>876.16</v>
      </c>
      <c r="AG1983">
        <f t="shared" si="1283"/>
        <v>0</v>
      </c>
      <c r="AH1983">
        <f>((EW1983*1.15))</f>
        <v>96.6</v>
      </c>
      <c r="AI1983">
        <f>((EX1983*1.25))</f>
        <v>0</v>
      </c>
      <c r="AJ1983">
        <f t="shared" si="1284"/>
        <v>0</v>
      </c>
      <c r="AK1983">
        <v>8430.5499999999993</v>
      </c>
      <c r="AL1983">
        <v>7654.55</v>
      </c>
      <c r="AM1983">
        <v>14.12</v>
      </c>
      <c r="AN1983">
        <v>0</v>
      </c>
      <c r="AO1983">
        <v>761.88</v>
      </c>
      <c r="AP1983">
        <v>0</v>
      </c>
      <c r="AQ1983">
        <v>84</v>
      </c>
      <c r="AR1983">
        <v>0</v>
      </c>
      <c r="AS1983">
        <v>0</v>
      </c>
      <c r="AT1983">
        <v>90</v>
      </c>
      <c r="AU1983">
        <v>43</v>
      </c>
      <c r="AV1983">
        <v>1</v>
      </c>
      <c r="AW1983">
        <v>1</v>
      </c>
      <c r="AZ1983">
        <v>1</v>
      </c>
      <c r="BA1983">
        <v>33.32</v>
      </c>
      <c r="BB1983">
        <v>6.2</v>
      </c>
      <c r="BC1983">
        <v>5.7</v>
      </c>
      <c r="BD1983" t="s">
        <v>3</v>
      </c>
      <c r="BE1983" t="s">
        <v>3</v>
      </c>
      <c r="BF1983" t="s">
        <v>3</v>
      </c>
      <c r="BG1983" t="s">
        <v>3</v>
      </c>
      <c r="BH1983">
        <v>0</v>
      </c>
      <c r="BI1983">
        <v>1</v>
      </c>
      <c r="BJ1983" t="s">
        <v>298</v>
      </c>
      <c r="BM1983">
        <v>10001</v>
      </c>
      <c r="BN1983">
        <v>0</v>
      </c>
      <c r="BO1983" t="s">
        <v>296</v>
      </c>
      <c r="BP1983">
        <v>1</v>
      </c>
      <c r="BQ1983">
        <v>2</v>
      </c>
      <c r="BR1983">
        <v>0</v>
      </c>
      <c r="BS1983">
        <v>33.32</v>
      </c>
      <c r="BT1983">
        <v>1</v>
      </c>
      <c r="BU1983">
        <v>1</v>
      </c>
      <c r="BV1983">
        <v>1</v>
      </c>
      <c r="BW1983">
        <v>1</v>
      </c>
      <c r="BX1983">
        <v>1</v>
      </c>
      <c r="BY1983" t="s">
        <v>3</v>
      </c>
      <c r="BZ1983">
        <v>118</v>
      </c>
      <c r="CA1983">
        <v>63</v>
      </c>
      <c r="CE1983">
        <v>0</v>
      </c>
      <c r="CF1983">
        <v>0</v>
      </c>
      <c r="CG1983">
        <v>0</v>
      </c>
      <c r="CM1983">
        <v>0</v>
      </c>
      <c r="CN1983" t="s">
        <v>3</v>
      </c>
      <c r="CO1983">
        <v>0</v>
      </c>
      <c r="CP1983">
        <f t="shared" si="1285"/>
        <v>22062.54</v>
      </c>
      <c r="CQ1983">
        <f t="shared" si="1286"/>
        <v>43630.935000000005</v>
      </c>
      <c r="CR1983">
        <f t="shared" si="1287"/>
        <v>109.42999999999999</v>
      </c>
      <c r="CS1983">
        <f t="shared" si="1288"/>
        <v>0</v>
      </c>
      <c r="CT1983">
        <f t="shared" si="1289"/>
        <v>29193.6512</v>
      </c>
      <c r="CU1983">
        <f t="shared" si="1290"/>
        <v>0</v>
      </c>
      <c r="CV1983">
        <f t="shared" si="1291"/>
        <v>96.6</v>
      </c>
      <c r="CW1983">
        <f t="shared" si="1292"/>
        <v>0</v>
      </c>
      <c r="CX1983">
        <f t="shared" si="1293"/>
        <v>0</v>
      </c>
      <c r="CY1983">
        <f t="shared" si="1294"/>
        <v>7947.9719999999998</v>
      </c>
      <c r="CZ1983">
        <f t="shared" si="1295"/>
        <v>3797.3643999999999</v>
      </c>
      <c r="DC1983" t="s">
        <v>3</v>
      </c>
      <c r="DD1983" t="s">
        <v>3</v>
      </c>
      <c r="DE1983" t="s">
        <v>133</v>
      </c>
      <c r="DF1983" t="s">
        <v>133</v>
      </c>
      <c r="DG1983" t="s">
        <v>134</v>
      </c>
      <c r="DH1983" t="s">
        <v>3</v>
      </c>
      <c r="DI1983" t="s">
        <v>134</v>
      </c>
      <c r="DJ1983" t="s">
        <v>133</v>
      </c>
      <c r="DK1983" t="s">
        <v>3</v>
      </c>
      <c r="DL1983" t="s">
        <v>3</v>
      </c>
      <c r="DM1983" t="s">
        <v>3</v>
      </c>
      <c r="DN1983">
        <v>0</v>
      </c>
      <c r="DO1983">
        <v>0</v>
      </c>
      <c r="DP1983">
        <v>1</v>
      </c>
      <c r="DQ1983">
        <v>1</v>
      </c>
      <c r="DU1983">
        <v>1005</v>
      </c>
      <c r="DV1983" t="s">
        <v>215</v>
      </c>
      <c r="DW1983" t="s">
        <v>215</v>
      </c>
      <c r="DX1983">
        <v>100</v>
      </c>
      <c r="DZ1983" t="s">
        <v>3</v>
      </c>
      <c r="EA1983" t="s">
        <v>3</v>
      </c>
      <c r="EB1983" t="s">
        <v>3</v>
      </c>
      <c r="EC1983" t="s">
        <v>3</v>
      </c>
      <c r="EE1983">
        <v>29085510</v>
      </c>
      <c r="EF1983">
        <v>2</v>
      </c>
      <c r="EG1983" t="s">
        <v>135</v>
      </c>
      <c r="EH1983">
        <v>0</v>
      </c>
      <c r="EI1983" t="s">
        <v>3</v>
      </c>
      <c r="EJ1983">
        <v>1</v>
      </c>
      <c r="EK1983">
        <v>10001</v>
      </c>
      <c r="EL1983" t="s">
        <v>136</v>
      </c>
      <c r="EM1983" t="s">
        <v>137</v>
      </c>
      <c r="EO1983" t="s">
        <v>3</v>
      </c>
      <c r="EQ1983">
        <v>0</v>
      </c>
      <c r="ER1983">
        <v>8430.5499999999993</v>
      </c>
      <c r="ES1983">
        <v>7654.55</v>
      </c>
      <c r="ET1983">
        <v>14.12</v>
      </c>
      <c r="EU1983">
        <v>0</v>
      </c>
      <c r="EV1983">
        <v>761.88</v>
      </c>
      <c r="EW1983">
        <v>84</v>
      </c>
      <c r="EX1983">
        <v>0</v>
      </c>
      <c r="EY1983">
        <v>0</v>
      </c>
      <c r="FQ1983">
        <v>0</v>
      </c>
      <c r="FR1983">
        <f t="shared" si="1296"/>
        <v>0</v>
      </c>
      <c r="FS1983">
        <v>0</v>
      </c>
      <c r="FT1983" t="s">
        <v>139</v>
      </c>
      <c r="FU1983" t="s">
        <v>25</v>
      </c>
      <c r="FV1983" t="s">
        <v>25</v>
      </c>
      <c r="FW1983" t="s">
        <v>26</v>
      </c>
      <c r="FX1983">
        <v>106.2</v>
      </c>
      <c r="FY1983">
        <v>53.55</v>
      </c>
      <c r="GA1983" t="s">
        <v>3</v>
      </c>
      <c r="GD1983">
        <v>1</v>
      </c>
      <c r="GF1983">
        <v>892663548</v>
      </c>
      <c r="GG1983">
        <v>2</v>
      </c>
      <c r="GH1983">
        <v>1</v>
      </c>
      <c r="GI1983">
        <v>2</v>
      </c>
      <c r="GJ1983">
        <v>0</v>
      </c>
      <c r="GK1983">
        <v>0</v>
      </c>
      <c r="GL1983">
        <f t="shared" si="1297"/>
        <v>0</v>
      </c>
      <c r="GM1983">
        <f t="shared" si="1298"/>
        <v>33807.870000000003</v>
      </c>
      <c r="GN1983">
        <f t="shared" si="1299"/>
        <v>33807.870000000003</v>
      </c>
      <c r="GO1983">
        <f t="shared" si="1300"/>
        <v>0</v>
      </c>
      <c r="GP1983">
        <f t="shared" si="1301"/>
        <v>0</v>
      </c>
      <c r="GR1983">
        <v>0</v>
      </c>
      <c r="GS1983">
        <v>3</v>
      </c>
      <c r="GT1983">
        <v>0</v>
      </c>
      <c r="GU1983" t="s">
        <v>3</v>
      </c>
      <c r="GV1983">
        <f t="shared" si="1302"/>
        <v>0</v>
      </c>
      <c r="GW1983">
        <v>1</v>
      </c>
      <c r="GX1983">
        <f t="shared" si="1303"/>
        <v>0</v>
      </c>
      <c r="HA1983">
        <v>0</v>
      </c>
      <c r="HB1983">
        <v>0</v>
      </c>
      <c r="HC1983">
        <f t="shared" si="1304"/>
        <v>0</v>
      </c>
      <c r="HE1983" t="s">
        <v>3</v>
      </c>
      <c r="HF1983" t="s">
        <v>3</v>
      </c>
      <c r="IK1983">
        <v>0</v>
      </c>
    </row>
    <row r="1984" spans="1:245">
      <c r="A1984">
        <v>17</v>
      </c>
      <c r="B1984">
        <v>0</v>
      </c>
      <c r="C1984">
        <f>ROW(SmtRes!A1914)</f>
        <v>1914</v>
      </c>
      <c r="D1984">
        <f>ROW(EtalonRes!A1869)</f>
        <v>1869</v>
      </c>
      <c r="E1984" t="s">
        <v>266</v>
      </c>
      <c r="F1984" t="s">
        <v>218</v>
      </c>
      <c r="G1984" t="s">
        <v>219</v>
      </c>
      <c r="H1984" t="s">
        <v>220</v>
      </c>
      <c r="I1984">
        <f>ROUND(60.5/100,9)</f>
        <v>0.60499999999999998</v>
      </c>
      <c r="J1984">
        <v>0</v>
      </c>
      <c r="O1984">
        <f t="shared" si="1270"/>
        <v>16862.64</v>
      </c>
      <c r="P1984">
        <f t="shared" si="1271"/>
        <v>4804.6400000000003</v>
      </c>
      <c r="Q1984">
        <f t="shared" si="1272"/>
        <v>10.62</v>
      </c>
      <c r="R1984">
        <f t="shared" si="1273"/>
        <v>3.63</v>
      </c>
      <c r="S1984">
        <f t="shared" si="1274"/>
        <v>12047.38</v>
      </c>
      <c r="T1984">
        <f t="shared" si="1275"/>
        <v>0</v>
      </c>
      <c r="U1984">
        <f t="shared" si="1276"/>
        <v>38.92025499999999</v>
      </c>
      <c r="V1984">
        <f t="shared" si="1277"/>
        <v>7.5624999999999998E-3</v>
      </c>
      <c r="W1984">
        <f t="shared" si="1278"/>
        <v>0</v>
      </c>
      <c r="X1984">
        <f t="shared" si="1279"/>
        <v>9640.81</v>
      </c>
      <c r="Y1984">
        <f t="shared" si="1280"/>
        <v>4458.87</v>
      </c>
      <c r="AA1984">
        <v>36401907</v>
      </c>
      <c r="AB1984">
        <f t="shared" si="1281"/>
        <v>7162.38</v>
      </c>
      <c r="AC1984">
        <f t="shared" si="1282"/>
        <v>6563.27</v>
      </c>
      <c r="AD1984">
        <f>ROUND(((((ET1984*1.25))-((EU1984*1.25)))+AE1984),2)</f>
        <v>1.48</v>
      </c>
      <c r="AE1984">
        <f>ROUND(((EU1984*1.25)),2)</f>
        <v>0.18</v>
      </c>
      <c r="AF1984">
        <f>ROUND(((EV1984*1.15)),2)</f>
        <v>597.63</v>
      </c>
      <c r="AG1984">
        <f t="shared" si="1283"/>
        <v>0</v>
      </c>
      <c r="AH1984">
        <f>((EW1984*1.15))</f>
        <v>64.330999999999989</v>
      </c>
      <c r="AI1984">
        <f>((EX1984*1.25))</f>
        <v>1.2500000000000001E-2</v>
      </c>
      <c r="AJ1984">
        <f t="shared" si="1284"/>
        <v>0</v>
      </c>
      <c r="AK1984">
        <v>7084.13</v>
      </c>
      <c r="AL1984">
        <v>6563.27</v>
      </c>
      <c r="AM1984">
        <v>1.18</v>
      </c>
      <c r="AN1984">
        <v>0.14000000000000001</v>
      </c>
      <c r="AO1984">
        <v>519.67999999999995</v>
      </c>
      <c r="AP1984">
        <v>0</v>
      </c>
      <c r="AQ1984">
        <v>55.94</v>
      </c>
      <c r="AR1984">
        <v>0.01</v>
      </c>
      <c r="AS1984">
        <v>0</v>
      </c>
      <c r="AT1984">
        <v>80</v>
      </c>
      <c r="AU1984">
        <v>37</v>
      </c>
      <c r="AV1984">
        <v>1</v>
      </c>
      <c r="AW1984">
        <v>1</v>
      </c>
      <c r="AZ1984">
        <v>1</v>
      </c>
      <c r="BA1984">
        <v>33.32</v>
      </c>
      <c r="BB1984">
        <v>11.86</v>
      </c>
      <c r="BC1984">
        <v>1.21</v>
      </c>
      <c r="BD1984" t="s">
        <v>3</v>
      </c>
      <c r="BE1984" t="s">
        <v>3</v>
      </c>
      <c r="BF1984" t="s">
        <v>3</v>
      </c>
      <c r="BG1984" t="s">
        <v>3</v>
      </c>
      <c r="BH1984">
        <v>0</v>
      </c>
      <c r="BI1984">
        <v>1</v>
      </c>
      <c r="BJ1984" t="s">
        <v>221</v>
      </c>
      <c r="BM1984">
        <v>15001</v>
      </c>
      <c r="BN1984">
        <v>0</v>
      </c>
      <c r="BO1984" t="s">
        <v>218</v>
      </c>
      <c r="BP1984">
        <v>1</v>
      </c>
      <c r="BQ1984">
        <v>2</v>
      </c>
      <c r="BR1984">
        <v>0</v>
      </c>
      <c r="BS1984">
        <v>33.32</v>
      </c>
      <c r="BT1984">
        <v>1</v>
      </c>
      <c r="BU1984">
        <v>1</v>
      </c>
      <c r="BV1984">
        <v>1</v>
      </c>
      <c r="BW1984">
        <v>1</v>
      </c>
      <c r="BX1984">
        <v>1</v>
      </c>
      <c r="BY1984" t="s">
        <v>3</v>
      </c>
      <c r="BZ1984">
        <v>105</v>
      </c>
      <c r="CA1984">
        <v>55</v>
      </c>
      <c r="CE1984">
        <v>0</v>
      </c>
      <c r="CF1984">
        <v>0</v>
      </c>
      <c r="CG1984">
        <v>0</v>
      </c>
      <c r="CM1984">
        <v>0</v>
      </c>
      <c r="CN1984" t="s">
        <v>3</v>
      </c>
      <c r="CO1984">
        <v>0</v>
      </c>
      <c r="CP1984">
        <f t="shared" si="1285"/>
        <v>16862.64</v>
      </c>
      <c r="CQ1984">
        <f t="shared" si="1286"/>
        <v>7941.5567000000001</v>
      </c>
      <c r="CR1984">
        <f t="shared" si="1287"/>
        <v>17.552799999999998</v>
      </c>
      <c r="CS1984">
        <f t="shared" si="1288"/>
        <v>5.9976000000000003</v>
      </c>
      <c r="CT1984">
        <f t="shared" si="1289"/>
        <v>19913.031599999998</v>
      </c>
      <c r="CU1984">
        <f t="shared" si="1290"/>
        <v>0</v>
      </c>
      <c r="CV1984">
        <f t="shared" si="1291"/>
        <v>64.330999999999989</v>
      </c>
      <c r="CW1984">
        <f t="shared" si="1292"/>
        <v>1.2500000000000001E-2</v>
      </c>
      <c r="CX1984">
        <f t="shared" si="1293"/>
        <v>0</v>
      </c>
      <c r="CY1984">
        <f t="shared" si="1294"/>
        <v>9640.8079999999973</v>
      </c>
      <c r="CZ1984">
        <f t="shared" si="1295"/>
        <v>4458.8736999999992</v>
      </c>
      <c r="DC1984" t="s">
        <v>3</v>
      </c>
      <c r="DD1984" t="s">
        <v>3</v>
      </c>
      <c r="DE1984" t="s">
        <v>133</v>
      </c>
      <c r="DF1984" t="s">
        <v>133</v>
      </c>
      <c r="DG1984" t="s">
        <v>134</v>
      </c>
      <c r="DH1984" t="s">
        <v>3</v>
      </c>
      <c r="DI1984" t="s">
        <v>134</v>
      </c>
      <c r="DJ1984" t="s">
        <v>133</v>
      </c>
      <c r="DK1984" t="s">
        <v>3</v>
      </c>
      <c r="DL1984" t="s">
        <v>3</v>
      </c>
      <c r="DM1984" t="s">
        <v>3</v>
      </c>
      <c r="DN1984">
        <v>0</v>
      </c>
      <c r="DO1984">
        <v>0</v>
      </c>
      <c r="DP1984">
        <v>1</v>
      </c>
      <c r="DQ1984">
        <v>1</v>
      </c>
      <c r="DU1984">
        <v>1013</v>
      </c>
      <c r="DV1984" t="s">
        <v>220</v>
      </c>
      <c r="DW1984" t="s">
        <v>220</v>
      </c>
      <c r="DX1984">
        <v>1</v>
      </c>
      <c r="DZ1984" t="s">
        <v>3</v>
      </c>
      <c r="EA1984" t="s">
        <v>3</v>
      </c>
      <c r="EB1984" t="s">
        <v>3</v>
      </c>
      <c r="EC1984" t="s">
        <v>3</v>
      </c>
      <c r="EE1984">
        <v>29085536</v>
      </c>
      <c r="EF1984">
        <v>2</v>
      </c>
      <c r="EG1984" t="s">
        <v>135</v>
      </c>
      <c r="EH1984">
        <v>0</v>
      </c>
      <c r="EI1984" t="s">
        <v>3</v>
      </c>
      <c r="EJ1984">
        <v>1</v>
      </c>
      <c r="EK1984">
        <v>15001</v>
      </c>
      <c r="EL1984" t="s">
        <v>151</v>
      </c>
      <c r="EM1984" t="s">
        <v>152</v>
      </c>
      <c r="EO1984" t="s">
        <v>3</v>
      </c>
      <c r="EQ1984">
        <v>0</v>
      </c>
      <c r="ER1984">
        <v>7084.13</v>
      </c>
      <c r="ES1984">
        <v>6563.27</v>
      </c>
      <c r="ET1984">
        <v>1.18</v>
      </c>
      <c r="EU1984">
        <v>0.14000000000000001</v>
      </c>
      <c r="EV1984">
        <v>519.67999999999995</v>
      </c>
      <c r="EW1984">
        <v>55.94</v>
      </c>
      <c r="EX1984">
        <v>0.01</v>
      </c>
      <c r="EY1984">
        <v>0</v>
      </c>
      <c r="FQ1984">
        <v>0</v>
      </c>
      <c r="FR1984">
        <f t="shared" si="1296"/>
        <v>0</v>
      </c>
      <c r="FS1984">
        <v>0</v>
      </c>
      <c r="FT1984" t="s">
        <v>139</v>
      </c>
      <c r="FU1984" t="s">
        <v>25</v>
      </c>
      <c r="FV1984" t="s">
        <v>25</v>
      </c>
      <c r="FW1984" t="s">
        <v>26</v>
      </c>
      <c r="FX1984">
        <v>94.5</v>
      </c>
      <c r="FY1984">
        <v>46.75</v>
      </c>
      <c r="GA1984" t="s">
        <v>3</v>
      </c>
      <c r="GD1984">
        <v>1</v>
      </c>
      <c r="GF1984">
        <v>797186164</v>
      </c>
      <c r="GG1984">
        <v>2</v>
      </c>
      <c r="GH1984">
        <v>1</v>
      </c>
      <c r="GI1984">
        <v>2</v>
      </c>
      <c r="GJ1984">
        <v>0</v>
      </c>
      <c r="GK1984">
        <v>0</v>
      </c>
      <c r="GL1984">
        <f t="shared" si="1297"/>
        <v>0</v>
      </c>
      <c r="GM1984">
        <f t="shared" si="1298"/>
        <v>30962.32</v>
      </c>
      <c r="GN1984">
        <f t="shared" si="1299"/>
        <v>30962.32</v>
      </c>
      <c r="GO1984">
        <f t="shared" si="1300"/>
        <v>0</v>
      </c>
      <c r="GP1984">
        <f t="shared" si="1301"/>
        <v>0</v>
      </c>
      <c r="GR1984">
        <v>0</v>
      </c>
      <c r="GS1984">
        <v>3</v>
      </c>
      <c r="GT1984">
        <v>0</v>
      </c>
      <c r="GU1984" t="s">
        <v>3</v>
      </c>
      <c r="GV1984">
        <f t="shared" si="1302"/>
        <v>0</v>
      </c>
      <c r="GW1984">
        <v>1</v>
      </c>
      <c r="GX1984">
        <f t="shared" si="1303"/>
        <v>0</v>
      </c>
      <c r="HA1984">
        <v>0</v>
      </c>
      <c r="HB1984">
        <v>0</v>
      </c>
      <c r="HC1984">
        <f t="shared" si="1304"/>
        <v>0</v>
      </c>
      <c r="HE1984" t="s">
        <v>3</v>
      </c>
      <c r="HF1984" t="s">
        <v>3</v>
      </c>
      <c r="IK1984">
        <v>0</v>
      </c>
    </row>
    <row r="1985" spans="1:245">
      <c r="A1985">
        <v>17</v>
      </c>
      <c r="B1985">
        <v>0</v>
      </c>
      <c r="C1985">
        <f>ROW(SmtRes!A1926)</f>
        <v>1926</v>
      </c>
      <c r="D1985">
        <f>ROW(EtalonRes!A1878)</f>
        <v>1878</v>
      </c>
      <c r="E1985" t="s">
        <v>217</v>
      </c>
      <c r="F1985" t="s">
        <v>223</v>
      </c>
      <c r="G1985" t="s">
        <v>224</v>
      </c>
      <c r="H1985" t="s">
        <v>58</v>
      </c>
      <c r="I1985">
        <f>ROUND(3/100,9)</f>
        <v>0.03</v>
      </c>
      <c r="J1985">
        <v>0</v>
      </c>
      <c r="O1985">
        <f t="shared" si="1270"/>
        <v>362.74</v>
      </c>
      <c r="P1985">
        <f t="shared" si="1271"/>
        <v>13.61</v>
      </c>
      <c r="Q1985">
        <f t="shared" si="1272"/>
        <v>1.56</v>
      </c>
      <c r="R1985">
        <f t="shared" si="1273"/>
        <v>0.41</v>
      </c>
      <c r="S1985">
        <f t="shared" si="1274"/>
        <v>347.57</v>
      </c>
      <c r="T1985">
        <f t="shared" si="1275"/>
        <v>0</v>
      </c>
      <c r="U1985">
        <f t="shared" si="1276"/>
        <v>1.0515600000000001</v>
      </c>
      <c r="V1985">
        <f t="shared" si="1277"/>
        <v>8.9999999999999998E-4</v>
      </c>
      <c r="W1985">
        <f t="shared" si="1278"/>
        <v>0</v>
      </c>
      <c r="X1985">
        <f t="shared" si="1279"/>
        <v>281.86</v>
      </c>
      <c r="Y1985">
        <f t="shared" si="1280"/>
        <v>180.95</v>
      </c>
      <c r="AA1985">
        <v>36401907</v>
      </c>
      <c r="AB1985">
        <f t="shared" si="1281"/>
        <v>416.77</v>
      </c>
      <c r="AC1985">
        <f t="shared" si="1282"/>
        <v>63.28</v>
      </c>
      <c r="AD1985">
        <f t="shared" ref="AD1985:AD1991" si="1307">ROUND((((ET1985)-(EU1985))+AE1985),2)</f>
        <v>5.78</v>
      </c>
      <c r="AE1985">
        <f t="shared" ref="AE1985:AE1991" si="1308">ROUND((EU1985),2)</f>
        <v>0.41</v>
      </c>
      <c r="AF1985">
        <f>ROUND(((EV1985*1.15)),2)</f>
        <v>347.71</v>
      </c>
      <c r="AG1985">
        <f t="shared" si="1283"/>
        <v>0</v>
      </c>
      <c r="AH1985">
        <f>((EW1985*1.15))</f>
        <v>35.052</v>
      </c>
      <c r="AI1985">
        <f t="shared" ref="AI1985:AI1991" si="1309">(EX1985)</f>
        <v>0.03</v>
      </c>
      <c r="AJ1985">
        <f t="shared" si="1284"/>
        <v>0</v>
      </c>
      <c r="AK1985">
        <v>371.42</v>
      </c>
      <c r="AL1985">
        <v>63.28</v>
      </c>
      <c r="AM1985">
        <v>5.78</v>
      </c>
      <c r="AN1985">
        <v>0.41</v>
      </c>
      <c r="AO1985">
        <v>302.36</v>
      </c>
      <c r="AP1985">
        <v>0</v>
      </c>
      <c r="AQ1985">
        <v>30.48</v>
      </c>
      <c r="AR1985">
        <v>0.03</v>
      </c>
      <c r="AS1985">
        <v>0</v>
      </c>
      <c r="AT1985">
        <v>81</v>
      </c>
      <c r="AU1985">
        <v>52</v>
      </c>
      <c r="AV1985">
        <v>1</v>
      </c>
      <c r="AW1985">
        <v>1</v>
      </c>
      <c r="AZ1985">
        <v>1</v>
      </c>
      <c r="BA1985">
        <v>33.32</v>
      </c>
      <c r="BB1985">
        <v>9.01</v>
      </c>
      <c r="BC1985">
        <v>7.17</v>
      </c>
      <c r="BD1985" t="s">
        <v>3</v>
      </c>
      <c r="BE1985" t="s">
        <v>3</v>
      </c>
      <c r="BF1985" t="s">
        <v>3</v>
      </c>
      <c r="BG1985" t="s">
        <v>3</v>
      </c>
      <c r="BH1985">
        <v>0</v>
      </c>
      <c r="BI1985">
        <v>2</v>
      </c>
      <c r="BJ1985" t="s">
        <v>225</v>
      </c>
      <c r="BM1985">
        <v>108001</v>
      </c>
      <c r="BN1985">
        <v>0</v>
      </c>
      <c r="BO1985" t="s">
        <v>223</v>
      </c>
      <c r="BP1985">
        <v>1</v>
      </c>
      <c r="BQ1985">
        <v>3</v>
      </c>
      <c r="BR1985">
        <v>0</v>
      </c>
      <c r="BS1985">
        <v>33.32</v>
      </c>
      <c r="BT1985">
        <v>1</v>
      </c>
      <c r="BU1985">
        <v>1</v>
      </c>
      <c r="BV1985">
        <v>1</v>
      </c>
      <c r="BW1985">
        <v>1</v>
      </c>
      <c r="BX1985">
        <v>1</v>
      </c>
      <c r="BY1985" t="s">
        <v>3</v>
      </c>
      <c r="BZ1985">
        <v>95</v>
      </c>
      <c r="CA1985">
        <v>65</v>
      </c>
      <c r="CE1985">
        <v>0</v>
      </c>
      <c r="CF1985">
        <v>0</v>
      </c>
      <c r="CG1985">
        <v>0</v>
      </c>
      <c r="CM1985">
        <v>0</v>
      </c>
      <c r="CN1985" t="s">
        <v>905</v>
      </c>
      <c r="CO1985">
        <v>0</v>
      </c>
      <c r="CP1985">
        <f t="shared" si="1285"/>
        <v>362.74</v>
      </c>
      <c r="CQ1985">
        <f t="shared" si="1286"/>
        <v>453.7176</v>
      </c>
      <c r="CR1985">
        <f t="shared" si="1287"/>
        <v>52.077800000000003</v>
      </c>
      <c r="CS1985">
        <f t="shared" si="1288"/>
        <v>13.661199999999999</v>
      </c>
      <c r="CT1985">
        <f t="shared" si="1289"/>
        <v>11585.697199999999</v>
      </c>
      <c r="CU1985">
        <f t="shared" si="1290"/>
        <v>0</v>
      </c>
      <c r="CV1985">
        <f t="shared" si="1291"/>
        <v>35.052</v>
      </c>
      <c r="CW1985">
        <f t="shared" si="1292"/>
        <v>0.03</v>
      </c>
      <c r="CX1985">
        <f t="shared" si="1293"/>
        <v>0</v>
      </c>
      <c r="CY1985">
        <f t="shared" si="1294"/>
        <v>281.86380000000003</v>
      </c>
      <c r="CZ1985">
        <f t="shared" si="1295"/>
        <v>180.9496</v>
      </c>
      <c r="DC1985" t="s">
        <v>3</v>
      </c>
      <c r="DD1985" t="s">
        <v>3</v>
      </c>
      <c r="DE1985" t="s">
        <v>3</v>
      </c>
      <c r="DF1985" t="s">
        <v>3</v>
      </c>
      <c r="DG1985" t="s">
        <v>134</v>
      </c>
      <c r="DH1985" t="s">
        <v>3</v>
      </c>
      <c r="DI1985" t="s">
        <v>134</v>
      </c>
      <c r="DJ1985" t="s">
        <v>3</v>
      </c>
      <c r="DK1985" t="s">
        <v>3</v>
      </c>
      <c r="DL1985" t="s">
        <v>3</v>
      </c>
      <c r="DM1985" t="s">
        <v>3</v>
      </c>
      <c r="DN1985">
        <v>0</v>
      </c>
      <c r="DO1985">
        <v>0</v>
      </c>
      <c r="DP1985">
        <v>1</v>
      </c>
      <c r="DQ1985">
        <v>1</v>
      </c>
      <c r="DU1985">
        <v>1010</v>
      </c>
      <c r="DV1985" t="s">
        <v>58</v>
      </c>
      <c r="DW1985" t="s">
        <v>58</v>
      </c>
      <c r="DX1985">
        <v>100</v>
      </c>
      <c r="DZ1985" t="s">
        <v>3</v>
      </c>
      <c r="EA1985" t="s">
        <v>3</v>
      </c>
      <c r="EB1985" t="s">
        <v>3</v>
      </c>
      <c r="EC1985" t="s">
        <v>3</v>
      </c>
      <c r="EE1985">
        <v>29085386</v>
      </c>
      <c r="EF1985">
        <v>3</v>
      </c>
      <c r="EG1985" t="s">
        <v>226</v>
      </c>
      <c r="EH1985">
        <v>0</v>
      </c>
      <c r="EI1985" t="s">
        <v>3</v>
      </c>
      <c r="EJ1985">
        <v>2</v>
      </c>
      <c r="EK1985">
        <v>108001</v>
      </c>
      <c r="EL1985" t="s">
        <v>227</v>
      </c>
      <c r="EM1985" t="s">
        <v>228</v>
      </c>
      <c r="EO1985" t="s">
        <v>299</v>
      </c>
      <c r="EQ1985">
        <v>0</v>
      </c>
      <c r="ER1985">
        <v>371.42</v>
      </c>
      <c r="ES1985">
        <v>63.28</v>
      </c>
      <c r="ET1985">
        <v>5.78</v>
      </c>
      <c r="EU1985">
        <v>0.41</v>
      </c>
      <c r="EV1985">
        <v>302.36</v>
      </c>
      <c r="EW1985">
        <v>30.48</v>
      </c>
      <c r="EX1985">
        <v>0.03</v>
      </c>
      <c r="EY1985">
        <v>0</v>
      </c>
      <c r="FQ1985">
        <v>0</v>
      </c>
      <c r="FR1985">
        <f t="shared" si="1296"/>
        <v>0</v>
      </c>
      <c r="FS1985">
        <v>0</v>
      </c>
      <c r="FV1985" t="s">
        <v>25</v>
      </c>
      <c r="FW1985" t="s">
        <v>26</v>
      </c>
      <c r="FX1985">
        <v>95</v>
      </c>
      <c r="FY1985">
        <v>65</v>
      </c>
      <c r="GA1985" t="s">
        <v>3</v>
      </c>
      <c r="GD1985">
        <v>1</v>
      </c>
      <c r="GF1985">
        <v>-1627028948</v>
      </c>
      <c r="GG1985">
        <v>2</v>
      </c>
      <c r="GH1985">
        <v>1</v>
      </c>
      <c r="GI1985">
        <v>2</v>
      </c>
      <c r="GJ1985">
        <v>0</v>
      </c>
      <c r="GK1985">
        <v>0</v>
      </c>
      <c r="GL1985">
        <f t="shared" si="1297"/>
        <v>0</v>
      </c>
      <c r="GM1985">
        <f t="shared" si="1298"/>
        <v>825.55</v>
      </c>
      <c r="GN1985">
        <f t="shared" si="1299"/>
        <v>0</v>
      </c>
      <c r="GO1985">
        <f t="shared" si="1300"/>
        <v>825.55</v>
      </c>
      <c r="GP1985">
        <f t="shared" si="1301"/>
        <v>0</v>
      </c>
      <c r="GR1985">
        <v>0</v>
      </c>
      <c r="GS1985">
        <v>3</v>
      </c>
      <c r="GT1985">
        <v>0</v>
      </c>
      <c r="GU1985" t="s">
        <v>3</v>
      </c>
      <c r="GV1985">
        <f t="shared" si="1302"/>
        <v>0</v>
      </c>
      <c r="GW1985">
        <v>1</v>
      </c>
      <c r="GX1985">
        <f t="shared" si="1303"/>
        <v>0</v>
      </c>
      <c r="HA1985">
        <v>0</v>
      </c>
      <c r="HB1985">
        <v>0</v>
      </c>
      <c r="HC1985">
        <f t="shared" si="1304"/>
        <v>0</v>
      </c>
      <c r="HE1985" t="s">
        <v>3</v>
      </c>
      <c r="HF1985" t="s">
        <v>3</v>
      </c>
      <c r="IK1985">
        <v>0</v>
      </c>
    </row>
    <row r="1986" spans="1:245">
      <c r="A1986">
        <v>18</v>
      </c>
      <c r="B1986">
        <v>0</v>
      </c>
      <c r="C1986">
        <v>1924</v>
      </c>
      <c r="E1986" t="s">
        <v>274</v>
      </c>
      <c r="F1986" t="s">
        <v>230</v>
      </c>
      <c r="G1986" t="s">
        <v>231</v>
      </c>
      <c r="H1986" t="s">
        <v>232</v>
      </c>
      <c r="I1986">
        <f>I1985*J1986</f>
        <v>3.0000000000000001E-3</v>
      </c>
      <c r="J1986">
        <v>0.1</v>
      </c>
      <c r="O1986">
        <f t="shared" si="1270"/>
        <v>17.87</v>
      </c>
      <c r="P1986">
        <f t="shared" si="1271"/>
        <v>17.87</v>
      </c>
      <c r="Q1986">
        <f t="shared" si="1272"/>
        <v>0</v>
      </c>
      <c r="R1986">
        <f t="shared" si="1273"/>
        <v>0</v>
      </c>
      <c r="S1986">
        <f t="shared" si="1274"/>
        <v>0</v>
      </c>
      <c r="T1986">
        <f t="shared" si="1275"/>
        <v>0</v>
      </c>
      <c r="U1986">
        <f t="shared" si="1276"/>
        <v>0</v>
      </c>
      <c r="V1986">
        <f t="shared" si="1277"/>
        <v>0</v>
      </c>
      <c r="W1986">
        <f t="shared" si="1278"/>
        <v>0.06</v>
      </c>
      <c r="X1986">
        <f t="shared" si="1279"/>
        <v>0</v>
      </c>
      <c r="Y1986">
        <f t="shared" si="1280"/>
        <v>0</v>
      </c>
      <c r="AA1986">
        <v>36401907</v>
      </c>
      <c r="AB1986">
        <f t="shared" si="1281"/>
        <v>1998.42</v>
      </c>
      <c r="AC1986">
        <f t="shared" si="1282"/>
        <v>1998.42</v>
      </c>
      <c r="AD1986">
        <f t="shared" si="1307"/>
        <v>0</v>
      </c>
      <c r="AE1986">
        <f t="shared" si="1308"/>
        <v>0</v>
      </c>
      <c r="AF1986">
        <f>ROUND((EV1986),2)</f>
        <v>0</v>
      </c>
      <c r="AG1986">
        <f t="shared" si="1283"/>
        <v>0</v>
      </c>
      <c r="AH1986">
        <f>(EW1986)</f>
        <v>0</v>
      </c>
      <c r="AI1986">
        <f t="shared" si="1309"/>
        <v>0</v>
      </c>
      <c r="AJ1986">
        <f t="shared" si="1284"/>
        <v>19.399999999999999</v>
      </c>
      <c r="AK1986">
        <v>1998.42</v>
      </c>
      <c r="AL1986">
        <v>1998.42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19.399999999999999</v>
      </c>
      <c r="AT1986">
        <v>0</v>
      </c>
      <c r="AU1986">
        <v>0</v>
      </c>
      <c r="AV1986">
        <v>1</v>
      </c>
      <c r="AW1986">
        <v>1</v>
      </c>
      <c r="AZ1986">
        <v>1</v>
      </c>
      <c r="BA1986">
        <v>1</v>
      </c>
      <c r="BB1986">
        <v>1</v>
      </c>
      <c r="BC1986">
        <v>2.98</v>
      </c>
      <c r="BD1986" t="s">
        <v>3</v>
      </c>
      <c r="BE1986" t="s">
        <v>3</v>
      </c>
      <c r="BF1986" t="s">
        <v>3</v>
      </c>
      <c r="BG1986" t="s">
        <v>3</v>
      </c>
      <c r="BH1986">
        <v>3</v>
      </c>
      <c r="BI1986">
        <v>2</v>
      </c>
      <c r="BJ1986" t="s">
        <v>233</v>
      </c>
      <c r="BM1986">
        <v>500002</v>
      </c>
      <c r="BN1986">
        <v>0</v>
      </c>
      <c r="BO1986" t="s">
        <v>230</v>
      </c>
      <c r="BP1986">
        <v>1</v>
      </c>
      <c r="BQ1986">
        <v>12</v>
      </c>
      <c r="BR1986">
        <v>0</v>
      </c>
      <c r="BS1986">
        <v>1</v>
      </c>
      <c r="BT1986">
        <v>1</v>
      </c>
      <c r="BU1986">
        <v>1</v>
      </c>
      <c r="BV1986">
        <v>1</v>
      </c>
      <c r="BW1986">
        <v>1</v>
      </c>
      <c r="BX1986">
        <v>1</v>
      </c>
      <c r="BY1986" t="s">
        <v>3</v>
      </c>
      <c r="BZ1986">
        <v>0</v>
      </c>
      <c r="CA1986">
        <v>0</v>
      </c>
      <c r="CE1986">
        <v>0</v>
      </c>
      <c r="CF1986">
        <v>0</v>
      </c>
      <c r="CG1986">
        <v>0</v>
      </c>
      <c r="CM1986">
        <v>0</v>
      </c>
      <c r="CN1986" t="s">
        <v>3</v>
      </c>
      <c r="CO1986">
        <v>0</v>
      </c>
      <c r="CP1986">
        <f t="shared" si="1285"/>
        <v>17.87</v>
      </c>
      <c r="CQ1986">
        <f t="shared" si="1286"/>
        <v>5955.2916000000005</v>
      </c>
      <c r="CR1986">
        <f t="shared" si="1287"/>
        <v>0</v>
      </c>
      <c r="CS1986">
        <f t="shared" si="1288"/>
        <v>0</v>
      </c>
      <c r="CT1986">
        <f t="shared" si="1289"/>
        <v>0</v>
      </c>
      <c r="CU1986">
        <f t="shared" si="1290"/>
        <v>0</v>
      </c>
      <c r="CV1986">
        <f t="shared" si="1291"/>
        <v>0</v>
      </c>
      <c r="CW1986">
        <f t="shared" si="1292"/>
        <v>0</v>
      </c>
      <c r="CX1986">
        <f t="shared" si="1293"/>
        <v>19.399999999999999</v>
      </c>
      <c r="CY1986">
        <f t="shared" si="1294"/>
        <v>0</v>
      </c>
      <c r="CZ1986">
        <f t="shared" si="1295"/>
        <v>0</v>
      </c>
      <c r="DC1986" t="s">
        <v>3</v>
      </c>
      <c r="DD1986" t="s">
        <v>3</v>
      </c>
      <c r="DE1986" t="s">
        <v>3</v>
      </c>
      <c r="DF1986" t="s">
        <v>3</v>
      </c>
      <c r="DG1986" t="s">
        <v>3</v>
      </c>
      <c r="DH1986" t="s">
        <v>3</v>
      </c>
      <c r="DI1986" t="s">
        <v>3</v>
      </c>
      <c r="DJ1986" t="s">
        <v>3</v>
      </c>
      <c r="DK1986" t="s">
        <v>3</v>
      </c>
      <c r="DL1986" t="s">
        <v>3</v>
      </c>
      <c r="DM1986" t="s">
        <v>3</v>
      </c>
      <c r="DN1986">
        <v>0</v>
      </c>
      <c r="DO1986">
        <v>0</v>
      </c>
      <c r="DP1986">
        <v>1</v>
      </c>
      <c r="DQ1986">
        <v>1</v>
      </c>
      <c r="DU1986">
        <v>1010</v>
      </c>
      <c r="DV1986" t="s">
        <v>232</v>
      </c>
      <c r="DW1986" t="s">
        <v>232</v>
      </c>
      <c r="DX1986">
        <v>1000</v>
      </c>
      <c r="DZ1986" t="s">
        <v>3</v>
      </c>
      <c r="EA1986" t="s">
        <v>3</v>
      </c>
      <c r="EB1986" t="s">
        <v>3</v>
      </c>
      <c r="EC1986" t="s">
        <v>3</v>
      </c>
      <c r="EE1986">
        <v>29085444</v>
      </c>
      <c r="EF1986">
        <v>12</v>
      </c>
      <c r="EG1986" t="s">
        <v>32</v>
      </c>
      <c r="EH1986">
        <v>0</v>
      </c>
      <c r="EI1986" t="s">
        <v>3</v>
      </c>
      <c r="EJ1986">
        <v>2</v>
      </c>
      <c r="EK1986">
        <v>500002</v>
      </c>
      <c r="EL1986" t="s">
        <v>33</v>
      </c>
      <c r="EM1986" t="s">
        <v>34</v>
      </c>
      <c r="EO1986" t="s">
        <v>3</v>
      </c>
      <c r="EQ1986">
        <v>0</v>
      </c>
      <c r="ER1986">
        <v>1998.42</v>
      </c>
      <c r="ES1986">
        <v>1998.42</v>
      </c>
      <c r="ET1986">
        <v>0</v>
      </c>
      <c r="EU1986">
        <v>0</v>
      </c>
      <c r="EV1986">
        <v>0</v>
      </c>
      <c r="EW1986">
        <v>0</v>
      </c>
      <c r="EX1986">
        <v>0</v>
      </c>
      <c r="FQ1986">
        <v>0</v>
      </c>
      <c r="FR1986">
        <f t="shared" si="1296"/>
        <v>0</v>
      </c>
      <c r="FS1986">
        <v>0</v>
      </c>
      <c r="FX1986">
        <v>0</v>
      </c>
      <c r="FY1986">
        <v>0</v>
      </c>
      <c r="GA1986" t="s">
        <v>3</v>
      </c>
      <c r="GD1986">
        <v>1</v>
      </c>
      <c r="GF1986">
        <v>-1152774928</v>
      </c>
      <c r="GG1986">
        <v>2</v>
      </c>
      <c r="GH1986">
        <v>1</v>
      </c>
      <c r="GI1986">
        <v>2</v>
      </c>
      <c r="GJ1986">
        <v>0</v>
      </c>
      <c r="GK1986">
        <v>0</v>
      </c>
      <c r="GL1986">
        <f t="shared" si="1297"/>
        <v>0</v>
      </c>
      <c r="GM1986">
        <f t="shared" si="1298"/>
        <v>17.87</v>
      </c>
      <c r="GN1986">
        <f t="shared" si="1299"/>
        <v>0</v>
      </c>
      <c r="GO1986">
        <f t="shared" si="1300"/>
        <v>17.87</v>
      </c>
      <c r="GP1986">
        <f t="shared" si="1301"/>
        <v>0</v>
      </c>
      <c r="GR1986">
        <v>0</v>
      </c>
      <c r="GS1986">
        <v>3</v>
      </c>
      <c r="GT1986">
        <v>0</v>
      </c>
      <c r="GU1986" t="s">
        <v>3</v>
      </c>
      <c r="GV1986">
        <f t="shared" si="1302"/>
        <v>0</v>
      </c>
      <c r="GW1986">
        <v>1</v>
      </c>
      <c r="GX1986">
        <f t="shared" si="1303"/>
        <v>0</v>
      </c>
      <c r="HA1986">
        <v>0</v>
      </c>
      <c r="HB1986">
        <v>0</v>
      </c>
      <c r="HC1986">
        <f t="shared" si="1304"/>
        <v>0</v>
      </c>
      <c r="HE1986" t="s">
        <v>3</v>
      </c>
      <c r="HF1986" t="s">
        <v>3</v>
      </c>
      <c r="IK1986">
        <v>0</v>
      </c>
    </row>
    <row r="1987" spans="1:245">
      <c r="A1987">
        <v>18</v>
      </c>
      <c r="B1987">
        <v>0</v>
      </c>
      <c r="C1987">
        <v>1922</v>
      </c>
      <c r="E1987" t="s">
        <v>275</v>
      </c>
      <c r="F1987" t="s">
        <v>235</v>
      </c>
      <c r="G1987" t="s">
        <v>236</v>
      </c>
      <c r="H1987" t="s">
        <v>237</v>
      </c>
      <c r="I1987">
        <f>I1985*J1987</f>
        <v>2</v>
      </c>
      <c r="J1987">
        <v>66.666666666666671</v>
      </c>
      <c r="O1987">
        <f t="shared" si="1270"/>
        <v>122.83</v>
      </c>
      <c r="P1987">
        <f t="shared" si="1271"/>
        <v>122.83</v>
      </c>
      <c r="Q1987">
        <f t="shared" si="1272"/>
        <v>0</v>
      </c>
      <c r="R1987">
        <f t="shared" si="1273"/>
        <v>0</v>
      </c>
      <c r="S1987">
        <f t="shared" si="1274"/>
        <v>0</v>
      </c>
      <c r="T1987">
        <f t="shared" si="1275"/>
        <v>0</v>
      </c>
      <c r="U1987">
        <f t="shared" si="1276"/>
        <v>0</v>
      </c>
      <c r="V1987">
        <f t="shared" si="1277"/>
        <v>0</v>
      </c>
      <c r="W1987">
        <f t="shared" si="1278"/>
        <v>0.14000000000000001</v>
      </c>
      <c r="X1987">
        <f t="shared" si="1279"/>
        <v>0</v>
      </c>
      <c r="Y1987">
        <f t="shared" si="1280"/>
        <v>0</v>
      </c>
      <c r="AA1987">
        <v>36401907</v>
      </c>
      <c r="AB1987">
        <f t="shared" si="1281"/>
        <v>7.62</v>
      </c>
      <c r="AC1987">
        <f t="shared" si="1282"/>
        <v>7.62</v>
      </c>
      <c r="AD1987">
        <f t="shared" si="1307"/>
        <v>0</v>
      </c>
      <c r="AE1987">
        <f t="shared" si="1308"/>
        <v>0</v>
      </c>
      <c r="AF1987">
        <f>ROUND((EV1987),2)</f>
        <v>0</v>
      </c>
      <c r="AG1987">
        <f t="shared" si="1283"/>
        <v>0</v>
      </c>
      <c r="AH1987">
        <f>(EW1987)</f>
        <v>0</v>
      </c>
      <c r="AI1987">
        <f t="shared" si="1309"/>
        <v>0</v>
      </c>
      <c r="AJ1987">
        <f t="shared" si="1284"/>
        <v>7.0000000000000007E-2</v>
      </c>
      <c r="AK1987">
        <v>7.62</v>
      </c>
      <c r="AL1987">
        <v>7.62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7.0000000000000007E-2</v>
      </c>
      <c r="AT1987">
        <v>0</v>
      </c>
      <c r="AU1987">
        <v>0</v>
      </c>
      <c r="AV1987">
        <v>1</v>
      </c>
      <c r="AW1987">
        <v>1</v>
      </c>
      <c r="AZ1987">
        <v>1</v>
      </c>
      <c r="BA1987">
        <v>1</v>
      </c>
      <c r="BB1987">
        <v>1</v>
      </c>
      <c r="BC1987">
        <v>8.06</v>
      </c>
      <c r="BD1987" t="s">
        <v>3</v>
      </c>
      <c r="BE1987" t="s">
        <v>3</v>
      </c>
      <c r="BF1987" t="s">
        <v>3</v>
      </c>
      <c r="BG1987" t="s">
        <v>3</v>
      </c>
      <c r="BH1987">
        <v>3</v>
      </c>
      <c r="BI1987">
        <v>2</v>
      </c>
      <c r="BJ1987" t="s">
        <v>238</v>
      </c>
      <c r="BM1987">
        <v>500002</v>
      </c>
      <c r="BN1987">
        <v>0</v>
      </c>
      <c r="BO1987" t="s">
        <v>235</v>
      </c>
      <c r="BP1987">
        <v>1</v>
      </c>
      <c r="BQ1987">
        <v>12</v>
      </c>
      <c r="BR1987">
        <v>0</v>
      </c>
      <c r="BS1987">
        <v>1</v>
      </c>
      <c r="BT1987">
        <v>1</v>
      </c>
      <c r="BU1987">
        <v>1</v>
      </c>
      <c r="BV1987">
        <v>1</v>
      </c>
      <c r="BW1987">
        <v>1</v>
      </c>
      <c r="BX1987">
        <v>1</v>
      </c>
      <c r="BY1987" t="s">
        <v>3</v>
      </c>
      <c r="BZ1987">
        <v>0</v>
      </c>
      <c r="CA1987">
        <v>0</v>
      </c>
      <c r="CE1987">
        <v>0</v>
      </c>
      <c r="CF1987">
        <v>0</v>
      </c>
      <c r="CG1987">
        <v>0</v>
      </c>
      <c r="CM1987">
        <v>0</v>
      </c>
      <c r="CN1987" t="s">
        <v>3</v>
      </c>
      <c r="CO1987">
        <v>0</v>
      </c>
      <c r="CP1987">
        <f t="shared" si="1285"/>
        <v>122.83</v>
      </c>
      <c r="CQ1987">
        <f t="shared" si="1286"/>
        <v>61.417200000000001</v>
      </c>
      <c r="CR1987">
        <f t="shared" si="1287"/>
        <v>0</v>
      </c>
      <c r="CS1987">
        <f t="shared" si="1288"/>
        <v>0</v>
      </c>
      <c r="CT1987">
        <f t="shared" si="1289"/>
        <v>0</v>
      </c>
      <c r="CU1987">
        <f t="shared" si="1290"/>
        <v>0</v>
      </c>
      <c r="CV1987">
        <f t="shared" si="1291"/>
        <v>0</v>
      </c>
      <c r="CW1987">
        <f t="shared" si="1292"/>
        <v>0</v>
      </c>
      <c r="CX1987">
        <f t="shared" si="1293"/>
        <v>7.0000000000000007E-2</v>
      </c>
      <c r="CY1987">
        <f t="shared" si="1294"/>
        <v>0</v>
      </c>
      <c r="CZ1987">
        <f t="shared" si="1295"/>
        <v>0</v>
      </c>
      <c r="DC1987" t="s">
        <v>3</v>
      </c>
      <c r="DD1987" t="s">
        <v>3</v>
      </c>
      <c r="DE1987" t="s">
        <v>3</v>
      </c>
      <c r="DF1987" t="s">
        <v>3</v>
      </c>
      <c r="DG1987" t="s">
        <v>3</v>
      </c>
      <c r="DH1987" t="s">
        <v>3</v>
      </c>
      <c r="DI1987" t="s">
        <v>3</v>
      </c>
      <c r="DJ1987" t="s">
        <v>3</v>
      </c>
      <c r="DK1987" t="s">
        <v>3</v>
      </c>
      <c r="DL1987" t="s">
        <v>3</v>
      </c>
      <c r="DM1987" t="s">
        <v>3</v>
      </c>
      <c r="DN1987">
        <v>0</v>
      </c>
      <c r="DO1987">
        <v>0</v>
      </c>
      <c r="DP1987">
        <v>1</v>
      </c>
      <c r="DQ1987">
        <v>1</v>
      </c>
      <c r="DU1987">
        <v>1010</v>
      </c>
      <c r="DV1987" t="s">
        <v>237</v>
      </c>
      <c r="DW1987" t="s">
        <v>237</v>
      </c>
      <c r="DX1987">
        <v>1</v>
      </c>
      <c r="DZ1987" t="s">
        <v>3</v>
      </c>
      <c r="EA1987" t="s">
        <v>3</v>
      </c>
      <c r="EB1987" t="s">
        <v>3</v>
      </c>
      <c r="EC1987" t="s">
        <v>3</v>
      </c>
      <c r="EE1987">
        <v>29085444</v>
      </c>
      <c r="EF1987">
        <v>12</v>
      </c>
      <c r="EG1987" t="s">
        <v>32</v>
      </c>
      <c r="EH1987">
        <v>0</v>
      </c>
      <c r="EI1987" t="s">
        <v>3</v>
      </c>
      <c r="EJ1987">
        <v>2</v>
      </c>
      <c r="EK1987">
        <v>500002</v>
      </c>
      <c r="EL1987" t="s">
        <v>33</v>
      </c>
      <c r="EM1987" t="s">
        <v>34</v>
      </c>
      <c r="EO1987" t="s">
        <v>3</v>
      </c>
      <c r="EQ1987">
        <v>0</v>
      </c>
      <c r="ER1987">
        <v>7.62</v>
      </c>
      <c r="ES1987">
        <v>7.62</v>
      </c>
      <c r="ET1987">
        <v>0</v>
      </c>
      <c r="EU1987">
        <v>0</v>
      </c>
      <c r="EV1987">
        <v>0</v>
      </c>
      <c r="EW1987">
        <v>0</v>
      </c>
      <c r="EX1987">
        <v>0</v>
      </c>
      <c r="FQ1987">
        <v>0</v>
      </c>
      <c r="FR1987">
        <f t="shared" si="1296"/>
        <v>0</v>
      </c>
      <c r="FS1987">
        <v>0</v>
      </c>
      <c r="FX1987">
        <v>0</v>
      </c>
      <c r="FY1987">
        <v>0</v>
      </c>
      <c r="GA1987" t="s">
        <v>3</v>
      </c>
      <c r="GD1987">
        <v>1</v>
      </c>
      <c r="GF1987">
        <v>-652224790</v>
      </c>
      <c r="GG1987">
        <v>2</v>
      </c>
      <c r="GH1987">
        <v>1</v>
      </c>
      <c r="GI1987">
        <v>2</v>
      </c>
      <c r="GJ1987">
        <v>0</v>
      </c>
      <c r="GK1987">
        <v>0</v>
      </c>
      <c r="GL1987">
        <f t="shared" si="1297"/>
        <v>0</v>
      </c>
      <c r="GM1987">
        <f t="shared" si="1298"/>
        <v>122.83</v>
      </c>
      <c r="GN1987">
        <f t="shared" si="1299"/>
        <v>0</v>
      </c>
      <c r="GO1987">
        <f t="shared" si="1300"/>
        <v>122.83</v>
      </c>
      <c r="GP1987">
        <f t="shared" si="1301"/>
        <v>0</v>
      </c>
      <c r="GR1987">
        <v>0</v>
      </c>
      <c r="GS1987">
        <v>3</v>
      </c>
      <c r="GT1987">
        <v>0</v>
      </c>
      <c r="GU1987" t="s">
        <v>3</v>
      </c>
      <c r="GV1987">
        <f t="shared" si="1302"/>
        <v>0</v>
      </c>
      <c r="GW1987">
        <v>1</v>
      </c>
      <c r="GX1987">
        <f t="shared" si="1303"/>
        <v>0</v>
      </c>
      <c r="HA1987">
        <v>0</v>
      </c>
      <c r="HB1987">
        <v>0</v>
      </c>
      <c r="HC1987">
        <f t="shared" si="1304"/>
        <v>0</v>
      </c>
      <c r="HE1987" t="s">
        <v>3</v>
      </c>
      <c r="HF1987" t="s">
        <v>3</v>
      </c>
      <c r="IK1987">
        <v>0</v>
      </c>
    </row>
    <row r="1988" spans="1:245">
      <c r="A1988">
        <v>18</v>
      </c>
      <c r="B1988">
        <v>0</v>
      </c>
      <c r="C1988">
        <v>1923</v>
      </c>
      <c r="E1988" t="s">
        <v>300</v>
      </c>
      <c r="F1988" t="s">
        <v>301</v>
      </c>
      <c r="G1988" t="s">
        <v>302</v>
      </c>
      <c r="H1988" t="s">
        <v>237</v>
      </c>
      <c r="I1988">
        <f>I1985*J1988</f>
        <v>1</v>
      </c>
      <c r="J1988">
        <v>33.333333333333336</v>
      </c>
      <c r="O1988">
        <f t="shared" si="1270"/>
        <v>77.94</v>
      </c>
      <c r="P1988">
        <f t="shared" si="1271"/>
        <v>77.94</v>
      </c>
      <c r="Q1988">
        <f t="shared" si="1272"/>
        <v>0</v>
      </c>
      <c r="R1988">
        <f t="shared" si="1273"/>
        <v>0</v>
      </c>
      <c r="S1988">
        <f t="shared" si="1274"/>
        <v>0</v>
      </c>
      <c r="T1988">
        <f t="shared" si="1275"/>
        <v>0</v>
      </c>
      <c r="U1988">
        <f t="shared" si="1276"/>
        <v>0</v>
      </c>
      <c r="V1988">
        <f t="shared" si="1277"/>
        <v>0</v>
      </c>
      <c r="W1988">
        <f t="shared" si="1278"/>
        <v>0.09</v>
      </c>
      <c r="X1988">
        <f t="shared" si="1279"/>
        <v>0</v>
      </c>
      <c r="Y1988">
        <f t="shared" si="1280"/>
        <v>0</v>
      </c>
      <c r="AA1988">
        <v>36401907</v>
      </c>
      <c r="AB1988">
        <f t="shared" si="1281"/>
        <v>9.01</v>
      </c>
      <c r="AC1988">
        <f t="shared" si="1282"/>
        <v>9.01</v>
      </c>
      <c r="AD1988">
        <f t="shared" si="1307"/>
        <v>0</v>
      </c>
      <c r="AE1988">
        <f t="shared" si="1308"/>
        <v>0</v>
      </c>
      <c r="AF1988">
        <f>ROUND((EV1988),2)</f>
        <v>0</v>
      </c>
      <c r="AG1988">
        <f t="shared" si="1283"/>
        <v>0</v>
      </c>
      <c r="AH1988">
        <f>(EW1988)</f>
        <v>0</v>
      </c>
      <c r="AI1988">
        <f t="shared" si="1309"/>
        <v>0</v>
      </c>
      <c r="AJ1988">
        <f t="shared" si="1284"/>
        <v>0.09</v>
      </c>
      <c r="AK1988">
        <v>9.01</v>
      </c>
      <c r="AL1988">
        <v>9.01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0.09</v>
      </c>
      <c r="AT1988">
        <v>0</v>
      </c>
      <c r="AU1988">
        <v>0</v>
      </c>
      <c r="AV1988">
        <v>1</v>
      </c>
      <c r="AW1988">
        <v>1</v>
      </c>
      <c r="AZ1988">
        <v>1</v>
      </c>
      <c r="BA1988">
        <v>1</v>
      </c>
      <c r="BB1988">
        <v>1</v>
      </c>
      <c r="BC1988">
        <v>8.65</v>
      </c>
      <c r="BD1988" t="s">
        <v>3</v>
      </c>
      <c r="BE1988" t="s">
        <v>3</v>
      </c>
      <c r="BF1988" t="s">
        <v>3</v>
      </c>
      <c r="BG1988" t="s">
        <v>3</v>
      </c>
      <c r="BH1988">
        <v>3</v>
      </c>
      <c r="BI1988">
        <v>2</v>
      </c>
      <c r="BJ1988" t="s">
        <v>303</v>
      </c>
      <c r="BM1988">
        <v>500002</v>
      </c>
      <c r="BN1988">
        <v>0</v>
      </c>
      <c r="BO1988" t="s">
        <v>301</v>
      </c>
      <c r="BP1988">
        <v>1</v>
      </c>
      <c r="BQ1988">
        <v>12</v>
      </c>
      <c r="BR1988">
        <v>0</v>
      </c>
      <c r="BS1988">
        <v>1</v>
      </c>
      <c r="BT1988">
        <v>1</v>
      </c>
      <c r="BU1988">
        <v>1</v>
      </c>
      <c r="BV1988">
        <v>1</v>
      </c>
      <c r="BW1988">
        <v>1</v>
      </c>
      <c r="BX1988">
        <v>1</v>
      </c>
      <c r="BY1988" t="s">
        <v>3</v>
      </c>
      <c r="BZ1988">
        <v>0</v>
      </c>
      <c r="CA1988">
        <v>0</v>
      </c>
      <c r="CE1988">
        <v>0</v>
      </c>
      <c r="CF1988">
        <v>0</v>
      </c>
      <c r="CG1988">
        <v>0</v>
      </c>
      <c r="CM1988">
        <v>0</v>
      </c>
      <c r="CN1988" t="s">
        <v>3</v>
      </c>
      <c r="CO1988">
        <v>0</v>
      </c>
      <c r="CP1988">
        <f t="shared" si="1285"/>
        <v>77.94</v>
      </c>
      <c r="CQ1988">
        <f t="shared" si="1286"/>
        <v>77.936499999999995</v>
      </c>
      <c r="CR1988">
        <f t="shared" si="1287"/>
        <v>0</v>
      </c>
      <c r="CS1988">
        <f t="shared" si="1288"/>
        <v>0</v>
      </c>
      <c r="CT1988">
        <f t="shared" si="1289"/>
        <v>0</v>
      </c>
      <c r="CU1988">
        <f t="shared" si="1290"/>
        <v>0</v>
      </c>
      <c r="CV1988">
        <f t="shared" si="1291"/>
        <v>0</v>
      </c>
      <c r="CW1988">
        <f t="shared" si="1292"/>
        <v>0</v>
      </c>
      <c r="CX1988">
        <f t="shared" si="1293"/>
        <v>0.09</v>
      </c>
      <c r="CY1988">
        <f t="shared" si="1294"/>
        <v>0</v>
      </c>
      <c r="CZ1988">
        <f t="shared" si="1295"/>
        <v>0</v>
      </c>
      <c r="DC1988" t="s">
        <v>3</v>
      </c>
      <c r="DD1988" t="s">
        <v>3</v>
      </c>
      <c r="DE1988" t="s">
        <v>3</v>
      </c>
      <c r="DF1988" t="s">
        <v>3</v>
      </c>
      <c r="DG1988" t="s">
        <v>3</v>
      </c>
      <c r="DH1988" t="s">
        <v>3</v>
      </c>
      <c r="DI1988" t="s">
        <v>3</v>
      </c>
      <c r="DJ1988" t="s">
        <v>3</v>
      </c>
      <c r="DK1988" t="s">
        <v>3</v>
      </c>
      <c r="DL1988" t="s">
        <v>3</v>
      </c>
      <c r="DM1988" t="s">
        <v>3</v>
      </c>
      <c r="DN1988">
        <v>0</v>
      </c>
      <c r="DO1988">
        <v>0</v>
      </c>
      <c r="DP1988">
        <v>1</v>
      </c>
      <c r="DQ1988">
        <v>1</v>
      </c>
      <c r="DU1988">
        <v>1010</v>
      </c>
      <c r="DV1988" t="s">
        <v>237</v>
      </c>
      <c r="DW1988" t="s">
        <v>237</v>
      </c>
      <c r="DX1988">
        <v>1</v>
      </c>
      <c r="DZ1988" t="s">
        <v>3</v>
      </c>
      <c r="EA1988" t="s">
        <v>3</v>
      </c>
      <c r="EB1988" t="s">
        <v>3</v>
      </c>
      <c r="EC1988" t="s">
        <v>3</v>
      </c>
      <c r="EE1988">
        <v>29085444</v>
      </c>
      <c r="EF1988">
        <v>12</v>
      </c>
      <c r="EG1988" t="s">
        <v>32</v>
      </c>
      <c r="EH1988">
        <v>0</v>
      </c>
      <c r="EI1988" t="s">
        <v>3</v>
      </c>
      <c r="EJ1988">
        <v>2</v>
      </c>
      <c r="EK1988">
        <v>500002</v>
      </c>
      <c r="EL1988" t="s">
        <v>33</v>
      </c>
      <c r="EM1988" t="s">
        <v>34</v>
      </c>
      <c r="EO1988" t="s">
        <v>3</v>
      </c>
      <c r="EQ1988">
        <v>0</v>
      </c>
      <c r="ER1988">
        <v>9.01</v>
      </c>
      <c r="ES1988">
        <v>9.01</v>
      </c>
      <c r="ET1988">
        <v>0</v>
      </c>
      <c r="EU1988">
        <v>0</v>
      </c>
      <c r="EV1988">
        <v>0</v>
      </c>
      <c r="EW1988">
        <v>0</v>
      </c>
      <c r="EX1988">
        <v>0</v>
      </c>
      <c r="FQ1988">
        <v>0</v>
      </c>
      <c r="FR1988">
        <f t="shared" si="1296"/>
        <v>0</v>
      </c>
      <c r="FS1988">
        <v>0</v>
      </c>
      <c r="FX1988">
        <v>0</v>
      </c>
      <c r="FY1988">
        <v>0</v>
      </c>
      <c r="GA1988" t="s">
        <v>3</v>
      </c>
      <c r="GD1988">
        <v>1</v>
      </c>
      <c r="GF1988">
        <v>-1484870884</v>
      </c>
      <c r="GG1988">
        <v>2</v>
      </c>
      <c r="GH1988">
        <v>1</v>
      </c>
      <c r="GI1988">
        <v>2</v>
      </c>
      <c r="GJ1988">
        <v>0</v>
      </c>
      <c r="GK1988">
        <v>0</v>
      </c>
      <c r="GL1988">
        <f t="shared" si="1297"/>
        <v>0</v>
      </c>
      <c r="GM1988">
        <f t="shared" si="1298"/>
        <v>77.94</v>
      </c>
      <c r="GN1988">
        <f t="shared" si="1299"/>
        <v>0</v>
      </c>
      <c r="GO1988">
        <f t="shared" si="1300"/>
        <v>77.94</v>
      </c>
      <c r="GP1988">
        <f t="shared" si="1301"/>
        <v>0</v>
      </c>
      <c r="GR1988">
        <v>0</v>
      </c>
      <c r="GS1988">
        <v>3</v>
      </c>
      <c r="GT1988">
        <v>0</v>
      </c>
      <c r="GU1988" t="s">
        <v>3</v>
      </c>
      <c r="GV1988">
        <f t="shared" si="1302"/>
        <v>0</v>
      </c>
      <c r="GW1988">
        <v>1</v>
      </c>
      <c r="GX1988">
        <f t="shared" si="1303"/>
        <v>0</v>
      </c>
      <c r="HA1988">
        <v>0</v>
      </c>
      <c r="HB1988">
        <v>0</v>
      </c>
      <c r="HC1988">
        <f t="shared" si="1304"/>
        <v>0</v>
      </c>
      <c r="HE1988" t="s">
        <v>3</v>
      </c>
      <c r="HF1988" t="s">
        <v>3</v>
      </c>
      <c r="IK1988">
        <v>0</v>
      </c>
    </row>
    <row r="1989" spans="1:245">
      <c r="A1989">
        <v>17</v>
      </c>
      <c r="B1989">
        <v>0</v>
      </c>
      <c r="C1989">
        <f>ROW(SmtRes!A1935)</f>
        <v>1935</v>
      </c>
      <c r="D1989">
        <f>ROW(EtalonRes!A1885)</f>
        <v>1885</v>
      </c>
      <c r="E1989" t="s">
        <v>222</v>
      </c>
      <c r="F1989" t="s">
        <v>240</v>
      </c>
      <c r="G1989" t="s">
        <v>241</v>
      </c>
      <c r="H1989" t="s">
        <v>58</v>
      </c>
      <c r="I1989">
        <f>ROUND(1/100,9)</f>
        <v>0.01</v>
      </c>
      <c r="J1989">
        <v>0</v>
      </c>
      <c r="O1989">
        <f t="shared" si="1270"/>
        <v>102.85</v>
      </c>
      <c r="P1989">
        <f t="shared" si="1271"/>
        <v>2.59</v>
      </c>
      <c r="Q1989">
        <f t="shared" si="1272"/>
        <v>0.52</v>
      </c>
      <c r="R1989">
        <f t="shared" si="1273"/>
        <v>0.14000000000000001</v>
      </c>
      <c r="S1989">
        <f t="shared" si="1274"/>
        <v>99.74</v>
      </c>
      <c r="T1989">
        <f t="shared" si="1275"/>
        <v>0</v>
      </c>
      <c r="U1989">
        <f t="shared" si="1276"/>
        <v>0.30175999999999997</v>
      </c>
      <c r="V1989">
        <f t="shared" si="1277"/>
        <v>2.9999999999999997E-4</v>
      </c>
      <c r="W1989">
        <f t="shared" si="1278"/>
        <v>0</v>
      </c>
      <c r="X1989">
        <f t="shared" si="1279"/>
        <v>80.900000000000006</v>
      </c>
      <c r="Y1989">
        <f t="shared" si="1280"/>
        <v>51.94</v>
      </c>
      <c r="AA1989">
        <v>36401907</v>
      </c>
      <c r="AB1989">
        <f t="shared" si="1281"/>
        <v>341.2</v>
      </c>
      <c r="AC1989">
        <f t="shared" si="1282"/>
        <v>36.07</v>
      </c>
      <c r="AD1989">
        <f t="shared" si="1307"/>
        <v>5.78</v>
      </c>
      <c r="AE1989">
        <f t="shared" si="1308"/>
        <v>0.41</v>
      </c>
      <c r="AF1989">
        <f>ROUND(((EV1989*1.15)),2)</f>
        <v>299.35000000000002</v>
      </c>
      <c r="AG1989">
        <f t="shared" si="1283"/>
        <v>0</v>
      </c>
      <c r="AH1989">
        <f>((EW1989*1.15))</f>
        <v>30.175999999999995</v>
      </c>
      <c r="AI1989">
        <f t="shared" si="1309"/>
        <v>0.03</v>
      </c>
      <c r="AJ1989">
        <f t="shared" si="1284"/>
        <v>0</v>
      </c>
      <c r="AK1989">
        <v>302.14999999999998</v>
      </c>
      <c r="AL1989">
        <v>36.07</v>
      </c>
      <c r="AM1989">
        <v>5.78</v>
      </c>
      <c r="AN1989">
        <v>0.41</v>
      </c>
      <c r="AO1989">
        <v>260.3</v>
      </c>
      <c r="AP1989">
        <v>0</v>
      </c>
      <c r="AQ1989">
        <v>26.24</v>
      </c>
      <c r="AR1989">
        <v>0.03</v>
      </c>
      <c r="AS1989">
        <v>0</v>
      </c>
      <c r="AT1989">
        <v>81</v>
      </c>
      <c r="AU1989">
        <v>52</v>
      </c>
      <c r="AV1989">
        <v>1</v>
      </c>
      <c r="AW1989">
        <v>1</v>
      </c>
      <c r="AZ1989">
        <v>1</v>
      </c>
      <c r="BA1989">
        <v>33.32</v>
      </c>
      <c r="BB1989">
        <v>9.01</v>
      </c>
      <c r="BC1989">
        <v>7.19</v>
      </c>
      <c r="BD1989" t="s">
        <v>3</v>
      </c>
      <c r="BE1989" t="s">
        <v>3</v>
      </c>
      <c r="BF1989" t="s">
        <v>3</v>
      </c>
      <c r="BG1989" t="s">
        <v>3</v>
      </c>
      <c r="BH1989">
        <v>0</v>
      </c>
      <c r="BI1989">
        <v>2</v>
      </c>
      <c r="BJ1989" t="s">
        <v>242</v>
      </c>
      <c r="BM1989">
        <v>108001</v>
      </c>
      <c r="BN1989">
        <v>0</v>
      </c>
      <c r="BO1989" t="s">
        <v>240</v>
      </c>
      <c r="BP1989">
        <v>1</v>
      </c>
      <c r="BQ1989">
        <v>3</v>
      </c>
      <c r="BR1989">
        <v>0</v>
      </c>
      <c r="BS1989">
        <v>33.32</v>
      </c>
      <c r="BT1989">
        <v>1</v>
      </c>
      <c r="BU1989">
        <v>1</v>
      </c>
      <c r="BV1989">
        <v>1</v>
      </c>
      <c r="BW1989">
        <v>1</v>
      </c>
      <c r="BX1989">
        <v>1</v>
      </c>
      <c r="BY1989" t="s">
        <v>3</v>
      </c>
      <c r="BZ1989">
        <v>95</v>
      </c>
      <c r="CA1989">
        <v>65</v>
      </c>
      <c r="CE1989">
        <v>0</v>
      </c>
      <c r="CF1989">
        <v>0</v>
      </c>
      <c r="CG1989">
        <v>0</v>
      </c>
      <c r="CM1989">
        <v>0</v>
      </c>
      <c r="CN1989" t="s">
        <v>905</v>
      </c>
      <c r="CO1989">
        <v>0</v>
      </c>
      <c r="CP1989">
        <f t="shared" si="1285"/>
        <v>102.85</v>
      </c>
      <c r="CQ1989">
        <f t="shared" si="1286"/>
        <v>259.3433</v>
      </c>
      <c r="CR1989">
        <f t="shared" si="1287"/>
        <v>52.077800000000003</v>
      </c>
      <c r="CS1989">
        <f t="shared" si="1288"/>
        <v>13.661199999999999</v>
      </c>
      <c r="CT1989">
        <f t="shared" si="1289"/>
        <v>9974.3420000000006</v>
      </c>
      <c r="CU1989">
        <f t="shared" si="1290"/>
        <v>0</v>
      </c>
      <c r="CV1989">
        <f t="shared" si="1291"/>
        <v>30.175999999999995</v>
      </c>
      <c r="CW1989">
        <f t="shared" si="1292"/>
        <v>0.03</v>
      </c>
      <c r="CX1989">
        <f t="shared" si="1293"/>
        <v>0</v>
      </c>
      <c r="CY1989">
        <f t="shared" si="1294"/>
        <v>80.902799999999999</v>
      </c>
      <c r="CZ1989">
        <f t="shared" si="1295"/>
        <v>51.937600000000003</v>
      </c>
      <c r="DC1989" t="s">
        <v>3</v>
      </c>
      <c r="DD1989" t="s">
        <v>3</v>
      </c>
      <c r="DE1989" t="s">
        <v>3</v>
      </c>
      <c r="DF1989" t="s">
        <v>3</v>
      </c>
      <c r="DG1989" t="s">
        <v>134</v>
      </c>
      <c r="DH1989" t="s">
        <v>3</v>
      </c>
      <c r="DI1989" t="s">
        <v>134</v>
      </c>
      <c r="DJ1989" t="s">
        <v>3</v>
      </c>
      <c r="DK1989" t="s">
        <v>3</v>
      </c>
      <c r="DL1989" t="s">
        <v>3</v>
      </c>
      <c r="DM1989" t="s">
        <v>3</v>
      </c>
      <c r="DN1989">
        <v>0</v>
      </c>
      <c r="DO1989">
        <v>0</v>
      </c>
      <c r="DP1989">
        <v>1</v>
      </c>
      <c r="DQ1989">
        <v>1</v>
      </c>
      <c r="DU1989">
        <v>1010</v>
      </c>
      <c r="DV1989" t="s">
        <v>58</v>
      </c>
      <c r="DW1989" t="s">
        <v>58</v>
      </c>
      <c r="DX1989">
        <v>100</v>
      </c>
      <c r="DZ1989" t="s">
        <v>3</v>
      </c>
      <c r="EA1989" t="s">
        <v>3</v>
      </c>
      <c r="EB1989" t="s">
        <v>3</v>
      </c>
      <c r="EC1989" t="s">
        <v>3</v>
      </c>
      <c r="EE1989">
        <v>29085386</v>
      </c>
      <c r="EF1989">
        <v>3</v>
      </c>
      <c r="EG1989" t="s">
        <v>226</v>
      </c>
      <c r="EH1989">
        <v>0</v>
      </c>
      <c r="EI1989" t="s">
        <v>3</v>
      </c>
      <c r="EJ1989">
        <v>2</v>
      </c>
      <c r="EK1989">
        <v>108001</v>
      </c>
      <c r="EL1989" t="s">
        <v>227</v>
      </c>
      <c r="EM1989" t="s">
        <v>228</v>
      </c>
      <c r="EO1989" t="s">
        <v>299</v>
      </c>
      <c r="EQ1989">
        <v>0</v>
      </c>
      <c r="ER1989">
        <v>302.14999999999998</v>
      </c>
      <c r="ES1989">
        <v>36.07</v>
      </c>
      <c r="ET1989">
        <v>5.78</v>
      </c>
      <c r="EU1989">
        <v>0.41</v>
      </c>
      <c r="EV1989">
        <v>260.3</v>
      </c>
      <c r="EW1989">
        <v>26.24</v>
      </c>
      <c r="EX1989">
        <v>0.03</v>
      </c>
      <c r="EY1989">
        <v>0</v>
      </c>
      <c r="FQ1989">
        <v>0</v>
      </c>
      <c r="FR1989">
        <f t="shared" si="1296"/>
        <v>0</v>
      </c>
      <c r="FS1989">
        <v>0</v>
      </c>
      <c r="FV1989" t="s">
        <v>25</v>
      </c>
      <c r="FW1989" t="s">
        <v>26</v>
      </c>
      <c r="FX1989">
        <v>95</v>
      </c>
      <c r="FY1989">
        <v>65</v>
      </c>
      <c r="GA1989" t="s">
        <v>3</v>
      </c>
      <c r="GD1989">
        <v>1</v>
      </c>
      <c r="GF1989">
        <v>1949515482</v>
      </c>
      <c r="GG1989">
        <v>2</v>
      </c>
      <c r="GH1989">
        <v>1</v>
      </c>
      <c r="GI1989">
        <v>2</v>
      </c>
      <c r="GJ1989">
        <v>0</v>
      </c>
      <c r="GK1989">
        <v>0</v>
      </c>
      <c r="GL1989">
        <f t="shared" si="1297"/>
        <v>0</v>
      </c>
      <c r="GM1989">
        <f t="shared" si="1298"/>
        <v>235.69</v>
      </c>
      <c r="GN1989">
        <f t="shared" si="1299"/>
        <v>0</v>
      </c>
      <c r="GO1989">
        <f t="shared" si="1300"/>
        <v>235.69</v>
      </c>
      <c r="GP1989">
        <f t="shared" si="1301"/>
        <v>0</v>
      </c>
      <c r="GR1989">
        <v>0</v>
      </c>
      <c r="GS1989">
        <v>3</v>
      </c>
      <c r="GT1989">
        <v>0</v>
      </c>
      <c r="GU1989" t="s">
        <v>3</v>
      </c>
      <c r="GV1989">
        <f t="shared" si="1302"/>
        <v>0</v>
      </c>
      <c r="GW1989">
        <v>1</v>
      </c>
      <c r="GX1989">
        <f t="shared" si="1303"/>
        <v>0</v>
      </c>
      <c r="HA1989">
        <v>0</v>
      </c>
      <c r="HB1989">
        <v>0</v>
      </c>
      <c r="HC1989">
        <f t="shared" si="1304"/>
        <v>0</v>
      </c>
      <c r="HE1989" t="s">
        <v>3</v>
      </c>
      <c r="HF1989" t="s">
        <v>3</v>
      </c>
      <c r="IK1989">
        <v>0</v>
      </c>
    </row>
    <row r="1990" spans="1:245">
      <c r="A1990">
        <v>18</v>
      </c>
      <c r="B1990">
        <v>0</v>
      </c>
      <c r="C1990">
        <v>1932</v>
      </c>
      <c r="E1990" t="s">
        <v>229</v>
      </c>
      <c r="F1990" t="s">
        <v>230</v>
      </c>
      <c r="G1990" t="s">
        <v>231</v>
      </c>
      <c r="H1990" t="s">
        <v>232</v>
      </c>
      <c r="I1990">
        <f>I1989*J1990</f>
        <v>1E-3</v>
      </c>
      <c r="J1990">
        <v>0.1</v>
      </c>
      <c r="O1990">
        <f t="shared" si="1270"/>
        <v>5.96</v>
      </c>
      <c r="P1990">
        <f t="shared" si="1271"/>
        <v>5.96</v>
      </c>
      <c r="Q1990">
        <f t="shared" si="1272"/>
        <v>0</v>
      </c>
      <c r="R1990">
        <f t="shared" si="1273"/>
        <v>0</v>
      </c>
      <c r="S1990">
        <f t="shared" si="1274"/>
        <v>0</v>
      </c>
      <c r="T1990">
        <f t="shared" si="1275"/>
        <v>0</v>
      </c>
      <c r="U1990">
        <f t="shared" si="1276"/>
        <v>0</v>
      </c>
      <c r="V1990">
        <f t="shared" si="1277"/>
        <v>0</v>
      </c>
      <c r="W1990">
        <f t="shared" si="1278"/>
        <v>0.02</v>
      </c>
      <c r="X1990">
        <f t="shared" si="1279"/>
        <v>0</v>
      </c>
      <c r="Y1990">
        <f t="shared" si="1280"/>
        <v>0</v>
      </c>
      <c r="AA1990">
        <v>36401907</v>
      </c>
      <c r="AB1990">
        <f t="shared" si="1281"/>
        <v>1998.42</v>
      </c>
      <c r="AC1990">
        <f t="shared" si="1282"/>
        <v>1998.42</v>
      </c>
      <c r="AD1990">
        <f t="shared" si="1307"/>
        <v>0</v>
      </c>
      <c r="AE1990">
        <f t="shared" si="1308"/>
        <v>0</v>
      </c>
      <c r="AF1990">
        <f>ROUND((EV1990),2)</f>
        <v>0</v>
      </c>
      <c r="AG1990">
        <f t="shared" si="1283"/>
        <v>0</v>
      </c>
      <c r="AH1990">
        <f>(EW1990)</f>
        <v>0</v>
      </c>
      <c r="AI1990">
        <f t="shared" si="1309"/>
        <v>0</v>
      </c>
      <c r="AJ1990">
        <f t="shared" si="1284"/>
        <v>19.399999999999999</v>
      </c>
      <c r="AK1990">
        <v>1998.42</v>
      </c>
      <c r="AL1990">
        <v>1998.42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19.399999999999999</v>
      </c>
      <c r="AT1990">
        <v>0</v>
      </c>
      <c r="AU1990">
        <v>0</v>
      </c>
      <c r="AV1990">
        <v>1</v>
      </c>
      <c r="AW1990">
        <v>1</v>
      </c>
      <c r="AZ1990">
        <v>1</v>
      </c>
      <c r="BA1990">
        <v>1</v>
      </c>
      <c r="BB1990">
        <v>1</v>
      </c>
      <c r="BC1990">
        <v>2.98</v>
      </c>
      <c r="BD1990" t="s">
        <v>3</v>
      </c>
      <c r="BE1990" t="s">
        <v>3</v>
      </c>
      <c r="BF1990" t="s">
        <v>3</v>
      </c>
      <c r="BG1990" t="s">
        <v>3</v>
      </c>
      <c r="BH1990">
        <v>3</v>
      </c>
      <c r="BI1990">
        <v>2</v>
      </c>
      <c r="BJ1990" t="s">
        <v>233</v>
      </c>
      <c r="BM1990">
        <v>500002</v>
      </c>
      <c r="BN1990">
        <v>0</v>
      </c>
      <c r="BO1990" t="s">
        <v>230</v>
      </c>
      <c r="BP1990">
        <v>1</v>
      </c>
      <c r="BQ1990">
        <v>12</v>
      </c>
      <c r="BR1990">
        <v>0</v>
      </c>
      <c r="BS1990">
        <v>1</v>
      </c>
      <c r="BT1990">
        <v>1</v>
      </c>
      <c r="BU1990">
        <v>1</v>
      </c>
      <c r="BV1990">
        <v>1</v>
      </c>
      <c r="BW1990">
        <v>1</v>
      </c>
      <c r="BX1990">
        <v>1</v>
      </c>
      <c r="BY1990" t="s">
        <v>3</v>
      </c>
      <c r="BZ1990">
        <v>0</v>
      </c>
      <c r="CA1990">
        <v>0</v>
      </c>
      <c r="CE1990">
        <v>0</v>
      </c>
      <c r="CF1990">
        <v>0</v>
      </c>
      <c r="CG1990">
        <v>0</v>
      </c>
      <c r="CM1990">
        <v>0</v>
      </c>
      <c r="CN1990" t="s">
        <v>3</v>
      </c>
      <c r="CO1990">
        <v>0</v>
      </c>
      <c r="CP1990">
        <f t="shared" si="1285"/>
        <v>5.96</v>
      </c>
      <c r="CQ1990">
        <f t="shared" si="1286"/>
        <v>5955.2916000000005</v>
      </c>
      <c r="CR1990">
        <f t="shared" si="1287"/>
        <v>0</v>
      </c>
      <c r="CS1990">
        <f t="shared" si="1288"/>
        <v>0</v>
      </c>
      <c r="CT1990">
        <f t="shared" si="1289"/>
        <v>0</v>
      </c>
      <c r="CU1990">
        <f t="shared" si="1290"/>
        <v>0</v>
      </c>
      <c r="CV1990">
        <f t="shared" si="1291"/>
        <v>0</v>
      </c>
      <c r="CW1990">
        <f t="shared" si="1292"/>
        <v>0</v>
      </c>
      <c r="CX1990">
        <f t="shared" si="1293"/>
        <v>19.399999999999999</v>
      </c>
      <c r="CY1990">
        <f t="shared" si="1294"/>
        <v>0</v>
      </c>
      <c r="CZ1990">
        <f t="shared" si="1295"/>
        <v>0</v>
      </c>
      <c r="DC1990" t="s">
        <v>3</v>
      </c>
      <c r="DD1990" t="s">
        <v>3</v>
      </c>
      <c r="DE1990" t="s">
        <v>3</v>
      </c>
      <c r="DF1990" t="s">
        <v>3</v>
      </c>
      <c r="DG1990" t="s">
        <v>3</v>
      </c>
      <c r="DH1990" t="s">
        <v>3</v>
      </c>
      <c r="DI1990" t="s">
        <v>3</v>
      </c>
      <c r="DJ1990" t="s">
        <v>3</v>
      </c>
      <c r="DK1990" t="s">
        <v>3</v>
      </c>
      <c r="DL1990" t="s">
        <v>3</v>
      </c>
      <c r="DM1990" t="s">
        <v>3</v>
      </c>
      <c r="DN1990">
        <v>0</v>
      </c>
      <c r="DO1990">
        <v>0</v>
      </c>
      <c r="DP1990">
        <v>1</v>
      </c>
      <c r="DQ1990">
        <v>1</v>
      </c>
      <c r="DU1990">
        <v>1010</v>
      </c>
      <c r="DV1990" t="s">
        <v>232</v>
      </c>
      <c r="DW1990" t="s">
        <v>232</v>
      </c>
      <c r="DX1990">
        <v>1000</v>
      </c>
      <c r="DZ1990" t="s">
        <v>3</v>
      </c>
      <c r="EA1990" t="s">
        <v>3</v>
      </c>
      <c r="EB1990" t="s">
        <v>3</v>
      </c>
      <c r="EC1990" t="s">
        <v>3</v>
      </c>
      <c r="EE1990">
        <v>29085444</v>
      </c>
      <c r="EF1990">
        <v>12</v>
      </c>
      <c r="EG1990" t="s">
        <v>32</v>
      </c>
      <c r="EH1990">
        <v>0</v>
      </c>
      <c r="EI1990" t="s">
        <v>3</v>
      </c>
      <c r="EJ1990">
        <v>2</v>
      </c>
      <c r="EK1990">
        <v>500002</v>
      </c>
      <c r="EL1990" t="s">
        <v>33</v>
      </c>
      <c r="EM1990" t="s">
        <v>34</v>
      </c>
      <c r="EO1990" t="s">
        <v>3</v>
      </c>
      <c r="EQ1990">
        <v>0</v>
      </c>
      <c r="ER1990">
        <v>1998.42</v>
      </c>
      <c r="ES1990">
        <v>1998.42</v>
      </c>
      <c r="ET1990">
        <v>0</v>
      </c>
      <c r="EU1990">
        <v>0</v>
      </c>
      <c r="EV1990">
        <v>0</v>
      </c>
      <c r="EW1990">
        <v>0</v>
      </c>
      <c r="EX1990">
        <v>0</v>
      </c>
      <c r="FQ1990">
        <v>0</v>
      </c>
      <c r="FR1990">
        <f t="shared" si="1296"/>
        <v>0</v>
      </c>
      <c r="FS1990">
        <v>0</v>
      </c>
      <c r="FX1990">
        <v>0</v>
      </c>
      <c r="FY1990">
        <v>0</v>
      </c>
      <c r="GA1990" t="s">
        <v>3</v>
      </c>
      <c r="GD1990">
        <v>1</v>
      </c>
      <c r="GF1990">
        <v>-1152774928</v>
      </c>
      <c r="GG1990">
        <v>2</v>
      </c>
      <c r="GH1990">
        <v>1</v>
      </c>
      <c r="GI1990">
        <v>2</v>
      </c>
      <c r="GJ1990">
        <v>0</v>
      </c>
      <c r="GK1990">
        <v>0</v>
      </c>
      <c r="GL1990">
        <f t="shared" si="1297"/>
        <v>0</v>
      </c>
      <c r="GM1990">
        <f t="shared" si="1298"/>
        <v>5.96</v>
      </c>
      <c r="GN1990">
        <f t="shared" si="1299"/>
        <v>0</v>
      </c>
      <c r="GO1990">
        <f t="shared" si="1300"/>
        <v>5.96</v>
      </c>
      <c r="GP1990">
        <f t="shared" si="1301"/>
        <v>0</v>
      </c>
      <c r="GR1990">
        <v>0</v>
      </c>
      <c r="GS1990">
        <v>3</v>
      </c>
      <c r="GT1990">
        <v>0</v>
      </c>
      <c r="GU1990" t="s">
        <v>3</v>
      </c>
      <c r="GV1990">
        <f t="shared" si="1302"/>
        <v>0</v>
      </c>
      <c r="GW1990">
        <v>1</v>
      </c>
      <c r="GX1990">
        <f t="shared" si="1303"/>
        <v>0</v>
      </c>
      <c r="HA1990">
        <v>0</v>
      </c>
      <c r="HB1990">
        <v>0</v>
      </c>
      <c r="HC1990">
        <f t="shared" si="1304"/>
        <v>0</v>
      </c>
      <c r="HE1990" t="s">
        <v>3</v>
      </c>
      <c r="HF1990" t="s">
        <v>3</v>
      </c>
      <c r="IK1990">
        <v>0</v>
      </c>
    </row>
    <row r="1991" spans="1:245">
      <c r="A1991">
        <v>18</v>
      </c>
      <c r="B1991">
        <v>0</v>
      </c>
      <c r="C1991">
        <v>1934</v>
      </c>
      <c r="E1991" t="s">
        <v>234</v>
      </c>
      <c r="F1991" t="s">
        <v>245</v>
      </c>
      <c r="G1991" t="s">
        <v>246</v>
      </c>
      <c r="H1991" t="s">
        <v>237</v>
      </c>
      <c r="I1991">
        <f>I1989*J1991</f>
        <v>1</v>
      </c>
      <c r="J1991">
        <v>100</v>
      </c>
      <c r="O1991">
        <f t="shared" si="1270"/>
        <v>76.47</v>
      </c>
      <c r="P1991">
        <f t="shared" si="1271"/>
        <v>76.47</v>
      </c>
      <c r="Q1991">
        <f t="shared" si="1272"/>
        <v>0</v>
      </c>
      <c r="R1991">
        <f t="shared" si="1273"/>
        <v>0</v>
      </c>
      <c r="S1991">
        <f t="shared" si="1274"/>
        <v>0</v>
      </c>
      <c r="T1991">
        <f t="shared" si="1275"/>
        <v>0</v>
      </c>
      <c r="U1991">
        <f t="shared" si="1276"/>
        <v>0</v>
      </c>
      <c r="V1991">
        <f t="shared" si="1277"/>
        <v>0</v>
      </c>
      <c r="W1991">
        <f t="shared" si="1278"/>
        <v>0.09</v>
      </c>
      <c r="X1991">
        <f t="shared" si="1279"/>
        <v>0</v>
      </c>
      <c r="Y1991">
        <f t="shared" si="1280"/>
        <v>0</v>
      </c>
      <c r="AA1991">
        <v>36401907</v>
      </c>
      <c r="AB1991">
        <f t="shared" si="1281"/>
        <v>8.81</v>
      </c>
      <c r="AC1991">
        <f t="shared" si="1282"/>
        <v>8.81</v>
      </c>
      <c r="AD1991">
        <f t="shared" si="1307"/>
        <v>0</v>
      </c>
      <c r="AE1991">
        <f t="shared" si="1308"/>
        <v>0</v>
      </c>
      <c r="AF1991">
        <f>ROUND((EV1991),2)</f>
        <v>0</v>
      </c>
      <c r="AG1991">
        <f t="shared" si="1283"/>
        <v>0</v>
      </c>
      <c r="AH1991">
        <f>(EW1991)</f>
        <v>0</v>
      </c>
      <c r="AI1991">
        <f t="shared" si="1309"/>
        <v>0</v>
      </c>
      <c r="AJ1991">
        <f t="shared" si="1284"/>
        <v>0.09</v>
      </c>
      <c r="AK1991">
        <v>8.81</v>
      </c>
      <c r="AL1991">
        <v>8.81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0.09</v>
      </c>
      <c r="AT1991">
        <v>0</v>
      </c>
      <c r="AU1991">
        <v>0</v>
      </c>
      <c r="AV1991">
        <v>1</v>
      </c>
      <c r="AW1991">
        <v>1</v>
      </c>
      <c r="AZ1991">
        <v>1</v>
      </c>
      <c r="BA1991">
        <v>1</v>
      </c>
      <c r="BB1991">
        <v>1</v>
      </c>
      <c r="BC1991">
        <v>8.68</v>
      </c>
      <c r="BD1991" t="s">
        <v>3</v>
      </c>
      <c r="BE1991" t="s">
        <v>3</v>
      </c>
      <c r="BF1991" t="s">
        <v>3</v>
      </c>
      <c r="BG1991" t="s">
        <v>3</v>
      </c>
      <c r="BH1991">
        <v>3</v>
      </c>
      <c r="BI1991">
        <v>2</v>
      </c>
      <c r="BJ1991" t="s">
        <v>247</v>
      </c>
      <c r="BM1991">
        <v>500002</v>
      </c>
      <c r="BN1991">
        <v>0</v>
      </c>
      <c r="BO1991" t="s">
        <v>245</v>
      </c>
      <c r="BP1991">
        <v>1</v>
      </c>
      <c r="BQ1991">
        <v>12</v>
      </c>
      <c r="BR1991">
        <v>0</v>
      </c>
      <c r="BS1991">
        <v>1</v>
      </c>
      <c r="BT1991">
        <v>1</v>
      </c>
      <c r="BU1991">
        <v>1</v>
      </c>
      <c r="BV1991">
        <v>1</v>
      </c>
      <c r="BW1991">
        <v>1</v>
      </c>
      <c r="BX1991">
        <v>1</v>
      </c>
      <c r="BY1991" t="s">
        <v>3</v>
      </c>
      <c r="BZ1991">
        <v>0</v>
      </c>
      <c r="CA1991">
        <v>0</v>
      </c>
      <c r="CE1991">
        <v>0</v>
      </c>
      <c r="CF1991">
        <v>0</v>
      </c>
      <c r="CG1991">
        <v>0</v>
      </c>
      <c r="CM1991">
        <v>0</v>
      </c>
      <c r="CN1991" t="s">
        <v>3</v>
      </c>
      <c r="CO1991">
        <v>0</v>
      </c>
      <c r="CP1991">
        <f t="shared" si="1285"/>
        <v>76.47</v>
      </c>
      <c r="CQ1991">
        <f t="shared" si="1286"/>
        <v>76.470799999999997</v>
      </c>
      <c r="CR1991">
        <f t="shared" si="1287"/>
        <v>0</v>
      </c>
      <c r="CS1991">
        <f t="shared" si="1288"/>
        <v>0</v>
      </c>
      <c r="CT1991">
        <f t="shared" si="1289"/>
        <v>0</v>
      </c>
      <c r="CU1991">
        <f t="shared" si="1290"/>
        <v>0</v>
      </c>
      <c r="CV1991">
        <f t="shared" si="1291"/>
        <v>0</v>
      </c>
      <c r="CW1991">
        <f t="shared" si="1292"/>
        <v>0</v>
      </c>
      <c r="CX1991">
        <f t="shared" si="1293"/>
        <v>0.09</v>
      </c>
      <c r="CY1991">
        <f t="shared" si="1294"/>
        <v>0</v>
      </c>
      <c r="CZ1991">
        <f t="shared" si="1295"/>
        <v>0</v>
      </c>
      <c r="DC1991" t="s">
        <v>3</v>
      </c>
      <c r="DD1991" t="s">
        <v>3</v>
      </c>
      <c r="DE1991" t="s">
        <v>3</v>
      </c>
      <c r="DF1991" t="s">
        <v>3</v>
      </c>
      <c r="DG1991" t="s">
        <v>3</v>
      </c>
      <c r="DH1991" t="s">
        <v>3</v>
      </c>
      <c r="DI1991" t="s">
        <v>3</v>
      </c>
      <c r="DJ1991" t="s">
        <v>3</v>
      </c>
      <c r="DK1991" t="s">
        <v>3</v>
      </c>
      <c r="DL1991" t="s">
        <v>3</v>
      </c>
      <c r="DM1991" t="s">
        <v>3</v>
      </c>
      <c r="DN1991">
        <v>0</v>
      </c>
      <c r="DO1991">
        <v>0</v>
      </c>
      <c r="DP1991">
        <v>1</v>
      </c>
      <c r="DQ1991">
        <v>1</v>
      </c>
      <c r="DU1991">
        <v>1010</v>
      </c>
      <c r="DV1991" t="s">
        <v>237</v>
      </c>
      <c r="DW1991" t="s">
        <v>237</v>
      </c>
      <c r="DX1991">
        <v>1</v>
      </c>
      <c r="DZ1991" t="s">
        <v>3</v>
      </c>
      <c r="EA1991" t="s">
        <v>3</v>
      </c>
      <c r="EB1991" t="s">
        <v>3</v>
      </c>
      <c r="EC1991" t="s">
        <v>3</v>
      </c>
      <c r="EE1991">
        <v>29085444</v>
      </c>
      <c r="EF1991">
        <v>12</v>
      </c>
      <c r="EG1991" t="s">
        <v>32</v>
      </c>
      <c r="EH1991">
        <v>0</v>
      </c>
      <c r="EI1991" t="s">
        <v>3</v>
      </c>
      <c r="EJ1991">
        <v>2</v>
      </c>
      <c r="EK1991">
        <v>500002</v>
      </c>
      <c r="EL1991" t="s">
        <v>33</v>
      </c>
      <c r="EM1991" t="s">
        <v>34</v>
      </c>
      <c r="EO1991" t="s">
        <v>3</v>
      </c>
      <c r="EQ1991">
        <v>0</v>
      </c>
      <c r="ER1991">
        <v>8.81</v>
      </c>
      <c r="ES1991">
        <v>8.81</v>
      </c>
      <c r="ET1991">
        <v>0</v>
      </c>
      <c r="EU1991">
        <v>0</v>
      </c>
      <c r="EV1991">
        <v>0</v>
      </c>
      <c r="EW1991">
        <v>0</v>
      </c>
      <c r="EX1991">
        <v>0</v>
      </c>
      <c r="FQ1991">
        <v>0</v>
      </c>
      <c r="FR1991">
        <f t="shared" si="1296"/>
        <v>0</v>
      </c>
      <c r="FS1991">
        <v>0</v>
      </c>
      <c r="FX1991">
        <v>0</v>
      </c>
      <c r="FY1991">
        <v>0</v>
      </c>
      <c r="GA1991" t="s">
        <v>3</v>
      </c>
      <c r="GD1991">
        <v>1</v>
      </c>
      <c r="GF1991">
        <v>-1190793685</v>
      </c>
      <c r="GG1991">
        <v>2</v>
      </c>
      <c r="GH1991">
        <v>1</v>
      </c>
      <c r="GI1991">
        <v>2</v>
      </c>
      <c r="GJ1991">
        <v>0</v>
      </c>
      <c r="GK1991">
        <v>0</v>
      </c>
      <c r="GL1991">
        <f t="shared" si="1297"/>
        <v>0</v>
      </c>
      <c r="GM1991">
        <f t="shared" si="1298"/>
        <v>76.47</v>
      </c>
      <c r="GN1991">
        <f t="shared" si="1299"/>
        <v>0</v>
      </c>
      <c r="GO1991">
        <f t="shared" si="1300"/>
        <v>76.47</v>
      </c>
      <c r="GP1991">
        <f t="shared" si="1301"/>
        <v>0</v>
      </c>
      <c r="GR1991">
        <v>0</v>
      </c>
      <c r="GS1991">
        <v>3</v>
      </c>
      <c r="GT1991">
        <v>0</v>
      </c>
      <c r="GU1991" t="s">
        <v>3</v>
      </c>
      <c r="GV1991">
        <f t="shared" si="1302"/>
        <v>0</v>
      </c>
      <c r="GW1991">
        <v>1</v>
      </c>
      <c r="GX1991">
        <f t="shared" si="1303"/>
        <v>0</v>
      </c>
      <c r="HA1991">
        <v>0</v>
      </c>
      <c r="HB1991">
        <v>0</v>
      </c>
      <c r="HC1991">
        <f t="shared" si="1304"/>
        <v>0</v>
      </c>
      <c r="HE1991" t="s">
        <v>3</v>
      </c>
      <c r="HF1991" t="s">
        <v>3</v>
      </c>
      <c r="IK1991">
        <v>0</v>
      </c>
    </row>
    <row r="1992" spans="1:245">
      <c r="A1992">
        <v>17</v>
      </c>
      <c r="B1992">
        <v>0</v>
      </c>
      <c r="C1992">
        <f>ROW(SmtRes!A1941)</f>
        <v>1941</v>
      </c>
      <c r="D1992">
        <f>ROW(EtalonRes!A1895)</f>
        <v>1895</v>
      </c>
      <c r="E1992" t="s">
        <v>239</v>
      </c>
      <c r="F1992" t="s">
        <v>304</v>
      </c>
      <c r="G1992" t="s">
        <v>305</v>
      </c>
      <c r="H1992" t="s">
        <v>149</v>
      </c>
      <c r="I1992">
        <f>ROUND(36.6/100,9)</f>
        <v>0.36599999999999999</v>
      </c>
      <c r="J1992">
        <v>0</v>
      </c>
      <c r="O1992">
        <f t="shared" si="1270"/>
        <v>4258.97</v>
      </c>
      <c r="P1992">
        <f t="shared" si="1271"/>
        <v>0</v>
      </c>
      <c r="Q1992">
        <f t="shared" si="1272"/>
        <v>208.97</v>
      </c>
      <c r="R1992">
        <f t="shared" si="1273"/>
        <v>0</v>
      </c>
      <c r="S1992">
        <f t="shared" si="1274"/>
        <v>4050</v>
      </c>
      <c r="T1992">
        <f t="shared" si="1275"/>
        <v>0</v>
      </c>
      <c r="U1992">
        <f t="shared" si="1276"/>
        <v>10.960235999999998</v>
      </c>
      <c r="V1992">
        <f t="shared" si="1277"/>
        <v>0</v>
      </c>
      <c r="W1992">
        <f t="shared" si="1278"/>
        <v>0</v>
      </c>
      <c r="X1992">
        <f t="shared" si="1279"/>
        <v>3240</v>
      </c>
      <c r="Y1992">
        <f t="shared" si="1280"/>
        <v>1498.5</v>
      </c>
      <c r="AA1992">
        <v>36401907</v>
      </c>
      <c r="AB1992">
        <f t="shared" si="1281"/>
        <v>393.96</v>
      </c>
      <c r="AC1992">
        <f t="shared" si="1282"/>
        <v>0</v>
      </c>
      <c r="AD1992">
        <f>ROUND(((((ET1992*1.25))-((EU1992*1.25)))+AE1992),2)</f>
        <v>61.86</v>
      </c>
      <c r="AE1992">
        <f>ROUND(((EU1992*1.25)),2)</f>
        <v>0</v>
      </c>
      <c r="AF1992">
        <f>ROUND(((EV1992*1.15)),2)</f>
        <v>332.1</v>
      </c>
      <c r="AG1992">
        <f t="shared" si="1283"/>
        <v>0</v>
      </c>
      <c r="AH1992">
        <f>((EW1992*1.15))</f>
        <v>29.945999999999998</v>
      </c>
      <c r="AI1992">
        <f>((EX1992*1.25))</f>
        <v>0</v>
      </c>
      <c r="AJ1992">
        <f t="shared" si="1284"/>
        <v>0</v>
      </c>
      <c r="AK1992">
        <v>338.27</v>
      </c>
      <c r="AL1992">
        <v>0</v>
      </c>
      <c r="AM1992">
        <v>49.49</v>
      </c>
      <c r="AN1992">
        <v>0</v>
      </c>
      <c r="AO1992">
        <v>288.77999999999997</v>
      </c>
      <c r="AP1992">
        <v>0</v>
      </c>
      <c r="AQ1992">
        <v>26.04</v>
      </c>
      <c r="AR1992">
        <v>0</v>
      </c>
      <c r="AS1992">
        <v>0</v>
      </c>
      <c r="AT1992">
        <v>80</v>
      </c>
      <c r="AU1992">
        <v>37</v>
      </c>
      <c r="AV1992">
        <v>1</v>
      </c>
      <c r="AW1992">
        <v>1</v>
      </c>
      <c r="AZ1992">
        <v>1</v>
      </c>
      <c r="BA1992">
        <v>33.32</v>
      </c>
      <c r="BB1992">
        <v>9.23</v>
      </c>
      <c r="BC1992">
        <v>1</v>
      </c>
      <c r="BD1992" t="s">
        <v>3</v>
      </c>
      <c r="BE1992" t="s">
        <v>3</v>
      </c>
      <c r="BF1992" t="s">
        <v>3</v>
      </c>
      <c r="BG1992" t="s">
        <v>3</v>
      </c>
      <c r="BH1992">
        <v>0</v>
      </c>
      <c r="BI1992">
        <v>1</v>
      </c>
      <c r="BJ1992" t="s">
        <v>306</v>
      </c>
      <c r="BM1992">
        <v>15001</v>
      </c>
      <c r="BN1992">
        <v>0</v>
      </c>
      <c r="BO1992" t="s">
        <v>304</v>
      </c>
      <c r="BP1992">
        <v>1</v>
      </c>
      <c r="BQ1992">
        <v>2</v>
      </c>
      <c r="BR1992">
        <v>0</v>
      </c>
      <c r="BS1992">
        <v>33.32</v>
      </c>
      <c r="BT1992">
        <v>1</v>
      </c>
      <c r="BU1992">
        <v>1</v>
      </c>
      <c r="BV1992">
        <v>1</v>
      </c>
      <c r="BW1992">
        <v>1</v>
      </c>
      <c r="BX1992">
        <v>1</v>
      </c>
      <c r="BY1992" t="s">
        <v>3</v>
      </c>
      <c r="BZ1992">
        <v>105</v>
      </c>
      <c r="CA1992">
        <v>55</v>
      </c>
      <c r="CE1992">
        <v>0</v>
      </c>
      <c r="CF1992">
        <v>0</v>
      </c>
      <c r="CG1992">
        <v>0</v>
      </c>
      <c r="CM1992">
        <v>0</v>
      </c>
      <c r="CN1992" t="s">
        <v>904</v>
      </c>
      <c r="CO1992">
        <v>0</v>
      </c>
      <c r="CP1992">
        <f t="shared" si="1285"/>
        <v>4258.97</v>
      </c>
      <c r="CQ1992">
        <f t="shared" si="1286"/>
        <v>0</v>
      </c>
      <c r="CR1992">
        <f t="shared" si="1287"/>
        <v>570.96780000000001</v>
      </c>
      <c r="CS1992">
        <f t="shared" si="1288"/>
        <v>0</v>
      </c>
      <c r="CT1992">
        <f t="shared" si="1289"/>
        <v>11065.572</v>
      </c>
      <c r="CU1992">
        <f t="shared" si="1290"/>
        <v>0</v>
      </c>
      <c r="CV1992">
        <f t="shared" si="1291"/>
        <v>29.945999999999998</v>
      </c>
      <c r="CW1992">
        <f t="shared" si="1292"/>
        <v>0</v>
      </c>
      <c r="CX1992">
        <f t="shared" si="1293"/>
        <v>0</v>
      </c>
      <c r="CY1992">
        <f t="shared" si="1294"/>
        <v>3240</v>
      </c>
      <c r="CZ1992">
        <f t="shared" si="1295"/>
        <v>1498.5</v>
      </c>
      <c r="DC1992" t="s">
        <v>3</v>
      </c>
      <c r="DD1992" t="s">
        <v>3</v>
      </c>
      <c r="DE1992" t="s">
        <v>133</v>
      </c>
      <c r="DF1992" t="s">
        <v>133</v>
      </c>
      <c r="DG1992" t="s">
        <v>134</v>
      </c>
      <c r="DH1992" t="s">
        <v>3</v>
      </c>
      <c r="DI1992" t="s">
        <v>134</v>
      </c>
      <c r="DJ1992" t="s">
        <v>133</v>
      </c>
      <c r="DK1992" t="s">
        <v>3</v>
      </c>
      <c r="DL1992" t="s">
        <v>3</v>
      </c>
      <c r="DM1992" t="s">
        <v>3</v>
      </c>
      <c r="DN1992">
        <v>0</v>
      </c>
      <c r="DO1992">
        <v>0</v>
      </c>
      <c r="DP1992">
        <v>1</v>
      </c>
      <c r="DQ1992">
        <v>1</v>
      </c>
      <c r="DU1992">
        <v>1013</v>
      </c>
      <c r="DV1992" t="s">
        <v>149</v>
      </c>
      <c r="DW1992" t="s">
        <v>149</v>
      </c>
      <c r="DX1992">
        <v>1</v>
      </c>
      <c r="DZ1992" t="s">
        <v>3</v>
      </c>
      <c r="EA1992" t="s">
        <v>3</v>
      </c>
      <c r="EB1992" t="s">
        <v>3</v>
      </c>
      <c r="EC1992" t="s">
        <v>3</v>
      </c>
      <c r="EE1992">
        <v>29085536</v>
      </c>
      <c r="EF1992">
        <v>2</v>
      </c>
      <c r="EG1992" t="s">
        <v>135</v>
      </c>
      <c r="EH1992">
        <v>0</v>
      </c>
      <c r="EI1992" t="s">
        <v>3</v>
      </c>
      <c r="EJ1992">
        <v>1</v>
      </c>
      <c r="EK1992">
        <v>15001</v>
      </c>
      <c r="EL1992" t="s">
        <v>151</v>
      </c>
      <c r="EM1992" t="s">
        <v>152</v>
      </c>
      <c r="EO1992" t="s">
        <v>138</v>
      </c>
      <c r="EQ1992">
        <v>0</v>
      </c>
      <c r="ER1992">
        <v>338.27</v>
      </c>
      <c r="ES1992">
        <v>0</v>
      </c>
      <c r="ET1992">
        <v>49.49</v>
      </c>
      <c r="EU1992">
        <v>0</v>
      </c>
      <c r="EV1992">
        <v>288.77999999999997</v>
      </c>
      <c r="EW1992">
        <v>26.04</v>
      </c>
      <c r="EX1992">
        <v>0</v>
      </c>
      <c r="EY1992">
        <v>0</v>
      </c>
      <c r="FQ1992">
        <v>0</v>
      </c>
      <c r="FR1992">
        <f t="shared" si="1296"/>
        <v>0</v>
      </c>
      <c r="FS1992">
        <v>0</v>
      </c>
      <c r="FT1992" t="s">
        <v>139</v>
      </c>
      <c r="FU1992" t="s">
        <v>25</v>
      </c>
      <c r="FV1992" t="s">
        <v>25</v>
      </c>
      <c r="FW1992" t="s">
        <v>26</v>
      </c>
      <c r="FX1992">
        <v>94.5</v>
      </c>
      <c r="FY1992">
        <v>46.75</v>
      </c>
      <c r="GA1992" t="s">
        <v>3</v>
      </c>
      <c r="GD1992">
        <v>1</v>
      </c>
      <c r="GF1992">
        <v>1201776926</v>
      </c>
      <c r="GG1992">
        <v>2</v>
      </c>
      <c r="GH1992">
        <v>1</v>
      </c>
      <c r="GI1992">
        <v>2</v>
      </c>
      <c r="GJ1992">
        <v>0</v>
      </c>
      <c r="GK1992">
        <v>0</v>
      </c>
      <c r="GL1992">
        <f t="shared" si="1297"/>
        <v>0</v>
      </c>
      <c r="GM1992">
        <f t="shared" si="1298"/>
        <v>8997.4699999999993</v>
      </c>
      <c r="GN1992">
        <f t="shared" si="1299"/>
        <v>8997.4699999999993</v>
      </c>
      <c r="GO1992">
        <f t="shared" si="1300"/>
        <v>0</v>
      </c>
      <c r="GP1992">
        <f t="shared" si="1301"/>
        <v>0</v>
      </c>
      <c r="GR1992">
        <v>0</v>
      </c>
      <c r="GS1992">
        <v>3</v>
      </c>
      <c r="GT1992">
        <v>0</v>
      </c>
      <c r="GU1992" t="s">
        <v>3</v>
      </c>
      <c r="GV1992">
        <f t="shared" si="1302"/>
        <v>0</v>
      </c>
      <c r="GW1992">
        <v>1</v>
      </c>
      <c r="GX1992">
        <f t="shared" si="1303"/>
        <v>0</v>
      </c>
      <c r="HA1992">
        <v>0</v>
      </c>
      <c r="HB1992">
        <v>0</v>
      </c>
      <c r="HC1992">
        <f t="shared" si="1304"/>
        <v>0</v>
      </c>
      <c r="HE1992" t="s">
        <v>3</v>
      </c>
      <c r="HF1992" t="s">
        <v>3</v>
      </c>
      <c r="IK1992">
        <v>0</v>
      </c>
    </row>
    <row r="1993" spans="1:245">
      <c r="A1993">
        <v>18</v>
      </c>
      <c r="B1993">
        <v>0</v>
      </c>
      <c r="C1993">
        <v>1941</v>
      </c>
      <c r="E1993" t="s">
        <v>244</v>
      </c>
      <c r="F1993" t="s">
        <v>351</v>
      </c>
      <c r="G1993" t="s">
        <v>352</v>
      </c>
      <c r="H1993" t="s">
        <v>237</v>
      </c>
      <c r="I1993">
        <f>I1992*J1993</f>
        <v>499.99999999999994</v>
      </c>
      <c r="J1993">
        <v>1366.1202185792349</v>
      </c>
      <c r="O1993">
        <f t="shared" si="1270"/>
        <v>117.5</v>
      </c>
      <c r="P1993">
        <f t="shared" si="1271"/>
        <v>117.5</v>
      </c>
      <c r="Q1993">
        <f t="shared" si="1272"/>
        <v>0</v>
      </c>
      <c r="R1993">
        <f t="shared" si="1273"/>
        <v>0</v>
      </c>
      <c r="S1993">
        <f t="shared" si="1274"/>
        <v>0</v>
      </c>
      <c r="T1993">
        <f t="shared" si="1275"/>
        <v>0</v>
      </c>
      <c r="U1993">
        <f t="shared" si="1276"/>
        <v>0</v>
      </c>
      <c r="V1993">
        <f t="shared" si="1277"/>
        <v>0</v>
      </c>
      <c r="W1993">
        <f t="shared" si="1278"/>
        <v>0</v>
      </c>
      <c r="X1993">
        <f t="shared" si="1279"/>
        <v>0</v>
      </c>
      <c r="Y1993">
        <f t="shared" si="1280"/>
        <v>0</v>
      </c>
      <c r="AA1993">
        <v>36401907</v>
      </c>
      <c r="AB1993">
        <f t="shared" si="1281"/>
        <v>0.05</v>
      </c>
      <c r="AC1993">
        <f t="shared" si="1282"/>
        <v>0.05</v>
      </c>
      <c r="AD1993">
        <f>ROUND((((ET1993)-(EU1993))+AE1993),2)</f>
        <v>0</v>
      </c>
      <c r="AE1993">
        <f t="shared" ref="AE1993:AF1997" si="1310">ROUND((EU1993),2)</f>
        <v>0</v>
      </c>
      <c r="AF1993">
        <f t="shared" si="1310"/>
        <v>0</v>
      </c>
      <c r="AG1993">
        <f t="shared" si="1283"/>
        <v>0</v>
      </c>
      <c r="AH1993">
        <f t="shared" ref="AH1993:AI1997" si="1311">(EW1993)</f>
        <v>0</v>
      </c>
      <c r="AI1993">
        <f t="shared" si="1311"/>
        <v>0</v>
      </c>
      <c r="AJ1993">
        <f t="shared" si="1284"/>
        <v>0</v>
      </c>
      <c r="AK1993">
        <v>0.05</v>
      </c>
      <c r="AL1993">
        <v>0.05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1</v>
      </c>
      <c r="AW1993">
        <v>1</v>
      </c>
      <c r="AZ1993">
        <v>1</v>
      </c>
      <c r="BA1993">
        <v>1</v>
      </c>
      <c r="BB1993">
        <v>1</v>
      </c>
      <c r="BC1993">
        <v>4.7</v>
      </c>
      <c r="BD1993" t="s">
        <v>3</v>
      </c>
      <c r="BE1993" t="s">
        <v>3</v>
      </c>
      <c r="BF1993" t="s">
        <v>3</v>
      </c>
      <c r="BG1993" t="s">
        <v>3</v>
      </c>
      <c r="BH1993">
        <v>3</v>
      </c>
      <c r="BI1993">
        <v>1</v>
      </c>
      <c r="BJ1993" t="s">
        <v>353</v>
      </c>
      <c r="BM1993">
        <v>500001</v>
      </c>
      <c r="BN1993">
        <v>0</v>
      </c>
      <c r="BO1993" t="s">
        <v>351</v>
      </c>
      <c r="BP1993">
        <v>1</v>
      </c>
      <c r="BQ1993">
        <v>8</v>
      </c>
      <c r="BR1993">
        <v>0</v>
      </c>
      <c r="BS1993">
        <v>1</v>
      </c>
      <c r="BT1993">
        <v>1</v>
      </c>
      <c r="BU1993">
        <v>1</v>
      </c>
      <c r="BV1993">
        <v>1</v>
      </c>
      <c r="BW1993">
        <v>1</v>
      </c>
      <c r="BX1993">
        <v>1</v>
      </c>
      <c r="BY1993" t="s">
        <v>3</v>
      </c>
      <c r="BZ1993">
        <v>0</v>
      </c>
      <c r="CA1993">
        <v>0</v>
      </c>
      <c r="CE1993">
        <v>0</v>
      </c>
      <c r="CF1993">
        <v>0</v>
      </c>
      <c r="CG1993">
        <v>0</v>
      </c>
      <c r="CM1993">
        <v>0</v>
      </c>
      <c r="CN1993" t="s">
        <v>3</v>
      </c>
      <c r="CO1993">
        <v>0</v>
      </c>
      <c r="CP1993">
        <f t="shared" si="1285"/>
        <v>117.5</v>
      </c>
      <c r="CQ1993">
        <f t="shared" si="1286"/>
        <v>0.23500000000000001</v>
      </c>
      <c r="CR1993">
        <f t="shared" si="1287"/>
        <v>0</v>
      </c>
      <c r="CS1993">
        <f t="shared" si="1288"/>
        <v>0</v>
      </c>
      <c r="CT1993">
        <f t="shared" si="1289"/>
        <v>0</v>
      </c>
      <c r="CU1993">
        <f t="shared" si="1290"/>
        <v>0</v>
      </c>
      <c r="CV1993">
        <f t="shared" si="1291"/>
        <v>0</v>
      </c>
      <c r="CW1993">
        <f t="shared" si="1292"/>
        <v>0</v>
      </c>
      <c r="CX1993">
        <f t="shared" si="1293"/>
        <v>0</v>
      </c>
      <c r="CY1993">
        <f t="shared" si="1294"/>
        <v>0</v>
      </c>
      <c r="CZ1993">
        <f t="shared" si="1295"/>
        <v>0</v>
      </c>
      <c r="DC1993" t="s">
        <v>3</v>
      </c>
      <c r="DD1993" t="s">
        <v>3</v>
      </c>
      <c r="DE1993" t="s">
        <v>3</v>
      </c>
      <c r="DF1993" t="s">
        <v>3</v>
      </c>
      <c r="DG1993" t="s">
        <v>3</v>
      </c>
      <c r="DH1993" t="s">
        <v>3</v>
      </c>
      <c r="DI1993" t="s">
        <v>3</v>
      </c>
      <c r="DJ1993" t="s">
        <v>3</v>
      </c>
      <c r="DK1993" t="s">
        <v>3</v>
      </c>
      <c r="DL1993" t="s">
        <v>3</v>
      </c>
      <c r="DM1993" t="s">
        <v>3</v>
      </c>
      <c r="DN1993">
        <v>0</v>
      </c>
      <c r="DO1993">
        <v>0</v>
      </c>
      <c r="DP1993">
        <v>1</v>
      </c>
      <c r="DQ1993">
        <v>1</v>
      </c>
      <c r="DU1993">
        <v>1010</v>
      </c>
      <c r="DV1993" t="s">
        <v>237</v>
      </c>
      <c r="DW1993" t="s">
        <v>237</v>
      </c>
      <c r="DX1993">
        <v>1</v>
      </c>
      <c r="DZ1993" t="s">
        <v>3</v>
      </c>
      <c r="EA1993" t="s">
        <v>3</v>
      </c>
      <c r="EB1993" t="s">
        <v>3</v>
      </c>
      <c r="EC1993" t="s">
        <v>3</v>
      </c>
      <c r="EE1993">
        <v>29085443</v>
      </c>
      <c r="EF1993">
        <v>8</v>
      </c>
      <c r="EG1993" t="s">
        <v>144</v>
      </c>
      <c r="EH1993">
        <v>0</v>
      </c>
      <c r="EI1993" t="s">
        <v>3</v>
      </c>
      <c r="EJ1993">
        <v>1</v>
      </c>
      <c r="EK1993">
        <v>500001</v>
      </c>
      <c r="EL1993" t="s">
        <v>145</v>
      </c>
      <c r="EM1993" t="s">
        <v>146</v>
      </c>
      <c r="EO1993" t="s">
        <v>3</v>
      </c>
      <c r="EQ1993">
        <v>0</v>
      </c>
      <c r="ER1993">
        <v>0.05</v>
      </c>
      <c r="ES1993">
        <v>0.05</v>
      </c>
      <c r="ET1993">
        <v>0</v>
      </c>
      <c r="EU1993">
        <v>0</v>
      </c>
      <c r="EV1993">
        <v>0</v>
      </c>
      <c r="EW1993">
        <v>0</v>
      </c>
      <c r="EX1993">
        <v>0</v>
      </c>
      <c r="FQ1993">
        <v>0</v>
      </c>
      <c r="FR1993">
        <f t="shared" si="1296"/>
        <v>0</v>
      </c>
      <c r="FS1993">
        <v>0</v>
      </c>
      <c r="FX1993">
        <v>0</v>
      </c>
      <c r="FY1993">
        <v>0</v>
      </c>
      <c r="GA1993" t="s">
        <v>3</v>
      </c>
      <c r="GD1993">
        <v>1</v>
      </c>
      <c r="GF1993">
        <v>-1364626454</v>
      </c>
      <c r="GG1993">
        <v>2</v>
      </c>
      <c r="GH1993">
        <v>1</v>
      </c>
      <c r="GI1993">
        <v>2</v>
      </c>
      <c r="GJ1993">
        <v>0</v>
      </c>
      <c r="GK1993">
        <v>0</v>
      </c>
      <c r="GL1993">
        <f t="shared" si="1297"/>
        <v>0</v>
      </c>
      <c r="GM1993">
        <f t="shared" si="1298"/>
        <v>117.5</v>
      </c>
      <c r="GN1993">
        <f t="shared" si="1299"/>
        <v>117.5</v>
      </c>
      <c r="GO1993">
        <f t="shared" si="1300"/>
        <v>0</v>
      </c>
      <c r="GP1993">
        <f t="shared" si="1301"/>
        <v>0</v>
      </c>
      <c r="GR1993">
        <v>0</v>
      </c>
      <c r="GS1993">
        <v>3</v>
      </c>
      <c r="GT1993">
        <v>0</v>
      </c>
      <c r="GU1993" t="s">
        <v>3</v>
      </c>
      <c r="GV1993">
        <f t="shared" si="1302"/>
        <v>0</v>
      </c>
      <c r="GW1993">
        <v>1</v>
      </c>
      <c r="GX1993">
        <f t="shared" si="1303"/>
        <v>0</v>
      </c>
      <c r="HA1993">
        <v>0</v>
      </c>
      <c r="HB1993">
        <v>0</v>
      </c>
      <c r="HC1993">
        <f t="shared" si="1304"/>
        <v>0</v>
      </c>
      <c r="HE1993" t="s">
        <v>3</v>
      </c>
      <c r="HF1993" t="s">
        <v>3</v>
      </c>
      <c r="IK1993">
        <v>0</v>
      </c>
    </row>
    <row r="1994" spans="1:245">
      <c r="A1994">
        <v>17</v>
      </c>
      <c r="B1994">
        <v>0</v>
      </c>
      <c r="E1994" t="s">
        <v>248</v>
      </c>
      <c r="F1994" t="s">
        <v>307</v>
      </c>
      <c r="G1994" t="s">
        <v>308</v>
      </c>
      <c r="H1994" t="s">
        <v>155</v>
      </c>
      <c r="I1994">
        <v>36.6</v>
      </c>
      <c r="J1994">
        <v>0</v>
      </c>
      <c r="O1994">
        <f t="shared" si="1270"/>
        <v>5462.96</v>
      </c>
      <c r="P1994">
        <f t="shared" si="1271"/>
        <v>5462.96</v>
      </c>
      <c r="Q1994">
        <f t="shared" si="1272"/>
        <v>0</v>
      </c>
      <c r="R1994">
        <f t="shared" si="1273"/>
        <v>0</v>
      </c>
      <c r="S1994">
        <f t="shared" si="1274"/>
        <v>0</v>
      </c>
      <c r="T1994">
        <f t="shared" si="1275"/>
        <v>0</v>
      </c>
      <c r="U1994">
        <f t="shared" si="1276"/>
        <v>0</v>
      </c>
      <c r="V1994">
        <f t="shared" si="1277"/>
        <v>0</v>
      </c>
      <c r="W1994">
        <f t="shared" si="1278"/>
        <v>41.36</v>
      </c>
      <c r="X1994">
        <f t="shared" si="1279"/>
        <v>0</v>
      </c>
      <c r="Y1994">
        <f t="shared" si="1280"/>
        <v>0</v>
      </c>
      <c r="AA1994">
        <v>36401907</v>
      </c>
      <c r="AB1994">
        <f t="shared" si="1281"/>
        <v>24.59</v>
      </c>
      <c r="AC1994">
        <f t="shared" si="1282"/>
        <v>24.59</v>
      </c>
      <c r="AD1994">
        <f>ROUND((((ET1994)-(EU1994))+AE1994),2)</f>
        <v>0</v>
      </c>
      <c r="AE1994">
        <f t="shared" si="1310"/>
        <v>0</v>
      </c>
      <c r="AF1994">
        <f t="shared" si="1310"/>
        <v>0</v>
      </c>
      <c r="AG1994">
        <f t="shared" si="1283"/>
        <v>0</v>
      </c>
      <c r="AH1994">
        <f t="shared" si="1311"/>
        <v>0</v>
      </c>
      <c r="AI1994">
        <f t="shared" si="1311"/>
        <v>0</v>
      </c>
      <c r="AJ1994">
        <f t="shared" si="1284"/>
        <v>1.1299999999999999</v>
      </c>
      <c r="AK1994">
        <v>24.59</v>
      </c>
      <c r="AL1994">
        <v>24.59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1.1299999999999999</v>
      </c>
      <c r="AT1994">
        <v>0</v>
      </c>
      <c r="AU1994">
        <v>0</v>
      </c>
      <c r="AV1994">
        <v>1</v>
      </c>
      <c r="AW1994">
        <v>1</v>
      </c>
      <c r="AZ1994">
        <v>1</v>
      </c>
      <c r="BA1994">
        <v>1</v>
      </c>
      <c r="BB1994">
        <v>1</v>
      </c>
      <c r="BC1994">
        <v>6.07</v>
      </c>
      <c r="BD1994" t="s">
        <v>3</v>
      </c>
      <c r="BE1994" t="s">
        <v>3</v>
      </c>
      <c r="BF1994" t="s">
        <v>3</v>
      </c>
      <c r="BG1994" t="s">
        <v>3</v>
      </c>
      <c r="BH1994">
        <v>3</v>
      </c>
      <c r="BI1994">
        <v>1</v>
      </c>
      <c r="BJ1994" t="s">
        <v>309</v>
      </c>
      <c r="BM1994">
        <v>500001</v>
      </c>
      <c r="BN1994">
        <v>0</v>
      </c>
      <c r="BO1994" t="s">
        <v>307</v>
      </c>
      <c r="BP1994">
        <v>1</v>
      </c>
      <c r="BQ1994">
        <v>8</v>
      </c>
      <c r="BR1994">
        <v>0</v>
      </c>
      <c r="BS1994">
        <v>1</v>
      </c>
      <c r="BT1994">
        <v>1</v>
      </c>
      <c r="BU1994">
        <v>1</v>
      </c>
      <c r="BV1994">
        <v>1</v>
      </c>
      <c r="BW1994">
        <v>1</v>
      </c>
      <c r="BX1994">
        <v>1</v>
      </c>
      <c r="BY1994" t="s">
        <v>3</v>
      </c>
      <c r="BZ1994">
        <v>0</v>
      </c>
      <c r="CA1994">
        <v>0</v>
      </c>
      <c r="CE1994">
        <v>0</v>
      </c>
      <c r="CF1994">
        <v>0</v>
      </c>
      <c r="CG1994">
        <v>0</v>
      </c>
      <c r="CM1994">
        <v>0</v>
      </c>
      <c r="CN1994" t="s">
        <v>3</v>
      </c>
      <c r="CO1994">
        <v>0</v>
      </c>
      <c r="CP1994">
        <f t="shared" si="1285"/>
        <v>5462.96</v>
      </c>
      <c r="CQ1994">
        <f t="shared" si="1286"/>
        <v>149.26130000000001</v>
      </c>
      <c r="CR1994">
        <f t="shared" si="1287"/>
        <v>0</v>
      </c>
      <c r="CS1994">
        <f t="shared" si="1288"/>
        <v>0</v>
      </c>
      <c r="CT1994">
        <f t="shared" si="1289"/>
        <v>0</v>
      </c>
      <c r="CU1994">
        <f t="shared" si="1290"/>
        <v>0</v>
      </c>
      <c r="CV1994">
        <f t="shared" si="1291"/>
        <v>0</v>
      </c>
      <c r="CW1994">
        <f t="shared" si="1292"/>
        <v>0</v>
      </c>
      <c r="CX1994">
        <f t="shared" si="1293"/>
        <v>1.1299999999999999</v>
      </c>
      <c r="CY1994">
        <f t="shared" si="1294"/>
        <v>0</v>
      </c>
      <c r="CZ1994">
        <f t="shared" si="1295"/>
        <v>0</v>
      </c>
      <c r="DC1994" t="s">
        <v>3</v>
      </c>
      <c r="DD1994" t="s">
        <v>3</v>
      </c>
      <c r="DE1994" t="s">
        <v>3</v>
      </c>
      <c r="DF1994" t="s">
        <v>3</v>
      </c>
      <c r="DG1994" t="s">
        <v>3</v>
      </c>
      <c r="DH1994" t="s">
        <v>3</v>
      </c>
      <c r="DI1994" t="s">
        <v>3</v>
      </c>
      <c r="DJ1994" t="s">
        <v>3</v>
      </c>
      <c r="DK1994" t="s">
        <v>3</v>
      </c>
      <c r="DL1994" t="s">
        <v>3</v>
      </c>
      <c r="DM1994" t="s">
        <v>3</v>
      </c>
      <c r="DN1994">
        <v>0</v>
      </c>
      <c r="DO1994">
        <v>0</v>
      </c>
      <c r="DP1994">
        <v>1</v>
      </c>
      <c r="DQ1994">
        <v>1</v>
      </c>
      <c r="DU1994">
        <v>1005</v>
      </c>
      <c r="DV1994" t="s">
        <v>155</v>
      </c>
      <c r="DW1994" t="s">
        <v>155</v>
      </c>
      <c r="DX1994">
        <v>1</v>
      </c>
      <c r="DZ1994" t="s">
        <v>3</v>
      </c>
      <c r="EA1994" t="s">
        <v>3</v>
      </c>
      <c r="EB1994" t="s">
        <v>3</v>
      </c>
      <c r="EC1994" t="s">
        <v>3</v>
      </c>
      <c r="EE1994">
        <v>29085443</v>
      </c>
      <c r="EF1994">
        <v>8</v>
      </c>
      <c r="EG1994" t="s">
        <v>144</v>
      </c>
      <c r="EH1994">
        <v>0</v>
      </c>
      <c r="EI1994" t="s">
        <v>3</v>
      </c>
      <c r="EJ1994">
        <v>1</v>
      </c>
      <c r="EK1994">
        <v>500001</v>
      </c>
      <c r="EL1994" t="s">
        <v>145</v>
      </c>
      <c r="EM1994" t="s">
        <v>146</v>
      </c>
      <c r="EO1994" t="s">
        <v>3</v>
      </c>
      <c r="EQ1994">
        <v>0</v>
      </c>
      <c r="ER1994">
        <v>24.59</v>
      </c>
      <c r="ES1994">
        <v>24.59</v>
      </c>
      <c r="ET1994">
        <v>0</v>
      </c>
      <c r="EU1994">
        <v>0</v>
      </c>
      <c r="EV1994">
        <v>0</v>
      </c>
      <c r="EW1994">
        <v>0</v>
      </c>
      <c r="EX1994">
        <v>0</v>
      </c>
      <c r="EY1994">
        <v>0</v>
      </c>
      <c r="FQ1994">
        <v>0</v>
      </c>
      <c r="FR1994">
        <f t="shared" si="1296"/>
        <v>0</v>
      </c>
      <c r="FS1994">
        <v>0</v>
      </c>
      <c r="FX1994">
        <v>0</v>
      </c>
      <c r="FY1994">
        <v>0</v>
      </c>
      <c r="GA1994" t="s">
        <v>3</v>
      </c>
      <c r="GD1994">
        <v>1</v>
      </c>
      <c r="GF1994">
        <v>-1143029035</v>
      </c>
      <c r="GG1994">
        <v>2</v>
      </c>
      <c r="GH1994">
        <v>1</v>
      </c>
      <c r="GI1994">
        <v>2</v>
      </c>
      <c r="GJ1994">
        <v>0</v>
      </c>
      <c r="GK1994">
        <v>0</v>
      </c>
      <c r="GL1994">
        <f t="shared" si="1297"/>
        <v>0</v>
      </c>
      <c r="GM1994">
        <f t="shared" si="1298"/>
        <v>5462.96</v>
      </c>
      <c r="GN1994">
        <f t="shared" si="1299"/>
        <v>5462.96</v>
      </c>
      <c r="GO1994">
        <f t="shared" si="1300"/>
        <v>0</v>
      </c>
      <c r="GP1994">
        <f t="shared" si="1301"/>
        <v>0</v>
      </c>
      <c r="GR1994">
        <v>0</v>
      </c>
      <c r="GS1994">
        <v>3</v>
      </c>
      <c r="GT1994">
        <v>0</v>
      </c>
      <c r="GU1994" t="s">
        <v>3</v>
      </c>
      <c r="GV1994">
        <f t="shared" si="1302"/>
        <v>0</v>
      </c>
      <c r="GW1994">
        <v>1</v>
      </c>
      <c r="GX1994">
        <f t="shared" si="1303"/>
        <v>0</v>
      </c>
      <c r="HA1994">
        <v>0</v>
      </c>
      <c r="HB1994">
        <v>0</v>
      </c>
      <c r="HC1994">
        <f t="shared" si="1304"/>
        <v>0</v>
      </c>
      <c r="HE1994" t="s">
        <v>3</v>
      </c>
      <c r="HF1994" t="s">
        <v>3</v>
      </c>
      <c r="IK1994">
        <v>0</v>
      </c>
    </row>
    <row r="1995" spans="1:245">
      <c r="A1995">
        <v>17</v>
      </c>
      <c r="B1995">
        <v>0</v>
      </c>
      <c r="E1995" t="s">
        <v>253</v>
      </c>
      <c r="F1995" t="s">
        <v>310</v>
      </c>
      <c r="G1995" t="s">
        <v>311</v>
      </c>
      <c r="H1995" t="s">
        <v>142</v>
      </c>
      <c r="I1995">
        <v>24</v>
      </c>
      <c r="J1995">
        <v>0</v>
      </c>
      <c r="O1995">
        <f t="shared" si="1270"/>
        <v>327.72</v>
      </c>
      <c r="P1995">
        <f t="shared" si="1271"/>
        <v>327.72</v>
      </c>
      <c r="Q1995">
        <f t="shared" si="1272"/>
        <v>0</v>
      </c>
      <c r="R1995">
        <f t="shared" si="1273"/>
        <v>0</v>
      </c>
      <c r="S1995">
        <f t="shared" si="1274"/>
        <v>0</v>
      </c>
      <c r="T1995">
        <f t="shared" si="1275"/>
        <v>0</v>
      </c>
      <c r="U1995">
        <f t="shared" si="1276"/>
        <v>0</v>
      </c>
      <c r="V1995">
        <f t="shared" si="1277"/>
        <v>0</v>
      </c>
      <c r="W1995">
        <f t="shared" si="1278"/>
        <v>7.44</v>
      </c>
      <c r="X1995">
        <f t="shared" si="1279"/>
        <v>0</v>
      </c>
      <c r="Y1995">
        <f t="shared" si="1280"/>
        <v>0</v>
      </c>
      <c r="AA1995">
        <v>36401907</v>
      </c>
      <c r="AB1995">
        <f t="shared" si="1281"/>
        <v>6.76</v>
      </c>
      <c r="AC1995">
        <f t="shared" si="1282"/>
        <v>6.76</v>
      </c>
      <c r="AD1995">
        <f>ROUND((((ET1995)-(EU1995))+AE1995),2)</f>
        <v>0</v>
      </c>
      <c r="AE1995">
        <f t="shared" si="1310"/>
        <v>0</v>
      </c>
      <c r="AF1995">
        <f t="shared" si="1310"/>
        <v>0</v>
      </c>
      <c r="AG1995">
        <f t="shared" si="1283"/>
        <v>0</v>
      </c>
      <c r="AH1995">
        <f t="shared" si="1311"/>
        <v>0</v>
      </c>
      <c r="AI1995">
        <f t="shared" si="1311"/>
        <v>0</v>
      </c>
      <c r="AJ1995">
        <f t="shared" si="1284"/>
        <v>0.31</v>
      </c>
      <c r="AK1995">
        <v>6.76</v>
      </c>
      <c r="AL1995">
        <v>6.76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0.31</v>
      </c>
      <c r="AT1995">
        <v>0</v>
      </c>
      <c r="AU1995">
        <v>0</v>
      </c>
      <c r="AV1995">
        <v>1</v>
      </c>
      <c r="AW1995">
        <v>1</v>
      </c>
      <c r="AZ1995">
        <v>1</v>
      </c>
      <c r="BA1995">
        <v>1</v>
      </c>
      <c r="BB1995">
        <v>1</v>
      </c>
      <c r="BC1995">
        <v>2.02</v>
      </c>
      <c r="BD1995" t="s">
        <v>3</v>
      </c>
      <c r="BE1995" t="s">
        <v>3</v>
      </c>
      <c r="BF1995" t="s">
        <v>3</v>
      </c>
      <c r="BG1995" t="s">
        <v>3</v>
      </c>
      <c r="BH1995">
        <v>3</v>
      </c>
      <c r="BI1995">
        <v>1</v>
      </c>
      <c r="BJ1995" t="s">
        <v>312</v>
      </c>
      <c r="BM1995">
        <v>500001</v>
      </c>
      <c r="BN1995">
        <v>0</v>
      </c>
      <c r="BO1995" t="s">
        <v>310</v>
      </c>
      <c r="BP1995">
        <v>1</v>
      </c>
      <c r="BQ1995">
        <v>8</v>
      </c>
      <c r="BR1995">
        <v>0</v>
      </c>
      <c r="BS1995">
        <v>1</v>
      </c>
      <c r="BT1995">
        <v>1</v>
      </c>
      <c r="BU1995">
        <v>1</v>
      </c>
      <c r="BV1995">
        <v>1</v>
      </c>
      <c r="BW1995">
        <v>1</v>
      </c>
      <c r="BX1995">
        <v>1</v>
      </c>
      <c r="BY1995" t="s">
        <v>3</v>
      </c>
      <c r="BZ1995">
        <v>0</v>
      </c>
      <c r="CA1995">
        <v>0</v>
      </c>
      <c r="CE1995">
        <v>0</v>
      </c>
      <c r="CF1995">
        <v>0</v>
      </c>
      <c r="CG1995">
        <v>0</v>
      </c>
      <c r="CM1995">
        <v>0</v>
      </c>
      <c r="CN1995" t="s">
        <v>3</v>
      </c>
      <c r="CO1995">
        <v>0</v>
      </c>
      <c r="CP1995">
        <f t="shared" si="1285"/>
        <v>327.72</v>
      </c>
      <c r="CQ1995">
        <f t="shared" si="1286"/>
        <v>13.655199999999999</v>
      </c>
      <c r="CR1995">
        <f t="shared" si="1287"/>
        <v>0</v>
      </c>
      <c r="CS1995">
        <f t="shared" si="1288"/>
        <v>0</v>
      </c>
      <c r="CT1995">
        <f t="shared" si="1289"/>
        <v>0</v>
      </c>
      <c r="CU1995">
        <f t="shared" si="1290"/>
        <v>0</v>
      </c>
      <c r="CV1995">
        <f t="shared" si="1291"/>
        <v>0</v>
      </c>
      <c r="CW1995">
        <f t="shared" si="1292"/>
        <v>0</v>
      </c>
      <c r="CX1995">
        <f t="shared" si="1293"/>
        <v>0.31</v>
      </c>
      <c r="CY1995">
        <f t="shared" si="1294"/>
        <v>0</v>
      </c>
      <c r="CZ1995">
        <f t="shared" si="1295"/>
        <v>0</v>
      </c>
      <c r="DC1995" t="s">
        <v>3</v>
      </c>
      <c r="DD1995" t="s">
        <v>3</v>
      </c>
      <c r="DE1995" t="s">
        <v>3</v>
      </c>
      <c r="DF1995" t="s">
        <v>3</v>
      </c>
      <c r="DG1995" t="s">
        <v>3</v>
      </c>
      <c r="DH1995" t="s">
        <v>3</v>
      </c>
      <c r="DI1995" t="s">
        <v>3</v>
      </c>
      <c r="DJ1995" t="s">
        <v>3</v>
      </c>
      <c r="DK1995" t="s">
        <v>3</v>
      </c>
      <c r="DL1995" t="s">
        <v>3</v>
      </c>
      <c r="DM1995" t="s">
        <v>3</v>
      </c>
      <c r="DN1995">
        <v>0</v>
      </c>
      <c r="DO1995">
        <v>0</v>
      </c>
      <c r="DP1995">
        <v>1</v>
      </c>
      <c r="DQ1995">
        <v>1</v>
      </c>
      <c r="DU1995">
        <v>1003</v>
      </c>
      <c r="DV1995" t="s">
        <v>142</v>
      </c>
      <c r="DW1995" t="s">
        <v>142</v>
      </c>
      <c r="DX1995">
        <v>1</v>
      </c>
      <c r="DZ1995" t="s">
        <v>3</v>
      </c>
      <c r="EA1995" t="s">
        <v>3</v>
      </c>
      <c r="EB1995" t="s">
        <v>3</v>
      </c>
      <c r="EC1995" t="s">
        <v>3</v>
      </c>
      <c r="EE1995">
        <v>29085443</v>
      </c>
      <c r="EF1995">
        <v>8</v>
      </c>
      <c r="EG1995" t="s">
        <v>144</v>
      </c>
      <c r="EH1995">
        <v>0</v>
      </c>
      <c r="EI1995" t="s">
        <v>3</v>
      </c>
      <c r="EJ1995">
        <v>1</v>
      </c>
      <c r="EK1995">
        <v>500001</v>
      </c>
      <c r="EL1995" t="s">
        <v>145</v>
      </c>
      <c r="EM1995" t="s">
        <v>146</v>
      </c>
      <c r="EO1995" t="s">
        <v>3</v>
      </c>
      <c r="EQ1995">
        <v>0</v>
      </c>
      <c r="ER1995">
        <v>6.76</v>
      </c>
      <c r="ES1995">
        <v>6.76</v>
      </c>
      <c r="ET1995">
        <v>0</v>
      </c>
      <c r="EU1995">
        <v>0</v>
      </c>
      <c r="EV1995">
        <v>0</v>
      </c>
      <c r="EW1995">
        <v>0</v>
      </c>
      <c r="EX1995">
        <v>0</v>
      </c>
      <c r="EY1995">
        <v>0</v>
      </c>
      <c r="FQ1995">
        <v>0</v>
      </c>
      <c r="FR1995">
        <f t="shared" si="1296"/>
        <v>0</v>
      </c>
      <c r="FS1995">
        <v>0</v>
      </c>
      <c r="FX1995">
        <v>0</v>
      </c>
      <c r="FY1995">
        <v>0</v>
      </c>
      <c r="GA1995" t="s">
        <v>3</v>
      </c>
      <c r="GD1995">
        <v>1</v>
      </c>
      <c r="GF1995">
        <v>426561494</v>
      </c>
      <c r="GG1995">
        <v>2</v>
      </c>
      <c r="GH1995">
        <v>1</v>
      </c>
      <c r="GI1995">
        <v>2</v>
      </c>
      <c r="GJ1995">
        <v>0</v>
      </c>
      <c r="GK1995">
        <v>0</v>
      </c>
      <c r="GL1995">
        <f t="shared" si="1297"/>
        <v>0</v>
      </c>
      <c r="GM1995">
        <f t="shared" si="1298"/>
        <v>327.72</v>
      </c>
      <c r="GN1995">
        <f t="shared" si="1299"/>
        <v>327.72</v>
      </c>
      <c r="GO1995">
        <f t="shared" si="1300"/>
        <v>0</v>
      </c>
      <c r="GP1995">
        <f t="shared" si="1301"/>
        <v>0</v>
      </c>
      <c r="GR1995">
        <v>0</v>
      </c>
      <c r="GS1995">
        <v>3</v>
      </c>
      <c r="GT1995">
        <v>0</v>
      </c>
      <c r="GU1995" t="s">
        <v>3</v>
      </c>
      <c r="GV1995">
        <f t="shared" si="1302"/>
        <v>0</v>
      </c>
      <c r="GW1995">
        <v>1</v>
      </c>
      <c r="GX1995">
        <f t="shared" si="1303"/>
        <v>0</v>
      </c>
      <c r="HA1995">
        <v>0</v>
      </c>
      <c r="HB1995">
        <v>0</v>
      </c>
      <c r="HC1995">
        <f t="shared" si="1304"/>
        <v>0</v>
      </c>
      <c r="HE1995" t="s">
        <v>3</v>
      </c>
      <c r="HF1995" t="s">
        <v>3</v>
      </c>
      <c r="IK1995">
        <v>0</v>
      </c>
    </row>
    <row r="1996" spans="1:245">
      <c r="A1996">
        <v>17</v>
      </c>
      <c r="B1996">
        <v>0</v>
      </c>
      <c r="E1996" t="s">
        <v>269</v>
      </c>
      <c r="F1996" t="s">
        <v>317</v>
      </c>
      <c r="G1996" t="s">
        <v>314</v>
      </c>
      <c r="H1996" t="s">
        <v>142</v>
      </c>
      <c r="I1996">
        <v>24</v>
      </c>
      <c r="J1996">
        <v>0</v>
      </c>
      <c r="O1996">
        <f t="shared" si="1270"/>
        <v>520.02</v>
      </c>
      <c r="P1996">
        <f t="shared" si="1271"/>
        <v>520.02</v>
      </c>
      <c r="Q1996">
        <f t="shared" si="1272"/>
        <v>0</v>
      </c>
      <c r="R1996">
        <f t="shared" si="1273"/>
        <v>0</v>
      </c>
      <c r="S1996">
        <f t="shared" si="1274"/>
        <v>0</v>
      </c>
      <c r="T1996">
        <f t="shared" si="1275"/>
        <v>0</v>
      </c>
      <c r="U1996">
        <f t="shared" si="1276"/>
        <v>0</v>
      </c>
      <c r="V1996">
        <f t="shared" si="1277"/>
        <v>0</v>
      </c>
      <c r="W1996">
        <f t="shared" si="1278"/>
        <v>9.1199999999999992</v>
      </c>
      <c r="X1996">
        <f t="shared" si="1279"/>
        <v>0</v>
      </c>
      <c r="Y1996">
        <f t="shared" si="1280"/>
        <v>0</v>
      </c>
      <c r="AA1996">
        <v>36401907</v>
      </c>
      <c r="AB1996">
        <f t="shared" si="1281"/>
        <v>8.27</v>
      </c>
      <c r="AC1996">
        <f t="shared" si="1282"/>
        <v>8.27</v>
      </c>
      <c r="AD1996">
        <f>ROUND((((ET1996)-(EU1996))+AE1996),2)</f>
        <v>0</v>
      </c>
      <c r="AE1996">
        <f t="shared" si="1310"/>
        <v>0</v>
      </c>
      <c r="AF1996">
        <f t="shared" si="1310"/>
        <v>0</v>
      </c>
      <c r="AG1996">
        <f t="shared" si="1283"/>
        <v>0</v>
      </c>
      <c r="AH1996">
        <f t="shared" si="1311"/>
        <v>0</v>
      </c>
      <c r="AI1996">
        <f t="shared" si="1311"/>
        <v>0</v>
      </c>
      <c r="AJ1996">
        <f t="shared" si="1284"/>
        <v>0.38</v>
      </c>
      <c r="AK1996">
        <v>8.27</v>
      </c>
      <c r="AL1996">
        <v>8.27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0.38</v>
      </c>
      <c r="AT1996">
        <v>0</v>
      </c>
      <c r="AU1996">
        <v>0</v>
      </c>
      <c r="AV1996">
        <v>1</v>
      </c>
      <c r="AW1996">
        <v>1</v>
      </c>
      <c r="AZ1996">
        <v>1</v>
      </c>
      <c r="BA1996">
        <v>1</v>
      </c>
      <c r="BB1996">
        <v>1</v>
      </c>
      <c r="BC1996">
        <v>2.62</v>
      </c>
      <c r="BD1996" t="s">
        <v>3</v>
      </c>
      <c r="BE1996" t="s">
        <v>3</v>
      </c>
      <c r="BF1996" t="s">
        <v>3</v>
      </c>
      <c r="BG1996" t="s">
        <v>3</v>
      </c>
      <c r="BH1996">
        <v>3</v>
      </c>
      <c r="BI1996">
        <v>1</v>
      </c>
      <c r="BJ1996" t="s">
        <v>315</v>
      </c>
      <c r="BM1996">
        <v>500001</v>
      </c>
      <c r="BN1996">
        <v>0</v>
      </c>
      <c r="BO1996" t="s">
        <v>313</v>
      </c>
      <c r="BP1996">
        <v>1</v>
      </c>
      <c r="BQ1996">
        <v>8</v>
      </c>
      <c r="BR1996">
        <v>0</v>
      </c>
      <c r="BS1996">
        <v>1</v>
      </c>
      <c r="BT1996">
        <v>1</v>
      </c>
      <c r="BU1996">
        <v>1</v>
      </c>
      <c r="BV1996">
        <v>1</v>
      </c>
      <c r="BW1996">
        <v>1</v>
      </c>
      <c r="BX1996">
        <v>1</v>
      </c>
      <c r="BY1996" t="s">
        <v>3</v>
      </c>
      <c r="BZ1996">
        <v>0</v>
      </c>
      <c r="CA1996">
        <v>0</v>
      </c>
      <c r="CE1996">
        <v>0</v>
      </c>
      <c r="CF1996">
        <v>0</v>
      </c>
      <c r="CG1996">
        <v>0</v>
      </c>
      <c r="CM1996">
        <v>0</v>
      </c>
      <c r="CN1996" t="s">
        <v>3</v>
      </c>
      <c r="CO1996">
        <v>0</v>
      </c>
      <c r="CP1996">
        <f t="shared" si="1285"/>
        <v>520.02</v>
      </c>
      <c r="CQ1996">
        <f t="shared" si="1286"/>
        <v>21.667400000000001</v>
      </c>
      <c r="CR1996">
        <f t="shared" si="1287"/>
        <v>0</v>
      </c>
      <c r="CS1996">
        <f t="shared" si="1288"/>
        <v>0</v>
      </c>
      <c r="CT1996">
        <f t="shared" si="1289"/>
        <v>0</v>
      </c>
      <c r="CU1996">
        <f t="shared" si="1290"/>
        <v>0</v>
      </c>
      <c r="CV1996">
        <f t="shared" si="1291"/>
        <v>0</v>
      </c>
      <c r="CW1996">
        <f t="shared" si="1292"/>
        <v>0</v>
      </c>
      <c r="CX1996">
        <f t="shared" si="1293"/>
        <v>0.38</v>
      </c>
      <c r="CY1996">
        <f t="shared" si="1294"/>
        <v>0</v>
      </c>
      <c r="CZ1996">
        <f t="shared" si="1295"/>
        <v>0</v>
      </c>
      <c r="DC1996" t="s">
        <v>3</v>
      </c>
      <c r="DD1996" t="s">
        <v>3</v>
      </c>
      <c r="DE1996" t="s">
        <v>3</v>
      </c>
      <c r="DF1996" t="s">
        <v>3</v>
      </c>
      <c r="DG1996" t="s">
        <v>3</v>
      </c>
      <c r="DH1996" t="s">
        <v>3</v>
      </c>
      <c r="DI1996" t="s">
        <v>3</v>
      </c>
      <c r="DJ1996" t="s">
        <v>3</v>
      </c>
      <c r="DK1996" t="s">
        <v>3</v>
      </c>
      <c r="DL1996" t="s">
        <v>3</v>
      </c>
      <c r="DM1996" t="s">
        <v>3</v>
      </c>
      <c r="DN1996">
        <v>0</v>
      </c>
      <c r="DO1996">
        <v>0</v>
      </c>
      <c r="DP1996">
        <v>1</v>
      </c>
      <c r="DQ1996">
        <v>1</v>
      </c>
      <c r="DU1996">
        <v>1003</v>
      </c>
      <c r="DV1996" t="s">
        <v>142</v>
      </c>
      <c r="DW1996" t="s">
        <v>142</v>
      </c>
      <c r="DX1996">
        <v>1</v>
      </c>
      <c r="DZ1996" t="s">
        <v>3</v>
      </c>
      <c r="EA1996" t="s">
        <v>3</v>
      </c>
      <c r="EB1996" t="s">
        <v>3</v>
      </c>
      <c r="EC1996" t="s">
        <v>3</v>
      </c>
      <c r="EE1996">
        <v>29085443</v>
      </c>
      <c r="EF1996">
        <v>8</v>
      </c>
      <c r="EG1996" t="s">
        <v>144</v>
      </c>
      <c r="EH1996">
        <v>0</v>
      </c>
      <c r="EI1996" t="s">
        <v>3</v>
      </c>
      <c r="EJ1996">
        <v>1</v>
      </c>
      <c r="EK1996">
        <v>500001</v>
      </c>
      <c r="EL1996" t="s">
        <v>145</v>
      </c>
      <c r="EM1996" t="s">
        <v>146</v>
      </c>
      <c r="EO1996" t="s">
        <v>3</v>
      </c>
      <c r="EQ1996">
        <v>0</v>
      </c>
      <c r="ER1996">
        <v>8.27</v>
      </c>
      <c r="ES1996">
        <v>8.27</v>
      </c>
      <c r="ET1996">
        <v>0</v>
      </c>
      <c r="EU1996">
        <v>0</v>
      </c>
      <c r="EV1996">
        <v>0</v>
      </c>
      <c r="EW1996">
        <v>0</v>
      </c>
      <c r="EX1996">
        <v>0</v>
      </c>
      <c r="EY1996">
        <v>0</v>
      </c>
      <c r="FQ1996">
        <v>0</v>
      </c>
      <c r="FR1996">
        <f t="shared" si="1296"/>
        <v>0</v>
      </c>
      <c r="FS1996">
        <v>0</v>
      </c>
      <c r="FX1996">
        <v>0</v>
      </c>
      <c r="FY1996">
        <v>0</v>
      </c>
      <c r="GA1996" t="s">
        <v>3</v>
      </c>
      <c r="GD1996">
        <v>1</v>
      </c>
      <c r="GF1996">
        <v>1506118672</v>
      </c>
      <c r="GG1996">
        <v>2</v>
      </c>
      <c r="GH1996">
        <v>1</v>
      </c>
      <c r="GI1996">
        <v>2</v>
      </c>
      <c r="GJ1996">
        <v>0</v>
      </c>
      <c r="GK1996">
        <v>0</v>
      </c>
      <c r="GL1996">
        <f t="shared" si="1297"/>
        <v>0</v>
      </c>
      <c r="GM1996">
        <f t="shared" si="1298"/>
        <v>520.02</v>
      </c>
      <c r="GN1996">
        <f t="shared" si="1299"/>
        <v>520.02</v>
      </c>
      <c r="GO1996">
        <f t="shared" si="1300"/>
        <v>0</v>
      </c>
      <c r="GP1996">
        <f t="shared" si="1301"/>
        <v>0</v>
      </c>
      <c r="GR1996">
        <v>0</v>
      </c>
      <c r="GS1996">
        <v>3</v>
      </c>
      <c r="GT1996">
        <v>0</v>
      </c>
      <c r="GU1996" t="s">
        <v>3</v>
      </c>
      <c r="GV1996">
        <f t="shared" si="1302"/>
        <v>0</v>
      </c>
      <c r="GW1996">
        <v>1</v>
      </c>
      <c r="GX1996">
        <f t="shared" si="1303"/>
        <v>0</v>
      </c>
      <c r="HA1996">
        <v>0</v>
      </c>
      <c r="HB1996">
        <v>0</v>
      </c>
      <c r="HC1996">
        <f t="shared" si="1304"/>
        <v>0</v>
      </c>
      <c r="HE1996" t="s">
        <v>3</v>
      </c>
      <c r="HF1996" t="s">
        <v>3</v>
      </c>
      <c r="IK1996">
        <v>0</v>
      </c>
    </row>
    <row r="1997" spans="1:245">
      <c r="A1997">
        <v>17</v>
      </c>
      <c r="B1997">
        <v>0</v>
      </c>
      <c r="E1997" t="s">
        <v>316</v>
      </c>
      <c r="F1997" t="s">
        <v>317</v>
      </c>
      <c r="G1997" t="s">
        <v>318</v>
      </c>
      <c r="H1997" t="s">
        <v>58</v>
      </c>
      <c r="I1997">
        <f>ROUND(50/100,9)</f>
        <v>0.5</v>
      </c>
      <c r="J1997">
        <v>0</v>
      </c>
      <c r="O1997">
        <f t="shared" si="1270"/>
        <v>27.6</v>
      </c>
      <c r="P1997">
        <f t="shared" si="1271"/>
        <v>27.6</v>
      </c>
      <c r="Q1997">
        <f t="shared" si="1272"/>
        <v>0</v>
      </c>
      <c r="R1997">
        <f t="shared" si="1273"/>
        <v>0</v>
      </c>
      <c r="S1997">
        <f t="shared" si="1274"/>
        <v>0</v>
      </c>
      <c r="T1997">
        <f t="shared" si="1275"/>
        <v>0</v>
      </c>
      <c r="U1997">
        <f t="shared" si="1276"/>
        <v>0</v>
      </c>
      <c r="V1997">
        <f t="shared" si="1277"/>
        <v>0</v>
      </c>
      <c r="W1997">
        <f t="shared" si="1278"/>
        <v>1.98</v>
      </c>
      <c r="X1997">
        <f t="shared" si="1279"/>
        <v>0</v>
      </c>
      <c r="Y1997">
        <f t="shared" si="1280"/>
        <v>0</v>
      </c>
      <c r="AA1997">
        <v>36401907</v>
      </c>
      <c r="AB1997">
        <f t="shared" si="1281"/>
        <v>86.24</v>
      </c>
      <c r="AC1997">
        <f t="shared" si="1282"/>
        <v>86.24</v>
      </c>
      <c r="AD1997">
        <f>ROUND((((ET1997)-(EU1997))+AE1997),2)</f>
        <v>0</v>
      </c>
      <c r="AE1997">
        <f t="shared" si="1310"/>
        <v>0</v>
      </c>
      <c r="AF1997">
        <f t="shared" si="1310"/>
        <v>0</v>
      </c>
      <c r="AG1997">
        <f t="shared" si="1283"/>
        <v>0</v>
      </c>
      <c r="AH1997">
        <f t="shared" si="1311"/>
        <v>0</v>
      </c>
      <c r="AI1997">
        <f t="shared" si="1311"/>
        <v>0</v>
      </c>
      <c r="AJ1997">
        <f t="shared" si="1284"/>
        <v>3.95</v>
      </c>
      <c r="AK1997">
        <v>86.24</v>
      </c>
      <c r="AL1997">
        <v>86.24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3.95</v>
      </c>
      <c r="AT1997">
        <v>0</v>
      </c>
      <c r="AU1997">
        <v>0</v>
      </c>
      <c r="AV1997">
        <v>1</v>
      </c>
      <c r="AW1997">
        <v>1</v>
      </c>
      <c r="AZ1997">
        <v>1</v>
      </c>
      <c r="BA1997">
        <v>1</v>
      </c>
      <c r="BB1997">
        <v>1</v>
      </c>
      <c r="BC1997">
        <v>0.64</v>
      </c>
      <c r="BD1997" t="s">
        <v>3</v>
      </c>
      <c r="BE1997" t="s">
        <v>3</v>
      </c>
      <c r="BF1997" t="s">
        <v>3</v>
      </c>
      <c r="BG1997" t="s">
        <v>3</v>
      </c>
      <c r="BH1997">
        <v>3</v>
      </c>
      <c r="BI1997">
        <v>1</v>
      </c>
      <c r="BJ1997" t="s">
        <v>319</v>
      </c>
      <c r="BM1997">
        <v>500001</v>
      </c>
      <c r="BN1997">
        <v>0</v>
      </c>
      <c r="BO1997" t="s">
        <v>317</v>
      </c>
      <c r="BP1997">
        <v>1</v>
      </c>
      <c r="BQ1997">
        <v>8</v>
      </c>
      <c r="BR1997">
        <v>0</v>
      </c>
      <c r="BS1997">
        <v>1</v>
      </c>
      <c r="BT1997">
        <v>1</v>
      </c>
      <c r="BU1997">
        <v>1</v>
      </c>
      <c r="BV1997">
        <v>1</v>
      </c>
      <c r="BW1997">
        <v>1</v>
      </c>
      <c r="BX1997">
        <v>1</v>
      </c>
      <c r="BY1997" t="s">
        <v>3</v>
      </c>
      <c r="BZ1997">
        <v>0</v>
      </c>
      <c r="CA1997">
        <v>0</v>
      </c>
      <c r="CE1997">
        <v>0</v>
      </c>
      <c r="CF1997">
        <v>0</v>
      </c>
      <c r="CG1997">
        <v>0</v>
      </c>
      <c r="CM1997">
        <v>0</v>
      </c>
      <c r="CN1997" t="s">
        <v>3</v>
      </c>
      <c r="CO1997">
        <v>0</v>
      </c>
      <c r="CP1997">
        <f t="shared" si="1285"/>
        <v>27.6</v>
      </c>
      <c r="CQ1997">
        <f t="shared" si="1286"/>
        <v>55.193599999999996</v>
      </c>
      <c r="CR1997">
        <f t="shared" si="1287"/>
        <v>0</v>
      </c>
      <c r="CS1997">
        <f t="shared" si="1288"/>
        <v>0</v>
      </c>
      <c r="CT1997">
        <f t="shared" si="1289"/>
        <v>0</v>
      </c>
      <c r="CU1997">
        <f t="shared" si="1290"/>
        <v>0</v>
      </c>
      <c r="CV1997">
        <f t="shared" si="1291"/>
        <v>0</v>
      </c>
      <c r="CW1997">
        <f t="shared" si="1292"/>
        <v>0</v>
      </c>
      <c r="CX1997">
        <f t="shared" si="1293"/>
        <v>3.95</v>
      </c>
      <c r="CY1997">
        <f t="shared" si="1294"/>
        <v>0</v>
      </c>
      <c r="CZ1997">
        <f t="shared" si="1295"/>
        <v>0</v>
      </c>
      <c r="DC1997" t="s">
        <v>3</v>
      </c>
      <c r="DD1997" t="s">
        <v>3</v>
      </c>
      <c r="DE1997" t="s">
        <v>3</v>
      </c>
      <c r="DF1997" t="s">
        <v>3</v>
      </c>
      <c r="DG1997" t="s">
        <v>3</v>
      </c>
      <c r="DH1997" t="s">
        <v>3</v>
      </c>
      <c r="DI1997" t="s">
        <v>3</v>
      </c>
      <c r="DJ1997" t="s">
        <v>3</v>
      </c>
      <c r="DK1997" t="s">
        <v>3</v>
      </c>
      <c r="DL1997" t="s">
        <v>3</v>
      </c>
      <c r="DM1997" t="s">
        <v>3</v>
      </c>
      <c r="DN1997">
        <v>0</v>
      </c>
      <c r="DO1997">
        <v>0</v>
      </c>
      <c r="DP1997">
        <v>1</v>
      </c>
      <c r="DQ1997">
        <v>1</v>
      </c>
      <c r="DU1997">
        <v>1010</v>
      </c>
      <c r="DV1997" t="s">
        <v>58</v>
      </c>
      <c r="DW1997" t="s">
        <v>58</v>
      </c>
      <c r="DX1997">
        <v>100</v>
      </c>
      <c r="DZ1997" t="s">
        <v>3</v>
      </c>
      <c r="EA1997" t="s">
        <v>3</v>
      </c>
      <c r="EB1997" t="s">
        <v>3</v>
      </c>
      <c r="EC1997" t="s">
        <v>3</v>
      </c>
      <c r="EE1997">
        <v>29085443</v>
      </c>
      <c r="EF1997">
        <v>8</v>
      </c>
      <c r="EG1997" t="s">
        <v>144</v>
      </c>
      <c r="EH1997">
        <v>0</v>
      </c>
      <c r="EI1997" t="s">
        <v>3</v>
      </c>
      <c r="EJ1997">
        <v>1</v>
      </c>
      <c r="EK1997">
        <v>500001</v>
      </c>
      <c r="EL1997" t="s">
        <v>145</v>
      </c>
      <c r="EM1997" t="s">
        <v>146</v>
      </c>
      <c r="EO1997" t="s">
        <v>3</v>
      </c>
      <c r="EQ1997">
        <v>0</v>
      </c>
      <c r="ER1997">
        <v>86.24</v>
      </c>
      <c r="ES1997">
        <v>86.24</v>
      </c>
      <c r="ET1997">
        <v>0</v>
      </c>
      <c r="EU1997">
        <v>0</v>
      </c>
      <c r="EV1997">
        <v>0</v>
      </c>
      <c r="EW1997">
        <v>0</v>
      </c>
      <c r="EX1997">
        <v>0</v>
      </c>
      <c r="EY1997">
        <v>0</v>
      </c>
      <c r="FQ1997">
        <v>0</v>
      </c>
      <c r="FR1997">
        <f t="shared" si="1296"/>
        <v>0</v>
      </c>
      <c r="FS1997">
        <v>0</v>
      </c>
      <c r="FX1997">
        <v>0</v>
      </c>
      <c r="FY1997">
        <v>0</v>
      </c>
      <c r="GA1997" t="s">
        <v>3</v>
      </c>
      <c r="GD1997">
        <v>1</v>
      </c>
      <c r="GF1997">
        <v>-228248654</v>
      </c>
      <c r="GG1997">
        <v>2</v>
      </c>
      <c r="GH1997">
        <v>1</v>
      </c>
      <c r="GI1997">
        <v>2</v>
      </c>
      <c r="GJ1997">
        <v>0</v>
      </c>
      <c r="GK1997">
        <v>0</v>
      </c>
      <c r="GL1997">
        <f t="shared" si="1297"/>
        <v>0</v>
      </c>
      <c r="GM1997">
        <f t="shared" si="1298"/>
        <v>27.6</v>
      </c>
      <c r="GN1997">
        <f t="shared" si="1299"/>
        <v>27.6</v>
      </c>
      <c r="GO1997">
        <f t="shared" si="1300"/>
        <v>0</v>
      </c>
      <c r="GP1997">
        <f t="shared" si="1301"/>
        <v>0</v>
      </c>
      <c r="GR1997">
        <v>0</v>
      </c>
      <c r="GS1997">
        <v>3</v>
      </c>
      <c r="GT1997">
        <v>0</v>
      </c>
      <c r="GU1997" t="s">
        <v>3</v>
      </c>
      <c r="GV1997">
        <f t="shared" si="1302"/>
        <v>0</v>
      </c>
      <c r="GW1997">
        <v>1</v>
      </c>
      <c r="GX1997">
        <f t="shared" si="1303"/>
        <v>0</v>
      </c>
      <c r="HA1997">
        <v>0</v>
      </c>
      <c r="HB1997">
        <v>0</v>
      </c>
      <c r="HC1997">
        <f t="shared" si="1304"/>
        <v>0</v>
      </c>
      <c r="HE1997" t="s">
        <v>3</v>
      </c>
      <c r="HF1997" t="s">
        <v>3</v>
      </c>
      <c r="IK1997">
        <v>0</v>
      </c>
    </row>
    <row r="1998" spans="1:245">
      <c r="A1998">
        <v>17</v>
      </c>
      <c r="B1998">
        <v>0</v>
      </c>
      <c r="C1998">
        <f>ROW(SmtRes!A1943)</f>
        <v>1943</v>
      </c>
      <c r="D1998">
        <f>ROW(EtalonRes!A1898)</f>
        <v>1898</v>
      </c>
      <c r="E1998" t="s">
        <v>320</v>
      </c>
      <c r="F1998" t="s">
        <v>321</v>
      </c>
      <c r="G1998" t="s">
        <v>322</v>
      </c>
      <c r="H1998" t="s">
        <v>323</v>
      </c>
      <c r="I1998">
        <f>ROUND(6/100,9)</f>
        <v>0.06</v>
      </c>
      <c r="J1998">
        <v>0</v>
      </c>
      <c r="O1998">
        <f t="shared" si="1270"/>
        <v>931.41</v>
      </c>
      <c r="P1998">
        <f t="shared" si="1271"/>
        <v>0</v>
      </c>
      <c r="Q1998">
        <f t="shared" si="1272"/>
        <v>0</v>
      </c>
      <c r="R1998">
        <f t="shared" si="1273"/>
        <v>0</v>
      </c>
      <c r="S1998">
        <f t="shared" si="1274"/>
        <v>931.41</v>
      </c>
      <c r="T1998">
        <f t="shared" si="1275"/>
        <v>0</v>
      </c>
      <c r="U1998">
        <f t="shared" si="1276"/>
        <v>2.5205699999999998</v>
      </c>
      <c r="V1998">
        <f t="shared" si="1277"/>
        <v>0</v>
      </c>
      <c r="W1998">
        <f t="shared" si="1278"/>
        <v>0</v>
      </c>
      <c r="X1998">
        <f t="shared" si="1279"/>
        <v>745.13</v>
      </c>
      <c r="Y1998">
        <f t="shared" si="1280"/>
        <v>344.62</v>
      </c>
      <c r="AA1998">
        <v>36401907</v>
      </c>
      <c r="AB1998">
        <f t="shared" si="1281"/>
        <v>465.89</v>
      </c>
      <c r="AC1998">
        <f t="shared" si="1282"/>
        <v>0</v>
      </c>
      <c r="AD1998">
        <f>ROUND(((((ET1998*1.25))-((EU1998*1.25)))+AE1998),2)</f>
        <v>0</v>
      </c>
      <c r="AE1998">
        <f>ROUND(((EU1998*1.25)),2)</f>
        <v>0</v>
      </c>
      <c r="AF1998">
        <f>ROUND(((EV1998*1.15)),2)</f>
        <v>465.89</v>
      </c>
      <c r="AG1998">
        <f t="shared" si="1283"/>
        <v>0</v>
      </c>
      <c r="AH1998">
        <f>((EW1998*1.15))</f>
        <v>42.009499999999996</v>
      </c>
      <c r="AI1998">
        <f>((EX1998*1.25))</f>
        <v>0</v>
      </c>
      <c r="AJ1998">
        <f t="shared" si="1284"/>
        <v>0</v>
      </c>
      <c r="AK1998">
        <v>405.12</v>
      </c>
      <c r="AL1998">
        <v>0</v>
      </c>
      <c r="AM1998">
        <v>0</v>
      </c>
      <c r="AN1998">
        <v>0</v>
      </c>
      <c r="AO1998">
        <v>405.12</v>
      </c>
      <c r="AP1998">
        <v>0</v>
      </c>
      <c r="AQ1998">
        <v>36.53</v>
      </c>
      <c r="AR1998">
        <v>0</v>
      </c>
      <c r="AS1998">
        <v>0</v>
      </c>
      <c r="AT1998">
        <v>80</v>
      </c>
      <c r="AU1998">
        <v>37</v>
      </c>
      <c r="AV1998">
        <v>1</v>
      </c>
      <c r="AW1998">
        <v>1</v>
      </c>
      <c r="AZ1998">
        <v>1</v>
      </c>
      <c r="BA1998">
        <v>33.32</v>
      </c>
      <c r="BB1998">
        <v>1</v>
      </c>
      <c r="BC1998">
        <v>1</v>
      </c>
      <c r="BD1998" t="s">
        <v>3</v>
      </c>
      <c r="BE1998" t="s">
        <v>3</v>
      </c>
      <c r="BF1998" t="s">
        <v>3</v>
      </c>
      <c r="BG1998" t="s">
        <v>3</v>
      </c>
      <c r="BH1998">
        <v>0</v>
      </c>
      <c r="BI1998">
        <v>1</v>
      </c>
      <c r="BJ1998" t="s">
        <v>324</v>
      </c>
      <c r="BM1998">
        <v>15001</v>
      </c>
      <c r="BN1998">
        <v>0</v>
      </c>
      <c r="BO1998" t="s">
        <v>321</v>
      </c>
      <c r="BP1998">
        <v>1</v>
      </c>
      <c r="BQ1998">
        <v>2</v>
      </c>
      <c r="BR1998">
        <v>0</v>
      </c>
      <c r="BS1998">
        <v>33.32</v>
      </c>
      <c r="BT1998">
        <v>1</v>
      </c>
      <c r="BU1998">
        <v>1</v>
      </c>
      <c r="BV1998">
        <v>1</v>
      </c>
      <c r="BW1998">
        <v>1</v>
      </c>
      <c r="BX1998">
        <v>1</v>
      </c>
      <c r="BY1998" t="s">
        <v>3</v>
      </c>
      <c r="BZ1998">
        <v>105</v>
      </c>
      <c r="CA1998">
        <v>55</v>
      </c>
      <c r="CE1998">
        <v>0</v>
      </c>
      <c r="CF1998">
        <v>0</v>
      </c>
      <c r="CG1998">
        <v>0</v>
      </c>
      <c r="CM1998">
        <v>0</v>
      </c>
      <c r="CN1998" t="s">
        <v>904</v>
      </c>
      <c r="CO1998">
        <v>0</v>
      </c>
      <c r="CP1998">
        <f t="shared" si="1285"/>
        <v>931.41</v>
      </c>
      <c r="CQ1998">
        <f t="shared" si="1286"/>
        <v>0</v>
      </c>
      <c r="CR1998">
        <f t="shared" si="1287"/>
        <v>0</v>
      </c>
      <c r="CS1998">
        <f t="shared" si="1288"/>
        <v>0</v>
      </c>
      <c r="CT1998">
        <f t="shared" si="1289"/>
        <v>15523.4548</v>
      </c>
      <c r="CU1998">
        <f t="shared" si="1290"/>
        <v>0</v>
      </c>
      <c r="CV1998">
        <f t="shared" si="1291"/>
        <v>42.009499999999996</v>
      </c>
      <c r="CW1998">
        <f t="shared" si="1292"/>
        <v>0</v>
      </c>
      <c r="CX1998">
        <f t="shared" si="1293"/>
        <v>0</v>
      </c>
      <c r="CY1998">
        <f t="shared" si="1294"/>
        <v>745.12800000000004</v>
      </c>
      <c r="CZ1998">
        <f t="shared" si="1295"/>
        <v>344.62169999999998</v>
      </c>
      <c r="DC1998" t="s">
        <v>3</v>
      </c>
      <c r="DD1998" t="s">
        <v>3</v>
      </c>
      <c r="DE1998" t="s">
        <v>133</v>
      </c>
      <c r="DF1998" t="s">
        <v>133</v>
      </c>
      <c r="DG1998" t="s">
        <v>134</v>
      </c>
      <c r="DH1998" t="s">
        <v>3</v>
      </c>
      <c r="DI1998" t="s">
        <v>134</v>
      </c>
      <c r="DJ1998" t="s">
        <v>133</v>
      </c>
      <c r="DK1998" t="s">
        <v>3</v>
      </c>
      <c r="DL1998" t="s">
        <v>3</v>
      </c>
      <c r="DM1998" t="s">
        <v>3</v>
      </c>
      <c r="DN1998">
        <v>0</v>
      </c>
      <c r="DO1998">
        <v>0</v>
      </c>
      <c r="DP1998">
        <v>1</v>
      </c>
      <c r="DQ1998">
        <v>1</v>
      </c>
      <c r="DU1998">
        <v>1013</v>
      </c>
      <c r="DV1998" t="s">
        <v>323</v>
      </c>
      <c r="DW1998" t="s">
        <v>323</v>
      </c>
      <c r="DX1998">
        <v>1</v>
      </c>
      <c r="DZ1998" t="s">
        <v>3</v>
      </c>
      <c r="EA1998" t="s">
        <v>3</v>
      </c>
      <c r="EB1998" t="s">
        <v>3</v>
      </c>
      <c r="EC1998" t="s">
        <v>3</v>
      </c>
      <c r="EE1998">
        <v>29085536</v>
      </c>
      <c r="EF1998">
        <v>2</v>
      </c>
      <c r="EG1998" t="s">
        <v>135</v>
      </c>
      <c r="EH1998">
        <v>0</v>
      </c>
      <c r="EI1998" t="s">
        <v>3</v>
      </c>
      <c r="EJ1998">
        <v>1</v>
      </c>
      <c r="EK1998">
        <v>15001</v>
      </c>
      <c r="EL1998" t="s">
        <v>151</v>
      </c>
      <c r="EM1998" t="s">
        <v>152</v>
      </c>
      <c r="EO1998" t="s">
        <v>138</v>
      </c>
      <c r="EQ1998">
        <v>0</v>
      </c>
      <c r="ER1998">
        <v>405.12</v>
      </c>
      <c r="ES1998">
        <v>0</v>
      </c>
      <c r="ET1998">
        <v>0</v>
      </c>
      <c r="EU1998">
        <v>0</v>
      </c>
      <c r="EV1998">
        <v>405.12</v>
      </c>
      <c r="EW1998">
        <v>36.53</v>
      </c>
      <c r="EX1998">
        <v>0</v>
      </c>
      <c r="EY1998">
        <v>0</v>
      </c>
      <c r="FQ1998">
        <v>0</v>
      </c>
      <c r="FR1998">
        <f t="shared" si="1296"/>
        <v>0</v>
      </c>
      <c r="FS1998">
        <v>0</v>
      </c>
      <c r="FT1998" t="s">
        <v>139</v>
      </c>
      <c r="FU1998" t="s">
        <v>25</v>
      </c>
      <c r="FV1998" t="s">
        <v>25</v>
      </c>
      <c r="FW1998" t="s">
        <v>26</v>
      </c>
      <c r="FX1998">
        <v>94.5</v>
      </c>
      <c r="FY1998">
        <v>46.75</v>
      </c>
      <c r="GA1998" t="s">
        <v>3</v>
      </c>
      <c r="GD1998">
        <v>1</v>
      </c>
      <c r="GF1998">
        <v>-1280480835</v>
      </c>
      <c r="GG1998">
        <v>2</v>
      </c>
      <c r="GH1998">
        <v>1</v>
      </c>
      <c r="GI1998">
        <v>2</v>
      </c>
      <c r="GJ1998">
        <v>0</v>
      </c>
      <c r="GK1998">
        <v>0</v>
      </c>
      <c r="GL1998">
        <f t="shared" si="1297"/>
        <v>0</v>
      </c>
      <c r="GM1998">
        <f t="shared" si="1298"/>
        <v>2021.16</v>
      </c>
      <c r="GN1998">
        <f t="shared" si="1299"/>
        <v>2021.16</v>
      </c>
      <c r="GO1998">
        <f t="shared" si="1300"/>
        <v>0</v>
      </c>
      <c r="GP1998">
        <f t="shared" si="1301"/>
        <v>0</v>
      </c>
      <c r="GR1998">
        <v>0</v>
      </c>
      <c r="GS1998">
        <v>3</v>
      </c>
      <c r="GT1998">
        <v>0</v>
      </c>
      <c r="GU1998" t="s">
        <v>3</v>
      </c>
      <c r="GV1998">
        <f t="shared" si="1302"/>
        <v>0</v>
      </c>
      <c r="GW1998">
        <v>1</v>
      </c>
      <c r="GX1998">
        <f t="shared" si="1303"/>
        <v>0</v>
      </c>
      <c r="HA1998">
        <v>0</v>
      </c>
      <c r="HB1998">
        <v>0</v>
      </c>
      <c r="HC1998">
        <f t="shared" si="1304"/>
        <v>0</v>
      </c>
      <c r="HE1998" t="s">
        <v>3</v>
      </c>
      <c r="HF1998" t="s">
        <v>3</v>
      </c>
      <c r="IK1998">
        <v>0</v>
      </c>
    </row>
    <row r="1999" spans="1:245">
      <c r="A1999">
        <v>18</v>
      </c>
      <c r="B1999">
        <v>0</v>
      </c>
      <c r="C1999">
        <v>1943</v>
      </c>
      <c r="E1999" t="s">
        <v>325</v>
      </c>
      <c r="F1999" t="s">
        <v>326</v>
      </c>
      <c r="G1999" t="s">
        <v>327</v>
      </c>
      <c r="H1999" t="s">
        <v>160</v>
      </c>
      <c r="I1999">
        <f>I1998*J1999</f>
        <v>7.4999999999999997E-2</v>
      </c>
      <c r="J1999">
        <v>1.25</v>
      </c>
      <c r="O1999">
        <f t="shared" si="1270"/>
        <v>1923.55</v>
      </c>
      <c r="P1999">
        <f t="shared" si="1271"/>
        <v>1923.55</v>
      </c>
      <c r="Q1999">
        <f t="shared" si="1272"/>
        <v>0</v>
      </c>
      <c r="R1999">
        <f t="shared" si="1273"/>
        <v>0</v>
      </c>
      <c r="S1999">
        <f t="shared" si="1274"/>
        <v>0</v>
      </c>
      <c r="T1999">
        <f t="shared" si="1275"/>
        <v>0</v>
      </c>
      <c r="U1999">
        <f t="shared" si="1276"/>
        <v>0</v>
      </c>
      <c r="V1999">
        <f t="shared" si="1277"/>
        <v>0</v>
      </c>
      <c r="W1999">
        <f t="shared" si="1278"/>
        <v>16.809999999999999</v>
      </c>
      <c r="X1999">
        <f t="shared" si="1279"/>
        <v>0</v>
      </c>
      <c r="Y1999">
        <f t="shared" si="1280"/>
        <v>0</v>
      </c>
      <c r="AA1999">
        <v>36401907</v>
      </c>
      <c r="AB1999">
        <f t="shared" si="1281"/>
        <v>4894.54</v>
      </c>
      <c r="AC1999">
        <f t="shared" si="1282"/>
        <v>4894.54</v>
      </c>
      <c r="AD1999">
        <f>ROUND((((ET1999)-(EU1999))+AE1999),2)</f>
        <v>0</v>
      </c>
      <c r="AE1999">
        <f>ROUND((EU1999),2)</f>
        <v>0</v>
      </c>
      <c r="AF1999">
        <f>ROUND((EV1999),2)</f>
        <v>0</v>
      </c>
      <c r="AG1999">
        <f t="shared" si="1283"/>
        <v>0</v>
      </c>
      <c r="AH1999">
        <f>(EW1999)</f>
        <v>0</v>
      </c>
      <c r="AI1999">
        <f>(EX1999)</f>
        <v>0</v>
      </c>
      <c r="AJ1999">
        <f t="shared" si="1284"/>
        <v>224.15</v>
      </c>
      <c r="AK1999">
        <v>4894.54</v>
      </c>
      <c r="AL1999">
        <v>4894.54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224.15</v>
      </c>
      <c r="AT1999">
        <v>0</v>
      </c>
      <c r="AU1999">
        <v>0</v>
      </c>
      <c r="AV1999">
        <v>1</v>
      </c>
      <c r="AW1999">
        <v>1</v>
      </c>
      <c r="AZ1999">
        <v>1</v>
      </c>
      <c r="BA1999">
        <v>1</v>
      </c>
      <c r="BB1999">
        <v>1</v>
      </c>
      <c r="BC1999">
        <v>5.24</v>
      </c>
      <c r="BD1999" t="s">
        <v>3</v>
      </c>
      <c r="BE1999" t="s">
        <v>3</v>
      </c>
      <c r="BF1999" t="s">
        <v>3</v>
      </c>
      <c r="BG1999" t="s">
        <v>3</v>
      </c>
      <c r="BH1999">
        <v>3</v>
      </c>
      <c r="BI1999">
        <v>1</v>
      </c>
      <c r="BJ1999" t="s">
        <v>328</v>
      </c>
      <c r="BM1999">
        <v>500001</v>
      </c>
      <c r="BN1999">
        <v>0</v>
      </c>
      <c r="BO1999" t="s">
        <v>326</v>
      </c>
      <c r="BP1999">
        <v>1</v>
      </c>
      <c r="BQ1999">
        <v>8</v>
      </c>
      <c r="BR1999">
        <v>0</v>
      </c>
      <c r="BS1999">
        <v>1</v>
      </c>
      <c r="BT1999">
        <v>1</v>
      </c>
      <c r="BU1999">
        <v>1</v>
      </c>
      <c r="BV1999">
        <v>1</v>
      </c>
      <c r="BW1999">
        <v>1</v>
      </c>
      <c r="BX1999">
        <v>1</v>
      </c>
      <c r="BY1999" t="s">
        <v>3</v>
      </c>
      <c r="BZ1999">
        <v>0</v>
      </c>
      <c r="CA1999">
        <v>0</v>
      </c>
      <c r="CE1999">
        <v>0</v>
      </c>
      <c r="CF1999">
        <v>0</v>
      </c>
      <c r="CG1999">
        <v>0</v>
      </c>
      <c r="CM1999">
        <v>0</v>
      </c>
      <c r="CN1999" t="s">
        <v>3</v>
      </c>
      <c r="CO1999">
        <v>0</v>
      </c>
      <c r="CP1999">
        <f t="shared" si="1285"/>
        <v>1923.55</v>
      </c>
      <c r="CQ1999">
        <f t="shared" si="1286"/>
        <v>25647.389600000002</v>
      </c>
      <c r="CR1999">
        <f t="shared" si="1287"/>
        <v>0</v>
      </c>
      <c r="CS1999">
        <f t="shared" si="1288"/>
        <v>0</v>
      </c>
      <c r="CT1999">
        <f t="shared" si="1289"/>
        <v>0</v>
      </c>
      <c r="CU1999">
        <f t="shared" si="1290"/>
        <v>0</v>
      </c>
      <c r="CV1999">
        <f t="shared" si="1291"/>
        <v>0</v>
      </c>
      <c r="CW1999">
        <f t="shared" si="1292"/>
        <v>0</v>
      </c>
      <c r="CX1999">
        <f t="shared" si="1293"/>
        <v>224.15</v>
      </c>
      <c r="CY1999">
        <f t="shared" si="1294"/>
        <v>0</v>
      </c>
      <c r="CZ1999">
        <f t="shared" si="1295"/>
        <v>0</v>
      </c>
      <c r="DC1999" t="s">
        <v>3</v>
      </c>
      <c r="DD1999" t="s">
        <v>3</v>
      </c>
      <c r="DE1999" t="s">
        <v>3</v>
      </c>
      <c r="DF1999" t="s">
        <v>3</v>
      </c>
      <c r="DG1999" t="s">
        <v>3</v>
      </c>
      <c r="DH1999" t="s">
        <v>3</v>
      </c>
      <c r="DI1999" t="s">
        <v>3</v>
      </c>
      <c r="DJ1999" t="s">
        <v>3</v>
      </c>
      <c r="DK1999" t="s">
        <v>3</v>
      </c>
      <c r="DL1999" t="s">
        <v>3</v>
      </c>
      <c r="DM1999" t="s">
        <v>3</v>
      </c>
      <c r="DN1999">
        <v>0</v>
      </c>
      <c r="DO1999">
        <v>0</v>
      </c>
      <c r="DP1999">
        <v>1</v>
      </c>
      <c r="DQ1999">
        <v>1</v>
      </c>
      <c r="DU1999">
        <v>1009</v>
      </c>
      <c r="DV1999" t="s">
        <v>160</v>
      </c>
      <c r="DW1999" t="s">
        <v>160</v>
      </c>
      <c r="DX1999">
        <v>1</v>
      </c>
      <c r="DZ1999" t="s">
        <v>3</v>
      </c>
      <c r="EA1999" t="s">
        <v>3</v>
      </c>
      <c r="EB1999" t="s">
        <v>3</v>
      </c>
      <c r="EC1999" t="s">
        <v>3</v>
      </c>
      <c r="EE1999">
        <v>29085443</v>
      </c>
      <c r="EF1999">
        <v>8</v>
      </c>
      <c r="EG1999" t="s">
        <v>144</v>
      </c>
      <c r="EH1999">
        <v>0</v>
      </c>
      <c r="EI1999" t="s">
        <v>3</v>
      </c>
      <c r="EJ1999">
        <v>1</v>
      </c>
      <c r="EK1999">
        <v>500001</v>
      </c>
      <c r="EL1999" t="s">
        <v>145</v>
      </c>
      <c r="EM1999" t="s">
        <v>146</v>
      </c>
      <c r="EO1999" t="s">
        <v>3</v>
      </c>
      <c r="EQ1999">
        <v>0</v>
      </c>
      <c r="ER1999">
        <v>4894.54</v>
      </c>
      <c r="ES1999">
        <v>4894.54</v>
      </c>
      <c r="ET1999">
        <v>0</v>
      </c>
      <c r="EU1999">
        <v>0</v>
      </c>
      <c r="EV1999">
        <v>0</v>
      </c>
      <c r="EW1999">
        <v>0</v>
      </c>
      <c r="EX1999">
        <v>0</v>
      </c>
      <c r="FQ1999">
        <v>0</v>
      </c>
      <c r="FR1999">
        <f t="shared" si="1296"/>
        <v>0</v>
      </c>
      <c r="FS1999">
        <v>0</v>
      </c>
      <c r="FX1999">
        <v>0</v>
      </c>
      <c r="FY1999">
        <v>0</v>
      </c>
      <c r="GA1999" t="s">
        <v>3</v>
      </c>
      <c r="GD1999">
        <v>1</v>
      </c>
      <c r="GF1999">
        <v>-501888552</v>
      </c>
      <c r="GG1999">
        <v>2</v>
      </c>
      <c r="GH1999">
        <v>1</v>
      </c>
      <c r="GI1999">
        <v>2</v>
      </c>
      <c r="GJ1999">
        <v>0</v>
      </c>
      <c r="GK1999">
        <v>0</v>
      </c>
      <c r="GL1999">
        <f t="shared" si="1297"/>
        <v>0</v>
      </c>
      <c r="GM1999">
        <f t="shared" si="1298"/>
        <v>1923.55</v>
      </c>
      <c r="GN1999">
        <f t="shared" si="1299"/>
        <v>1923.55</v>
      </c>
      <c r="GO1999">
        <f t="shared" si="1300"/>
        <v>0</v>
      </c>
      <c r="GP1999">
        <f t="shared" si="1301"/>
        <v>0</v>
      </c>
      <c r="GR1999">
        <v>0</v>
      </c>
      <c r="GS1999">
        <v>3</v>
      </c>
      <c r="GT1999">
        <v>0</v>
      </c>
      <c r="GU1999" t="s">
        <v>3</v>
      </c>
      <c r="GV1999">
        <f t="shared" si="1302"/>
        <v>0</v>
      </c>
      <c r="GW1999">
        <v>1</v>
      </c>
      <c r="GX1999">
        <f t="shared" si="1303"/>
        <v>0</v>
      </c>
      <c r="HA1999">
        <v>0</v>
      </c>
      <c r="HB1999">
        <v>0</v>
      </c>
      <c r="HC1999">
        <f t="shared" si="1304"/>
        <v>0</v>
      </c>
      <c r="HE1999" t="s">
        <v>3</v>
      </c>
      <c r="HF1999" t="s">
        <v>3</v>
      </c>
      <c r="IK1999">
        <v>0</v>
      </c>
    </row>
    <row r="2000" spans="1:245">
      <c r="A2000">
        <v>17</v>
      </c>
      <c r="B2000">
        <v>0</v>
      </c>
      <c r="E2000" t="s">
        <v>333</v>
      </c>
      <c r="F2000" t="s">
        <v>330</v>
      </c>
      <c r="G2000" t="s">
        <v>331</v>
      </c>
      <c r="H2000" t="s">
        <v>155</v>
      </c>
      <c r="I2000">
        <v>6</v>
      </c>
      <c r="J2000">
        <v>0</v>
      </c>
      <c r="O2000">
        <f t="shared" si="1270"/>
        <v>2235.7600000000002</v>
      </c>
      <c r="P2000">
        <f t="shared" si="1271"/>
        <v>2235.7600000000002</v>
      </c>
      <c r="Q2000">
        <f t="shared" si="1272"/>
        <v>0</v>
      </c>
      <c r="R2000">
        <f t="shared" si="1273"/>
        <v>0</v>
      </c>
      <c r="S2000">
        <f t="shared" si="1274"/>
        <v>0</v>
      </c>
      <c r="T2000">
        <f t="shared" si="1275"/>
        <v>0</v>
      </c>
      <c r="U2000">
        <f t="shared" si="1276"/>
        <v>0</v>
      </c>
      <c r="V2000">
        <f t="shared" si="1277"/>
        <v>0</v>
      </c>
      <c r="W2000">
        <f t="shared" si="1278"/>
        <v>10.26</v>
      </c>
      <c r="X2000">
        <f t="shared" si="1279"/>
        <v>0</v>
      </c>
      <c r="Y2000">
        <f t="shared" si="1280"/>
        <v>0</v>
      </c>
      <c r="AA2000">
        <v>36401907</v>
      </c>
      <c r="AB2000">
        <f t="shared" si="1281"/>
        <v>37.299999999999997</v>
      </c>
      <c r="AC2000">
        <f t="shared" si="1282"/>
        <v>37.299999999999997</v>
      </c>
      <c r="AD2000">
        <f>ROUND((((ET2000)-(EU2000))+AE2000),2)</f>
        <v>0</v>
      </c>
      <c r="AE2000">
        <f>ROUND((EU2000),2)</f>
        <v>0</v>
      </c>
      <c r="AF2000">
        <f>ROUND((EV2000),2)</f>
        <v>0</v>
      </c>
      <c r="AG2000">
        <f t="shared" si="1283"/>
        <v>0</v>
      </c>
      <c r="AH2000">
        <f>(EW2000)</f>
        <v>0</v>
      </c>
      <c r="AI2000">
        <f>(EX2000)</f>
        <v>0</v>
      </c>
      <c r="AJ2000">
        <f t="shared" si="1284"/>
        <v>1.71</v>
      </c>
      <c r="AK2000">
        <v>37.299999999999997</v>
      </c>
      <c r="AL2000">
        <v>37.299999999999997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1.71</v>
      </c>
      <c r="AT2000">
        <v>0</v>
      </c>
      <c r="AU2000">
        <v>0</v>
      </c>
      <c r="AV2000">
        <v>1</v>
      </c>
      <c r="AW2000">
        <v>1</v>
      </c>
      <c r="AZ2000">
        <v>1</v>
      </c>
      <c r="BA2000">
        <v>1</v>
      </c>
      <c r="BB2000">
        <v>1</v>
      </c>
      <c r="BC2000">
        <v>9.99</v>
      </c>
      <c r="BD2000" t="s">
        <v>3</v>
      </c>
      <c r="BE2000" t="s">
        <v>3</v>
      </c>
      <c r="BF2000" t="s">
        <v>3</v>
      </c>
      <c r="BG2000" t="s">
        <v>3</v>
      </c>
      <c r="BH2000">
        <v>3</v>
      </c>
      <c r="BI2000">
        <v>1</v>
      </c>
      <c r="BJ2000" t="s">
        <v>332</v>
      </c>
      <c r="BM2000">
        <v>500001</v>
      </c>
      <c r="BN2000">
        <v>0</v>
      </c>
      <c r="BO2000" t="s">
        <v>330</v>
      </c>
      <c r="BP2000">
        <v>1</v>
      </c>
      <c r="BQ2000">
        <v>8</v>
      </c>
      <c r="BR2000">
        <v>0</v>
      </c>
      <c r="BS2000">
        <v>1</v>
      </c>
      <c r="BT2000">
        <v>1</v>
      </c>
      <c r="BU2000">
        <v>1</v>
      </c>
      <c r="BV2000">
        <v>1</v>
      </c>
      <c r="BW2000">
        <v>1</v>
      </c>
      <c r="BX2000">
        <v>1</v>
      </c>
      <c r="BY2000" t="s">
        <v>3</v>
      </c>
      <c r="BZ2000">
        <v>0</v>
      </c>
      <c r="CA2000">
        <v>0</v>
      </c>
      <c r="CE2000">
        <v>0</v>
      </c>
      <c r="CF2000">
        <v>0</v>
      </c>
      <c r="CG2000">
        <v>0</v>
      </c>
      <c r="CM2000">
        <v>0</v>
      </c>
      <c r="CN2000" t="s">
        <v>3</v>
      </c>
      <c r="CO2000">
        <v>0</v>
      </c>
      <c r="CP2000">
        <f t="shared" si="1285"/>
        <v>2235.7600000000002</v>
      </c>
      <c r="CQ2000">
        <f t="shared" si="1286"/>
        <v>372.62699999999995</v>
      </c>
      <c r="CR2000">
        <f t="shared" si="1287"/>
        <v>0</v>
      </c>
      <c r="CS2000">
        <f t="shared" si="1288"/>
        <v>0</v>
      </c>
      <c r="CT2000">
        <f t="shared" si="1289"/>
        <v>0</v>
      </c>
      <c r="CU2000">
        <f t="shared" si="1290"/>
        <v>0</v>
      </c>
      <c r="CV2000">
        <f t="shared" si="1291"/>
        <v>0</v>
      </c>
      <c r="CW2000">
        <f t="shared" si="1292"/>
        <v>0</v>
      </c>
      <c r="CX2000">
        <f t="shared" si="1293"/>
        <v>1.71</v>
      </c>
      <c r="CY2000">
        <f t="shared" si="1294"/>
        <v>0</v>
      </c>
      <c r="CZ2000">
        <f t="shared" si="1295"/>
        <v>0</v>
      </c>
      <c r="DC2000" t="s">
        <v>3</v>
      </c>
      <c r="DD2000" t="s">
        <v>3</v>
      </c>
      <c r="DE2000" t="s">
        <v>3</v>
      </c>
      <c r="DF2000" t="s">
        <v>3</v>
      </c>
      <c r="DG2000" t="s">
        <v>3</v>
      </c>
      <c r="DH2000" t="s">
        <v>3</v>
      </c>
      <c r="DI2000" t="s">
        <v>3</v>
      </c>
      <c r="DJ2000" t="s">
        <v>3</v>
      </c>
      <c r="DK2000" t="s">
        <v>3</v>
      </c>
      <c r="DL2000" t="s">
        <v>3</v>
      </c>
      <c r="DM2000" t="s">
        <v>3</v>
      </c>
      <c r="DN2000">
        <v>0</v>
      </c>
      <c r="DO2000">
        <v>0</v>
      </c>
      <c r="DP2000">
        <v>1</v>
      </c>
      <c r="DQ2000">
        <v>1</v>
      </c>
      <c r="DU2000">
        <v>1005</v>
      </c>
      <c r="DV2000" t="s">
        <v>155</v>
      </c>
      <c r="DW2000" t="s">
        <v>155</v>
      </c>
      <c r="DX2000">
        <v>1</v>
      </c>
      <c r="DZ2000" t="s">
        <v>3</v>
      </c>
      <c r="EA2000" t="s">
        <v>3</v>
      </c>
      <c r="EB2000" t="s">
        <v>3</v>
      </c>
      <c r="EC2000" t="s">
        <v>3</v>
      </c>
      <c r="EE2000">
        <v>29085443</v>
      </c>
      <c r="EF2000">
        <v>8</v>
      </c>
      <c r="EG2000" t="s">
        <v>144</v>
      </c>
      <c r="EH2000">
        <v>0</v>
      </c>
      <c r="EI2000" t="s">
        <v>3</v>
      </c>
      <c r="EJ2000">
        <v>1</v>
      </c>
      <c r="EK2000">
        <v>500001</v>
      </c>
      <c r="EL2000" t="s">
        <v>145</v>
      </c>
      <c r="EM2000" t="s">
        <v>146</v>
      </c>
      <c r="EO2000" t="s">
        <v>3</v>
      </c>
      <c r="EQ2000">
        <v>0</v>
      </c>
      <c r="ER2000">
        <v>37.299999999999997</v>
      </c>
      <c r="ES2000">
        <v>37.299999999999997</v>
      </c>
      <c r="ET2000">
        <v>0</v>
      </c>
      <c r="EU2000">
        <v>0</v>
      </c>
      <c r="EV2000">
        <v>0</v>
      </c>
      <c r="EW2000">
        <v>0</v>
      </c>
      <c r="EX2000">
        <v>0</v>
      </c>
      <c r="EY2000">
        <v>0</v>
      </c>
      <c r="FQ2000">
        <v>0</v>
      </c>
      <c r="FR2000">
        <f t="shared" si="1296"/>
        <v>0</v>
      </c>
      <c r="FS2000">
        <v>0</v>
      </c>
      <c r="FX2000">
        <v>0</v>
      </c>
      <c r="FY2000">
        <v>0</v>
      </c>
      <c r="GA2000" t="s">
        <v>3</v>
      </c>
      <c r="GD2000">
        <v>1</v>
      </c>
      <c r="GF2000">
        <v>650529573</v>
      </c>
      <c r="GG2000">
        <v>2</v>
      </c>
      <c r="GH2000">
        <v>1</v>
      </c>
      <c r="GI2000">
        <v>2</v>
      </c>
      <c r="GJ2000">
        <v>0</v>
      </c>
      <c r="GK2000">
        <v>0</v>
      </c>
      <c r="GL2000">
        <f t="shared" si="1297"/>
        <v>0</v>
      </c>
      <c r="GM2000">
        <f t="shared" si="1298"/>
        <v>2235.7600000000002</v>
      </c>
      <c r="GN2000">
        <f t="shared" si="1299"/>
        <v>2235.7600000000002</v>
      </c>
      <c r="GO2000">
        <f t="shared" si="1300"/>
        <v>0</v>
      </c>
      <c r="GP2000">
        <f t="shared" si="1301"/>
        <v>0</v>
      </c>
      <c r="GR2000">
        <v>0</v>
      </c>
      <c r="GS2000">
        <v>3</v>
      </c>
      <c r="GT2000">
        <v>0</v>
      </c>
      <c r="GU2000" t="s">
        <v>3</v>
      </c>
      <c r="GV2000">
        <f t="shared" si="1302"/>
        <v>0</v>
      </c>
      <c r="GW2000">
        <v>1</v>
      </c>
      <c r="GX2000">
        <f t="shared" si="1303"/>
        <v>0</v>
      </c>
      <c r="HA2000">
        <v>0</v>
      </c>
      <c r="HB2000">
        <v>0</v>
      </c>
      <c r="HC2000">
        <f t="shared" si="1304"/>
        <v>0</v>
      </c>
      <c r="HE2000" t="s">
        <v>3</v>
      </c>
      <c r="HF2000" t="s">
        <v>3</v>
      </c>
      <c r="IK2000">
        <v>0</v>
      </c>
    </row>
    <row r="2001" spans="1:245">
      <c r="A2001">
        <v>17</v>
      </c>
      <c r="B2001">
        <v>0</v>
      </c>
      <c r="C2001">
        <f>ROW(SmtRes!A1950)</f>
        <v>1950</v>
      </c>
      <c r="D2001">
        <f>ROW(EtalonRes!A1904)</f>
        <v>1904</v>
      </c>
      <c r="E2001" t="s">
        <v>370</v>
      </c>
      <c r="F2001" t="s">
        <v>334</v>
      </c>
      <c r="G2001" t="s">
        <v>335</v>
      </c>
      <c r="H2001" t="s">
        <v>58</v>
      </c>
      <c r="I2001">
        <f>ROUND(6/100,9)</f>
        <v>0.06</v>
      </c>
      <c r="J2001">
        <v>0</v>
      </c>
      <c r="O2001">
        <f t="shared" si="1270"/>
        <v>2262.88</v>
      </c>
      <c r="P2001">
        <f t="shared" si="1271"/>
        <v>85.33</v>
      </c>
      <c r="Q2001">
        <f t="shared" si="1272"/>
        <v>24.57</v>
      </c>
      <c r="R2001">
        <f t="shared" si="1273"/>
        <v>5.4</v>
      </c>
      <c r="S2001">
        <f t="shared" si="1274"/>
        <v>2152.98</v>
      </c>
      <c r="T2001">
        <f t="shared" si="1275"/>
        <v>0</v>
      </c>
      <c r="U2001">
        <f t="shared" si="1276"/>
        <v>6.5136000000000003</v>
      </c>
      <c r="V2001">
        <f t="shared" si="1277"/>
        <v>1.2E-2</v>
      </c>
      <c r="W2001">
        <f t="shared" si="1278"/>
        <v>0</v>
      </c>
      <c r="X2001">
        <f t="shared" si="1279"/>
        <v>1748.29</v>
      </c>
      <c r="Y2001">
        <f t="shared" si="1280"/>
        <v>1122.3599999999999</v>
      </c>
      <c r="AA2001">
        <v>36401907</v>
      </c>
      <c r="AB2001">
        <f t="shared" si="1281"/>
        <v>1242.01</v>
      </c>
      <c r="AC2001">
        <f t="shared" si="1282"/>
        <v>120.73</v>
      </c>
      <c r="AD2001">
        <f>ROUND((((ET2001)-(EU2001))+AE2001),2)</f>
        <v>44.36</v>
      </c>
      <c r="AE2001">
        <f>ROUND((EU2001),2)</f>
        <v>2.7</v>
      </c>
      <c r="AF2001">
        <f>ROUND(((EV2001*1.15)),2)</f>
        <v>1076.92</v>
      </c>
      <c r="AG2001">
        <f t="shared" si="1283"/>
        <v>0</v>
      </c>
      <c r="AH2001">
        <f>((EW2001*1.15))</f>
        <v>108.56</v>
      </c>
      <c r="AI2001">
        <f>(EX2001)</f>
        <v>0.2</v>
      </c>
      <c r="AJ2001">
        <f t="shared" si="1284"/>
        <v>0</v>
      </c>
      <c r="AK2001">
        <v>1101.54</v>
      </c>
      <c r="AL2001">
        <v>120.73</v>
      </c>
      <c r="AM2001">
        <v>44.36</v>
      </c>
      <c r="AN2001">
        <v>2.7</v>
      </c>
      <c r="AO2001">
        <v>936.45</v>
      </c>
      <c r="AP2001">
        <v>0</v>
      </c>
      <c r="AQ2001">
        <v>94.4</v>
      </c>
      <c r="AR2001">
        <v>0.2</v>
      </c>
      <c r="AS2001">
        <v>0</v>
      </c>
      <c r="AT2001">
        <v>81</v>
      </c>
      <c r="AU2001">
        <v>52</v>
      </c>
      <c r="AV2001">
        <v>1</v>
      </c>
      <c r="AW2001">
        <v>1</v>
      </c>
      <c r="AZ2001">
        <v>1</v>
      </c>
      <c r="BA2001">
        <v>33.32</v>
      </c>
      <c r="BB2001">
        <v>9.23</v>
      </c>
      <c r="BC2001">
        <v>11.78</v>
      </c>
      <c r="BD2001" t="s">
        <v>3</v>
      </c>
      <c r="BE2001" t="s">
        <v>3</v>
      </c>
      <c r="BF2001" t="s">
        <v>3</v>
      </c>
      <c r="BG2001" t="s">
        <v>3</v>
      </c>
      <c r="BH2001">
        <v>0</v>
      </c>
      <c r="BI2001">
        <v>2</v>
      </c>
      <c r="BJ2001" t="s">
        <v>336</v>
      </c>
      <c r="BM2001">
        <v>108001</v>
      </c>
      <c r="BN2001">
        <v>0</v>
      </c>
      <c r="BO2001" t="s">
        <v>334</v>
      </c>
      <c r="BP2001">
        <v>1</v>
      </c>
      <c r="BQ2001">
        <v>3</v>
      </c>
      <c r="BR2001">
        <v>0</v>
      </c>
      <c r="BS2001">
        <v>33.32</v>
      </c>
      <c r="BT2001">
        <v>1</v>
      </c>
      <c r="BU2001">
        <v>1</v>
      </c>
      <c r="BV2001">
        <v>1</v>
      </c>
      <c r="BW2001">
        <v>1</v>
      </c>
      <c r="BX2001">
        <v>1</v>
      </c>
      <c r="BY2001" t="s">
        <v>3</v>
      </c>
      <c r="BZ2001">
        <v>95</v>
      </c>
      <c r="CA2001">
        <v>65</v>
      </c>
      <c r="CE2001">
        <v>0</v>
      </c>
      <c r="CF2001">
        <v>0</v>
      </c>
      <c r="CG2001">
        <v>0</v>
      </c>
      <c r="CM2001">
        <v>0</v>
      </c>
      <c r="CN2001" t="s">
        <v>905</v>
      </c>
      <c r="CO2001">
        <v>0</v>
      </c>
      <c r="CP2001">
        <f t="shared" si="1285"/>
        <v>2262.88</v>
      </c>
      <c r="CQ2001">
        <f t="shared" si="1286"/>
        <v>1422.1994</v>
      </c>
      <c r="CR2001">
        <f t="shared" si="1287"/>
        <v>409.44280000000003</v>
      </c>
      <c r="CS2001">
        <f t="shared" si="1288"/>
        <v>89.964000000000013</v>
      </c>
      <c r="CT2001">
        <f t="shared" si="1289"/>
        <v>35882.974399999999</v>
      </c>
      <c r="CU2001">
        <f t="shared" si="1290"/>
        <v>0</v>
      </c>
      <c r="CV2001">
        <f t="shared" si="1291"/>
        <v>108.56</v>
      </c>
      <c r="CW2001">
        <f t="shared" si="1292"/>
        <v>0.2</v>
      </c>
      <c r="CX2001">
        <f t="shared" si="1293"/>
        <v>0</v>
      </c>
      <c r="CY2001">
        <f t="shared" si="1294"/>
        <v>1748.2878000000001</v>
      </c>
      <c r="CZ2001">
        <f t="shared" si="1295"/>
        <v>1122.3576</v>
      </c>
      <c r="DC2001" t="s">
        <v>3</v>
      </c>
      <c r="DD2001" t="s">
        <v>3</v>
      </c>
      <c r="DE2001" t="s">
        <v>3</v>
      </c>
      <c r="DF2001" t="s">
        <v>3</v>
      </c>
      <c r="DG2001" t="s">
        <v>134</v>
      </c>
      <c r="DH2001" t="s">
        <v>3</v>
      </c>
      <c r="DI2001" t="s">
        <v>134</v>
      </c>
      <c r="DJ2001" t="s">
        <v>3</v>
      </c>
      <c r="DK2001" t="s">
        <v>3</v>
      </c>
      <c r="DL2001" t="s">
        <v>3</v>
      </c>
      <c r="DM2001" t="s">
        <v>3</v>
      </c>
      <c r="DN2001">
        <v>0</v>
      </c>
      <c r="DO2001">
        <v>0</v>
      </c>
      <c r="DP2001">
        <v>1</v>
      </c>
      <c r="DQ2001">
        <v>1</v>
      </c>
      <c r="DU2001">
        <v>1010</v>
      </c>
      <c r="DV2001" t="s">
        <v>58</v>
      </c>
      <c r="DW2001" t="s">
        <v>58</v>
      </c>
      <c r="DX2001">
        <v>100</v>
      </c>
      <c r="DZ2001" t="s">
        <v>3</v>
      </c>
      <c r="EA2001" t="s">
        <v>3</v>
      </c>
      <c r="EB2001" t="s">
        <v>3</v>
      </c>
      <c r="EC2001" t="s">
        <v>3</v>
      </c>
      <c r="EE2001">
        <v>29085386</v>
      </c>
      <c r="EF2001">
        <v>3</v>
      </c>
      <c r="EG2001" t="s">
        <v>226</v>
      </c>
      <c r="EH2001">
        <v>0</v>
      </c>
      <c r="EI2001" t="s">
        <v>3</v>
      </c>
      <c r="EJ2001">
        <v>2</v>
      </c>
      <c r="EK2001">
        <v>108001</v>
      </c>
      <c r="EL2001" t="s">
        <v>227</v>
      </c>
      <c r="EM2001" t="s">
        <v>228</v>
      </c>
      <c r="EO2001" t="s">
        <v>299</v>
      </c>
      <c r="EQ2001">
        <v>0</v>
      </c>
      <c r="ER2001">
        <v>1101.54</v>
      </c>
      <c r="ES2001">
        <v>120.73</v>
      </c>
      <c r="ET2001">
        <v>44.36</v>
      </c>
      <c r="EU2001">
        <v>2.7</v>
      </c>
      <c r="EV2001">
        <v>936.45</v>
      </c>
      <c r="EW2001">
        <v>94.4</v>
      </c>
      <c r="EX2001">
        <v>0.2</v>
      </c>
      <c r="EY2001">
        <v>0</v>
      </c>
      <c r="FQ2001">
        <v>0</v>
      </c>
      <c r="FR2001">
        <f t="shared" si="1296"/>
        <v>0</v>
      </c>
      <c r="FS2001">
        <v>0</v>
      </c>
      <c r="FV2001" t="s">
        <v>25</v>
      </c>
      <c r="FW2001" t="s">
        <v>26</v>
      </c>
      <c r="FX2001">
        <v>95</v>
      </c>
      <c r="FY2001">
        <v>65</v>
      </c>
      <c r="GA2001" t="s">
        <v>3</v>
      </c>
      <c r="GD2001">
        <v>1</v>
      </c>
      <c r="GF2001">
        <v>1562201403</v>
      </c>
      <c r="GG2001">
        <v>2</v>
      </c>
      <c r="GH2001">
        <v>1</v>
      </c>
      <c r="GI2001">
        <v>2</v>
      </c>
      <c r="GJ2001">
        <v>0</v>
      </c>
      <c r="GK2001">
        <v>0</v>
      </c>
      <c r="GL2001">
        <f t="shared" si="1297"/>
        <v>0</v>
      </c>
      <c r="GM2001">
        <f t="shared" si="1298"/>
        <v>5133.53</v>
      </c>
      <c r="GN2001">
        <f t="shared" si="1299"/>
        <v>0</v>
      </c>
      <c r="GO2001">
        <f t="shared" si="1300"/>
        <v>5133.53</v>
      </c>
      <c r="GP2001">
        <f t="shared" si="1301"/>
        <v>0</v>
      </c>
      <c r="GR2001">
        <v>0</v>
      </c>
      <c r="GS2001">
        <v>3</v>
      </c>
      <c r="GT2001">
        <v>0</v>
      </c>
      <c r="GU2001" t="s">
        <v>3</v>
      </c>
      <c r="GV2001">
        <f t="shared" si="1302"/>
        <v>0</v>
      </c>
      <c r="GW2001">
        <v>1</v>
      </c>
      <c r="GX2001">
        <f t="shared" si="1303"/>
        <v>0</v>
      </c>
      <c r="HA2001">
        <v>0</v>
      </c>
      <c r="HB2001">
        <v>0</v>
      </c>
      <c r="HC2001">
        <f t="shared" si="1304"/>
        <v>0</v>
      </c>
      <c r="HE2001" t="s">
        <v>3</v>
      </c>
      <c r="HF2001" t="s">
        <v>3</v>
      </c>
      <c r="IK2001">
        <v>0</v>
      </c>
    </row>
    <row r="2002" spans="1:245">
      <c r="A2002">
        <v>18</v>
      </c>
      <c r="B2002">
        <v>0</v>
      </c>
      <c r="C2002">
        <v>1949</v>
      </c>
      <c r="E2002" t="s">
        <v>371</v>
      </c>
      <c r="F2002" t="s">
        <v>258</v>
      </c>
      <c r="G2002" t="s">
        <v>259</v>
      </c>
      <c r="H2002" t="s">
        <v>237</v>
      </c>
      <c r="I2002">
        <f>I2001*J2002</f>
        <v>6</v>
      </c>
      <c r="J2002">
        <v>100</v>
      </c>
      <c r="O2002">
        <f t="shared" si="1270"/>
        <v>326.17</v>
      </c>
      <c r="P2002">
        <f t="shared" si="1271"/>
        <v>326.17</v>
      </c>
      <c r="Q2002">
        <f t="shared" si="1272"/>
        <v>0</v>
      </c>
      <c r="R2002">
        <f t="shared" si="1273"/>
        <v>0</v>
      </c>
      <c r="S2002">
        <f t="shared" si="1274"/>
        <v>0</v>
      </c>
      <c r="T2002">
        <f t="shared" si="1275"/>
        <v>0</v>
      </c>
      <c r="U2002">
        <f t="shared" si="1276"/>
        <v>0</v>
      </c>
      <c r="V2002">
        <f t="shared" si="1277"/>
        <v>0</v>
      </c>
      <c r="W2002">
        <f t="shared" si="1278"/>
        <v>1.74</v>
      </c>
      <c r="X2002">
        <f t="shared" si="1279"/>
        <v>0</v>
      </c>
      <c r="Y2002">
        <f t="shared" si="1280"/>
        <v>0</v>
      </c>
      <c r="AA2002">
        <v>36401907</v>
      </c>
      <c r="AB2002">
        <f t="shared" si="1281"/>
        <v>15.27</v>
      </c>
      <c r="AC2002">
        <f t="shared" si="1282"/>
        <v>15.27</v>
      </c>
      <c r="AD2002">
        <f>ROUND((((ET2002)-(EU2002))+AE2002),2)</f>
        <v>0</v>
      </c>
      <c r="AE2002">
        <f>ROUND((EU2002),2)</f>
        <v>0</v>
      </c>
      <c r="AF2002">
        <f>ROUND((EV2002),2)</f>
        <v>0</v>
      </c>
      <c r="AG2002">
        <f t="shared" si="1283"/>
        <v>0</v>
      </c>
      <c r="AH2002">
        <f>(EW2002)</f>
        <v>0</v>
      </c>
      <c r="AI2002">
        <f>(EX2002)</f>
        <v>0</v>
      </c>
      <c r="AJ2002">
        <f t="shared" si="1284"/>
        <v>0.28999999999999998</v>
      </c>
      <c r="AK2002">
        <v>15.27</v>
      </c>
      <c r="AL2002">
        <v>15.27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0.28999999999999998</v>
      </c>
      <c r="AT2002">
        <v>0</v>
      </c>
      <c r="AU2002">
        <v>0</v>
      </c>
      <c r="AV2002">
        <v>1</v>
      </c>
      <c r="AW2002">
        <v>1</v>
      </c>
      <c r="AZ2002">
        <v>1</v>
      </c>
      <c r="BA2002">
        <v>1</v>
      </c>
      <c r="BB2002">
        <v>1</v>
      </c>
      <c r="BC2002">
        <v>3.56</v>
      </c>
      <c r="BD2002" t="s">
        <v>3</v>
      </c>
      <c r="BE2002" t="s">
        <v>3</v>
      </c>
      <c r="BF2002" t="s">
        <v>3</v>
      </c>
      <c r="BG2002" t="s">
        <v>3</v>
      </c>
      <c r="BH2002">
        <v>3</v>
      </c>
      <c r="BI2002">
        <v>2</v>
      </c>
      <c r="BJ2002" t="s">
        <v>260</v>
      </c>
      <c r="BM2002">
        <v>500002</v>
      </c>
      <c r="BN2002">
        <v>0</v>
      </c>
      <c r="BO2002" t="s">
        <v>258</v>
      </c>
      <c r="BP2002">
        <v>1</v>
      </c>
      <c r="BQ2002">
        <v>12</v>
      </c>
      <c r="BR2002">
        <v>0</v>
      </c>
      <c r="BS2002">
        <v>1</v>
      </c>
      <c r="BT2002">
        <v>1</v>
      </c>
      <c r="BU2002">
        <v>1</v>
      </c>
      <c r="BV2002">
        <v>1</v>
      </c>
      <c r="BW2002">
        <v>1</v>
      </c>
      <c r="BX2002">
        <v>1</v>
      </c>
      <c r="BY2002" t="s">
        <v>3</v>
      </c>
      <c r="BZ2002">
        <v>0</v>
      </c>
      <c r="CA2002">
        <v>0</v>
      </c>
      <c r="CE2002">
        <v>0</v>
      </c>
      <c r="CF2002">
        <v>0</v>
      </c>
      <c r="CG2002">
        <v>0</v>
      </c>
      <c r="CM2002">
        <v>0</v>
      </c>
      <c r="CN2002" t="s">
        <v>3</v>
      </c>
      <c r="CO2002">
        <v>0</v>
      </c>
      <c r="CP2002">
        <f t="shared" si="1285"/>
        <v>326.17</v>
      </c>
      <c r="CQ2002">
        <f t="shared" si="1286"/>
        <v>54.361199999999997</v>
      </c>
      <c r="CR2002">
        <f t="shared" si="1287"/>
        <v>0</v>
      </c>
      <c r="CS2002">
        <f t="shared" si="1288"/>
        <v>0</v>
      </c>
      <c r="CT2002">
        <f t="shared" si="1289"/>
        <v>0</v>
      </c>
      <c r="CU2002">
        <f t="shared" si="1290"/>
        <v>0</v>
      </c>
      <c r="CV2002">
        <f t="shared" si="1291"/>
        <v>0</v>
      </c>
      <c r="CW2002">
        <f t="shared" si="1292"/>
        <v>0</v>
      </c>
      <c r="CX2002">
        <f t="shared" si="1293"/>
        <v>0.28999999999999998</v>
      </c>
      <c r="CY2002">
        <f t="shared" si="1294"/>
        <v>0</v>
      </c>
      <c r="CZ2002">
        <f t="shared" si="1295"/>
        <v>0</v>
      </c>
      <c r="DC2002" t="s">
        <v>3</v>
      </c>
      <c r="DD2002" t="s">
        <v>3</v>
      </c>
      <c r="DE2002" t="s">
        <v>3</v>
      </c>
      <c r="DF2002" t="s">
        <v>3</v>
      </c>
      <c r="DG2002" t="s">
        <v>3</v>
      </c>
      <c r="DH2002" t="s">
        <v>3</v>
      </c>
      <c r="DI2002" t="s">
        <v>3</v>
      </c>
      <c r="DJ2002" t="s">
        <v>3</v>
      </c>
      <c r="DK2002" t="s">
        <v>3</v>
      </c>
      <c r="DL2002" t="s">
        <v>3</v>
      </c>
      <c r="DM2002" t="s">
        <v>3</v>
      </c>
      <c r="DN2002">
        <v>0</v>
      </c>
      <c r="DO2002">
        <v>0</v>
      </c>
      <c r="DP2002">
        <v>1</v>
      </c>
      <c r="DQ2002">
        <v>1</v>
      </c>
      <c r="DU2002">
        <v>1010</v>
      </c>
      <c r="DV2002" t="s">
        <v>237</v>
      </c>
      <c r="DW2002" t="s">
        <v>237</v>
      </c>
      <c r="DX2002">
        <v>1</v>
      </c>
      <c r="DZ2002" t="s">
        <v>3</v>
      </c>
      <c r="EA2002" t="s">
        <v>3</v>
      </c>
      <c r="EB2002" t="s">
        <v>3</v>
      </c>
      <c r="EC2002" t="s">
        <v>3</v>
      </c>
      <c r="EE2002">
        <v>29085444</v>
      </c>
      <c r="EF2002">
        <v>12</v>
      </c>
      <c r="EG2002" t="s">
        <v>32</v>
      </c>
      <c r="EH2002">
        <v>0</v>
      </c>
      <c r="EI2002" t="s">
        <v>3</v>
      </c>
      <c r="EJ2002">
        <v>2</v>
      </c>
      <c r="EK2002">
        <v>500002</v>
      </c>
      <c r="EL2002" t="s">
        <v>33</v>
      </c>
      <c r="EM2002" t="s">
        <v>34</v>
      </c>
      <c r="EO2002" t="s">
        <v>3</v>
      </c>
      <c r="EQ2002">
        <v>0</v>
      </c>
      <c r="ER2002">
        <v>15.27</v>
      </c>
      <c r="ES2002">
        <v>15.27</v>
      </c>
      <c r="ET2002">
        <v>0</v>
      </c>
      <c r="EU2002">
        <v>0</v>
      </c>
      <c r="EV2002">
        <v>0</v>
      </c>
      <c r="EW2002">
        <v>0</v>
      </c>
      <c r="EX2002">
        <v>0</v>
      </c>
      <c r="FQ2002">
        <v>0</v>
      </c>
      <c r="FR2002">
        <f t="shared" si="1296"/>
        <v>0</v>
      </c>
      <c r="FS2002">
        <v>0</v>
      </c>
      <c r="FX2002">
        <v>0</v>
      </c>
      <c r="FY2002">
        <v>0</v>
      </c>
      <c r="GA2002" t="s">
        <v>3</v>
      </c>
      <c r="GD2002">
        <v>1</v>
      </c>
      <c r="GF2002">
        <v>-1432988646</v>
      </c>
      <c r="GG2002">
        <v>2</v>
      </c>
      <c r="GH2002">
        <v>1</v>
      </c>
      <c r="GI2002">
        <v>2</v>
      </c>
      <c r="GJ2002">
        <v>0</v>
      </c>
      <c r="GK2002">
        <v>0</v>
      </c>
      <c r="GL2002">
        <f t="shared" si="1297"/>
        <v>0</v>
      </c>
      <c r="GM2002">
        <f t="shared" si="1298"/>
        <v>326.17</v>
      </c>
      <c r="GN2002">
        <f t="shared" si="1299"/>
        <v>0</v>
      </c>
      <c r="GO2002">
        <f t="shared" si="1300"/>
        <v>326.17</v>
      </c>
      <c r="GP2002">
        <f t="shared" si="1301"/>
        <v>0</v>
      </c>
      <c r="GR2002">
        <v>0</v>
      </c>
      <c r="GS2002">
        <v>3</v>
      </c>
      <c r="GT2002">
        <v>0</v>
      </c>
      <c r="GU2002" t="s">
        <v>3</v>
      </c>
      <c r="GV2002">
        <f t="shared" si="1302"/>
        <v>0</v>
      </c>
      <c r="GW2002">
        <v>1</v>
      </c>
      <c r="GX2002">
        <f t="shared" si="1303"/>
        <v>0</v>
      </c>
      <c r="HA2002">
        <v>0</v>
      </c>
      <c r="HB2002">
        <v>0</v>
      </c>
      <c r="HC2002">
        <f t="shared" si="1304"/>
        <v>0</v>
      </c>
      <c r="HE2002" t="s">
        <v>3</v>
      </c>
      <c r="HF2002" t="s">
        <v>3</v>
      </c>
      <c r="IK2002">
        <v>0</v>
      </c>
    </row>
    <row r="2004" spans="1:245">
      <c r="A2004" s="2">
        <v>51</v>
      </c>
      <c r="B2004" s="2">
        <f>B1961</f>
        <v>0</v>
      </c>
      <c r="C2004" s="2">
        <f>A1961</f>
        <v>5</v>
      </c>
      <c r="D2004" s="2">
        <f>ROW(A1961)</f>
        <v>1961</v>
      </c>
      <c r="E2004" s="2"/>
      <c r="F2004" s="2" t="str">
        <f>IF(F1961&lt;&gt;"",F1961,"")</f>
        <v>Новый подраздел</v>
      </c>
      <c r="G2004" s="2" t="str">
        <f>IF(G1961&lt;&gt;"",G1961,"")</f>
        <v>ремонт</v>
      </c>
      <c r="H2004" s="2">
        <v>0</v>
      </c>
      <c r="I2004" s="2"/>
      <c r="J2004" s="2"/>
      <c r="K2004" s="2"/>
      <c r="L2004" s="2"/>
      <c r="M2004" s="2"/>
      <c r="N2004" s="2"/>
      <c r="O2004" s="2">
        <f t="shared" ref="O2004:T2004" si="1312">ROUND(AB2004,2)</f>
        <v>186445.59</v>
      </c>
      <c r="P2004" s="2">
        <f t="shared" si="1312"/>
        <v>121498.33</v>
      </c>
      <c r="Q2004" s="2">
        <f t="shared" si="1312"/>
        <v>3436.86</v>
      </c>
      <c r="R2004" s="2">
        <f t="shared" si="1312"/>
        <v>1266.1199999999999</v>
      </c>
      <c r="S2004" s="2">
        <f t="shared" si="1312"/>
        <v>61510.400000000001</v>
      </c>
      <c r="T2004" s="2">
        <f t="shared" si="1312"/>
        <v>0</v>
      </c>
      <c r="U2004" s="2">
        <f>AH2004</f>
        <v>203.96335599999998</v>
      </c>
      <c r="V2004" s="2">
        <f>AI2004</f>
        <v>3.6115125000000003</v>
      </c>
      <c r="W2004" s="2">
        <f>ROUND(AJ2004,2)</f>
        <v>681.38</v>
      </c>
      <c r="X2004" s="2">
        <f>ROUND(AK2004,2)</f>
        <v>55192.99</v>
      </c>
      <c r="Y2004" s="2">
        <f>ROUND(AL2004,2)</f>
        <v>27798.57</v>
      </c>
      <c r="Z2004" s="2"/>
      <c r="AA2004" s="2"/>
      <c r="AB2004" s="2">
        <f>ROUND(SUMIF(AA1965:AA2002,"=36401907",O1965:O2002),2)</f>
        <v>186445.59</v>
      </c>
      <c r="AC2004" s="2">
        <f>ROUND(SUMIF(AA1965:AA2002,"=36401907",P1965:P2002),2)</f>
        <v>121498.33</v>
      </c>
      <c r="AD2004" s="2">
        <f>ROUND(SUMIF(AA1965:AA2002,"=36401907",Q1965:Q2002),2)</f>
        <v>3436.86</v>
      </c>
      <c r="AE2004" s="2">
        <f>ROUND(SUMIF(AA1965:AA2002,"=36401907",R1965:R2002),2)</f>
        <v>1266.1199999999999</v>
      </c>
      <c r="AF2004" s="2">
        <f>ROUND(SUMIF(AA1965:AA2002,"=36401907",S1965:S2002),2)</f>
        <v>61510.400000000001</v>
      </c>
      <c r="AG2004" s="2">
        <f>ROUND(SUMIF(AA1965:AA2002,"=36401907",T1965:T2002),2)</f>
        <v>0</v>
      </c>
      <c r="AH2004" s="2">
        <f>SUMIF(AA1965:AA2002,"=36401907",U1965:U2002)</f>
        <v>203.96335599999998</v>
      </c>
      <c r="AI2004" s="2">
        <f>SUMIF(AA1965:AA2002,"=36401907",V1965:V2002)</f>
        <v>3.6115125000000003</v>
      </c>
      <c r="AJ2004" s="2">
        <f>ROUND(SUMIF(AA1965:AA2002,"=36401907",W1965:W2002),2)</f>
        <v>681.38</v>
      </c>
      <c r="AK2004" s="2">
        <f>ROUND(SUMIF(AA1965:AA2002,"=36401907",X1965:X2002),2)</f>
        <v>55192.99</v>
      </c>
      <c r="AL2004" s="2">
        <f>ROUND(SUMIF(AA1965:AA2002,"=36401907",Y1965:Y2002),2)</f>
        <v>27798.57</v>
      </c>
      <c r="AM2004" s="2"/>
      <c r="AN2004" s="2"/>
      <c r="AO2004" s="2">
        <f t="shared" ref="AO2004:BD2004" si="1313">ROUND(BX2004,2)</f>
        <v>0</v>
      </c>
      <c r="AP2004" s="2">
        <f t="shared" si="1313"/>
        <v>0</v>
      </c>
      <c r="AQ2004" s="2">
        <f t="shared" si="1313"/>
        <v>0</v>
      </c>
      <c r="AR2004" s="2">
        <f t="shared" si="1313"/>
        <v>269437.15000000002</v>
      </c>
      <c r="AS2004" s="2">
        <f t="shared" si="1313"/>
        <v>262615.14</v>
      </c>
      <c r="AT2004" s="2">
        <f t="shared" si="1313"/>
        <v>6822.01</v>
      </c>
      <c r="AU2004" s="2">
        <f t="shared" si="1313"/>
        <v>0</v>
      </c>
      <c r="AV2004" s="2">
        <f t="shared" si="1313"/>
        <v>121498.33</v>
      </c>
      <c r="AW2004" s="2">
        <f t="shared" si="1313"/>
        <v>121498.33</v>
      </c>
      <c r="AX2004" s="2">
        <f t="shared" si="1313"/>
        <v>0</v>
      </c>
      <c r="AY2004" s="2">
        <f t="shared" si="1313"/>
        <v>121498.33</v>
      </c>
      <c r="AZ2004" s="2">
        <f t="shared" si="1313"/>
        <v>0</v>
      </c>
      <c r="BA2004" s="2">
        <f t="shared" si="1313"/>
        <v>0</v>
      </c>
      <c r="BB2004" s="2">
        <f t="shared" si="1313"/>
        <v>0</v>
      </c>
      <c r="BC2004" s="2">
        <f t="shared" si="1313"/>
        <v>0</v>
      </c>
      <c r="BD2004" s="2">
        <f t="shared" si="1313"/>
        <v>0</v>
      </c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>
        <f>ROUND(SUMIF(AA1965:AA2002,"=36401907",FQ1965:FQ2002),2)</f>
        <v>0</v>
      </c>
      <c r="BY2004" s="2">
        <f>ROUND(SUMIF(AA1965:AA2002,"=36401907",FR1965:FR2002),2)</f>
        <v>0</v>
      </c>
      <c r="BZ2004" s="2">
        <f>ROUND(SUMIF(AA1965:AA2002,"=36401907",GL1965:GL2002),2)</f>
        <v>0</v>
      </c>
      <c r="CA2004" s="2">
        <f>ROUND(SUMIF(AA1965:AA2002,"=36401907",GM1965:GM2002),2)</f>
        <v>269437.15000000002</v>
      </c>
      <c r="CB2004" s="2">
        <f>ROUND(SUMIF(AA1965:AA2002,"=36401907",GN1965:GN2002),2)</f>
        <v>262615.14</v>
      </c>
      <c r="CC2004" s="2">
        <f>ROUND(SUMIF(AA1965:AA2002,"=36401907",GO1965:GO2002),2)</f>
        <v>6822.01</v>
      </c>
      <c r="CD2004" s="2">
        <f>ROUND(SUMIF(AA1965:AA2002,"=36401907",GP1965:GP2002),2)</f>
        <v>0</v>
      </c>
      <c r="CE2004" s="2">
        <f>AC2004-BX2004</f>
        <v>121498.33</v>
      </c>
      <c r="CF2004" s="2">
        <f>AC2004-BY2004</f>
        <v>121498.33</v>
      </c>
      <c r="CG2004" s="2">
        <f>BX2004-BZ2004</f>
        <v>0</v>
      </c>
      <c r="CH2004" s="2">
        <f>AC2004-BX2004-BY2004+BZ2004</f>
        <v>121498.33</v>
      </c>
      <c r="CI2004" s="2">
        <f>BY2004-BZ2004</f>
        <v>0</v>
      </c>
      <c r="CJ2004" s="2">
        <f>ROUND(SUMIF(AA1965:AA2002,"=36401907",GX1965:GX2002),2)</f>
        <v>0</v>
      </c>
      <c r="CK2004" s="2">
        <f>ROUND(SUMIF(AA1965:AA2002,"=36401907",GY1965:GY2002),2)</f>
        <v>0</v>
      </c>
      <c r="CL2004" s="2">
        <f>ROUND(SUMIF(AA1965:AA2002,"=36401907",GZ1965:GZ2002),2)</f>
        <v>0</v>
      </c>
      <c r="CM2004" s="2">
        <f>ROUND(SUMIF(AA1965:AA2002,"=36401907",HD1965:HD2002),2)</f>
        <v>0</v>
      </c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>
        <v>0</v>
      </c>
    </row>
    <row r="2006" spans="1:245">
      <c r="A2006" s="4">
        <v>50</v>
      </c>
      <c r="B2006" s="4">
        <v>0</v>
      </c>
      <c r="C2006" s="4">
        <v>0</v>
      </c>
      <c r="D2006" s="4">
        <v>1</v>
      </c>
      <c r="E2006" s="4">
        <v>201</v>
      </c>
      <c r="F2006" s="4">
        <f>ROUND(Source!O2004,O2006)</f>
        <v>186445.59</v>
      </c>
      <c r="G2006" s="4" t="s">
        <v>71</v>
      </c>
      <c r="H2006" s="4" t="s">
        <v>72</v>
      </c>
      <c r="I2006" s="4"/>
      <c r="J2006" s="4"/>
      <c r="K2006" s="4">
        <v>201</v>
      </c>
      <c r="L2006" s="4">
        <v>1</v>
      </c>
      <c r="M2006" s="4">
        <v>3</v>
      </c>
      <c r="N2006" s="4" t="s">
        <v>3</v>
      </c>
      <c r="O2006" s="4">
        <v>2</v>
      </c>
      <c r="P2006" s="4"/>
      <c r="Q2006" s="4"/>
      <c r="R2006" s="4"/>
      <c r="S2006" s="4"/>
      <c r="T2006" s="4"/>
      <c r="U2006" s="4"/>
      <c r="V2006" s="4"/>
      <c r="W2006" s="4"/>
    </row>
    <row r="2007" spans="1:245">
      <c r="A2007" s="4">
        <v>50</v>
      </c>
      <c r="B2007" s="4">
        <v>0</v>
      </c>
      <c r="C2007" s="4">
        <v>0</v>
      </c>
      <c r="D2007" s="4">
        <v>1</v>
      </c>
      <c r="E2007" s="4">
        <v>202</v>
      </c>
      <c r="F2007" s="4">
        <f>ROUND(Source!P2004,O2007)</f>
        <v>121498.33</v>
      </c>
      <c r="G2007" s="4" t="s">
        <v>73</v>
      </c>
      <c r="H2007" s="4" t="s">
        <v>74</v>
      </c>
      <c r="I2007" s="4"/>
      <c r="J2007" s="4"/>
      <c r="K2007" s="4">
        <v>202</v>
      </c>
      <c r="L2007" s="4">
        <v>2</v>
      </c>
      <c r="M2007" s="4">
        <v>3</v>
      </c>
      <c r="N2007" s="4" t="s">
        <v>3</v>
      </c>
      <c r="O2007" s="4">
        <v>2</v>
      </c>
      <c r="P2007" s="4"/>
      <c r="Q2007" s="4"/>
      <c r="R2007" s="4"/>
      <c r="S2007" s="4"/>
      <c r="T2007" s="4"/>
      <c r="U2007" s="4"/>
      <c r="V2007" s="4"/>
      <c r="W2007" s="4"/>
    </row>
    <row r="2008" spans="1:245">
      <c r="A2008" s="4">
        <v>50</v>
      </c>
      <c r="B2008" s="4">
        <v>0</v>
      </c>
      <c r="C2008" s="4">
        <v>0</v>
      </c>
      <c r="D2008" s="4">
        <v>1</v>
      </c>
      <c r="E2008" s="4">
        <v>222</v>
      </c>
      <c r="F2008" s="4">
        <f>ROUND(Source!AO2004,O2008)</f>
        <v>0</v>
      </c>
      <c r="G2008" s="4" t="s">
        <v>75</v>
      </c>
      <c r="H2008" s="4" t="s">
        <v>76</v>
      </c>
      <c r="I2008" s="4"/>
      <c r="J2008" s="4"/>
      <c r="K2008" s="4">
        <v>222</v>
      </c>
      <c r="L2008" s="4">
        <v>3</v>
      </c>
      <c r="M2008" s="4">
        <v>3</v>
      </c>
      <c r="N2008" s="4" t="s">
        <v>3</v>
      </c>
      <c r="O2008" s="4">
        <v>2</v>
      </c>
      <c r="P2008" s="4"/>
      <c r="Q2008" s="4"/>
      <c r="R2008" s="4"/>
      <c r="S2008" s="4"/>
      <c r="T2008" s="4"/>
      <c r="U2008" s="4"/>
      <c r="V2008" s="4"/>
      <c r="W2008" s="4"/>
    </row>
    <row r="2009" spans="1:245">
      <c r="A2009" s="4">
        <v>50</v>
      </c>
      <c r="B2009" s="4">
        <v>0</v>
      </c>
      <c r="C2009" s="4">
        <v>0</v>
      </c>
      <c r="D2009" s="4">
        <v>1</v>
      </c>
      <c r="E2009" s="4">
        <v>225</v>
      </c>
      <c r="F2009" s="4">
        <f>ROUND(Source!AV2004,O2009)</f>
        <v>121498.33</v>
      </c>
      <c r="G2009" s="4" t="s">
        <v>77</v>
      </c>
      <c r="H2009" s="4" t="s">
        <v>78</v>
      </c>
      <c r="I2009" s="4"/>
      <c r="J2009" s="4"/>
      <c r="K2009" s="4">
        <v>225</v>
      </c>
      <c r="L2009" s="4">
        <v>4</v>
      </c>
      <c r="M2009" s="4">
        <v>3</v>
      </c>
      <c r="N2009" s="4" t="s">
        <v>3</v>
      </c>
      <c r="O2009" s="4">
        <v>2</v>
      </c>
      <c r="P2009" s="4"/>
      <c r="Q2009" s="4"/>
      <c r="R2009" s="4"/>
      <c r="S2009" s="4"/>
      <c r="T2009" s="4"/>
      <c r="U2009" s="4"/>
      <c r="V2009" s="4"/>
      <c r="W2009" s="4"/>
    </row>
    <row r="2010" spans="1:245">
      <c r="A2010" s="4">
        <v>50</v>
      </c>
      <c r="B2010" s="4">
        <v>0</v>
      </c>
      <c r="C2010" s="4">
        <v>0</v>
      </c>
      <c r="D2010" s="4">
        <v>1</v>
      </c>
      <c r="E2010" s="4">
        <v>226</v>
      </c>
      <c r="F2010" s="4">
        <f>ROUND(Source!AW2004,O2010)</f>
        <v>121498.33</v>
      </c>
      <c r="G2010" s="4" t="s">
        <v>79</v>
      </c>
      <c r="H2010" s="4" t="s">
        <v>80</v>
      </c>
      <c r="I2010" s="4"/>
      <c r="J2010" s="4"/>
      <c r="K2010" s="4">
        <v>226</v>
      </c>
      <c r="L2010" s="4">
        <v>5</v>
      </c>
      <c r="M2010" s="4">
        <v>3</v>
      </c>
      <c r="N2010" s="4" t="s">
        <v>3</v>
      </c>
      <c r="O2010" s="4">
        <v>2</v>
      </c>
      <c r="P2010" s="4"/>
      <c r="Q2010" s="4"/>
      <c r="R2010" s="4"/>
      <c r="S2010" s="4"/>
      <c r="T2010" s="4"/>
      <c r="U2010" s="4"/>
      <c r="V2010" s="4"/>
      <c r="W2010" s="4"/>
    </row>
    <row r="2011" spans="1:245">
      <c r="A2011" s="4">
        <v>50</v>
      </c>
      <c r="B2011" s="4">
        <v>0</v>
      </c>
      <c r="C2011" s="4">
        <v>0</v>
      </c>
      <c r="D2011" s="4">
        <v>1</v>
      </c>
      <c r="E2011" s="4">
        <v>227</v>
      </c>
      <c r="F2011" s="4">
        <f>ROUND(Source!AX2004,O2011)</f>
        <v>0</v>
      </c>
      <c r="G2011" s="4" t="s">
        <v>81</v>
      </c>
      <c r="H2011" s="4" t="s">
        <v>82</v>
      </c>
      <c r="I2011" s="4"/>
      <c r="J2011" s="4"/>
      <c r="K2011" s="4">
        <v>227</v>
      </c>
      <c r="L2011" s="4">
        <v>6</v>
      </c>
      <c r="M2011" s="4">
        <v>3</v>
      </c>
      <c r="N2011" s="4" t="s">
        <v>3</v>
      </c>
      <c r="O2011" s="4">
        <v>2</v>
      </c>
      <c r="P2011" s="4"/>
      <c r="Q2011" s="4"/>
      <c r="R2011" s="4"/>
      <c r="S2011" s="4"/>
      <c r="T2011" s="4"/>
      <c r="U2011" s="4"/>
      <c r="V2011" s="4"/>
      <c r="W2011" s="4"/>
    </row>
    <row r="2012" spans="1:245">
      <c r="A2012" s="4">
        <v>50</v>
      </c>
      <c r="B2012" s="4">
        <v>0</v>
      </c>
      <c r="C2012" s="4">
        <v>0</v>
      </c>
      <c r="D2012" s="4">
        <v>1</v>
      </c>
      <c r="E2012" s="4">
        <v>228</v>
      </c>
      <c r="F2012" s="4">
        <f>ROUND(Source!AY2004,O2012)</f>
        <v>121498.33</v>
      </c>
      <c r="G2012" s="4" t="s">
        <v>83</v>
      </c>
      <c r="H2012" s="4" t="s">
        <v>84</v>
      </c>
      <c r="I2012" s="4"/>
      <c r="J2012" s="4"/>
      <c r="K2012" s="4">
        <v>228</v>
      </c>
      <c r="L2012" s="4">
        <v>7</v>
      </c>
      <c r="M2012" s="4">
        <v>3</v>
      </c>
      <c r="N2012" s="4" t="s">
        <v>3</v>
      </c>
      <c r="O2012" s="4">
        <v>2</v>
      </c>
      <c r="P2012" s="4"/>
      <c r="Q2012" s="4"/>
      <c r="R2012" s="4"/>
      <c r="S2012" s="4"/>
      <c r="T2012" s="4"/>
      <c r="U2012" s="4"/>
      <c r="V2012" s="4"/>
      <c r="W2012" s="4"/>
    </row>
    <row r="2013" spans="1:245">
      <c r="A2013" s="4">
        <v>50</v>
      </c>
      <c r="B2013" s="4">
        <v>0</v>
      </c>
      <c r="C2013" s="4">
        <v>0</v>
      </c>
      <c r="D2013" s="4">
        <v>1</v>
      </c>
      <c r="E2013" s="4">
        <v>216</v>
      </c>
      <c r="F2013" s="4">
        <f>ROUND(Source!AP2004,O2013)</f>
        <v>0</v>
      </c>
      <c r="G2013" s="4" t="s">
        <v>85</v>
      </c>
      <c r="H2013" s="4" t="s">
        <v>86</v>
      </c>
      <c r="I2013" s="4"/>
      <c r="J2013" s="4"/>
      <c r="K2013" s="4">
        <v>216</v>
      </c>
      <c r="L2013" s="4">
        <v>8</v>
      </c>
      <c r="M2013" s="4">
        <v>3</v>
      </c>
      <c r="N2013" s="4" t="s">
        <v>3</v>
      </c>
      <c r="O2013" s="4">
        <v>2</v>
      </c>
      <c r="P2013" s="4"/>
      <c r="Q2013" s="4"/>
      <c r="R2013" s="4"/>
      <c r="S2013" s="4"/>
      <c r="T2013" s="4"/>
      <c r="U2013" s="4"/>
      <c r="V2013" s="4"/>
      <c r="W2013" s="4"/>
    </row>
    <row r="2014" spans="1:245">
      <c r="A2014" s="4">
        <v>50</v>
      </c>
      <c r="B2014" s="4">
        <v>0</v>
      </c>
      <c r="C2014" s="4">
        <v>0</v>
      </c>
      <c r="D2014" s="4">
        <v>1</v>
      </c>
      <c r="E2014" s="4">
        <v>223</v>
      </c>
      <c r="F2014" s="4">
        <f>ROUND(Source!AQ2004,O2014)</f>
        <v>0</v>
      </c>
      <c r="G2014" s="4" t="s">
        <v>87</v>
      </c>
      <c r="H2014" s="4" t="s">
        <v>88</v>
      </c>
      <c r="I2014" s="4"/>
      <c r="J2014" s="4"/>
      <c r="K2014" s="4">
        <v>223</v>
      </c>
      <c r="L2014" s="4">
        <v>9</v>
      </c>
      <c r="M2014" s="4">
        <v>3</v>
      </c>
      <c r="N2014" s="4" t="s">
        <v>3</v>
      </c>
      <c r="O2014" s="4">
        <v>2</v>
      </c>
      <c r="P2014" s="4"/>
      <c r="Q2014" s="4"/>
      <c r="R2014" s="4"/>
      <c r="S2014" s="4"/>
      <c r="T2014" s="4"/>
      <c r="U2014" s="4"/>
      <c r="V2014" s="4"/>
      <c r="W2014" s="4"/>
    </row>
    <row r="2015" spans="1:245">
      <c r="A2015" s="4">
        <v>50</v>
      </c>
      <c r="B2015" s="4">
        <v>0</v>
      </c>
      <c r="C2015" s="4">
        <v>0</v>
      </c>
      <c r="D2015" s="4">
        <v>1</v>
      </c>
      <c r="E2015" s="4">
        <v>229</v>
      </c>
      <c r="F2015" s="4">
        <f>ROUND(Source!AZ2004,O2015)</f>
        <v>0</v>
      </c>
      <c r="G2015" s="4" t="s">
        <v>89</v>
      </c>
      <c r="H2015" s="4" t="s">
        <v>90</v>
      </c>
      <c r="I2015" s="4"/>
      <c r="J2015" s="4"/>
      <c r="K2015" s="4">
        <v>229</v>
      </c>
      <c r="L2015" s="4">
        <v>10</v>
      </c>
      <c r="M2015" s="4">
        <v>3</v>
      </c>
      <c r="N2015" s="4" t="s">
        <v>3</v>
      </c>
      <c r="O2015" s="4">
        <v>2</v>
      </c>
      <c r="P2015" s="4"/>
      <c r="Q2015" s="4"/>
      <c r="R2015" s="4"/>
      <c r="S2015" s="4"/>
      <c r="T2015" s="4"/>
      <c r="U2015" s="4"/>
      <c r="V2015" s="4"/>
      <c r="W2015" s="4"/>
    </row>
    <row r="2016" spans="1:245">
      <c r="A2016" s="4">
        <v>50</v>
      </c>
      <c r="B2016" s="4">
        <v>0</v>
      </c>
      <c r="C2016" s="4">
        <v>0</v>
      </c>
      <c r="D2016" s="4">
        <v>1</v>
      </c>
      <c r="E2016" s="4">
        <v>203</v>
      </c>
      <c r="F2016" s="4">
        <f>ROUND(Source!Q2004,O2016)</f>
        <v>3436.86</v>
      </c>
      <c r="G2016" s="4" t="s">
        <v>91</v>
      </c>
      <c r="H2016" s="4" t="s">
        <v>92</v>
      </c>
      <c r="I2016" s="4"/>
      <c r="J2016" s="4"/>
      <c r="K2016" s="4">
        <v>203</v>
      </c>
      <c r="L2016" s="4">
        <v>11</v>
      </c>
      <c r="M2016" s="4">
        <v>3</v>
      </c>
      <c r="N2016" s="4" t="s">
        <v>3</v>
      </c>
      <c r="O2016" s="4">
        <v>2</v>
      </c>
      <c r="P2016" s="4"/>
      <c r="Q2016" s="4"/>
      <c r="R2016" s="4"/>
      <c r="S2016" s="4"/>
      <c r="T2016" s="4"/>
      <c r="U2016" s="4"/>
      <c r="V2016" s="4"/>
      <c r="W2016" s="4"/>
    </row>
    <row r="2017" spans="1:23">
      <c r="A2017" s="4">
        <v>50</v>
      </c>
      <c r="B2017" s="4">
        <v>0</v>
      </c>
      <c r="C2017" s="4">
        <v>0</v>
      </c>
      <c r="D2017" s="4">
        <v>1</v>
      </c>
      <c r="E2017" s="4">
        <v>231</v>
      </c>
      <c r="F2017" s="4">
        <f>ROUND(Source!BB2004,O2017)</f>
        <v>0</v>
      </c>
      <c r="G2017" s="4" t="s">
        <v>93</v>
      </c>
      <c r="H2017" s="4" t="s">
        <v>94</v>
      </c>
      <c r="I2017" s="4"/>
      <c r="J2017" s="4"/>
      <c r="K2017" s="4">
        <v>231</v>
      </c>
      <c r="L2017" s="4">
        <v>12</v>
      </c>
      <c r="M2017" s="4">
        <v>3</v>
      </c>
      <c r="N2017" s="4" t="s">
        <v>3</v>
      </c>
      <c r="O2017" s="4">
        <v>2</v>
      </c>
      <c r="P2017" s="4"/>
      <c r="Q2017" s="4"/>
      <c r="R2017" s="4"/>
      <c r="S2017" s="4"/>
      <c r="T2017" s="4"/>
      <c r="U2017" s="4"/>
      <c r="V2017" s="4"/>
      <c r="W2017" s="4"/>
    </row>
    <row r="2018" spans="1:23">
      <c r="A2018" s="4">
        <v>50</v>
      </c>
      <c r="B2018" s="4">
        <v>0</v>
      </c>
      <c r="C2018" s="4">
        <v>0</v>
      </c>
      <c r="D2018" s="4">
        <v>1</v>
      </c>
      <c r="E2018" s="4">
        <v>204</v>
      </c>
      <c r="F2018" s="4">
        <f>ROUND(Source!R2004,O2018)</f>
        <v>1266.1199999999999</v>
      </c>
      <c r="G2018" s="4" t="s">
        <v>95</v>
      </c>
      <c r="H2018" s="4" t="s">
        <v>96</v>
      </c>
      <c r="I2018" s="4"/>
      <c r="J2018" s="4"/>
      <c r="K2018" s="4">
        <v>204</v>
      </c>
      <c r="L2018" s="4">
        <v>13</v>
      </c>
      <c r="M2018" s="4">
        <v>3</v>
      </c>
      <c r="N2018" s="4" t="s">
        <v>3</v>
      </c>
      <c r="O2018" s="4">
        <v>2</v>
      </c>
      <c r="P2018" s="4"/>
      <c r="Q2018" s="4"/>
      <c r="R2018" s="4"/>
      <c r="S2018" s="4"/>
      <c r="T2018" s="4"/>
      <c r="U2018" s="4"/>
      <c r="V2018" s="4"/>
      <c r="W2018" s="4"/>
    </row>
    <row r="2019" spans="1:23">
      <c r="A2019" s="4">
        <v>50</v>
      </c>
      <c r="B2019" s="4">
        <v>0</v>
      </c>
      <c r="C2019" s="4">
        <v>0</v>
      </c>
      <c r="D2019" s="4">
        <v>1</v>
      </c>
      <c r="E2019" s="4">
        <v>205</v>
      </c>
      <c r="F2019" s="4">
        <f>ROUND(Source!S2004,O2019)</f>
        <v>61510.400000000001</v>
      </c>
      <c r="G2019" s="4" t="s">
        <v>97</v>
      </c>
      <c r="H2019" s="4" t="s">
        <v>98</v>
      </c>
      <c r="I2019" s="4"/>
      <c r="J2019" s="4"/>
      <c r="K2019" s="4">
        <v>205</v>
      </c>
      <c r="L2019" s="4">
        <v>14</v>
      </c>
      <c r="M2019" s="4">
        <v>3</v>
      </c>
      <c r="N2019" s="4" t="s">
        <v>3</v>
      </c>
      <c r="O2019" s="4">
        <v>2</v>
      </c>
      <c r="P2019" s="4"/>
      <c r="Q2019" s="4"/>
      <c r="R2019" s="4"/>
      <c r="S2019" s="4"/>
      <c r="T2019" s="4"/>
      <c r="U2019" s="4"/>
      <c r="V2019" s="4"/>
      <c r="W2019" s="4"/>
    </row>
    <row r="2020" spans="1:23">
      <c r="A2020" s="4">
        <v>50</v>
      </c>
      <c r="B2020" s="4">
        <v>0</v>
      </c>
      <c r="C2020" s="4">
        <v>0</v>
      </c>
      <c r="D2020" s="4">
        <v>1</v>
      </c>
      <c r="E2020" s="4">
        <v>232</v>
      </c>
      <c r="F2020" s="4">
        <f>ROUND(Source!BC2004,O2020)</f>
        <v>0</v>
      </c>
      <c r="G2020" s="4" t="s">
        <v>99</v>
      </c>
      <c r="H2020" s="4" t="s">
        <v>100</v>
      </c>
      <c r="I2020" s="4"/>
      <c r="J2020" s="4"/>
      <c r="K2020" s="4">
        <v>232</v>
      </c>
      <c r="L2020" s="4">
        <v>15</v>
      </c>
      <c r="M2020" s="4">
        <v>3</v>
      </c>
      <c r="N2020" s="4" t="s">
        <v>3</v>
      </c>
      <c r="O2020" s="4">
        <v>2</v>
      </c>
      <c r="P2020" s="4"/>
      <c r="Q2020" s="4"/>
      <c r="R2020" s="4"/>
      <c r="S2020" s="4"/>
      <c r="T2020" s="4"/>
      <c r="U2020" s="4"/>
      <c r="V2020" s="4"/>
      <c r="W2020" s="4"/>
    </row>
    <row r="2021" spans="1:23">
      <c r="A2021" s="4">
        <v>50</v>
      </c>
      <c r="B2021" s="4">
        <v>0</v>
      </c>
      <c r="C2021" s="4">
        <v>0</v>
      </c>
      <c r="D2021" s="4">
        <v>1</v>
      </c>
      <c r="E2021" s="4">
        <v>214</v>
      </c>
      <c r="F2021" s="4">
        <f>ROUND(Source!AS2004,O2021)</f>
        <v>262615.14</v>
      </c>
      <c r="G2021" s="4" t="s">
        <v>101</v>
      </c>
      <c r="H2021" s="4" t="s">
        <v>102</v>
      </c>
      <c r="I2021" s="4"/>
      <c r="J2021" s="4"/>
      <c r="K2021" s="4">
        <v>214</v>
      </c>
      <c r="L2021" s="4">
        <v>16</v>
      </c>
      <c r="M2021" s="4">
        <v>3</v>
      </c>
      <c r="N2021" s="4" t="s">
        <v>3</v>
      </c>
      <c r="O2021" s="4">
        <v>2</v>
      </c>
      <c r="P2021" s="4"/>
      <c r="Q2021" s="4"/>
      <c r="R2021" s="4"/>
      <c r="S2021" s="4"/>
      <c r="T2021" s="4"/>
      <c r="U2021" s="4"/>
      <c r="V2021" s="4"/>
      <c r="W2021" s="4"/>
    </row>
    <row r="2022" spans="1:23">
      <c r="A2022" s="4">
        <v>50</v>
      </c>
      <c r="B2022" s="4">
        <v>0</v>
      </c>
      <c r="C2022" s="4">
        <v>0</v>
      </c>
      <c r="D2022" s="4">
        <v>1</v>
      </c>
      <c r="E2022" s="4">
        <v>215</v>
      </c>
      <c r="F2022" s="4">
        <f>ROUND(Source!AT2004,O2022)</f>
        <v>6822.01</v>
      </c>
      <c r="G2022" s="4" t="s">
        <v>103</v>
      </c>
      <c r="H2022" s="4" t="s">
        <v>104</v>
      </c>
      <c r="I2022" s="4"/>
      <c r="J2022" s="4"/>
      <c r="K2022" s="4">
        <v>215</v>
      </c>
      <c r="L2022" s="4">
        <v>17</v>
      </c>
      <c r="M2022" s="4">
        <v>3</v>
      </c>
      <c r="N2022" s="4" t="s">
        <v>3</v>
      </c>
      <c r="O2022" s="4">
        <v>2</v>
      </c>
      <c r="P2022" s="4"/>
      <c r="Q2022" s="4"/>
      <c r="R2022" s="4"/>
      <c r="S2022" s="4"/>
      <c r="T2022" s="4"/>
      <c r="U2022" s="4"/>
      <c r="V2022" s="4"/>
      <c r="W2022" s="4"/>
    </row>
    <row r="2023" spans="1:23">
      <c r="A2023" s="4">
        <v>50</v>
      </c>
      <c r="B2023" s="4">
        <v>0</v>
      </c>
      <c r="C2023" s="4">
        <v>0</v>
      </c>
      <c r="D2023" s="4">
        <v>1</v>
      </c>
      <c r="E2023" s="4">
        <v>217</v>
      </c>
      <c r="F2023" s="4">
        <f>ROUND(Source!AU2004,O2023)</f>
        <v>0</v>
      </c>
      <c r="G2023" s="4" t="s">
        <v>105</v>
      </c>
      <c r="H2023" s="4" t="s">
        <v>106</v>
      </c>
      <c r="I2023" s="4"/>
      <c r="J2023" s="4"/>
      <c r="K2023" s="4">
        <v>217</v>
      </c>
      <c r="L2023" s="4">
        <v>18</v>
      </c>
      <c r="M2023" s="4">
        <v>3</v>
      </c>
      <c r="N2023" s="4" t="s">
        <v>3</v>
      </c>
      <c r="O2023" s="4">
        <v>2</v>
      </c>
      <c r="P2023" s="4"/>
      <c r="Q2023" s="4"/>
      <c r="R2023" s="4"/>
      <c r="S2023" s="4"/>
      <c r="T2023" s="4"/>
      <c r="U2023" s="4"/>
      <c r="V2023" s="4"/>
      <c r="W2023" s="4"/>
    </row>
    <row r="2024" spans="1:23">
      <c r="A2024" s="4">
        <v>50</v>
      </c>
      <c r="B2024" s="4">
        <v>0</v>
      </c>
      <c r="C2024" s="4">
        <v>0</v>
      </c>
      <c r="D2024" s="4">
        <v>1</v>
      </c>
      <c r="E2024" s="4">
        <v>230</v>
      </c>
      <c r="F2024" s="4">
        <f>ROUND(Source!BA2004,O2024)</f>
        <v>0</v>
      </c>
      <c r="G2024" s="4" t="s">
        <v>107</v>
      </c>
      <c r="H2024" s="4" t="s">
        <v>108</v>
      </c>
      <c r="I2024" s="4"/>
      <c r="J2024" s="4"/>
      <c r="K2024" s="4">
        <v>230</v>
      </c>
      <c r="L2024" s="4">
        <v>19</v>
      </c>
      <c r="M2024" s="4">
        <v>3</v>
      </c>
      <c r="N2024" s="4" t="s">
        <v>3</v>
      </c>
      <c r="O2024" s="4">
        <v>2</v>
      </c>
      <c r="P2024" s="4"/>
      <c r="Q2024" s="4"/>
      <c r="R2024" s="4"/>
      <c r="S2024" s="4"/>
      <c r="T2024" s="4"/>
      <c r="U2024" s="4"/>
      <c r="V2024" s="4"/>
      <c r="W2024" s="4"/>
    </row>
    <row r="2025" spans="1:23">
      <c r="A2025" s="4">
        <v>50</v>
      </c>
      <c r="B2025" s="4">
        <v>0</v>
      </c>
      <c r="C2025" s="4">
        <v>0</v>
      </c>
      <c r="D2025" s="4">
        <v>1</v>
      </c>
      <c r="E2025" s="4">
        <v>206</v>
      </c>
      <c r="F2025" s="4">
        <f>ROUND(Source!T2004,O2025)</f>
        <v>0</v>
      </c>
      <c r="G2025" s="4" t="s">
        <v>109</v>
      </c>
      <c r="H2025" s="4" t="s">
        <v>110</v>
      </c>
      <c r="I2025" s="4"/>
      <c r="J2025" s="4"/>
      <c r="K2025" s="4">
        <v>206</v>
      </c>
      <c r="L2025" s="4">
        <v>20</v>
      </c>
      <c r="M2025" s="4">
        <v>3</v>
      </c>
      <c r="N2025" s="4" t="s">
        <v>3</v>
      </c>
      <c r="O2025" s="4">
        <v>2</v>
      </c>
      <c r="P2025" s="4"/>
      <c r="Q2025" s="4"/>
      <c r="R2025" s="4"/>
      <c r="S2025" s="4"/>
      <c r="T2025" s="4"/>
      <c r="U2025" s="4"/>
      <c r="V2025" s="4"/>
      <c r="W2025" s="4"/>
    </row>
    <row r="2026" spans="1:23">
      <c r="A2026" s="4">
        <v>50</v>
      </c>
      <c r="B2026" s="4">
        <v>0</v>
      </c>
      <c r="C2026" s="4">
        <v>0</v>
      </c>
      <c r="D2026" s="4">
        <v>1</v>
      </c>
      <c r="E2026" s="4">
        <v>207</v>
      </c>
      <c r="F2026" s="4">
        <f>Source!U2004</f>
        <v>203.96335599999998</v>
      </c>
      <c r="G2026" s="4" t="s">
        <v>111</v>
      </c>
      <c r="H2026" s="4" t="s">
        <v>112</v>
      </c>
      <c r="I2026" s="4"/>
      <c r="J2026" s="4"/>
      <c r="K2026" s="4">
        <v>207</v>
      </c>
      <c r="L2026" s="4">
        <v>21</v>
      </c>
      <c r="M2026" s="4">
        <v>3</v>
      </c>
      <c r="N2026" s="4" t="s">
        <v>3</v>
      </c>
      <c r="O2026" s="4">
        <v>-1</v>
      </c>
      <c r="P2026" s="4"/>
      <c r="Q2026" s="4"/>
      <c r="R2026" s="4"/>
      <c r="S2026" s="4"/>
      <c r="T2026" s="4"/>
      <c r="U2026" s="4"/>
      <c r="V2026" s="4"/>
      <c r="W2026" s="4"/>
    </row>
    <row r="2027" spans="1:23">
      <c r="A2027" s="4">
        <v>50</v>
      </c>
      <c r="B2027" s="4">
        <v>0</v>
      </c>
      <c r="C2027" s="4">
        <v>0</v>
      </c>
      <c r="D2027" s="4">
        <v>1</v>
      </c>
      <c r="E2027" s="4">
        <v>208</v>
      </c>
      <c r="F2027" s="4">
        <f>Source!V2004</f>
        <v>3.6115125000000003</v>
      </c>
      <c r="G2027" s="4" t="s">
        <v>113</v>
      </c>
      <c r="H2027" s="4" t="s">
        <v>114</v>
      </c>
      <c r="I2027" s="4"/>
      <c r="J2027" s="4"/>
      <c r="K2027" s="4">
        <v>208</v>
      </c>
      <c r="L2027" s="4">
        <v>22</v>
      </c>
      <c r="M2027" s="4">
        <v>3</v>
      </c>
      <c r="N2027" s="4" t="s">
        <v>3</v>
      </c>
      <c r="O2027" s="4">
        <v>-1</v>
      </c>
      <c r="P2027" s="4"/>
      <c r="Q2027" s="4"/>
      <c r="R2027" s="4"/>
      <c r="S2027" s="4"/>
      <c r="T2027" s="4"/>
      <c r="U2027" s="4"/>
      <c r="V2027" s="4"/>
      <c r="W2027" s="4"/>
    </row>
    <row r="2028" spans="1:23">
      <c r="A2028" s="4">
        <v>50</v>
      </c>
      <c r="B2028" s="4">
        <v>0</v>
      </c>
      <c r="C2028" s="4">
        <v>0</v>
      </c>
      <c r="D2028" s="4">
        <v>1</v>
      </c>
      <c r="E2028" s="4">
        <v>209</v>
      </c>
      <c r="F2028" s="4">
        <f>ROUND(Source!W2004,O2028)</f>
        <v>681.38</v>
      </c>
      <c r="G2028" s="4" t="s">
        <v>115</v>
      </c>
      <c r="H2028" s="4" t="s">
        <v>116</v>
      </c>
      <c r="I2028" s="4"/>
      <c r="J2028" s="4"/>
      <c r="K2028" s="4">
        <v>209</v>
      </c>
      <c r="L2028" s="4">
        <v>23</v>
      </c>
      <c r="M2028" s="4">
        <v>3</v>
      </c>
      <c r="N2028" s="4" t="s">
        <v>3</v>
      </c>
      <c r="O2028" s="4">
        <v>2</v>
      </c>
      <c r="P2028" s="4"/>
      <c r="Q2028" s="4"/>
      <c r="R2028" s="4"/>
      <c r="S2028" s="4"/>
      <c r="T2028" s="4"/>
      <c r="U2028" s="4"/>
      <c r="V2028" s="4"/>
      <c r="W2028" s="4"/>
    </row>
    <row r="2029" spans="1:23">
      <c r="A2029" s="4">
        <v>50</v>
      </c>
      <c r="B2029" s="4">
        <v>0</v>
      </c>
      <c r="C2029" s="4">
        <v>0</v>
      </c>
      <c r="D2029" s="4">
        <v>1</v>
      </c>
      <c r="E2029" s="4">
        <v>233</v>
      </c>
      <c r="F2029" s="4">
        <f>ROUND(Source!BD2004,O2029)</f>
        <v>0</v>
      </c>
      <c r="G2029" s="4" t="s">
        <v>117</v>
      </c>
      <c r="H2029" s="4" t="s">
        <v>118</v>
      </c>
      <c r="I2029" s="4"/>
      <c r="J2029" s="4"/>
      <c r="K2029" s="4">
        <v>233</v>
      </c>
      <c r="L2029" s="4">
        <v>24</v>
      </c>
      <c r="M2029" s="4">
        <v>3</v>
      </c>
      <c r="N2029" s="4" t="s">
        <v>3</v>
      </c>
      <c r="O2029" s="4">
        <v>2</v>
      </c>
      <c r="P2029" s="4"/>
      <c r="Q2029" s="4"/>
      <c r="R2029" s="4"/>
      <c r="S2029" s="4"/>
      <c r="T2029" s="4"/>
      <c r="U2029" s="4"/>
      <c r="V2029" s="4"/>
      <c r="W2029" s="4"/>
    </row>
    <row r="2030" spans="1:23">
      <c r="A2030" s="4">
        <v>50</v>
      </c>
      <c r="B2030" s="4">
        <v>0</v>
      </c>
      <c r="C2030" s="4">
        <v>0</v>
      </c>
      <c r="D2030" s="4">
        <v>1</v>
      </c>
      <c r="E2030" s="4">
        <v>210</v>
      </c>
      <c r="F2030" s="4">
        <f>ROUND(Source!X2004,O2030)</f>
        <v>55192.99</v>
      </c>
      <c r="G2030" s="4" t="s">
        <v>119</v>
      </c>
      <c r="H2030" s="4" t="s">
        <v>120</v>
      </c>
      <c r="I2030" s="4"/>
      <c r="J2030" s="4"/>
      <c r="K2030" s="4">
        <v>210</v>
      </c>
      <c r="L2030" s="4">
        <v>25</v>
      </c>
      <c r="M2030" s="4">
        <v>3</v>
      </c>
      <c r="N2030" s="4" t="s">
        <v>3</v>
      </c>
      <c r="O2030" s="4">
        <v>2</v>
      </c>
      <c r="P2030" s="4"/>
      <c r="Q2030" s="4"/>
      <c r="R2030" s="4"/>
      <c r="S2030" s="4"/>
      <c r="T2030" s="4"/>
      <c r="U2030" s="4"/>
      <c r="V2030" s="4"/>
      <c r="W2030" s="4"/>
    </row>
    <row r="2031" spans="1:23">
      <c r="A2031" s="4">
        <v>50</v>
      </c>
      <c r="B2031" s="4">
        <v>0</v>
      </c>
      <c r="C2031" s="4">
        <v>0</v>
      </c>
      <c r="D2031" s="4">
        <v>1</v>
      </c>
      <c r="E2031" s="4">
        <v>211</v>
      </c>
      <c r="F2031" s="4">
        <f>ROUND(Source!Y2004,O2031)</f>
        <v>27798.57</v>
      </c>
      <c r="G2031" s="4" t="s">
        <v>121</v>
      </c>
      <c r="H2031" s="4" t="s">
        <v>122</v>
      </c>
      <c r="I2031" s="4"/>
      <c r="J2031" s="4"/>
      <c r="K2031" s="4">
        <v>211</v>
      </c>
      <c r="L2031" s="4">
        <v>26</v>
      </c>
      <c r="M2031" s="4">
        <v>3</v>
      </c>
      <c r="N2031" s="4" t="s">
        <v>3</v>
      </c>
      <c r="O2031" s="4">
        <v>2</v>
      </c>
      <c r="P2031" s="4"/>
      <c r="Q2031" s="4"/>
      <c r="R2031" s="4"/>
      <c r="S2031" s="4"/>
      <c r="T2031" s="4"/>
      <c r="U2031" s="4"/>
      <c r="V2031" s="4"/>
      <c r="W2031" s="4"/>
    </row>
    <row r="2032" spans="1:23">
      <c r="A2032" s="4">
        <v>50</v>
      </c>
      <c r="B2032" s="4">
        <v>0</v>
      </c>
      <c r="C2032" s="4">
        <v>0</v>
      </c>
      <c r="D2032" s="4">
        <v>1</v>
      </c>
      <c r="E2032" s="4">
        <v>0</v>
      </c>
      <c r="F2032" s="4">
        <f>ROUND(Source!AR2004,O2032)</f>
        <v>269437.15000000002</v>
      </c>
      <c r="G2032" s="4" t="s">
        <v>123</v>
      </c>
      <c r="H2032" s="4" t="s">
        <v>124</v>
      </c>
      <c r="I2032" s="4"/>
      <c r="J2032" s="4"/>
      <c r="K2032" s="4">
        <v>224</v>
      </c>
      <c r="L2032" s="4">
        <v>27</v>
      </c>
      <c r="M2032" s="4">
        <v>3</v>
      </c>
      <c r="N2032" s="4" t="s">
        <v>3</v>
      </c>
      <c r="O2032" s="4">
        <v>2</v>
      </c>
      <c r="P2032" s="4"/>
      <c r="Q2032" s="4"/>
      <c r="R2032" s="4"/>
      <c r="S2032" s="4"/>
      <c r="T2032" s="4"/>
      <c r="U2032" s="4"/>
      <c r="V2032" s="4"/>
      <c r="W2032" s="4"/>
    </row>
    <row r="2033" spans="1:206">
      <c r="A2033" s="4">
        <v>50</v>
      </c>
      <c r="B2033" s="4">
        <v>0</v>
      </c>
      <c r="C2033" s="4">
        <v>0</v>
      </c>
      <c r="D2033" s="4">
        <v>2</v>
      </c>
      <c r="E2033" s="4">
        <v>0</v>
      </c>
      <c r="F2033" s="4">
        <f>ROUND(F2032*0.18,O2033)</f>
        <v>48498.7</v>
      </c>
      <c r="G2033" s="4" t="s">
        <v>125</v>
      </c>
      <c r="H2033" s="4" t="s">
        <v>125</v>
      </c>
      <c r="I2033" s="4"/>
      <c r="J2033" s="4"/>
      <c r="K2033" s="4">
        <v>212</v>
      </c>
      <c r="L2033" s="4">
        <v>28</v>
      </c>
      <c r="M2033" s="4">
        <v>0</v>
      </c>
      <c r="N2033" s="4" t="s">
        <v>3</v>
      </c>
      <c r="O2033" s="4">
        <v>1</v>
      </c>
      <c r="P2033" s="4"/>
      <c r="Q2033" s="4"/>
      <c r="R2033" s="4"/>
      <c r="S2033" s="4"/>
      <c r="T2033" s="4"/>
      <c r="U2033" s="4"/>
      <c r="V2033" s="4"/>
      <c r="W2033" s="4"/>
    </row>
    <row r="2034" spans="1:206">
      <c r="A2034" s="4">
        <v>50</v>
      </c>
      <c r="B2034" s="4">
        <v>0</v>
      </c>
      <c r="C2034" s="4">
        <v>0</v>
      </c>
      <c r="D2034" s="4">
        <v>2</v>
      </c>
      <c r="E2034" s="4">
        <v>224</v>
      </c>
      <c r="F2034" s="4">
        <f>ROUND(F2032*1.18,O2034)</f>
        <v>317935.8</v>
      </c>
      <c r="G2034" s="4" t="s">
        <v>126</v>
      </c>
      <c r="H2034" s="4" t="s">
        <v>127</v>
      </c>
      <c r="I2034" s="4"/>
      <c r="J2034" s="4"/>
      <c r="K2034" s="4">
        <v>212</v>
      </c>
      <c r="L2034" s="4">
        <v>29</v>
      </c>
      <c r="M2034" s="4">
        <v>0</v>
      </c>
      <c r="N2034" s="4" t="s">
        <v>3</v>
      </c>
      <c r="O2034" s="4">
        <v>1</v>
      </c>
      <c r="P2034" s="4"/>
      <c r="Q2034" s="4"/>
      <c r="R2034" s="4"/>
      <c r="S2034" s="4"/>
      <c r="T2034" s="4"/>
      <c r="U2034" s="4"/>
      <c r="V2034" s="4"/>
      <c r="W2034" s="4"/>
    </row>
    <row r="2036" spans="1:206">
      <c r="A2036" s="2">
        <v>51</v>
      </c>
      <c r="B2036" s="2">
        <f>B1911</f>
        <v>0</v>
      </c>
      <c r="C2036" s="2">
        <f>A1911</f>
        <v>4</v>
      </c>
      <c r="D2036" s="2">
        <f>ROW(A1911)</f>
        <v>1911</v>
      </c>
      <c r="E2036" s="2"/>
      <c r="F2036" s="2" t="str">
        <f>IF(F1911&lt;&gt;"",F1911,"")</f>
        <v>Новый раздел</v>
      </c>
      <c r="G2036" s="2" t="str">
        <f>IF(G1911&lt;&gt;"",G1911,"")</f>
        <v>комната 2-28</v>
      </c>
      <c r="H2036" s="2">
        <v>0</v>
      </c>
      <c r="I2036" s="2"/>
      <c r="J2036" s="2"/>
      <c r="K2036" s="2"/>
      <c r="L2036" s="2"/>
      <c r="M2036" s="2"/>
      <c r="N2036" s="2"/>
      <c r="O2036" s="2">
        <v>189580.58</v>
      </c>
      <c r="P2036" s="2">
        <v>121498.33</v>
      </c>
      <c r="Q2036" s="2">
        <v>3502.67</v>
      </c>
      <c r="R2036" s="2">
        <v>1314.2</v>
      </c>
      <c r="S2036" s="2">
        <v>64579.58</v>
      </c>
      <c r="T2036" s="2">
        <v>0</v>
      </c>
      <c r="U2036" s="2">
        <v>215.671256</v>
      </c>
      <c r="V2036" s="2">
        <v>3.7384925</v>
      </c>
      <c r="W2036" s="2">
        <v>681.38</v>
      </c>
      <c r="X2036" s="2">
        <v>57334.85</v>
      </c>
      <c r="Y2036" s="2">
        <v>29441.279999999999</v>
      </c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>
        <f t="shared" ref="AO2036:BD2036" si="1314">ROUND(AO1929+AO2004+BX2036,2)</f>
        <v>0</v>
      </c>
      <c r="AP2036" s="2">
        <f t="shared" si="1314"/>
        <v>0</v>
      </c>
      <c r="AQ2036" s="2">
        <f t="shared" si="1314"/>
        <v>0</v>
      </c>
      <c r="AR2036" s="2">
        <f t="shared" si="1314"/>
        <v>276356.71000000002</v>
      </c>
      <c r="AS2036" s="2">
        <f t="shared" si="1314"/>
        <v>269534.7</v>
      </c>
      <c r="AT2036" s="2">
        <f t="shared" si="1314"/>
        <v>6822.01</v>
      </c>
      <c r="AU2036" s="2">
        <f t="shared" si="1314"/>
        <v>0</v>
      </c>
      <c r="AV2036" s="2">
        <f t="shared" si="1314"/>
        <v>121498.33</v>
      </c>
      <c r="AW2036" s="2">
        <f t="shared" si="1314"/>
        <v>121498.33</v>
      </c>
      <c r="AX2036" s="2">
        <f t="shared" si="1314"/>
        <v>0</v>
      </c>
      <c r="AY2036" s="2">
        <f t="shared" si="1314"/>
        <v>121498.33</v>
      </c>
      <c r="AZ2036" s="2">
        <f t="shared" si="1314"/>
        <v>0</v>
      </c>
      <c r="BA2036" s="2">
        <f t="shared" si="1314"/>
        <v>0</v>
      </c>
      <c r="BB2036" s="2">
        <f t="shared" si="1314"/>
        <v>0</v>
      </c>
      <c r="BC2036" s="2">
        <f t="shared" si="1314"/>
        <v>0</v>
      </c>
      <c r="BD2036" s="2">
        <f t="shared" si="1314"/>
        <v>0</v>
      </c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>
        <v>0</v>
      </c>
    </row>
    <row r="2038" spans="1:206">
      <c r="A2038" s="4">
        <v>50</v>
      </c>
      <c r="B2038" s="4">
        <v>0</v>
      </c>
      <c r="C2038" s="4">
        <v>0</v>
      </c>
      <c r="D2038" s="4">
        <v>1</v>
      </c>
      <c r="E2038" s="4">
        <v>201</v>
      </c>
      <c r="F2038" s="4">
        <f>ROUND(Source!O2036,O2038)</f>
        <v>189580.58</v>
      </c>
      <c r="G2038" s="4" t="s">
        <v>71</v>
      </c>
      <c r="H2038" s="4" t="s">
        <v>72</v>
      </c>
      <c r="I2038" s="4"/>
      <c r="J2038" s="4"/>
      <c r="K2038" s="4">
        <v>201</v>
      </c>
      <c r="L2038" s="4">
        <v>1</v>
      </c>
      <c r="M2038" s="4">
        <v>3</v>
      </c>
      <c r="N2038" s="4" t="s">
        <v>3</v>
      </c>
      <c r="O2038" s="4">
        <v>2</v>
      </c>
      <c r="P2038" s="4"/>
      <c r="Q2038" s="4"/>
      <c r="R2038" s="4"/>
      <c r="S2038" s="4"/>
      <c r="T2038" s="4"/>
      <c r="U2038" s="4"/>
      <c r="V2038" s="4"/>
      <c r="W2038" s="4"/>
    </row>
    <row r="2039" spans="1:206">
      <c r="A2039" s="4">
        <v>50</v>
      </c>
      <c r="B2039" s="4">
        <v>0</v>
      </c>
      <c r="C2039" s="4">
        <v>0</v>
      </c>
      <c r="D2039" s="4">
        <v>1</v>
      </c>
      <c r="E2039" s="4">
        <v>202</v>
      </c>
      <c r="F2039" s="4">
        <f>ROUND(Source!P2036,O2039)</f>
        <v>121498.33</v>
      </c>
      <c r="G2039" s="4" t="s">
        <v>73</v>
      </c>
      <c r="H2039" s="4" t="s">
        <v>74</v>
      </c>
      <c r="I2039" s="4"/>
      <c r="J2039" s="4"/>
      <c r="K2039" s="4">
        <v>202</v>
      </c>
      <c r="L2039" s="4">
        <v>2</v>
      </c>
      <c r="M2039" s="4">
        <v>3</v>
      </c>
      <c r="N2039" s="4" t="s">
        <v>3</v>
      </c>
      <c r="O2039" s="4">
        <v>2</v>
      </c>
      <c r="P2039" s="4"/>
      <c r="Q2039" s="4"/>
      <c r="R2039" s="4"/>
      <c r="S2039" s="4"/>
      <c r="T2039" s="4"/>
      <c r="U2039" s="4"/>
      <c r="V2039" s="4"/>
      <c r="W2039" s="4"/>
    </row>
    <row r="2040" spans="1:206">
      <c r="A2040" s="4">
        <v>50</v>
      </c>
      <c r="B2040" s="4">
        <v>0</v>
      </c>
      <c r="C2040" s="4">
        <v>0</v>
      </c>
      <c r="D2040" s="4">
        <v>1</v>
      </c>
      <c r="E2040" s="4">
        <v>222</v>
      </c>
      <c r="F2040" s="4">
        <f>ROUND(Source!AO2036,O2040)</f>
        <v>0</v>
      </c>
      <c r="G2040" s="4" t="s">
        <v>75</v>
      </c>
      <c r="H2040" s="4" t="s">
        <v>76</v>
      </c>
      <c r="I2040" s="4"/>
      <c r="J2040" s="4"/>
      <c r="K2040" s="4">
        <v>222</v>
      </c>
      <c r="L2040" s="4">
        <v>3</v>
      </c>
      <c r="M2040" s="4">
        <v>3</v>
      </c>
      <c r="N2040" s="4" t="s">
        <v>3</v>
      </c>
      <c r="O2040" s="4">
        <v>2</v>
      </c>
      <c r="P2040" s="4"/>
      <c r="Q2040" s="4"/>
      <c r="R2040" s="4"/>
      <c r="S2040" s="4"/>
      <c r="T2040" s="4"/>
      <c r="U2040" s="4"/>
      <c r="V2040" s="4"/>
      <c r="W2040" s="4"/>
    </row>
    <row r="2041" spans="1:206">
      <c r="A2041" s="4">
        <v>50</v>
      </c>
      <c r="B2041" s="4">
        <v>0</v>
      </c>
      <c r="C2041" s="4">
        <v>0</v>
      </c>
      <c r="D2041" s="4">
        <v>1</v>
      </c>
      <c r="E2041" s="4">
        <v>225</v>
      </c>
      <c r="F2041" s="4">
        <f>ROUND(Source!AV2036,O2041)</f>
        <v>121498.33</v>
      </c>
      <c r="G2041" s="4" t="s">
        <v>77</v>
      </c>
      <c r="H2041" s="4" t="s">
        <v>78</v>
      </c>
      <c r="I2041" s="4"/>
      <c r="J2041" s="4"/>
      <c r="K2041" s="4">
        <v>225</v>
      </c>
      <c r="L2041" s="4">
        <v>4</v>
      </c>
      <c r="M2041" s="4">
        <v>3</v>
      </c>
      <c r="N2041" s="4" t="s">
        <v>3</v>
      </c>
      <c r="O2041" s="4">
        <v>2</v>
      </c>
      <c r="P2041" s="4"/>
      <c r="Q2041" s="4"/>
      <c r="R2041" s="4"/>
      <c r="S2041" s="4"/>
      <c r="T2041" s="4"/>
      <c r="U2041" s="4"/>
      <c r="V2041" s="4"/>
      <c r="W2041" s="4"/>
    </row>
    <row r="2042" spans="1:206">
      <c r="A2042" s="4">
        <v>50</v>
      </c>
      <c r="B2042" s="4">
        <v>0</v>
      </c>
      <c r="C2042" s="4">
        <v>0</v>
      </c>
      <c r="D2042" s="4">
        <v>1</v>
      </c>
      <c r="E2042" s="4">
        <v>226</v>
      </c>
      <c r="F2042" s="4">
        <f>ROUND(Source!AW2036,O2042)</f>
        <v>121498.33</v>
      </c>
      <c r="G2042" s="4" t="s">
        <v>79</v>
      </c>
      <c r="H2042" s="4" t="s">
        <v>80</v>
      </c>
      <c r="I2042" s="4"/>
      <c r="J2042" s="4"/>
      <c r="K2042" s="4">
        <v>226</v>
      </c>
      <c r="L2042" s="4">
        <v>5</v>
      </c>
      <c r="M2042" s="4">
        <v>3</v>
      </c>
      <c r="N2042" s="4" t="s">
        <v>3</v>
      </c>
      <c r="O2042" s="4">
        <v>2</v>
      </c>
      <c r="P2042" s="4"/>
      <c r="Q2042" s="4"/>
      <c r="R2042" s="4"/>
      <c r="S2042" s="4"/>
      <c r="T2042" s="4"/>
      <c r="U2042" s="4"/>
      <c r="V2042" s="4"/>
      <c r="W2042" s="4"/>
    </row>
    <row r="2043" spans="1:206">
      <c r="A2043" s="4">
        <v>50</v>
      </c>
      <c r="B2043" s="4">
        <v>0</v>
      </c>
      <c r="C2043" s="4">
        <v>0</v>
      </c>
      <c r="D2043" s="4">
        <v>1</v>
      </c>
      <c r="E2043" s="4">
        <v>227</v>
      </c>
      <c r="F2043" s="4">
        <f>ROUND(Source!AX2036,O2043)</f>
        <v>0</v>
      </c>
      <c r="G2043" s="4" t="s">
        <v>81</v>
      </c>
      <c r="H2043" s="4" t="s">
        <v>82</v>
      </c>
      <c r="I2043" s="4"/>
      <c r="J2043" s="4"/>
      <c r="K2043" s="4">
        <v>227</v>
      </c>
      <c r="L2043" s="4">
        <v>6</v>
      </c>
      <c r="M2043" s="4">
        <v>3</v>
      </c>
      <c r="N2043" s="4" t="s">
        <v>3</v>
      </c>
      <c r="O2043" s="4">
        <v>2</v>
      </c>
      <c r="P2043" s="4"/>
      <c r="Q2043" s="4"/>
      <c r="R2043" s="4"/>
      <c r="S2043" s="4"/>
      <c r="T2043" s="4"/>
      <c r="U2043" s="4"/>
      <c r="V2043" s="4"/>
      <c r="W2043" s="4"/>
    </row>
    <row r="2044" spans="1:206">
      <c r="A2044" s="4">
        <v>50</v>
      </c>
      <c r="B2044" s="4">
        <v>0</v>
      </c>
      <c r="C2044" s="4">
        <v>0</v>
      </c>
      <c r="D2044" s="4">
        <v>1</v>
      </c>
      <c r="E2044" s="4">
        <v>228</v>
      </c>
      <c r="F2044" s="4">
        <f>ROUND(Source!AY2036,O2044)</f>
        <v>121498.33</v>
      </c>
      <c r="G2044" s="4" t="s">
        <v>83</v>
      </c>
      <c r="H2044" s="4" t="s">
        <v>84</v>
      </c>
      <c r="I2044" s="4"/>
      <c r="J2044" s="4"/>
      <c r="K2044" s="4">
        <v>228</v>
      </c>
      <c r="L2044" s="4">
        <v>7</v>
      </c>
      <c r="M2044" s="4">
        <v>3</v>
      </c>
      <c r="N2044" s="4" t="s">
        <v>3</v>
      </c>
      <c r="O2044" s="4">
        <v>2</v>
      </c>
      <c r="P2044" s="4"/>
      <c r="Q2044" s="4"/>
      <c r="R2044" s="4"/>
      <c r="S2044" s="4"/>
      <c r="T2044" s="4"/>
      <c r="U2044" s="4"/>
      <c r="V2044" s="4"/>
      <c r="W2044" s="4"/>
    </row>
    <row r="2045" spans="1:206">
      <c r="A2045" s="4">
        <v>50</v>
      </c>
      <c r="B2045" s="4">
        <v>0</v>
      </c>
      <c r="C2045" s="4">
        <v>0</v>
      </c>
      <c r="D2045" s="4">
        <v>1</v>
      </c>
      <c r="E2045" s="4">
        <v>216</v>
      </c>
      <c r="F2045" s="4">
        <f>ROUND(Source!AP2036,O2045)</f>
        <v>0</v>
      </c>
      <c r="G2045" s="4" t="s">
        <v>85</v>
      </c>
      <c r="H2045" s="4" t="s">
        <v>86</v>
      </c>
      <c r="I2045" s="4"/>
      <c r="J2045" s="4"/>
      <c r="K2045" s="4">
        <v>216</v>
      </c>
      <c r="L2045" s="4">
        <v>8</v>
      </c>
      <c r="M2045" s="4">
        <v>3</v>
      </c>
      <c r="N2045" s="4" t="s">
        <v>3</v>
      </c>
      <c r="O2045" s="4">
        <v>2</v>
      </c>
      <c r="P2045" s="4"/>
      <c r="Q2045" s="4"/>
      <c r="R2045" s="4"/>
      <c r="S2045" s="4"/>
      <c r="T2045" s="4"/>
      <c r="U2045" s="4"/>
      <c r="V2045" s="4"/>
      <c r="W2045" s="4"/>
    </row>
    <row r="2046" spans="1:206">
      <c r="A2046" s="4">
        <v>50</v>
      </c>
      <c r="B2046" s="4">
        <v>0</v>
      </c>
      <c r="C2046" s="4">
        <v>0</v>
      </c>
      <c r="D2046" s="4">
        <v>1</v>
      </c>
      <c r="E2046" s="4">
        <v>223</v>
      </c>
      <c r="F2046" s="4">
        <f>ROUND(Source!AQ2036,O2046)</f>
        <v>0</v>
      </c>
      <c r="G2046" s="4" t="s">
        <v>87</v>
      </c>
      <c r="H2046" s="4" t="s">
        <v>88</v>
      </c>
      <c r="I2046" s="4"/>
      <c r="J2046" s="4"/>
      <c r="K2046" s="4">
        <v>223</v>
      </c>
      <c r="L2046" s="4">
        <v>9</v>
      </c>
      <c r="M2046" s="4">
        <v>3</v>
      </c>
      <c r="N2046" s="4" t="s">
        <v>3</v>
      </c>
      <c r="O2046" s="4">
        <v>2</v>
      </c>
      <c r="P2046" s="4"/>
      <c r="Q2046" s="4"/>
      <c r="R2046" s="4"/>
      <c r="S2046" s="4"/>
      <c r="T2046" s="4"/>
      <c r="U2046" s="4"/>
      <c r="V2046" s="4"/>
      <c r="W2046" s="4"/>
    </row>
    <row r="2047" spans="1:206">
      <c r="A2047" s="4">
        <v>50</v>
      </c>
      <c r="B2047" s="4">
        <v>0</v>
      </c>
      <c r="C2047" s="4">
        <v>0</v>
      </c>
      <c r="D2047" s="4">
        <v>1</v>
      </c>
      <c r="E2047" s="4">
        <v>229</v>
      </c>
      <c r="F2047" s="4">
        <f>ROUND(Source!AZ2036,O2047)</f>
        <v>0</v>
      </c>
      <c r="G2047" s="4" t="s">
        <v>89</v>
      </c>
      <c r="H2047" s="4" t="s">
        <v>90</v>
      </c>
      <c r="I2047" s="4"/>
      <c r="J2047" s="4"/>
      <c r="K2047" s="4">
        <v>229</v>
      </c>
      <c r="L2047" s="4">
        <v>10</v>
      </c>
      <c r="M2047" s="4">
        <v>3</v>
      </c>
      <c r="N2047" s="4" t="s">
        <v>3</v>
      </c>
      <c r="O2047" s="4">
        <v>2</v>
      </c>
      <c r="P2047" s="4"/>
      <c r="Q2047" s="4"/>
      <c r="R2047" s="4"/>
      <c r="S2047" s="4"/>
      <c r="T2047" s="4"/>
      <c r="U2047" s="4"/>
      <c r="V2047" s="4"/>
      <c r="W2047" s="4"/>
    </row>
    <row r="2048" spans="1:206">
      <c r="A2048" s="4">
        <v>50</v>
      </c>
      <c r="B2048" s="4">
        <v>0</v>
      </c>
      <c r="C2048" s="4">
        <v>0</v>
      </c>
      <c r="D2048" s="4">
        <v>1</v>
      </c>
      <c r="E2048" s="4">
        <v>203</v>
      </c>
      <c r="F2048" s="4">
        <f>ROUND(Source!Q2036,O2048)</f>
        <v>3502.67</v>
      </c>
      <c r="G2048" s="4" t="s">
        <v>91</v>
      </c>
      <c r="H2048" s="4" t="s">
        <v>92</v>
      </c>
      <c r="I2048" s="4"/>
      <c r="J2048" s="4"/>
      <c r="K2048" s="4">
        <v>203</v>
      </c>
      <c r="L2048" s="4">
        <v>11</v>
      </c>
      <c r="M2048" s="4">
        <v>3</v>
      </c>
      <c r="N2048" s="4" t="s">
        <v>3</v>
      </c>
      <c r="O2048" s="4">
        <v>2</v>
      </c>
      <c r="P2048" s="4"/>
      <c r="Q2048" s="4"/>
      <c r="R2048" s="4"/>
      <c r="S2048" s="4"/>
      <c r="T2048" s="4"/>
      <c r="U2048" s="4"/>
      <c r="V2048" s="4"/>
      <c r="W2048" s="4"/>
    </row>
    <row r="2049" spans="1:23">
      <c r="A2049" s="4">
        <v>50</v>
      </c>
      <c r="B2049" s="4">
        <v>0</v>
      </c>
      <c r="C2049" s="4">
        <v>0</v>
      </c>
      <c r="D2049" s="4">
        <v>1</v>
      </c>
      <c r="E2049" s="4">
        <v>231</v>
      </c>
      <c r="F2049" s="4">
        <f>ROUND(Source!BB2036,O2049)</f>
        <v>0</v>
      </c>
      <c r="G2049" s="4" t="s">
        <v>93</v>
      </c>
      <c r="H2049" s="4" t="s">
        <v>94</v>
      </c>
      <c r="I2049" s="4"/>
      <c r="J2049" s="4"/>
      <c r="K2049" s="4">
        <v>231</v>
      </c>
      <c r="L2049" s="4">
        <v>12</v>
      </c>
      <c r="M2049" s="4">
        <v>3</v>
      </c>
      <c r="N2049" s="4" t="s">
        <v>3</v>
      </c>
      <c r="O2049" s="4">
        <v>2</v>
      </c>
      <c r="P2049" s="4"/>
      <c r="Q2049" s="4"/>
      <c r="R2049" s="4"/>
      <c r="S2049" s="4"/>
      <c r="T2049" s="4"/>
      <c r="U2049" s="4"/>
      <c r="V2049" s="4"/>
      <c r="W2049" s="4"/>
    </row>
    <row r="2050" spans="1:23">
      <c r="A2050" s="4">
        <v>50</v>
      </c>
      <c r="B2050" s="4">
        <v>0</v>
      </c>
      <c r="C2050" s="4">
        <v>0</v>
      </c>
      <c r="D2050" s="4">
        <v>1</v>
      </c>
      <c r="E2050" s="4">
        <v>204</v>
      </c>
      <c r="F2050" s="4">
        <f>ROUND(Source!R2036,O2050)</f>
        <v>1314.2</v>
      </c>
      <c r="G2050" s="4" t="s">
        <v>95</v>
      </c>
      <c r="H2050" s="4" t="s">
        <v>96</v>
      </c>
      <c r="I2050" s="4"/>
      <c r="J2050" s="4"/>
      <c r="K2050" s="4">
        <v>204</v>
      </c>
      <c r="L2050" s="4">
        <v>13</v>
      </c>
      <c r="M2050" s="4">
        <v>3</v>
      </c>
      <c r="N2050" s="4" t="s">
        <v>3</v>
      </c>
      <c r="O2050" s="4">
        <v>2</v>
      </c>
      <c r="P2050" s="4"/>
      <c r="Q2050" s="4"/>
      <c r="R2050" s="4"/>
      <c r="S2050" s="4"/>
      <c r="T2050" s="4"/>
      <c r="U2050" s="4"/>
      <c r="V2050" s="4"/>
      <c r="W2050" s="4"/>
    </row>
    <row r="2051" spans="1:23">
      <c r="A2051" s="4">
        <v>50</v>
      </c>
      <c r="B2051" s="4">
        <v>0</v>
      </c>
      <c r="C2051" s="4">
        <v>0</v>
      </c>
      <c r="D2051" s="4">
        <v>1</v>
      </c>
      <c r="E2051" s="4">
        <v>205</v>
      </c>
      <c r="F2051" s="4">
        <f>ROUND(Source!S2036,O2051)</f>
        <v>64579.58</v>
      </c>
      <c r="G2051" s="4" t="s">
        <v>97</v>
      </c>
      <c r="H2051" s="4" t="s">
        <v>98</v>
      </c>
      <c r="I2051" s="4"/>
      <c r="J2051" s="4"/>
      <c r="K2051" s="4">
        <v>205</v>
      </c>
      <c r="L2051" s="4">
        <v>14</v>
      </c>
      <c r="M2051" s="4">
        <v>3</v>
      </c>
      <c r="N2051" s="4" t="s">
        <v>3</v>
      </c>
      <c r="O2051" s="4">
        <v>2</v>
      </c>
      <c r="P2051" s="4"/>
      <c r="Q2051" s="4"/>
      <c r="R2051" s="4"/>
      <c r="S2051" s="4"/>
      <c r="T2051" s="4"/>
      <c r="U2051" s="4"/>
      <c r="V2051" s="4"/>
      <c r="W2051" s="4"/>
    </row>
    <row r="2052" spans="1:23">
      <c r="A2052" s="4">
        <v>50</v>
      </c>
      <c r="B2052" s="4">
        <v>0</v>
      </c>
      <c r="C2052" s="4">
        <v>0</v>
      </c>
      <c r="D2052" s="4">
        <v>1</v>
      </c>
      <c r="E2052" s="4">
        <v>232</v>
      </c>
      <c r="F2052" s="4">
        <f>ROUND(Source!BC2036,O2052)</f>
        <v>0</v>
      </c>
      <c r="G2052" s="4" t="s">
        <v>99</v>
      </c>
      <c r="H2052" s="4" t="s">
        <v>100</v>
      </c>
      <c r="I2052" s="4"/>
      <c r="J2052" s="4"/>
      <c r="K2052" s="4">
        <v>232</v>
      </c>
      <c r="L2052" s="4">
        <v>15</v>
      </c>
      <c r="M2052" s="4">
        <v>3</v>
      </c>
      <c r="N2052" s="4" t="s">
        <v>3</v>
      </c>
      <c r="O2052" s="4">
        <v>2</v>
      </c>
      <c r="P2052" s="4"/>
      <c r="Q2052" s="4"/>
      <c r="R2052" s="4"/>
      <c r="S2052" s="4"/>
      <c r="T2052" s="4"/>
      <c r="U2052" s="4"/>
      <c r="V2052" s="4"/>
      <c r="W2052" s="4"/>
    </row>
    <row r="2053" spans="1:23">
      <c r="A2053" s="4">
        <v>50</v>
      </c>
      <c r="B2053" s="4">
        <v>0</v>
      </c>
      <c r="C2053" s="4">
        <v>0</v>
      </c>
      <c r="D2053" s="4">
        <v>1</v>
      </c>
      <c r="E2053" s="4">
        <v>214</v>
      </c>
      <c r="F2053" s="4">
        <f>ROUND(Source!AS2036,O2053)</f>
        <v>269534.7</v>
      </c>
      <c r="G2053" s="4" t="s">
        <v>101</v>
      </c>
      <c r="H2053" s="4" t="s">
        <v>102</v>
      </c>
      <c r="I2053" s="4"/>
      <c r="J2053" s="4"/>
      <c r="K2053" s="4">
        <v>214</v>
      </c>
      <c r="L2053" s="4">
        <v>16</v>
      </c>
      <c r="M2053" s="4">
        <v>3</v>
      </c>
      <c r="N2053" s="4" t="s">
        <v>3</v>
      </c>
      <c r="O2053" s="4">
        <v>2</v>
      </c>
      <c r="P2053" s="4"/>
      <c r="Q2053" s="4"/>
      <c r="R2053" s="4"/>
      <c r="S2053" s="4"/>
      <c r="T2053" s="4"/>
      <c r="U2053" s="4"/>
      <c r="V2053" s="4"/>
      <c r="W2053" s="4"/>
    </row>
    <row r="2054" spans="1:23">
      <c r="A2054" s="4">
        <v>50</v>
      </c>
      <c r="B2054" s="4">
        <v>0</v>
      </c>
      <c r="C2054" s="4">
        <v>0</v>
      </c>
      <c r="D2054" s="4">
        <v>1</v>
      </c>
      <c r="E2054" s="4">
        <v>215</v>
      </c>
      <c r="F2054" s="4">
        <f>ROUND(Source!AT2036,O2054)</f>
        <v>6822.01</v>
      </c>
      <c r="G2054" s="4" t="s">
        <v>103</v>
      </c>
      <c r="H2054" s="4" t="s">
        <v>104</v>
      </c>
      <c r="I2054" s="4"/>
      <c r="J2054" s="4"/>
      <c r="K2054" s="4">
        <v>215</v>
      </c>
      <c r="L2054" s="4">
        <v>17</v>
      </c>
      <c r="M2054" s="4">
        <v>3</v>
      </c>
      <c r="N2054" s="4" t="s">
        <v>3</v>
      </c>
      <c r="O2054" s="4">
        <v>2</v>
      </c>
      <c r="P2054" s="4"/>
      <c r="Q2054" s="4"/>
      <c r="R2054" s="4"/>
      <c r="S2054" s="4"/>
      <c r="T2054" s="4"/>
      <c r="U2054" s="4"/>
      <c r="V2054" s="4"/>
      <c r="W2054" s="4"/>
    </row>
    <row r="2055" spans="1:23">
      <c r="A2055" s="4">
        <v>50</v>
      </c>
      <c r="B2055" s="4">
        <v>0</v>
      </c>
      <c r="C2055" s="4">
        <v>0</v>
      </c>
      <c r="D2055" s="4">
        <v>1</v>
      </c>
      <c r="E2055" s="4">
        <v>217</v>
      </c>
      <c r="F2055" s="4">
        <f>ROUND(Source!AU2036,O2055)</f>
        <v>0</v>
      </c>
      <c r="G2055" s="4" t="s">
        <v>105</v>
      </c>
      <c r="H2055" s="4" t="s">
        <v>106</v>
      </c>
      <c r="I2055" s="4"/>
      <c r="J2055" s="4"/>
      <c r="K2055" s="4">
        <v>217</v>
      </c>
      <c r="L2055" s="4">
        <v>18</v>
      </c>
      <c r="M2055" s="4">
        <v>3</v>
      </c>
      <c r="N2055" s="4" t="s">
        <v>3</v>
      </c>
      <c r="O2055" s="4">
        <v>2</v>
      </c>
      <c r="P2055" s="4"/>
      <c r="Q2055" s="4"/>
      <c r="R2055" s="4"/>
      <c r="S2055" s="4"/>
      <c r="T2055" s="4"/>
      <c r="U2055" s="4"/>
      <c r="V2055" s="4"/>
      <c r="W2055" s="4"/>
    </row>
    <row r="2056" spans="1:23">
      <c r="A2056" s="4">
        <v>50</v>
      </c>
      <c r="B2056" s="4">
        <v>0</v>
      </c>
      <c r="C2056" s="4">
        <v>0</v>
      </c>
      <c r="D2056" s="4">
        <v>1</v>
      </c>
      <c r="E2056" s="4">
        <v>230</v>
      </c>
      <c r="F2056" s="4">
        <f>ROUND(Source!BA2036,O2056)</f>
        <v>0</v>
      </c>
      <c r="G2056" s="4" t="s">
        <v>107</v>
      </c>
      <c r="H2056" s="4" t="s">
        <v>108</v>
      </c>
      <c r="I2056" s="4"/>
      <c r="J2056" s="4"/>
      <c r="K2056" s="4">
        <v>230</v>
      </c>
      <c r="L2056" s="4">
        <v>19</v>
      </c>
      <c r="M2056" s="4">
        <v>3</v>
      </c>
      <c r="N2056" s="4" t="s">
        <v>3</v>
      </c>
      <c r="O2056" s="4">
        <v>2</v>
      </c>
      <c r="P2056" s="4"/>
      <c r="Q2056" s="4"/>
      <c r="R2056" s="4"/>
      <c r="S2056" s="4"/>
      <c r="T2056" s="4"/>
      <c r="U2056" s="4"/>
      <c r="V2056" s="4"/>
      <c r="W2056" s="4"/>
    </row>
    <row r="2057" spans="1:23">
      <c r="A2057" s="4">
        <v>50</v>
      </c>
      <c r="B2057" s="4">
        <v>0</v>
      </c>
      <c r="C2057" s="4">
        <v>0</v>
      </c>
      <c r="D2057" s="4">
        <v>1</v>
      </c>
      <c r="E2057" s="4">
        <v>206</v>
      </c>
      <c r="F2057" s="4">
        <f>ROUND(Source!T2036,O2057)</f>
        <v>0</v>
      </c>
      <c r="G2057" s="4" t="s">
        <v>109</v>
      </c>
      <c r="H2057" s="4" t="s">
        <v>110</v>
      </c>
      <c r="I2057" s="4"/>
      <c r="J2057" s="4"/>
      <c r="K2057" s="4">
        <v>206</v>
      </c>
      <c r="L2057" s="4">
        <v>20</v>
      </c>
      <c r="M2057" s="4">
        <v>3</v>
      </c>
      <c r="N2057" s="4" t="s">
        <v>3</v>
      </c>
      <c r="O2057" s="4">
        <v>2</v>
      </c>
      <c r="P2057" s="4"/>
      <c r="Q2057" s="4"/>
      <c r="R2057" s="4"/>
      <c r="S2057" s="4"/>
      <c r="T2057" s="4"/>
      <c r="U2057" s="4"/>
      <c r="V2057" s="4"/>
      <c r="W2057" s="4"/>
    </row>
    <row r="2058" spans="1:23">
      <c r="A2058" s="4">
        <v>50</v>
      </c>
      <c r="B2058" s="4">
        <v>0</v>
      </c>
      <c r="C2058" s="4">
        <v>0</v>
      </c>
      <c r="D2058" s="4">
        <v>1</v>
      </c>
      <c r="E2058" s="4">
        <v>207</v>
      </c>
      <c r="F2058" s="4">
        <f>Source!U2036</f>
        <v>215.671256</v>
      </c>
      <c r="G2058" s="4" t="s">
        <v>111</v>
      </c>
      <c r="H2058" s="4" t="s">
        <v>112</v>
      </c>
      <c r="I2058" s="4"/>
      <c r="J2058" s="4"/>
      <c r="K2058" s="4">
        <v>207</v>
      </c>
      <c r="L2058" s="4">
        <v>21</v>
      </c>
      <c r="M2058" s="4">
        <v>3</v>
      </c>
      <c r="N2058" s="4" t="s">
        <v>3</v>
      </c>
      <c r="O2058" s="4">
        <v>-1</v>
      </c>
      <c r="P2058" s="4"/>
      <c r="Q2058" s="4"/>
      <c r="R2058" s="4"/>
      <c r="S2058" s="4"/>
      <c r="T2058" s="4"/>
      <c r="U2058" s="4"/>
      <c r="V2058" s="4"/>
      <c r="W2058" s="4"/>
    </row>
    <row r="2059" spans="1:23">
      <c r="A2059" s="4">
        <v>50</v>
      </c>
      <c r="B2059" s="4">
        <v>0</v>
      </c>
      <c r="C2059" s="4">
        <v>0</v>
      </c>
      <c r="D2059" s="4">
        <v>1</v>
      </c>
      <c r="E2059" s="4">
        <v>208</v>
      </c>
      <c r="F2059" s="4">
        <f>Source!V2036</f>
        <v>3.7384925</v>
      </c>
      <c r="G2059" s="4" t="s">
        <v>113</v>
      </c>
      <c r="H2059" s="4" t="s">
        <v>114</v>
      </c>
      <c r="I2059" s="4"/>
      <c r="J2059" s="4"/>
      <c r="K2059" s="4">
        <v>208</v>
      </c>
      <c r="L2059" s="4">
        <v>22</v>
      </c>
      <c r="M2059" s="4">
        <v>3</v>
      </c>
      <c r="N2059" s="4" t="s">
        <v>3</v>
      </c>
      <c r="O2059" s="4">
        <v>-1</v>
      </c>
      <c r="P2059" s="4"/>
      <c r="Q2059" s="4"/>
      <c r="R2059" s="4"/>
      <c r="S2059" s="4"/>
      <c r="T2059" s="4"/>
      <c r="U2059" s="4"/>
      <c r="V2059" s="4"/>
      <c r="W2059" s="4"/>
    </row>
    <row r="2060" spans="1:23">
      <c r="A2060" s="4">
        <v>50</v>
      </c>
      <c r="B2060" s="4">
        <v>0</v>
      </c>
      <c r="C2060" s="4">
        <v>0</v>
      </c>
      <c r="D2060" s="4">
        <v>1</v>
      </c>
      <c r="E2060" s="4">
        <v>209</v>
      </c>
      <c r="F2060" s="4">
        <f>ROUND(Source!W2036,O2060)</f>
        <v>681.38</v>
      </c>
      <c r="G2060" s="4" t="s">
        <v>115</v>
      </c>
      <c r="H2060" s="4" t="s">
        <v>116</v>
      </c>
      <c r="I2060" s="4"/>
      <c r="J2060" s="4"/>
      <c r="K2060" s="4">
        <v>209</v>
      </c>
      <c r="L2060" s="4">
        <v>23</v>
      </c>
      <c r="M2060" s="4">
        <v>3</v>
      </c>
      <c r="N2060" s="4" t="s">
        <v>3</v>
      </c>
      <c r="O2060" s="4">
        <v>2</v>
      </c>
      <c r="P2060" s="4"/>
      <c r="Q2060" s="4"/>
      <c r="R2060" s="4"/>
      <c r="S2060" s="4"/>
      <c r="T2060" s="4"/>
      <c r="U2060" s="4"/>
      <c r="V2060" s="4"/>
      <c r="W2060" s="4"/>
    </row>
    <row r="2061" spans="1:23">
      <c r="A2061" s="4">
        <v>50</v>
      </c>
      <c r="B2061" s="4">
        <v>0</v>
      </c>
      <c r="C2061" s="4">
        <v>0</v>
      </c>
      <c r="D2061" s="4">
        <v>1</v>
      </c>
      <c r="E2061" s="4">
        <v>233</v>
      </c>
      <c r="F2061" s="4">
        <f>ROUND(Source!BD2036,O2061)</f>
        <v>0</v>
      </c>
      <c r="G2061" s="4" t="s">
        <v>117</v>
      </c>
      <c r="H2061" s="4" t="s">
        <v>118</v>
      </c>
      <c r="I2061" s="4"/>
      <c r="J2061" s="4"/>
      <c r="K2061" s="4">
        <v>233</v>
      </c>
      <c r="L2061" s="4">
        <v>24</v>
      </c>
      <c r="M2061" s="4">
        <v>3</v>
      </c>
      <c r="N2061" s="4" t="s">
        <v>3</v>
      </c>
      <c r="O2061" s="4">
        <v>2</v>
      </c>
      <c r="P2061" s="4"/>
      <c r="Q2061" s="4"/>
      <c r="R2061" s="4"/>
      <c r="S2061" s="4"/>
      <c r="T2061" s="4"/>
      <c r="U2061" s="4"/>
      <c r="V2061" s="4"/>
      <c r="W2061" s="4"/>
    </row>
    <row r="2062" spans="1:23">
      <c r="A2062" s="4">
        <v>50</v>
      </c>
      <c r="B2062" s="4">
        <v>0</v>
      </c>
      <c r="C2062" s="4">
        <v>0</v>
      </c>
      <c r="D2062" s="4">
        <v>1</v>
      </c>
      <c r="E2062" s="4">
        <v>210</v>
      </c>
      <c r="F2062" s="4">
        <f>ROUND(Source!X2036,O2062)</f>
        <v>57334.85</v>
      </c>
      <c r="G2062" s="4" t="s">
        <v>119</v>
      </c>
      <c r="H2062" s="4" t="s">
        <v>120</v>
      </c>
      <c r="I2062" s="4"/>
      <c r="J2062" s="4"/>
      <c r="K2062" s="4">
        <v>210</v>
      </c>
      <c r="L2062" s="4">
        <v>25</v>
      </c>
      <c r="M2062" s="4">
        <v>3</v>
      </c>
      <c r="N2062" s="4" t="s">
        <v>3</v>
      </c>
      <c r="O2062" s="4">
        <v>2</v>
      </c>
      <c r="P2062" s="4"/>
      <c r="Q2062" s="4"/>
      <c r="R2062" s="4"/>
      <c r="S2062" s="4"/>
      <c r="T2062" s="4"/>
      <c r="U2062" s="4"/>
      <c r="V2062" s="4"/>
      <c r="W2062" s="4"/>
    </row>
    <row r="2063" spans="1:23">
      <c r="A2063" s="4">
        <v>50</v>
      </c>
      <c r="B2063" s="4">
        <v>0</v>
      </c>
      <c r="C2063" s="4">
        <v>0</v>
      </c>
      <c r="D2063" s="4">
        <v>1</v>
      </c>
      <c r="E2063" s="4">
        <v>211</v>
      </c>
      <c r="F2063" s="4">
        <f>ROUND(Source!Y2036,O2063)</f>
        <v>29441.279999999999</v>
      </c>
      <c r="G2063" s="4" t="s">
        <v>121</v>
      </c>
      <c r="H2063" s="4" t="s">
        <v>122</v>
      </c>
      <c r="I2063" s="4"/>
      <c r="J2063" s="4"/>
      <c r="K2063" s="4">
        <v>211</v>
      </c>
      <c r="L2063" s="4">
        <v>26</v>
      </c>
      <c r="M2063" s="4">
        <v>3</v>
      </c>
      <c r="N2063" s="4" t="s">
        <v>3</v>
      </c>
      <c r="O2063" s="4">
        <v>2</v>
      </c>
      <c r="P2063" s="4"/>
      <c r="Q2063" s="4"/>
      <c r="R2063" s="4"/>
      <c r="S2063" s="4"/>
      <c r="T2063" s="4"/>
      <c r="U2063" s="4"/>
      <c r="V2063" s="4"/>
      <c r="W2063" s="4"/>
    </row>
    <row r="2064" spans="1:23">
      <c r="A2064" s="4">
        <v>50</v>
      </c>
      <c r="B2064" s="4">
        <v>0</v>
      </c>
      <c r="C2064" s="4">
        <v>0</v>
      </c>
      <c r="D2064" s="4">
        <v>1</v>
      </c>
      <c r="E2064" s="4">
        <v>0</v>
      </c>
      <c r="F2064" s="4">
        <f>ROUND(Source!AR2036,O2064)</f>
        <v>276356.71000000002</v>
      </c>
      <c r="G2064" s="4" t="s">
        <v>123</v>
      </c>
      <c r="H2064" s="4" t="s">
        <v>124</v>
      </c>
      <c r="I2064" s="4"/>
      <c r="J2064" s="4"/>
      <c r="K2064" s="4">
        <v>224</v>
      </c>
      <c r="L2064" s="4">
        <v>27</v>
      </c>
      <c r="M2064" s="4">
        <v>3</v>
      </c>
      <c r="N2064" s="4" t="s">
        <v>3</v>
      </c>
      <c r="O2064" s="4">
        <v>2</v>
      </c>
      <c r="P2064" s="4"/>
      <c r="Q2064" s="4"/>
      <c r="R2064" s="4"/>
      <c r="S2064" s="4"/>
      <c r="T2064" s="4"/>
      <c r="U2064" s="4"/>
      <c r="V2064" s="4"/>
      <c r="W2064" s="4"/>
    </row>
    <row r="2065" spans="1:245">
      <c r="A2065" s="4">
        <v>50</v>
      </c>
      <c r="B2065" s="4">
        <v>0</v>
      </c>
      <c r="C2065" s="4">
        <v>0</v>
      </c>
      <c r="D2065" s="4">
        <v>2</v>
      </c>
      <c r="E2065" s="4">
        <v>0</v>
      </c>
      <c r="F2065" s="4">
        <f>ROUND(F2064*0.18,O2065)</f>
        <v>49744.2</v>
      </c>
      <c r="G2065" s="4" t="s">
        <v>125</v>
      </c>
      <c r="H2065" s="4" t="s">
        <v>125</v>
      </c>
      <c r="I2065" s="4"/>
      <c r="J2065" s="4"/>
      <c r="K2065" s="4">
        <v>212</v>
      </c>
      <c r="L2065" s="4">
        <v>28</v>
      </c>
      <c r="M2065" s="4">
        <v>0</v>
      </c>
      <c r="N2065" s="4" t="s">
        <v>3</v>
      </c>
      <c r="O2065" s="4">
        <v>1</v>
      </c>
      <c r="P2065" s="4"/>
      <c r="Q2065" s="4"/>
      <c r="R2065" s="4"/>
      <c r="S2065" s="4"/>
      <c r="T2065" s="4"/>
      <c r="U2065" s="4"/>
      <c r="V2065" s="4"/>
      <c r="W2065" s="4"/>
    </row>
    <row r="2066" spans="1:245">
      <c r="A2066" s="4">
        <v>50</v>
      </c>
      <c r="B2066" s="4">
        <v>0</v>
      </c>
      <c r="C2066" s="4">
        <v>0</v>
      </c>
      <c r="D2066" s="4">
        <v>2</v>
      </c>
      <c r="E2066" s="4">
        <v>224</v>
      </c>
      <c r="F2066" s="4">
        <f>ROUND(F2064*1.18,O2066)</f>
        <v>326100.90000000002</v>
      </c>
      <c r="G2066" s="4" t="s">
        <v>126</v>
      </c>
      <c r="H2066" s="4" t="s">
        <v>127</v>
      </c>
      <c r="I2066" s="4"/>
      <c r="J2066" s="4"/>
      <c r="K2066" s="4">
        <v>212</v>
      </c>
      <c r="L2066" s="4">
        <v>29</v>
      </c>
      <c r="M2066" s="4">
        <v>0</v>
      </c>
      <c r="N2066" s="4" t="s">
        <v>3</v>
      </c>
      <c r="O2066" s="4">
        <v>1</v>
      </c>
      <c r="P2066" s="4"/>
      <c r="Q2066" s="4"/>
      <c r="R2066" s="4"/>
      <c r="S2066" s="4"/>
      <c r="T2066" s="4"/>
      <c r="U2066" s="4"/>
      <c r="V2066" s="4"/>
      <c r="W2066" s="4"/>
    </row>
    <row r="2068" spans="1:245">
      <c r="A2068" s="1">
        <v>4</v>
      </c>
      <c r="B2068" s="1">
        <v>1</v>
      </c>
      <c r="C2068" s="1"/>
      <c r="D2068" s="1">
        <f>ROW(A2180)</f>
        <v>2180</v>
      </c>
      <c r="E2068" s="1"/>
      <c r="F2068" s="1" t="s">
        <v>13</v>
      </c>
      <c r="G2068" s="1" t="s">
        <v>372</v>
      </c>
      <c r="H2068" s="1" t="s">
        <v>3</v>
      </c>
      <c r="I2068" s="1">
        <v>0</v>
      </c>
      <c r="J2068" s="1"/>
      <c r="K2068" s="1">
        <v>-1</v>
      </c>
      <c r="L2068" s="1"/>
      <c r="M2068" s="1" t="s">
        <v>3</v>
      </c>
      <c r="N2068" s="1"/>
      <c r="O2068" s="1"/>
      <c r="P2068" s="1"/>
      <c r="Q2068" s="1"/>
      <c r="R2068" s="1"/>
      <c r="S2068" s="1">
        <v>0</v>
      </c>
      <c r="T2068" s="1"/>
      <c r="U2068" s="1" t="s">
        <v>3</v>
      </c>
      <c r="V2068" s="1">
        <v>0</v>
      </c>
      <c r="W2068" s="1"/>
      <c r="X2068" s="1"/>
      <c r="Y2068" s="1"/>
      <c r="Z2068" s="1"/>
      <c r="AA2068" s="1"/>
      <c r="AB2068" s="1" t="s">
        <v>3</v>
      </c>
      <c r="AC2068" s="1" t="s">
        <v>3</v>
      </c>
      <c r="AD2068" s="1" t="s">
        <v>3</v>
      </c>
      <c r="AE2068" s="1" t="s">
        <v>3</v>
      </c>
      <c r="AF2068" s="1" t="s">
        <v>3</v>
      </c>
      <c r="AG2068" s="1" t="s">
        <v>3</v>
      </c>
      <c r="AH2068" s="1"/>
      <c r="AI2068" s="1"/>
      <c r="AJ2068" s="1"/>
      <c r="AK2068" s="1"/>
      <c r="AL2068" s="1"/>
      <c r="AM2068" s="1"/>
      <c r="AN2068" s="1"/>
      <c r="AO2068" s="1"/>
      <c r="AP2068" s="1" t="s">
        <v>3</v>
      </c>
      <c r="AQ2068" s="1" t="s">
        <v>3</v>
      </c>
      <c r="AR2068" s="1" t="s">
        <v>3</v>
      </c>
      <c r="AS2068" s="1"/>
      <c r="AT2068" s="1"/>
      <c r="AU2068" s="1"/>
      <c r="AV2068" s="1"/>
      <c r="AW2068" s="1"/>
      <c r="AX2068" s="1"/>
      <c r="AY2068" s="1"/>
      <c r="AZ2068" s="1" t="s">
        <v>3</v>
      </c>
      <c r="BA2068" s="1"/>
      <c r="BB2068" s="1" t="s">
        <v>3</v>
      </c>
      <c r="BC2068" s="1" t="s">
        <v>3</v>
      </c>
      <c r="BD2068" s="1" t="s">
        <v>3</v>
      </c>
      <c r="BE2068" s="1" t="s">
        <v>3</v>
      </c>
      <c r="BF2068" s="1" t="s">
        <v>3</v>
      </c>
      <c r="BG2068" s="1" t="s">
        <v>3</v>
      </c>
      <c r="BH2068" s="1" t="s">
        <v>3</v>
      </c>
      <c r="BI2068" s="1" t="s">
        <v>3</v>
      </c>
      <c r="BJ2068" s="1" t="s">
        <v>3</v>
      </c>
      <c r="BK2068" s="1" t="s">
        <v>3</v>
      </c>
      <c r="BL2068" s="1" t="s">
        <v>3</v>
      </c>
      <c r="BM2068" s="1" t="s">
        <v>3</v>
      </c>
      <c r="BN2068" s="1" t="s">
        <v>3</v>
      </c>
      <c r="BO2068" s="1" t="s">
        <v>3</v>
      </c>
      <c r="BP2068" s="1" t="s">
        <v>3</v>
      </c>
      <c r="BQ2068" s="1"/>
      <c r="BR2068" s="1"/>
      <c r="BS2068" s="1"/>
      <c r="BT2068" s="1"/>
      <c r="BU2068" s="1"/>
      <c r="BV2068" s="1"/>
      <c r="BW2068" s="1"/>
      <c r="BX2068" s="1">
        <v>0</v>
      </c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>
        <v>0</v>
      </c>
    </row>
    <row r="2070" spans="1:245">
      <c r="A2070" s="2">
        <v>52</v>
      </c>
      <c r="B2070" s="2">
        <f t="shared" ref="B2070:G2070" si="1315">B2180</f>
        <v>1</v>
      </c>
      <c r="C2070" s="2">
        <f t="shared" si="1315"/>
        <v>4</v>
      </c>
      <c r="D2070" s="2">
        <f t="shared" si="1315"/>
        <v>2068</v>
      </c>
      <c r="E2070" s="2">
        <f t="shared" si="1315"/>
        <v>0</v>
      </c>
      <c r="F2070" s="2" t="str">
        <f t="shared" si="1315"/>
        <v>Новый раздел</v>
      </c>
      <c r="G2070" s="2" t="str">
        <f t="shared" si="1315"/>
        <v>коридор 34</v>
      </c>
      <c r="H2070" s="2"/>
      <c r="I2070" s="2"/>
      <c r="J2070" s="2"/>
      <c r="K2070" s="2"/>
      <c r="L2070" s="2"/>
      <c r="M2070" s="2"/>
      <c r="N2070" s="2"/>
      <c r="O2070" s="2">
        <f t="shared" ref="O2070:AT2070" si="1316">O2180</f>
        <v>151828.68</v>
      </c>
      <c r="P2070" s="2">
        <f t="shared" si="1316"/>
        <v>86176.63</v>
      </c>
      <c r="Q2070" s="2">
        <f t="shared" si="1316"/>
        <v>3599.06</v>
      </c>
      <c r="R2070" s="2">
        <f t="shared" si="1316"/>
        <v>924.44</v>
      </c>
      <c r="S2070" s="2">
        <f t="shared" si="1316"/>
        <v>62052.99</v>
      </c>
      <c r="T2070" s="2">
        <f t="shared" si="1316"/>
        <v>0</v>
      </c>
      <c r="U2070" s="2">
        <f t="shared" si="1316"/>
        <v>204.46318500000001</v>
      </c>
      <c r="V2070" s="2">
        <f t="shared" si="1316"/>
        <v>2.3733874999999998</v>
      </c>
      <c r="W2070" s="2">
        <f t="shared" si="1316"/>
        <v>546.87</v>
      </c>
      <c r="X2070" s="2">
        <f t="shared" si="1316"/>
        <v>52703.54</v>
      </c>
      <c r="Y2070" s="2">
        <f t="shared" si="1316"/>
        <v>29267.06</v>
      </c>
      <c r="Z2070" s="2">
        <f t="shared" si="1316"/>
        <v>0</v>
      </c>
      <c r="AA2070" s="2">
        <f t="shared" si="1316"/>
        <v>0</v>
      </c>
      <c r="AB2070" s="2">
        <f t="shared" si="1316"/>
        <v>0</v>
      </c>
      <c r="AC2070" s="2">
        <f t="shared" si="1316"/>
        <v>0</v>
      </c>
      <c r="AD2070" s="2">
        <f t="shared" si="1316"/>
        <v>0</v>
      </c>
      <c r="AE2070" s="2">
        <f t="shared" si="1316"/>
        <v>0</v>
      </c>
      <c r="AF2070" s="2">
        <f t="shared" si="1316"/>
        <v>0</v>
      </c>
      <c r="AG2070" s="2">
        <f t="shared" si="1316"/>
        <v>0</v>
      </c>
      <c r="AH2070" s="2">
        <f t="shared" si="1316"/>
        <v>0</v>
      </c>
      <c r="AI2070" s="2">
        <f t="shared" si="1316"/>
        <v>0</v>
      </c>
      <c r="AJ2070" s="2">
        <f t="shared" si="1316"/>
        <v>0</v>
      </c>
      <c r="AK2070" s="2">
        <f t="shared" si="1316"/>
        <v>0</v>
      </c>
      <c r="AL2070" s="2">
        <f t="shared" si="1316"/>
        <v>0</v>
      </c>
      <c r="AM2070" s="2">
        <f t="shared" si="1316"/>
        <v>0</v>
      </c>
      <c r="AN2070" s="2">
        <f t="shared" si="1316"/>
        <v>0</v>
      </c>
      <c r="AO2070" s="2">
        <f t="shared" si="1316"/>
        <v>0</v>
      </c>
      <c r="AP2070" s="2">
        <f t="shared" si="1316"/>
        <v>0</v>
      </c>
      <c r="AQ2070" s="2">
        <f t="shared" si="1316"/>
        <v>0</v>
      </c>
      <c r="AR2070" s="2">
        <f t="shared" si="1316"/>
        <v>233799.28</v>
      </c>
      <c r="AS2070" s="2">
        <f t="shared" si="1316"/>
        <v>161623.21</v>
      </c>
      <c r="AT2070" s="2">
        <f t="shared" si="1316"/>
        <v>72176.070000000007</v>
      </c>
      <c r="AU2070" s="2">
        <f t="shared" ref="AU2070:BZ2070" si="1317">AU2180</f>
        <v>0</v>
      </c>
      <c r="AV2070" s="2">
        <f t="shared" si="1317"/>
        <v>86176.63</v>
      </c>
      <c r="AW2070" s="2">
        <f t="shared" si="1317"/>
        <v>86176.63</v>
      </c>
      <c r="AX2070" s="2">
        <f t="shared" si="1317"/>
        <v>0</v>
      </c>
      <c r="AY2070" s="2">
        <f t="shared" si="1317"/>
        <v>86176.63</v>
      </c>
      <c r="AZ2070" s="2">
        <f t="shared" si="1317"/>
        <v>0</v>
      </c>
      <c r="BA2070" s="2">
        <f t="shared" si="1317"/>
        <v>0</v>
      </c>
      <c r="BB2070" s="2">
        <f t="shared" si="1317"/>
        <v>0</v>
      </c>
      <c r="BC2070" s="2">
        <f t="shared" si="1317"/>
        <v>0</v>
      </c>
      <c r="BD2070" s="2">
        <f t="shared" si="1317"/>
        <v>0</v>
      </c>
      <c r="BE2070" s="2">
        <f t="shared" si="1317"/>
        <v>0</v>
      </c>
      <c r="BF2070" s="2">
        <f t="shared" si="1317"/>
        <v>0</v>
      </c>
      <c r="BG2070" s="2">
        <f t="shared" si="1317"/>
        <v>0</v>
      </c>
      <c r="BH2070" s="2">
        <f t="shared" si="1317"/>
        <v>0</v>
      </c>
      <c r="BI2070" s="2">
        <f t="shared" si="1317"/>
        <v>0</v>
      </c>
      <c r="BJ2070" s="2">
        <f t="shared" si="1317"/>
        <v>0</v>
      </c>
      <c r="BK2070" s="2">
        <f t="shared" si="1317"/>
        <v>0</v>
      </c>
      <c r="BL2070" s="2">
        <f t="shared" si="1317"/>
        <v>0</v>
      </c>
      <c r="BM2070" s="2">
        <f t="shared" si="1317"/>
        <v>0</v>
      </c>
      <c r="BN2070" s="2">
        <f t="shared" si="1317"/>
        <v>0</v>
      </c>
      <c r="BO2070" s="2">
        <f t="shared" si="1317"/>
        <v>0</v>
      </c>
      <c r="BP2070" s="2">
        <f t="shared" si="1317"/>
        <v>0</v>
      </c>
      <c r="BQ2070" s="2">
        <f t="shared" si="1317"/>
        <v>0</v>
      </c>
      <c r="BR2070" s="2">
        <f t="shared" si="1317"/>
        <v>0</v>
      </c>
      <c r="BS2070" s="2">
        <f t="shared" si="1317"/>
        <v>0</v>
      </c>
      <c r="BT2070" s="2">
        <f t="shared" si="1317"/>
        <v>0</v>
      </c>
      <c r="BU2070" s="2">
        <f t="shared" si="1317"/>
        <v>0</v>
      </c>
      <c r="BV2070" s="2">
        <f t="shared" si="1317"/>
        <v>0</v>
      </c>
      <c r="BW2070" s="2">
        <f t="shared" si="1317"/>
        <v>0</v>
      </c>
      <c r="BX2070" s="2">
        <f t="shared" si="1317"/>
        <v>0</v>
      </c>
      <c r="BY2070" s="2">
        <f t="shared" si="1317"/>
        <v>0</v>
      </c>
      <c r="BZ2070" s="2">
        <f t="shared" si="1317"/>
        <v>0</v>
      </c>
      <c r="CA2070" s="2">
        <f t="shared" ref="CA2070:DF2070" si="1318">CA2180</f>
        <v>0</v>
      </c>
      <c r="CB2070" s="2">
        <f t="shared" si="1318"/>
        <v>0</v>
      </c>
      <c r="CC2070" s="2">
        <f t="shared" si="1318"/>
        <v>0</v>
      </c>
      <c r="CD2070" s="2">
        <f t="shared" si="1318"/>
        <v>0</v>
      </c>
      <c r="CE2070" s="2">
        <f t="shared" si="1318"/>
        <v>0</v>
      </c>
      <c r="CF2070" s="2">
        <f t="shared" si="1318"/>
        <v>0</v>
      </c>
      <c r="CG2070" s="2">
        <f t="shared" si="1318"/>
        <v>0</v>
      </c>
      <c r="CH2070" s="2">
        <f t="shared" si="1318"/>
        <v>0</v>
      </c>
      <c r="CI2070" s="2">
        <f t="shared" si="1318"/>
        <v>0</v>
      </c>
      <c r="CJ2070" s="2">
        <f t="shared" si="1318"/>
        <v>0</v>
      </c>
      <c r="CK2070" s="2">
        <f t="shared" si="1318"/>
        <v>0</v>
      </c>
      <c r="CL2070" s="2">
        <f t="shared" si="1318"/>
        <v>0</v>
      </c>
      <c r="CM2070" s="2">
        <f t="shared" si="1318"/>
        <v>0</v>
      </c>
      <c r="CN2070" s="2">
        <f t="shared" si="1318"/>
        <v>0</v>
      </c>
      <c r="CO2070" s="2">
        <f t="shared" si="1318"/>
        <v>0</v>
      </c>
      <c r="CP2070" s="2">
        <f t="shared" si="1318"/>
        <v>0</v>
      </c>
      <c r="CQ2070" s="2">
        <f t="shared" si="1318"/>
        <v>0</v>
      </c>
      <c r="CR2070" s="2">
        <f t="shared" si="1318"/>
        <v>0</v>
      </c>
      <c r="CS2070" s="2">
        <f t="shared" si="1318"/>
        <v>0</v>
      </c>
      <c r="CT2070" s="2">
        <f t="shared" si="1318"/>
        <v>0</v>
      </c>
      <c r="CU2070" s="2">
        <f t="shared" si="1318"/>
        <v>0</v>
      </c>
      <c r="CV2070" s="2">
        <f t="shared" si="1318"/>
        <v>0</v>
      </c>
      <c r="CW2070" s="2">
        <f t="shared" si="1318"/>
        <v>0</v>
      </c>
      <c r="CX2070" s="2">
        <f t="shared" si="1318"/>
        <v>0</v>
      </c>
      <c r="CY2070" s="2">
        <f t="shared" si="1318"/>
        <v>0</v>
      </c>
      <c r="CZ2070" s="2">
        <f t="shared" si="1318"/>
        <v>0</v>
      </c>
      <c r="DA2070" s="2">
        <f t="shared" si="1318"/>
        <v>0</v>
      </c>
      <c r="DB2070" s="2">
        <f t="shared" si="1318"/>
        <v>0</v>
      </c>
      <c r="DC2070" s="2">
        <f t="shared" si="1318"/>
        <v>0</v>
      </c>
      <c r="DD2070" s="2">
        <f t="shared" si="1318"/>
        <v>0</v>
      </c>
      <c r="DE2070" s="2">
        <f t="shared" si="1318"/>
        <v>0</v>
      </c>
      <c r="DF2070" s="2">
        <f t="shared" si="1318"/>
        <v>0</v>
      </c>
      <c r="DG2070" s="3">
        <f t="shared" ref="DG2070:EL2070" si="1319">DG2180</f>
        <v>0</v>
      </c>
      <c r="DH2070" s="3">
        <f t="shared" si="1319"/>
        <v>0</v>
      </c>
      <c r="DI2070" s="3">
        <f t="shared" si="1319"/>
        <v>0</v>
      </c>
      <c r="DJ2070" s="3">
        <f t="shared" si="1319"/>
        <v>0</v>
      </c>
      <c r="DK2070" s="3">
        <f t="shared" si="1319"/>
        <v>0</v>
      </c>
      <c r="DL2070" s="3">
        <f t="shared" si="1319"/>
        <v>0</v>
      </c>
      <c r="DM2070" s="3">
        <f t="shared" si="1319"/>
        <v>0</v>
      </c>
      <c r="DN2070" s="3">
        <f t="shared" si="1319"/>
        <v>0</v>
      </c>
      <c r="DO2070" s="3">
        <f t="shared" si="1319"/>
        <v>0</v>
      </c>
      <c r="DP2070" s="3">
        <f t="shared" si="1319"/>
        <v>0</v>
      </c>
      <c r="DQ2070" s="3">
        <f t="shared" si="1319"/>
        <v>0</v>
      </c>
      <c r="DR2070" s="3">
        <f t="shared" si="1319"/>
        <v>0</v>
      </c>
      <c r="DS2070" s="3">
        <f t="shared" si="1319"/>
        <v>0</v>
      </c>
      <c r="DT2070" s="3">
        <f t="shared" si="1319"/>
        <v>0</v>
      </c>
      <c r="DU2070" s="3">
        <f t="shared" si="1319"/>
        <v>0</v>
      </c>
      <c r="DV2070" s="3">
        <f t="shared" si="1319"/>
        <v>0</v>
      </c>
      <c r="DW2070" s="3">
        <f t="shared" si="1319"/>
        <v>0</v>
      </c>
      <c r="DX2070" s="3">
        <f t="shared" si="1319"/>
        <v>0</v>
      </c>
      <c r="DY2070" s="3">
        <f t="shared" si="1319"/>
        <v>0</v>
      </c>
      <c r="DZ2070" s="3">
        <f t="shared" si="1319"/>
        <v>0</v>
      </c>
      <c r="EA2070" s="3">
        <f t="shared" si="1319"/>
        <v>0</v>
      </c>
      <c r="EB2070" s="3">
        <f t="shared" si="1319"/>
        <v>0</v>
      </c>
      <c r="EC2070" s="3">
        <f t="shared" si="1319"/>
        <v>0</v>
      </c>
      <c r="ED2070" s="3">
        <f t="shared" si="1319"/>
        <v>0</v>
      </c>
      <c r="EE2070" s="3">
        <f t="shared" si="1319"/>
        <v>0</v>
      </c>
      <c r="EF2070" s="3">
        <f t="shared" si="1319"/>
        <v>0</v>
      </c>
      <c r="EG2070" s="3">
        <f t="shared" si="1319"/>
        <v>0</v>
      </c>
      <c r="EH2070" s="3">
        <f t="shared" si="1319"/>
        <v>0</v>
      </c>
      <c r="EI2070" s="3">
        <f t="shared" si="1319"/>
        <v>0</v>
      </c>
      <c r="EJ2070" s="3">
        <f t="shared" si="1319"/>
        <v>0</v>
      </c>
      <c r="EK2070" s="3">
        <f t="shared" si="1319"/>
        <v>0</v>
      </c>
      <c r="EL2070" s="3">
        <f t="shared" si="1319"/>
        <v>0</v>
      </c>
      <c r="EM2070" s="3">
        <f t="shared" ref="EM2070:FR2070" si="1320">EM2180</f>
        <v>0</v>
      </c>
      <c r="EN2070" s="3">
        <f t="shared" si="1320"/>
        <v>0</v>
      </c>
      <c r="EO2070" s="3">
        <f t="shared" si="1320"/>
        <v>0</v>
      </c>
      <c r="EP2070" s="3">
        <f t="shared" si="1320"/>
        <v>0</v>
      </c>
      <c r="EQ2070" s="3">
        <f t="shared" si="1320"/>
        <v>0</v>
      </c>
      <c r="ER2070" s="3">
        <f t="shared" si="1320"/>
        <v>0</v>
      </c>
      <c r="ES2070" s="3">
        <f t="shared" si="1320"/>
        <v>0</v>
      </c>
      <c r="ET2070" s="3">
        <f t="shared" si="1320"/>
        <v>0</v>
      </c>
      <c r="EU2070" s="3">
        <f t="shared" si="1320"/>
        <v>0</v>
      </c>
      <c r="EV2070" s="3">
        <f t="shared" si="1320"/>
        <v>0</v>
      </c>
      <c r="EW2070" s="3">
        <f t="shared" si="1320"/>
        <v>0</v>
      </c>
      <c r="EX2070" s="3">
        <f t="shared" si="1320"/>
        <v>0</v>
      </c>
      <c r="EY2070" s="3">
        <f t="shared" si="1320"/>
        <v>0</v>
      </c>
      <c r="EZ2070" s="3">
        <f t="shared" si="1320"/>
        <v>0</v>
      </c>
      <c r="FA2070" s="3">
        <f t="shared" si="1320"/>
        <v>0</v>
      </c>
      <c r="FB2070" s="3">
        <f t="shared" si="1320"/>
        <v>0</v>
      </c>
      <c r="FC2070" s="3">
        <f t="shared" si="1320"/>
        <v>0</v>
      </c>
      <c r="FD2070" s="3">
        <f t="shared" si="1320"/>
        <v>0</v>
      </c>
      <c r="FE2070" s="3">
        <f t="shared" si="1320"/>
        <v>0</v>
      </c>
      <c r="FF2070" s="3">
        <f t="shared" si="1320"/>
        <v>0</v>
      </c>
      <c r="FG2070" s="3">
        <f t="shared" si="1320"/>
        <v>0</v>
      </c>
      <c r="FH2070" s="3">
        <f t="shared" si="1320"/>
        <v>0</v>
      </c>
      <c r="FI2070" s="3">
        <f t="shared" si="1320"/>
        <v>0</v>
      </c>
      <c r="FJ2070" s="3">
        <f t="shared" si="1320"/>
        <v>0</v>
      </c>
      <c r="FK2070" s="3">
        <f t="shared" si="1320"/>
        <v>0</v>
      </c>
      <c r="FL2070" s="3">
        <f t="shared" si="1320"/>
        <v>0</v>
      </c>
      <c r="FM2070" s="3">
        <f t="shared" si="1320"/>
        <v>0</v>
      </c>
      <c r="FN2070" s="3">
        <f t="shared" si="1320"/>
        <v>0</v>
      </c>
      <c r="FO2070" s="3">
        <f t="shared" si="1320"/>
        <v>0</v>
      </c>
      <c r="FP2070" s="3">
        <f t="shared" si="1320"/>
        <v>0</v>
      </c>
      <c r="FQ2070" s="3">
        <f t="shared" si="1320"/>
        <v>0</v>
      </c>
      <c r="FR2070" s="3">
        <f t="shared" si="1320"/>
        <v>0</v>
      </c>
      <c r="FS2070" s="3">
        <f t="shared" ref="FS2070:GX2070" si="1321">FS2180</f>
        <v>0</v>
      </c>
      <c r="FT2070" s="3">
        <f t="shared" si="1321"/>
        <v>0</v>
      </c>
      <c r="FU2070" s="3">
        <f t="shared" si="1321"/>
        <v>0</v>
      </c>
      <c r="FV2070" s="3">
        <f t="shared" si="1321"/>
        <v>0</v>
      </c>
      <c r="FW2070" s="3">
        <f t="shared" si="1321"/>
        <v>0</v>
      </c>
      <c r="FX2070" s="3">
        <f t="shared" si="1321"/>
        <v>0</v>
      </c>
      <c r="FY2070" s="3">
        <f t="shared" si="1321"/>
        <v>0</v>
      </c>
      <c r="FZ2070" s="3">
        <f t="shared" si="1321"/>
        <v>0</v>
      </c>
      <c r="GA2070" s="3">
        <f t="shared" si="1321"/>
        <v>0</v>
      </c>
      <c r="GB2070" s="3">
        <f t="shared" si="1321"/>
        <v>0</v>
      </c>
      <c r="GC2070" s="3">
        <f t="shared" si="1321"/>
        <v>0</v>
      </c>
      <c r="GD2070" s="3">
        <f t="shared" si="1321"/>
        <v>0</v>
      </c>
      <c r="GE2070" s="3">
        <f t="shared" si="1321"/>
        <v>0</v>
      </c>
      <c r="GF2070" s="3">
        <f t="shared" si="1321"/>
        <v>0</v>
      </c>
      <c r="GG2070" s="3">
        <f t="shared" si="1321"/>
        <v>0</v>
      </c>
      <c r="GH2070" s="3">
        <f t="shared" si="1321"/>
        <v>0</v>
      </c>
      <c r="GI2070" s="3">
        <f t="shared" si="1321"/>
        <v>0</v>
      </c>
      <c r="GJ2070" s="3">
        <f t="shared" si="1321"/>
        <v>0</v>
      </c>
      <c r="GK2070" s="3">
        <f t="shared" si="1321"/>
        <v>0</v>
      </c>
      <c r="GL2070" s="3">
        <f t="shared" si="1321"/>
        <v>0</v>
      </c>
      <c r="GM2070" s="3">
        <f t="shared" si="1321"/>
        <v>0</v>
      </c>
      <c r="GN2070" s="3">
        <f t="shared" si="1321"/>
        <v>0</v>
      </c>
      <c r="GO2070" s="3">
        <f t="shared" si="1321"/>
        <v>0</v>
      </c>
      <c r="GP2070" s="3">
        <f t="shared" si="1321"/>
        <v>0</v>
      </c>
      <c r="GQ2070" s="3">
        <f t="shared" si="1321"/>
        <v>0</v>
      </c>
      <c r="GR2070" s="3">
        <f t="shared" si="1321"/>
        <v>0</v>
      </c>
      <c r="GS2070" s="3">
        <f t="shared" si="1321"/>
        <v>0</v>
      </c>
      <c r="GT2070" s="3">
        <f t="shared" si="1321"/>
        <v>0</v>
      </c>
      <c r="GU2070" s="3">
        <f t="shared" si="1321"/>
        <v>0</v>
      </c>
      <c r="GV2070" s="3">
        <f t="shared" si="1321"/>
        <v>0</v>
      </c>
      <c r="GW2070" s="3">
        <f t="shared" si="1321"/>
        <v>0</v>
      </c>
      <c r="GX2070" s="3">
        <f t="shared" si="1321"/>
        <v>0</v>
      </c>
    </row>
    <row r="2072" spans="1:245">
      <c r="A2072" s="1">
        <v>5</v>
      </c>
      <c r="B2072" s="1">
        <v>1</v>
      </c>
      <c r="C2072" s="1"/>
      <c r="D2072" s="1">
        <f>ROW(A2088)</f>
        <v>2088</v>
      </c>
      <c r="E2072" s="1"/>
      <c r="F2072" s="1" t="s">
        <v>15</v>
      </c>
      <c r="G2072" s="1" t="s">
        <v>16</v>
      </c>
      <c r="H2072" s="1" t="s">
        <v>3</v>
      </c>
      <c r="I2072" s="1">
        <v>0</v>
      </c>
      <c r="J2072" s="1"/>
      <c r="K2072" s="1">
        <v>0</v>
      </c>
      <c r="L2072" s="1"/>
      <c r="M2072" s="1" t="s">
        <v>3</v>
      </c>
      <c r="N2072" s="1"/>
      <c r="O2072" s="1"/>
      <c r="P2072" s="1"/>
      <c r="Q2072" s="1"/>
      <c r="R2072" s="1"/>
      <c r="S2072" s="1">
        <v>0</v>
      </c>
      <c r="T2072" s="1"/>
      <c r="U2072" s="1" t="s">
        <v>3</v>
      </c>
      <c r="V2072" s="1">
        <v>0</v>
      </c>
      <c r="W2072" s="1"/>
      <c r="X2072" s="1"/>
      <c r="Y2072" s="1"/>
      <c r="Z2072" s="1"/>
      <c r="AA2072" s="1"/>
      <c r="AB2072" s="1" t="s">
        <v>3</v>
      </c>
      <c r="AC2072" s="1" t="s">
        <v>3</v>
      </c>
      <c r="AD2072" s="1" t="s">
        <v>3</v>
      </c>
      <c r="AE2072" s="1" t="s">
        <v>3</v>
      </c>
      <c r="AF2072" s="1" t="s">
        <v>3</v>
      </c>
      <c r="AG2072" s="1" t="s">
        <v>3</v>
      </c>
      <c r="AH2072" s="1"/>
      <c r="AI2072" s="1"/>
      <c r="AJ2072" s="1"/>
      <c r="AK2072" s="1"/>
      <c r="AL2072" s="1"/>
      <c r="AM2072" s="1"/>
      <c r="AN2072" s="1"/>
      <c r="AO2072" s="1"/>
      <c r="AP2072" s="1" t="s">
        <v>3</v>
      </c>
      <c r="AQ2072" s="1" t="s">
        <v>3</v>
      </c>
      <c r="AR2072" s="1" t="s">
        <v>3</v>
      </c>
      <c r="AS2072" s="1"/>
      <c r="AT2072" s="1"/>
      <c r="AU2072" s="1"/>
      <c r="AV2072" s="1"/>
      <c r="AW2072" s="1"/>
      <c r="AX2072" s="1"/>
      <c r="AY2072" s="1"/>
      <c r="AZ2072" s="1" t="s">
        <v>3</v>
      </c>
      <c r="BA2072" s="1"/>
      <c r="BB2072" s="1" t="s">
        <v>3</v>
      </c>
      <c r="BC2072" s="1" t="s">
        <v>3</v>
      </c>
      <c r="BD2072" s="1" t="s">
        <v>3</v>
      </c>
      <c r="BE2072" s="1" t="s">
        <v>3</v>
      </c>
      <c r="BF2072" s="1" t="s">
        <v>3</v>
      </c>
      <c r="BG2072" s="1" t="s">
        <v>3</v>
      </c>
      <c r="BH2072" s="1" t="s">
        <v>3</v>
      </c>
      <c r="BI2072" s="1" t="s">
        <v>3</v>
      </c>
      <c r="BJ2072" s="1" t="s">
        <v>3</v>
      </c>
      <c r="BK2072" s="1" t="s">
        <v>3</v>
      </c>
      <c r="BL2072" s="1" t="s">
        <v>3</v>
      </c>
      <c r="BM2072" s="1" t="s">
        <v>3</v>
      </c>
      <c r="BN2072" s="1" t="s">
        <v>3</v>
      </c>
      <c r="BO2072" s="1" t="s">
        <v>3</v>
      </c>
      <c r="BP2072" s="1" t="s">
        <v>3</v>
      </c>
      <c r="BQ2072" s="1"/>
      <c r="BR2072" s="1"/>
      <c r="BS2072" s="1"/>
      <c r="BT2072" s="1"/>
      <c r="BU2072" s="1"/>
      <c r="BV2072" s="1"/>
      <c r="BW2072" s="1"/>
      <c r="BX2072" s="1">
        <v>0</v>
      </c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>
        <v>0</v>
      </c>
    </row>
    <row r="2074" spans="1:245">
      <c r="A2074" s="2">
        <v>52</v>
      </c>
      <c r="B2074" s="2">
        <f t="shared" ref="B2074:G2074" si="1322">B2088</f>
        <v>1</v>
      </c>
      <c r="C2074" s="2">
        <f t="shared" si="1322"/>
        <v>5</v>
      </c>
      <c r="D2074" s="2">
        <f t="shared" si="1322"/>
        <v>2072</v>
      </c>
      <c r="E2074" s="2">
        <f t="shared" si="1322"/>
        <v>0</v>
      </c>
      <c r="F2074" s="2" t="str">
        <f t="shared" si="1322"/>
        <v>Новый подраздел</v>
      </c>
      <c r="G2074" s="2" t="str">
        <f t="shared" si="1322"/>
        <v>демонтаж</v>
      </c>
      <c r="H2074" s="2"/>
      <c r="I2074" s="2"/>
      <c r="J2074" s="2"/>
      <c r="K2074" s="2"/>
      <c r="L2074" s="2"/>
      <c r="M2074" s="2"/>
      <c r="N2074" s="2"/>
      <c r="O2074" s="2">
        <f t="shared" ref="O2074:AT2074" si="1323">O2088</f>
        <v>3551.08</v>
      </c>
      <c r="P2074" s="2">
        <f t="shared" si="1323"/>
        <v>0</v>
      </c>
      <c r="Q2074" s="2">
        <f t="shared" si="1323"/>
        <v>57.42</v>
      </c>
      <c r="R2074" s="2">
        <f t="shared" si="1323"/>
        <v>40.04</v>
      </c>
      <c r="S2074" s="2">
        <f t="shared" si="1323"/>
        <v>3493.66</v>
      </c>
      <c r="T2074" s="2">
        <f t="shared" si="1323"/>
        <v>0</v>
      </c>
      <c r="U2074" s="2">
        <f t="shared" si="1323"/>
        <v>13.301000000000002</v>
      </c>
      <c r="V2074" s="2">
        <f t="shared" si="1323"/>
        <v>0.10900000000000003</v>
      </c>
      <c r="W2074" s="2">
        <f t="shared" si="1323"/>
        <v>0</v>
      </c>
      <c r="X2074" s="2">
        <f t="shared" si="1323"/>
        <v>2489.44</v>
      </c>
      <c r="Y2074" s="2">
        <f t="shared" si="1323"/>
        <v>1835.39</v>
      </c>
      <c r="Z2074" s="2">
        <f t="shared" si="1323"/>
        <v>0</v>
      </c>
      <c r="AA2074" s="2">
        <f t="shared" si="1323"/>
        <v>0</v>
      </c>
      <c r="AB2074" s="2">
        <f t="shared" si="1323"/>
        <v>3551.08</v>
      </c>
      <c r="AC2074" s="2">
        <f t="shared" si="1323"/>
        <v>0</v>
      </c>
      <c r="AD2074" s="2">
        <f t="shared" si="1323"/>
        <v>57.42</v>
      </c>
      <c r="AE2074" s="2">
        <f t="shared" si="1323"/>
        <v>40.04</v>
      </c>
      <c r="AF2074" s="2">
        <f t="shared" si="1323"/>
        <v>3493.66</v>
      </c>
      <c r="AG2074" s="2">
        <f t="shared" si="1323"/>
        <v>0</v>
      </c>
      <c r="AH2074" s="2">
        <f t="shared" si="1323"/>
        <v>13.301000000000002</v>
      </c>
      <c r="AI2074" s="2">
        <f t="shared" si="1323"/>
        <v>0.10900000000000003</v>
      </c>
      <c r="AJ2074" s="2">
        <f t="shared" si="1323"/>
        <v>0</v>
      </c>
      <c r="AK2074" s="2">
        <f t="shared" si="1323"/>
        <v>2489.44</v>
      </c>
      <c r="AL2074" s="2">
        <f t="shared" si="1323"/>
        <v>1835.39</v>
      </c>
      <c r="AM2074" s="2">
        <f t="shared" si="1323"/>
        <v>0</v>
      </c>
      <c r="AN2074" s="2">
        <f t="shared" si="1323"/>
        <v>0</v>
      </c>
      <c r="AO2074" s="2">
        <f t="shared" si="1323"/>
        <v>0</v>
      </c>
      <c r="AP2074" s="2">
        <f t="shared" si="1323"/>
        <v>0</v>
      </c>
      <c r="AQ2074" s="2">
        <f t="shared" si="1323"/>
        <v>0</v>
      </c>
      <c r="AR2074" s="2">
        <f t="shared" si="1323"/>
        <v>7875.91</v>
      </c>
      <c r="AS2074" s="2">
        <f t="shared" si="1323"/>
        <v>7875.91</v>
      </c>
      <c r="AT2074" s="2">
        <f t="shared" si="1323"/>
        <v>0</v>
      </c>
      <c r="AU2074" s="2">
        <f t="shared" ref="AU2074:BZ2074" si="1324">AU2088</f>
        <v>0</v>
      </c>
      <c r="AV2074" s="2">
        <f t="shared" si="1324"/>
        <v>0</v>
      </c>
      <c r="AW2074" s="2">
        <f t="shared" si="1324"/>
        <v>0</v>
      </c>
      <c r="AX2074" s="2">
        <f t="shared" si="1324"/>
        <v>0</v>
      </c>
      <c r="AY2074" s="2">
        <f t="shared" si="1324"/>
        <v>0</v>
      </c>
      <c r="AZ2074" s="2">
        <f t="shared" si="1324"/>
        <v>0</v>
      </c>
      <c r="BA2074" s="2">
        <f t="shared" si="1324"/>
        <v>0</v>
      </c>
      <c r="BB2074" s="2">
        <f t="shared" si="1324"/>
        <v>0</v>
      </c>
      <c r="BC2074" s="2">
        <f t="shared" si="1324"/>
        <v>0</v>
      </c>
      <c r="BD2074" s="2">
        <f t="shared" si="1324"/>
        <v>0</v>
      </c>
      <c r="BE2074" s="2">
        <f t="shared" si="1324"/>
        <v>0</v>
      </c>
      <c r="BF2074" s="2">
        <f t="shared" si="1324"/>
        <v>0</v>
      </c>
      <c r="BG2074" s="2">
        <f t="shared" si="1324"/>
        <v>0</v>
      </c>
      <c r="BH2074" s="2">
        <f t="shared" si="1324"/>
        <v>0</v>
      </c>
      <c r="BI2074" s="2">
        <f t="shared" si="1324"/>
        <v>0</v>
      </c>
      <c r="BJ2074" s="2">
        <f t="shared" si="1324"/>
        <v>0</v>
      </c>
      <c r="BK2074" s="2">
        <f t="shared" si="1324"/>
        <v>0</v>
      </c>
      <c r="BL2074" s="2">
        <f t="shared" si="1324"/>
        <v>0</v>
      </c>
      <c r="BM2074" s="2">
        <f t="shared" si="1324"/>
        <v>0</v>
      </c>
      <c r="BN2074" s="2">
        <f t="shared" si="1324"/>
        <v>0</v>
      </c>
      <c r="BO2074" s="2">
        <f t="shared" si="1324"/>
        <v>0</v>
      </c>
      <c r="BP2074" s="2">
        <f t="shared" si="1324"/>
        <v>0</v>
      </c>
      <c r="BQ2074" s="2">
        <f t="shared" si="1324"/>
        <v>0</v>
      </c>
      <c r="BR2074" s="2">
        <f t="shared" si="1324"/>
        <v>0</v>
      </c>
      <c r="BS2074" s="2">
        <f t="shared" si="1324"/>
        <v>0</v>
      </c>
      <c r="BT2074" s="2">
        <f t="shared" si="1324"/>
        <v>0</v>
      </c>
      <c r="BU2074" s="2">
        <f t="shared" si="1324"/>
        <v>0</v>
      </c>
      <c r="BV2074" s="2">
        <f t="shared" si="1324"/>
        <v>0</v>
      </c>
      <c r="BW2074" s="2">
        <f t="shared" si="1324"/>
        <v>0</v>
      </c>
      <c r="BX2074" s="2">
        <f t="shared" si="1324"/>
        <v>0</v>
      </c>
      <c r="BY2074" s="2">
        <f t="shared" si="1324"/>
        <v>0</v>
      </c>
      <c r="BZ2074" s="2">
        <f t="shared" si="1324"/>
        <v>0</v>
      </c>
      <c r="CA2074" s="2">
        <f t="shared" ref="CA2074:DF2074" si="1325">CA2088</f>
        <v>7875.91</v>
      </c>
      <c r="CB2074" s="2">
        <f t="shared" si="1325"/>
        <v>7875.91</v>
      </c>
      <c r="CC2074" s="2">
        <f t="shared" si="1325"/>
        <v>0</v>
      </c>
      <c r="CD2074" s="2">
        <f t="shared" si="1325"/>
        <v>0</v>
      </c>
      <c r="CE2074" s="2">
        <f t="shared" si="1325"/>
        <v>0</v>
      </c>
      <c r="CF2074" s="2">
        <f t="shared" si="1325"/>
        <v>0</v>
      </c>
      <c r="CG2074" s="2">
        <f t="shared" si="1325"/>
        <v>0</v>
      </c>
      <c r="CH2074" s="2">
        <f t="shared" si="1325"/>
        <v>0</v>
      </c>
      <c r="CI2074" s="2">
        <f t="shared" si="1325"/>
        <v>0</v>
      </c>
      <c r="CJ2074" s="2">
        <f t="shared" si="1325"/>
        <v>0</v>
      </c>
      <c r="CK2074" s="2">
        <f t="shared" si="1325"/>
        <v>0</v>
      </c>
      <c r="CL2074" s="2">
        <f t="shared" si="1325"/>
        <v>0</v>
      </c>
      <c r="CM2074" s="2">
        <f t="shared" si="1325"/>
        <v>0</v>
      </c>
      <c r="CN2074" s="2">
        <f t="shared" si="1325"/>
        <v>0</v>
      </c>
      <c r="CO2074" s="2">
        <f t="shared" si="1325"/>
        <v>0</v>
      </c>
      <c r="CP2074" s="2">
        <f t="shared" si="1325"/>
        <v>0</v>
      </c>
      <c r="CQ2074" s="2">
        <f t="shared" si="1325"/>
        <v>0</v>
      </c>
      <c r="CR2074" s="2">
        <f t="shared" si="1325"/>
        <v>0</v>
      </c>
      <c r="CS2074" s="2">
        <f t="shared" si="1325"/>
        <v>0</v>
      </c>
      <c r="CT2074" s="2">
        <f t="shared" si="1325"/>
        <v>0</v>
      </c>
      <c r="CU2074" s="2">
        <f t="shared" si="1325"/>
        <v>0</v>
      </c>
      <c r="CV2074" s="2">
        <f t="shared" si="1325"/>
        <v>0</v>
      </c>
      <c r="CW2074" s="2">
        <f t="shared" si="1325"/>
        <v>0</v>
      </c>
      <c r="CX2074" s="2">
        <f t="shared" si="1325"/>
        <v>0</v>
      </c>
      <c r="CY2074" s="2">
        <f t="shared" si="1325"/>
        <v>0</v>
      </c>
      <c r="CZ2074" s="2">
        <f t="shared" si="1325"/>
        <v>0</v>
      </c>
      <c r="DA2074" s="2">
        <f t="shared" si="1325"/>
        <v>0</v>
      </c>
      <c r="DB2074" s="2">
        <f t="shared" si="1325"/>
        <v>0</v>
      </c>
      <c r="DC2074" s="2">
        <f t="shared" si="1325"/>
        <v>0</v>
      </c>
      <c r="DD2074" s="2">
        <f t="shared" si="1325"/>
        <v>0</v>
      </c>
      <c r="DE2074" s="2">
        <f t="shared" si="1325"/>
        <v>0</v>
      </c>
      <c r="DF2074" s="2">
        <f t="shared" si="1325"/>
        <v>0</v>
      </c>
      <c r="DG2074" s="3">
        <f t="shared" ref="DG2074:EL2074" si="1326">DG2088</f>
        <v>0</v>
      </c>
      <c r="DH2074" s="3">
        <f t="shared" si="1326"/>
        <v>0</v>
      </c>
      <c r="DI2074" s="3">
        <f t="shared" si="1326"/>
        <v>0</v>
      </c>
      <c r="DJ2074" s="3">
        <f t="shared" si="1326"/>
        <v>0</v>
      </c>
      <c r="DK2074" s="3">
        <f t="shared" si="1326"/>
        <v>0</v>
      </c>
      <c r="DL2074" s="3">
        <f t="shared" si="1326"/>
        <v>0</v>
      </c>
      <c r="DM2074" s="3">
        <f t="shared" si="1326"/>
        <v>0</v>
      </c>
      <c r="DN2074" s="3">
        <f t="shared" si="1326"/>
        <v>0</v>
      </c>
      <c r="DO2074" s="3">
        <f t="shared" si="1326"/>
        <v>0</v>
      </c>
      <c r="DP2074" s="3">
        <f t="shared" si="1326"/>
        <v>0</v>
      </c>
      <c r="DQ2074" s="3">
        <f t="shared" si="1326"/>
        <v>0</v>
      </c>
      <c r="DR2074" s="3">
        <f t="shared" si="1326"/>
        <v>0</v>
      </c>
      <c r="DS2074" s="3">
        <f t="shared" si="1326"/>
        <v>0</v>
      </c>
      <c r="DT2074" s="3">
        <f t="shared" si="1326"/>
        <v>0</v>
      </c>
      <c r="DU2074" s="3">
        <f t="shared" si="1326"/>
        <v>0</v>
      </c>
      <c r="DV2074" s="3">
        <f t="shared" si="1326"/>
        <v>0</v>
      </c>
      <c r="DW2074" s="3">
        <f t="shared" si="1326"/>
        <v>0</v>
      </c>
      <c r="DX2074" s="3">
        <f t="shared" si="1326"/>
        <v>0</v>
      </c>
      <c r="DY2074" s="3">
        <f t="shared" si="1326"/>
        <v>0</v>
      </c>
      <c r="DZ2074" s="3">
        <f t="shared" si="1326"/>
        <v>0</v>
      </c>
      <c r="EA2074" s="3">
        <f t="shared" si="1326"/>
        <v>0</v>
      </c>
      <c r="EB2074" s="3">
        <f t="shared" si="1326"/>
        <v>0</v>
      </c>
      <c r="EC2074" s="3">
        <f t="shared" si="1326"/>
        <v>0</v>
      </c>
      <c r="ED2074" s="3">
        <f t="shared" si="1326"/>
        <v>0</v>
      </c>
      <c r="EE2074" s="3">
        <f t="shared" si="1326"/>
        <v>0</v>
      </c>
      <c r="EF2074" s="3">
        <f t="shared" si="1326"/>
        <v>0</v>
      </c>
      <c r="EG2074" s="3">
        <f t="shared" si="1326"/>
        <v>0</v>
      </c>
      <c r="EH2074" s="3">
        <f t="shared" si="1326"/>
        <v>0</v>
      </c>
      <c r="EI2074" s="3">
        <f t="shared" si="1326"/>
        <v>0</v>
      </c>
      <c r="EJ2074" s="3">
        <f t="shared" si="1326"/>
        <v>0</v>
      </c>
      <c r="EK2074" s="3">
        <f t="shared" si="1326"/>
        <v>0</v>
      </c>
      <c r="EL2074" s="3">
        <f t="shared" si="1326"/>
        <v>0</v>
      </c>
      <c r="EM2074" s="3">
        <f t="shared" ref="EM2074:FR2074" si="1327">EM2088</f>
        <v>0</v>
      </c>
      <c r="EN2074" s="3">
        <f t="shared" si="1327"/>
        <v>0</v>
      </c>
      <c r="EO2074" s="3">
        <f t="shared" si="1327"/>
        <v>0</v>
      </c>
      <c r="EP2074" s="3">
        <f t="shared" si="1327"/>
        <v>0</v>
      </c>
      <c r="EQ2074" s="3">
        <f t="shared" si="1327"/>
        <v>0</v>
      </c>
      <c r="ER2074" s="3">
        <f t="shared" si="1327"/>
        <v>0</v>
      </c>
      <c r="ES2074" s="3">
        <f t="shared" si="1327"/>
        <v>0</v>
      </c>
      <c r="ET2074" s="3">
        <f t="shared" si="1327"/>
        <v>0</v>
      </c>
      <c r="EU2074" s="3">
        <f t="shared" si="1327"/>
        <v>0</v>
      </c>
      <c r="EV2074" s="3">
        <f t="shared" si="1327"/>
        <v>0</v>
      </c>
      <c r="EW2074" s="3">
        <f t="shared" si="1327"/>
        <v>0</v>
      </c>
      <c r="EX2074" s="3">
        <f t="shared" si="1327"/>
        <v>0</v>
      </c>
      <c r="EY2074" s="3">
        <f t="shared" si="1327"/>
        <v>0</v>
      </c>
      <c r="EZ2074" s="3">
        <f t="shared" si="1327"/>
        <v>0</v>
      </c>
      <c r="FA2074" s="3">
        <f t="shared" si="1327"/>
        <v>0</v>
      </c>
      <c r="FB2074" s="3">
        <f t="shared" si="1327"/>
        <v>0</v>
      </c>
      <c r="FC2074" s="3">
        <f t="shared" si="1327"/>
        <v>0</v>
      </c>
      <c r="FD2074" s="3">
        <f t="shared" si="1327"/>
        <v>0</v>
      </c>
      <c r="FE2074" s="3">
        <f t="shared" si="1327"/>
        <v>0</v>
      </c>
      <c r="FF2074" s="3">
        <f t="shared" si="1327"/>
        <v>0</v>
      </c>
      <c r="FG2074" s="3">
        <f t="shared" si="1327"/>
        <v>0</v>
      </c>
      <c r="FH2074" s="3">
        <f t="shared" si="1327"/>
        <v>0</v>
      </c>
      <c r="FI2074" s="3">
        <f t="shared" si="1327"/>
        <v>0</v>
      </c>
      <c r="FJ2074" s="3">
        <f t="shared" si="1327"/>
        <v>0</v>
      </c>
      <c r="FK2074" s="3">
        <f t="shared" si="1327"/>
        <v>0</v>
      </c>
      <c r="FL2074" s="3">
        <f t="shared" si="1327"/>
        <v>0</v>
      </c>
      <c r="FM2074" s="3">
        <f t="shared" si="1327"/>
        <v>0</v>
      </c>
      <c r="FN2074" s="3">
        <f t="shared" si="1327"/>
        <v>0</v>
      </c>
      <c r="FO2074" s="3">
        <f t="shared" si="1327"/>
        <v>0</v>
      </c>
      <c r="FP2074" s="3">
        <f t="shared" si="1327"/>
        <v>0</v>
      </c>
      <c r="FQ2074" s="3">
        <f t="shared" si="1327"/>
        <v>0</v>
      </c>
      <c r="FR2074" s="3">
        <f t="shared" si="1327"/>
        <v>0</v>
      </c>
      <c r="FS2074" s="3">
        <f t="shared" ref="FS2074:GX2074" si="1328">FS2088</f>
        <v>0</v>
      </c>
      <c r="FT2074" s="3">
        <f t="shared" si="1328"/>
        <v>0</v>
      </c>
      <c r="FU2074" s="3">
        <f t="shared" si="1328"/>
        <v>0</v>
      </c>
      <c r="FV2074" s="3">
        <f t="shared" si="1328"/>
        <v>0</v>
      </c>
      <c r="FW2074" s="3">
        <f t="shared" si="1328"/>
        <v>0</v>
      </c>
      <c r="FX2074" s="3">
        <f t="shared" si="1328"/>
        <v>0</v>
      </c>
      <c r="FY2074" s="3">
        <f t="shared" si="1328"/>
        <v>0</v>
      </c>
      <c r="FZ2074" s="3">
        <f t="shared" si="1328"/>
        <v>0</v>
      </c>
      <c r="GA2074" s="3">
        <f t="shared" si="1328"/>
        <v>0</v>
      </c>
      <c r="GB2074" s="3">
        <f t="shared" si="1328"/>
        <v>0</v>
      </c>
      <c r="GC2074" s="3">
        <f t="shared" si="1328"/>
        <v>0</v>
      </c>
      <c r="GD2074" s="3">
        <f t="shared" si="1328"/>
        <v>0</v>
      </c>
      <c r="GE2074" s="3">
        <f t="shared" si="1328"/>
        <v>0</v>
      </c>
      <c r="GF2074" s="3">
        <f t="shared" si="1328"/>
        <v>0</v>
      </c>
      <c r="GG2074" s="3">
        <f t="shared" si="1328"/>
        <v>0</v>
      </c>
      <c r="GH2074" s="3">
        <f t="shared" si="1328"/>
        <v>0</v>
      </c>
      <c r="GI2074" s="3">
        <f t="shared" si="1328"/>
        <v>0</v>
      </c>
      <c r="GJ2074" s="3">
        <f t="shared" si="1328"/>
        <v>0</v>
      </c>
      <c r="GK2074" s="3">
        <f t="shared" si="1328"/>
        <v>0</v>
      </c>
      <c r="GL2074" s="3">
        <f t="shared" si="1328"/>
        <v>0</v>
      </c>
      <c r="GM2074" s="3">
        <f t="shared" si="1328"/>
        <v>0</v>
      </c>
      <c r="GN2074" s="3">
        <f t="shared" si="1328"/>
        <v>0</v>
      </c>
      <c r="GO2074" s="3">
        <f t="shared" si="1328"/>
        <v>0</v>
      </c>
      <c r="GP2074" s="3">
        <f t="shared" si="1328"/>
        <v>0</v>
      </c>
      <c r="GQ2074" s="3">
        <f t="shared" si="1328"/>
        <v>0</v>
      </c>
      <c r="GR2074" s="3">
        <f t="shared" si="1328"/>
        <v>0</v>
      </c>
      <c r="GS2074" s="3">
        <f t="shared" si="1328"/>
        <v>0</v>
      </c>
      <c r="GT2074" s="3">
        <f t="shared" si="1328"/>
        <v>0</v>
      </c>
      <c r="GU2074" s="3">
        <f t="shared" si="1328"/>
        <v>0</v>
      </c>
      <c r="GV2074" s="3">
        <f t="shared" si="1328"/>
        <v>0</v>
      </c>
      <c r="GW2074" s="3">
        <f t="shared" si="1328"/>
        <v>0</v>
      </c>
      <c r="GX2074" s="3">
        <f t="shared" si="1328"/>
        <v>0</v>
      </c>
    </row>
    <row r="2076" spans="1:245">
      <c r="A2076">
        <v>17</v>
      </c>
      <c r="B2076">
        <v>1</v>
      </c>
      <c r="C2076">
        <f>ROW(SmtRes!A1955)</f>
        <v>1955</v>
      </c>
      <c r="D2076">
        <f>ROW(EtalonRes!A1909)</f>
        <v>1909</v>
      </c>
      <c r="E2076" t="s">
        <v>17</v>
      </c>
      <c r="F2076" t="s">
        <v>42</v>
      </c>
      <c r="G2076" t="s">
        <v>43</v>
      </c>
      <c r="H2076" t="s">
        <v>44</v>
      </c>
      <c r="I2076">
        <f>ROUND(2/100,9)</f>
        <v>0.02</v>
      </c>
      <c r="J2076">
        <v>0</v>
      </c>
      <c r="O2076">
        <f t="shared" ref="O2076:O2086" si="1329">ROUND(CP2076,2)</f>
        <v>1001.89</v>
      </c>
      <c r="P2076">
        <f t="shared" ref="P2076:P2086" si="1330">ROUND(CQ2076*I2076,2)</f>
        <v>0</v>
      </c>
      <c r="Q2076">
        <f t="shared" ref="Q2076:Q2086" si="1331">ROUND(CR2076*I2076,2)</f>
        <v>43.61</v>
      </c>
      <c r="R2076">
        <f t="shared" ref="R2076:R2086" si="1332">ROUND(CS2076*I2076,2)</f>
        <v>26.62</v>
      </c>
      <c r="S2076">
        <f t="shared" ref="S2076:S2086" si="1333">ROUND(CT2076*I2076,2)</f>
        <v>958.28</v>
      </c>
      <c r="T2076">
        <f t="shared" ref="T2076:T2086" si="1334">ROUND(CU2076*I2076,2)</f>
        <v>0</v>
      </c>
      <c r="U2076">
        <f t="shared" ref="U2076:U2086" si="1335">CV2076*I2076</f>
        <v>3.5860000000000003</v>
      </c>
      <c r="V2076">
        <f t="shared" ref="V2076:V2086" si="1336">CW2076*I2076</f>
        <v>7.9400000000000012E-2</v>
      </c>
      <c r="W2076">
        <f t="shared" ref="W2076:W2086" si="1337">ROUND(CX2076*I2076,2)</f>
        <v>0</v>
      </c>
      <c r="X2076">
        <f t="shared" ref="X2076:X2086" si="1338">ROUND(CY2076,2)</f>
        <v>689.43</v>
      </c>
      <c r="Y2076">
        <f t="shared" ref="Y2076:Y2086" si="1339">ROUND(CZ2076,2)</f>
        <v>492.45</v>
      </c>
      <c r="AA2076">
        <v>36401907</v>
      </c>
      <c r="AB2076">
        <f t="shared" ref="AB2076:AB2086" si="1340">ROUND((AC2076+AD2076+AF2076),2)</f>
        <v>1634.97</v>
      </c>
      <c r="AC2076">
        <f t="shared" ref="AC2076:AC2086" si="1341">ROUND((ES2076),2)</f>
        <v>0</v>
      </c>
      <c r="AD2076">
        <f t="shared" ref="AD2076:AD2086" si="1342">ROUND((((ET2076)-(EU2076))+AE2076),2)</f>
        <v>196.98</v>
      </c>
      <c r="AE2076">
        <f t="shared" ref="AE2076:AE2086" si="1343">ROUND((EU2076),2)</f>
        <v>39.94</v>
      </c>
      <c r="AF2076">
        <f t="shared" ref="AF2076:AF2086" si="1344">ROUND((EV2076),2)</f>
        <v>1437.99</v>
      </c>
      <c r="AG2076">
        <f t="shared" ref="AG2076:AG2086" si="1345">ROUND((AP2076),2)</f>
        <v>0</v>
      </c>
      <c r="AH2076">
        <f t="shared" ref="AH2076:AH2086" si="1346">(EW2076)</f>
        <v>179.3</v>
      </c>
      <c r="AI2076">
        <f t="shared" ref="AI2076:AI2086" si="1347">(EX2076)</f>
        <v>3.97</v>
      </c>
      <c r="AJ2076">
        <f t="shared" ref="AJ2076:AJ2086" si="1348">(AS2076)</f>
        <v>0</v>
      </c>
      <c r="AK2076">
        <v>1634.97</v>
      </c>
      <c r="AL2076">
        <v>0</v>
      </c>
      <c r="AM2076">
        <v>196.98</v>
      </c>
      <c r="AN2076">
        <v>39.94</v>
      </c>
      <c r="AO2076">
        <v>1437.99</v>
      </c>
      <c r="AP2076">
        <v>0</v>
      </c>
      <c r="AQ2076">
        <v>179.3</v>
      </c>
      <c r="AR2076">
        <v>3.97</v>
      </c>
      <c r="AS2076">
        <v>0</v>
      </c>
      <c r="AT2076">
        <v>70</v>
      </c>
      <c r="AU2076">
        <v>50</v>
      </c>
      <c r="AV2076">
        <v>1</v>
      </c>
      <c r="AW2076">
        <v>1</v>
      </c>
      <c r="AZ2076">
        <v>1</v>
      </c>
      <c r="BA2076">
        <v>33.32</v>
      </c>
      <c r="BB2076">
        <v>11.07</v>
      </c>
      <c r="BC2076">
        <v>1</v>
      </c>
      <c r="BD2076" t="s">
        <v>3</v>
      </c>
      <c r="BE2076" t="s">
        <v>3</v>
      </c>
      <c r="BF2076" t="s">
        <v>3</v>
      </c>
      <c r="BG2076" t="s">
        <v>3</v>
      </c>
      <c r="BH2076">
        <v>0</v>
      </c>
      <c r="BI2076">
        <v>1</v>
      </c>
      <c r="BJ2076" t="s">
        <v>45</v>
      </c>
      <c r="BM2076">
        <v>56001</v>
      </c>
      <c r="BN2076">
        <v>0</v>
      </c>
      <c r="BO2076" t="s">
        <v>42</v>
      </c>
      <c r="BP2076">
        <v>1</v>
      </c>
      <c r="BQ2076">
        <v>6</v>
      </c>
      <c r="BR2076">
        <v>0</v>
      </c>
      <c r="BS2076">
        <v>33.32</v>
      </c>
      <c r="BT2076">
        <v>1</v>
      </c>
      <c r="BU2076">
        <v>1</v>
      </c>
      <c r="BV2076">
        <v>1</v>
      </c>
      <c r="BW2076">
        <v>1</v>
      </c>
      <c r="BX2076">
        <v>1</v>
      </c>
      <c r="BY2076" t="s">
        <v>3</v>
      </c>
      <c r="BZ2076">
        <v>82</v>
      </c>
      <c r="CA2076">
        <v>62</v>
      </c>
      <c r="CE2076">
        <v>0</v>
      </c>
      <c r="CF2076">
        <v>0</v>
      </c>
      <c r="CG2076">
        <v>0</v>
      </c>
      <c r="CM2076">
        <v>0</v>
      </c>
      <c r="CN2076" t="s">
        <v>3</v>
      </c>
      <c r="CO2076">
        <v>0</v>
      </c>
      <c r="CP2076">
        <f t="shared" ref="CP2076:CP2086" si="1349">(P2076+Q2076+S2076)</f>
        <v>1001.89</v>
      </c>
      <c r="CQ2076">
        <f t="shared" ref="CQ2076:CQ2086" si="1350">AC2076*BC2076</f>
        <v>0</v>
      </c>
      <c r="CR2076">
        <f t="shared" ref="CR2076:CR2086" si="1351">AD2076*BB2076</f>
        <v>2180.5686000000001</v>
      </c>
      <c r="CS2076">
        <f t="shared" ref="CS2076:CS2086" si="1352">AE2076*BS2076</f>
        <v>1330.8008</v>
      </c>
      <c r="CT2076">
        <f t="shared" ref="CT2076:CT2086" si="1353">AF2076*BA2076</f>
        <v>47913.826800000003</v>
      </c>
      <c r="CU2076">
        <f t="shared" ref="CU2076:CU2086" si="1354">AG2076</f>
        <v>0</v>
      </c>
      <c r="CV2076">
        <f t="shared" ref="CV2076:CV2086" si="1355">AH2076</f>
        <v>179.3</v>
      </c>
      <c r="CW2076">
        <f t="shared" ref="CW2076:CW2086" si="1356">AI2076</f>
        <v>3.97</v>
      </c>
      <c r="CX2076">
        <f t="shared" ref="CX2076:CX2086" si="1357">AJ2076</f>
        <v>0</v>
      </c>
      <c r="CY2076">
        <f t="shared" ref="CY2076:CY2086" si="1358">(((S2076+R2076)*AT2076)/100)</f>
        <v>689.43</v>
      </c>
      <c r="CZ2076">
        <f t="shared" ref="CZ2076:CZ2086" si="1359">(((S2076+R2076)*AU2076)/100)</f>
        <v>492.45</v>
      </c>
      <c r="DC2076" t="s">
        <v>3</v>
      </c>
      <c r="DD2076" t="s">
        <v>3</v>
      </c>
      <c r="DE2076" t="s">
        <v>3</v>
      </c>
      <c r="DF2076" t="s">
        <v>3</v>
      </c>
      <c r="DG2076" t="s">
        <v>3</v>
      </c>
      <c r="DH2076" t="s">
        <v>3</v>
      </c>
      <c r="DI2076" t="s">
        <v>3</v>
      </c>
      <c r="DJ2076" t="s">
        <v>3</v>
      </c>
      <c r="DK2076" t="s">
        <v>3</v>
      </c>
      <c r="DL2076" t="s">
        <v>3</v>
      </c>
      <c r="DM2076" t="s">
        <v>3</v>
      </c>
      <c r="DN2076">
        <v>0</v>
      </c>
      <c r="DO2076">
        <v>0</v>
      </c>
      <c r="DP2076">
        <v>1</v>
      </c>
      <c r="DQ2076">
        <v>1</v>
      </c>
      <c r="DU2076">
        <v>1013</v>
      </c>
      <c r="DV2076" t="s">
        <v>44</v>
      </c>
      <c r="DW2076" t="s">
        <v>44</v>
      </c>
      <c r="DX2076">
        <v>1</v>
      </c>
      <c r="DZ2076" t="s">
        <v>3</v>
      </c>
      <c r="EA2076" t="s">
        <v>3</v>
      </c>
      <c r="EB2076" t="s">
        <v>3</v>
      </c>
      <c r="EC2076" t="s">
        <v>3</v>
      </c>
      <c r="EE2076">
        <v>29085589</v>
      </c>
      <c r="EF2076">
        <v>6</v>
      </c>
      <c r="EG2076" t="s">
        <v>22</v>
      </c>
      <c r="EH2076">
        <v>0</v>
      </c>
      <c r="EI2076" t="s">
        <v>3</v>
      </c>
      <c r="EJ2076">
        <v>1</v>
      </c>
      <c r="EK2076">
        <v>56001</v>
      </c>
      <c r="EL2076" t="s">
        <v>46</v>
      </c>
      <c r="EM2076" t="s">
        <v>47</v>
      </c>
      <c r="EO2076" t="s">
        <v>3</v>
      </c>
      <c r="EQ2076">
        <v>0</v>
      </c>
      <c r="ER2076">
        <v>1634.97</v>
      </c>
      <c r="ES2076">
        <v>0</v>
      </c>
      <c r="ET2076">
        <v>196.98</v>
      </c>
      <c r="EU2076">
        <v>39.94</v>
      </c>
      <c r="EV2076">
        <v>1437.99</v>
      </c>
      <c r="EW2076">
        <v>179.3</v>
      </c>
      <c r="EX2076">
        <v>3.97</v>
      </c>
      <c r="EY2076">
        <v>0</v>
      </c>
      <c r="FQ2076">
        <v>0</v>
      </c>
      <c r="FR2076">
        <f t="shared" ref="FR2076:FR2086" si="1360">ROUND(IF(AND(BH2076=3,BI2076=3),P2076,0),2)</f>
        <v>0</v>
      </c>
      <c r="FS2076">
        <v>0</v>
      </c>
      <c r="FV2076" t="s">
        <v>25</v>
      </c>
      <c r="FW2076" t="s">
        <v>26</v>
      </c>
      <c r="FX2076">
        <v>82</v>
      </c>
      <c r="FY2076">
        <v>62</v>
      </c>
      <c r="GA2076" t="s">
        <v>3</v>
      </c>
      <c r="GD2076">
        <v>1</v>
      </c>
      <c r="GF2076">
        <v>395004222</v>
      </c>
      <c r="GG2076">
        <v>2</v>
      </c>
      <c r="GH2076">
        <v>1</v>
      </c>
      <c r="GI2076">
        <v>2</v>
      </c>
      <c r="GJ2076">
        <v>0</v>
      </c>
      <c r="GK2076">
        <v>0</v>
      </c>
      <c r="GL2076">
        <f t="shared" ref="GL2076:GL2086" si="1361">ROUND(IF(AND(BH2076=3,BI2076=3,FS2076&lt;&gt;0),P2076,0),2)</f>
        <v>0</v>
      </c>
      <c r="GM2076">
        <f t="shared" ref="GM2076:GM2086" si="1362">ROUND(O2076+X2076+Y2076,2)+GX2076</f>
        <v>2183.77</v>
      </c>
      <c r="GN2076">
        <f t="shared" ref="GN2076:GN2086" si="1363">IF(OR(BI2076=0,BI2076=1),ROUND(O2076+X2076+Y2076,2),0)</f>
        <v>2183.77</v>
      </c>
      <c r="GO2076">
        <f t="shared" ref="GO2076:GO2086" si="1364">IF(BI2076=2,ROUND(O2076+X2076+Y2076,2),0)</f>
        <v>0</v>
      </c>
      <c r="GP2076">
        <f t="shared" ref="GP2076:GP2086" si="1365">IF(BI2076=4,ROUND(O2076+X2076+Y2076,2)+GX2076,0)</f>
        <v>0</v>
      </c>
      <c r="GR2076">
        <v>0</v>
      </c>
      <c r="GS2076">
        <v>3</v>
      </c>
      <c r="GT2076">
        <v>0</v>
      </c>
      <c r="GU2076" t="s">
        <v>3</v>
      </c>
      <c r="GV2076">
        <f t="shared" ref="GV2076:GV2086" si="1366">ROUND((GT2076),2)</f>
        <v>0</v>
      </c>
      <c r="GW2076">
        <v>1</v>
      </c>
      <c r="GX2076">
        <f t="shared" ref="GX2076:GX2086" si="1367">ROUND(HC2076*I2076,2)</f>
        <v>0</v>
      </c>
      <c r="HA2076">
        <v>0</v>
      </c>
      <c r="HB2076">
        <v>0</v>
      </c>
      <c r="HC2076">
        <f t="shared" ref="HC2076:HC2086" si="1368">GV2076*GW2076</f>
        <v>0</v>
      </c>
      <c r="HE2076" t="s">
        <v>3</v>
      </c>
      <c r="HF2076" t="s">
        <v>3</v>
      </c>
      <c r="IK2076">
        <v>0</v>
      </c>
    </row>
    <row r="2077" spans="1:245">
      <c r="A2077">
        <v>18</v>
      </c>
      <c r="B2077">
        <v>1</v>
      </c>
      <c r="C2077">
        <v>1955</v>
      </c>
      <c r="E2077" t="s">
        <v>27</v>
      </c>
      <c r="F2077" t="s">
        <v>28</v>
      </c>
      <c r="G2077" t="s">
        <v>29</v>
      </c>
      <c r="H2077" t="s">
        <v>30</v>
      </c>
      <c r="I2077">
        <f>I2076*J2077</f>
        <v>0.21</v>
      </c>
      <c r="J2077">
        <v>10.5</v>
      </c>
      <c r="O2077">
        <f t="shared" si="1329"/>
        <v>0</v>
      </c>
      <c r="P2077">
        <f t="shared" si="1330"/>
        <v>0</v>
      </c>
      <c r="Q2077">
        <f t="shared" si="1331"/>
        <v>0</v>
      </c>
      <c r="R2077">
        <f t="shared" si="1332"/>
        <v>0</v>
      </c>
      <c r="S2077">
        <f t="shared" si="1333"/>
        <v>0</v>
      </c>
      <c r="T2077">
        <f t="shared" si="1334"/>
        <v>0</v>
      </c>
      <c r="U2077">
        <f t="shared" si="1335"/>
        <v>0</v>
      </c>
      <c r="V2077">
        <f t="shared" si="1336"/>
        <v>0</v>
      </c>
      <c r="W2077">
        <f t="shared" si="1337"/>
        <v>0</v>
      </c>
      <c r="X2077">
        <f t="shared" si="1338"/>
        <v>0</v>
      </c>
      <c r="Y2077">
        <f t="shared" si="1339"/>
        <v>0</v>
      </c>
      <c r="AA2077">
        <v>36401907</v>
      </c>
      <c r="AB2077">
        <f t="shared" si="1340"/>
        <v>0</v>
      </c>
      <c r="AC2077">
        <f t="shared" si="1341"/>
        <v>0</v>
      </c>
      <c r="AD2077">
        <f t="shared" si="1342"/>
        <v>0</v>
      </c>
      <c r="AE2077">
        <f t="shared" si="1343"/>
        <v>0</v>
      </c>
      <c r="AF2077">
        <f t="shared" si="1344"/>
        <v>0</v>
      </c>
      <c r="AG2077">
        <f t="shared" si="1345"/>
        <v>0</v>
      </c>
      <c r="AH2077">
        <f t="shared" si="1346"/>
        <v>0</v>
      </c>
      <c r="AI2077">
        <f t="shared" si="1347"/>
        <v>0</v>
      </c>
      <c r="AJ2077">
        <f t="shared" si="1348"/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1</v>
      </c>
      <c r="AW2077">
        <v>1</v>
      </c>
      <c r="AZ2077">
        <v>1</v>
      </c>
      <c r="BA2077">
        <v>1</v>
      </c>
      <c r="BB2077">
        <v>1</v>
      </c>
      <c r="BC2077">
        <v>1</v>
      </c>
      <c r="BD2077" t="s">
        <v>3</v>
      </c>
      <c r="BE2077" t="s">
        <v>3</v>
      </c>
      <c r="BF2077" t="s">
        <v>3</v>
      </c>
      <c r="BG2077" t="s">
        <v>3</v>
      </c>
      <c r="BH2077">
        <v>3</v>
      </c>
      <c r="BI2077">
        <v>2</v>
      </c>
      <c r="BJ2077" t="s">
        <v>31</v>
      </c>
      <c r="BM2077">
        <v>500002</v>
      </c>
      <c r="BN2077">
        <v>0</v>
      </c>
      <c r="BO2077" t="s">
        <v>3</v>
      </c>
      <c r="BP2077">
        <v>0</v>
      </c>
      <c r="BQ2077">
        <v>12</v>
      </c>
      <c r="BR2077">
        <v>0</v>
      </c>
      <c r="BS2077">
        <v>1</v>
      </c>
      <c r="BT2077">
        <v>1</v>
      </c>
      <c r="BU2077">
        <v>1</v>
      </c>
      <c r="BV2077">
        <v>1</v>
      </c>
      <c r="BW2077">
        <v>1</v>
      </c>
      <c r="BX2077">
        <v>1</v>
      </c>
      <c r="BY2077" t="s">
        <v>3</v>
      </c>
      <c r="BZ2077">
        <v>0</v>
      </c>
      <c r="CA2077">
        <v>0</v>
      </c>
      <c r="CE2077">
        <v>0</v>
      </c>
      <c r="CF2077">
        <v>0</v>
      </c>
      <c r="CG2077">
        <v>0</v>
      </c>
      <c r="CM2077">
        <v>0</v>
      </c>
      <c r="CN2077" t="s">
        <v>3</v>
      </c>
      <c r="CO2077">
        <v>0</v>
      </c>
      <c r="CP2077">
        <f t="shared" si="1349"/>
        <v>0</v>
      </c>
      <c r="CQ2077">
        <f t="shared" si="1350"/>
        <v>0</v>
      </c>
      <c r="CR2077">
        <f t="shared" si="1351"/>
        <v>0</v>
      </c>
      <c r="CS2077">
        <f t="shared" si="1352"/>
        <v>0</v>
      </c>
      <c r="CT2077">
        <f t="shared" si="1353"/>
        <v>0</v>
      </c>
      <c r="CU2077">
        <f t="shared" si="1354"/>
        <v>0</v>
      </c>
      <c r="CV2077">
        <f t="shared" si="1355"/>
        <v>0</v>
      </c>
      <c r="CW2077">
        <f t="shared" si="1356"/>
        <v>0</v>
      </c>
      <c r="CX2077">
        <f t="shared" si="1357"/>
        <v>0</v>
      </c>
      <c r="CY2077">
        <f t="shared" si="1358"/>
        <v>0</v>
      </c>
      <c r="CZ2077">
        <f t="shared" si="1359"/>
        <v>0</v>
      </c>
      <c r="DC2077" t="s">
        <v>3</v>
      </c>
      <c r="DD2077" t="s">
        <v>3</v>
      </c>
      <c r="DE2077" t="s">
        <v>3</v>
      </c>
      <c r="DF2077" t="s">
        <v>3</v>
      </c>
      <c r="DG2077" t="s">
        <v>3</v>
      </c>
      <c r="DH2077" t="s">
        <v>3</v>
      </c>
      <c r="DI2077" t="s">
        <v>3</v>
      </c>
      <c r="DJ2077" t="s">
        <v>3</v>
      </c>
      <c r="DK2077" t="s">
        <v>3</v>
      </c>
      <c r="DL2077" t="s">
        <v>3</v>
      </c>
      <c r="DM2077" t="s">
        <v>3</v>
      </c>
      <c r="DN2077">
        <v>0</v>
      </c>
      <c r="DO2077">
        <v>0</v>
      </c>
      <c r="DP2077">
        <v>1</v>
      </c>
      <c r="DQ2077">
        <v>1</v>
      </c>
      <c r="DU2077">
        <v>1009</v>
      </c>
      <c r="DV2077" t="s">
        <v>30</v>
      </c>
      <c r="DW2077" t="s">
        <v>30</v>
      </c>
      <c r="DX2077">
        <v>1000</v>
      </c>
      <c r="DZ2077" t="s">
        <v>3</v>
      </c>
      <c r="EA2077" t="s">
        <v>3</v>
      </c>
      <c r="EB2077" t="s">
        <v>3</v>
      </c>
      <c r="EC2077" t="s">
        <v>3</v>
      </c>
      <c r="EE2077">
        <v>29085444</v>
      </c>
      <c r="EF2077">
        <v>12</v>
      </c>
      <c r="EG2077" t="s">
        <v>32</v>
      </c>
      <c r="EH2077">
        <v>0</v>
      </c>
      <c r="EI2077" t="s">
        <v>3</v>
      </c>
      <c r="EJ2077">
        <v>2</v>
      </c>
      <c r="EK2077">
        <v>500002</v>
      </c>
      <c r="EL2077" t="s">
        <v>33</v>
      </c>
      <c r="EM2077" t="s">
        <v>34</v>
      </c>
      <c r="EO2077" t="s">
        <v>3</v>
      </c>
      <c r="EQ2077">
        <v>0</v>
      </c>
      <c r="ER2077">
        <v>0</v>
      </c>
      <c r="ES2077">
        <v>0</v>
      </c>
      <c r="ET2077">
        <v>0</v>
      </c>
      <c r="EU2077">
        <v>0</v>
      </c>
      <c r="EV2077">
        <v>0</v>
      </c>
      <c r="EW2077">
        <v>0</v>
      </c>
      <c r="EX2077">
        <v>0</v>
      </c>
      <c r="FQ2077">
        <v>0</v>
      </c>
      <c r="FR2077">
        <f t="shared" si="1360"/>
        <v>0</v>
      </c>
      <c r="FS2077">
        <v>0</v>
      </c>
      <c r="FX2077">
        <v>0</v>
      </c>
      <c r="FY2077">
        <v>0</v>
      </c>
      <c r="GA2077" t="s">
        <v>3</v>
      </c>
      <c r="GD2077">
        <v>1</v>
      </c>
      <c r="GF2077">
        <v>-304821490</v>
      </c>
      <c r="GG2077">
        <v>2</v>
      </c>
      <c r="GH2077">
        <v>1</v>
      </c>
      <c r="GI2077">
        <v>-2</v>
      </c>
      <c r="GJ2077">
        <v>0</v>
      </c>
      <c r="GK2077">
        <v>0</v>
      </c>
      <c r="GL2077">
        <f t="shared" si="1361"/>
        <v>0</v>
      </c>
      <c r="GM2077">
        <f t="shared" si="1362"/>
        <v>0</v>
      </c>
      <c r="GN2077">
        <f t="shared" si="1363"/>
        <v>0</v>
      </c>
      <c r="GO2077">
        <f t="shared" si="1364"/>
        <v>0</v>
      </c>
      <c r="GP2077">
        <f t="shared" si="1365"/>
        <v>0</v>
      </c>
      <c r="GR2077">
        <v>0</v>
      </c>
      <c r="GS2077">
        <v>3</v>
      </c>
      <c r="GT2077">
        <v>0</v>
      </c>
      <c r="GU2077" t="s">
        <v>3</v>
      </c>
      <c r="GV2077">
        <f t="shared" si="1366"/>
        <v>0</v>
      </c>
      <c r="GW2077">
        <v>1</v>
      </c>
      <c r="GX2077">
        <f t="shared" si="1367"/>
        <v>0</v>
      </c>
      <c r="HA2077">
        <v>0</v>
      </c>
      <c r="HB2077">
        <v>0</v>
      </c>
      <c r="HC2077">
        <f t="shared" si="1368"/>
        <v>0</v>
      </c>
      <c r="HE2077" t="s">
        <v>3</v>
      </c>
      <c r="HF2077" t="s">
        <v>3</v>
      </c>
      <c r="IK2077">
        <v>0</v>
      </c>
    </row>
    <row r="2078" spans="1:245">
      <c r="A2078">
        <v>17</v>
      </c>
      <c r="B2078">
        <v>1</v>
      </c>
      <c r="C2078">
        <f>ROW(SmtRes!A1957)</f>
        <v>1957</v>
      </c>
      <c r="D2078">
        <f>ROW(EtalonRes!A1911)</f>
        <v>1911</v>
      </c>
      <c r="E2078" t="s">
        <v>35</v>
      </c>
      <c r="F2078" t="s">
        <v>18</v>
      </c>
      <c r="G2078" t="s">
        <v>19</v>
      </c>
      <c r="H2078" t="s">
        <v>20</v>
      </c>
      <c r="I2078">
        <f>ROUND(14/100,9)</f>
        <v>0.14000000000000001</v>
      </c>
      <c r="J2078">
        <v>0</v>
      </c>
      <c r="O2078">
        <f t="shared" si="1329"/>
        <v>279.08999999999997</v>
      </c>
      <c r="P2078">
        <f t="shared" si="1330"/>
        <v>0</v>
      </c>
      <c r="Q2078">
        <f t="shared" si="1331"/>
        <v>0</v>
      </c>
      <c r="R2078">
        <f t="shared" si="1332"/>
        <v>0</v>
      </c>
      <c r="S2078">
        <f t="shared" si="1333"/>
        <v>279.08999999999997</v>
      </c>
      <c r="T2078">
        <f t="shared" si="1334"/>
        <v>0</v>
      </c>
      <c r="U2078">
        <f t="shared" si="1335"/>
        <v>1.0738000000000001</v>
      </c>
      <c r="V2078">
        <f t="shared" si="1336"/>
        <v>0</v>
      </c>
      <c r="W2078">
        <f t="shared" si="1337"/>
        <v>0</v>
      </c>
      <c r="X2078">
        <f t="shared" si="1338"/>
        <v>189.78</v>
      </c>
      <c r="Y2078">
        <f t="shared" si="1339"/>
        <v>150.71</v>
      </c>
      <c r="AA2078">
        <v>36401907</v>
      </c>
      <c r="AB2078">
        <f t="shared" si="1340"/>
        <v>59.83</v>
      </c>
      <c r="AC2078">
        <f t="shared" si="1341"/>
        <v>0</v>
      </c>
      <c r="AD2078">
        <f t="shared" si="1342"/>
        <v>0</v>
      </c>
      <c r="AE2078">
        <f t="shared" si="1343"/>
        <v>0</v>
      </c>
      <c r="AF2078">
        <f t="shared" si="1344"/>
        <v>59.83</v>
      </c>
      <c r="AG2078">
        <f t="shared" si="1345"/>
        <v>0</v>
      </c>
      <c r="AH2078">
        <f t="shared" si="1346"/>
        <v>7.67</v>
      </c>
      <c r="AI2078">
        <f t="shared" si="1347"/>
        <v>0</v>
      </c>
      <c r="AJ2078">
        <f t="shared" si="1348"/>
        <v>0</v>
      </c>
      <c r="AK2078">
        <v>59.83</v>
      </c>
      <c r="AL2078">
        <v>0</v>
      </c>
      <c r="AM2078">
        <v>0</v>
      </c>
      <c r="AN2078">
        <v>0</v>
      </c>
      <c r="AO2078">
        <v>59.83</v>
      </c>
      <c r="AP2078">
        <v>0</v>
      </c>
      <c r="AQ2078">
        <v>7.67</v>
      </c>
      <c r="AR2078">
        <v>0</v>
      </c>
      <c r="AS2078">
        <v>0</v>
      </c>
      <c r="AT2078">
        <v>68</v>
      </c>
      <c r="AU2078">
        <v>54</v>
      </c>
      <c r="AV2078">
        <v>1</v>
      </c>
      <c r="AW2078">
        <v>1</v>
      </c>
      <c r="AZ2078">
        <v>1</v>
      </c>
      <c r="BA2078">
        <v>33.32</v>
      </c>
      <c r="BB2078">
        <v>1</v>
      </c>
      <c r="BC2078">
        <v>1</v>
      </c>
      <c r="BD2078" t="s">
        <v>3</v>
      </c>
      <c r="BE2078" t="s">
        <v>3</v>
      </c>
      <c r="BF2078" t="s">
        <v>3</v>
      </c>
      <c r="BG2078" t="s">
        <v>3</v>
      </c>
      <c r="BH2078">
        <v>0</v>
      </c>
      <c r="BI2078">
        <v>1</v>
      </c>
      <c r="BJ2078" t="s">
        <v>21</v>
      </c>
      <c r="BM2078">
        <v>57001</v>
      </c>
      <c r="BN2078">
        <v>0</v>
      </c>
      <c r="BO2078" t="s">
        <v>18</v>
      </c>
      <c r="BP2078">
        <v>1</v>
      </c>
      <c r="BQ2078">
        <v>6</v>
      </c>
      <c r="BR2078">
        <v>0</v>
      </c>
      <c r="BS2078">
        <v>33.32</v>
      </c>
      <c r="BT2078">
        <v>1</v>
      </c>
      <c r="BU2078">
        <v>1</v>
      </c>
      <c r="BV2078">
        <v>1</v>
      </c>
      <c r="BW2078">
        <v>1</v>
      </c>
      <c r="BX2078">
        <v>1</v>
      </c>
      <c r="BY2078" t="s">
        <v>3</v>
      </c>
      <c r="BZ2078">
        <v>80</v>
      </c>
      <c r="CA2078">
        <v>68</v>
      </c>
      <c r="CE2078">
        <v>0</v>
      </c>
      <c r="CF2078">
        <v>0</v>
      </c>
      <c r="CG2078">
        <v>0</v>
      </c>
      <c r="CM2078">
        <v>0</v>
      </c>
      <c r="CN2078" t="s">
        <v>3</v>
      </c>
      <c r="CO2078">
        <v>0</v>
      </c>
      <c r="CP2078">
        <f t="shared" si="1349"/>
        <v>279.08999999999997</v>
      </c>
      <c r="CQ2078">
        <f t="shared" si="1350"/>
        <v>0</v>
      </c>
      <c r="CR2078">
        <f t="shared" si="1351"/>
        <v>0</v>
      </c>
      <c r="CS2078">
        <f t="shared" si="1352"/>
        <v>0</v>
      </c>
      <c r="CT2078">
        <f t="shared" si="1353"/>
        <v>1993.5355999999999</v>
      </c>
      <c r="CU2078">
        <f t="shared" si="1354"/>
        <v>0</v>
      </c>
      <c r="CV2078">
        <f t="shared" si="1355"/>
        <v>7.67</v>
      </c>
      <c r="CW2078">
        <f t="shared" si="1356"/>
        <v>0</v>
      </c>
      <c r="CX2078">
        <f t="shared" si="1357"/>
        <v>0</v>
      </c>
      <c r="CY2078">
        <f t="shared" si="1358"/>
        <v>189.78119999999998</v>
      </c>
      <c r="CZ2078">
        <f t="shared" si="1359"/>
        <v>150.70859999999999</v>
      </c>
      <c r="DC2078" t="s">
        <v>3</v>
      </c>
      <c r="DD2078" t="s">
        <v>3</v>
      </c>
      <c r="DE2078" t="s">
        <v>3</v>
      </c>
      <c r="DF2078" t="s">
        <v>3</v>
      </c>
      <c r="DG2078" t="s">
        <v>3</v>
      </c>
      <c r="DH2078" t="s">
        <v>3</v>
      </c>
      <c r="DI2078" t="s">
        <v>3</v>
      </c>
      <c r="DJ2078" t="s">
        <v>3</v>
      </c>
      <c r="DK2078" t="s">
        <v>3</v>
      </c>
      <c r="DL2078" t="s">
        <v>3</v>
      </c>
      <c r="DM2078" t="s">
        <v>3</v>
      </c>
      <c r="DN2078">
        <v>0</v>
      </c>
      <c r="DO2078">
        <v>0</v>
      </c>
      <c r="DP2078">
        <v>1</v>
      </c>
      <c r="DQ2078">
        <v>1</v>
      </c>
      <c r="DU2078">
        <v>1013</v>
      </c>
      <c r="DV2078" t="s">
        <v>20</v>
      </c>
      <c r="DW2078" t="s">
        <v>20</v>
      </c>
      <c r="DX2078">
        <v>1</v>
      </c>
      <c r="DZ2078" t="s">
        <v>3</v>
      </c>
      <c r="EA2078" t="s">
        <v>3</v>
      </c>
      <c r="EB2078" t="s">
        <v>3</v>
      </c>
      <c r="EC2078" t="s">
        <v>3</v>
      </c>
      <c r="EE2078">
        <v>29085590</v>
      </c>
      <c r="EF2078">
        <v>6</v>
      </c>
      <c r="EG2078" t="s">
        <v>22</v>
      </c>
      <c r="EH2078">
        <v>0</v>
      </c>
      <c r="EI2078" t="s">
        <v>3</v>
      </c>
      <c r="EJ2078">
        <v>1</v>
      </c>
      <c r="EK2078">
        <v>57001</v>
      </c>
      <c r="EL2078" t="s">
        <v>23</v>
      </c>
      <c r="EM2078" t="s">
        <v>24</v>
      </c>
      <c r="EO2078" t="s">
        <v>3</v>
      </c>
      <c r="EQ2078">
        <v>0</v>
      </c>
      <c r="ER2078">
        <v>59.83</v>
      </c>
      <c r="ES2078">
        <v>0</v>
      </c>
      <c r="ET2078">
        <v>0</v>
      </c>
      <c r="EU2078">
        <v>0</v>
      </c>
      <c r="EV2078">
        <v>59.83</v>
      </c>
      <c r="EW2078">
        <v>7.67</v>
      </c>
      <c r="EX2078">
        <v>0</v>
      </c>
      <c r="EY2078">
        <v>0</v>
      </c>
      <c r="FQ2078">
        <v>0</v>
      </c>
      <c r="FR2078">
        <f t="shared" si="1360"/>
        <v>0</v>
      </c>
      <c r="FS2078">
        <v>0</v>
      </c>
      <c r="FV2078" t="s">
        <v>25</v>
      </c>
      <c r="FW2078" t="s">
        <v>26</v>
      </c>
      <c r="FX2078">
        <v>80</v>
      </c>
      <c r="FY2078">
        <v>68</v>
      </c>
      <c r="GA2078" t="s">
        <v>3</v>
      </c>
      <c r="GD2078">
        <v>1</v>
      </c>
      <c r="GF2078">
        <v>1095792533</v>
      </c>
      <c r="GG2078">
        <v>2</v>
      </c>
      <c r="GH2078">
        <v>1</v>
      </c>
      <c r="GI2078">
        <v>2</v>
      </c>
      <c r="GJ2078">
        <v>0</v>
      </c>
      <c r="GK2078">
        <v>0</v>
      </c>
      <c r="GL2078">
        <f t="shared" si="1361"/>
        <v>0</v>
      </c>
      <c r="GM2078">
        <f t="shared" si="1362"/>
        <v>619.58000000000004</v>
      </c>
      <c r="GN2078">
        <f t="shared" si="1363"/>
        <v>619.58000000000004</v>
      </c>
      <c r="GO2078">
        <f t="shared" si="1364"/>
        <v>0</v>
      </c>
      <c r="GP2078">
        <f t="shared" si="1365"/>
        <v>0</v>
      </c>
      <c r="GR2078">
        <v>0</v>
      </c>
      <c r="GS2078">
        <v>3</v>
      </c>
      <c r="GT2078">
        <v>0</v>
      </c>
      <c r="GU2078" t="s">
        <v>3</v>
      </c>
      <c r="GV2078">
        <f t="shared" si="1366"/>
        <v>0</v>
      </c>
      <c r="GW2078">
        <v>1</v>
      </c>
      <c r="GX2078">
        <f t="shared" si="1367"/>
        <v>0</v>
      </c>
      <c r="HA2078">
        <v>0</v>
      </c>
      <c r="HB2078">
        <v>0</v>
      </c>
      <c r="HC2078">
        <f t="shared" si="1368"/>
        <v>0</v>
      </c>
      <c r="HE2078" t="s">
        <v>3</v>
      </c>
      <c r="HF2078" t="s">
        <v>3</v>
      </c>
      <c r="IK2078">
        <v>0</v>
      </c>
    </row>
    <row r="2079" spans="1:245">
      <c r="A2079">
        <v>18</v>
      </c>
      <c r="B2079">
        <v>1</v>
      </c>
      <c r="C2079">
        <v>1957</v>
      </c>
      <c r="E2079" t="s">
        <v>157</v>
      </c>
      <c r="F2079" t="s">
        <v>28</v>
      </c>
      <c r="G2079" t="s">
        <v>29</v>
      </c>
      <c r="H2079" t="s">
        <v>30</v>
      </c>
      <c r="I2079">
        <f>I2078*J2079</f>
        <v>9.8000000000000004E-2</v>
      </c>
      <c r="J2079">
        <v>0.7</v>
      </c>
      <c r="O2079">
        <f t="shared" si="1329"/>
        <v>0</v>
      </c>
      <c r="P2079">
        <f t="shared" si="1330"/>
        <v>0</v>
      </c>
      <c r="Q2079">
        <f t="shared" si="1331"/>
        <v>0</v>
      </c>
      <c r="R2079">
        <f t="shared" si="1332"/>
        <v>0</v>
      </c>
      <c r="S2079">
        <f t="shared" si="1333"/>
        <v>0</v>
      </c>
      <c r="T2079">
        <f t="shared" si="1334"/>
        <v>0</v>
      </c>
      <c r="U2079">
        <f t="shared" si="1335"/>
        <v>0</v>
      </c>
      <c r="V2079">
        <f t="shared" si="1336"/>
        <v>0</v>
      </c>
      <c r="W2079">
        <f t="shared" si="1337"/>
        <v>0</v>
      </c>
      <c r="X2079">
        <f t="shared" si="1338"/>
        <v>0</v>
      </c>
      <c r="Y2079">
        <f t="shared" si="1339"/>
        <v>0</v>
      </c>
      <c r="AA2079">
        <v>36401907</v>
      </c>
      <c r="AB2079">
        <f t="shared" si="1340"/>
        <v>0</v>
      </c>
      <c r="AC2079">
        <f t="shared" si="1341"/>
        <v>0</v>
      </c>
      <c r="AD2079">
        <f t="shared" si="1342"/>
        <v>0</v>
      </c>
      <c r="AE2079">
        <f t="shared" si="1343"/>
        <v>0</v>
      </c>
      <c r="AF2079">
        <f t="shared" si="1344"/>
        <v>0</v>
      </c>
      <c r="AG2079">
        <f t="shared" si="1345"/>
        <v>0</v>
      </c>
      <c r="AH2079">
        <f t="shared" si="1346"/>
        <v>0</v>
      </c>
      <c r="AI2079">
        <f t="shared" si="1347"/>
        <v>0</v>
      </c>
      <c r="AJ2079">
        <f t="shared" si="1348"/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1</v>
      </c>
      <c r="AW2079">
        <v>1</v>
      </c>
      <c r="AZ2079">
        <v>1</v>
      </c>
      <c r="BA2079">
        <v>1</v>
      </c>
      <c r="BB2079">
        <v>1</v>
      </c>
      <c r="BC2079">
        <v>1</v>
      </c>
      <c r="BD2079" t="s">
        <v>3</v>
      </c>
      <c r="BE2079" t="s">
        <v>3</v>
      </c>
      <c r="BF2079" t="s">
        <v>3</v>
      </c>
      <c r="BG2079" t="s">
        <v>3</v>
      </c>
      <c r="BH2079">
        <v>3</v>
      </c>
      <c r="BI2079">
        <v>2</v>
      </c>
      <c r="BJ2079" t="s">
        <v>31</v>
      </c>
      <c r="BM2079">
        <v>500002</v>
      </c>
      <c r="BN2079">
        <v>0</v>
      </c>
      <c r="BO2079" t="s">
        <v>3</v>
      </c>
      <c r="BP2079">
        <v>0</v>
      </c>
      <c r="BQ2079">
        <v>12</v>
      </c>
      <c r="BR2079">
        <v>0</v>
      </c>
      <c r="BS2079">
        <v>1</v>
      </c>
      <c r="BT2079">
        <v>1</v>
      </c>
      <c r="BU2079">
        <v>1</v>
      </c>
      <c r="BV2079">
        <v>1</v>
      </c>
      <c r="BW2079">
        <v>1</v>
      </c>
      <c r="BX2079">
        <v>1</v>
      </c>
      <c r="BY2079" t="s">
        <v>3</v>
      </c>
      <c r="BZ2079">
        <v>0</v>
      </c>
      <c r="CA2079">
        <v>0</v>
      </c>
      <c r="CE2079">
        <v>0</v>
      </c>
      <c r="CF2079">
        <v>0</v>
      </c>
      <c r="CG2079">
        <v>0</v>
      </c>
      <c r="CM2079">
        <v>0</v>
      </c>
      <c r="CN2079" t="s">
        <v>3</v>
      </c>
      <c r="CO2079">
        <v>0</v>
      </c>
      <c r="CP2079">
        <f t="shared" si="1349"/>
        <v>0</v>
      </c>
      <c r="CQ2079">
        <f t="shared" si="1350"/>
        <v>0</v>
      </c>
      <c r="CR2079">
        <f t="shared" si="1351"/>
        <v>0</v>
      </c>
      <c r="CS2079">
        <f t="shared" si="1352"/>
        <v>0</v>
      </c>
      <c r="CT2079">
        <f t="shared" si="1353"/>
        <v>0</v>
      </c>
      <c r="CU2079">
        <f t="shared" si="1354"/>
        <v>0</v>
      </c>
      <c r="CV2079">
        <f t="shared" si="1355"/>
        <v>0</v>
      </c>
      <c r="CW2079">
        <f t="shared" si="1356"/>
        <v>0</v>
      </c>
      <c r="CX2079">
        <f t="shared" si="1357"/>
        <v>0</v>
      </c>
      <c r="CY2079">
        <f t="shared" si="1358"/>
        <v>0</v>
      </c>
      <c r="CZ2079">
        <f t="shared" si="1359"/>
        <v>0</v>
      </c>
      <c r="DC2079" t="s">
        <v>3</v>
      </c>
      <c r="DD2079" t="s">
        <v>3</v>
      </c>
      <c r="DE2079" t="s">
        <v>3</v>
      </c>
      <c r="DF2079" t="s">
        <v>3</v>
      </c>
      <c r="DG2079" t="s">
        <v>3</v>
      </c>
      <c r="DH2079" t="s">
        <v>3</v>
      </c>
      <c r="DI2079" t="s">
        <v>3</v>
      </c>
      <c r="DJ2079" t="s">
        <v>3</v>
      </c>
      <c r="DK2079" t="s">
        <v>3</v>
      </c>
      <c r="DL2079" t="s">
        <v>3</v>
      </c>
      <c r="DM2079" t="s">
        <v>3</v>
      </c>
      <c r="DN2079">
        <v>0</v>
      </c>
      <c r="DO2079">
        <v>0</v>
      </c>
      <c r="DP2079">
        <v>1</v>
      </c>
      <c r="DQ2079">
        <v>1</v>
      </c>
      <c r="DU2079">
        <v>1009</v>
      </c>
      <c r="DV2079" t="s">
        <v>30</v>
      </c>
      <c r="DW2079" t="s">
        <v>30</v>
      </c>
      <c r="DX2079">
        <v>1000</v>
      </c>
      <c r="DZ2079" t="s">
        <v>3</v>
      </c>
      <c r="EA2079" t="s">
        <v>3</v>
      </c>
      <c r="EB2079" t="s">
        <v>3</v>
      </c>
      <c r="EC2079" t="s">
        <v>3</v>
      </c>
      <c r="EE2079">
        <v>29085444</v>
      </c>
      <c r="EF2079">
        <v>12</v>
      </c>
      <c r="EG2079" t="s">
        <v>32</v>
      </c>
      <c r="EH2079">
        <v>0</v>
      </c>
      <c r="EI2079" t="s">
        <v>3</v>
      </c>
      <c r="EJ2079">
        <v>2</v>
      </c>
      <c r="EK2079">
        <v>500002</v>
      </c>
      <c r="EL2079" t="s">
        <v>33</v>
      </c>
      <c r="EM2079" t="s">
        <v>34</v>
      </c>
      <c r="EO2079" t="s">
        <v>3</v>
      </c>
      <c r="EQ2079">
        <v>0</v>
      </c>
      <c r="ER2079">
        <v>0</v>
      </c>
      <c r="ES2079">
        <v>0</v>
      </c>
      <c r="ET2079">
        <v>0</v>
      </c>
      <c r="EU2079">
        <v>0</v>
      </c>
      <c r="EV2079">
        <v>0</v>
      </c>
      <c r="EW2079">
        <v>0</v>
      </c>
      <c r="EX2079">
        <v>0</v>
      </c>
      <c r="FQ2079">
        <v>0</v>
      </c>
      <c r="FR2079">
        <f t="shared" si="1360"/>
        <v>0</v>
      </c>
      <c r="FS2079">
        <v>0</v>
      </c>
      <c r="FX2079">
        <v>0</v>
      </c>
      <c r="FY2079">
        <v>0</v>
      </c>
      <c r="GA2079" t="s">
        <v>3</v>
      </c>
      <c r="GD2079">
        <v>1</v>
      </c>
      <c r="GF2079">
        <v>-304821490</v>
      </c>
      <c r="GG2079">
        <v>2</v>
      </c>
      <c r="GH2079">
        <v>1</v>
      </c>
      <c r="GI2079">
        <v>-2</v>
      </c>
      <c r="GJ2079">
        <v>0</v>
      </c>
      <c r="GK2079">
        <v>0</v>
      </c>
      <c r="GL2079">
        <f t="shared" si="1361"/>
        <v>0</v>
      </c>
      <c r="GM2079">
        <f t="shared" si="1362"/>
        <v>0</v>
      </c>
      <c r="GN2079">
        <f t="shared" si="1363"/>
        <v>0</v>
      </c>
      <c r="GO2079">
        <f t="shared" si="1364"/>
        <v>0</v>
      </c>
      <c r="GP2079">
        <f t="shared" si="1365"/>
        <v>0</v>
      </c>
      <c r="GR2079">
        <v>0</v>
      </c>
      <c r="GS2079">
        <v>3</v>
      </c>
      <c r="GT2079">
        <v>0</v>
      </c>
      <c r="GU2079" t="s">
        <v>3</v>
      </c>
      <c r="GV2079">
        <f t="shared" si="1366"/>
        <v>0</v>
      </c>
      <c r="GW2079">
        <v>1</v>
      </c>
      <c r="GX2079">
        <f t="shared" si="1367"/>
        <v>0</v>
      </c>
      <c r="HA2079">
        <v>0</v>
      </c>
      <c r="HB2079">
        <v>0</v>
      </c>
      <c r="HC2079">
        <f t="shared" si="1368"/>
        <v>0</v>
      </c>
      <c r="HE2079" t="s">
        <v>3</v>
      </c>
      <c r="HF2079" t="s">
        <v>3</v>
      </c>
      <c r="IK2079">
        <v>0</v>
      </c>
    </row>
    <row r="2080" spans="1:245">
      <c r="A2080">
        <v>17</v>
      </c>
      <c r="B2080">
        <v>1</v>
      </c>
      <c r="C2080">
        <f>ROW(SmtRes!A1961)</f>
        <v>1961</v>
      </c>
      <c r="D2080">
        <f>ROW(EtalonRes!A1915)</f>
        <v>1915</v>
      </c>
      <c r="E2080" t="s">
        <v>41</v>
      </c>
      <c r="F2080" t="s">
        <v>36</v>
      </c>
      <c r="G2080" t="s">
        <v>37</v>
      </c>
      <c r="H2080" t="s">
        <v>38</v>
      </c>
      <c r="I2080">
        <f>ROUND(14/100,9)</f>
        <v>0.14000000000000001</v>
      </c>
      <c r="J2080">
        <v>0</v>
      </c>
      <c r="O2080">
        <f t="shared" si="1329"/>
        <v>422.91</v>
      </c>
      <c r="P2080">
        <f t="shared" si="1330"/>
        <v>0</v>
      </c>
      <c r="Q2080">
        <f t="shared" si="1331"/>
        <v>8.49</v>
      </c>
      <c r="R2080">
        <f t="shared" si="1332"/>
        <v>8.2100000000000009</v>
      </c>
      <c r="S2080">
        <f t="shared" si="1333"/>
        <v>414.42</v>
      </c>
      <c r="T2080">
        <f t="shared" si="1334"/>
        <v>0</v>
      </c>
      <c r="U2080">
        <f t="shared" si="1335"/>
        <v>1.5946000000000002</v>
      </c>
      <c r="V2080">
        <f t="shared" si="1336"/>
        <v>1.8200000000000001E-2</v>
      </c>
      <c r="W2080">
        <f t="shared" si="1337"/>
        <v>0</v>
      </c>
      <c r="X2080">
        <f t="shared" si="1338"/>
        <v>287.39</v>
      </c>
      <c r="Y2080">
        <f t="shared" si="1339"/>
        <v>228.22</v>
      </c>
      <c r="AA2080">
        <v>36401907</v>
      </c>
      <c r="AB2080">
        <f t="shared" si="1340"/>
        <v>92.9</v>
      </c>
      <c r="AC2080">
        <f t="shared" si="1341"/>
        <v>0</v>
      </c>
      <c r="AD2080">
        <f t="shared" si="1342"/>
        <v>4.0599999999999996</v>
      </c>
      <c r="AE2080">
        <f t="shared" si="1343"/>
        <v>1.76</v>
      </c>
      <c r="AF2080">
        <f t="shared" si="1344"/>
        <v>88.84</v>
      </c>
      <c r="AG2080">
        <f t="shared" si="1345"/>
        <v>0</v>
      </c>
      <c r="AH2080">
        <f t="shared" si="1346"/>
        <v>11.39</v>
      </c>
      <c r="AI2080">
        <f t="shared" si="1347"/>
        <v>0.13</v>
      </c>
      <c r="AJ2080">
        <f t="shared" si="1348"/>
        <v>0</v>
      </c>
      <c r="AK2080">
        <v>92.9</v>
      </c>
      <c r="AL2080">
        <v>0</v>
      </c>
      <c r="AM2080">
        <v>4.0599999999999996</v>
      </c>
      <c r="AN2080">
        <v>1.76</v>
      </c>
      <c r="AO2080">
        <v>88.84</v>
      </c>
      <c r="AP2080">
        <v>0</v>
      </c>
      <c r="AQ2080">
        <v>11.39</v>
      </c>
      <c r="AR2080">
        <v>0.13</v>
      </c>
      <c r="AS2080">
        <v>0</v>
      </c>
      <c r="AT2080">
        <v>68</v>
      </c>
      <c r="AU2080">
        <v>54</v>
      </c>
      <c r="AV2080">
        <v>1</v>
      </c>
      <c r="AW2080">
        <v>1</v>
      </c>
      <c r="AZ2080">
        <v>1</v>
      </c>
      <c r="BA2080">
        <v>33.32</v>
      </c>
      <c r="BB2080">
        <v>14.94</v>
      </c>
      <c r="BC2080">
        <v>1</v>
      </c>
      <c r="BD2080" t="s">
        <v>3</v>
      </c>
      <c r="BE2080" t="s">
        <v>3</v>
      </c>
      <c r="BF2080" t="s">
        <v>3</v>
      </c>
      <c r="BG2080" t="s">
        <v>3</v>
      </c>
      <c r="BH2080">
        <v>0</v>
      </c>
      <c r="BI2080">
        <v>1</v>
      </c>
      <c r="BJ2080" t="s">
        <v>39</v>
      </c>
      <c r="BM2080">
        <v>57001</v>
      </c>
      <c r="BN2080">
        <v>0</v>
      </c>
      <c r="BO2080" t="s">
        <v>36</v>
      </c>
      <c r="BP2080">
        <v>1</v>
      </c>
      <c r="BQ2080">
        <v>6</v>
      </c>
      <c r="BR2080">
        <v>0</v>
      </c>
      <c r="BS2080">
        <v>33.32</v>
      </c>
      <c r="BT2080">
        <v>1</v>
      </c>
      <c r="BU2080">
        <v>1</v>
      </c>
      <c r="BV2080">
        <v>1</v>
      </c>
      <c r="BW2080">
        <v>1</v>
      </c>
      <c r="BX2080">
        <v>1</v>
      </c>
      <c r="BY2080" t="s">
        <v>3</v>
      </c>
      <c r="BZ2080">
        <v>80</v>
      </c>
      <c r="CA2080">
        <v>68</v>
      </c>
      <c r="CE2080">
        <v>0</v>
      </c>
      <c r="CF2080">
        <v>0</v>
      </c>
      <c r="CG2080">
        <v>0</v>
      </c>
      <c r="CM2080">
        <v>0</v>
      </c>
      <c r="CN2080" t="s">
        <v>3</v>
      </c>
      <c r="CO2080">
        <v>0</v>
      </c>
      <c r="CP2080">
        <f t="shared" si="1349"/>
        <v>422.91</v>
      </c>
      <c r="CQ2080">
        <f t="shared" si="1350"/>
        <v>0</v>
      </c>
      <c r="CR2080">
        <f t="shared" si="1351"/>
        <v>60.656399999999991</v>
      </c>
      <c r="CS2080">
        <f t="shared" si="1352"/>
        <v>58.6432</v>
      </c>
      <c r="CT2080">
        <f t="shared" si="1353"/>
        <v>2960.1487999999999</v>
      </c>
      <c r="CU2080">
        <f t="shared" si="1354"/>
        <v>0</v>
      </c>
      <c r="CV2080">
        <f t="shared" si="1355"/>
        <v>11.39</v>
      </c>
      <c r="CW2080">
        <f t="shared" si="1356"/>
        <v>0.13</v>
      </c>
      <c r="CX2080">
        <f t="shared" si="1357"/>
        <v>0</v>
      </c>
      <c r="CY2080">
        <f t="shared" si="1358"/>
        <v>287.38839999999999</v>
      </c>
      <c r="CZ2080">
        <f t="shared" si="1359"/>
        <v>228.22020000000001</v>
      </c>
      <c r="DC2080" t="s">
        <v>3</v>
      </c>
      <c r="DD2080" t="s">
        <v>3</v>
      </c>
      <c r="DE2080" t="s">
        <v>3</v>
      </c>
      <c r="DF2080" t="s">
        <v>3</v>
      </c>
      <c r="DG2080" t="s">
        <v>3</v>
      </c>
      <c r="DH2080" t="s">
        <v>3</v>
      </c>
      <c r="DI2080" t="s">
        <v>3</v>
      </c>
      <c r="DJ2080" t="s">
        <v>3</v>
      </c>
      <c r="DK2080" t="s">
        <v>3</v>
      </c>
      <c r="DL2080" t="s">
        <v>3</v>
      </c>
      <c r="DM2080" t="s">
        <v>3</v>
      </c>
      <c r="DN2080">
        <v>0</v>
      </c>
      <c r="DO2080">
        <v>0</v>
      </c>
      <c r="DP2080">
        <v>1</v>
      </c>
      <c r="DQ2080">
        <v>1</v>
      </c>
      <c r="DU2080">
        <v>1013</v>
      </c>
      <c r="DV2080" t="s">
        <v>38</v>
      </c>
      <c r="DW2080" t="s">
        <v>38</v>
      </c>
      <c r="DX2080">
        <v>1</v>
      </c>
      <c r="DZ2080" t="s">
        <v>3</v>
      </c>
      <c r="EA2080" t="s">
        <v>3</v>
      </c>
      <c r="EB2080" t="s">
        <v>3</v>
      </c>
      <c r="EC2080" t="s">
        <v>3</v>
      </c>
      <c r="EE2080">
        <v>29085590</v>
      </c>
      <c r="EF2080">
        <v>6</v>
      </c>
      <c r="EG2080" t="s">
        <v>22</v>
      </c>
      <c r="EH2080">
        <v>0</v>
      </c>
      <c r="EI2080" t="s">
        <v>3</v>
      </c>
      <c r="EJ2080">
        <v>1</v>
      </c>
      <c r="EK2080">
        <v>57001</v>
      </c>
      <c r="EL2080" t="s">
        <v>23</v>
      </c>
      <c r="EM2080" t="s">
        <v>24</v>
      </c>
      <c r="EO2080" t="s">
        <v>3</v>
      </c>
      <c r="EQ2080">
        <v>0</v>
      </c>
      <c r="ER2080">
        <v>92.9</v>
      </c>
      <c r="ES2080">
        <v>0</v>
      </c>
      <c r="ET2080">
        <v>4.0599999999999996</v>
      </c>
      <c r="EU2080">
        <v>1.76</v>
      </c>
      <c r="EV2080">
        <v>88.84</v>
      </c>
      <c r="EW2080">
        <v>11.39</v>
      </c>
      <c r="EX2080">
        <v>0.13</v>
      </c>
      <c r="EY2080">
        <v>0</v>
      </c>
      <c r="FQ2080">
        <v>0</v>
      </c>
      <c r="FR2080">
        <f t="shared" si="1360"/>
        <v>0</v>
      </c>
      <c r="FS2080">
        <v>0</v>
      </c>
      <c r="FV2080" t="s">
        <v>25</v>
      </c>
      <c r="FW2080" t="s">
        <v>26</v>
      </c>
      <c r="FX2080">
        <v>80</v>
      </c>
      <c r="FY2080">
        <v>68</v>
      </c>
      <c r="GA2080" t="s">
        <v>3</v>
      </c>
      <c r="GD2080">
        <v>1</v>
      </c>
      <c r="GF2080">
        <v>-1629810845</v>
      </c>
      <c r="GG2080">
        <v>2</v>
      </c>
      <c r="GH2080">
        <v>1</v>
      </c>
      <c r="GI2080">
        <v>2</v>
      </c>
      <c r="GJ2080">
        <v>0</v>
      </c>
      <c r="GK2080">
        <v>0</v>
      </c>
      <c r="GL2080">
        <f t="shared" si="1361"/>
        <v>0</v>
      </c>
      <c r="GM2080">
        <f t="shared" si="1362"/>
        <v>938.52</v>
      </c>
      <c r="GN2080">
        <f t="shared" si="1363"/>
        <v>938.52</v>
      </c>
      <c r="GO2080">
        <f t="shared" si="1364"/>
        <v>0</v>
      </c>
      <c r="GP2080">
        <f t="shared" si="1365"/>
        <v>0</v>
      </c>
      <c r="GR2080">
        <v>0</v>
      </c>
      <c r="GS2080">
        <v>3</v>
      </c>
      <c r="GT2080">
        <v>0</v>
      </c>
      <c r="GU2080" t="s">
        <v>3</v>
      </c>
      <c r="GV2080">
        <f t="shared" si="1366"/>
        <v>0</v>
      </c>
      <c r="GW2080">
        <v>1</v>
      </c>
      <c r="GX2080">
        <f t="shared" si="1367"/>
        <v>0</v>
      </c>
      <c r="HA2080">
        <v>0</v>
      </c>
      <c r="HB2080">
        <v>0</v>
      </c>
      <c r="HC2080">
        <f t="shared" si="1368"/>
        <v>0</v>
      </c>
      <c r="HE2080" t="s">
        <v>3</v>
      </c>
      <c r="HF2080" t="s">
        <v>3</v>
      </c>
      <c r="IK2080">
        <v>0</v>
      </c>
    </row>
    <row r="2081" spans="1:245">
      <c r="A2081">
        <v>18</v>
      </c>
      <c r="B2081">
        <v>1</v>
      </c>
      <c r="C2081">
        <v>1961</v>
      </c>
      <c r="E2081" t="s">
        <v>48</v>
      </c>
      <c r="F2081" t="s">
        <v>28</v>
      </c>
      <c r="G2081" t="s">
        <v>29</v>
      </c>
      <c r="H2081" t="s">
        <v>30</v>
      </c>
      <c r="I2081">
        <f>I2080*J2081</f>
        <v>6.5799999999999997E-2</v>
      </c>
      <c r="J2081">
        <v>0.46999999999999992</v>
      </c>
      <c r="O2081">
        <f t="shared" si="1329"/>
        <v>0</v>
      </c>
      <c r="P2081">
        <f t="shared" si="1330"/>
        <v>0</v>
      </c>
      <c r="Q2081">
        <f t="shared" si="1331"/>
        <v>0</v>
      </c>
      <c r="R2081">
        <f t="shared" si="1332"/>
        <v>0</v>
      </c>
      <c r="S2081">
        <f t="shared" si="1333"/>
        <v>0</v>
      </c>
      <c r="T2081">
        <f t="shared" si="1334"/>
        <v>0</v>
      </c>
      <c r="U2081">
        <f t="shared" si="1335"/>
        <v>0</v>
      </c>
      <c r="V2081">
        <f t="shared" si="1336"/>
        <v>0</v>
      </c>
      <c r="W2081">
        <f t="shared" si="1337"/>
        <v>0</v>
      </c>
      <c r="X2081">
        <f t="shared" si="1338"/>
        <v>0</v>
      </c>
      <c r="Y2081">
        <f t="shared" si="1339"/>
        <v>0</v>
      </c>
      <c r="AA2081">
        <v>36401907</v>
      </c>
      <c r="AB2081">
        <f t="shared" si="1340"/>
        <v>0</v>
      </c>
      <c r="AC2081">
        <f t="shared" si="1341"/>
        <v>0</v>
      </c>
      <c r="AD2081">
        <f t="shared" si="1342"/>
        <v>0</v>
      </c>
      <c r="AE2081">
        <f t="shared" si="1343"/>
        <v>0</v>
      </c>
      <c r="AF2081">
        <f t="shared" si="1344"/>
        <v>0</v>
      </c>
      <c r="AG2081">
        <f t="shared" si="1345"/>
        <v>0</v>
      </c>
      <c r="AH2081">
        <f t="shared" si="1346"/>
        <v>0</v>
      </c>
      <c r="AI2081">
        <f t="shared" si="1347"/>
        <v>0</v>
      </c>
      <c r="AJ2081">
        <f t="shared" si="1348"/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1</v>
      </c>
      <c r="AW2081">
        <v>1</v>
      </c>
      <c r="AZ2081">
        <v>1</v>
      </c>
      <c r="BA2081">
        <v>1</v>
      </c>
      <c r="BB2081">
        <v>1</v>
      </c>
      <c r="BC2081">
        <v>1</v>
      </c>
      <c r="BD2081" t="s">
        <v>3</v>
      </c>
      <c r="BE2081" t="s">
        <v>3</v>
      </c>
      <c r="BF2081" t="s">
        <v>3</v>
      </c>
      <c r="BG2081" t="s">
        <v>3</v>
      </c>
      <c r="BH2081">
        <v>3</v>
      </c>
      <c r="BI2081">
        <v>2</v>
      </c>
      <c r="BJ2081" t="s">
        <v>31</v>
      </c>
      <c r="BM2081">
        <v>500002</v>
      </c>
      <c r="BN2081">
        <v>0</v>
      </c>
      <c r="BO2081" t="s">
        <v>3</v>
      </c>
      <c r="BP2081">
        <v>0</v>
      </c>
      <c r="BQ2081">
        <v>12</v>
      </c>
      <c r="BR2081">
        <v>0</v>
      </c>
      <c r="BS2081">
        <v>1</v>
      </c>
      <c r="BT2081">
        <v>1</v>
      </c>
      <c r="BU2081">
        <v>1</v>
      </c>
      <c r="BV2081">
        <v>1</v>
      </c>
      <c r="BW2081">
        <v>1</v>
      </c>
      <c r="BX2081">
        <v>1</v>
      </c>
      <c r="BY2081" t="s">
        <v>3</v>
      </c>
      <c r="BZ2081">
        <v>0</v>
      </c>
      <c r="CA2081">
        <v>0</v>
      </c>
      <c r="CE2081">
        <v>0</v>
      </c>
      <c r="CF2081">
        <v>0</v>
      </c>
      <c r="CG2081">
        <v>0</v>
      </c>
      <c r="CM2081">
        <v>0</v>
      </c>
      <c r="CN2081" t="s">
        <v>3</v>
      </c>
      <c r="CO2081">
        <v>0</v>
      </c>
      <c r="CP2081">
        <f t="shared" si="1349"/>
        <v>0</v>
      </c>
      <c r="CQ2081">
        <f t="shared" si="1350"/>
        <v>0</v>
      </c>
      <c r="CR2081">
        <f t="shared" si="1351"/>
        <v>0</v>
      </c>
      <c r="CS2081">
        <f t="shared" si="1352"/>
        <v>0</v>
      </c>
      <c r="CT2081">
        <f t="shared" si="1353"/>
        <v>0</v>
      </c>
      <c r="CU2081">
        <f t="shared" si="1354"/>
        <v>0</v>
      </c>
      <c r="CV2081">
        <f t="shared" si="1355"/>
        <v>0</v>
      </c>
      <c r="CW2081">
        <f t="shared" si="1356"/>
        <v>0</v>
      </c>
      <c r="CX2081">
        <f t="shared" si="1357"/>
        <v>0</v>
      </c>
      <c r="CY2081">
        <f t="shared" si="1358"/>
        <v>0</v>
      </c>
      <c r="CZ2081">
        <f t="shared" si="1359"/>
        <v>0</v>
      </c>
      <c r="DC2081" t="s">
        <v>3</v>
      </c>
      <c r="DD2081" t="s">
        <v>3</v>
      </c>
      <c r="DE2081" t="s">
        <v>3</v>
      </c>
      <c r="DF2081" t="s">
        <v>3</v>
      </c>
      <c r="DG2081" t="s">
        <v>3</v>
      </c>
      <c r="DH2081" t="s">
        <v>3</v>
      </c>
      <c r="DI2081" t="s">
        <v>3</v>
      </c>
      <c r="DJ2081" t="s">
        <v>3</v>
      </c>
      <c r="DK2081" t="s">
        <v>3</v>
      </c>
      <c r="DL2081" t="s">
        <v>3</v>
      </c>
      <c r="DM2081" t="s">
        <v>3</v>
      </c>
      <c r="DN2081">
        <v>0</v>
      </c>
      <c r="DO2081">
        <v>0</v>
      </c>
      <c r="DP2081">
        <v>1</v>
      </c>
      <c r="DQ2081">
        <v>1</v>
      </c>
      <c r="DU2081">
        <v>1009</v>
      </c>
      <c r="DV2081" t="s">
        <v>30</v>
      </c>
      <c r="DW2081" t="s">
        <v>30</v>
      </c>
      <c r="DX2081">
        <v>1000</v>
      </c>
      <c r="DZ2081" t="s">
        <v>3</v>
      </c>
      <c r="EA2081" t="s">
        <v>3</v>
      </c>
      <c r="EB2081" t="s">
        <v>3</v>
      </c>
      <c r="EC2081" t="s">
        <v>3</v>
      </c>
      <c r="EE2081">
        <v>29085444</v>
      </c>
      <c r="EF2081">
        <v>12</v>
      </c>
      <c r="EG2081" t="s">
        <v>32</v>
      </c>
      <c r="EH2081">
        <v>0</v>
      </c>
      <c r="EI2081" t="s">
        <v>3</v>
      </c>
      <c r="EJ2081">
        <v>2</v>
      </c>
      <c r="EK2081">
        <v>500002</v>
      </c>
      <c r="EL2081" t="s">
        <v>33</v>
      </c>
      <c r="EM2081" t="s">
        <v>34</v>
      </c>
      <c r="EO2081" t="s">
        <v>3</v>
      </c>
      <c r="EQ2081">
        <v>0</v>
      </c>
      <c r="ER2081">
        <v>0</v>
      </c>
      <c r="ES2081">
        <v>0</v>
      </c>
      <c r="ET2081">
        <v>0</v>
      </c>
      <c r="EU2081">
        <v>0</v>
      </c>
      <c r="EV2081">
        <v>0</v>
      </c>
      <c r="EW2081">
        <v>0</v>
      </c>
      <c r="EX2081">
        <v>0</v>
      </c>
      <c r="FQ2081">
        <v>0</v>
      </c>
      <c r="FR2081">
        <f t="shared" si="1360"/>
        <v>0</v>
      </c>
      <c r="FS2081">
        <v>0</v>
      </c>
      <c r="FX2081">
        <v>0</v>
      </c>
      <c r="FY2081">
        <v>0</v>
      </c>
      <c r="GA2081" t="s">
        <v>3</v>
      </c>
      <c r="GD2081">
        <v>1</v>
      </c>
      <c r="GF2081">
        <v>-304821490</v>
      </c>
      <c r="GG2081">
        <v>2</v>
      </c>
      <c r="GH2081">
        <v>1</v>
      </c>
      <c r="GI2081">
        <v>-2</v>
      </c>
      <c r="GJ2081">
        <v>0</v>
      </c>
      <c r="GK2081">
        <v>0</v>
      </c>
      <c r="GL2081">
        <f t="shared" si="1361"/>
        <v>0</v>
      </c>
      <c r="GM2081">
        <f t="shared" si="1362"/>
        <v>0</v>
      </c>
      <c r="GN2081">
        <f t="shared" si="1363"/>
        <v>0</v>
      </c>
      <c r="GO2081">
        <f t="shared" si="1364"/>
        <v>0</v>
      </c>
      <c r="GP2081">
        <f t="shared" si="1365"/>
        <v>0</v>
      </c>
      <c r="GR2081">
        <v>0</v>
      </c>
      <c r="GS2081">
        <v>0</v>
      </c>
      <c r="GT2081">
        <v>0</v>
      </c>
      <c r="GU2081" t="s">
        <v>3</v>
      </c>
      <c r="GV2081">
        <f t="shared" si="1366"/>
        <v>0</v>
      </c>
      <c r="GW2081">
        <v>1</v>
      </c>
      <c r="GX2081">
        <f t="shared" si="1367"/>
        <v>0</v>
      </c>
      <c r="HA2081">
        <v>0</v>
      </c>
      <c r="HB2081">
        <v>0</v>
      </c>
      <c r="HC2081">
        <f t="shared" si="1368"/>
        <v>0</v>
      </c>
      <c r="HE2081" t="s">
        <v>3</v>
      </c>
      <c r="HF2081" t="s">
        <v>3</v>
      </c>
      <c r="IK2081">
        <v>0</v>
      </c>
    </row>
    <row r="2082" spans="1:245">
      <c r="A2082">
        <v>17</v>
      </c>
      <c r="B2082">
        <v>1</v>
      </c>
      <c r="C2082">
        <f>ROW(SmtRes!A1963)</f>
        <v>1963</v>
      </c>
      <c r="D2082">
        <f>ROW(EtalonRes!A1917)</f>
        <v>1917</v>
      </c>
      <c r="E2082" t="s">
        <v>49</v>
      </c>
      <c r="F2082" t="s">
        <v>50</v>
      </c>
      <c r="G2082" t="s">
        <v>51</v>
      </c>
      <c r="H2082" t="s">
        <v>52</v>
      </c>
      <c r="I2082">
        <f>ROUND(18/100,9)</f>
        <v>0.18</v>
      </c>
      <c r="J2082">
        <v>0</v>
      </c>
      <c r="O2082">
        <f t="shared" si="1329"/>
        <v>176.39</v>
      </c>
      <c r="P2082">
        <f t="shared" si="1330"/>
        <v>0</v>
      </c>
      <c r="Q2082">
        <f t="shared" si="1331"/>
        <v>0</v>
      </c>
      <c r="R2082">
        <f t="shared" si="1332"/>
        <v>0</v>
      </c>
      <c r="S2082">
        <f t="shared" si="1333"/>
        <v>176.39</v>
      </c>
      <c r="T2082">
        <f t="shared" si="1334"/>
        <v>0</v>
      </c>
      <c r="U2082">
        <f t="shared" si="1335"/>
        <v>0.67859999999999998</v>
      </c>
      <c r="V2082">
        <f t="shared" si="1336"/>
        <v>0</v>
      </c>
      <c r="W2082">
        <f t="shared" si="1337"/>
        <v>0</v>
      </c>
      <c r="X2082">
        <f t="shared" si="1338"/>
        <v>119.95</v>
      </c>
      <c r="Y2082">
        <f t="shared" si="1339"/>
        <v>95.25</v>
      </c>
      <c r="AA2082">
        <v>36401907</v>
      </c>
      <c r="AB2082">
        <f t="shared" si="1340"/>
        <v>29.41</v>
      </c>
      <c r="AC2082">
        <f t="shared" si="1341"/>
        <v>0</v>
      </c>
      <c r="AD2082">
        <f t="shared" si="1342"/>
        <v>0</v>
      </c>
      <c r="AE2082">
        <f t="shared" si="1343"/>
        <v>0</v>
      </c>
      <c r="AF2082">
        <f t="shared" si="1344"/>
        <v>29.41</v>
      </c>
      <c r="AG2082">
        <f t="shared" si="1345"/>
        <v>0</v>
      </c>
      <c r="AH2082">
        <f t="shared" si="1346"/>
        <v>3.77</v>
      </c>
      <c r="AI2082">
        <f t="shared" si="1347"/>
        <v>0</v>
      </c>
      <c r="AJ2082">
        <f t="shared" si="1348"/>
        <v>0</v>
      </c>
      <c r="AK2082">
        <v>29.41</v>
      </c>
      <c r="AL2082">
        <v>0</v>
      </c>
      <c r="AM2082">
        <v>0</v>
      </c>
      <c r="AN2082">
        <v>0</v>
      </c>
      <c r="AO2082">
        <v>29.41</v>
      </c>
      <c r="AP2082">
        <v>0</v>
      </c>
      <c r="AQ2082">
        <v>3.77</v>
      </c>
      <c r="AR2082">
        <v>0</v>
      </c>
      <c r="AS2082">
        <v>0</v>
      </c>
      <c r="AT2082">
        <v>68</v>
      </c>
      <c r="AU2082">
        <v>54</v>
      </c>
      <c r="AV2082">
        <v>1</v>
      </c>
      <c r="AW2082">
        <v>1</v>
      </c>
      <c r="AZ2082">
        <v>1</v>
      </c>
      <c r="BA2082">
        <v>33.32</v>
      </c>
      <c r="BB2082">
        <v>1</v>
      </c>
      <c r="BC2082">
        <v>1</v>
      </c>
      <c r="BD2082" t="s">
        <v>3</v>
      </c>
      <c r="BE2082" t="s">
        <v>3</v>
      </c>
      <c r="BF2082" t="s">
        <v>3</v>
      </c>
      <c r="BG2082" t="s">
        <v>3</v>
      </c>
      <c r="BH2082">
        <v>0</v>
      </c>
      <c r="BI2082">
        <v>1</v>
      </c>
      <c r="BJ2082" t="s">
        <v>53</v>
      </c>
      <c r="BM2082">
        <v>57001</v>
      </c>
      <c r="BN2082">
        <v>0</v>
      </c>
      <c r="BO2082" t="s">
        <v>50</v>
      </c>
      <c r="BP2082">
        <v>1</v>
      </c>
      <c r="BQ2082">
        <v>6</v>
      </c>
      <c r="BR2082">
        <v>0</v>
      </c>
      <c r="BS2082">
        <v>33.32</v>
      </c>
      <c r="BT2082">
        <v>1</v>
      </c>
      <c r="BU2082">
        <v>1</v>
      </c>
      <c r="BV2082">
        <v>1</v>
      </c>
      <c r="BW2082">
        <v>1</v>
      </c>
      <c r="BX2082">
        <v>1</v>
      </c>
      <c r="BY2082" t="s">
        <v>3</v>
      </c>
      <c r="BZ2082">
        <v>80</v>
      </c>
      <c r="CA2082">
        <v>68</v>
      </c>
      <c r="CE2082">
        <v>0</v>
      </c>
      <c r="CF2082">
        <v>0</v>
      </c>
      <c r="CG2082">
        <v>0</v>
      </c>
      <c r="CM2082">
        <v>0</v>
      </c>
      <c r="CN2082" t="s">
        <v>3</v>
      </c>
      <c r="CO2082">
        <v>0</v>
      </c>
      <c r="CP2082">
        <f t="shared" si="1349"/>
        <v>176.39</v>
      </c>
      <c r="CQ2082">
        <f t="shared" si="1350"/>
        <v>0</v>
      </c>
      <c r="CR2082">
        <f t="shared" si="1351"/>
        <v>0</v>
      </c>
      <c r="CS2082">
        <f t="shared" si="1352"/>
        <v>0</v>
      </c>
      <c r="CT2082">
        <f t="shared" si="1353"/>
        <v>979.94119999999998</v>
      </c>
      <c r="CU2082">
        <f t="shared" si="1354"/>
        <v>0</v>
      </c>
      <c r="CV2082">
        <f t="shared" si="1355"/>
        <v>3.77</v>
      </c>
      <c r="CW2082">
        <f t="shared" si="1356"/>
        <v>0</v>
      </c>
      <c r="CX2082">
        <f t="shared" si="1357"/>
        <v>0</v>
      </c>
      <c r="CY2082">
        <f t="shared" si="1358"/>
        <v>119.94519999999999</v>
      </c>
      <c r="CZ2082">
        <f t="shared" si="1359"/>
        <v>95.250599999999991</v>
      </c>
      <c r="DC2082" t="s">
        <v>3</v>
      </c>
      <c r="DD2082" t="s">
        <v>3</v>
      </c>
      <c r="DE2082" t="s">
        <v>3</v>
      </c>
      <c r="DF2082" t="s">
        <v>3</v>
      </c>
      <c r="DG2082" t="s">
        <v>3</v>
      </c>
      <c r="DH2082" t="s">
        <v>3</v>
      </c>
      <c r="DI2082" t="s">
        <v>3</v>
      </c>
      <c r="DJ2082" t="s">
        <v>3</v>
      </c>
      <c r="DK2082" t="s">
        <v>3</v>
      </c>
      <c r="DL2082" t="s">
        <v>3</v>
      </c>
      <c r="DM2082" t="s">
        <v>3</v>
      </c>
      <c r="DN2082">
        <v>0</v>
      </c>
      <c r="DO2082">
        <v>0</v>
      </c>
      <c r="DP2082">
        <v>1</v>
      </c>
      <c r="DQ2082">
        <v>1</v>
      </c>
      <c r="DU2082">
        <v>1013</v>
      </c>
      <c r="DV2082" t="s">
        <v>52</v>
      </c>
      <c r="DW2082" t="s">
        <v>52</v>
      </c>
      <c r="DX2082">
        <v>1</v>
      </c>
      <c r="DZ2082" t="s">
        <v>3</v>
      </c>
      <c r="EA2082" t="s">
        <v>3</v>
      </c>
      <c r="EB2082" t="s">
        <v>3</v>
      </c>
      <c r="EC2082" t="s">
        <v>3</v>
      </c>
      <c r="EE2082">
        <v>29085590</v>
      </c>
      <c r="EF2082">
        <v>6</v>
      </c>
      <c r="EG2082" t="s">
        <v>22</v>
      </c>
      <c r="EH2082">
        <v>0</v>
      </c>
      <c r="EI2082" t="s">
        <v>3</v>
      </c>
      <c r="EJ2082">
        <v>1</v>
      </c>
      <c r="EK2082">
        <v>57001</v>
      </c>
      <c r="EL2082" t="s">
        <v>23</v>
      </c>
      <c r="EM2082" t="s">
        <v>24</v>
      </c>
      <c r="EO2082" t="s">
        <v>3</v>
      </c>
      <c r="EQ2082">
        <v>0</v>
      </c>
      <c r="ER2082">
        <v>29.41</v>
      </c>
      <c r="ES2082">
        <v>0</v>
      </c>
      <c r="ET2082">
        <v>0</v>
      </c>
      <c r="EU2082">
        <v>0</v>
      </c>
      <c r="EV2082">
        <v>29.41</v>
      </c>
      <c r="EW2082">
        <v>3.77</v>
      </c>
      <c r="EX2082">
        <v>0</v>
      </c>
      <c r="EY2082">
        <v>0</v>
      </c>
      <c r="FQ2082">
        <v>0</v>
      </c>
      <c r="FR2082">
        <f t="shared" si="1360"/>
        <v>0</v>
      </c>
      <c r="FS2082">
        <v>0</v>
      </c>
      <c r="FV2082" t="s">
        <v>25</v>
      </c>
      <c r="FW2082" t="s">
        <v>26</v>
      </c>
      <c r="FX2082">
        <v>80</v>
      </c>
      <c r="FY2082">
        <v>68</v>
      </c>
      <c r="GA2082" t="s">
        <v>3</v>
      </c>
      <c r="GD2082">
        <v>1</v>
      </c>
      <c r="GF2082">
        <v>1266291680</v>
      </c>
      <c r="GG2082">
        <v>2</v>
      </c>
      <c r="GH2082">
        <v>1</v>
      </c>
      <c r="GI2082">
        <v>2</v>
      </c>
      <c r="GJ2082">
        <v>0</v>
      </c>
      <c r="GK2082">
        <v>0</v>
      </c>
      <c r="GL2082">
        <f t="shared" si="1361"/>
        <v>0</v>
      </c>
      <c r="GM2082">
        <f t="shared" si="1362"/>
        <v>391.59</v>
      </c>
      <c r="GN2082">
        <f t="shared" si="1363"/>
        <v>391.59</v>
      </c>
      <c r="GO2082">
        <f t="shared" si="1364"/>
        <v>0</v>
      </c>
      <c r="GP2082">
        <f t="shared" si="1365"/>
        <v>0</v>
      </c>
      <c r="GR2082">
        <v>0</v>
      </c>
      <c r="GS2082">
        <v>3</v>
      </c>
      <c r="GT2082">
        <v>0</v>
      </c>
      <c r="GU2082" t="s">
        <v>3</v>
      </c>
      <c r="GV2082">
        <f t="shared" si="1366"/>
        <v>0</v>
      </c>
      <c r="GW2082">
        <v>1</v>
      </c>
      <c r="GX2082">
        <f t="shared" si="1367"/>
        <v>0</v>
      </c>
      <c r="HA2082">
        <v>0</v>
      </c>
      <c r="HB2082">
        <v>0</v>
      </c>
      <c r="HC2082">
        <f t="shared" si="1368"/>
        <v>0</v>
      </c>
      <c r="HE2082" t="s">
        <v>3</v>
      </c>
      <c r="HF2082" t="s">
        <v>3</v>
      </c>
      <c r="IK2082">
        <v>0</v>
      </c>
    </row>
    <row r="2083" spans="1:245">
      <c r="A2083">
        <v>18</v>
      </c>
      <c r="B2083">
        <v>1</v>
      </c>
      <c r="C2083">
        <v>1963</v>
      </c>
      <c r="E2083" t="s">
        <v>54</v>
      </c>
      <c r="F2083" t="s">
        <v>28</v>
      </c>
      <c r="G2083" t="s">
        <v>29</v>
      </c>
      <c r="H2083" t="s">
        <v>30</v>
      </c>
      <c r="I2083">
        <f>I2082*J2083</f>
        <v>1.9800000000000002E-2</v>
      </c>
      <c r="J2083">
        <v>0.11000000000000001</v>
      </c>
      <c r="O2083">
        <f t="shared" si="1329"/>
        <v>0</v>
      </c>
      <c r="P2083">
        <f t="shared" si="1330"/>
        <v>0</v>
      </c>
      <c r="Q2083">
        <f t="shared" si="1331"/>
        <v>0</v>
      </c>
      <c r="R2083">
        <f t="shared" si="1332"/>
        <v>0</v>
      </c>
      <c r="S2083">
        <f t="shared" si="1333"/>
        <v>0</v>
      </c>
      <c r="T2083">
        <f t="shared" si="1334"/>
        <v>0</v>
      </c>
      <c r="U2083">
        <f t="shared" si="1335"/>
        <v>0</v>
      </c>
      <c r="V2083">
        <f t="shared" si="1336"/>
        <v>0</v>
      </c>
      <c r="W2083">
        <f t="shared" si="1337"/>
        <v>0</v>
      </c>
      <c r="X2083">
        <f t="shared" si="1338"/>
        <v>0</v>
      </c>
      <c r="Y2083">
        <f t="shared" si="1339"/>
        <v>0</v>
      </c>
      <c r="AA2083">
        <v>36401907</v>
      </c>
      <c r="AB2083">
        <f t="shared" si="1340"/>
        <v>0</v>
      </c>
      <c r="AC2083">
        <f t="shared" si="1341"/>
        <v>0</v>
      </c>
      <c r="AD2083">
        <f t="shared" si="1342"/>
        <v>0</v>
      </c>
      <c r="AE2083">
        <f t="shared" si="1343"/>
        <v>0</v>
      </c>
      <c r="AF2083">
        <f t="shared" si="1344"/>
        <v>0</v>
      </c>
      <c r="AG2083">
        <f t="shared" si="1345"/>
        <v>0</v>
      </c>
      <c r="AH2083">
        <f t="shared" si="1346"/>
        <v>0</v>
      </c>
      <c r="AI2083">
        <f t="shared" si="1347"/>
        <v>0</v>
      </c>
      <c r="AJ2083">
        <f t="shared" si="1348"/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1</v>
      </c>
      <c r="AW2083">
        <v>1</v>
      </c>
      <c r="AZ2083">
        <v>1</v>
      </c>
      <c r="BA2083">
        <v>1</v>
      </c>
      <c r="BB2083">
        <v>1</v>
      </c>
      <c r="BC2083">
        <v>1</v>
      </c>
      <c r="BD2083" t="s">
        <v>3</v>
      </c>
      <c r="BE2083" t="s">
        <v>3</v>
      </c>
      <c r="BF2083" t="s">
        <v>3</v>
      </c>
      <c r="BG2083" t="s">
        <v>3</v>
      </c>
      <c r="BH2083">
        <v>3</v>
      </c>
      <c r="BI2083">
        <v>2</v>
      </c>
      <c r="BJ2083" t="s">
        <v>31</v>
      </c>
      <c r="BM2083">
        <v>500002</v>
      </c>
      <c r="BN2083">
        <v>0</v>
      </c>
      <c r="BO2083" t="s">
        <v>3</v>
      </c>
      <c r="BP2083">
        <v>0</v>
      </c>
      <c r="BQ2083">
        <v>12</v>
      </c>
      <c r="BR2083">
        <v>0</v>
      </c>
      <c r="BS2083">
        <v>1</v>
      </c>
      <c r="BT2083">
        <v>1</v>
      </c>
      <c r="BU2083">
        <v>1</v>
      </c>
      <c r="BV2083">
        <v>1</v>
      </c>
      <c r="BW2083">
        <v>1</v>
      </c>
      <c r="BX2083">
        <v>1</v>
      </c>
      <c r="BY2083" t="s">
        <v>3</v>
      </c>
      <c r="BZ2083">
        <v>0</v>
      </c>
      <c r="CA2083">
        <v>0</v>
      </c>
      <c r="CE2083">
        <v>0</v>
      </c>
      <c r="CF2083">
        <v>0</v>
      </c>
      <c r="CG2083">
        <v>0</v>
      </c>
      <c r="CM2083">
        <v>0</v>
      </c>
      <c r="CN2083" t="s">
        <v>3</v>
      </c>
      <c r="CO2083">
        <v>0</v>
      </c>
      <c r="CP2083">
        <f t="shared" si="1349"/>
        <v>0</v>
      </c>
      <c r="CQ2083">
        <f t="shared" si="1350"/>
        <v>0</v>
      </c>
      <c r="CR2083">
        <f t="shared" si="1351"/>
        <v>0</v>
      </c>
      <c r="CS2083">
        <f t="shared" si="1352"/>
        <v>0</v>
      </c>
      <c r="CT2083">
        <f t="shared" si="1353"/>
        <v>0</v>
      </c>
      <c r="CU2083">
        <f t="shared" si="1354"/>
        <v>0</v>
      </c>
      <c r="CV2083">
        <f t="shared" si="1355"/>
        <v>0</v>
      </c>
      <c r="CW2083">
        <f t="shared" si="1356"/>
        <v>0</v>
      </c>
      <c r="CX2083">
        <f t="shared" si="1357"/>
        <v>0</v>
      </c>
      <c r="CY2083">
        <f t="shared" si="1358"/>
        <v>0</v>
      </c>
      <c r="CZ2083">
        <f t="shared" si="1359"/>
        <v>0</v>
      </c>
      <c r="DC2083" t="s">
        <v>3</v>
      </c>
      <c r="DD2083" t="s">
        <v>3</v>
      </c>
      <c r="DE2083" t="s">
        <v>3</v>
      </c>
      <c r="DF2083" t="s">
        <v>3</v>
      </c>
      <c r="DG2083" t="s">
        <v>3</v>
      </c>
      <c r="DH2083" t="s">
        <v>3</v>
      </c>
      <c r="DI2083" t="s">
        <v>3</v>
      </c>
      <c r="DJ2083" t="s">
        <v>3</v>
      </c>
      <c r="DK2083" t="s">
        <v>3</v>
      </c>
      <c r="DL2083" t="s">
        <v>3</v>
      </c>
      <c r="DM2083" t="s">
        <v>3</v>
      </c>
      <c r="DN2083">
        <v>0</v>
      </c>
      <c r="DO2083">
        <v>0</v>
      </c>
      <c r="DP2083">
        <v>1</v>
      </c>
      <c r="DQ2083">
        <v>1</v>
      </c>
      <c r="DU2083">
        <v>1009</v>
      </c>
      <c r="DV2083" t="s">
        <v>30</v>
      </c>
      <c r="DW2083" t="s">
        <v>30</v>
      </c>
      <c r="DX2083">
        <v>1000</v>
      </c>
      <c r="DZ2083" t="s">
        <v>3</v>
      </c>
      <c r="EA2083" t="s">
        <v>3</v>
      </c>
      <c r="EB2083" t="s">
        <v>3</v>
      </c>
      <c r="EC2083" t="s">
        <v>3</v>
      </c>
      <c r="EE2083">
        <v>29085444</v>
      </c>
      <c r="EF2083">
        <v>12</v>
      </c>
      <c r="EG2083" t="s">
        <v>32</v>
      </c>
      <c r="EH2083">
        <v>0</v>
      </c>
      <c r="EI2083" t="s">
        <v>3</v>
      </c>
      <c r="EJ2083">
        <v>2</v>
      </c>
      <c r="EK2083">
        <v>500002</v>
      </c>
      <c r="EL2083" t="s">
        <v>33</v>
      </c>
      <c r="EM2083" t="s">
        <v>34</v>
      </c>
      <c r="EO2083" t="s">
        <v>3</v>
      </c>
      <c r="EQ2083">
        <v>0</v>
      </c>
      <c r="ER2083">
        <v>0</v>
      </c>
      <c r="ES2083">
        <v>0</v>
      </c>
      <c r="ET2083">
        <v>0</v>
      </c>
      <c r="EU2083">
        <v>0</v>
      </c>
      <c r="EV2083">
        <v>0</v>
      </c>
      <c r="EW2083">
        <v>0</v>
      </c>
      <c r="EX2083">
        <v>0</v>
      </c>
      <c r="FQ2083">
        <v>0</v>
      </c>
      <c r="FR2083">
        <f t="shared" si="1360"/>
        <v>0</v>
      </c>
      <c r="FS2083">
        <v>0</v>
      </c>
      <c r="FX2083">
        <v>0</v>
      </c>
      <c r="FY2083">
        <v>0</v>
      </c>
      <c r="GA2083" t="s">
        <v>3</v>
      </c>
      <c r="GD2083">
        <v>1</v>
      </c>
      <c r="GF2083">
        <v>-304821490</v>
      </c>
      <c r="GG2083">
        <v>2</v>
      </c>
      <c r="GH2083">
        <v>1</v>
      </c>
      <c r="GI2083">
        <v>-2</v>
      </c>
      <c r="GJ2083">
        <v>0</v>
      </c>
      <c r="GK2083">
        <v>0</v>
      </c>
      <c r="GL2083">
        <f t="shared" si="1361"/>
        <v>0</v>
      </c>
      <c r="GM2083">
        <f t="shared" si="1362"/>
        <v>0</v>
      </c>
      <c r="GN2083">
        <f t="shared" si="1363"/>
        <v>0</v>
      </c>
      <c r="GO2083">
        <f t="shared" si="1364"/>
        <v>0</v>
      </c>
      <c r="GP2083">
        <f t="shared" si="1365"/>
        <v>0</v>
      </c>
      <c r="GR2083">
        <v>0</v>
      </c>
      <c r="GS2083">
        <v>0</v>
      </c>
      <c r="GT2083">
        <v>0</v>
      </c>
      <c r="GU2083" t="s">
        <v>3</v>
      </c>
      <c r="GV2083">
        <f t="shared" si="1366"/>
        <v>0</v>
      </c>
      <c r="GW2083">
        <v>1</v>
      </c>
      <c r="GX2083">
        <f t="shared" si="1367"/>
        <v>0</v>
      </c>
      <c r="HA2083">
        <v>0</v>
      </c>
      <c r="HB2083">
        <v>0</v>
      </c>
      <c r="HC2083">
        <f t="shared" si="1368"/>
        <v>0</v>
      </c>
      <c r="HE2083" t="s">
        <v>3</v>
      </c>
      <c r="HF2083" t="s">
        <v>3</v>
      </c>
      <c r="IK2083">
        <v>0</v>
      </c>
    </row>
    <row r="2084" spans="1:245">
      <c r="A2084">
        <v>17</v>
      </c>
      <c r="B2084">
        <v>1</v>
      </c>
      <c r="C2084">
        <f>ROW(SmtRes!A1964)</f>
        <v>1964</v>
      </c>
      <c r="D2084">
        <f>ROW(EtalonRes!A1918)</f>
        <v>1918</v>
      </c>
      <c r="E2084" t="s">
        <v>55</v>
      </c>
      <c r="F2084" t="s">
        <v>56</v>
      </c>
      <c r="G2084" t="s">
        <v>57</v>
      </c>
      <c r="H2084" t="s">
        <v>58</v>
      </c>
      <c r="I2084">
        <f>ROUND(2/100,9)</f>
        <v>0.02</v>
      </c>
      <c r="J2084">
        <v>0</v>
      </c>
      <c r="O2084">
        <f t="shared" si="1329"/>
        <v>30.35</v>
      </c>
      <c r="P2084">
        <f t="shared" si="1330"/>
        <v>0</v>
      </c>
      <c r="Q2084">
        <f t="shared" si="1331"/>
        <v>0</v>
      </c>
      <c r="R2084">
        <f t="shared" si="1332"/>
        <v>0</v>
      </c>
      <c r="S2084">
        <f t="shared" si="1333"/>
        <v>30.35</v>
      </c>
      <c r="T2084">
        <f t="shared" si="1334"/>
        <v>0</v>
      </c>
      <c r="U2084">
        <f t="shared" si="1335"/>
        <v>0.1168</v>
      </c>
      <c r="V2084">
        <f t="shared" si="1336"/>
        <v>0</v>
      </c>
      <c r="W2084">
        <f t="shared" si="1337"/>
        <v>0</v>
      </c>
      <c r="X2084">
        <f t="shared" si="1338"/>
        <v>21.85</v>
      </c>
      <c r="Y2084">
        <f t="shared" si="1339"/>
        <v>15.78</v>
      </c>
      <c r="AA2084">
        <v>36401907</v>
      </c>
      <c r="AB2084">
        <f t="shared" si="1340"/>
        <v>45.55</v>
      </c>
      <c r="AC2084">
        <f t="shared" si="1341"/>
        <v>0</v>
      </c>
      <c r="AD2084">
        <f t="shared" si="1342"/>
        <v>0</v>
      </c>
      <c r="AE2084">
        <f t="shared" si="1343"/>
        <v>0</v>
      </c>
      <c r="AF2084">
        <f t="shared" si="1344"/>
        <v>45.55</v>
      </c>
      <c r="AG2084">
        <f t="shared" si="1345"/>
        <v>0</v>
      </c>
      <c r="AH2084">
        <f t="shared" si="1346"/>
        <v>5.84</v>
      </c>
      <c r="AI2084">
        <f t="shared" si="1347"/>
        <v>0</v>
      </c>
      <c r="AJ2084">
        <f t="shared" si="1348"/>
        <v>0</v>
      </c>
      <c r="AK2084">
        <v>45.55</v>
      </c>
      <c r="AL2084">
        <v>0</v>
      </c>
      <c r="AM2084">
        <v>0</v>
      </c>
      <c r="AN2084">
        <v>0</v>
      </c>
      <c r="AO2084">
        <v>45.55</v>
      </c>
      <c r="AP2084">
        <v>0</v>
      </c>
      <c r="AQ2084">
        <v>5.84</v>
      </c>
      <c r="AR2084">
        <v>0</v>
      </c>
      <c r="AS2084">
        <v>0</v>
      </c>
      <c r="AT2084">
        <v>72</v>
      </c>
      <c r="AU2084">
        <v>52</v>
      </c>
      <c r="AV2084">
        <v>1</v>
      </c>
      <c r="AW2084">
        <v>1</v>
      </c>
      <c r="AZ2084">
        <v>1</v>
      </c>
      <c r="BA2084">
        <v>33.32</v>
      </c>
      <c r="BB2084">
        <v>1</v>
      </c>
      <c r="BC2084">
        <v>1</v>
      </c>
      <c r="BD2084" t="s">
        <v>3</v>
      </c>
      <c r="BE2084" t="s">
        <v>3</v>
      </c>
      <c r="BF2084" t="s">
        <v>3</v>
      </c>
      <c r="BG2084" t="s">
        <v>3</v>
      </c>
      <c r="BH2084">
        <v>0</v>
      </c>
      <c r="BI2084">
        <v>1</v>
      </c>
      <c r="BJ2084" t="s">
        <v>59</v>
      </c>
      <c r="BM2084">
        <v>67001</v>
      </c>
      <c r="BN2084">
        <v>0</v>
      </c>
      <c r="BO2084" t="s">
        <v>56</v>
      </c>
      <c r="BP2084">
        <v>1</v>
      </c>
      <c r="BQ2084">
        <v>6</v>
      </c>
      <c r="BR2084">
        <v>0</v>
      </c>
      <c r="BS2084">
        <v>33.32</v>
      </c>
      <c r="BT2084">
        <v>1</v>
      </c>
      <c r="BU2084">
        <v>1</v>
      </c>
      <c r="BV2084">
        <v>1</v>
      </c>
      <c r="BW2084">
        <v>1</v>
      </c>
      <c r="BX2084">
        <v>1</v>
      </c>
      <c r="BY2084" t="s">
        <v>3</v>
      </c>
      <c r="BZ2084">
        <v>85</v>
      </c>
      <c r="CA2084">
        <v>65</v>
      </c>
      <c r="CE2084">
        <v>0</v>
      </c>
      <c r="CF2084">
        <v>0</v>
      </c>
      <c r="CG2084">
        <v>0</v>
      </c>
      <c r="CM2084">
        <v>0</v>
      </c>
      <c r="CN2084" t="s">
        <v>3</v>
      </c>
      <c r="CO2084">
        <v>0</v>
      </c>
      <c r="CP2084">
        <f t="shared" si="1349"/>
        <v>30.35</v>
      </c>
      <c r="CQ2084">
        <f t="shared" si="1350"/>
        <v>0</v>
      </c>
      <c r="CR2084">
        <f t="shared" si="1351"/>
        <v>0</v>
      </c>
      <c r="CS2084">
        <f t="shared" si="1352"/>
        <v>0</v>
      </c>
      <c r="CT2084">
        <f t="shared" si="1353"/>
        <v>1517.7259999999999</v>
      </c>
      <c r="CU2084">
        <f t="shared" si="1354"/>
        <v>0</v>
      </c>
      <c r="CV2084">
        <f t="shared" si="1355"/>
        <v>5.84</v>
      </c>
      <c r="CW2084">
        <f t="shared" si="1356"/>
        <v>0</v>
      </c>
      <c r="CX2084">
        <f t="shared" si="1357"/>
        <v>0</v>
      </c>
      <c r="CY2084">
        <f t="shared" si="1358"/>
        <v>21.852000000000004</v>
      </c>
      <c r="CZ2084">
        <f t="shared" si="1359"/>
        <v>15.782</v>
      </c>
      <c r="DC2084" t="s">
        <v>3</v>
      </c>
      <c r="DD2084" t="s">
        <v>3</v>
      </c>
      <c r="DE2084" t="s">
        <v>3</v>
      </c>
      <c r="DF2084" t="s">
        <v>3</v>
      </c>
      <c r="DG2084" t="s">
        <v>3</v>
      </c>
      <c r="DH2084" t="s">
        <v>3</v>
      </c>
      <c r="DI2084" t="s">
        <v>3</v>
      </c>
      <c r="DJ2084" t="s">
        <v>3</v>
      </c>
      <c r="DK2084" t="s">
        <v>3</v>
      </c>
      <c r="DL2084" t="s">
        <v>3</v>
      </c>
      <c r="DM2084" t="s">
        <v>3</v>
      </c>
      <c r="DN2084">
        <v>0</v>
      </c>
      <c r="DO2084">
        <v>0</v>
      </c>
      <c r="DP2084">
        <v>1</v>
      </c>
      <c r="DQ2084">
        <v>1</v>
      </c>
      <c r="DU2084">
        <v>1010</v>
      </c>
      <c r="DV2084" t="s">
        <v>58</v>
      </c>
      <c r="DW2084" t="s">
        <v>58</v>
      </c>
      <c r="DX2084">
        <v>100</v>
      </c>
      <c r="DZ2084" t="s">
        <v>3</v>
      </c>
      <c r="EA2084" t="s">
        <v>3</v>
      </c>
      <c r="EB2084" t="s">
        <v>3</v>
      </c>
      <c r="EC2084" t="s">
        <v>3</v>
      </c>
      <c r="EE2084">
        <v>29085636</v>
      </c>
      <c r="EF2084">
        <v>6</v>
      </c>
      <c r="EG2084" t="s">
        <v>22</v>
      </c>
      <c r="EH2084">
        <v>0</v>
      </c>
      <c r="EI2084" t="s">
        <v>3</v>
      </c>
      <c r="EJ2084">
        <v>1</v>
      </c>
      <c r="EK2084">
        <v>67001</v>
      </c>
      <c r="EL2084" t="s">
        <v>60</v>
      </c>
      <c r="EM2084" t="s">
        <v>61</v>
      </c>
      <c r="EO2084" t="s">
        <v>3</v>
      </c>
      <c r="EQ2084">
        <v>0</v>
      </c>
      <c r="ER2084">
        <v>45.55</v>
      </c>
      <c r="ES2084">
        <v>0</v>
      </c>
      <c r="ET2084">
        <v>0</v>
      </c>
      <c r="EU2084">
        <v>0</v>
      </c>
      <c r="EV2084">
        <v>45.55</v>
      </c>
      <c r="EW2084">
        <v>5.84</v>
      </c>
      <c r="EX2084">
        <v>0</v>
      </c>
      <c r="EY2084">
        <v>0</v>
      </c>
      <c r="FQ2084">
        <v>0</v>
      </c>
      <c r="FR2084">
        <f t="shared" si="1360"/>
        <v>0</v>
      </c>
      <c r="FS2084">
        <v>0</v>
      </c>
      <c r="FV2084" t="s">
        <v>25</v>
      </c>
      <c r="FW2084" t="s">
        <v>26</v>
      </c>
      <c r="FX2084">
        <v>85</v>
      </c>
      <c r="FY2084">
        <v>65</v>
      </c>
      <c r="GA2084" t="s">
        <v>3</v>
      </c>
      <c r="GD2084">
        <v>1</v>
      </c>
      <c r="GF2084">
        <v>-1255865036</v>
      </c>
      <c r="GG2084">
        <v>2</v>
      </c>
      <c r="GH2084">
        <v>1</v>
      </c>
      <c r="GI2084">
        <v>2</v>
      </c>
      <c r="GJ2084">
        <v>0</v>
      </c>
      <c r="GK2084">
        <v>0</v>
      </c>
      <c r="GL2084">
        <f t="shared" si="1361"/>
        <v>0</v>
      </c>
      <c r="GM2084">
        <f t="shared" si="1362"/>
        <v>67.98</v>
      </c>
      <c r="GN2084">
        <f t="shared" si="1363"/>
        <v>67.98</v>
      </c>
      <c r="GO2084">
        <f t="shared" si="1364"/>
        <v>0</v>
      </c>
      <c r="GP2084">
        <f t="shared" si="1365"/>
        <v>0</v>
      </c>
      <c r="GR2084">
        <v>0</v>
      </c>
      <c r="GS2084">
        <v>3</v>
      </c>
      <c r="GT2084">
        <v>0</v>
      </c>
      <c r="GU2084" t="s">
        <v>3</v>
      </c>
      <c r="GV2084">
        <f t="shared" si="1366"/>
        <v>0</v>
      </c>
      <c r="GW2084">
        <v>1</v>
      </c>
      <c r="GX2084">
        <f t="shared" si="1367"/>
        <v>0</v>
      </c>
      <c r="HA2084">
        <v>0</v>
      </c>
      <c r="HB2084">
        <v>0</v>
      </c>
      <c r="HC2084">
        <f t="shared" si="1368"/>
        <v>0</v>
      </c>
      <c r="HE2084" t="s">
        <v>3</v>
      </c>
      <c r="HF2084" t="s">
        <v>3</v>
      </c>
      <c r="IK2084">
        <v>0</v>
      </c>
    </row>
    <row r="2085" spans="1:245">
      <c r="A2085">
        <v>17</v>
      </c>
      <c r="B2085">
        <v>1</v>
      </c>
      <c r="C2085">
        <f>ROW(SmtRes!A1967)</f>
        <v>1967</v>
      </c>
      <c r="D2085">
        <f>ROW(EtalonRes!A1921)</f>
        <v>1921</v>
      </c>
      <c r="E2085" t="s">
        <v>62</v>
      </c>
      <c r="F2085" t="s">
        <v>63</v>
      </c>
      <c r="G2085" t="s">
        <v>64</v>
      </c>
      <c r="H2085" t="s">
        <v>65</v>
      </c>
      <c r="I2085">
        <f>ROUND(50/100,9)</f>
        <v>0.5</v>
      </c>
      <c r="J2085">
        <v>0</v>
      </c>
      <c r="O2085">
        <f t="shared" si="1329"/>
        <v>1255</v>
      </c>
      <c r="P2085">
        <f t="shared" si="1330"/>
        <v>0</v>
      </c>
      <c r="Q2085">
        <f t="shared" si="1331"/>
        <v>2.33</v>
      </c>
      <c r="R2085">
        <f t="shared" si="1332"/>
        <v>2.33</v>
      </c>
      <c r="S2085">
        <f t="shared" si="1333"/>
        <v>1252.67</v>
      </c>
      <c r="T2085">
        <f t="shared" si="1334"/>
        <v>0</v>
      </c>
      <c r="U2085">
        <f t="shared" si="1335"/>
        <v>4.82</v>
      </c>
      <c r="V2085">
        <f t="shared" si="1336"/>
        <v>5.0000000000000001E-3</v>
      </c>
      <c r="W2085">
        <f t="shared" si="1337"/>
        <v>0</v>
      </c>
      <c r="X2085">
        <f t="shared" si="1338"/>
        <v>903.6</v>
      </c>
      <c r="Y2085">
        <f t="shared" si="1339"/>
        <v>652.6</v>
      </c>
      <c r="AA2085">
        <v>36401907</v>
      </c>
      <c r="AB2085">
        <f t="shared" si="1340"/>
        <v>75.5</v>
      </c>
      <c r="AC2085">
        <f t="shared" si="1341"/>
        <v>0</v>
      </c>
      <c r="AD2085">
        <f t="shared" si="1342"/>
        <v>0.31</v>
      </c>
      <c r="AE2085">
        <f t="shared" si="1343"/>
        <v>0.14000000000000001</v>
      </c>
      <c r="AF2085">
        <f t="shared" si="1344"/>
        <v>75.19</v>
      </c>
      <c r="AG2085">
        <f t="shared" si="1345"/>
        <v>0</v>
      </c>
      <c r="AH2085">
        <f t="shared" si="1346"/>
        <v>9.64</v>
      </c>
      <c r="AI2085">
        <f t="shared" si="1347"/>
        <v>0.01</v>
      </c>
      <c r="AJ2085">
        <f t="shared" si="1348"/>
        <v>0</v>
      </c>
      <c r="AK2085">
        <v>75.5</v>
      </c>
      <c r="AL2085">
        <v>0</v>
      </c>
      <c r="AM2085">
        <v>0.31</v>
      </c>
      <c r="AN2085">
        <v>0.14000000000000001</v>
      </c>
      <c r="AO2085">
        <v>75.19</v>
      </c>
      <c r="AP2085">
        <v>0</v>
      </c>
      <c r="AQ2085">
        <v>9.64</v>
      </c>
      <c r="AR2085">
        <v>0.01</v>
      </c>
      <c r="AS2085">
        <v>0</v>
      </c>
      <c r="AT2085">
        <v>72</v>
      </c>
      <c r="AU2085">
        <v>52</v>
      </c>
      <c r="AV2085">
        <v>1</v>
      </c>
      <c r="AW2085">
        <v>1</v>
      </c>
      <c r="AZ2085">
        <v>1</v>
      </c>
      <c r="BA2085">
        <v>33.32</v>
      </c>
      <c r="BB2085">
        <v>15.06</v>
      </c>
      <c r="BC2085">
        <v>1</v>
      </c>
      <c r="BD2085" t="s">
        <v>3</v>
      </c>
      <c r="BE2085" t="s">
        <v>3</v>
      </c>
      <c r="BF2085" t="s">
        <v>3</v>
      </c>
      <c r="BG2085" t="s">
        <v>3</v>
      </c>
      <c r="BH2085">
        <v>0</v>
      </c>
      <c r="BI2085">
        <v>1</v>
      </c>
      <c r="BJ2085" t="s">
        <v>66</v>
      </c>
      <c r="BM2085">
        <v>67001</v>
      </c>
      <c r="BN2085">
        <v>0</v>
      </c>
      <c r="BO2085" t="s">
        <v>63</v>
      </c>
      <c r="BP2085">
        <v>1</v>
      </c>
      <c r="BQ2085">
        <v>6</v>
      </c>
      <c r="BR2085">
        <v>0</v>
      </c>
      <c r="BS2085">
        <v>33.32</v>
      </c>
      <c r="BT2085">
        <v>1</v>
      </c>
      <c r="BU2085">
        <v>1</v>
      </c>
      <c r="BV2085">
        <v>1</v>
      </c>
      <c r="BW2085">
        <v>1</v>
      </c>
      <c r="BX2085">
        <v>1</v>
      </c>
      <c r="BY2085" t="s">
        <v>3</v>
      </c>
      <c r="BZ2085">
        <v>85</v>
      </c>
      <c r="CA2085">
        <v>65</v>
      </c>
      <c r="CE2085">
        <v>0</v>
      </c>
      <c r="CF2085">
        <v>0</v>
      </c>
      <c r="CG2085">
        <v>0</v>
      </c>
      <c r="CM2085">
        <v>0</v>
      </c>
      <c r="CN2085" t="s">
        <v>3</v>
      </c>
      <c r="CO2085">
        <v>0</v>
      </c>
      <c r="CP2085">
        <f t="shared" si="1349"/>
        <v>1255</v>
      </c>
      <c r="CQ2085">
        <f t="shared" si="1350"/>
        <v>0</v>
      </c>
      <c r="CR2085">
        <f t="shared" si="1351"/>
        <v>4.6686000000000005</v>
      </c>
      <c r="CS2085">
        <f t="shared" si="1352"/>
        <v>4.6648000000000005</v>
      </c>
      <c r="CT2085">
        <f t="shared" si="1353"/>
        <v>2505.3307999999997</v>
      </c>
      <c r="CU2085">
        <f t="shared" si="1354"/>
        <v>0</v>
      </c>
      <c r="CV2085">
        <f t="shared" si="1355"/>
        <v>9.64</v>
      </c>
      <c r="CW2085">
        <f t="shared" si="1356"/>
        <v>0.01</v>
      </c>
      <c r="CX2085">
        <f t="shared" si="1357"/>
        <v>0</v>
      </c>
      <c r="CY2085">
        <f t="shared" si="1358"/>
        <v>903.6</v>
      </c>
      <c r="CZ2085">
        <f t="shared" si="1359"/>
        <v>652.6</v>
      </c>
      <c r="DC2085" t="s">
        <v>3</v>
      </c>
      <c r="DD2085" t="s">
        <v>3</v>
      </c>
      <c r="DE2085" t="s">
        <v>3</v>
      </c>
      <c r="DF2085" t="s">
        <v>3</v>
      </c>
      <c r="DG2085" t="s">
        <v>3</v>
      </c>
      <c r="DH2085" t="s">
        <v>3</v>
      </c>
      <c r="DI2085" t="s">
        <v>3</v>
      </c>
      <c r="DJ2085" t="s">
        <v>3</v>
      </c>
      <c r="DK2085" t="s">
        <v>3</v>
      </c>
      <c r="DL2085" t="s">
        <v>3</v>
      </c>
      <c r="DM2085" t="s">
        <v>3</v>
      </c>
      <c r="DN2085">
        <v>0</v>
      </c>
      <c r="DO2085">
        <v>0</v>
      </c>
      <c r="DP2085">
        <v>1</v>
      </c>
      <c r="DQ2085">
        <v>1</v>
      </c>
      <c r="DU2085">
        <v>1003</v>
      </c>
      <c r="DV2085" t="s">
        <v>65</v>
      </c>
      <c r="DW2085" t="s">
        <v>65</v>
      </c>
      <c r="DX2085">
        <v>100</v>
      </c>
      <c r="DZ2085" t="s">
        <v>3</v>
      </c>
      <c r="EA2085" t="s">
        <v>3</v>
      </c>
      <c r="EB2085" t="s">
        <v>3</v>
      </c>
      <c r="EC2085" t="s">
        <v>3</v>
      </c>
      <c r="EE2085">
        <v>29085636</v>
      </c>
      <c r="EF2085">
        <v>6</v>
      </c>
      <c r="EG2085" t="s">
        <v>22</v>
      </c>
      <c r="EH2085">
        <v>0</v>
      </c>
      <c r="EI2085" t="s">
        <v>3</v>
      </c>
      <c r="EJ2085">
        <v>1</v>
      </c>
      <c r="EK2085">
        <v>67001</v>
      </c>
      <c r="EL2085" t="s">
        <v>60</v>
      </c>
      <c r="EM2085" t="s">
        <v>61</v>
      </c>
      <c r="EO2085" t="s">
        <v>3</v>
      </c>
      <c r="EQ2085">
        <v>0</v>
      </c>
      <c r="ER2085">
        <v>75.5</v>
      </c>
      <c r="ES2085">
        <v>0</v>
      </c>
      <c r="ET2085">
        <v>0.31</v>
      </c>
      <c r="EU2085">
        <v>0.14000000000000001</v>
      </c>
      <c r="EV2085">
        <v>75.19</v>
      </c>
      <c r="EW2085">
        <v>9.64</v>
      </c>
      <c r="EX2085">
        <v>0.01</v>
      </c>
      <c r="EY2085">
        <v>0</v>
      </c>
      <c r="FQ2085">
        <v>0</v>
      </c>
      <c r="FR2085">
        <f t="shared" si="1360"/>
        <v>0</v>
      </c>
      <c r="FS2085">
        <v>0</v>
      </c>
      <c r="FV2085" t="s">
        <v>25</v>
      </c>
      <c r="FW2085" t="s">
        <v>26</v>
      </c>
      <c r="FX2085">
        <v>85</v>
      </c>
      <c r="FY2085">
        <v>65</v>
      </c>
      <c r="GA2085" t="s">
        <v>3</v>
      </c>
      <c r="GD2085">
        <v>1</v>
      </c>
      <c r="GF2085">
        <v>-1480086875</v>
      </c>
      <c r="GG2085">
        <v>2</v>
      </c>
      <c r="GH2085">
        <v>1</v>
      </c>
      <c r="GI2085">
        <v>2</v>
      </c>
      <c r="GJ2085">
        <v>0</v>
      </c>
      <c r="GK2085">
        <v>0</v>
      </c>
      <c r="GL2085">
        <f t="shared" si="1361"/>
        <v>0</v>
      </c>
      <c r="GM2085">
        <f t="shared" si="1362"/>
        <v>2811.2</v>
      </c>
      <c r="GN2085">
        <f t="shared" si="1363"/>
        <v>2811.2</v>
      </c>
      <c r="GO2085">
        <f t="shared" si="1364"/>
        <v>0</v>
      </c>
      <c r="GP2085">
        <f t="shared" si="1365"/>
        <v>0</v>
      </c>
      <c r="GR2085">
        <v>0</v>
      </c>
      <c r="GS2085">
        <v>3</v>
      </c>
      <c r="GT2085">
        <v>0</v>
      </c>
      <c r="GU2085" t="s">
        <v>3</v>
      </c>
      <c r="GV2085">
        <f t="shared" si="1366"/>
        <v>0</v>
      </c>
      <c r="GW2085">
        <v>1</v>
      </c>
      <c r="GX2085">
        <f t="shared" si="1367"/>
        <v>0</v>
      </c>
      <c r="HA2085">
        <v>0</v>
      </c>
      <c r="HB2085">
        <v>0</v>
      </c>
      <c r="HC2085">
        <f t="shared" si="1368"/>
        <v>0</v>
      </c>
      <c r="HE2085" t="s">
        <v>3</v>
      </c>
      <c r="HF2085" t="s">
        <v>3</v>
      </c>
      <c r="IK2085">
        <v>0</v>
      </c>
    </row>
    <row r="2086" spans="1:245">
      <c r="A2086">
        <v>17</v>
      </c>
      <c r="B2086">
        <v>1</v>
      </c>
      <c r="C2086">
        <f>ROW(SmtRes!A1970)</f>
        <v>1970</v>
      </c>
      <c r="D2086">
        <f>ROW(EtalonRes!A1924)</f>
        <v>1924</v>
      </c>
      <c r="E2086" t="s">
        <v>67</v>
      </c>
      <c r="F2086" t="s">
        <v>68</v>
      </c>
      <c r="G2086" t="s">
        <v>69</v>
      </c>
      <c r="H2086" t="s">
        <v>58</v>
      </c>
      <c r="I2086">
        <f>ROUND(8/100,9)</f>
        <v>0.08</v>
      </c>
      <c r="J2086">
        <v>0</v>
      </c>
      <c r="O2086">
        <f t="shared" si="1329"/>
        <v>385.45</v>
      </c>
      <c r="P2086">
        <f t="shared" si="1330"/>
        <v>0</v>
      </c>
      <c r="Q2086">
        <f t="shared" si="1331"/>
        <v>2.99</v>
      </c>
      <c r="R2086">
        <f t="shared" si="1332"/>
        <v>2.88</v>
      </c>
      <c r="S2086">
        <f t="shared" si="1333"/>
        <v>382.46</v>
      </c>
      <c r="T2086">
        <f t="shared" si="1334"/>
        <v>0</v>
      </c>
      <c r="U2086">
        <f t="shared" si="1335"/>
        <v>1.4312</v>
      </c>
      <c r="V2086">
        <f t="shared" si="1336"/>
        <v>6.4000000000000003E-3</v>
      </c>
      <c r="W2086">
        <f t="shared" si="1337"/>
        <v>0</v>
      </c>
      <c r="X2086">
        <f t="shared" si="1338"/>
        <v>277.44</v>
      </c>
      <c r="Y2086">
        <f t="shared" si="1339"/>
        <v>200.38</v>
      </c>
      <c r="AA2086">
        <v>36401907</v>
      </c>
      <c r="AB2086">
        <f t="shared" si="1340"/>
        <v>145.97999999999999</v>
      </c>
      <c r="AC2086">
        <f t="shared" si="1341"/>
        <v>0</v>
      </c>
      <c r="AD2086">
        <f t="shared" si="1342"/>
        <v>2.5</v>
      </c>
      <c r="AE2086">
        <f t="shared" si="1343"/>
        <v>1.08</v>
      </c>
      <c r="AF2086">
        <f t="shared" si="1344"/>
        <v>143.47999999999999</v>
      </c>
      <c r="AG2086">
        <f t="shared" si="1345"/>
        <v>0</v>
      </c>
      <c r="AH2086">
        <f t="shared" si="1346"/>
        <v>17.89</v>
      </c>
      <c r="AI2086">
        <f t="shared" si="1347"/>
        <v>0.08</v>
      </c>
      <c r="AJ2086">
        <f t="shared" si="1348"/>
        <v>0</v>
      </c>
      <c r="AK2086">
        <v>145.97999999999999</v>
      </c>
      <c r="AL2086">
        <v>0</v>
      </c>
      <c r="AM2086">
        <v>2.5</v>
      </c>
      <c r="AN2086">
        <v>1.08</v>
      </c>
      <c r="AO2086">
        <v>143.47999999999999</v>
      </c>
      <c r="AP2086">
        <v>0</v>
      </c>
      <c r="AQ2086">
        <v>17.89</v>
      </c>
      <c r="AR2086">
        <v>0.08</v>
      </c>
      <c r="AS2086">
        <v>0</v>
      </c>
      <c r="AT2086">
        <v>72</v>
      </c>
      <c r="AU2086">
        <v>52</v>
      </c>
      <c r="AV2086">
        <v>1</v>
      </c>
      <c r="AW2086">
        <v>1</v>
      </c>
      <c r="AZ2086">
        <v>1</v>
      </c>
      <c r="BA2086">
        <v>33.32</v>
      </c>
      <c r="BB2086">
        <v>14.94</v>
      </c>
      <c r="BC2086">
        <v>1</v>
      </c>
      <c r="BD2086" t="s">
        <v>3</v>
      </c>
      <c r="BE2086" t="s">
        <v>3</v>
      </c>
      <c r="BF2086" t="s">
        <v>3</v>
      </c>
      <c r="BG2086" t="s">
        <v>3</v>
      </c>
      <c r="BH2086">
        <v>0</v>
      </c>
      <c r="BI2086">
        <v>1</v>
      </c>
      <c r="BJ2086" t="s">
        <v>70</v>
      </c>
      <c r="BM2086">
        <v>67001</v>
      </c>
      <c r="BN2086">
        <v>0</v>
      </c>
      <c r="BO2086" t="s">
        <v>68</v>
      </c>
      <c r="BP2086">
        <v>1</v>
      </c>
      <c r="BQ2086">
        <v>6</v>
      </c>
      <c r="BR2086">
        <v>0</v>
      </c>
      <c r="BS2086">
        <v>33.32</v>
      </c>
      <c r="BT2086">
        <v>1</v>
      </c>
      <c r="BU2086">
        <v>1</v>
      </c>
      <c r="BV2086">
        <v>1</v>
      </c>
      <c r="BW2086">
        <v>1</v>
      </c>
      <c r="BX2086">
        <v>1</v>
      </c>
      <c r="BY2086" t="s">
        <v>3</v>
      </c>
      <c r="BZ2086">
        <v>85</v>
      </c>
      <c r="CA2086">
        <v>65</v>
      </c>
      <c r="CE2086">
        <v>0</v>
      </c>
      <c r="CF2086">
        <v>0</v>
      </c>
      <c r="CG2086">
        <v>0</v>
      </c>
      <c r="CM2086">
        <v>0</v>
      </c>
      <c r="CN2086" t="s">
        <v>3</v>
      </c>
      <c r="CO2086">
        <v>0</v>
      </c>
      <c r="CP2086">
        <f t="shared" si="1349"/>
        <v>385.45</v>
      </c>
      <c r="CQ2086">
        <f t="shared" si="1350"/>
        <v>0</v>
      </c>
      <c r="CR2086">
        <f t="shared" si="1351"/>
        <v>37.35</v>
      </c>
      <c r="CS2086">
        <f t="shared" si="1352"/>
        <v>35.985600000000005</v>
      </c>
      <c r="CT2086">
        <f t="shared" si="1353"/>
        <v>4780.7536</v>
      </c>
      <c r="CU2086">
        <f t="shared" si="1354"/>
        <v>0</v>
      </c>
      <c r="CV2086">
        <f t="shared" si="1355"/>
        <v>17.89</v>
      </c>
      <c r="CW2086">
        <f t="shared" si="1356"/>
        <v>0.08</v>
      </c>
      <c r="CX2086">
        <f t="shared" si="1357"/>
        <v>0</v>
      </c>
      <c r="CY2086">
        <f t="shared" si="1358"/>
        <v>277.44479999999999</v>
      </c>
      <c r="CZ2086">
        <f t="shared" si="1359"/>
        <v>200.3768</v>
      </c>
      <c r="DC2086" t="s">
        <v>3</v>
      </c>
      <c r="DD2086" t="s">
        <v>3</v>
      </c>
      <c r="DE2086" t="s">
        <v>3</v>
      </c>
      <c r="DF2086" t="s">
        <v>3</v>
      </c>
      <c r="DG2086" t="s">
        <v>3</v>
      </c>
      <c r="DH2086" t="s">
        <v>3</v>
      </c>
      <c r="DI2086" t="s">
        <v>3</v>
      </c>
      <c r="DJ2086" t="s">
        <v>3</v>
      </c>
      <c r="DK2086" t="s">
        <v>3</v>
      </c>
      <c r="DL2086" t="s">
        <v>3</v>
      </c>
      <c r="DM2086" t="s">
        <v>3</v>
      </c>
      <c r="DN2086">
        <v>0</v>
      </c>
      <c r="DO2086">
        <v>0</v>
      </c>
      <c r="DP2086">
        <v>1</v>
      </c>
      <c r="DQ2086">
        <v>1</v>
      </c>
      <c r="DU2086">
        <v>1010</v>
      </c>
      <c r="DV2086" t="s">
        <v>58</v>
      </c>
      <c r="DW2086" t="s">
        <v>58</v>
      </c>
      <c r="DX2086">
        <v>100</v>
      </c>
      <c r="DZ2086" t="s">
        <v>3</v>
      </c>
      <c r="EA2086" t="s">
        <v>3</v>
      </c>
      <c r="EB2086" t="s">
        <v>3</v>
      </c>
      <c r="EC2086" t="s">
        <v>3</v>
      </c>
      <c r="EE2086">
        <v>29085636</v>
      </c>
      <c r="EF2086">
        <v>6</v>
      </c>
      <c r="EG2086" t="s">
        <v>22</v>
      </c>
      <c r="EH2086">
        <v>0</v>
      </c>
      <c r="EI2086" t="s">
        <v>3</v>
      </c>
      <c r="EJ2086">
        <v>1</v>
      </c>
      <c r="EK2086">
        <v>67001</v>
      </c>
      <c r="EL2086" t="s">
        <v>60</v>
      </c>
      <c r="EM2086" t="s">
        <v>61</v>
      </c>
      <c r="EO2086" t="s">
        <v>3</v>
      </c>
      <c r="EQ2086">
        <v>0</v>
      </c>
      <c r="ER2086">
        <v>145.97999999999999</v>
      </c>
      <c r="ES2086">
        <v>0</v>
      </c>
      <c r="ET2086">
        <v>2.5</v>
      </c>
      <c r="EU2086">
        <v>1.08</v>
      </c>
      <c r="EV2086">
        <v>143.47999999999999</v>
      </c>
      <c r="EW2086">
        <v>17.89</v>
      </c>
      <c r="EX2086">
        <v>0.08</v>
      </c>
      <c r="EY2086">
        <v>0</v>
      </c>
      <c r="FQ2086">
        <v>0</v>
      </c>
      <c r="FR2086">
        <f t="shared" si="1360"/>
        <v>0</v>
      </c>
      <c r="FS2086">
        <v>0</v>
      </c>
      <c r="FV2086" t="s">
        <v>25</v>
      </c>
      <c r="FW2086" t="s">
        <v>26</v>
      </c>
      <c r="FX2086">
        <v>85</v>
      </c>
      <c r="FY2086">
        <v>65</v>
      </c>
      <c r="GA2086" t="s">
        <v>3</v>
      </c>
      <c r="GD2086">
        <v>1</v>
      </c>
      <c r="GF2086">
        <v>1945260508</v>
      </c>
      <c r="GG2086">
        <v>2</v>
      </c>
      <c r="GH2086">
        <v>1</v>
      </c>
      <c r="GI2086">
        <v>2</v>
      </c>
      <c r="GJ2086">
        <v>0</v>
      </c>
      <c r="GK2086">
        <v>0</v>
      </c>
      <c r="GL2086">
        <f t="shared" si="1361"/>
        <v>0</v>
      </c>
      <c r="GM2086">
        <f t="shared" si="1362"/>
        <v>863.27</v>
      </c>
      <c r="GN2086">
        <f t="shared" si="1363"/>
        <v>863.27</v>
      </c>
      <c r="GO2086">
        <f t="shared" si="1364"/>
        <v>0</v>
      </c>
      <c r="GP2086">
        <f t="shared" si="1365"/>
        <v>0</v>
      </c>
      <c r="GR2086">
        <v>0</v>
      </c>
      <c r="GS2086">
        <v>3</v>
      </c>
      <c r="GT2086">
        <v>0</v>
      </c>
      <c r="GU2086" t="s">
        <v>3</v>
      </c>
      <c r="GV2086">
        <f t="shared" si="1366"/>
        <v>0</v>
      </c>
      <c r="GW2086">
        <v>1</v>
      </c>
      <c r="GX2086">
        <f t="shared" si="1367"/>
        <v>0</v>
      </c>
      <c r="HA2086">
        <v>0</v>
      </c>
      <c r="HB2086">
        <v>0</v>
      </c>
      <c r="HC2086">
        <f t="shared" si="1368"/>
        <v>0</v>
      </c>
      <c r="HE2086" t="s">
        <v>3</v>
      </c>
      <c r="HF2086" t="s">
        <v>3</v>
      </c>
      <c r="IK2086">
        <v>0</v>
      </c>
    </row>
    <row r="2088" spans="1:245">
      <c r="A2088" s="2">
        <v>51</v>
      </c>
      <c r="B2088" s="2">
        <f>B2072</f>
        <v>1</v>
      </c>
      <c r="C2088" s="2">
        <f>A2072</f>
        <v>5</v>
      </c>
      <c r="D2088" s="2">
        <f>ROW(A2072)</f>
        <v>2072</v>
      </c>
      <c r="E2088" s="2"/>
      <c r="F2088" s="2" t="str">
        <f>IF(F2072&lt;&gt;"",F2072,"")</f>
        <v>Новый подраздел</v>
      </c>
      <c r="G2088" s="2" t="str">
        <f>IF(G2072&lt;&gt;"",G2072,"")</f>
        <v>демонтаж</v>
      </c>
      <c r="H2088" s="2">
        <v>0</v>
      </c>
      <c r="I2088" s="2"/>
      <c r="J2088" s="2"/>
      <c r="K2088" s="2"/>
      <c r="L2088" s="2"/>
      <c r="M2088" s="2"/>
      <c r="N2088" s="2"/>
      <c r="O2088" s="2">
        <f t="shared" ref="O2088:T2088" si="1369">ROUND(AB2088,2)</f>
        <v>3551.08</v>
      </c>
      <c r="P2088" s="2">
        <f t="shared" si="1369"/>
        <v>0</v>
      </c>
      <c r="Q2088" s="2">
        <f t="shared" si="1369"/>
        <v>57.42</v>
      </c>
      <c r="R2088" s="2">
        <f t="shared" si="1369"/>
        <v>40.04</v>
      </c>
      <c r="S2088" s="2">
        <f t="shared" si="1369"/>
        <v>3493.66</v>
      </c>
      <c r="T2088" s="2">
        <f t="shared" si="1369"/>
        <v>0</v>
      </c>
      <c r="U2088" s="2">
        <f>AH2088</f>
        <v>13.301000000000002</v>
      </c>
      <c r="V2088" s="2">
        <f>AI2088</f>
        <v>0.10900000000000003</v>
      </c>
      <c r="W2088" s="2">
        <f>ROUND(AJ2088,2)</f>
        <v>0</v>
      </c>
      <c r="X2088" s="2">
        <f>ROUND(AK2088,2)</f>
        <v>2489.44</v>
      </c>
      <c r="Y2088" s="2">
        <f>ROUND(AL2088,2)</f>
        <v>1835.39</v>
      </c>
      <c r="Z2088" s="2"/>
      <c r="AA2088" s="2"/>
      <c r="AB2088" s="2">
        <f>ROUND(SUMIF(AA2076:AA2086,"=36401907",O2076:O2086),2)</f>
        <v>3551.08</v>
      </c>
      <c r="AC2088" s="2">
        <f>ROUND(SUMIF(AA2076:AA2086,"=36401907",P2076:P2086),2)</f>
        <v>0</v>
      </c>
      <c r="AD2088" s="2">
        <f>ROUND(SUMIF(AA2076:AA2086,"=36401907",Q2076:Q2086),2)</f>
        <v>57.42</v>
      </c>
      <c r="AE2088" s="2">
        <f>ROUND(SUMIF(AA2076:AA2086,"=36401907",R2076:R2086),2)</f>
        <v>40.04</v>
      </c>
      <c r="AF2088" s="2">
        <f>ROUND(SUMIF(AA2076:AA2086,"=36401907",S2076:S2086),2)</f>
        <v>3493.66</v>
      </c>
      <c r="AG2088" s="2">
        <f>ROUND(SUMIF(AA2076:AA2086,"=36401907",T2076:T2086),2)</f>
        <v>0</v>
      </c>
      <c r="AH2088" s="2">
        <f>SUMIF(AA2076:AA2086,"=36401907",U2076:U2086)</f>
        <v>13.301000000000002</v>
      </c>
      <c r="AI2088" s="2">
        <f>SUMIF(AA2076:AA2086,"=36401907",V2076:V2086)</f>
        <v>0.10900000000000003</v>
      </c>
      <c r="AJ2088" s="2">
        <f>ROUND(SUMIF(AA2076:AA2086,"=36401907",W2076:W2086),2)</f>
        <v>0</v>
      </c>
      <c r="AK2088" s="2">
        <f>ROUND(SUMIF(AA2076:AA2086,"=36401907",X2076:X2086),2)</f>
        <v>2489.44</v>
      </c>
      <c r="AL2088" s="2">
        <f>ROUND(SUMIF(AA2076:AA2086,"=36401907",Y2076:Y2086),2)</f>
        <v>1835.39</v>
      </c>
      <c r="AM2088" s="2"/>
      <c r="AN2088" s="2"/>
      <c r="AO2088" s="2">
        <f t="shared" ref="AO2088:BD2088" si="1370">ROUND(BX2088,2)</f>
        <v>0</v>
      </c>
      <c r="AP2088" s="2">
        <f t="shared" si="1370"/>
        <v>0</v>
      </c>
      <c r="AQ2088" s="2">
        <f t="shared" si="1370"/>
        <v>0</v>
      </c>
      <c r="AR2088" s="2">
        <f t="shared" si="1370"/>
        <v>7875.91</v>
      </c>
      <c r="AS2088" s="2">
        <f t="shared" si="1370"/>
        <v>7875.91</v>
      </c>
      <c r="AT2088" s="2">
        <f t="shared" si="1370"/>
        <v>0</v>
      </c>
      <c r="AU2088" s="2">
        <f t="shared" si="1370"/>
        <v>0</v>
      </c>
      <c r="AV2088" s="2">
        <f t="shared" si="1370"/>
        <v>0</v>
      </c>
      <c r="AW2088" s="2">
        <f t="shared" si="1370"/>
        <v>0</v>
      </c>
      <c r="AX2088" s="2">
        <f t="shared" si="1370"/>
        <v>0</v>
      </c>
      <c r="AY2088" s="2">
        <f t="shared" si="1370"/>
        <v>0</v>
      </c>
      <c r="AZ2088" s="2">
        <f t="shared" si="1370"/>
        <v>0</v>
      </c>
      <c r="BA2088" s="2">
        <f t="shared" si="1370"/>
        <v>0</v>
      </c>
      <c r="BB2088" s="2">
        <f t="shared" si="1370"/>
        <v>0</v>
      </c>
      <c r="BC2088" s="2">
        <f t="shared" si="1370"/>
        <v>0</v>
      </c>
      <c r="BD2088" s="2">
        <f t="shared" si="1370"/>
        <v>0</v>
      </c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>
        <f>ROUND(SUMIF(AA2076:AA2086,"=36401907",FQ2076:FQ2086),2)</f>
        <v>0</v>
      </c>
      <c r="BY2088" s="2">
        <f>ROUND(SUMIF(AA2076:AA2086,"=36401907",FR2076:FR2086),2)</f>
        <v>0</v>
      </c>
      <c r="BZ2088" s="2">
        <f>ROUND(SUMIF(AA2076:AA2086,"=36401907",GL2076:GL2086),2)</f>
        <v>0</v>
      </c>
      <c r="CA2088" s="2">
        <f>ROUND(SUMIF(AA2076:AA2086,"=36401907",GM2076:GM2086),2)</f>
        <v>7875.91</v>
      </c>
      <c r="CB2088" s="2">
        <f>ROUND(SUMIF(AA2076:AA2086,"=36401907",GN2076:GN2086),2)</f>
        <v>7875.91</v>
      </c>
      <c r="CC2088" s="2">
        <f>ROUND(SUMIF(AA2076:AA2086,"=36401907",GO2076:GO2086),2)</f>
        <v>0</v>
      </c>
      <c r="CD2088" s="2">
        <f>ROUND(SUMIF(AA2076:AA2086,"=36401907",GP2076:GP2086),2)</f>
        <v>0</v>
      </c>
      <c r="CE2088" s="2">
        <f>AC2088-BX2088</f>
        <v>0</v>
      </c>
      <c r="CF2088" s="2">
        <f>AC2088-BY2088</f>
        <v>0</v>
      </c>
      <c r="CG2088" s="2">
        <f>BX2088-BZ2088</f>
        <v>0</v>
      </c>
      <c r="CH2088" s="2">
        <f>AC2088-BX2088-BY2088+BZ2088</f>
        <v>0</v>
      </c>
      <c r="CI2088" s="2">
        <f>BY2088-BZ2088</f>
        <v>0</v>
      </c>
      <c r="CJ2088" s="2">
        <f>ROUND(SUMIF(AA2076:AA2086,"=36401907",GX2076:GX2086),2)</f>
        <v>0</v>
      </c>
      <c r="CK2088" s="2">
        <f>ROUND(SUMIF(AA2076:AA2086,"=36401907",GY2076:GY2086),2)</f>
        <v>0</v>
      </c>
      <c r="CL2088" s="2">
        <f>ROUND(SUMIF(AA2076:AA2086,"=36401907",GZ2076:GZ2086),2)</f>
        <v>0</v>
      </c>
      <c r="CM2088" s="2">
        <f>ROUND(SUMIF(AA2076:AA2086,"=36401907",HD2076:HD2086),2)</f>
        <v>0</v>
      </c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>
        <v>0</v>
      </c>
    </row>
    <row r="2090" spans="1:245">
      <c r="A2090" s="4">
        <v>50</v>
      </c>
      <c r="B2090" s="4">
        <v>0</v>
      </c>
      <c r="C2090" s="4">
        <v>0</v>
      </c>
      <c r="D2090" s="4">
        <v>1</v>
      </c>
      <c r="E2090" s="4">
        <v>201</v>
      </c>
      <c r="F2090" s="4">
        <f>ROUND(Source!O2088,O2090)</f>
        <v>3551.08</v>
      </c>
      <c r="G2090" s="4" t="s">
        <v>71</v>
      </c>
      <c r="H2090" s="4" t="s">
        <v>72</v>
      </c>
      <c r="I2090" s="4"/>
      <c r="J2090" s="4"/>
      <c r="K2090" s="4">
        <v>201</v>
      </c>
      <c r="L2090" s="4">
        <v>1</v>
      </c>
      <c r="M2090" s="4">
        <v>3</v>
      </c>
      <c r="N2090" s="4" t="s">
        <v>3</v>
      </c>
      <c r="O2090" s="4">
        <v>2</v>
      </c>
      <c r="P2090" s="4"/>
      <c r="Q2090" s="4"/>
      <c r="R2090" s="4"/>
      <c r="S2090" s="4"/>
      <c r="T2090" s="4"/>
      <c r="U2090" s="4"/>
      <c r="V2090" s="4"/>
      <c r="W2090" s="4"/>
    </row>
    <row r="2091" spans="1:245">
      <c r="A2091" s="4">
        <v>50</v>
      </c>
      <c r="B2091" s="4">
        <v>0</v>
      </c>
      <c r="C2091" s="4">
        <v>0</v>
      </c>
      <c r="D2091" s="4">
        <v>1</v>
      </c>
      <c r="E2091" s="4">
        <v>202</v>
      </c>
      <c r="F2091" s="4">
        <f>ROUND(Source!P2088,O2091)</f>
        <v>0</v>
      </c>
      <c r="G2091" s="4" t="s">
        <v>73</v>
      </c>
      <c r="H2091" s="4" t="s">
        <v>74</v>
      </c>
      <c r="I2091" s="4"/>
      <c r="J2091" s="4"/>
      <c r="K2091" s="4">
        <v>202</v>
      </c>
      <c r="L2091" s="4">
        <v>2</v>
      </c>
      <c r="M2091" s="4">
        <v>3</v>
      </c>
      <c r="N2091" s="4" t="s">
        <v>3</v>
      </c>
      <c r="O2091" s="4">
        <v>2</v>
      </c>
      <c r="P2091" s="4"/>
      <c r="Q2091" s="4"/>
      <c r="R2091" s="4"/>
      <c r="S2091" s="4"/>
      <c r="T2091" s="4"/>
      <c r="U2091" s="4"/>
      <c r="V2091" s="4"/>
      <c r="W2091" s="4"/>
    </row>
    <row r="2092" spans="1:245">
      <c r="A2092" s="4">
        <v>50</v>
      </c>
      <c r="B2092" s="4">
        <v>0</v>
      </c>
      <c r="C2092" s="4">
        <v>0</v>
      </c>
      <c r="D2092" s="4">
        <v>1</v>
      </c>
      <c r="E2092" s="4">
        <v>222</v>
      </c>
      <c r="F2092" s="4">
        <f>ROUND(Source!AO2088,O2092)</f>
        <v>0</v>
      </c>
      <c r="G2092" s="4" t="s">
        <v>75</v>
      </c>
      <c r="H2092" s="4" t="s">
        <v>76</v>
      </c>
      <c r="I2092" s="4"/>
      <c r="J2092" s="4"/>
      <c r="K2092" s="4">
        <v>222</v>
      </c>
      <c r="L2092" s="4">
        <v>3</v>
      </c>
      <c r="M2092" s="4">
        <v>3</v>
      </c>
      <c r="N2092" s="4" t="s">
        <v>3</v>
      </c>
      <c r="O2092" s="4">
        <v>2</v>
      </c>
      <c r="P2092" s="4"/>
      <c r="Q2092" s="4"/>
      <c r="R2092" s="4"/>
      <c r="S2092" s="4"/>
      <c r="T2092" s="4"/>
      <c r="U2092" s="4"/>
      <c r="V2092" s="4"/>
      <c r="W2092" s="4"/>
    </row>
    <row r="2093" spans="1:245">
      <c r="A2093" s="4">
        <v>50</v>
      </c>
      <c r="B2093" s="4">
        <v>0</v>
      </c>
      <c r="C2093" s="4">
        <v>0</v>
      </c>
      <c r="D2093" s="4">
        <v>1</v>
      </c>
      <c r="E2093" s="4">
        <v>225</v>
      </c>
      <c r="F2093" s="4">
        <f>ROUND(Source!AV2088,O2093)</f>
        <v>0</v>
      </c>
      <c r="G2093" s="4" t="s">
        <v>77</v>
      </c>
      <c r="H2093" s="4" t="s">
        <v>78</v>
      </c>
      <c r="I2093" s="4"/>
      <c r="J2093" s="4"/>
      <c r="K2093" s="4">
        <v>225</v>
      </c>
      <c r="L2093" s="4">
        <v>4</v>
      </c>
      <c r="M2093" s="4">
        <v>3</v>
      </c>
      <c r="N2093" s="4" t="s">
        <v>3</v>
      </c>
      <c r="O2093" s="4">
        <v>2</v>
      </c>
      <c r="P2093" s="4"/>
      <c r="Q2093" s="4"/>
      <c r="R2093" s="4"/>
      <c r="S2093" s="4"/>
      <c r="T2093" s="4"/>
      <c r="U2093" s="4"/>
      <c r="V2093" s="4"/>
      <c r="W2093" s="4"/>
    </row>
    <row r="2094" spans="1:245">
      <c r="A2094" s="4">
        <v>50</v>
      </c>
      <c r="B2094" s="4">
        <v>0</v>
      </c>
      <c r="C2094" s="4">
        <v>0</v>
      </c>
      <c r="D2094" s="4">
        <v>1</v>
      </c>
      <c r="E2094" s="4">
        <v>226</v>
      </c>
      <c r="F2094" s="4">
        <f>ROUND(Source!AW2088,O2094)</f>
        <v>0</v>
      </c>
      <c r="G2094" s="4" t="s">
        <v>79</v>
      </c>
      <c r="H2094" s="4" t="s">
        <v>80</v>
      </c>
      <c r="I2094" s="4"/>
      <c r="J2094" s="4"/>
      <c r="K2094" s="4">
        <v>226</v>
      </c>
      <c r="L2094" s="4">
        <v>5</v>
      </c>
      <c r="M2094" s="4">
        <v>3</v>
      </c>
      <c r="N2094" s="4" t="s">
        <v>3</v>
      </c>
      <c r="O2094" s="4">
        <v>2</v>
      </c>
      <c r="P2094" s="4"/>
      <c r="Q2094" s="4"/>
      <c r="R2094" s="4"/>
      <c r="S2094" s="4"/>
      <c r="T2094" s="4"/>
      <c r="U2094" s="4"/>
      <c r="V2094" s="4"/>
      <c r="W2094" s="4"/>
    </row>
    <row r="2095" spans="1:245">
      <c r="A2095" s="4">
        <v>50</v>
      </c>
      <c r="B2095" s="4">
        <v>0</v>
      </c>
      <c r="C2095" s="4">
        <v>0</v>
      </c>
      <c r="D2095" s="4">
        <v>1</v>
      </c>
      <c r="E2095" s="4">
        <v>227</v>
      </c>
      <c r="F2095" s="4">
        <f>ROUND(Source!AX2088,O2095)</f>
        <v>0</v>
      </c>
      <c r="G2095" s="4" t="s">
        <v>81</v>
      </c>
      <c r="H2095" s="4" t="s">
        <v>82</v>
      </c>
      <c r="I2095" s="4"/>
      <c r="J2095" s="4"/>
      <c r="K2095" s="4">
        <v>227</v>
      </c>
      <c r="L2095" s="4">
        <v>6</v>
      </c>
      <c r="M2095" s="4">
        <v>3</v>
      </c>
      <c r="N2095" s="4" t="s">
        <v>3</v>
      </c>
      <c r="O2095" s="4">
        <v>2</v>
      </c>
      <c r="P2095" s="4"/>
      <c r="Q2095" s="4"/>
      <c r="R2095" s="4"/>
      <c r="S2095" s="4"/>
      <c r="T2095" s="4"/>
      <c r="U2095" s="4"/>
      <c r="V2095" s="4"/>
      <c r="W2095" s="4"/>
    </row>
    <row r="2096" spans="1:245">
      <c r="A2096" s="4">
        <v>50</v>
      </c>
      <c r="B2096" s="4">
        <v>0</v>
      </c>
      <c r="C2096" s="4">
        <v>0</v>
      </c>
      <c r="D2096" s="4">
        <v>1</v>
      </c>
      <c r="E2096" s="4">
        <v>228</v>
      </c>
      <c r="F2096" s="4">
        <f>ROUND(Source!AY2088,O2096)</f>
        <v>0</v>
      </c>
      <c r="G2096" s="4" t="s">
        <v>83</v>
      </c>
      <c r="H2096" s="4" t="s">
        <v>84</v>
      </c>
      <c r="I2096" s="4"/>
      <c r="J2096" s="4"/>
      <c r="K2096" s="4">
        <v>228</v>
      </c>
      <c r="L2096" s="4">
        <v>7</v>
      </c>
      <c r="M2096" s="4">
        <v>3</v>
      </c>
      <c r="N2096" s="4" t="s">
        <v>3</v>
      </c>
      <c r="O2096" s="4">
        <v>2</v>
      </c>
      <c r="P2096" s="4"/>
      <c r="Q2096" s="4"/>
      <c r="R2096" s="4"/>
      <c r="S2096" s="4"/>
      <c r="T2096" s="4"/>
      <c r="U2096" s="4"/>
      <c r="V2096" s="4"/>
      <c r="W2096" s="4"/>
    </row>
    <row r="2097" spans="1:23">
      <c r="A2097" s="4">
        <v>50</v>
      </c>
      <c r="B2097" s="4">
        <v>0</v>
      </c>
      <c r="C2097" s="4">
        <v>0</v>
      </c>
      <c r="D2097" s="4">
        <v>1</v>
      </c>
      <c r="E2097" s="4">
        <v>216</v>
      </c>
      <c r="F2097" s="4">
        <f>ROUND(Source!AP2088,O2097)</f>
        <v>0</v>
      </c>
      <c r="G2097" s="4" t="s">
        <v>85</v>
      </c>
      <c r="H2097" s="4" t="s">
        <v>86</v>
      </c>
      <c r="I2097" s="4"/>
      <c r="J2097" s="4"/>
      <c r="K2097" s="4">
        <v>216</v>
      </c>
      <c r="L2097" s="4">
        <v>8</v>
      </c>
      <c r="M2097" s="4">
        <v>3</v>
      </c>
      <c r="N2097" s="4" t="s">
        <v>3</v>
      </c>
      <c r="O2097" s="4">
        <v>2</v>
      </c>
      <c r="P2097" s="4"/>
      <c r="Q2097" s="4"/>
      <c r="R2097" s="4"/>
      <c r="S2097" s="4"/>
      <c r="T2097" s="4"/>
      <c r="U2097" s="4"/>
      <c r="V2097" s="4"/>
      <c r="W2097" s="4"/>
    </row>
    <row r="2098" spans="1:23">
      <c r="A2098" s="4">
        <v>50</v>
      </c>
      <c r="B2098" s="4">
        <v>0</v>
      </c>
      <c r="C2098" s="4">
        <v>0</v>
      </c>
      <c r="D2098" s="4">
        <v>1</v>
      </c>
      <c r="E2098" s="4">
        <v>223</v>
      </c>
      <c r="F2098" s="4">
        <f>ROUND(Source!AQ2088,O2098)</f>
        <v>0</v>
      </c>
      <c r="G2098" s="4" t="s">
        <v>87</v>
      </c>
      <c r="H2098" s="4" t="s">
        <v>88</v>
      </c>
      <c r="I2098" s="4"/>
      <c r="J2098" s="4"/>
      <c r="K2098" s="4">
        <v>223</v>
      </c>
      <c r="L2098" s="4">
        <v>9</v>
      </c>
      <c r="M2098" s="4">
        <v>3</v>
      </c>
      <c r="N2098" s="4" t="s">
        <v>3</v>
      </c>
      <c r="O2098" s="4">
        <v>2</v>
      </c>
      <c r="P2098" s="4"/>
      <c r="Q2098" s="4"/>
      <c r="R2098" s="4"/>
      <c r="S2098" s="4"/>
      <c r="T2098" s="4"/>
      <c r="U2098" s="4"/>
      <c r="V2098" s="4"/>
      <c r="W2098" s="4"/>
    </row>
    <row r="2099" spans="1:23">
      <c r="A2099" s="4">
        <v>50</v>
      </c>
      <c r="B2099" s="4">
        <v>0</v>
      </c>
      <c r="C2099" s="4">
        <v>0</v>
      </c>
      <c r="D2099" s="4">
        <v>1</v>
      </c>
      <c r="E2099" s="4">
        <v>229</v>
      </c>
      <c r="F2099" s="4">
        <f>ROUND(Source!AZ2088,O2099)</f>
        <v>0</v>
      </c>
      <c r="G2099" s="4" t="s">
        <v>89</v>
      </c>
      <c r="H2099" s="4" t="s">
        <v>90</v>
      </c>
      <c r="I2099" s="4"/>
      <c r="J2099" s="4"/>
      <c r="K2099" s="4">
        <v>229</v>
      </c>
      <c r="L2099" s="4">
        <v>10</v>
      </c>
      <c r="M2099" s="4">
        <v>3</v>
      </c>
      <c r="N2099" s="4" t="s">
        <v>3</v>
      </c>
      <c r="O2099" s="4">
        <v>2</v>
      </c>
      <c r="P2099" s="4"/>
      <c r="Q2099" s="4"/>
      <c r="R2099" s="4"/>
      <c r="S2099" s="4"/>
      <c r="T2099" s="4"/>
      <c r="U2099" s="4"/>
      <c r="V2099" s="4"/>
      <c r="W2099" s="4"/>
    </row>
    <row r="2100" spans="1:23">
      <c r="A2100" s="4">
        <v>50</v>
      </c>
      <c r="B2100" s="4">
        <v>0</v>
      </c>
      <c r="C2100" s="4">
        <v>0</v>
      </c>
      <c r="D2100" s="4">
        <v>1</v>
      </c>
      <c r="E2100" s="4">
        <v>203</v>
      </c>
      <c r="F2100" s="4">
        <f>ROUND(Source!Q2088,O2100)</f>
        <v>57.42</v>
      </c>
      <c r="G2100" s="4" t="s">
        <v>91</v>
      </c>
      <c r="H2100" s="4" t="s">
        <v>92</v>
      </c>
      <c r="I2100" s="4"/>
      <c r="J2100" s="4"/>
      <c r="K2100" s="4">
        <v>203</v>
      </c>
      <c r="L2100" s="4">
        <v>11</v>
      </c>
      <c r="M2100" s="4">
        <v>3</v>
      </c>
      <c r="N2100" s="4" t="s">
        <v>3</v>
      </c>
      <c r="O2100" s="4">
        <v>2</v>
      </c>
      <c r="P2100" s="4"/>
      <c r="Q2100" s="4"/>
      <c r="R2100" s="4"/>
      <c r="S2100" s="4"/>
      <c r="T2100" s="4"/>
      <c r="U2100" s="4"/>
      <c r="V2100" s="4"/>
      <c r="W2100" s="4"/>
    </row>
    <row r="2101" spans="1:23">
      <c r="A2101" s="4">
        <v>50</v>
      </c>
      <c r="B2101" s="4">
        <v>0</v>
      </c>
      <c r="C2101" s="4">
        <v>0</v>
      </c>
      <c r="D2101" s="4">
        <v>1</v>
      </c>
      <c r="E2101" s="4">
        <v>231</v>
      </c>
      <c r="F2101" s="4">
        <f>ROUND(Source!BB2088,O2101)</f>
        <v>0</v>
      </c>
      <c r="G2101" s="4" t="s">
        <v>93</v>
      </c>
      <c r="H2101" s="4" t="s">
        <v>94</v>
      </c>
      <c r="I2101" s="4"/>
      <c r="J2101" s="4"/>
      <c r="K2101" s="4">
        <v>231</v>
      </c>
      <c r="L2101" s="4">
        <v>12</v>
      </c>
      <c r="M2101" s="4">
        <v>3</v>
      </c>
      <c r="N2101" s="4" t="s">
        <v>3</v>
      </c>
      <c r="O2101" s="4">
        <v>2</v>
      </c>
      <c r="P2101" s="4"/>
      <c r="Q2101" s="4"/>
      <c r="R2101" s="4"/>
      <c r="S2101" s="4"/>
      <c r="T2101" s="4"/>
      <c r="U2101" s="4"/>
      <c r="V2101" s="4"/>
      <c r="W2101" s="4"/>
    </row>
    <row r="2102" spans="1:23">
      <c r="A2102" s="4">
        <v>50</v>
      </c>
      <c r="B2102" s="4">
        <v>0</v>
      </c>
      <c r="C2102" s="4">
        <v>0</v>
      </c>
      <c r="D2102" s="4">
        <v>1</v>
      </c>
      <c r="E2102" s="4">
        <v>204</v>
      </c>
      <c r="F2102" s="4">
        <f>ROUND(Source!R2088,O2102)</f>
        <v>40.04</v>
      </c>
      <c r="G2102" s="4" t="s">
        <v>95</v>
      </c>
      <c r="H2102" s="4" t="s">
        <v>96</v>
      </c>
      <c r="I2102" s="4"/>
      <c r="J2102" s="4"/>
      <c r="K2102" s="4">
        <v>204</v>
      </c>
      <c r="L2102" s="4">
        <v>13</v>
      </c>
      <c r="M2102" s="4">
        <v>3</v>
      </c>
      <c r="N2102" s="4" t="s">
        <v>3</v>
      </c>
      <c r="O2102" s="4">
        <v>2</v>
      </c>
      <c r="P2102" s="4"/>
      <c r="Q2102" s="4"/>
      <c r="R2102" s="4"/>
      <c r="S2102" s="4"/>
      <c r="T2102" s="4"/>
      <c r="U2102" s="4"/>
      <c r="V2102" s="4"/>
      <c r="W2102" s="4"/>
    </row>
    <row r="2103" spans="1:23">
      <c r="A2103" s="4">
        <v>50</v>
      </c>
      <c r="B2103" s="4">
        <v>0</v>
      </c>
      <c r="C2103" s="4">
        <v>0</v>
      </c>
      <c r="D2103" s="4">
        <v>1</v>
      </c>
      <c r="E2103" s="4">
        <v>205</v>
      </c>
      <c r="F2103" s="4">
        <f>ROUND(Source!S2088,O2103)</f>
        <v>3493.66</v>
      </c>
      <c r="G2103" s="4" t="s">
        <v>97</v>
      </c>
      <c r="H2103" s="4" t="s">
        <v>98</v>
      </c>
      <c r="I2103" s="4"/>
      <c r="J2103" s="4"/>
      <c r="K2103" s="4">
        <v>205</v>
      </c>
      <c r="L2103" s="4">
        <v>14</v>
      </c>
      <c r="M2103" s="4">
        <v>3</v>
      </c>
      <c r="N2103" s="4" t="s">
        <v>3</v>
      </c>
      <c r="O2103" s="4">
        <v>2</v>
      </c>
      <c r="P2103" s="4"/>
      <c r="Q2103" s="4"/>
      <c r="R2103" s="4"/>
      <c r="S2103" s="4"/>
      <c r="T2103" s="4"/>
      <c r="U2103" s="4"/>
      <c r="V2103" s="4"/>
      <c r="W2103" s="4"/>
    </row>
    <row r="2104" spans="1:23">
      <c r="A2104" s="4">
        <v>50</v>
      </c>
      <c r="B2104" s="4">
        <v>0</v>
      </c>
      <c r="C2104" s="4">
        <v>0</v>
      </c>
      <c r="D2104" s="4">
        <v>1</v>
      </c>
      <c r="E2104" s="4">
        <v>232</v>
      </c>
      <c r="F2104" s="4">
        <f>ROUND(Source!BC2088,O2104)</f>
        <v>0</v>
      </c>
      <c r="G2104" s="4" t="s">
        <v>99</v>
      </c>
      <c r="H2104" s="4" t="s">
        <v>100</v>
      </c>
      <c r="I2104" s="4"/>
      <c r="J2104" s="4"/>
      <c r="K2104" s="4">
        <v>232</v>
      </c>
      <c r="L2104" s="4">
        <v>15</v>
      </c>
      <c r="M2104" s="4">
        <v>3</v>
      </c>
      <c r="N2104" s="4" t="s">
        <v>3</v>
      </c>
      <c r="O2104" s="4">
        <v>2</v>
      </c>
      <c r="P2104" s="4"/>
      <c r="Q2104" s="4"/>
      <c r="R2104" s="4"/>
      <c r="S2104" s="4"/>
      <c r="T2104" s="4"/>
      <c r="U2104" s="4"/>
      <c r="V2104" s="4"/>
      <c r="W2104" s="4"/>
    </row>
    <row r="2105" spans="1:23">
      <c r="A2105" s="4">
        <v>50</v>
      </c>
      <c r="B2105" s="4">
        <v>0</v>
      </c>
      <c r="C2105" s="4">
        <v>0</v>
      </c>
      <c r="D2105" s="4">
        <v>1</v>
      </c>
      <c r="E2105" s="4">
        <v>214</v>
      </c>
      <c r="F2105" s="4">
        <f>ROUND(Source!AS2088,O2105)</f>
        <v>7875.91</v>
      </c>
      <c r="G2105" s="4" t="s">
        <v>101</v>
      </c>
      <c r="H2105" s="4" t="s">
        <v>102</v>
      </c>
      <c r="I2105" s="4"/>
      <c r="J2105" s="4"/>
      <c r="K2105" s="4">
        <v>214</v>
      </c>
      <c r="L2105" s="4">
        <v>16</v>
      </c>
      <c r="M2105" s="4">
        <v>3</v>
      </c>
      <c r="N2105" s="4" t="s">
        <v>3</v>
      </c>
      <c r="O2105" s="4">
        <v>2</v>
      </c>
      <c r="P2105" s="4"/>
      <c r="Q2105" s="4"/>
      <c r="R2105" s="4"/>
      <c r="S2105" s="4"/>
      <c r="T2105" s="4"/>
      <c r="U2105" s="4"/>
      <c r="V2105" s="4"/>
      <c r="W2105" s="4"/>
    </row>
    <row r="2106" spans="1:23">
      <c r="A2106" s="4">
        <v>50</v>
      </c>
      <c r="B2106" s="4">
        <v>0</v>
      </c>
      <c r="C2106" s="4">
        <v>0</v>
      </c>
      <c r="D2106" s="4">
        <v>1</v>
      </c>
      <c r="E2106" s="4">
        <v>215</v>
      </c>
      <c r="F2106" s="4">
        <f>ROUND(Source!AT2088,O2106)</f>
        <v>0</v>
      </c>
      <c r="G2106" s="4" t="s">
        <v>103</v>
      </c>
      <c r="H2106" s="4" t="s">
        <v>104</v>
      </c>
      <c r="I2106" s="4"/>
      <c r="J2106" s="4"/>
      <c r="K2106" s="4">
        <v>215</v>
      </c>
      <c r="L2106" s="4">
        <v>17</v>
      </c>
      <c r="M2106" s="4">
        <v>3</v>
      </c>
      <c r="N2106" s="4" t="s">
        <v>3</v>
      </c>
      <c r="O2106" s="4">
        <v>2</v>
      </c>
      <c r="P2106" s="4"/>
      <c r="Q2106" s="4"/>
      <c r="R2106" s="4"/>
      <c r="S2106" s="4"/>
      <c r="T2106" s="4"/>
      <c r="U2106" s="4"/>
      <c r="V2106" s="4"/>
      <c r="W2106" s="4"/>
    </row>
    <row r="2107" spans="1:23">
      <c r="A2107" s="4">
        <v>50</v>
      </c>
      <c r="B2107" s="4">
        <v>0</v>
      </c>
      <c r="C2107" s="4">
        <v>0</v>
      </c>
      <c r="D2107" s="4">
        <v>1</v>
      </c>
      <c r="E2107" s="4">
        <v>217</v>
      </c>
      <c r="F2107" s="4">
        <f>ROUND(Source!AU2088,O2107)</f>
        <v>0</v>
      </c>
      <c r="G2107" s="4" t="s">
        <v>105</v>
      </c>
      <c r="H2107" s="4" t="s">
        <v>106</v>
      </c>
      <c r="I2107" s="4"/>
      <c r="J2107" s="4"/>
      <c r="K2107" s="4">
        <v>217</v>
      </c>
      <c r="L2107" s="4">
        <v>18</v>
      </c>
      <c r="M2107" s="4">
        <v>3</v>
      </c>
      <c r="N2107" s="4" t="s">
        <v>3</v>
      </c>
      <c r="O2107" s="4">
        <v>2</v>
      </c>
      <c r="P2107" s="4"/>
      <c r="Q2107" s="4"/>
      <c r="R2107" s="4"/>
      <c r="S2107" s="4"/>
      <c r="T2107" s="4"/>
      <c r="U2107" s="4"/>
      <c r="V2107" s="4"/>
      <c r="W2107" s="4"/>
    </row>
    <row r="2108" spans="1:23">
      <c r="A2108" s="4">
        <v>50</v>
      </c>
      <c r="B2108" s="4">
        <v>0</v>
      </c>
      <c r="C2108" s="4">
        <v>0</v>
      </c>
      <c r="D2108" s="4">
        <v>1</v>
      </c>
      <c r="E2108" s="4">
        <v>230</v>
      </c>
      <c r="F2108" s="4">
        <f>ROUND(Source!BA2088,O2108)</f>
        <v>0</v>
      </c>
      <c r="G2108" s="4" t="s">
        <v>107</v>
      </c>
      <c r="H2108" s="4" t="s">
        <v>108</v>
      </c>
      <c r="I2108" s="4"/>
      <c r="J2108" s="4"/>
      <c r="K2108" s="4">
        <v>230</v>
      </c>
      <c r="L2108" s="4">
        <v>19</v>
      </c>
      <c r="M2108" s="4">
        <v>3</v>
      </c>
      <c r="N2108" s="4" t="s">
        <v>3</v>
      </c>
      <c r="O2108" s="4">
        <v>2</v>
      </c>
      <c r="P2108" s="4"/>
      <c r="Q2108" s="4"/>
      <c r="R2108" s="4"/>
      <c r="S2108" s="4"/>
      <c r="T2108" s="4"/>
      <c r="U2108" s="4"/>
      <c r="V2108" s="4"/>
      <c r="W2108" s="4"/>
    </row>
    <row r="2109" spans="1:23">
      <c r="A2109" s="4">
        <v>50</v>
      </c>
      <c r="B2109" s="4">
        <v>0</v>
      </c>
      <c r="C2109" s="4">
        <v>0</v>
      </c>
      <c r="D2109" s="4">
        <v>1</v>
      </c>
      <c r="E2109" s="4">
        <v>206</v>
      </c>
      <c r="F2109" s="4">
        <f>ROUND(Source!T2088,O2109)</f>
        <v>0</v>
      </c>
      <c r="G2109" s="4" t="s">
        <v>109</v>
      </c>
      <c r="H2109" s="4" t="s">
        <v>110</v>
      </c>
      <c r="I2109" s="4"/>
      <c r="J2109" s="4"/>
      <c r="K2109" s="4">
        <v>206</v>
      </c>
      <c r="L2109" s="4">
        <v>20</v>
      </c>
      <c r="M2109" s="4">
        <v>3</v>
      </c>
      <c r="N2109" s="4" t="s">
        <v>3</v>
      </c>
      <c r="O2109" s="4">
        <v>2</v>
      </c>
      <c r="P2109" s="4"/>
      <c r="Q2109" s="4"/>
      <c r="R2109" s="4"/>
      <c r="S2109" s="4"/>
      <c r="T2109" s="4"/>
      <c r="U2109" s="4"/>
      <c r="V2109" s="4"/>
      <c r="W2109" s="4"/>
    </row>
    <row r="2110" spans="1:23">
      <c r="A2110" s="4">
        <v>50</v>
      </c>
      <c r="B2110" s="4">
        <v>0</v>
      </c>
      <c r="C2110" s="4">
        <v>0</v>
      </c>
      <c r="D2110" s="4">
        <v>1</v>
      </c>
      <c r="E2110" s="4">
        <v>207</v>
      </c>
      <c r="F2110" s="4">
        <f>Source!U2088</f>
        <v>13.301000000000002</v>
      </c>
      <c r="G2110" s="4" t="s">
        <v>111</v>
      </c>
      <c r="H2110" s="4" t="s">
        <v>112</v>
      </c>
      <c r="I2110" s="4"/>
      <c r="J2110" s="4"/>
      <c r="K2110" s="4">
        <v>207</v>
      </c>
      <c r="L2110" s="4">
        <v>21</v>
      </c>
      <c r="M2110" s="4">
        <v>3</v>
      </c>
      <c r="N2110" s="4" t="s">
        <v>3</v>
      </c>
      <c r="O2110" s="4">
        <v>-1</v>
      </c>
      <c r="P2110" s="4"/>
      <c r="Q2110" s="4"/>
      <c r="R2110" s="4"/>
      <c r="S2110" s="4"/>
      <c r="T2110" s="4"/>
      <c r="U2110" s="4"/>
      <c r="V2110" s="4"/>
      <c r="W2110" s="4"/>
    </row>
    <row r="2111" spans="1:23">
      <c r="A2111" s="4">
        <v>50</v>
      </c>
      <c r="B2111" s="4">
        <v>0</v>
      </c>
      <c r="C2111" s="4">
        <v>0</v>
      </c>
      <c r="D2111" s="4">
        <v>1</v>
      </c>
      <c r="E2111" s="4">
        <v>208</v>
      </c>
      <c r="F2111" s="4">
        <f>Source!V2088</f>
        <v>0.10900000000000003</v>
      </c>
      <c r="G2111" s="4" t="s">
        <v>113</v>
      </c>
      <c r="H2111" s="4" t="s">
        <v>114</v>
      </c>
      <c r="I2111" s="4"/>
      <c r="J2111" s="4"/>
      <c r="K2111" s="4">
        <v>208</v>
      </c>
      <c r="L2111" s="4">
        <v>22</v>
      </c>
      <c r="M2111" s="4">
        <v>3</v>
      </c>
      <c r="N2111" s="4" t="s">
        <v>3</v>
      </c>
      <c r="O2111" s="4">
        <v>-1</v>
      </c>
      <c r="P2111" s="4"/>
      <c r="Q2111" s="4"/>
      <c r="R2111" s="4"/>
      <c r="S2111" s="4"/>
      <c r="T2111" s="4"/>
      <c r="U2111" s="4"/>
      <c r="V2111" s="4"/>
      <c r="W2111" s="4"/>
    </row>
    <row r="2112" spans="1:23">
      <c r="A2112" s="4">
        <v>50</v>
      </c>
      <c r="B2112" s="4">
        <v>0</v>
      </c>
      <c r="C2112" s="4">
        <v>0</v>
      </c>
      <c r="D2112" s="4">
        <v>1</v>
      </c>
      <c r="E2112" s="4">
        <v>209</v>
      </c>
      <c r="F2112" s="4">
        <f>ROUND(Source!W2088,O2112)</f>
        <v>0</v>
      </c>
      <c r="G2112" s="4" t="s">
        <v>115</v>
      </c>
      <c r="H2112" s="4" t="s">
        <v>116</v>
      </c>
      <c r="I2112" s="4"/>
      <c r="J2112" s="4"/>
      <c r="K2112" s="4">
        <v>209</v>
      </c>
      <c r="L2112" s="4">
        <v>23</v>
      </c>
      <c r="M2112" s="4">
        <v>3</v>
      </c>
      <c r="N2112" s="4" t="s">
        <v>3</v>
      </c>
      <c r="O2112" s="4">
        <v>2</v>
      </c>
      <c r="P2112" s="4"/>
      <c r="Q2112" s="4"/>
      <c r="R2112" s="4"/>
      <c r="S2112" s="4"/>
      <c r="T2112" s="4"/>
      <c r="U2112" s="4"/>
      <c r="V2112" s="4"/>
      <c r="W2112" s="4"/>
    </row>
    <row r="2113" spans="1:245">
      <c r="A2113" s="4">
        <v>50</v>
      </c>
      <c r="B2113" s="4">
        <v>0</v>
      </c>
      <c r="C2113" s="4">
        <v>0</v>
      </c>
      <c r="D2113" s="4">
        <v>1</v>
      </c>
      <c r="E2113" s="4">
        <v>233</v>
      </c>
      <c r="F2113" s="4">
        <f>ROUND(Source!BD2088,O2113)</f>
        <v>0</v>
      </c>
      <c r="G2113" s="4" t="s">
        <v>117</v>
      </c>
      <c r="H2113" s="4" t="s">
        <v>118</v>
      </c>
      <c r="I2113" s="4"/>
      <c r="J2113" s="4"/>
      <c r="K2113" s="4">
        <v>233</v>
      </c>
      <c r="L2113" s="4">
        <v>24</v>
      </c>
      <c r="M2113" s="4">
        <v>3</v>
      </c>
      <c r="N2113" s="4" t="s">
        <v>3</v>
      </c>
      <c r="O2113" s="4">
        <v>2</v>
      </c>
      <c r="P2113" s="4"/>
      <c r="Q2113" s="4"/>
      <c r="R2113" s="4"/>
      <c r="S2113" s="4"/>
      <c r="T2113" s="4"/>
      <c r="U2113" s="4"/>
      <c r="V2113" s="4"/>
      <c r="W2113" s="4"/>
    </row>
    <row r="2114" spans="1:245">
      <c r="A2114" s="4">
        <v>50</v>
      </c>
      <c r="B2114" s="4">
        <v>0</v>
      </c>
      <c r="C2114" s="4">
        <v>0</v>
      </c>
      <c r="D2114" s="4">
        <v>1</v>
      </c>
      <c r="E2114" s="4">
        <v>210</v>
      </c>
      <c r="F2114" s="4">
        <f>ROUND(Source!X2088,O2114)</f>
        <v>2489.44</v>
      </c>
      <c r="G2114" s="4" t="s">
        <v>119</v>
      </c>
      <c r="H2114" s="4" t="s">
        <v>120</v>
      </c>
      <c r="I2114" s="4"/>
      <c r="J2114" s="4"/>
      <c r="K2114" s="4">
        <v>210</v>
      </c>
      <c r="L2114" s="4">
        <v>25</v>
      </c>
      <c r="M2114" s="4">
        <v>3</v>
      </c>
      <c r="N2114" s="4" t="s">
        <v>3</v>
      </c>
      <c r="O2114" s="4">
        <v>2</v>
      </c>
      <c r="P2114" s="4"/>
      <c r="Q2114" s="4"/>
      <c r="R2114" s="4"/>
      <c r="S2114" s="4"/>
      <c r="T2114" s="4"/>
      <c r="U2114" s="4"/>
      <c r="V2114" s="4"/>
      <c r="W2114" s="4"/>
    </row>
    <row r="2115" spans="1:245">
      <c r="A2115" s="4">
        <v>50</v>
      </c>
      <c r="B2115" s="4">
        <v>0</v>
      </c>
      <c r="C2115" s="4">
        <v>0</v>
      </c>
      <c r="D2115" s="4">
        <v>1</v>
      </c>
      <c r="E2115" s="4">
        <v>211</v>
      </c>
      <c r="F2115" s="4">
        <f>ROUND(Source!Y2088,O2115)</f>
        <v>1835.39</v>
      </c>
      <c r="G2115" s="4" t="s">
        <v>121</v>
      </c>
      <c r="H2115" s="4" t="s">
        <v>122</v>
      </c>
      <c r="I2115" s="4"/>
      <c r="J2115" s="4"/>
      <c r="K2115" s="4">
        <v>211</v>
      </c>
      <c r="L2115" s="4">
        <v>26</v>
      </c>
      <c r="M2115" s="4">
        <v>3</v>
      </c>
      <c r="N2115" s="4" t="s">
        <v>3</v>
      </c>
      <c r="O2115" s="4">
        <v>2</v>
      </c>
      <c r="P2115" s="4"/>
      <c r="Q2115" s="4"/>
      <c r="R2115" s="4"/>
      <c r="S2115" s="4"/>
      <c r="T2115" s="4"/>
      <c r="U2115" s="4"/>
      <c r="V2115" s="4"/>
      <c r="W2115" s="4"/>
    </row>
    <row r="2116" spans="1:245">
      <c r="A2116" s="4">
        <v>50</v>
      </c>
      <c r="B2116" s="4">
        <v>0</v>
      </c>
      <c r="C2116" s="4">
        <v>0</v>
      </c>
      <c r="D2116" s="4">
        <v>1</v>
      </c>
      <c r="E2116" s="4">
        <v>0</v>
      </c>
      <c r="F2116" s="4">
        <f>ROUND(Source!AR2088,O2116)</f>
        <v>7875.91</v>
      </c>
      <c r="G2116" s="4" t="s">
        <v>123</v>
      </c>
      <c r="H2116" s="4" t="s">
        <v>124</v>
      </c>
      <c r="I2116" s="4"/>
      <c r="J2116" s="4"/>
      <c r="K2116" s="4">
        <v>224</v>
      </c>
      <c r="L2116" s="4">
        <v>27</v>
      </c>
      <c r="M2116" s="4">
        <v>3</v>
      </c>
      <c r="N2116" s="4" t="s">
        <v>3</v>
      </c>
      <c r="O2116" s="4">
        <v>2</v>
      </c>
      <c r="P2116" s="4"/>
      <c r="Q2116" s="4"/>
      <c r="R2116" s="4"/>
      <c r="S2116" s="4"/>
      <c r="T2116" s="4"/>
      <c r="U2116" s="4"/>
      <c r="V2116" s="4"/>
      <c r="W2116" s="4"/>
    </row>
    <row r="2117" spans="1:245">
      <c r="A2117" s="4">
        <v>50</v>
      </c>
      <c r="B2117" s="4">
        <v>1</v>
      </c>
      <c r="C2117" s="4">
        <v>0</v>
      </c>
      <c r="D2117" s="4">
        <v>2</v>
      </c>
      <c r="E2117" s="4">
        <v>0</v>
      </c>
      <c r="F2117" s="4">
        <f>ROUND(F2116*0.18,O2117)</f>
        <v>1417.7</v>
      </c>
      <c r="G2117" s="4" t="s">
        <v>125</v>
      </c>
      <c r="H2117" s="4" t="s">
        <v>125</v>
      </c>
      <c r="I2117" s="4"/>
      <c r="J2117" s="4"/>
      <c r="K2117" s="4">
        <v>212</v>
      </c>
      <c r="L2117" s="4">
        <v>28</v>
      </c>
      <c r="M2117" s="4">
        <v>0</v>
      </c>
      <c r="N2117" s="4" t="s">
        <v>3</v>
      </c>
      <c r="O2117" s="4">
        <v>1</v>
      </c>
      <c r="P2117" s="4"/>
      <c r="Q2117" s="4"/>
      <c r="R2117" s="4"/>
      <c r="S2117" s="4"/>
      <c r="T2117" s="4"/>
      <c r="U2117" s="4"/>
      <c r="V2117" s="4"/>
      <c r="W2117" s="4"/>
    </row>
    <row r="2118" spans="1:245">
      <c r="A2118" s="4">
        <v>50</v>
      </c>
      <c r="B2118" s="4">
        <v>1</v>
      </c>
      <c r="C2118" s="4">
        <v>0</v>
      </c>
      <c r="D2118" s="4">
        <v>2</v>
      </c>
      <c r="E2118" s="4">
        <v>224</v>
      </c>
      <c r="F2118" s="4">
        <f>ROUND(F2116*1.18,O2118)</f>
        <v>9293.6</v>
      </c>
      <c r="G2118" s="4" t="s">
        <v>126</v>
      </c>
      <c r="H2118" s="4" t="s">
        <v>127</v>
      </c>
      <c r="I2118" s="4"/>
      <c r="J2118" s="4"/>
      <c r="K2118" s="4">
        <v>212</v>
      </c>
      <c r="L2118" s="4">
        <v>29</v>
      </c>
      <c r="M2118" s="4">
        <v>0</v>
      </c>
      <c r="N2118" s="4" t="s">
        <v>3</v>
      </c>
      <c r="O2118" s="4">
        <v>1</v>
      </c>
      <c r="P2118" s="4"/>
      <c r="Q2118" s="4"/>
      <c r="R2118" s="4"/>
      <c r="S2118" s="4"/>
      <c r="T2118" s="4"/>
      <c r="U2118" s="4"/>
      <c r="V2118" s="4"/>
      <c r="W2118" s="4"/>
    </row>
    <row r="2120" spans="1:245">
      <c r="A2120" s="1">
        <v>5</v>
      </c>
      <c r="B2120" s="1">
        <v>1</v>
      </c>
      <c r="C2120" s="1"/>
      <c r="D2120" s="1">
        <f>ROW(A2148)</f>
        <v>2148</v>
      </c>
      <c r="E2120" s="1"/>
      <c r="F2120" s="1" t="s">
        <v>15</v>
      </c>
      <c r="G2120" s="1" t="s">
        <v>128</v>
      </c>
      <c r="H2120" s="1" t="s">
        <v>3</v>
      </c>
      <c r="I2120" s="1">
        <v>0</v>
      </c>
      <c r="J2120" s="1"/>
      <c r="K2120" s="1">
        <v>0</v>
      </c>
      <c r="L2120" s="1"/>
      <c r="M2120" s="1" t="s">
        <v>3</v>
      </c>
      <c r="N2120" s="1"/>
      <c r="O2120" s="1"/>
      <c r="P2120" s="1"/>
      <c r="Q2120" s="1"/>
      <c r="R2120" s="1"/>
      <c r="S2120" s="1">
        <v>0</v>
      </c>
      <c r="T2120" s="1"/>
      <c r="U2120" s="1" t="s">
        <v>3</v>
      </c>
      <c r="V2120" s="1">
        <v>0</v>
      </c>
      <c r="W2120" s="1"/>
      <c r="X2120" s="1"/>
      <c r="Y2120" s="1"/>
      <c r="Z2120" s="1"/>
      <c r="AA2120" s="1"/>
      <c r="AB2120" s="1" t="s">
        <v>3</v>
      </c>
      <c r="AC2120" s="1" t="s">
        <v>3</v>
      </c>
      <c r="AD2120" s="1" t="s">
        <v>3</v>
      </c>
      <c r="AE2120" s="1" t="s">
        <v>3</v>
      </c>
      <c r="AF2120" s="1" t="s">
        <v>3</v>
      </c>
      <c r="AG2120" s="1" t="s">
        <v>3</v>
      </c>
      <c r="AH2120" s="1"/>
      <c r="AI2120" s="1"/>
      <c r="AJ2120" s="1"/>
      <c r="AK2120" s="1"/>
      <c r="AL2120" s="1"/>
      <c r="AM2120" s="1"/>
      <c r="AN2120" s="1"/>
      <c r="AO2120" s="1"/>
      <c r="AP2120" s="1" t="s">
        <v>3</v>
      </c>
      <c r="AQ2120" s="1" t="s">
        <v>3</v>
      </c>
      <c r="AR2120" s="1" t="s">
        <v>3</v>
      </c>
      <c r="AS2120" s="1"/>
      <c r="AT2120" s="1"/>
      <c r="AU2120" s="1"/>
      <c r="AV2120" s="1"/>
      <c r="AW2120" s="1"/>
      <c r="AX2120" s="1"/>
      <c r="AY2120" s="1"/>
      <c r="AZ2120" s="1" t="s">
        <v>3</v>
      </c>
      <c r="BA2120" s="1"/>
      <c r="BB2120" s="1" t="s">
        <v>3</v>
      </c>
      <c r="BC2120" s="1" t="s">
        <v>3</v>
      </c>
      <c r="BD2120" s="1" t="s">
        <v>3</v>
      </c>
      <c r="BE2120" s="1" t="s">
        <v>3</v>
      </c>
      <c r="BF2120" s="1" t="s">
        <v>3</v>
      </c>
      <c r="BG2120" s="1" t="s">
        <v>3</v>
      </c>
      <c r="BH2120" s="1" t="s">
        <v>3</v>
      </c>
      <c r="BI2120" s="1" t="s">
        <v>3</v>
      </c>
      <c r="BJ2120" s="1" t="s">
        <v>3</v>
      </c>
      <c r="BK2120" s="1" t="s">
        <v>3</v>
      </c>
      <c r="BL2120" s="1" t="s">
        <v>3</v>
      </c>
      <c r="BM2120" s="1" t="s">
        <v>3</v>
      </c>
      <c r="BN2120" s="1" t="s">
        <v>3</v>
      </c>
      <c r="BO2120" s="1" t="s">
        <v>3</v>
      </c>
      <c r="BP2120" s="1" t="s">
        <v>3</v>
      </c>
      <c r="BQ2120" s="1"/>
      <c r="BR2120" s="1"/>
      <c r="BS2120" s="1"/>
      <c r="BT2120" s="1"/>
      <c r="BU2120" s="1"/>
      <c r="BV2120" s="1"/>
      <c r="BW2120" s="1"/>
      <c r="BX2120" s="1">
        <v>0</v>
      </c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>
        <v>0</v>
      </c>
    </row>
    <row r="2122" spans="1:245">
      <c r="A2122" s="2">
        <v>52</v>
      </c>
      <c r="B2122" s="2">
        <f t="shared" ref="B2122:G2122" si="1371">B2148</f>
        <v>1</v>
      </c>
      <c r="C2122" s="2">
        <f t="shared" si="1371"/>
        <v>5</v>
      </c>
      <c r="D2122" s="2">
        <f t="shared" si="1371"/>
        <v>2120</v>
      </c>
      <c r="E2122" s="2">
        <f t="shared" si="1371"/>
        <v>0</v>
      </c>
      <c r="F2122" s="2" t="str">
        <f t="shared" si="1371"/>
        <v>Новый подраздел</v>
      </c>
      <c r="G2122" s="2" t="str">
        <f t="shared" si="1371"/>
        <v>ремонт</v>
      </c>
      <c r="H2122" s="2"/>
      <c r="I2122" s="2"/>
      <c r="J2122" s="2"/>
      <c r="K2122" s="2"/>
      <c r="L2122" s="2"/>
      <c r="M2122" s="2"/>
      <c r="N2122" s="2"/>
      <c r="O2122" s="2">
        <f t="shared" ref="O2122:AT2122" si="1372">O2148</f>
        <v>148277.6</v>
      </c>
      <c r="P2122" s="2">
        <f t="shared" si="1372"/>
        <v>86176.63</v>
      </c>
      <c r="Q2122" s="2">
        <f t="shared" si="1372"/>
        <v>3541.64</v>
      </c>
      <c r="R2122" s="2">
        <f t="shared" si="1372"/>
        <v>884.4</v>
      </c>
      <c r="S2122" s="2">
        <f t="shared" si="1372"/>
        <v>58559.33</v>
      </c>
      <c r="T2122" s="2">
        <f t="shared" si="1372"/>
        <v>0</v>
      </c>
      <c r="U2122" s="2">
        <f t="shared" si="1372"/>
        <v>191.16218500000002</v>
      </c>
      <c r="V2122" s="2">
        <f t="shared" si="1372"/>
        <v>2.2643874999999998</v>
      </c>
      <c r="W2122" s="2">
        <f t="shared" si="1372"/>
        <v>546.87</v>
      </c>
      <c r="X2122" s="2">
        <f t="shared" si="1372"/>
        <v>50214.1</v>
      </c>
      <c r="Y2122" s="2">
        <f t="shared" si="1372"/>
        <v>27431.67</v>
      </c>
      <c r="Z2122" s="2">
        <f t="shared" si="1372"/>
        <v>0</v>
      </c>
      <c r="AA2122" s="2">
        <f t="shared" si="1372"/>
        <v>0</v>
      </c>
      <c r="AB2122" s="2">
        <f t="shared" si="1372"/>
        <v>148277.6</v>
      </c>
      <c r="AC2122" s="2">
        <f t="shared" si="1372"/>
        <v>86176.63</v>
      </c>
      <c r="AD2122" s="2">
        <f t="shared" si="1372"/>
        <v>3541.64</v>
      </c>
      <c r="AE2122" s="2">
        <f t="shared" si="1372"/>
        <v>884.4</v>
      </c>
      <c r="AF2122" s="2">
        <f t="shared" si="1372"/>
        <v>58559.33</v>
      </c>
      <c r="AG2122" s="2">
        <f t="shared" si="1372"/>
        <v>0</v>
      </c>
      <c r="AH2122" s="2">
        <f t="shared" si="1372"/>
        <v>191.16218500000002</v>
      </c>
      <c r="AI2122" s="2">
        <f t="shared" si="1372"/>
        <v>2.2643874999999998</v>
      </c>
      <c r="AJ2122" s="2">
        <f t="shared" si="1372"/>
        <v>546.87</v>
      </c>
      <c r="AK2122" s="2">
        <f t="shared" si="1372"/>
        <v>50214.1</v>
      </c>
      <c r="AL2122" s="2">
        <f t="shared" si="1372"/>
        <v>27431.67</v>
      </c>
      <c r="AM2122" s="2">
        <f t="shared" si="1372"/>
        <v>0</v>
      </c>
      <c r="AN2122" s="2">
        <f t="shared" si="1372"/>
        <v>0</v>
      </c>
      <c r="AO2122" s="2">
        <f t="shared" si="1372"/>
        <v>0</v>
      </c>
      <c r="AP2122" s="2">
        <f t="shared" si="1372"/>
        <v>0</v>
      </c>
      <c r="AQ2122" s="2">
        <f t="shared" si="1372"/>
        <v>0</v>
      </c>
      <c r="AR2122" s="2">
        <f t="shared" si="1372"/>
        <v>225923.37</v>
      </c>
      <c r="AS2122" s="2">
        <f t="shared" si="1372"/>
        <v>153747.29999999999</v>
      </c>
      <c r="AT2122" s="2">
        <f t="shared" si="1372"/>
        <v>72176.070000000007</v>
      </c>
      <c r="AU2122" s="2">
        <f t="shared" ref="AU2122:BZ2122" si="1373">AU2148</f>
        <v>0</v>
      </c>
      <c r="AV2122" s="2">
        <f t="shared" si="1373"/>
        <v>86176.63</v>
      </c>
      <c r="AW2122" s="2">
        <f t="shared" si="1373"/>
        <v>86176.63</v>
      </c>
      <c r="AX2122" s="2">
        <f t="shared" si="1373"/>
        <v>0</v>
      </c>
      <c r="AY2122" s="2">
        <f t="shared" si="1373"/>
        <v>86176.63</v>
      </c>
      <c r="AZ2122" s="2">
        <f t="shared" si="1373"/>
        <v>0</v>
      </c>
      <c r="BA2122" s="2">
        <f t="shared" si="1373"/>
        <v>0</v>
      </c>
      <c r="BB2122" s="2">
        <f t="shared" si="1373"/>
        <v>0</v>
      </c>
      <c r="BC2122" s="2">
        <f t="shared" si="1373"/>
        <v>0</v>
      </c>
      <c r="BD2122" s="2">
        <f t="shared" si="1373"/>
        <v>0</v>
      </c>
      <c r="BE2122" s="2">
        <f t="shared" si="1373"/>
        <v>0</v>
      </c>
      <c r="BF2122" s="2">
        <f t="shared" si="1373"/>
        <v>0</v>
      </c>
      <c r="BG2122" s="2">
        <f t="shared" si="1373"/>
        <v>0</v>
      </c>
      <c r="BH2122" s="2">
        <f t="shared" si="1373"/>
        <v>0</v>
      </c>
      <c r="BI2122" s="2">
        <f t="shared" si="1373"/>
        <v>0</v>
      </c>
      <c r="BJ2122" s="2">
        <f t="shared" si="1373"/>
        <v>0</v>
      </c>
      <c r="BK2122" s="2">
        <f t="shared" si="1373"/>
        <v>0</v>
      </c>
      <c r="BL2122" s="2">
        <f t="shared" si="1373"/>
        <v>0</v>
      </c>
      <c r="BM2122" s="2">
        <f t="shared" si="1373"/>
        <v>0</v>
      </c>
      <c r="BN2122" s="2">
        <f t="shared" si="1373"/>
        <v>0</v>
      </c>
      <c r="BO2122" s="2">
        <f t="shared" si="1373"/>
        <v>0</v>
      </c>
      <c r="BP2122" s="2">
        <f t="shared" si="1373"/>
        <v>0</v>
      </c>
      <c r="BQ2122" s="2">
        <f t="shared" si="1373"/>
        <v>0</v>
      </c>
      <c r="BR2122" s="2">
        <f t="shared" si="1373"/>
        <v>0</v>
      </c>
      <c r="BS2122" s="2">
        <f t="shared" si="1373"/>
        <v>0</v>
      </c>
      <c r="BT2122" s="2">
        <f t="shared" si="1373"/>
        <v>0</v>
      </c>
      <c r="BU2122" s="2">
        <f t="shared" si="1373"/>
        <v>0</v>
      </c>
      <c r="BV2122" s="2">
        <f t="shared" si="1373"/>
        <v>0</v>
      </c>
      <c r="BW2122" s="2">
        <f t="shared" si="1373"/>
        <v>0</v>
      </c>
      <c r="BX2122" s="2">
        <f t="shared" si="1373"/>
        <v>0</v>
      </c>
      <c r="BY2122" s="2">
        <f t="shared" si="1373"/>
        <v>0</v>
      </c>
      <c r="BZ2122" s="2">
        <f t="shared" si="1373"/>
        <v>0</v>
      </c>
      <c r="CA2122" s="2">
        <f t="shared" ref="CA2122:DF2122" si="1374">CA2148</f>
        <v>225923.37</v>
      </c>
      <c r="CB2122" s="2">
        <f t="shared" si="1374"/>
        <v>153747.29999999999</v>
      </c>
      <c r="CC2122" s="2">
        <f t="shared" si="1374"/>
        <v>72176.070000000007</v>
      </c>
      <c r="CD2122" s="2">
        <f t="shared" si="1374"/>
        <v>0</v>
      </c>
      <c r="CE2122" s="2">
        <f t="shared" si="1374"/>
        <v>86176.63</v>
      </c>
      <c r="CF2122" s="2">
        <f t="shared" si="1374"/>
        <v>86176.63</v>
      </c>
      <c r="CG2122" s="2">
        <f t="shared" si="1374"/>
        <v>0</v>
      </c>
      <c r="CH2122" s="2">
        <f t="shared" si="1374"/>
        <v>86176.63</v>
      </c>
      <c r="CI2122" s="2">
        <f t="shared" si="1374"/>
        <v>0</v>
      </c>
      <c r="CJ2122" s="2">
        <f t="shared" si="1374"/>
        <v>0</v>
      </c>
      <c r="CK2122" s="2">
        <f t="shared" si="1374"/>
        <v>0</v>
      </c>
      <c r="CL2122" s="2">
        <f t="shared" si="1374"/>
        <v>0</v>
      </c>
      <c r="CM2122" s="2">
        <f t="shared" si="1374"/>
        <v>0</v>
      </c>
      <c r="CN2122" s="2">
        <f t="shared" si="1374"/>
        <v>0</v>
      </c>
      <c r="CO2122" s="2">
        <f t="shared" si="1374"/>
        <v>0</v>
      </c>
      <c r="CP2122" s="2">
        <f t="shared" si="1374"/>
        <v>0</v>
      </c>
      <c r="CQ2122" s="2">
        <f t="shared" si="1374"/>
        <v>0</v>
      </c>
      <c r="CR2122" s="2">
        <f t="shared" si="1374"/>
        <v>0</v>
      </c>
      <c r="CS2122" s="2">
        <f t="shared" si="1374"/>
        <v>0</v>
      </c>
      <c r="CT2122" s="2">
        <f t="shared" si="1374"/>
        <v>0</v>
      </c>
      <c r="CU2122" s="2">
        <f t="shared" si="1374"/>
        <v>0</v>
      </c>
      <c r="CV2122" s="2">
        <f t="shared" si="1374"/>
        <v>0</v>
      </c>
      <c r="CW2122" s="2">
        <f t="shared" si="1374"/>
        <v>0</v>
      </c>
      <c r="CX2122" s="2">
        <f t="shared" si="1374"/>
        <v>0</v>
      </c>
      <c r="CY2122" s="2">
        <f t="shared" si="1374"/>
        <v>0</v>
      </c>
      <c r="CZ2122" s="2">
        <f t="shared" si="1374"/>
        <v>0</v>
      </c>
      <c r="DA2122" s="2">
        <f t="shared" si="1374"/>
        <v>0</v>
      </c>
      <c r="DB2122" s="2">
        <f t="shared" si="1374"/>
        <v>0</v>
      </c>
      <c r="DC2122" s="2">
        <f t="shared" si="1374"/>
        <v>0</v>
      </c>
      <c r="DD2122" s="2">
        <f t="shared" si="1374"/>
        <v>0</v>
      </c>
      <c r="DE2122" s="2">
        <f t="shared" si="1374"/>
        <v>0</v>
      </c>
      <c r="DF2122" s="2">
        <f t="shared" si="1374"/>
        <v>0</v>
      </c>
      <c r="DG2122" s="3">
        <f t="shared" ref="DG2122:EL2122" si="1375">DG2148</f>
        <v>0</v>
      </c>
      <c r="DH2122" s="3">
        <f t="shared" si="1375"/>
        <v>0</v>
      </c>
      <c r="DI2122" s="3">
        <f t="shared" si="1375"/>
        <v>0</v>
      </c>
      <c r="DJ2122" s="3">
        <f t="shared" si="1375"/>
        <v>0</v>
      </c>
      <c r="DK2122" s="3">
        <f t="shared" si="1375"/>
        <v>0</v>
      </c>
      <c r="DL2122" s="3">
        <f t="shared" si="1375"/>
        <v>0</v>
      </c>
      <c r="DM2122" s="3">
        <f t="shared" si="1375"/>
        <v>0</v>
      </c>
      <c r="DN2122" s="3">
        <f t="shared" si="1375"/>
        <v>0</v>
      </c>
      <c r="DO2122" s="3">
        <f t="shared" si="1375"/>
        <v>0</v>
      </c>
      <c r="DP2122" s="3">
        <f t="shared" si="1375"/>
        <v>0</v>
      </c>
      <c r="DQ2122" s="3">
        <f t="shared" si="1375"/>
        <v>0</v>
      </c>
      <c r="DR2122" s="3">
        <f t="shared" si="1375"/>
        <v>0</v>
      </c>
      <c r="DS2122" s="3">
        <f t="shared" si="1375"/>
        <v>0</v>
      </c>
      <c r="DT2122" s="3">
        <f t="shared" si="1375"/>
        <v>0</v>
      </c>
      <c r="DU2122" s="3">
        <f t="shared" si="1375"/>
        <v>0</v>
      </c>
      <c r="DV2122" s="3">
        <f t="shared" si="1375"/>
        <v>0</v>
      </c>
      <c r="DW2122" s="3">
        <f t="shared" si="1375"/>
        <v>0</v>
      </c>
      <c r="DX2122" s="3">
        <f t="shared" si="1375"/>
        <v>0</v>
      </c>
      <c r="DY2122" s="3">
        <f t="shared" si="1375"/>
        <v>0</v>
      </c>
      <c r="DZ2122" s="3">
        <f t="shared" si="1375"/>
        <v>0</v>
      </c>
      <c r="EA2122" s="3">
        <f t="shared" si="1375"/>
        <v>0</v>
      </c>
      <c r="EB2122" s="3">
        <f t="shared" si="1375"/>
        <v>0</v>
      </c>
      <c r="EC2122" s="3">
        <f t="shared" si="1375"/>
        <v>0</v>
      </c>
      <c r="ED2122" s="3">
        <f t="shared" si="1375"/>
        <v>0</v>
      </c>
      <c r="EE2122" s="3">
        <f t="shared" si="1375"/>
        <v>0</v>
      </c>
      <c r="EF2122" s="3">
        <f t="shared" si="1375"/>
        <v>0</v>
      </c>
      <c r="EG2122" s="3">
        <f t="shared" si="1375"/>
        <v>0</v>
      </c>
      <c r="EH2122" s="3">
        <f t="shared" si="1375"/>
        <v>0</v>
      </c>
      <c r="EI2122" s="3">
        <f t="shared" si="1375"/>
        <v>0</v>
      </c>
      <c r="EJ2122" s="3">
        <f t="shared" si="1375"/>
        <v>0</v>
      </c>
      <c r="EK2122" s="3">
        <f t="shared" si="1375"/>
        <v>0</v>
      </c>
      <c r="EL2122" s="3">
        <f t="shared" si="1375"/>
        <v>0</v>
      </c>
      <c r="EM2122" s="3">
        <f t="shared" ref="EM2122:FR2122" si="1376">EM2148</f>
        <v>0</v>
      </c>
      <c r="EN2122" s="3">
        <f t="shared" si="1376"/>
        <v>0</v>
      </c>
      <c r="EO2122" s="3">
        <f t="shared" si="1376"/>
        <v>0</v>
      </c>
      <c r="EP2122" s="3">
        <f t="shared" si="1376"/>
        <v>0</v>
      </c>
      <c r="EQ2122" s="3">
        <f t="shared" si="1376"/>
        <v>0</v>
      </c>
      <c r="ER2122" s="3">
        <f t="shared" si="1376"/>
        <v>0</v>
      </c>
      <c r="ES2122" s="3">
        <f t="shared" si="1376"/>
        <v>0</v>
      </c>
      <c r="ET2122" s="3">
        <f t="shared" si="1376"/>
        <v>0</v>
      </c>
      <c r="EU2122" s="3">
        <f t="shared" si="1376"/>
        <v>0</v>
      </c>
      <c r="EV2122" s="3">
        <f t="shared" si="1376"/>
        <v>0</v>
      </c>
      <c r="EW2122" s="3">
        <f t="shared" si="1376"/>
        <v>0</v>
      </c>
      <c r="EX2122" s="3">
        <f t="shared" si="1376"/>
        <v>0</v>
      </c>
      <c r="EY2122" s="3">
        <f t="shared" si="1376"/>
        <v>0</v>
      </c>
      <c r="EZ2122" s="3">
        <f t="shared" si="1376"/>
        <v>0</v>
      </c>
      <c r="FA2122" s="3">
        <f t="shared" si="1376"/>
        <v>0</v>
      </c>
      <c r="FB2122" s="3">
        <f t="shared" si="1376"/>
        <v>0</v>
      </c>
      <c r="FC2122" s="3">
        <f t="shared" si="1376"/>
        <v>0</v>
      </c>
      <c r="FD2122" s="3">
        <f t="shared" si="1376"/>
        <v>0</v>
      </c>
      <c r="FE2122" s="3">
        <f t="shared" si="1376"/>
        <v>0</v>
      </c>
      <c r="FF2122" s="3">
        <f t="shared" si="1376"/>
        <v>0</v>
      </c>
      <c r="FG2122" s="3">
        <f t="shared" si="1376"/>
        <v>0</v>
      </c>
      <c r="FH2122" s="3">
        <f t="shared" si="1376"/>
        <v>0</v>
      </c>
      <c r="FI2122" s="3">
        <f t="shared" si="1376"/>
        <v>0</v>
      </c>
      <c r="FJ2122" s="3">
        <f t="shared" si="1376"/>
        <v>0</v>
      </c>
      <c r="FK2122" s="3">
        <f t="shared" si="1376"/>
        <v>0</v>
      </c>
      <c r="FL2122" s="3">
        <f t="shared" si="1376"/>
        <v>0</v>
      </c>
      <c r="FM2122" s="3">
        <f t="shared" si="1376"/>
        <v>0</v>
      </c>
      <c r="FN2122" s="3">
        <f t="shared" si="1376"/>
        <v>0</v>
      </c>
      <c r="FO2122" s="3">
        <f t="shared" si="1376"/>
        <v>0</v>
      </c>
      <c r="FP2122" s="3">
        <f t="shared" si="1376"/>
        <v>0</v>
      </c>
      <c r="FQ2122" s="3">
        <f t="shared" si="1376"/>
        <v>0</v>
      </c>
      <c r="FR2122" s="3">
        <f t="shared" si="1376"/>
        <v>0</v>
      </c>
      <c r="FS2122" s="3">
        <f t="shared" ref="FS2122:GX2122" si="1377">FS2148</f>
        <v>0</v>
      </c>
      <c r="FT2122" s="3">
        <f t="shared" si="1377"/>
        <v>0</v>
      </c>
      <c r="FU2122" s="3">
        <f t="shared" si="1377"/>
        <v>0</v>
      </c>
      <c r="FV2122" s="3">
        <f t="shared" si="1377"/>
        <v>0</v>
      </c>
      <c r="FW2122" s="3">
        <f t="shared" si="1377"/>
        <v>0</v>
      </c>
      <c r="FX2122" s="3">
        <f t="shared" si="1377"/>
        <v>0</v>
      </c>
      <c r="FY2122" s="3">
        <f t="shared" si="1377"/>
        <v>0</v>
      </c>
      <c r="FZ2122" s="3">
        <f t="shared" si="1377"/>
        <v>0</v>
      </c>
      <c r="GA2122" s="3">
        <f t="shared" si="1377"/>
        <v>0</v>
      </c>
      <c r="GB2122" s="3">
        <f t="shared" si="1377"/>
        <v>0</v>
      </c>
      <c r="GC2122" s="3">
        <f t="shared" si="1377"/>
        <v>0</v>
      </c>
      <c r="GD2122" s="3">
        <f t="shared" si="1377"/>
        <v>0</v>
      </c>
      <c r="GE2122" s="3">
        <f t="shared" si="1377"/>
        <v>0</v>
      </c>
      <c r="GF2122" s="3">
        <f t="shared" si="1377"/>
        <v>0</v>
      </c>
      <c r="GG2122" s="3">
        <f t="shared" si="1377"/>
        <v>0</v>
      </c>
      <c r="GH2122" s="3">
        <f t="shared" si="1377"/>
        <v>0</v>
      </c>
      <c r="GI2122" s="3">
        <f t="shared" si="1377"/>
        <v>0</v>
      </c>
      <c r="GJ2122" s="3">
        <f t="shared" si="1377"/>
        <v>0</v>
      </c>
      <c r="GK2122" s="3">
        <f t="shared" si="1377"/>
        <v>0</v>
      </c>
      <c r="GL2122" s="3">
        <f t="shared" si="1377"/>
        <v>0</v>
      </c>
      <c r="GM2122" s="3">
        <f t="shared" si="1377"/>
        <v>0</v>
      </c>
      <c r="GN2122" s="3">
        <f t="shared" si="1377"/>
        <v>0</v>
      </c>
      <c r="GO2122" s="3">
        <f t="shared" si="1377"/>
        <v>0</v>
      </c>
      <c r="GP2122" s="3">
        <f t="shared" si="1377"/>
        <v>0</v>
      </c>
      <c r="GQ2122" s="3">
        <f t="shared" si="1377"/>
        <v>0</v>
      </c>
      <c r="GR2122" s="3">
        <f t="shared" si="1377"/>
        <v>0</v>
      </c>
      <c r="GS2122" s="3">
        <f t="shared" si="1377"/>
        <v>0</v>
      </c>
      <c r="GT2122" s="3">
        <f t="shared" si="1377"/>
        <v>0</v>
      </c>
      <c r="GU2122" s="3">
        <f t="shared" si="1377"/>
        <v>0</v>
      </c>
      <c r="GV2122" s="3">
        <f t="shared" si="1377"/>
        <v>0</v>
      </c>
      <c r="GW2122" s="3">
        <f t="shared" si="1377"/>
        <v>0</v>
      </c>
      <c r="GX2122" s="3">
        <f t="shared" si="1377"/>
        <v>0</v>
      </c>
    </row>
    <row r="2124" spans="1:245">
      <c r="A2124">
        <v>17</v>
      </c>
      <c r="B2124">
        <v>1</v>
      </c>
      <c r="C2124">
        <f>ROW(SmtRes!A1979)</f>
        <v>1979</v>
      </c>
      <c r="D2124">
        <f>ROW(EtalonRes!A1931)</f>
        <v>1931</v>
      </c>
      <c r="E2124" t="s">
        <v>17</v>
      </c>
      <c r="F2124" t="s">
        <v>162</v>
      </c>
      <c r="G2124" t="s">
        <v>163</v>
      </c>
      <c r="H2124" t="s">
        <v>164</v>
      </c>
      <c r="I2124">
        <f>ROUND(2/100,9)</f>
        <v>0.02</v>
      </c>
      <c r="J2124">
        <v>0</v>
      </c>
      <c r="O2124">
        <f t="shared" ref="O2124:O2146" si="1378">ROUND(CP2124,2)</f>
        <v>2658.01</v>
      </c>
      <c r="P2124">
        <f t="shared" ref="P2124:P2146" si="1379">ROUND(CQ2124*I2124,2)</f>
        <v>2082.37</v>
      </c>
      <c r="Q2124">
        <f t="shared" ref="Q2124:Q2146" si="1380">ROUND(CR2124*I2124,2)</f>
        <v>85.75</v>
      </c>
      <c r="R2124">
        <f t="shared" ref="R2124:R2146" si="1381">ROUND(CS2124*I2124,2)</f>
        <v>15.41</v>
      </c>
      <c r="S2124">
        <f t="shared" ref="S2124:S2146" si="1382">ROUND(CT2124*I2124,2)</f>
        <v>489.89</v>
      </c>
      <c r="T2124">
        <f t="shared" ref="T2124:T2146" si="1383">ROUND(CU2124*I2124,2)</f>
        <v>0</v>
      </c>
      <c r="U2124">
        <f t="shared" ref="U2124:U2146" si="1384">CV2124*I2124</f>
        <v>1.6822199999999998</v>
      </c>
      <c r="V2124">
        <f t="shared" ref="V2124:V2146" si="1385">CW2124*I2124</f>
        <v>3.4250000000000003E-2</v>
      </c>
      <c r="W2124">
        <f t="shared" ref="W2124:W2146" si="1386">ROUND(CX2124*I2124,2)</f>
        <v>0</v>
      </c>
      <c r="X2124">
        <f t="shared" ref="X2124:X2146" si="1387">ROUND(CY2124,2)</f>
        <v>454.77</v>
      </c>
      <c r="Y2124">
        <f t="shared" ref="Y2124:Y2146" si="1388">ROUND(CZ2124,2)</f>
        <v>217.28</v>
      </c>
      <c r="AA2124">
        <v>36401907</v>
      </c>
      <c r="AB2124">
        <f t="shared" ref="AB2124:AB2146" si="1389">ROUND((AC2124+AD2124+AF2124),2)</f>
        <v>21892.13</v>
      </c>
      <c r="AC2124">
        <f t="shared" ref="AC2124:AC2146" si="1390">ROUND((ES2124),2)</f>
        <v>20740.73</v>
      </c>
      <c r="AD2124">
        <f>ROUND(((((ET2124*1.25))-((EU2124*1.25)))+AE2124),2)</f>
        <v>416.27</v>
      </c>
      <c r="AE2124">
        <f>ROUND(((EU2124*1.25)),2)</f>
        <v>23.13</v>
      </c>
      <c r="AF2124">
        <f>ROUND(((EV2124*1.15)),2)</f>
        <v>735.13</v>
      </c>
      <c r="AG2124">
        <f t="shared" ref="AG2124:AG2146" si="1391">ROUND((AP2124),2)</f>
        <v>0</v>
      </c>
      <c r="AH2124">
        <f>((EW2124*1.15))</f>
        <v>84.11099999999999</v>
      </c>
      <c r="AI2124">
        <f>((EX2124*1.25))</f>
        <v>1.7125000000000001</v>
      </c>
      <c r="AJ2124">
        <f t="shared" ref="AJ2124:AJ2146" si="1392">(AS2124)</f>
        <v>0</v>
      </c>
      <c r="AK2124">
        <v>21712.98</v>
      </c>
      <c r="AL2124">
        <v>20740.73</v>
      </c>
      <c r="AM2124">
        <v>333.01</v>
      </c>
      <c r="AN2124">
        <v>18.5</v>
      </c>
      <c r="AO2124">
        <v>639.24</v>
      </c>
      <c r="AP2124">
        <v>0</v>
      </c>
      <c r="AQ2124">
        <v>73.14</v>
      </c>
      <c r="AR2124">
        <v>1.37</v>
      </c>
      <c r="AS2124">
        <v>0</v>
      </c>
      <c r="AT2124">
        <v>90</v>
      </c>
      <c r="AU2124">
        <v>43</v>
      </c>
      <c r="AV2124">
        <v>1</v>
      </c>
      <c r="AW2124">
        <v>1</v>
      </c>
      <c r="AZ2124">
        <v>1</v>
      </c>
      <c r="BA2124">
        <v>33.32</v>
      </c>
      <c r="BB2124">
        <v>10.3</v>
      </c>
      <c r="BC2124">
        <v>5.0199999999999996</v>
      </c>
      <c r="BD2124" t="s">
        <v>3</v>
      </c>
      <c r="BE2124" t="s">
        <v>3</v>
      </c>
      <c r="BF2124" t="s">
        <v>3</v>
      </c>
      <c r="BG2124" t="s">
        <v>3</v>
      </c>
      <c r="BH2124">
        <v>0</v>
      </c>
      <c r="BI2124">
        <v>1</v>
      </c>
      <c r="BJ2124" t="s">
        <v>165</v>
      </c>
      <c r="BM2124">
        <v>10001</v>
      </c>
      <c r="BN2124">
        <v>0</v>
      </c>
      <c r="BO2124" t="s">
        <v>162</v>
      </c>
      <c r="BP2124">
        <v>1</v>
      </c>
      <c r="BQ2124">
        <v>2</v>
      </c>
      <c r="BR2124">
        <v>0</v>
      </c>
      <c r="BS2124">
        <v>33.32</v>
      </c>
      <c r="BT2124">
        <v>1</v>
      </c>
      <c r="BU2124">
        <v>1</v>
      </c>
      <c r="BV2124">
        <v>1</v>
      </c>
      <c r="BW2124">
        <v>1</v>
      </c>
      <c r="BX2124">
        <v>1</v>
      </c>
      <c r="BY2124" t="s">
        <v>3</v>
      </c>
      <c r="BZ2124">
        <v>118</v>
      </c>
      <c r="CA2124">
        <v>63</v>
      </c>
      <c r="CE2124">
        <v>0</v>
      </c>
      <c r="CF2124">
        <v>0</v>
      </c>
      <c r="CG2124">
        <v>0</v>
      </c>
      <c r="CM2124">
        <v>0</v>
      </c>
      <c r="CN2124" t="s">
        <v>904</v>
      </c>
      <c r="CO2124">
        <v>0</v>
      </c>
      <c r="CP2124">
        <f t="shared" ref="CP2124:CP2146" si="1393">(P2124+Q2124+S2124)</f>
        <v>2658.0099999999998</v>
      </c>
      <c r="CQ2124">
        <f t="shared" ref="CQ2124:CQ2146" si="1394">AC2124*BC2124</f>
        <v>104118.46459999999</v>
      </c>
      <c r="CR2124">
        <f t="shared" ref="CR2124:CR2146" si="1395">AD2124*BB2124</f>
        <v>4287.5810000000001</v>
      </c>
      <c r="CS2124">
        <f t="shared" ref="CS2124:CS2146" si="1396">AE2124*BS2124</f>
        <v>770.69159999999999</v>
      </c>
      <c r="CT2124">
        <f t="shared" ref="CT2124:CT2146" si="1397">AF2124*BA2124</f>
        <v>24494.531599999998</v>
      </c>
      <c r="CU2124">
        <f t="shared" ref="CU2124:CU2146" si="1398">AG2124</f>
        <v>0</v>
      </c>
      <c r="CV2124">
        <f t="shared" ref="CV2124:CV2146" si="1399">AH2124</f>
        <v>84.11099999999999</v>
      </c>
      <c r="CW2124">
        <f t="shared" ref="CW2124:CW2146" si="1400">AI2124</f>
        <v>1.7125000000000001</v>
      </c>
      <c r="CX2124">
        <f t="shared" ref="CX2124:CX2146" si="1401">AJ2124</f>
        <v>0</v>
      </c>
      <c r="CY2124">
        <f t="shared" ref="CY2124:CY2146" si="1402">(((S2124+R2124)*AT2124)/100)</f>
        <v>454.77</v>
      </c>
      <c r="CZ2124">
        <f t="shared" ref="CZ2124:CZ2146" si="1403">(((S2124+R2124)*AU2124)/100)</f>
        <v>217.27900000000002</v>
      </c>
      <c r="DC2124" t="s">
        <v>3</v>
      </c>
      <c r="DD2124" t="s">
        <v>3</v>
      </c>
      <c r="DE2124" t="s">
        <v>133</v>
      </c>
      <c r="DF2124" t="s">
        <v>133</v>
      </c>
      <c r="DG2124" t="s">
        <v>134</v>
      </c>
      <c r="DH2124" t="s">
        <v>3</v>
      </c>
      <c r="DI2124" t="s">
        <v>134</v>
      </c>
      <c r="DJ2124" t="s">
        <v>133</v>
      </c>
      <c r="DK2124" t="s">
        <v>3</v>
      </c>
      <c r="DL2124" t="s">
        <v>3</v>
      </c>
      <c r="DM2124" t="s">
        <v>3</v>
      </c>
      <c r="DN2124">
        <v>0</v>
      </c>
      <c r="DO2124">
        <v>0</v>
      </c>
      <c r="DP2124">
        <v>1</v>
      </c>
      <c r="DQ2124">
        <v>1</v>
      </c>
      <c r="DU2124">
        <v>1013</v>
      </c>
      <c r="DV2124" t="s">
        <v>164</v>
      </c>
      <c r="DW2124" t="s">
        <v>164</v>
      </c>
      <c r="DX2124">
        <v>1</v>
      </c>
      <c r="DZ2124" t="s">
        <v>3</v>
      </c>
      <c r="EA2124" t="s">
        <v>3</v>
      </c>
      <c r="EB2124" t="s">
        <v>3</v>
      </c>
      <c r="EC2124" t="s">
        <v>3</v>
      </c>
      <c r="EE2124">
        <v>29085510</v>
      </c>
      <c r="EF2124">
        <v>2</v>
      </c>
      <c r="EG2124" t="s">
        <v>135</v>
      </c>
      <c r="EH2124">
        <v>0</v>
      </c>
      <c r="EI2124" t="s">
        <v>3</v>
      </c>
      <c r="EJ2124">
        <v>1</v>
      </c>
      <c r="EK2124">
        <v>10001</v>
      </c>
      <c r="EL2124" t="s">
        <v>136</v>
      </c>
      <c r="EM2124" t="s">
        <v>137</v>
      </c>
      <c r="EO2124" t="s">
        <v>138</v>
      </c>
      <c r="EQ2124">
        <v>0</v>
      </c>
      <c r="ER2124">
        <v>21712.98</v>
      </c>
      <c r="ES2124">
        <v>20740.73</v>
      </c>
      <c r="ET2124">
        <v>333.01</v>
      </c>
      <c r="EU2124">
        <v>18.5</v>
      </c>
      <c r="EV2124">
        <v>639.24</v>
      </c>
      <c r="EW2124">
        <v>73.14</v>
      </c>
      <c r="EX2124">
        <v>1.37</v>
      </c>
      <c r="EY2124">
        <v>0</v>
      </c>
      <c r="FQ2124">
        <v>0</v>
      </c>
      <c r="FR2124">
        <f t="shared" ref="FR2124:FR2146" si="1404">ROUND(IF(AND(BH2124=3,BI2124=3),P2124,0),2)</f>
        <v>0</v>
      </c>
      <c r="FS2124">
        <v>0</v>
      </c>
      <c r="FT2124" t="s">
        <v>139</v>
      </c>
      <c r="FU2124" t="s">
        <v>25</v>
      </c>
      <c r="FV2124" t="s">
        <v>25</v>
      </c>
      <c r="FW2124" t="s">
        <v>26</v>
      </c>
      <c r="FX2124">
        <v>106.2</v>
      </c>
      <c r="FY2124">
        <v>53.55</v>
      </c>
      <c r="GA2124" t="s">
        <v>3</v>
      </c>
      <c r="GD2124">
        <v>1</v>
      </c>
      <c r="GF2124">
        <v>463398419</v>
      </c>
      <c r="GG2124">
        <v>2</v>
      </c>
      <c r="GH2124">
        <v>1</v>
      </c>
      <c r="GI2124">
        <v>2</v>
      </c>
      <c r="GJ2124">
        <v>0</v>
      </c>
      <c r="GK2124">
        <v>0</v>
      </c>
      <c r="GL2124">
        <f t="shared" ref="GL2124:GL2146" si="1405">ROUND(IF(AND(BH2124=3,BI2124=3,FS2124&lt;&gt;0),P2124,0),2)</f>
        <v>0</v>
      </c>
      <c r="GM2124">
        <f t="shared" ref="GM2124:GM2146" si="1406">ROUND(O2124+X2124+Y2124,2)+GX2124</f>
        <v>3330.06</v>
      </c>
      <c r="GN2124">
        <f t="shared" ref="GN2124:GN2146" si="1407">IF(OR(BI2124=0,BI2124=1),ROUND(O2124+X2124+Y2124,2),0)</f>
        <v>3330.06</v>
      </c>
      <c r="GO2124">
        <f t="shared" ref="GO2124:GO2146" si="1408">IF(BI2124=2,ROUND(O2124+X2124+Y2124,2),0)</f>
        <v>0</v>
      </c>
      <c r="GP2124">
        <f t="shared" ref="GP2124:GP2146" si="1409">IF(BI2124=4,ROUND(O2124+X2124+Y2124,2)+GX2124,0)</f>
        <v>0</v>
      </c>
      <c r="GR2124">
        <v>0</v>
      </c>
      <c r="GS2124">
        <v>3</v>
      </c>
      <c r="GT2124">
        <v>0</v>
      </c>
      <c r="GU2124" t="s">
        <v>3</v>
      </c>
      <c r="GV2124">
        <f t="shared" ref="GV2124:GV2146" si="1410">ROUND((GT2124),2)</f>
        <v>0</v>
      </c>
      <c r="GW2124">
        <v>1</v>
      </c>
      <c r="GX2124">
        <f t="shared" ref="GX2124:GX2146" si="1411">ROUND(HC2124*I2124,2)</f>
        <v>0</v>
      </c>
      <c r="HA2124">
        <v>0</v>
      </c>
      <c r="HB2124">
        <v>0</v>
      </c>
      <c r="HC2124">
        <f t="shared" ref="HC2124:HC2146" si="1412">GV2124*GW2124</f>
        <v>0</v>
      </c>
      <c r="HE2124" t="s">
        <v>3</v>
      </c>
      <c r="HF2124" t="s">
        <v>3</v>
      </c>
      <c r="IK2124">
        <v>0</v>
      </c>
    </row>
    <row r="2125" spans="1:245">
      <c r="A2125">
        <v>18</v>
      </c>
      <c r="B2125">
        <v>1</v>
      </c>
      <c r="C2125">
        <v>1975</v>
      </c>
      <c r="E2125" t="s">
        <v>27</v>
      </c>
      <c r="F2125" t="s">
        <v>168</v>
      </c>
      <c r="G2125" t="s">
        <v>169</v>
      </c>
      <c r="H2125" t="s">
        <v>170</v>
      </c>
      <c r="I2125">
        <f>I2124*J2125</f>
        <v>1</v>
      </c>
      <c r="J2125">
        <v>50</v>
      </c>
      <c r="O2125">
        <f t="shared" si="1378"/>
        <v>196.01</v>
      </c>
      <c r="P2125">
        <f t="shared" si="1379"/>
        <v>196.01</v>
      </c>
      <c r="Q2125">
        <f t="shared" si="1380"/>
        <v>0</v>
      </c>
      <c r="R2125">
        <f t="shared" si="1381"/>
        <v>0</v>
      </c>
      <c r="S2125">
        <f t="shared" si="1382"/>
        <v>0</v>
      </c>
      <c r="T2125">
        <f t="shared" si="1383"/>
        <v>0</v>
      </c>
      <c r="U2125">
        <f t="shared" si="1384"/>
        <v>0</v>
      </c>
      <c r="V2125">
        <f t="shared" si="1385"/>
        <v>0</v>
      </c>
      <c r="W2125">
        <f t="shared" si="1386"/>
        <v>4.34</v>
      </c>
      <c r="X2125">
        <f t="shared" si="1387"/>
        <v>0</v>
      </c>
      <c r="Y2125">
        <f t="shared" si="1388"/>
        <v>0</v>
      </c>
      <c r="AA2125">
        <v>36401907</v>
      </c>
      <c r="AB2125">
        <f t="shared" si="1389"/>
        <v>94.69</v>
      </c>
      <c r="AC2125">
        <f t="shared" si="1390"/>
        <v>94.69</v>
      </c>
      <c r="AD2125">
        <f>ROUND((((ET2125)-(EU2125))+AE2125),2)</f>
        <v>0</v>
      </c>
      <c r="AE2125">
        <f t="shared" ref="AE2125:AF2128" si="1413">ROUND((EU2125),2)</f>
        <v>0</v>
      </c>
      <c r="AF2125">
        <f t="shared" si="1413"/>
        <v>0</v>
      </c>
      <c r="AG2125">
        <f t="shared" si="1391"/>
        <v>0</v>
      </c>
      <c r="AH2125">
        <f t="shared" ref="AH2125:AI2128" si="1414">(EW2125)</f>
        <v>0</v>
      </c>
      <c r="AI2125">
        <f t="shared" si="1414"/>
        <v>0</v>
      </c>
      <c r="AJ2125">
        <f t="shared" si="1392"/>
        <v>4.34</v>
      </c>
      <c r="AK2125">
        <v>94.69</v>
      </c>
      <c r="AL2125">
        <v>94.69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4.34</v>
      </c>
      <c r="AT2125">
        <v>0</v>
      </c>
      <c r="AU2125">
        <v>0</v>
      </c>
      <c r="AV2125">
        <v>1</v>
      </c>
      <c r="AW2125">
        <v>1</v>
      </c>
      <c r="AZ2125">
        <v>1</v>
      </c>
      <c r="BA2125">
        <v>1</v>
      </c>
      <c r="BB2125">
        <v>1</v>
      </c>
      <c r="BC2125">
        <v>2.0699999999999998</v>
      </c>
      <c r="BD2125" t="s">
        <v>3</v>
      </c>
      <c r="BE2125" t="s">
        <v>3</v>
      </c>
      <c r="BF2125" t="s">
        <v>3</v>
      </c>
      <c r="BG2125" t="s">
        <v>3</v>
      </c>
      <c r="BH2125">
        <v>3</v>
      </c>
      <c r="BI2125">
        <v>1</v>
      </c>
      <c r="BJ2125" t="s">
        <v>171</v>
      </c>
      <c r="BM2125">
        <v>500001</v>
      </c>
      <c r="BN2125">
        <v>0</v>
      </c>
      <c r="BO2125" t="s">
        <v>168</v>
      </c>
      <c r="BP2125">
        <v>1</v>
      </c>
      <c r="BQ2125">
        <v>8</v>
      </c>
      <c r="BR2125">
        <v>0</v>
      </c>
      <c r="BS2125">
        <v>1</v>
      </c>
      <c r="BT2125">
        <v>1</v>
      </c>
      <c r="BU2125">
        <v>1</v>
      </c>
      <c r="BV2125">
        <v>1</v>
      </c>
      <c r="BW2125">
        <v>1</v>
      </c>
      <c r="BX2125">
        <v>1</v>
      </c>
      <c r="BY2125" t="s">
        <v>3</v>
      </c>
      <c r="BZ2125">
        <v>0</v>
      </c>
      <c r="CA2125">
        <v>0</v>
      </c>
      <c r="CE2125">
        <v>0</v>
      </c>
      <c r="CF2125">
        <v>0</v>
      </c>
      <c r="CG2125">
        <v>0</v>
      </c>
      <c r="CM2125">
        <v>0</v>
      </c>
      <c r="CN2125" t="s">
        <v>3</v>
      </c>
      <c r="CO2125">
        <v>0</v>
      </c>
      <c r="CP2125">
        <f t="shared" si="1393"/>
        <v>196.01</v>
      </c>
      <c r="CQ2125">
        <f t="shared" si="1394"/>
        <v>196.00829999999999</v>
      </c>
      <c r="CR2125">
        <f t="shared" si="1395"/>
        <v>0</v>
      </c>
      <c r="CS2125">
        <f t="shared" si="1396"/>
        <v>0</v>
      </c>
      <c r="CT2125">
        <f t="shared" si="1397"/>
        <v>0</v>
      </c>
      <c r="CU2125">
        <f t="shared" si="1398"/>
        <v>0</v>
      </c>
      <c r="CV2125">
        <f t="shared" si="1399"/>
        <v>0</v>
      </c>
      <c r="CW2125">
        <f t="shared" si="1400"/>
        <v>0</v>
      </c>
      <c r="CX2125">
        <f t="shared" si="1401"/>
        <v>4.34</v>
      </c>
      <c r="CY2125">
        <f t="shared" si="1402"/>
        <v>0</v>
      </c>
      <c r="CZ2125">
        <f t="shared" si="1403"/>
        <v>0</v>
      </c>
      <c r="DC2125" t="s">
        <v>3</v>
      </c>
      <c r="DD2125" t="s">
        <v>3</v>
      </c>
      <c r="DE2125" t="s">
        <v>3</v>
      </c>
      <c r="DF2125" t="s">
        <v>3</v>
      </c>
      <c r="DG2125" t="s">
        <v>3</v>
      </c>
      <c r="DH2125" t="s">
        <v>3</v>
      </c>
      <c r="DI2125" t="s">
        <v>3</v>
      </c>
      <c r="DJ2125" t="s">
        <v>3</v>
      </c>
      <c r="DK2125" t="s">
        <v>3</v>
      </c>
      <c r="DL2125" t="s">
        <v>3</v>
      </c>
      <c r="DM2125" t="s">
        <v>3</v>
      </c>
      <c r="DN2125">
        <v>0</v>
      </c>
      <c r="DO2125">
        <v>0</v>
      </c>
      <c r="DP2125">
        <v>1</v>
      </c>
      <c r="DQ2125">
        <v>1</v>
      </c>
      <c r="DU2125">
        <v>1013</v>
      </c>
      <c r="DV2125" t="s">
        <v>170</v>
      </c>
      <c r="DW2125" t="s">
        <v>170</v>
      </c>
      <c r="DX2125">
        <v>1</v>
      </c>
      <c r="DZ2125" t="s">
        <v>3</v>
      </c>
      <c r="EA2125" t="s">
        <v>3</v>
      </c>
      <c r="EB2125" t="s">
        <v>3</v>
      </c>
      <c r="EC2125" t="s">
        <v>3</v>
      </c>
      <c r="EE2125">
        <v>29085443</v>
      </c>
      <c r="EF2125">
        <v>8</v>
      </c>
      <c r="EG2125" t="s">
        <v>144</v>
      </c>
      <c r="EH2125">
        <v>0</v>
      </c>
      <c r="EI2125" t="s">
        <v>3</v>
      </c>
      <c r="EJ2125">
        <v>1</v>
      </c>
      <c r="EK2125">
        <v>500001</v>
      </c>
      <c r="EL2125" t="s">
        <v>145</v>
      </c>
      <c r="EM2125" t="s">
        <v>146</v>
      </c>
      <c r="EO2125" t="s">
        <v>3</v>
      </c>
      <c r="EQ2125">
        <v>0</v>
      </c>
      <c r="ER2125">
        <v>94.69</v>
      </c>
      <c r="ES2125">
        <v>94.69</v>
      </c>
      <c r="ET2125">
        <v>0</v>
      </c>
      <c r="EU2125">
        <v>0</v>
      </c>
      <c r="EV2125">
        <v>0</v>
      </c>
      <c r="EW2125">
        <v>0</v>
      </c>
      <c r="EX2125">
        <v>0</v>
      </c>
      <c r="FQ2125">
        <v>0</v>
      </c>
      <c r="FR2125">
        <f t="shared" si="1404"/>
        <v>0</v>
      </c>
      <c r="FS2125">
        <v>0</v>
      </c>
      <c r="FX2125">
        <v>0</v>
      </c>
      <c r="FY2125">
        <v>0</v>
      </c>
      <c r="GA2125" t="s">
        <v>3</v>
      </c>
      <c r="GD2125">
        <v>1</v>
      </c>
      <c r="GF2125">
        <v>-1252999712</v>
      </c>
      <c r="GG2125">
        <v>2</v>
      </c>
      <c r="GH2125">
        <v>1</v>
      </c>
      <c r="GI2125">
        <v>2</v>
      </c>
      <c r="GJ2125">
        <v>0</v>
      </c>
      <c r="GK2125">
        <v>0</v>
      </c>
      <c r="GL2125">
        <f t="shared" si="1405"/>
        <v>0</v>
      </c>
      <c r="GM2125">
        <f t="shared" si="1406"/>
        <v>196.01</v>
      </c>
      <c r="GN2125">
        <f t="shared" si="1407"/>
        <v>196.01</v>
      </c>
      <c r="GO2125">
        <f t="shared" si="1408"/>
        <v>0</v>
      </c>
      <c r="GP2125">
        <f t="shared" si="1409"/>
        <v>0</v>
      </c>
      <c r="GR2125">
        <v>0</v>
      </c>
      <c r="GS2125">
        <v>3</v>
      </c>
      <c r="GT2125">
        <v>0</v>
      </c>
      <c r="GU2125" t="s">
        <v>3</v>
      </c>
      <c r="GV2125">
        <f t="shared" si="1410"/>
        <v>0</v>
      </c>
      <c r="GW2125">
        <v>1</v>
      </c>
      <c r="GX2125">
        <f t="shared" si="1411"/>
        <v>0</v>
      </c>
      <c r="HA2125">
        <v>0</v>
      </c>
      <c r="HB2125">
        <v>0</v>
      </c>
      <c r="HC2125">
        <f t="shared" si="1412"/>
        <v>0</v>
      </c>
      <c r="HE2125" t="s">
        <v>3</v>
      </c>
      <c r="HF2125" t="s">
        <v>3</v>
      </c>
      <c r="IK2125">
        <v>0</v>
      </c>
    </row>
    <row r="2126" spans="1:245">
      <c r="A2126">
        <v>18</v>
      </c>
      <c r="B2126">
        <v>1</v>
      </c>
      <c r="C2126">
        <v>1979</v>
      </c>
      <c r="E2126" t="s">
        <v>373</v>
      </c>
      <c r="F2126" t="s">
        <v>173</v>
      </c>
      <c r="G2126" t="s">
        <v>174</v>
      </c>
      <c r="H2126" t="s">
        <v>155</v>
      </c>
      <c r="I2126">
        <f>I2124*J2126</f>
        <v>2</v>
      </c>
      <c r="J2126">
        <v>100</v>
      </c>
      <c r="O2126">
        <f t="shared" si="1378"/>
        <v>22135.05</v>
      </c>
      <c r="P2126">
        <f t="shared" si="1379"/>
        <v>22135.05</v>
      </c>
      <c r="Q2126">
        <f t="shared" si="1380"/>
        <v>0</v>
      </c>
      <c r="R2126">
        <f t="shared" si="1381"/>
        <v>0</v>
      </c>
      <c r="S2126">
        <f t="shared" si="1382"/>
        <v>0</v>
      </c>
      <c r="T2126">
        <f t="shared" si="1383"/>
        <v>0</v>
      </c>
      <c r="U2126">
        <f t="shared" si="1384"/>
        <v>0</v>
      </c>
      <c r="V2126">
        <f t="shared" si="1385"/>
        <v>0</v>
      </c>
      <c r="W2126">
        <f t="shared" si="1386"/>
        <v>415.44</v>
      </c>
      <c r="X2126">
        <f t="shared" si="1387"/>
        <v>0</v>
      </c>
      <c r="Y2126">
        <f t="shared" si="1388"/>
        <v>0</v>
      </c>
      <c r="AA2126">
        <v>36401907</v>
      </c>
      <c r="AB2126">
        <f t="shared" si="1389"/>
        <v>4535.87</v>
      </c>
      <c r="AC2126">
        <f t="shared" si="1390"/>
        <v>4535.87</v>
      </c>
      <c r="AD2126">
        <f>ROUND((((ET2126)-(EU2126))+AE2126),2)</f>
        <v>0</v>
      </c>
      <c r="AE2126">
        <f t="shared" si="1413"/>
        <v>0</v>
      </c>
      <c r="AF2126">
        <f t="shared" si="1413"/>
        <v>0</v>
      </c>
      <c r="AG2126">
        <f t="shared" si="1391"/>
        <v>0</v>
      </c>
      <c r="AH2126">
        <f t="shared" si="1414"/>
        <v>0</v>
      </c>
      <c r="AI2126">
        <f t="shared" si="1414"/>
        <v>0</v>
      </c>
      <c r="AJ2126">
        <f t="shared" si="1392"/>
        <v>207.72</v>
      </c>
      <c r="AK2126">
        <v>4535.87</v>
      </c>
      <c r="AL2126">
        <v>4535.87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207.72</v>
      </c>
      <c r="AT2126">
        <v>0</v>
      </c>
      <c r="AU2126">
        <v>0</v>
      </c>
      <c r="AV2126">
        <v>1</v>
      </c>
      <c r="AW2126">
        <v>1</v>
      </c>
      <c r="AZ2126">
        <v>1</v>
      </c>
      <c r="BA2126">
        <v>1</v>
      </c>
      <c r="BB2126">
        <v>1</v>
      </c>
      <c r="BC2126">
        <v>2.44</v>
      </c>
      <c r="BD2126" t="s">
        <v>3</v>
      </c>
      <c r="BE2126" t="s">
        <v>3</v>
      </c>
      <c r="BF2126" t="s">
        <v>3</v>
      </c>
      <c r="BG2126" t="s">
        <v>3</v>
      </c>
      <c r="BH2126">
        <v>3</v>
      </c>
      <c r="BI2126">
        <v>1</v>
      </c>
      <c r="BJ2126" t="s">
        <v>175</v>
      </c>
      <c r="BM2126">
        <v>500001</v>
      </c>
      <c r="BN2126">
        <v>0</v>
      </c>
      <c r="BO2126" t="s">
        <v>173</v>
      </c>
      <c r="BP2126">
        <v>1</v>
      </c>
      <c r="BQ2126">
        <v>8</v>
      </c>
      <c r="BR2126">
        <v>0</v>
      </c>
      <c r="BS2126">
        <v>1</v>
      </c>
      <c r="BT2126">
        <v>1</v>
      </c>
      <c r="BU2126">
        <v>1</v>
      </c>
      <c r="BV2126">
        <v>1</v>
      </c>
      <c r="BW2126">
        <v>1</v>
      </c>
      <c r="BX2126">
        <v>1</v>
      </c>
      <c r="BY2126" t="s">
        <v>3</v>
      </c>
      <c r="BZ2126">
        <v>0</v>
      </c>
      <c r="CA2126">
        <v>0</v>
      </c>
      <c r="CE2126">
        <v>0</v>
      </c>
      <c r="CF2126">
        <v>0</v>
      </c>
      <c r="CG2126">
        <v>0</v>
      </c>
      <c r="CM2126">
        <v>0</v>
      </c>
      <c r="CN2126" t="s">
        <v>3</v>
      </c>
      <c r="CO2126">
        <v>0</v>
      </c>
      <c r="CP2126">
        <f t="shared" si="1393"/>
        <v>22135.05</v>
      </c>
      <c r="CQ2126">
        <f t="shared" si="1394"/>
        <v>11067.522799999999</v>
      </c>
      <c r="CR2126">
        <f t="shared" si="1395"/>
        <v>0</v>
      </c>
      <c r="CS2126">
        <f t="shared" si="1396"/>
        <v>0</v>
      </c>
      <c r="CT2126">
        <f t="shared" si="1397"/>
        <v>0</v>
      </c>
      <c r="CU2126">
        <f t="shared" si="1398"/>
        <v>0</v>
      </c>
      <c r="CV2126">
        <f t="shared" si="1399"/>
        <v>0</v>
      </c>
      <c r="CW2126">
        <f t="shared" si="1400"/>
        <v>0</v>
      </c>
      <c r="CX2126">
        <f t="shared" si="1401"/>
        <v>207.72</v>
      </c>
      <c r="CY2126">
        <f t="shared" si="1402"/>
        <v>0</v>
      </c>
      <c r="CZ2126">
        <f t="shared" si="1403"/>
        <v>0</v>
      </c>
      <c r="DC2126" t="s">
        <v>3</v>
      </c>
      <c r="DD2126" t="s">
        <v>3</v>
      </c>
      <c r="DE2126" t="s">
        <v>3</v>
      </c>
      <c r="DF2126" t="s">
        <v>3</v>
      </c>
      <c r="DG2126" t="s">
        <v>3</v>
      </c>
      <c r="DH2126" t="s">
        <v>3</v>
      </c>
      <c r="DI2126" t="s">
        <v>3</v>
      </c>
      <c r="DJ2126" t="s">
        <v>3</v>
      </c>
      <c r="DK2126" t="s">
        <v>3</v>
      </c>
      <c r="DL2126" t="s">
        <v>3</v>
      </c>
      <c r="DM2126" t="s">
        <v>3</v>
      </c>
      <c r="DN2126">
        <v>0</v>
      </c>
      <c r="DO2126">
        <v>0</v>
      </c>
      <c r="DP2126">
        <v>1</v>
      </c>
      <c r="DQ2126">
        <v>1</v>
      </c>
      <c r="DU2126">
        <v>1005</v>
      </c>
      <c r="DV2126" t="s">
        <v>155</v>
      </c>
      <c r="DW2126" t="s">
        <v>155</v>
      </c>
      <c r="DX2126">
        <v>1</v>
      </c>
      <c r="DZ2126" t="s">
        <v>3</v>
      </c>
      <c r="EA2126" t="s">
        <v>3</v>
      </c>
      <c r="EB2126" t="s">
        <v>3</v>
      </c>
      <c r="EC2126" t="s">
        <v>3</v>
      </c>
      <c r="EE2126">
        <v>29085443</v>
      </c>
      <c r="EF2126">
        <v>8</v>
      </c>
      <c r="EG2126" t="s">
        <v>144</v>
      </c>
      <c r="EH2126">
        <v>0</v>
      </c>
      <c r="EI2126" t="s">
        <v>3</v>
      </c>
      <c r="EJ2126">
        <v>1</v>
      </c>
      <c r="EK2126">
        <v>500001</v>
      </c>
      <c r="EL2126" t="s">
        <v>145</v>
      </c>
      <c r="EM2126" t="s">
        <v>146</v>
      </c>
      <c r="EO2126" t="s">
        <v>3</v>
      </c>
      <c r="EQ2126">
        <v>0</v>
      </c>
      <c r="ER2126">
        <v>4535.87</v>
      </c>
      <c r="ES2126">
        <v>4535.87</v>
      </c>
      <c r="ET2126">
        <v>0</v>
      </c>
      <c r="EU2126">
        <v>0</v>
      </c>
      <c r="EV2126">
        <v>0</v>
      </c>
      <c r="EW2126">
        <v>0</v>
      </c>
      <c r="EX2126">
        <v>0</v>
      </c>
      <c r="FQ2126">
        <v>0</v>
      </c>
      <c r="FR2126">
        <f t="shared" si="1404"/>
        <v>0</v>
      </c>
      <c r="FS2126">
        <v>0</v>
      </c>
      <c r="FX2126">
        <v>0</v>
      </c>
      <c r="FY2126">
        <v>0</v>
      </c>
      <c r="GA2126" t="s">
        <v>3</v>
      </c>
      <c r="GD2126">
        <v>1</v>
      </c>
      <c r="GF2126">
        <v>-1775669208</v>
      </c>
      <c r="GG2126">
        <v>2</v>
      </c>
      <c r="GH2126">
        <v>1</v>
      </c>
      <c r="GI2126">
        <v>2</v>
      </c>
      <c r="GJ2126">
        <v>0</v>
      </c>
      <c r="GK2126">
        <v>0</v>
      </c>
      <c r="GL2126">
        <f t="shared" si="1405"/>
        <v>0</v>
      </c>
      <c r="GM2126">
        <f t="shared" si="1406"/>
        <v>22135.05</v>
      </c>
      <c r="GN2126">
        <f t="shared" si="1407"/>
        <v>22135.05</v>
      </c>
      <c r="GO2126">
        <f t="shared" si="1408"/>
        <v>0</v>
      </c>
      <c r="GP2126">
        <f t="shared" si="1409"/>
        <v>0</v>
      </c>
      <c r="GR2126">
        <v>0</v>
      </c>
      <c r="GS2126">
        <v>3</v>
      </c>
      <c r="GT2126">
        <v>0</v>
      </c>
      <c r="GU2126" t="s">
        <v>3</v>
      </c>
      <c r="GV2126">
        <f t="shared" si="1410"/>
        <v>0</v>
      </c>
      <c r="GW2126">
        <v>1</v>
      </c>
      <c r="GX2126">
        <f t="shared" si="1411"/>
        <v>0</v>
      </c>
      <c r="HA2126">
        <v>0</v>
      </c>
      <c r="HB2126">
        <v>0</v>
      </c>
      <c r="HC2126">
        <f t="shared" si="1412"/>
        <v>0</v>
      </c>
      <c r="HE2126" t="s">
        <v>3</v>
      </c>
      <c r="HF2126" t="s">
        <v>3</v>
      </c>
      <c r="IK2126">
        <v>0</v>
      </c>
    </row>
    <row r="2127" spans="1:245">
      <c r="A2127">
        <v>18</v>
      </c>
      <c r="B2127">
        <v>1</v>
      </c>
      <c r="C2127">
        <v>1977</v>
      </c>
      <c r="E2127" t="s">
        <v>374</v>
      </c>
      <c r="F2127" t="s">
        <v>375</v>
      </c>
      <c r="G2127" t="s">
        <v>376</v>
      </c>
      <c r="H2127" t="s">
        <v>170</v>
      </c>
      <c r="I2127">
        <f>I2124*J2127</f>
        <v>0</v>
      </c>
      <c r="J2127">
        <v>0</v>
      </c>
      <c r="O2127">
        <f t="shared" si="1378"/>
        <v>0</v>
      </c>
      <c r="P2127">
        <f t="shared" si="1379"/>
        <v>0</v>
      </c>
      <c r="Q2127">
        <f t="shared" si="1380"/>
        <v>0</v>
      </c>
      <c r="R2127">
        <f t="shared" si="1381"/>
        <v>0</v>
      </c>
      <c r="S2127">
        <f t="shared" si="1382"/>
        <v>0</v>
      </c>
      <c r="T2127">
        <f t="shared" si="1383"/>
        <v>0</v>
      </c>
      <c r="U2127">
        <f t="shared" si="1384"/>
        <v>0</v>
      </c>
      <c r="V2127">
        <f t="shared" si="1385"/>
        <v>0</v>
      </c>
      <c r="W2127">
        <f t="shared" si="1386"/>
        <v>0</v>
      </c>
      <c r="X2127">
        <f t="shared" si="1387"/>
        <v>0</v>
      </c>
      <c r="Y2127">
        <f t="shared" si="1388"/>
        <v>0</v>
      </c>
      <c r="AA2127">
        <v>36401907</v>
      </c>
      <c r="AB2127">
        <f t="shared" si="1389"/>
        <v>0</v>
      </c>
      <c r="AC2127">
        <f t="shared" si="1390"/>
        <v>0</v>
      </c>
      <c r="AD2127">
        <f>ROUND((((ET2127)-(EU2127))+AE2127),2)</f>
        <v>0</v>
      </c>
      <c r="AE2127">
        <f t="shared" si="1413"/>
        <v>0</v>
      </c>
      <c r="AF2127">
        <f t="shared" si="1413"/>
        <v>0</v>
      </c>
      <c r="AG2127">
        <f t="shared" si="1391"/>
        <v>0</v>
      </c>
      <c r="AH2127">
        <f t="shared" si="1414"/>
        <v>0</v>
      </c>
      <c r="AI2127">
        <f t="shared" si="1414"/>
        <v>0</v>
      </c>
      <c r="AJ2127">
        <f t="shared" si="1392"/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1</v>
      </c>
      <c r="AW2127">
        <v>1</v>
      </c>
      <c r="AZ2127">
        <v>1</v>
      </c>
      <c r="BA2127">
        <v>1</v>
      </c>
      <c r="BB2127">
        <v>1</v>
      </c>
      <c r="BC2127">
        <v>1</v>
      </c>
      <c r="BD2127" t="s">
        <v>3</v>
      </c>
      <c r="BE2127" t="s">
        <v>3</v>
      </c>
      <c r="BF2127" t="s">
        <v>3</v>
      </c>
      <c r="BG2127" t="s">
        <v>3</v>
      </c>
      <c r="BH2127">
        <v>3</v>
      </c>
      <c r="BI2127">
        <v>1</v>
      </c>
      <c r="BJ2127" t="s">
        <v>377</v>
      </c>
      <c r="BM2127">
        <v>500001</v>
      </c>
      <c r="BN2127">
        <v>0</v>
      </c>
      <c r="BO2127" t="s">
        <v>3</v>
      </c>
      <c r="BP2127">
        <v>0</v>
      </c>
      <c r="BQ2127">
        <v>8</v>
      </c>
      <c r="BR2127">
        <v>1</v>
      </c>
      <c r="BS2127">
        <v>1</v>
      </c>
      <c r="BT2127">
        <v>1</v>
      </c>
      <c r="BU2127">
        <v>1</v>
      </c>
      <c r="BV2127">
        <v>1</v>
      </c>
      <c r="BW2127">
        <v>1</v>
      </c>
      <c r="BX2127">
        <v>1</v>
      </c>
      <c r="BY2127" t="s">
        <v>3</v>
      </c>
      <c r="BZ2127">
        <v>0</v>
      </c>
      <c r="CA2127">
        <v>0</v>
      </c>
      <c r="CE2127">
        <v>0</v>
      </c>
      <c r="CF2127">
        <v>0</v>
      </c>
      <c r="CG2127">
        <v>0</v>
      </c>
      <c r="CM2127">
        <v>0</v>
      </c>
      <c r="CN2127" t="s">
        <v>3</v>
      </c>
      <c r="CO2127">
        <v>0</v>
      </c>
      <c r="CP2127">
        <f t="shared" si="1393"/>
        <v>0</v>
      </c>
      <c r="CQ2127">
        <f t="shared" si="1394"/>
        <v>0</v>
      </c>
      <c r="CR2127">
        <f t="shared" si="1395"/>
        <v>0</v>
      </c>
      <c r="CS2127">
        <f t="shared" si="1396"/>
        <v>0</v>
      </c>
      <c r="CT2127">
        <f t="shared" si="1397"/>
        <v>0</v>
      </c>
      <c r="CU2127">
        <f t="shared" si="1398"/>
        <v>0</v>
      </c>
      <c r="CV2127">
        <f t="shared" si="1399"/>
        <v>0</v>
      </c>
      <c r="CW2127">
        <f t="shared" si="1400"/>
        <v>0</v>
      </c>
      <c r="CX2127">
        <f t="shared" si="1401"/>
        <v>0</v>
      </c>
      <c r="CY2127">
        <f t="shared" si="1402"/>
        <v>0</v>
      </c>
      <c r="CZ2127">
        <f t="shared" si="1403"/>
        <v>0</v>
      </c>
      <c r="DC2127" t="s">
        <v>3</v>
      </c>
      <c r="DD2127" t="s">
        <v>3</v>
      </c>
      <c r="DE2127" t="s">
        <v>3</v>
      </c>
      <c r="DF2127" t="s">
        <v>3</v>
      </c>
      <c r="DG2127" t="s">
        <v>3</v>
      </c>
      <c r="DH2127" t="s">
        <v>3</v>
      </c>
      <c r="DI2127" t="s">
        <v>3</v>
      </c>
      <c r="DJ2127" t="s">
        <v>3</v>
      </c>
      <c r="DK2127" t="s">
        <v>3</v>
      </c>
      <c r="DL2127" t="s">
        <v>3</v>
      </c>
      <c r="DM2127" t="s">
        <v>3</v>
      </c>
      <c r="DN2127">
        <v>0</v>
      </c>
      <c r="DO2127">
        <v>0</v>
      </c>
      <c r="DP2127">
        <v>1</v>
      </c>
      <c r="DQ2127">
        <v>1</v>
      </c>
      <c r="DU2127">
        <v>1013</v>
      </c>
      <c r="DV2127" t="s">
        <v>170</v>
      </c>
      <c r="DW2127" t="s">
        <v>170</v>
      </c>
      <c r="DX2127">
        <v>1</v>
      </c>
      <c r="DZ2127" t="s">
        <v>3</v>
      </c>
      <c r="EA2127" t="s">
        <v>3</v>
      </c>
      <c r="EB2127" t="s">
        <v>3</v>
      </c>
      <c r="EC2127" t="s">
        <v>3</v>
      </c>
      <c r="EE2127">
        <v>29085443</v>
      </c>
      <c r="EF2127">
        <v>8</v>
      </c>
      <c r="EG2127" t="s">
        <v>144</v>
      </c>
      <c r="EH2127">
        <v>0</v>
      </c>
      <c r="EI2127" t="s">
        <v>3</v>
      </c>
      <c r="EJ2127">
        <v>1</v>
      </c>
      <c r="EK2127">
        <v>500001</v>
      </c>
      <c r="EL2127" t="s">
        <v>145</v>
      </c>
      <c r="EM2127" t="s">
        <v>146</v>
      </c>
      <c r="EO2127" t="s">
        <v>3</v>
      </c>
      <c r="EQ2127">
        <v>0</v>
      </c>
      <c r="ER2127">
        <v>0</v>
      </c>
      <c r="ES2127">
        <v>0</v>
      </c>
      <c r="ET2127">
        <v>0</v>
      </c>
      <c r="EU2127">
        <v>0</v>
      </c>
      <c r="EV2127">
        <v>0</v>
      </c>
      <c r="EW2127">
        <v>0</v>
      </c>
      <c r="EX2127">
        <v>0</v>
      </c>
      <c r="FQ2127">
        <v>0</v>
      </c>
      <c r="FR2127">
        <f t="shared" si="1404"/>
        <v>0</v>
      </c>
      <c r="FS2127">
        <v>0</v>
      </c>
      <c r="FX2127">
        <v>0</v>
      </c>
      <c r="FY2127">
        <v>0</v>
      </c>
      <c r="GA2127" t="s">
        <v>3</v>
      </c>
      <c r="GD2127">
        <v>1</v>
      </c>
      <c r="GF2127">
        <v>388553077</v>
      </c>
      <c r="GG2127">
        <v>2</v>
      </c>
      <c r="GH2127">
        <v>1</v>
      </c>
      <c r="GI2127">
        <v>-2</v>
      </c>
      <c r="GJ2127">
        <v>0</v>
      </c>
      <c r="GK2127">
        <v>0</v>
      </c>
      <c r="GL2127">
        <f t="shared" si="1405"/>
        <v>0</v>
      </c>
      <c r="GM2127">
        <f t="shared" si="1406"/>
        <v>0</v>
      </c>
      <c r="GN2127">
        <f t="shared" si="1407"/>
        <v>0</v>
      </c>
      <c r="GO2127">
        <f t="shared" si="1408"/>
        <v>0</v>
      </c>
      <c r="GP2127">
        <f t="shared" si="1409"/>
        <v>0</v>
      </c>
      <c r="GR2127">
        <v>0</v>
      </c>
      <c r="GS2127">
        <v>3</v>
      </c>
      <c r="GT2127">
        <v>0</v>
      </c>
      <c r="GU2127" t="s">
        <v>3</v>
      </c>
      <c r="GV2127">
        <f t="shared" si="1410"/>
        <v>0</v>
      </c>
      <c r="GW2127">
        <v>1</v>
      </c>
      <c r="GX2127">
        <f t="shared" si="1411"/>
        <v>0</v>
      </c>
      <c r="HA2127">
        <v>0</v>
      </c>
      <c r="HB2127">
        <v>0</v>
      </c>
      <c r="HC2127">
        <f t="shared" si="1412"/>
        <v>0</v>
      </c>
      <c r="HE2127" t="s">
        <v>3</v>
      </c>
      <c r="HF2127" t="s">
        <v>3</v>
      </c>
      <c r="IK2127">
        <v>0</v>
      </c>
    </row>
    <row r="2128" spans="1:245">
      <c r="A2128">
        <v>18</v>
      </c>
      <c r="B2128">
        <v>1</v>
      </c>
      <c r="C2128">
        <v>1978</v>
      </c>
      <c r="E2128" t="s">
        <v>378</v>
      </c>
      <c r="F2128" t="s">
        <v>177</v>
      </c>
      <c r="G2128" t="s">
        <v>178</v>
      </c>
      <c r="H2128" t="s">
        <v>155</v>
      </c>
      <c r="I2128">
        <f>I2124*J2128</f>
        <v>-2</v>
      </c>
      <c r="J2128">
        <v>-100</v>
      </c>
      <c r="O2128">
        <f t="shared" si="1378"/>
        <v>-2078.2800000000002</v>
      </c>
      <c r="P2128">
        <f t="shared" si="1379"/>
        <v>-2078.2800000000002</v>
      </c>
      <c r="Q2128">
        <f t="shared" si="1380"/>
        <v>0</v>
      </c>
      <c r="R2128">
        <f t="shared" si="1381"/>
        <v>0</v>
      </c>
      <c r="S2128">
        <f t="shared" si="1382"/>
        <v>0</v>
      </c>
      <c r="T2128">
        <f t="shared" si="1383"/>
        <v>0</v>
      </c>
      <c r="U2128">
        <f t="shared" si="1384"/>
        <v>0</v>
      </c>
      <c r="V2128">
        <f t="shared" si="1385"/>
        <v>0</v>
      </c>
      <c r="W2128">
        <f t="shared" si="1386"/>
        <v>0</v>
      </c>
      <c r="X2128">
        <f t="shared" si="1387"/>
        <v>0</v>
      </c>
      <c r="Y2128">
        <f t="shared" si="1388"/>
        <v>0</v>
      </c>
      <c r="AA2128">
        <v>36401907</v>
      </c>
      <c r="AB2128">
        <f t="shared" si="1389"/>
        <v>207</v>
      </c>
      <c r="AC2128">
        <f t="shared" si="1390"/>
        <v>207</v>
      </c>
      <c r="AD2128">
        <f>ROUND((((ET2128)-(EU2128))+AE2128),2)</f>
        <v>0</v>
      </c>
      <c r="AE2128">
        <f t="shared" si="1413"/>
        <v>0</v>
      </c>
      <c r="AF2128">
        <f t="shared" si="1413"/>
        <v>0</v>
      </c>
      <c r="AG2128">
        <f t="shared" si="1391"/>
        <v>0</v>
      </c>
      <c r="AH2128">
        <f t="shared" si="1414"/>
        <v>0</v>
      </c>
      <c r="AI2128">
        <f t="shared" si="1414"/>
        <v>0</v>
      </c>
      <c r="AJ2128">
        <f t="shared" si="1392"/>
        <v>0</v>
      </c>
      <c r="AK2128">
        <v>207</v>
      </c>
      <c r="AL2128">
        <v>207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1</v>
      </c>
      <c r="AW2128">
        <v>1</v>
      </c>
      <c r="AZ2128">
        <v>1</v>
      </c>
      <c r="BA2128">
        <v>1</v>
      </c>
      <c r="BB2128">
        <v>1</v>
      </c>
      <c r="BC2128">
        <v>5.0199999999999996</v>
      </c>
      <c r="BD2128" t="s">
        <v>3</v>
      </c>
      <c r="BE2128" t="s">
        <v>3</v>
      </c>
      <c r="BF2128" t="s">
        <v>3</v>
      </c>
      <c r="BG2128" t="s">
        <v>3</v>
      </c>
      <c r="BH2128">
        <v>3</v>
      </c>
      <c r="BI2128">
        <v>1</v>
      </c>
      <c r="BJ2128" t="s">
        <v>179</v>
      </c>
      <c r="BM2128">
        <v>500001</v>
      </c>
      <c r="BN2128">
        <v>0</v>
      </c>
      <c r="BO2128" t="s">
        <v>177</v>
      </c>
      <c r="BP2128">
        <v>1</v>
      </c>
      <c r="BQ2128">
        <v>8</v>
      </c>
      <c r="BR2128">
        <v>1</v>
      </c>
      <c r="BS2128">
        <v>1</v>
      </c>
      <c r="BT2128">
        <v>1</v>
      </c>
      <c r="BU2128">
        <v>1</v>
      </c>
      <c r="BV2128">
        <v>1</v>
      </c>
      <c r="BW2128">
        <v>1</v>
      </c>
      <c r="BX2128">
        <v>1</v>
      </c>
      <c r="BY2128" t="s">
        <v>3</v>
      </c>
      <c r="BZ2128">
        <v>0</v>
      </c>
      <c r="CA2128">
        <v>0</v>
      </c>
      <c r="CE2128">
        <v>0</v>
      </c>
      <c r="CF2128">
        <v>0</v>
      </c>
      <c r="CG2128">
        <v>0</v>
      </c>
      <c r="CM2128">
        <v>0</v>
      </c>
      <c r="CN2128" t="s">
        <v>3</v>
      </c>
      <c r="CO2128">
        <v>0</v>
      </c>
      <c r="CP2128">
        <f t="shared" si="1393"/>
        <v>-2078.2800000000002</v>
      </c>
      <c r="CQ2128">
        <f t="shared" si="1394"/>
        <v>1039.1399999999999</v>
      </c>
      <c r="CR2128">
        <f t="shared" si="1395"/>
        <v>0</v>
      </c>
      <c r="CS2128">
        <f t="shared" si="1396"/>
        <v>0</v>
      </c>
      <c r="CT2128">
        <f t="shared" si="1397"/>
        <v>0</v>
      </c>
      <c r="CU2128">
        <f t="shared" si="1398"/>
        <v>0</v>
      </c>
      <c r="CV2128">
        <f t="shared" si="1399"/>
        <v>0</v>
      </c>
      <c r="CW2128">
        <f t="shared" si="1400"/>
        <v>0</v>
      </c>
      <c r="CX2128">
        <f t="shared" si="1401"/>
        <v>0</v>
      </c>
      <c r="CY2128">
        <f t="shared" si="1402"/>
        <v>0</v>
      </c>
      <c r="CZ2128">
        <f t="shared" si="1403"/>
        <v>0</v>
      </c>
      <c r="DC2128" t="s">
        <v>3</v>
      </c>
      <c r="DD2128" t="s">
        <v>3</v>
      </c>
      <c r="DE2128" t="s">
        <v>3</v>
      </c>
      <c r="DF2128" t="s">
        <v>3</v>
      </c>
      <c r="DG2128" t="s">
        <v>3</v>
      </c>
      <c r="DH2128" t="s">
        <v>3</v>
      </c>
      <c r="DI2128" t="s">
        <v>3</v>
      </c>
      <c r="DJ2128" t="s">
        <v>3</v>
      </c>
      <c r="DK2128" t="s">
        <v>3</v>
      </c>
      <c r="DL2128" t="s">
        <v>3</v>
      </c>
      <c r="DM2128" t="s">
        <v>3</v>
      </c>
      <c r="DN2128">
        <v>0</v>
      </c>
      <c r="DO2128">
        <v>0</v>
      </c>
      <c r="DP2128">
        <v>1</v>
      </c>
      <c r="DQ2128">
        <v>1</v>
      </c>
      <c r="DU2128">
        <v>1005</v>
      </c>
      <c r="DV2128" t="s">
        <v>155</v>
      </c>
      <c r="DW2128" t="s">
        <v>155</v>
      </c>
      <c r="DX2128">
        <v>1</v>
      </c>
      <c r="DZ2128" t="s">
        <v>3</v>
      </c>
      <c r="EA2128" t="s">
        <v>3</v>
      </c>
      <c r="EB2128" t="s">
        <v>3</v>
      </c>
      <c r="EC2128" t="s">
        <v>3</v>
      </c>
      <c r="EE2128">
        <v>29085443</v>
      </c>
      <c r="EF2128">
        <v>8</v>
      </c>
      <c r="EG2128" t="s">
        <v>144</v>
      </c>
      <c r="EH2128">
        <v>0</v>
      </c>
      <c r="EI2128" t="s">
        <v>3</v>
      </c>
      <c r="EJ2128">
        <v>1</v>
      </c>
      <c r="EK2128">
        <v>500001</v>
      </c>
      <c r="EL2128" t="s">
        <v>145</v>
      </c>
      <c r="EM2128" t="s">
        <v>146</v>
      </c>
      <c r="EO2128" t="s">
        <v>3</v>
      </c>
      <c r="EQ2128">
        <v>0</v>
      </c>
      <c r="ER2128">
        <v>207</v>
      </c>
      <c r="ES2128">
        <v>207</v>
      </c>
      <c r="ET2128">
        <v>0</v>
      </c>
      <c r="EU2128">
        <v>0</v>
      </c>
      <c r="EV2128">
        <v>0</v>
      </c>
      <c r="EW2128">
        <v>0</v>
      </c>
      <c r="EX2128">
        <v>0</v>
      </c>
      <c r="FQ2128">
        <v>0</v>
      </c>
      <c r="FR2128">
        <f t="shared" si="1404"/>
        <v>0</v>
      </c>
      <c r="FS2128">
        <v>0</v>
      </c>
      <c r="FX2128">
        <v>0</v>
      </c>
      <c r="FY2128">
        <v>0</v>
      </c>
      <c r="GA2128" t="s">
        <v>3</v>
      </c>
      <c r="GD2128">
        <v>1</v>
      </c>
      <c r="GF2128">
        <v>-172969429</v>
      </c>
      <c r="GG2128">
        <v>2</v>
      </c>
      <c r="GH2128">
        <v>1</v>
      </c>
      <c r="GI2128">
        <v>2</v>
      </c>
      <c r="GJ2128">
        <v>0</v>
      </c>
      <c r="GK2128">
        <v>0</v>
      </c>
      <c r="GL2128">
        <f t="shared" si="1405"/>
        <v>0</v>
      </c>
      <c r="GM2128">
        <f t="shared" si="1406"/>
        <v>-2078.2800000000002</v>
      </c>
      <c r="GN2128">
        <f t="shared" si="1407"/>
        <v>-2078.2800000000002</v>
      </c>
      <c r="GO2128">
        <f t="shared" si="1408"/>
        <v>0</v>
      </c>
      <c r="GP2128">
        <f t="shared" si="1409"/>
        <v>0</v>
      </c>
      <c r="GR2128">
        <v>0</v>
      </c>
      <c r="GS2128">
        <v>3</v>
      </c>
      <c r="GT2128">
        <v>0</v>
      </c>
      <c r="GU2128" t="s">
        <v>3</v>
      </c>
      <c r="GV2128">
        <f t="shared" si="1410"/>
        <v>0</v>
      </c>
      <c r="GW2128">
        <v>1</v>
      </c>
      <c r="GX2128">
        <f t="shared" si="1411"/>
        <v>0</v>
      </c>
      <c r="HA2128">
        <v>0</v>
      </c>
      <c r="HB2128">
        <v>0</v>
      </c>
      <c r="HC2128">
        <f t="shared" si="1412"/>
        <v>0</v>
      </c>
      <c r="HE2128" t="s">
        <v>3</v>
      </c>
      <c r="HF2128" t="s">
        <v>3</v>
      </c>
      <c r="IK2128">
        <v>0</v>
      </c>
    </row>
    <row r="2129" spans="1:245">
      <c r="A2129">
        <v>17</v>
      </c>
      <c r="B2129">
        <v>1</v>
      </c>
      <c r="C2129">
        <f>ROW(SmtRes!A1986)</f>
        <v>1986</v>
      </c>
      <c r="D2129">
        <f>ROW(EtalonRes!A1938)</f>
        <v>1938</v>
      </c>
      <c r="E2129" t="s">
        <v>49</v>
      </c>
      <c r="F2129" t="s">
        <v>184</v>
      </c>
      <c r="G2129" t="s">
        <v>185</v>
      </c>
      <c r="H2129" t="s">
        <v>186</v>
      </c>
      <c r="I2129">
        <f>ROUND(14/100,9)</f>
        <v>0.14000000000000001</v>
      </c>
      <c r="J2129">
        <v>0</v>
      </c>
      <c r="O2129">
        <f t="shared" si="1378"/>
        <v>2543.4</v>
      </c>
      <c r="P2129">
        <f t="shared" si="1379"/>
        <v>850.31</v>
      </c>
      <c r="Q2129">
        <f t="shared" si="1380"/>
        <v>57.66</v>
      </c>
      <c r="R2129">
        <f t="shared" si="1381"/>
        <v>14.18</v>
      </c>
      <c r="S2129">
        <f t="shared" si="1382"/>
        <v>1635.43</v>
      </c>
      <c r="T2129">
        <f t="shared" si="1383"/>
        <v>0</v>
      </c>
      <c r="U2129">
        <f t="shared" si="1384"/>
        <v>5.7541400000000005</v>
      </c>
      <c r="V2129">
        <f t="shared" si="1385"/>
        <v>3.15E-2</v>
      </c>
      <c r="W2129">
        <f t="shared" si="1386"/>
        <v>0</v>
      </c>
      <c r="X2129">
        <f t="shared" si="1387"/>
        <v>1550.63</v>
      </c>
      <c r="Y2129">
        <f t="shared" si="1388"/>
        <v>841.3</v>
      </c>
      <c r="AA2129">
        <v>36401907</v>
      </c>
      <c r="AB2129">
        <f t="shared" si="1389"/>
        <v>2121.66</v>
      </c>
      <c r="AC2129">
        <f t="shared" si="1390"/>
        <v>1735.32</v>
      </c>
      <c r="AD2129">
        <f>ROUND(((((ET2129*1.25))-((EU2129*1.25)))+AE2129),2)</f>
        <v>35.75</v>
      </c>
      <c r="AE2129">
        <f>ROUND(((EU2129*1.25)),2)</f>
        <v>3.04</v>
      </c>
      <c r="AF2129">
        <f>ROUND(((EV2129*1.15)),2)</f>
        <v>350.59</v>
      </c>
      <c r="AG2129">
        <f t="shared" si="1391"/>
        <v>0</v>
      </c>
      <c r="AH2129">
        <f>((EW2129*1.15))</f>
        <v>41.100999999999999</v>
      </c>
      <c r="AI2129">
        <f>((EX2129*1.25))</f>
        <v>0.22499999999999998</v>
      </c>
      <c r="AJ2129">
        <f t="shared" si="1392"/>
        <v>0</v>
      </c>
      <c r="AK2129">
        <v>2068.7800000000002</v>
      </c>
      <c r="AL2129">
        <v>1735.32</v>
      </c>
      <c r="AM2129">
        <v>28.6</v>
      </c>
      <c r="AN2129">
        <v>2.4300000000000002</v>
      </c>
      <c r="AO2129">
        <v>304.86</v>
      </c>
      <c r="AP2129">
        <v>0</v>
      </c>
      <c r="AQ2129">
        <v>35.74</v>
      </c>
      <c r="AR2129">
        <v>0.18</v>
      </c>
      <c r="AS2129">
        <v>0</v>
      </c>
      <c r="AT2129">
        <v>94</v>
      </c>
      <c r="AU2129">
        <v>51</v>
      </c>
      <c r="AV2129">
        <v>1</v>
      </c>
      <c r="AW2129">
        <v>1</v>
      </c>
      <c r="AZ2129">
        <v>1</v>
      </c>
      <c r="BA2129">
        <v>33.32</v>
      </c>
      <c r="BB2129">
        <v>11.52</v>
      </c>
      <c r="BC2129">
        <v>3.5</v>
      </c>
      <c r="BD2129" t="s">
        <v>3</v>
      </c>
      <c r="BE2129" t="s">
        <v>3</v>
      </c>
      <c r="BF2129" t="s">
        <v>3</v>
      </c>
      <c r="BG2129" t="s">
        <v>3</v>
      </c>
      <c r="BH2129">
        <v>0</v>
      </c>
      <c r="BI2129">
        <v>1</v>
      </c>
      <c r="BJ2129" t="s">
        <v>187</v>
      </c>
      <c r="BM2129">
        <v>11001</v>
      </c>
      <c r="BN2129">
        <v>0</v>
      </c>
      <c r="BO2129" t="s">
        <v>184</v>
      </c>
      <c r="BP2129">
        <v>1</v>
      </c>
      <c r="BQ2129">
        <v>2</v>
      </c>
      <c r="BR2129">
        <v>0</v>
      </c>
      <c r="BS2129">
        <v>33.32</v>
      </c>
      <c r="BT2129">
        <v>1</v>
      </c>
      <c r="BU2129">
        <v>1</v>
      </c>
      <c r="BV2129">
        <v>1</v>
      </c>
      <c r="BW2129">
        <v>1</v>
      </c>
      <c r="BX2129">
        <v>1</v>
      </c>
      <c r="BY2129" t="s">
        <v>3</v>
      </c>
      <c r="BZ2129">
        <v>123</v>
      </c>
      <c r="CA2129">
        <v>75</v>
      </c>
      <c r="CE2129">
        <v>0</v>
      </c>
      <c r="CF2129">
        <v>0</v>
      </c>
      <c r="CG2129">
        <v>0</v>
      </c>
      <c r="CM2129">
        <v>0</v>
      </c>
      <c r="CN2129" t="s">
        <v>904</v>
      </c>
      <c r="CO2129">
        <v>0</v>
      </c>
      <c r="CP2129">
        <f t="shared" si="1393"/>
        <v>2543.4</v>
      </c>
      <c r="CQ2129">
        <f t="shared" si="1394"/>
        <v>6073.62</v>
      </c>
      <c r="CR2129">
        <f t="shared" si="1395"/>
        <v>411.84</v>
      </c>
      <c r="CS2129">
        <f t="shared" si="1396"/>
        <v>101.2928</v>
      </c>
      <c r="CT2129">
        <f t="shared" si="1397"/>
        <v>11681.658799999999</v>
      </c>
      <c r="CU2129">
        <f t="shared" si="1398"/>
        <v>0</v>
      </c>
      <c r="CV2129">
        <f t="shared" si="1399"/>
        <v>41.100999999999999</v>
      </c>
      <c r="CW2129">
        <f t="shared" si="1400"/>
        <v>0.22499999999999998</v>
      </c>
      <c r="CX2129">
        <f t="shared" si="1401"/>
        <v>0</v>
      </c>
      <c r="CY2129">
        <f t="shared" si="1402"/>
        <v>1550.6334000000002</v>
      </c>
      <c r="CZ2129">
        <f t="shared" si="1403"/>
        <v>841.30110000000002</v>
      </c>
      <c r="DC2129" t="s">
        <v>3</v>
      </c>
      <c r="DD2129" t="s">
        <v>3</v>
      </c>
      <c r="DE2129" t="s">
        <v>133</v>
      </c>
      <c r="DF2129" t="s">
        <v>133</v>
      </c>
      <c r="DG2129" t="s">
        <v>134</v>
      </c>
      <c r="DH2129" t="s">
        <v>3</v>
      </c>
      <c r="DI2129" t="s">
        <v>134</v>
      </c>
      <c r="DJ2129" t="s">
        <v>133</v>
      </c>
      <c r="DK2129" t="s">
        <v>3</v>
      </c>
      <c r="DL2129" t="s">
        <v>3</v>
      </c>
      <c r="DM2129" t="s">
        <v>3</v>
      </c>
      <c r="DN2129">
        <v>0</v>
      </c>
      <c r="DO2129">
        <v>0</v>
      </c>
      <c r="DP2129">
        <v>1</v>
      </c>
      <c r="DQ2129">
        <v>1</v>
      </c>
      <c r="DU2129">
        <v>1013</v>
      </c>
      <c r="DV2129" t="s">
        <v>186</v>
      </c>
      <c r="DW2129" t="s">
        <v>186</v>
      </c>
      <c r="DX2129">
        <v>1</v>
      </c>
      <c r="DZ2129" t="s">
        <v>3</v>
      </c>
      <c r="EA2129" t="s">
        <v>3</v>
      </c>
      <c r="EB2129" t="s">
        <v>3</v>
      </c>
      <c r="EC2129" t="s">
        <v>3</v>
      </c>
      <c r="EE2129">
        <v>29085511</v>
      </c>
      <c r="EF2129">
        <v>2</v>
      </c>
      <c r="EG2129" t="s">
        <v>135</v>
      </c>
      <c r="EH2129">
        <v>0</v>
      </c>
      <c r="EI2129" t="s">
        <v>3</v>
      </c>
      <c r="EJ2129">
        <v>1</v>
      </c>
      <c r="EK2129">
        <v>11001</v>
      </c>
      <c r="EL2129" t="s">
        <v>23</v>
      </c>
      <c r="EM2129" t="s">
        <v>188</v>
      </c>
      <c r="EO2129" t="s">
        <v>138</v>
      </c>
      <c r="EQ2129">
        <v>0</v>
      </c>
      <c r="ER2129">
        <v>2068.7800000000002</v>
      </c>
      <c r="ES2129">
        <v>1735.32</v>
      </c>
      <c r="ET2129">
        <v>28.6</v>
      </c>
      <c r="EU2129">
        <v>2.4300000000000002</v>
      </c>
      <c r="EV2129">
        <v>304.86</v>
      </c>
      <c r="EW2129">
        <v>35.74</v>
      </c>
      <c r="EX2129">
        <v>0.18</v>
      </c>
      <c r="EY2129">
        <v>0</v>
      </c>
      <c r="FQ2129">
        <v>0</v>
      </c>
      <c r="FR2129">
        <f t="shared" si="1404"/>
        <v>0</v>
      </c>
      <c r="FS2129">
        <v>0</v>
      </c>
      <c r="FT2129" t="s">
        <v>139</v>
      </c>
      <c r="FU2129" t="s">
        <v>25</v>
      </c>
      <c r="FV2129" t="s">
        <v>25</v>
      </c>
      <c r="FW2129" t="s">
        <v>26</v>
      </c>
      <c r="FX2129">
        <v>110.7</v>
      </c>
      <c r="FY2129">
        <v>63.75</v>
      </c>
      <c r="GA2129" t="s">
        <v>3</v>
      </c>
      <c r="GD2129">
        <v>1</v>
      </c>
      <c r="GF2129">
        <v>-1478680915</v>
      </c>
      <c r="GG2129">
        <v>2</v>
      </c>
      <c r="GH2129">
        <v>1</v>
      </c>
      <c r="GI2129">
        <v>2</v>
      </c>
      <c r="GJ2129">
        <v>0</v>
      </c>
      <c r="GK2129">
        <v>0</v>
      </c>
      <c r="GL2129">
        <f t="shared" si="1405"/>
        <v>0</v>
      </c>
      <c r="GM2129">
        <f t="shared" si="1406"/>
        <v>4935.33</v>
      </c>
      <c r="GN2129">
        <f t="shared" si="1407"/>
        <v>4935.33</v>
      </c>
      <c r="GO2129">
        <f t="shared" si="1408"/>
        <v>0</v>
      </c>
      <c r="GP2129">
        <f t="shared" si="1409"/>
        <v>0</v>
      </c>
      <c r="GR2129">
        <v>0</v>
      </c>
      <c r="GS2129">
        <v>3</v>
      </c>
      <c r="GT2129">
        <v>0</v>
      </c>
      <c r="GU2129" t="s">
        <v>3</v>
      </c>
      <c r="GV2129">
        <f t="shared" si="1410"/>
        <v>0</v>
      </c>
      <c r="GW2129">
        <v>1</v>
      </c>
      <c r="GX2129">
        <f t="shared" si="1411"/>
        <v>0</v>
      </c>
      <c r="HA2129">
        <v>0</v>
      </c>
      <c r="HB2129">
        <v>0</v>
      </c>
      <c r="HC2129">
        <f t="shared" si="1412"/>
        <v>0</v>
      </c>
      <c r="HE2129" t="s">
        <v>3</v>
      </c>
      <c r="HF2129" t="s">
        <v>3</v>
      </c>
      <c r="IK2129">
        <v>0</v>
      </c>
    </row>
    <row r="2130" spans="1:245">
      <c r="A2130">
        <v>17</v>
      </c>
      <c r="B2130">
        <v>1</v>
      </c>
      <c r="C2130">
        <f>ROW(SmtRes!A1994)</f>
        <v>1994</v>
      </c>
      <c r="D2130">
        <f>ROW(EtalonRes!A1946)</f>
        <v>1946</v>
      </c>
      <c r="E2130" t="s">
        <v>55</v>
      </c>
      <c r="F2130" t="s">
        <v>189</v>
      </c>
      <c r="G2130" t="s">
        <v>190</v>
      </c>
      <c r="H2130" t="s">
        <v>38</v>
      </c>
      <c r="I2130">
        <f>ROUND(14/100,9)</f>
        <v>0.14000000000000001</v>
      </c>
      <c r="J2130">
        <v>0</v>
      </c>
      <c r="O2130">
        <f t="shared" si="1378"/>
        <v>8796.4500000000007</v>
      </c>
      <c r="P2130">
        <f t="shared" si="1379"/>
        <v>5820.14</v>
      </c>
      <c r="Q2130">
        <f t="shared" si="1380"/>
        <v>197.82</v>
      </c>
      <c r="R2130">
        <f t="shared" si="1381"/>
        <v>45.67</v>
      </c>
      <c r="S2130">
        <f t="shared" si="1382"/>
        <v>2778.49</v>
      </c>
      <c r="T2130">
        <f t="shared" si="1383"/>
        <v>0</v>
      </c>
      <c r="U2130">
        <f t="shared" si="1384"/>
        <v>9.7759199999999993</v>
      </c>
      <c r="V2130">
        <f t="shared" si="1385"/>
        <v>0.10150000000000001</v>
      </c>
      <c r="W2130">
        <f t="shared" si="1386"/>
        <v>0</v>
      </c>
      <c r="X2130">
        <f t="shared" si="1387"/>
        <v>2654.71</v>
      </c>
      <c r="Y2130">
        <f t="shared" si="1388"/>
        <v>1440.32</v>
      </c>
      <c r="AA2130">
        <v>36401907</v>
      </c>
      <c r="AB2130">
        <f t="shared" si="1389"/>
        <v>7074.5</v>
      </c>
      <c r="AC2130">
        <f t="shared" si="1390"/>
        <v>6356.64</v>
      </c>
      <c r="AD2130">
        <f>ROUND(((((ET2130*1.25))-((EU2130*1.25)))+AE2130),2)</f>
        <v>122.23</v>
      </c>
      <c r="AE2130">
        <f>ROUND(((EU2130*1.25)),2)</f>
        <v>9.7899999999999991</v>
      </c>
      <c r="AF2130">
        <f>ROUND(((EV2130*1.15)),2)</f>
        <v>595.63</v>
      </c>
      <c r="AG2130">
        <f t="shared" si="1391"/>
        <v>0</v>
      </c>
      <c r="AH2130">
        <f>((EW2130*1.15))</f>
        <v>69.827999999999989</v>
      </c>
      <c r="AI2130">
        <f>((EX2130*1.25))</f>
        <v>0.72499999999999998</v>
      </c>
      <c r="AJ2130">
        <f t="shared" si="1392"/>
        <v>0</v>
      </c>
      <c r="AK2130">
        <v>6972.36</v>
      </c>
      <c r="AL2130">
        <v>6356.64</v>
      </c>
      <c r="AM2130">
        <v>97.78</v>
      </c>
      <c r="AN2130">
        <v>7.83</v>
      </c>
      <c r="AO2130">
        <v>517.94000000000005</v>
      </c>
      <c r="AP2130">
        <v>0</v>
      </c>
      <c r="AQ2130">
        <v>60.72</v>
      </c>
      <c r="AR2130">
        <v>0.57999999999999996</v>
      </c>
      <c r="AS2130">
        <v>0</v>
      </c>
      <c r="AT2130">
        <v>94</v>
      </c>
      <c r="AU2130">
        <v>51</v>
      </c>
      <c r="AV2130">
        <v>1</v>
      </c>
      <c r="AW2130">
        <v>1</v>
      </c>
      <c r="AZ2130">
        <v>1</v>
      </c>
      <c r="BA2130">
        <v>33.32</v>
      </c>
      <c r="BB2130">
        <v>11.56</v>
      </c>
      <c r="BC2130">
        <v>6.54</v>
      </c>
      <c r="BD2130" t="s">
        <v>3</v>
      </c>
      <c r="BE2130" t="s">
        <v>3</v>
      </c>
      <c r="BF2130" t="s">
        <v>3</v>
      </c>
      <c r="BG2130" t="s">
        <v>3</v>
      </c>
      <c r="BH2130">
        <v>0</v>
      </c>
      <c r="BI2130">
        <v>1</v>
      </c>
      <c r="BJ2130" t="s">
        <v>191</v>
      </c>
      <c r="BM2130">
        <v>11001</v>
      </c>
      <c r="BN2130">
        <v>0</v>
      </c>
      <c r="BO2130" t="s">
        <v>189</v>
      </c>
      <c r="BP2130">
        <v>1</v>
      </c>
      <c r="BQ2130">
        <v>2</v>
      </c>
      <c r="BR2130">
        <v>0</v>
      </c>
      <c r="BS2130">
        <v>33.32</v>
      </c>
      <c r="BT2130">
        <v>1</v>
      </c>
      <c r="BU2130">
        <v>1</v>
      </c>
      <c r="BV2130">
        <v>1</v>
      </c>
      <c r="BW2130">
        <v>1</v>
      </c>
      <c r="BX2130">
        <v>1</v>
      </c>
      <c r="BY2130" t="s">
        <v>3</v>
      </c>
      <c r="BZ2130">
        <v>123</v>
      </c>
      <c r="CA2130">
        <v>75</v>
      </c>
      <c r="CE2130">
        <v>0</v>
      </c>
      <c r="CF2130">
        <v>0</v>
      </c>
      <c r="CG2130">
        <v>0</v>
      </c>
      <c r="CM2130">
        <v>0</v>
      </c>
      <c r="CN2130" t="s">
        <v>904</v>
      </c>
      <c r="CO2130">
        <v>0</v>
      </c>
      <c r="CP2130">
        <f t="shared" si="1393"/>
        <v>8796.4500000000007</v>
      </c>
      <c r="CQ2130">
        <f t="shared" si="1394"/>
        <v>41572.425600000002</v>
      </c>
      <c r="CR2130">
        <f t="shared" si="1395"/>
        <v>1412.9788000000001</v>
      </c>
      <c r="CS2130">
        <f t="shared" si="1396"/>
        <v>326.20279999999997</v>
      </c>
      <c r="CT2130">
        <f t="shared" si="1397"/>
        <v>19846.391599999999</v>
      </c>
      <c r="CU2130">
        <f t="shared" si="1398"/>
        <v>0</v>
      </c>
      <c r="CV2130">
        <f t="shared" si="1399"/>
        <v>69.827999999999989</v>
      </c>
      <c r="CW2130">
        <f t="shared" si="1400"/>
        <v>0.72499999999999998</v>
      </c>
      <c r="CX2130">
        <f t="shared" si="1401"/>
        <v>0</v>
      </c>
      <c r="CY2130">
        <f t="shared" si="1402"/>
        <v>2654.7103999999999</v>
      </c>
      <c r="CZ2130">
        <f t="shared" si="1403"/>
        <v>1440.3216</v>
      </c>
      <c r="DC2130" t="s">
        <v>3</v>
      </c>
      <c r="DD2130" t="s">
        <v>3</v>
      </c>
      <c r="DE2130" t="s">
        <v>133</v>
      </c>
      <c r="DF2130" t="s">
        <v>133</v>
      </c>
      <c r="DG2130" t="s">
        <v>134</v>
      </c>
      <c r="DH2130" t="s">
        <v>3</v>
      </c>
      <c r="DI2130" t="s">
        <v>134</v>
      </c>
      <c r="DJ2130" t="s">
        <v>133</v>
      </c>
      <c r="DK2130" t="s">
        <v>3</v>
      </c>
      <c r="DL2130" t="s">
        <v>3</v>
      </c>
      <c r="DM2130" t="s">
        <v>3</v>
      </c>
      <c r="DN2130">
        <v>0</v>
      </c>
      <c r="DO2130">
        <v>0</v>
      </c>
      <c r="DP2130">
        <v>1</v>
      </c>
      <c r="DQ2130">
        <v>1</v>
      </c>
      <c r="DU2130">
        <v>1013</v>
      </c>
      <c r="DV2130" t="s">
        <v>38</v>
      </c>
      <c r="DW2130" t="s">
        <v>38</v>
      </c>
      <c r="DX2130">
        <v>1</v>
      </c>
      <c r="DZ2130" t="s">
        <v>3</v>
      </c>
      <c r="EA2130" t="s">
        <v>3</v>
      </c>
      <c r="EB2130" t="s">
        <v>3</v>
      </c>
      <c r="EC2130" t="s">
        <v>3</v>
      </c>
      <c r="EE2130">
        <v>29085511</v>
      </c>
      <c r="EF2130">
        <v>2</v>
      </c>
      <c r="EG2130" t="s">
        <v>135</v>
      </c>
      <c r="EH2130">
        <v>0</v>
      </c>
      <c r="EI2130" t="s">
        <v>3</v>
      </c>
      <c r="EJ2130">
        <v>1</v>
      </c>
      <c r="EK2130">
        <v>11001</v>
      </c>
      <c r="EL2130" t="s">
        <v>23</v>
      </c>
      <c r="EM2130" t="s">
        <v>188</v>
      </c>
      <c r="EO2130" t="s">
        <v>138</v>
      </c>
      <c r="EQ2130">
        <v>0</v>
      </c>
      <c r="ER2130">
        <v>6972.36</v>
      </c>
      <c r="ES2130">
        <v>6356.64</v>
      </c>
      <c r="ET2130">
        <v>97.78</v>
      </c>
      <c r="EU2130">
        <v>7.83</v>
      </c>
      <c r="EV2130">
        <v>517.94000000000005</v>
      </c>
      <c r="EW2130">
        <v>60.72</v>
      </c>
      <c r="EX2130">
        <v>0.57999999999999996</v>
      </c>
      <c r="EY2130">
        <v>0</v>
      </c>
      <c r="FQ2130">
        <v>0</v>
      </c>
      <c r="FR2130">
        <f t="shared" si="1404"/>
        <v>0</v>
      </c>
      <c r="FS2130">
        <v>0</v>
      </c>
      <c r="FT2130" t="s">
        <v>139</v>
      </c>
      <c r="FU2130" t="s">
        <v>25</v>
      </c>
      <c r="FV2130" t="s">
        <v>25</v>
      </c>
      <c r="FW2130" t="s">
        <v>26</v>
      </c>
      <c r="FX2130">
        <v>110.7</v>
      </c>
      <c r="FY2130">
        <v>63.75</v>
      </c>
      <c r="GA2130" t="s">
        <v>3</v>
      </c>
      <c r="GD2130">
        <v>1</v>
      </c>
      <c r="GF2130">
        <v>1837524583</v>
      </c>
      <c r="GG2130">
        <v>2</v>
      </c>
      <c r="GH2130">
        <v>1</v>
      </c>
      <c r="GI2130">
        <v>2</v>
      </c>
      <c r="GJ2130">
        <v>0</v>
      </c>
      <c r="GK2130">
        <v>0</v>
      </c>
      <c r="GL2130">
        <f t="shared" si="1405"/>
        <v>0</v>
      </c>
      <c r="GM2130">
        <f t="shared" si="1406"/>
        <v>12891.48</v>
      </c>
      <c r="GN2130">
        <f t="shared" si="1407"/>
        <v>12891.48</v>
      </c>
      <c r="GO2130">
        <f t="shared" si="1408"/>
        <v>0</v>
      </c>
      <c r="GP2130">
        <f t="shared" si="1409"/>
        <v>0</v>
      </c>
      <c r="GR2130">
        <v>0</v>
      </c>
      <c r="GS2130">
        <v>3</v>
      </c>
      <c r="GT2130">
        <v>0</v>
      </c>
      <c r="GU2130" t="s">
        <v>3</v>
      </c>
      <c r="GV2130">
        <f t="shared" si="1410"/>
        <v>0</v>
      </c>
      <c r="GW2130">
        <v>1</v>
      </c>
      <c r="GX2130">
        <f t="shared" si="1411"/>
        <v>0</v>
      </c>
      <c r="HA2130">
        <v>0</v>
      </c>
      <c r="HB2130">
        <v>0</v>
      </c>
      <c r="HC2130">
        <f t="shared" si="1412"/>
        <v>0</v>
      </c>
      <c r="HE2130" t="s">
        <v>3</v>
      </c>
      <c r="HF2130" t="s">
        <v>3</v>
      </c>
      <c r="IK2130">
        <v>0</v>
      </c>
    </row>
    <row r="2131" spans="1:245">
      <c r="A2131">
        <v>17</v>
      </c>
      <c r="B2131">
        <v>1</v>
      </c>
      <c r="C2131">
        <f>ROW(SmtRes!A2001)</f>
        <v>2001</v>
      </c>
      <c r="D2131">
        <f>ROW(EtalonRes!A1953)</f>
        <v>1953</v>
      </c>
      <c r="E2131" t="s">
        <v>62</v>
      </c>
      <c r="F2131" t="s">
        <v>192</v>
      </c>
      <c r="G2131" t="s">
        <v>193</v>
      </c>
      <c r="H2131" t="s">
        <v>186</v>
      </c>
      <c r="I2131">
        <f>ROUND(14/100,9)</f>
        <v>0.14000000000000001</v>
      </c>
      <c r="J2131">
        <v>0</v>
      </c>
      <c r="O2131">
        <f t="shared" si="1378"/>
        <v>7258.57</v>
      </c>
      <c r="P2131">
        <f t="shared" si="1379"/>
        <v>5174.95</v>
      </c>
      <c r="Q2131">
        <f t="shared" si="1380"/>
        <v>713.57</v>
      </c>
      <c r="R2131">
        <f t="shared" si="1381"/>
        <v>393.01</v>
      </c>
      <c r="S2131">
        <f t="shared" si="1382"/>
        <v>1370.05</v>
      </c>
      <c r="T2131">
        <f t="shared" si="1383"/>
        <v>0</v>
      </c>
      <c r="U2131">
        <f t="shared" si="1384"/>
        <v>5.0328600000000003</v>
      </c>
      <c r="V2131">
        <f t="shared" si="1385"/>
        <v>1.1725000000000001</v>
      </c>
      <c r="W2131">
        <f t="shared" si="1386"/>
        <v>0</v>
      </c>
      <c r="X2131">
        <f t="shared" si="1387"/>
        <v>1657.28</v>
      </c>
      <c r="Y2131">
        <f t="shared" si="1388"/>
        <v>899.16</v>
      </c>
      <c r="AA2131">
        <v>36401907</v>
      </c>
      <c r="AB2131">
        <f t="shared" si="1389"/>
        <v>6346.71</v>
      </c>
      <c r="AC2131">
        <f t="shared" si="1390"/>
        <v>5583.68</v>
      </c>
      <c r="AD2131">
        <f>ROUND(((((ET2131*1.25))-((EU2131*1.25)))+AE2131),2)</f>
        <v>469.33</v>
      </c>
      <c r="AE2131">
        <f>ROUND(((EU2131*1.25)),2)</f>
        <v>84.25</v>
      </c>
      <c r="AF2131">
        <f>ROUND(((EV2131*1.15)),2)</f>
        <v>293.7</v>
      </c>
      <c r="AG2131">
        <f t="shared" si="1391"/>
        <v>0</v>
      </c>
      <c r="AH2131">
        <f>((EW2131*1.15))</f>
        <v>35.948999999999998</v>
      </c>
      <c r="AI2131">
        <f>((EX2131*1.25))</f>
        <v>8.375</v>
      </c>
      <c r="AJ2131">
        <f t="shared" si="1392"/>
        <v>0</v>
      </c>
      <c r="AK2131">
        <v>6214.53</v>
      </c>
      <c r="AL2131">
        <v>5583.68</v>
      </c>
      <c r="AM2131">
        <v>375.46</v>
      </c>
      <c r="AN2131">
        <v>67.400000000000006</v>
      </c>
      <c r="AO2131">
        <v>255.39</v>
      </c>
      <c r="AP2131">
        <v>0</v>
      </c>
      <c r="AQ2131">
        <v>31.26</v>
      </c>
      <c r="AR2131">
        <v>6.7</v>
      </c>
      <c r="AS2131">
        <v>0</v>
      </c>
      <c r="AT2131">
        <v>94</v>
      </c>
      <c r="AU2131">
        <v>51</v>
      </c>
      <c r="AV2131">
        <v>1</v>
      </c>
      <c r="AW2131">
        <v>1</v>
      </c>
      <c r="AZ2131">
        <v>1</v>
      </c>
      <c r="BA2131">
        <v>33.32</v>
      </c>
      <c r="BB2131">
        <v>10.86</v>
      </c>
      <c r="BC2131">
        <v>6.62</v>
      </c>
      <c r="BD2131" t="s">
        <v>3</v>
      </c>
      <c r="BE2131" t="s">
        <v>3</v>
      </c>
      <c r="BF2131" t="s">
        <v>3</v>
      </c>
      <c r="BG2131" t="s">
        <v>3</v>
      </c>
      <c r="BH2131">
        <v>0</v>
      </c>
      <c r="BI2131">
        <v>1</v>
      </c>
      <c r="BJ2131" t="s">
        <v>194</v>
      </c>
      <c r="BM2131">
        <v>11001</v>
      </c>
      <c r="BN2131">
        <v>0</v>
      </c>
      <c r="BO2131" t="s">
        <v>192</v>
      </c>
      <c r="BP2131">
        <v>1</v>
      </c>
      <c r="BQ2131">
        <v>2</v>
      </c>
      <c r="BR2131">
        <v>0</v>
      </c>
      <c r="BS2131">
        <v>33.32</v>
      </c>
      <c r="BT2131">
        <v>1</v>
      </c>
      <c r="BU2131">
        <v>1</v>
      </c>
      <c r="BV2131">
        <v>1</v>
      </c>
      <c r="BW2131">
        <v>1</v>
      </c>
      <c r="BX2131">
        <v>1</v>
      </c>
      <c r="BY2131" t="s">
        <v>3</v>
      </c>
      <c r="BZ2131">
        <v>123</v>
      </c>
      <c r="CA2131">
        <v>75</v>
      </c>
      <c r="CE2131">
        <v>0</v>
      </c>
      <c r="CF2131">
        <v>0</v>
      </c>
      <c r="CG2131">
        <v>0</v>
      </c>
      <c r="CM2131">
        <v>0</v>
      </c>
      <c r="CN2131" t="s">
        <v>3</v>
      </c>
      <c r="CO2131">
        <v>0</v>
      </c>
      <c r="CP2131">
        <f t="shared" si="1393"/>
        <v>7258.57</v>
      </c>
      <c r="CQ2131">
        <f t="shared" si="1394"/>
        <v>36963.961600000002</v>
      </c>
      <c r="CR2131">
        <f t="shared" si="1395"/>
        <v>5096.9237999999996</v>
      </c>
      <c r="CS2131">
        <f t="shared" si="1396"/>
        <v>2807.21</v>
      </c>
      <c r="CT2131">
        <f t="shared" si="1397"/>
        <v>9786.0839999999989</v>
      </c>
      <c r="CU2131">
        <f t="shared" si="1398"/>
        <v>0</v>
      </c>
      <c r="CV2131">
        <f t="shared" si="1399"/>
        <v>35.948999999999998</v>
      </c>
      <c r="CW2131">
        <f t="shared" si="1400"/>
        <v>8.375</v>
      </c>
      <c r="CX2131">
        <f t="shared" si="1401"/>
        <v>0</v>
      </c>
      <c r="CY2131">
        <f t="shared" si="1402"/>
        <v>1657.2763999999997</v>
      </c>
      <c r="CZ2131">
        <f t="shared" si="1403"/>
        <v>899.16059999999993</v>
      </c>
      <c r="DC2131" t="s">
        <v>3</v>
      </c>
      <c r="DD2131" t="s">
        <v>3</v>
      </c>
      <c r="DE2131" t="s">
        <v>133</v>
      </c>
      <c r="DF2131" t="s">
        <v>133</v>
      </c>
      <c r="DG2131" t="s">
        <v>134</v>
      </c>
      <c r="DH2131" t="s">
        <v>3</v>
      </c>
      <c r="DI2131" t="s">
        <v>134</v>
      </c>
      <c r="DJ2131" t="s">
        <v>133</v>
      </c>
      <c r="DK2131" t="s">
        <v>3</v>
      </c>
      <c r="DL2131" t="s">
        <v>3</v>
      </c>
      <c r="DM2131" t="s">
        <v>3</v>
      </c>
      <c r="DN2131">
        <v>0</v>
      </c>
      <c r="DO2131">
        <v>0</v>
      </c>
      <c r="DP2131">
        <v>1</v>
      </c>
      <c r="DQ2131">
        <v>1</v>
      </c>
      <c r="DU2131">
        <v>1013</v>
      </c>
      <c r="DV2131" t="s">
        <v>186</v>
      </c>
      <c r="DW2131" t="s">
        <v>186</v>
      </c>
      <c r="DX2131">
        <v>1</v>
      </c>
      <c r="DZ2131" t="s">
        <v>3</v>
      </c>
      <c r="EA2131" t="s">
        <v>3</v>
      </c>
      <c r="EB2131" t="s">
        <v>3</v>
      </c>
      <c r="EC2131" t="s">
        <v>3</v>
      </c>
      <c r="EE2131">
        <v>29085511</v>
      </c>
      <c r="EF2131">
        <v>2</v>
      </c>
      <c r="EG2131" t="s">
        <v>135</v>
      </c>
      <c r="EH2131">
        <v>0</v>
      </c>
      <c r="EI2131" t="s">
        <v>3</v>
      </c>
      <c r="EJ2131">
        <v>1</v>
      </c>
      <c r="EK2131">
        <v>11001</v>
      </c>
      <c r="EL2131" t="s">
        <v>23</v>
      </c>
      <c r="EM2131" t="s">
        <v>188</v>
      </c>
      <c r="EO2131" t="s">
        <v>3</v>
      </c>
      <c r="EQ2131">
        <v>0</v>
      </c>
      <c r="ER2131">
        <v>6214.53</v>
      </c>
      <c r="ES2131">
        <v>5583.68</v>
      </c>
      <c r="ET2131">
        <v>375.46</v>
      </c>
      <c r="EU2131">
        <v>67.400000000000006</v>
      </c>
      <c r="EV2131">
        <v>255.39</v>
      </c>
      <c r="EW2131">
        <v>31.26</v>
      </c>
      <c r="EX2131">
        <v>6.7</v>
      </c>
      <c r="EY2131">
        <v>0</v>
      </c>
      <c r="FQ2131">
        <v>0</v>
      </c>
      <c r="FR2131">
        <f t="shared" si="1404"/>
        <v>0</v>
      </c>
      <c r="FS2131">
        <v>0</v>
      </c>
      <c r="FT2131" t="s">
        <v>139</v>
      </c>
      <c r="FU2131" t="s">
        <v>25</v>
      </c>
      <c r="FV2131" t="s">
        <v>25</v>
      </c>
      <c r="FW2131" t="s">
        <v>26</v>
      </c>
      <c r="FX2131">
        <v>110.7</v>
      </c>
      <c r="FY2131">
        <v>63.75</v>
      </c>
      <c r="GA2131" t="s">
        <v>3</v>
      </c>
      <c r="GD2131">
        <v>1</v>
      </c>
      <c r="GF2131">
        <v>1220877284</v>
      </c>
      <c r="GG2131">
        <v>2</v>
      </c>
      <c r="GH2131">
        <v>1</v>
      </c>
      <c r="GI2131">
        <v>2</v>
      </c>
      <c r="GJ2131">
        <v>0</v>
      </c>
      <c r="GK2131">
        <v>0</v>
      </c>
      <c r="GL2131">
        <f t="shared" si="1405"/>
        <v>0</v>
      </c>
      <c r="GM2131">
        <f t="shared" si="1406"/>
        <v>9815.01</v>
      </c>
      <c r="GN2131">
        <f t="shared" si="1407"/>
        <v>9815.01</v>
      </c>
      <c r="GO2131">
        <f t="shared" si="1408"/>
        <v>0</v>
      </c>
      <c r="GP2131">
        <f t="shared" si="1409"/>
        <v>0</v>
      </c>
      <c r="GR2131">
        <v>0</v>
      </c>
      <c r="GS2131">
        <v>3</v>
      </c>
      <c r="GT2131">
        <v>0</v>
      </c>
      <c r="GU2131" t="s">
        <v>3</v>
      </c>
      <c r="GV2131">
        <f t="shared" si="1410"/>
        <v>0</v>
      </c>
      <c r="GW2131">
        <v>1</v>
      </c>
      <c r="GX2131">
        <f t="shared" si="1411"/>
        <v>0</v>
      </c>
      <c r="HA2131">
        <v>0</v>
      </c>
      <c r="HB2131">
        <v>0</v>
      </c>
      <c r="HC2131">
        <f t="shared" si="1412"/>
        <v>0</v>
      </c>
      <c r="HE2131" t="s">
        <v>3</v>
      </c>
      <c r="HF2131" t="s">
        <v>3</v>
      </c>
      <c r="IK2131">
        <v>0</v>
      </c>
    </row>
    <row r="2132" spans="1:245">
      <c r="A2132">
        <v>17</v>
      </c>
      <c r="B2132">
        <v>1</v>
      </c>
      <c r="C2132">
        <f>ROW(SmtRes!A2010)</f>
        <v>2010</v>
      </c>
      <c r="D2132">
        <f>ROW(EtalonRes!A1961)</f>
        <v>1961</v>
      </c>
      <c r="E2132" t="s">
        <v>67</v>
      </c>
      <c r="F2132" t="s">
        <v>196</v>
      </c>
      <c r="G2132" t="s">
        <v>197</v>
      </c>
      <c r="H2132" t="s">
        <v>198</v>
      </c>
      <c r="I2132">
        <f>ROUND(14/100,9)</f>
        <v>0.14000000000000001</v>
      </c>
      <c r="J2132">
        <v>0</v>
      </c>
      <c r="O2132">
        <f t="shared" si="1378"/>
        <v>2916.96</v>
      </c>
      <c r="P2132">
        <f t="shared" si="1379"/>
        <v>835.93</v>
      </c>
      <c r="Q2132">
        <f t="shared" si="1380"/>
        <v>9.9499999999999993</v>
      </c>
      <c r="R2132">
        <f t="shared" si="1381"/>
        <v>3.17</v>
      </c>
      <c r="S2132">
        <f t="shared" si="1382"/>
        <v>2071.08</v>
      </c>
      <c r="T2132">
        <f t="shared" si="1383"/>
        <v>0</v>
      </c>
      <c r="U2132">
        <f t="shared" si="1384"/>
        <v>7.2868599999999999</v>
      </c>
      <c r="V2132">
        <f t="shared" si="1385"/>
        <v>7.000000000000001E-3</v>
      </c>
      <c r="W2132">
        <f t="shared" si="1386"/>
        <v>0</v>
      </c>
      <c r="X2132">
        <f t="shared" si="1387"/>
        <v>1949.8</v>
      </c>
      <c r="Y2132">
        <f t="shared" si="1388"/>
        <v>1057.8699999999999</v>
      </c>
      <c r="AA2132">
        <v>36401907</v>
      </c>
      <c r="AB2132">
        <f t="shared" si="1389"/>
        <v>1239.96</v>
      </c>
      <c r="AC2132">
        <f t="shared" si="1390"/>
        <v>788.76</v>
      </c>
      <c r="AD2132">
        <f>ROUND(((((ET2132*1.25))-((EU2132*1.25)))+AE2132),2)</f>
        <v>7.22</v>
      </c>
      <c r="AE2132">
        <f>ROUND(((EU2132*1.25)),2)</f>
        <v>0.68</v>
      </c>
      <c r="AF2132">
        <f>ROUND(((EV2132*1.15)),2)</f>
        <v>443.98</v>
      </c>
      <c r="AG2132">
        <f t="shared" si="1391"/>
        <v>0</v>
      </c>
      <c r="AH2132">
        <f>((EW2132*1.15))</f>
        <v>52.048999999999992</v>
      </c>
      <c r="AI2132">
        <f>((EX2132*1.25))</f>
        <v>0.05</v>
      </c>
      <c r="AJ2132">
        <f t="shared" si="1392"/>
        <v>0</v>
      </c>
      <c r="AK2132">
        <v>1180.5999999999999</v>
      </c>
      <c r="AL2132">
        <v>788.76</v>
      </c>
      <c r="AM2132">
        <v>5.77</v>
      </c>
      <c r="AN2132">
        <v>0.54</v>
      </c>
      <c r="AO2132">
        <v>386.07</v>
      </c>
      <c r="AP2132">
        <v>0</v>
      </c>
      <c r="AQ2132">
        <v>45.26</v>
      </c>
      <c r="AR2132">
        <v>0.04</v>
      </c>
      <c r="AS2132">
        <v>0</v>
      </c>
      <c r="AT2132">
        <v>94</v>
      </c>
      <c r="AU2132">
        <v>51</v>
      </c>
      <c r="AV2132">
        <v>1</v>
      </c>
      <c r="AW2132">
        <v>1</v>
      </c>
      <c r="AZ2132">
        <v>1</v>
      </c>
      <c r="BA2132">
        <v>33.32</v>
      </c>
      <c r="BB2132">
        <v>9.84</v>
      </c>
      <c r="BC2132">
        <v>7.57</v>
      </c>
      <c r="BD2132" t="s">
        <v>3</v>
      </c>
      <c r="BE2132" t="s">
        <v>3</v>
      </c>
      <c r="BF2132" t="s">
        <v>3</v>
      </c>
      <c r="BG2132" t="s">
        <v>3</v>
      </c>
      <c r="BH2132">
        <v>0</v>
      </c>
      <c r="BI2132">
        <v>1</v>
      </c>
      <c r="BJ2132" t="s">
        <v>199</v>
      </c>
      <c r="BM2132">
        <v>11001</v>
      </c>
      <c r="BN2132">
        <v>0</v>
      </c>
      <c r="BO2132" t="s">
        <v>196</v>
      </c>
      <c r="BP2132">
        <v>1</v>
      </c>
      <c r="BQ2132">
        <v>2</v>
      </c>
      <c r="BR2132">
        <v>0</v>
      </c>
      <c r="BS2132">
        <v>33.32</v>
      </c>
      <c r="BT2132">
        <v>1</v>
      </c>
      <c r="BU2132">
        <v>1</v>
      </c>
      <c r="BV2132">
        <v>1</v>
      </c>
      <c r="BW2132">
        <v>1</v>
      </c>
      <c r="BX2132">
        <v>1</v>
      </c>
      <c r="BY2132" t="s">
        <v>3</v>
      </c>
      <c r="BZ2132">
        <v>123</v>
      </c>
      <c r="CA2132">
        <v>75</v>
      </c>
      <c r="CE2132">
        <v>0</v>
      </c>
      <c r="CF2132">
        <v>0</v>
      </c>
      <c r="CG2132">
        <v>0</v>
      </c>
      <c r="CM2132">
        <v>0</v>
      </c>
      <c r="CN2132" t="s">
        <v>904</v>
      </c>
      <c r="CO2132">
        <v>0</v>
      </c>
      <c r="CP2132">
        <f t="shared" si="1393"/>
        <v>2916.96</v>
      </c>
      <c r="CQ2132">
        <f t="shared" si="1394"/>
        <v>5970.9132</v>
      </c>
      <c r="CR2132">
        <f t="shared" si="1395"/>
        <v>71.044799999999995</v>
      </c>
      <c r="CS2132">
        <f t="shared" si="1396"/>
        <v>22.657600000000002</v>
      </c>
      <c r="CT2132">
        <f t="shared" si="1397"/>
        <v>14793.4136</v>
      </c>
      <c r="CU2132">
        <f t="shared" si="1398"/>
        <v>0</v>
      </c>
      <c r="CV2132">
        <f t="shared" si="1399"/>
        <v>52.048999999999992</v>
      </c>
      <c r="CW2132">
        <f t="shared" si="1400"/>
        <v>0.05</v>
      </c>
      <c r="CX2132">
        <f t="shared" si="1401"/>
        <v>0</v>
      </c>
      <c r="CY2132">
        <f t="shared" si="1402"/>
        <v>1949.7950000000001</v>
      </c>
      <c r="CZ2132">
        <f t="shared" si="1403"/>
        <v>1057.8675000000001</v>
      </c>
      <c r="DC2132" t="s">
        <v>3</v>
      </c>
      <c r="DD2132" t="s">
        <v>3</v>
      </c>
      <c r="DE2132" t="s">
        <v>133</v>
      </c>
      <c r="DF2132" t="s">
        <v>133</v>
      </c>
      <c r="DG2132" t="s">
        <v>134</v>
      </c>
      <c r="DH2132" t="s">
        <v>3</v>
      </c>
      <c r="DI2132" t="s">
        <v>134</v>
      </c>
      <c r="DJ2132" t="s">
        <v>133</v>
      </c>
      <c r="DK2132" t="s">
        <v>3</v>
      </c>
      <c r="DL2132" t="s">
        <v>3</v>
      </c>
      <c r="DM2132" t="s">
        <v>3</v>
      </c>
      <c r="DN2132">
        <v>0</v>
      </c>
      <c r="DO2132">
        <v>0</v>
      </c>
      <c r="DP2132">
        <v>1</v>
      </c>
      <c r="DQ2132">
        <v>1</v>
      </c>
      <c r="DU2132">
        <v>1005</v>
      </c>
      <c r="DV2132" t="s">
        <v>198</v>
      </c>
      <c r="DW2132" t="s">
        <v>198</v>
      </c>
      <c r="DX2132">
        <v>100</v>
      </c>
      <c r="DZ2132" t="s">
        <v>3</v>
      </c>
      <c r="EA2132" t="s">
        <v>3</v>
      </c>
      <c r="EB2132" t="s">
        <v>3</v>
      </c>
      <c r="EC2132" t="s">
        <v>3</v>
      </c>
      <c r="EE2132">
        <v>29085511</v>
      </c>
      <c r="EF2132">
        <v>2</v>
      </c>
      <c r="EG2132" t="s">
        <v>135</v>
      </c>
      <c r="EH2132">
        <v>0</v>
      </c>
      <c r="EI2132" t="s">
        <v>3</v>
      </c>
      <c r="EJ2132">
        <v>1</v>
      </c>
      <c r="EK2132">
        <v>11001</v>
      </c>
      <c r="EL2132" t="s">
        <v>23</v>
      </c>
      <c r="EM2132" t="s">
        <v>188</v>
      </c>
      <c r="EO2132" t="s">
        <v>138</v>
      </c>
      <c r="EQ2132">
        <v>0</v>
      </c>
      <c r="ER2132">
        <v>1180.5999999999999</v>
      </c>
      <c r="ES2132">
        <v>788.76</v>
      </c>
      <c r="ET2132">
        <v>5.77</v>
      </c>
      <c r="EU2132">
        <v>0.54</v>
      </c>
      <c r="EV2132">
        <v>386.07</v>
      </c>
      <c r="EW2132">
        <v>45.26</v>
      </c>
      <c r="EX2132">
        <v>0.04</v>
      </c>
      <c r="EY2132">
        <v>0</v>
      </c>
      <c r="FQ2132">
        <v>0</v>
      </c>
      <c r="FR2132">
        <f t="shared" si="1404"/>
        <v>0</v>
      </c>
      <c r="FS2132">
        <v>0</v>
      </c>
      <c r="FT2132" t="s">
        <v>139</v>
      </c>
      <c r="FU2132" t="s">
        <v>25</v>
      </c>
      <c r="FV2132" t="s">
        <v>25</v>
      </c>
      <c r="FW2132" t="s">
        <v>26</v>
      </c>
      <c r="FX2132">
        <v>110.7</v>
      </c>
      <c r="FY2132">
        <v>63.75</v>
      </c>
      <c r="GA2132" t="s">
        <v>3</v>
      </c>
      <c r="GD2132">
        <v>1</v>
      </c>
      <c r="GF2132">
        <v>-295419027</v>
      </c>
      <c r="GG2132">
        <v>2</v>
      </c>
      <c r="GH2132">
        <v>1</v>
      </c>
      <c r="GI2132">
        <v>2</v>
      </c>
      <c r="GJ2132">
        <v>0</v>
      </c>
      <c r="GK2132">
        <v>0</v>
      </c>
      <c r="GL2132">
        <f t="shared" si="1405"/>
        <v>0</v>
      </c>
      <c r="GM2132">
        <f t="shared" si="1406"/>
        <v>5924.63</v>
      </c>
      <c r="GN2132">
        <f t="shared" si="1407"/>
        <v>5924.63</v>
      </c>
      <c r="GO2132">
        <f t="shared" si="1408"/>
        <v>0</v>
      </c>
      <c r="GP2132">
        <f t="shared" si="1409"/>
        <v>0</v>
      </c>
      <c r="GR2132">
        <v>0</v>
      </c>
      <c r="GS2132">
        <v>3</v>
      </c>
      <c r="GT2132">
        <v>0</v>
      </c>
      <c r="GU2132" t="s">
        <v>3</v>
      </c>
      <c r="GV2132">
        <f t="shared" si="1410"/>
        <v>0</v>
      </c>
      <c r="GW2132">
        <v>1</v>
      </c>
      <c r="GX2132">
        <f t="shared" si="1411"/>
        <v>0</v>
      </c>
      <c r="HA2132">
        <v>0</v>
      </c>
      <c r="HB2132">
        <v>0</v>
      </c>
      <c r="HC2132">
        <f t="shared" si="1412"/>
        <v>0</v>
      </c>
      <c r="HE2132" t="s">
        <v>3</v>
      </c>
      <c r="HF2132" t="s">
        <v>3</v>
      </c>
      <c r="IK2132">
        <v>0</v>
      </c>
    </row>
    <row r="2133" spans="1:245">
      <c r="A2133">
        <v>18</v>
      </c>
      <c r="B2133">
        <v>1</v>
      </c>
      <c r="C2133">
        <v>2008</v>
      </c>
      <c r="E2133" t="s">
        <v>262</v>
      </c>
      <c r="F2133" t="s">
        <v>201</v>
      </c>
      <c r="G2133" t="s">
        <v>202</v>
      </c>
      <c r="H2133" t="s">
        <v>155</v>
      </c>
      <c r="I2133">
        <f>I2132*J2133</f>
        <v>14.28</v>
      </c>
      <c r="J2133">
        <v>101.99999999999999</v>
      </c>
      <c r="O2133">
        <f t="shared" si="1378"/>
        <v>7370.67</v>
      </c>
      <c r="P2133">
        <f t="shared" si="1379"/>
        <v>7370.67</v>
      </c>
      <c r="Q2133">
        <f t="shared" si="1380"/>
        <v>0</v>
      </c>
      <c r="R2133">
        <f t="shared" si="1381"/>
        <v>0</v>
      </c>
      <c r="S2133">
        <f t="shared" si="1382"/>
        <v>0</v>
      </c>
      <c r="T2133">
        <f t="shared" si="1383"/>
        <v>0</v>
      </c>
      <c r="U2133">
        <f t="shared" si="1384"/>
        <v>0</v>
      </c>
      <c r="V2133">
        <f t="shared" si="1385"/>
        <v>0</v>
      </c>
      <c r="W2133">
        <f t="shared" si="1386"/>
        <v>53.69</v>
      </c>
      <c r="X2133">
        <f t="shared" si="1387"/>
        <v>0</v>
      </c>
      <c r="Y2133">
        <f t="shared" si="1388"/>
        <v>0</v>
      </c>
      <c r="AA2133">
        <v>36401907</v>
      </c>
      <c r="AB2133">
        <f t="shared" si="1389"/>
        <v>82.19</v>
      </c>
      <c r="AC2133">
        <f t="shared" si="1390"/>
        <v>82.19</v>
      </c>
      <c r="AD2133">
        <f>ROUND((((ET2133)-(EU2133))+AE2133),2)</f>
        <v>0</v>
      </c>
      <c r="AE2133">
        <f>ROUND((EU2133),2)</f>
        <v>0</v>
      </c>
      <c r="AF2133">
        <f>ROUND((EV2133),2)</f>
        <v>0</v>
      </c>
      <c r="AG2133">
        <f t="shared" si="1391"/>
        <v>0</v>
      </c>
      <c r="AH2133">
        <f>(EW2133)</f>
        <v>0</v>
      </c>
      <c r="AI2133">
        <f>(EX2133)</f>
        <v>0</v>
      </c>
      <c r="AJ2133">
        <f t="shared" si="1392"/>
        <v>3.76</v>
      </c>
      <c r="AK2133">
        <v>82.19</v>
      </c>
      <c r="AL2133">
        <v>82.19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3.76</v>
      </c>
      <c r="AT2133">
        <v>0</v>
      </c>
      <c r="AU2133">
        <v>0</v>
      </c>
      <c r="AV2133">
        <v>1</v>
      </c>
      <c r="AW2133">
        <v>1</v>
      </c>
      <c r="AZ2133">
        <v>1</v>
      </c>
      <c r="BA2133">
        <v>1</v>
      </c>
      <c r="BB2133">
        <v>1</v>
      </c>
      <c r="BC2133">
        <v>6.28</v>
      </c>
      <c r="BD2133" t="s">
        <v>3</v>
      </c>
      <c r="BE2133" t="s">
        <v>3</v>
      </c>
      <c r="BF2133" t="s">
        <v>3</v>
      </c>
      <c r="BG2133" t="s">
        <v>3</v>
      </c>
      <c r="BH2133">
        <v>3</v>
      </c>
      <c r="BI2133">
        <v>1</v>
      </c>
      <c r="BJ2133" t="s">
        <v>203</v>
      </c>
      <c r="BM2133">
        <v>500001</v>
      </c>
      <c r="BN2133">
        <v>0</v>
      </c>
      <c r="BO2133" t="s">
        <v>201</v>
      </c>
      <c r="BP2133">
        <v>1</v>
      </c>
      <c r="BQ2133">
        <v>8</v>
      </c>
      <c r="BR2133">
        <v>0</v>
      </c>
      <c r="BS2133">
        <v>1</v>
      </c>
      <c r="BT2133">
        <v>1</v>
      </c>
      <c r="BU2133">
        <v>1</v>
      </c>
      <c r="BV2133">
        <v>1</v>
      </c>
      <c r="BW2133">
        <v>1</v>
      </c>
      <c r="BX2133">
        <v>1</v>
      </c>
      <c r="BY2133" t="s">
        <v>3</v>
      </c>
      <c r="BZ2133">
        <v>0</v>
      </c>
      <c r="CA2133">
        <v>0</v>
      </c>
      <c r="CE2133">
        <v>0</v>
      </c>
      <c r="CF2133">
        <v>0</v>
      </c>
      <c r="CG2133">
        <v>0</v>
      </c>
      <c r="CM2133">
        <v>0</v>
      </c>
      <c r="CN2133" t="s">
        <v>3</v>
      </c>
      <c r="CO2133">
        <v>0</v>
      </c>
      <c r="CP2133">
        <f t="shared" si="1393"/>
        <v>7370.67</v>
      </c>
      <c r="CQ2133">
        <f t="shared" si="1394"/>
        <v>516.15319999999997</v>
      </c>
      <c r="CR2133">
        <f t="shared" si="1395"/>
        <v>0</v>
      </c>
      <c r="CS2133">
        <f t="shared" si="1396"/>
        <v>0</v>
      </c>
      <c r="CT2133">
        <f t="shared" si="1397"/>
        <v>0</v>
      </c>
      <c r="CU2133">
        <f t="shared" si="1398"/>
        <v>0</v>
      </c>
      <c r="CV2133">
        <f t="shared" si="1399"/>
        <v>0</v>
      </c>
      <c r="CW2133">
        <f t="shared" si="1400"/>
        <v>0</v>
      </c>
      <c r="CX2133">
        <f t="shared" si="1401"/>
        <v>3.76</v>
      </c>
      <c r="CY2133">
        <f t="shared" si="1402"/>
        <v>0</v>
      </c>
      <c r="CZ2133">
        <f t="shared" si="1403"/>
        <v>0</v>
      </c>
      <c r="DC2133" t="s">
        <v>3</v>
      </c>
      <c r="DD2133" t="s">
        <v>3</v>
      </c>
      <c r="DE2133" t="s">
        <v>3</v>
      </c>
      <c r="DF2133" t="s">
        <v>3</v>
      </c>
      <c r="DG2133" t="s">
        <v>3</v>
      </c>
      <c r="DH2133" t="s">
        <v>3</v>
      </c>
      <c r="DI2133" t="s">
        <v>3</v>
      </c>
      <c r="DJ2133" t="s">
        <v>3</v>
      </c>
      <c r="DK2133" t="s">
        <v>3</v>
      </c>
      <c r="DL2133" t="s">
        <v>3</v>
      </c>
      <c r="DM2133" t="s">
        <v>3</v>
      </c>
      <c r="DN2133">
        <v>0</v>
      </c>
      <c r="DO2133">
        <v>0</v>
      </c>
      <c r="DP2133">
        <v>1</v>
      </c>
      <c r="DQ2133">
        <v>1</v>
      </c>
      <c r="DU2133">
        <v>1005</v>
      </c>
      <c r="DV2133" t="s">
        <v>155</v>
      </c>
      <c r="DW2133" t="s">
        <v>155</v>
      </c>
      <c r="DX2133">
        <v>1</v>
      </c>
      <c r="DZ2133" t="s">
        <v>3</v>
      </c>
      <c r="EA2133" t="s">
        <v>3</v>
      </c>
      <c r="EB2133" t="s">
        <v>3</v>
      </c>
      <c r="EC2133" t="s">
        <v>3</v>
      </c>
      <c r="EE2133">
        <v>29085443</v>
      </c>
      <c r="EF2133">
        <v>8</v>
      </c>
      <c r="EG2133" t="s">
        <v>144</v>
      </c>
      <c r="EH2133">
        <v>0</v>
      </c>
      <c r="EI2133" t="s">
        <v>3</v>
      </c>
      <c r="EJ2133">
        <v>1</v>
      </c>
      <c r="EK2133">
        <v>500001</v>
      </c>
      <c r="EL2133" t="s">
        <v>145</v>
      </c>
      <c r="EM2133" t="s">
        <v>146</v>
      </c>
      <c r="EO2133" t="s">
        <v>3</v>
      </c>
      <c r="EQ2133">
        <v>0</v>
      </c>
      <c r="ER2133">
        <v>82.19</v>
      </c>
      <c r="ES2133">
        <v>82.19</v>
      </c>
      <c r="ET2133">
        <v>0</v>
      </c>
      <c r="EU2133">
        <v>0</v>
      </c>
      <c r="EV2133">
        <v>0</v>
      </c>
      <c r="EW2133">
        <v>0</v>
      </c>
      <c r="EX2133">
        <v>0</v>
      </c>
      <c r="FQ2133">
        <v>0</v>
      </c>
      <c r="FR2133">
        <f t="shared" si="1404"/>
        <v>0</v>
      </c>
      <c r="FS2133">
        <v>0</v>
      </c>
      <c r="FX2133">
        <v>0</v>
      </c>
      <c r="FY2133">
        <v>0</v>
      </c>
      <c r="GA2133" t="s">
        <v>3</v>
      </c>
      <c r="GD2133">
        <v>1</v>
      </c>
      <c r="GF2133">
        <v>-100917442</v>
      </c>
      <c r="GG2133">
        <v>2</v>
      </c>
      <c r="GH2133">
        <v>1</v>
      </c>
      <c r="GI2133">
        <v>2</v>
      </c>
      <c r="GJ2133">
        <v>0</v>
      </c>
      <c r="GK2133">
        <v>0</v>
      </c>
      <c r="GL2133">
        <f t="shared" si="1405"/>
        <v>0</v>
      </c>
      <c r="GM2133">
        <f t="shared" si="1406"/>
        <v>7370.67</v>
      </c>
      <c r="GN2133">
        <f t="shared" si="1407"/>
        <v>7370.67</v>
      </c>
      <c r="GO2133">
        <f t="shared" si="1408"/>
        <v>0</v>
      </c>
      <c r="GP2133">
        <f t="shared" si="1409"/>
        <v>0</v>
      </c>
      <c r="GR2133">
        <v>0</v>
      </c>
      <c r="GS2133">
        <v>3</v>
      </c>
      <c r="GT2133">
        <v>0</v>
      </c>
      <c r="GU2133" t="s">
        <v>3</v>
      </c>
      <c r="GV2133">
        <f t="shared" si="1410"/>
        <v>0</v>
      </c>
      <c r="GW2133">
        <v>1</v>
      </c>
      <c r="GX2133">
        <f t="shared" si="1411"/>
        <v>0</v>
      </c>
      <c r="HA2133">
        <v>0</v>
      </c>
      <c r="HB2133">
        <v>0</v>
      </c>
      <c r="HC2133">
        <f t="shared" si="1412"/>
        <v>0</v>
      </c>
      <c r="HE2133" t="s">
        <v>3</v>
      </c>
      <c r="HF2133" t="s">
        <v>3</v>
      </c>
      <c r="IK2133">
        <v>0</v>
      </c>
    </row>
    <row r="2134" spans="1:245">
      <c r="A2134">
        <v>18</v>
      </c>
      <c r="B2134">
        <v>1</v>
      </c>
      <c r="C2134">
        <v>2009</v>
      </c>
      <c r="E2134" t="s">
        <v>272</v>
      </c>
      <c r="F2134" t="s">
        <v>205</v>
      </c>
      <c r="G2134" t="s">
        <v>206</v>
      </c>
      <c r="H2134" t="s">
        <v>155</v>
      </c>
      <c r="I2134">
        <f>I2132*J2134</f>
        <v>14.28</v>
      </c>
      <c r="J2134">
        <v>101.99999999999999</v>
      </c>
      <c r="O2134">
        <f t="shared" si="1378"/>
        <v>0</v>
      </c>
      <c r="P2134">
        <f t="shared" si="1379"/>
        <v>0</v>
      </c>
      <c r="Q2134">
        <f t="shared" si="1380"/>
        <v>0</v>
      </c>
      <c r="R2134">
        <f t="shared" si="1381"/>
        <v>0</v>
      </c>
      <c r="S2134">
        <f t="shared" si="1382"/>
        <v>0</v>
      </c>
      <c r="T2134">
        <f t="shared" si="1383"/>
        <v>0</v>
      </c>
      <c r="U2134">
        <f t="shared" si="1384"/>
        <v>0</v>
      </c>
      <c r="V2134">
        <f t="shared" si="1385"/>
        <v>0</v>
      </c>
      <c r="W2134">
        <f t="shared" si="1386"/>
        <v>0</v>
      </c>
      <c r="X2134">
        <f t="shared" si="1387"/>
        <v>0</v>
      </c>
      <c r="Y2134">
        <f t="shared" si="1388"/>
        <v>0</v>
      </c>
      <c r="AA2134">
        <v>36401907</v>
      </c>
      <c r="AB2134">
        <f t="shared" si="1389"/>
        <v>0</v>
      </c>
      <c r="AC2134">
        <f t="shared" si="1390"/>
        <v>0</v>
      </c>
      <c r="AD2134">
        <f>ROUND((((ET2134)-(EU2134))+AE2134),2)</f>
        <v>0</v>
      </c>
      <c r="AE2134">
        <f>ROUND((EU2134),2)</f>
        <v>0</v>
      </c>
      <c r="AF2134">
        <f>ROUND((EV2134),2)</f>
        <v>0</v>
      </c>
      <c r="AG2134">
        <f t="shared" si="1391"/>
        <v>0</v>
      </c>
      <c r="AH2134">
        <f>(EW2134)</f>
        <v>0</v>
      </c>
      <c r="AI2134">
        <f>(EX2134)</f>
        <v>0</v>
      </c>
      <c r="AJ2134">
        <f t="shared" si="1392"/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1</v>
      </c>
      <c r="AW2134">
        <v>1</v>
      </c>
      <c r="AZ2134">
        <v>1</v>
      </c>
      <c r="BA2134">
        <v>1</v>
      </c>
      <c r="BB2134">
        <v>1</v>
      </c>
      <c r="BC2134">
        <v>1</v>
      </c>
      <c r="BD2134" t="s">
        <v>3</v>
      </c>
      <c r="BE2134" t="s">
        <v>3</v>
      </c>
      <c r="BF2134" t="s">
        <v>3</v>
      </c>
      <c r="BG2134" t="s">
        <v>3</v>
      </c>
      <c r="BH2134">
        <v>3</v>
      </c>
      <c r="BI2134">
        <v>2</v>
      </c>
      <c r="BJ2134" t="s">
        <v>207</v>
      </c>
      <c r="BM2134">
        <v>500002</v>
      </c>
      <c r="BN2134">
        <v>0</v>
      </c>
      <c r="BO2134" t="s">
        <v>3</v>
      </c>
      <c r="BP2134">
        <v>0</v>
      </c>
      <c r="BQ2134">
        <v>12</v>
      </c>
      <c r="BR2134">
        <v>1</v>
      </c>
      <c r="BS2134">
        <v>1</v>
      </c>
      <c r="BT2134">
        <v>1</v>
      </c>
      <c r="BU2134">
        <v>1</v>
      </c>
      <c r="BV2134">
        <v>1</v>
      </c>
      <c r="BW2134">
        <v>1</v>
      </c>
      <c r="BX2134">
        <v>1</v>
      </c>
      <c r="BY2134" t="s">
        <v>3</v>
      </c>
      <c r="BZ2134">
        <v>0</v>
      </c>
      <c r="CA2134">
        <v>0</v>
      </c>
      <c r="CE2134">
        <v>0</v>
      </c>
      <c r="CF2134">
        <v>0</v>
      </c>
      <c r="CG2134">
        <v>0</v>
      </c>
      <c r="CM2134">
        <v>0</v>
      </c>
      <c r="CN2134" t="s">
        <v>3</v>
      </c>
      <c r="CO2134">
        <v>0</v>
      </c>
      <c r="CP2134">
        <f t="shared" si="1393"/>
        <v>0</v>
      </c>
      <c r="CQ2134">
        <f t="shared" si="1394"/>
        <v>0</v>
      </c>
      <c r="CR2134">
        <f t="shared" si="1395"/>
        <v>0</v>
      </c>
      <c r="CS2134">
        <f t="shared" si="1396"/>
        <v>0</v>
      </c>
      <c r="CT2134">
        <f t="shared" si="1397"/>
        <v>0</v>
      </c>
      <c r="CU2134">
        <f t="shared" si="1398"/>
        <v>0</v>
      </c>
      <c r="CV2134">
        <f t="shared" si="1399"/>
        <v>0</v>
      </c>
      <c r="CW2134">
        <f t="shared" si="1400"/>
        <v>0</v>
      </c>
      <c r="CX2134">
        <f t="shared" si="1401"/>
        <v>0</v>
      </c>
      <c r="CY2134">
        <f t="shared" si="1402"/>
        <v>0</v>
      </c>
      <c r="CZ2134">
        <f t="shared" si="1403"/>
        <v>0</v>
      </c>
      <c r="DC2134" t="s">
        <v>3</v>
      </c>
      <c r="DD2134" t="s">
        <v>3</v>
      </c>
      <c r="DE2134" t="s">
        <v>3</v>
      </c>
      <c r="DF2134" t="s">
        <v>3</v>
      </c>
      <c r="DG2134" t="s">
        <v>3</v>
      </c>
      <c r="DH2134" t="s">
        <v>3</v>
      </c>
      <c r="DI2134" t="s">
        <v>3</v>
      </c>
      <c r="DJ2134" t="s">
        <v>3</v>
      </c>
      <c r="DK2134" t="s">
        <v>3</v>
      </c>
      <c r="DL2134" t="s">
        <v>3</v>
      </c>
      <c r="DM2134" t="s">
        <v>3</v>
      </c>
      <c r="DN2134">
        <v>0</v>
      </c>
      <c r="DO2134">
        <v>0</v>
      </c>
      <c r="DP2134">
        <v>1</v>
      </c>
      <c r="DQ2134">
        <v>1</v>
      </c>
      <c r="DU2134">
        <v>1005</v>
      </c>
      <c r="DV2134" t="s">
        <v>155</v>
      </c>
      <c r="DW2134" t="s">
        <v>155</v>
      </c>
      <c r="DX2134">
        <v>1</v>
      </c>
      <c r="DZ2134" t="s">
        <v>3</v>
      </c>
      <c r="EA2134" t="s">
        <v>3</v>
      </c>
      <c r="EB2134" t="s">
        <v>3</v>
      </c>
      <c r="EC2134" t="s">
        <v>3</v>
      </c>
      <c r="EE2134">
        <v>29085444</v>
      </c>
      <c r="EF2134">
        <v>12</v>
      </c>
      <c r="EG2134" t="s">
        <v>32</v>
      </c>
      <c r="EH2134">
        <v>0</v>
      </c>
      <c r="EI2134" t="s">
        <v>3</v>
      </c>
      <c r="EJ2134">
        <v>2</v>
      </c>
      <c r="EK2134">
        <v>500002</v>
      </c>
      <c r="EL2134" t="s">
        <v>33</v>
      </c>
      <c r="EM2134" t="s">
        <v>34</v>
      </c>
      <c r="EO2134" t="s">
        <v>3</v>
      </c>
      <c r="EQ2134">
        <v>0</v>
      </c>
      <c r="ER2134">
        <v>0</v>
      </c>
      <c r="ES2134">
        <v>0</v>
      </c>
      <c r="ET2134">
        <v>0</v>
      </c>
      <c r="EU2134">
        <v>0</v>
      </c>
      <c r="EV2134">
        <v>0</v>
      </c>
      <c r="EW2134">
        <v>0</v>
      </c>
      <c r="EX2134">
        <v>0</v>
      </c>
      <c r="FQ2134">
        <v>0</v>
      </c>
      <c r="FR2134">
        <f t="shared" si="1404"/>
        <v>0</v>
      </c>
      <c r="FS2134">
        <v>0</v>
      </c>
      <c r="FX2134">
        <v>0</v>
      </c>
      <c r="FY2134">
        <v>0</v>
      </c>
      <c r="GA2134" t="s">
        <v>3</v>
      </c>
      <c r="GD2134">
        <v>1</v>
      </c>
      <c r="GF2134">
        <v>722712840</v>
      </c>
      <c r="GG2134">
        <v>2</v>
      </c>
      <c r="GH2134">
        <v>1</v>
      </c>
      <c r="GI2134">
        <v>-2</v>
      </c>
      <c r="GJ2134">
        <v>0</v>
      </c>
      <c r="GK2134">
        <v>0</v>
      </c>
      <c r="GL2134">
        <f t="shared" si="1405"/>
        <v>0</v>
      </c>
      <c r="GM2134">
        <f t="shared" si="1406"/>
        <v>0</v>
      </c>
      <c r="GN2134">
        <f t="shared" si="1407"/>
        <v>0</v>
      </c>
      <c r="GO2134">
        <f t="shared" si="1408"/>
        <v>0</v>
      </c>
      <c r="GP2134">
        <f t="shared" si="1409"/>
        <v>0</v>
      </c>
      <c r="GR2134">
        <v>0</v>
      </c>
      <c r="GS2134">
        <v>3</v>
      </c>
      <c r="GT2134">
        <v>0</v>
      </c>
      <c r="GU2134" t="s">
        <v>3</v>
      </c>
      <c r="GV2134">
        <f t="shared" si="1410"/>
        <v>0</v>
      </c>
      <c r="GW2134">
        <v>1</v>
      </c>
      <c r="GX2134">
        <f t="shared" si="1411"/>
        <v>0</v>
      </c>
      <c r="HA2134">
        <v>0</v>
      </c>
      <c r="HB2134">
        <v>0</v>
      </c>
      <c r="HC2134">
        <f t="shared" si="1412"/>
        <v>0</v>
      </c>
      <c r="HE2134" t="s">
        <v>3</v>
      </c>
      <c r="HF2134" t="s">
        <v>3</v>
      </c>
      <c r="IK2134">
        <v>0</v>
      </c>
    </row>
    <row r="2135" spans="1:245">
      <c r="A2135">
        <v>17</v>
      </c>
      <c r="B2135">
        <v>1</v>
      </c>
      <c r="C2135">
        <f>ROW(SmtRes!A2022)</f>
        <v>2022</v>
      </c>
      <c r="D2135">
        <f>ROW(EtalonRes!A1973)</f>
        <v>1973</v>
      </c>
      <c r="E2135" t="s">
        <v>273</v>
      </c>
      <c r="F2135" t="s">
        <v>209</v>
      </c>
      <c r="G2135" t="s">
        <v>210</v>
      </c>
      <c r="H2135" t="s">
        <v>52</v>
      </c>
      <c r="I2135">
        <f>ROUND(18/100,9)</f>
        <v>0.18</v>
      </c>
      <c r="J2135">
        <v>0</v>
      </c>
      <c r="O2135">
        <f t="shared" si="1378"/>
        <v>1109.21</v>
      </c>
      <c r="P2135">
        <f t="shared" si="1379"/>
        <v>673.28</v>
      </c>
      <c r="Q2135">
        <f t="shared" si="1380"/>
        <v>14.24</v>
      </c>
      <c r="R2135">
        <f t="shared" si="1381"/>
        <v>0</v>
      </c>
      <c r="S2135">
        <f t="shared" si="1382"/>
        <v>421.69</v>
      </c>
      <c r="T2135">
        <f t="shared" si="1383"/>
        <v>0</v>
      </c>
      <c r="U2135">
        <f t="shared" si="1384"/>
        <v>1.37862</v>
      </c>
      <c r="V2135">
        <f t="shared" si="1385"/>
        <v>0</v>
      </c>
      <c r="W2135">
        <f t="shared" si="1386"/>
        <v>0</v>
      </c>
      <c r="X2135">
        <f t="shared" si="1387"/>
        <v>396.39</v>
      </c>
      <c r="Y2135">
        <f t="shared" si="1388"/>
        <v>215.06</v>
      </c>
      <c r="AA2135">
        <v>36401907</v>
      </c>
      <c r="AB2135">
        <f t="shared" si="1389"/>
        <v>1480.04</v>
      </c>
      <c r="AC2135">
        <f t="shared" si="1390"/>
        <v>1395.68</v>
      </c>
      <c r="AD2135">
        <f>ROUND(((((ET2135*1.25))-((EU2135*1.25)))+AE2135),2)</f>
        <v>14.05</v>
      </c>
      <c r="AE2135">
        <f>ROUND(((EU2135*1.25)),2)</f>
        <v>0</v>
      </c>
      <c r="AF2135">
        <f>ROUND(((EV2135*1.15)),2)</f>
        <v>70.31</v>
      </c>
      <c r="AG2135">
        <f t="shared" si="1391"/>
        <v>0</v>
      </c>
      <c r="AH2135">
        <f>((EW2135*1.15))</f>
        <v>7.6589999999999998</v>
      </c>
      <c r="AI2135">
        <f>((EX2135*1.25))</f>
        <v>0</v>
      </c>
      <c r="AJ2135">
        <f t="shared" si="1392"/>
        <v>0</v>
      </c>
      <c r="AK2135">
        <v>1468.06</v>
      </c>
      <c r="AL2135">
        <v>1395.68</v>
      </c>
      <c r="AM2135">
        <v>11.24</v>
      </c>
      <c r="AN2135">
        <v>0</v>
      </c>
      <c r="AO2135">
        <v>61.14</v>
      </c>
      <c r="AP2135">
        <v>0</v>
      </c>
      <c r="AQ2135">
        <v>6.66</v>
      </c>
      <c r="AR2135">
        <v>0</v>
      </c>
      <c r="AS2135">
        <v>0</v>
      </c>
      <c r="AT2135">
        <v>94</v>
      </c>
      <c r="AU2135">
        <v>51</v>
      </c>
      <c r="AV2135">
        <v>1</v>
      </c>
      <c r="AW2135">
        <v>1</v>
      </c>
      <c r="AZ2135">
        <v>1</v>
      </c>
      <c r="BA2135">
        <v>33.32</v>
      </c>
      <c r="BB2135">
        <v>5.63</v>
      </c>
      <c r="BC2135">
        <v>2.68</v>
      </c>
      <c r="BD2135" t="s">
        <v>3</v>
      </c>
      <c r="BE2135" t="s">
        <v>3</v>
      </c>
      <c r="BF2135" t="s">
        <v>3</v>
      </c>
      <c r="BG2135" t="s">
        <v>3</v>
      </c>
      <c r="BH2135">
        <v>0</v>
      </c>
      <c r="BI2135">
        <v>1</v>
      </c>
      <c r="BJ2135" t="s">
        <v>211</v>
      </c>
      <c r="BM2135">
        <v>11001</v>
      </c>
      <c r="BN2135">
        <v>0</v>
      </c>
      <c r="BO2135" t="s">
        <v>209</v>
      </c>
      <c r="BP2135">
        <v>1</v>
      </c>
      <c r="BQ2135">
        <v>2</v>
      </c>
      <c r="BR2135">
        <v>0</v>
      </c>
      <c r="BS2135">
        <v>33.32</v>
      </c>
      <c r="BT2135">
        <v>1</v>
      </c>
      <c r="BU2135">
        <v>1</v>
      </c>
      <c r="BV2135">
        <v>1</v>
      </c>
      <c r="BW2135">
        <v>1</v>
      </c>
      <c r="BX2135">
        <v>1</v>
      </c>
      <c r="BY2135" t="s">
        <v>3</v>
      </c>
      <c r="BZ2135">
        <v>123</v>
      </c>
      <c r="CA2135">
        <v>75</v>
      </c>
      <c r="CE2135">
        <v>0</v>
      </c>
      <c r="CF2135">
        <v>0</v>
      </c>
      <c r="CG2135">
        <v>0</v>
      </c>
      <c r="CM2135">
        <v>0</v>
      </c>
      <c r="CN2135" t="s">
        <v>3</v>
      </c>
      <c r="CO2135">
        <v>0</v>
      </c>
      <c r="CP2135">
        <f t="shared" si="1393"/>
        <v>1109.21</v>
      </c>
      <c r="CQ2135">
        <f t="shared" si="1394"/>
        <v>3740.4224000000004</v>
      </c>
      <c r="CR2135">
        <f t="shared" si="1395"/>
        <v>79.101500000000001</v>
      </c>
      <c r="CS2135">
        <f t="shared" si="1396"/>
        <v>0</v>
      </c>
      <c r="CT2135">
        <f t="shared" si="1397"/>
        <v>2342.7292000000002</v>
      </c>
      <c r="CU2135">
        <f t="shared" si="1398"/>
        <v>0</v>
      </c>
      <c r="CV2135">
        <f t="shared" si="1399"/>
        <v>7.6589999999999998</v>
      </c>
      <c r="CW2135">
        <f t="shared" si="1400"/>
        <v>0</v>
      </c>
      <c r="CX2135">
        <f t="shared" si="1401"/>
        <v>0</v>
      </c>
      <c r="CY2135">
        <f t="shared" si="1402"/>
        <v>396.3886</v>
      </c>
      <c r="CZ2135">
        <f t="shared" si="1403"/>
        <v>215.06189999999998</v>
      </c>
      <c r="DC2135" t="s">
        <v>3</v>
      </c>
      <c r="DD2135" t="s">
        <v>3</v>
      </c>
      <c r="DE2135" t="s">
        <v>133</v>
      </c>
      <c r="DF2135" t="s">
        <v>133</v>
      </c>
      <c r="DG2135" t="s">
        <v>134</v>
      </c>
      <c r="DH2135" t="s">
        <v>3</v>
      </c>
      <c r="DI2135" t="s">
        <v>134</v>
      </c>
      <c r="DJ2135" t="s">
        <v>133</v>
      </c>
      <c r="DK2135" t="s">
        <v>3</v>
      </c>
      <c r="DL2135" t="s">
        <v>3</v>
      </c>
      <c r="DM2135" t="s">
        <v>3</v>
      </c>
      <c r="DN2135">
        <v>0</v>
      </c>
      <c r="DO2135">
        <v>0</v>
      </c>
      <c r="DP2135">
        <v>1</v>
      </c>
      <c r="DQ2135">
        <v>1</v>
      </c>
      <c r="DU2135">
        <v>1013</v>
      </c>
      <c r="DV2135" t="s">
        <v>52</v>
      </c>
      <c r="DW2135" t="s">
        <v>52</v>
      </c>
      <c r="DX2135">
        <v>1</v>
      </c>
      <c r="DZ2135" t="s">
        <v>3</v>
      </c>
      <c r="EA2135" t="s">
        <v>3</v>
      </c>
      <c r="EB2135" t="s">
        <v>3</v>
      </c>
      <c r="EC2135" t="s">
        <v>3</v>
      </c>
      <c r="EE2135">
        <v>29085511</v>
      </c>
      <c r="EF2135">
        <v>2</v>
      </c>
      <c r="EG2135" t="s">
        <v>135</v>
      </c>
      <c r="EH2135">
        <v>0</v>
      </c>
      <c r="EI2135" t="s">
        <v>3</v>
      </c>
      <c r="EJ2135">
        <v>1</v>
      </c>
      <c r="EK2135">
        <v>11001</v>
      </c>
      <c r="EL2135" t="s">
        <v>23</v>
      </c>
      <c r="EM2135" t="s">
        <v>188</v>
      </c>
      <c r="EO2135" t="s">
        <v>3</v>
      </c>
      <c r="EQ2135">
        <v>0</v>
      </c>
      <c r="ER2135">
        <v>1468.06</v>
      </c>
      <c r="ES2135">
        <v>1395.68</v>
      </c>
      <c r="ET2135">
        <v>11.24</v>
      </c>
      <c r="EU2135">
        <v>0</v>
      </c>
      <c r="EV2135">
        <v>61.14</v>
      </c>
      <c r="EW2135">
        <v>6.66</v>
      </c>
      <c r="EX2135">
        <v>0</v>
      </c>
      <c r="EY2135">
        <v>0</v>
      </c>
      <c r="FQ2135">
        <v>0</v>
      </c>
      <c r="FR2135">
        <f t="shared" si="1404"/>
        <v>0</v>
      </c>
      <c r="FS2135">
        <v>0</v>
      </c>
      <c r="FT2135" t="s">
        <v>139</v>
      </c>
      <c r="FU2135" t="s">
        <v>25</v>
      </c>
      <c r="FV2135" t="s">
        <v>25</v>
      </c>
      <c r="FW2135" t="s">
        <v>26</v>
      </c>
      <c r="FX2135">
        <v>110.7</v>
      </c>
      <c r="FY2135">
        <v>63.75</v>
      </c>
      <c r="GA2135" t="s">
        <v>3</v>
      </c>
      <c r="GD2135">
        <v>1</v>
      </c>
      <c r="GF2135">
        <v>-1131838271</v>
      </c>
      <c r="GG2135">
        <v>2</v>
      </c>
      <c r="GH2135">
        <v>1</v>
      </c>
      <c r="GI2135">
        <v>2</v>
      </c>
      <c r="GJ2135">
        <v>0</v>
      </c>
      <c r="GK2135">
        <v>0</v>
      </c>
      <c r="GL2135">
        <f t="shared" si="1405"/>
        <v>0</v>
      </c>
      <c r="GM2135">
        <f t="shared" si="1406"/>
        <v>1720.66</v>
      </c>
      <c r="GN2135">
        <f t="shared" si="1407"/>
        <v>1720.66</v>
      </c>
      <c r="GO2135">
        <f t="shared" si="1408"/>
        <v>0</v>
      </c>
      <c r="GP2135">
        <f t="shared" si="1409"/>
        <v>0</v>
      </c>
      <c r="GR2135">
        <v>0</v>
      </c>
      <c r="GS2135">
        <v>3</v>
      </c>
      <c r="GT2135">
        <v>0</v>
      </c>
      <c r="GU2135" t="s">
        <v>3</v>
      </c>
      <c r="GV2135">
        <f t="shared" si="1410"/>
        <v>0</v>
      </c>
      <c r="GW2135">
        <v>1</v>
      </c>
      <c r="GX2135">
        <f t="shared" si="1411"/>
        <v>0</v>
      </c>
      <c r="HA2135">
        <v>0</v>
      </c>
      <c r="HB2135">
        <v>0</v>
      </c>
      <c r="HC2135">
        <f t="shared" si="1412"/>
        <v>0</v>
      </c>
      <c r="HE2135" t="s">
        <v>3</v>
      </c>
      <c r="HF2135" t="s">
        <v>3</v>
      </c>
      <c r="IK2135">
        <v>0</v>
      </c>
    </row>
    <row r="2136" spans="1:245">
      <c r="A2136">
        <v>17</v>
      </c>
      <c r="B2136">
        <v>1</v>
      </c>
      <c r="C2136">
        <f>ROW(SmtRes!A2040)</f>
        <v>2040</v>
      </c>
      <c r="D2136">
        <f>ROW(EtalonRes!A1991)</f>
        <v>1991</v>
      </c>
      <c r="E2136" t="s">
        <v>208</v>
      </c>
      <c r="F2136" t="s">
        <v>296</v>
      </c>
      <c r="G2136" t="s">
        <v>297</v>
      </c>
      <c r="H2136" t="s">
        <v>215</v>
      </c>
      <c r="I2136">
        <f>ROUND(39.5/100,9)</f>
        <v>0.39500000000000002</v>
      </c>
      <c r="J2136">
        <v>0</v>
      </c>
      <c r="O2136">
        <f t="shared" si="1378"/>
        <v>28808.93</v>
      </c>
      <c r="P2136">
        <f t="shared" si="1379"/>
        <v>17234.22</v>
      </c>
      <c r="Q2136">
        <f t="shared" si="1380"/>
        <v>43.22</v>
      </c>
      <c r="R2136">
        <f t="shared" si="1381"/>
        <v>0</v>
      </c>
      <c r="S2136">
        <f t="shared" si="1382"/>
        <v>11531.49</v>
      </c>
      <c r="T2136">
        <f t="shared" si="1383"/>
        <v>0</v>
      </c>
      <c r="U2136">
        <f t="shared" si="1384"/>
        <v>38.156999999999996</v>
      </c>
      <c r="V2136">
        <f t="shared" si="1385"/>
        <v>0</v>
      </c>
      <c r="W2136">
        <f t="shared" si="1386"/>
        <v>0</v>
      </c>
      <c r="X2136">
        <f t="shared" si="1387"/>
        <v>10378.34</v>
      </c>
      <c r="Y2136">
        <f t="shared" si="1388"/>
        <v>4958.54</v>
      </c>
      <c r="AA2136">
        <v>36401907</v>
      </c>
      <c r="AB2136">
        <f t="shared" si="1389"/>
        <v>8548.36</v>
      </c>
      <c r="AC2136">
        <f t="shared" si="1390"/>
        <v>7654.55</v>
      </c>
      <c r="AD2136">
        <f>ROUND(((((ET2136*1.25))-((EU2136*1.25)))+AE2136),2)</f>
        <v>17.649999999999999</v>
      </c>
      <c r="AE2136">
        <f>ROUND(((EU2136*1.25)),2)</f>
        <v>0</v>
      </c>
      <c r="AF2136">
        <f>ROUND(((EV2136*1.15)),2)</f>
        <v>876.16</v>
      </c>
      <c r="AG2136">
        <f t="shared" si="1391"/>
        <v>0</v>
      </c>
      <c r="AH2136">
        <f>((EW2136*1.15))</f>
        <v>96.6</v>
      </c>
      <c r="AI2136">
        <f>((EX2136*1.25))</f>
        <v>0</v>
      </c>
      <c r="AJ2136">
        <f t="shared" si="1392"/>
        <v>0</v>
      </c>
      <c r="AK2136">
        <v>8430.5499999999993</v>
      </c>
      <c r="AL2136">
        <v>7654.55</v>
      </c>
      <c r="AM2136">
        <v>14.12</v>
      </c>
      <c r="AN2136">
        <v>0</v>
      </c>
      <c r="AO2136">
        <v>761.88</v>
      </c>
      <c r="AP2136">
        <v>0</v>
      </c>
      <c r="AQ2136">
        <v>84</v>
      </c>
      <c r="AR2136">
        <v>0</v>
      </c>
      <c r="AS2136">
        <v>0</v>
      </c>
      <c r="AT2136">
        <v>90</v>
      </c>
      <c r="AU2136">
        <v>43</v>
      </c>
      <c r="AV2136">
        <v>1</v>
      </c>
      <c r="AW2136">
        <v>1</v>
      </c>
      <c r="AZ2136">
        <v>1</v>
      </c>
      <c r="BA2136">
        <v>33.32</v>
      </c>
      <c r="BB2136">
        <v>6.2</v>
      </c>
      <c r="BC2136">
        <v>5.7</v>
      </c>
      <c r="BD2136" t="s">
        <v>3</v>
      </c>
      <c r="BE2136" t="s">
        <v>3</v>
      </c>
      <c r="BF2136" t="s">
        <v>3</v>
      </c>
      <c r="BG2136" t="s">
        <v>3</v>
      </c>
      <c r="BH2136">
        <v>0</v>
      </c>
      <c r="BI2136">
        <v>1</v>
      </c>
      <c r="BJ2136" t="s">
        <v>298</v>
      </c>
      <c r="BM2136">
        <v>10001</v>
      </c>
      <c r="BN2136">
        <v>0</v>
      </c>
      <c r="BO2136" t="s">
        <v>296</v>
      </c>
      <c r="BP2136">
        <v>1</v>
      </c>
      <c r="BQ2136">
        <v>2</v>
      </c>
      <c r="BR2136">
        <v>0</v>
      </c>
      <c r="BS2136">
        <v>33.32</v>
      </c>
      <c r="BT2136">
        <v>1</v>
      </c>
      <c r="BU2136">
        <v>1</v>
      </c>
      <c r="BV2136">
        <v>1</v>
      </c>
      <c r="BW2136">
        <v>1</v>
      </c>
      <c r="BX2136">
        <v>1</v>
      </c>
      <c r="BY2136" t="s">
        <v>3</v>
      </c>
      <c r="BZ2136">
        <v>118</v>
      </c>
      <c r="CA2136">
        <v>63</v>
      </c>
      <c r="CE2136">
        <v>0</v>
      </c>
      <c r="CF2136">
        <v>0</v>
      </c>
      <c r="CG2136">
        <v>0</v>
      </c>
      <c r="CM2136">
        <v>0</v>
      </c>
      <c r="CN2136" t="s">
        <v>3</v>
      </c>
      <c r="CO2136">
        <v>0</v>
      </c>
      <c r="CP2136">
        <f t="shared" si="1393"/>
        <v>28808.93</v>
      </c>
      <c r="CQ2136">
        <f t="shared" si="1394"/>
        <v>43630.935000000005</v>
      </c>
      <c r="CR2136">
        <f t="shared" si="1395"/>
        <v>109.42999999999999</v>
      </c>
      <c r="CS2136">
        <f t="shared" si="1396"/>
        <v>0</v>
      </c>
      <c r="CT2136">
        <f t="shared" si="1397"/>
        <v>29193.6512</v>
      </c>
      <c r="CU2136">
        <f t="shared" si="1398"/>
        <v>0</v>
      </c>
      <c r="CV2136">
        <f t="shared" si="1399"/>
        <v>96.6</v>
      </c>
      <c r="CW2136">
        <f t="shared" si="1400"/>
        <v>0</v>
      </c>
      <c r="CX2136">
        <f t="shared" si="1401"/>
        <v>0</v>
      </c>
      <c r="CY2136">
        <f t="shared" si="1402"/>
        <v>10378.341</v>
      </c>
      <c r="CZ2136">
        <f t="shared" si="1403"/>
        <v>4958.5407000000005</v>
      </c>
      <c r="DC2136" t="s">
        <v>3</v>
      </c>
      <c r="DD2136" t="s">
        <v>3</v>
      </c>
      <c r="DE2136" t="s">
        <v>133</v>
      </c>
      <c r="DF2136" t="s">
        <v>133</v>
      </c>
      <c r="DG2136" t="s">
        <v>134</v>
      </c>
      <c r="DH2136" t="s">
        <v>3</v>
      </c>
      <c r="DI2136" t="s">
        <v>134</v>
      </c>
      <c r="DJ2136" t="s">
        <v>133</v>
      </c>
      <c r="DK2136" t="s">
        <v>3</v>
      </c>
      <c r="DL2136" t="s">
        <v>3</v>
      </c>
      <c r="DM2136" t="s">
        <v>3</v>
      </c>
      <c r="DN2136">
        <v>0</v>
      </c>
      <c r="DO2136">
        <v>0</v>
      </c>
      <c r="DP2136">
        <v>1</v>
      </c>
      <c r="DQ2136">
        <v>1</v>
      </c>
      <c r="DU2136">
        <v>1005</v>
      </c>
      <c r="DV2136" t="s">
        <v>215</v>
      </c>
      <c r="DW2136" t="s">
        <v>215</v>
      </c>
      <c r="DX2136">
        <v>100</v>
      </c>
      <c r="DZ2136" t="s">
        <v>3</v>
      </c>
      <c r="EA2136" t="s">
        <v>3</v>
      </c>
      <c r="EB2136" t="s">
        <v>3</v>
      </c>
      <c r="EC2136" t="s">
        <v>3</v>
      </c>
      <c r="EE2136">
        <v>29085510</v>
      </c>
      <c r="EF2136">
        <v>2</v>
      </c>
      <c r="EG2136" t="s">
        <v>135</v>
      </c>
      <c r="EH2136">
        <v>0</v>
      </c>
      <c r="EI2136" t="s">
        <v>3</v>
      </c>
      <c r="EJ2136">
        <v>1</v>
      </c>
      <c r="EK2136">
        <v>10001</v>
      </c>
      <c r="EL2136" t="s">
        <v>136</v>
      </c>
      <c r="EM2136" t="s">
        <v>137</v>
      </c>
      <c r="EO2136" t="s">
        <v>3</v>
      </c>
      <c r="EQ2136">
        <v>0</v>
      </c>
      <c r="ER2136">
        <v>8430.5499999999993</v>
      </c>
      <c r="ES2136">
        <v>7654.55</v>
      </c>
      <c r="ET2136">
        <v>14.12</v>
      </c>
      <c r="EU2136">
        <v>0</v>
      </c>
      <c r="EV2136">
        <v>761.88</v>
      </c>
      <c r="EW2136">
        <v>84</v>
      </c>
      <c r="EX2136">
        <v>0</v>
      </c>
      <c r="EY2136">
        <v>0</v>
      </c>
      <c r="FQ2136">
        <v>0</v>
      </c>
      <c r="FR2136">
        <f t="shared" si="1404"/>
        <v>0</v>
      </c>
      <c r="FS2136">
        <v>0</v>
      </c>
      <c r="FT2136" t="s">
        <v>139</v>
      </c>
      <c r="FU2136" t="s">
        <v>25</v>
      </c>
      <c r="FV2136" t="s">
        <v>25</v>
      </c>
      <c r="FW2136" t="s">
        <v>26</v>
      </c>
      <c r="FX2136">
        <v>106.2</v>
      </c>
      <c r="FY2136">
        <v>53.55</v>
      </c>
      <c r="GA2136" t="s">
        <v>3</v>
      </c>
      <c r="GD2136">
        <v>1</v>
      </c>
      <c r="GF2136">
        <v>892663548</v>
      </c>
      <c r="GG2136">
        <v>2</v>
      </c>
      <c r="GH2136">
        <v>1</v>
      </c>
      <c r="GI2136">
        <v>2</v>
      </c>
      <c r="GJ2136">
        <v>0</v>
      </c>
      <c r="GK2136">
        <v>0</v>
      </c>
      <c r="GL2136">
        <f t="shared" si="1405"/>
        <v>0</v>
      </c>
      <c r="GM2136">
        <f t="shared" si="1406"/>
        <v>44145.81</v>
      </c>
      <c r="GN2136">
        <f t="shared" si="1407"/>
        <v>44145.81</v>
      </c>
      <c r="GO2136">
        <f t="shared" si="1408"/>
        <v>0</v>
      </c>
      <c r="GP2136">
        <f t="shared" si="1409"/>
        <v>0</v>
      </c>
      <c r="GR2136">
        <v>0</v>
      </c>
      <c r="GS2136">
        <v>3</v>
      </c>
      <c r="GT2136">
        <v>0</v>
      </c>
      <c r="GU2136" t="s">
        <v>3</v>
      </c>
      <c r="GV2136">
        <f t="shared" si="1410"/>
        <v>0</v>
      </c>
      <c r="GW2136">
        <v>1</v>
      </c>
      <c r="GX2136">
        <f t="shared" si="1411"/>
        <v>0</v>
      </c>
      <c r="HA2136">
        <v>0</v>
      </c>
      <c r="HB2136">
        <v>0</v>
      </c>
      <c r="HC2136">
        <f t="shared" si="1412"/>
        <v>0</v>
      </c>
      <c r="HE2136" t="s">
        <v>3</v>
      </c>
      <c r="HF2136" t="s">
        <v>3</v>
      </c>
      <c r="IK2136">
        <v>0</v>
      </c>
    </row>
    <row r="2137" spans="1:245">
      <c r="A2137">
        <v>17</v>
      </c>
      <c r="B2137">
        <v>1</v>
      </c>
      <c r="C2137">
        <f>ROW(SmtRes!A2047)</f>
        <v>2047</v>
      </c>
      <c r="D2137">
        <f>ROW(EtalonRes!A1998)</f>
        <v>1998</v>
      </c>
      <c r="E2137" t="s">
        <v>212</v>
      </c>
      <c r="F2137" t="s">
        <v>379</v>
      </c>
      <c r="G2137" t="s">
        <v>380</v>
      </c>
      <c r="H2137" t="s">
        <v>220</v>
      </c>
      <c r="I2137">
        <f>ROUND(39.5/100,9)</f>
        <v>0.39500000000000002</v>
      </c>
      <c r="J2137">
        <v>0</v>
      </c>
      <c r="O2137">
        <f t="shared" si="1378"/>
        <v>13304.44</v>
      </c>
      <c r="P2137">
        <f t="shared" si="1379"/>
        <v>3136.91</v>
      </c>
      <c r="Q2137">
        <f t="shared" si="1380"/>
        <v>6.93</v>
      </c>
      <c r="R2137">
        <f t="shared" si="1381"/>
        <v>2.37</v>
      </c>
      <c r="S2137">
        <f t="shared" si="1382"/>
        <v>10160.6</v>
      </c>
      <c r="T2137">
        <f t="shared" si="1383"/>
        <v>0</v>
      </c>
      <c r="U2137">
        <f t="shared" si="1384"/>
        <v>32.824105000000003</v>
      </c>
      <c r="V2137">
        <f t="shared" si="1385"/>
        <v>4.9375000000000009E-3</v>
      </c>
      <c r="W2137">
        <f t="shared" si="1386"/>
        <v>0</v>
      </c>
      <c r="X2137">
        <f t="shared" si="1387"/>
        <v>8130.38</v>
      </c>
      <c r="Y2137">
        <f t="shared" si="1388"/>
        <v>3760.3</v>
      </c>
      <c r="AA2137">
        <v>36401907</v>
      </c>
      <c r="AB2137">
        <f t="shared" si="1389"/>
        <v>7336.75</v>
      </c>
      <c r="AC2137">
        <f t="shared" si="1390"/>
        <v>6563.27</v>
      </c>
      <c r="AD2137">
        <f>ROUND(((((ET2137*1.25))-((EU2137*1.25)))+AE2137),2)</f>
        <v>1.48</v>
      </c>
      <c r="AE2137">
        <f>ROUND(((EU2137*1.25)),2)</f>
        <v>0.18</v>
      </c>
      <c r="AF2137">
        <f>ROUND(((EV2137*1.15)),2)</f>
        <v>772</v>
      </c>
      <c r="AG2137">
        <f t="shared" si="1391"/>
        <v>0</v>
      </c>
      <c r="AH2137">
        <f>((EW2137*1.15))</f>
        <v>83.099000000000004</v>
      </c>
      <c r="AI2137">
        <f>((EX2137*1.25))</f>
        <v>1.2500000000000001E-2</v>
      </c>
      <c r="AJ2137">
        <f t="shared" si="1392"/>
        <v>0</v>
      </c>
      <c r="AK2137">
        <v>7235.75</v>
      </c>
      <c r="AL2137">
        <v>6563.27</v>
      </c>
      <c r="AM2137">
        <v>1.18</v>
      </c>
      <c r="AN2137">
        <v>0.14000000000000001</v>
      </c>
      <c r="AO2137">
        <v>671.3</v>
      </c>
      <c r="AP2137">
        <v>0</v>
      </c>
      <c r="AQ2137">
        <v>72.260000000000005</v>
      </c>
      <c r="AR2137">
        <v>0.01</v>
      </c>
      <c r="AS2137">
        <v>0</v>
      </c>
      <c r="AT2137">
        <v>80</v>
      </c>
      <c r="AU2137">
        <v>37</v>
      </c>
      <c r="AV2137">
        <v>1</v>
      </c>
      <c r="AW2137">
        <v>1</v>
      </c>
      <c r="AZ2137">
        <v>1</v>
      </c>
      <c r="BA2137">
        <v>33.32</v>
      </c>
      <c r="BB2137">
        <v>11.86</v>
      </c>
      <c r="BC2137">
        <v>1.21</v>
      </c>
      <c r="BD2137" t="s">
        <v>3</v>
      </c>
      <c r="BE2137" t="s">
        <v>3</v>
      </c>
      <c r="BF2137" t="s">
        <v>3</v>
      </c>
      <c r="BG2137" t="s">
        <v>3</v>
      </c>
      <c r="BH2137">
        <v>0</v>
      </c>
      <c r="BI2137">
        <v>1</v>
      </c>
      <c r="BJ2137" t="s">
        <v>381</v>
      </c>
      <c r="BM2137">
        <v>15001</v>
      </c>
      <c r="BN2137">
        <v>0</v>
      </c>
      <c r="BO2137" t="s">
        <v>379</v>
      </c>
      <c r="BP2137">
        <v>1</v>
      </c>
      <c r="BQ2137">
        <v>2</v>
      </c>
      <c r="BR2137">
        <v>0</v>
      </c>
      <c r="BS2137">
        <v>33.32</v>
      </c>
      <c r="BT2137">
        <v>1</v>
      </c>
      <c r="BU2137">
        <v>1</v>
      </c>
      <c r="BV2137">
        <v>1</v>
      </c>
      <c r="BW2137">
        <v>1</v>
      </c>
      <c r="BX2137">
        <v>1</v>
      </c>
      <c r="BY2137" t="s">
        <v>3</v>
      </c>
      <c r="BZ2137">
        <v>105</v>
      </c>
      <c r="CA2137">
        <v>55</v>
      </c>
      <c r="CE2137">
        <v>0</v>
      </c>
      <c r="CF2137">
        <v>0</v>
      </c>
      <c r="CG2137">
        <v>0</v>
      </c>
      <c r="CM2137">
        <v>0</v>
      </c>
      <c r="CN2137" t="s">
        <v>3</v>
      </c>
      <c r="CO2137">
        <v>0</v>
      </c>
      <c r="CP2137">
        <f t="shared" si="1393"/>
        <v>13304.44</v>
      </c>
      <c r="CQ2137">
        <f t="shared" si="1394"/>
        <v>7941.5567000000001</v>
      </c>
      <c r="CR2137">
        <f t="shared" si="1395"/>
        <v>17.552799999999998</v>
      </c>
      <c r="CS2137">
        <f t="shared" si="1396"/>
        <v>5.9976000000000003</v>
      </c>
      <c r="CT2137">
        <f t="shared" si="1397"/>
        <v>25723.040000000001</v>
      </c>
      <c r="CU2137">
        <f t="shared" si="1398"/>
        <v>0</v>
      </c>
      <c r="CV2137">
        <f t="shared" si="1399"/>
        <v>83.099000000000004</v>
      </c>
      <c r="CW2137">
        <f t="shared" si="1400"/>
        <v>1.2500000000000001E-2</v>
      </c>
      <c r="CX2137">
        <f t="shared" si="1401"/>
        <v>0</v>
      </c>
      <c r="CY2137">
        <f t="shared" si="1402"/>
        <v>8130.3760000000011</v>
      </c>
      <c r="CZ2137">
        <f t="shared" si="1403"/>
        <v>3760.2989000000002</v>
      </c>
      <c r="DC2137" t="s">
        <v>3</v>
      </c>
      <c r="DD2137" t="s">
        <v>3</v>
      </c>
      <c r="DE2137" t="s">
        <v>133</v>
      </c>
      <c r="DF2137" t="s">
        <v>133</v>
      </c>
      <c r="DG2137" t="s">
        <v>134</v>
      </c>
      <c r="DH2137" t="s">
        <v>3</v>
      </c>
      <c r="DI2137" t="s">
        <v>134</v>
      </c>
      <c r="DJ2137" t="s">
        <v>133</v>
      </c>
      <c r="DK2137" t="s">
        <v>3</v>
      </c>
      <c r="DL2137" t="s">
        <v>3</v>
      </c>
      <c r="DM2137" t="s">
        <v>3</v>
      </c>
      <c r="DN2137">
        <v>0</v>
      </c>
      <c r="DO2137">
        <v>0</v>
      </c>
      <c r="DP2137">
        <v>1</v>
      </c>
      <c r="DQ2137">
        <v>1</v>
      </c>
      <c r="DU2137">
        <v>1013</v>
      </c>
      <c r="DV2137" t="s">
        <v>220</v>
      </c>
      <c r="DW2137" t="s">
        <v>220</v>
      </c>
      <c r="DX2137">
        <v>1</v>
      </c>
      <c r="DZ2137" t="s">
        <v>3</v>
      </c>
      <c r="EA2137" t="s">
        <v>3</v>
      </c>
      <c r="EB2137" t="s">
        <v>3</v>
      </c>
      <c r="EC2137" t="s">
        <v>3</v>
      </c>
      <c r="EE2137">
        <v>29085536</v>
      </c>
      <c r="EF2137">
        <v>2</v>
      </c>
      <c r="EG2137" t="s">
        <v>135</v>
      </c>
      <c r="EH2137">
        <v>0</v>
      </c>
      <c r="EI2137" t="s">
        <v>3</v>
      </c>
      <c r="EJ2137">
        <v>1</v>
      </c>
      <c r="EK2137">
        <v>15001</v>
      </c>
      <c r="EL2137" t="s">
        <v>151</v>
      </c>
      <c r="EM2137" t="s">
        <v>152</v>
      </c>
      <c r="EO2137" t="s">
        <v>3</v>
      </c>
      <c r="EQ2137">
        <v>0</v>
      </c>
      <c r="ER2137">
        <v>7235.75</v>
      </c>
      <c r="ES2137">
        <v>6563.27</v>
      </c>
      <c r="ET2137">
        <v>1.18</v>
      </c>
      <c r="EU2137">
        <v>0.14000000000000001</v>
      </c>
      <c r="EV2137">
        <v>671.3</v>
      </c>
      <c r="EW2137">
        <v>72.260000000000005</v>
      </c>
      <c r="EX2137">
        <v>0.01</v>
      </c>
      <c r="EY2137">
        <v>0</v>
      </c>
      <c r="FQ2137">
        <v>0</v>
      </c>
      <c r="FR2137">
        <f t="shared" si="1404"/>
        <v>0</v>
      </c>
      <c r="FS2137">
        <v>0</v>
      </c>
      <c r="FT2137" t="s">
        <v>139</v>
      </c>
      <c r="FU2137" t="s">
        <v>25</v>
      </c>
      <c r="FV2137" t="s">
        <v>25</v>
      </c>
      <c r="FW2137" t="s">
        <v>26</v>
      </c>
      <c r="FX2137">
        <v>94.5</v>
      </c>
      <c r="FY2137">
        <v>46.75</v>
      </c>
      <c r="GA2137" t="s">
        <v>3</v>
      </c>
      <c r="GD2137">
        <v>1</v>
      </c>
      <c r="GF2137">
        <v>-2119255443</v>
      </c>
      <c r="GG2137">
        <v>2</v>
      </c>
      <c r="GH2137">
        <v>1</v>
      </c>
      <c r="GI2137">
        <v>2</v>
      </c>
      <c r="GJ2137">
        <v>0</v>
      </c>
      <c r="GK2137">
        <v>0</v>
      </c>
      <c r="GL2137">
        <f t="shared" si="1405"/>
        <v>0</v>
      </c>
      <c r="GM2137">
        <f t="shared" si="1406"/>
        <v>25195.119999999999</v>
      </c>
      <c r="GN2137">
        <f t="shared" si="1407"/>
        <v>25195.119999999999</v>
      </c>
      <c r="GO2137">
        <f t="shared" si="1408"/>
        <v>0</v>
      </c>
      <c r="GP2137">
        <f t="shared" si="1409"/>
        <v>0</v>
      </c>
      <c r="GR2137">
        <v>0</v>
      </c>
      <c r="GS2137">
        <v>3</v>
      </c>
      <c r="GT2137">
        <v>0</v>
      </c>
      <c r="GU2137" t="s">
        <v>3</v>
      </c>
      <c r="GV2137">
        <f t="shared" si="1410"/>
        <v>0</v>
      </c>
      <c r="GW2137">
        <v>1</v>
      </c>
      <c r="GX2137">
        <f t="shared" si="1411"/>
        <v>0</v>
      </c>
      <c r="HA2137">
        <v>0</v>
      </c>
      <c r="HB2137">
        <v>0</v>
      </c>
      <c r="HC2137">
        <f t="shared" si="1412"/>
        <v>0</v>
      </c>
      <c r="HE2137" t="s">
        <v>3</v>
      </c>
      <c r="HF2137" t="s">
        <v>3</v>
      </c>
      <c r="IK2137">
        <v>0</v>
      </c>
    </row>
    <row r="2138" spans="1:245">
      <c r="A2138">
        <v>17</v>
      </c>
      <c r="B2138">
        <v>1</v>
      </c>
      <c r="C2138">
        <f>ROW(SmtRes!A2056)</f>
        <v>2056</v>
      </c>
      <c r="D2138">
        <f>ROW(EtalonRes!A2005)</f>
        <v>2005</v>
      </c>
      <c r="E2138" t="s">
        <v>248</v>
      </c>
      <c r="F2138" t="s">
        <v>240</v>
      </c>
      <c r="G2138" t="s">
        <v>241</v>
      </c>
      <c r="H2138" t="s">
        <v>58</v>
      </c>
      <c r="I2138">
        <f>ROUND(1/100,9)</f>
        <v>0.01</v>
      </c>
      <c r="J2138">
        <v>0</v>
      </c>
      <c r="O2138">
        <f t="shared" si="1378"/>
        <v>89.84</v>
      </c>
      <c r="P2138">
        <f t="shared" si="1379"/>
        <v>2.59</v>
      </c>
      <c r="Q2138">
        <f t="shared" si="1380"/>
        <v>0.52</v>
      </c>
      <c r="R2138">
        <f t="shared" si="1381"/>
        <v>0.14000000000000001</v>
      </c>
      <c r="S2138">
        <f t="shared" si="1382"/>
        <v>86.73</v>
      </c>
      <c r="T2138">
        <f t="shared" si="1383"/>
        <v>0</v>
      </c>
      <c r="U2138">
        <f t="shared" si="1384"/>
        <v>0.26239999999999997</v>
      </c>
      <c r="V2138">
        <f t="shared" si="1385"/>
        <v>2.9999999999999997E-4</v>
      </c>
      <c r="W2138">
        <f t="shared" si="1386"/>
        <v>0</v>
      </c>
      <c r="X2138">
        <f t="shared" si="1387"/>
        <v>70.36</v>
      </c>
      <c r="Y2138">
        <f t="shared" si="1388"/>
        <v>45.17</v>
      </c>
      <c r="AA2138">
        <v>36401907</v>
      </c>
      <c r="AB2138">
        <f t="shared" si="1389"/>
        <v>302.14999999999998</v>
      </c>
      <c r="AC2138">
        <f t="shared" si="1390"/>
        <v>36.07</v>
      </c>
      <c r="AD2138">
        <f>ROUND((((ET2138)-(EU2138))+AE2138),2)</f>
        <v>5.78</v>
      </c>
      <c r="AE2138">
        <f t="shared" ref="AE2138:AF2140" si="1415">ROUND((EU2138),2)</f>
        <v>0.41</v>
      </c>
      <c r="AF2138">
        <f t="shared" si="1415"/>
        <v>260.3</v>
      </c>
      <c r="AG2138">
        <f t="shared" si="1391"/>
        <v>0</v>
      </c>
      <c r="AH2138">
        <f t="shared" ref="AH2138:AI2140" si="1416">(EW2138)</f>
        <v>26.24</v>
      </c>
      <c r="AI2138">
        <f t="shared" si="1416"/>
        <v>0.03</v>
      </c>
      <c r="AJ2138">
        <f t="shared" si="1392"/>
        <v>0</v>
      </c>
      <c r="AK2138">
        <v>302.14999999999998</v>
      </c>
      <c r="AL2138">
        <v>36.07</v>
      </c>
      <c r="AM2138">
        <v>5.78</v>
      </c>
      <c r="AN2138">
        <v>0.41</v>
      </c>
      <c r="AO2138">
        <v>260.3</v>
      </c>
      <c r="AP2138">
        <v>0</v>
      </c>
      <c r="AQ2138">
        <v>26.24</v>
      </c>
      <c r="AR2138">
        <v>0.03</v>
      </c>
      <c r="AS2138">
        <v>0</v>
      </c>
      <c r="AT2138">
        <v>81</v>
      </c>
      <c r="AU2138">
        <v>52</v>
      </c>
      <c r="AV2138">
        <v>1</v>
      </c>
      <c r="AW2138">
        <v>1</v>
      </c>
      <c r="AZ2138">
        <v>1</v>
      </c>
      <c r="BA2138">
        <v>33.32</v>
      </c>
      <c r="BB2138">
        <v>9.01</v>
      </c>
      <c r="BC2138">
        <v>7.19</v>
      </c>
      <c r="BD2138" t="s">
        <v>3</v>
      </c>
      <c r="BE2138" t="s">
        <v>3</v>
      </c>
      <c r="BF2138" t="s">
        <v>3</v>
      </c>
      <c r="BG2138" t="s">
        <v>3</v>
      </c>
      <c r="BH2138">
        <v>0</v>
      </c>
      <c r="BI2138">
        <v>2</v>
      </c>
      <c r="BJ2138" t="s">
        <v>242</v>
      </c>
      <c r="BM2138">
        <v>108001</v>
      </c>
      <c r="BN2138">
        <v>0</v>
      </c>
      <c r="BO2138" t="s">
        <v>240</v>
      </c>
      <c r="BP2138">
        <v>1</v>
      </c>
      <c r="BQ2138">
        <v>3</v>
      </c>
      <c r="BR2138">
        <v>0</v>
      </c>
      <c r="BS2138">
        <v>33.32</v>
      </c>
      <c r="BT2138">
        <v>1</v>
      </c>
      <c r="BU2138">
        <v>1</v>
      </c>
      <c r="BV2138">
        <v>1</v>
      </c>
      <c r="BW2138">
        <v>1</v>
      </c>
      <c r="BX2138">
        <v>1</v>
      </c>
      <c r="BY2138" t="s">
        <v>3</v>
      </c>
      <c r="BZ2138">
        <v>95</v>
      </c>
      <c r="CA2138">
        <v>65</v>
      </c>
      <c r="CE2138">
        <v>0</v>
      </c>
      <c r="CF2138">
        <v>0</v>
      </c>
      <c r="CG2138">
        <v>0</v>
      </c>
      <c r="CM2138">
        <v>0</v>
      </c>
      <c r="CN2138" t="s">
        <v>3</v>
      </c>
      <c r="CO2138">
        <v>0</v>
      </c>
      <c r="CP2138">
        <f t="shared" si="1393"/>
        <v>89.84</v>
      </c>
      <c r="CQ2138">
        <f t="shared" si="1394"/>
        <v>259.3433</v>
      </c>
      <c r="CR2138">
        <f t="shared" si="1395"/>
        <v>52.077800000000003</v>
      </c>
      <c r="CS2138">
        <f t="shared" si="1396"/>
        <v>13.661199999999999</v>
      </c>
      <c r="CT2138">
        <f t="shared" si="1397"/>
        <v>8673.1959999999999</v>
      </c>
      <c r="CU2138">
        <f t="shared" si="1398"/>
        <v>0</v>
      </c>
      <c r="CV2138">
        <f t="shared" si="1399"/>
        <v>26.24</v>
      </c>
      <c r="CW2138">
        <f t="shared" si="1400"/>
        <v>0.03</v>
      </c>
      <c r="CX2138">
        <f t="shared" si="1401"/>
        <v>0</v>
      </c>
      <c r="CY2138">
        <f t="shared" si="1402"/>
        <v>70.364699999999999</v>
      </c>
      <c r="CZ2138">
        <f t="shared" si="1403"/>
        <v>45.172399999999996</v>
      </c>
      <c r="DC2138" t="s">
        <v>3</v>
      </c>
      <c r="DD2138" t="s">
        <v>3</v>
      </c>
      <c r="DE2138" t="s">
        <v>3</v>
      </c>
      <c r="DF2138" t="s">
        <v>3</v>
      </c>
      <c r="DG2138" t="s">
        <v>3</v>
      </c>
      <c r="DH2138" t="s">
        <v>3</v>
      </c>
      <c r="DI2138" t="s">
        <v>3</v>
      </c>
      <c r="DJ2138" t="s">
        <v>3</v>
      </c>
      <c r="DK2138" t="s">
        <v>3</v>
      </c>
      <c r="DL2138" t="s">
        <v>3</v>
      </c>
      <c r="DM2138" t="s">
        <v>3</v>
      </c>
      <c r="DN2138">
        <v>0</v>
      </c>
      <c r="DO2138">
        <v>0</v>
      </c>
      <c r="DP2138">
        <v>1</v>
      </c>
      <c r="DQ2138">
        <v>1</v>
      </c>
      <c r="DU2138">
        <v>1010</v>
      </c>
      <c r="DV2138" t="s">
        <v>58</v>
      </c>
      <c r="DW2138" t="s">
        <v>58</v>
      </c>
      <c r="DX2138">
        <v>100</v>
      </c>
      <c r="DZ2138" t="s">
        <v>3</v>
      </c>
      <c r="EA2138" t="s">
        <v>3</v>
      </c>
      <c r="EB2138" t="s">
        <v>3</v>
      </c>
      <c r="EC2138" t="s">
        <v>3</v>
      </c>
      <c r="EE2138">
        <v>29085386</v>
      </c>
      <c r="EF2138">
        <v>3</v>
      </c>
      <c r="EG2138" t="s">
        <v>226</v>
      </c>
      <c r="EH2138">
        <v>0</v>
      </c>
      <c r="EI2138" t="s">
        <v>3</v>
      </c>
      <c r="EJ2138">
        <v>2</v>
      </c>
      <c r="EK2138">
        <v>108001</v>
      </c>
      <c r="EL2138" t="s">
        <v>227</v>
      </c>
      <c r="EM2138" t="s">
        <v>228</v>
      </c>
      <c r="EO2138" t="s">
        <v>3</v>
      </c>
      <c r="EQ2138">
        <v>0</v>
      </c>
      <c r="ER2138">
        <v>302.14999999999998</v>
      </c>
      <c r="ES2138">
        <v>36.07</v>
      </c>
      <c r="ET2138">
        <v>5.78</v>
      </c>
      <c r="EU2138">
        <v>0.41</v>
      </c>
      <c r="EV2138">
        <v>260.3</v>
      </c>
      <c r="EW2138">
        <v>26.24</v>
      </c>
      <c r="EX2138">
        <v>0.03</v>
      </c>
      <c r="EY2138">
        <v>0</v>
      </c>
      <c r="FQ2138">
        <v>0</v>
      </c>
      <c r="FR2138">
        <f t="shared" si="1404"/>
        <v>0</v>
      </c>
      <c r="FS2138">
        <v>0</v>
      </c>
      <c r="FV2138" t="s">
        <v>25</v>
      </c>
      <c r="FW2138" t="s">
        <v>26</v>
      </c>
      <c r="FX2138">
        <v>95</v>
      </c>
      <c r="FY2138">
        <v>65</v>
      </c>
      <c r="GA2138" t="s">
        <v>3</v>
      </c>
      <c r="GD2138">
        <v>1</v>
      </c>
      <c r="GF2138">
        <v>1949515482</v>
      </c>
      <c r="GG2138">
        <v>2</v>
      </c>
      <c r="GH2138">
        <v>1</v>
      </c>
      <c r="GI2138">
        <v>2</v>
      </c>
      <c r="GJ2138">
        <v>0</v>
      </c>
      <c r="GK2138">
        <v>0</v>
      </c>
      <c r="GL2138">
        <f t="shared" si="1405"/>
        <v>0</v>
      </c>
      <c r="GM2138">
        <f t="shared" si="1406"/>
        <v>205.37</v>
      </c>
      <c r="GN2138">
        <f t="shared" si="1407"/>
        <v>0</v>
      </c>
      <c r="GO2138">
        <f t="shared" si="1408"/>
        <v>205.37</v>
      </c>
      <c r="GP2138">
        <f t="shared" si="1409"/>
        <v>0</v>
      </c>
      <c r="GR2138">
        <v>0</v>
      </c>
      <c r="GS2138">
        <v>3</v>
      </c>
      <c r="GT2138">
        <v>0</v>
      </c>
      <c r="GU2138" t="s">
        <v>3</v>
      </c>
      <c r="GV2138">
        <f t="shared" si="1410"/>
        <v>0</v>
      </c>
      <c r="GW2138">
        <v>1</v>
      </c>
      <c r="GX2138">
        <f t="shared" si="1411"/>
        <v>0</v>
      </c>
      <c r="HA2138">
        <v>0</v>
      </c>
      <c r="HB2138">
        <v>0</v>
      </c>
      <c r="HC2138">
        <f t="shared" si="1412"/>
        <v>0</v>
      </c>
      <c r="HE2138" t="s">
        <v>3</v>
      </c>
      <c r="HF2138" t="s">
        <v>3</v>
      </c>
      <c r="IK2138">
        <v>0</v>
      </c>
    </row>
    <row r="2139" spans="1:245">
      <c r="A2139">
        <v>18</v>
      </c>
      <c r="B2139">
        <v>1</v>
      </c>
      <c r="C2139">
        <v>2053</v>
      </c>
      <c r="E2139" t="s">
        <v>267</v>
      </c>
      <c r="F2139" t="s">
        <v>230</v>
      </c>
      <c r="G2139" t="s">
        <v>231</v>
      </c>
      <c r="H2139" t="s">
        <v>232</v>
      </c>
      <c r="I2139">
        <f>I2138*J2139</f>
        <v>1E-3</v>
      </c>
      <c r="J2139">
        <v>0.1</v>
      </c>
      <c r="O2139">
        <f t="shared" si="1378"/>
        <v>5.96</v>
      </c>
      <c r="P2139">
        <f t="shared" si="1379"/>
        <v>5.96</v>
      </c>
      <c r="Q2139">
        <f t="shared" si="1380"/>
        <v>0</v>
      </c>
      <c r="R2139">
        <f t="shared" si="1381"/>
        <v>0</v>
      </c>
      <c r="S2139">
        <f t="shared" si="1382"/>
        <v>0</v>
      </c>
      <c r="T2139">
        <f t="shared" si="1383"/>
        <v>0</v>
      </c>
      <c r="U2139">
        <f t="shared" si="1384"/>
        <v>0</v>
      </c>
      <c r="V2139">
        <f t="shared" si="1385"/>
        <v>0</v>
      </c>
      <c r="W2139">
        <f t="shared" si="1386"/>
        <v>0.02</v>
      </c>
      <c r="X2139">
        <f t="shared" si="1387"/>
        <v>0</v>
      </c>
      <c r="Y2139">
        <f t="shared" si="1388"/>
        <v>0</v>
      </c>
      <c r="AA2139">
        <v>36401907</v>
      </c>
      <c r="AB2139">
        <f t="shared" si="1389"/>
        <v>1998.42</v>
      </c>
      <c r="AC2139">
        <f t="shared" si="1390"/>
        <v>1998.42</v>
      </c>
      <c r="AD2139">
        <f>ROUND((((ET2139)-(EU2139))+AE2139),2)</f>
        <v>0</v>
      </c>
      <c r="AE2139">
        <f t="shared" si="1415"/>
        <v>0</v>
      </c>
      <c r="AF2139">
        <f t="shared" si="1415"/>
        <v>0</v>
      </c>
      <c r="AG2139">
        <f t="shared" si="1391"/>
        <v>0</v>
      </c>
      <c r="AH2139">
        <f t="shared" si="1416"/>
        <v>0</v>
      </c>
      <c r="AI2139">
        <f t="shared" si="1416"/>
        <v>0</v>
      </c>
      <c r="AJ2139">
        <f t="shared" si="1392"/>
        <v>19.399999999999999</v>
      </c>
      <c r="AK2139">
        <v>1998.42</v>
      </c>
      <c r="AL2139">
        <v>1998.42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19.399999999999999</v>
      </c>
      <c r="AT2139">
        <v>0</v>
      </c>
      <c r="AU2139">
        <v>0</v>
      </c>
      <c r="AV2139">
        <v>1</v>
      </c>
      <c r="AW2139">
        <v>1</v>
      </c>
      <c r="AZ2139">
        <v>1</v>
      </c>
      <c r="BA2139">
        <v>1</v>
      </c>
      <c r="BB2139">
        <v>1</v>
      </c>
      <c r="BC2139">
        <v>2.98</v>
      </c>
      <c r="BD2139" t="s">
        <v>3</v>
      </c>
      <c r="BE2139" t="s">
        <v>3</v>
      </c>
      <c r="BF2139" t="s">
        <v>3</v>
      </c>
      <c r="BG2139" t="s">
        <v>3</v>
      </c>
      <c r="BH2139">
        <v>3</v>
      </c>
      <c r="BI2139">
        <v>2</v>
      </c>
      <c r="BJ2139" t="s">
        <v>233</v>
      </c>
      <c r="BM2139">
        <v>500002</v>
      </c>
      <c r="BN2139">
        <v>0</v>
      </c>
      <c r="BO2139" t="s">
        <v>230</v>
      </c>
      <c r="BP2139">
        <v>1</v>
      </c>
      <c r="BQ2139">
        <v>12</v>
      </c>
      <c r="BR2139">
        <v>0</v>
      </c>
      <c r="BS2139">
        <v>1</v>
      </c>
      <c r="BT2139">
        <v>1</v>
      </c>
      <c r="BU2139">
        <v>1</v>
      </c>
      <c r="BV2139">
        <v>1</v>
      </c>
      <c r="BW2139">
        <v>1</v>
      </c>
      <c r="BX2139">
        <v>1</v>
      </c>
      <c r="BY2139" t="s">
        <v>3</v>
      </c>
      <c r="BZ2139">
        <v>0</v>
      </c>
      <c r="CA2139">
        <v>0</v>
      </c>
      <c r="CE2139">
        <v>0</v>
      </c>
      <c r="CF2139">
        <v>0</v>
      </c>
      <c r="CG2139">
        <v>0</v>
      </c>
      <c r="CM2139">
        <v>0</v>
      </c>
      <c r="CN2139" t="s">
        <v>3</v>
      </c>
      <c r="CO2139">
        <v>0</v>
      </c>
      <c r="CP2139">
        <f t="shared" si="1393"/>
        <v>5.96</v>
      </c>
      <c r="CQ2139">
        <f t="shared" si="1394"/>
        <v>5955.2916000000005</v>
      </c>
      <c r="CR2139">
        <f t="shared" si="1395"/>
        <v>0</v>
      </c>
      <c r="CS2139">
        <f t="shared" si="1396"/>
        <v>0</v>
      </c>
      <c r="CT2139">
        <f t="shared" si="1397"/>
        <v>0</v>
      </c>
      <c r="CU2139">
        <f t="shared" si="1398"/>
        <v>0</v>
      </c>
      <c r="CV2139">
        <f t="shared" si="1399"/>
        <v>0</v>
      </c>
      <c r="CW2139">
        <f t="shared" si="1400"/>
        <v>0</v>
      </c>
      <c r="CX2139">
        <f t="shared" si="1401"/>
        <v>19.399999999999999</v>
      </c>
      <c r="CY2139">
        <f t="shared" si="1402"/>
        <v>0</v>
      </c>
      <c r="CZ2139">
        <f t="shared" si="1403"/>
        <v>0</v>
      </c>
      <c r="DC2139" t="s">
        <v>3</v>
      </c>
      <c r="DD2139" t="s">
        <v>3</v>
      </c>
      <c r="DE2139" t="s">
        <v>3</v>
      </c>
      <c r="DF2139" t="s">
        <v>3</v>
      </c>
      <c r="DG2139" t="s">
        <v>3</v>
      </c>
      <c r="DH2139" t="s">
        <v>3</v>
      </c>
      <c r="DI2139" t="s">
        <v>3</v>
      </c>
      <c r="DJ2139" t="s">
        <v>3</v>
      </c>
      <c r="DK2139" t="s">
        <v>3</v>
      </c>
      <c r="DL2139" t="s">
        <v>3</v>
      </c>
      <c r="DM2139" t="s">
        <v>3</v>
      </c>
      <c r="DN2139">
        <v>0</v>
      </c>
      <c r="DO2139">
        <v>0</v>
      </c>
      <c r="DP2139">
        <v>1</v>
      </c>
      <c r="DQ2139">
        <v>1</v>
      </c>
      <c r="DU2139">
        <v>1010</v>
      </c>
      <c r="DV2139" t="s">
        <v>232</v>
      </c>
      <c r="DW2139" t="s">
        <v>232</v>
      </c>
      <c r="DX2139">
        <v>1000</v>
      </c>
      <c r="DZ2139" t="s">
        <v>3</v>
      </c>
      <c r="EA2139" t="s">
        <v>3</v>
      </c>
      <c r="EB2139" t="s">
        <v>3</v>
      </c>
      <c r="EC2139" t="s">
        <v>3</v>
      </c>
      <c r="EE2139">
        <v>29085444</v>
      </c>
      <c r="EF2139">
        <v>12</v>
      </c>
      <c r="EG2139" t="s">
        <v>32</v>
      </c>
      <c r="EH2139">
        <v>0</v>
      </c>
      <c r="EI2139" t="s">
        <v>3</v>
      </c>
      <c r="EJ2139">
        <v>2</v>
      </c>
      <c r="EK2139">
        <v>500002</v>
      </c>
      <c r="EL2139" t="s">
        <v>33</v>
      </c>
      <c r="EM2139" t="s">
        <v>34</v>
      </c>
      <c r="EO2139" t="s">
        <v>3</v>
      </c>
      <c r="EQ2139">
        <v>0</v>
      </c>
      <c r="ER2139">
        <v>1998.42</v>
      </c>
      <c r="ES2139">
        <v>1998.42</v>
      </c>
      <c r="ET2139">
        <v>0</v>
      </c>
      <c r="EU2139">
        <v>0</v>
      </c>
      <c r="EV2139">
        <v>0</v>
      </c>
      <c r="EW2139">
        <v>0</v>
      </c>
      <c r="EX2139">
        <v>0</v>
      </c>
      <c r="FQ2139">
        <v>0</v>
      </c>
      <c r="FR2139">
        <f t="shared" si="1404"/>
        <v>0</v>
      </c>
      <c r="FS2139">
        <v>0</v>
      </c>
      <c r="FX2139">
        <v>0</v>
      </c>
      <c r="FY2139">
        <v>0</v>
      </c>
      <c r="GA2139" t="s">
        <v>3</v>
      </c>
      <c r="GD2139">
        <v>1</v>
      </c>
      <c r="GF2139">
        <v>-1152774928</v>
      </c>
      <c r="GG2139">
        <v>2</v>
      </c>
      <c r="GH2139">
        <v>1</v>
      </c>
      <c r="GI2139">
        <v>2</v>
      </c>
      <c r="GJ2139">
        <v>0</v>
      </c>
      <c r="GK2139">
        <v>0</v>
      </c>
      <c r="GL2139">
        <f t="shared" si="1405"/>
        <v>0</v>
      </c>
      <c r="GM2139">
        <f t="shared" si="1406"/>
        <v>5.96</v>
      </c>
      <c r="GN2139">
        <f t="shared" si="1407"/>
        <v>0</v>
      </c>
      <c r="GO2139">
        <f t="shared" si="1408"/>
        <v>5.96</v>
      </c>
      <c r="GP2139">
        <f t="shared" si="1409"/>
        <v>0</v>
      </c>
      <c r="GR2139">
        <v>0</v>
      </c>
      <c r="GS2139">
        <v>3</v>
      </c>
      <c r="GT2139">
        <v>0</v>
      </c>
      <c r="GU2139" t="s">
        <v>3</v>
      </c>
      <c r="GV2139">
        <f t="shared" si="1410"/>
        <v>0</v>
      </c>
      <c r="GW2139">
        <v>1</v>
      </c>
      <c r="GX2139">
        <f t="shared" si="1411"/>
        <v>0</v>
      </c>
      <c r="HA2139">
        <v>0</v>
      </c>
      <c r="HB2139">
        <v>0</v>
      </c>
      <c r="HC2139">
        <f t="shared" si="1412"/>
        <v>0</v>
      </c>
      <c r="HE2139" t="s">
        <v>3</v>
      </c>
      <c r="HF2139" t="s">
        <v>3</v>
      </c>
      <c r="IK2139">
        <v>0</v>
      </c>
    </row>
    <row r="2140" spans="1:245">
      <c r="A2140">
        <v>18</v>
      </c>
      <c r="B2140">
        <v>1</v>
      </c>
      <c r="C2140">
        <v>2055</v>
      </c>
      <c r="E2140" t="s">
        <v>268</v>
      </c>
      <c r="F2140" t="s">
        <v>245</v>
      </c>
      <c r="G2140" t="s">
        <v>246</v>
      </c>
      <c r="H2140" t="s">
        <v>237</v>
      </c>
      <c r="I2140">
        <f>I2138*J2140</f>
        <v>1</v>
      </c>
      <c r="J2140">
        <v>100</v>
      </c>
      <c r="O2140">
        <f t="shared" si="1378"/>
        <v>76.47</v>
      </c>
      <c r="P2140">
        <f t="shared" si="1379"/>
        <v>76.47</v>
      </c>
      <c r="Q2140">
        <f t="shared" si="1380"/>
        <v>0</v>
      </c>
      <c r="R2140">
        <f t="shared" si="1381"/>
        <v>0</v>
      </c>
      <c r="S2140">
        <f t="shared" si="1382"/>
        <v>0</v>
      </c>
      <c r="T2140">
        <f t="shared" si="1383"/>
        <v>0</v>
      </c>
      <c r="U2140">
        <f t="shared" si="1384"/>
        <v>0</v>
      </c>
      <c r="V2140">
        <f t="shared" si="1385"/>
        <v>0</v>
      </c>
      <c r="W2140">
        <f t="shared" si="1386"/>
        <v>0.09</v>
      </c>
      <c r="X2140">
        <f t="shared" si="1387"/>
        <v>0</v>
      </c>
      <c r="Y2140">
        <f t="shared" si="1388"/>
        <v>0</v>
      </c>
      <c r="AA2140">
        <v>36401907</v>
      </c>
      <c r="AB2140">
        <f t="shared" si="1389"/>
        <v>8.81</v>
      </c>
      <c r="AC2140">
        <f t="shared" si="1390"/>
        <v>8.81</v>
      </c>
      <c r="AD2140">
        <f>ROUND((((ET2140)-(EU2140))+AE2140),2)</f>
        <v>0</v>
      </c>
      <c r="AE2140">
        <f t="shared" si="1415"/>
        <v>0</v>
      </c>
      <c r="AF2140">
        <f t="shared" si="1415"/>
        <v>0</v>
      </c>
      <c r="AG2140">
        <f t="shared" si="1391"/>
        <v>0</v>
      </c>
      <c r="AH2140">
        <f t="shared" si="1416"/>
        <v>0</v>
      </c>
      <c r="AI2140">
        <f t="shared" si="1416"/>
        <v>0</v>
      </c>
      <c r="AJ2140">
        <f t="shared" si="1392"/>
        <v>0.09</v>
      </c>
      <c r="AK2140">
        <v>8.81</v>
      </c>
      <c r="AL2140">
        <v>8.81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0.09</v>
      </c>
      <c r="AT2140">
        <v>0</v>
      </c>
      <c r="AU2140">
        <v>0</v>
      </c>
      <c r="AV2140">
        <v>1</v>
      </c>
      <c r="AW2140">
        <v>1</v>
      </c>
      <c r="AZ2140">
        <v>1</v>
      </c>
      <c r="BA2140">
        <v>1</v>
      </c>
      <c r="BB2140">
        <v>1</v>
      </c>
      <c r="BC2140">
        <v>8.68</v>
      </c>
      <c r="BD2140" t="s">
        <v>3</v>
      </c>
      <c r="BE2140" t="s">
        <v>3</v>
      </c>
      <c r="BF2140" t="s">
        <v>3</v>
      </c>
      <c r="BG2140" t="s">
        <v>3</v>
      </c>
      <c r="BH2140">
        <v>3</v>
      </c>
      <c r="BI2140">
        <v>2</v>
      </c>
      <c r="BJ2140" t="s">
        <v>247</v>
      </c>
      <c r="BM2140">
        <v>500002</v>
      </c>
      <c r="BN2140">
        <v>0</v>
      </c>
      <c r="BO2140" t="s">
        <v>245</v>
      </c>
      <c r="BP2140">
        <v>1</v>
      </c>
      <c r="BQ2140">
        <v>12</v>
      </c>
      <c r="BR2140">
        <v>0</v>
      </c>
      <c r="BS2140">
        <v>1</v>
      </c>
      <c r="BT2140">
        <v>1</v>
      </c>
      <c r="BU2140">
        <v>1</v>
      </c>
      <c r="BV2140">
        <v>1</v>
      </c>
      <c r="BW2140">
        <v>1</v>
      </c>
      <c r="BX2140">
        <v>1</v>
      </c>
      <c r="BY2140" t="s">
        <v>3</v>
      </c>
      <c r="BZ2140">
        <v>0</v>
      </c>
      <c r="CA2140">
        <v>0</v>
      </c>
      <c r="CE2140">
        <v>0</v>
      </c>
      <c r="CF2140">
        <v>0</v>
      </c>
      <c r="CG2140">
        <v>0</v>
      </c>
      <c r="CM2140">
        <v>0</v>
      </c>
      <c r="CN2140" t="s">
        <v>3</v>
      </c>
      <c r="CO2140">
        <v>0</v>
      </c>
      <c r="CP2140">
        <f t="shared" si="1393"/>
        <v>76.47</v>
      </c>
      <c r="CQ2140">
        <f t="shared" si="1394"/>
        <v>76.470799999999997</v>
      </c>
      <c r="CR2140">
        <f t="shared" si="1395"/>
        <v>0</v>
      </c>
      <c r="CS2140">
        <f t="shared" si="1396"/>
        <v>0</v>
      </c>
      <c r="CT2140">
        <f t="shared" si="1397"/>
        <v>0</v>
      </c>
      <c r="CU2140">
        <f t="shared" si="1398"/>
        <v>0</v>
      </c>
      <c r="CV2140">
        <f t="shared" si="1399"/>
        <v>0</v>
      </c>
      <c r="CW2140">
        <f t="shared" si="1400"/>
        <v>0</v>
      </c>
      <c r="CX2140">
        <f t="shared" si="1401"/>
        <v>0.09</v>
      </c>
      <c r="CY2140">
        <f t="shared" si="1402"/>
        <v>0</v>
      </c>
      <c r="CZ2140">
        <f t="shared" si="1403"/>
        <v>0</v>
      </c>
      <c r="DC2140" t="s">
        <v>3</v>
      </c>
      <c r="DD2140" t="s">
        <v>3</v>
      </c>
      <c r="DE2140" t="s">
        <v>3</v>
      </c>
      <c r="DF2140" t="s">
        <v>3</v>
      </c>
      <c r="DG2140" t="s">
        <v>3</v>
      </c>
      <c r="DH2140" t="s">
        <v>3</v>
      </c>
      <c r="DI2140" t="s">
        <v>3</v>
      </c>
      <c r="DJ2140" t="s">
        <v>3</v>
      </c>
      <c r="DK2140" t="s">
        <v>3</v>
      </c>
      <c r="DL2140" t="s">
        <v>3</v>
      </c>
      <c r="DM2140" t="s">
        <v>3</v>
      </c>
      <c r="DN2140">
        <v>0</v>
      </c>
      <c r="DO2140">
        <v>0</v>
      </c>
      <c r="DP2140">
        <v>1</v>
      </c>
      <c r="DQ2140">
        <v>1</v>
      </c>
      <c r="DU2140">
        <v>1010</v>
      </c>
      <c r="DV2140" t="s">
        <v>237</v>
      </c>
      <c r="DW2140" t="s">
        <v>237</v>
      </c>
      <c r="DX2140">
        <v>1</v>
      </c>
      <c r="DZ2140" t="s">
        <v>3</v>
      </c>
      <c r="EA2140" t="s">
        <v>3</v>
      </c>
      <c r="EB2140" t="s">
        <v>3</v>
      </c>
      <c r="EC2140" t="s">
        <v>3</v>
      </c>
      <c r="EE2140">
        <v>29085444</v>
      </c>
      <c r="EF2140">
        <v>12</v>
      </c>
      <c r="EG2140" t="s">
        <v>32</v>
      </c>
      <c r="EH2140">
        <v>0</v>
      </c>
      <c r="EI2140" t="s">
        <v>3</v>
      </c>
      <c r="EJ2140">
        <v>2</v>
      </c>
      <c r="EK2140">
        <v>500002</v>
      </c>
      <c r="EL2140" t="s">
        <v>33</v>
      </c>
      <c r="EM2140" t="s">
        <v>34</v>
      </c>
      <c r="EO2140" t="s">
        <v>3</v>
      </c>
      <c r="EQ2140">
        <v>0</v>
      </c>
      <c r="ER2140">
        <v>8.81</v>
      </c>
      <c r="ES2140">
        <v>8.81</v>
      </c>
      <c r="ET2140">
        <v>0</v>
      </c>
      <c r="EU2140">
        <v>0</v>
      </c>
      <c r="EV2140">
        <v>0</v>
      </c>
      <c r="EW2140">
        <v>0</v>
      </c>
      <c r="EX2140">
        <v>0</v>
      </c>
      <c r="FQ2140">
        <v>0</v>
      </c>
      <c r="FR2140">
        <f t="shared" si="1404"/>
        <v>0</v>
      </c>
      <c r="FS2140">
        <v>0</v>
      </c>
      <c r="FX2140">
        <v>0</v>
      </c>
      <c r="FY2140">
        <v>0</v>
      </c>
      <c r="GA2140" t="s">
        <v>3</v>
      </c>
      <c r="GD2140">
        <v>1</v>
      </c>
      <c r="GF2140">
        <v>-1190793685</v>
      </c>
      <c r="GG2140">
        <v>2</v>
      </c>
      <c r="GH2140">
        <v>1</v>
      </c>
      <c r="GI2140">
        <v>2</v>
      </c>
      <c r="GJ2140">
        <v>0</v>
      </c>
      <c r="GK2140">
        <v>0</v>
      </c>
      <c r="GL2140">
        <f t="shared" si="1405"/>
        <v>0</v>
      </c>
      <c r="GM2140">
        <f t="shared" si="1406"/>
        <v>76.47</v>
      </c>
      <c r="GN2140">
        <f t="shared" si="1407"/>
        <v>0</v>
      </c>
      <c r="GO2140">
        <f t="shared" si="1408"/>
        <v>76.47</v>
      </c>
      <c r="GP2140">
        <f t="shared" si="1409"/>
        <v>0</v>
      </c>
      <c r="GR2140">
        <v>0</v>
      </c>
      <c r="GS2140">
        <v>3</v>
      </c>
      <c r="GT2140">
        <v>0</v>
      </c>
      <c r="GU2140" t="s">
        <v>3</v>
      </c>
      <c r="GV2140">
        <f t="shared" si="1410"/>
        <v>0</v>
      </c>
      <c r="GW2140">
        <v>1</v>
      </c>
      <c r="GX2140">
        <f t="shared" si="1411"/>
        <v>0</v>
      </c>
      <c r="HA2140">
        <v>0</v>
      </c>
      <c r="HB2140">
        <v>0</v>
      </c>
      <c r="HC2140">
        <f t="shared" si="1412"/>
        <v>0</v>
      </c>
      <c r="HE2140" t="s">
        <v>3</v>
      </c>
      <c r="HF2140" t="s">
        <v>3</v>
      </c>
      <c r="IK2140">
        <v>0</v>
      </c>
    </row>
    <row r="2141" spans="1:245">
      <c r="A2141">
        <v>17</v>
      </c>
      <c r="B2141">
        <v>1</v>
      </c>
      <c r="C2141">
        <f>ROW(SmtRes!A2062)</f>
        <v>2062</v>
      </c>
      <c r="D2141">
        <f>ROW(EtalonRes!A2011)</f>
        <v>2011</v>
      </c>
      <c r="E2141" t="s">
        <v>269</v>
      </c>
      <c r="F2141" t="s">
        <v>382</v>
      </c>
      <c r="G2141" t="s">
        <v>383</v>
      </c>
      <c r="H2141" t="s">
        <v>384</v>
      </c>
      <c r="I2141">
        <f>ROUND(14/100,9)</f>
        <v>0.14000000000000001</v>
      </c>
      <c r="J2141">
        <v>0</v>
      </c>
      <c r="O2141">
        <f t="shared" si="1378"/>
        <v>9541.16</v>
      </c>
      <c r="P2141">
        <f t="shared" si="1379"/>
        <v>3558.32</v>
      </c>
      <c r="Q2141">
        <f t="shared" si="1380"/>
        <v>816.15</v>
      </c>
      <c r="R2141">
        <f t="shared" si="1381"/>
        <v>59.85</v>
      </c>
      <c r="S2141">
        <f t="shared" si="1382"/>
        <v>5166.6899999999996</v>
      </c>
      <c r="T2141">
        <f t="shared" si="1383"/>
        <v>0</v>
      </c>
      <c r="U2141">
        <f t="shared" si="1384"/>
        <v>16.49606</v>
      </c>
      <c r="V2141">
        <f t="shared" si="1385"/>
        <v>0.13300000000000001</v>
      </c>
      <c r="W2141">
        <f t="shared" si="1386"/>
        <v>0</v>
      </c>
      <c r="X2141">
        <f t="shared" si="1387"/>
        <v>4181.2299999999996</v>
      </c>
      <c r="Y2141">
        <f t="shared" si="1388"/>
        <v>1933.82</v>
      </c>
      <c r="AA2141">
        <v>36401907</v>
      </c>
      <c r="AB2141">
        <f t="shared" si="1389"/>
        <v>7000.23</v>
      </c>
      <c r="AC2141">
        <f t="shared" si="1390"/>
        <v>5350.85</v>
      </c>
      <c r="AD2141">
        <f>ROUND(((((ET2141*1.25))-((EU2141*1.25)))+AE2141),2)</f>
        <v>541.79</v>
      </c>
      <c r="AE2141">
        <f>ROUND(((EU2141*1.25)),2)</f>
        <v>12.83</v>
      </c>
      <c r="AF2141">
        <f>ROUND(((EV2141*1.15)),2)</f>
        <v>1107.5899999999999</v>
      </c>
      <c r="AG2141">
        <f t="shared" si="1391"/>
        <v>0</v>
      </c>
      <c r="AH2141">
        <f>((EW2141*1.15))</f>
        <v>117.82899999999998</v>
      </c>
      <c r="AI2141">
        <f>((EX2141*1.25))</f>
        <v>0.95</v>
      </c>
      <c r="AJ2141">
        <f t="shared" si="1392"/>
        <v>0</v>
      </c>
      <c r="AK2141">
        <v>6747.4</v>
      </c>
      <c r="AL2141">
        <v>5350.85</v>
      </c>
      <c r="AM2141">
        <v>433.43</v>
      </c>
      <c r="AN2141">
        <v>10.26</v>
      </c>
      <c r="AO2141">
        <v>963.12</v>
      </c>
      <c r="AP2141">
        <v>0</v>
      </c>
      <c r="AQ2141">
        <v>102.46</v>
      </c>
      <c r="AR2141">
        <v>0.76</v>
      </c>
      <c r="AS2141">
        <v>0</v>
      </c>
      <c r="AT2141">
        <v>80</v>
      </c>
      <c r="AU2141">
        <v>37</v>
      </c>
      <c r="AV2141">
        <v>1</v>
      </c>
      <c r="AW2141">
        <v>1</v>
      </c>
      <c r="AZ2141">
        <v>1</v>
      </c>
      <c r="BA2141">
        <v>33.32</v>
      </c>
      <c r="BB2141">
        <v>10.76</v>
      </c>
      <c r="BC2141">
        <v>4.75</v>
      </c>
      <c r="BD2141" t="s">
        <v>3</v>
      </c>
      <c r="BE2141" t="s">
        <v>3</v>
      </c>
      <c r="BF2141" t="s">
        <v>3</v>
      </c>
      <c r="BG2141" t="s">
        <v>3</v>
      </c>
      <c r="BH2141">
        <v>0</v>
      </c>
      <c r="BI2141">
        <v>1</v>
      </c>
      <c r="BJ2141" t="s">
        <v>385</v>
      </c>
      <c r="BM2141">
        <v>15001</v>
      </c>
      <c r="BN2141">
        <v>0</v>
      </c>
      <c r="BO2141" t="s">
        <v>382</v>
      </c>
      <c r="BP2141">
        <v>1</v>
      </c>
      <c r="BQ2141">
        <v>2</v>
      </c>
      <c r="BR2141">
        <v>0</v>
      </c>
      <c r="BS2141">
        <v>33.32</v>
      </c>
      <c r="BT2141">
        <v>1</v>
      </c>
      <c r="BU2141">
        <v>1</v>
      </c>
      <c r="BV2141">
        <v>1</v>
      </c>
      <c r="BW2141">
        <v>1</v>
      </c>
      <c r="BX2141">
        <v>1</v>
      </c>
      <c r="BY2141" t="s">
        <v>3</v>
      </c>
      <c r="BZ2141">
        <v>105</v>
      </c>
      <c r="CA2141">
        <v>55</v>
      </c>
      <c r="CE2141">
        <v>0</v>
      </c>
      <c r="CF2141">
        <v>0</v>
      </c>
      <c r="CG2141">
        <v>0</v>
      </c>
      <c r="CM2141">
        <v>0</v>
      </c>
      <c r="CN2141" t="s">
        <v>904</v>
      </c>
      <c r="CO2141">
        <v>0</v>
      </c>
      <c r="CP2141">
        <f t="shared" si="1393"/>
        <v>9541.16</v>
      </c>
      <c r="CQ2141">
        <f t="shared" si="1394"/>
        <v>25416.537500000002</v>
      </c>
      <c r="CR2141">
        <f t="shared" si="1395"/>
        <v>5829.6603999999998</v>
      </c>
      <c r="CS2141">
        <f t="shared" si="1396"/>
        <v>427.49560000000002</v>
      </c>
      <c r="CT2141">
        <f t="shared" si="1397"/>
        <v>36904.898799999995</v>
      </c>
      <c r="CU2141">
        <f t="shared" si="1398"/>
        <v>0</v>
      </c>
      <c r="CV2141">
        <f t="shared" si="1399"/>
        <v>117.82899999999998</v>
      </c>
      <c r="CW2141">
        <f t="shared" si="1400"/>
        <v>0.95</v>
      </c>
      <c r="CX2141">
        <f t="shared" si="1401"/>
        <v>0</v>
      </c>
      <c r="CY2141">
        <f t="shared" si="1402"/>
        <v>4181.232</v>
      </c>
      <c r="CZ2141">
        <f t="shared" si="1403"/>
        <v>1933.8198000000002</v>
      </c>
      <c r="DC2141" t="s">
        <v>3</v>
      </c>
      <c r="DD2141" t="s">
        <v>3</v>
      </c>
      <c r="DE2141" t="s">
        <v>133</v>
      </c>
      <c r="DF2141" t="s">
        <v>133</v>
      </c>
      <c r="DG2141" t="s">
        <v>134</v>
      </c>
      <c r="DH2141" t="s">
        <v>3</v>
      </c>
      <c r="DI2141" t="s">
        <v>134</v>
      </c>
      <c r="DJ2141" t="s">
        <v>133</v>
      </c>
      <c r="DK2141" t="s">
        <v>3</v>
      </c>
      <c r="DL2141" t="s">
        <v>3</v>
      </c>
      <c r="DM2141" t="s">
        <v>3</v>
      </c>
      <c r="DN2141">
        <v>0</v>
      </c>
      <c r="DO2141">
        <v>0</v>
      </c>
      <c r="DP2141">
        <v>1</v>
      </c>
      <c r="DQ2141">
        <v>1</v>
      </c>
      <c r="DU2141">
        <v>1013</v>
      </c>
      <c r="DV2141" t="s">
        <v>384</v>
      </c>
      <c r="DW2141" t="s">
        <v>384</v>
      </c>
      <c r="DX2141">
        <v>1</v>
      </c>
      <c r="DZ2141" t="s">
        <v>3</v>
      </c>
      <c r="EA2141" t="s">
        <v>3</v>
      </c>
      <c r="EB2141" t="s">
        <v>3</v>
      </c>
      <c r="EC2141" t="s">
        <v>3</v>
      </c>
      <c r="EE2141">
        <v>29085536</v>
      </c>
      <c r="EF2141">
        <v>2</v>
      </c>
      <c r="EG2141" t="s">
        <v>135</v>
      </c>
      <c r="EH2141">
        <v>0</v>
      </c>
      <c r="EI2141" t="s">
        <v>3</v>
      </c>
      <c r="EJ2141">
        <v>1</v>
      </c>
      <c r="EK2141">
        <v>15001</v>
      </c>
      <c r="EL2141" t="s">
        <v>151</v>
      </c>
      <c r="EM2141" t="s">
        <v>152</v>
      </c>
      <c r="EO2141" t="s">
        <v>138</v>
      </c>
      <c r="EQ2141">
        <v>0</v>
      </c>
      <c r="ER2141">
        <v>6747.4</v>
      </c>
      <c r="ES2141">
        <v>5350.85</v>
      </c>
      <c r="ET2141">
        <v>433.43</v>
      </c>
      <c r="EU2141">
        <v>10.26</v>
      </c>
      <c r="EV2141">
        <v>963.12</v>
      </c>
      <c r="EW2141">
        <v>102.46</v>
      </c>
      <c r="EX2141">
        <v>0.76</v>
      </c>
      <c r="EY2141">
        <v>0</v>
      </c>
      <c r="FQ2141">
        <v>0</v>
      </c>
      <c r="FR2141">
        <f t="shared" si="1404"/>
        <v>0</v>
      </c>
      <c r="FS2141">
        <v>0</v>
      </c>
      <c r="FT2141" t="s">
        <v>139</v>
      </c>
      <c r="FU2141" t="s">
        <v>25</v>
      </c>
      <c r="FV2141" t="s">
        <v>25</v>
      </c>
      <c r="FW2141" t="s">
        <v>26</v>
      </c>
      <c r="FX2141">
        <v>94.5</v>
      </c>
      <c r="FY2141">
        <v>46.75</v>
      </c>
      <c r="GA2141" t="s">
        <v>3</v>
      </c>
      <c r="GD2141">
        <v>1</v>
      </c>
      <c r="GF2141">
        <v>-1218928354</v>
      </c>
      <c r="GG2141">
        <v>2</v>
      </c>
      <c r="GH2141">
        <v>1</v>
      </c>
      <c r="GI2141">
        <v>2</v>
      </c>
      <c r="GJ2141">
        <v>0</v>
      </c>
      <c r="GK2141">
        <v>0</v>
      </c>
      <c r="GL2141">
        <f t="shared" si="1405"/>
        <v>0</v>
      </c>
      <c r="GM2141">
        <f t="shared" si="1406"/>
        <v>15656.21</v>
      </c>
      <c r="GN2141">
        <f t="shared" si="1407"/>
        <v>15656.21</v>
      </c>
      <c r="GO2141">
        <f t="shared" si="1408"/>
        <v>0</v>
      </c>
      <c r="GP2141">
        <f t="shared" si="1409"/>
        <v>0</v>
      </c>
      <c r="GR2141">
        <v>0</v>
      </c>
      <c r="GS2141">
        <v>3</v>
      </c>
      <c r="GT2141">
        <v>0</v>
      </c>
      <c r="GU2141" t="s">
        <v>3</v>
      </c>
      <c r="GV2141">
        <f t="shared" si="1410"/>
        <v>0</v>
      </c>
      <c r="GW2141">
        <v>1</v>
      </c>
      <c r="GX2141">
        <f t="shared" si="1411"/>
        <v>0</v>
      </c>
      <c r="HA2141">
        <v>0</v>
      </c>
      <c r="HB2141">
        <v>0</v>
      </c>
      <c r="HC2141">
        <f t="shared" si="1412"/>
        <v>0</v>
      </c>
      <c r="HE2141" t="s">
        <v>3</v>
      </c>
      <c r="HF2141" t="s">
        <v>3</v>
      </c>
      <c r="IK2141">
        <v>0</v>
      </c>
    </row>
    <row r="2142" spans="1:245">
      <c r="A2142">
        <v>17</v>
      </c>
      <c r="B2142">
        <v>1</v>
      </c>
      <c r="C2142">
        <f>ROW(SmtRes!A2070)</f>
        <v>2070</v>
      </c>
      <c r="D2142">
        <f>ROW(EtalonRes!A2018)</f>
        <v>2018</v>
      </c>
      <c r="E2142" t="s">
        <v>316</v>
      </c>
      <c r="F2142" t="s">
        <v>386</v>
      </c>
      <c r="G2142" t="s">
        <v>387</v>
      </c>
      <c r="H2142" t="s">
        <v>58</v>
      </c>
      <c r="I2142">
        <f>ROUND(6/100,9)</f>
        <v>0.06</v>
      </c>
      <c r="J2142">
        <v>0</v>
      </c>
      <c r="O2142">
        <f t="shared" si="1378"/>
        <v>2781.51</v>
      </c>
      <c r="P2142">
        <f t="shared" si="1379"/>
        <v>57.94</v>
      </c>
      <c r="Q2142">
        <f t="shared" si="1380"/>
        <v>121.61</v>
      </c>
      <c r="R2142">
        <f t="shared" si="1381"/>
        <v>26.73</v>
      </c>
      <c r="S2142">
        <f t="shared" si="1382"/>
        <v>2601.96</v>
      </c>
      <c r="T2142">
        <f t="shared" si="1383"/>
        <v>0</v>
      </c>
      <c r="U2142">
        <f t="shared" si="1384"/>
        <v>7.871999999999999</v>
      </c>
      <c r="V2142">
        <f t="shared" si="1385"/>
        <v>5.9399999999999994E-2</v>
      </c>
      <c r="W2142">
        <f t="shared" si="1386"/>
        <v>0</v>
      </c>
      <c r="X2142">
        <f t="shared" si="1387"/>
        <v>2129.2399999999998</v>
      </c>
      <c r="Y2142">
        <f t="shared" si="1388"/>
        <v>1366.92</v>
      </c>
      <c r="AA2142">
        <v>36401907</v>
      </c>
      <c r="AB2142">
        <f t="shared" si="1389"/>
        <v>1571.98</v>
      </c>
      <c r="AC2142">
        <f t="shared" si="1390"/>
        <v>50.88</v>
      </c>
      <c r="AD2142">
        <f>ROUND((((ET2142)-(EU2142))+AE2142),2)</f>
        <v>219.6</v>
      </c>
      <c r="AE2142">
        <f t="shared" ref="AE2142:AF2146" si="1417">ROUND((EU2142),2)</f>
        <v>13.37</v>
      </c>
      <c r="AF2142">
        <f t="shared" si="1417"/>
        <v>1301.5</v>
      </c>
      <c r="AG2142">
        <f t="shared" si="1391"/>
        <v>0</v>
      </c>
      <c r="AH2142">
        <f t="shared" ref="AH2142:AI2146" si="1418">(EW2142)</f>
        <v>131.19999999999999</v>
      </c>
      <c r="AI2142">
        <f t="shared" si="1418"/>
        <v>0.99</v>
      </c>
      <c r="AJ2142">
        <f t="shared" si="1392"/>
        <v>0</v>
      </c>
      <c r="AK2142">
        <v>1571.98</v>
      </c>
      <c r="AL2142">
        <v>50.88</v>
      </c>
      <c r="AM2142">
        <v>219.6</v>
      </c>
      <c r="AN2142">
        <v>13.37</v>
      </c>
      <c r="AO2142">
        <v>1301.5</v>
      </c>
      <c r="AP2142">
        <v>0</v>
      </c>
      <c r="AQ2142">
        <v>131.19999999999999</v>
      </c>
      <c r="AR2142">
        <v>0.99</v>
      </c>
      <c r="AS2142">
        <v>0</v>
      </c>
      <c r="AT2142">
        <v>81</v>
      </c>
      <c r="AU2142">
        <v>52</v>
      </c>
      <c r="AV2142">
        <v>1</v>
      </c>
      <c r="AW2142">
        <v>1</v>
      </c>
      <c r="AZ2142">
        <v>1</v>
      </c>
      <c r="BA2142">
        <v>33.32</v>
      </c>
      <c r="BB2142">
        <v>9.23</v>
      </c>
      <c r="BC2142">
        <v>18.98</v>
      </c>
      <c r="BD2142" t="s">
        <v>3</v>
      </c>
      <c r="BE2142" t="s">
        <v>3</v>
      </c>
      <c r="BF2142" t="s">
        <v>3</v>
      </c>
      <c r="BG2142" t="s">
        <v>3</v>
      </c>
      <c r="BH2142">
        <v>0</v>
      </c>
      <c r="BI2142">
        <v>2</v>
      </c>
      <c r="BJ2142" t="s">
        <v>388</v>
      </c>
      <c r="BM2142">
        <v>108001</v>
      </c>
      <c r="BN2142">
        <v>0</v>
      </c>
      <c r="BO2142" t="s">
        <v>386</v>
      </c>
      <c r="BP2142">
        <v>1</v>
      </c>
      <c r="BQ2142">
        <v>3</v>
      </c>
      <c r="BR2142">
        <v>0</v>
      </c>
      <c r="BS2142">
        <v>33.32</v>
      </c>
      <c r="BT2142">
        <v>1</v>
      </c>
      <c r="BU2142">
        <v>1</v>
      </c>
      <c r="BV2142">
        <v>1</v>
      </c>
      <c r="BW2142">
        <v>1</v>
      </c>
      <c r="BX2142">
        <v>1</v>
      </c>
      <c r="BY2142" t="s">
        <v>3</v>
      </c>
      <c r="BZ2142">
        <v>95</v>
      </c>
      <c r="CA2142">
        <v>65</v>
      </c>
      <c r="CE2142">
        <v>0</v>
      </c>
      <c r="CF2142">
        <v>0</v>
      </c>
      <c r="CG2142">
        <v>0</v>
      </c>
      <c r="CM2142">
        <v>0</v>
      </c>
      <c r="CN2142" t="s">
        <v>3</v>
      </c>
      <c r="CO2142">
        <v>0</v>
      </c>
      <c r="CP2142">
        <f t="shared" si="1393"/>
        <v>2781.51</v>
      </c>
      <c r="CQ2142">
        <f t="shared" si="1394"/>
        <v>965.70240000000013</v>
      </c>
      <c r="CR2142">
        <f t="shared" si="1395"/>
        <v>2026.9080000000001</v>
      </c>
      <c r="CS2142">
        <f t="shared" si="1396"/>
        <v>445.48839999999996</v>
      </c>
      <c r="CT2142">
        <f t="shared" si="1397"/>
        <v>43365.98</v>
      </c>
      <c r="CU2142">
        <f t="shared" si="1398"/>
        <v>0</v>
      </c>
      <c r="CV2142">
        <f t="shared" si="1399"/>
        <v>131.19999999999999</v>
      </c>
      <c r="CW2142">
        <f t="shared" si="1400"/>
        <v>0.99</v>
      </c>
      <c r="CX2142">
        <f t="shared" si="1401"/>
        <v>0</v>
      </c>
      <c r="CY2142">
        <f t="shared" si="1402"/>
        <v>2129.2389000000003</v>
      </c>
      <c r="CZ2142">
        <f t="shared" si="1403"/>
        <v>1366.9188000000001</v>
      </c>
      <c r="DC2142" t="s">
        <v>3</v>
      </c>
      <c r="DD2142" t="s">
        <v>3</v>
      </c>
      <c r="DE2142" t="s">
        <v>3</v>
      </c>
      <c r="DF2142" t="s">
        <v>3</v>
      </c>
      <c r="DG2142" t="s">
        <v>3</v>
      </c>
      <c r="DH2142" t="s">
        <v>3</v>
      </c>
      <c r="DI2142" t="s">
        <v>3</v>
      </c>
      <c r="DJ2142" t="s">
        <v>3</v>
      </c>
      <c r="DK2142" t="s">
        <v>3</v>
      </c>
      <c r="DL2142" t="s">
        <v>3</v>
      </c>
      <c r="DM2142" t="s">
        <v>3</v>
      </c>
      <c r="DN2142">
        <v>0</v>
      </c>
      <c r="DO2142">
        <v>0</v>
      </c>
      <c r="DP2142">
        <v>1</v>
      </c>
      <c r="DQ2142">
        <v>1</v>
      </c>
      <c r="DU2142">
        <v>1010</v>
      </c>
      <c r="DV2142" t="s">
        <v>58</v>
      </c>
      <c r="DW2142" t="s">
        <v>58</v>
      </c>
      <c r="DX2142">
        <v>100</v>
      </c>
      <c r="DZ2142" t="s">
        <v>3</v>
      </c>
      <c r="EA2142" t="s">
        <v>3</v>
      </c>
      <c r="EB2142" t="s">
        <v>3</v>
      </c>
      <c r="EC2142" t="s">
        <v>3</v>
      </c>
      <c r="EE2142">
        <v>29085386</v>
      </c>
      <c r="EF2142">
        <v>3</v>
      </c>
      <c r="EG2142" t="s">
        <v>226</v>
      </c>
      <c r="EH2142">
        <v>0</v>
      </c>
      <c r="EI2142" t="s">
        <v>3</v>
      </c>
      <c r="EJ2142">
        <v>2</v>
      </c>
      <c r="EK2142">
        <v>108001</v>
      </c>
      <c r="EL2142" t="s">
        <v>227</v>
      </c>
      <c r="EM2142" t="s">
        <v>228</v>
      </c>
      <c r="EO2142" t="s">
        <v>3</v>
      </c>
      <c r="EQ2142">
        <v>0</v>
      </c>
      <c r="ER2142">
        <v>1571.98</v>
      </c>
      <c r="ES2142">
        <v>50.88</v>
      </c>
      <c r="ET2142">
        <v>219.6</v>
      </c>
      <c r="EU2142">
        <v>13.37</v>
      </c>
      <c r="EV2142">
        <v>1301.5</v>
      </c>
      <c r="EW2142">
        <v>131.19999999999999</v>
      </c>
      <c r="EX2142">
        <v>0.99</v>
      </c>
      <c r="EY2142">
        <v>0</v>
      </c>
      <c r="FQ2142">
        <v>0</v>
      </c>
      <c r="FR2142">
        <f t="shared" si="1404"/>
        <v>0</v>
      </c>
      <c r="FS2142">
        <v>0</v>
      </c>
      <c r="FV2142" t="s">
        <v>25</v>
      </c>
      <c r="FW2142" t="s">
        <v>26</v>
      </c>
      <c r="FX2142">
        <v>95</v>
      </c>
      <c r="FY2142">
        <v>65</v>
      </c>
      <c r="GA2142" t="s">
        <v>3</v>
      </c>
      <c r="GD2142">
        <v>1</v>
      </c>
      <c r="GF2142">
        <v>-1317947590</v>
      </c>
      <c r="GG2142">
        <v>2</v>
      </c>
      <c r="GH2142">
        <v>1</v>
      </c>
      <c r="GI2142">
        <v>2</v>
      </c>
      <c r="GJ2142">
        <v>0</v>
      </c>
      <c r="GK2142">
        <v>0</v>
      </c>
      <c r="GL2142">
        <f t="shared" si="1405"/>
        <v>0</v>
      </c>
      <c r="GM2142">
        <f t="shared" si="1406"/>
        <v>6277.67</v>
      </c>
      <c r="GN2142">
        <f t="shared" si="1407"/>
        <v>0</v>
      </c>
      <c r="GO2142">
        <f t="shared" si="1408"/>
        <v>6277.67</v>
      </c>
      <c r="GP2142">
        <f t="shared" si="1409"/>
        <v>0</v>
      </c>
      <c r="GR2142">
        <v>0</v>
      </c>
      <c r="GS2142">
        <v>3</v>
      </c>
      <c r="GT2142">
        <v>0</v>
      </c>
      <c r="GU2142" t="s">
        <v>3</v>
      </c>
      <c r="GV2142">
        <f t="shared" si="1410"/>
        <v>0</v>
      </c>
      <c r="GW2142">
        <v>1</v>
      </c>
      <c r="GX2142">
        <f t="shared" si="1411"/>
        <v>0</v>
      </c>
      <c r="HA2142">
        <v>0</v>
      </c>
      <c r="HB2142">
        <v>0</v>
      </c>
      <c r="HC2142">
        <f t="shared" si="1412"/>
        <v>0</v>
      </c>
      <c r="HE2142" t="s">
        <v>3</v>
      </c>
      <c r="HF2142" t="s">
        <v>3</v>
      </c>
      <c r="IK2142">
        <v>0</v>
      </c>
    </row>
    <row r="2143" spans="1:245">
      <c r="A2143">
        <v>18</v>
      </c>
      <c r="B2143">
        <v>1</v>
      </c>
      <c r="C2143">
        <v>2069</v>
      </c>
      <c r="E2143" t="s">
        <v>347</v>
      </c>
      <c r="F2143" t="s">
        <v>389</v>
      </c>
      <c r="G2143" t="s">
        <v>390</v>
      </c>
      <c r="H2143" t="s">
        <v>237</v>
      </c>
      <c r="I2143">
        <f>I2142*J2143</f>
        <v>6</v>
      </c>
      <c r="J2143">
        <v>100</v>
      </c>
      <c r="O2143">
        <f t="shared" si="1378"/>
        <v>2354.85</v>
      </c>
      <c r="P2143">
        <f t="shared" si="1379"/>
        <v>2354.85</v>
      </c>
      <c r="Q2143">
        <f t="shared" si="1380"/>
        <v>0</v>
      </c>
      <c r="R2143">
        <f t="shared" si="1381"/>
        <v>0</v>
      </c>
      <c r="S2143">
        <f t="shared" si="1382"/>
        <v>0</v>
      </c>
      <c r="T2143">
        <f t="shared" si="1383"/>
        <v>0</v>
      </c>
      <c r="U2143">
        <f t="shared" si="1384"/>
        <v>0</v>
      </c>
      <c r="V2143">
        <f t="shared" si="1385"/>
        <v>0</v>
      </c>
      <c r="W2143">
        <f t="shared" si="1386"/>
        <v>18.72</v>
      </c>
      <c r="X2143">
        <f t="shared" si="1387"/>
        <v>0</v>
      </c>
      <c r="Y2143">
        <f t="shared" si="1388"/>
        <v>0</v>
      </c>
      <c r="AA2143">
        <v>36401907</v>
      </c>
      <c r="AB2143">
        <f t="shared" si="1389"/>
        <v>162.18</v>
      </c>
      <c r="AC2143">
        <f t="shared" si="1390"/>
        <v>162.18</v>
      </c>
      <c r="AD2143">
        <f>ROUND((((ET2143)-(EU2143))+AE2143),2)</f>
        <v>0</v>
      </c>
      <c r="AE2143">
        <f t="shared" si="1417"/>
        <v>0</v>
      </c>
      <c r="AF2143">
        <f t="shared" si="1417"/>
        <v>0</v>
      </c>
      <c r="AG2143">
        <f t="shared" si="1391"/>
        <v>0</v>
      </c>
      <c r="AH2143">
        <f t="shared" si="1418"/>
        <v>0</v>
      </c>
      <c r="AI2143">
        <f t="shared" si="1418"/>
        <v>0</v>
      </c>
      <c r="AJ2143">
        <f t="shared" si="1392"/>
        <v>3.12</v>
      </c>
      <c r="AK2143">
        <v>162.18</v>
      </c>
      <c r="AL2143">
        <v>162.18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3.12</v>
      </c>
      <c r="AT2143">
        <v>0</v>
      </c>
      <c r="AU2143">
        <v>0</v>
      </c>
      <c r="AV2143">
        <v>1</v>
      </c>
      <c r="AW2143">
        <v>1</v>
      </c>
      <c r="AZ2143">
        <v>1</v>
      </c>
      <c r="BA2143">
        <v>1</v>
      </c>
      <c r="BB2143">
        <v>1</v>
      </c>
      <c r="BC2143">
        <v>2.42</v>
      </c>
      <c r="BD2143" t="s">
        <v>3</v>
      </c>
      <c r="BE2143" t="s">
        <v>3</v>
      </c>
      <c r="BF2143" t="s">
        <v>3</v>
      </c>
      <c r="BG2143" t="s">
        <v>3</v>
      </c>
      <c r="BH2143">
        <v>3</v>
      </c>
      <c r="BI2143">
        <v>2</v>
      </c>
      <c r="BJ2143" t="s">
        <v>391</v>
      </c>
      <c r="BM2143">
        <v>500002</v>
      </c>
      <c r="BN2143">
        <v>0</v>
      </c>
      <c r="BO2143" t="s">
        <v>389</v>
      </c>
      <c r="BP2143">
        <v>1</v>
      </c>
      <c r="BQ2143">
        <v>12</v>
      </c>
      <c r="BR2143">
        <v>0</v>
      </c>
      <c r="BS2143">
        <v>1</v>
      </c>
      <c r="BT2143">
        <v>1</v>
      </c>
      <c r="BU2143">
        <v>1</v>
      </c>
      <c r="BV2143">
        <v>1</v>
      </c>
      <c r="BW2143">
        <v>1</v>
      </c>
      <c r="BX2143">
        <v>1</v>
      </c>
      <c r="BY2143" t="s">
        <v>3</v>
      </c>
      <c r="BZ2143">
        <v>0</v>
      </c>
      <c r="CA2143">
        <v>0</v>
      </c>
      <c r="CE2143">
        <v>0</v>
      </c>
      <c r="CF2143">
        <v>0</v>
      </c>
      <c r="CG2143">
        <v>0</v>
      </c>
      <c r="CM2143">
        <v>0</v>
      </c>
      <c r="CN2143" t="s">
        <v>3</v>
      </c>
      <c r="CO2143">
        <v>0</v>
      </c>
      <c r="CP2143">
        <f t="shared" si="1393"/>
        <v>2354.85</v>
      </c>
      <c r="CQ2143">
        <f t="shared" si="1394"/>
        <v>392.47559999999999</v>
      </c>
      <c r="CR2143">
        <f t="shared" si="1395"/>
        <v>0</v>
      </c>
      <c r="CS2143">
        <f t="shared" si="1396"/>
        <v>0</v>
      </c>
      <c r="CT2143">
        <f t="shared" si="1397"/>
        <v>0</v>
      </c>
      <c r="CU2143">
        <f t="shared" si="1398"/>
        <v>0</v>
      </c>
      <c r="CV2143">
        <f t="shared" si="1399"/>
        <v>0</v>
      </c>
      <c r="CW2143">
        <f t="shared" si="1400"/>
        <v>0</v>
      </c>
      <c r="CX2143">
        <f t="shared" si="1401"/>
        <v>3.12</v>
      </c>
      <c r="CY2143">
        <f t="shared" si="1402"/>
        <v>0</v>
      </c>
      <c r="CZ2143">
        <f t="shared" si="1403"/>
        <v>0</v>
      </c>
      <c r="DC2143" t="s">
        <v>3</v>
      </c>
      <c r="DD2143" t="s">
        <v>3</v>
      </c>
      <c r="DE2143" t="s">
        <v>3</v>
      </c>
      <c r="DF2143" t="s">
        <v>3</v>
      </c>
      <c r="DG2143" t="s">
        <v>3</v>
      </c>
      <c r="DH2143" t="s">
        <v>3</v>
      </c>
      <c r="DI2143" t="s">
        <v>3</v>
      </c>
      <c r="DJ2143" t="s">
        <v>3</v>
      </c>
      <c r="DK2143" t="s">
        <v>3</v>
      </c>
      <c r="DL2143" t="s">
        <v>3</v>
      </c>
      <c r="DM2143" t="s">
        <v>3</v>
      </c>
      <c r="DN2143">
        <v>0</v>
      </c>
      <c r="DO2143">
        <v>0</v>
      </c>
      <c r="DP2143">
        <v>1</v>
      </c>
      <c r="DQ2143">
        <v>1</v>
      </c>
      <c r="DU2143">
        <v>1010</v>
      </c>
      <c r="DV2143" t="s">
        <v>237</v>
      </c>
      <c r="DW2143" t="s">
        <v>237</v>
      </c>
      <c r="DX2143">
        <v>1</v>
      </c>
      <c r="DZ2143" t="s">
        <v>3</v>
      </c>
      <c r="EA2143" t="s">
        <v>3</v>
      </c>
      <c r="EB2143" t="s">
        <v>3</v>
      </c>
      <c r="EC2143" t="s">
        <v>3</v>
      </c>
      <c r="EE2143">
        <v>29085444</v>
      </c>
      <c r="EF2143">
        <v>12</v>
      </c>
      <c r="EG2143" t="s">
        <v>32</v>
      </c>
      <c r="EH2143">
        <v>0</v>
      </c>
      <c r="EI2143" t="s">
        <v>3</v>
      </c>
      <c r="EJ2143">
        <v>2</v>
      </c>
      <c r="EK2143">
        <v>500002</v>
      </c>
      <c r="EL2143" t="s">
        <v>33</v>
      </c>
      <c r="EM2143" t="s">
        <v>34</v>
      </c>
      <c r="EO2143" t="s">
        <v>3</v>
      </c>
      <c r="EQ2143">
        <v>0</v>
      </c>
      <c r="ER2143">
        <v>162.18</v>
      </c>
      <c r="ES2143">
        <v>162.18</v>
      </c>
      <c r="ET2143">
        <v>0</v>
      </c>
      <c r="EU2143">
        <v>0</v>
      </c>
      <c r="EV2143">
        <v>0</v>
      </c>
      <c r="EW2143">
        <v>0</v>
      </c>
      <c r="EX2143">
        <v>0</v>
      </c>
      <c r="FQ2143">
        <v>0</v>
      </c>
      <c r="FR2143">
        <f t="shared" si="1404"/>
        <v>0</v>
      </c>
      <c r="FS2143">
        <v>0</v>
      </c>
      <c r="FX2143">
        <v>0</v>
      </c>
      <c r="FY2143">
        <v>0</v>
      </c>
      <c r="GA2143" t="s">
        <v>3</v>
      </c>
      <c r="GD2143">
        <v>1</v>
      </c>
      <c r="GF2143">
        <v>1401979595</v>
      </c>
      <c r="GG2143">
        <v>2</v>
      </c>
      <c r="GH2143">
        <v>1</v>
      </c>
      <c r="GI2143">
        <v>2</v>
      </c>
      <c r="GJ2143">
        <v>0</v>
      </c>
      <c r="GK2143">
        <v>0</v>
      </c>
      <c r="GL2143">
        <f t="shared" si="1405"/>
        <v>0</v>
      </c>
      <c r="GM2143">
        <f t="shared" si="1406"/>
        <v>2354.85</v>
      </c>
      <c r="GN2143">
        <f t="shared" si="1407"/>
        <v>0</v>
      </c>
      <c r="GO2143">
        <f t="shared" si="1408"/>
        <v>2354.85</v>
      </c>
      <c r="GP2143">
        <f t="shared" si="1409"/>
        <v>0</v>
      </c>
      <c r="GR2143">
        <v>0</v>
      </c>
      <c r="GS2143">
        <v>3</v>
      </c>
      <c r="GT2143">
        <v>0</v>
      </c>
      <c r="GU2143" t="s">
        <v>3</v>
      </c>
      <c r="GV2143">
        <f t="shared" si="1410"/>
        <v>0</v>
      </c>
      <c r="GW2143">
        <v>1</v>
      </c>
      <c r="GX2143">
        <f t="shared" si="1411"/>
        <v>0</v>
      </c>
      <c r="HA2143">
        <v>0</v>
      </c>
      <c r="HB2143">
        <v>0</v>
      </c>
      <c r="HC2143">
        <f t="shared" si="1412"/>
        <v>0</v>
      </c>
      <c r="HE2143" t="s">
        <v>3</v>
      </c>
      <c r="HF2143" t="s">
        <v>3</v>
      </c>
      <c r="IK2143">
        <v>0</v>
      </c>
    </row>
    <row r="2144" spans="1:245">
      <c r="A2144">
        <v>17</v>
      </c>
      <c r="B2144">
        <v>1</v>
      </c>
      <c r="C2144">
        <f>ROW(SmtRes!A2084)</f>
        <v>2084</v>
      </c>
      <c r="D2144">
        <f>ROW(EtalonRes!A2030)</f>
        <v>2030</v>
      </c>
      <c r="E2144" t="s">
        <v>320</v>
      </c>
      <c r="F2144" t="s">
        <v>392</v>
      </c>
      <c r="G2144" t="s">
        <v>393</v>
      </c>
      <c r="H2144" t="s">
        <v>394</v>
      </c>
      <c r="I2144">
        <f>ROUND(400/100,9)</f>
        <v>4</v>
      </c>
      <c r="J2144">
        <v>0</v>
      </c>
      <c r="O2144">
        <f t="shared" si="1378"/>
        <v>23102.32</v>
      </c>
      <c r="P2144">
        <f t="shared" si="1379"/>
        <v>1382.87</v>
      </c>
      <c r="Q2144">
        <f t="shared" si="1380"/>
        <v>1474.22</v>
      </c>
      <c r="R2144">
        <f t="shared" si="1381"/>
        <v>323.87</v>
      </c>
      <c r="S2144">
        <f t="shared" si="1382"/>
        <v>20245.23</v>
      </c>
      <c r="T2144">
        <f t="shared" si="1383"/>
        <v>0</v>
      </c>
      <c r="U2144">
        <f t="shared" si="1384"/>
        <v>64.64</v>
      </c>
      <c r="V2144">
        <f t="shared" si="1385"/>
        <v>0.72</v>
      </c>
      <c r="W2144">
        <f t="shared" si="1386"/>
        <v>0</v>
      </c>
      <c r="X2144">
        <f t="shared" si="1387"/>
        <v>16660.97</v>
      </c>
      <c r="Y2144">
        <f t="shared" si="1388"/>
        <v>10695.93</v>
      </c>
      <c r="AA2144">
        <v>36401907</v>
      </c>
      <c r="AB2144">
        <f t="shared" si="1389"/>
        <v>256.45</v>
      </c>
      <c r="AC2144">
        <f t="shared" si="1390"/>
        <v>64.62</v>
      </c>
      <c r="AD2144">
        <f>ROUND((((ET2144)-(EU2144))+AE2144),2)</f>
        <v>39.93</v>
      </c>
      <c r="AE2144">
        <f t="shared" si="1417"/>
        <v>2.4300000000000002</v>
      </c>
      <c r="AF2144">
        <f t="shared" si="1417"/>
        <v>151.9</v>
      </c>
      <c r="AG2144">
        <f t="shared" si="1391"/>
        <v>0</v>
      </c>
      <c r="AH2144">
        <f t="shared" si="1418"/>
        <v>16.16</v>
      </c>
      <c r="AI2144">
        <f t="shared" si="1418"/>
        <v>0.18</v>
      </c>
      <c r="AJ2144">
        <f t="shared" si="1392"/>
        <v>0</v>
      </c>
      <c r="AK2144">
        <v>256.45</v>
      </c>
      <c r="AL2144">
        <v>64.62</v>
      </c>
      <c r="AM2144">
        <v>39.93</v>
      </c>
      <c r="AN2144">
        <v>2.4300000000000002</v>
      </c>
      <c r="AO2144">
        <v>151.9</v>
      </c>
      <c r="AP2144">
        <v>0</v>
      </c>
      <c r="AQ2144">
        <v>16.16</v>
      </c>
      <c r="AR2144">
        <v>0.18</v>
      </c>
      <c r="AS2144">
        <v>0</v>
      </c>
      <c r="AT2144">
        <v>81</v>
      </c>
      <c r="AU2144">
        <v>52</v>
      </c>
      <c r="AV2144">
        <v>1</v>
      </c>
      <c r="AW2144">
        <v>1</v>
      </c>
      <c r="AZ2144">
        <v>1</v>
      </c>
      <c r="BA2144">
        <v>33.32</v>
      </c>
      <c r="BB2144">
        <v>9.23</v>
      </c>
      <c r="BC2144">
        <v>5.35</v>
      </c>
      <c r="BD2144" t="s">
        <v>3</v>
      </c>
      <c r="BE2144" t="s">
        <v>3</v>
      </c>
      <c r="BF2144" t="s">
        <v>3</v>
      </c>
      <c r="BG2144" t="s">
        <v>3</v>
      </c>
      <c r="BH2144">
        <v>0</v>
      </c>
      <c r="BI2144">
        <v>2</v>
      </c>
      <c r="BJ2144" t="s">
        <v>395</v>
      </c>
      <c r="BM2144">
        <v>108001</v>
      </c>
      <c r="BN2144">
        <v>0</v>
      </c>
      <c r="BO2144" t="s">
        <v>392</v>
      </c>
      <c r="BP2144">
        <v>1</v>
      </c>
      <c r="BQ2144">
        <v>3</v>
      </c>
      <c r="BR2144">
        <v>0</v>
      </c>
      <c r="BS2144">
        <v>33.32</v>
      </c>
      <c r="BT2144">
        <v>1</v>
      </c>
      <c r="BU2144">
        <v>1</v>
      </c>
      <c r="BV2144">
        <v>1</v>
      </c>
      <c r="BW2144">
        <v>1</v>
      </c>
      <c r="BX2144">
        <v>1</v>
      </c>
      <c r="BY2144" t="s">
        <v>3</v>
      </c>
      <c r="BZ2144">
        <v>95</v>
      </c>
      <c r="CA2144">
        <v>65</v>
      </c>
      <c r="CE2144">
        <v>0</v>
      </c>
      <c r="CF2144">
        <v>0</v>
      </c>
      <c r="CG2144">
        <v>0</v>
      </c>
      <c r="CM2144">
        <v>0</v>
      </c>
      <c r="CN2144" t="s">
        <v>3</v>
      </c>
      <c r="CO2144">
        <v>0</v>
      </c>
      <c r="CP2144">
        <f t="shared" si="1393"/>
        <v>23102.32</v>
      </c>
      <c r="CQ2144">
        <f t="shared" si="1394"/>
        <v>345.71699999999998</v>
      </c>
      <c r="CR2144">
        <f t="shared" si="1395"/>
        <v>368.5539</v>
      </c>
      <c r="CS2144">
        <f t="shared" si="1396"/>
        <v>80.967600000000004</v>
      </c>
      <c r="CT2144">
        <f t="shared" si="1397"/>
        <v>5061.308</v>
      </c>
      <c r="CU2144">
        <f t="shared" si="1398"/>
        <v>0</v>
      </c>
      <c r="CV2144">
        <f t="shared" si="1399"/>
        <v>16.16</v>
      </c>
      <c r="CW2144">
        <f t="shared" si="1400"/>
        <v>0.18</v>
      </c>
      <c r="CX2144">
        <f t="shared" si="1401"/>
        <v>0</v>
      </c>
      <c r="CY2144">
        <f t="shared" si="1402"/>
        <v>16660.970999999998</v>
      </c>
      <c r="CZ2144">
        <f t="shared" si="1403"/>
        <v>10695.931999999999</v>
      </c>
      <c r="DC2144" t="s">
        <v>3</v>
      </c>
      <c r="DD2144" t="s">
        <v>3</v>
      </c>
      <c r="DE2144" t="s">
        <v>3</v>
      </c>
      <c r="DF2144" t="s">
        <v>3</v>
      </c>
      <c r="DG2144" t="s">
        <v>3</v>
      </c>
      <c r="DH2144" t="s">
        <v>3</v>
      </c>
      <c r="DI2144" t="s">
        <v>3</v>
      </c>
      <c r="DJ2144" t="s">
        <v>3</v>
      </c>
      <c r="DK2144" t="s">
        <v>3</v>
      </c>
      <c r="DL2144" t="s">
        <v>3</v>
      </c>
      <c r="DM2144" t="s">
        <v>3</v>
      </c>
      <c r="DN2144">
        <v>0</v>
      </c>
      <c r="DO2144">
        <v>0</v>
      </c>
      <c r="DP2144">
        <v>1</v>
      </c>
      <c r="DQ2144">
        <v>1</v>
      </c>
      <c r="DU2144">
        <v>1013</v>
      </c>
      <c r="DV2144" t="s">
        <v>394</v>
      </c>
      <c r="DW2144" t="s">
        <v>394</v>
      </c>
      <c r="DX2144">
        <v>1</v>
      </c>
      <c r="DZ2144" t="s">
        <v>3</v>
      </c>
      <c r="EA2144" t="s">
        <v>3</v>
      </c>
      <c r="EB2144" t="s">
        <v>3</v>
      </c>
      <c r="EC2144" t="s">
        <v>3</v>
      </c>
      <c r="EE2144">
        <v>29085386</v>
      </c>
      <c r="EF2144">
        <v>3</v>
      </c>
      <c r="EG2144" t="s">
        <v>226</v>
      </c>
      <c r="EH2144">
        <v>0</v>
      </c>
      <c r="EI2144" t="s">
        <v>3</v>
      </c>
      <c r="EJ2144">
        <v>2</v>
      </c>
      <c r="EK2144">
        <v>108001</v>
      </c>
      <c r="EL2144" t="s">
        <v>227</v>
      </c>
      <c r="EM2144" t="s">
        <v>228</v>
      </c>
      <c r="EO2144" t="s">
        <v>3</v>
      </c>
      <c r="EQ2144">
        <v>0</v>
      </c>
      <c r="ER2144">
        <v>256.45</v>
      </c>
      <c r="ES2144">
        <v>64.62</v>
      </c>
      <c r="ET2144">
        <v>39.93</v>
      </c>
      <c r="EU2144">
        <v>2.4300000000000002</v>
      </c>
      <c r="EV2144">
        <v>151.9</v>
      </c>
      <c r="EW2144">
        <v>16.16</v>
      </c>
      <c r="EX2144">
        <v>0.18</v>
      </c>
      <c r="EY2144">
        <v>0</v>
      </c>
      <c r="FQ2144">
        <v>0</v>
      </c>
      <c r="FR2144">
        <f t="shared" si="1404"/>
        <v>0</v>
      </c>
      <c r="FS2144">
        <v>0</v>
      </c>
      <c r="FV2144" t="s">
        <v>25</v>
      </c>
      <c r="FW2144" t="s">
        <v>26</v>
      </c>
      <c r="FX2144">
        <v>95</v>
      </c>
      <c r="FY2144">
        <v>65</v>
      </c>
      <c r="GA2144" t="s">
        <v>3</v>
      </c>
      <c r="GD2144">
        <v>1</v>
      </c>
      <c r="GF2144">
        <v>1418499886</v>
      </c>
      <c r="GG2144">
        <v>2</v>
      </c>
      <c r="GH2144">
        <v>1</v>
      </c>
      <c r="GI2144">
        <v>2</v>
      </c>
      <c r="GJ2144">
        <v>0</v>
      </c>
      <c r="GK2144">
        <v>0</v>
      </c>
      <c r="GL2144">
        <f t="shared" si="1405"/>
        <v>0</v>
      </c>
      <c r="GM2144">
        <f t="shared" si="1406"/>
        <v>50459.22</v>
      </c>
      <c r="GN2144">
        <f t="shared" si="1407"/>
        <v>0</v>
      </c>
      <c r="GO2144">
        <f t="shared" si="1408"/>
        <v>50459.22</v>
      </c>
      <c r="GP2144">
        <f t="shared" si="1409"/>
        <v>0</v>
      </c>
      <c r="GR2144">
        <v>0</v>
      </c>
      <c r="GS2144">
        <v>3</v>
      </c>
      <c r="GT2144">
        <v>0</v>
      </c>
      <c r="GU2144" t="s">
        <v>3</v>
      </c>
      <c r="GV2144">
        <f t="shared" si="1410"/>
        <v>0</v>
      </c>
      <c r="GW2144">
        <v>1</v>
      </c>
      <c r="GX2144">
        <f t="shared" si="1411"/>
        <v>0</v>
      </c>
      <c r="HA2144">
        <v>0</v>
      </c>
      <c r="HB2144">
        <v>0</v>
      </c>
      <c r="HC2144">
        <f t="shared" si="1412"/>
        <v>0</v>
      </c>
      <c r="HE2144" t="s">
        <v>3</v>
      </c>
      <c r="HF2144" t="s">
        <v>3</v>
      </c>
      <c r="IK2144">
        <v>0</v>
      </c>
    </row>
    <row r="2145" spans="1:245">
      <c r="A2145">
        <v>18</v>
      </c>
      <c r="B2145">
        <v>1</v>
      </c>
      <c r="C2145">
        <v>2081</v>
      </c>
      <c r="E2145" t="s">
        <v>325</v>
      </c>
      <c r="F2145" t="s">
        <v>396</v>
      </c>
      <c r="G2145" t="s">
        <v>397</v>
      </c>
      <c r="H2145" t="s">
        <v>398</v>
      </c>
      <c r="I2145">
        <f>I2144*J2145</f>
        <v>40</v>
      </c>
      <c r="J2145">
        <v>10</v>
      </c>
      <c r="O2145">
        <f t="shared" si="1378"/>
        <v>2509.54</v>
      </c>
      <c r="P2145">
        <f t="shared" si="1379"/>
        <v>2509.54</v>
      </c>
      <c r="Q2145">
        <f t="shared" si="1380"/>
        <v>0</v>
      </c>
      <c r="R2145">
        <f t="shared" si="1381"/>
        <v>0</v>
      </c>
      <c r="S2145">
        <f t="shared" si="1382"/>
        <v>0</v>
      </c>
      <c r="T2145">
        <f t="shared" si="1383"/>
        <v>0</v>
      </c>
      <c r="U2145">
        <f t="shared" si="1384"/>
        <v>0</v>
      </c>
      <c r="V2145">
        <f t="shared" si="1385"/>
        <v>0</v>
      </c>
      <c r="W2145">
        <f t="shared" si="1386"/>
        <v>30.8</v>
      </c>
      <c r="X2145">
        <f t="shared" si="1387"/>
        <v>0</v>
      </c>
      <c r="Y2145">
        <f t="shared" si="1388"/>
        <v>0</v>
      </c>
      <c r="AA2145">
        <v>36401907</v>
      </c>
      <c r="AB2145">
        <f t="shared" si="1389"/>
        <v>16.82</v>
      </c>
      <c r="AC2145">
        <f t="shared" si="1390"/>
        <v>16.82</v>
      </c>
      <c r="AD2145">
        <f>ROUND((((ET2145)-(EU2145))+AE2145),2)</f>
        <v>0</v>
      </c>
      <c r="AE2145">
        <f t="shared" si="1417"/>
        <v>0</v>
      </c>
      <c r="AF2145">
        <f t="shared" si="1417"/>
        <v>0</v>
      </c>
      <c r="AG2145">
        <f t="shared" si="1391"/>
        <v>0</v>
      </c>
      <c r="AH2145">
        <f t="shared" si="1418"/>
        <v>0</v>
      </c>
      <c r="AI2145">
        <f t="shared" si="1418"/>
        <v>0</v>
      </c>
      <c r="AJ2145">
        <f t="shared" si="1392"/>
        <v>0.77</v>
      </c>
      <c r="AK2145">
        <v>16.82</v>
      </c>
      <c r="AL2145">
        <v>16.82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0.77</v>
      </c>
      <c r="AT2145">
        <v>0</v>
      </c>
      <c r="AU2145">
        <v>0</v>
      </c>
      <c r="AV2145">
        <v>1</v>
      </c>
      <c r="AW2145">
        <v>1</v>
      </c>
      <c r="AZ2145">
        <v>1</v>
      </c>
      <c r="BA2145">
        <v>1</v>
      </c>
      <c r="BB2145">
        <v>1</v>
      </c>
      <c r="BC2145">
        <v>3.73</v>
      </c>
      <c r="BD2145" t="s">
        <v>3</v>
      </c>
      <c r="BE2145" t="s">
        <v>3</v>
      </c>
      <c r="BF2145" t="s">
        <v>3</v>
      </c>
      <c r="BG2145" t="s">
        <v>3</v>
      </c>
      <c r="BH2145">
        <v>3</v>
      </c>
      <c r="BI2145">
        <v>1</v>
      </c>
      <c r="BJ2145" t="s">
        <v>399</v>
      </c>
      <c r="BM2145">
        <v>500001</v>
      </c>
      <c r="BN2145">
        <v>0</v>
      </c>
      <c r="BO2145" t="s">
        <v>396</v>
      </c>
      <c r="BP2145">
        <v>1</v>
      </c>
      <c r="BQ2145">
        <v>8</v>
      </c>
      <c r="BR2145">
        <v>0</v>
      </c>
      <c r="BS2145">
        <v>1</v>
      </c>
      <c r="BT2145">
        <v>1</v>
      </c>
      <c r="BU2145">
        <v>1</v>
      </c>
      <c r="BV2145">
        <v>1</v>
      </c>
      <c r="BW2145">
        <v>1</v>
      </c>
      <c r="BX2145">
        <v>1</v>
      </c>
      <c r="BY2145" t="s">
        <v>3</v>
      </c>
      <c r="BZ2145">
        <v>0</v>
      </c>
      <c r="CA2145">
        <v>0</v>
      </c>
      <c r="CE2145">
        <v>0</v>
      </c>
      <c r="CF2145">
        <v>0</v>
      </c>
      <c r="CG2145">
        <v>0</v>
      </c>
      <c r="CM2145">
        <v>0</v>
      </c>
      <c r="CN2145" t="s">
        <v>3</v>
      </c>
      <c r="CO2145">
        <v>0</v>
      </c>
      <c r="CP2145">
        <f t="shared" si="1393"/>
        <v>2509.54</v>
      </c>
      <c r="CQ2145">
        <f t="shared" si="1394"/>
        <v>62.738599999999998</v>
      </c>
      <c r="CR2145">
        <f t="shared" si="1395"/>
        <v>0</v>
      </c>
      <c r="CS2145">
        <f t="shared" si="1396"/>
        <v>0</v>
      </c>
      <c r="CT2145">
        <f t="shared" si="1397"/>
        <v>0</v>
      </c>
      <c r="CU2145">
        <f t="shared" si="1398"/>
        <v>0</v>
      </c>
      <c r="CV2145">
        <f t="shared" si="1399"/>
        <v>0</v>
      </c>
      <c r="CW2145">
        <f t="shared" si="1400"/>
        <v>0</v>
      </c>
      <c r="CX2145">
        <f t="shared" si="1401"/>
        <v>0.77</v>
      </c>
      <c r="CY2145">
        <f t="shared" si="1402"/>
        <v>0</v>
      </c>
      <c r="CZ2145">
        <f t="shared" si="1403"/>
        <v>0</v>
      </c>
      <c r="DC2145" t="s">
        <v>3</v>
      </c>
      <c r="DD2145" t="s">
        <v>3</v>
      </c>
      <c r="DE2145" t="s">
        <v>3</v>
      </c>
      <c r="DF2145" t="s">
        <v>3</v>
      </c>
      <c r="DG2145" t="s">
        <v>3</v>
      </c>
      <c r="DH2145" t="s">
        <v>3</v>
      </c>
      <c r="DI2145" t="s">
        <v>3</v>
      </c>
      <c r="DJ2145" t="s">
        <v>3</v>
      </c>
      <c r="DK2145" t="s">
        <v>3</v>
      </c>
      <c r="DL2145" t="s">
        <v>3</v>
      </c>
      <c r="DM2145" t="s">
        <v>3</v>
      </c>
      <c r="DN2145">
        <v>0</v>
      </c>
      <c r="DO2145">
        <v>0</v>
      </c>
      <c r="DP2145">
        <v>1</v>
      </c>
      <c r="DQ2145">
        <v>1</v>
      </c>
      <c r="DU2145">
        <v>1003</v>
      </c>
      <c r="DV2145" t="s">
        <v>398</v>
      </c>
      <c r="DW2145" t="s">
        <v>398</v>
      </c>
      <c r="DX2145">
        <v>10</v>
      </c>
      <c r="DZ2145" t="s">
        <v>3</v>
      </c>
      <c r="EA2145" t="s">
        <v>3</v>
      </c>
      <c r="EB2145" t="s">
        <v>3</v>
      </c>
      <c r="EC2145" t="s">
        <v>3</v>
      </c>
      <c r="EE2145">
        <v>29085443</v>
      </c>
      <c r="EF2145">
        <v>8</v>
      </c>
      <c r="EG2145" t="s">
        <v>144</v>
      </c>
      <c r="EH2145">
        <v>0</v>
      </c>
      <c r="EI2145" t="s">
        <v>3</v>
      </c>
      <c r="EJ2145">
        <v>1</v>
      </c>
      <c r="EK2145">
        <v>500001</v>
      </c>
      <c r="EL2145" t="s">
        <v>145</v>
      </c>
      <c r="EM2145" t="s">
        <v>146</v>
      </c>
      <c r="EO2145" t="s">
        <v>3</v>
      </c>
      <c r="EQ2145">
        <v>0</v>
      </c>
      <c r="ER2145">
        <v>16.82</v>
      </c>
      <c r="ES2145">
        <v>16.82</v>
      </c>
      <c r="ET2145">
        <v>0</v>
      </c>
      <c r="EU2145">
        <v>0</v>
      </c>
      <c r="EV2145">
        <v>0</v>
      </c>
      <c r="EW2145">
        <v>0</v>
      </c>
      <c r="EX2145">
        <v>0</v>
      </c>
      <c r="FQ2145">
        <v>0</v>
      </c>
      <c r="FR2145">
        <f t="shared" si="1404"/>
        <v>0</v>
      </c>
      <c r="FS2145">
        <v>0</v>
      </c>
      <c r="FX2145">
        <v>0</v>
      </c>
      <c r="FY2145">
        <v>0</v>
      </c>
      <c r="GA2145" t="s">
        <v>3</v>
      </c>
      <c r="GD2145">
        <v>1</v>
      </c>
      <c r="GF2145">
        <v>2119047365</v>
      </c>
      <c r="GG2145">
        <v>2</v>
      </c>
      <c r="GH2145">
        <v>1</v>
      </c>
      <c r="GI2145">
        <v>2</v>
      </c>
      <c r="GJ2145">
        <v>0</v>
      </c>
      <c r="GK2145">
        <v>0</v>
      </c>
      <c r="GL2145">
        <f t="shared" si="1405"/>
        <v>0</v>
      </c>
      <c r="GM2145">
        <f t="shared" si="1406"/>
        <v>2509.54</v>
      </c>
      <c r="GN2145">
        <f t="shared" si="1407"/>
        <v>2509.54</v>
      </c>
      <c r="GO2145">
        <f t="shared" si="1408"/>
        <v>0</v>
      </c>
      <c r="GP2145">
        <f t="shared" si="1409"/>
        <v>0</v>
      </c>
      <c r="GR2145">
        <v>0</v>
      </c>
      <c r="GS2145">
        <v>3</v>
      </c>
      <c r="GT2145">
        <v>0</v>
      </c>
      <c r="GU2145" t="s">
        <v>3</v>
      </c>
      <c r="GV2145">
        <f t="shared" si="1410"/>
        <v>0</v>
      </c>
      <c r="GW2145">
        <v>1</v>
      </c>
      <c r="GX2145">
        <f t="shared" si="1411"/>
        <v>0</v>
      </c>
      <c r="HA2145">
        <v>0</v>
      </c>
      <c r="HB2145">
        <v>0</v>
      </c>
      <c r="HC2145">
        <f t="shared" si="1412"/>
        <v>0</v>
      </c>
      <c r="HE2145" t="s">
        <v>3</v>
      </c>
      <c r="HF2145" t="s">
        <v>3</v>
      </c>
      <c r="IK2145">
        <v>0</v>
      </c>
    </row>
    <row r="2146" spans="1:245">
      <c r="A2146">
        <v>18</v>
      </c>
      <c r="B2146">
        <v>1</v>
      </c>
      <c r="C2146">
        <v>2083</v>
      </c>
      <c r="E2146" t="s">
        <v>329</v>
      </c>
      <c r="F2146" t="s">
        <v>400</v>
      </c>
      <c r="G2146" t="s">
        <v>401</v>
      </c>
      <c r="H2146" t="s">
        <v>402</v>
      </c>
      <c r="I2146">
        <f>I2144*J2146</f>
        <v>0.4</v>
      </c>
      <c r="J2146">
        <v>0.1</v>
      </c>
      <c r="O2146">
        <f t="shared" si="1378"/>
        <v>12796.53</v>
      </c>
      <c r="P2146">
        <f t="shared" si="1379"/>
        <v>12796.53</v>
      </c>
      <c r="Q2146">
        <f t="shared" si="1380"/>
        <v>0</v>
      </c>
      <c r="R2146">
        <f t="shared" si="1381"/>
        <v>0</v>
      </c>
      <c r="S2146">
        <f t="shared" si="1382"/>
        <v>0</v>
      </c>
      <c r="T2146">
        <f t="shared" si="1383"/>
        <v>0</v>
      </c>
      <c r="U2146">
        <f t="shared" si="1384"/>
        <v>0</v>
      </c>
      <c r="V2146">
        <f t="shared" si="1385"/>
        <v>0</v>
      </c>
      <c r="W2146">
        <f t="shared" si="1386"/>
        <v>23.77</v>
      </c>
      <c r="X2146">
        <f t="shared" si="1387"/>
        <v>0</v>
      </c>
      <c r="Y2146">
        <f t="shared" si="1388"/>
        <v>0</v>
      </c>
      <c r="AA2146">
        <v>36401907</v>
      </c>
      <c r="AB2146">
        <f t="shared" si="1389"/>
        <v>3090.95</v>
      </c>
      <c r="AC2146">
        <f t="shared" si="1390"/>
        <v>3090.95</v>
      </c>
      <c r="AD2146">
        <f>ROUND((((ET2146)-(EU2146))+AE2146),2)</f>
        <v>0</v>
      </c>
      <c r="AE2146">
        <f t="shared" si="1417"/>
        <v>0</v>
      </c>
      <c r="AF2146">
        <f t="shared" si="1417"/>
        <v>0</v>
      </c>
      <c r="AG2146">
        <f t="shared" si="1391"/>
        <v>0</v>
      </c>
      <c r="AH2146">
        <f t="shared" si="1418"/>
        <v>0</v>
      </c>
      <c r="AI2146">
        <f t="shared" si="1418"/>
        <v>0</v>
      </c>
      <c r="AJ2146">
        <f t="shared" si="1392"/>
        <v>59.42</v>
      </c>
      <c r="AK2146">
        <v>3090.95</v>
      </c>
      <c r="AL2146">
        <v>3090.95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59.42</v>
      </c>
      <c r="AT2146">
        <v>0</v>
      </c>
      <c r="AU2146">
        <v>0</v>
      </c>
      <c r="AV2146">
        <v>1</v>
      </c>
      <c r="AW2146">
        <v>1</v>
      </c>
      <c r="AZ2146">
        <v>1</v>
      </c>
      <c r="BA2146">
        <v>1</v>
      </c>
      <c r="BB2146">
        <v>1</v>
      </c>
      <c r="BC2146">
        <v>10.35</v>
      </c>
      <c r="BD2146" t="s">
        <v>3</v>
      </c>
      <c r="BE2146" t="s">
        <v>3</v>
      </c>
      <c r="BF2146" t="s">
        <v>3</v>
      </c>
      <c r="BG2146" t="s">
        <v>3</v>
      </c>
      <c r="BH2146">
        <v>3</v>
      </c>
      <c r="BI2146">
        <v>2</v>
      </c>
      <c r="BJ2146" t="s">
        <v>403</v>
      </c>
      <c r="BM2146">
        <v>500002</v>
      </c>
      <c r="BN2146">
        <v>0</v>
      </c>
      <c r="BO2146" t="s">
        <v>400</v>
      </c>
      <c r="BP2146">
        <v>1</v>
      </c>
      <c r="BQ2146">
        <v>12</v>
      </c>
      <c r="BR2146">
        <v>0</v>
      </c>
      <c r="BS2146">
        <v>1</v>
      </c>
      <c r="BT2146">
        <v>1</v>
      </c>
      <c r="BU2146">
        <v>1</v>
      </c>
      <c r="BV2146">
        <v>1</v>
      </c>
      <c r="BW2146">
        <v>1</v>
      </c>
      <c r="BX2146">
        <v>1</v>
      </c>
      <c r="BY2146" t="s">
        <v>3</v>
      </c>
      <c r="BZ2146">
        <v>0</v>
      </c>
      <c r="CA2146">
        <v>0</v>
      </c>
      <c r="CE2146">
        <v>0</v>
      </c>
      <c r="CF2146">
        <v>0</v>
      </c>
      <c r="CG2146">
        <v>0</v>
      </c>
      <c r="CM2146">
        <v>0</v>
      </c>
      <c r="CN2146" t="s">
        <v>3</v>
      </c>
      <c r="CO2146">
        <v>0</v>
      </c>
      <c r="CP2146">
        <f t="shared" si="1393"/>
        <v>12796.53</v>
      </c>
      <c r="CQ2146">
        <f t="shared" si="1394"/>
        <v>31991.332499999997</v>
      </c>
      <c r="CR2146">
        <f t="shared" si="1395"/>
        <v>0</v>
      </c>
      <c r="CS2146">
        <f t="shared" si="1396"/>
        <v>0</v>
      </c>
      <c r="CT2146">
        <f t="shared" si="1397"/>
        <v>0</v>
      </c>
      <c r="CU2146">
        <f t="shared" si="1398"/>
        <v>0</v>
      </c>
      <c r="CV2146">
        <f t="shared" si="1399"/>
        <v>0</v>
      </c>
      <c r="CW2146">
        <f t="shared" si="1400"/>
        <v>0</v>
      </c>
      <c r="CX2146">
        <f t="shared" si="1401"/>
        <v>59.42</v>
      </c>
      <c r="CY2146">
        <f t="shared" si="1402"/>
        <v>0</v>
      </c>
      <c r="CZ2146">
        <f t="shared" si="1403"/>
        <v>0</v>
      </c>
      <c r="DC2146" t="s">
        <v>3</v>
      </c>
      <c r="DD2146" t="s">
        <v>3</v>
      </c>
      <c r="DE2146" t="s">
        <v>3</v>
      </c>
      <c r="DF2146" t="s">
        <v>3</v>
      </c>
      <c r="DG2146" t="s">
        <v>3</v>
      </c>
      <c r="DH2146" t="s">
        <v>3</v>
      </c>
      <c r="DI2146" t="s">
        <v>3</v>
      </c>
      <c r="DJ2146" t="s">
        <v>3</v>
      </c>
      <c r="DK2146" t="s">
        <v>3</v>
      </c>
      <c r="DL2146" t="s">
        <v>3</v>
      </c>
      <c r="DM2146" t="s">
        <v>3</v>
      </c>
      <c r="DN2146">
        <v>0</v>
      </c>
      <c r="DO2146">
        <v>0</v>
      </c>
      <c r="DP2146">
        <v>1</v>
      </c>
      <c r="DQ2146">
        <v>1</v>
      </c>
      <c r="DU2146">
        <v>1013</v>
      </c>
      <c r="DV2146" t="s">
        <v>402</v>
      </c>
      <c r="DW2146" t="s">
        <v>404</v>
      </c>
      <c r="DX2146">
        <v>1</v>
      </c>
      <c r="DZ2146" t="s">
        <v>3</v>
      </c>
      <c r="EA2146" t="s">
        <v>3</v>
      </c>
      <c r="EB2146" t="s">
        <v>3</v>
      </c>
      <c r="EC2146" t="s">
        <v>3</v>
      </c>
      <c r="EE2146">
        <v>29085444</v>
      </c>
      <c r="EF2146">
        <v>12</v>
      </c>
      <c r="EG2146" t="s">
        <v>32</v>
      </c>
      <c r="EH2146">
        <v>0</v>
      </c>
      <c r="EI2146" t="s">
        <v>3</v>
      </c>
      <c r="EJ2146">
        <v>2</v>
      </c>
      <c r="EK2146">
        <v>500002</v>
      </c>
      <c r="EL2146" t="s">
        <v>33</v>
      </c>
      <c r="EM2146" t="s">
        <v>34</v>
      </c>
      <c r="EO2146" t="s">
        <v>3</v>
      </c>
      <c r="EQ2146">
        <v>0</v>
      </c>
      <c r="ER2146">
        <v>3090.95</v>
      </c>
      <c r="ES2146">
        <v>3090.95</v>
      </c>
      <c r="ET2146">
        <v>0</v>
      </c>
      <c r="EU2146">
        <v>0</v>
      </c>
      <c r="EV2146">
        <v>0</v>
      </c>
      <c r="EW2146">
        <v>0</v>
      </c>
      <c r="EX2146">
        <v>0</v>
      </c>
      <c r="FQ2146">
        <v>0</v>
      </c>
      <c r="FR2146">
        <f t="shared" si="1404"/>
        <v>0</v>
      </c>
      <c r="FS2146">
        <v>0</v>
      </c>
      <c r="FX2146">
        <v>0</v>
      </c>
      <c r="FY2146">
        <v>0</v>
      </c>
      <c r="GA2146" t="s">
        <v>3</v>
      </c>
      <c r="GD2146">
        <v>1</v>
      </c>
      <c r="GF2146">
        <v>-941243289</v>
      </c>
      <c r="GG2146">
        <v>2</v>
      </c>
      <c r="GH2146">
        <v>1</v>
      </c>
      <c r="GI2146">
        <v>2</v>
      </c>
      <c r="GJ2146">
        <v>0</v>
      </c>
      <c r="GK2146">
        <v>0</v>
      </c>
      <c r="GL2146">
        <f t="shared" si="1405"/>
        <v>0</v>
      </c>
      <c r="GM2146">
        <f t="shared" si="1406"/>
        <v>12796.53</v>
      </c>
      <c r="GN2146">
        <f t="shared" si="1407"/>
        <v>0</v>
      </c>
      <c r="GO2146">
        <f t="shared" si="1408"/>
        <v>12796.53</v>
      </c>
      <c r="GP2146">
        <f t="shared" si="1409"/>
        <v>0</v>
      </c>
      <c r="GR2146">
        <v>0</v>
      </c>
      <c r="GS2146">
        <v>3</v>
      </c>
      <c r="GT2146">
        <v>0</v>
      </c>
      <c r="GU2146" t="s">
        <v>3</v>
      </c>
      <c r="GV2146">
        <f t="shared" si="1410"/>
        <v>0</v>
      </c>
      <c r="GW2146">
        <v>1</v>
      </c>
      <c r="GX2146">
        <f t="shared" si="1411"/>
        <v>0</v>
      </c>
      <c r="HA2146">
        <v>0</v>
      </c>
      <c r="HB2146">
        <v>0</v>
      </c>
      <c r="HC2146">
        <f t="shared" si="1412"/>
        <v>0</v>
      </c>
      <c r="HE2146" t="s">
        <v>3</v>
      </c>
      <c r="HF2146" t="s">
        <v>3</v>
      </c>
      <c r="IK2146">
        <v>0</v>
      </c>
    </row>
    <row r="2148" spans="1:245">
      <c r="A2148" s="2">
        <v>51</v>
      </c>
      <c r="B2148" s="2">
        <f>B2120</f>
        <v>1</v>
      </c>
      <c r="C2148" s="2">
        <f>A2120</f>
        <v>5</v>
      </c>
      <c r="D2148" s="2">
        <f>ROW(A2120)</f>
        <v>2120</v>
      </c>
      <c r="E2148" s="2"/>
      <c r="F2148" s="2" t="str">
        <f>IF(F2120&lt;&gt;"",F2120,"")</f>
        <v>Новый подраздел</v>
      </c>
      <c r="G2148" s="2" t="str">
        <f>IF(G2120&lt;&gt;"",G2120,"")</f>
        <v>ремонт</v>
      </c>
      <c r="H2148" s="2">
        <v>0</v>
      </c>
      <c r="I2148" s="2"/>
      <c r="J2148" s="2"/>
      <c r="K2148" s="2"/>
      <c r="L2148" s="2"/>
      <c r="M2148" s="2"/>
      <c r="N2148" s="2"/>
      <c r="O2148" s="2">
        <f t="shared" ref="O2148:T2148" si="1419">ROUND(AB2148,2)</f>
        <v>148277.6</v>
      </c>
      <c r="P2148" s="2">
        <f t="shared" si="1419"/>
        <v>86176.63</v>
      </c>
      <c r="Q2148" s="2">
        <f t="shared" si="1419"/>
        <v>3541.64</v>
      </c>
      <c r="R2148" s="2">
        <f t="shared" si="1419"/>
        <v>884.4</v>
      </c>
      <c r="S2148" s="2">
        <f t="shared" si="1419"/>
        <v>58559.33</v>
      </c>
      <c r="T2148" s="2">
        <f t="shared" si="1419"/>
        <v>0</v>
      </c>
      <c r="U2148" s="2">
        <f>AH2148</f>
        <v>191.16218500000002</v>
      </c>
      <c r="V2148" s="2">
        <f>AI2148</f>
        <v>2.2643874999999998</v>
      </c>
      <c r="W2148" s="2">
        <f>ROUND(AJ2148,2)</f>
        <v>546.87</v>
      </c>
      <c r="X2148" s="2">
        <f>ROUND(AK2148,2)</f>
        <v>50214.1</v>
      </c>
      <c r="Y2148" s="2">
        <f>ROUND(AL2148,2)</f>
        <v>27431.67</v>
      </c>
      <c r="Z2148" s="2"/>
      <c r="AA2148" s="2"/>
      <c r="AB2148" s="2">
        <f>ROUND(SUMIF(AA2124:AA2146,"=36401907",O2124:O2146),2)</f>
        <v>148277.6</v>
      </c>
      <c r="AC2148" s="2">
        <f>ROUND(SUMIF(AA2124:AA2146,"=36401907",P2124:P2146),2)</f>
        <v>86176.63</v>
      </c>
      <c r="AD2148" s="2">
        <f>ROUND(SUMIF(AA2124:AA2146,"=36401907",Q2124:Q2146),2)</f>
        <v>3541.64</v>
      </c>
      <c r="AE2148" s="2">
        <f>ROUND(SUMIF(AA2124:AA2146,"=36401907",R2124:R2146),2)</f>
        <v>884.4</v>
      </c>
      <c r="AF2148" s="2">
        <f>ROUND(SUMIF(AA2124:AA2146,"=36401907",S2124:S2146),2)</f>
        <v>58559.33</v>
      </c>
      <c r="AG2148" s="2">
        <f>ROUND(SUMIF(AA2124:AA2146,"=36401907",T2124:T2146),2)</f>
        <v>0</v>
      </c>
      <c r="AH2148" s="2">
        <f>SUMIF(AA2124:AA2146,"=36401907",U2124:U2146)</f>
        <v>191.16218500000002</v>
      </c>
      <c r="AI2148" s="2">
        <f>SUMIF(AA2124:AA2146,"=36401907",V2124:V2146)</f>
        <v>2.2643874999999998</v>
      </c>
      <c r="AJ2148" s="2">
        <f>ROUND(SUMIF(AA2124:AA2146,"=36401907",W2124:W2146),2)</f>
        <v>546.87</v>
      </c>
      <c r="AK2148" s="2">
        <f>ROUND(SUMIF(AA2124:AA2146,"=36401907",X2124:X2146),2)</f>
        <v>50214.1</v>
      </c>
      <c r="AL2148" s="2">
        <f>ROUND(SUMIF(AA2124:AA2146,"=36401907",Y2124:Y2146),2)</f>
        <v>27431.67</v>
      </c>
      <c r="AM2148" s="2"/>
      <c r="AN2148" s="2"/>
      <c r="AO2148" s="2">
        <f t="shared" ref="AO2148:BD2148" si="1420">ROUND(BX2148,2)</f>
        <v>0</v>
      </c>
      <c r="AP2148" s="2">
        <f t="shared" si="1420"/>
        <v>0</v>
      </c>
      <c r="AQ2148" s="2">
        <f t="shared" si="1420"/>
        <v>0</v>
      </c>
      <c r="AR2148" s="2">
        <f t="shared" si="1420"/>
        <v>225923.37</v>
      </c>
      <c r="AS2148" s="2">
        <f t="shared" si="1420"/>
        <v>153747.29999999999</v>
      </c>
      <c r="AT2148" s="2">
        <f t="shared" si="1420"/>
        <v>72176.070000000007</v>
      </c>
      <c r="AU2148" s="2">
        <f t="shared" si="1420"/>
        <v>0</v>
      </c>
      <c r="AV2148" s="2">
        <f t="shared" si="1420"/>
        <v>86176.63</v>
      </c>
      <c r="AW2148" s="2">
        <f t="shared" si="1420"/>
        <v>86176.63</v>
      </c>
      <c r="AX2148" s="2">
        <f t="shared" si="1420"/>
        <v>0</v>
      </c>
      <c r="AY2148" s="2">
        <f t="shared" si="1420"/>
        <v>86176.63</v>
      </c>
      <c r="AZ2148" s="2">
        <f t="shared" si="1420"/>
        <v>0</v>
      </c>
      <c r="BA2148" s="2">
        <f t="shared" si="1420"/>
        <v>0</v>
      </c>
      <c r="BB2148" s="2">
        <f t="shared" si="1420"/>
        <v>0</v>
      </c>
      <c r="BC2148" s="2">
        <f t="shared" si="1420"/>
        <v>0</v>
      </c>
      <c r="BD2148" s="2">
        <f t="shared" si="1420"/>
        <v>0</v>
      </c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>
        <f>ROUND(SUMIF(AA2124:AA2146,"=36401907",FQ2124:FQ2146),2)</f>
        <v>0</v>
      </c>
      <c r="BY2148" s="2">
        <f>ROUND(SUMIF(AA2124:AA2146,"=36401907",FR2124:FR2146),2)</f>
        <v>0</v>
      </c>
      <c r="BZ2148" s="2">
        <f>ROUND(SUMIF(AA2124:AA2146,"=36401907",GL2124:GL2146),2)</f>
        <v>0</v>
      </c>
      <c r="CA2148" s="2">
        <f>ROUND(SUMIF(AA2124:AA2146,"=36401907",GM2124:GM2146),2)</f>
        <v>225923.37</v>
      </c>
      <c r="CB2148" s="2">
        <f>ROUND(SUMIF(AA2124:AA2146,"=36401907",GN2124:GN2146),2)</f>
        <v>153747.29999999999</v>
      </c>
      <c r="CC2148" s="2">
        <f>ROUND(SUMIF(AA2124:AA2146,"=36401907",GO2124:GO2146),2)</f>
        <v>72176.070000000007</v>
      </c>
      <c r="CD2148" s="2">
        <f>ROUND(SUMIF(AA2124:AA2146,"=36401907",GP2124:GP2146),2)</f>
        <v>0</v>
      </c>
      <c r="CE2148" s="2">
        <f>AC2148-BX2148</f>
        <v>86176.63</v>
      </c>
      <c r="CF2148" s="2">
        <f>AC2148-BY2148</f>
        <v>86176.63</v>
      </c>
      <c r="CG2148" s="2">
        <f>BX2148-BZ2148</f>
        <v>0</v>
      </c>
      <c r="CH2148" s="2">
        <f>AC2148-BX2148-BY2148+BZ2148</f>
        <v>86176.63</v>
      </c>
      <c r="CI2148" s="2">
        <f>BY2148-BZ2148</f>
        <v>0</v>
      </c>
      <c r="CJ2148" s="2">
        <f>ROUND(SUMIF(AA2124:AA2146,"=36401907",GX2124:GX2146),2)</f>
        <v>0</v>
      </c>
      <c r="CK2148" s="2">
        <f>ROUND(SUMIF(AA2124:AA2146,"=36401907",GY2124:GY2146),2)</f>
        <v>0</v>
      </c>
      <c r="CL2148" s="2">
        <f>ROUND(SUMIF(AA2124:AA2146,"=36401907",GZ2124:GZ2146),2)</f>
        <v>0</v>
      </c>
      <c r="CM2148" s="2">
        <f>ROUND(SUMIF(AA2124:AA2146,"=36401907",HD2124:HD2146),2)</f>
        <v>0</v>
      </c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>
        <v>0</v>
      </c>
    </row>
    <row r="2150" spans="1:245">
      <c r="A2150" s="4">
        <v>50</v>
      </c>
      <c r="B2150" s="4">
        <v>0</v>
      </c>
      <c r="C2150" s="4">
        <v>0</v>
      </c>
      <c r="D2150" s="4">
        <v>1</v>
      </c>
      <c r="E2150" s="4">
        <v>201</v>
      </c>
      <c r="F2150" s="4">
        <f>ROUND(Source!O2148,O2150)</f>
        <v>148277.6</v>
      </c>
      <c r="G2150" s="4" t="s">
        <v>71</v>
      </c>
      <c r="H2150" s="4" t="s">
        <v>72</v>
      </c>
      <c r="I2150" s="4"/>
      <c r="J2150" s="4"/>
      <c r="K2150" s="4">
        <v>201</v>
      </c>
      <c r="L2150" s="4">
        <v>1</v>
      </c>
      <c r="M2150" s="4">
        <v>3</v>
      </c>
      <c r="N2150" s="4" t="s">
        <v>3</v>
      </c>
      <c r="O2150" s="4">
        <v>2</v>
      </c>
      <c r="P2150" s="4"/>
      <c r="Q2150" s="4"/>
      <c r="R2150" s="4"/>
      <c r="S2150" s="4"/>
      <c r="T2150" s="4"/>
      <c r="U2150" s="4"/>
      <c r="V2150" s="4"/>
      <c r="W2150" s="4"/>
    </row>
    <row r="2151" spans="1:245">
      <c r="A2151" s="4">
        <v>50</v>
      </c>
      <c r="B2151" s="4">
        <v>0</v>
      </c>
      <c r="C2151" s="4">
        <v>0</v>
      </c>
      <c r="D2151" s="4">
        <v>1</v>
      </c>
      <c r="E2151" s="4">
        <v>202</v>
      </c>
      <c r="F2151" s="4">
        <f>ROUND(Source!P2148,O2151)</f>
        <v>86176.63</v>
      </c>
      <c r="G2151" s="4" t="s">
        <v>73</v>
      </c>
      <c r="H2151" s="4" t="s">
        <v>74</v>
      </c>
      <c r="I2151" s="4"/>
      <c r="J2151" s="4"/>
      <c r="K2151" s="4">
        <v>202</v>
      </c>
      <c r="L2151" s="4">
        <v>2</v>
      </c>
      <c r="M2151" s="4">
        <v>3</v>
      </c>
      <c r="N2151" s="4" t="s">
        <v>3</v>
      </c>
      <c r="O2151" s="4">
        <v>2</v>
      </c>
      <c r="P2151" s="4"/>
      <c r="Q2151" s="4"/>
      <c r="R2151" s="4"/>
      <c r="S2151" s="4"/>
      <c r="T2151" s="4"/>
      <c r="U2151" s="4"/>
      <c r="V2151" s="4"/>
      <c r="W2151" s="4"/>
    </row>
    <row r="2152" spans="1:245">
      <c r="A2152" s="4">
        <v>50</v>
      </c>
      <c r="B2152" s="4">
        <v>0</v>
      </c>
      <c r="C2152" s="4">
        <v>0</v>
      </c>
      <c r="D2152" s="4">
        <v>1</v>
      </c>
      <c r="E2152" s="4">
        <v>222</v>
      </c>
      <c r="F2152" s="4">
        <f>ROUND(Source!AO2148,O2152)</f>
        <v>0</v>
      </c>
      <c r="G2152" s="4" t="s">
        <v>75</v>
      </c>
      <c r="H2152" s="4" t="s">
        <v>76</v>
      </c>
      <c r="I2152" s="4"/>
      <c r="J2152" s="4"/>
      <c r="K2152" s="4">
        <v>222</v>
      </c>
      <c r="L2152" s="4">
        <v>3</v>
      </c>
      <c r="M2152" s="4">
        <v>3</v>
      </c>
      <c r="N2152" s="4" t="s">
        <v>3</v>
      </c>
      <c r="O2152" s="4">
        <v>2</v>
      </c>
      <c r="P2152" s="4"/>
      <c r="Q2152" s="4"/>
      <c r="R2152" s="4"/>
      <c r="S2152" s="4"/>
      <c r="T2152" s="4"/>
      <c r="U2152" s="4"/>
      <c r="V2152" s="4"/>
      <c r="W2152" s="4"/>
    </row>
    <row r="2153" spans="1:245">
      <c r="A2153" s="4">
        <v>50</v>
      </c>
      <c r="B2153" s="4">
        <v>0</v>
      </c>
      <c r="C2153" s="4">
        <v>0</v>
      </c>
      <c r="D2153" s="4">
        <v>1</v>
      </c>
      <c r="E2153" s="4">
        <v>225</v>
      </c>
      <c r="F2153" s="4">
        <f>ROUND(Source!AV2148,O2153)</f>
        <v>86176.63</v>
      </c>
      <c r="G2153" s="4" t="s">
        <v>77</v>
      </c>
      <c r="H2153" s="4" t="s">
        <v>78</v>
      </c>
      <c r="I2153" s="4"/>
      <c r="J2153" s="4"/>
      <c r="K2153" s="4">
        <v>225</v>
      </c>
      <c r="L2153" s="4">
        <v>4</v>
      </c>
      <c r="M2153" s="4">
        <v>3</v>
      </c>
      <c r="N2153" s="4" t="s">
        <v>3</v>
      </c>
      <c r="O2153" s="4">
        <v>2</v>
      </c>
      <c r="P2153" s="4"/>
      <c r="Q2153" s="4"/>
      <c r="R2153" s="4"/>
      <c r="S2153" s="4"/>
      <c r="T2153" s="4"/>
      <c r="U2153" s="4"/>
      <c r="V2153" s="4"/>
      <c r="W2153" s="4"/>
    </row>
    <row r="2154" spans="1:245">
      <c r="A2154" s="4">
        <v>50</v>
      </c>
      <c r="B2154" s="4">
        <v>0</v>
      </c>
      <c r="C2154" s="4">
        <v>0</v>
      </c>
      <c r="D2154" s="4">
        <v>1</v>
      </c>
      <c r="E2154" s="4">
        <v>226</v>
      </c>
      <c r="F2154" s="4">
        <f>ROUND(Source!AW2148,O2154)</f>
        <v>86176.63</v>
      </c>
      <c r="G2154" s="4" t="s">
        <v>79</v>
      </c>
      <c r="H2154" s="4" t="s">
        <v>80</v>
      </c>
      <c r="I2154" s="4"/>
      <c r="J2154" s="4"/>
      <c r="K2154" s="4">
        <v>226</v>
      </c>
      <c r="L2154" s="4">
        <v>5</v>
      </c>
      <c r="M2154" s="4">
        <v>3</v>
      </c>
      <c r="N2154" s="4" t="s">
        <v>3</v>
      </c>
      <c r="O2154" s="4">
        <v>2</v>
      </c>
      <c r="P2154" s="4"/>
      <c r="Q2154" s="4"/>
      <c r="R2154" s="4"/>
      <c r="S2154" s="4"/>
      <c r="T2154" s="4"/>
      <c r="U2154" s="4"/>
      <c r="V2154" s="4"/>
      <c r="W2154" s="4"/>
    </row>
    <row r="2155" spans="1:245">
      <c r="A2155" s="4">
        <v>50</v>
      </c>
      <c r="B2155" s="4">
        <v>0</v>
      </c>
      <c r="C2155" s="4">
        <v>0</v>
      </c>
      <c r="D2155" s="4">
        <v>1</v>
      </c>
      <c r="E2155" s="4">
        <v>227</v>
      </c>
      <c r="F2155" s="4">
        <f>ROUND(Source!AX2148,O2155)</f>
        <v>0</v>
      </c>
      <c r="G2155" s="4" t="s">
        <v>81</v>
      </c>
      <c r="H2155" s="4" t="s">
        <v>82</v>
      </c>
      <c r="I2155" s="4"/>
      <c r="J2155" s="4"/>
      <c r="K2155" s="4">
        <v>227</v>
      </c>
      <c r="L2155" s="4">
        <v>6</v>
      </c>
      <c r="M2155" s="4">
        <v>3</v>
      </c>
      <c r="N2155" s="4" t="s">
        <v>3</v>
      </c>
      <c r="O2155" s="4">
        <v>2</v>
      </c>
      <c r="P2155" s="4"/>
      <c r="Q2155" s="4"/>
      <c r="R2155" s="4"/>
      <c r="S2155" s="4"/>
      <c r="T2155" s="4"/>
      <c r="U2155" s="4"/>
      <c r="V2155" s="4"/>
      <c r="W2155" s="4"/>
    </row>
    <row r="2156" spans="1:245">
      <c r="A2156" s="4">
        <v>50</v>
      </c>
      <c r="B2156" s="4">
        <v>0</v>
      </c>
      <c r="C2156" s="4">
        <v>0</v>
      </c>
      <c r="D2156" s="4">
        <v>1</v>
      </c>
      <c r="E2156" s="4">
        <v>228</v>
      </c>
      <c r="F2156" s="4">
        <f>ROUND(Source!AY2148,O2156)</f>
        <v>86176.63</v>
      </c>
      <c r="G2156" s="4" t="s">
        <v>83</v>
      </c>
      <c r="H2156" s="4" t="s">
        <v>84</v>
      </c>
      <c r="I2156" s="4"/>
      <c r="J2156" s="4"/>
      <c r="K2156" s="4">
        <v>228</v>
      </c>
      <c r="L2156" s="4">
        <v>7</v>
      </c>
      <c r="M2156" s="4">
        <v>3</v>
      </c>
      <c r="N2156" s="4" t="s">
        <v>3</v>
      </c>
      <c r="O2156" s="4">
        <v>2</v>
      </c>
      <c r="P2156" s="4"/>
      <c r="Q2156" s="4"/>
      <c r="R2156" s="4"/>
      <c r="S2156" s="4"/>
      <c r="T2156" s="4"/>
      <c r="U2156" s="4"/>
      <c r="V2156" s="4"/>
      <c r="W2156" s="4"/>
    </row>
    <row r="2157" spans="1:245">
      <c r="A2157" s="4">
        <v>50</v>
      </c>
      <c r="B2157" s="4">
        <v>0</v>
      </c>
      <c r="C2157" s="4">
        <v>0</v>
      </c>
      <c r="D2157" s="4">
        <v>1</v>
      </c>
      <c r="E2157" s="4">
        <v>216</v>
      </c>
      <c r="F2157" s="4">
        <f>ROUND(Source!AP2148,O2157)</f>
        <v>0</v>
      </c>
      <c r="G2157" s="4" t="s">
        <v>85</v>
      </c>
      <c r="H2157" s="4" t="s">
        <v>86</v>
      </c>
      <c r="I2157" s="4"/>
      <c r="J2157" s="4"/>
      <c r="K2157" s="4">
        <v>216</v>
      </c>
      <c r="L2157" s="4">
        <v>8</v>
      </c>
      <c r="M2157" s="4">
        <v>3</v>
      </c>
      <c r="N2157" s="4" t="s">
        <v>3</v>
      </c>
      <c r="O2157" s="4">
        <v>2</v>
      </c>
      <c r="P2157" s="4"/>
      <c r="Q2157" s="4"/>
      <c r="R2157" s="4"/>
      <c r="S2157" s="4"/>
      <c r="T2157" s="4"/>
      <c r="U2157" s="4"/>
      <c r="V2157" s="4"/>
      <c r="W2157" s="4"/>
    </row>
    <row r="2158" spans="1:245">
      <c r="A2158" s="4">
        <v>50</v>
      </c>
      <c r="B2158" s="4">
        <v>0</v>
      </c>
      <c r="C2158" s="4">
        <v>0</v>
      </c>
      <c r="D2158" s="4">
        <v>1</v>
      </c>
      <c r="E2158" s="4">
        <v>223</v>
      </c>
      <c r="F2158" s="4">
        <f>ROUND(Source!AQ2148,O2158)</f>
        <v>0</v>
      </c>
      <c r="G2158" s="4" t="s">
        <v>87</v>
      </c>
      <c r="H2158" s="4" t="s">
        <v>88</v>
      </c>
      <c r="I2158" s="4"/>
      <c r="J2158" s="4"/>
      <c r="K2158" s="4">
        <v>223</v>
      </c>
      <c r="L2158" s="4">
        <v>9</v>
      </c>
      <c r="M2158" s="4">
        <v>3</v>
      </c>
      <c r="N2158" s="4" t="s">
        <v>3</v>
      </c>
      <c r="O2158" s="4">
        <v>2</v>
      </c>
      <c r="P2158" s="4"/>
      <c r="Q2158" s="4"/>
      <c r="R2158" s="4"/>
      <c r="S2158" s="4"/>
      <c r="T2158" s="4"/>
      <c r="U2158" s="4"/>
      <c r="V2158" s="4"/>
      <c r="W2158" s="4"/>
    </row>
    <row r="2159" spans="1:245">
      <c r="A2159" s="4">
        <v>50</v>
      </c>
      <c r="B2159" s="4">
        <v>0</v>
      </c>
      <c r="C2159" s="4">
        <v>0</v>
      </c>
      <c r="D2159" s="4">
        <v>1</v>
      </c>
      <c r="E2159" s="4">
        <v>229</v>
      </c>
      <c r="F2159" s="4">
        <f>ROUND(Source!AZ2148,O2159)</f>
        <v>0</v>
      </c>
      <c r="G2159" s="4" t="s">
        <v>89</v>
      </c>
      <c r="H2159" s="4" t="s">
        <v>90</v>
      </c>
      <c r="I2159" s="4"/>
      <c r="J2159" s="4"/>
      <c r="K2159" s="4">
        <v>229</v>
      </c>
      <c r="L2159" s="4">
        <v>10</v>
      </c>
      <c r="M2159" s="4">
        <v>3</v>
      </c>
      <c r="N2159" s="4" t="s">
        <v>3</v>
      </c>
      <c r="O2159" s="4">
        <v>2</v>
      </c>
      <c r="P2159" s="4"/>
      <c r="Q2159" s="4"/>
      <c r="R2159" s="4"/>
      <c r="S2159" s="4"/>
      <c r="T2159" s="4"/>
      <c r="U2159" s="4"/>
      <c r="V2159" s="4"/>
      <c r="W2159" s="4"/>
    </row>
    <row r="2160" spans="1:245">
      <c r="A2160" s="4">
        <v>50</v>
      </c>
      <c r="B2160" s="4">
        <v>0</v>
      </c>
      <c r="C2160" s="4">
        <v>0</v>
      </c>
      <c r="D2160" s="4">
        <v>1</v>
      </c>
      <c r="E2160" s="4">
        <v>203</v>
      </c>
      <c r="F2160" s="4">
        <f>ROUND(Source!Q2148,O2160)</f>
        <v>3541.64</v>
      </c>
      <c r="G2160" s="4" t="s">
        <v>91</v>
      </c>
      <c r="H2160" s="4" t="s">
        <v>92</v>
      </c>
      <c r="I2160" s="4"/>
      <c r="J2160" s="4"/>
      <c r="K2160" s="4">
        <v>203</v>
      </c>
      <c r="L2160" s="4">
        <v>11</v>
      </c>
      <c r="M2160" s="4">
        <v>3</v>
      </c>
      <c r="N2160" s="4" t="s">
        <v>3</v>
      </c>
      <c r="O2160" s="4">
        <v>2</v>
      </c>
      <c r="P2160" s="4"/>
      <c r="Q2160" s="4"/>
      <c r="R2160" s="4"/>
      <c r="S2160" s="4"/>
      <c r="T2160" s="4"/>
      <c r="U2160" s="4"/>
      <c r="V2160" s="4"/>
      <c r="W2160" s="4"/>
    </row>
    <row r="2161" spans="1:23">
      <c r="A2161" s="4">
        <v>50</v>
      </c>
      <c r="B2161" s="4">
        <v>0</v>
      </c>
      <c r="C2161" s="4">
        <v>0</v>
      </c>
      <c r="D2161" s="4">
        <v>1</v>
      </c>
      <c r="E2161" s="4">
        <v>231</v>
      </c>
      <c r="F2161" s="4">
        <f>ROUND(Source!BB2148,O2161)</f>
        <v>0</v>
      </c>
      <c r="G2161" s="4" t="s">
        <v>93</v>
      </c>
      <c r="H2161" s="4" t="s">
        <v>94</v>
      </c>
      <c r="I2161" s="4"/>
      <c r="J2161" s="4"/>
      <c r="K2161" s="4">
        <v>231</v>
      </c>
      <c r="L2161" s="4">
        <v>12</v>
      </c>
      <c r="M2161" s="4">
        <v>3</v>
      </c>
      <c r="N2161" s="4" t="s">
        <v>3</v>
      </c>
      <c r="O2161" s="4">
        <v>2</v>
      </c>
      <c r="P2161" s="4"/>
      <c r="Q2161" s="4"/>
      <c r="R2161" s="4"/>
      <c r="S2161" s="4"/>
      <c r="T2161" s="4"/>
      <c r="U2161" s="4"/>
      <c r="V2161" s="4"/>
      <c r="W2161" s="4"/>
    </row>
    <row r="2162" spans="1:23">
      <c r="A2162" s="4">
        <v>50</v>
      </c>
      <c r="B2162" s="4">
        <v>0</v>
      </c>
      <c r="C2162" s="4">
        <v>0</v>
      </c>
      <c r="D2162" s="4">
        <v>1</v>
      </c>
      <c r="E2162" s="4">
        <v>204</v>
      </c>
      <c r="F2162" s="4">
        <f>ROUND(Source!R2148,O2162)</f>
        <v>884.4</v>
      </c>
      <c r="G2162" s="4" t="s">
        <v>95</v>
      </c>
      <c r="H2162" s="4" t="s">
        <v>96</v>
      </c>
      <c r="I2162" s="4"/>
      <c r="J2162" s="4"/>
      <c r="K2162" s="4">
        <v>204</v>
      </c>
      <c r="L2162" s="4">
        <v>13</v>
      </c>
      <c r="M2162" s="4">
        <v>3</v>
      </c>
      <c r="N2162" s="4" t="s">
        <v>3</v>
      </c>
      <c r="O2162" s="4">
        <v>2</v>
      </c>
      <c r="P2162" s="4"/>
      <c r="Q2162" s="4"/>
      <c r="R2162" s="4"/>
      <c r="S2162" s="4"/>
      <c r="T2162" s="4"/>
      <c r="U2162" s="4"/>
      <c r="V2162" s="4"/>
      <c r="W2162" s="4"/>
    </row>
    <row r="2163" spans="1:23">
      <c r="A2163" s="4">
        <v>50</v>
      </c>
      <c r="B2163" s="4">
        <v>0</v>
      </c>
      <c r="C2163" s="4">
        <v>0</v>
      </c>
      <c r="D2163" s="4">
        <v>1</v>
      </c>
      <c r="E2163" s="4">
        <v>205</v>
      </c>
      <c r="F2163" s="4">
        <f>ROUND(Source!S2148,O2163)</f>
        <v>58559.33</v>
      </c>
      <c r="G2163" s="4" t="s">
        <v>97</v>
      </c>
      <c r="H2163" s="4" t="s">
        <v>98</v>
      </c>
      <c r="I2163" s="4"/>
      <c r="J2163" s="4"/>
      <c r="K2163" s="4">
        <v>205</v>
      </c>
      <c r="L2163" s="4">
        <v>14</v>
      </c>
      <c r="M2163" s="4">
        <v>3</v>
      </c>
      <c r="N2163" s="4" t="s">
        <v>3</v>
      </c>
      <c r="O2163" s="4">
        <v>2</v>
      </c>
      <c r="P2163" s="4"/>
      <c r="Q2163" s="4"/>
      <c r="R2163" s="4"/>
      <c r="S2163" s="4"/>
      <c r="T2163" s="4"/>
      <c r="U2163" s="4"/>
      <c r="V2163" s="4"/>
      <c r="W2163" s="4"/>
    </row>
    <row r="2164" spans="1:23">
      <c r="A2164" s="4">
        <v>50</v>
      </c>
      <c r="B2164" s="4">
        <v>0</v>
      </c>
      <c r="C2164" s="4">
        <v>0</v>
      </c>
      <c r="D2164" s="4">
        <v>1</v>
      </c>
      <c r="E2164" s="4">
        <v>232</v>
      </c>
      <c r="F2164" s="4">
        <f>ROUND(Source!BC2148,O2164)</f>
        <v>0</v>
      </c>
      <c r="G2164" s="4" t="s">
        <v>99</v>
      </c>
      <c r="H2164" s="4" t="s">
        <v>100</v>
      </c>
      <c r="I2164" s="4"/>
      <c r="J2164" s="4"/>
      <c r="K2164" s="4">
        <v>232</v>
      </c>
      <c r="L2164" s="4">
        <v>15</v>
      </c>
      <c r="M2164" s="4">
        <v>3</v>
      </c>
      <c r="N2164" s="4" t="s">
        <v>3</v>
      </c>
      <c r="O2164" s="4">
        <v>2</v>
      </c>
      <c r="P2164" s="4"/>
      <c r="Q2164" s="4"/>
      <c r="R2164" s="4"/>
      <c r="S2164" s="4"/>
      <c r="T2164" s="4"/>
      <c r="U2164" s="4"/>
      <c r="V2164" s="4"/>
      <c r="W2164" s="4"/>
    </row>
    <row r="2165" spans="1:23">
      <c r="A2165" s="4">
        <v>50</v>
      </c>
      <c r="B2165" s="4">
        <v>0</v>
      </c>
      <c r="C2165" s="4">
        <v>0</v>
      </c>
      <c r="D2165" s="4">
        <v>1</v>
      </c>
      <c r="E2165" s="4">
        <v>214</v>
      </c>
      <c r="F2165" s="4">
        <f>ROUND(Source!AS2148,O2165)</f>
        <v>153747.29999999999</v>
      </c>
      <c r="G2165" s="4" t="s">
        <v>101</v>
      </c>
      <c r="H2165" s="4" t="s">
        <v>102</v>
      </c>
      <c r="I2165" s="4"/>
      <c r="J2165" s="4"/>
      <c r="K2165" s="4">
        <v>214</v>
      </c>
      <c r="L2165" s="4">
        <v>16</v>
      </c>
      <c r="M2165" s="4">
        <v>3</v>
      </c>
      <c r="N2165" s="4" t="s">
        <v>3</v>
      </c>
      <c r="O2165" s="4">
        <v>2</v>
      </c>
      <c r="P2165" s="4"/>
      <c r="Q2165" s="4"/>
      <c r="R2165" s="4"/>
      <c r="S2165" s="4"/>
      <c r="T2165" s="4"/>
      <c r="U2165" s="4"/>
      <c r="V2165" s="4"/>
      <c r="W2165" s="4"/>
    </row>
    <row r="2166" spans="1:23">
      <c r="A2166" s="4">
        <v>50</v>
      </c>
      <c r="B2166" s="4">
        <v>0</v>
      </c>
      <c r="C2166" s="4">
        <v>0</v>
      </c>
      <c r="D2166" s="4">
        <v>1</v>
      </c>
      <c r="E2166" s="4">
        <v>215</v>
      </c>
      <c r="F2166" s="4">
        <f>ROUND(Source!AT2148,O2166)</f>
        <v>72176.070000000007</v>
      </c>
      <c r="G2166" s="4" t="s">
        <v>103</v>
      </c>
      <c r="H2166" s="4" t="s">
        <v>104</v>
      </c>
      <c r="I2166" s="4"/>
      <c r="J2166" s="4"/>
      <c r="K2166" s="4">
        <v>215</v>
      </c>
      <c r="L2166" s="4">
        <v>17</v>
      </c>
      <c r="M2166" s="4">
        <v>3</v>
      </c>
      <c r="N2166" s="4" t="s">
        <v>3</v>
      </c>
      <c r="O2166" s="4">
        <v>2</v>
      </c>
      <c r="P2166" s="4"/>
      <c r="Q2166" s="4"/>
      <c r="R2166" s="4"/>
      <c r="S2166" s="4"/>
      <c r="T2166" s="4"/>
      <c r="U2166" s="4"/>
      <c r="V2166" s="4"/>
      <c r="W2166" s="4"/>
    </row>
    <row r="2167" spans="1:23">
      <c r="A2167" s="4">
        <v>50</v>
      </c>
      <c r="B2167" s="4">
        <v>0</v>
      </c>
      <c r="C2167" s="4">
        <v>0</v>
      </c>
      <c r="D2167" s="4">
        <v>1</v>
      </c>
      <c r="E2167" s="4">
        <v>217</v>
      </c>
      <c r="F2167" s="4">
        <f>ROUND(Source!AU2148,O2167)</f>
        <v>0</v>
      </c>
      <c r="G2167" s="4" t="s">
        <v>105</v>
      </c>
      <c r="H2167" s="4" t="s">
        <v>106</v>
      </c>
      <c r="I2167" s="4"/>
      <c r="J2167" s="4"/>
      <c r="K2167" s="4">
        <v>217</v>
      </c>
      <c r="L2167" s="4">
        <v>18</v>
      </c>
      <c r="M2167" s="4">
        <v>3</v>
      </c>
      <c r="N2167" s="4" t="s">
        <v>3</v>
      </c>
      <c r="O2167" s="4">
        <v>2</v>
      </c>
      <c r="P2167" s="4"/>
      <c r="Q2167" s="4"/>
      <c r="R2167" s="4"/>
      <c r="S2167" s="4"/>
      <c r="T2167" s="4"/>
      <c r="U2167" s="4"/>
      <c r="V2167" s="4"/>
      <c r="W2167" s="4"/>
    </row>
    <row r="2168" spans="1:23">
      <c r="A2168" s="4">
        <v>50</v>
      </c>
      <c r="B2168" s="4">
        <v>0</v>
      </c>
      <c r="C2168" s="4">
        <v>0</v>
      </c>
      <c r="D2168" s="4">
        <v>1</v>
      </c>
      <c r="E2168" s="4">
        <v>230</v>
      </c>
      <c r="F2168" s="4">
        <f>ROUND(Source!BA2148,O2168)</f>
        <v>0</v>
      </c>
      <c r="G2168" s="4" t="s">
        <v>107</v>
      </c>
      <c r="H2168" s="4" t="s">
        <v>108</v>
      </c>
      <c r="I2168" s="4"/>
      <c r="J2168" s="4"/>
      <c r="K2168" s="4">
        <v>230</v>
      </c>
      <c r="L2168" s="4">
        <v>19</v>
      </c>
      <c r="M2168" s="4">
        <v>3</v>
      </c>
      <c r="N2168" s="4" t="s">
        <v>3</v>
      </c>
      <c r="O2168" s="4">
        <v>2</v>
      </c>
      <c r="P2168" s="4"/>
      <c r="Q2168" s="4"/>
      <c r="R2168" s="4"/>
      <c r="S2168" s="4"/>
      <c r="T2168" s="4"/>
      <c r="U2168" s="4"/>
      <c r="V2168" s="4"/>
      <c r="W2168" s="4"/>
    </row>
    <row r="2169" spans="1:23">
      <c r="A2169" s="4">
        <v>50</v>
      </c>
      <c r="B2169" s="4">
        <v>0</v>
      </c>
      <c r="C2169" s="4">
        <v>0</v>
      </c>
      <c r="D2169" s="4">
        <v>1</v>
      </c>
      <c r="E2169" s="4">
        <v>206</v>
      </c>
      <c r="F2169" s="4">
        <f>ROUND(Source!T2148,O2169)</f>
        <v>0</v>
      </c>
      <c r="G2169" s="4" t="s">
        <v>109</v>
      </c>
      <c r="H2169" s="4" t="s">
        <v>110</v>
      </c>
      <c r="I2169" s="4"/>
      <c r="J2169" s="4"/>
      <c r="K2169" s="4">
        <v>206</v>
      </c>
      <c r="L2169" s="4">
        <v>20</v>
      </c>
      <c r="M2169" s="4">
        <v>3</v>
      </c>
      <c r="N2169" s="4" t="s">
        <v>3</v>
      </c>
      <c r="O2169" s="4">
        <v>2</v>
      </c>
      <c r="P2169" s="4"/>
      <c r="Q2169" s="4"/>
      <c r="R2169" s="4"/>
      <c r="S2169" s="4"/>
      <c r="T2169" s="4"/>
      <c r="U2169" s="4"/>
      <c r="V2169" s="4"/>
      <c r="W2169" s="4"/>
    </row>
    <row r="2170" spans="1:23">
      <c r="A2170" s="4">
        <v>50</v>
      </c>
      <c r="B2170" s="4">
        <v>0</v>
      </c>
      <c r="C2170" s="4">
        <v>0</v>
      </c>
      <c r="D2170" s="4">
        <v>1</v>
      </c>
      <c r="E2170" s="4">
        <v>207</v>
      </c>
      <c r="F2170" s="4">
        <f>Source!U2148</f>
        <v>191.16218500000002</v>
      </c>
      <c r="G2170" s="4" t="s">
        <v>111</v>
      </c>
      <c r="H2170" s="4" t="s">
        <v>112</v>
      </c>
      <c r="I2170" s="4"/>
      <c r="J2170" s="4"/>
      <c r="K2170" s="4">
        <v>207</v>
      </c>
      <c r="L2170" s="4">
        <v>21</v>
      </c>
      <c r="M2170" s="4">
        <v>3</v>
      </c>
      <c r="N2170" s="4" t="s">
        <v>3</v>
      </c>
      <c r="O2170" s="4">
        <v>-1</v>
      </c>
      <c r="P2170" s="4"/>
      <c r="Q2170" s="4"/>
      <c r="R2170" s="4"/>
      <c r="S2170" s="4"/>
      <c r="T2170" s="4"/>
      <c r="U2170" s="4"/>
      <c r="V2170" s="4"/>
      <c r="W2170" s="4"/>
    </row>
    <row r="2171" spans="1:23">
      <c r="A2171" s="4">
        <v>50</v>
      </c>
      <c r="B2171" s="4">
        <v>0</v>
      </c>
      <c r="C2171" s="4">
        <v>0</v>
      </c>
      <c r="D2171" s="4">
        <v>1</v>
      </c>
      <c r="E2171" s="4">
        <v>208</v>
      </c>
      <c r="F2171" s="4">
        <f>Source!V2148</f>
        <v>2.2643874999999998</v>
      </c>
      <c r="G2171" s="4" t="s">
        <v>113</v>
      </c>
      <c r="H2171" s="4" t="s">
        <v>114</v>
      </c>
      <c r="I2171" s="4"/>
      <c r="J2171" s="4"/>
      <c r="K2171" s="4">
        <v>208</v>
      </c>
      <c r="L2171" s="4">
        <v>22</v>
      </c>
      <c r="M2171" s="4">
        <v>3</v>
      </c>
      <c r="N2171" s="4" t="s">
        <v>3</v>
      </c>
      <c r="O2171" s="4">
        <v>-1</v>
      </c>
      <c r="P2171" s="4"/>
      <c r="Q2171" s="4"/>
      <c r="R2171" s="4"/>
      <c r="S2171" s="4"/>
      <c r="T2171" s="4"/>
      <c r="U2171" s="4"/>
      <c r="V2171" s="4"/>
      <c r="W2171" s="4"/>
    </row>
    <row r="2172" spans="1:23">
      <c r="A2172" s="4">
        <v>50</v>
      </c>
      <c r="B2172" s="4">
        <v>0</v>
      </c>
      <c r="C2172" s="4">
        <v>0</v>
      </c>
      <c r="D2172" s="4">
        <v>1</v>
      </c>
      <c r="E2172" s="4">
        <v>209</v>
      </c>
      <c r="F2172" s="4">
        <f>ROUND(Source!W2148,O2172)</f>
        <v>546.87</v>
      </c>
      <c r="G2172" s="4" t="s">
        <v>115</v>
      </c>
      <c r="H2172" s="4" t="s">
        <v>116</v>
      </c>
      <c r="I2172" s="4"/>
      <c r="J2172" s="4"/>
      <c r="K2172" s="4">
        <v>209</v>
      </c>
      <c r="L2172" s="4">
        <v>23</v>
      </c>
      <c r="M2172" s="4">
        <v>3</v>
      </c>
      <c r="N2172" s="4" t="s">
        <v>3</v>
      </c>
      <c r="O2172" s="4">
        <v>2</v>
      </c>
      <c r="P2172" s="4"/>
      <c r="Q2172" s="4"/>
      <c r="R2172" s="4"/>
      <c r="S2172" s="4"/>
      <c r="T2172" s="4"/>
      <c r="U2172" s="4"/>
      <c r="V2172" s="4"/>
      <c r="W2172" s="4"/>
    </row>
    <row r="2173" spans="1:23">
      <c r="A2173" s="4">
        <v>50</v>
      </c>
      <c r="B2173" s="4">
        <v>0</v>
      </c>
      <c r="C2173" s="4">
        <v>0</v>
      </c>
      <c r="D2173" s="4">
        <v>1</v>
      </c>
      <c r="E2173" s="4">
        <v>233</v>
      </c>
      <c r="F2173" s="4">
        <f>ROUND(Source!BD2148,O2173)</f>
        <v>0</v>
      </c>
      <c r="G2173" s="4" t="s">
        <v>117</v>
      </c>
      <c r="H2173" s="4" t="s">
        <v>118</v>
      </c>
      <c r="I2173" s="4"/>
      <c r="J2173" s="4"/>
      <c r="K2173" s="4">
        <v>233</v>
      </c>
      <c r="L2173" s="4">
        <v>24</v>
      </c>
      <c r="M2173" s="4">
        <v>3</v>
      </c>
      <c r="N2173" s="4" t="s">
        <v>3</v>
      </c>
      <c r="O2173" s="4">
        <v>2</v>
      </c>
      <c r="P2173" s="4"/>
      <c r="Q2173" s="4"/>
      <c r="R2173" s="4"/>
      <c r="S2173" s="4"/>
      <c r="T2173" s="4"/>
      <c r="U2173" s="4"/>
      <c r="V2173" s="4"/>
      <c r="W2173" s="4"/>
    </row>
    <row r="2174" spans="1:23">
      <c r="A2174" s="4">
        <v>50</v>
      </c>
      <c r="B2174" s="4">
        <v>0</v>
      </c>
      <c r="C2174" s="4">
        <v>0</v>
      </c>
      <c r="D2174" s="4">
        <v>1</v>
      </c>
      <c r="E2174" s="4">
        <v>210</v>
      </c>
      <c r="F2174" s="4">
        <f>ROUND(Source!X2148,O2174)</f>
        <v>50214.1</v>
      </c>
      <c r="G2174" s="4" t="s">
        <v>119</v>
      </c>
      <c r="H2174" s="4" t="s">
        <v>120</v>
      </c>
      <c r="I2174" s="4"/>
      <c r="J2174" s="4"/>
      <c r="K2174" s="4">
        <v>210</v>
      </c>
      <c r="L2174" s="4">
        <v>25</v>
      </c>
      <c r="M2174" s="4">
        <v>3</v>
      </c>
      <c r="N2174" s="4" t="s">
        <v>3</v>
      </c>
      <c r="O2174" s="4">
        <v>2</v>
      </c>
      <c r="P2174" s="4"/>
      <c r="Q2174" s="4"/>
      <c r="R2174" s="4"/>
      <c r="S2174" s="4"/>
      <c r="T2174" s="4"/>
      <c r="U2174" s="4"/>
      <c r="V2174" s="4"/>
      <c r="W2174" s="4"/>
    </row>
    <row r="2175" spans="1:23">
      <c r="A2175" s="4">
        <v>50</v>
      </c>
      <c r="B2175" s="4">
        <v>0</v>
      </c>
      <c r="C2175" s="4">
        <v>0</v>
      </c>
      <c r="D2175" s="4">
        <v>1</v>
      </c>
      <c r="E2175" s="4">
        <v>211</v>
      </c>
      <c r="F2175" s="4">
        <f>ROUND(Source!Y2148,O2175)</f>
        <v>27431.67</v>
      </c>
      <c r="G2175" s="4" t="s">
        <v>121</v>
      </c>
      <c r="H2175" s="4" t="s">
        <v>122</v>
      </c>
      <c r="I2175" s="4"/>
      <c r="J2175" s="4"/>
      <c r="K2175" s="4">
        <v>211</v>
      </c>
      <c r="L2175" s="4">
        <v>26</v>
      </c>
      <c r="M2175" s="4">
        <v>3</v>
      </c>
      <c r="N2175" s="4" t="s">
        <v>3</v>
      </c>
      <c r="O2175" s="4">
        <v>2</v>
      </c>
      <c r="P2175" s="4"/>
      <c r="Q2175" s="4"/>
      <c r="R2175" s="4"/>
      <c r="S2175" s="4"/>
      <c r="T2175" s="4"/>
      <c r="U2175" s="4"/>
      <c r="V2175" s="4"/>
      <c r="W2175" s="4"/>
    </row>
    <row r="2176" spans="1:23">
      <c r="A2176" s="4">
        <v>50</v>
      </c>
      <c r="B2176" s="4">
        <v>0</v>
      </c>
      <c r="C2176" s="4">
        <v>0</v>
      </c>
      <c r="D2176" s="4">
        <v>1</v>
      </c>
      <c r="E2176" s="4">
        <v>0</v>
      </c>
      <c r="F2176" s="4">
        <f>ROUND(Source!AR2148,O2176)</f>
        <v>225923.37</v>
      </c>
      <c r="G2176" s="4" t="s">
        <v>123</v>
      </c>
      <c r="H2176" s="4" t="s">
        <v>124</v>
      </c>
      <c r="I2176" s="4"/>
      <c r="J2176" s="4"/>
      <c r="K2176" s="4">
        <v>224</v>
      </c>
      <c r="L2176" s="4">
        <v>27</v>
      </c>
      <c r="M2176" s="4">
        <v>3</v>
      </c>
      <c r="N2176" s="4" t="s">
        <v>3</v>
      </c>
      <c r="O2176" s="4">
        <v>2</v>
      </c>
      <c r="P2176" s="4"/>
      <c r="Q2176" s="4"/>
      <c r="R2176" s="4"/>
      <c r="S2176" s="4"/>
      <c r="T2176" s="4"/>
      <c r="U2176" s="4"/>
      <c r="V2176" s="4"/>
      <c r="W2176" s="4"/>
    </row>
    <row r="2177" spans="1:206">
      <c r="A2177" s="4">
        <v>50</v>
      </c>
      <c r="B2177" s="4">
        <v>1</v>
      </c>
      <c r="C2177" s="4">
        <v>0</v>
      </c>
      <c r="D2177" s="4">
        <v>2</v>
      </c>
      <c r="E2177" s="4">
        <v>0</v>
      </c>
      <c r="F2177" s="4">
        <f>ROUND(F2176*0.18,O2177)</f>
        <v>40666.199999999997</v>
      </c>
      <c r="G2177" s="4" t="s">
        <v>125</v>
      </c>
      <c r="H2177" s="4" t="s">
        <v>125</v>
      </c>
      <c r="I2177" s="4"/>
      <c r="J2177" s="4"/>
      <c r="K2177" s="4">
        <v>212</v>
      </c>
      <c r="L2177" s="4">
        <v>28</v>
      </c>
      <c r="M2177" s="4">
        <v>0</v>
      </c>
      <c r="N2177" s="4" t="s">
        <v>3</v>
      </c>
      <c r="O2177" s="4">
        <v>1</v>
      </c>
      <c r="P2177" s="4"/>
      <c r="Q2177" s="4"/>
      <c r="R2177" s="4"/>
      <c r="S2177" s="4"/>
      <c r="T2177" s="4"/>
      <c r="U2177" s="4"/>
      <c r="V2177" s="4"/>
      <c r="W2177" s="4"/>
    </row>
    <row r="2178" spans="1:206">
      <c r="A2178" s="4">
        <v>50</v>
      </c>
      <c r="B2178" s="4">
        <v>1</v>
      </c>
      <c r="C2178" s="4">
        <v>0</v>
      </c>
      <c r="D2178" s="4">
        <v>2</v>
      </c>
      <c r="E2178" s="4">
        <v>224</v>
      </c>
      <c r="F2178" s="4">
        <f>ROUND(F2176*1.18,O2178)</f>
        <v>266589.59999999998</v>
      </c>
      <c r="G2178" s="4" t="s">
        <v>126</v>
      </c>
      <c r="H2178" s="4" t="s">
        <v>127</v>
      </c>
      <c r="I2178" s="4"/>
      <c r="J2178" s="4"/>
      <c r="K2178" s="4">
        <v>212</v>
      </c>
      <c r="L2178" s="4">
        <v>29</v>
      </c>
      <c r="M2178" s="4">
        <v>0</v>
      </c>
      <c r="N2178" s="4" t="s">
        <v>3</v>
      </c>
      <c r="O2178" s="4">
        <v>1</v>
      </c>
      <c r="P2178" s="4"/>
      <c r="Q2178" s="4"/>
      <c r="R2178" s="4"/>
      <c r="S2178" s="4"/>
      <c r="T2178" s="4"/>
      <c r="U2178" s="4"/>
      <c r="V2178" s="4"/>
      <c r="W2178" s="4"/>
    </row>
    <row r="2180" spans="1:206">
      <c r="A2180" s="2">
        <v>51</v>
      </c>
      <c r="B2180" s="2">
        <f>B2068</f>
        <v>1</v>
      </c>
      <c r="C2180" s="2">
        <f>A2068</f>
        <v>4</v>
      </c>
      <c r="D2180" s="2">
        <f>ROW(A2068)</f>
        <v>2068</v>
      </c>
      <c r="E2180" s="2"/>
      <c r="F2180" s="2" t="str">
        <f>IF(F2068&lt;&gt;"",F2068,"")</f>
        <v>Новый раздел</v>
      </c>
      <c r="G2180" s="2" t="str">
        <f>IF(G2068&lt;&gt;"",G2068,"")</f>
        <v>коридор 34</v>
      </c>
      <c r="H2180" s="2">
        <v>0</v>
      </c>
      <c r="I2180" s="2"/>
      <c r="J2180" s="2"/>
      <c r="K2180" s="2"/>
      <c r="L2180" s="2"/>
      <c r="M2180" s="2"/>
      <c r="N2180" s="2"/>
      <c r="O2180" s="2">
        <f t="shared" ref="O2180:T2180" si="1421">ROUND(O2088+O2148+AB2180,2)</f>
        <v>151828.68</v>
      </c>
      <c r="P2180" s="2">
        <f t="shared" si="1421"/>
        <v>86176.63</v>
      </c>
      <c r="Q2180" s="2">
        <f t="shared" si="1421"/>
        <v>3599.06</v>
      </c>
      <c r="R2180" s="2">
        <f t="shared" si="1421"/>
        <v>924.44</v>
      </c>
      <c r="S2180" s="2">
        <f t="shared" si="1421"/>
        <v>62052.99</v>
      </c>
      <c r="T2180" s="2">
        <f t="shared" si="1421"/>
        <v>0</v>
      </c>
      <c r="U2180" s="2">
        <f>U2088+U2148+AH2180</f>
        <v>204.46318500000001</v>
      </c>
      <c r="V2180" s="2">
        <f>V2088+V2148+AI2180</f>
        <v>2.3733874999999998</v>
      </c>
      <c r="W2180" s="2">
        <f>ROUND(W2088+W2148+AJ2180,2)</f>
        <v>546.87</v>
      </c>
      <c r="X2180" s="2">
        <f>ROUND(X2088+X2148+AK2180,2)</f>
        <v>52703.54</v>
      </c>
      <c r="Y2180" s="2">
        <f>ROUND(Y2088+Y2148+AL2180,2)</f>
        <v>29267.06</v>
      </c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>
        <f t="shared" ref="AO2180:BD2180" si="1422">ROUND(AO2088+AO2148+BX2180,2)</f>
        <v>0</v>
      </c>
      <c r="AP2180" s="2">
        <f t="shared" si="1422"/>
        <v>0</v>
      </c>
      <c r="AQ2180" s="2">
        <f t="shared" si="1422"/>
        <v>0</v>
      </c>
      <c r="AR2180" s="2">
        <f t="shared" si="1422"/>
        <v>233799.28</v>
      </c>
      <c r="AS2180" s="2">
        <f t="shared" si="1422"/>
        <v>161623.21</v>
      </c>
      <c r="AT2180" s="2">
        <f t="shared" si="1422"/>
        <v>72176.070000000007</v>
      </c>
      <c r="AU2180" s="2">
        <f t="shared" si="1422"/>
        <v>0</v>
      </c>
      <c r="AV2180" s="2">
        <f t="shared" si="1422"/>
        <v>86176.63</v>
      </c>
      <c r="AW2180" s="2">
        <f t="shared" si="1422"/>
        <v>86176.63</v>
      </c>
      <c r="AX2180" s="2">
        <f t="shared" si="1422"/>
        <v>0</v>
      </c>
      <c r="AY2180" s="2">
        <f t="shared" si="1422"/>
        <v>86176.63</v>
      </c>
      <c r="AZ2180" s="2">
        <f t="shared" si="1422"/>
        <v>0</v>
      </c>
      <c r="BA2180" s="2">
        <f t="shared" si="1422"/>
        <v>0</v>
      </c>
      <c r="BB2180" s="2">
        <f t="shared" si="1422"/>
        <v>0</v>
      </c>
      <c r="BC2180" s="2">
        <f t="shared" si="1422"/>
        <v>0</v>
      </c>
      <c r="BD2180" s="2">
        <f t="shared" si="1422"/>
        <v>0</v>
      </c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>
        <v>0</v>
      </c>
    </row>
    <row r="2182" spans="1:206">
      <c r="A2182" s="4">
        <v>50</v>
      </c>
      <c r="B2182" s="4">
        <v>0</v>
      </c>
      <c r="C2182" s="4">
        <v>0</v>
      </c>
      <c r="D2182" s="4">
        <v>1</v>
      </c>
      <c r="E2182" s="4">
        <v>201</v>
      </c>
      <c r="F2182" s="4">
        <f>ROUND(Source!O2180,O2182)</f>
        <v>151828.68</v>
      </c>
      <c r="G2182" s="4" t="s">
        <v>71</v>
      </c>
      <c r="H2182" s="4" t="s">
        <v>72</v>
      </c>
      <c r="I2182" s="4"/>
      <c r="J2182" s="4"/>
      <c r="K2182" s="4">
        <v>201</v>
      </c>
      <c r="L2182" s="4">
        <v>1</v>
      </c>
      <c r="M2182" s="4">
        <v>3</v>
      </c>
      <c r="N2182" s="4" t="s">
        <v>3</v>
      </c>
      <c r="O2182" s="4">
        <v>2</v>
      </c>
      <c r="P2182" s="4"/>
      <c r="Q2182" s="4"/>
      <c r="R2182" s="4"/>
      <c r="S2182" s="4"/>
      <c r="T2182" s="4"/>
      <c r="U2182" s="4"/>
      <c r="V2182" s="4"/>
      <c r="W2182" s="4"/>
    </row>
    <row r="2183" spans="1:206">
      <c r="A2183" s="4">
        <v>50</v>
      </c>
      <c r="B2183" s="4">
        <v>0</v>
      </c>
      <c r="C2183" s="4">
        <v>0</v>
      </c>
      <c r="D2183" s="4">
        <v>1</v>
      </c>
      <c r="E2183" s="4">
        <v>202</v>
      </c>
      <c r="F2183" s="4">
        <f>ROUND(Source!P2180,O2183)</f>
        <v>86176.63</v>
      </c>
      <c r="G2183" s="4" t="s">
        <v>73</v>
      </c>
      <c r="H2183" s="4" t="s">
        <v>74</v>
      </c>
      <c r="I2183" s="4"/>
      <c r="J2183" s="4"/>
      <c r="K2183" s="4">
        <v>202</v>
      </c>
      <c r="L2183" s="4">
        <v>2</v>
      </c>
      <c r="M2183" s="4">
        <v>3</v>
      </c>
      <c r="N2183" s="4" t="s">
        <v>3</v>
      </c>
      <c r="O2183" s="4">
        <v>2</v>
      </c>
      <c r="P2183" s="4"/>
      <c r="Q2183" s="4"/>
      <c r="R2183" s="4"/>
      <c r="S2183" s="4"/>
      <c r="T2183" s="4"/>
      <c r="U2183" s="4"/>
      <c r="V2183" s="4"/>
      <c r="W2183" s="4"/>
    </row>
    <row r="2184" spans="1:206">
      <c r="A2184" s="4">
        <v>50</v>
      </c>
      <c r="B2184" s="4">
        <v>0</v>
      </c>
      <c r="C2184" s="4">
        <v>0</v>
      </c>
      <c r="D2184" s="4">
        <v>1</v>
      </c>
      <c r="E2184" s="4">
        <v>222</v>
      </c>
      <c r="F2184" s="4">
        <f>ROUND(Source!AO2180,O2184)</f>
        <v>0</v>
      </c>
      <c r="G2184" s="4" t="s">
        <v>75</v>
      </c>
      <c r="H2184" s="4" t="s">
        <v>76</v>
      </c>
      <c r="I2184" s="4"/>
      <c r="J2184" s="4"/>
      <c r="K2184" s="4">
        <v>222</v>
      </c>
      <c r="L2184" s="4">
        <v>3</v>
      </c>
      <c r="M2184" s="4">
        <v>3</v>
      </c>
      <c r="N2184" s="4" t="s">
        <v>3</v>
      </c>
      <c r="O2184" s="4">
        <v>2</v>
      </c>
      <c r="P2184" s="4"/>
      <c r="Q2184" s="4"/>
      <c r="R2184" s="4"/>
      <c r="S2184" s="4"/>
      <c r="T2184" s="4"/>
      <c r="U2184" s="4"/>
      <c r="V2184" s="4"/>
      <c r="W2184" s="4"/>
    </row>
    <row r="2185" spans="1:206">
      <c r="A2185" s="4">
        <v>50</v>
      </c>
      <c r="B2185" s="4">
        <v>0</v>
      </c>
      <c r="C2185" s="4">
        <v>0</v>
      </c>
      <c r="D2185" s="4">
        <v>1</v>
      </c>
      <c r="E2185" s="4">
        <v>225</v>
      </c>
      <c r="F2185" s="4">
        <f>ROUND(Source!AV2180,O2185)</f>
        <v>86176.63</v>
      </c>
      <c r="G2185" s="4" t="s">
        <v>77</v>
      </c>
      <c r="H2185" s="4" t="s">
        <v>78</v>
      </c>
      <c r="I2185" s="4"/>
      <c r="J2185" s="4"/>
      <c r="K2185" s="4">
        <v>225</v>
      </c>
      <c r="L2185" s="4">
        <v>4</v>
      </c>
      <c r="M2185" s="4">
        <v>3</v>
      </c>
      <c r="N2185" s="4" t="s">
        <v>3</v>
      </c>
      <c r="O2185" s="4">
        <v>2</v>
      </c>
      <c r="P2185" s="4"/>
      <c r="Q2185" s="4"/>
      <c r="R2185" s="4"/>
      <c r="S2185" s="4"/>
      <c r="T2185" s="4"/>
      <c r="U2185" s="4"/>
      <c r="V2185" s="4"/>
      <c r="W2185" s="4"/>
    </row>
    <row r="2186" spans="1:206">
      <c r="A2186" s="4">
        <v>50</v>
      </c>
      <c r="B2186" s="4">
        <v>0</v>
      </c>
      <c r="C2186" s="4">
        <v>0</v>
      </c>
      <c r="D2186" s="4">
        <v>1</v>
      </c>
      <c r="E2186" s="4">
        <v>226</v>
      </c>
      <c r="F2186" s="4">
        <f>ROUND(Source!AW2180,O2186)</f>
        <v>86176.63</v>
      </c>
      <c r="G2186" s="4" t="s">
        <v>79</v>
      </c>
      <c r="H2186" s="4" t="s">
        <v>80</v>
      </c>
      <c r="I2186" s="4"/>
      <c r="J2186" s="4"/>
      <c r="K2186" s="4">
        <v>226</v>
      </c>
      <c r="L2186" s="4">
        <v>5</v>
      </c>
      <c r="M2186" s="4">
        <v>3</v>
      </c>
      <c r="N2186" s="4" t="s">
        <v>3</v>
      </c>
      <c r="O2186" s="4">
        <v>2</v>
      </c>
      <c r="P2186" s="4"/>
      <c r="Q2186" s="4"/>
      <c r="R2186" s="4"/>
      <c r="S2186" s="4"/>
      <c r="T2186" s="4"/>
      <c r="U2186" s="4"/>
      <c r="V2186" s="4"/>
      <c r="W2186" s="4"/>
    </row>
    <row r="2187" spans="1:206">
      <c r="A2187" s="4">
        <v>50</v>
      </c>
      <c r="B2187" s="4">
        <v>0</v>
      </c>
      <c r="C2187" s="4">
        <v>0</v>
      </c>
      <c r="D2187" s="4">
        <v>1</v>
      </c>
      <c r="E2187" s="4">
        <v>227</v>
      </c>
      <c r="F2187" s="4">
        <f>ROUND(Source!AX2180,O2187)</f>
        <v>0</v>
      </c>
      <c r="G2187" s="4" t="s">
        <v>81</v>
      </c>
      <c r="H2187" s="4" t="s">
        <v>82</v>
      </c>
      <c r="I2187" s="4"/>
      <c r="J2187" s="4"/>
      <c r="K2187" s="4">
        <v>227</v>
      </c>
      <c r="L2187" s="4">
        <v>6</v>
      </c>
      <c r="M2187" s="4">
        <v>3</v>
      </c>
      <c r="N2187" s="4" t="s">
        <v>3</v>
      </c>
      <c r="O2187" s="4">
        <v>2</v>
      </c>
      <c r="P2187" s="4"/>
      <c r="Q2187" s="4"/>
      <c r="R2187" s="4"/>
      <c r="S2187" s="4"/>
      <c r="T2187" s="4"/>
      <c r="U2187" s="4"/>
      <c r="V2187" s="4"/>
      <c r="W2187" s="4"/>
    </row>
    <row r="2188" spans="1:206">
      <c r="A2188" s="4">
        <v>50</v>
      </c>
      <c r="B2188" s="4">
        <v>0</v>
      </c>
      <c r="C2188" s="4">
        <v>0</v>
      </c>
      <c r="D2188" s="4">
        <v>1</v>
      </c>
      <c r="E2188" s="4">
        <v>228</v>
      </c>
      <c r="F2188" s="4">
        <f>ROUND(Source!AY2180,O2188)</f>
        <v>86176.63</v>
      </c>
      <c r="G2188" s="4" t="s">
        <v>83</v>
      </c>
      <c r="H2188" s="4" t="s">
        <v>84</v>
      </c>
      <c r="I2188" s="4"/>
      <c r="J2188" s="4"/>
      <c r="K2188" s="4">
        <v>228</v>
      </c>
      <c r="L2188" s="4">
        <v>7</v>
      </c>
      <c r="M2188" s="4">
        <v>3</v>
      </c>
      <c r="N2188" s="4" t="s">
        <v>3</v>
      </c>
      <c r="O2188" s="4">
        <v>2</v>
      </c>
      <c r="P2188" s="4"/>
      <c r="Q2188" s="4"/>
      <c r="R2188" s="4"/>
      <c r="S2188" s="4"/>
      <c r="T2188" s="4"/>
      <c r="U2188" s="4"/>
      <c r="V2188" s="4"/>
      <c r="W2188" s="4"/>
    </row>
    <row r="2189" spans="1:206">
      <c r="A2189" s="4">
        <v>50</v>
      </c>
      <c r="B2189" s="4">
        <v>0</v>
      </c>
      <c r="C2189" s="4">
        <v>0</v>
      </c>
      <c r="D2189" s="4">
        <v>1</v>
      </c>
      <c r="E2189" s="4">
        <v>216</v>
      </c>
      <c r="F2189" s="4">
        <f>ROUND(Source!AP2180,O2189)</f>
        <v>0</v>
      </c>
      <c r="G2189" s="4" t="s">
        <v>85</v>
      </c>
      <c r="H2189" s="4" t="s">
        <v>86</v>
      </c>
      <c r="I2189" s="4"/>
      <c r="J2189" s="4"/>
      <c r="K2189" s="4">
        <v>216</v>
      </c>
      <c r="L2189" s="4">
        <v>8</v>
      </c>
      <c r="M2189" s="4">
        <v>3</v>
      </c>
      <c r="N2189" s="4" t="s">
        <v>3</v>
      </c>
      <c r="O2189" s="4">
        <v>2</v>
      </c>
      <c r="P2189" s="4"/>
      <c r="Q2189" s="4"/>
      <c r="R2189" s="4"/>
      <c r="S2189" s="4"/>
      <c r="T2189" s="4"/>
      <c r="U2189" s="4"/>
      <c r="V2189" s="4"/>
      <c r="W2189" s="4"/>
    </row>
    <row r="2190" spans="1:206">
      <c r="A2190" s="4">
        <v>50</v>
      </c>
      <c r="B2190" s="4">
        <v>0</v>
      </c>
      <c r="C2190" s="4">
        <v>0</v>
      </c>
      <c r="D2190" s="4">
        <v>1</v>
      </c>
      <c r="E2190" s="4">
        <v>223</v>
      </c>
      <c r="F2190" s="4">
        <f>ROUND(Source!AQ2180,O2190)</f>
        <v>0</v>
      </c>
      <c r="G2190" s="4" t="s">
        <v>87</v>
      </c>
      <c r="H2190" s="4" t="s">
        <v>88</v>
      </c>
      <c r="I2190" s="4"/>
      <c r="J2190" s="4"/>
      <c r="K2190" s="4">
        <v>223</v>
      </c>
      <c r="L2190" s="4">
        <v>9</v>
      </c>
      <c r="M2190" s="4">
        <v>3</v>
      </c>
      <c r="N2190" s="4" t="s">
        <v>3</v>
      </c>
      <c r="O2190" s="4">
        <v>2</v>
      </c>
      <c r="P2190" s="4"/>
      <c r="Q2190" s="4"/>
      <c r="R2190" s="4"/>
      <c r="S2190" s="4"/>
      <c r="T2190" s="4"/>
      <c r="U2190" s="4"/>
      <c r="V2190" s="4"/>
      <c r="W2190" s="4"/>
    </row>
    <row r="2191" spans="1:206">
      <c r="A2191" s="4">
        <v>50</v>
      </c>
      <c r="B2191" s="4">
        <v>0</v>
      </c>
      <c r="C2191" s="4">
        <v>0</v>
      </c>
      <c r="D2191" s="4">
        <v>1</v>
      </c>
      <c r="E2191" s="4">
        <v>229</v>
      </c>
      <c r="F2191" s="4">
        <f>ROUND(Source!AZ2180,O2191)</f>
        <v>0</v>
      </c>
      <c r="G2191" s="4" t="s">
        <v>89</v>
      </c>
      <c r="H2191" s="4" t="s">
        <v>90</v>
      </c>
      <c r="I2191" s="4"/>
      <c r="J2191" s="4"/>
      <c r="K2191" s="4">
        <v>229</v>
      </c>
      <c r="L2191" s="4">
        <v>10</v>
      </c>
      <c r="M2191" s="4">
        <v>3</v>
      </c>
      <c r="N2191" s="4" t="s">
        <v>3</v>
      </c>
      <c r="O2191" s="4">
        <v>2</v>
      </c>
      <c r="P2191" s="4"/>
      <c r="Q2191" s="4"/>
      <c r="R2191" s="4"/>
      <c r="S2191" s="4"/>
      <c r="T2191" s="4"/>
      <c r="U2191" s="4"/>
      <c r="V2191" s="4"/>
      <c r="W2191" s="4"/>
    </row>
    <row r="2192" spans="1:206">
      <c r="A2192" s="4">
        <v>50</v>
      </c>
      <c r="B2192" s="4">
        <v>0</v>
      </c>
      <c r="C2192" s="4">
        <v>0</v>
      </c>
      <c r="D2192" s="4">
        <v>1</v>
      </c>
      <c r="E2192" s="4">
        <v>203</v>
      </c>
      <c r="F2192" s="4">
        <f>ROUND(Source!Q2180,O2192)</f>
        <v>3599.06</v>
      </c>
      <c r="G2192" s="4" t="s">
        <v>91</v>
      </c>
      <c r="H2192" s="4" t="s">
        <v>92</v>
      </c>
      <c r="I2192" s="4"/>
      <c r="J2192" s="4"/>
      <c r="K2192" s="4">
        <v>203</v>
      </c>
      <c r="L2192" s="4">
        <v>11</v>
      </c>
      <c r="M2192" s="4">
        <v>3</v>
      </c>
      <c r="N2192" s="4" t="s">
        <v>3</v>
      </c>
      <c r="O2192" s="4">
        <v>2</v>
      </c>
      <c r="P2192" s="4"/>
      <c r="Q2192" s="4"/>
      <c r="R2192" s="4"/>
      <c r="S2192" s="4"/>
      <c r="T2192" s="4"/>
      <c r="U2192" s="4"/>
      <c r="V2192" s="4"/>
      <c r="W2192" s="4"/>
    </row>
    <row r="2193" spans="1:23">
      <c r="A2193" s="4">
        <v>50</v>
      </c>
      <c r="B2193" s="4">
        <v>0</v>
      </c>
      <c r="C2193" s="4">
        <v>0</v>
      </c>
      <c r="D2193" s="4">
        <v>1</v>
      </c>
      <c r="E2193" s="4">
        <v>231</v>
      </c>
      <c r="F2193" s="4">
        <f>ROUND(Source!BB2180,O2193)</f>
        <v>0</v>
      </c>
      <c r="G2193" s="4" t="s">
        <v>93</v>
      </c>
      <c r="H2193" s="4" t="s">
        <v>94</v>
      </c>
      <c r="I2193" s="4"/>
      <c r="J2193" s="4"/>
      <c r="K2193" s="4">
        <v>231</v>
      </c>
      <c r="L2193" s="4">
        <v>12</v>
      </c>
      <c r="M2193" s="4">
        <v>3</v>
      </c>
      <c r="N2193" s="4" t="s">
        <v>3</v>
      </c>
      <c r="O2193" s="4">
        <v>2</v>
      </c>
      <c r="P2193" s="4"/>
      <c r="Q2193" s="4"/>
      <c r="R2193" s="4"/>
      <c r="S2193" s="4"/>
      <c r="T2193" s="4"/>
      <c r="U2193" s="4"/>
      <c r="V2193" s="4"/>
      <c r="W2193" s="4"/>
    </row>
    <row r="2194" spans="1:23">
      <c r="A2194" s="4">
        <v>50</v>
      </c>
      <c r="B2194" s="4">
        <v>0</v>
      </c>
      <c r="C2194" s="4">
        <v>0</v>
      </c>
      <c r="D2194" s="4">
        <v>1</v>
      </c>
      <c r="E2194" s="4">
        <v>204</v>
      </c>
      <c r="F2194" s="4">
        <f>ROUND(Source!R2180,O2194)</f>
        <v>924.44</v>
      </c>
      <c r="G2194" s="4" t="s">
        <v>95</v>
      </c>
      <c r="H2194" s="4" t="s">
        <v>96</v>
      </c>
      <c r="I2194" s="4"/>
      <c r="J2194" s="4"/>
      <c r="K2194" s="4">
        <v>204</v>
      </c>
      <c r="L2194" s="4">
        <v>13</v>
      </c>
      <c r="M2194" s="4">
        <v>3</v>
      </c>
      <c r="N2194" s="4" t="s">
        <v>3</v>
      </c>
      <c r="O2194" s="4">
        <v>2</v>
      </c>
      <c r="P2194" s="4"/>
      <c r="Q2194" s="4"/>
      <c r="R2194" s="4"/>
      <c r="S2194" s="4"/>
      <c r="T2194" s="4"/>
      <c r="U2194" s="4"/>
      <c r="V2194" s="4"/>
      <c r="W2194" s="4"/>
    </row>
    <row r="2195" spans="1:23">
      <c r="A2195" s="4">
        <v>50</v>
      </c>
      <c r="B2195" s="4">
        <v>0</v>
      </c>
      <c r="C2195" s="4">
        <v>0</v>
      </c>
      <c r="D2195" s="4">
        <v>1</v>
      </c>
      <c r="E2195" s="4">
        <v>205</v>
      </c>
      <c r="F2195" s="4">
        <f>ROUND(Source!S2180,O2195)</f>
        <v>62052.99</v>
      </c>
      <c r="G2195" s="4" t="s">
        <v>97</v>
      </c>
      <c r="H2195" s="4" t="s">
        <v>98</v>
      </c>
      <c r="I2195" s="4"/>
      <c r="J2195" s="4"/>
      <c r="K2195" s="4">
        <v>205</v>
      </c>
      <c r="L2195" s="4">
        <v>14</v>
      </c>
      <c r="M2195" s="4">
        <v>3</v>
      </c>
      <c r="N2195" s="4" t="s">
        <v>3</v>
      </c>
      <c r="O2195" s="4">
        <v>2</v>
      </c>
      <c r="P2195" s="4"/>
      <c r="Q2195" s="4"/>
      <c r="R2195" s="4"/>
      <c r="S2195" s="4"/>
      <c r="T2195" s="4"/>
      <c r="U2195" s="4"/>
      <c r="V2195" s="4"/>
      <c r="W2195" s="4"/>
    </row>
    <row r="2196" spans="1:23">
      <c r="A2196" s="4">
        <v>50</v>
      </c>
      <c r="B2196" s="4">
        <v>0</v>
      </c>
      <c r="C2196" s="4">
        <v>0</v>
      </c>
      <c r="D2196" s="4">
        <v>1</v>
      </c>
      <c r="E2196" s="4">
        <v>232</v>
      </c>
      <c r="F2196" s="4">
        <f>ROUND(Source!BC2180,O2196)</f>
        <v>0</v>
      </c>
      <c r="G2196" s="4" t="s">
        <v>99</v>
      </c>
      <c r="H2196" s="4" t="s">
        <v>100</v>
      </c>
      <c r="I2196" s="4"/>
      <c r="J2196" s="4"/>
      <c r="K2196" s="4">
        <v>232</v>
      </c>
      <c r="L2196" s="4">
        <v>15</v>
      </c>
      <c r="M2196" s="4">
        <v>3</v>
      </c>
      <c r="N2196" s="4" t="s">
        <v>3</v>
      </c>
      <c r="O2196" s="4">
        <v>2</v>
      </c>
      <c r="P2196" s="4"/>
      <c r="Q2196" s="4"/>
      <c r="R2196" s="4"/>
      <c r="S2196" s="4"/>
      <c r="T2196" s="4"/>
      <c r="U2196" s="4"/>
      <c r="V2196" s="4"/>
      <c r="W2196" s="4"/>
    </row>
    <row r="2197" spans="1:23">
      <c r="A2197" s="4">
        <v>50</v>
      </c>
      <c r="B2197" s="4">
        <v>0</v>
      </c>
      <c r="C2197" s="4">
        <v>0</v>
      </c>
      <c r="D2197" s="4">
        <v>1</v>
      </c>
      <c r="E2197" s="4">
        <v>214</v>
      </c>
      <c r="F2197" s="4">
        <f>ROUND(Source!AS2180,O2197)</f>
        <v>161623.21</v>
      </c>
      <c r="G2197" s="4" t="s">
        <v>101</v>
      </c>
      <c r="H2197" s="4" t="s">
        <v>102</v>
      </c>
      <c r="I2197" s="4"/>
      <c r="J2197" s="4"/>
      <c r="K2197" s="4">
        <v>214</v>
      </c>
      <c r="L2197" s="4">
        <v>16</v>
      </c>
      <c r="M2197" s="4">
        <v>3</v>
      </c>
      <c r="N2197" s="4" t="s">
        <v>3</v>
      </c>
      <c r="O2197" s="4">
        <v>2</v>
      </c>
      <c r="P2197" s="4"/>
      <c r="Q2197" s="4"/>
      <c r="R2197" s="4"/>
      <c r="S2197" s="4"/>
      <c r="T2197" s="4"/>
      <c r="U2197" s="4"/>
      <c r="V2197" s="4"/>
      <c r="W2197" s="4"/>
    </row>
    <row r="2198" spans="1:23">
      <c r="A2198" s="4">
        <v>50</v>
      </c>
      <c r="B2198" s="4">
        <v>0</v>
      </c>
      <c r="C2198" s="4">
        <v>0</v>
      </c>
      <c r="D2198" s="4">
        <v>1</v>
      </c>
      <c r="E2198" s="4">
        <v>215</v>
      </c>
      <c r="F2198" s="4">
        <f>ROUND(Source!AT2180,O2198)</f>
        <v>72176.070000000007</v>
      </c>
      <c r="G2198" s="4" t="s">
        <v>103</v>
      </c>
      <c r="H2198" s="4" t="s">
        <v>104</v>
      </c>
      <c r="I2198" s="4"/>
      <c r="J2198" s="4"/>
      <c r="K2198" s="4">
        <v>215</v>
      </c>
      <c r="L2198" s="4">
        <v>17</v>
      </c>
      <c r="M2198" s="4">
        <v>3</v>
      </c>
      <c r="N2198" s="4" t="s">
        <v>3</v>
      </c>
      <c r="O2198" s="4">
        <v>2</v>
      </c>
      <c r="P2198" s="4"/>
      <c r="Q2198" s="4"/>
      <c r="R2198" s="4"/>
      <c r="S2198" s="4"/>
      <c r="T2198" s="4"/>
      <c r="U2198" s="4"/>
      <c r="V2198" s="4"/>
      <c r="W2198" s="4"/>
    </row>
    <row r="2199" spans="1:23">
      <c r="A2199" s="4">
        <v>50</v>
      </c>
      <c r="B2199" s="4">
        <v>0</v>
      </c>
      <c r="C2199" s="4">
        <v>0</v>
      </c>
      <c r="D2199" s="4">
        <v>1</v>
      </c>
      <c r="E2199" s="4">
        <v>217</v>
      </c>
      <c r="F2199" s="4">
        <f>ROUND(Source!AU2180,O2199)</f>
        <v>0</v>
      </c>
      <c r="G2199" s="4" t="s">
        <v>105</v>
      </c>
      <c r="H2199" s="4" t="s">
        <v>106</v>
      </c>
      <c r="I2199" s="4"/>
      <c r="J2199" s="4"/>
      <c r="K2199" s="4">
        <v>217</v>
      </c>
      <c r="L2199" s="4">
        <v>18</v>
      </c>
      <c r="M2199" s="4">
        <v>3</v>
      </c>
      <c r="N2199" s="4" t="s">
        <v>3</v>
      </c>
      <c r="O2199" s="4">
        <v>2</v>
      </c>
      <c r="P2199" s="4"/>
      <c r="Q2199" s="4"/>
      <c r="R2199" s="4"/>
      <c r="S2199" s="4"/>
      <c r="T2199" s="4"/>
      <c r="U2199" s="4"/>
      <c r="V2199" s="4"/>
      <c r="W2199" s="4"/>
    </row>
    <row r="2200" spans="1:23">
      <c r="A2200" s="4">
        <v>50</v>
      </c>
      <c r="B2200" s="4">
        <v>0</v>
      </c>
      <c r="C2200" s="4">
        <v>0</v>
      </c>
      <c r="D2200" s="4">
        <v>1</v>
      </c>
      <c r="E2200" s="4">
        <v>230</v>
      </c>
      <c r="F2200" s="4">
        <f>ROUND(Source!BA2180,O2200)</f>
        <v>0</v>
      </c>
      <c r="G2200" s="4" t="s">
        <v>107</v>
      </c>
      <c r="H2200" s="4" t="s">
        <v>108</v>
      </c>
      <c r="I2200" s="4"/>
      <c r="J2200" s="4"/>
      <c r="K2200" s="4">
        <v>230</v>
      </c>
      <c r="L2200" s="4">
        <v>19</v>
      </c>
      <c r="M2200" s="4">
        <v>3</v>
      </c>
      <c r="N2200" s="4" t="s">
        <v>3</v>
      </c>
      <c r="O2200" s="4">
        <v>2</v>
      </c>
      <c r="P2200" s="4"/>
      <c r="Q2200" s="4"/>
      <c r="R2200" s="4"/>
      <c r="S2200" s="4"/>
      <c r="T2200" s="4"/>
      <c r="U2200" s="4"/>
      <c r="V2200" s="4"/>
      <c r="W2200" s="4"/>
    </row>
    <row r="2201" spans="1:23">
      <c r="A2201" s="4">
        <v>50</v>
      </c>
      <c r="B2201" s="4">
        <v>0</v>
      </c>
      <c r="C2201" s="4">
        <v>0</v>
      </c>
      <c r="D2201" s="4">
        <v>1</v>
      </c>
      <c r="E2201" s="4">
        <v>206</v>
      </c>
      <c r="F2201" s="4">
        <f>ROUND(Source!T2180,O2201)</f>
        <v>0</v>
      </c>
      <c r="G2201" s="4" t="s">
        <v>109</v>
      </c>
      <c r="H2201" s="4" t="s">
        <v>110</v>
      </c>
      <c r="I2201" s="4"/>
      <c r="J2201" s="4"/>
      <c r="K2201" s="4">
        <v>206</v>
      </c>
      <c r="L2201" s="4">
        <v>20</v>
      </c>
      <c r="M2201" s="4">
        <v>3</v>
      </c>
      <c r="N2201" s="4" t="s">
        <v>3</v>
      </c>
      <c r="O2201" s="4">
        <v>2</v>
      </c>
      <c r="P2201" s="4"/>
      <c r="Q2201" s="4"/>
      <c r="R2201" s="4"/>
      <c r="S2201" s="4"/>
      <c r="T2201" s="4"/>
      <c r="U2201" s="4"/>
      <c r="V2201" s="4"/>
      <c r="W2201" s="4"/>
    </row>
    <row r="2202" spans="1:23">
      <c r="A2202" s="4">
        <v>50</v>
      </c>
      <c r="B2202" s="4">
        <v>0</v>
      </c>
      <c r="C2202" s="4">
        <v>0</v>
      </c>
      <c r="D2202" s="4">
        <v>1</v>
      </c>
      <c r="E2202" s="4">
        <v>207</v>
      </c>
      <c r="F2202" s="4">
        <f>Source!U2180</f>
        <v>204.46318500000001</v>
      </c>
      <c r="G2202" s="4" t="s">
        <v>111</v>
      </c>
      <c r="H2202" s="4" t="s">
        <v>112</v>
      </c>
      <c r="I2202" s="4"/>
      <c r="J2202" s="4"/>
      <c r="K2202" s="4">
        <v>207</v>
      </c>
      <c r="L2202" s="4">
        <v>21</v>
      </c>
      <c r="M2202" s="4">
        <v>3</v>
      </c>
      <c r="N2202" s="4" t="s">
        <v>3</v>
      </c>
      <c r="O2202" s="4">
        <v>-1</v>
      </c>
      <c r="P2202" s="4"/>
      <c r="Q2202" s="4"/>
      <c r="R2202" s="4"/>
      <c r="S2202" s="4"/>
      <c r="T2202" s="4"/>
      <c r="U2202" s="4"/>
      <c r="V2202" s="4"/>
      <c r="W2202" s="4"/>
    </row>
    <row r="2203" spans="1:23">
      <c r="A2203" s="4">
        <v>50</v>
      </c>
      <c r="B2203" s="4">
        <v>0</v>
      </c>
      <c r="C2203" s="4">
        <v>0</v>
      </c>
      <c r="D2203" s="4">
        <v>1</v>
      </c>
      <c r="E2203" s="4">
        <v>208</v>
      </c>
      <c r="F2203" s="4">
        <f>Source!V2180</f>
        <v>2.3733874999999998</v>
      </c>
      <c r="G2203" s="4" t="s">
        <v>113</v>
      </c>
      <c r="H2203" s="4" t="s">
        <v>114</v>
      </c>
      <c r="I2203" s="4"/>
      <c r="J2203" s="4"/>
      <c r="K2203" s="4">
        <v>208</v>
      </c>
      <c r="L2203" s="4">
        <v>22</v>
      </c>
      <c r="M2203" s="4">
        <v>3</v>
      </c>
      <c r="N2203" s="4" t="s">
        <v>3</v>
      </c>
      <c r="O2203" s="4">
        <v>-1</v>
      </c>
      <c r="P2203" s="4"/>
      <c r="Q2203" s="4"/>
      <c r="R2203" s="4"/>
      <c r="S2203" s="4"/>
      <c r="T2203" s="4"/>
      <c r="U2203" s="4"/>
      <c r="V2203" s="4"/>
      <c r="W2203" s="4"/>
    </row>
    <row r="2204" spans="1:23">
      <c r="A2204" s="4">
        <v>50</v>
      </c>
      <c r="B2204" s="4">
        <v>0</v>
      </c>
      <c r="C2204" s="4">
        <v>0</v>
      </c>
      <c r="D2204" s="4">
        <v>1</v>
      </c>
      <c r="E2204" s="4">
        <v>209</v>
      </c>
      <c r="F2204" s="4">
        <f>ROUND(Source!W2180,O2204)</f>
        <v>546.87</v>
      </c>
      <c r="G2204" s="4" t="s">
        <v>115</v>
      </c>
      <c r="H2204" s="4" t="s">
        <v>116</v>
      </c>
      <c r="I2204" s="4"/>
      <c r="J2204" s="4"/>
      <c r="K2204" s="4">
        <v>209</v>
      </c>
      <c r="L2204" s="4">
        <v>23</v>
      </c>
      <c r="M2204" s="4">
        <v>3</v>
      </c>
      <c r="N2204" s="4" t="s">
        <v>3</v>
      </c>
      <c r="O2204" s="4">
        <v>2</v>
      </c>
      <c r="P2204" s="4"/>
      <c r="Q2204" s="4"/>
      <c r="R2204" s="4"/>
      <c r="S2204" s="4"/>
      <c r="T2204" s="4"/>
      <c r="U2204" s="4"/>
      <c r="V2204" s="4"/>
      <c r="W2204" s="4"/>
    </row>
    <row r="2205" spans="1:23">
      <c r="A2205" s="4">
        <v>50</v>
      </c>
      <c r="B2205" s="4">
        <v>0</v>
      </c>
      <c r="C2205" s="4">
        <v>0</v>
      </c>
      <c r="D2205" s="4">
        <v>1</v>
      </c>
      <c r="E2205" s="4">
        <v>233</v>
      </c>
      <c r="F2205" s="4">
        <f>ROUND(Source!BD2180,O2205)</f>
        <v>0</v>
      </c>
      <c r="G2205" s="4" t="s">
        <v>117</v>
      </c>
      <c r="H2205" s="4" t="s">
        <v>118</v>
      </c>
      <c r="I2205" s="4"/>
      <c r="J2205" s="4"/>
      <c r="K2205" s="4">
        <v>233</v>
      </c>
      <c r="L2205" s="4">
        <v>24</v>
      </c>
      <c r="M2205" s="4">
        <v>3</v>
      </c>
      <c r="N2205" s="4" t="s">
        <v>3</v>
      </c>
      <c r="O2205" s="4">
        <v>2</v>
      </c>
      <c r="P2205" s="4"/>
      <c r="Q2205" s="4"/>
      <c r="R2205" s="4"/>
      <c r="S2205" s="4"/>
      <c r="T2205" s="4"/>
      <c r="U2205" s="4"/>
      <c r="V2205" s="4"/>
      <c r="W2205" s="4"/>
    </row>
    <row r="2206" spans="1:23">
      <c r="A2206" s="4">
        <v>50</v>
      </c>
      <c r="B2206" s="4">
        <v>0</v>
      </c>
      <c r="C2206" s="4">
        <v>0</v>
      </c>
      <c r="D2206" s="4">
        <v>1</v>
      </c>
      <c r="E2206" s="4">
        <v>210</v>
      </c>
      <c r="F2206" s="4">
        <f>ROUND(Source!X2180,O2206)</f>
        <v>52703.54</v>
      </c>
      <c r="G2206" s="4" t="s">
        <v>119</v>
      </c>
      <c r="H2206" s="4" t="s">
        <v>120</v>
      </c>
      <c r="I2206" s="4"/>
      <c r="J2206" s="4"/>
      <c r="K2206" s="4">
        <v>210</v>
      </c>
      <c r="L2206" s="4">
        <v>25</v>
      </c>
      <c r="M2206" s="4">
        <v>3</v>
      </c>
      <c r="N2206" s="4" t="s">
        <v>3</v>
      </c>
      <c r="O2206" s="4">
        <v>2</v>
      </c>
      <c r="P2206" s="4"/>
      <c r="Q2206" s="4"/>
      <c r="R2206" s="4"/>
      <c r="S2206" s="4"/>
      <c r="T2206" s="4"/>
      <c r="U2206" s="4"/>
      <c r="V2206" s="4"/>
      <c r="W2206" s="4"/>
    </row>
    <row r="2207" spans="1:23">
      <c r="A2207" s="4">
        <v>50</v>
      </c>
      <c r="B2207" s="4">
        <v>0</v>
      </c>
      <c r="C2207" s="4">
        <v>0</v>
      </c>
      <c r="D2207" s="4">
        <v>1</v>
      </c>
      <c r="E2207" s="4">
        <v>211</v>
      </c>
      <c r="F2207" s="4">
        <f>ROUND(Source!Y2180,O2207)</f>
        <v>29267.06</v>
      </c>
      <c r="G2207" s="4" t="s">
        <v>121</v>
      </c>
      <c r="H2207" s="4" t="s">
        <v>122</v>
      </c>
      <c r="I2207" s="4"/>
      <c r="J2207" s="4"/>
      <c r="K2207" s="4">
        <v>211</v>
      </c>
      <c r="L2207" s="4">
        <v>26</v>
      </c>
      <c r="M2207" s="4">
        <v>3</v>
      </c>
      <c r="N2207" s="4" t="s">
        <v>3</v>
      </c>
      <c r="O2207" s="4">
        <v>2</v>
      </c>
      <c r="P2207" s="4"/>
      <c r="Q2207" s="4"/>
      <c r="R2207" s="4"/>
      <c r="S2207" s="4"/>
      <c r="T2207" s="4"/>
      <c r="U2207" s="4"/>
      <c r="V2207" s="4"/>
      <c r="W2207" s="4"/>
    </row>
    <row r="2208" spans="1:23">
      <c r="A2208" s="4">
        <v>50</v>
      </c>
      <c r="B2208" s="4">
        <v>0</v>
      </c>
      <c r="C2208" s="4">
        <v>0</v>
      </c>
      <c r="D2208" s="4">
        <v>1</v>
      </c>
      <c r="E2208" s="4">
        <v>0</v>
      </c>
      <c r="F2208" s="4">
        <f>ROUND(Source!AR2180,O2208)</f>
        <v>233799.28</v>
      </c>
      <c r="G2208" s="4" t="s">
        <v>123</v>
      </c>
      <c r="H2208" s="4" t="s">
        <v>124</v>
      </c>
      <c r="I2208" s="4"/>
      <c r="J2208" s="4"/>
      <c r="K2208" s="4">
        <v>224</v>
      </c>
      <c r="L2208" s="4">
        <v>27</v>
      </c>
      <c r="M2208" s="4">
        <v>3</v>
      </c>
      <c r="N2208" s="4" t="s">
        <v>3</v>
      </c>
      <c r="O2208" s="4">
        <v>2</v>
      </c>
      <c r="P2208" s="4"/>
      <c r="Q2208" s="4"/>
      <c r="R2208" s="4"/>
      <c r="S2208" s="4"/>
      <c r="T2208" s="4"/>
      <c r="U2208" s="4"/>
      <c r="V2208" s="4"/>
      <c r="W2208" s="4"/>
    </row>
    <row r="2209" spans="1:245">
      <c r="A2209" s="4">
        <v>50</v>
      </c>
      <c r="B2209" s="4">
        <v>1</v>
      </c>
      <c r="C2209" s="4">
        <v>0</v>
      </c>
      <c r="D2209" s="4">
        <v>2</v>
      </c>
      <c r="E2209" s="4">
        <v>0</v>
      </c>
      <c r="F2209" s="4">
        <f>ROUND(F2208*0.18,O2209)</f>
        <v>42083.9</v>
      </c>
      <c r="G2209" s="4" t="s">
        <v>125</v>
      </c>
      <c r="H2209" s="4" t="s">
        <v>125</v>
      </c>
      <c r="I2209" s="4"/>
      <c r="J2209" s="4"/>
      <c r="K2209" s="4">
        <v>212</v>
      </c>
      <c r="L2209" s="4">
        <v>28</v>
      </c>
      <c r="M2209" s="4">
        <v>0</v>
      </c>
      <c r="N2209" s="4" t="s">
        <v>3</v>
      </c>
      <c r="O2209" s="4">
        <v>1</v>
      </c>
      <c r="P2209" s="4"/>
      <c r="Q2209" s="4"/>
      <c r="R2209" s="4"/>
      <c r="S2209" s="4"/>
      <c r="T2209" s="4"/>
      <c r="U2209" s="4"/>
      <c r="V2209" s="4"/>
      <c r="W2209" s="4"/>
    </row>
    <row r="2210" spans="1:245">
      <c r="A2210" s="4">
        <v>50</v>
      </c>
      <c r="B2210" s="4">
        <v>1</v>
      </c>
      <c r="C2210" s="4">
        <v>0</v>
      </c>
      <c r="D2210" s="4">
        <v>2</v>
      </c>
      <c r="E2210" s="4">
        <v>224</v>
      </c>
      <c r="F2210" s="4">
        <f>ROUND(F2208*1.18,O2210)</f>
        <v>275883.2</v>
      </c>
      <c r="G2210" s="4" t="s">
        <v>126</v>
      </c>
      <c r="H2210" s="4" t="s">
        <v>127</v>
      </c>
      <c r="I2210" s="4"/>
      <c r="J2210" s="4"/>
      <c r="K2210" s="4">
        <v>212</v>
      </c>
      <c r="L2210" s="4">
        <v>29</v>
      </c>
      <c r="M2210" s="4">
        <v>0</v>
      </c>
      <c r="N2210" s="4" t="s">
        <v>3</v>
      </c>
      <c r="O2210" s="4">
        <v>1</v>
      </c>
      <c r="P2210" s="4"/>
      <c r="Q2210" s="4"/>
      <c r="R2210" s="4"/>
      <c r="S2210" s="4"/>
      <c r="T2210" s="4"/>
      <c r="U2210" s="4"/>
      <c r="V2210" s="4"/>
      <c r="W2210" s="4"/>
    </row>
    <row r="2212" spans="1:245">
      <c r="A2212" s="1">
        <v>4</v>
      </c>
      <c r="B2212" s="1">
        <v>1</v>
      </c>
      <c r="C2212" s="1"/>
      <c r="D2212" s="1">
        <f>ROW(A2305)</f>
        <v>2305</v>
      </c>
      <c r="E2212" s="1"/>
      <c r="F2212" s="1" t="s">
        <v>13</v>
      </c>
      <c r="G2212" s="1" t="s">
        <v>405</v>
      </c>
      <c r="H2212" s="1" t="s">
        <v>3</v>
      </c>
      <c r="I2212" s="1">
        <v>0</v>
      </c>
      <c r="J2212" s="1"/>
      <c r="K2212" s="1">
        <v>-1</v>
      </c>
      <c r="L2212" s="1"/>
      <c r="M2212" s="1" t="s">
        <v>3</v>
      </c>
      <c r="N2212" s="1"/>
      <c r="O2212" s="1"/>
      <c r="P2212" s="1"/>
      <c r="Q2212" s="1"/>
      <c r="R2212" s="1"/>
      <c r="S2212" s="1">
        <v>0</v>
      </c>
      <c r="T2212" s="1"/>
      <c r="U2212" s="1" t="s">
        <v>3</v>
      </c>
      <c r="V2212" s="1">
        <v>0</v>
      </c>
      <c r="W2212" s="1"/>
      <c r="X2212" s="1"/>
      <c r="Y2212" s="1"/>
      <c r="Z2212" s="1"/>
      <c r="AA2212" s="1"/>
      <c r="AB2212" s="1" t="s">
        <v>3</v>
      </c>
      <c r="AC2212" s="1" t="s">
        <v>3</v>
      </c>
      <c r="AD2212" s="1" t="s">
        <v>3</v>
      </c>
      <c r="AE2212" s="1" t="s">
        <v>3</v>
      </c>
      <c r="AF2212" s="1" t="s">
        <v>3</v>
      </c>
      <c r="AG2212" s="1" t="s">
        <v>3</v>
      </c>
      <c r="AH2212" s="1"/>
      <c r="AI2212" s="1"/>
      <c r="AJ2212" s="1"/>
      <c r="AK2212" s="1"/>
      <c r="AL2212" s="1"/>
      <c r="AM2212" s="1"/>
      <c r="AN2212" s="1"/>
      <c r="AO2212" s="1"/>
      <c r="AP2212" s="1" t="s">
        <v>3</v>
      </c>
      <c r="AQ2212" s="1" t="s">
        <v>3</v>
      </c>
      <c r="AR2212" s="1" t="s">
        <v>3</v>
      </c>
      <c r="AS2212" s="1"/>
      <c r="AT2212" s="1"/>
      <c r="AU2212" s="1"/>
      <c r="AV2212" s="1"/>
      <c r="AW2212" s="1"/>
      <c r="AX2212" s="1"/>
      <c r="AY2212" s="1"/>
      <c r="AZ2212" s="1" t="s">
        <v>3</v>
      </c>
      <c r="BA2212" s="1"/>
      <c r="BB2212" s="1" t="s">
        <v>3</v>
      </c>
      <c r="BC2212" s="1" t="s">
        <v>3</v>
      </c>
      <c r="BD2212" s="1" t="s">
        <v>3</v>
      </c>
      <c r="BE2212" s="1" t="s">
        <v>3</v>
      </c>
      <c r="BF2212" s="1" t="s">
        <v>3</v>
      </c>
      <c r="BG2212" s="1" t="s">
        <v>3</v>
      </c>
      <c r="BH2212" s="1" t="s">
        <v>3</v>
      </c>
      <c r="BI2212" s="1" t="s">
        <v>3</v>
      </c>
      <c r="BJ2212" s="1" t="s">
        <v>3</v>
      </c>
      <c r="BK2212" s="1" t="s">
        <v>3</v>
      </c>
      <c r="BL2212" s="1" t="s">
        <v>3</v>
      </c>
      <c r="BM2212" s="1" t="s">
        <v>3</v>
      </c>
      <c r="BN2212" s="1" t="s">
        <v>3</v>
      </c>
      <c r="BO2212" s="1" t="s">
        <v>3</v>
      </c>
      <c r="BP2212" s="1" t="s">
        <v>3</v>
      </c>
      <c r="BQ2212" s="1"/>
      <c r="BR2212" s="1"/>
      <c r="BS2212" s="1"/>
      <c r="BT2212" s="1"/>
      <c r="BU2212" s="1"/>
      <c r="BV2212" s="1"/>
      <c r="BW2212" s="1"/>
      <c r="BX2212" s="1">
        <v>0</v>
      </c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>
        <v>0</v>
      </c>
    </row>
    <row r="2214" spans="1:245">
      <c r="A2214" s="2">
        <v>52</v>
      </c>
      <c r="B2214" s="2">
        <f t="shared" ref="B2214:G2214" si="1423">B2305</f>
        <v>1</v>
      </c>
      <c r="C2214" s="2">
        <f t="shared" si="1423"/>
        <v>4</v>
      </c>
      <c r="D2214" s="2">
        <f t="shared" si="1423"/>
        <v>2212</v>
      </c>
      <c r="E2214" s="2">
        <f t="shared" si="1423"/>
        <v>0</v>
      </c>
      <c r="F2214" s="2" t="str">
        <f t="shared" si="1423"/>
        <v>Новый раздел</v>
      </c>
      <c r="G2214" s="2" t="str">
        <f t="shared" si="1423"/>
        <v>Туалет -тамбур 39 40</v>
      </c>
      <c r="H2214" s="2"/>
      <c r="I2214" s="2"/>
      <c r="J2214" s="2"/>
      <c r="K2214" s="2"/>
      <c r="L2214" s="2"/>
      <c r="M2214" s="2"/>
      <c r="N2214" s="2"/>
      <c r="O2214" s="2">
        <f t="shared" ref="O2214:AT2214" si="1424">O2305</f>
        <v>49693.09</v>
      </c>
      <c r="P2214" s="2">
        <f t="shared" si="1424"/>
        <v>25731.4</v>
      </c>
      <c r="Q2214" s="2">
        <f t="shared" si="1424"/>
        <v>577.63</v>
      </c>
      <c r="R2214" s="2">
        <f t="shared" si="1424"/>
        <v>354.53</v>
      </c>
      <c r="S2214" s="2">
        <f t="shared" si="1424"/>
        <v>23384.06</v>
      </c>
      <c r="T2214" s="2">
        <f t="shared" si="1424"/>
        <v>0</v>
      </c>
      <c r="U2214" s="2">
        <f t="shared" si="1424"/>
        <v>77.277128999999988</v>
      </c>
      <c r="V2214" s="2">
        <f t="shared" si="1424"/>
        <v>0.96884499999999996</v>
      </c>
      <c r="W2214" s="2">
        <f t="shared" si="1424"/>
        <v>9.84</v>
      </c>
      <c r="X2214" s="2">
        <f t="shared" si="1424"/>
        <v>19187.41</v>
      </c>
      <c r="Y2214" s="2">
        <f t="shared" si="1424"/>
        <v>9816.19</v>
      </c>
      <c r="Z2214" s="2">
        <f t="shared" si="1424"/>
        <v>0</v>
      </c>
      <c r="AA2214" s="2">
        <f t="shared" si="1424"/>
        <v>0</v>
      </c>
      <c r="AB2214" s="2">
        <f t="shared" si="1424"/>
        <v>0</v>
      </c>
      <c r="AC2214" s="2">
        <f t="shared" si="1424"/>
        <v>0</v>
      </c>
      <c r="AD2214" s="2">
        <f t="shared" si="1424"/>
        <v>0</v>
      </c>
      <c r="AE2214" s="2">
        <f t="shared" si="1424"/>
        <v>0</v>
      </c>
      <c r="AF2214" s="2">
        <f t="shared" si="1424"/>
        <v>0</v>
      </c>
      <c r="AG2214" s="2">
        <f t="shared" si="1424"/>
        <v>0</v>
      </c>
      <c r="AH2214" s="2">
        <f t="shared" si="1424"/>
        <v>0</v>
      </c>
      <c r="AI2214" s="2">
        <f t="shared" si="1424"/>
        <v>0</v>
      </c>
      <c r="AJ2214" s="2">
        <f t="shared" si="1424"/>
        <v>0</v>
      </c>
      <c r="AK2214" s="2">
        <f t="shared" si="1424"/>
        <v>0</v>
      </c>
      <c r="AL2214" s="2">
        <f t="shared" si="1424"/>
        <v>0</v>
      </c>
      <c r="AM2214" s="2">
        <f t="shared" si="1424"/>
        <v>0</v>
      </c>
      <c r="AN2214" s="2">
        <f t="shared" si="1424"/>
        <v>0</v>
      </c>
      <c r="AO2214" s="2">
        <f t="shared" si="1424"/>
        <v>0</v>
      </c>
      <c r="AP2214" s="2">
        <f t="shared" si="1424"/>
        <v>0</v>
      </c>
      <c r="AQ2214" s="2">
        <f t="shared" si="1424"/>
        <v>0</v>
      </c>
      <c r="AR2214" s="2">
        <f t="shared" si="1424"/>
        <v>78696.69</v>
      </c>
      <c r="AS2214" s="2">
        <f t="shared" si="1424"/>
        <v>75727.47</v>
      </c>
      <c r="AT2214" s="2">
        <f t="shared" si="1424"/>
        <v>2969.22</v>
      </c>
      <c r="AU2214" s="2">
        <f t="shared" ref="AU2214:BZ2214" si="1425">AU2305</f>
        <v>0</v>
      </c>
      <c r="AV2214" s="2">
        <f t="shared" si="1425"/>
        <v>25731.4</v>
      </c>
      <c r="AW2214" s="2">
        <f t="shared" si="1425"/>
        <v>25731.4</v>
      </c>
      <c r="AX2214" s="2">
        <f t="shared" si="1425"/>
        <v>0</v>
      </c>
      <c r="AY2214" s="2">
        <f t="shared" si="1425"/>
        <v>25731.4</v>
      </c>
      <c r="AZ2214" s="2">
        <f t="shared" si="1425"/>
        <v>0</v>
      </c>
      <c r="BA2214" s="2">
        <f t="shared" si="1425"/>
        <v>0</v>
      </c>
      <c r="BB2214" s="2">
        <f t="shared" si="1425"/>
        <v>0</v>
      </c>
      <c r="BC2214" s="2">
        <f t="shared" si="1425"/>
        <v>0</v>
      </c>
      <c r="BD2214" s="2">
        <f t="shared" si="1425"/>
        <v>0</v>
      </c>
      <c r="BE2214" s="2">
        <f t="shared" si="1425"/>
        <v>0</v>
      </c>
      <c r="BF2214" s="2">
        <f t="shared" si="1425"/>
        <v>0</v>
      </c>
      <c r="BG2214" s="2">
        <f t="shared" si="1425"/>
        <v>0</v>
      </c>
      <c r="BH2214" s="2">
        <f t="shared" si="1425"/>
        <v>0</v>
      </c>
      <c r="BI2214" s="2">
        <f t="shared" si="1425"/>
        <v>0</v>
      </c>
      <c r="BJ2214" s="2">
        <f t="shared" si="1425"/>
        <v>0</v>
      </c>
      <c r="BK2214" s="2">
        <f t="shared" si="1425"/>
        <v>0</v>
      </c>
      <c r="BL2214" s="2">
        <f t="shared" si="1425"/>
        <v>0</v>
      </c>
      <c r="BM2214" s="2">
        <f t="shared" si="1425"/>
        <v>0</v>
      </c>
      <c r="BN2214" s="2">
        <f t="shared" si="1425"/>
        <v>0</v>
      </c>
      <c r="BO2214" s="2">
        <f t="shared" si="1425"/>
        <v>0</v>
      </c>
      <c r="BP2214" s="2">
        <f t="shared" si="1425"/>
        <v>0</v>
      </c>
      <c r="BQ2214" s="2">
        <f t="shared" si="1425"/>
        <v>0</v>
      </c>
      <c r="BR2214" s="2">
        <f t="shared" si="1425"/>
        <v>0</v>
      </c>
      <c r="BS2214" s="2">
        <f t="shared" si="1425"/>
        <v>0</v>
      </c>
      <c r="BT2214" s="2">
        <f t="shared" si="1425"/>
        <v>0</v>
      </c>
      <c r="BU2214" s="2">
        <f t="shared" si="1425"/>
        <v>0</v>
      </c>
      <c r="BV2214" s="2">
        <f t="shared" si="1425"/>
        <v>0</v>
      </c>
      <c r="BW2214" s="2">
        <f t="shared" si="1425"/>
        <v>0</v>
      </c>
      <c r="BX2214" s="2">
        <f t="shared" si="1425"/>
        <v>0</v>
      </c>
      <c r="BY2214" s="2">
        <f t="shared" si="1425"/>
        <v>0</v>
      </c>
      <c r="BZ2214" s="2">
        <f t="shared" si="1425"/>
        <v>0</v>
      </c>
      <c r="CA2214" s="2">
        <f t="shared" ref="CA2214:DF2214" si="1426">CA2305</f>
        <v>0</v>
      </c>
      <c r="CB2214" s="2">
        <f t="shared" si="1426"/>
        <v>0</v>
      </c>
      <c r="CC2214" s="2">
        <f t="shared" si="1426"/>
        <v>0</v>
      </c>
      <c r="CD2214" s="2">
        <f t="shared" si="1426"/>
        <v>0</v>
      </c>
      <c r="CE2214" s="2">
        <f t="shared" si="1426"/>
        <v>0</v>
      </c>
      <c r="CF2214" s="2">
        <f t="shared" si="1426"/>
        <v>0</v>
      </c>
      <c r="CG2214" s="2">
        <f t="shared" si="1426"/>
        <v>0</v>
      </c>
      <c r="CH2214" s="2">
        <f t="shared" si="1426"/>
        <v>0</v>
      </c>
      <c r="CI2214" s="2">
        <f t="shared" si="1426"/>
        <v>0</v>
      </c>
      <c r="CJ2214" s="2">
        <f t="shared" si="1426"/>
        <v>0</v>
      </c>
      <c r="CK2214" s="2">
        <f t="shared" si="1426"/>
        <v>0</v>
      </c>
      <c r="CL2214" s="2">
        <f t="shared" si="1426"/>
        <v>0</v>
      </c>
      <c r="CM2214" s="2">
        <f t="shared" si="1426"/>
        <v>0</v>
      </c>
      <c r="CN2214" s="2">
        <f t="shared" si="1426"/>
        <v>0</v>
      </c>
      <c r="CO2214" s="2">
        <f t="shared" si="1426"/>
        <v>0</v>
      </c>
      <c r="CP2214" s="2">
        <f t="shared" si="1426"/>
        <v>0</v>
      </c>
      <c r="CQ2214" s="2">
        <f t="shared" si="1426"/>
        <v>0</v>
      </c>
      <c r="CR2214" s="2">
        <f t="shared" si="1426"/>
        <v>0</v>
      </c>
      <c r="CS2214" s="2">
        <f t="shared" si="1426"/>
        <v>0</v>
      </c>
      <c r="CT2214" s="2">
        <f t="shared" si="1426"/>
        <v>0</v>
      </c>
      <c r="CU2214" s="2">
        <f t="shared" si="1426"/>
        <v>0</v>
      </c>
      <c r="CV2214" s="2">
        <f t="shared" si="1426"/>
        <v>0</v>
      </c>
      <c r="CW2214" s="2">
        <f t="shared" si="1426"/>
        <v>0</v>
      </c>
      <c r="CX2214" s="2">
        <f t="shared" si="1426"/>
        <v>0</v>
      </c>
      <c r="CY2214" s="2">
        <f t="shared" si="1426"/>
        <v>0</v>
      </c>
      <c r="CZ2214" s="2">
        <f t="shared" si="1426"/>
        <v>0</v>
      </c>
      <c r="DA2214" s="2">
        <f t="shared" si="1426"/>
        <v>0</v>
      </c>
      <c r="DB2214" s="2">
        <f t="shared" si="1426"/>
        <v>0</v>
      </c>
      <c r="DC2214" s="2">
        <f t="shared" si="1426"/>
        <v>0</v>
      </c>
      <c r="DD2214" s="2">
        <f t="shared" si="1426"/>
        <v>0</v>
      </c>
      <c r="DE2214" s="2">
        <f t="shared" si="1426"/>
        <v>0</v>
      </c>
      <c r="DF2214" s="2">
        <f t="shared" si="1426"/>
        <v>0</v>
      </c>
      <c r="DG2214" s="3">
        <f t="shared" ref="DG2214:EL2214" si="1427">DG2305</f>
        <v>0</v>
      </c>
      <c r="DH2214" s="3">
        <f t="shared" si="1427"/>
        <v>0</v>
      </c>
      <c r="DI2214" s="3">
        <f t="shared" si="1427"/>
        <v>0</v>
      </c>
      <c r="DJ2214" s="3">
        <f t="shared" si="1427"/>
        <v>0</v>
      </c>
      <c r="DK2214" s="3">
        <f t="shared" si="1427"/>
        <v>0</v>
      </c>
      <c r="DL2214" s="3">
        <f t="shared" si="1427"/>
        <v>0</v>
      </c>
      <c r="DM2214" s="3">
        <f t="shared" si="1427"/>
        <v>0</v>
      </c>
      <c r="DN2214" s="3">
        <f t="shared" si="1427"/>
        <v>0</v>
      </c>
      <c r="DO2214" s="3">
        <f t="shared" si="1427"/>
        <v>0</v>
      </c>
      <c r="DP2214" s="3">
        <f t="shared" si="1427"/>
        <v>0</v>
      </c>
      <c r="DQ2214" s="3">
        <f t="shared" si="1427"/>
        <v>0</v>
      </c>
      <c r="DR2214" s="3">
        <f t="shared" si="1427"/>
        <v>0</v>
      </c>
      <c r="DS2214" s="3">
        <f t="shared" si="1427"/>
        <v>0</v>
      </c>
      <c r="DT2214" s="3">
        <f t="shared" si="1427"/>
        <v>0</v>
      </c>
      <c r="DU2214" s="3">
        <f t="shared" si="1427"/>
        <v>0</v>
      </c>
      <c r="DV2214" s="3">
        <f t="shared" si="1427"/>
        <v>0</v>
      </c>
      <c r="DW2214" s="3">
        <f t="shared" si="1427"/>
        <v>0</v>
      </c>
      <c r="DX2214" s="3">
        <f t="shared" si="1427"/>
        <v>0</v>
      </c>
      <c r="DY2214" s="3">
        <f t="shared" si="1427"/>
        <v>0</v>
      </c>
      <c r="DZ2214" s="3">
        <f t="shared" si="1427"/>
        <v>0</v>
      </c>
      <c r="EA2214" s="3">
        <f t="shared" si="1427"/>
        <v>0</v>
      </c>
      <c r="EB2214" s="3">
        <f t="shared" si="1427"/>
        <v>0</v>
      </c>
      <c r="EC2214" s="3">
        <f t="shared" si="1427"/>
        <v>0</v>
      </c>
      <c r="ED2214" s="3">
        <f t="shared" si="1427"/>
        <v>0</v>
      </c>
      <c r="EE2214" s="3">
        <f t="shared" si="1427"/>
        <v>0</v>
      </c>
      <c r="EF2214" s="3">
        <f t="shared" si="1427"/>
        <v>0</v>
      </c>
      <c r="EG2214" s="3">
        <f t="shared" si="1427"/>
        <v>0</v>
      </c>
      <c r="EH2214" s="3">
        <f t="shared" si="1427"/>
        <v>0</v>
      </c>
      <c r="EI2214" s="3">
        <f t="shared" si="1427"/>
        <v>0</v>
      </c>
      <c r="EJ2214" s="3">
        <f t="shared" si="1427"/>
        <v>0</v>
      </c>
      <c r="EK2214" s="3">
        <f t="shared" si="1427"/>
        <v>0</v>
      </c>
      <c r="EL2214" s="3">
        <f t="shared" si="1427"/>
        <v>0</v>
      </c>
      <c r="EM2214" s="3">
        <f t="shared" ref="EM2214:FR2214" si="1428">EM2305</f>
        <v>0</v>
      </c>
      <c r="EN2214" s="3">
        <f t="shared" si="1428"/>
        <v>0</v>
      </c>
      <c r="EO2214" s="3">
        <f t="shared" si="1428"/>
        <v>0</v>
      </c>
      <c r="EP2214" s="3">
        <f t="shared" si="1428"/>
        <v>0</v>
      </c>
      <c r="EQ2214" s="3">
        <f t="shared" si="1428"/>
        <v>0</v>
      </c>
      <c r="ER2214" s="3">
        <f t="shared" si="1428"/>
        <v>0</v>
      </c>
      <c r="ES2214" s="3">
        <f t="shared" si="1428"/>
        <v>0</v>
      </c>
      <c r="ET2214" s="3">
        <f t="shared" si="1428"/>
        <v>0</v>
      </c>
      <c r="EU2214" s="3">
        <f t="shared" si="1428"/>
        <v>0</v>
      </c>
      <c r="EV2214" s="3">
        <f t="shared" si="1428"/>
        <v>0</v>
      </c>
      <c r="EW2214" s="3">
        <f t="shared" si="1428"/>
        <v>0</v>
      </c>
      <c r="EX2214" s="3">
        <f t="shared" si="1428"/>
        <v>0</v>
      </c>
      <c r="EY2214" s="3">
        <f t="shared" si="1428"/>
        <v>0</v>
      </c>
      <c r="EZ2214" s="3">
        <f t="shared" si="1428"/>
        <v>0</v>
      </c>
      <c r="FA2214" s="3">
        <f t="shared" si="1428"/>
        <v>0</v>
      </c>
      <c r="FB2214" s="3">
        <f t="shared" si="1428"/>
        <v>0</v>
      </c>
      <c r="FC2214" s="3">
        <f t="shared" si="1428"/>
        <v>0</v>
      </c>
      <c r="FD2214" s="3">
        <f t="shared" si="1428"/>
        <v>0</v>
      </c>
      <c r="FE2214" s="3">
        <f t="shared" si="1428"/>
        <v>0</v>
      </c>
      <c r="FF2214" s="3">
        <f t="shared" si="1428"/>
        <v>0</v>
      </c>
      <c r="FG2214" s="3">
        <f t="shared" si="1428"/>
        <v>0</v>
      </c>
      <c r="FH2214" s="3">
        <f t="shared" si="1428"/>
        <v>0</v>
      </c>
      <c r="FI2214" s="3">
        <f t="shared" si="1428"/>
        <v>0</v>
      </c>
      <c r="FJ2214" s="3">
        <f t="shared" si="1428"/>
        <v>0</v>
      </c>
      <c r="FK2214" s="3">
        <f t="shared" si="1428"/>
        <v>0</v>
      </c>
      <c r="FL2214" s="3">
        <f t="shared" si="1428"/>
        <v>0</v>
      </c>
      <c r="FM2214" s="3">
        <f t="shared" si="1428"/>
        <v>0</v>
      </c>
      <c r="FN2214" s="3">
        <f t="shared" si="1428"/>
        <v>0</v>
      </c>
      <c r="FO2214" s="3">
        <f t="shared" si="1428"/>
        <v>0</v>
      </c>
      <c r="FP2214" s="3">
        <f t="shared" si="1428"/>
        <v>0</v>
      </c>
      <c r="FQ2214" s="3">
        <f t="shared" si="1428"/>
        <v>0</v>
      </c>
      <c r="FR2214" s="3">
        <f t="shared" si="1428"/>
        <v>0</v>
      </c>
      <c r="FS2214" s="3">
        <f t="shared" ref="FS2214:GX2214" si="1429">FS2305</f>
        <v>0</v>
      </c>
      <c r="FT2214" s="3">
        <f t="shared" si="1429"/>
        <v>0</v>
      </c>
      <c r="FU2214" s="3">
        <f t="shared" si="1429"/>
        <v>0</v>
      </c>
      <c r="FV2214" s="3">
        <f t="shared" si="1429"/>
        <v>0</v>
      </c>
      <c r="FW2214" s="3">
        <f t="shared" si="1429"/>
        <v>0</v>
      </c>
      <c r="FX2214" s="3">
        <f t="shared" si="1429"/>
        <v>0</v>
      </c>
      <c r="FY2214" s="3">
        <f t="shared" si="1429"/>
        <v>0</v>
      </c>
      <c r="FZ2214" s="3">
        <f t="shared" si="1429"/>
        <v>0</v>
      </c>
      <c r="GA2214" s="3">
        <f t="shared" si="1429"/>
        <v>0</v>
      </c>
      <c r="GB2214" s="3">
        <f t="shared" si="1429"/>
        <v>0</v>
      </c>
      <c r="GC2214" s="3">
        <f t="shared" si="1429"/>
        <v>0</v>
      </c>
      <c r="GD2214" s="3">
        <f t="shared" si="1429"/>
        <v>0</v>
      </c>
      <c r="GE2214" s="3">
        <f t="shared" si="1429"/>
        <v>0</v>
      </c>
      <c r="GF2214" s="3">
        <f t="shared" si="1429"/>
        <v>0</v>
      </c>
      <c r="GG2214" s="3">
        <f t="shared" si="1429"/>
        <v>0</v>
      </c>
      <c r="GH2214" s="3">
        <f t="shared" si="1429"/>
        <v>0</v>
      </c>
      <c r="GI2214" s="3">
        <f t="shared" si="1429"/>
        <v>0</v>
      </c>
      <c r="GJ2214" s="3">
        <f t="shared" si="1429"/>
        <v>0</v>
      </c>
      <c r="GK2214" s="3">
        <f t="shared" si="1429"/>
        <v>0</v>
      </c>
      <c r="GL2214" s="3">
        <f t="shared" si="1429"/>
        <v>0</v>
      </c>
      <c r="GM2214" s="3">
        <f t="shared" si="1429"/>
        <v>0</v>
      </c>
      <c r="GN2214" s="3">
        <f t="shared" si="1429"/>
        <v>0</v>
      </c>
      <c r="GO2214" s="3">
        <f t="shared" si="1429"/>
        <v>0</v>
      </c>
      <c r="GP2214" s="3">
        <f t="shared" si="1429"/>
        <v>0</v>
      </c>
      <c r="GQ2214" s="3">
        <f t="shared" si="1429"/>
        <v>0</v>
      </c>
      <c r="GR2214" s="3">
        <f t="shared" si="1429"/>
        <v>0</v>
      </c>
      <c r="GS2214" s="3">
        <f t="shared" si="1429"/>
        <v>0</v>
      </c>
      <c r="GT2214" s="3">
        <f t="shared" si="1429"/>
        <v>0</v>
      </c>
      <c r="GU2214" s="3">
        <f t="shared" si="1429"/>
        <v>0</v>
      </c>
      <c r="GV2214" s="3">
        <f t="shared" si="1429"/>
        <v>0</v>
      </c>
      <c r="GW2214" s="3">
        <f t="shared" si="1429"/>
        <v>0</v>
      </c>
      <c r="GX2214" s="3">
        <f t="shared" si="1429"/>
        <v>0</v>
      </c>
    </row>
    <row r="2216" spans="1:245">
      <c r="A2216" s="1">
        <v>5</v>
      </c>
      <c r="B2216" s="1">
        <v>1</v>
      </c>
      <c r="C2216" s="1"/>
      <c r="D2216" s="1">
        <f>ROW(A2231)</f>
        <v>2231</v>
      </c>
      <c r="E2216" s="1"/>
      <c r="F2216" s="1" t="s">
        <v>15</v>
      </c>
      <c r="G2216" s="1" t="s">
        <v>16</v>
      </c>
      <c r="H2216" s="1" t="s">
        <v>3</v>
      </c>
      <c r="I2216" s="1">
        <v>0</v>
      </c>
      <c r="J2216" s="1"/>
      <c r="K2216" s="1">
        <v>0</v>
      </c>
      <c r="L2216" s="1"/>
      <c r="M2216" s="1" t="s">
        <v>3</v>
      </c>
      <c r="N2216" s="1"/>
      <c r="O2216" s="1"/>
      <c r="P2216" s="1"/>
      <c r="Q2216" s="1"/>
      <c r="R2216" s="1"/>
      <c r="S2216" s="1">
        <v>0</v>
      </c>
      <c r="T2216" s="1"/>
      <c r="U2216" s="1" t="s">
        <v>3</v>
      </c>
      <c r="V2216" s="1">
        <v>0</v>
      </c>
      <c r="W2216" s="1"/>
      <c r="X2216" s="1"/>
      <c r="Y2216" s="1"/>
      <c r="Z2216" s="1"/>
      <c r="AA2216" s="1"/>
      <c r="AB2216" s="1" t="s">
        <v>3</v>
      </c>
      <c r="AC2216" s="1" t="s">
        <v>3</v>
      </c>
      <c r="AD2216" s="1" t="s">
        <v>3</v>
      </c>
      <c r="AE2216" s="1" t="s">
        <v>3</v>
      </c>
      <c r="AF2216" s="1" t="s">
        <v>3</v>
      </c>
      <c r="AG2216" s="1" t="s">
        <v>3</v>
      </c>
      <c r="AH2216" s="1"/>
      <c r="AI2216" s="1"/>
      <c r="AJ2216" s="1"/>
      <c r="AK2216" s="1"/>
      <c r="AL2216" s="1"/>
      <c r="AM2216" s="1"/>
      <c r="AN2216" s="1"/>
      <c r="AO2216" s="1"/>
      <c r="AP2216" s="1" t="s">
        <v>3</v>
      </c>
      <c r="AQ2216" s="1" t="s">
        <v>3</v>
      </c>
      <c r="AR2216" s="1" t="s">
        <v>3</v>
      </c>
      <c r="AS2216" s="1"/>
      <c r="AT2216" s="1"/>
      <c r="AU2216" s="1"/>
      <c r="AV2216" s="1"/>
      <c r="AW2216" s="1"/>
      <c r="AX2216" s="1"/>
      <c r="AY2216" s="1"/>
      <c r="AZ2216" s="1" t="s">
        <v>3</v>
      </c>
      <c r="BA2216" s="1"/>
      <c r="BB2216" s="1" t="s">
        <v>3</v>
      </c>
      <c r="BC2216" s="1" t="s">
        <v>3</v>
      </c>
      <c r="BD2216" s="1" t="s">
        <v>3</v>
      </c>
      <c r="BE2216" s="1" t="s">
        <v>3</v>
      </c>
      <c r="BF2216" s="1" t="s">
        <v>3</v>
      </c>
      <c r="BG2216" s="1" t="s">
        <v>3</v>
      </c>
      <c r="BH2216" s="1" t="s">
        <v>3</v>
      </c>
      <c r="BI2216" s="1" t="s">
        <v>3</v>
      </c>
      <c r="BJ2216" s="1" t="s">
        <v>3</v>
      </c>
      <c r="BK2216" s="1" t="s">
        <v>3</v>
      </c>
      <c r="BL2216" s="1" t="s">
        <v>3</v>
      </c>
      <c r="BM2216" s="1" t="s">
        <v>3</v>
      </c>
      <c r="BN2216" s="1" t="s">
        <v>3</v>
      </c>
      <c r="BO2216" s="1" t="s">
        <v>3</v>
      </c>
      <c r="BP2216" s="1" t="s">
        <v>3</v>
      </c>
      <c r="BQ2216" s="1"/>
      <c r="BR2216" s="1"/>
      <c r="BS2216" s="1"/>
      <c r="BT2216" s="1"/>
      <c r="BU2216" s="1"/>
      <c r="BV2216" s="1"/>
      <c r="BW2216" s="1"/>
      <c r="BX2216" s="1">
        <v>0</v>
      </c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>
        <v>0</v>
      </c>
    </row>
    <row r="2218" spans="1:245">
      <c r="A2218" s="2">
        <v>52</v>
      </c>
      <c r="B2218" s="2">
        <f t="shared" ref="B2218:G2218" si="1430">B2231</f>
        <v>1</v>
      </c>
      <c r="C2218" s="2">
        <f t="shared" si="1430"/>
        <v>5</v>
      </c>
      <c r="D2218" s="2">
        <f t="shared" si="1430"/>
        <v>2216</v>
      </c>
      <c r="E2218" s="2">
        <f t="shared" si="1430"/>
        <v>0</v>
      </c>
      <c r="F2218" s="2" t="str">
        <f t="shared" si="1430"/>
        <v>Новый подраздел</v>
      </c>
      <c r="G2218" s="2" t="str">
        <f t="shared" si="1430"/>
        <v>демонтаж</v>
      </c>
      <c r="H2218" s="2"/>
      <c r="I2218" s="2"/>
      <c r="J2218" s="2"/>
      <c r="K2218" s="2"/>
      <c r="L2218" s="2"/>
      <c r="M2218" s="2"/>
      <c r="N2218" s="2"/>
      <c r="O2218" s="2">
        <f t="shared" ref="O2218:AT2218" si="1431">O2231</f>
        <v>2971.91</v>
      </c>
      <c r="P2218" s="2">
        <f t="shared" si="1431"/>
        <v>0</v>
      </c>
      <c r="Q2218" s="2">
        <f t="shared" si="1431"/>
        <v>108.88</v>
      </c>
      <c r="R2218" s="2">
        <f t="shared" si="1431"/>
        <v>74.12</v>
      </c>
      <c r="S2218" s="2">
        <f t="shared" si="1431"/>
        <v>2863.03</v>
      </c>
      <c r="T2218" s="2">
        <f t="shared" si="1431"/>
        <v>0</v>
      </c>
      <c r="U2218" s="2">
        <f t="shared" si="1431"/>
        <v>10.522960000000001</v>
      </c>
      <c r="V2218" s="2">
        <f t="shared" si="1431"/>
        <v>0.20521999999999999</v>
      </c>
      <c r="W2218" s="2">
        <f t="shared" si="1431"/>
        <v>0</v>
      </c>
      <c r="X2218" s="2">
        <f t="shared" si="1431"/>
        <v>2022.72</v>
      </c>
      <c r="Y2218" s="2">
        <f t="shared" si="1431"/>
        <v>1459.83</v>
      </c>
      <c r="Z2218" s="2">
        <f t="shared" si="1431"/>
        <v>0</v>
      </c>
      <c r="AA2218" s="2">
        <f t="shared" si="1431"/>
        <v>0</v>
      </c>
      <c r="AB2218" s="2">
        <f t="shared" si="1431"/>
        <v>2971.91</v>
      </c>
      <c r="AC2218" s="2">
        <f t="shared" si="1431"/>
        <v>0</v>
      </c>
      <c r="AD2218" s="2">
        <f t="shared" si="1431"/>
        <v>108.88</v>
      </c>
      <c r="AE2218" s="2">
        <f t="shared" si="1431"/>
        <v>74.12</v>
      </c>
      <c r="AF2218" s="2">
        <f t="shared" si="1431"/>
        <v>2863.03</v>
      </c>
      <c r="AG2218" s="2">
        <f t="shared" si="1431"/>
        <v>0</v>
      </c>
      <c r="AH2218" s="2">
        <f t="shared" si="1431"/>
        <v>10.522960000000001</v>
      </c>
      <c r="AI2218" s="2">
        <f t="shared" si="1431"/>
        <v>0.20521999999999999</v>
      </c>
      <c r="AJ2218" s="2">
        <f t="shared" si="1431"/>
        <v>0</v>
      </c>
      <c r="AK2218" s="2">
        <f t="shared" si="1431"/>
        <v>2022.72</v>
      </c>
      <c r="AL2218" s="2">
        <f t="shared" si="1431"/>
        <v>1459.83</v>
      </c>
      <c r="AM2218" s="2">
        <f t="shared" si="1431"/>
        <v>0</v>
      </c>
      <c r="AN2218" s="2">
        <f t="shared" si="1431"/>
        <v>0</v>
      </c>
      <c r="AO2218" s="2">
        <f t="shared" si="1431"/>
        <v>0</v>
      </c>
      <c r="AP2218" s="2">
        <f t="shared" si="1431"/>
        <v>0</v>
      </c>
      <c r="AQ2218" s="2">
        <f t="shared" si="1431"/>
        <v>0</v>
      </c>
      <c r="AR2218" s="2">
        <f t="shared" si="1431"/>
        <v>6454.46</v>
      </c>
      <c r="AS2218" s="2">
        <f t="shared" si="1431"/>
        <v>6454.46</v>
      </c>
      <c r="AT2218" s="2">
        <f t="shared" si="1431"/>
        <v>0</v>
      </c>
      <c r="AU2218" s="2">
        <f t="shared" ref="AU2218:BZ2218" si="1432">AU2231</f>
        <v>0</v>
      </c>
      <c r="AV2218" s="2">
        <f t="shared" si="1432"/>
        <v>0</v>
      </c>
      <c r="AW2218" s="2">
        <f t="shared" si="1432"/>
        <v>0</v>
      </c>
      <c r="AX2218" s="2">
        <f t="shared" si="1432"/>
        <v>0</v>
      </c>
      <c r="AY2218" s="2">
        <f t="shared" si="1432"/>
        <v>0</v>
      </c>
      <c r="AZ2218" s="2">
        <f t="shared" si="1432"/>
        <v>0</v>
      </c>
      <c r="BA2218" s="2">
        <f t="shared" si="1432"/>
        <v>0</v>
      </c>
      <c r="BB2218" s="2">
        <f t="shared" si="1432"/>
        <v>0</v>
      </c>
      <c r="BC2218" s="2">
        <f t="shared" si="1432"/>
        <v>0</v>
      </c>
      <c r="BD2218" s="2">
        <f t="shared" si="1432"/>
        <v>0</v>
      </c>
      <c r="BE2218" s="2">
        <f t="shared" si="1432"/>
        <v>0</v>
      </c>
      <c r="BF2218" s="2">
        <f t="shared" si="1432"/>
        <v>0</v>
      </c>
      <c r="BG2218" s="2">
        <f t="shared" si="1432"/>
        <v>0</v>
      </c>
      <c r="BH2218" s="2">
        <f t="shared" si="1432"/>
        <v>0</v>
      </c>
      <c r="BI2218" s="2">
        <f t="shared" si="1432"/>
        <v>0</v>
      </c>
      <c r="BJ2218" s="2">
        <f t="shared" si="1432"/>
        <v>0</v>
      </c>
      <c r="BK2218" s="2">
        <f t="shared" si="1432"/>
        <v>0</v>
      </c>
      <c r="BL2218" s="2">
        <f t="shared" si="1432"/>
        <v>0</v>
      </c>
      <c r="BM2218" s="2">
        <f t="shared" si="1432"/>
        <v>0</v>
      </c>
      <c r="BN2218" s="2">
        <f t="shared" si="1432"/>
        <v>0</v>
      </c>
      <c r="BO2218" s="2">
        <f t="shared" si="1432"/>
        <v>0</v>
      </c>
      <c r="BP2218" s="2">
        <f t="shared" si="1432"/>
        <v>0</v>
      </c>
      <c r="BQ2218" s="2">
        <f t="shared" si="1432"/>
        <v>0</v>
      </c>
      <c r="BR2218" s="2">
        <f t="shared" si="1432"/>
        <v>0</v>
      </c>
      <c r="BS2218" s="2">
        <f t="shared" si="1432"/>
        <v>0</v>
      </c>
      <c r="BT2218" s="2">
        <f t="shared" si="1432"/>
        <v>0</v>
      </c>
      <c r="BU2218" s="2">
        <f t="shared" si="1432"/>
        <v>0</v>
      </c>
      <c r="BV2218" s="2">
        <f t="shared" si="1432"/>
        <v>0</v>
      </c>
      <c r="BW2218" s="2">
        <f t="shared" si="1432"/>
        <v>0</v>
      </c>
      <c r="BX2218" s="2">
        <f t="shared" si="1432"/>
        <v>0</v>
      </c>
      <c r="BY2218" s="2">
        <f t="shared" si="1432"/>
        <v>0</v>
      </c>
      <c r="BZ2218" s="2">
        <f t="shared" si="1432"/>
        <v>0</v>
      </c>
      <c r="CA2218" s="2">
        <f t="shared" ref="CA2218:DF2218" si="1433">CA2231</f>
        <v>6454.46</v>
      </c>
      <c r="CB2218" s="2">
        <f t="shared" si="1433"/>
        <v>6454.46</v>
      </c>
      <c r="CC2218" s="2">
        <f t="shared" si="1433"/>
        <v>0</v>
      </c>
      <c r="CD2218" s="2">
        <f t="shared" si="1433"/>
        <v>0</v>
      </c>
      <c r="CE2218" s="2">
        <f t="shared" si="1433"/>
        <v>0</v>
      </c>
      <c r="CF2218" s="2">
        <f t="shared" si="1433"/>
        <v>0</v>
      </c>
      <c r="CG2218" s="2">
        <f t="shared" si="1433"/>
        <v>0</v>
      </c>
      <c r="CH2218" s="2">
        <f t="shared" si="1433"/>
        <v>0</v>
      </c>
      <c r="CI2218" s="2">
        <f t="shared" si="1433"/>
        <v>0</v>
      </c>
      <c r="CJ2218" s="2">
        <f t="shared" si="1433"/>
        <v>0</v>
      </c>
      <c r="CK2218" s="2">
        <f t="shared" si="1433"/>
        <v>0</v>
      </c>
      <c r="CL2218" s="2">
        <f t="shared" si="1433"/>
        <v>0</v>
      </c>
      <c r="CM2218" s="2">
        <f t="shared" si="1433"/>
        <v>0</v>
      </c>
      <c r="CN2218" s="2">
        <f t="shared" si="1433"/>
        <v>0</v>
      </c>
      <c r="CO2218" s="2">
        <f t="shared" si="1433"/>
        <v>0</v>
      </c>
      <c r="CP2218" s="2">
        <f t="shared" si="1433"/>
        <v>0</v>
      </c>
      <c r="CQ2218" s="2">
        <f t="shared" si="1433"/>
        <v>0</v>
      </c>
      <c r="CR2218" s="2">
        <f t="shared" si="1433"/>
        <v>0</v>
      </c>
      <c r="CS2218" s="2">
        <f t="shared" si="1433"/>
        <v>0</v>
      </c>
      <c r="CT2218" s="2">
        <f t="shared" si="1433"/>
        <v>0</v>
      </c>
      <c r="CU2218" s="2">
        <f t="shared" si="1433"/>
        <v>0</v>
      </c>
      <c r="CV2218" s="2">
        <f t="shared" si="1433"/>
        <v>0</v>
      </c>
      <c r="CW2218" s="2">
        <f t="shared" si="1433"/>
        <v>0</v>
      </c>
      <c r="CX2218" s="2">
        <f t="shared" si="1433"/>
        <v>0</v>
      </c>
      <c r="CY2218" s="2">
        <f t="shared" si="1433"/>
        <v>0</v>
      </c>
      <c r="CZ2218" s="2">
        <f t="shared" si="1433"/>
        <v>0</v>
      </c>
      <c r="DA2218" s="2">
        <f t="shared" si="1433"/>
        <v>0</v>
      </c>
      <c r="DB2218" s="2">
        <f t="shared" si="1433"/>
        <v>0</v>
      </c>
      <c r="DC2218" s="2">
        <f t="shared" si="1433"/>
        <v>0</v>
      </c>
      <c r="DD2218" s="2">
        <f t="shared" si="1433"/>
        <v>0</v>
      </c>
      <c r="DE2218" s="2">
        <f t="shared" si="1433"/>
        <v>0</v>
      </c>
      <c r="DF2218" s="2">
        <f t="shared" si="1433"/>
        <v>0</v>
      </c>
      <c r="DG2218" s="3">
        <f t="shared" ref="DG2218:EL2218" si="1434">DG2231</f>
        <v>0</v>
      </c>
      <c r="DH2218" s="3">
        <f t="shared" si="1434"/>
        <v>0</v>
      </c>
      <c r="DI2218" s="3">
        <f t="shared" si="1434"/>
        <v>0</v>
      </c>
      <c r="DJ2218" s="3">
        <f t="shared" si="1434"/>
        <v>0</v>
      </c>
      <c r="DK2218" s="3">
        <f t="shared" si="1434"/>
        <v>0</v>
      </c>
      <c r="DL2218" s="3">
        <f t="shared" si="1434"/>
        <v>0</v>
      </c>
      <c r="DM2218" s="3">
        <f t="shared" si="1434"/>
        <v>0</v>
      </c>
      <c r="DN2218" s="3">
        <f t="shared" si="1434"/>
        <v>0</v>
      </c>
      <c r="DO2218" s="3">
        <f t="shared" si="1434"/>
        <v>0</v>
      </c>
      <c r="DP2218" s="3">
        <f t="shared" si="1434"/>
        <v>0</v>
      </c>
      <c r="DQ2218" s="3">
        <f t="shared" si="1434"/>
        <v>0</v>
      </c>
      <c r="DR2218" s="3">
        <f t="shared" si="1434"/>
        <v>0</v>
      </c>
      <c r="DS2218" s="3">
        <f t="shared" si="1434"/>
        <v>0</v>
      </c>
      <c r="DT2218" s="3">
        <f t="shared" si="1434"/>
        <v>0</v>
      </c>
      <c r="DU2218" s="3">
        <f t="shared" si="1434"/>
        <v>0</v>
      </c>
      <c r="DV2218" s="3">
        <f t="shared" si="1434"/>
        <v>0</v>
      </c>
      <c r="DW2218" s="3">
        <f t="shared" si="1434"/>
        <v>0</v>
      </c>
      <c r="DX2218" s="3">
        <f t="shared" si="1434"/>
        <v>0</v>
      </c>
      <c r="DY2218" s="3">
        <f t="shared" si="1434"/>
        <v>0</v>
      </c>
      <c r="DZ2218" s="3">
        <f t="shared" si="1434"/>
        <v>0</v>
      </c>
      <c r="EA2218" s="3">
        <f t="shared" si="1434"/>
        <v>0</v>
      </c>
      <c r="EB2218" s="3">
        <f t="shared" si="1434"/>
        <v>0</v>
      </c>
      <c r="EC2218" s="3">
        <f t="shared" si="1434"/>
        <v>0</v>
      </c>
      <c r="ED2218" s="3">
        <f t="shared" si="1434"/>
        <v>0</v>
      </c>
      <c r="EE2218" s="3">
        <f t="shared" si="1434"/>
        <v>0</v>
      </c>
      <c r="EF2218" s="3">
        <f t="shared" si="1434"/>
        <v>0</v>
      </c>
      <c r="EG2218" s="3">
        <f t="shared" si="1434"/>
        <v>0</v>
      </c>
      <c r="EH2218" s="3">
        <f t="shared" si="1434"/>
        <v>0</v>
      </c>
      <c r="EI2218" s="3">
        <f t="shared" si="1434"/>
        <v>0</v>
      </c>
      <c r="EJ2218" s="3">
        <f t="shared" si="1434"/>
        <v>0</v>
      </c>
      <c r="EK2218" s="3">
        <f t="shared" si="1434"/>
        <v>0</v>
      </c>
      <c r="EL2218" s="3">
        <f t="shared" si="1434"/>
        <v>0</v>
      </c>
      <c r="EM2218" s="3">
        <f t="shared" ref="EM2218:FR2218" si="1435">EM2231</f>
        <v>0</v>
      </c>
      <c r="EN2218" s="3">
        <f t="shared" si="1435"/>
        <v>0</v>
      </c>
      <c r="EO2218" s="3">
        <f t="shared" si="1435"/>
        <v>0</v>
      </c>
      <c r="EP2218" s="3">
        <f t="shared" si="1435"/>
        <v>0</v>
      </c>
      <c r="EQ2218" s="3">
        <f t="shared" si="1435"/>
        <v>0</v>
      </c>
      <c r="ER2218" s="3">
        <f t="shared" si="1435"/>
        <v>0</v>
      </c>
      <c r="ES2218" s="3">
        <f t="shared" si="1435"/>
        <v>0</v>
      </c>
      <c r="ET2218" s="3">
        <f t="shared" si="1435"/>
        <v>0</v>
      </c>
      <c r="EU2218" s="3">
        <f t="shared" si="1435"/>
        <v>0</v>
      </c>
      <c r="EV2218" s="3">
        <f t="shared" si="1435"/>
        <v>0</v>
      </c>
      <c r="EW2218" s="3">
        <f t="shared" si="1435"/>
        <v>0</v>
      </c>
      <c r="EX2218" s="3">
        <f t="shared" si="1435"/>
        <v>0</v>
      </c>
      <c r="EY2218" s="3">
        <f t="shared" si="1435"/>
        <v>0</v>
      </c>
      <c r="EZ2218" s="3">
        <f t="shared" si="1435"/>
        <v>0</v>
      </c>
      <c r="FA2218" s="3">
        <f t="shared" si="1435"/>
        <v>0</v>
      </c>
      <c r="FB2218" s="3">
        <f t="shared" si="1435"/>
        <v>0</v>
      </c>
      <c r="FC2218" s="3">
        <f t="shared" si="1435"/>
        <v>0</v>
      </c>
      <c r="FD2218" s="3">
        <f t="shared" si="1435"/>
        <v>0</v>
      </c>
      <c r="FE2218" s="3">
        <f t="shared" si="1435"/>
        <v>0</v>
      </c>
      <c r="FF2218" s="3">
        <f t="shared" si="1435"/>
        <v>0</v>
      </c>
      <c r="FG2218" s="3">
        <f t="shared" si="1435"/>
        <v>0</v>
      </c>
      <c r="FH2218" s="3">
        <f t="shared" si="1435"/>
        <v>0</v>
      </c>
      <c r="FI2218" s="3">
        <f t="shared" si="1435"/>
        <v>0</v>
      </c>
      <c r="FJ2218" s="3">
        <f t="shared" si="1435"/>
        <v>0</v>
      </c>
      <c r="FK2218" s="3">
        <f t="shared" si="1435"/>
        <v>0</v>
      </c>
      <c r="FL2218" s="3">
        <f t="shared" si="1435"/>
        <v>0</v>
      </c>
      <c r="FM2218" s="3">
        <f t="shared" si="1435"/>
        <v>0</v>
      </c>
      <c r="FN2218" s="3">
        <f t="shared" si="1435"/>
        <v>0</v>
      </c>
      <c r="FO2218" s="3">
        <f t="shared" si="1435"/>
        <v>0</v>
      </c>
      <c r="FP2218" s="3">
        <f t="shared" si="1435"/>
        <v>0</v>
      </c>
      <c r="FQ2218" s="3">
        <f t="shared" si="1435"/>
        <v>0</v>
      </c>
      <c r="FR2218" s="3">
        <f t="shared" si="1435"/>
        <v>0</v>
      </c>
      <c r="FS2218" s="3">
        <f t="shared" ref="FS2218:GX2218" si="1436">FS2231</f>
        <v>0</v>
      </c>
      <c r="FT2218" s="3">
        <f t="shared" si="1436"/>
        <v>0</v>
      </c>
      <c r="FU2218" s="3">
        <f t="shared" si="1436"/>
        <v>0</v>
      </c>
      <c r="FV2218" s="3">
        <f t="shared" si="1436"/>
        <v>0</v>
      </c>
      <c r="FW2218" s="3">
        <f t="shared" si="1436"/>
        <v>0</v>
      </c>
      <c r="FX2218" s="3">
        <f t="shared" si="1436"/>
        <v>0</v>
      </c>
      <c r="FY2218" s="3">
        <f t="shared" si="1436"/>
        <v>0</v>
      </c>
      <c r="FZ2218" s="3">
        <f t="shared" si="1436"/>
        <v>0</v>
      </c>
      <c r="GA2218" s="3">
        <f t="shared" si="1436"/>
        <v>0</v>
      </c>
      <c r="GB2218" s="3">
        <f t="shared" si="1436"/>
        <v>0</v>
      </c>
      <c r="GC2218" s="3">
        <f t="shared" si="1436"/>
        <v>0</v>
      </c>
      <c r="GD2218" s="3">
        <f t="shared" si="1436"/>
        <v>0</v>
      </c>
      <c r="GE2218" s="3">
        <f t="shared" si="1436"/>
        <v>0</v>
      </c>
      <c r="GF2218" s="3">
        <f t="shared" si="1436"/>
        <v>0</v>
      </c>
      <c r="GG2218" s="3">
        <f t="shared" si="1436"/>
        <v>0</v>
      </c>
      <c r="GH2218" s="3">
        <f t="shared" si="1436"/>
        <v>0</v>
      </c>
      <c r="GI2218" s="3">
        <f t="shared" si="1436"/>
        <v>0</v>
      </c>
      <c r="GJ2218" s="3">
        <f t="shared" si="1436"/>
        <v>0</v>
      </c>
      <c r="GK2218" s="3">
        <f t="shared" si="1436"/>
        <v>0</v>
      </c>
      <c r="GL2218" s="3">
        <f t="shared" si="1436"/>
        <v>0</v>
      </c>
      <c r="GM2218" s="3">
        <f t="shared" si="1436"/>
        <v>0</v>
      </c>
      <c r="GN2218" s="3">
        <f t="shared" si="1436"/>
        <v>0</v>
      </c>
      <c r="GO2218" s="3">
        <f t="shared" si="1436"/>
        <v>0</v>
      </c>
      <c r="GP2218" s="3">
        <f t="shared" si="1436"/>
        <v>0</v>
      </c>
      <c r="GQ2218" s="3">
        <f t="shared" si="1436"/>
        <v>0</v>
      </c>
      <c r="GR2218" s="3">
        <f t="shared" si="1436"/>
        <v>0</v>
      </c>
      <c r="GS2218" s="3">
        <f t="shared" si="1436"/>
        <v>0</v>
      </c>
      <c r="GT2218" s="3">
        <f t="shared" si="1436"/>
        <v>0</v>
      </c>
      <c r="GU2218" s="3">
        <f t="shared" si="1436"/>
        <v>0</v>
      </c>
      <c r="GV2218" s="3">
        <f t="shared" si="1436"/>
        <v>0</v>
      </c>
      <c r="GW2218" s="3">
        <f t="shared" si="1436"/>
        <v>0</v>
      </c>
      <c r="GX2218" s="3">
        <f t="shared" si="1436"/>
        <v>0</v>
      </c>
    </row>
    <row r="2220" spans="1:245">
      <c r="A2220">
        <v>17</v>
      </c>
      <c r="B2220">
        <v>1</v>
      </c>
      <c r="C2220">
        <f>ROW(SmtRes!A2085)</f>
        <v>2085</v>
      </c>
      <c r="D2220">
        <f>ROW(EtalonRes!A2031)</f>
        <v>2031</v>
      </c>
      <c r="E2220" t="s">
        <v>17</v>
      </c>
      <c r="F2220" t="s">
        <v>56</v>
      </c>
      <c r="G2220" t="s">
        <v>57</v>
      </c>
      <c r="H2220" t="s">
        <v>58</v>
      </c>
      <c r="I2220">
        <f>ROUND(2/100,9)</f>
        <v>0.02</v>
      </c>
      <c r="J2220">
        <v>0</v>
      </c>
      <c r="O2220">
        <f t="shared" ref="O2220:O2229" si="1437">ROUND(CP2220,2)</f>
        <v>30.35</v>
      </c>
      <c r="P2220">
        <f t="shared" ref="P2220:P2229" si="1438">ROUND(CQ2220*I2220,2)</f>
        <v>0</v>
      </c>
      <c r="Q2220">
        <f t="shared" ref="Q2220:Q2229" si="1439">ROUND(CR2220*I2220,2)</f>
        <v>0</v>
      </c>
      <c r="R2220">
        <f t="shared" ref="R2220:R2229" si="1440">ROUND(CS2220*I2220,2)</f>
        <v>0</v>
      </c>
      <c r="S2220">
        <f t="shared" ref="S2220:S2229" si="1441">ROUND(CT2220*I2220,2)</f>
        <v>30.35</v>
      </c>
      <c r="T2220">
        <f t="shared" ref="T2220:T2229" si="1442">ROUND(CU2220*I2220,2)</f>
        <v>0</v>
      </c>
      <c r="U2220">
        <f t="shared" ref="U2220:U2229" si="1443">CV2220*I2220</f>
        <v>0.1168</v>
      </c>
      <c r="V2220">
        <f t="shared" ref="V2220:V2229" si="1444">CW2220*I2220</f>
        <v>0</v>
      </c>
      <c r="W2220">
        <f t="shared" ref="W2220:W2229" si="1445">ROUND(CX2220*I2220,2)</f>
        <v>0</v>
      </c>
      <c r="X2220">
        <f t="shared" ref="X2220:X2229" si="1446">ROUND(CY2220,2)</f>
        <v>21.85</v>
      </c>
      <c r="Y2220">
        <f t="shared" ref="Y2220:Y2229" si="1447">ROUND(CZ2220,2)</f>
        <v>15.78</v>
      </c>
      <c r="AA2220">
        <v>36401907</v>
      </c>
      <c r="AB2220">
        <f t="shared" ref="AB2220:AB2229" si="1448">ROUND((AC2220+AD2220+AF2220),2)</f>
        <v>45.55</v>
      </c>
      <c r="AC2220">
        <f t="shared" ref="AC2220:AC2229" si="1449">ROUND((ES2220),2)</f>
        <v>0</v>
      </c>
      <c r="AD2220">
        <f t="shared" ref="AD2220:AD2229" si="1450">ROUND((((ET2220)-(EU2220))+AE2220),2)</f>
        <v>0</v>
      </c>
      <c r="AE2220">
        <f t="shared" ref="AE2220:AE2229" si="1451">ROUND((EU2220),2)</f>
        <v>0</v>
      </c>
      <c r="AF2220">
        <f t="shared" ref="AF2220:AF2229" si="1452">ROUND((EV2220),2)</f>
        <v>45.55</v>
      </c>
      <c r="AG2220">
        <f t="shared" ref="AG2220:AG2229" si="1453">ROUND((AP2220),2)</f>
        <v>0</v>
      </c>
      <c r="AH2220">
        <f t="shared" ref="AH2220:AH2229" si="1454">(EW2220)</f>
        <v>5.84</v>
      </c>
      <c r="AI2220">
        <f t="shared" ref="AI2220:AI2229" si="1455">(EX2220)</f>
        <v>0</v>
      </c>
      <c r="AJ2220">
        <f t="shared" ref="AJ2220:AJ2229" si="1456">(AS2220)</f>
        <v>0</v>
      </c>
      <c r="AK2220">
        <v>45.55</v>
      </c>
      <c r="AL2220">
        <v>0</v>
      </c>
      <c r="AM2220">
        <v>0</v>
      </c>
      <c r="AN2220">
        <v>0</v>
      </c>
      <c r="AO2220">
        <v>45.55</v>
      </c>
      <c r="AP2220">
        <v>0</v>
      </c>
      <c r="AQ2220">
        <v>5.84</v>
      </c>
      <c r="AR2220">
        <v>0</v>
      </c>
      <c r="AS2220">
        <v>0</v>
      </c>
      <c r="AT2220">
        <v>72</v>
      </c>
      <c r="AU2220">
        <v>52</v>
      </c>
      <c r="AV2220">
        <v>1</v>
      </c>
      <c r="AW2220">
        <v>1</v>
      </c>
      <c r="AZ2220">
        <v>1</v>
      </c>
      <c r="BA2220">
        <v>33.32</v>
      </c>
      <c r="BB2220">
        <v>1</v>
      </c>
      <c r="BC2220">
        <v>1</v>
      </c>
      <c r="BD2220" t="s">
        <v>3</v>
      </c>
      <c r="BE2220" t="s">
        <v>3</v>
      </c>
      <c r="BF2220" t="s">
        <v>3</v>
      </c>
      <c r="BG2220" t="s">
        <v>3</v>
      </c>
      <c r="BH2220">
        <v>0</v>
      </c>
      <c r="BI2220">
        <v>1</v>
      </c>
      <c r="BJ2220" t="s">
        <v>59</v>
      </c>
      <c r="BM2220">
        <v>67001</v>
      </c>
      <c r="BN2220">
        <v>0</v>
      </c>
      <c r="BO2220" t="s">
        <v>56</v>
      </c>
      <c r="BP2220">
        <v>1</v>
      </c>
      <c r="BQ2220">
        <v>6</v>
      </c>
      <c r="BR2220">
        <v>0</v>
      </c>
      <c r="BS2220">
        <v>33.32</v>
      </c>
      <c r="BT2220">
        <v>1</v>
      </c>
      <c r="BU2220">
        <v>1</v>
      </c>
      <c r="BV2220">
        <v>1</v>
      </c>
      <c r="BW2220">
        <v>1</v>
      </c>
      <c r="BX2220">
        <v>1</v>
      </c>
      <c r="BY2220" t="s">
        <v>3</v>
      </c>
      <c r="BZ2220">
        <v>85</v>
      </c>
      <c r="CA2220">
        <v>65</v>
      </c>
      <c r="CE2220">
        <v>0</v>
      </c>
      <c r="CF2220">
        <v>0</v>
      </c>
      <c r="CG2220">
        <v>0</v>
      </c>
      <c r="CM2220">
        <v>0</v>
      </c>
      <c r="CN2220" t="s">
        <v>3</v>
      </c>
      <c r="CO2220">
        <v>0</v>
      </c>
      <c r="CP2220">
        <f t="shared" ref="CP2220:CP2229" si="1457">(P2220+Q2220+S2220)</f>
        <v>30.35</v>
      </c>
      <c r="CQ2220">
        <f t="shared" ref="CQ2220:CQ2229" si="1458">AC2220*BC2220</f>
        <v>0</v>
      </c>
      <c r="CR2220">
        <f t="shared" ref="CR2220:CR2229" si="1459">AD2220*BB2220</f>
        <v>0</v>
      </c>
      <c r="CS2220">
        <f t="shared" ref="CS2220:CS2229" si="1460">AE2220*BS2220</f>
        <v>0</v>
      </c>
      <c r="CT2220">
        <f t="shared" ref="CT2220:CT2229" si="1461">AF2220*BA2220</f>
        <v>1517.7259999999999</v>
      </c>
      <c r="CU2220">
        <f t="shared" ref="CU2220:CU2229" si="1462">AG2220</f>
        <v>0</v>
      </c>
      <c r="CV2220">
        <f t="shared" ref="CV2220:CV2229" si="1463">AH2220</f>
        <v>5.84</v>
      </c>
      <c r="CW2220">
        <f t="shared" ref="CW2220:CW2229" si="1464">AI2220</f>
        <v>0</v>
      </c>
      <c r="CX2220">
        <f t="shared" ref="CX2220:CX2229" si="1465">AJ2220</f>
        <v>0</v>
      </c>
      <c r="CY2220">
        <f t="shared" ref="CY2220:CY2229" si="1466">(((S2220+R2220)*AT2220)/100)</f>
        <v>21.852000000000004</v>
      </c>
      <c r="CZ2220">
        <f t="shared" ref="CZ2220:CZ2229" si="1467">(((S2220+R2220)*AU2220)/100)</f>
        <v>15.782</v>
      </c>
      <c r="DC2220" t="s">
        <v>3</v>
      </c>
      <c r="DD2220" t="s">
        <v>3</v>
      </c>
      <c r="DE2220" t="s">
        <v>3</v>
      </c>
      <c r="DF2220" t="s">
        <v>3</v>
      </c>
      <c r="DG2220" t="s">
        <v>3</v>
      </c>
      <c r="DH2220" t="s">
        <v>3</v>
      </c>
      <c r="DI2220" t="s">
        <v>3</v>
      </c>
      <c r="DJ2220" t="s">
        <v>3</v>
      </c>
      <c r="DK2220" t="s">
        <v>3</v>
      </c>
      <c r="DL2220" t="s">
        <v>3</v>
      </c>
      <c r="DM2220" t="s">
        <v>3</v>
      </c>
      <c r="DN2220">
        <v>0</v>
      </c>
      <c r="DO2220">
        <v>0</v>
      </c>
      <c r="DP2220">
        <v>1</v>
      </c>
      <c r="DQ2220">
        <v>1</v>
      </c>
      <c r="DU2220">
        <v>1010</v>
      </c>
      <c r="DV2220" t="s">
        <v>58</v>
      </c>
      <c r="DW2220" t="s">
        <v>58</v>
      </c>
      <c r="DX2220">
        <v>100</v>
      </c>
      <c r="DZ2220" t="s">
        <v>3</v>
      </c>
      <c r="EA2220" t="s">
        <v>3</v>
      </c>
      <c r="EB2220" t="s">
        <v>3</v>
      </c>
      <c r="EC2220" t="s">
        <v>3</v>
      </c>
      <c r="EE2220">
        <v>29085636</v>
      </c>
      <c r="EF2220">
        <v>6</v>
      </c>
      <c r="EG2220" t="s">
        <v>22</v>
      </c>
      <c r="EH2220">
        <v>0</v>
      </c>
      <c r="EI2220" t="s">
        <v>3</v>
      </c>
      <c r="EJ2220">
        <v>1</v>
      </c>
      <c r="EK2220">
        <v>67001</v>
      </c>
      <c r="EL2220" t="s">
        <v>60</v>
      </c>
      <c r="EM2220" t="s">
        <v>61</v>
      </c>
      <c r="EO2220" t="s">
        <v>3</v>
      </c>
      <c r="EQ2220">
        <v>0</v>
      </c>
      <c r="ER2220">
        <v>45.55</v>
      </c>
      <c r="ES2220">
        <v>0</v>
      </c>
      <c r="ET2220">
        <v>0</v>
      </c>
      <c r="EU2220">
        <v>0</v>
      </c>
      <c r="EV2220">
        <v>45.55</v>
      </c>
      <c r="EW2220">
        <v>5.84</v>
      </c>
      <c r="EX2220">
        <v>0</v>
      </c>
      <c r="EY2220">
        <v>0</v>
      </c>
      <c r="FQ2220">
        <v>0</v>
      </c>
      <c r="FR2220">
        <f t="shared" ref="FR2220:FR2229" si="1468">ROUND(IF(AND(BH2220=3,BI2220=3),P2220,0),2)</f>
        <v>0</v>
      </c>
      <c r="FS2220">
        <v>0</v>
      </c>
      <c r="FV2220" t="s">
        <v>25</v>
      </c>
      <c r="FW2220" t="s">
        <v>26</v>
      </c>
      <c r="FX2220">
        <v>85</v>
      </c>
      <c r="FY2220">
        <v>65</v>
      </c>
      <c r="GA2220" t="s">
        <v>3</v>
      </c>
      <c r="GD2220">
        <v>1</v>
      </c>
      <c r="GF2220">
        <v>-1255865036</v>
      </c>
      <c r="GG2220">
        <v>2</v>
      </c>
      <c r="GH2220">
        <v>1</v>
      </c>
      <c r="GI2220">
        <v>2</v>
      </c>
      <c r="GJ2220">
        <v>0</v>
      </c>
      <c r="GK2220">
        <v>0</v>
      </c>
      <c r="GL2220">
        <f t="shared" ref="GL2220:GL2229" si="1469">ROUND(IF(AND(BH2220=3,BI2220=3,FS2220&lt;&gt;0),P2220,0),2)</f>
        <v>0</v>
      </c>
      <c r="GM2220">
        <f t="shared" ref="GM2220:GM2229" si="1470">ROUND(O2220+X2220+Y2220,2)+GX2220</f>
        <v>67.98</v>
      </c>
      <c r="GN2220">
        <f t="shared" ref="GN2220:GN2229" si="1471">IF(OR(BI2220=0,BI2220=1),ROUND(O2220+X2220+Y2220,2),0)</f>
        <v>67.98</v>
      </c>
      <c r="GO2220">
        <f t="shared" ref="GO2220:GO2229" si="1472">IF(BI2220=2,ROUND(O2220+X2220+Y2220,2),0)</f>
        <v>0</v>
      </c>
      <c r="GP2220">
        <f t="shared" ref="GP2220:GP2229" si="1473">IF(BI2220=4,ROUND(O2220+X2220+Y2220,2)+GX2220,0)</f>
        <v>0</v>
      </c>
      <c r="GR2220">
        <v>0</v>
      </c>
      <c r="GS2220">
        <v>3</v>
      </c>
      <c r="GT2220">
        <v>0</v>
      </c>
      <c r="GU2220" t="s">
        <v>3</v>
      </c>
      <c r="GV2220">
        <f t="shared" ref="GV2220:GV2229" si="1474">ROUND((GT2220),2)</f>
        <v>0</v>
      </c>
      <c r="GW2220">
        <v>1</v>
      </c>
      <c r="GX2220">
        <f t="shared" ref="GX2220:GX2229" si="1475">ROUND(HC2220*I2220,2)</f>
        <v>0</v>
      </c>
      <c r="HA2220">
        <v>0</v>
      </c>
      <c r="HB2220">
        <v>0</v>
      </c>
      <c r="HC2220">
        <f t="shared" ref="HC2220:HC2229" si="1476">GV2220*GW2220</f>
        <v>0</v>
      </c>
      <c r="HE2220" t="s">
        <v>3</v>
      </c>
      <c r="HF2220" t="s">
        <v>3</v>
      </c>
      <c r="IK2220">
        <v>0</v>
      </c>
    </row>
    <row r="2221" spans="1:245">
      <c r="A2221">
        <v>17</v>
      </c>
      <c r="B2221">
        <v>1</v>
      </c>
      <c r="C2221">
        <f>ROW(SmtRes!A2088)</f>
        <v>2088</v>
      </c>
      <c r="D2221">
        <f>ROW(EtalonRes!A2034)</f>
        <v>2034</v>
      </c>
      <c r="E2221" t="s">
        <v>35</v>
      </c>
      <c r="F2221" t="s">
        <v>406</v>
      </c>
      <c r="G2221" t="s">
        <v>407</v>
      </c>
      <c r="H2221" t="s">
        <v>58</v>
      </c>
      <c r="I2221">
        <f>ROUND(2/100,9)</f>
        <v>0.02</v>
      </c>
      <c r="J2221">
        <v>0</v>
      </c>
      <c r="O2221">
        <f t="shared" si="1437"/>
        <v>33.130000000000003</v>
      </c>
      <c r="P2221">
        <f t="shared" si="1438"/>
        <v>0</v>
      </c>
      <c r="Q2221">
        <f t="shared" si="1439"/>
        <v>0.28000000000000003</v>
      </c>
      <c r="R2221">
        <f t="shared" si="1440"/>
        <v>0.27</v>
      </c>
      <c r="S2221">
        <f t="shared" si="1441"/>
        <v>32.85</v>
      </c>
      <c r="T2221">
        <f t="shared" si="1442"/>
        <v>0</v>
      </c>
      <c r="U2221">
        <f t="shared" si="1443"/>
        <v>0.12640000000000001</v>
      </c>
      <c r="V2221">
        <f t="shared" si="1444"/>
        <v>5.9999999999999995E-4</v>
      </c>
      <c r="W2221">
        <f t="shared" si="1445"/>
        <v>0</v>
      </c>
      <c r="X2221">
        <f t="shared" si="1446"/>
        <v>23.85</v>
      </c>
      <c r="Y2221">
        <f t="shared" si="1447"/>
        <v>17.22</v>
      </c>
      <c r="AA2221">
        <v>36401907</v>
      </c>
      <c r="AB2221">
        <f t="shared" si="1448"/>
        <v>50.24</v>
      </c>
      <c r="AC2221">
        <f t="shared" si="1449"/>
        <v>0</v>
      </c>
      <c r="AD2221">
        <f t="shared" si="1450"/>
        <v>0.94</v>
      </c>
      <c r="AE2221">
        <f t="shared" si="1451"/>
        <v>0.41</v>
      </c>
      <c r="AF2221">
        <f t="shared" si="1452"/>
        <v>49.3</v>
      </c>
      <c r="AG2221">
        <f t="shared" si="1453"/>
        <v>0</v>
      </c>
      <c r="AH2221">
        <f t="shared" si="1454"/>
        <v>6.32</v>
      </c>
      <c r="AI2221">
        <f t="shared" si="1455"/>
        <v>0.03</v>
      </c>
      <c r="AJ2221">
        <f t="shared" si="1456"/>
        <v>0</v>
      </c>
      <c r="AK2221">
        <v>50.24</v>
      </c>
      <c r="AL2221">
        <v>0</v>
      </c>
      <c r="AM2221">
        <v>0.94</v>
      </c>
      <c r="AN2221">
        <v>0.41</v>
      </c>
      <c r="AO2221">
        <v>49.3</v>
      </c>
      <c r="AP2221">
        <v>0</v>
      </c>
      <c r="AQ2221">
        <v>6.32</v>
      </c>
      <c r="AR2221">
        <v>0.03</v>
      </c>
      <c r="AS2221">
        <v>0</v>
      </c>
      <c r="AT2221">
        <v>72</v>
      </c>
      <c r="AU2221">
        <v>52</v>
      </c>
      <c r="AV2221">
        <v>1</v>
      </c>
      <c r="AW2221">
        <v>1</v>
      </c>
      <c r="AZ2221">
        <v>1</v>
      </c>
      <c r="BA2221">
        <v>33.32</v>
      </c>
      <c r="BB2221">
        <v>14.89</v>
      </c>
      <c r="BC2221">
        <v>1</v>
      </c>
      <c r="BD2221" t="s">
        <v>3</v>
      </c>
      <c r="BE2221" t="s">
        <v>3</v>
      </c>
      <c r="BF2221" t="s">
        <v>3</v>
      </c>
      <c r="BG2221" t="s">
        <v>3</v>
      </c>
      <c r="BH2221">
        <v>0</v>
      </c>
      <c r="BI2221">
        <v>1</v>
      </c>
      <c r="BJ2221" t="s">
        <v>408</v>
      </c>
      <c r="BM2221">
        <v>67001</v>
      </c>
      <c r="BN2221">
        <v>0</v>
      </c>
      <c r="BO2221" t="s">
        <v>406</v>
      </c>
      <c r="BP2221">
        <v>1</v>
      </c>
      <c r="BQ2221">
        <v>6</v>
      </c>
      <c r="BR2221">
        <v>0</v>
      </c>
      <c r="BS2221">
        <v>33.32</v>
      </c>
      <c r="BT2221">
        <v>1</v>
      </c>
      <c r="BU2221">
        <v>1</v>
      </c>
      <c r="BV2221">
        <v>1</v>
      </c>
      <c r="BW2221">
        <v>1</v>
      </c>
      <c r="BX2221">
        <v>1</v>
      </c>
      <c r="BY2221" t="s">
        <v>3</v>
      </c>
      <c r="BZ2221">
        <v>85</v>
      </c>
      <c r="CA2221">
        <v>65</v>
      </c>
      <c r="CE2221">
        <v>0</v>
      </c>
      <c r="CF2221">
        <v>0</v>
      </c>
      <c r="CG2221">
        <v>0</v>
      </c>
      <c r="CM2221">
        <v>0</v>
      </c>
      <c r="CN2221" t="s">
        <v>3</v>
      </c>
      <c r="CO2221">
        <v>0</v>
      </c>
      <c r="CP2221">
        <f t="shared" si="1457"/>
        <v>33.130000000000003</v>
      </c>
      <c r="CQ2221">
        <f t="shared" si="1458"/>
        <v>0</v>
      </c>
      <c r="CR2221">
        <f t="shared" si="1459"/>
        <v>13.996599999999999</v>
      </c>
      <c r="CS2221">
        <f t="shared" si="1460"/>
        <v>13.661199999999999</v>
      </c>
      <c r="CT2221">
        <f t="shared" si="1461"/>
        <v>1642.6759999999999</v>
      </c>
      <c r="CU2221">
        <f t="shared" si="1462"/>
        <v>0</v>
      </c>
      <c r="CV2221">
        <f t="shared" si="1463"/>
        <v>6.32</v>
      </c>
      <c r="CW2221">
        <f t="shared" si="1464"/>
        <v>0.03</v>
      </c>
      <c r="CX2221">
        <f t="shared" si="1465"/>
        <v>0</v>
      </c>
      <c r="CY2221">
        <f t="shared" si="1466"/>
        <v>23.846400000000003</v>
      </c>
      <c r="CZ2221">
        <f t="shared" si="1467"/>
        <v>17.222400000000004</v>
      </c>
      <c r="DC2221" t="s">
        <v>3</v>
      </c>
      <c r="DD2221" t="s">
        <v>3</v>
      </c>
      <c r="DE2221" t="s">
        <v>3</v>
      </c>
      <c r="DF2221" t="s">
        <v>3</v>
      </c>
      <c r="DG2221" t="s">
        <v>3</v>
      </c>
      <c r="DH2221" t="s">
        <v>3</v>
      </c>
      <c r="DI2221" t="s">
        <v>3</v>
      </c>
      <c r="DJ2221" t="s">
        <v>3</v>
      </c>
      <c r="DK2221" t="s">
        <v>3</v>
      </c>
      <c r="DL2221" t="s">
        <v>3</v>
      </c>
      <c r="DM2221" t="s">
        <v>3</v>
      </c>
      <c r="DN2221">
        <v>0</v>
      </c>
      <c r="DO2221">
        <v>0</v>
      </c>
      <c r="DP2221">
        <v>1</v>
      </c>
      <c r="DQ2221">
        <v>1</v>
      </c>
      <c r="DU2221">
        <v>1010</v>
      </c>
      <c r="DV2221" t="s">
        <v>58</v>
      </c>
      <c r="DW2221" t="s">
        <v>58</v>
      </c>
      <c r="DX2221">
        <v>100</v>
      </c>
      <c r="DZ2221" t="s">
        <v>3</v>
      </c>
      <c r="EA2221" t="s">
        <v>3</v>
      </c>
      <c r="EB2221" t="s">
        <v>3</v>
      </c>
      <c r="EC2221" t="s">
        <v>3</v>
      </c>
      <c r="EE2221">
        <v>29085636</v>
      </c>
      <c r="EF2221">
        <v>6</v>
      </c>
      <c r="EG2221" t="s">
        <v>22</v>
      </c>
      <c r="EH2221">
        <v>0</v>
      </c>
      <c r="EI2221" t="s">
        <v>3</v>
      </c>
      <c r="EJ2221">
        <v>1</v>
      </c>
      <c r="EK2221">
        <v>67001</v>
      </c>
      <c r="EL2221" t="s">
        <v>60</v>
      </c>
      <c r="EM2221" t="s">
        <v>61</v>
      </c>
      <c r="EO2221" t="s">
        <v>3</v>
      </c>
      <c r="EQ2221">
        <v>0</v>
      </c>
      <c r="ER2221">
        <v>50.24</v>
      </c>
      <c r="ES2221">
        <v>0</v>
      </c>
      <c r="ET2221">
        <v>0.94</v>
      </c>
      <c r="EU2221">
        <v>0.41</v>
      </c>
      <c r="EV2221">
        <v>49.3</v>
      </c>
      <c r="EW2221">
        <v>6.32</v>
      </c>
      <c r="EX2221">
        <v>0.03</v>
      </c>
      <c r="EY2221">
        <v>0</v>
      </c>
      <c r="FQ2221">
        <v>0</v>
      </c>
      <c r="FR2221">
        <f t="shared" si="1468"/>
        <v>0</v>
      </c>
      <c r="FS2221">
        <v>0</v>
      </c>
      <c r="FV2221" t="s">
        <v>25</v>
      </c>
      <c r="FW2221" t="s">
        <v>26</v>
      </c>
      <c r="FX2221">
        <v>85</v>
      </c>
      <c r="FY2221">
        <v>65</v>
      </c>
      <c r="GA2221" t="s">
        <v>3</v>
      </c>
      <c r="GD2221">
        <v>1</v>
      </c>
      <c r="GF2221">
        <v>86609916</v>
      </c>
      <c r="GG2221">
        <v>2</v>
      </c>
      <c r="GH2221">
        <v>1</v>
      </c>
      <c r="GI2221">
        <v>2</v>
      </c>
      <c r="GJ2221">
        <v>0</v>
      </c>
      <c r="GK2221">
        <v>0</v>
      </c>
      <c r="GL2221">
        <f t="shared" si="1469"/>
        <v>0</v>
      </c>
      <c r="GM2221">
        <f t="shared" si="1470"/>
        <v>74.2</v>
      </c>
      <c r="GN2221">
        <f t="shared" si="1471"/>
        <v>74.2</v>
      </c>
      <c r="GO2221">
        <f t="shared" si="1472"/>
        <v>0</v>
      </c>
      <c r="GP2221">
        <f t="shared" si="1473"/>
        <v>0</v>
      </c>
      <c r="GR2221">
        <v>0</v>
      </c>
      <c r="GS2221">
        <v>3</v>
      </c>
      <c r="GT2221">
        <v>0</v>
      </c>
      <c r="GU2221" t="s">
        <v>3</v>
      </c>
      <c r="GV2221">
        <f t="shared" si="1474"/>
        <v>0</v>
      </c>
      <c r="GW2221">
        <v>1</v>
      </c>
      <c r="GX2221">
        <f t="shared" si="1475"/>
        <v>0</v>
      </c>
      <c r="HA2221">
        <v>0</v>
      </c>
      <c r="HB2221">
        <v>0</v>
      </c>
      <c r="HC2221">
        <f t="shared" si="1476"/>
        <v>0</v>
      </c>
      <c r="HE2221" t="s">
        <v>3</v>
      </c>
      <c r="HF2221" t="s">
        <v>3</v>
      </c>
      <c r="IK2221">
        <v>0</v>
      </c>
    </row>
    <row r="2222" spans="1:245">
      <c r="A2222">
        <v>17</v>
      </c>
      <c r="B2222">
        <v>1</v>
      </c>
      <c r="C2222">
        <f>ROW(SmtRes!A2093)</f>
        <v>2093</v>
      </c>
      <c r="D2222">
        <f>ROW(EtalonRes!A2039)</f>
        <v>2039</v>
      </c>
      <c r="E2222" t="s">
        <v>41</v>
      </c>
      <c r="F2222" t="s">
        <v>42</v>
      </c>
      <c r="G2222" t="s">
        <v>43</v>
      </c>
      <c r="H2222" t="s">
        <v>44</v>
      </c>
      <c r="I2222">
        <f>ROUND(4/100,9)</f>
        <v>0.04</v>
      </c>
      <c r="J2222">
        <v>0</v>
      </c>
      <c r="O2222">
        <f t="shared" si="1437"/>
        <v>2003.77</v>
      </c>
      <c r="P2222">
        <f t="shared" si="1438"/>
        <v>0</v>
      </c>
      <c r="Q2222">
        <f t="shared" si="1439"/>
        <v>87.22</v>
      </c>
      <c r="R2222">
        <f t="shared" si="1440"/>
        <v>53.23</v>
      </c>
      <c r="S2222">
        <f t="shared" si="1441"/>
        <v>1916.55</v>
      </c>
      <c r="T2222">
        <f t="shared" si="1442"/>
        <v>0</v>
      </c>
      <c r="U2222">
        <f t="shared" si="1443"/>
        <v>7.1720000000000006</v>
      </c>
      <c r="V2222">
        <f t="shared" si="1444"/>
        <v>0.15880000000000002</v>
      </c>
      <c r="W2222">
        <f t="shared" si="1445"/>
        <v>0</v>
      </c>
      <c r="X2222">
        <f t="shared" si="1446"/>
        <v>1378.85</v>
      </c>
      <c r="Y2222">
        <f t="shared" si="1447"/>
        <v>984.89</v>
      </c>
      <c r="AA2222">
        <v>36401907</v>
      </c>
      <c r="AB2222">
        <f t="shared" si="1448"/>
        <v>1634.97</v>
      </c>
      <c r="AC2222">
        <f t="shared" si="1449"/>
        <v>0</v>
      </c>
      <c r="AD2222">
        <f t="shared" si="1450"/>
        <v>196.98</v>
      </c>
      <c r="AE2222">
        <f t="shared" si="1451"/>
        <v>39.94</v>
      </c>
      <c r="AF2222">
        <f t="shared" si="1452"/>
        <v>1437.99</v>
      </c>
      <c r="AG2222">
        <f t="shared" si="1453"/>
        <v>0</v>
      </c>
      <c r="AH2222">
        <f t="shared" si="1454"/>
        <v>179.3</v>
      </c>
      <c r="AI2222">
        <f t="shared" si="1455"/>
        <v>3.97</v>
      </c>
      <c r="AJ2222">
        <f t="shared" si="1456"/>
        <v>0</v>
      </c>
      <c r="AK2222">
        <v>1634.97</v>
      </c>
      <c r="AL2222">
        <v>0</v>
      </c>
      <c r="AM2222">
        <v>196.98</v>
      </c>
      <c r="AN2222">
        <v>39.94</v>
      </c>
      <c r="AO2222">
        <v>1437.99</v>
      </c>
      <c r="AP2222">
        <v>0</v>
      </c>
      <c r="AQ2222">
        <v>179.3</v>
      </c>
      <c r="AR2222">
        <v>3.97</v>
      </c>
      <c r="AS2222">
        <v>0</v>
      </c>
      <c r="AT2222">
        <v>70</v>
      </c>
      <c r="AU2222">
        <v>50</v>
      </c>
      <c r="AV2222">
        <v>1</v>
      </c>
      <c r="AW2222">
        <v>1</v>
      </c>
      <c r="AZ2222">
        <v>1</v>
      </c>
      <c r="BA2222">
        <v>33.32</v>
      </c>
      <c r="BB2222">
        <v>11.07</v>
      </c>
      <c r="BC2222">
        <v>1</v>
      </c>
      <c r="BD2222" t="s">
        <v>3</v>
      </c>
      <c r="BE2222" t="s">
        <v>3</v>
      </c>
      <c r="BF2222" t="s">
        <v>3</v>
      </c>
      <c r="BG2222" t="s">
        <v>3</v>
      </c>
      <c r="BH2222">
        <v>0</v>
      </c>
      <c r="BI2222">
        <v>1</v>
      </c>
      <c r="BJ2222" t="s">
        <v>45</v>
      </c>
      <c r="BM2222">
        <v>56001</v>
      </c>
      <c r="BN2222">
        <v>0</v>
      </c>
      <c r="BO2222" t="s">
        <v>42</v>
      </c>
      <c r="BP2222">
        <v>1</v>
      </c>
      <c r="BQ2222">
        <v>6</v>
      </c>
      <c r="BR2222">
        <v>0</v>
      </c>
      <c r="BS2222">
        <v>33.32</v>
      </c>
      <c r="BT2222">
        <v>1</v>
      </c>
      <c r="BU2222">
        <v>1</v>
      </c>
      <c r="BV2222">
        <v>1</v>
      </c>
      <c r="BW2222">
        <v>1</v>
      </c>
      <c r="BX2222">
        <v>1</v>
      </c>
      <c r="BY2222" t="s">
        <v>3</v>
      </c>
      <c r="BZ2222">
        <v>82</v>
      </c>
      <c r="CA2222">
        <v>62</v>
      </c>
      <c r="CE2222">
        <v>0</v>
      </c>
      <c r="CF2222">
        <v>0</v>
      </c>
      <c r="CG2222">
        <v>0</v>
      </c>
      <c r="CM2222">
        <v>0</v>
      </c>
      <c r="CN2222" t="s">
        <v>3</v>
      </c>
      <c r="CO2222">
        <v>0</v>
      </c>
      <c r="CP2222">
        <f t="shared" si="1457"/>
        <v>2003.77</v>
      </c>
      <c r="CQ2222">
        <f t="shared" si="1458"/>
        <v>0</v>
      </c>
      <c r="CR2222">
        <f t="shared" si="1459"/>
        <v>2180.5686000000001</v>
      </c>
      <c r="CS2222">
        <f t="shared" si="1460"/>
        <v>1330.8008</v>
      </c>
      <c r="CT2222">
        <f t="shared" si="1461"/>
        <v>47913.826800000003</v>
      </c>
      <c r="CU2222">
        <f t="shared" si="1462"/>
        <v>0</v>
      </c>
      <c r="CV2222">
        <f t="shared" si="1463"/>
        <v>179.3</v>
      </c>
      <c r="CW2222">
        <f t="shared" si="1464"/>
        <v>3.97</v>
      </c>
      <c r="CX2222">
        <f t="shared" si="1465"/>
        <v>0</v>
      </c>
      <c r="CY2222">
        <f t="shared" si="1466"/>
        <v>1378.846</v>
      </c>
      <c r="CZ2222">
        <f t="shared" si="1467"/>
        <v>984.89</v>
      </c>
      <c r="DC2222" t="s">
        <v>3</v>
      </c>
      <c r="DD2222" t="s">
        <v>3</v>
      </c>
      <c r="DE2222" t="s">
        <v>3</v>
      </c>
      <c r="DF2222" t="s">
        <v>3</v>
      </c>
      <c r="DG2222" t="s">
        <v>3</v>
      </c>
      <c r="DH2222" t="s">
        <v>3</v>
      </c>
      <c r="DI2222" t="s">
        <v>3</v>
      </c>
      <c r="DJ2222" t="s">
        <v>3</v>
      </c>
      <c r="DK2222" t="s">
        <v>3</v>
      </c>
      <c r="DL2222" t="s">
        <v>3</v>
      </c>
      <c r="DM2222" t="s">
        <v>3</v>
      </c>
      <c r="DN2222">
        <v>0</v>
      </c>
      <c r="DO2222">
        <v>0</v>
      </c>
      <c r="DP2222">
        <v>1</v>
      </c>
      <c r="DQ2222">
        <v>1</v>
      </c>
      <c r="DU2222">
        <v>1013</v>
      </c>
      <c r="DV2222" t="s">
        <v>44</v>
      </c>
      <c r="DW2222" t="s">
        <v>44</v>
      </c>
      <c r="DX2222">
        <v>1</v>
      </c>
      <c r="DZ2222" t="s">
        <v>3</v>
      </c>
      <c r="EA2222" t="s">
        <v>3</v>
      </c>
      <c r="EB2222" t="s">
        <v>3</v>
      </c>
      <c r="EC2222" t="s">
        <v>3</v>
      </c>
      <c r="EE2222">
        <v>29085589</v>
      </c>
      <c r="EF2222">
        <v>6</v>
      </c>
      <c r="EG2222" t="s">
        <v>22</v>
      </c>
      <c r="EH2222">
        <v>0</v>
      </c>
      <c r="EI2222" t="s">
        <v>3</v>
      </c>
      <c r="EJ2222">
        <v>1</v>
      </c>
      <c r="EK2222">
        <v>56001</v>
      </c>
      <c r="EL2222" t="s">
        <v>46</v>
      </c>
      <c r="EM2222" t="s">
        <v>47</v>
      </c>
      <c r="EO2222" t="s">
        <v>3</v>
      </c>
      <c r="EQ2222">
        <v>0</v>
      </c>
      <c r="ER2222">
        <v>1634.97</v>
      </c>
      <c r="ES2222">
        <v>0</v>
      </c>
      <c r="ET2222">
        <v>196.98</v>
      </c>
      <c r="EU2222">
        <v>39.94</v>
      </c>
      <c r="EV2222">
        <v>1437.99</v>
      </c>
      <c r="EW2222">
        <v>179.3</v>
      </c>
      <c r="EX2222">
        <v>3.97</v>
      </c>
      <c r="EY2222">
        <v>0</v>
      </c>
      <c r="FQ2222">
        <v>0</v>
      </c>
      <c r="FR2222">
        <f t="shared" si="1468"/>
        <v>0</v>
      </c>
      <c r="FS2222">
        <v>0</v>
      </c>
      <c r="FV2222" t="s">
        <v>25</v>
      </c>
      <c r="FW2222" t="s">
        <v>26</v>
      </c>
      <c r="FX2222">
        <v>82</v>
      </c>
      <c r="FY2222">
        <v>62</v>
      </c>
      <c r="GA2222" t="s">
        <v>3</v>
      </c>
      <c r="GD2222">
        <v>1</v>
      </c>
      <c r="GF2222">
        <v>395004222</v>
      </c>
      <c r="GG2222">
        <v>2</v>
      </c>
      <c r="GH2222">
        <v>1</v>
      </c>
      <c r="GI2222">
        <v>2</v>
      </c>
      <c r="GJ2222">
        <v>0</v>
      </c>
      <c r="GK2222">
        <v>0</v>
      </c>
      <c r="GL2222">
        <f t="shared" si="1469"/>
        <v>0</v>
      </c>
      <c r="GM2222">
        <f t="shared" si="1470"/>
        <v>4367.51</v>
      </c>
      <c r="GN2222">
        <f t="shared" si="1471"/>
        <v>4367.51</v>
      </c>
      <c r="GO2222">
        <f t="shared" si="1472"/>
        <v>0</v>
      </c>
      <c r="GP2222">
        <f t="shared" si="1473"/>
        <v>0</v>
      </c>
      <c r="GR2222">
        <v>0</v>
      </c>
      <c r="GS2222">
        <v>3</v>
      </c>
      <c r="GT2222">
        <v>0</v>
      </c>
      <c r="GU2222" t="s">
        <v>3</v>
      </c>
      <c r="GV2222">
        <f t="shared" si="1474"/>
        <v>0</v>
      </c>
      <c r="GW2222">
        <v>1</v>
      </c>
      <c r="GX2222">
        <f t="shared" si="1475"/>
        <v>0</v>
      </c>
      <c r="HA2222">
        <v>0</v>
      </c>
      <c r="HB2222">
        <v>0</v>
      </c>
      <c r="HC2222">
        <f t="shared" si="1476"/>
        <v>0</v>
      </c>
      <c r="HE2222" t="s">
        <v>3</v>
      </c>
      <c r="HF2222" t="s">
        <v>3</v>
      </c>
      <c r="IK2222">
        <v>0</v>
      </c>
    </row>
    <row r="2223" spans="1:245">
      <c r="A2223">
        <v>18</v>
      </c>
      <c r="B2223">
        <v>1</v>
      </c>
      <c r="C2223">
        <v>2093</v>
      </c>
      <c r="E2223" t="s">
        <v>48</v>
      </c>
      <c r="F2223" t="s">
        <v>28</v>
      </c>
      <c r="G2223" t="s">
        <v>29</v>
      </c>
      <c r="H2223" t="s">
        <v>30</v>
      </c>
      <c r="I2223">
        <f>I2222*J2223</f>
        <v>0.42</v>
      </c>
      <c r="J2223">
        <v>10.5</v>
      </c>
      <c r="O2223">
        <f t="shared" si="1437"/>
        <v>0</v>
      </c>
      <c r="P2223">
        <f t="shared" si="1438"/>
        <v>0</v>
      </c>
      <c r="Q2223">
        <f t="shared" si="1439"/>
        <v>0</v>
      </c>
      <c r="R2223">
        <f t="shared" si="1440"/>
        <v>0</v>
      </c>
      <c r="S2223">
        <f t="shared" si="1441"/>
        <v>0</v>
      </c>
      <c r="T2223">
        <f t="shared" si="1442"/>
        <v>0</v>
      </c>
      <c r="U2223">
        <f t="shared" si="1443"/>
        <v>0</v>
      </c>
      <c r="V2223">
        <f t="shared" si="1444"/>
        <v>0</v>
      </c>
      <c r="W2223">
        <f t="shared" si="1445"/>
        <v>0</v>
      </c>
      <c r="X2223">
        <f t="shared" si="1446"/>
        <v>0</v>
      </c>
      <c r="Y2223">
        <f t="shared" si="1447"/>
        <v>0</v>
      </c>
      <c r="AA2223">
        <v>36401907</v>
      </c>
      <c r="AB2223">
        <f t="shared" si="1448"/>
        <v>0</v>
      </c>
      <c r="AC2223">
        <f t="shared" si="1449"/>
        <v>0</v>
      </c>
      <c r="AD2223">
        <f t="shared" si="1450"/>
        <v>0</v>
      </c>
      <c r="AE2223">
        <f t="shared" si="1451"/>
        <v>0</v>
      </c>
      <c r="AF2223">
        <f t="shared" si="1452"/>
        <v>0</v>
      </c>
      <c r="AG2223">
        <f t="shared" si="1453"/>
        <v>0</v>
      </c>
      <c r="AH2223">
        <f t="shared" si="1454"/>
        <v>0</v>
      </c>
      <c r="AI2223">
        <f t="shared" si="1455"/>
        <v>0</v>
      </c>
      <c r="AJ2223">
        <f t="shared" si="1456"/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1</v>
      </c>
      <c r="AW2223">
        <v>1</v>
      </c>
      <c r="AZ2223">
        <v>1</v>
      </c>
      <c r="BA2223">
        <v>1</v>
      </c>
      <c r="BB2223">
        <v>1</v>
      </c>
      <c r="BC2223">
        <v>1</v>
      </c>
      <c r="BD2223" t="s">
        <v>3</v>
      </c>
      <c r="BE2223" t="s">
        <v>3</v>
      </c>
      <c r="BF2223" t="s">
        <v>3</v>
      </c>
      <c r="BG2223" t="s">
        <v>3</v>
      </c>
      <c r="BH2223">
        <v>3</v>
      </c>
      <c r="BI2223">
        <v>2</v>
      </c>
      <c r="BJ2223" t="s">
        <v>31</v>
      </c>
      <c r="BM2223">
        <v>500002</v>
      </c>
      <c r="BN2223">
        <v>0</v>
      </c>
      <c r="BO2223" t="s">
        <v>3</v>
      </c>
      <c r="BP2223">
        <v>0</v>
      </c>
      <c r="BQ2223">
        <v>12</v>
      </c>
      <c r="BR2223">
        <v>0</v>
      </c>
      <c r="BS2223">
        <v>1</v>
      </c>
      <c r="BT2223">
        <v>1</v>
      </c>
      <c r="BU2223">
        <v>1</v>
      </c>
      <c r="BV2223">
        <v>1</v>
      </c>
      <c r="BW2223">
        <v>1</v>
      </c>
      <c r="BX2223">
        <v>1</v>
      </c>
      <c r="BY2223" t="s">
        <v>3</v>
      </c>
      <c r="BZ2223">
        <v>0</v>
      </c>
      <c r="CA2223">
        <v>0</v>
      </c>
      <c r="CE2223">
        <v>0</v>
      </c>
      <c r="CF2223">
        <v>0</v>
      </c>
      <c r="CG2223">
        <v>0</v>
      </c>
      <c r="CM2223">
        <v>0</v>
      </c>
      <c r="CN2223" t="s">
        <v>3</v>
      </c>
      <c r="CO2223">
        <v>0</v>
      </c>
      <c r="CP2223">
        <f t="shared" si="1457"/>
        <v>0</v>
      </c>
      <c r="CQ2223">
        <f t="shared" si="1458"/>
        <v>0</v>
      </c>
      <c r="CR2223">
        <f t="shared" si="1459"/>
        <v>0</v>
      </c>
      <c r="CS2223">
        <f t="shared" si="1460"/>
        <v>0</v>
      </c>
      <c r="CT2223">
        <f t="shared" si="1461"/>
        <v>0</v>
      </c>
      <c r="CU2223">
        <f t="shared" si="1462"/>
        <v>0</v>
      </c>
      <c r="CV2223">
        <f t="shared" si="1463"/>
        <v>0</v>
      </c>
      <c r="CW2223">
        <f t="shared" si="1464"/>
        <v>0</v>
      </c>
      <c r="CX2223">
        <f t="shared" si="1465"/>
        <v>0</v>
      </c>
      <c r="CY2223">
        <f t="shared" si="1466"/>
        <v>0</v>
      </c>
      <c r="CZ2223">
        <f t="shared" si="1467"/>
        <v>0</v>
      </c>
      <c r="DC2223" t="s">
        <v>3</v>
      </c>
      <c r="DD2223" t="s">
        <v>3</v>
      </c>
      <c r="DE2223" t="s">
        <v>3</v>
      </c>
      <c r="DF2223" t="s">
        <v>3</v>
      </c>
      <c r="DG2223" t="s">
        <v>3</v>
      </c>
      <c r="DH2223" t="s">
        <v>3</v>
      </c>
      <c r="DI2223" t="s">
        <v>3</v>
      </c>
      <c r="DJ2223" t="s">
        <v>3</v>
      </c>
      <c r="DK2223" t="s">
        <v>3</v>
      </c>
      <c r="DL2223" t="s">
        <v>3</v>
      </c>
      <c r="DM2223" t="s">
        <v>3</v>
      </c>
      <c r="DN2223">
        <v>0</v>
      </c>
      <c r="DO2223">
        <v>0</v>
      </c>
      <c r="DP2223">
        <v>1</v>
      </c>
      <c r="DQ2223">
        <v>1</v>
      </c>
      <c r="DU2223">
        <v>1009</v>
      </c>
      <c r="DV2223" t="s">
        <v>30</v>
      </c>
      <c r="DW2223" t="s">
        <v>30</v>
      </c>
      <c r="DX2223">
        <v>1000</v>
      </c>
      <c r="DZ2223" t="s">
        <v>3</v>
      </c>
      <c r="EA2223" t="s">
        <v>3</v>
      </c>
      <c r="EB2223" t="s">
        <v>3</v>
      </c>
      <c r="EC2223" t="s">
        <v>3</v>
      </c>
      <c r="EE2223">
        <v>29085444</v>
      </c>
      <c r="EF2223">
        <v>12</v>
      </c>
      <c r="EG2223" t="s">
        <v>32</v>
      </c>
      <c r="EH2223">
        <v>0</v>
      </c>
      <c r="EI2223" t="s">
        <v>3</v>
      </c>
      <c r="EJ2223">
        <v>2</v>
      </c>
      <c r="EK2223">
        <v>500002</v>
      </c>
      <c r="EL2223" t="s">
        <v>33</v>
      </c>
      <c r="EM2223" t="s">
        <v>34</v>
      </c>
      <c r="EO2223" t="s">
        <v>3</v>
      </c>
      <c r="EQ2223">
        <v>0</v>
      </c>
      <c r="ER2223">
        <v>0</v>
      </c>
      <c r="ES2223">
        <v>0</v>
      </c>
      <c r="ET2223">
        <v>0</v>
      </c>
      <c r="EU2223">
        <v>0</v>
      </c>
      <c r="EV2223">
        <v>0</v>
      </c>
      <c r="EW2223">
        <v>0</v>
      </c>
      <c r="EX2223">
        <v>0</v>
      </c>
      <c r="FQ2223">
        <v>0</v>
      </c>
      <c r="FR2223">
        <f t="shared" si="1468"/>
        <v>0</v>
      </c>
      <c r="FS2223">
        <v>0</v>
      </c>
      <c r="FX2223">
        <v>0</v>
      </c>
      <c r="FY2223">
        <v>0</v>
      </c>
      <c r="GA2223" t="s">
        <v>3</v>
      </c>
      <c r="GD2223">
        <v>1</v>
      </c>
      <c r="GF2223">
        <v>-304821490</v>
      </c>
      <c r="GG2223">
        <v>2</v>
      </c>
      <c r="GH2223">
        <v>1</v>
      </c>
      <c r="GI2223">
        <v>-2</v>
      </c>
      <c r="GJ2223">
        <v>0</v>
      </c>
      <c r="GK2223">
        <v>0</v>
      </c>
      <c r="GL2223">
        <f t="shared" si="1469"/>
        <v>0</v>
      </c>
      <c r="GM2223">
        <f t="shared" si="1470"/>
        <v>0</v>
      </c>
      <c r="GN2223">
        <f t="shared" si="1471"/>
        <v>0</v>
      </c>
      <c r="GO2223">
        <f t="shared" si="1472"/>
        <v>0</v>
      </c>
      <c r="GP2223">
        <f t="shared" si="1473"/>
        <v>0</v>
      </c>
      <c r="GR2223">
        <v>0</v>
      </c>
      <c r="GS2223">
        <v>3</v>
      </c>
      <c r="GT2223">
        <v>0</v>
      </c>
      <c r="GU2223" t="s">
        <v>3</v>
      </c>
      <c r="GV2223">
        <f t="shared" si="1474"/>
        <v>0</v>
      </c>
      <c r="GW2223">
        <v>1</v>
      </c>
      <c r="GX2223">
        <f t="shared" si="1475"/>
        <v>0</v>
      </c>
      <c r="HA2223">
        <v>0</v>
      </c>
      <c r="HB2223">
        <v>0</v>
      </c>
      <c r="HC2223">
        <f t="shared" si="1476"/>
        <v>0</v>
      </c>
      <c r="HE2223" t="s">
        <v>3</v>
      </c>
      <c r="HF2223" t="s">
        <v>3</v>
      </c>
      <c r="IK2223">
        <v>0</v>
      </c>
    </row>
    <row r="2224" spans="1:245">
      <c r="A2224">
        <v>17</v>
      </c>
      <c r="B2224">
        <v>1</v>
      </c>
      <c r="C2224">
        <f>ROW(SmtRes!A2097)</f>
        <v>2097</v>
      </c>
      <c r="D2224">
        <f>ROW(EtalonRes!A2043)</f>
        <v>2043</v>
      </c>
      <c r="E2224" t="s">
        <v>49</v>
      </c>
      <c r="F2224" t="s">
        <v>409</v>
      </c>
      <c r="G2224" t="s">
        <v>410</v>
      </c>
      <c r="H2224" t="s">
        <v>411</v>
      </c>
      <c r="I2224">
        <f>ROUND(1/100,9)</f>
        <v>0.01</v>
      </c>
      <c r="J2224">
        <v>0</v>
      </c>
      <c r="O2224">
        <f t="shared" si="1437"/>
        <v>182.8</v>
      </c>
      <c r="P2224">
        <f t="shared" si="1438"/>
        <v>0</v>
      </c>
      <c r="Q2224">
        <f t="shared" si="1439"/>
        <v>1.35</v>
      </c>
      <c r="R2224">
        <f t="shared" si="1440"/>
        <v>1.31</v>
      </c>
      <c r="S2224">
        <f t="shared" si="1441"/>
        <v>181.45</v>
      </c>
      <c r="T2224">
        <f t="shared" si="1442"/>
        <v>0</v>
      </c>
      <c r="U2224">
        <f t="shared" si="1443"/>
        <v>0.63840000000000008</v>
      </c>
      <c r="V2224">
        <f t="shared" si="1444"/>
        <v>2.8999999999999998E-3</v>
      </c>
      <c r="W2224">
        <f t="shared" si="1445"/>
        <v>0</v>
      </c>
      <c r="X2224">
        <f t="shared" si="1446"/>
        <v>115.14</v>
      </c>
      <c r="Y2224">
        <f t="shared" si="1447"/>
        <v>73.099999999999994</v>
      </c>
      <c r="AA2224">
        <v>36401907</v>
      </c>
      <c r="AB2224">
        <f t="shared" si="1448"/>
        <v>553.63</v>
      </c>
      <c r="AC2224">
        <f t="shared" si="1449"/>
        <v>0</v>
      </c>
      <c r="AD2224">
        <f t="shared" si="1450"/>
        <v>9.07</v>
      </c>
      <c r="AE2224">
        <f t="shared" si="1451"/>
        <v>3.92</v>
      </c>
      <c r="AF2224">
        <f t="shared" si="1452"/>
        <v>544.55999999999995</v>
      </c>
      <c r="AG2224">
        <f t="shared" si="1453"/>
        <v>0</v>
      </c>
      <c r="AH2224">
        <f t="shared" si="1454"/>
        <v>63.84</v>
      </c>
      <c r="AI2224">
        <f t="shared" si="1455"/>
        <v>0.28999999999999998</v>
      </c>
      <c r="AJ2224">
        <f t="shared" si="1456"/>
        <v>0</v>
      </c>
      <c r="AK2224">
        <v>553.63</v>
      </c>
      <c r="AL2224">
        <v>0</v>
      </c>
      <c r="AM2224">
        <v>9.07</v>
      </c>
      <c r="AN2224">
        <v>3.92</v>
      </c>
      <c r="AO2224">
        <v>544.55999999999995</v>
      </c>
      <c r="AP2224">
        <v>0</v>
      </c>
      <c r="AQ2224">
        <v>63.84</v>
      </c>
      <c r="AR2224">
        <v>0.28999999999999998</v>
      </c>
      <c r="AS2224">
        <v>0</v>
      </c>
      <c r="AT2224">
        <v>63</v>
      </c>
      <c r="AU2224">
        <v>40</v>
      </c>
      <c r="AV2224">
        <v>1</v>
      </c>
      <c r="AW2224">
        <v>1</v>
      </c>
      <c r="AZ2224">
        <v>1</v>
      </c>
      <c r="BA2224">
        <v>33.32</v>
      </c>
      <c r="BB2224">
        <v>14.92</v>
      </c>
      <c r="BC2224">
        <v>1</v>
      </c>
      <c r="BD2224" t="s">
        <v>3</v>
      </c>
      <c r="BE2224" t="s">
        <v>3</v>
      </c>
      <c r="BF2224" t="s">
        <v>3</v>
      </c>
      <c r="BG2224" t="s">
        <v>3</v>
      </c>
      <c r="BH2224">
        <v>0</v>
      </c>
      <c r="BI2224">
        <v>1</v>
      </c>
      <c r="BJ2224" t="s">
        <v>412</v>
      </c>
      <c r="BM2224">
        <v>65001</v>
      </c>
      <c r="BN2224">
        <v>0</v>
      </c>
      <c r="BO2224" t="s">
        <v>409</v>
      </c>
      <c r="BP2224">
        <v>1</v>
      </c>
      <c r="BQ2224">
        <v>6</v>
      </c>
      <c r="BR2224">
        <v>0</v>
      </c>
      <c r="BS2224">
        <v>33.32</v>
      </c>
      <c r="BT2224">
        <v>1</v>
      </c>
      <c r="BU2224">
        <v>1</v>
      </c>
      <c r="BV2224">
        <v>1</v>
      </c>
      <c r="BW2224">
        <v>1</v>
      </c>
      <c r="BX2224">
        <v>1</v>
      </c>
      <c r="BY2224" t="s">
        <v>3</v>
      </c>
      <c r="BZ2224">
        <v>74</v>
      </c>
      <c r="CA2224">
        <v>50</v>
      </c>
      <c r="CE2224">
        <v>0</v>
      </c>
      <c r="CF2224">
        <v>0</v>
      </c>
      <c r="CG2224">
        <v>0</v>
      </c>
      <c r="CM2224">
        <v>0</v>
      </c>
      <c r="CN2224" t="s">
        <v>3</v>
      </c>
      <c r="CO2224">
        <v>0</v>
      </c>
      <c r="CP2224">
        <f t="shared" si="1457"/>
        <v>182.79999999999998</v>
      </c>
      <c r="CQ2224">
        <f t="shared" si="1458"/>
        <v>0</v>
      </c>
      <c r="CR2224">
        <f t="shared" si="1459"/>
        <v>135.3244</v>
      </c>
      <c r="CS2224">
        <f t="shared" si="1460"/>
        <v>130.61439999999999</v>
      </c>
      <c r="CT2224">
        <f t="shared" si="1461"/>
        <v>18144.7392</v>
      </c>
      <c r="CU2224">
        <f t="shared" si="1462"/>
        <v>0</v>
      </c>
      <c r="CV2224">
        <f t="shared" si="1463"/>
        <v>63.84</v>
      </c>
      <c r="CW2224">
        <f t="shared" si="1464"/>
        <v>0.28999999999999998</v>
      </c>
      <c r="CX2224">
        <f t="shared" si="1465"/>
        <v>0</v>
      </c>
      <c r="CY2224">
        <f t="shared" si="1466"/>
        <v>115.13879999999999</v>
      </c>
      <c r="CZ2224">
        <f t="shared" si="1467"/>
        <v>73.103999999999999</v>
      </c>
      <c r="DC2224" t="s">
        <v>3</v>
      </c>
      <c r="DD2224" t="s">
        <v>3</v>
      </c>
      <c r="DE2224" t="s">
        <v>3</v>
      </c>
      <c r="DF2224" t="s">
        <v>3</v>
      </c>
      <c r="DG2224" t="s">
        <v>3</v>
      </c>
      <c r="DH2224" t="s">
        <v>3</v>
      </c>
      <c r="DI2224" t="s">
        <v>3</v>
      </c>
      <c r="DJ2224" t="s">
        <v>3</v>
      </c>
      <c r="DK2224" t="s">
        <v>3</v>
      </c>
      <c r="DL2224" t="s">
        <v>3</v>
      </c>
      <c r="DM2224" t="s">
        <v>3</v>
      </c>
      <c r="DN2224">
        <v>0</v>
      </c>
      <c r="DO2224">
        <v>0</v>
      </c>
      <c r="DP2224">
        <v>1</v>
      </c>
      <c r="DQ2224">
        <v>1</v>
      </c>
      <c r="DU2224">
        <v>1013</v>
      </c>
      <c r="DV2224" t="s">
        <v>411</v>
      </c>
      <c r="DW2224" t="s">
        <v>411</v>
      </c>
      <c r="DX2224">
        <v>1</v>
      </c>
      <c r="DZ2224" t="s">
        <v>3</v>
      </c>
      <c r="EA2224" t="s">
        <v>3</v>
      </c>
      <c r="EB2224" t="s">
        <v>3</v>
      </c>
      <c r="EC2224" t="s">
        <v>3</v>
      </c>
      <c r="EE2224">
        <v>29085598</v>
      </c>
      <c r="EF2224">
        <v>6</v>
      </c>
      <c r="EG2224" t="s">
        <v>22</v>
      </c>
      <c r="EH2224">
        <v>0</v>
      </c>
      <c r="EI2224" t="s">
        <v>3</v>
      </c>
      <c r="EJ2224">
        <v>1</v>
      </c>
      <c r="EK2224">
        <v>65001</v>
      </c>
      <c r="EL2224" t="s">
        <v>413</v>
      </c>
      <c r="EM2224" t="s">
        <v>414</v>
      </c>
      <c r="EO2224" t="s">
        <v>3</v>
      </c>
      <c r="EQ2224">
        <v>0</v>
      </c>
      <c r="ER2224">
        <v>553.63</v>
      </c>
      <c r="ES2224">
        <v>0</v>
      </c>
      <c r="ET2224">
        <v>9.07</v>
      </c>
      <c r="EU2224">
        <v>3.92</v>
      </c>
      <c r="EV2224">
        <v>544.55999999999995</v>
      </c>
      <c r="EW2224">
        <v>63.84</v>
      </c>
      <c r="EX2224">
        <v>0.28999999999999998</v>
      </c>
      <c r="EY2224">
        <v>0</v>
      </c>
      <c r="FQ2224">
        <v>0</v>
      </c>
      <c r="FR2224">
        <f t="shared" si="1468"/>
        <v>0</v>
      </c>
      <c r="FS2224">
        <v>0</v>
      </c>
      <c r="FV2224" t="s">
        <v>25</v>
      </c>
      <c r="FW2224" t="s">
        <v>26</v>
      </c>
      <c r="FX2224">
        <v>74</v>
      </c>
      <c r="FY2224">
        <v>50</v>
      </c>
      <c r="GA2224" t="s">
        <v>3</v>
      </c>
      <c r="GD2224">
        <v>1</v>
      </c>
      <c r="GF2224">
        <v>1742520375</v>
      </c>
      <c r="GG2224">
        <v>2</v>
      </c>
      <c r="GH2224">
        <v>1</v>
      </c>
      <c r="GI2224">
        <v>2</v>
      </c>
      <c r="GJ2224">
        <v>0</v>
      </c>
      <c r="GK2224">
        <v>0</v>
      </c>
      <c r="GL2224">
        <f t="shared" si="1469"/>
        <v>0</v>
      </c>
      <c r="GM2224">
        <f t="shared" si="1470"/>
        <v>371.04</v>
      </c>
      <c r="GN2224">
        <f t="shared" si="1471"/>
        <v>371.04</v>
      </c>
      <c r="GO2224">
        <f t="shared" si="1472"/>
        <v>0</v>
      </c>
      <c r="GP2224">
        <f t="shared" si="1473"/>
        <v>0</v>
      </c>
      <c r="GR2224">
        <v>0</v>
      </c>
      <c r="GS2224">
        <v>3</v>
      </c>
      <c r="GT2224">
        <v>0</v>
      </c>
      <c r="GU2224" t="s">
        <v>3</v>
      </c>
      <c r="GV2224">
        <f t="shared" si="1474"/>
        <v>0</v>
      </c>
      <c r="GW2224">
        <v>1</v>
      </c>
      <c r="GX2224">
        <f t="shared" si="1475"/>
        <v>0</v>
      </c>
      <c r="HA2224">
        <v>0</v>
      </c>
      <c r="HB2224">
        <v>0</v>
      </c>
      <c r="HC2224">
        <f t="shared" si="1476"/>
        <v>0</v>
      </c>
      <c r="HE2224" t="s">
        <v>3</v>
      </c>
      <c r="HF2224" t="s">
        <v>3</v>
      </c>
      <c r="IK2224">
        <v>0</v>
      </c>
    </row>
    <row r="2225" spans="1:245">
      <c r="A2225">
        <v>18</v>
      </c>
      <c r="B2225">
        <v>1</v>
      </c>
      <c r="C2225">
        <v>2097</v>
      </c>
      <c r="E2225" t="s">
        <v>54</v>
      </c>
      <c r="F2225" t="s">
        <v>415</v>
      </c>
      <c r="G2225" t="s">
        <v>416</v>
      </c>
      <c r="H2225" t="s">
        <v>30</v>
      </c>
      <c r="I2225">
        <f>I2224*J2225</f>
        <v>2.6499999999999999E-2</v>
      </c>
      <c r="J2225">
        <v>2.65</v>
      </c>
      <c r="O2225">
        <f t="shared" si="1437"/>
        <v>0</v>
      </c>
      <c r="P2225">
        <f t="shared" si="1438"/>
        <v>0</v>
      </c>
      <c r="Q2225">
        <f t="shared" si="1439"/>
        <v>0</v>
      </c>
      <c r="R2225">
        <f t="shared" si="1440"/>
        <v>0</v>
      </c>
      <c r="S2225">
        <f t="shared" si="1441"/>
        <v>0</v>
      </c>
      <c r="T2225">
        <f t="shared" si="1442"/>
        <v>0</v>
      </c>
      <c r="U2225">
        <f t="shared" si="1443"/>
        <v>0</v>
      </c>
      <c r="V2225">
        <f t="shared" si="1444"/>
        <v>0</v>
      </c>
      <c r="W2225">
        <f t="shared" si="1445"/>
        <v>0</v>
      </c>
      <c r="X2225">
        <f t="shared" si="1446"/>
        <v>0</v>
      </c>
      <c r="Y2225">
        <f t="shared" si="1447"/>
        <v>0</v>
      </c>
      <c r="AA2225">
        <v>36401907</v>
      </c>
      <c r="AB2225">
        <f t="shared" si="1448"/>
        <v>0</v>
      </c>
      <c r="AC2225">
        <f t="shared" si="1449"/>
        <v>0</v>
      </c>
      <c r="AD2225">
        <f t="shared" si="1450"/>
        <v>0</v>
      </c>
      <c r="AE2225">
        <f t="shared" si="1451"/>
        <v>0</v>
      </c>
      <c r="AF2225">
        <f t="shared" si="1452"/>
        <v>0</v>
      </c>
      <c r="AG2225">
        <f t="shared" si="1453"/>
        <v>0</v>
      </c>
      <c r="AH2225">
        <f t="shared" si="1454"/>
        <v>0</v>
      </c>
      <c r="AI2225">
        <f t="shared" si="1455"/>
        <v>0</v>
      </c>
      <c r="AJ2225">
        <f t="shared" si="1456"/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1</v>
      </c>
      <c r="AW2225">
        <v>1</v>
      </c>
      <c r="AZ2225">
        <v>1</v>
      </c>
      <c r="BA2225">
        <v>1</v>
      </c>
      <c r="BB2225">
        <v>1</v>
      </c>
      <c r="BC2225">
        <v>1</v>
      </c>
      <c r="BD2225" t="s">
        <v>3</v>
      </c>
      <c r="BE2225" t="s">
        <v>3</v>
      </c>
      <c r="BF2225" t="s">
        <v>3</v>
      </c>
      <c r="BG2225" t="s">
        <v>3</v>
      </c>
      <c r="BH2225">
        <v>3</v>
      </c>
      <c r="BI2225">
        <v>2</v>
      </c>
      <c r="BJ2225" t="s">
        <v>417</v>
      </c>
      <c r="BM2225">
        <v>500002</v>
      </c>
      <c r="BN2225">
        <v>0</v>
      </c>
      <c r="BO2225" t="s">
        <v>3</v>
      </c>
      <c r="BP2225">
        <v>0</v>
      </c>
      <c r="BQ2225">
        <v>12</v>
      </c>
      <c r="BR2225">
        <v>0</v>
      </c>
      <c r="BS2225">
        <v>1</v>
      </c>
      <c r="BT2225">
        <v>1</v>
      </c>
      <c r="BU2225">
        <v>1</v>
      </c>
      <c r="BV2225">
        <v>1</v>
      </c>
      <c r="BW2225">
        <v>1</v>
      </c>
      <c r="BX2225">
        <v>1</v>
      </c>
      <c r="BY2225" t="s">
        <v>3</v>
      </c>
      <c r="BZ2225">
        <v>0</v>
      </c>
      <c r="CA2225">
        <v>0</v>
      </c>
      <c r="CE2225">
        <v>0</v>
      </c>
      <c r="CF2225">
        <v>0</v>
      </c>
      <c r="CG2225">
        <v>0</v>
      </c>
      <c r="CM2225">
        <v>0</v>
      </c>
      <c r="CN2225" t="s">
        <v>3</v>
      </c>
      <c r="CO2225">
        <v>0</v>
      </c>
      <c r="CP2225">
        <f t="shared" si="1457"/>
        <v>0</v>
      </c>
      <c r="CQ2225">
        <f t="shared" si="1458"/>
        <v>0</v>
      </c>
      <c r="CR2225">
        <f t="shared" si="1459"/>
        <v>0</v>
      </c>
      <c r="CS2225">
        <f t="shared" si="1460"/>
        <v>0</v>
      </c>
      <c r="CT2225">
        <f t="shared" si="1461"/>
        <v>0</v>
      </c>
      <c r="CU2225">
        <f t="shared" si="1462"/>
        <v>0</v>
      </c>
      <c r="CV2225">
        <f t="shared" si="1463"/>
        <v>0</v>
      </c>
      <c r="CW2225">
        <f t="shared" si="1464"/>
        <v>0</v>
      </c>
      <c r="CX2225">
        <f t="shared" si="1465"/>
        <v>0</v>
      </c>
      <c r="CY2225">
        <f t="shared" si="1466"/>
        <v>0</v>
      </c>
      <c r="CZ2225">
        <f t="shared" si="1467"/>
        <v>0</v>
      </c>
      <c r="DC2225" t="s">
        <v>3</v>
      </c>
      <c r="DD2225" t="s">
        <v>3</v>
      </c>
      <c r="DE2225" t="s">
        <v>3</v>
      </c>
      <c r="DF2225" t="s">
        <v>3</v>
      </c>
      <c r="DG2225" t="s">
        <v>3</v>
      </c>
      <c r="DH2225" t="s">
        <v>3</v>
      </c>
      <c r="DI2225" t="s">
        <v>3</v>
      </c>
      <c r="DJ2225" t="s">
        <v>3</v>
      </c>
      <c r="DK2225" t="s">
        <v>3</v>
      </c>
      <c r="DL2225" t="s">
        <v>3</v>
      </c>
      <c r="DM2225" t="s">
        <v>3</v>
      </c>
      <c r="DN2225">
        <v>0</v>
      </c>
      <c r="DO2225">
        <v>0</v>
      </c>
      <c r="DP2225">
        <v>1</v>
      </c>
      <c r="DQ2225">
        <v>1</v>
      </c>
      <c r="DU2225">
        <v>1009</v>
      </c>
      <c r="DV2225" t="s">
        <v>30</v>
      </c>
      <c r="DW2225" t="s">
        <v>30</v>
      </c>
      <c r="DX2225">
        <v>1000</v>
      </c>
      <c r="DZ2225" t="s">
        <v>3</v>
      </c>
      <c r="EA2225" t="s">
        <v>3</v>
      </c>
      <c r="EB2225" t="s">
        <v>3</v>
      </c>
      <c r="EC2225" t="s">
        <v>3</v>
      </c>
      <c r="EE2225">
        <v>29085444</v>
      </c>
      <c r="EF2225">
        <v>12</v>
      </c>
      <c r="EG2225" t="s">
        <v>32</v>
      </c>
      <c r="EH2225">
        <v>0</v>
      </c>
      <c r="EI2225" t="s">
        <v>3</v>
      </c>
      <c r="EJ2225">
        <v>2</v>
      </c>
      <c r="EK2225">
        <v>500002</v>
      </c>
      <c r="EL2225" t="s">
        <v>33</v>
      </c>
      <c r="EM2225" t="s">
        <v>34</v>
      </c>
      <c r="EO2225" t="s">
        <v>3</v>
      </c>
      <c r="EQ2225">
        <v>0</v>
      </c>
      <c r="ER2225">
        <v>0</v>
      </c>
      <c r="ES2225">
        <v>0</v>
      </c>
      <c r="ET2225">
        <v>0</v>
      </c>
      <c r="EU2225">
        <v>0</v>
      </c>
      <c r="EV2225">
        <v>0</v>
      </c>
      <c r="EW2225">
        <v>0</v>
      </c>
      <c r="EX2225">
        <v>0</v>
      </c>
      <c r="FQ2225">
        <v>0</v>
      </c>
      <c r="FR2225">
        <f t="shared" si="1468"/>
        <v>0</v>
      </c>
      <c r="FS2225">
        <v>0</v>
      </c>
      <c r="FX2225">
        <v>0</v>
      </c>
      <c r="FY2225">
        <v>0</v>
      </c>
      <c r="GA2225" t="s">
        <v>3</v>
      </c>
      <c r="GD2225">
        <v>1</v>
      </c>
      <c r="GF2225">
        <v>1697669219</v>
      </c>
      <c r="GG2225">
        <v>2</v>
      </c>
      <c r="GH2225">
        <v>1</v>
      </c>
      <c r="GI2225">
        <v>-2</v>
      </c>
      <c r="GJ2225">
        <v>0</v>
      </c>
      <c r="GK2225">
        <v>0</v>
      </c>
      <c r="GL2225">
        <f t="shared" si="1469"/>
        <v>0</v>
      </c>
      <c r="GM2225">
        <f t="shared" si="1470"/>
        <v>0</v>
      </c>
      <c r="GN2225">
        <f t="shared" si="1471"/>
        <v>0</v>
      </c>
      <c r="GO2225">
        <f t="shared" si="1472"/>
        <v>0</v>
      </c>
      <c r="GP2225">
        <f t="shared" si="1473"/>
        <v>0</v>
      </c>
      <c r="GR2225">
        <v>0</v>
      </c>
      <c r="GS2225">
        <v>3</v>
      </c>
      <c r="GT2225">
        <v>0</v>
      </c>
      <c r="GU2225" t="s">
        <v>3</v>
      </c>
      <c r="GV2225">
        <f t="shared" si="1474"/>
        <v>0</v>
      </c>
      <c r="GW2225">
        <v>1</v>
      </c>
      <c r="GX2225">
        <f t="shared" si="1475"/>
        <v>0</v>
      </c>
      <c r="HA2225">
        <v>0</v>
      </c>
      <c r="HB2225">
        <v>0</v>
      </c>
      <c r="HC2225">
        <f t="shared" si="1476"/>
        <v>0</v>
      </c>
      <c r="HE2225" t="s">
        <v>3</v>
      </c>
      <c r="HF2225" t="s">
        <v>3</v>
      </c>
      <c r="IK2225">
        <v>0</v>
      </c>
    </row>
    <row r="2226" spans="1:245">
      <c r="A2226">
        <v>17</v>
      </c>
      <c r="B2226">
        <v>1</v>
      </c>
      <c r="C2226">
        <f>ROW(SmtRes!A2101)</f>
        <v>2101</v>
      </c>
      <c r="D2226">
        <f>ROW(EtalonRes!A2047)</f>
        <v>2047</v>
      </c>
      <c r="E2226" t="s">
        <v>55</v>
      </c>
      <c r="F2226" t="s">
        <v>418</v>
      </c>
      <c r="G2226" t="s">
        <v>419</v>
      </c>
      <c r="H2226" t="s">
        <v>411</v>
      </c>
      <c r="I2226">
        <f>ROUND(1/100,9)</f>
        <v>0.01</v>
      </c>
      <c r="J2226">
        <v>0</v>
      </c>
      <c r="O2226">
        <f t="shared" si="1437"/>
        <v>147.01</v>
      </c>
      <c r="P2226">
        <f t="shared" si="1438"/>
        <v>0</v>
      </c>
      <c r="Q2226">
        <f t="shared" si="1439"/>
        <v>1.21</v>
      </c>
      <c r="R2226">
        <f t="shared" si="1440"/>
        <v>1.17</v>
      </c>
      <c r="S2226">
        <f t="shared" si="1441"/>
        <v>145.80000000000001</v>
      </c>
      <c r="T2226">
        <f t="shared" si="1442"/>
        <v>0</v>
      </c>
      <c r="U2226">
        <f t="shared" si="1443"/>
        <v>0.51300000000000001</v>
      </c>
      <c r="V2226">
        <f t="shared" si="1444"/>
        <v>2.6000000000000003E-3</v>
      </c>
      <c r="W2226">
        <f t="shared" si="1445"/>
        <v>0</v>
      </c>
      <c r="X2226">
        <f t="shared" si="1446"/>
        <v>92.59</v>
      </c>
      <c r="Y2226">
        <f t="shared" si="1447"/>
        <v>58.79</v>
      </c>
      <c r="AA2226">
        <v>36401907</v>
      </c>
      <c r="AB2226">
        <f t="shared" si="1448"/>
        <v>445.72</v>
      </c>
      <c r="AC2226">
        <f t="shared" si="1449"/>
        <v>0</v>
      </c>
      <c r="AD2226">
        <f t="shared" si="1450"/>
        <v>8.1300000000000008</v>
      </c>
      <c r="AE2226">
        <f t="shared" si="1451"/>
        <v>3.51</v>
      </c>
      <c r="AF2226">
        <f t="shared" si="1452"/>
        <v>437.59</v>
      </c>
      <c r="AG2226">
        <f t="shared" si="1453"/>
        <v>0</v>
      </c>
      <c r="AH2226">
        <f t="shared" si="1454"/>
        <v>51.3</v>
      </c>
      <c r="AI2226">
        <f t="shared" si="1455"/>
        <v>0.26</v>
      </c>
      <c r="AJ2226">
        <f t="shared" si="1456"/>
        <v>0</v>
      </c>
      <c r="AK2226">
        <v>445.72</v>
      </c>
      <c r="AL2226">
        <v>0</v>
      </c>
      <c r="AM2226">
        <v>8.1300000000000008</v>
      </c>
      <c r="AN2226">
        <v>3.51</v>
      </c>
      <c r="AO2226">
        <v>437.59</v>
      </c>
      <c r="AP2226">
        <v>0</v>
      </c>
      <c r="AQ2226">
        <v>51.3</v>
      </c>
      <c r="AR2226">
        <v>0.26</v>
      </c>
      <c r="AS2226">
        <v>0</v>
      </c>
      <c r="AT2226">
        <v>63</v>
      </c>
      <c r="AU2226">
        <v>40</v>
      </c>
      <c r="AV2226">
        <v>1</v>
      </c>
      <c r="AW2226">
        <v>1</v>
      </c>
      <c r="AZ2226">
        <v>1</v>
      </c>
      <c r="BA2226">
        <v>33.32</v>
      </c>
      <c r="BB2226">
        <v>14.93</v>
      </c>
      <c r="BC2226">
        <v>1</v>
      </c>
      <c r="BD2226" t="s">
        <v>3</v>
      </c>
      <c r="BE2226" t="s">
        <v>3</v>
      </c>
      <c r="BF2226" t="s">
        <v>3</v>
      </c>
      <c r="BG2226" t="s">
        <v>3</v>
      </c>
      <c r="BH2226">
        <v>0</v>
      </c>
      <c r="BI2226">
        <v>1</v>
      </c>
      <c r="BJ2226" t="s">
        <v>420</v>
      </c>
      <c r="BM2226">
        <v>65001</v>
      </c>
      <c r="BN2226">
        <v>0</v>
      </c>
      <c r="BO2226" t="s">
        <v>418</v>
      </c>
      <c r="BP2226">
        <v>1</v>
      </c>
      <c r="BQ2226">
        <v>6</v>
      </c>
      <c r="BR2226">
        <v>0</v>
      </c>
      <c r="BS2226">
        <v>33.32</v>
      </c>
      <c r="BT2226">
        <v>1</v>
      </c>
      <c r="BU2226">
        <v>1</v>
      </c>
      <c r="BV2226">
        <v>1</v>
      </c>
      <c r="BW2226">
        <v>1</v>
      </c>
      <c r="BX2226">
        <v>1</v>
      </c>
      <c r="BY2226" t="s">
        <v>3</v>
      </c>
      <c r="BZ2226">
        <v>74</v>
      </c>
      <c r="CA2226">
        <v>50</v>
      </c>
      <c r="CE2226">
        <v>0</v>
      </c>
      <c r="CF2226">
        <v>0</v>
      </c>
      <c r="CG2226">
        <v>0</v>
      </c>
      <c r="CM2226">
        <v>0</v>
      </c>
      <c r="CN2226" t="s">
        <v>3</v>
      </c>
      <c r="CO2226">
        <v>0</v>
      </c>
      <c r="CP2226">
        <f t="shared" si="1457"/>
        <v>147.01000000000002</v>
      </c>
      <c r="CQ2226">
        <f t="shared" si="1458"/>
        <v>0</v>
      </c>
      <c r="CR2226">
        <f t="shared" si="1459"/>
        <v>121.38090000000001</v>
      </c>
      <c r="CS2226">
        <f t="shared" si="1460"/>
        <v>116.9532</v>
      </c>
      <c r="CT2226">
        <f t="shared" si="1461"/>
        <v>14580.498799999999</v>
      </c>
      <c r="CU2226">
        <f t="shared" si="1462"/>
        <v>0</v>
      </c>
      <c r="CV2226">
        <f t="shared" si="1463"/>
        <v>51.3</v>
      </c>
      <c r="CW2226">
        <f t="shared" si="1464"/>
        <v>0.26</v>
      </c>
      <c r="CX2226">
        <f t="shared" si="1465"/>
        <v>0</v>
      </c>
      <c r="CY2226">
        <f t="shared" si="1466"/>
        <v>92.591100000000012</v>
      </c>
      <c r="CZ2226">
        <f t="shared" si="1467"/>
        <v>58.788000000000004</v>
      </c>
      <c r="DC2226" t="s">
        <v>3</v>
      </c>
      <c r="DD2226" t="s">
        <v>3</v>
      </c>
      <c r="DE2226" t="s">
        <v>3</v>
      </c>
      <c r="DF2226" t="s">
        <v>3</v>
      </c>
      <c r="DG2226" t="s">
        <v>3</v>
      </c>
      <c r="DH2226" t="s">
        <v>3</v>
      </c>
      <c r="DI2226" t="s">
        <v>3</v>
      </c>
      <c r="DJ2226" t="s">
        <v>3</v>
      </c>
      <c r="DK2226" t="s">
        <v>3</v>
      </c>
      <c r="DL2226" t="s">
        <v>3</v>
      </c>
      <c r="DM2226" t="s">
        <v>3</v>
      </c>
      <c r="DN2226">
        <v>0</v>
      </c>
      <c r="DO2226">
        <v>0</v>
      </c>
      <c r="DP2226">
        <v>1</v>
      </c>
      <c r="DQ2226">
        <v>1</v>
      </c>
      <c r="DU2226">
        <v>1013</v>
      </c>
      <c r="DV2226" t="s">
        <v>411</v>
      </c>
      <c r="DW2226" t="s">
        <v>411</v>
      </c>
      <c r="DX2226">
        <v>1</v>
      </c>
      <c r="DZ2226" t="s">
        <v>3</v>
      </c>
      <c r="EA2226" t="s">
        <v>3</v>
      </c>
      <c r="EB2226" t="s">
        <v>3</v>
      </c>
      <c r="EC2226" t="s">
        <v>3</v>
      </c>
      <c r="EE2226">
        <v>29085598</v>
      </c>
      <c r="EF2226">
        <v>6</v>
      </c>
      <c r="EG2226" t="s">
        <v>22</v>
      </c>
      <c r="EH2226">
        <v>0</v>
      </c>
      <c r="EI2226" t="s">
        <v>3</v>
      </c>
      <c r="EJ2226">
        <v>1</v>
      </c>
      <c r="EK2226">
        <v>65001</v>
      </c>
      <c r="EL2226" t="s">
        <v>413</v>
      </c>
      <c r="EM2226" t="s">
        <v>414</v>
      </c>
      <c r="EO2226" t="s">
        <v>3</v>
      </c>
      <c r="EQ2226">
        <v>0</v>
      </c>
      <c r="ER2226">
        <v>445.72</v>
      </c>
      <c r="ES2226">
        <v>0</v>
      </c>
      <c r="ET2226">
        <v>8.1300000000000008</v>
      </c>
      <c r="EU2226">
        <v>3.51</v>
      </c>
      <c r="EV2226">
        <v>437.59</v>
      </c>
      <c r="EW2226">
        <v>51.3</v>
      </c>
      <c r="EX2226">
        <v>0.26</v>
      </c>
      <c r="EY2226">
        <v>0</v>
      </c>
      <c r="FQ2226">
        <v>0</v>
      </c>
      <c r="FR2226">
        <f t="shared" si="1468"/>
        <v>0</v>
      </c>
      <c r="FS2226">
        <v>0</v>
      </c>
      <c r="FV2226" t="s">
        <v>25</v>
      </c>
      <c r="FW2226" t="s">
        <v>26</v>
      </c>
      <c r="FX2226">
        <v>74</v>
      </c>
      <c r="FY2226">
        <v>50</v>
      </c>
      <c r="GA2226" t="s">
        <v>3</v>
      </c>
      <c r="GD2226">
        <v>1</v>
      </c>
      <c r="GF2226">
        <v>1101308715</v>
      </c>
      <c r="GG2226">
        <v>2</v>
      </c>
      <c r="GH2226">
        <v>1</v>
      </c>
      <c r="GI2226">
        <v>2</v>
      </c>
      <c r="GJ2226">
        <v>0</v>
      </c>
      <c r="GK2226">
        <v>0</v>
      </c>
      <c r="GL2226">
        <f t="shared" si="1469"/>
        <v>0</v>
      </c>
      <c r="GM2226">
        <f t="shared" si="1470"/>
        <v>298.39</v>
      </c>
      <c r="GN2226">
        <f t="shared" si="1471"/>
        <v>298.39</v>
      </c>
      <c r="GO2226">
        <f t="shared" si="1472"/>
        <v>0</v>
      </c>
      <c r="GP2226">
        <f t="shared" si="1473"/>
        <v>0</v>
      </c>
      <c r="GR2226">
        <v>0</v>
      </c>
      <c r="GS2226">
        <v>3</v>
      </c>
      <c r="GT2226">
        <v>0</v>
      </c>
      <c r="GU2226" t="s">
        <v>3</v>
      </c>
      <c r="GV2226">
        <f t="shared" si="1474"/>
        <v>0</v>
      </c>
      <c r="GW2226">
        <v>1</v>
      </c>
      <c r="GX2226">
        <f t="shared" si="1475"/>
        <v>0</v>
      </c>
      <c r="HA2226">
        <v>0</v>
      </c>
      <c r="HB2226">
        <v>0</v>
      </c>
      <c r="HC2226">
        <f t="shared" si="1476"/>
        <v>0</v>
      </c>
      <c r="HE2226" t="s">
        <v>3</v>
      </c>
      <c r="HF2226" t="s">
        <v>3</v>
      </c>
      <c r="IK2226">
        <v>0</v>
      </c>
    </row>
    <row r="2227" spans="1:245">
      <c r="A2227">
        <v>18</v>
      </c>
      <c r="B2227">
        <v>1</v>
      </c>
      <c r="C2227">
        <v>2101</v>
      </c>
      <c r="E2227" t="s">
        <v>340</v>
      </c>
      <c r="F2227" t="s">
        <v>415</v>
      </c>
      <c r="G2227" t="s">
        <v>416</v>
      </c>
      <c r="H2227" t="s">
        <v>30</v>
      </c>
      <c r="I2227">
        <f>I2226*J2227</f>
        <v>1.8200000000000001E-2</v>
      </c>
      <c r="J2227">
        <v>1.82</v>
      </c>
      <c r="O2227">
        <f t="shared" si="1437"/>
        <v>0</v>
      </c>
      <c r="P2227">
        <f t="shared" si="1438"/>
        <v>0</v>
      </c>
      <c r="Q2227">
        <f t="shared" si="1439"/>
        <v>0</v>
      </c>
      <c r="R2227">
        <f t="shared" si="1440"/>
        <v>0</v>
      </c>
      <c r="S2227">
        <f t="shared" si="1441"/>
        <v>0</v>
      </c>
      <c r="T2227">
        <f t="shared" si="1442"/>
        <v>0</v>
      </c>
      <c r="U2227">
        <f t="shared" si="1443"/>
        <v>0</v>
      </c>
      <c r="V2227">
        <f t="shared" si="1444"/>
        <v>0</v>
      </c>
      <c r="W2227">
        <f t="shared" si="1445"/>
        <v>0</v>
      </c>
      <c r="X2227">
        <f t="shared" si="1446"/>
        <v>0</v>
      </c>
      <c r="Y2227">
        <f t="shared" si="1447"/>
        <v>0</v>
      </c>
      <c r="AA2227">
        <v>36401907</v>
      </c>
      <c r="AB2227">
        <f t="shared" si="1448"/>
        <v>0</v>
      </c>
      <c r="AC2227">
        <f t="shared" si="1449"/>
        <v>0</v>
      </c>
      <c r="AD2227">
        <f t="shared" si="1450"/>
        <v>0</v>
      </c>
      <c r="AE2227">
        <f t="shared" si="1451"/>
        <v>0</v>
      </c>
      <c r="AF2227">
        <f t="shared" si="1452"/>
        <v>0</v>
      </c>
      <c r="AG2227">
        <f t="shared" si="1453"/>
        <v>0</v>
      </c>
      <c r="AH2227">
        <f t="shared" si="1454"/>
        <v>0</v>
      </c>
      <c r="AI2227">
        <f t="shared" si="1455"/>
        <v>0</v>
      </c>
      <c r="AJ2227">
        <f t="shared" si="1456"/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1</v>
      </c>
      <c r="AW2227">
        <v>1</v>
      </c>
      <c r="AZ2227">
        <v>1</v>
      </c>
      <c r="BA2227">
        <v>1</v>
      </c>
      <c r="BB2227">
        <v>1</v>
      </c>
      <c r="BC2227">
        <v>1</v>
      </c>
      <c r="BD2227" t="s">
        <v>3</v>
      </c>
      <c r="BE2227" t="s">
        <v>3</v>
      </c>
      <c r="BF2227" t="s">
        <v>3</v>
      </c>
      <c r="BG2227" t="s">
        <v>3</v>
      </c>
      <c r="BH2227">
        <v>3</v>
      </c>
      <c r="BI2227">
        <v>2</v>
      </c>
      <c r="BJ2227" t="s">
        <v>417</v>
      </c>
      <c r="BM2227">
        <v>500002</v>
      </c>
      <c r="BN2227">
        <v>0</v>
      </c>
      <c r="BO2227" t="s">
        <v>3</v>
      </c>
      <c r="BP2227">
        <v>0</v>
      </c>
      <c r="BQ2227">
        <v>12</v>
      </c>
      <c r="BR2227">
        <v>0</v>
      </c>
      <c r="BS2227">
        <v>1</v>
      </c>
      <c r="BT2227">
        <v>1</v>
      </c>
      <c r="BU2227">
        <v>1</v>
      </c>
      <c r="BV2227">
        <v>1</v>
      </c>
      <c r="BW2227">
        <v>1</v>
      </c>
      <c r="BX2227">
        <v>1</v>
      </c>
      <c r="BY2227" t="s">
        <v>3</v>
      </c>
      <c r="BZ2227">
        <v>0</v>
      </c>
      <c r="CA2227">
        <v>0</v>
      </c>
      <c r="CE2227">
        <v>0</v>
      </c>
      <c r="CF2227">
        <v>0</v>
      </c>
      <c r="CG2227">
        <v>0</v>
      </c>
      <c r="CM2227">
        <v>0</v>
      </c>
      <c r="CN2227" t="s">
        <v>3</v>
      </c>
      <c r="CO2227">
        <v>0</v>
      </c>
      <c r="CP2227">
        <f t="shared" si="1457"/>
        <v>0</v>
      </c>
      <c r="CQ2227">
        <f t="shared" si="1458"/>
        <v>0</v>
      </c>
      <c r="CR2227">
        <f t="shared" si="1459"/>
        <v>0</v>
      </c>
      <c r="CS2227">
        <f t="shared" si="1460"/>
        <v>0</v>
      </c>
      <c r="CT2227">
        <f t="shared" si="1461"/>
        <v>0</v>
      </c>
      <c r="CU2227">
        <f t="shared" si="1462"/>
        <v>0</v>
      </c>
      <c r="CV2227">
        <f t="shared" si="1463"/>
        <v>0</v>
      </c>
      <c r="CW2227">
        <f t="shared" si="1464"/>
        <v>0</v>
      </c>
      <c r="CX2227">
        <f t="shared" si="1465"/>
        <v>0</v>
      </c>
      <c r="CY2227">
        <f t="shared" si="1466"/>
        <v>0</v>
      </c>
      <c r="CZ2227">
        <f t="shared" si="1467"/>
        <v>0</v>
      </c>
      <c r="DC2227" t="s">
        <v>3</v>
      </c>
      <c r="DD2227" t="s">
        <v>3</v>
      </c>
      <c r="DE2227" t="s">
        <v>3</v>
      </c>
      <c r="DF2227" t="s">
        <v>3</v>
      </c>
      <c r="DG2227" t="s">
        <v>3</v>
      </c>
      <c r="DH2227" t="s">
        <v>3</v>
      </c>
      <c r="DI2227" t="s">
        <v>3</v>
      </c>
      <c r="DJ2227" t="s">
        <v>3</v>
      </c>
      <c r="DK2227" t="s">
        <v>3</v>
      </c>
      <c r="DL2227" t="s">
        <v>3</v>
      </c>
      <c r="DM2227" t="s">
        <v>3</v>
      </c>
      <c r="DN2227">
        <v>0</v>
      </c>
      <c r="DO2227">
        <v>0</v>
      </c>
      <c r="DP2227">
        <v>1</v>
      </c>
      <c r="DQ2227">
        <v>1</v>
      </c>
      <c r="DU2227">
        <v>1009</v>
      </c>
      <c r="DV2227" t="s">
        <v>30</v>
      </c>
      <c r="DW2227" t="s">
        <v>30</v>
      </c>
      <c r="DX2227">
        <v>1000</v>
      </c>
      <c r="DZ2227" t="s">
        <v>3</v>
      </c>
      <c r="EA2227" t="s">
        <v>3</v>
      </c>
      <c r="EB2227" t="s">
        <v>3</v>
      </c>
      <c r="EC2227" t="s">
        <v>3</v>
      </c>
      <c r="EE2227">
        <v>29085444</v>
      </c>
      <c r="EF2227">
        <v>12</v>
      </c>
      <c r="EG2227" t="s">
        <v>32</v>
      </c>
      <c r="EH2227">
        <v>0</v>
      </c>
      <c r="EI2227" t="s">
        <v>3</v>
      </c>
      <c r="EJ2227">
        <v>2</v>
      </c>
      <c r="EK2227">
        <v>500002</v>
      </c>
      <c r="EL2227" t="s">
        <v>33</v>
      </c>
      <c r="EM2227" t="s">
        <v>34</v>
      </c>
      <c r="EO2227" t="s">
        <v>3</v>
      </c>
      <c r="EQ2227">
        <v>0</v>
      </c>
      <c r="ER2227">
        <v>0</v>
      </c>
      <c r="ES2227">
        <v>0</v>
      </c>
      <c r="ET2227">
        <v>0</v>
      </c>
      <c r="EU2227">
        <v>0</v>
      </c>
      <c r="EV2227">
        <v>0</v>
      </c>
      <c r="EW2227">
        <v>0</v>
      </c>
      <c r="EX2227">
        <v>0</v>
      </c>
      <c r="FQ2227">
        <v>0</v>
      </c>
      <c r="FR2227">
        <f t="shared" si="1468"/>
        <v>0</v>
      </c>
      <c r="FS2227">
        <v>0</v>
      </c>
      <c r="FX2227">
        <v>0</v>
      </c>
      <c r="FY2227">
        <v>0</v>
      </c>
      <c r="GA2227" t="s">
        <v>3</v>
      </c>
      <c r="GD2227">
        <v>1</v>
      </c>
      <c r="GF2227">
        <v>1697669219</v>
      </c>
      <c r="GG2227">
        <v>2</v>
      </c>
      <c r="GH2227">
        <v>1</v>
      </c>
      <c r="GI2227">
        <v>-2</v>
      </c>
      <c r="GJ2227">
        <v>0</v>
      </c>
      <c r="GK2227">
        <v>0</v>
      </c>
      <c r="GL2227">
        <f t="shared" si="1469"/>
        <v>0</v>
      </c>
      <c r="GM2227">
        <f t="shared" si="1470"/>
        <v>0</v>
      </c>
      <c r="GN2227">
        <f t="shared" si="1471"/>
        <v>0</v>
      </c>
      <c r="GO2227">
        <f t="shared" si="1472"/>
        <v>0</v>
      </c>
      <c r="GP2227">
        <f t="shared" si="1473"/>
        <v>0</v>
      </c>
      <c r="GR2227">
        <v>0</v>
      </c>
      <c r="GS2227">
        <v>3</v>
      </c>
      <c r="GT2227">
        <v>0</v>
      </c>
      <c r="GU2227" t="s">
        <v>3</v>
      </c>
      <c r="GV2227">
        <f t="shared" si="1474"/>
        <v>0</v>
      </c>
      <c r="GW2227">
        <v>1</v>
      </c>
      <c r="GX2227">
        <f t="shared" si="1475"/>
        <v>0</v>
      </c>
      <c r="HA2227">
        <v>0</v>
      </c>
      <c r="HB2227">
        <v>0</v>
      </c>
      <c r="HC2227">
        <f t="shared" si="1476"/>
        <v>0</v>
      </c>
      <c r="HE2227" t="s">
        <v>3</v>
      </c>
      <c r="HF2227" t="s">
        <v>3</v>
      </c>
      <c r="IK2227">
        <v>0</v>
      </c>
    </row>
    <row r="2228" spans="1:245">
      <c r="A2228">
        <v>17</v>
      </c>
      <c r="B2228">
        <v>1</v>
      </c>
      <c r="C2228">
        <f>ROW(SmtRes!A2105)</f>
        <v>2105</v>
      </c>
      <c r="D2228">
        <f>ROW(EtalonRes!A2051)</f>
        <v>2051</v>
      </c>
      <c r="E2228" t="s">
        <v>62</v>
      </c>
      <c r="F2228" t="s">
        <v>421</v>
      </c>
      <c r="G2228" t="s">
        <v>422</v>
      </c>
      <c r="H2228" t="s">
        <v>38</v>
      </c>
      <c r="I2228">
        <f>ROUND(2.8/100,9)</f>
        <v>2.8000000000000001E-2</v>
      </c>
      <c r="J2228">
        <v>0</v>
      </c>
      <c r="O2228">
        <f t="shared" si="1437"/>
        <v>574.85</v>
      </c>
      <c r="P2228">
        <f t="shared" si="1438"/>
        <v>0</v>
      </c>
      <c r="Q2228">
        <f t="shared" si="1439"/>
        <v>18.82</v>
      </c>
      <c r="R2228">
        <f t="shared" si="1440"/>
        <v>18.14</v>
      </c>
      <c r="S2228">
        <f t="shared" si="1441"/>
        <v>556.03</v>
      </c>
      <c r="T2228">
        <f t="shared" si="1442"/>
        <v>0</v>
      </c>
      <c r="U2228">
        <f t="shared" si="1443"/>
        <v>1.9563600000000001</v>
      </c>
      <c r="V2228">
        <f t="shared" si="1444"/>
        <v>4.0320000000000002E-2</v>
      </c>
      <c r="W2228">
        <f t="shared" si="1445"/>
        <v>0</v>
      </c>
      <c r="X2228">
        <f t="shared" si="1446"/>
        <v>390.44</v>
      </c>
      <c r="Y2228">
        <f t="shared" si="1447"/>
        <v>310.05</v>
      </c>
      <c r="AA2228">
        <v>36401907</v>
      </c>
      <c r="AB2228">
        <f t="shared" si="1448"/>
        <v>641</v>
      </c>
      <c r="AC2228">
        <f t="shared" si="1449"/>
        <v>0</v>
      </c>
      <c r="AD2228">
        <f t="shared" si="1450"/>
        <v>45.01</v>
      </c>
      <c r="AE2228">
        <f t="shared" si="1451"/>
        <v>19.440000000000001</v>
      </c>
      <c r="AF2228">
        <f t="shared" si="1452"/>
        <v>595.99</v>
      </c>
      <c r="AG2228">
        <f t="shared" si="1453"/>
        <v>0</v>
      </c>
      <c r="AH2228">
        <f t="shared" si="1454"/>
        <v>69.87</v>
      </c>
      <c r="AI2228">
        <f t="shared" si="1455"/>
        <v>1.44</v>
      </c>
      <c r="AJ2228">
        <f t="shared" si="1456"/>
        <v>0</v>
      </c>
      <c r="AK2228">
        <v>641</v>
      </c>
      <c r="AL2228">
        <v>0</v>
      </c>
      <c r="AM2228">
        <v>45.01</v>
      </c>
      <c r="AN2228">
        <v>19.440000000000001</v>
      </c>
      <c r="AO2228">
        <v>595.99</v>
      </c>
      <c r="AP2228">
        <v>0</v>
      </c>
      <c r="AQ2228">
        <v>69.87</v>
      </c>
      <c r="AR2228">
        <v>1.44</v>
      </c>
      <c r="AS2228">
        <v>0</v>
      </c>
      <c r="AT2228">
        <v>68</v>
      </c>
      <c r="AU2228">
        <v>54</v>
      </c>
      <c r="AV2228">
        <v>1</v>
      </c>
      <c r="AW2228">
        <v>1</v>
      </c>
      <c r="AZ2228">
        <v>1</v>
      </c>
      <c r="BA2228">
        <v>33.32</v>
      </c>
      <c r="BB2228">
        <v>14.93</v>
      </c>
      <c r="BC2228">
        <v>1</v>
      </c>
      <c r="BD2228" t="s">
        <v>3</v>
      </c>
      <c r="BE2228" t="s">
        <v>3</v>
      </c>
      <c r="BF2228" t="s">
        <v>3</v>
      </c>
      <c r="BG2228" t="s">
        <v>3</v>
      </c>
      <c r="BH2228">
        <v>0</v>
      </c>
      <c r="BI2228">
        <v>1</v>
      </c>
      <c r="BJ2228" t="s">
        <v>423</v>
      </c>
      <c r="BM2228">
        <v>57001</v>
      </c>
      <c r="BN2228">
        <v>0</v>
      </c>
      <c r="BO2228" t="s">
        <v>421</v>
      </c>
      <c r="BP2228">
        <v>1</v>
      </c>
      <c r="BQ2228">
        <v>6</v>
      </c>
      <c r="BR2228">
        <v>0</v>
      </c>
      <c r="BS2228">
        <v>33.32</v>
      </c>
      <c r="BT2228">
        <v>1</v>
      </c>
      <c r="BU2228">
        <v>1</v>
      </c>
      <c r="BV2228">
        <v>1</v>
      </c>
      <c r="BW2228">
        <v>1</v>
      </c>
      <c r="BX2228">
        <v>1</v>
      </c>
      <c r="BY2228" t="s">
        <v>3</v>
      </c>
      <c r="BZ2228">
        <v>80</v>
      </c>
      <c r="CA2228">
        <v>68</v>
      </c>
      <c r="CE2228">
        <v>0</v>
      </c>
      <c r="CF2228">
        <v>0</v>
      </c>
      <c r="CG2228">
        <v>0</v>
      </c>
      <c r="CM2228">
        <v>0</v>
      </c>
      <c r="CN2228" t="s">
        <v>3</v>
      </c>
      <c r="CO2228">
        <v>0</v>
      </c>
      <c r="CP2228">
        <f t="shared" si="1457"/>
        <v>574.85</v>
      </c>
      <c r="CQ2228">
        <f t="shared" si="1458"/>
        <v>0</v>
      </c>
      <c r="CR2228">
        <f t="shared" si="1459"/>
        <v>671.99929999999995</v>
      </c>
      <c r="CS2228">
        <f t="shared" si="1460"/>
        <v>647.74080000000004</v>
      </c>
      <c r="CT2228">
        <f t="shared" si="1461"/>
        <v>19858.3868</v>
      </c>
      <c r="CU2228">
        <f t="shared" si="1462"/>
        <v>0</v>
      </c>
      <c r="CV2228">
        <f t="shared" si="1463"/>
        <v>69.87</v>
      </c>
      <c r="CW2228">
        <f t="shared" si="1464"/>
        <v>1.44</v>
      </c>
      <c r="CX2228">
        <f t="shared" si="1465"/>
        <v>0</v>
      </c>
      <c r="CY2228">
        <f t="shared" si="1466"/>
        <v>390.43559999999997</v>
      </c>
      <c r="CZ2228">
        <f t="shared" si="1467"/>
        <v>310.05179999999996</v>
      </c>
      <c r="DC2228" t="s">
        <v>3</v>
      </c>
      <c r="DD2228" t="s">
        <v>3</v>
      </c>
      <c r="DE2228" t="s">
        <v>3</v>
      </c>
      <c r="DF2228" t="s">
        <v>3</v>
      </c>
      <c r="DG2228" t="s">
        <v>3</v>
      </c>
      <c r="DH2228" t="s">
        <v>3</v>
      </c>
      <c r="DI2228" t="s">
        <v>3</v>
      </c>
      <c r="DJ2228" t="s">
        <v>3</v>
      </c>
      <c r="DK2228" t="s">
        <v>3</v>
      </c>
      <c r="DL2228" t="s">
        <v>3</v>
      </c>
      <c r="DM2228" t="s">
        <v>3</v>
      </c>
      <c r="DN2228">
        <v>0</v>
      </c>
      <c r="DO2228">
        <v>0</v>
      </c>
      <c r="DP2228">
        <v>1</v>
      </c>
      <c r="DQ2228">
        <v>1</v>
      </c>
      <c r="DU2228">
        <v>1013</v>
      </c>
      <c r="DV2228" t="s">
        <v>38</v>
      </c>
      <c r="DW2228" t="s">
        <v>38</v>
      </c>
      <c r="DX2228">
        <v>1</v>
      </c>
      <c r="DZ2228" t="s">
        <v>3</v>
      </c>
      <c r="EA2228" t="s">
        <v>3</v>
      </c>
      <c r="EB2228" t="s">
        <v>3</v>
      </c>
      <c r="EC2228" t="s">
        <v>3</v>
      </c>
      <c r="EE2228">
        <v>29085590</v>
      </c>
      <c r="EF2228">
        <v>6</v>
      </c>
      <c r="EG2228" t="s">
        <v>22</v>
      </c>
      <c r="EH2228">
        <v>0</v>
      </c>
      <c r="EI2228" t="s">
        <v>3</v>
      </c>
      <c r="EJ2228">
        <v>1</v>
      </c>
      <c r="EK2228">
        <v>57001</v>
      </c>
      <c r="EL2228" t="s">
        <v>23</v>
      </c>
      <c r="EM2228" t="s">
        <v>24</v>
      </c>
      <c r="EO2228" t="s">
        <v>3</v>
      </c>
      <c r="EQ2228">
        <v>0</v>
      </c>
      <c r="ER2228">
        <v>641</v>
      </c>
      <c r="ES2228">
        <v>0</v>
      </c>
      <c r="ET2228">
        <v>45.01</v>
      </c>
      <c r="EU2228">
        <v>19.440000000000001</v>
      </c>
      <c r="EV2228">
        <v>595.99</v>
      </c>
      <c r="EW2228">
        <v>69.87</v>
      </c>
      <c r="EX2228">
        <v>1.44</v>
      </c>
      <c r="EY2228">
        <v>0</v>
      </c>
      <c r="FQ2228">
        <v>0</v>
      </c>
      <c r="FR2228">
        <f t="shared" si="1468"/>
        <v>0</v>
      </c>
      <c r="FS2228">
        <v>0</v>
      </c>
      <c r="FV2228" t="s">
        <v>25</v>
      </c>
      <c r="FW2228" t="s">
        <v>26</v>
      </c>
      <c r="FX2228">
        <v>80</v>
      </c>
      <c r="FY2228">
        <v>68</v>
      </c>
      <c r="GA2228" t="s">
        <v>3</v>
      </c>
      <c r="GD2228">
        <v>1</v>
      </c>
      <c r="GF2228">
        <v>1408343215</v>
      </c>
      <c r="GG2228">
        <v>2</v>
      </c>
      <c r="GH2228">
        <v>1</v>
      </c>
      <c r="GI2228">
        <v>2</v>
      </c>
      <c r="GJ2228">
        <v>0</v>
      </c>
      <c r="GK2228">
        <v>0</v>
      </c>
      <c r="GL2228">
        <f t="shared" si="1469"/>
        <v>0</v>
      </c>
      <c r="GM2228">
        <f t="shared" si="1470"/>
        <v>1275.3399999999999</v>
      </c>
      <c r="GN2228">
        <f t="shared" si="1471"/>
        <v>1275.3399999999999</v>
      </c>
      <c r="GO2228">
        <f t="shared" si="1472"/>
        <v>0</v>
      </c>
      <c r="GP2228">
        <f t="shared" si="1473"/>
        <v>0</v>
      </c>
      <c r="GR2228">
        <v>0</v>
      </c>
      <c r="GS2228">
        <v>3</v>
      </c>
      <c r="GT2228">
        <v>0</v>
      </c>
      <c r="GU2228" t="s">
        <v>3</v>
      </c>
      <c r="GV2228">
        <f t="shared" si="1474"/>
        <v>0</v>
      </c>
      <c r="GW2228">
        <v>1</v>
      </c>
      <c r="GX2228">
        <f t="shared" si="1475"/>
        <v>0</v>
      </c>
      <c r="HA2228">
        <v>0</v>
      </c>
      <c r="HB2228">
        <v>0</v>
      </c>
      <c r="HC2228">
        <f t="shared" si="1476"/>
        <v>0</v>
      </c>
      <c r="HE2228" t="s">
        <v>3</v>
      </c>
      <c r="HF2228" t="s">
        <v>3</v>
      </c>
      <c r="IK2228">
        <v>0</v>
      </c>
    </row>
    <row r="2229" spans="1:245">
      <c r="A2229">
        <v>18</v>
      </c>
      <c r="B2229">
        <v>1</v>
      </c>
      <c r="C2229">
        <v>2105</v>
      </c>
      <c r="E2229" t="s">
        <v>424</v>
      </c>
      <c r="F2229" t="s">
        <v>28</v>
      </c>
      <c r="G2229" t="s">
        <v>29</v>
      </c>
      <c r="H2229" t="s">
        <v>30</v>
      </c>
      <c r="I2229">
        <f>I2228*J2229</f>
        <v>0.14560000000000001</v>
      </c>
      <c r="J2229">
        <v>5.2</v>
      </c>
      <c r="O2229">
        <f t="shared" si="1437"/>
        <v>0</v>
      </c>
      <c r="P2229">
        <f t="shared" si="1438"/>
        <v>0</v>
      </c>
      <c r="Q2229">
        <f t="shared" si="1439"/>
        <v>0</v>
      </c>
      <c r="R2229">
        <f t="shared" si="1440"/>
        <v>0</v>
      </c>
      <c r="S2229">
        <f t="shared" si="1441"/>
        <v>0</v>
      </c>
      <c r="T2229">
        <f t="shared" si="1442"/>
        <v>0</v>
      </c>
      <c r="U2229">
        <f t="shared" si="1443"/>
        <v>0</v>
      </c>
      <c r="V2229">
        <f t="shared" si="1444"/>
        <v>0</v>
      </c>
      <c r="W2229">
        <f t="shared" si="1445"/>
        <v>0</v>
      </c>
      <c r="X2229">
        <f t="shared" si="1446"/>
        <v>0</v>
      </c>
      <c r="Y2229">
        <f t="shared" si="1447"/>
        <v>0</v>
      </c>
      <c r="AA2229">
        <v>36401907</v>
      </c>
      <c r="AB2229">
        <f t="shared" si="1448"/>
        <v>0</v>
      </c>
      <c r="AC2229">
        <f t="shared" si="1449"/>
        <v>0</v>
      </c>
      <c r="AD2229">
        <f t="shared" si="1450"/>
        <v>0</v>
      </c>
      <c r="AE2229">
        <f t="shared" si="1451"/>
        <v>0</v>
      </c>
      <c r="AF2229">
        <f t="shared" si="1452"/>
        <v>0</v>
      </c>
      <c r="AG2229">
        <f t="shared" si="1453"/>
        <v>0</v>
      </c>
      <c r="AH2229">
        <f t="shared" si="1454"/>
        <v>0</v>
      </c>
      <c r="AI2229">
        <f t="shared" si="1455"/>
        <v>0</v>
      </c>
      <c r="AJ2229">
        <f t="shared" si="1456"/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1</v>
      </c>
      <c r="AW2229">
        <v>1</v>
      </c>
      <c r="AZ2229">
        <v>1</v>
      </c>
      <c r="BA2229">
        <v>1</v>
      </c>
      <c r="BB2229">
        <v>1</v>
      </c>
      <c r="BC2229">
        <v>1</v>
      </c>
      <c r="BD2229" t="s">
        <v>3</v>
      </c>
      <c r="BE2229" t="s">
        <v>3</v>
      </c>
      <c r="BF2229" t="s">
        <v>3</v>
      </c>
      <c r="BG2229" t="s">
        <v>3</v>
      </c>
      <c r="BH2229">
        <v>3</v>
      </c>
      <c r="BI2229">
        <v>2</v>
      </c>
      <c r="BJ2229" t="s">
        <v>31</v>
      </c>
      <c r="BM2229">
        <v>500002</v>
      </c>
      <c r="BN2229">
        <v>0</v>
      </c>
      <c r="BO2229" t="s">
        <v>3</v>
      </c>
      <c r="BP2229">
        <v>0</v>
      </c>
      <c r="BQ2229">
        <v>12</v>
      </c>
      <c r="BR2229">
        <v>0</v>
      </c>
      <c r="BS2229">
        <v>1</v>
      </c>
      <c r="BT2229">
        <v>1</v>
      </c>
      <c r="BU2229">
        <v>1</v>
      </c>
      <c r="BV2229">
        <v>1</v>
      </c>
      <c r="BW2229">
        <v>1</v>
      </c>
      <c r="BX2229">
        <v>1</v>
      </c>
      <c r="BY2229" t="s">
        <v>3</v>
      </c>
      <c r="BZ2229">
        <v>0</v>
      </c>
      <c r="CA2229">
        <v>0</v>
      </c>
      <c r="CE2229">
        <v>0</v>
      </c>
      <c r="CF2229">
        <v>0</v>
      </c>
      <c r="CG2229">
        <v>0</v>
      </c>
      <c r="CM2229">
        <v>0</v>
      </c>
      <c r="CN2229" t="s">
        <v>3</v>
      </c>
      <c r="CO2229">
        <v>0</v>
      </c>
      <c r="CP2229">
        <f t="shared" si="1457"/>
        <v>0</v>
      </c>
      <c r="CQ2229">
        <f t="shared" si="1458"/>
        <v>0</v>
      </c>
      <c r="CR2229">
        <f t="shared" si="1459"/>
        <v>0</v>
      </c>
      <c r="CS2229">
        <f t="shared" si="1460"/>
        <v>0</v>
      </c>
      <c r="CT2229">
        <f t="shared" si="1461"/>
        <v>0</v>
      </c>
      <c r="CU2229">
        <f t="shared" si="1462"/>
        <v>0</v>
      </c>
      <c r="CV2229">
        <f t="shared" si="1463"/>
        <v>0</v>
      </c>
      <c r="CW2229">
        <f t="shared" si="1464"/>
        <v>0</v>
      </c>
      <c r="CX2229">
        <f t="shared" si="1465"/>
        <v>0</v>
      </c>
      <c r="CY2229">
        <f t="shared" si="1466"/>
        <v>0</v>
      </c>
      <c r="CZ2229">
        <f t="shared" si="1467"/>
        <v>0</v>
      </c>
      <c r="DC2229" t="s">
        <v>3</v>
      </c>
      <c r="DD2229" t="s">
        <v>3</v>
      </c>
      <c r="DE2229" t="s">
        <v>3</v>
      </c>
      <c r="DF2229" t="s">
        <v>3</v>
      </c>
      <c r="DG2229" t="s">
        <v>3</v>
      </c>
      <c r="DH2229" t="s">
        <v>3</v>
      </c>
      <c r="DI2229" t="s">
        <v>3</v>
      </c>
      <c r="DJ2229" t="s">
        <v>3</v>
      </c>
      <c r="DK2229" t="s">
        <v>3</v>
      </c>
      <c r="DL2229" t="s">
        <v>3</v>
      </c>
      <c r="DM2229" t="s">
        <v>3</v>
      </c>
      <c r="DN2229">
        <v>0</v>
      </c>
      <c r="DO2229">
        <v>0</v>
      </c>
      <c r="DP2229">
        <v>1</v>
      </c>
      <c r="DQ2229">
        <v>1</v>
      </c>
      <c r="DU2229">
        <v>1009</v>
      </c>
      <c r="DV2229" t="s">
        <v>30</v>
      </c>
      <c r="DW2229" t="s">
        <v>30</v>
      </c>
      <c r="DX2229">
        <v>1000</v>
      </c>
      <c r="DZ2229" t="s">
        <v>3</v>
      </c>
      <c r="EA2229" t="s">
        <v>3</v>
      </c>
      <c r="EB2229" t="s">
        <v>3</v>
      </c>
      <c r="EC2229" t="s">
        <v>3</v>
      </c>
      <c r="EE2229">
        <v>29085444</v>
      </c>
      <c r="EF2229">
        <v>12</v>
      </c>
      <c r="EG2229" t="s">
        <v>32</v>
      </c>
      <c r="EH2229">
        <v>0</v>
      </c>
      <c r="EI2229" t="s">
        <v>3</v>
      </c>
      <c r="EJ2229">
        <v>2</v>
      </c>
      <c r="EK2229">
        <v>500002</v>
      </c>
      <c r="EL2229" t="s">
        <v>33</v>
      </c>
      <c r="EM2229" t="s">
        <v>34</v>
      </c>
      <c r="EO2229" t="s">
        <v>3</v>
      </c>
      <c r="EQ2229">
        <v>0</v>
      </c>
      <c r="ER2229">
        <v>0</v>
      </c>
      <c r="ES2229">
        <v>0</v>
      </c>
      <c r="ET2229">
        <v>0</v>
      </c>
      <c r="EU2229">
        <v>0</v>
      </c>
      <c r="EV2229">
        <v>0</v>
      </c>
      <c r="EW2229">
        <v>0</v>
      </c>
      <c r="EX2229">
        <v>0</v>
      </c>
      <c r="FQ2229">
        <v>0</v>
      </c>
      <c r="FR2229">
        <f t="shared" si="1468"/>
        <v>0</v>
      </c>
      <c r="FS2229">
        <v>0</v>
      </c>
      <c r="FX2229">
        <v>0</v>
      </c>
      <c r="FY2229">
        <v>0</v>
      </c>
      <c r="GA2229" t="s">
        <v>3</v>
      </c>
      <c r="GD2229">
        <v>1</v>
      </c>
      <c r="GF2229">
        <v>-304821490</v>
      </c>
      <c r="GG2229">
        <v>2</v>
      </c>
      <c r="GH2229">
        <v>1</v>
      </c>
      <c r="GI2229">
        <v>-2</v>
      </c>
      <c r="GJ2229">
        <v>0</v>
      </c>
      <c r="GK2229">
        <v>0</v>
      </c>
      <c r="GL2229">
        <f t="shared" si="1469"/>
        <v>0</v>
      </c>
      <c r="GM2229">
        <f t="shared" si="1470"/>
        <v>0</v>
      </c>
      <c r="GN2229">
        <f t="shared" si="1471"/>
        <v>0</v>
      </c>
      <c r="GO2229">
        <f t="shared" si="1472"/>
        <v>0</v>
      </c>
      <c r="GP2229">
        <f t="shared" si="1473"/>
        <v>0</v>
      </c>
      <c r="GR2229">
        <v>0</v>
      </c>
      <c r="GS2229">
        <v>3</v>
      </c>
      <c r="GT2229">
        <v>0</v>
      </c>
      <c r="GU2229" t="s">
        <v>3</v>
      </c>
      <c r="GV2229">
        <f t="shared" si="1474"/>
        <v>0</v>
      </c>
      <c r="GW2229">
        <v>1</v>
      </c>
      <c r="GX2229">
        <f t="shared" si="1475"/>
        <v>0</v>
      </c>
      <c r="HA2229">
        <v>0</v>
      </c>
      <c r="HB2229">
        <v>0</v>
      </c>
      <c r="HC2229">
        <f t="shared" si="1476"/>
        <v>0</v>
      </c>
      <c r="HE2229" t="s">
        <v>3</v>
      </c>
      <c r="HF2229" t="s">
        <v>3</v>
      </c>
      <c r="IK2229">
        <v>0</v>
      </c>
    </row>
    <row r="2231" spans="1:245">
      <c r="A2231" s="2">
        <v>51</v>
      </c>
      <c r="B2231" s="2">
        <f>B2216</f>
        <v>1</v>
      </c>
      <c r="C2231" s="2">
        <f>A2216</f>
        <v>5</v>
      </c>
      <c r="D2231" s="2">
        <f>ROW(A2216)</f>
        <v>2216</v>
      </c>
      <c r="E2231" s="2"/>
      <c r="F2231" s="2" t="str">
        <f>IF(F2216&lt;&gt;"",F2216,"")</f>
        <v>Новый подраздел</v>
      </c>
      <c r="G2231" s="2" t="str">
        <f>IF(G2216&lt;&gt;"",G2216,"")</f>
        <v>демонтаж</v>
      </c>
      <c r="H2231" s="2">
        <v>0</v>
      </c>
      <c r="I2231" s="2"/>
      <c r="J2231" s="2"/>
      <c r="K2231" s="2"/>
      <c r="L2231" s="2"/>
      <c r="M2231" s="2"/>
      <c r="N2231" s="2"/>
      <c r="O2231" s="2">
        <f t="shared" ref="O2231:T2231" si="1477">ROUND(AB2231,2)</f>
        <v>2971.91</v>
      </c>
      <c r="P2231" s="2">
        <f t="shared" si="1477"/>
        <v>0</v>
      </c>
      <c r="Q2231" s="2">
        <f t="shared" si="1477"/>
        <v>108.88</v>
      </c>
      <c r="R2231" s="2">
        <f t="shared" si="1477"/>
        <v>74.12</v>
      </c>
      <c r="S2231" s="2">
        <f t="shared" si="1477"/>
        <v>2863.03</v>
      </c>
      <c r="T2231" s="2">
        <f t="shared" si="1477"/>
        <v>0</v>
      </c>
      <c r="U2231" s="2">
        <f>AH2231</f>
        <v>10.522960000000001</v>
      </c>
      <c r="V2231" s="2">
        <f>AI2231</f>
        <v>0.20521999999999999</v>
      </c>
      <c r="W2231" s="2">
        <f>ROUND(AJ2231,2)</f>
        <v>0</v>
      </c>
      <c r="X2231" s="2">
        <f>ROUND(AK2231,2)</f>
        <v>2022.72</v>
      </c>
      <c r="Y2231" s="2">
        <f>ROUND(AL2231,2)</f>
        <v>1459.83</v>
      </c>
      <c r="Z2231" s="2"/>
      <c r="AA2231" s="2"/>
      <c r="AB2231" s="2">
        <f>ROUND(SUMIF(AA2220:AA2229,"=36401907",O2220:O2229),2)</f>
        <v>2971.91</v>
      </c>
      <c r="AC2231" s="2">
        <f>ROUND(SUMIF(AA2220:AA2229,"=36401907",P2220:P2229),2)</f>
        <v>0</v>
      </c>
      <c r="AD2231" s="2">
        <f>ROUND(SUMIF(AA2220:AA2229,"=36401907",Q2220:Q2229),2)</f>
        <v>108.88</v>
      </c>
      <c r="AE2231" s="2">
        <f>ROUND(SUMIF(AA2220:AA2229,"=36401907",R2220:R2229),2)</f>
        <v>74.12</v>
      </c>
      <c r="AF2231" s="2">
        <f>ROUND(SUMIF(AA2220:AA2229,"=36401907",S2220:S2229),2)</f>
        <v>2863.03</v>
      </c>
      <c r="AG2231" s="2">
        <f>ROUND(SUMIF(AA2220:AA2229,"=36401907",T2220:T2229),2)</f>
        <v>0</v>
      </c>
      <c r="AH2231" s="2">
        <f>SUMIF(AA2220:AA2229,"=36401907",U2220:U2229)</f>
        <v>10.522960000000001</v>
      </c>
      <c r="AI2231" s="2">
        <f>SUMIF(AA2220:AA2229,"=36401907",V2220:V2229)</f>
        <v>0.20521999999999999</v>
      </c>
      <c r="AJ2231" s="2">
        <f>ROUND(SUMIF(AA2220:AA2229,"=36401907",W2220:W2229),2)</f>
        <v>0</v>
      </c>
      <c r="AK2231" s="2">
        <f>ROUND(SUMIF(AA2220:AA2229,"=36401907",X2220:X2229),2)</f>
        <v>2022.72</v>
      </c>
      <c r="AL2231" s="2">
        <f>ROUND(SUMIF(AA2220:AA2229,"=36401907",Y2220:Y2229),2)</f>
        <v>1459.83</v>
      </c>
      <c r="AM2231" s="2"/>
      <c r="AN2231" s="2"/>
      <c r="AO2231" s="2">
        <f t="shared" ref="AO2231:BD2231" si="1478">ROUND(BX2231,2)</f>
        <v>0</v>
      </c>
      <c r="AP2231" s="2">
        <f t="shared" si="1478"/>
        <v>0</v>
      </c>
      <c r="AQ2231" s="2">
        <f t="shared" si="1478"/>
        <v>0</v>
      </c>
      <c r="AR2231" s="2">
        <f t="shared" si="1478"/>
        <v>6454.46</v>
      </c>
      <c r="AS2231" s="2">
        <f t="shared" si="1478"/>
        <v>6454.46</v>
      </c>
      <c r="AT2231" s="2">
        <f t="shared" si="1478"/>
        <v>0</v>
      </c>
      <c r="AU2231" s="2">
        <f t="shared" si="1478"/>
        <v>0</v>
      </c>
      <c r="AV2231" s="2">
        <f t="shared" si="1478"/>
        <v>0</v>
      </c>
      <c r="AW2231" s="2">
        <f t="shared" si="1478"/>
        <v>0</v>
      </c>
      <c r="AX2231" s="2">
        <f t="shared" si="1478"/>
        <v>0</v>
      </c>
      <c r="AY2231" s="2">
        <f t="shared" si="1478"/>
        <v>0</v>
      </c>
      <c r="AZ2231" s="2">
        <f t="shared" si="1478"/>
        <v>0</v>
      </c>
      <c r="BA2231" s="2">
        <f t="shared" si="1478"/>
        <v>0</v>
      </c>
      <c r="BB2231" s="2">
        <f t="shared" si="1478"/>
        <v>0</v>
      </c>
      <c r="BC2231" s="2">
        <f t="shared" si="1478"/>
        <v>0</v>
      </c>
      <c r="BD2231" s="2">
        <f t="shared" si="1478"/>
        <v>0</v>
      </c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>
        <f>ROUND(SUMIF(AA2220:AA2229,"=36401907",FQ2220:FQ2229),2)</f>
        <v>0</v>
      </c>
      <c r="BY2231" s="2">
        <f>ROUND(SUMIF(AA2220:AA2229,"=36401907",FR2220:FR2229),2)</f>
        <v>0</v>
      </c>
      <c r="BZ2231" s="2">
        <f>ROUND(SUMIF(AA2220:AA2229,"=36401907",GL2220:GL2229),2)</f>
        <v>0</v>
      </c>
      <c r="CA2231" s="2">
        <f>ROUND(SUMIF(AA2220:AA2229,"=36401907",GM2220:GM2229),2)</f>
        <v>6454.46</v>
      </c>
      <c r="CB2231" s="2">
        <f>ROUND(SUMIF(AA2220:AA2229,"=36401907",GN2220:GN2229),2)</f>
        <v>6454.46</v>
      </c>
      <c r="CC2231" s="2">
        <f>ROUND(SUMIF(AA2220:AA2229,"=36401907",GO2220:GO2229),2)</f>
        <v>0</v>
      </c>
      <c r="CD2231" s="2">
        <f>ROUND(SUMIF(AA2220:AA2229,"=36401907",GP2220:GP2229),2)</f>
        <v>0</v>
      </c>
      <c r="CE2231" s="2">
        <f>AC2231-BX2231</f>
        <v>0</v>
      </c>
      <c r="CF2231" s="2">
        <f>AC2231-BY2231</f>
        <v>0</v>
      </c>
      <c r="CG2231" s="2">
        <f>BX2231-BZ2231</f>
        <v>0</v>
      </c>
      <c r="CH2231" s="2">
        <f>AC2231-BX2231-BY2231+BZ2231</f>
        <v>0</v>
      </c>
      <c r="CI2231" s="2">
        <f>BY2231-BZ2231</f>
        <v>0</v>
      </c>
      <c r="CJ2231" s="2">
        <f>ROUND(SUMIF(AA2220:AA2229,"=36401907",GX2220:GX2229),2)</f>
        <v>0</v>
      </c>
      <c r="CK2231" s="2">
        <f>ROUND(SUMIF(AA2220:AA2229,"=36401907",GY2220:GY2229),2)</f>
        <v>0</v>
      </c>
      <c r="CL2231" s="2">
        <f>ROUND(SUMIF(AA2220:AA2229,"=36401907",GZ2220:GZ2229),2)</f>
        <v>0</v>
      </c>
      <c r="CM2231" s="2">
        <f>ROUND(SUMIF(AA2220:AA2229,"=36401907",HD2220:HD2229),2)</f>
        <v>0</v>
      </c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>
        <v>0</v>
      </c>
    </row>
    <row r="2233" spans="1:245">
      <c r="A2233" s="4">
        <v>50</v>
      </c>
      <c r="B2233" s="4">
        <v>0</v>
      </c>
      <c r="C2233" s="4">
        <v>0</v>
      </c>
      <c r="D2233" s="4">
        <v>1</v>
      </c>
      <c r="E2233" s="4">
        <v>201</v>
      </c>
      <c r="F2233" s="4">
        <f>ROUND(Source!O2231,O2233)</f>
        <v>2971.91</v>
      </c>
      <c r="G2233" s="4" t="s">
        <v>71</v>
      </c>
      <c r="H2233" s="4" t="s">
        <v>72</v>
      </c>
      <c r="I2233" s="4"/>
      <c r="J2233" s="4"/>
      <c r="K2233" s="4">
        <v>201</v>
      </c>
      <c r="L2233" s="4">
        <v>1</v>
      </c>
      <c r="M2233" s="4">
        <v>3</v>
      </c>
      <c r="N2233" s="4" t="s">
        <v>3</v>
      </c>
      <c r="O2233" s="4">
        <v>2</v>
      </c>
      <c r="P2233" s="4"/>
      <c r="Q2233" s="4"/>
      <c r="R2233" s="4"/>
      <c r="S2233" s="4"/>
      <c r="T2233" s="4"/>
      <c r="U2233" s="4"/>
      <c r="V2233" s="4"/>
      <c r="W2233" s="4"/>
    </row>
    <row r="2234" spans="1:245">
      <c r="A2234" s="4">
        <v>50</v>
      </c>
      <c r="B2234" s="4">
        <v>0</v>
      </c>
      <c r="C2234" s="4">
        <v>0</v>
      </c>
      <c r="D2234" s="4">
        <v>1</v>
      </c>
      <c r="E2234" s="4">
        <v>202</v>
      </c>
      <c r="F2234" s="4">
        <f>ROUND(Source!P2231,O2234)</f>
        <v>0</v>
      </c>
      <c r="G2234" s="4" t="s">
        <v>73</v>
      </c>
      <c r="H2234" s="4" t="s">
        <v>74</v>
      </c>
      <c r="I2234" s="4"/>
      <c r="J2234" s="4"/>
      <c r="K2234" s="4">
        <v>202</v>
      </c>
      <c r="L2234" s="4">
        <v>2</v>
      </c>
      <c r="M2234" s="4">
        <v>3</v>
      </c>
      <c r="N2234" s="4" t="s">
        <v>3</v>
      </c>
      <c r="O2234" s="4">
        <v>2</v>
      </c>
      <c r="P2234" s="4"/>
      <c r="Q2234" s="4"/>
      <c r="R2234" s="4"/>
      <c r="S2234" s="4"/>
      <c r="T2234" s="4"/>
      <c r="U2234" s="4"/>
      <c r="V2234" s="4"/>
      <c r="W2234" s="4"/>
    </row>
    <row r="2235" spans="1:245">
      <c r="A2235" s="4">
        <v>50</v>
      </c>
      <c r="B2235" s="4">
        <v>0</v>
      </c>
      <c r="C2235" s="4">
        <v>0</v>
      </c>
      <c r="D2235" s="4">
        <v>1</v>
      </c>
      <c r="E2235" s="4">
        <v>222</v>
      </c>
      <c r="F2235" s="4">
        <f>ROUND(Source!AO2231,O2235)</f>
        <v>0</v>
      </c>
      <c r="G2235" s="4" t="s">
        <v>75</v>
      </c>
      <c r="H2235" s="4" t="s">
        <v>76</v>
      </c>
      <c r="I2235" s="4"/>
      <c r="J2235" s="4"/>
      <c r="K2235" s="4">
        <v>222</v>
      </c>
      <c r="L2235" s="4">
        <v>3</v>
      </c>
      <c r="M2235" s="4">
        <v>3</v>
      </c>
      <c r="N2235" s="4" t="s">
        <v>3</v>
      </c>
      <c r="O2235" s="4">
        <v>2</v>
      </c>
      <c r="P2235" s="4"/>
      <c r="Q2235" s="4"/>
      <c r="R2235" s="4"/>
      <c r="S2235" s="4"/>
      <c r="T2235" s="4"/>
      <c r="U2235" s="4"/>
      <c r="V2235" s="4"/>
      <c r="W2235" s="4"/>
    </row>
    <row r="2236" spans="1:245">
      <c r="A2236" s="4">
        <v>50</v>
      </c>
      <c r="B2236" s="4">
        <v>0</v>
      </c>
      <c r="C2236" s="4">
        <v>0</v>
      </c>
      <c r="D2236" s="4">
        <v>1</v>
      </c>
      <c r="E2236" s="4">
        <v>225</v>
      </c>
      <c r="F2236" s="4">
        <f>ROUND(Source!AV2231,O2236)</f>
        <v>0</v>
      </c>
      <c r="G2236" s="4" t="s">
        <v>77</v>
      </c>
      <c r="H2236" s="4" t="s">
        <v>78</v>
      </c>
      <c r="I2236" s="4"/>
      <c r="J2236" s="4"/>
      <c r="K2236" s="4">
        <v>225</v>
      </c>
      <c r="L2236" s="4">
        <v>4</v>
      </c>
      <c r="M2236" s="4">
        <v>3</v>
      </c>
      <c r="N2236" s="4" t="s">
        <v>3</v>
      </c>
      <c r="O2236" s="4">
        <v>2</v>
      </c>
      <c r="P2236" s="4"/>
      <c r="Q2236" s="4"/>
      <c r="R2236" s="4"/>
      <c r="S2236" s="4"/>
      <c r="T2236" s="4"/>
      <c r="U2236" s="4"/>
      <c r="V2236" s="4"/>
      <c r="W2236" s="4"/>
    </row>
    <row r="2237" spans="1:245">
      <c r="A2237" s="4">
        <v>50</v>
      </c>
      <c r="B2237" s="4">
        <v>0</v>
      </c>
      <c r="C2237" s="4">
        <v>0</v>
      </c>
      <c r="D2237" s="4">
        <v>1</v>
      </c>
      <c r="E2237" s="4">
        <v>226</v>
      </c>
      <c r="F2237" s="4">
        <f>ROUND(Source!AW2231,O2237)</f>
        <v>0</v>
      </c>
      <c r="G2237" s="4" t="s">
        <v>79</v>
      </c>
      <c r="H2237" s="4" t="s">
        <v>80</v>
      </c>
      <c r="I2237" s="4"/>
      <c r="J2237" s="4"/>
      <c r="K2237" s="4">
        <v>226</v>
      </c>
      <c r="L2237" s="4">
        <v>5</v>
      </c>
      <c r="M2237" s="4">
        <v>3</v>
      </c>
      <c r="N2237" s="4" t="s">
        <v>3</v>
      </c>
      <c r="O2237" s="4">
        <v>2</v>
      </c>
      <c r="P2237" s="4"/>
      <c r="Q2237" s="4"/>
      <c r="R2237" s="4"/>
      <c r="S2237" s="4"/>
      <c r="T2237" s="4"/>
      <c r="U2237" s="4"/>
      <c r="V2237" s="4"/>
      <c r="W2237" s="4"/>
    </row>
    <row r="2238" spans="1:245">
      <c r="A2238" s="4">
        <v>50</v>
      </c>
      <c r="B2238" s="4">
        <v>0</v>
      </c>
      <c r="C2238" s="4">
        <v>0</v>
      </c>
      <c r="D2238" s="4">
        <v>1</v>
      </c>
      <c r="E2238" s="4">
        <v>227</v>
      </c>
      <c r="F2238" s="4">
        <f>ROUND(Source!AX2231,O2238)</f>
        <v>0</v>
      </c>
      <c r="G2238" s="4" t="s">
        <v>81</v>
      </c>
      <c r="H2238" s="4" t="s">
        <v>82</v>
      </c>
      <c r="I2238" s="4"/>
      <c r="J2238" s="4"/>
      <c r="K2238" s="4">
        <v>227</v>
      </c>
      <c r="L2238" s="4">
        <v>6</v>
      </c>
      <c r="M2238" s="4">
        <v>3</v>
      </c>
      <c r="N2238" s="4" t="s">
        <v>3</v>
      </c>
      <c r="O2238" s="4">
        <v>2</v>
      </c>
      <c r="P2238" s="4"/>
      <c r="Q2238" s="4"/>
      <c r="R2238" s="4"/>
      <c r="S2238" s="4"/>
      <c r="T2238" s="4"/>
      <c r="U2238" s="4"/>
      <c r="V2238" s="4"/>
      <c r="W2238" s="4"/>
    </row>
    <row r="2239" spans="1:245">
      <c r="A2239" s="4">
        <v>50</v>
      </c>
      <c r="B2239" s="4">
        <v>0</v>
      </c>
      <c r="C2239" s="4">
        <v>0</v>
      </c>
      <c r="D2239" s="4">
        <v>1</v>
      </c>
      <c r="E2239" s="4">
        <v>228</v>
      </c>
      <c r="F2239" s="4">
        <f>ROUND(Source!AY2231,O2239)</f>
        <v>0</v>
      </c>
      <c r="G2239" s="4" t="s">
        <v>83</v>
      </c>
      <c r="H2239" s="4" t="s">
        <v>84</v>
      </c>
      <c r="I2239" s="4"/>
      <c r="J2239" s="4"/>
      <c r="K2239" s="4">
        <v>228</v>
      </c>
      <c r="L2239" s="4">
        <v>7</v>
      </c>
      <c r="M2239" s="4">
        <v>3</v>
      </c>
      <c r="N2239" s="4" t="s">
        <v>3</v>
      </c>
      <c r="O2239" s="4">
        <v>2</v>
      </c>
      <c r="P2239" s="4"/>
      <c r="Q2239" s="4"/>
      <c r="R2239" s="4"/>
      <c r="S2239" s="4"/>
      <c r="T2239" s="4"/>
      <c r="U2239" s="4"/>
      <c r="V2239" s="4"/>
      <c r="W2239" s="4"/>
    </row>
    <row r="2240" spans="1:245">
      <c r="A2240" s="4">
        <v>50</v>
      </c>
      <c r="B2240" s="4">
        <v>0</v>
      </c>
      <c r="C2240" s="4">
        <v>0</v>
      </c>
      <c r="D2240" s="4">
        <v>1</v>
      </c>
      <c r="E2240" s="4">
        <v>216</v>
      </c>
      <c r="F2240" s="4">
        <f>ROUND(Source!AP2231,O2240)</f>
        <v>0</v>
      </c>
      <c r="G2240" s="4" t="s">
        <v>85</v>
      </c>
      <c r="H2240" s="4" t="s">
        <v>86</v>
      </c>
      <c r="I2240" s="4"/>
      <c r="J2240" s="4"/>
      <c r="K2240" s="4">
        <v>216</v>
      </c>
      <c r="L2240" s="4">
        <v>8</v>
      </c>
      <c r="M2240" s="4">
        <v>3</v>
      </c>
      <c r="N2240" s="4" t="s">
        <v>3</v>
      </c>
      <c r="O2240" s="4">
        <v>2</v>
      </c>
      <c r="P2240" s="4"/>
      <c r="Q2240" s="4"/>
      <c r="R2240" s="4"/>
      <c r="S2240" s="4"/>
      <c r="T2240" s="4"/>
      <c r="U2240" s="4"/>
      <c r="V2240" s="4"/>
      <c r="W2240" s="4"/>
    </row>
    <row r="2241" spans="1:23">
      <c r="A2241" s="4">
        <v>50</v>
      </c>
      <c r="B2241" s="4">
        <v>0</v>
      </c>
      <c r="C2241" s="4">
        <v>0</v>
      </c>
      <c r="D2241" s="4">
        <v>1</v>
      </c>
      <c r="E2241" s="4">
        <v>223</v>
      </c>
      <c r="F2241" s="4">
        <f>ROUND(Source!AQ2231,O2241)</f>
        <v>0</v>
      </c>
      <c r="G2241" s="4" t="s">
        <v>87</v>
      </c>
      <c r="H2241" s="4" t="s">
        <v>88</v>
      </c>
      <c r="I2241" s="4"/>
      <c r="J2241" s="4"/>
      <c r="K2241" s="4">
        <v>223</v>
      </c>
      <c r="L2241" s="4">
        <v>9</v>
      </c>
      <c r="M2241" s="4">
        <v>3</v>
      </c>
      <c r="N2241" s="4" t="s">
        <v>3</v>
      </c>
      <c r="O2241" s="4">
        <v>2</v>
      </c>
      <c r="P2241" s="4"/>
      <c r="Q2241" s="4"/>
      <c r="R2241" s="4"/>
      <c r="S2241" s="4"/>
      <c r="T2241" s="4"/>
      <c r="U2241" s="4"/>
      <c r="V2241" s="4"/>
      <c r="W2241" s="4"/>
    </row>
    <row r="2242" spans="1:23">
      <c r="A2242" s="4">
        <v>50</v>
      </c>
      <c r="B2242" s="4">
        <v>0</v>
      </c>
      <c r="C2242" s="4">
        <v>0</v>
      </c>
      <c r="D2242" s="4">
        <v>1</v>
      </c>
      <c r="E2242" s="4">
        <v>229</v>
      </c>
      <c r="F2242" s="4">
        <f>ROUND(Source!AZ2231,O2242)</f>
        <v>0</v>
      </c>
      <c r="G2242" s="4" t="s">
        <v>89</v>
      </c>
      <c r="H2242" s="4" t="s">
        <v>90</v>
      </c>
      <c r="I2242" s="4"/>
      <c r="J2242" s="4"/>
      <c r="K2242" s="4">
        <v>229</v>
      </c>
      <c r="L2242" s="4">
        <v>10</v>
      </c>
      <c r="M2242" s="4">
        <v>3</v>
      </c>
      <c r="N2242" s="4" t="s">
        <v>3</v>
      </c>
      <c r="O2242" s="4">
        <v>2</v>
      </c>
      <c r="P2242" s="4"/>
      <c r="Q2242" s="4"/>
      <c r="R2242" s="4"/>
      <c r="S2242" s="4"/>
      <c r="T2242" s="4"/>
      <c r="U2242" s="4"/>
      <c r="V2242" s="4"/>
      <c r="W2242" s="4"/>
    </row>
    <row r="2243" spans="1:23">
      <c r="A2243" s="4">
        <v>50</v>
      </c>
      <c r="B2243" s="4">
        <v>0</v>
      </c>
      <c r="C2243" s="4">
        <v>0</v>
      </c>
      <c r="D2243" s="4">
        <v>1</v>
      </c>
      <c r="E2243" s="4">
        <v>203</v>
      </c>
      <c r="F2243" s="4">
        <f>ROUND(Source!Q2231,O2243)</f>
        <v>108.88</v>
      </c>
      <c r="G2243" s="4" t="s">
        <v>91</v>
      </c>
      <c r="H2243" s="4" t="s">
        <v>92</v>
      </c>
      <c r="I2243" s="4"/>
      <c r="J2243" s="4"/>
      <c r="K2243" s="4">
        <v>203</v>
      </c>
      <c r="L2243" s="4">
        <v>11</v>
      </c>
      <c r="M2243" s="4">
        <v>3</v>
      </c>
      <c r="N2243" s="4" t="s">
        <v>3</v>
      </c>
      <c r="O2243" s="4">
        <v>2</v>
      </c>
      <c r="P2243" s="4"/>
      <c r="Q2243" s="4"/>
      <c r="R2243" s="4"/>
      <c r="S2243" s="4"/>
      <c r="T2243" s="4"/>
      <c r="U2243" s="4"/>
      <c r="V2243" s="4"/>
      <c r="W2243" s="4"/>
    </row>
    <row r="2244" spans="1:23">
      <c r="A2244" s="4">
        <v>50</v>
      </c>
      <c r="B2244" s="4">
        <v>0</v>
      </c>
      <c r="C2244" s="4">
        <v>0</v>
      </c>
      <c r="D2244" s="4">
        <v>1</v>
      </c>
      <c r="E2244" s="4">
        <v>231</v>
      </c>
      <c r="F2244" s="4">
        <f>ROUND(Source!BB2231,O2244)</f>
        <v>0</v>
      </c>
      <c r="G2244" s="4" t="s">
        <v>93</v>
      </c>
      <c r="H2244" s="4" t="s">
        <v>94</v>
      </c>
      <c r="I2244" s="4"/>
      <c r="J2244" s="4"/>
      <c r="K2244" s="4">
        <v>231</v>
      </c>
      <c r="L2244" s="4">
        <v>12</v>
      </c>
      <c r="M2244" s="4">
        <v>3</v>
      </c>
      <c r="N2244" s="4" t="s">
        <v>3</v>
      </c>
      <c r="O2244" s="4">
        <v>2</v>
      </c>
      <c r="P2244" s="4"/>
      <c r="Q2244" s="4"/>
      <c r="R2244" s="4"/>
      <c r="S2244" s="4"/>
      <c r="T2244" s="4"/>
      <c r="U2244" s="4"/>
      <c r="V2244" s="4"/>
      <c r="W2244" s="4"/>
    </row>
    <row r="2245" spans="1:23">
      <c r="A2245" s="4">
        <v>50</v>
      </c>
      <c r="B2245" s="4">
        <v>0</v>
      </c>
      <c r="C2245" s="4">
        <v>0</v>
      </c>
      <c r="D2245" s="4">
        <v>1</v>
      </c>
      <c r="E2245" s="4">
        <v>204</v>
      </c>
      <c r="F2245" s="4">
        <f>ROUND(Source!R2231,O2245)</f>
        <v>74.12</v>
      </c>
      <c r="G2245" s="4" t="s">
        <v>95</v>
      </c>
      <c r="H2245" s="4" t="s">
        <v>96</v>
      </c>
      <c r="I2245" s="4"/>
      <c r="J2245" s="4"/>
      <c r="K2245" s="4">
        <v>204</v>
      </c>
      <c r="L2245" s="4">
        <v>13</v>
      </c>
      <c r="M2245" s="4">
        <v>3</v>
      </c>
      <c r="N2245" s="4" t="s">
        <v>3</v>
      </c>
      <c r="O2245" s="4">
        <v>2</v>
      </c>
      <c r="P2245" s="4"/>
      <c r="Q2245" s="4"/>
      <c r="R2245" s="4"/>
      <c r="S2245" s="4"/>
      <c r="T2245" s="4"/>
      <c r="U2245" s="4"/>
      <c r="V2245" s="4"/>
      <c r="W2245" s="4"/>
    </row>
    <row r="2246" spans="1:23">
      <c r="A2246" s="4">
        <v>50</v>
      </c>
      <c r="B2246" s="4">
        <v>0</v>
      </c>
      <c r="C2246" s="4">
        <v>0</v>
      </c>
      <c r="D2246" s="4">
        <v>1</v>
      </c>
      <c r="E2246" s="4">
        <v>205</v>
      </c>
      <c r="F2246" s="4">
        <f>ROUND(Source!S2231,O2246)</f>
        <v>2863.03</v>
      </c>
      <c r="G2246" s="4" t="s">
        <v>97</v>
      </c>
      <c r="H2246" s="4" t="s">
        <v>98</v>
      </c>
      <c r="I2246" s="4"/>
      <c r="J2246" s="4"/>
      <c r="K2246" s="4">
        <v>205</v>
      </c>
      <c r="L2246" s="4">
        <v>14</v>
      </c>
      <c r="M2246" s="4">
        <v>3</v>
      </c>
      <c r="N2246" s="4" t="s">
        <v>3</v>
      </c>
      <c r="O2246" s="4">
        <v>2</v>
      </c>
      <c r="P2246" s="4"/>
      <c r="Q2246" s="4"/>
      <c r="R2246" s="4"/>
      <c r="S2246" s="4"/>
      <c r="T2246" s="4"/>
      <c r="U2246" s="4"/>
      <c r="V2246" s="4"/>
      <c r="W2246" s="4"/>
    </row>
    <row r="2247" spans="1:23">
      <c r="A2247" s="4">
        <v>50</v>
      </c>
      <c r="B2247" s="4">
        <v>0</v>
      </c>
      <c r="C2247" s="4">
        <v>0</v>
      </c>
      <c r="D2247" s="4">
        <v>1</v>
      </c>
      <c r="E2247" s="4">
        <v>232</v>
      </c>
      <c r="F2247" s="4">
        <f>ROUND(Source!BC2231,O2247)</f>
        <v>0</v>
      </c>
      <c r="G2247" s="4" t="s">
        <v>99</v>
      </c>
      <c r="H2247" s="4" t="s">
        <v>100</v>
      </c>
      <c r="I2247" s="4"/>
      <c r="J2247" s="4"/>
      <c r="K2247" s="4">
        <v>232</v>
      </c>
      <c r="L2247" s="4">
        <v>15</v>
      </c>
      <c r="M2247" s="4">
        <v>3</v>
      </c>
      <c r="N2247" s="4" t="s">
        <v>3</v>
      </c>
      <c r="O2247" s="4">
        <v>2</v>
      </c>
      <c r="P2247" s="4"/>
      <c r="Q2247" s="4"/>
      <c r="R2247" s="4"/>
      <c r="S2247" s="4"/>
      <c r="T2247" s="4"/>
      <c r="U2247" s="4"/>
      <c r="V2247" s="4"/>
      <c r="W2247" s="4"/>
    </row>
    <row r="2248" spans="1:23">
      <c r="A2248" s="4">
        <v>50</v>
      </c>
      <c r="B2248" s="4">
        <v>0</v>
      </c>
      <c r="C2248" s="4">
        <v>0</v>
      </c>
      <c r="D2248" s="4">
        <v>1</v>
      </c>
      <c r="E2248" s="4">
        <v>214</v>
      </c>
      <c r="F2248" s="4">
        <f>ROUND(Source!AS2231,O2248)</f>
        <v>6454.46</v>
      </c>
      <c r="G2248" s="4" t="s">
        <v>101</v>
      </c>
      <c r="H2248" s="4" t="s">
        <v>102</v>
      </c>
      <c r="I2248" s="4"/>
      <c r="J2248" s="4"/>
      <c r="K2248" s="4">
        <v>214</v>
      </c>
      <c r="L2248" s="4">
        <v>16</v>
      </c>
      <c r="M2248" s="4">
        <v>3</v>
      </c>
      <c r="N2248" s="4" t="s">
        <v>3</v>
      </c>
      <c r="O2248" s="4">
        <v>2</v>
      </c>
      <c r="P2248" s="4"/>
      <c r="Q2248" s="4"/>
      <c r="R2248" s="4"/>
      <c r="S2248" s="4"/>
      <c r="T2248" s="4"/>
      <c r="U2248" s="4"/>
      <c r="V2248" s="4"/>
      <c r="W2248" s="4"/>
    </row>
    <row r="2249" spans="1:23">
      <c r="A2249" s="4">
        <v>50</v>
      </c>
      <c r="B2249" s="4">
        <v>0</v>
      </c>
      <c r="C2249" s="4">
        <v>0</v>
      </c>
      <c r="D2249" s="4">
        <v>1</v>
      </c>
      <c r="E2249" s="4">
        <v>215</v>
      </c>
      <c r="F2249" s="4">
        <f>ROUND(Source!AT2231,O2249)</f>
        <v>0</v>
      </c>
      <c r="G2249" s="4" t="s">
        <v>103</v>
      </c>
      <c r="H2249" s="4" t="s">
        <v>104</v>
      </c>
      <c r="I2249" s="4"/>
      <c r="J2249" s="4"/>
      <c r="K2249" s="4">
        <v>215</v>
      </c>
      <c r="L2249" s="4">
        <v>17</v>
      </c>
      <c r="M2249" s="4">
        <v>3</v>
      </c>
      <c r="N2249" s="4" t="s">
        <v>3</v>
      </c>
      <c r="O2249" s="4">
        <v>2</v>
      </c>
      <c r="P2249" s="4"/>
      <c r="Q2249" s="4"/>
      <c r="R2249" s="4"/>
      <c r="S2249" s="4"/>
      <c r="T2249" s="4"/>
      <c r="U2249" s="4"/>
      <c r="V2249" s="4"/>
      <c r="W2249" s="4"/>
    </row>
    <row r="2250" spans="1:23">
      <c r="A2250" s="4">
        <v>50</v>
      </c>
      <c r="B2250" s="4">
        <v>0</v>
      </c>
      <c r="C2250" s="4">
        <v>0</v>
      </c>
      <c r="D2250" s="4">
        <v>1</v>
      </c>
      <c r="E2250" s="4">
        <v>217</v>
      </c>
      <c r="F2250" s="4">
        <f>ROUND(Source!AU2231,O2250)</f>
        <v>0</v>
      </c>
      <c r="G2250" s="4" t="s">
        <v>105</v>
      </c>
      <c r="H2250" s="4" t="s">
        <v>106</v>
      </c>
      <c r="I2250" s="4"/>
      <c r="J2250" s="4"/>
      <c r="K2250" s="4">
        <v>217</v>
      </c>
      <c r="L2250" s="4">
        <v>18</v>
      </c>
      <c r="M2250" s="4">
        <v>3</v>
      </c>
      <c r="N2250" s="4" t="s">
        <v>3</v>
      </c>
      <c r="O2250" s="4">
        <v>2</v>
      </c>
      <c r="P2250" s="4"/>
      <c r="Q2250" s="4"/>
      <c r="R2250" s="4"/>
      <c r="S2250" s="4"/>
      <c r="T2250" s="4"/>
      <c r="U2250" s="4"/>
      <c r="V2250" s="4"/>
      <c r="W2250" s="4"/>
    </row>
    <row r="2251" spans="1:23">
      <c r="A2251" s="4">
        <v>50</v>
      </c>
      <c r="B2251" s="4">
        <v>0</v>
      </c>
      <c r="C2251" s="4">
        <v>0</v>
      </c>
      <c r="D2251" s="4">
        <v>1</v>
      </c>
      <c r="E2251" s="4">
        <v>230</v>
      </c>
      <c r="F2251" s="4">
        <f>ROUND(Source!BA2231,O2251)</f>
        <v>0</v>
      </c>
      <c r="G2251" s="4" t="s">
        <v>107</v>
      </c>
      <c r="H2251" s="4" t="s">
        <v>108</v>
      </c>
      <c r="I2251" s="4"/>
      <c r="J2251" s="4"/>
      <c r="K2251" s="4">
        <v>230</v>
      </c>
      <c r="L2251" s="4">
        <v>19</v>
      </c>
      <c r="M2251" s="4">
        <v>3</v>
      </c>
      <c r="N2251" s="4" t="s">
        <v>3</v>
      </c>
      <c r="O2251" s="4">
        <v>2</v>
      </c>
      <c r="P2251" s="4"/>
      <c r="Q2251" s="4"/>
      <c r="R2251" s="4"/>
      <c r="S2251" s="4"/>
      <c r="T2251" s="4"/>
      <c r="U2251" s="4"/>
      <c r="V2251" s="4"/>
      <c r="W2251" s="4"/>
    </row>
    <row r="2252" spans="1:23">
      <c r="A2252" s="4">
        <v>50</v>
      </c>
      <c r="B2252" s="4">
        <v>0</v>
      </c>
      <c r="C2252" s="4">
        <v>0</v>
      </c>
      <c r="D2252" s="4">
        <v>1</v>
      </c>
      <c r="E2252" s="4">
        <v>206</v>
      </c>
      <c r="F2252" s="4">
        <f>ROUND(Source!T2231,O2252)</f>
        <v>0</v>
      </c>
      <c r="G2252" s="4" t="s">
        <v>109</v>
      </c>
      <c r="H2252" s="4" t="s">
        <v>110</v>
      </c>
      <c r="I2252" s="4"/>
      <c r="J2252" s="4"/>
      <c r="K2252" s="4">
        <v>206</v>
      </c>
      <c r="L2252" s="4">
        <v>20</v>
      </c>
      <c r="M2252" s="4">
        <v>3</v>
      </c>
      <c r="N2252" s="4" t="s">
        <v>3</v>
      </c>
      <c r="O2252" s="4">
        <v>2</v>
      </c>
      <c r="P2252" s="4"/>
      <c r="Q2252" s="4"/>
      <c r="R2252" s="4"/>
      <c r="S2252" s="4"/>
      <c r="T2252" s="4"/>
      <c r="U2252" s="4"/>
      <c r="V2252" s="4"/>
      <c r="W2252" s="4"/>
    </row>
    <row r="2253" spans="1:23">
      <c r="A2253" s="4">
        <v>50</v>
      </c>
      <c r="B2253" s="4">
        <v>0</v>
      </c>
      <c r="C2253" s="4">
        <v>0</v>
      </c>
      <c r="D2253" s="4">
        <v>1</v>
      </c>
      <c r="E2253" s="4">
        <v>207</v>
      </c>
      <c r="F2253" s="4">
        <f>Source!U2231</f>
        <v>10.522960000000001</v>
      </c>
      <c r="G2253" s="4" t="s">
        <v>111</v>
      </c>
      <c r="H2253" s="4" t="s">
        <v>112</v>
      </c>
      <c r="I2253" s="4"/>
      <c r="J2253" s="4"/>
      <c r="K2253" s="4">
        <v>207</v>
      </c>
      <c r="L2253" s="4">
        <v>21</v>
      </c>
      <c r="M2253" s="4">
        <v>3</v>
      </c>
      <c r="N2253" s="4" t="s">
        <v>3</v>
      </c>
      <c r="O2253" s="4">
        <v>-1</v>
      </c>
      <c r="P2253" s="4"/>
      <c r="Q2253" s="4"/>
      <c r="R2253" s="4"/>
      <c r="S2253" s="4"/>
      <c r="T2253" s="4"/>
      <c r="U2253" s="4"/>
      <c r="V2253" s="4"/>
      <c r="W2253" s="4"/>
    </row>
    <row r="2254" spans="1:23">
      <c r="A2254" s="4">
        <v>50</v>
      </c>
      <c r="B2254" s="4">
        <v>0</v>
      </c>
      <c r="C2254" s="4">
        <v>0</v>
      </c>
      <c r="D2254" s="4">
        <v>1</v>
      </c>
      <c r="E2254" s="4">
        <v>208</v>
      </c>
      <c r="F2254" s="4">
        <f>Source!V2231</f>
        <v>0.20521999999999999</v>
      </c>
      <c r="G2254" s="4" t="s">
        <v>113</v>
      </c>
      <c r="H2254" s="4" t="s">
        <v>114</v>
      </c>
      <c r="I2254" s="4"/>
      <c r="J2254" s="4"/>
      <c r="K2254" s="4">
        <v>208</v>
      </c>
      <c r="L2254" s="4">
        <v>22</v>
      </c>
      <c r="M2254" s="4">
        <v>3</v>
      </c>
      <c r="N2254" s="4" t="s">
        <v>3</v>
      </c>
      <c r="O2254" s="4">
        <v>-1</v>
      </c>
      <c r="P2254" s="4"/>
      <c r="Q2254" s="4"/>
      <c r="R2254" s="4"/>
      <c r="S2254" s="4"/>
      <c r="T2254" s="4"/>
      <c r="U2254" s="4"/>
      <c r="V2254" s="4"/>
      <c r="W2254" s="4"/>
    </row>
    <row r="2255" spans="1:23">
      <c r="A2255" s="4">
        <v>50</v>
      </c>
      <c r="B2255" s="4">
        <v>0</v>
      </c>
      <c r="C2255" s="4">
        <v>0</v>
      </c>
      <c r="D2255" s="4">
        <v>1</v>
      </c>
      <c r="E2255" s="4">
        <v>209</v>
      </c>
      <c r="F2255" s="4">
        <f>ROUND(Source!W2231,O2255)</f>
        <v>0</v>
      </c>
      <c r="G2255" s="4" t="s">
        <v>115</v>
      </c>
      <c r="H2255" s="4" t="s">
        <v>116</v>
      </c>
      <c r="I2255" s="4"/>
      <c r="J2255" s="4"/>
      <c r="K2255" s="4">
        <v>209</v>
      </c>
      <c r="L2255" s="4">
        <v>23</v>
      </c>
      <c r="M2255" s="4">
        <v>3</v>
      </c>
      <c r="N2255" s="4" t="s">
        <v>3</v>
      </c>
      <c r="O2255" s="4">
        <v>2</v>
      </c>
      <c r="P2255" s="4"/>
      <c r="Q2255" s="4"/>
      <c r="R2255" s="4"/>
      <c r="S2255" s="4"/>
      <c r="T2255" s="4"/>
      <c r="U2255" s="4"/>
      <c r="V2255" s="4"/>
      <c r="W2255" s="4"/>
    </row>
    <row r="2256" spans="1:23">
      <c r="A2256" s="4">
        <v>50</v>
      </c>
      <c r="B2256" s="4">
        <v>0</v>
      </c>
      <c r="C2256" s="4">
        <v>0</v>
      </c>
      <c r="D2256" s="4">
        <v>1</v>
      </c>
      <c r="E2256" s="4">
        <v>233</v>
      </c>
      <c r="F2256" s="4">
        <f>ROUND(Source!BD2231,O2256)</f>
        <v>0</v>
      </c>
      <c r="G2256" s="4" t="s">
        <v>117</v>
      </c>
      <c r="H2256" s="4" t="s">
        <v>118</v>
      </c>
      <c r="I2256" s="4"/>
      <c r="J2256" s="4"/>
      <c r="K2256" s="4">
        <v>233</v>
      </c>
      <c r="L2256" s="4">
        <v>24</v>
      </c>
      <c r="M2256" s="4">
        <v>3</v>
      </c>
      <c r="N2256" s="4" t="s">
        <v>3</v>
      </c>
      <c r="O2256" s="4">
        <v>2</v>
      </c>
      <c r="P2256" s="4"/>
      <c r="Q2256" s="4"/>
      <c r="R2256" s="4"/>
      <c r="S2256" s="4"/>
      <c r="T2256" s="4"/>
      <c r="U2256" s="4"/>
      <c r="V2256" s="4"/>
      <c r="W2256" s="4"/>
    </row>
    <row r="2257" spans="1:245">
      <c r="A2257" s="4">
        <v>50</v>
      </c>
      <c r="B2257" s="4">
        <v>0</v>
      </c>
      <c r="C2257" s="4">
        <v>0</v>
      </c>
      <c r="D2257" s="4">
        <v>1</v>
      </c>
      <c r="E2257" s="4">
        <v>210</v>
      </c>
      <c r="F2257" s="4">
        <f>ROUND(Source!X2231,O2257)</f>
        <v>2022.72</v>
      </c>
      <c r="G2257" s="4" t="s">
        <v>119</v>
      </c>
      <c r="H2257" s="4" t="s">
        <v>120</v>
      </c>
      <c r="I2257" s="4"/>
      <c r="J2257" s="4"/>
      <c r="K2257" s="4">
        <v>210</v>
      </c>
      <c r="L2257" s="4">
        <v>25</v>
      </c>
      <c r="M2257" s="4">
        <v>3</v>
      </c>
      <c r="N2257" s="4" t="s">
        <v>3</v>
      </c>
      <c r="O2257" s="4">
        <v>2</v>
      </c>
      <c r="P2257" s="4"/>
      <c r="Q2257" s="4"/>
      <c r="R2257" s="4"/>
      <c r="S2257" s="4"/>
      <c r="T2257" s="4"/>
      <c r="U2257" s="4"/>
      <c r="V2257" s="4"/>
      <c r="W2257" s="4"/>
    </row>
    <row r="2258" spans="1:245">
      <c r="A2258" s="4">
        <v>50</v>
      </c>
      <c r="B2258" s="4">
        <v>0</v>
      </c>
      <c r="C2258" s="4">
        <v>0</v>
      </c>
      <c r="D2258" s="4">
        <v>1</v>
      </c>
      <c r="E2258" s="4">
        <v>211</v>
      </c>
      <c r="F2258" s="4">
        <f>ROUND(Source!Y2231,O2258)</f>
        <v>1459.83</v>
      </c>
      <c r="G2258" s="4" t="s">
        <v>121</v>
      </c>
      <c r="H2258" s="4" t="s">
        <v>122</v>
      </c>
      <c r="I2258" s="4"/>
      <c r="J2258" s="4"/>
      <c r="K2258" s="4">
        <v>211</v>
      </c>
      <c r="L2258" s="4">
        <v>26</v>
      </c>
      <c r="M2258" s="4">
        <v>3</v>
      </c>
      <c r="N2258" s="4" t="s">
        <v>3</v>
      </c>
      <c r="O2258" s="4">
        <v>2</v>
      </c>
      <c r="P2258" s="4"/>
      <c r="Q2258" s="4"/>
      <c r="R2258" s="4"/>
      <c r="S2258" s="4"/>
      <c r="T2258" s="4"/>
      <c r="U2258" s="4"/>
      <c r="V2258" s="4"/>
      <c r="W2258" s="4"/>
    </row>
    <row r="2259" spans="1:245">
      <c r="A2259" s="4">
        <v>50</v>
      </c>
      <c r="B2259" s="4">
        <v>0</v>
      </c>
      <c r="C2259" s="4">
        <v>0</v>
      </c>
      <c r="D2259" s="4">
        <v>1</v>
      </c>
      <c r="E2259" s="4">
        <v>224</v>
      </c>
      <c r="F2259" s="4">
        <f>ROUND(Source!AR2231,O2259)</f>
        <v>6454.46</v>
      </c>
      <c r="G2259" s="4" t="s">
        <v>123</v>
      </c>
      <c r="H2259" s="4" t="s">
        <v>124</v>
      </c>
      <c r="I2259" s="4"/>
      <c r="J2259" s="4"/>
      <c r="K2259" s="4">
        <v>224</v>
      </c>
      <c r="L2259" s="4">
        <v>27</v>
      </c>
      <c r="M2259" s="4">
        <v>3</v>
      </c>
      <c r="N2259" s="4" t="s">
        <v>3</v>
      </c>
      <c r="O2259" s="4">
        <v>2</v>
      </c>
      <c r="P2259" s="4"/>
      <c r="Q2259" s="4"/>
      <c r="R2259" s="4"/>
      <c r="S2259" s="4"/>
      <c r="T2259" s="4"/>
      <c r="U2259" s="4"/>
      <c r="V2259" s="4"/>
      <c r="W2259" s="4"/>
    </row>
    <row r="2261" spans="1:245">
      <c r="A2261" s="1">
        <v>5</v>
      </c>
      <c r="B2261" s="1">
        <v>1</v>
      </c>
      <c r="C2261" s="1"/>
      <c r="D2261" s="1">
        <f>ROW(A2275)</f>
        <v>2275</v>
      </c>
      <c r="E2261" s="1"/>
      <c r="F2261" s="1" t="s">
        <v>15</v>
      </c>
      <c r="G2261" s="1" t="s">
        <v>128</v>
      </c>
      <c r="H2261" s="1" t="s">
        <v>3</v>
      </c>
      <c r="I2261" s="1">
        <v>0</v>
      </c>
      <c r="J2261" s="1"/>
      <c r="K2261" s="1">
        <v>0</v>
      </c>
      <c r="L2261" s="1"/>
      <c r="M2261" s="1" t="s">
        <v>3</v>
      </c>
      <c r="N2261" s="1"/>
      <c r="O2261" s="1"/>
      <c r="P2261" s="1"/>
      <c r="Q2261" s="1"/>
      <c r="R2261" s="1"/>
      <c r="S2261" s="1">
        <v>0</v>
      </c>
      <c r="T2261" s="1"/>
      <c r="U2261" s="1" t="s">
        <v>3</v>
      </c>
      <c r="V2261" s="1">
        <v>0</v>
      </c>
      <c r="W2261" s="1"/>
      <c r="X2261" s="1"/>
      <c r="Y2261" s="1"/>
      <c r="Z2261" s="1"/>
      <c r="AA2261" s="1"/>
      <c r="AB2261" s="1" t="s">
        <v>3</v>
      </c>
      <c r="AC2261" s="1" t="s">
        <v>3</v>
      </c>
      <c r="AD2261" s="1" t="s">
        <v>3</v>
      </c>
      <c r="AE2261" s="1" t="s">
        <v>3</v>
      </c>
      <c r="AF2261" s="1" t="s">
        <v>3</v>
      </c>
      <c r="AG2261" s="1" t="s">
        <v>3</v>
      </c>
      <c r="AH2261" s="1"/>
      <c r="AI2261" s="1"/>
      <c r="AJ2261" s="1"/>
      <c r="AK2261" s="1"/>
      <c r="AL2261" s="1"/>
      <c r="AM2261" s="1"/>
      <c r="AN2261" s="1"/>
      <c r="AO2261" s="1"/>
      <c r="AP2261" s="1" t="s">
        <v>3</v>
      </c>
      <c r="AQ2261" s="1" t="s">
        <v>3</v>
      </c>
      <c r="AR2261" s="1" t="s">
        <v>3</v>
      </c>
      <c r="AS2261" s="1"/>
      <c r="AT2261" s="1"/>
      <c r="AU2261" s="1"/>
      <c r="AV2261" s="1"/>
      <c r="AW2261" s="1"/>
      <c r="AX2261" s="1"/>
      <c r="AY2261" s="1"/>
      <c r="AZ2261" s="1" t="s">
        <v>3</v>
      </c>
      <c r="BA2261" s="1"/>
      <c r="BB2261" s="1" t="s">
        <v>3</v>
      </c>
      <c r="BC2261" s="1" t="s">
        <v>3</v>
      </c>
      <c r="BD2261" s="1" t="s">
        <v>3</v>
      </c>
      <c r="BE2261" s="1" t="s">
        <v>3</v>
      </c>
      <c r="BF2261" s="1" t="s">
        <v>3</v>
      </c>
      <c r="BG2261" s="1" t="s">
        <v>3</v>
      </c>
      <c r="BH2261" s="1" t="s">
        <v>3</v>
      </c>
      <c r="BI2261" s="1" t="s">
        <v>3</v>
      </c>
      <c r="BJ2261" s="1" t="s">
        <v>3</v>
      </c>
      <c r="BK2261" s="1" t="s">
        <v>3</v>
      </c>
      <c r="BL2261" s="1" t="s">
        <v>3</v>
      </c>
      <c r="BM2261" s="1" t="s">
        <v>3</v>
      </c>
      <c r="BN2261" s="1" t="s">
        <v>3</v>
      </c>
      <c r="BO2261" s="1" t="s">
        <v>3</v>
      </c>
      <c r="BP2261" s="1" t="s">
        <v>3</v>
      </c>
      <c r="BQ2261" s="1"/>
      <c r="BR2261" s="1"/>
      <c r="BS2261" s="1"/>
      <c r="BT2261" s="1"/>
      <c r="BU2261" s="1"/>
      <c r="BV2261" s="1"/>
      <c r="BW2261" s="1"/>
      <c r="BX2261" s="1">
        <v>0</v>
      </c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>
        <v>0</v>
      </c>
    </row>
    <row r="2263" spans="1:245">
      <c r="A2263" s="2">
        <v>52</v>
      </c>
      <c r="B2263" s="2">
        <f t="shared" ref="B2263:G2263" si="1479">B2275</f>
        <v>1</v>
      </c>
      <c r="C2263" s="2">
        <f t="shared" si="1479"/>
        <v>5</v>
      </c>
      <c r="D2263" s="2">
        <f t="shared" si="1479"/>
        <v>2261</v>
      </c>
      <c r="E2263" s="2">
        <f t="shared" si="1479"/>
        <v>0</v>
      </c>
      <c r="F2263" s="2" t="str">
        <f t="shared" si="1479"/>
        <v>Новый подраздел</v>
      </c>
      <c r="G2263" s="2" t="str">
        <f t="shared" si="1479"/>
        <v>ремонт</v>
      </c>
      <c r="H2263" s="2"/>
      <c r="I2263" s="2"/>
      <c r="J2263" s="2"/>
      <c r="K2263" s="2"/>
      <c r="L2263" s="2"/>
      <c r="M2263" s="2"/>
      <c r="N2263" s="2"/>
      <c r="O2263" s="2">
        <f t="shared" ref="O2263:AT2263" si="1480">O2275</f>
        <v>46721.18</v>
      </c>
      <c r="P2263" s="2">
        <f t="shared" si="1480"/>
        <v>25731.4</v>
      </c>
      <c r="Q2263" s="2">
        <f t="shared" si="1480"/>
        <v>468.75</v>
      </c>
      <c r="R2263" s="2">
        <f t="shared" si="1480"/>
        <v>280.41000000000003</v>
      </c>
      <c r="S2263" s="2">
        <f t="shared" si="1480"/>
        <v>20521.03</v>
      </c>
      <c r="T2263" s="2">
        <f t="shared" si="1480"/>
        <v>0</v>
      </c>
      <c r="U2263" s="2">
        <f t="shared" si="1480"/>
        <v>66.75416899999999</v>
      </c>
      <c r="V2263" s="2">
        <f t="shared" si="1480"/>
        <v>0.763625</v>
      </c>
      <c r="W2263" s="2">
        <f t="shared" si="1480"/>
        <v>9.84</v>
      </c>
      <c r="X2263" s="2">
        <f t="shared" si="1480"/>
        <v>17164.689999999999</v>
      </c>
      <c r="Y2263" s="2">
        <f t="shared" si="1480"/>
        <v>8356.36</v>
      </c>
      <c r="Z2263" s="2">
        <f t="shared" si="1480"/>
        <v>0</v>
      </c>
      <c r="AA2263" s="2">
        <f t="shared" si="1480"/>
        <v>0</v>
      </c>
      <c r="AB2263" s="2">
        <f t="shared" si="1480"/>
        <v>46721.18</v>
      </c>
      <c r="AC2263" s="2">
        <f t="shared" si="1480"/>
        <v>25731.4</v>
      </c>
      <c r="AD2263" s="2">
        <f t="shared" si="1480"/>
        <v>468.75</v>
      </c>
      <c r="AE2263" s="2">
        <f t="shared" si="1480"/>
        <v>280.41000000000003</v>
      </c>
      <c r="AF2263" s="2">
        <f t="shared" si="1480"/>
        <v>20521.03</v>
      </c>
      <c r="AG2263" s="2">
        <f t="shared" si="1480"/>
        <v>0</v>
      </c>
      <c r="AH2263" s="2">
        <f t="shared" si="1480"/>
        <v>66.75416899999999</v>
      </c>
      <c r="AI2263" s="2">
        <f t="shared" si="1480"/>
        <v>0.763625</v>
      </c>
      <c r="AJ2263" s="2">
        <f t="shared" si="1480"/>
        <v>9.84</v>
      </c>
      <c r="AK2263" s="2">
        <f t="shared" si="1480"/>
        <v>17164.689999999999</v>
      </c>
      <c r="AL2263" s="2">
        <f t="shared" si="1480"/>
        <v>8356.36</v>
      </c>
      <c r="AM2263" s="2">
        <f t="shared" si="1480"/>
        <v>0</v>
      </c>
      <c r="AN2263" s="2">
        <f t="shared" si="1480"/>
        <v>0</v>
      </c>
      <c r="AO2263" s="2">
        <f t="shared" si="1480"/>
        <v>0</v>
      </c>
      <c r="AP2263" s="2">
        <f t="shared" si="1480"/>
        <v>0</v>
      </c>
      <c r="AQ2263" s="2">
        <f t="shared" si="1480"/>
        <v>0</v>
      </c>
      <c r="AR2263" s="2">
        <f t="shared" si="1480"/>
        <v>72242.23</v>
      </c>
      <c r="AS2263" s="2">
        <f t="shared" si="1480"/>
        <v>69273.009999999995</v>
      </c>
      <c r="AT2263" s="2">
        <f t="shared" si="1480"/>
        <v>2969.22</v>
      </c>
      <c r="AU2263" s="2">
        <f t="shared" ref="AU2263:BZ2263" si="1481">AU2275</f>
        <v>0</v>
      </c>
      <c r="AV2263" s="2">
        <f t="shared" si="1481"/>
        <v>25731.4</v>
      </c>
      <c r="AW2263" s="2">
        <f t="shared" si="1481"/>
        <v>25731.4</v>
      </c>
      <c r="AX2263" s="2">
        <f t="shared" si="1481"/>
        <v>0</v>
      </c>
      <c r="AY2263" s="2">
        <f t="shared" si="1481"/>
        <v>25731.4</v>
      </c>
      <c r="AZ2263" s="2">
        <f t="shared" si="1481"/>
        <v>0</v>
      </c>
      <c r="BA2263" s="2">
        <f t="shared" si="1481"/>
        <v>0</v>
      </c>
      <c r="BB2263" s="2">
        <f t="shared" si="1481"/>
        <v>0</v>
      </c>
      <c r="BC2263" s="2">
        <f t="shared" si="1481"/>
        <v>0</v>
      </c>
      <c r="BD2263" s="2">
        <f t="shared" si="1481"/>
        <v>0</v>
      </c>
      <c r="BE2263" s="2">
        <f t="shared" si="1481"/>
        <v>0</v>
      </c>
      <c r="BF2263" s="2">
        <f t="shared" si="1481"/>
        <v>0</v>
      </c>
      <c r="BG2263" s="2">
        <f t="shared" si="1481"/>
        <v>0</v>
      </c>
      <c r="BH2263" s="2">
        <f t="shared" si="1481"/>
        <v>0</v>
      </c>
      <c r="BI2263" s="2">
        <f t="shared" si="1481"/>
        <v>0</v>
      </c>
      <c r="BJ2263" s="2">
        <f t="shared" si="1481"/>
        <v>0</v>
      </c>
      <c r="BK2263" s="2">
        <f t="shared" si="1481"/>
        <v>0</v>
      </c>
      <c r="BL2263" s="2">
        <f t="shared" si="1481"/>
        <v>0</v>
      </c>
      <c r="BM2263" s="2">
        <f t="shared" si="1481"/>
        <v>0</v>
      </c>
      <c r="BN2263" s="2">
        <f t="shared" si="1481"/>
        <v>0</v>
      </c>
      <c r="BO2263" s="2">
        <f t="shared" si="1481"/>
        <v>0</v>
      </c>
      <c r="BP2263" s="2">
        <f t="shared" si="1481"/>
        <v>0</v>
      </c>
      <c r="BQ2263" s="2">
        <f t="shared" si="1481"/>
        <v>0</v>
      </c>
      <c r="BR2263" s="2">
        <f t="shared" si="1481"/>
        <v>0</v>
      </c>
      <c r="BS2263" s="2">
        <f t="shared" si="1481"/>
        <v>0</v>
      </c>
      <c r="BT2263" s="2">
        <f t="shared" si="1481"/>
        <v>0</v>
      </c>
      <c r="BU2263" s="2">
        <f t="shared" si="1481"/>
        <v>0</v>
      </c>
      <c r="BV2263" s="2">
        <f t="shared" si="1481"/>
        <v>0</v>
      </c>
      <c r="BW2263" s="2">
        <f t="shared" si="1481"/>
        <v>0</v>
      </c>
      <c r="BX2263" s="2">
        <f t="shared" si="1481"/>
        <v>0</v>
      </c>
      <c r="BY2263" s="2">
        <f t="shared" si="1481"/>
        <v>0</v>
      </c>
      <c r="BZ2263" s="2">
        <f t="shared" si="1481"/>
        <v>0</v>
      </c>
      <c r="CA2263" s="2">
        <f t="shared" ref="CA2263:DF2263" si="1482">CA2275</f>
        <v>72242.23</v>
      </c>
      <c r="CB2263" s="2">
        <f t="shared" si="1482"/>
        <v>69273.009999999995</v>
      </c>
      <c r="CC2263" s="2">
        <f t="shared" si="1482"/>
        <v>2969.22</v>
      </c>
      <c r="CD2263" s="2">
        <f t="shared" si="1482"/>
        <v>0</v>
      </c>
      <c r="CE2263" s="2">
        <f t="shared" si="1482"/>
        <v>25731.4</v>
      </c>
      <c r="CF2263" s="2">
        <f t="shared" si="1482"/>
        <v>25731.4</v>
      </c>
      <c r="CG2263" s="2">
        <f t="shared" si="1482"/>
        <v>0</v>
      </c>
      <c r="CH2263" s="2">
        <f t="shared" si="1482"/>
        <v>25731.4</v>
      </c>
      <c r="CI2263" s="2">
        <f t="shared" si="1482"/>
        <v>0</v>
      </c>
      <c r="CJ2263" s="2">
        <f t="shared" si="1482"/>
        <v>0</v>
      </c>
      <c r="CK2263" s="2">
        <f t="shared" si="1482"/>
        <v>0</v>
      </c>
      <c r="CL2263" s="2">
        <f t="shared" si="1482"/>
        <v>0</v>
      </c>
      <c r="CM2263" s="2">
        <f t="shared" si="1482"/>
        <v>0</v>
      </c>
      <c r="CN2263" s="2">
        <f t="shared" si="1482"/>
        <v>0</v>
      </c>
      <c r="CO2263" s="2">
        <f t="shared" si="1482"/>
        <v>0</v>
      </c>
      <c r="CP2263" s="2">
        <f t="shared" si="1482"/>
        <v>0</v>
      </c>
      <c r="CQ2263" s="2">
        <f t="shared" si="1482"/>
        <v>0</v>
      </c>
      <c r="CR2263" s="2">
        <f t="shared" si="1482"/>
        <v>0</v>
      </c>
      <c r="CS2263" s="2">
        <f t="shared" si="1482"/>
        <v>0</v>
      </c>
      <c r="CT2263" s="2">
        <f t="shared" si="1482"/>
        <v>0</v>
      </c>
      <c r="CU2263" s="2">
        <f t="shared" si="1482"/>
        <v>0</v>
      </c>
      <c r="CV2263" s="2">
        <f t="shared" si="1482"/>
        <v>0</v>
      </c>
      <c r="CW2263" s="2">
        <f t="shared" si="1482"/>
        <v>0</v>
      </c>
      <c r="CX2263" s="2">
        <f t="shared" si="1482"/>
        <v>0</v>
      </c>
      <c r="CY2263" s="2">
        <f t="shared" si="1482"/>
        <v>0</v>
      </c>
      <c r="CZ2263" s="2">
        <f t="shared" si="1482"/>
        <v>0</v>
      </c>
      <c r="DA2263" s="2">
        <f t="shared" si="1482"/>
        <v>0</v>
      </c>
      <c r="DB2263" s="2">
        <f t="shared" si="1482"/>
        <v>0</v>
      </c>
      <c r="DC2263" s="2">
        <f t="shared" si="1482"/>
        <v>0</v>
      </c>
      <c r="DD2263" s="2">
        <f t="shared" si="1482"/>
        <v>0</v>
      </c>
      <c r="DE2263" s="2">
        <f t="shared" si="1482"/>
        <v>0</v>
      </c>
      <c r="DF2263" s="2">
        <f t="shared" si="1482"/>
        <v>0</v>
      </c>
      <c r="DG2263" s="3">
        <f t="shared" ref="DG2263:EL2263" si="1483">DG2275</f>
        <v>0</v>
      </c>
      <c r="DH2263" s="3">
        <f t="shared" si="1483"/>
        <v>0</v>
      </c>
      <c r="DI2263" s="3">
        <f t="shared" si="1483"/>
        <v>0</v>
      </c>
      <c r="DJ2263" s="3">
        <f t="shared" si="1483"/>
        <v>0</v>
      </c>
      <c r="DK2263" s="3">
        <f t="shared" si="1483"/>
        <v>0</v>
      </c>
      <c r="DL2263" s="3">
        <f t="shared" si="1483"/>
        <v>0</v>
      </c>
      <c r="DM2263" s="3">
        <f t="shared" si="1483"/>
        <v>0</v>
      </c>
      <c r="DN2263" s="3">
        <f t="shared" si="1483"/>
        <v>0</v>
      </c>
      <c r="DO2263" s="3">
        <f t="shared" si="1483"/>
        <v>0</v>
      </c>
      <c r="DP2263" s="3">
        <f t="shared" si="1483"/>
        <v>0</v>
      </c>
      <c r="DQ2263" s="3">
        <f t="shared" si="1483"/>
        <v>0</v>
      </c>
      <c r="DR2263" s="3">
        <f t="shared" si="1483"/>
        <v>0</v>
      </c>
      <c r="DS2263" s="3">
        <f t="shared" si="1483"/>
        <v>0</v>
      </c>
      <c r="DT2263" s="3">
        <f t="shared" si="1483"/>
        <v>0</v>
      </c>
      <c r="DU2263" s="3">
        <f t="shared" si="1483"/>
        <v>0</v>
      </c>
      <c r="DV2263" s="3">
        <f t="shared" si="1483"/>
        <v>0</v>
      </c>
      <c r="DW2263" s="3">
        <f t="shared" si="1483"/>
        <v>0</v>
      </c>
      <c r="DX2263" s="3">
        <f t="shared" si="1483"/>
        <v>0</v>
      </c>
      <c r="DY2263" s="3">
        <f t="shared" si="1483"/>
        <v>0</v>
      </c>
      <c r="DZ2263" s="3">
        <f t="shared" si="1483"/>
        <v>0</v>
      </c>
      <c r="EA2263" s="3">
        <f t="shared" si="1483"/>
        <v>0</v>
      </c>
      <c r="EB2263" s="3">
        <f t="shared" si="1483"/>
        <v>0</v>
      </c>
      <c r="EC2263" s="3">
        <f t="shared" si="1483"/>
        <v>0</v>
      </c>
      <c r="ED2263" s="3">
        <f t="shared" si="1483"/>
        <v>0</v>
      </c>
      <c r="EE2263" s="3">
        <f t="shared" si="1483"/>
        <v>0</v>
      </c>
      <c r="EF2263" s="3">
        <f t="shared" si="1483"/>
        <v>0</v>
      </c>
      <c r="EG2263" s="3">
        <f t="shared" si="1483"/>
        <v>0</v>
      </c>
      <c r="EH2263" s="3">
        <f t="shared" si="1483"/>
        <v>0</v>
      </c>
      <c r="EI2263" s="3">
        <f t="shared" si="1483"/>
        <v>0</v>
      </c>
      <c r="EJ2263" s="3">
        <f t="shared" si="1483"/>
        <v>0</v>
      </c>
      <c r="EK2263" s="3">
        <f t="shared" si="1483"/>
        <v>0</v>
      </c>
      <c r="EL2263" s="3">
        <f t="shared" si="1483"/>
        <v>0</v>
      </c>
      <c r="EM2263" s="3">
        <f t="shared" ref="EM2263:FR2263" si="1484">EM2275</f>
        <v>0</v>
      </c>
      <c r="EN2263" s="3">
        <f t="shared" si="1484"/>
        <v>0</v>
      </c>
      <c r="EO2263" s="3">
        <f t="shared" si="1484"/>
        <v>0</v>
      </c>
      <c r="EP2263" s="3">
        <f t="shared" si="1484"/>
        <v>0</v>
      </c>
      <c r="EQ2263" s="3">
        <f t="shared" si="1484"/>
        <v>0</v>
      </c>
      <c r="ER2263" s="3">
        <f t="shared" si="1484"/>
        <v>0</v>
      </c>
      <c r="ES2263" s="3">
        <f t="shared" si="1484"/>
        <v>0</v>
      </c>
      <c r="ET2263" s="3">
        <f t="shared" si="1484"/>
        <v>0</v>
      </c>
      <c r="EU2263" s="3">
        <f t="shared" si="1484"/>
        <v>0</v>
      </c>
      <c r="EV2263" s="3">
        <f t="shared" si="1484"/>
        <v>0</v>
      </c>
      <c r="EW2263" s="3">
        <f t="shared" si="1484"/>
        <v>0</v>
      </c>
      <c r="EX2263" s="3">
        <f t="shared" si="1484"/>
        <v>0</v>
      </c>
      <c r="EY2263" s="3">
        <f t="shared" si="1484"/>
        <v>0</v>
      </c>
      <c r="EZ2263" s="3">
        <f t="shared" si="1484"/>
        <v>0</v>
      </c>
      <c r="FA2263" s="3">
        <f t="shared" si="1484"/>
        <v>0</v>
      </c>
      <c r="FB2263" s="3">
        <f t="shared" si="1484"/>
        <v>0</v>
      </c>
      <c r="FC2263" s="3">
        <f t="shared" si="1484"/>
        <v>0</v>
      </c>
      <c r="FD2263" s="3">
        <f t="shared" si="1484"/>
        <v>0</v>
      </c>
      <c r="FE2263" s="3">
        <f t="shared" si="1484"/>
        <v>0</v>
      </c>
      <c r="FF2263" s="3">
        <f t="shared" si="1484"/>
        <v>0</v>
      </c>
      <c r="FG2263" s="3">
        <f t="shared" si="1484"/>
        <v>0</v>
      </c>
      <c r="FH2263" s="3">
        <f t="shared" si="1484"/>
        <v>0</v>
      </c>
      <c r="FI2263" s="3">
        <f t="shared" si="1484"/>
        <v>0</v>
      </c>
      <c r="FJ2263" s="3">
        <f t="shared" si="1484"/>
        <v>0</v>
      </c>
      <c r="FK2263" s="3">
        <f t="shared" si="1484"/>
        <v>0</v>
      </c>
      <c r="FL2263" s="3">
        <f t="shared" si="1484"/>
        <v>0</v>
      </c>
      <c r="FM2263" s="3">
        <f t="shared" si="1484"/>
        <v>0</v>
      </c>
      <c r="FN2263" s="3">
        <f t="shared" si="1484"/>
        <v>0</v>
      </c>
      <c r="FO2263" s="3">
        <f t="shared" si="1484"/>
        <v>0</v>
      </c>
      <c r="FP2263" s="3">
        <f t="shared" si="1484"/>
        <v>0</v>
      </c>
      <c r="FQ2263" s="3">
        <f t="shared" si="1484"/>
        <v>0</v>
      </c>
      <c r="FR2263" s="3">
        <f t="shared" si="1484"/>
        <v>0</v>
      </c>
      <c r="FS2263" s="3">
        <f t="shared" ref="FS2263:GX2263" si="1485">FS2275</f>
        <v>0</v>
      </c>
      <c r="FT2263" s="3">
        <f t="shared" si="1485"/>
        <v>0</v>
      </c>
      <c r="FU2263" s="3">
        <f t="shared" si="1485"/>
        <v>0</v>
      </c>
      <c r="FV2263" s="3">
        <f t="shared" si="1485"/>
        <v>0</v>
      </c>
      <c r="FW2263" s="3">
        <f t="shared" si="1485"/>
        <v>0</v>
      </c>
      <c r="FX2263" s="3">
        <f t="shared" si="1485"/>
        <v>0</v>
      </c>
      <c r="FY2263" s="3">
        <f t="shared" si="1485"/>
        <v>0</v>
      </c>
      <c r="FZ2263" s="3">
        <f t="shared" si="1485"/>
        <v>0</v>
      </c>
      <c r="GA2263" s="3">
        <f t="shared" si="1485"/>
        <v>0</v>
      </c>
      <c r="GB2263" s="3">
        <f t="shared" si="1485"/>
        <v>0</v>
      </c>
      <c r="GC2263" s="3">
        <f t="shared" si="1485"/>
        <v>0</v>
      </c>
      <c r="GD2263" s="3">
        <f t="shared" si="1485"/>
        <v>0</v>
      </c>
      <c r="GE2263" s="3">
        <f t="shared" si="1485"/>
        <v>0</v>
      </c>
      <c r="GF2263" s="3">
        <f t="shared" si="1485"/>
        <v>0</v>
      </c>
      <c r="GG2263" s="3">
        <f t="shared" si="1485"/>
        <v>0</v>
      </c>
      <c r="GH2263" s="3">
        <f t="shared" si="1485"/>
        <v>0</v>
      </c>
      <c r="GI2263" s="3">
        <f t="shared" si="1485"/>
        <v>0</v>
      </c>
      <c r="GJ2263" s="3">
        <f t="shared" si="1485"/>
        <v>0</v>
      </c>
      <c r="GK2263" s="3">
        <f t="shared" si="1485"/>
        <v>0</v>
      </c>
      <c r="GL2263" s="3">
        <f t="shared" si="1485"/>
        <v>0</v>
      </c>
      <c r="GM2263" s="3">
        <f t="shared" si="1485"/>
        <v>0</v>
      </c>
      <c r="GN2263" s="3">
        <f t="shared" si="1485"/>
        <v>0</v>
      </c>
      <c r="GO2263" s="3">
        <f t="shared" si="1485"/>
        <v>0</v>
      </c>
      <c r="GP2263" s="3">
        <f t="shared" si="1485"/>
        <v>0</v>
      </c>
      <c r="GQ2263" s="3">
        <f t="shared" si="1485"/>
        <v>0</v>
      </c>
      <c r="GR2263" s="3">
        <f t="shared" si="1485"/>
        <v>0</v>
      </c>
      <c r="GS2263" s="3">
        <f t="shared" si="1485"/>
        <v>0</v>
      </c>
      <c r="GT2263" s="3">
        <f t="shared" si="1485"/>
        <v>0</v>
      </c>
      <c r="GU2263" s="3">
        <f t="shared" si="1485"/>
        <v>0</v>
      </c>
      <c r="GV2263" s="3">
        <f t="shared" si="1485"/>
        <v>0</v>
      </c>
      <c r="GW2263" s="3">
        <f t="shared" si="1485"/>
        <v>0</v>
      </c>
      <c r="GX2263" s="3">
        <f t="shared" si="1485"/>
        <v>0</v>
      </c>
    </row>
    <row r="2265" spans="1:245">
      <c r="A2265">
        <v>17</v>
      </c>
      <c r="B2265">
        <v>1</v>
      </c>
      <c r="C2265">
        <f>ROW(SmtRes!A2118)</f>
        <v>2118</v>
      </c>
      <c r="D2265">
        <f>ROW(EtalonRes!A2064)</f>
        <v>2064</v>
      </c>
      <c r="E2265" t="s">
        <v>273</v>
      </c>
      <c r="F2265" t="s">
        <v>425</v>
      </c>
      <c r="G2265" t="s">
        <v>426</v>
      </c>
      <c r="H2265" t="s">
        <v>384</v>
      </c>
      <c r="I2265">
        <f>ROUND(25.4/100,9)</f>
        <v>0.254</v>
      </c>
      <c r="J2265">
        <v>0</v>
      </c>
      <c r="O2265">
        <f t="shared" ref="O2265:O2273" si="1486">ROUND(CP2265,2)</f>
        <v>33041.089999999997</v>
      </c>
      <c r="P2265">
        <f t="shared" ref="P2265:P2273" si="1487">ROUND(CQ2265*I2265,2)</f>
        <v>16769.36</v>
      </c>
      <c r="Q2265">
        <f t="shared" ref="Q2265:Q2273" si="1488">ROUND(CR2265*I2265,2)</f>
        <v>213.42</v>
      </c>
      <c r="R2265">
        <f t="shared" ref="R2265:R2273" si="1489">ROUND(CS2265*I2265,2)</f>
        <v>185.35</v>
      </c>
      <c r="S2265">
        <f t="shared" ref="S2265:S2273" si="1490">ROUND(CT2265*I2265,2)</f>
        <v>16058.31</v>
      </c>
      <c r="T2265">
        <f t="shared" ref="T2265:T2273" si="1491">ROUND(CU2265*I2265,2)</f>
        <v>0</v>
      </c>
      <c r="U2265">
        <f t="shared" ref="U2265:U2273" si="1492">CV2265*I2265</f>
        <v>52.499132999999993</v>
      </c>
      <c r="V2265">
        <f t="shared" ref="V2265:V2273" si="1493">CW2265*I2265</f>
        <v>0.52387499999999998</v>
      </c>
      <c r="W2265">
        <f t="shared" ref="W2265:W2273" si="1494">ROUND(CX2265*I2265,2)</f>
        <v>0</v>
      </c>
      <c r="X2265">
        <f t="shared" ref="X2265:X2273" si="1495">ROUND(CY2265,2)</f>
        <v>12994.93</v>
      </c>
      <c r="Y2265">
        <f t="shared" ref="Y2265:Y2273" si="1496">ROUND(CZ2265,2)</f>
        <v>6010.15</v>
      </c>
      <c r="AA2265">
        <v>36401907</v>
      </c>
      <c r="AB2265">
        <f t="shared" ref="AB2265:AB2273" si="1497">ROUND((AC2265+AD2265+AF2265),2)</f>
        <v>14007.77</v>
      </c>
      <c r="AC2265">
        <f t="shared" ref="AC2265:AC2273" si="1498">ROUND((ES2265),2)</f>
        <v>12069.67</v>
      </c>
      <c r="AD2265">
        <f>ROUND(((((ET2265*1.25))-((EU2265*1.25)))+AE2265),2)</f>
        <v>40.69</v>
      </c>
      <c r="AE2265">
        <f>ROUND(((EU2265*1.25)),2)</f>
        <v>21.9</v>
      </c>
      <c r="AF2265">
        <f>ROUND(((EV2265*1.15)),2)</f>
        <v>1897.41</v>
      </c>
      <c r="AG2265">
        <f t="shared" ref="AG2265:AG2273" si="1499">ROUND((AP2265),2)</f>
        <v>0</v>
      </c>
      <c r="AH2265">
        <f>((EW2265*1.15))</f>
        <v>206.68949999999998</v>
      </c>
      <c r="AI2265">
        <f>((EX2265*1.25))</f>
        <v>2.0625</v>
      </c>
      <c r="AJ2265">
        <f t="shared" ref="AJ2265:AJ2273" si="1500">(AS2265)</f>
        <v>0</v>
      </c>
      <c r="AK2265">
        <v>13752.14</v>
      </c>
      <c r="AL2265">
        <v>12069.67</v>
      </c>
      <c r="AM2265">
        <v>32.549999999999997</v>
      </c>
      <c r="AN2265">
        <v>17.52</v>
      </c>
      <c r="AO2265">
        <v>1649.92</v>
      </c>
      <c r="AP2265">
        <v>0</v>
      </c>
      <c r="AQ2265">
        <v>179.73</v>
      </c>
      <c r="AR2265">
        <v>1.65</v>
      </c>
      <c r="AS2265">
        <v>0</v>
      </c>
      <c r="AT2265">
        <v>80</v>
      </c>
      <c r="AU2265">
        <v>37</v>
      </c>
      <c r="AV2265">
        <v>1</v>
      </c>
      <c r="AW2265">
        <v>1</v>
      </c>
      <c r="AZ2265">
        <v>1</v>
      </c>
      <c r="BA2265">
        <v>33.32</v>
      </c>
      <c r="BB2265">
        <v>20.65</v>
      </c>
      <c r="BC2265">
        <v>5.47</v>
      </c>
      <c r="BD2265" t="s">
        <v>3</v>
      </c>
      <c r="BE2265" t="s">
        <v>3</v>
      </c>
      <c r="BF2265" t="s">
        <v>3</v>
      </c>
      <c r="BG2265" t="s">
        <v>3</v>
      </c>
      <c r="BH2265">
        <v>0</v>
      </c>
      <c r="BI2265">
        <v>1</v>
      </c>
      <c r="BJ2265" t="s">
        <v>427</v>
      </c>
      <c r="BM2265">
        <v>15001</v>
      </c>
      <c r="BN2265">
        <v>0</v>
      </c>
      <c r="BO2265" t="s">
        <v>425</v>
      </c>
      <c r="BP2265">
        <v>1</v>
      </c>
      <c r="BQ2265">
        <v>2</v>
      </c>
      <c r="BR2265">
        <v>0</v>
      </c>
      <c r="BS2265">
        <v>33.32</v>
      </c>
      <c r="BT2265">
        <v>1</v>
      </c>
      <c r="BU2265">
        <v>1</v>
      </c>
      <c r="BV2265">
        <v>1</v>
      </c>
      <c r="BW2265">
        <v>1</v>
      </c>
      <c r="BX2265">
        <v>1</v>
      </c>
      <c r="BY2265" t="s">
        <v>3</v>
      </c>
      <c r="BZ2265">
        <v>105</v>
      </c>
      <c r="CA2265">
        <v>55</v>
      </c>
      <c r="CE2265">
        <v>0</v>
      </c>
      <c r="CF2265">
        <v>0</v>
      </c>
      <c r="CG2265">
        <v>0</v>
      </c>
      <c r="CM2265">
        <v>0</v>
      </c>
      <c r="CN2265" t="s">
        <v>904</v>
      </c>
      <c r="CO2265">
        <v>0</v>
      </c>
      <c r="CP2265">
        <f t="shared" ref="CP2265:CP2273" si="1501">(P2265+Q2265+S2265)</f>
        <v>33041.089999999997</v>
      </c>
      <c r="CQ2265">
        <f t="shared" ref="CQ2265:CQ2273" si="1502">AC2265*BC2265</f>
        <v>66021.094899999996</v>
      </c>
      <c r="CR2265">
        <f t="shared" ref="CR2265:CR2273" si="1503">AD2265*BB2265</f>
        <v>840.24849999999992</v>
      </c>
      <c r="CS2265">
        <f t="shared" ref="CS2265:CS2273" si="1504">AE2265*BS2265</f>
        <v>729.70799999999997</v>
      </c>
      <c r="CT2265">
        <f t="shared" ref="CT2265:CT2273" si="1505">AF2265*BA2265</f>
        <v>63221.701200000003</v>
      </c>
      <c r="CU2265">
        <f t="shared" ref="CU2265:CU2273" si="1506">AG2265</f>
        <v>0</v>
      </c>
      <c r="CV2265">
        <f t="shared" ref="CV2265:CV2273" si="1507">AH2265</f>
        <v>206.68949999999998</v>
      </c>
      <c r="CW2265">
        <f t="shared" ref="CW2265:CW2273" si="1508">AI2265</f>
        <v>2.0625</v>
      </c>
      <c r="CX2265">
        <f t="shared" ref="CX2265:CX2273" si="1509">AJ2265</f>
        <v>0</v>
      </c>
      <c r="CY2265">
        <f t="shared" ref="CY2265:CY2273" si="1510">(((S2265+R2265)*AT2265)/100)</f>
        <v>12994.928</v>
      </c>
      <c r="CZ2265">
        <f t="shared" ref="CZ2265:CZ2273" si="1511">(((S2265+R2265)*AU2265)/100)</f>
        <v>6010.1542000000009</v>
      </c>
      <c r="DC2265" t="s">
        <v>3</v>
      </c>
      <c r="DD2265" t="s">
        <v>3</v>
      </c>
      <c r="DE2265" t="s">
        <v>133</v>
      </c>
      <c r="DF2265" t="s">
        <v>133</v>
      </c>
      <c r="DG2265" t="s">
        <v>134</v>
      </c>
      <c r="DH2265" t="s">
        <v>3</v>
      </c>
      <c r="DI2265" t="s">
        <v>134</v>
      </c>
      <c r="DJ2265" t="s">
        <v>133</v>
      </c>
      <c r="DK2265" t="s">
        <v>3</v>
      </c>
      <c r="DL2265" t="s">
        <v>3</v>
      </c>
      <c r="DM2265" t="s">
        <v>3</v>
      </c>
      <c r="DN2265">
        <v>0</v>
      </c>
      <c r="DO2265">
        <v>0</v>
      </c>
      <c r="DP2265">
        <v>1</v>
      </c>
      <c r="DQ2265">
        <v>1</v>
      </c>
      <c r="DU2265">
        <v>1013</v>
      </c>
      <c r="DV2265" t="s">
        <v>384</v>
      </c>
      <c r="DW2265" t="s">
        <v>384</v>
      </c>
      <c r="DX2265">
        <v>1</v>
      </c>
      <c r="DZ2265" t="s">
        <v>3</v>
      </c>
      <c r="EA2265" t="s">
        <v>3</v>
      </c>
      <c r="EB2265" t="s">
        <v>3</v>
      </c>
      <c r="EC2265" t="s">
        <v>3</v>
      </c>
      <c r="EE2265">
        <v>29085536</v>
      </c>
      <c r="EF2265">
        <v>2</v>
      </c>
      <c r="EG2265" t="s">
        <v>135</v>
      </c>
      <c r="EH2265">
        <v>0</v>
      </c>
      <c r="EI2265" t="s">
        <v>3</v>
      </c>
      <c r="EJ2265">
        <v>1</v>
      </c>
      <c r="EK2265">
        <v>15001</v>
      </c>
      <c r="EL2265" t="s">
        <v>151</v>
      </c>
      <c r="EM2265" t="s">
        <v>152</v>
      </c>
      <c r="EO2265" t="s">
        <v>138</v>
      </c>
      <c r="EQ2265">
        <v>0</v>
      </c>
      <c r="ER2265">
        <v>13752.14</v>
      </c>
      <c r="ES2265">
        <v>12069.67</v>
      </c>
      <c r="ET2265">
        <v>32.549999999999997</v>
      </c>
      <c r="EU2265">
        <v>17.52</v>
      </c>
      <c r="EV2265">
        <v>1649.92</v>
      </c>
      <c r="EW2265">
        <v>179.73</v>
      </c>
      <c r="EX2265">
        <v>1.65</v>
      </c>
      <c r="EY2265">
        <v>0</v>
      </c>
      <c r="FQ2265">
        <v>0</v>
      </c>
      <c r="FR2265">
        <f t="shared" ref="FR2265:FR2273" si="1512">ROUND(IF(AND(BH2265=3,BI2265=3),P2265,0),2)</f>
        <v>0</v>
      </c>
      <c r="FS2265">
        <v>0</v>
      </c>
      <c r="FT2265" t="s">
        <v>139</v>
      </c>
      <c r="FU2265" t="s">
        <v>25</v>
      </c>
      <c r="FV2265" t="s">
        <v>25</v>
      </c>
      <c r="FW2265" t="s">
        <v>26</v>
      </c>
      <c r="FX2265">
        <v>94.5</v>
      </c>
      <c r="FY2265">
        <v>46.75</v>
      </c>
      <c r="GA2265" t="s">
        <v>3</v>
      </c>
      <c r="GD2265">
        <v>1</v>
      </c>
      <c r="GF2265">
        <v>-868699223</v>
      </c>
      <c r="GG2265">
        <v>2</v>
      </c>
      <c r="GH2265">
        <v>1</v>
      </c>
      <c r="GI2265">
        <v>2</v>
      </c>
      <c r="GJ2265">
        <v>0</v>
      </c>
      <c r="GK2265">
        <v>0</v>
      </c>
      <c r="GL2265">
        <f t="shared" ref="GL2265:GL2273" si="1513">ROUND(IF(AND(BH2265=3,BI2265=3,FS2265&lt;&gt;0),P2265,0),2)</f>
        <v>0</v>
      </c>
      <c r="GM2265">
        <f t="shared" ref="GM2265:GM2273" si="1514">ROUND(O2265+X2265+Y2265,2)+GX2265</f>
        <v>52046.17</v>
      </c>
      <c r="GN2265">
        <f t="shared" ref="GN2265:GN2273" si="1515">IF(OR(BI2265=0,BI2265=1),ROUND(O2265+X2265+Y2265,2),0)</f>
        <v>52046.17</v>
      </c>
      <c r="GO2265">
        <f t="shared" ref="GO2265:GO2273" si="1516">IF(BI2265=2,ROUND(O2265+X2265+Y2265,2),0)</f>
        <v>0</v>
      </c>
      <c r="GP2265">
        <f t="shared" ref="GP2265:GP2273" si="1517">IF(BI2265=4,ROUND(O2265+X2265+Y2265,2)+GX2265,0)</f>
        <v>0</v>
      </c>
      <c r="GR2265">
        <v>0</v>
      </c>
      <c r="GS2265">
        <v>3</v>
      </c>
      <c r="GT2265">
        <v>0</v>
      </c>
      <c r="GU2265" t="s">
        <v>3</v>
      </c>
      <c r="GV2265">
        <f t="shared" ref="GV2265:GV2273" si="1518">ROUND((GT2265),2)</f>
        <v>0</v>
      </c>
      <c r="GW2265">
        <v>1</v>
      </c>
      <c r="GX2265">
        <f t="shared" ref="GX2265:GX2273" si="1519">ROUND(HC2265*I2265,2)</f>
        <v>0</v>
      </c>
      <c r="HA2265">
        <v>0</v>
      </c>
      <c r="HB2265">
        <v>0</v>
      </c>
      <c r="HC2265">
        <f t="shared" ref="HC2265:HC2273" si="1520">GV2265*GW2265</f>
        <v>0</v>
      </c>
      <c r="HE2265" t="s">
        <v>3</v>
      </c>
      <c r="HF2265" t="s">
        <v>3</v>
      </c>
      <c r="IK2265">
        <v>0</v>
      </c>
    </row>
    <row r="2266" spans="1:245">
      <c r="A2266">
        <v>17</v>
      </c>
      <c r="B2266">
        <v>1</v>
      </c>
      <c r="C2266">
        <f>ROW(SmtRes!A2125)</f>
        <v>2125</v>
      </c>
      <c r="D2266">
        <f>ROW(EtalonRes!A2071)</f>
        <v>2071</v>
      </c>
      <c r="E2266" t="s">
        <v>208</v>
      </c>
      <c r="F2266" t="s">
        <v>428</v>
      </c>
      <c r="G2266" t="s">
        <v>429</v>
      </c>
      <c r="H2266" t="s">
        <v>58</v>
      </c>
      <c r="I2266">
        <f>ROUND(2/100,9)</f>
        <v>0.02</v>
      </c>
      <c r="J2266">
        <v>0</v>
      </c>
      <c r="O2266">
        <f t="shared" si="1486"/>
        <v>176.45</v>
      </c>
      <c r="P2266">
        <f t="shared" si="1487"/>
        <v>5.12</v>
      </c>
      <c r="Q2266">
        <f t="shared" si="1488"/>
        <v>1.04</v>
      </c>
      <c r="R2266">
        <f t="shared" si="1489"/>
        <v>0.27</v>
      </c>
      <c r="S2266">
        <f t="shared" si="1490"/>
        <v>170.29</v>
      </c>
      <c r="T2266">
        <f t="shared" si="1491"/>
        <v>0</v>
      </c>
      <c r="U2266">
        <f t="shared" si="1492"/>
        <v>0.51519999999999999</v>
      </c>
      <c r="V2266">
        <f t="shared" si="1493"/>
        <v>5.9999999999999995E-4</v>
      </c>
      <c r="W2266">
        <f t="shared" si="1494"/>
        <v>0</v>
      </c>
      <c r="X2266">
        <f t="shared" si="1495"/>
        <v>138.15</v>
      </c>
      <c r="Y2266">
        <f t="shared" si="1496"/>
        <v>88.69</v>
      </c>
      <c r="AA2266">
        <v>36401907</v>
      </c>
      <c r="AB2266">
        <f t="shared" si="1497"/>
        <v>297.29000000000002</v>
      </c>
      <c r="AC2266">
        <f t="shared" si="1498"/>
        <v>35.97</v>
      </c>
      <c r="AD2266">
        <f>ROUND((((ET2266)-(EU2266))+AE2266),2)</f>
        <v>5.78</v>
      </c>
      <c r="AE2266">
        <f>ROUND((EU2266),2)</f>
        <v>0.41</v>
      </c>
      <c r="AF2266">
        <f>ROUND((EV2266),2)</f>
        <v>255.54</v>
      </c>
      <c r="AG2266">
        <f t="shared" si="1499"/>
        <v>0</v>
      </c>
      <c r="AH2266">
        <f>(EW2266)</f>
        <v>25.76</v>
      </c>
      <c r="AI2266">
        <f>(EX2266)</f>
        <v>0.03</v>
      </c>
      <c r="AJ2266">
        <f t="shared" si="1500"/>
        <v>0</v>
      </c>
      <c r="AK2266">
        <v>297.29000000000002</v>
      </c>
      <c r="AL2266">
        <v>35.97</v>
      </c>
      <c r="AM2266">
        <v>5.78</v>
      </c>
      <c r="AN2266">
        <v>0.41</v>
      </c>
      <c r="AO2266">
        <v>255.54</v>
      </c>
      <c r="AP2266">
        <v>0</v>
      </c>
      <c r="AQ2266">
        <v>25.76</v>
      </c>
      <c r="AR2266">
        <v>0.03</v>
      </c>
      <c r="AS2266">
        <v>0</v>
      </c>
      <c r="AT2266">
        <v>81</v>
      </c>
      <c r="AU2266">
        <v>52</v>
      </c>
      <c r="AV2266">
        <v>1</v>
      </c>
      <c r="AW2266">
        <v>1</v>
      </c>
      <c r="AZ2266">
        <v>1</v>
      </c>
      <c r="BA2266">
        <v>33.32</v>
      </c>
      <c r="BB2266">
        <v>9.01</v>
      </c>
      <c r="BC2266">
        <v>7.12</v>
      </c>
      <c r="BD2266" t="s">
        <v>3</v>
      </c>
      <c r="BE2266" t="s">
        <v>3</v>
      </c>
      <c r="BF2266" t="s">
        <v>3</v>
      </c>
      <c r="BG2266" t="s">
        <v>3</v>
      </c>
      <c r="BH2266">
        <v>0</v>
      </c>
      <c r="BI2266">
        <v>2</v>
      </c>
      <c r="BJ2266" t="s">
        <v>430</v>
      </c>
      <c r="BM2266">
        <v>108001</v>
      </c>
      <c r="BN2266">
        <v>0</v>
      </c>
      <c r="BO2266" t="s">
        <v>428</v>
      </c>
      <c r="BP2266">
        <v>1</v>
      </c>
      <c r="BQ2266">
        <v>3</v>
      </c>
      <c r="BR2266">
        <v>0</v>
      </c>
      <c r="BS2266">
        <v>33.32</v>
      </c>
      <c r="BT2266">
        <v>1</v>
      </c>
      <c r="BU2266">
        <v>1</v>
      </c>
      <c r="BV2266">
        <v>1</v>
      </c>
      <c r="BW2266">
        <v>1</v>
      </c>
      <c r="BX2266">
        <v>1</v>
      </c>
      <c r="BY2266" t="s">
        <v>3</v>
      </c>
      <c r="BZ2266">
        <v>95</v>
      </c>
      <c r="CA2266">
        <v>65</v>
      </c>
      <c r="CE2266">
        <v>0</v>
      </c>
      <c r="CF2266">
        <v>0</v>
      </c>
      <c r="CG2266">
        <v>0</v>
      </c>
      <c r="CM2266">
        <v>0</v>
      </c>
      <c r="CN2266" t="s">
        <v>3</v>
      </c>
      <c r="CO2266">
        <v>0</v>
      </c>
      <c r="CP2266">
        <f t="shared" si="1501"/>
        <v>176.45</v>
      </c>
      <c r="CQ2266">
        <f t="shared" si="1502"/>
        <v>256.10640000000001</v>
      </c>
      <c r="CR2266">
        <f t="shared" si="1503"/>
        <v>52.077800000000003</v>
      </c>
      <c r="CS2266">
        <f t="shared" si="1504"/>
        <v>13.661199999999999</v>
      </c>
      <c r="CT2266">
        <f t="shared" si="1505"/>
        <v>8514.5928000000004</v>
      </c>
      <c r="CU2266">
        <f t="shared" si="1506"/>
        <v>0</v>
      </c>
      <c r="CV2266">
        <f t="shared" si="1507"/>
        <v>25.76</v>
      </c>
      <c r="CW2266">
        <f t="shared" si="1508"/>
        <v>0.03</v>
      </c>
      <c r="CX2266">
        <f t="shared" si="1509"/>
        <v>0</v>
      </c>
      <c r="CY2266">
        <f t="shared" si="1510"/>
        <v>138.15360000000001</v>
      </c>
      <c r="CZ2266">
        <f t="shared" si="1511"/>
        <v>88.691200000000009</v>
      </c>
      <c r="DC2266" t="s">
        <v>3</v>
      </c>
      <c r="DD2266" t="s">
        <v>3</v>
      </c>
      <c r="DE2266" t="s">
        <v>3</v>
      </c>
      <c r="DF2266" t="s">
        <v>3</v>
      </c>
      <c r="DG2266" t="s">
        <v>3</v>
      </c>
      <c r="DH2266" t="s">
        <v>3</v>
      </c>
      <c r="DI2266" t="s">
        <v>3</v>
      </c>
      <c r="DJ2266" t="s">
        <v>3</v>
      </c>
      <c r="DK2266" t="s">
        <v>3</v>
      </c>
      <c r="DL2266" t="s">
        <v>3</v>
      </c>
      <c r="DM2266" t="s">
        <v>3</v>
      </c>
      <c r="DN2266">
        <v>0</v>
      </c>
      <c r="DO2266">
        <v>0</v>
      </c>
      <c r="DP2266">
        <v>1</v>
      </c>
      <c r="DQ2266">
        <v>1</v>
      </c>
      <c r="DU2266">
        <v>1010</v>
      </c>
      <c r="DV2266" t="s">
        <v>58</v>
      </c>
      <c r="DW2266" t="s">
        <v>58</v>
      </c>
      <c r="DX2266">
        <v>100</v>
      </c>
      <c r="DZ2266" t="s">
        <v>3</v>
      </c>
      <c r="EA2266" t="s">
        <v>3</v>
      </c>
      <c r="EB2266" t="s">
        <v>3</v>
      </c>
      <c r="EC2266" t="s">
        <v>3</v>
      </c>
      <c r="EE2266">
        <v>29085386</v>
      </c>
      <c r="EF2266">
        <v>3</v>
      </c>
      <c r="EG2266" t="s">
        <v>226</v>
      </c>
      <c r="EH2266">
        <v>0</v>
      </c>
      <c r="EI2266" t="s">
        <v>3</v>
      </c>
      <c r="EJ2266">
        <v>2</v>
      </c>
      <c r="EK2266">
        <v>108001</v>
      </c>
      <c r="EL2266" t="s">
        <v>227</v>
      </c>
      <c r="EM2266" t="s">
        <v>228</v>
      </c>
      <c r="EO2266" t="s">
        <v>3</v>
      </c>
      <c r="EQ2266">
        <v>0</v>
      </c>
      <c r="ER2266">
        <v>297.29000000000002</v>
      </c>
      <c r="ES2266">
        <v>35.97</v>
      </c>
      <c r="ET2266">
        <v>5.78</v>
      </c>
      <c r="EU2266">
        <v>0.41</v>
      </c>
      <c r="EV2266">
        <v>255.54</v>
      </c>
      <c r="EW2266">
        <v>25.76</v>
      </c>
      <c r="EX2266">
        <v>0.03</v>
      </c>
      <c r="EY2266">
        <v>0</v>
      </c>
      <c r="FQ2266">
        <v>0</v>
      </c>
      <c r="FR2266">
        <f t="shared" si="1512"/>
        <v>0</v>
      </c>
      <c r="FS2266">
        <v>0</v>
      </c>
      <c r="FV2266" t="s">
        <v>25</v>
      </c>
      <c r="FW2266" t="s">
        <v>26</v>
      </c>
      <c r="FX2266">
        <v>95</v>
      </c>
      <c r="FY2266">
        <v>65</v>
      </c>
      <c r="GA2266" t="s">
        <v>3</v>
      </c>
      <c r="GD2266">
        <v>1</v>
      </c>
      <c r="GF2266">
        <v>-1123257417</v>
      </c>
      <c r="GG2266">
        <v>2</v>
      </c>
      <c r="GH2266">
        <v>1</v>
      </c>
      <c r="GI2266">
        <v>2</v>
      </c>
      <c r="GJ2266">
        <v>0</v>
      </c>
      <c r="GK2266">
        <v>0</v>
      </c>
      <c r="GL2266">
        <f t="shared" si="1513"/>
        <v>0</v>
      </c>
      <c r="GM2266">
        <f t="shared" si="1514"/>
        <v>403.29</v>
      </c>
      <c r="GN2266">
        <f t="shared" si="1515"/>
        <v>0</v>
      </c>
      <c r="GO2266">
        <f t="shared" si="1516"/>
        <v>403.29</v>
      </c>
      <c r="GP2266">
        <f t="shared" si="1517"/>
        <v>0</v>
      </c>
      <c r="GR2266">
        <v>0</v>
      </c>
      <c r="GS2266">
        <v>3</v>
      </c>
      <c r="GT2266">
        <v>0</v>
      </c>
      <c r="GU2266" t="s">
        <v>3</v>
      </c>
      <c r="GV2266">
        <f t="shared" si="1518"/>
        <v>0</v>
      </c>
      <c r="GW2266">
        <v>1</v>
      </c>
      <c r="GX2266">
        <f t="shared" si="1519"/>
        <v>0</v>
      </c>
      <c r="HA2266">
        <v>0</v>
      </c>
      <c r="HB2266">
        <v>0</v>
      </c>
      <c r="HC2266">
        <f t="shared" si="1520"/>
        <v>0</v>
      </c>
      <c r="HE2266" t="s">
        <v>3</v>
      </c>
      <c r="HF2266" t="s">
        <v>3</v>
      </c>
      <c r="IK2266">
        <v>0</v>
      </c>
    </row>
    <row r="2267" spans="1:245">
      <c r="A2267">
        <v>17</v>
      </c>
      <c r="B2267">
        <v>1</v>
      </c>
      <c r="C2267">
        <f>ROW(SmtRes!A2138)</f>
        <v>2138</v>
      </c>
      <c r="D2267">
        <f>ROW(EtalonRes!A2083)</f>
        <v>2083</v>
      </c>
      <c r="E2267" t="s">
        <v>217</v>
      </c>
      <c r="F2267" t="s">
        <v>431</v>
      </c>
      <c r="G2267" t="s">
        <v>432</v>
      </c>
      <c r="H2267" t="s">
        <v>198</v>
      </c>
      <c r="I2267">
        <f>ROUND(2.8/100,9)</f>
        <v>2.8000000000000001E-2</v>
      </c>
      <c r="J2267">
        <v>0</v>
      </c>
      <c r="O2267">
        <f t="shared" si="1486"/>
        <v>1963</v>
      </c>
      <c r="P2267">
        <f t="shared" si="1487"/>
        <v>1168.8599999999999</v>
      </c>
      <c r="Q2267">
        <f t="shared" si="1488"/>
        <v>75.56</v>
      </c>
      <c r="R2267">
        <f t="shared" si="1489"/>
        <v>53.64</v>
      </c>
      <c r="S2267">
        <f t="shared" si="1490"/>
        <v>718.58</v>
      </c>
      <c r="T2267">
        <f t="shared" si="1491"/>
        <v>0</v>
      </c>
      <c r="U2267">
        <f t="shared" si="1492"/>
        <v>2.4674859999999996</v>
      </c>
      <c r="V2267">
        <f t="shared" si="1493"/>
        <v>0.1477</v>
      </c>
      <c r="W2267">
        <f t="shared" si="1494"/>
        <v>0</v>
      </c>
      <c r="X2267">
        <f t="shared" si="1495"/>
        <v>725.89</v>
      </c>
      <c r="Y2267">
        <f t="shared" si="1496"/>
        <v>393.83</v>
      </c>
      <c r="AA2267">
        <v>36401907</v>
      </c>
      <c r="AB2267">
        <f t="shared" si="1497"/>
        <v>10010.48</v>
      </c>
      <c r="AC2267">
        <f t="shared" si="1498"/>
        <v>9055.2999999999993</v>
      </c>
      <c r="AD2267">
        <f>ROUND(((((ET2267*1.25))-((EU2267*1.25)))+AE2267),2)</f>
        <v>184.97</v>
      </c>
      <c r="AE2267">
        <f>ROUND(((EU2267*1.25)),2)</f>
        <v>57.49</v>
      </c>
      <c r="AF2267">
        <f>ROUND(((EV2267*1.15)),2)</f>
        <v>770.21</v>
      </c>
      <c r="AG2267">
        <f t="shared" si="1499"/>
        <v>0</v>
      </c>
      <c r="AH2267">
        <f>((EW2267*1.15))</f>
        <v>88.124499999999983</v>
      </c>
      <c r="AI2267">
        <f>((EX2267*1.25))</f>
        <v>5.2749999999999995</v>
      </c>
      <c r="AJ2267">
        <f t="shared" si="1500"/>
        <v>0</v>
      </c>
      <c r="AK2267">
        <v>9873.02</v>
      </c>
      <c r="AL2267">
        <v>9055.2999999999993</v>
      </c>
      <c r="AM2267">
        <v>147.97</v>
      </c>
      <c r="AN2267">
        <v>45.99</v>
      </c>
      <c r="AO2267">
        <v>669.75</v>
      </c>
      <c r="AP2267">
        <v>0</v>
      </c>
      <c r="AQ2267">
        <v>76.63</v>
      </c>
      <c r="AR2267">
        <v>4.22</v>
      </c>
      <c r="AS2267">
        <v>0</v>
      </c>
      <c r="AT2267">
        <v>94</v>
      </c>
      <c r="AU2267">
        <v>51</v>
      </c>
      <c r="AV2267">
        <v>1</v>
      </c>
      <c r="AW2267">
        <v>1</v>
      </c>
      <c r="AZ2267">
        <v>1</v>
      </c>
      <c r="BA2267">
        <v>33.32</v>
      </c>
      <c r="BB2267">
        <v>14.59</v>
      </c>
      <c r="BC2267">
        <v>4.6100000000000003</v>
      </c>
      <c r="BD2267" t="s">
        <v>3</v>
      </c>
      <c r="BE2267" t="s">
        <v>3</v>
      </c>
      <c r="BF2267" t="s">
        <v>3</v>
      </c>
      <c r="BG2267" t="s">
        <v>3</v>
      </c>
      <c r="BH2267">
        <v>0</v>
      </c>
      <c r="BI2267">
        <v>1</v>
      </c>
      <c r="BJ2267" t="s">
        <v>433</v>
      </c>
      <c r="BM2267">
        <v>11001</v>
      </c>
      <c r="BN2267">
        <v>0</v>
      </c>
      <c r="BO2267" t="s">
        <v>431</v>
      </c>
      <c r="BP2267">
        <v>1</v>
      </c>
      <c r="BQ2267">
        <v>2</v>
      </c>
      <c r="BR2267">
        <v>0</v>
      </c>
      <c r="BS2267">
        <v>33.32</v>
      </c>
      <c r="BT2267">
        <v>1</v>
      </c>
      <c r="BU2267">
        <v>1</v>
      </c>
      <c r="BV2267">
        <v>1</v>
      </c>
      <c r="BW2267">
        <v>1</v>
      </c>
      <c r="BX2267">
        <v>1</v>
      </c>
      <c r="BY2267" t="s">
        <v>3</v>
      </c>
      <c r="BZ2267">
        <v>123</v>
      </c>
      <c r="CA2267">
        <v>75</v>
      </c>
      <c r="CE2267">
        <v>0</v>
      </c>
      <c r="CF2267">
        <v>0</v>
      </c>
      <c r="CG2267">
        <v>0</v>
      </c>
      <c r="CM2267">
        <v>0</v>
      </c>
      <c r="CN2267" t="s">
        <v>904</v>
      </c>
      <c r="CO2267">
        <v>0</v>
      </c>
      <c r="CP2267">
        <f t="shared" si="1501"/>
        <v>1963</v>
      </c>
      <c r="CQ2267">
        <f t="shared" si="1502"/>
        <v>41744.932999999997</v>
      </c>
      <c r="CR2267">
        <f t="shared" si="1503"/>
        <v>2698.7123000000001</v>
      </c>
      <c r="CS2267">
        <f t="shared" si="1504"/>
        <v>1915.5668000000001</v>
      </c>
      <c r="CT2267">
        <f t="shared" si="1505"/>
        <v>25663.397200000003</v>
      </c>
      <c r="CU2267">
        <f t="shared" si="1506"/>
        <v>0</v>
      </c>
      <c r="CV2267">
        <f t="shared" si="1507"/>
        <v>88.124499999999983</v>
      </c>
      <c r="CW2267">
        <f t="shared" si="1508"/>
        <v>5.2749999999999995</v>
      </c>
      <c r="CX2267">
        <f t="shared" si="1509"/>
        <v>0</v>
      </c>
      <c r="CY2267">
        <f t="shared" si="1510"/>
        <v>725.88680000000011</v>
      </c>
      <c r="CZ2267">
        <f t="shared" si="1511"/>
        <v>393.8322</v>
      </c>
      <c r="DC2267" t="s">
        <v>3</v>
      </c>
      <c r="DD2267" t="s">
        <v>3</v>
      </c>
      <c r="DE2267" t="s">
        <v>133</v>
      </c>
      <c r="DF2267" t="s">
        <v>133</v>
      </c>
      <c r="DG2267" t="s">
        <v>134</v>
      </c>
      <c r="DH2267" t="s">
        <v>3</v>
      </c>
      <c r="DI2267" t="s">
        <v>134</v>
      </c>
      <c r="DJ2267" t="s">
        <v>133</v>
      </c>
      <c r="DK2267" t="s">
        <v>3</v>
      </c>
      <c r="DL2267" t="s">
        <v>3</v>
      </c>
      <c r="DM2267" t="s">
        <v>3</v>
      </c>
      <c r="DN2267">
        <v>0</v>
      </c>
      <c r="DO2267">
        <v>0</v>
      </c>
      <c r="DP2267">
        <v>1</v>
      </c>
      <c r="DQ2267">
        <v>1</v>
      </c>
      <c r="DU2267">
        <v>1005</v>
      </c>
      <c r="DV2267" t="s">
        <v>198</v>
      </c>
      <c r="DW2267" t="s">
        <v>198</v>
      </c>
      <c r="DX2267">
        <v>100</v>
      </c>
      <c r="DZ2267" t="s">
        <v>3</v>
      </c>
      <c r="EA2267" t="s">
        <v>3</v>
      </c>
      <c r="EB2267" t="s">
        <v>3</v>
      </c>
      <c r="EC2267" t="s">
        <v>3</v>
      </c>
      <c r="EE2267">
        <v>29085511</v>
      </c>
      <c r="EF2267">
        <v>2</v>
      </c>
      <c r="EG2267" t="s">
        <v>135</v>
      </c>
      <c r="EH2267">
        <v>0</v>
      </c>
      <c r="EI2267" t="s">
        <v>3</v>
      </c>
      <c r="EJ2267">
        <v>1</v>
      </c>
      <c r="EK2267">
        <v>11001</v>
      </c>
      <c r="EL2267" t="s">
        <v>23</v>
      </c>
      <c r="EM2267" t="s">
        <v>188</v>
      </c>
      <c r="EO2267" t="s">
        <v>138</v>
      </c>
      <c r="EQ2267">
        <v>0</v>
      </c>
      <c r="ER2267">
        <v>9873.02</v>
      </c>
      <c r="ES2267">
        <v>9055.2999999999993</v>
      </c>
      <c r="ET2267">
        <v>147.97</v>
      </c>
      <c r="EU2267">
        <v>45.99</v>
      </c>
      <c r="EV2267">
        <v>669.75</v>
      </c>
      <c r="EW2267">
        <v>76.63</v>
      </c>
      <c r="EX2267">
        <v>4.22</v>
      </c>
      <c r="EY2267">
        <v>0</v>
      </c>
      <c r="FQ2267">
        <v>0</v>
      </c>
      <c r="FR2267">
        <f t="shared" si="1512"/>
        <v>0</v>
      </c>
      <c r="FS2267">
        <v>0</v>
      </c>
      <c r="FT2267" t="s">
        <v>139</v>
      </c>
      <c r="FU2267" t="s">
        <v>25</v>
      </c>
      <c r="FV2267" t="s">
        <v>25</v>
      </c>
      <c r="FW2267" t="s">
        <v>26</v>
      </c>
      <c r="FX2267">
        <v>110.7</v>
      </c>
      <c r="FY2267">
        <v>63.75</v>
      </c>
      <c r="GA2267" t="s">
        <v>3</v>
      </c>
      <c r="GD2267">
        <v>1</v>
      </c>
      <c r="GF2267">
        <v>-3766666</v>
      </c>
      <c r="GG2267">
        <v>2</v>
      </c>
      <c r="GH2267">
        <v>1</v>
      </c>
      <c r="GI2267">
        <v>2</v>
      </c>
      <c r="GJ2267">
        <v>0</v>
      </c>
      <c r="GK2267">
        <v>0</v>
      </c>
      <c r="GL2267">
        <f t="shared" si="1513"/>
        <v>0</v>
      </c>
      <c r="GM2267">
        <f t="shared" si="1514"/>
        <v>3082.72</v>
      </c>
      <c r="GN2267">
        <f t="shared" si="1515"/>
        <v>3082.72</v>
      </c>
      <c r="GO2267">
        <f t="shared" si="1516"/>
        <v>0</v>
      </c>
      <c r="GP2267">
        <f t="shared" si="1517"/>
        <v>0</v>
      </c>
      <c r="GR2267">
        <v>0</v>
      </c>
      <c r="GS2267">
        <v>3</v>
      </c>
      <c r="GT2267">
        <v>0</v>
      </c>
      <c r="GU2267" t="s">
        <v>3</v>
      </c>
      <c r="GV2267">
        <f t="shared" si="1518"/>
        <v>0</v>
      </c>
      <c r="GW2267">
        <v>1</v>
      </c>
      <c r="GX2267">
        <f t="shared" si="1519"/>
        <v>0</v>
      </c>
      <c r="HA2267">
        <v>0</v>
      </c>
      <c r="HB2267">
        <v>0</v>
      </c>
      <c r="HC2267">
        <f t="shared" si="1520"/>
        <v>0</v>
      </c>
      <c r="HE2267" t="s">
        <v>3</v>
      </c>
      <c r="HF2267" t="s">
        <v>3</v>
      </c>
      <c r="IK2267">
        <v>0</v>
      </c>
    </row>
    <row r="2268" spans="1:245">
      <c r="A2268">
        <v>18</v>
      </c>
      <c r="B2268">
        <v>1</v>
      </c>
      <c r="C2268">
        <v>2133</v>
      </c>
      <c r="E2268" t="s">
        <v>274</v>
      </c>
      <c r="F2268" t="s">
        <v>434</v>
      </c>
      <c r="G2268" t="s">
        <v>435</v>
      </c>
      <c r="H2268" t="s">
        <v>155</v>
      </c>
      <c r="I2268">
        <f>I2267*J2268</f>
        <v>2.8</v>
      </c>
      <c r="J2268">
        <v>99.999999999999986</v>
      </c>
      <c r="O2268">
        <f t="shared" si="1486"/>
        <v>1494.04</v>
      </c>
      <c r="P2268">
        <f t="shared" si="1487"/>
        <v>1494.04</v>
      </c>
      <c r="Q2268">
        <f t="shared" si="1488"/>
        <v>0</v>
      </c>
      <c r="R2268">
        <f t="shared" si="1489"/>
        <v>0</v>
      </c>
      <c r="S2268">
        <f t="shared" si="1490"/>
        <v>0</v>
      </c>
      <c r="T2268">
        <f t="shared" si="1491"/>
        <v>0</v>
      </c>
      <c r="U2268">
        <f t="shared" si="1492"/>
        <v>0</v>
      </c>
      <c r="V2268">
        <f t="shared" si="1493"/>
        <v>0</v>
      </c>
      <c r="W2268">
        <f t="shared" si="1494"/>
        <v>8.68</v>
      </c>
      <c r="X2268">
        <f t="shared" si="1495"/>
        <v>0</v>
      </c>
      <c r="Y2268">
        <f t="shared" si="1496"/>
        <v>0</v>
      </c>
      <c r="AA2268">
        <v>36401907</v>
      </c>
      <c r="AB2268">
        <f t="shared" si="1497"/>
        <v>67.8</v>
      </c>
      <c r="AC2268">
        <f t="shared" si="1498"/>
        <v>67.8</v>
      </c>
      <c r="AD2268">
        <f>ROUND((((ET2268)-(EU2268))+AE2268),2)</f>
        <v>0</v>
      </c>
      <c r="AE2268">
        <f>ROUND((EU2268),2)</f>
        <v>0</v>
      </c>
      <c r="AF2268">
        <f>ROUND((EV2268),2)</f>
        <v>0</v>
      </c>
      <c r="AG2268">
        <f t="shared" si="1499"/>
        <v>0</v>
      </c>
      <c r="AH2268">
        <f>(EW2268)</f>
        <v>0</v>
      </c>
      <c r="AI2268">
        <f>(EX2268)</f>
        <v>0</v>
      </c>
      <c r="AJ2268">
        <f t="shared" si="1500"/>
        <v>3.1</v>
      </c>
      <c r="AK2268">
        <v>67.8</v>
      </c>
      <c r="AL2268">
        <v>67.8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3.1</v>
      </c>
      <c r="AT2268">
        <v>0</v>
      </c>
      <c r="AU2268">
        <v>0</v>
      </c>
      <c r="AV2268">
        <v>1</v>
      </c>
      <c r="AW2268">
        <v>1</v>
      </c>
      <c r="AZ2268">
        <v>1</v>
      </c>
      <c r="BA2268">
        <v>1</v>
      </c>
      <c r="BB2268">
        <v>1</v>
      </c>
      <c r="BC2268">
        <v>7.87</v>
      </c>
      <c r="BD2268" t="s">
        <v>3</v>
      </c>
      <c r="BE2268" t="s">
        <v>3</v>
      </c>
      <c r="BF2268" t="s">
        <v>3</v>
      </c>
      <c r="BG2268" t="s">
        <v>3</v>
      </c>
      <c r="BH2268">
        <v>3</v>
      </c>
      <c r="BI2268">
        <v>1</v>
      </c>
      <c r="BJ2268" t="s">
        <v>436</v>
      </c>
      <c r="BM2268">
        <v>500001</v>
      </c>
      <c r="BN2268">
        <v>0</v>
      </c>
      <c r="BO2268" t="s">
        <v>434</v>
      </c>
      <c r="BP2268">
        <v>1</v>
      </c>
      <c r="BQ2268">
        <v>8</v>
      </c>
      <c r="BR2268">
        <v>0</v>
      </c>
      <c r="BS2268">
        <v>1</v>
      </c>
      <c r="BT2268">
        <v>1</v>
      </c>
      <c r="BU2268">
        <v>1</v>
      </c>
      <c r="BV2268">
        <v>1</v>
      </c>
      <c r="BW2268">
        <v>1</v>
      </c>
      <c r="BX2268">
        <v>1</v>
      </c>
      <c r="BY2268" t="s">
        <v>3</v>
      </c>
      <c r="BZ2268">
        <v>0</v>
      </c>
      <c r="CA2268">
        <v>0</v>
      </c>
      <c r="CE2268">
        <v>0</v>
      </c>
      <c r="CF2268">
        <v>0</v>
      </c>
      <c r="CG2268">
        <v>0</v>
      </c>
      <c r="CM2268">
        <v>0</v>
      </c>
      <c r="CN2268" t="s">
        <v>3</v>
      </c>
      <c r="CO2268">
        <v>0</v>
      </c>
      <c r="CP2268">
        <f t="shared" si="1501"/>
        <v>1494.04</v>
      </c>
      <c r="CQ2268">
        <f t="shared" si="1502"/>
        <v>533.58600000000001</v>
      </c>
      <c r="CR2268">
        <f t="shared" si="1503"/>
        <v>0</v>
      </c>
      <c r="CS2268">
        <f t="shared" si="1504"/>
        <v>0</v>
      </c>
      <c r="CT2268">
        <f t="shared" si="1505"/>
        <v>0</v>
      </c>
      <c r="CU2268">
        <f t="shared" si="1506"/>
        <v>0</v>
      </c>
      <c r="CV2268">
        <f t="shared" si="1507"/>
        <v>0</v>
      </c>
      <c r="CW2268">
        <f t="shared" si="1508"/>
        <v>0</v>
      </c>
      <c r="CX2268">
        <f t="shared" si="1509"/>
        <v>3.1</v>
      </c>
      <c r="CY2268">
        <f t="shared" si="1510"/>
        <v>0</v>
      </c>
      <c r="CZ2268">
        <f t="shared" si="1511"/>
        <v>0</v>
      </c>
      <c r="DC2268" t="s">
        <v>3</v>
      </c>
      <c r="DD2268" t="s">
        <v>3</v>
      </c>
      <c r="DE2268" t="s">
        <v>3</v>
      </c>
      <c r="DF2268" t="s">
        <v>3</v>
      </c>
      <c r="DG2268" t="s">
        <v>3</v>
      </c>
      <c r="DH2268" t="s">
        <v>3</v>
      </c>
      <c r="DI2268" t="s">
        <v>3</v>
      </c>
      <c r="DJ2268" t="s">
        <v>3</v>
      </c>
      <c r="DK2268" t="s">
        <v>3</v>
      </c>
      <c r="DL2268" t="s">
        <v>3</v>
      </c>
      <c r="DM2268" t="s">
        <v>3</v>
      </c>
      <c r="DN2268">
        <v>0</v>
      </c>
      <c r="DO2268">
        <v>0</v>
      </c>
      <c r="DP2268">
        <v>1</v>
      </c>
      <c r="DQ2268">
        <v>1</v>
      </c>
      <c r="DU2268">
        <v>1005</v>
      </c>
      <c r="DV2268" t="s">
        <v>155</v>
      </c>
      <c r="DW2268" t="s">
        <v>155</v>
      </c>
      <c r="DX2268">
        <v>1</v>
      </c>
      <c r="DZ2268" t="s">
        <v>3</v>
      </c>
      <c r="EA2268" t="s">
        <v>3</v>
      </c>
      <c r="EB2268" t="s">
        <v>3</v>
      </c>
      <c r="EC2268" t="s">
        <v>3</v>
      </c>
      <c r="EE2268">
        <v>29085443</v>
      </c>
      <c r="EF2268">
        <v>8</v>
      </c>
      <c r="EG2268" t="s">
        <v>144</v>
      </c>
      <c r="EH2268">
        <v>0</v>
      </c>
      <c r="EI2268" t="s">
        <v>3</v>
      </c>
      <c r="EJ2268">
        <v>1</v>
      </c>
      <c r="EK2268">
        <v>500001</v>
      </c>
      <c r="EL2268" t="s">
        <v>145</v>
      </c>
      <c r="EM2268" t="s">
        <v>146</v>
      </c>
      <c r="EO2268" t="s">
        <v>3</v>
      </c>
      <c r="EQ2268">
        <v>0</v>
      </c>
      <c r="ER2268">
        <v>67.8</v>
      </c>
      <c r="ES2268">
        <v>67.8</v>
      </c>
      <c r="ET2268">
        <v>0</v>
      </c>
      <c r="EU2268">
        <v>0</v>
      </c>
      <c r="EV2268">
        <v>0</v>
      </c>
      <c r="EW2268">
        <v>0</v>
      </c>
      <c r="EX2268">
        <v>0</v>
      </c>
      <c r="FQ2268">
        <v>0</v>
      </c>
      <c r="FR2268">
        <f t="shared" si="1512"/>
        <v>0</v>
      </c>
      <c r="FS2268">
        <v>0</v>
      </c>
      <c r="FX2268">
        <v>0</v>
      </c>
      <c r="FY2268">
        <v>0</v>
      </c>
      <c r="GA2268" t="s">
        <v>3</v>
      </c>
      <c r="GD2268">
        <v>1</v>
      </c>
      <c r="GF2268">
        <v>-236491345</v>
      </c>
      <c r="GG2268">
        <v>2</v>
      </c>
      <c r="GH2268">
        <v>1</v>
      </c>
      <c r="GI2268">
        <v>2</v>
      </c>
      <c r="GJ2268">
        <v>0</v>
      </c>
      <c r="GK2268">
        <v>0</v>
      </c>
      <c r="GL2268">
        <f t="shared" si="1513"/>
        <v>0</v>
      </c>
      <c r="GM2268">
        <f t="shared" si="1514"/>
        <v>1494.04</v>
      </c>
      <c r="GN2268">
        <f t="shared" si="1515"/>
        <v>1494.04</v>
      </c>
      <c r="GO2268">
        <f t="shared" si="1516"/>
        <v>0</v>
      </c>
      <c r="GP2268">
        <f t="shared" si="1517"/>
        <v>0</v>
      </c>
      <c r="GR2268">
        <v>0</v>
      </c>
      <c r="GS2268">
        <v>3</v>
      </c>
      <c r="GT2268">
        <v>0</v>
      </c>
      <c r="GU2268" t="s">
        <v>3</v>
      </c>
      <c r="GV2268">
        <f t="shared" si="1518"/>
        <v>0</v>
      </c>
      <c r="GW2268">
        <v>1</v>
      </c>
      <c r="GX2268">
        <f t="shared" si="1519"/>
        <v>0</v>
      </c>
      <c r="HA2268">
        <v>0</v>
      </c>
      <c r="HB2268">
        <v>0</v>
      </c>
      <c r="HC2268">
        <f t="shared" si="1520"/>
        <v>0</v>
      </c>
      <c r="HE2268" t="s">
        <v>3</v>
      </c>
      <c r="HF2268" t="s">
        <v>3</v>
      </c>
      <c r="IK2268">
        <v>0</v>
      </c>
    </row>
    <row r="2269" spans="1:245">
      <c r="A2269">
        <v>17</v>
      </c>
      <c r="B2269">
        <v>1</v>
      </c>
      <c r="C2269">
        <f>ROW(SmtRes!A2158)</f>
        <v>2158</v>
      </c>
      <c r="D2269">
        <f>ROW(EtalonRes!A2104)</f>
        <v>2104</v>
      </c>
      <c r="E2269" t="s">
        <v>222</v>
      </c>
      <c r="F2269" t="s">
        <v>249</v>
      </c>
      <c r="G2269" t="s">
        <v>250</v>
      </c>
      <c r="H2269" t="s">
        <v>251</v>
      </c>
      <c r="I2269">
        <f>ROUND(2.8/100,9)</f>
        <v>2.8000000000000001E-2</v>
      </c>
      <c r="J2269">
        <v>0</v>
      </c>
      <c r="O2269">
        <f t="shared" si="1486"/>
        <v>1913.23</v>
      </c>
      <c r="P2269">
        <f t="shared" si="1487"/>
        <v>964.77</v>
      </c>
      <c r="Q2269">
        <f t="shared" si="1488"/>
        <v>4.53</v>
      </c>
      <c r="R2269">
        <f t="shared" si="1489"/>
        <v>0</v>
      </c>
      <c r="S2269">
        <f t="shared" si="1490"/>
        <v>943.93</v>
      </c>
      <c r="T2269">
        <f t="shared" si="1491"/>
        <v>0</v>
      </c>
      <c r="U2269">
        <f t="shared" si="1492"/>
        <v>3.1234000000000002</v>
      </c>
      <c r="V2269">
        <f t="shared" si="1493"/>
        <v>0</v>
      </c>
      <c r="W2269">
        <f t="shared" si="1494"/>
        <v>0</v>
      </c>
      <c r="X2269">
        <f t="shared" si="1495"/>
        <v>849.54</v>
      </c>
      <c r="Y2269">
        <f t="shared" si="1496"/>
        <v>405.89</v>
      </c>
      <c r="AA2269">
        <v>36401907</v>
      </c>
      <c r="AB2269">
        <f t="shared" si="1497"/>
        <v>6621.29</v>
      </c>
      <c r="AC2269">
        <f t="shared" si="1498"/>
        <v>5584.47</v>
      </c>
      <c r="AD2269">
        <f>ROUND(((((ET2269*1.25))-((EU2269*1.25)))+AE2269),2)</f>
        <v>25.06</v>
      </c>
      <c r="AE2269">
        <f>ROUND(((EU2269*1.25)),2)</f>
        <v>0</v>
      </c>
      <c r="AF2269">
        <f>ROUND(((EV2269*1.15)),2)</f>
        <v>1011.76</v>
      </c>
      <c r="AG2269">
        <f t="shared" si="1499"/>
        <v>0</v>
      </c>
      <c r="AH2269">
        <f>((EW2269*1.15))</f>
        <v>111.55</v>
      </c>
      <c r="AI2269">
        <f>((EX2269*1.25))</f>
        <v>0</v>
      </c>
      <c r="AJ2269">
        <f t="shared" si="1500"/>
        <v>0</v>
      </c>
      <c r="AK2269">
        <v>6484.31</v>
      </c>
      <c r="AL2269">
        <v>5584.47</v>
      </c>
      <c r="AM2269">
        <v>20.05</v>
      </c>
      <c r="AN2269">
        <v>0</v>
      </c>
      <c r="AO2269">
        <v>879.79</v>
      </c>
      <c r="AP2269">
        <v>0</v>
      </c>
      <c r="AQ2269">
        <v>97</v>
      </c>
      <c r="AR2269">
        <v>0</v>
      </c>
      <c r="AS2269">
        <v>0</v>
      </c>
      <c r="AT2269">
        <v>90</v>
      </c>
      <c r="AU2269">
        <v>43</v>
      </c>
      <c r="AV2269">
        <v>1</v>
      </c>
      <c r="AW2269">
        <v>1</v>
      </c>
      <c r="AZ2269">
        <v>1</v>
      </c>
      <c r="BA2269">
        <v>33.32</v>
      </c>
      <c r="BB2269">
        <v>6.45</v>
      </c>
      <c r="BC2269">
        <v>6.17</v>
      </c>
      <c r="BD2269" t="s">
        <v>3</v>
      </c>
      <c r="BE2269" t="s">
        <v>3</v>
      </c>
      <c r="BF2269" t="s">
        <v>3</v>
      </c>
      <c r="BG2269" t="s">
        <v>3</v>
      </c>
      <c r="BH2269">
        <v>0</v>
      </c>
      <c r="BI2269">
        <v>1</v>
      </c>
      <c r="BJ2269" t="s">
        <v>252</v>
      </c>
      <c r="BM2269">
        <v>10001</v>
      </c>
      <c r="BN2269">
        <v>0</v>
      </c>
      <c r="BO2269" t="s">
        <v>249</v>
      </c>
      <c r="BP2269">
        <v>1</v>
      </c>
      <c r="BQ2269">
        <v>2</v>
      </c>
      <c r="BR2269">
        <v>0</v>
      </c>
      <c r="BS2269">
        <v>33.32</v>
      </c>
      <c r="BT2269">
        <v>1</v>
      </c>
      <c r="BU2269">
        <v>1</v>
      </c>
      <c r="BV2269">
        <v>1</v>
      </c>
      <c r="BW2269">
        <v>1</v>
      </c>
      <c r="BX2269">
        <v>1</v>
      </c>
      <c r="BY2269" t="s">
        <v>3</v>
      </c>
      <c r="BZ2269">
        <v>118</v>
      </c>
      <c r="CA2269">
        <v>63</v>
      </c>
      <c r="CE2269">
        <v>0</v>
      </c>
      <c r="CF2269">
        <v>0</v>
      </c>
      <c r="CG2269">
        <v>0</v>
      </c>
      <c r="CM2269">
        <v>0</v>
      </c>
      <c r="CN2269" t="s">
        <v>904</v>
      </c>
      <c r="CO2269">
        <v>0</v>
      </c>
      <c r="CP2269">
        <f t="shared" si="1501"/>
        <v>1913.23</v>
      </c>
      <c r="CQ2269">
        <f t="shared" si="1502"/>
        <v>34456.179900000003</v>
      </c>
      <c r="CR2269">
        <f t="shared" si="1503"/>
        <v>161.637</v>
      </c>
      <c r="CS2269">
        <f t="shared" si="1504"/>
        <v>0</v>
      </c>
      <c r="CT2269">
        <f t="shared" si="1505"/>
        <v>33711.843200000003</v>
      </c>
      <c r="CU2269">
        <f t="shared" si="1506"/>
        <v>0</v>
      </c>
      <c r="CV2269">
        <f t="shared" si="1507"/>
        <v>111.55</v>
      </c>
      <c r="CW2269">
        <f t="shared" si="1508"/>
        <v>0</v>
      </c>
      <c r="CX2269">
        <f t="shared" si="1509"/>
        <v>0</v>
      </c>
      <c r="CY2269">
        <f t="shared" si="1510"/>
        <v>849.53699999999992</v>
      </c>
      <c r="CZ2269">
        <f t="shared" si="1511"/>
        <v>405.88989999999995</v>
      </c>
      <c r="DC2269" t="s">
        <v>3</v>
      </c>
      <c r="DD2269" t="s">
        <v>3</v>
      </c>
      <c r="DE2269" t="s">
        <v>133</v>
      </c>
      <c r="DF2269" t="s">
        <v>133</v>
      </c>
      <c r="DG2269" t="s">
        <v>134</v>
      </c>
      <c r="DH2269" t="s">
        <v>3</v>
      </c>
      <c r="DI2269" t="s">
        <v>134</v>
      </c>
      <c r="DJ2269" t="s">
        <v>133</v>
      </c>
      <c r="DK2269" t="s">
        <v>3</v>
      </c>
      <c r="DL2269" t="s">
        <v>3</v>
      </c>
      <c r="DM2269" t="s">
        <v>3</v>
      </c>
      <c r="DN2269">
        <v>0</v>
      </c>
      <c r="DO2269">
        <v>0</v>
      </c>
      <c r="DP2269">
        <v>1</v>
      </c>
      <c r="DQ2269">
        <v>1</v>
      </c>
      <c r="DU2269">
        <v>1005</v>
      </c>
      <c r="DV2269" t="s">
        <v>251</v>
      </c>
      <c r="DW2269" t="s">
        <v>251</v>
      </c>
      <c r="DX2269">
        <v>100</v>
      </c>
      <c r="DZ2269" t="s">
        <v>3</v>
      </c>
      <c r="EA2269" t="s">
        <v>3</v>
      </c>
      <c r="EB2269" t="s">
        <v>3</v>
      </c>
      <c r="EC2269" t="s">
        <v>3</v>
      </c>
      <c r="EE2269">
        <v>29085510</v>
      </c>
      <c r="EF2269">
        <v>2</v>
      </c>
      <c r="EG2269" t="s">
        <v>135</v>
      </c>
      <c r="EH2269">
        <v>0</v>
      </c>
      <c r="EI2269" t="s">
        <v>3</v>
      </c>
      <c r="EJ2269">
        <v>1</v>
      </c>
      <c r="EK2269">
        <v>10001</v>
      </c>
      <c r="EL2269" t="s">
        <v>136</v>
      </c>
      <c r="EM2269" t="s">
        <v>137</v>
      </c>
      <c r="EO2269" t="s">
        <v>138</v>
      </c>
      <c r="EQ2269">
        <v>0</v>
      </c>
      <c r="ER2269">
        <v>6484.31</v>
      </c>
      <c r="ES2269">
        <v>5584.47</v>
      </c>
      <c r="ET2269">
        <v>20.05</v>
      </c>
      <c r="EU2269">
        <v>0</v>
      </c>
      <c r="EV2269">
        <v>879.79</v>
      </c>
      <c r="EW2269">
        <v>97</v>
      </c>
      <c r="EX2269">
        <v>0</v>
      </c>
      <c r="EY2269">
        <v>0</v>
      </c>
      <c r="FQ2269">
        <v>0</v>
      </c>
      <c r="FR2269">
        <f t="shared" si="1512"/>
        <v>0</v>
      </c>
      <c r="FS2269">
        <v>0</v>
      </c>
      <c r="FT2269" t="s">
        <v>139</v>
      </c>
      <c r="FU2269" t="s">
        <v>25</v>
      </c>
      <c r="FV2269" t="s">
        <v>25</v>
      </c>
      <c r="FW2269" t="s">
        <v>26</v>
      </c>
      <c r="FX2269">
        <v>106.2</v>
      </c>
      <c r="FY2269">
        <v>53.55</v>
      </c>
      <c r="GA2269" t="s">
        <v>3</v>
      </c>
      <c r="GD2269">
        <v>1</v>
      </c>
      <c r="GF2269">
        <v>1466030338</v>
      </c>
      <c r="GG2269">
        <v>2</v>
      </c>
      <c r="GH2269">
        <v>1</v>
      </c>
      <c r="GI2269">
        <v>2</v>
      </c>
      <c r="GJ2269">
        <v>0</v>
      </c>
      <c r="GK2269">
        <v>0</v>
      </c>
      <c r="GL2269">
        <f t="shared" si="1513"/>
        <v>0</v>
      </c>
      <c r="GM2269">
        <f t="shared" si="1514"/>
        <v>3168.66</v>
      </c>
      <c r="GN2269">
        <f t="shared" si="1515"/>
        <v>3168.66</v>
      </c>
      <c r="GO2269">
        <f t="shared" si="1516"/>
        <v>0</v>
      </c>
      <c r="GP2269">
        <f t="shared" si="1517"/>
        <v>0</v>
      </c>
      <c r="GR2269">
        <v>0</v>
      </c>
      <c r="GS2269">
        <v>3</v>
      </c>
      <c r="GT2269">
        <v>0</v>
      </c>
      <c r="GU2269" t="s">
        <v>3</v>
      </c>
      <c r="GV2269">
        <f t="shared" si="1518"/>
        <v>0</v>
      </c>
      <c r="GW2269">
        <v>1</v>
      </c>
      <c r="GX2269">
        <f t="shared" si="1519"/>
        <v>0</v>
      </c>
      <c r="HA2269">
        <v>0</v>
      </c>
      <c r="HB2269">
        <v>0</v>
      </c>
      <c r="HC2269">
        <f t="shared" si="1520"/>
        <v>0</v>
      </c>
      <c r="HE2269" t="s">
        <v>3</v>
      </c>
      <c r="HF2269" t="s">
        <v>3</v>
      </c>
      <c r="IK2269">
        <v>0</v>
      </c>
    </row>
    <row r="2270" spans="1:245">
      <c r="A2270">
        <v>17</v>
      </c>
      <c r="B2270">
        <v>1</v>
      </c>
      <c r="C2270">
        <f>ROW(SmtRes!A2169)</f>
        <v>2169</v>
      </c>
      <c r="D2270">
        <f>ROW(EtalonRes!A2114)</f>
        <v>2114</v>
      </c>
      <c r="E2270" t="s">
        <v>239</v>
      </c>
      <c r="F2270" t="s">
        <v>254</v>
      </c>
      <c r="G2270" t="s">
        <v>255</v>
      </c>
      <c r="H2270" t="s">
        <v>58</v>
      </c>
      <c r="I2270">
        <f>ROUND(4/100,9)</f>
        <v>0.04</v>
      </c>
      <c r="J2270">
        <v>0</v>
      </c>
      <c r="O2270">
        <f t="shared" si="1486"/>
        <v>1085.27</v>
      </c>
      <c r="P2270">
        <f t="shared" si="1487"/>
        <v>74.83</v>
      </c>
      <c r="Q2270">
        <f t="shared" si="1488"/>
        <v>76.48</v>
      </c>
      <c r="R2270">
        <f t="shared" si="1489"/>
        <v>15.83</v>
      </c>
      <c r="S2270">
        <f t="shared" si="1490"/>
        <v>933.96</v>
      </c>
      <c r="T2270">
        <f t="shared" si="1491"/>
        <v>0</v>
      </c>
      <c r="U2270">
        <f t="shared" si="1492"/>
        <v>2.8256000000000001</v>
      </c>
      <c r="V2270">
        <f t="shared" si="1493"/>
        <v>3.5200000000000002E-2</v>
      </c>
      <c r="W2270">
        <f t="shared" si="1494"/>
        <v>0</v>
      </c>
      <c r="X2270">
        <f t="shared" si="1495"/>
        <v>769.33</v>
      </c>
      <c r="Y2270">
        <f t="shared" si="1496"/>
        <v>493.89</v>
      </c>
      <c r="AA2270">
        <v>36401907</v>
      </c>
      <c r="AB2270">
        <f t="shared" si="1497"/>
        <v>1442.38</v>
      </c>
      <c r="AC2270">
        <f t="shared" si="1498"/>
        <v>515.36</v>
      </c>
      <c r="AD2270">
        <f>ROUND((((ET2270)-(EU2270))+AE2270),2)</f>
        <v>226.27</v>
      </c>
      <c r="AE2270">
        <f>ROUND((EU2270),2)</f>
        <v>11.88</v>
      </c>
      <c r="AF2270">
        <f>ROUND((EV2270),2)</f>
        <v>700.75</v>
      </c>
      <c r="AG2270">
        <f t="shared" si="1499"/>
        <v>0</v>
      </c>
      <c r="AH2270">
        <f>(EW2270)</f>
        <v>70.64</v>
      </c>
      <c r="AI2270">
        <f>(EX2270)</f>
        <v>0.88</v>
      </c>
      <c r="AJ2270">
        <f t="shared" si="1500"/>
        <v>0</v>
      </c>
      <c r="AK2270">
        <v>1442.38</v>
      </c>
      <c r="AL2270">
        <v>515.36</v>
      </c>
      <c r="AM2270">
        <v>226.27</v>
      </c>
      <c r="AN2270">
        <v>11.88</v>
      </c>
      <c r="AO2270">
        <v>700.75</v>
      </c>
      <c r="AP2270">
        <v>0</v>
      </c>
      <c r="AQ2270">
        <v>70.64</v>
      </c>
      <c r="AR2270">
        <v>0.88</v>
      </c>
      <c r="AS2270">
        <v>0</v>
      </c>
      <c r="AT2270">
        <v>81</v>
      </c>
      <c r="AU2270">
        <v>52</v>
      </c>
      <c r="AV2270">
        <v>1</v>
      </c>
      <c r="AW2270">
        <v>1</v>
      </c>
      <c r="AZ2270">
        <v>1</v>
      </c>
      <c r="BA2270">
        <v>33.32</v>
      </c>
      <c r="BB2270">
        <v>8.4499999999999993</v>
      </c>
      <c r="BC2270">
        <v>3.63</v>
      </c>
      <c r="BD2270" t="s">
        <v>3</v>
      </c>
      <c r="BE2270" t="s">
        <v>3</v>
      </c>
      <c r="BF2270" t="s">
        <v>3</v>
      </c>
      <c r="BG2270" t="s">
        <v>3</v>
      </c>
      <c r="BH2270">
        <v>0</v>
      </c>
      <c r="BI2270">
        <v>2</v>
      </c>
      <c r="BJ2270" t="s">
        <v>256</v>
      </c>
      <c r="BM2270">
        <v>108001</v>
      </c>
      <c r="BN2270">
        <v>0</v>
      </c>
      <c r="BO2270" t="s">
        <v>254</v>
      </c>
      <c r="BP2270">
        <v>1</v>
      </c>
      <c r="BQ2270">
        <v>3</v>
      </c>
      <c r="BR2270">
        <v>0</v>
      </c>
      <c r="BS2270">
        <v>33.32</v>
      </c>
      <c r="BT2270">
        <v>1</v>
      </c>
      <c r="BU2270">
        <v>1</v>
      </c>
      <c r="BV2270">
        <v>1</v>
      </c>
      <c r="BW2270">
        <v>1</v>
      </c>
      <c r="BX2270">
        <v>1</v>
      </c>
      <c r="BY2270" t="s">
        <v>3</v>
      </c>
      <c r="BZ2270">
        <v>95</v>
      </c>
      <c r="CA2270">
        <v>65</v>
      </c>
      <c r="CE2270">
        <v>0</v>
      </c>
      <c r="CF2270">
        <v>0</v>
      </c>
      <c r="CG2270">
        <v>0</v>
      </c>
      <c r="CM2270">
        <v>0</v>
      </c>
      <c r="CN2270" t="s">
        <v>3</v>
      </c>
      <c r="CO2270">
        <v>0</v>
      </c>
      <c r="CP2270">
        <f t="shared" si="1501"/>
        <v>1085.27</v>
      </c>
      <c r="CQ2270">
        <f t="shared" si="1502"/>
        <v>1870.7567999999999</v>
      </c>
      <c r="CR2270">
        <f t="shared" si="1503"/>
        <v>1911.9814999999999</v>
      </c>
      <c r="CS2270">
        <f t="shared" si="1504"/>
        <v>395.84160000000003</v>
      </c>
      <c r="CT2270">
        <f t="shared" si="1505"/>
        <v>23348.99</v>
      </c>
      <c r="CU2270">
        <f t="shared" si="1506"/>
        <v>0</v>
      </c>
      <c r="CV2270">
        <f t="shared" si="1507"/>
        <v>70.64</v>
      </c>
      <c r="CW2270">
        <f t="shared" si="1508"/>
        <v>0.88</v>
      </c>
      <c r="CX2270">
        <f t="shared" si="1509"/>
        <v>0</v>
      </c>
      <c r="CY2270">
        <f t="shared" si="1510"/>
        <v>769.32990000000007</v>
      </c>
      <c r="CZ2270">
        <f t="shared" si="1511"/>
        <v>493.89080000000001</v>
      </c>
      <c r="DC2270" t="s">
        <v>3</v>
      </c>
      <c r="DD2270" t="s">
        <v>3</v>
      </c>
      <c r="DE2270" t="s">
        <v>3</v>
      </c>
      <c r="DF2270" t="s">
        <v>3</v>
      </c>
      <c r="DG2270" t="s">
        <v>3</v>
      </c>
      <c r="DH2270" t="s">
        <v>3</v>
      </c>
      <c r="DI2270" t="s">
        <v>3</v>
      </c>
      <c r="DJ2270" t="s">
        <v>3</v>
      </c>
      <c r="DK2270" t="s">
        <v>3</v>
      </c>
      <c r="DL2270" t="s">
        <v>3</v>
      </c>
      <c r="DM2270" t="s">
        <v>3</v>
      </c>
      <c r="DN2270">
        <v>0</v>
      </c>
      <c r="DO2270">
        <v>0</v>
      </c>
      <c r="DP2270">
        <v>1</v>
      </c>
      <c r="DQ2270">
        <v>1</v>
      </c>
      <c r="DU2270">
        <v>1010</v>
      </c>
      <c r="DV2270" t="s">
        <v>58</v>
      </c>
      <c r="DW2270" t="s">
        <v>58</v>
      </c>
      <c r="DX2270">
        <v>100</v>
      </c>
      <c r="DZ2270" t="s">
        <v>3</v>
      </c>
      <c r="EA2270" t="s">
        <v>3</v>
      </c>
      <c r="EB2270" t="s">
        <v>3</v>
      </c>
      <c r="EC2270" t="s">
        <v>3</v>
      </c>
      <c r="EE2270">
        <v>29085386</v>
      </c>
      <c r="EF2270">
        <v>3</v>
      </c>
      <c r="EG2270" t="s">
        <v>226</v>
      </c>
      <c r="EH2270">
        <v>0</v>
      </c>
      <c r="EI2270" t="s">
        <v>3</v>
      </c>
      <c r="EJ2270">
        <v>2</v>
      </c>
      <c r="EK2270">
        <v>108001</v>
      </c>
      <c r="EL2270" t="s">
        <v>227</v>
      </c>
      <c r="EM2270" t="s">
        <v>228</v>
      </c>
      <c r="EO2270" t="s">
        <v>3</v>
      </c>
      <c r="EQ2270">
        <v>0</v>
      </c>
      <c r="ER2270">
        <v>1442.38</v>
      </c>
      <c r="ES2270">
        <v>515.36</v>
      </c>
      <c r="ET2270">
        <v>226.27</v>
      </c>
      <c r="EU2270">
        <v>11.88</v>
      </c>
      <c r="EV2270">
        <v>700.75</v>
      </c>
      <c r="EW2270">
        <v>70.64</v>
      </c>
      <c r="EX2270">
        <v>0.88</v>
      </c>
      <c r="EY2270">
        <v>0</v>
      </c>
      <c r="FQ2270">
        <v>0</v>
      </c>
      <c r="FR2270">
        <f t="shared" si="1512"/>
        <v>0</v>
      </c>
      <c r="FS2270">
        <v>0</v>
      </c>
      <c r="FV2270" t="s">
        <v>25</v>
      </c>
      <c r="FW2270" t="s">
        <v>26</v>
      </c>
      <c r="FX2270">
        <v>95</v>
      </c>
      <c r="FY2270">
        <v>65</v>
      </c>
      <c r="GA2270" t="s">
        <v>3</v>
      </c>
      <c r="GD2270">
        <v>1</v>
      </c>
      <c r="GF2270">
        <v>232893932</v>
      </c>
      <c r="GG2270">
        <v>2</v>
      </c>
      <c r="GH2270">
        <v>1</v>
      </c>
      <c r="GI2270">
        <v>2</v>
      </c>
      <c r="GJ2270">
        <v>0</v>
      </c>
      <c r="GK2270">
        <v>0</v>
      </c>
      <c r="GL2270">
        <f t="shared" si="1513"/>
        <v>0</v>
      </c>
      <c r="GM2270">
        <f t="shared" si="1514"/>
        <v>2348.4899999999998</v>
      </c>
      <c r="GN2270">
        <f t="shared" si="1515"/>
        <v>0</v>
      </c>
      <c r="GO2270">
        <f t="shared" si="1516"/>
        <v>2348.4899999999998</v>
      </c>
      <c r="GP2270">
        <f t="shared" si="1517"/>
        <v>0</v>
      </c>
      <c r="GR2270">
        <v>0</v>
      </c>
      <c r="GS2270">
        <v>3</v>
      </c>
      <c r="GT2270">
        <v>0</v>
      </c>
      <c r="GU2270" t="s">
        <v>3</v>
      </c>
      <c r="GV2270">
        <f t="shared" si="1518"/>
        <v>0</v>
      </c>
      <c r="GW2270">
        <v>1</v>
      </c>
      <c r="GX2270">
        <f t="shared" si="1519"/>
        <v>0</v>
      </c>
      <c r="HA2270">
        <v>0</v>
      </c>
      <c r="HB2270">
        <v>0</v>
      </c>
      <c r="HC2270">
        <f t="shared" si="1520"/>
        <v>0</v>
      </c>
      <c r="HE2270" t="s">
        <v>3</v>
      </c>
      <c r="HF2270" t="s">
        <v>3</v>
      </c>
      <c r="IK2270">
        <v>0</v>
      </c>
    </row>
    <row r="2271" spans="1:245">
      <c r="A2271">
        <v>18</v>
      </c>
      <c r="B2271">
        <v>1</v>
      </c>
      <c r="C2271">
        <v>2168</v>
      </c>
      <c r="E2271" t="s">
        <v>243</v>
      </c>
      <c r="F2271" t="s">
        <v>258</v>
      </c>
      <c r="G2271" t="s">
        <v>259</v>
      </c>
      <c r="H2271" t="s">
        <v>237</v>
      </c>
      <c r="I2271">
        <f>I2270*J2271</f>
        <v>4</v>
      </c>
      <c r="J2271">
        <v>100</v>
      </c>
      <c r="O2271">
        <f t="shared" si="1486"/>
        <v>217.44</v>
      </c>
      <c r="P2271">
        <f t="shared" si="1487"/>
        <v>217.44</v>
      </c>
      <c r="Q2271">
        <f t="shared" si="1488"/>
        <v>0</v>
      </c>
      <c r="R2271">
        <f t="shared" si="1489"/>
        <v>0</v>
      </c>
      <c r="S2271">
        <f t="shared" si="1490"/>
        <v>0</v>
      </c>
      <c r="T2271">
        <f t="shared" si="1491"/>
        <v>0</v>
      </c>
      <c r="U2271">
        <f t="shared" si="1492"/>
        <v>0</v>
      </c>
      <c r="V2271">
        <f t="shared" si="1493"/>
        <v>0</v>
      </c>
      <c r="W2271">
        <f t="shared" si="1494"/>
        <v>1.1599999999999999</v>
      </c>
      <c r="X2271">
        <f t="shared" si="1495"/>
        <v>0</v>
      </c>
      <c r="Y2271">
        <f t="shared" si="1496"/>
        <v>0</v>
      </c>
      <c r="AA2271">
        <v>36401907</v>
      </c>
      <c r="AB2271">
        <f t="shared" si="1497"/>
        <v>15.27</v>
      </c>
      <c r="AC2271">
        <f t="shared" si="1498"/>
        <v>15.27</v>
      </c>
      <c r="AD2271">
        <f>ROUND((((ET2271)-(EU2271))+AE2271),2)</f>
        <v>0</v>
      </c>
      <c r="AE2271">
        <f>ROUND((EU2271),2)</f>
        <v>0</v>
      </c>
      <c r="AF2271">
        <f>ROUND((EV2271),2)</f>
        <v>0</v>
      </c>
      <c r="AG2271">
        <f t="shared" si="1499"/>
        <v>0</v>
      </c>
      <c r="AH2271">
        <f>(EW2271)</f>
        <v>0</v>
      </c>
      <c r="AI2271">
        <f>(EX2271)</f>
        <v>0</v>
      </c>
      <c r="AJ2271">
        <f t="shared" si="1500"/>
        <v>0.28999999999999998</v>
      </c>
      <c r="AK2271">
        <v>15.27</v>
      </c>
      <c r="AL2271">
        <v>15.27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0.28999999999999998</v>
      </c>
      <c r="AT2271">
        <v>0</v>
      </c>
      <c r="AU2271">
        <v>0</v>
      </c>
      <c r="AV2271">
        <v>1</v>
      </c>
      <c r="AW2271">
        <v>1</v>
      </c>
      <c r="AZ2271">
        <v>1</v>
      </c>
      <c r="BA2271">
        <v>1</v>
      </c>
      <c r="BB2271">
        <v>1</v>
      </c>
      <c r="BC2271">
        <v>3.56</v>
      </c>
      <c r="BD2271" t="s">
        <v>3</v>
      </c>
      <c r="BE2271" t="s">
        <v>3</v>
      </c>
      <c r="BF2271" t="s">
        <v>3</v>
      </c>
      <c r="BG2271" t="s">
        <v>3</v>
      </c>
      <c r="BH2271">
        <v>3</v>
      </c>
      <c r="BI2271">
        <v>2</v>
      </c>
      <c r="BJ2271" t="s">
        <v>260</v>
      </c>
      <c r="BM2271">
        <v>500002</v>
      </c>
      <c r="BN2271">
        <v>0</v>
      </c>
      <c r="BO2271" t="s">
        <v>258</v>
      </c>
      <c r="BP2271">
        <v>1</v>
      </c>
      <c r="BQ2271">
        <v>12</v>
      </c>
      <c r="BR2271">
        <v>0</v>
      </c>
      <c r="BS2271">
        <v>1</v>
      </c>
      <c r="BT2271">
        <v>1</v>
      </c>
      <c r="BU2271">
        <v>1</v>
      </c>
      <c r="BV2271">
        <v>1</v>
      </c>
      <c r="BW2271">
        <v>1</v>
      </c>
      <c r="BX2271">
        <v>1</v>
      </c>
      <c r="BY2271" t="s">
        <v>3</v>
      </c>
      <c r="BZ2271">
        <v>0</v>
      </c>
      <c r="CA2271">
        <v>0</v>
      </c>
      <c r="CE2271">
        <v>0</v>
      </c>
      <c r="CF2271">
        <v>0</v>
      </c>
      <c r="CG2271">
        <v>0</v>
      </c>
      <c r="CM2271">
        <v>0</v>
      </c>
      <c r="CN2271" t="s">
        <v>3</v>
      </c>
      <c r="CO2271">
        <v>0</v>
      </c>
      <c r="CP2271">
        <f t="shared" si="1501"/>
        <v>217.44</v>
      </c>
      <c r="CQ2271">
        <f t="shared" si="1502"/>
        <v>54.361199999999997</v>
      </c>
      <c r="CR2271">
        <f t="shared" si="1503"/>
        <v>0</v>
      </c>
      <c r="CS2271">
        <f t="shared" si="1504"/>
        <v>0</v>
      </c>
      <c r="CT2271">
        <f t="shared" si="1505"/>
        <v>0</v>
      </c>
      <c r="CU2271">
        <f t="shared" si="1506"/>
        <v>0</v>
      </c>
      <c r="CV2271">
        <f t="shared" si="1507"/>
        <v>0</v>
      </c>
      <c r="CW2271">
        <f t="shared" si="1508"/>
        <v>0</v>
      </c>
      <c r="CX2271">
        <f t="shared" si="1509"/>
        <v>0.28999999999999998</v>
      </c>
      <c r="CY2271">
        <f t="shared" si="1510"/>
        <v>0</v>
      </c>
      <c r="CZ2271">
        <f t="shared" si="1511"/>
        <v>0</v>
      </c>
      <c r="DC2271" t="s">
        <v>3</v>
      </c>
      <c r="DD2271" t="s">
        <v>3</v>
      </c>
      <c r="DE2271" t="s">
        <v>3</v>
      </c>
      <c r="DF2271" t="s">
        <v>3</v>
      </c>
      <c r="DG2271" t="s">
        <v>3</v>
      </c>
      <c r="DH2271" t="s">
        <v>3</v>
      </c>
      <c r="DI2271" t="s">
        <v>3</v>
      </c>
      <c r="DJ2271" t="s">
        <v>3</v>
      </c>
      <c r="DK2271" t="s">
        <v>3</v>
      </c>
      <c r="DL2271" t="s">
        <v>3</v>
      </c>
      <c r="DM2271" t="s">
        <v>3</v>
      </c>
      <c r="DN2271">
        <v>0</v>
      </c>
      <c r="DO2271">
        <v>0</v>
      </c>
      <c r="DP2271">
        <v>1</v>
      </c>
      <c r="DQ2271">
        <v>1</v>
      </c>
      <c r="DU2271">
        <v>1010</v>
      </c>
      <c r="DV2271" t="s">
        <v>237</v>
      </c>
      <c r="DW2271" t="s">
        <v>237</v>
      </c>
      <c r="DX2271">
        <v>1</v>
      </c>
      <c r="DZ2271" t="s">
        <v>3</v>
      </c>
      <c r="EA2271" t="s">
        <v>3</v>
      </c>
      <c r="EB2271" t="s">
        <v>3</v>
      </c>
      <c r="EC2271" t="s">
        <v>3</v>
      </c>
      <c r="EE2271">
        <v>29085444</v>
      </c>
      <c r="EF2271">
        <v>12</v>
      </c>
      <c r="EG2271" t="s">
        <v>32</v>
      </c>
      <c r="EH2271">
        <v>0</v>
      </c>
      <c r="EI2271" t="s">
        <v>3</v>
      </c>
      <c r="EJ2271">
        <v>2</v>
      </c>
      <c r="EK2271">
        <v>500002</v>
      </c>
      <c r="EL2271" t="s">
        <v>33</v>
      </c>
      <c r="EM2271" t="s">
        <v>34</v>
      </c>
      <c r="EO2271" t="s">
        <v>3</v>
      </c>
      <c r="EQ2271">
        <v>0</v>
      </c>
      <c r="ER2271">
        <v>15.27</v>
      </c>
      <c r="ES2271">
        <v>15.27</v>
      </c>
      <c r="ET2271">
        <v>0</v>
      </c>
      <c r="EU2271">
        <v>0</v>
      </c>
      <c r="EV2271">
        <v>0</v>
      </c>
      <c r="EW2271">
        <v>0</v>
      </c>
      <c r="EX2271">
        <v>0</v>
      </c>
      <c r="FQ2271">
        <v>0</v>
      </c>
      <c r="FR2271">
        <f t="shared" si="1512"/>
        <v>0</v>
      </c>
      <c r="FS2271">
        <v>0</v>
      </c>
      <c r="FX2271">
        <v>0</v>
      </c>
      <c r="FY2271">
        <v>0</v>
      </c>
      <c r="GA2271" t="s">
        <v>3</v>
      </c>
      <c r="GD2271">
        <v>1</v>
      </c>
      <c r="GF2271">
        <v>-1432988646</v>
      </c>
      <c r="GG2271">
        <v>2</v>
      </c>
      <c r="GH2271">
        <v>1</v>
      </c>
      <c r="GI2271">
        <v>2</v>
      </c>
      <c r="GJ2271">
        <v>0</v>
      </c>
      <c r="GK2271">
        <v>0</v>
      </c>
      <c r="GL2271">
        <f t="shared" si="1513"/>
        <v>0</v>
      </c>
      <c r="GM2271">
        <f t="shared" si="1514"/>
        <v>217.44</v>
      </c>
      <c r="GN2271">
        <f t="shared" si="1515"/>
        <v>0</v>
      </c>
      <c r="GO2271">
        <f t="shared" si="1516"/>
        <v>217.44</v>
      </c>
      <c r="GP2271">
        <f t="shared" si="1517"/>
        <v>0</v>
      </c>
      <c r="GR2271">
        <v>0</v>
      </c>
      <c r="GS2271">
        <v>3</v>
      </c>
      <c r="GT2271">
        <v>0</v>
      </c>
      <c r="GU2271" t="s">
        <v>3</v>
      </c>
      <c r="GV2271">
        <f t="shared" si="1518"/>
        <v>0</v>
      </c>
      <c r="GW2271">
        <v>1</v>
      </c>
      <c r="GX2271">
        <f t="shared" si="1519"/>
        <v>0</v>
      </c>
      <c r="HA2271">
        <v>0</v>
      </c>
      <c r="HB2271">
        <v>0</v>
      </c>
      <c r="HC2271">
        <f t="shared" si="1520"/>
        <v>0</v>
      </c>
      <c r="HE2271" t="s">
        <v>3</v>
      </c>
      <c r="HF2271" t="s">
        <v>3</v>
      </c>
      <c r="IK2271">
        <v>0</v>
      </c>
    </row>
    <row r="2272" spans="1:245">
      <c r="A2272">
        <v>17</v>
      </c>
      <c r="B2272">
        <v>1</v>
      </c>
      <c r="C2272">
        <f>ROW(SmtRes!A2185)</f>
        <v>2185</v>
      </c>
      <c r="D2272">
        <f>ROW(EtalonRes!A2130)</f>
        <v>2130</v>
      </c>
      <c r="E2272" t="s">
        <v>316</v>
      </c>
      <c r="F2272" t="s">
        <v>437</v>
      </c>
      <c r="G2272" t="s">
        <v>438</v>
      </c>
      <c r="H2272" t="s">
        <v>439</v>
      </c>
      <c r="I2272">
        <f>ROUND(1/10,9)</f>
        <v>0.1</v>
      </c>
      <c r="J2272">
        <v>0</v>
      </c>
      <c r="O2272">
        <f t="shared" si="1486"/>
        <v>4477.2299999999996</v>
      </c>
      <c r="P2272">
        <f t="shared" si="1487"/>
        <v>3515.01</v>
      </c>
      <c r="Q2272">
        <f t="shared" si="1488"/>
        <v>64.31</v>
      </c>
      <c r="R2272">
        <f t="shared" si="1489"/>
        <v>17.989999999999998</v>
      </c>
      <c r="S2272">
        <f t="shared" si="1490"/>
        <v>897.91</v>
      </c>
      <c r="T2272">
        <f t="shared" si="1491"/>
        <v>0</v>
      </c>
      <c r="U2272">
        <f t="shared" si="1492"/>
        <v>2.8336000000000001</v>
      </c>
      <c r="V2272">
        <f t="shared" si="1493"/>
        <v>4.0000000000000008E-2</v>
      </c>
      <c r="W2272">
        <f t="shared" si="1494"/>
        <v>0</v>
      </c>
      <c r="X2272">
        <f t="shared" si="1495"/>
        <v>897.58</v>
      </c>
      <c r="Y2272">
        <f t="shared" si="1496"/>
        <v>512.9</v>
      </c>
      <c r="AA2272">
        <v>36401907</v>
      </c>
      <c r="AB2272">
        <f t="shared" si="1497"/>
        <v>3754.25</v>
      </c>
      <c r="AC2272">
        <f t="shared" si="1498"/>
        <v>3429.28</v>
      </c>
      <c r="AD2272">
        <f>ROUND(((((ET2272*1.25))-((EU2272*1.25)))+AE2272),2)</f>
        <v>55.49</v>
      </c>
      <c r="AE2272">
        <f>ROUND(((EU2272*1.25)),2)</f>
        <v>5.4</v>
      </c>
      <c r="AF2272">
        <f>ROUND(((EV2272*1.15)),2)</f>
        <v>269.48</v>
      </c>
      <c r="AG2272">
        <f t="shared" si="1499"/>
        <v>0</v>
      </c>
      <c r="AH2272">
        <f>((EW2272*1.15))</f>
        <v>28.335999999999999</v>
      </c>
      <c r="AI2272">
        <f>((EX2272*1.25))</f>
        <v>0.4</v>
      </c>
      <c r="AJ2272">
        <f t="shared" si="1500"/>
        <v>0</v>
      </c>
      <c r="AK2272">
        <v>3708</v>
      </c>
      <c r="AL2272">
        <v>3429.28</v>
      </c>
      <c r="AM2272">
        <v>44.39</v>
      </c>
      <c r="AN2272">
        <v>4.32</v>
      </c>
      <c r="AO2272">
        <v>234.33</v>
      </c>
      <c r="AP2272">
        <v>0</v>
      </c>
      <c r="AQ2272">
        <v>24.64</v>
      </c>
      <c r="AR2272">
        <v>0.32</v>
      </c>
      <c r="AS2272">
        <v>0</v>
      </c>
      <c r="AT2272">
        <v>98</v>
      </c>
      <c r="AU2272">
        <v>56</v>
      </c>
      <c r="AV2272">
        <v>1</v>
      </c>
      <c r="AW2272">
        <v>1</v>
      </c>
      <c r="AZ2272">
        <v>1</v>
      </c>
      <c r="BA2272">
        <v>33.32</v>
      </c>
      <c r="BB2272">
        <v>11.59</v>
      </c>
      <c r="BC2272">
        <v>10.25</v>
      </c>
      <c r="BD2272" t="s">
        <v>3</v>
      </c>
      <c r="BE2272" t="s">
        <v>3</v>
      </c>
      <c r="BF2272" t="s">
        <v>3</v>
      </c>
      <c r="BG2272" t="s">
        <v>3</v>
      </c>
      <c r="BH2272">
        <v>0</v>
      </c>
      <c r="BI2272">
        <v>1</v>
      </c>
      <c r="BJ2272" t="s">
        <v>440</v>
      </c>
      <c r="BM2272">
        <v>17001</v>
      </c>
      <c r="BN2272">
        <v>0</v>
      </c>
      <c r="BO2272" t="s">
        <v>437</v>
      </c>
      <c r="BP2272">
        <v>1</v>
      </c>
      <c r="BQ2272">
        <v>2</v>
      </c>
      <c r="BR2272">
        <v>0</v>
      </c>
      <c r="BS2272">
        <v>33.32</v>
      </c>
      <c r="BT2272">
        <v>1</v>
      </c>
      <c r="BU2272">
        <v>1</v>
      </c>
      <c r="BV2272">
        <v>1</v>
      </c>
      <c r="BW2272">
        <v>1</v>
      </c>
      <c r="BX2272">
        <v>1</v>
      </c>
      <c r="BY2272" t="s">
        <v>3</v>
      </c>
      <c r="BZ2272">
        <v>128</v>
      </c>
      <c r="CA2272">
        <v>83</v>
      </c>
      <c r="CE2272">
        <v>0</v>
      </c>
      <c r="CF2272">
        <v>0</v>
      </c>
      <c r="CG2272">
        <v>0</v>
      </c>
      <c r="CM2272">
        <v>0</v>
      </c>
      <c r="CN2272" t="s">
        <v>904</v>
      </c>
      <c r="CO2272">
        <v>0</v>
      </c>
      <c r="CP2272">
        <f t="shared" si="1501"/>
        <v>4477.2300000000005</v>
      </c>
      <c r="CQ2272">
        <f t="shared" si="1502"/>
        <v>35150.120000000003</v>
      </c>
      <c r="CR2272">
        <f t="shared" si="1503"/>
        <v>643.12909999999999</v>
      </c>
      <c r="CS2272">
        <f t="shared" si="1504"/>
        <v>179.92800000000003</v>
      </c>
      <c r="CT2272">
        <f t="shared" si="1505"/>
        <v>8979.0736000000015</v>
      </c>
      <c r="CU2272">
        <f t="shared" si="1506"/>
        <v>0</v>
      </c>
      <c r="CV2272">
        <f t="shared" si="1507"/>
        <v>28.335999999999999</v>
      </c>
      <c r="CW2272">
        <f t="shared" si="1508"/>
        <v>0.4</v>
      </c>
      <c r="CX2272">
        <f t="shared" si="1509"/>
        <v>0</v>
      </c>
      <c r="CY2272">
        <f t="shared" si="1510"/>
        <v>897.58199999999999</v>
      </c>
      <c r="CZ2272">
        <f t="shared" si="1511"/>
        <v>512.904</v>
      </c>
      <c r="DC2272" t="s">
        <v>3</v>
      </c>
      <c r="DD2272" t="s">
        <v>3</v>
      </c>
      <c r="DE2272" t="s">
        <v>133</v>
      </c>
      <c r="DF2272" t="s">
        <v>133</v>
      </c>
      <c r="DG2272" t="s">
        <v>134</v>
      </c>
      <c r="DH2272" t="s">
        <v>3</v>
      </c>
      <c r="DI2272" t="s">
        <v>134</v>
      </c>
      <c r="DJ2272" t="s">
        <v>133</v>
      </c>
      <c r="DK2272" t="s">
        <v>3</v>
      </c>
      <c r="DL2272" t="s">
        <v>3</v>
      </c>
      <c r="DM2272" t="s">
        <v>3</v>
      </c>
      <c r="DN2272">
        <v>0</v>
      </c>
      <c r="DO2272">
        <v>0</v>
      </c>
      <c r="DP2272">
        <v>1</v>
      </c>
      <c r="DQ2272">
        <v>1</v>
      </c>
      <c r="DU2272">
        <v>1013</v>
      </c>
      <c r="DV2272" t="s">
        <v>439</v>
      </c>
      <c r="DW2272" t="s">
        <v>439</v>
      </c>
      <c r="DX2272">
        <v>1</v>
      </c>
      <c r="DZ2272" t="s">
        <v>3</v>
      </c>
      <c r="EA2272" t="s">
        <v>3</v>
      </c>
      <c r="EB2272" t="s">
        <v>3</v>
      </c>
      <c r="EC2272" t="s">
        <v>3</v>
      </c>
      <c r="EE2272">
        <v>29085538</v>
      </c>
      <c r="EF2272">
        <v>2</v>
      </c>
      <c r="EG2272" t="s">
        <v>135</v>
      </c>
      <c r="EH2272">
        <v>0</v>
      </c>
      <c r="EI2272" t="s">
        <v>3</v>
      </c>
      <c r="EJ2272">
        <v>1</v>
      </c>
      <c r="EK2272">
        <v>17001</v>
      </c>
      <c r="EL2272" t="s">
        <v>441</v>
      </c>
      <c r="EM2272" t="s">
        <v>442</v>
      </c>
      <c r="EO2272" t="s">
        <v>138</v>
      </c>
      <c r="EQ2272">
        <v>0</v>
      </c>
      <c r="ER2272">
        <v>3708</v>
      </c>
      <c r="ES2272">
        <v>3429.28</v>
      </c>
      <c r="ET2272">
        <v>44.39</v>
      </c>
      <c r="EU2272">
        <v>4.32</v>
      </c>
      <c r="EV2272">
        <v>234.33</v>
      </c>
      <c r="EW2272">
        <v>24.64</v>
      </c>
      <c r="EX2272">
        <v>0.32</v>
      </c>
      <c r="EY2272">
        <v>0</v>
      </c>
      <c r="FQ2272">
        <v>0</v>
      </c>
      <c r="FR2272">
        <f t="shared" si="1512"/>
        <v>0</v>
      </c>
      <c r="FS2272">
        <v>0</v>
      </c>
      <c r="FT2272" t="s">
        <v>139</v>
      </c>
      <c r="FU2272" t="s">
        <v>25</v>
      </c>
      <c r="FV2272" t="s">
        <v>25</v>
      </c>
      <c r="FW2272" t="s">
        <v>26</v>
      </c>
      <c r="FX2272">
        <v>115.2</v>
      </c>
      <c r="FY2272">
        <v>70.55</v>
      </c>
      <c r="GA2272" t="s">
        <v>3</v>
      </c>
      <c r="GD2272">
        <v>1</v>
      </c>
      <c r="GF2272">
        <v>488301813</v>
      </c>
      <c r="GG2272">
        <v>2</v>
      </c>
      <c r="GH2272">
        <v>1</v>
      </c>
      <c r="GI2272">
        <v>2</v>
      </c>
      <c r="GJ2272">
        <v>0</v>
      </c>
      <c r="GK2272">
        <v>0</v>
      </c>
      <c r="GL2272">
        <f t="shared" si="1513"/>
        <v>0</v>
      </c>
      <c r="GM2272">
        <f t="shared" si="1514"/>
        <v>5887.71</v>
      </c>
      <c r="GN2272">
        <f t="shared" si="1515"/>
        <v>5887.71</v>
      </c>
      <c r="GO2272">
        <f t="shared" si="1516"/>
        <v>0</v>
      </c>
      <c r="GP2272">
        <f t="shared" si="1517"/>
        <v>0</v>
      </c>
      <c r="GR2272">
        <v>0</v>
      </c>
      <c r="GS2272">
        <v>3</v>
      </c>
      <c r="GT2272">
        <v>0</v>
      </c>
      <c r="GU2272" t="s">
        <v>3</v>
      </c>
      <c r="GV2272">
        <f t="shared" si="1518"/>
        <v>0</v>
      </c>
      <c r="GW2272">
        <v>1</v>
      </c>
      <c r="GX2272">
        <f t="shared" si="1519"/>
        <v>0</v>
      </c>
      <c r="HA2272">
        <v>0</v>
      </c>
      <c r="HB2272">
        <v>0</v>
      </c>
      <c r="HC2272">
        <f t="shared" si="1520"/>
        <v>0</v>
      </c>
      <c r="HE2272" t="s">
        <v>3</v>
      </c>
      <c r="HF2272" t="s">
        <v>3</v>
      </c>
      <c r="IK2272">
        <v>0</v>
      </c>
    </row>
    <row r="2273" spans="1:245">
      <c r="A2273">
        <v>17</v>
      </c>
      <c r="B2273">
        <v>1</v>
      </c>
      <c r="C2273">
        <f>ROW(SmtRes!A2198)</f>
        <v>2198</v>
      </c>
      <c r="D2273">
        <f>ROW(EtalonRes!A2143)</f>
        <v>2143</v>
      </c>
      <c r="E2273" t="s">
        <v>320</v>
      </c>
      <c r="F2273" t="s">
        <v>443</v>
      </c>
      <c r="G2273" t="s">
        <v>444</v>
      </c>
      <c r="H2273" t="s">
        <v>439</v>
      </c>
      <c r="I2273">
        <f>ROUND(1/10,9)</f>
        <v>0.1</v>
      </c>
      <c r="J2273">
        <v>0</v>
      </c>
      <c r="O2273">
        <f t="shared" si="1486"/>
        <v>2353.4299999999998</v>
      </c>
      <c r="P2273">
        <f t="shared" si="1487"/>
        <v>1521.97</v>
      </c>
      <c r="Q2273">
        <f t="shared" si="1488"/>
        <v>33.409999999999997</v>
      </c>
      <c r="R2273">
        <f t="shared" si="1489"/>
        <v>7.33</v>
      </c>
      <c r="S2273">
        <f t="shared" si="1490"/>
        <v>798.05</v>
      </c>
      <c r="T2273">
        <f t="shared" si="1491"/>
        <v>0</v>
      </c>
      <c r="U2273">
        <f t="shared" si="1492"/>
        <v>2.4897499999999999</v>
      </c>
      <c r="V2273">
        <f t="shared" si="1493"/>
        <v>1.6250000000000001E-2</v>
      </c>
      <c r="W2273">
        <f t="shared" si="1494"/>
        <v>0</v>
      </c>
      <c r="X2273">
        <f t="shared" si="1495"/>
        <v>789.27</v>
      </c>
      <c r="Y2273">
        <f t="shared" si="1496"/>
        <v>451.01</v>
      </c>
      <c r="AA2273">
        <v>36401907</v>
      </c>
      <c r="AB2273">
        <f t="shared" si="1497"/>
        <v>1646.4</v>
      </c>
      <c r="AC2273">
        <f t="shared" si="1498"/>
        <v>1377.35</v>
      </c>
      <c r="AD2273">
        <f>ROUND(((((ET2273*1.25))-((EU2273*1.25)))+AE2273),2)</f>
        <v>29.54</v>
      </c>
      <c r="AE2273">
        <f>ROUND(((EU2273*1.25)),2)</f>
        <v>2.2000000000000002</v>
      </c>
      <c r="AF2273">
        <f>ROUND(((EV2273*1.15)),2)</f>
        <v>239.51</v>
      </c>
      <c r="AG2273">
        <f t="shared" si="1499"/>
        <v>0</v>
      </c>
      <c r="AH2273">
        <f>((EW2273*1.15))</f>
        <v>24.897499999999997</v>
      </c>
      <c r="AI2273">
        <f>((EX2273*1.25))</f>
        <v>0.16250000000000001</v>
      </c>
      <c r="AJ2273">
        <f t="shared" si="1500"/>
        <v>0</v>
      </c>
      <c r="AK2273">
        <v>1609.25</v>
      </c>
      <c r="AL2273">
        <v>1377.35</v>
      </c>
      <c r="AM2273">
        <v>23.63</v>
      </c>
      <c r="AN2273">
        <v>1.76</v>
      </c>
      <c r="AO2273">
        <v>208.27</v>
      </c>
      <c r="AP2273">
        <v>0</v>
      </c>
      <c r="AQ2273">
        <v>21.65</v>
      </c>
      <c r="AR2273">
        <v>0.13</v>
      </c>
      <c r="AS2273">
        <v>0</v>
      </c>
      <c r="AT2273">
        <v>98</v>
      </c>
      <c r="AU2273">
        <v>56</v>
      </c>
      <c r="AV2273">
        <v>1</v>
      </c>
      <c r="AW2273">
        <v>1</v>
      </c>
      <c r="AZ2273">
        <v>1</v>
      </c>
      <c r="BA2273">
        <v>33.32</v>
      </c>
      <c r="BB2273">
        <v>11.31</v>
      </c>
      <c r="BC2273">
        <v>11.05</v>
      </c>
      <c r="BD2273" t="s">
        <v>3</v>
      </c>
      <c r="BE2273" t="s">
        <v>3</v>
      </c>
      <c r="BF2273" t="s">
        <v>3</v>
      </c>
      <c r="BG2273" t="s">
        <v>3</v>
      </c>
      <c r="BH2273">
        <v>0</v>
      </c>
      <c r="BI2273">
        <v>1</v>
      </c>
      <c r="BJ2273" t="s">
        <v>445</v>
      </c>
      <c r="BM2273">
        <v>17001</v>
      </c>
      <c r="BN2273">
        <v>0</v>
      </c>
      <c r="BO2273" t="s">
        <v>443</v>
      </c>
      <c r="BP2273">
        <v>1</v>
      </c>
      <c r="BQ2273">
        <v>2</v>
      </c>
      <c r="BR2273">
        <v>0</v>
      </c>
      <c r="BS2273">
        <v>33.32</v>
      </c>
      <c r="BT2273">
        <v>1</v>
      </c>
      <c r="BU2273">
        <v>1</v>
      </c>
      <c r="BV2273">
        <v>1</v>
      </c>
      <c r="BW2273">
        <v>1</v>
      </c>
      <c r="BX2273">
        <v>1</v>
      </c>
      <c r="BY2273" t="s">
        <v>3</v>
      </c>
      <c r="BZ2273">
        <v>128</v>
      </c>
      <c r="CA2273">
        <v>83</v>
      </c>
      <c r="CE2273">
        <v>0</v>
      </c>
      <c r="CF2273">
        <v>0</v>
      </c>
      <c r="CG2273">
        <v>0</v>
      </c>
      <c r="CM2273">
        <v>0</v>
      </c>
      <c r="CN2273" t="s">
        <v>904</v>
      </c>
      <c r="CO2273">
        <v>0</v>
      </c>
      <c r="CP2273">
        <f t="shared" si="1501"/>
        <v>2353.4300000000003</v>
      </c>
      <c r="CQ2273">
        <f t="shared" si="1502"/>
        <v>15219.717500000001</v>
      </c>
      <c r="CR2273">
        <f t="shared" si="1503"/>
        <v>334.09739999999999</v>
      </c>
      <c r="CS2273">
        <f t="shared" si="1504"/>
        <v>73.304000000000002</v>
      </c>
      <c r="CT2273">
        <f t="shared" si="1505"/>
        <v>7980.4731999999995</v>
      </c>
      <c r="CU2273">
        <f t="shared" si="1506"/>
        <v>0</v>
      </c>
      <c r="CV2273">
        <f t="shared" si="1507"/>
        <v>24.897499999999997</v>
      </c>
      <c r="CW2273">
        <f t="shared" si="1508"/>
        <v>0.16250000000000001</v>
      </c>
      <c r="CX2273">
        <f t="shared" si="1509"/>
        <v>0</v>
      </c>
      <c r="CY2273">
        <f t="shared" si="1510"/>
        <v>789.27240000000006</v>
      </c>
      <c r="CZ2273">
        <f t="shared" si="1511"/>
        <v>451.01279999999997</v>
      </c>
      <c r="DC2273" t="s">
        <v>3</v>
      </c>
      <c r="DD2273" t="s">
        <v>3</v>
      </c>
      <c r="DE2273" t="s">
        <v>133</v>
      </c>
      <c r="DF2273" t="s">
        <v>133</v>
      </c>
      <c r="DG2273" t="s">
        <v>134</v>
      </c>
      <c r="DH2273" t="s">
        <v>3</v>
      </c>
      <c r="DI2273" t="s">
        <v>134</v>
      </c>
      <c r="DJ2273" t="s">
        <v>133</v>
      </c>
      <c r="DK2273" t="s">
        <v>3</v>
      </c>
      <c r="DL2273" t="s">
        <v>3</v>
      </c>
      <c r="DM2273" t="s">
        <v>3</v>
      </c>
      <c r="DN2273">
        <v>0</v>
      </c>
      <c r="DO2273">
        <v>0</v>
      </c>
      <c r="DP2273">
        <v>1</v>
      </c>
      <c r="DQ2273">
        <v>1</v>
      </c>
      <c r="DU2273">
        <v>1013</v>
      </c>
      <c r="DV2273" t="s">
        <v>439</v>
      </c>
      <c r="DW2273" t="s">
        <v>439</v>
      </c>
      <c r="DX2273">
        <v>1</v>
      </c>
      <c r="DZ2273" t="s">
        <v>3</v>
      </c>
      <c r="EA2273" t="s">
        <v>3</v>
      </c>
      <c r="EB2273" t="s">
        <v>3</v>
      </c>
      <c r="EC2273" t="s">
        <v>3</v>
      </c>
      <c r="EE2273">
        <v>29085538</v>
      </c>
      <c r="EF2273">
        <v>2</v>
      </c>
      <c r="EG2273" t="s">
        <v>135</v>
      </c>
      <c r="EH2273">
        <v>0</v>
      </c>
      <c r="EI2273" t="s">
        <v>3</v>
      </c>
      <c r="EJ2273">
        <v>1</v>
      </c>
      <c r="EK2273">
        <v>17001</v>
      </c>
      <c r="EL2273" t="s">
        <v>441</v>
      </c>
      <c r="EM2273" t="s">
        <v>442</v>
      </c>
      <c r="EO2273" t="s">
        <v>138</v>
      </c>
      <c r="EQ2273">
        <v>0</v>
      </c>
      <c r="ER2273">
        <v>1609.25</v>
      </c>
      <c r="ES2273">
        <v>1377.35</v>
      </c>
      <c r="ET2273">
        <v>23.63</v>
      </c>
      <c r="EU2273">
        <v>1.76</v>
      </c>
      <c r="EV2273">
        <v>208.27</v>
      </c>
      <c r="EW2273">
        <v>21.65</v>
      </c>
      <c r="EX2273">
        <v>0.13</v>
      </c>
      <c r="EY2273">
        <v>0</v>
      </c>
      <c r="FQ2273">
        <v>0</v>
      </c>
      <c r="FR2273">
        <f t="shared" si="1512"/>
        <v>0</v>
      </c>
      <c r="FS2273">
        <v>0</v>
      </c>
      <c r="FT2273" t="s">
        <v>139</v>
      </c>
      <c r="FU2273" t="s">
        <v>25</v>
      </c>
      <c r="FV2273" t="s">
        <v>25</v>
      </c>
      <c r="FW2273" t="s">
        <v>26</v>
      </c>
      <c r="FX2273">
        <v>115.2</v>
      </c>
      <c r="FY2273">
        <v>70.55</v>
      </c>
      <c r="GA2273" t="s">
        <v>3</v>
      </c>
      <c r="GD2273">
        <v>1</v>
      </c>
      <c r="GF2273">
        <v>-468170067</v>
      </c>
      <c r="GG2273">
        <v>2</v>
      </c>
      <c r="GH2273">
        <v>1</v>
      </c>
      <c r="GI2273">
        <v>2</v>
      </c>
      <c r="GJ2273">
        <v>0</v>
      </c>
      <c r="GK2273">
        <v>0</v>
      </c>
      <c r="GL2273">
        <f t="shared" si="1513"/>
        <v>0</v>
      </c>
      <c r="GM2273">
        <f t="shared" si="1514"/>
        <v>3593.71</v>
      </c>
      <c r="GN2273">
        <f t="shared" si="1515"/>
        <v>3593.71</v>
      </c>
      <c r="GO2273">
        <f t="shared" si="1516"/>
        <v>0</v>
      </c>
      <c r="GP2273">
        <f t="shared" si="1517"/>
        <v>0</v>
      </c>
      <c r="GR2273">
        <v>0</v>
      </c>
      <c r="GS2273">
        <v>3</v>
      </c>
      <c r="GT2273">
        <v>0</v>
      </c>
      <c r="GU2273" t="s">
        <v>3</v>
      </c>
      <c r="GV2273">
        <f t="shared" si="1518"/>
        <v>0</v>
      </c>
      <c r="GW2273">
        <v>1</v>
      </c>
      <c r="GX2273">
        <f t="shared" si="1519"/>
        <v>0</v>
      </c>
      <c r="HA2273">
        <v>0</v>
      </c>
      <c r="HB2273">
        <v>0</v>
      </c>
      <c r="HC2273">
        <f t="shared" si="1520"/>
        <v>0</v>
      </c>
      <c r="HE2273" t="s">
        <v>3</v>
      </c>
      <c r="HF2273" t="s">
        <v>3</v>
      </c>
      <c r="IK2273">
        <v>0</v>
      </c>
    </row>
    <row r="2275" spans="1:245">
      <c r="A2275" s="2">
        <v>51</v>
      </c>
      <c r="B2275" s="2">
        <f>B2261</f>
        <v>1</v>
      </c>
      <c r="C2275" s="2">
        <f>A2261</f>
        <v>5</v>
      </c>
      <c r="D2275" s="2">
        <f>ROW(A2261)</f>
        <v>2261</v>
      </c>
      <c r="E2275" s="2"/>
      <c r="F2275" s="2" t="str">
        <f>IF(F2261&lt;&gt;"",F2261,"")</f>
        <v>Новый подраздел</v>
      </c>
      <c r="G2275" s="2" t="str">
        <f>IF(G2261&lt;&gt;"",G2261,"")</f>
        <v>ремонт</v>
      </c>
      <c r="H2275" s="2">
        <v>0</v>
      </c>
      <c r="I2275" s="2"/>
      <c r="J2275" s="2"/>
      <c r="K2275" s="2"/>
      <c r="L2275" s="2"/>
      <c r="M2275" s="2"/>
      <c r="N2275" s="2"/>
      <c r="O2275" s="2">
        <f t="shared" ref="O2275:T2275" si="1521">ROUND(AB2275,2)</f>
        <v>46721.18</v>
      </c>
      <c r="P2275" s="2">
        <f t="shared" si="1521"/>
        <v>25731.4</v>
      </c>
      <c r="Q2275" s="2">
        <f t="shared" si="1521"/>
        <v>468.75</v>
      </c>
      <c r="R2275" s="2">
        <f t="shared" si="1521"/>
        <v>280.41000000000003</v>
      </c>
      <c r="S2275" s="2">
        <f t="shared" si="1521"/>
        <v>20521.03</v>
      </c>
      <c r="T2275" s="2">
        <f t="shared" si="1521"/>
        <v>0</v>
      </c>
      <c r="U2275" s="2">
        <f>AH2275</f>
        <v>66.75416899999999</v>
      </c>
      <c r="V2275" s="2">
        <f>AI2275</f>
        <v>0.763625</v>
      </c>
      <c r="W2275" s="2">
        <f>ROUND(AJ2275,2)</f>
        <v>9.84</v>
      </c>
      <c r="X2275" s="2">
        <f>ROUND(AK2275,2)</f>
        <v>17164.689999999999</v>
      </c>
      <c r="Y2275" s="2">
        <f>ROUND(AL2275,2)</f>
        <v>8356.36</v>
      </c>
      <c r="Z2275" s="2"/>
      <c r="AA2275" s="2"/>
      <c r="AB2275" s="2">
        <f>ROUND(SUMIF(AA2265:AA2273,"=36401907",O2265:O2273),2)</f>
        <v>46721.18</v>
      </c>
      <c r="AC2275" s="2">
        <f>ROUND(SUMIF(AA2265:AA2273,"=36401907",P2265:P2273),2)</f>
        <v>25731.4</v>
      </c>
      <c r="AD2275" s="2">
        <f>ROUND(SUMIF(AA2265:AA2273,"=36401907",Q2265:Q2273),2)</f>
        <v>468.75</v>
      </c>
      <c r="AE2275" s="2">
        <f>ROUND(SUMIF(AA2265:AA2273,"=36401907",R2265:R2273),2)</f>
        <v>280.41000000000003</v>
      </c>
      <c r="AF2275" s="2">
        <f>ROUND(SUMIF(AA2265:AA2273,"=36401907",S2265:S2273),2)</f>
        <v>20521.03</v>
      </c>
      <c r="AG2275" s="2">
        <f>ROUND(SUMIF(AA2265:AA2273,"=36401907",T2265:T2273),2)</f>
        <v>0</v>
      </c>
      <c r="AH2275" s="2">
        <f>SUMIF(AA2265:AA2273,"=36401907",U2265:U2273)</f>
        <v>66.75416899999999</v>
      </c>
      <c r="AI2275" s="2">
        <f>SUMIF(AA2265:AA2273,"=36401907",V2265:V2273)</f>
        <v>0.763625</v>
      </c>
      <c r="AJ2275" s="2">
        <f>ROUND(SUMIF(AA2265:AA2273,"=36401907",W2265:W2273),2)</f>
        <v>9.84</v>
      </c>
      <c r="AK2275" s="2">
        <f>ROUND(SUMIF(AA2265:AA2273,"=36401907",X2265:X2273),2)</f>
        <v>17164.689999999999</v>
      </c>
      <c r="AL2275" s="2">
        <f>ROUND(SUMIF(AA2265:AA2273,"=36401907",Y2265:Y2273),2)</f>
        <v>8356.36</v>
      </c>
      <c r="AM2275" s="2"/>
      <c r="AN2275" s="2"/>
      <c r="AO2275" s="2">
        <f t="shared" ref="AO2275:BD2275" si="1522">ROUND(BX2275,2)</f>
        <v>0</v>
      </c>
      <c r="AP2275" s="2">
        <f t="shared" si="1522"/>
        <v>0</v>
      </c>
      <c r="AQ2275" s="2">
        <f t="shared" si="1522"/>
        <v>0</v>
      </c>
      <c r="AR2275" s="2">
        <f t="shared" si="1522"/>
        <v>72242.23</v>
      </c>
      <c r="AS2275" s="2">
        <f t="shared" si="1522"/>
        <v>69273.009999999995</v>
      </c>
      <c r="AT2275" s="2">
        <f t="shared" si="1522"/>
        <v>2969.22</v>
      </c>
      <c r="AU2275" s="2">
        <f t="shared" si="1522"/>
        <v>0</v>
      </c>
      <c r="AV2275" s="2">
        <f t="shared" si="1522"/>
        <v>25731.4</v>
      </c>
      <c r="AW2275" s="2">
        <f t="shared" si="1522"/>
        <v>25731.4</v>
      </c>
      <c r="AX2275" s="2">
        <f t="shared" si="1522"/>
        <v>0</v>
      </c>
      <c r="AY2275" s="2">
        <f t="shared" si="1522"/>
        <v>25731.4</v>
      </c>
      <c r="AZ2275" s="2">
        <f t="shared" si="1522"/>
        <v>0</v>
      </c>
      <c r="BA2275" s="2">
        <f t="shared" si="1522"/>
        <v>0</v>
      </c>
      <c r="BB2275" s="2">
        <f t="shared" si="1522"/>
        <v>0</v>
      </c>
      <c r="BC2275" s="2">
        <f t="shared" si="1522"/>
        <v>0</v>
      </c>
      <c r="BD2275" s="2">
        <f t="shared" si="1522"/>
        <v>0</v>
      </c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>
        <f>ROUND(SUMIF(AA2265:AA2273,"=36401907",FQ2265:FQ2273),2)</f>
        <v>0</v>
      </c>
      <c r="BY2275" s="2">
        <f>ROUND(SUMIF(AA2265:AA2273,"=36401907",FR2265:FR2273),2)</f>
        <v>0</v>
      </c>
      <c r="BZ2275" s="2">
        <f>ROUND(SUMIF(AA2265:AA2273,"=36401907",GL2265:GL2273),2)</f>
        <v>0</v>
      </c>
      <c r="CA2275" s="2">
        <f>ROUND(SUMIF(AA2265:AA2273,"=36401907",GM2265:GM2273),2)</f>
        <v>72242.23</v>
      </c>
      <c r="CB2275" s="2">
        <f>ROUND(SUMIF(AA2265:AA2273,"=36401907",GN2265:GN2273),2)</f>
        <v>69273.009999999995</v>
      </c>
      <c r="CC2275" s="2">
        <f>ROUND(SUMIF(AA2265:AA2273,"=36401907",GO2265:GO2273),2)</f>
        <v>2969.22</v>
      </c>
      <c r="CD2275" s="2">
        <f>ROUND(SUMIF(AA2265:AA2273,"=36401907",GP2265:GP2273),2)</f>
        <v>0</v>
      </c>
      <c r="CE2275" s="2">
        <f>AC2275-BX2275</f>
        <v>25731.4</v>
      </c>
      <c r="CF2275" s="2">
        <f>AC2275-BY2275</f>
        <v>25731.4</v>
      </c>
      <c r="CG2275" s="2">
        <f>BX2275-BZ2275</f>
        <v>0</v>
      </c>
      <c r="CH2275" s="2">
        <f>AC2275-BX2275-BY2275+BZ2275</f>
        <v>25731.4</v>
      </c>
      <c r="CI2275" s="2">
        <f>BY2275-BZ2275</f>
        <v>0</v>
      </c>
      <c r="CJ2275" s="2">
        <f>ROUND(SUMIF(AA2265:AA2273,"=36401907",GX2265:GX2273),2)</f>
        <v>0</v>
      </c>
      <c r="CK2275" s="2">
        <f>ROUND(SUMIF(AA2265:AA2273,"=36401907",GY2265:GY2273),2)</f>
        <v>0</v>
      </c>
      <c r="CL2275" s="2">
        <f>ROUND(SUMIF(AA2265:AA2273,"=36401907",GZ2265:GZ2273),2)</f>
        <v>0</v>
      </c>
      <c r="CM2275" s="2">
        <f>ROUND(SUMIF(AA2265:AA2273,"=36401907",HD2265:HD2273),2)</f>
        <v>0</v>
      </c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  <c r="FJ2275" s="3"/>
      <c r="FK2275" s="3"/>
      <c r="FL2275" s="3"/>
      <c r="FM2275" s="3"/>
      <c r="FN2275" s="3"/>
      <c r="FO2275" s="3"/>
      <c r="FP2275" s="3"/>
      <c r="FQ2275" s="3"/>
      <c r="FR2275" s="3"/>
      <c r="FS2275" s="3"/>
      <c r="FT2275" s="3"/>
      <c r="FU2275" s="3"/>
      <c r="FV2275" s="3"/>
      <c r="FW2275" s="3"/>
      <c r="FX2275" s="3"/>
      <c r="FY2275" s="3"/>
      <c r="FZ2275" s="3"/>
      <c r="GA2275" s="3"/>
      <c r="GB2275" s="3"/>
      <c r="GC2275" s="3"/>
      <c r="GD2275" s="3"/>
      <c r="GE2275" s="3"/>
      <c r="GF2275" s="3"/>
      <c r="GG2275" s="3"/>
      <c r="GH2275" s="3"/>
      <c r="GI2275" s="3"/>
      <c r="GJ2275" s="3"/>
      <c r="GK2275" s="3"/>
      <c r="GL2275" s="3"/>
      <c r="GM2275" s="3"/>
      <c r="GN2275" s="3"/>
      <c r="GO2275" s="3"/>
      <c r="GP2275" s="3"/>
      <c r="GQ2275" s="3"/>
      <c r="GR2275" s="3"/>
      <c r="GS2275" s="3"/>
      <c r="GT2275" s="3"/>
      <c r="GU2275" s="3"/>
      <c r="GV2275" s="3"/>
      <c r="GW2275" s="3"/>
      <c r="GX2275" s="3">
        <v>0</v>
      </c>
    </row>
    <row r="2277" spans="1:245">
      <c r="A2277" s="4">
        <v>50</v>
      </c>
      <c r="B2277" s="4">
        <v>0</v>
      </c>
      <c r="C2277" s="4">
        <v>0</v>
      </c>
      <c r="D2277" s="4">
        <v>1</v>
      </c>
      <c r="E2277" s="4">
        <v>201</v>
      </c>
      <c r="F2277" s="4">
        <f>ROUND(Source!O2275,O2277)</f>
        <v>46721.18</v>
      </c>
      <c r="G2277" s="4" t="s">
        <v>71</v>
      </c>
      <c r="H2277" s="4" t="s">
        <v>72</v>
      </c>
      <c r="I2277" s="4"/>
      <c r="J2277" s="4"/>
      <c r="K2277" s="4">
        <v>201</v>
      </c>
      <c r="L2277" s="4">
        <v>1</v>
      </c>
      <c r="M2277" s="4">
        <v>3</v>
      </c>
      <c r="N2277" s="4" t="s">
        <v>3</v>
      </c>
      <c r="O2277" s="4">
        <v>2</v>
      </c>
      <c r="P2277" s="4"/>
      <c r="Q2277" s="4"/>
      <c r="R2277" s="4"/>
      <c r="S2277" s="4"/>
      <c r="T2277" s="4"/>
      <c r="U2277" s="4"/>
      <c r="V2277" s="4"/>
      <c r="W2277" s="4"/>
    </row>
    <row r="2278" spans="1:245">
      <c r="A2278" s="4">
        <v>50</v>
      </c>
      <c r="B2278" s="4">
        <v>0</v>
      </c>
      <c r="C2278" s="4">
        <v>0</v>
      </c>
      <c r="D2278" s="4">
        <v>1</v>
      </c>
      <c r="E2278" s="4">
        <v>202</v>
      </c>
      <c r="F2278" s="4">
        <f>ROUND(Source!P2275,O2278)</f>
        <v>25731.4</v>
      </c>
      <c r="G2278" s="4" t="s">
        <v>73</v>
      </c>
      <c r="H2278" s="4" t="s">
        <v>74</v>
      </c>
      <c r="I2278" s="4"/>
      <c r="J2278" s="4"/>
      <c r="K2278" s="4">
        <v>202</v>
      </c>
      <c r="L2278" s="4">
        <v>2</v>
      </c>
      <c r="M2278" s="4">
        <v>3</v>
      </c>
      <c r="N2278" s="4" t="s">
        <v>3</v>
      </c>
      <c r="O2278" s="4">
        <v>2</v>
      </c>
      <c r="P2278" s="4"/>
      <c r="Q2278" s="4"/>
      <c r="R2278" s="4"/>
      <c r="S2278" s="4"/>
      <c r="T2278" s="4"/>
      <c r="U2278" s="4"/>
      <c r="V2278" s="4"/>
      <c r="W2278" s="4"/>
    </row>
    <row r="2279" spans="1:245">
      <c r="A2279" s="4">
        <v>50</v>
      </c>
      <c r="B2279" s="4">
        <v>0</v>
      </c>
      <c r="C2279" s="4">
        <v>0</v>
      </c>
      <c r="D2279" s="4">
        <v>1</v>
      </c>
      <c r="E2279" s="4">
        <v>222</v>
      </c>
      <c r="F2279" s="4">
        <f>ROUND(Source!AO2275,O2279)</f>
        <v>0</v>
      </c>
      <c r="G2279" s="4" t="s">
        <v>75</v>
      </c>
      <c r="H2279" s="4" t="s">
        <v>76</v>
      </c>
      <c r="I2279" s="4"/>
      <c r="J2279" s="4"/>
      <c r="K2279" s="4">
        <v>222</v>
      </c>
      <c r="L2279" s="4">
        <v>3</v>
      </c>
      <c r="M2279" s="4">
        <v>3</v>
      </c>
      <c r="N2279" s="4" t="s">
        <v>3</v>
      </c>
      <c r="O2279" s="4">
        <v>2</v>
      </c>
      <c r="P2279" s="4"/>
      <c r="Q2279" s="4"/>
      <c r="R2279" s="4"/>
      <c r="S2279" s="4"/>
      <c r="T2279" s="4"/>
      <c r="U2279" s="4"/>
      <c r="V2279" s="4"/>
      <c r="W2279" s="4"/>
    </row>
    <row r="2280" spans="1:245">
      <c r="A2280" s="4">
        <v>50</v>
      </c>
      <c r="B2280" s="4">
        <v>0</v>
      </c>
      <c r="C2280" s="4">
        <v>0</v>
      </c>
      <c r="D2280" s="4">
        <v>1</v>
      </c>
      <c r="E2280" s="4">
        <v>225</v>
      </c>
      <c r="F2280" s="4">
        <f>ROUND(Source!AV2275,O2280)</f>
        <v>25731.4</v>
      </c>
      <c r="G2280" s="4" t="s">
        <v>77</v>
      </c>
      <c r="H2280" s="4" t="s">
        <v>78</v>
      </c>
      <c r="I2280" s="4"/>
      <c r="J2280" s="4"/>
      <c r="K2280" s="4">
        <v>225</v>
      </c>
      <c r="L2280" s="4">
        <v>4</v>
      </c>
      <c r="M2280" s="4">
        <v>3</v>
      </c>
      <c r="N2280" s="4" t="s">
        <v>3</v>
      </c>
      <c r="O2280" s="4">
        <v>2</v>
      </c>
      <c r="P2280" s="4"/>
      <c r="Q2280" s="4"/>
      <c r="R2280" s="4"/>
      <c r="S2280" s="4"/>
      <c r="T2280" s="4"/>
      <c r="U2280" s="4"/>
      <c r="V2280" s="4"/>
      <c r="W2280" s="4"/>
    </row>
    <row r="2281" spans="1:245">
      <c r="A2281" s="4">
        <v>50</v>
      </c>
      <c r="B2281" s="4">
        <v>0</v>
      </c>
      <c r="C2281" s="4">
        <v>0</v>
      </c>
      <c r="D2281" s="4">
        <v>1</v>
      </c>
      <c r="E2281" s="4">
        <v>226</v>
      </c>
      <c r="F2281" s="4">
        <f>ROUND(Source!AW2275,O2281)</f>
        <v>25731.4</v>
      </c>
      <c r="G2281" s="4" t="s">
        <v>79</v>
      </c>
      <c r="H2281" s="4" t="s">
        <v>80</v>
      </c>
      <c r="I2281" s="4"/>
      <c r="J2281" s="4"/>
      <c r="K2281" s="4">
        <v>226</v>
      </c>
      <c r="L2281" s="4">
        <v>5</v>
      </c>
      <c r="M2281" s="4">
        <v>3</v>
      </c>
      <c r="N2281" s="4" t="s">
        <v>3</v>
      </c>
      <c r="O2281" s="4">
        <v>2</v>
      </c>
      <c r="P2281" s="4"/>
      <c r="Q2281" s="4"/>
      <c r="R2281" s="4"/>
      <c r="S2281" s="4"/>
      <c r="T2281" s="4"/>
      <c r="U2281" s="4"/>
      <c r="V2281" s="4"/>
      <c r="W2281" s="4"/>
    </row>
    <row r="2282" spans="1:245">
      <c r="A2282" s="4">
        <v>50</v>
      </c>
      <c r="B2282" s="4">
        <v>0</v>
      </c>
      <c r="C2282" s="4">
        <v>0</v>
      </c>
      <c r="D2282" s="4">
        <v>1</v>
      </c>
      <c r="E2282" s="4">
        <v>227</v>
      </c>
      <c r="F2282" s="4">
        <f>ROUND(Source!AX2275,O2282)</f>
        <v>0</v>
      </c>
      <c r="G2282" s="4" t="s">
        <v>81</v>
      </c>
      <c r="H2282" s="4" t="s">
        <v>82</v>
      </c>
      <c r="I2282" s="4"/>
      <c r="J2282" s="4"/>
      <c r="K2282" s="4">
        <v>227</v>
      </c>
      <c r="L2282" s="4">
        <v>6</v>
      </c>
      <c r="M2282" s="4">
        <v>3</v>
      </c>
      <c r="N2282" s="4" t="s">
        <v>3</v>
      </c>
      <c r="O2282" s="4">
        <v>2</v>
      </c>
      <c r="P2282" s="4"/>
      <c r="Q2282" s="4"/>
      <c r="R2282" s="4"/>
      <c r="S2282" s="4"/>
      <c r="T2282" s="4"/>
      <c r="U2282" s="4"/>
      <c r="V2282" s="4"/>
      <c r="W2282" s="4"/>
    </row>
    <row r="2283" spans="1:245">
      <c r="A2283" s="4">
        <v>50</v>
      </c>
      <c r="B2283" s="4">
        <v>0</v>
      </c>
      <c r="C2283" s="4">
        <v>0</v>
      </c>
      <c r="D2283" s="4">
        <v>1</v>
      </c>
      <c r="E2283" s="4">
        <v>228</v>
      </c>
      <c r="F2283" s="4">
        <f>ROUND(Source!AY2275,O2283)</f>
        <v>25731.4</v>
      </c>
      <c r="G2283" s="4" t="s">
        <v>83</v>
      </c>
      <c r="H2283" s="4" t="s">
        <v>84</v>
      </c>
      <c r="I2283" s="4"/>
      <c r="J2283" s="4"/>
      <c r="K2283" s="4">
        <v>228</v>
      </c>
      <c r="L2283" s="4">
        <v>7</v>
      </c>
      <c r="M2283" s="4">
        <v>3</v>
      </c>
      <c r="N2283" s="4" t="s">
        <v>3</v>
      </c>
      <c r="O2283" s="4">
        <v>2</v>
      </c>
      <c r="P2283" s="4"/>
      <c r="Q2283" s="4"/>
      <c r="R2283" s="4"/>
      <c r="S2283" s="4"/>
      <c r="T2283" s="4"/>
      <c r="U2283" s="4"/>
      <c r="V2283" s="4"/>
      <c r="W2283" s="4"/>
    </row>
    <row r="2284" spans="1:245">
      <c r="A2284" s="4">
        <v>50</v>
      </c>
      <c r="B2284" s="4">
        <v>0</v>
      </c>
      <c r="C2284" s="4">
        <v>0</v>
      </c>
      <c r="D2284" s="4">
        <v>1</v>
      </c>
      <c r="E2284" s="4">
        <v>216</v>
      </c>
      <c r="F2284" s="4">
        <f>ROUND(Source!AP2275,O2284)</f>
        <v>0</v>
      </c>
      <c r="G2284" s="4" t="s">
        <v>85</v>
      </c>
      <c r="H2284" s="4" t="s">
        <v>86</v>
      </c>
      <c r="I2284" s="4"/>
      <c r="J2284" s="4"/>
      <c r="K2284" s="4">
        <v>216</v>
      </c>
      <c r="L2284" s="4">
        <v>8</v>
      </c>
      <c r="M2284" s="4">
        <v>3</v>
      </c>
      <c r="N2284" s="4" t="s">
        <v>3</v>
      </c>
      <c r="O2284" s="4">
        <v>2</v>
      </c>
      <c r="P2284" s="4"/>
      <c r="Q2284" s="4"/>
      <c r="R2284" s="4"/>
      <c r="S2284" s="4"/>
      <c r="T2284" s="4"/>
      <c r="U2284" s="4"/>
      <c r="V2284" s="4"/>
      <c r="W2284" s="4"/>
    </row>
    <row r="2285" spans="1:245">
      <c r="A2285" s="4">
        <v>50</v>
      </c>
      <c r="B2285" s="4">
        <v>0</v>
      </c>
      <c r="C2285" s="4">
        <v>0</v>
      </c>
      <c r="D2285" s="4">
        <v>1</v>
      </c>
      <c r="E2285" s="4">
        <v>223</v>
      </c>
      <c r="F2285" s="4">
        <f>ROUND(Source!AQ2275,O2285)</f>
        <v>0</v>
      </c>
      <c r="G2285" s="4" t="s">
        <v>87</v>
      </c>
      <c r="H2285" s="4" t="s">
        <v>88</v>
      </c>
      <c r="I2285" s="4"/>
      <c r="J2285" s="4"/>
      <c r="K2285" s="4">
        <v>223</v>
      </c>
      <c r="L2285" s="4">
        <v>9</v>
      </c>
      <c r="M2285" s="4">
        <v>3</v>
      </c>
      <c r="N2285" s="4" t="s">
        <v>3</v>
      </c>
      <c r="O2285" s="4">
        <v>2</v>
      </c>
      <c r="P2285" s="4"/>
      <c r="Q2285" s="4"/>
      <c r="R2285" s="4"/>
      <c r="S2285" s="4"/>
      <c r="T2285" s="4"/>
      <c r="U2285" s="4"/>
      <c r="V2285" s="4"/>
      <c r="W2285" s="4"/>
    </row>
    <row r="2286" spans="1:245">
      <c r="A2286" s="4">
        <v>50</v>
      </c>
      <c r="B2286" s="4">
        <v>0</v>
      </c>
      <c r="C2286" s="4">
        <v>0</v>
      </c>
      <c r="D2286" s="4">
        <v>1</v>
      </c>
      <c r="E2286" s="4">
        <v>229</v>
      </c>
      <c r="F2286" s="4">
        <f>ROUND(Source!AZ2275,O2286)</f>
        <v>0</v>
      </c>
      <c r="G2286" s="4" t="s">
        <v>89</v>
      </c>
      <c r="H2286" s="4" t="s">
        <v>90</v>
      </c>
      <c r="I2286" s="4"/>
      <c r="J2286" s="4"/>
      <c r="K2286" s="4">
        <v>229</v>
      </c>
      <c r="L2286" s="4">
        <v>10</v>
      </c>
      <c r="M2286" s="4">
        <v>3</v>
      </c>
      <c r="N2286" s="4" t="s">
        <v>3</v>
      </c>
      <c r="O2286" s="4">
        <v>2</v>
      </c>
      <c r="P2286" s="4"/>
      <c r="Q2286" s="4"/>
      <c r="R2286" s="4"/>
      <c r="S2286" s="4"/>
      <c r="T2286" s="4"/>
      <c r="U2286" s="4"/>
      <c r="V2286" s="4"/>
      <c r="W2286" s="4"/>
    </row>
    <row r="2287" spans="1:245">
      <c r="A2287" s="4">
        <v>50</v>
      </c>
      <c r="B2287" s="4">
        <v>0</v>
      </c>
      <c r="C2287" s="4">
        <v>0</v>
      </c>
      <c r="D2287" s="4">
        <v>1</v>
      </c>
      <c r="E2287" s="4">
        <v>203</v>
      </c>
      <c r="F2287" s="4">
        <f>ROUND(Source!Q2275,O2287)</f>
        <v>468.75</v>
      </c>
      <c r="G2287" s="4" t="s">
        <v>91</v>
      </c>
      <c r="H2287" s="4" t="s">
        <v>92</v>
      </c>
      <c r="I2287" s="4"/>
      <c r="J2287" s="4"/>
      <c r="K2287" s="4">
        <v>203</v>
      </c>
      <c r="L2287" s="4">
        <v>11</v>
      </c>
      <c r="M2287" s="4">
        <v>3</v>
      </c>
      <c r="N2287" s="4" t="s">
        <v>3</v>
      </c>
      <c r="O2287" s="4">
        <v>2</v>
      </c>
      <c r="P2287" s="4"/>
      <c r="Q2287" s="4"/>
      <c r="R2287" s="4"/>
      <c r="S2287" s="4"/>
      <c r="T2287" s="4"/>
      <c r="U2287" s="4"/>
      <c r="V2287" s="4"/>
      <c r="W2287" s="4"/>
    </row>
    <row r="2288" spans="1:245">
      <c r="A2288" s="4">
        <v>50</v>
      </c>
      <c r="B2288" s="4">
        <v>0</v>
      </c>
      <c r="C2288" s="4">
        <v>0</v>
      </c>
      <c r="D2288" s="4">
        <v>1</v>
      </c>
      <c r="E2288" s="4">
        <v>231</v>
      </c>
      <c r="F2288" s="4">
        <f>ROUND(Source!BB2275,O2288)</f>
        <v>0</v>
      </c>
      <c r="G2288" s="4" t="s">
        <v>93</v>
      </c>
      <c r="H2288" s="4" t="s">
        <v>94</v>
      </c>
      <c r="I2288" s="4"/>
      <c r="J2288" s="4"/>
      <c r="K2288" s="4">
        <v>231</v>
      </c>
      <c r="L2288" s="4">
        <v>12</v>
      </c>
      <c r="M2288" s="4">
        <v>3</v>
      </c>
      <c r="N2288" s="4" t="s">
        <v>3</v>
      </c>
      <c r="O2288" s="4">
        <v>2</v>
      </c>
      <c r="P2288" s="4"/>
      <c r="Q2288" s="4"/>
      <c r="R2288" s="4"/>
      <c r="S2288" s="4"/>
      <c r="T2288" s="4"/>
      <c r="U2288" s="4"/>
      <c r="V2288" s="4"/>
      <c r="W2288" s="4"/>
    </row>
    <row r="2289" spans="1:23">
      <c r="A2289" s="4">
        <v>50</v>
      </c>
      <c r="B2289" s="4">
        <v>0</v>
      </c>
      <c r="C2289" s="4">
        <v>0</v>
      </c>
      <c r="D2289" s="4">
        <v>1</v>
      </c>
      <c r="E2289" s="4">
        <v>204</v>
      </c>
      <c r="F2289" s="4">
        <f>ROUND(Source!R2275,O2289)</f>
        <v>280.41000000000003</v>
      </c>
      <c r="G2289" s="4" t="s">
        <v>95</v>
      </c>
      <c r="H2289" s="4" t="s">
        <v>96</v>
      </c>
      <c r="I2289" s="4"/>
      <c r="J2289" s="4"/>
      <c r="K2289" s="4">
        <v>204</v>
      </c>
      <c r="L2289" s="4">
        <v>13</v>
      </c>
      <c r="M2289" s="4">
        <v>3</v>
      </c>
      <c r="N2289" s="4" t="s">
        <v>3</v>
      </c>
      <c r="O2289" s="4">
        <v>2</v>
      </c>
      <c r="P2289" s="4"/>
      <c r="Q2289" s="4"/>
      <c r="R2289" s="4"/>
      <c r="S2289" s="4"/>
      <c r="T2289" s="4"/>
      <c r="U2289" s="4"/>
      <c r="V2289" s="4"/>
      <c r="W2289" s="4"/>
    </row>
    <row r="2290" spans="1:23">
      <c r="A2290" s="4">
        <v>50</v>
      </c>
      <c r="B2290" s="4">
        <v>0</v>
      </c>
      <c r="C2290" s="4">
        <v>0</v>
      </c>
      <c r="D2290" s="4">
        <v>1</v>
      </c>
      <c r="E2290" s="4">
        <v>205</v>
      </c>
      <c r="F2290" s="4">
        <f>ROUND(Source!S2275,O2290)</f>
        <v>20521.03</v>
      </c>
      <c r="G2290" s="4" t="s">
        <v>97</v>
      </c>
      <c r="H2290" s="4" t="s">
        <v>98</v>
      </c>
      <c r="I2290" s="4"/>
      <c r="J2290" s="4"/>
      <c r="K2290" s="4">
        <v>205</v>
      </c>
      <c r="L2290" s="4">
        <v>14</v>
      </c>
      <c r="M2290" s="4">
        <v>3</v>
      </c>
      <c r="N2290" s="4" t="s">
        <v>3</v>
      </c>
      <c r="O2290" s="4">
        <v>2</v>
      </c>
      <c r="P2290" s="4"/>
      <c r="Q2290" s="4"/>
      <c r="R2290" s="4"/>
      <c r="S2290" s="4"/>
      <c r="T2290" s="4"/>
      <c r="U2290" s="4"/>
      <c r="V2290" s="4"/>
      <c r="W2290" s="4"/>
    </row>
    <row r="2291" spans="1:23">
      <c r="A2291" s="4">
        <v>50</v>
      </c>
      <c r="B2291" s="4">
        <v>0</v>
      </c>
      <c r="C2291" s="4">
        <v>0</v>
      </c>
      <c r="D2291" s="4">
        <v>1</v>
      </c>
      <c r="E2291" s="4">
        <v>232</v>
      </c>
      <c r="F2291" s="4">
        <f>ROUND(Source!BC2275,O2291)</f>
        <v>0</v>
      </c>
      <c r="G2291" s="4" t="s">
        <v>99</v>
      </c>
      <c r="H2291" s="4" t="s">
        <v>100</v>
      </c>
      <c r="I2291" s="4"/>
      <c r="J2291" s="4"/>
      <c r="K2291" s="4">
        <v>232</v>
      </c>
      <c r="L2291" s="4">
        <v>15</v>
      </c>
      <c r="M2291" s="4">
        <v>3</v>
      </c>
      <c r="N2291" s="4" t="s">
        <v>3</v>
      </c>
      <c r="O2291" s="4">
        <v>2</v>
      </c>
      <c r="P2291" s="4"/>
      <c r="Q2291" s="4"/>
      <c r="R2291" s="4"/>
      <c r="S2291" s="4"/>
      <c r="T2291" s="4"/>
      <c r="U2291" s="4"/>
      <c r="V2291" s="4"/>
      <c r="W2291" s="4"/>
    </row>
    <row r="2292" spans="1:23">
      <c r="A2292" s="4">
        <v>50</v>
      </c>
      <c r="B2292" s="4">
        <v>0</v>
      </c>
      <c r="C2292" s="4">
        <v>0</v>
      </c>
      <c r="D2292" s="4">
        <v>1</v>
      </c>
      <c r="E2292" s="4">
        <v>214</v>
      </c>
      <c r="F2292" s="4">
        <f>ROUND(Source!AS2275,O2292)</f>
        <v>69273.009999999995</v>
      </c>
      <c r="G2292" s="4" t="s">
        <v>101</v>
      </c>
      <c r="H2292" s="4" t="s">
        <v>102</v>
      </c>
      <c r="I2292" s="4"/>
      <c r="J2292" s="4"/>
      <c r="K2292" s="4">
        <v>214</v>
      </c>
      <c r="L2292" s="4">
        <v>16</v>
      </c>
      <c r="M2292" s="4">
        <v>3</v>
      </c>
      <c r="N2292" s="4" t="s">
        <v>3</v>
      </c>
      <c r="O2292" s="4">
        <v>2</v>
      </c>
      <c r="P2292" s="4"/>
      <c r="Q2292" s="4"/>
      <c r="R2292" s="4"/>
      <c r="S2292" s="4"/>
      <c r="T2292" s="4"/>
      <c r="U2292" s="4"/>
      <c r="V2292" s="4"/>
      <c r="W2292" s="4"/>
    </row>
    <row r="2293" spans="1:23">
      <c r="A2293" s="4">
        <v>50</v>
      </c>
      <c r="B2293" s="4">
        <v>0</v>
      </c>
      <c r="C2293" s="4">
        <v>0</v>
      </c>
      <c r="D2293" s="4">
        <v>1</v>
      </c>
      <c r="E2293" s="4">
        <v>215</v>
      </c>
      <c r="F2293" s="4">
        <f>ROUND(Source!AT2275,O2293)</f>
        <v>2969.22</v>
      </c>
      <c r="G2293" s="4" t="s">
        <v>103</v>
      </c>
      <c r="H2293" s="4" t="s">
        <v>104</v>
      </c>
      <c r="I2293" s="4"/>
      <c r="J2293" s="4"/>
      <c r="K2293" s="4">
        <v>215</v>
      </c>
      <c r="L2293" s="4">
        <v>17</v>
      </c>
      <c r="M2293" s="4">
        <v>3</v>
      </c>
      <c r="N2293" s="4" t="s">
        <v>3</v>
      </c>
      <c r="O2293" s="4">
        <v>2</v>
      </c>
      <c r="P2293" s="4"/>
      <c r="Q2293" s="4"/>
      <c r="R2293" s="4"/>
      <c r="S2293" s="4"/>
      <c r="T2293" s="4"/>
      <c r="U2293" s="4"/>
      <c r="V2293" s="4"/>
      <c r="W2293" s="4"/>
    </row>
    <row r="2294" spans="1:23">
      <c r="A2294" s="4">
        <v>50</v>
      </c>
      <c r="B2294" s="4">
        <v>0</v>
      </c>
      <c r="C2294" s="4">
        <v>0</v>
      </c>
      <c r="D2294" s="4">
        <v>1</v>
      </c>
      <c r="E2294" s="4">
        <v>217</v>
      </c>
      <c r="F2294" s="4">
        <f>ROUND(Source!AU2275,O2294)</f>
        <v>0</v>
      </c>
      <c r="G2294" s="4" t="s">
        <v>105</v>
      </c>
      <c r="H2294" s="4" t="s">
        <v>106</v>
      </c>
      <c r="I2294" s="4"/>
      <c r="J2294" s="4"/>
      <c r="K2294" s="4">
        <v>217</v>
      </c>
      <c r="L2294" s="4">
        <v>18</v>
      </c>
      <c r="M2294" s="4">
        <v>3</v>
      </c>
      <c r="N2294" s="4" t="s">
        <v>3</v>
      </c>
      <c r="O2294" s="4">
        <v>2</v>
      </c>
      <c r="P2294" s="4"/>
      <c r="Q2294" s="4"/>
      <c r="R2294" s="4"/>
      <c r="S2294" s="4"/>
      <c r="T2294" s="4"/>
      <c r="U2294" s="4"/>
      <c r="V2294" s="4"/>
      <c r="W2294" s="4"/>
    </row>
    <row r="2295" spans="1:23">
      <c r="A2295" s="4">
        <v>50</v>
      </c>
      <c r="B2295" s="4">
        <v>0</v>
      </c>
      <c r="C2295" s="4">
        <v>0</v>
      </c>
      <c r="D2295" s="4">
        <v>1</v>
      </c>
      <c r="E2295" s="4">
        <v>230</v>
      </c>
      <c r="F2295" s="4">
        <f>ROUND(Source!BA2275,O2295)</f>
        <v>0</v>
      </c>
      <c r="G2295" s="4" t="s">
        <v>107</v>
      </c>
      <c r="H2295" s="4" t="s">
        <v>108</v>
      </c>
      <c r="I2295" s="4"/>
      <c r="J2295" s="4"/>
      <c r="K2295" s="4">
        <v>230</v>
      </c>
      <c r="L2295" s="4">
        <v>19</v>
      </c>
      <c r="M2295" s="4">
        <v>3</v>
      </c>
      <c r="N2295" s="4" t="s">
        <v>3</v>
      </c>
      <c r="O2295" s="4">
        <v>2</v>
      </c>
      <c r="P2295" s="4"/>
      <c r="Q2295" s="4"/>
      <c r="R2295" s="4"/>
      <c r="S2295" s="4"/>
      <c r="T2295" s="4"/>
      <c r="U2295" s="4"/>
      <c r="V2295" s="4"/>
      <c r="W2295" s="4"/>
    </row>
    <row r="2296" spans="1:23">
      <c r="A2296" s="4">
        <v>50</v>
      </c>
      <c r="B2296" s="4">
        <v>0</v>
      </c>
      <c r="C2296" s="4">
        <v>0</v>
      </c>
      <c r="D2296" s="4">
        <v>1</v>
      </c>
      <c r="E2296" s="4">
        <v>206</v>
      </c>
      <c r="F2296" s="4">
        <f>ROUND(Source!T2275,O2296)</f>
        <v>0</v>
      </c>
      <c r="G2296" s="4" t="s">
        <v>109</v>
      </c>
      <c r="H2296" s="4" t="s">
        <v>110</v>
      </c>
      <c r="I2296" s="4"/>
      <c r="J2296" s="4"/>
      <c r="K2296" s="4">
        <v>206</v>
      </c>
      <c r="L2296" s="4">
        <v>20</v>
      </c>
      <c r="M2296" s="4">
        <v>3</v>
      </c>
      <c r="N2296" s="4" t="s">
        <v>3</v>
      </c>
      <c r="O2296" s="4">
        <v>2</v>
      </c>
      <c r="P2296" s="4"/>
      <c r="Q2296" s="4"/>
      <c r="R2296" s="4"/>
      <c r="S2296" s="4"/>
      <c r="T2296" s="4"/>
      <c r="U2296" s="4"/>
      <c r="V2296" s="4"/>
      <c r="W2296" s="4"/>
    </row>
    <row r="2297" spans="1:23">
      <c r="A2297" s="4">
        <v>50</v>
      </c>
      <c r="B2297" s="4">
        <v>0</v>
      </c>
      <c r="C2297" s="4">
        <v>0</v>
      </c>
      <c r="D2297" s="4">
        <v>1</v>
      </c>
      <c r="E2297" s="4">
        <v>207</v>
      </c>
      <c r="F2297" s="4">
        <f>Source!U2275</f>
        <v>66.75416899999999</v>
      </c>
      <c r="G2297" s="4" t="s">
        <v>111</v>
      </c>
      <c r="H2297" s="4" t="s">
        <v>112</v>
      </c>
      <c r="I2297" s="4"/>
      <c r="J2297" s="4"/>
      <c r="K2297" s="4">
        <v>207</v>
      </c>
      <c r="L2297" s="4">
        <v>21</v>
      </c>
      <c r="M2297" s="4">
        <v>3</v>
      </c>
      <c r="N2297" s="4" t="s">
        <v>3</v>
      </c>
      <c r="O2297" s="4">
        <v>-1</v>
      </c>
      <c r="P2297" s="4"/>
      <c r="Q2297" s="4"/>
      <c r="R2297" s="4"/>
      <c r="S2297" s="4"/>
      <c r="T2297" s="4"/>
      <c r="U2297" s="4"/>
      <c r="V2297" s="4"/>
      <c r="W2297" s="4"/>
    </row>
    <row r="2298" spans="1:23">
      <c r="A2298" s="4">
        <v>50</v>
      </c>
      <c r="B2298" s="4">
        <v>0</v>
      </c>
      <c r="C2298" s="4">
        <v>0</v>
      </c>
      <c r="D2298" s="4">
        <v>1</v>
      </c>
      <c r="E2298" s="4">
        <v>208</v>
      </c>
      <c r="F2298" s="4">
        <f>Source!V2275</f>
        <v>0.763625</v>
      </c>
      <c r="G2298" s="4" t="s">
        <v>113</v>
      </c>
      <c r="H2298" s="4" t="s">
        <v>114</v>
      </c>
      <c r="I2298" s="4"/>
      <c r="J2298" s="4"/>
      <c r="K2298" s="4">
        <v>208</v>
      </c>
      <c r="L2298" s="4">
        <v>22</v>
      </c>
      <c r="M2298" s="4">
        <v>3</v>
      </c>
      <c r="N2298" s="4" t="s">
        <v>3</v>
      </c>
      <c r="O2298" s="4">
        <v>-1</v>
      </c>
      <c r="P2298" s="4"/>
      <c r="Q2298" s="4"/>
      <c r="R2298" s="4"/>
      <c r="S2298" s="4"/>
      <c r="T2298" s="4"/>
      <c r="U2298" s="4"/>
      <c r="V2298" s="4"/>
      <c r="W2298" s="4"/>
    </row>
    <row r="2299" spans="1:23">
      <c r="A2299" s="4">
        <v>50</v>
      </c>
      <c r="B2299" s="4">
        <v>0</v>
      </c>
      <c r="C2299" s="4">
        <v>0</v>
      </c>
      <c r="D2299" s="4">
        <v>1</v>
      </c>
      <c r="E2299" s="4">
        <v>209</v>
      </c>
      <c r="F2299" s="4">
        <f>ROUND(Source!W2275,O2299)</f>
        <v>9.84</v>
      </c>
      <c r="G2299" s="4" t="s">
        <v>115</v>
      </c>
      <c r="H2299" s="4" t="s">
        <v>116</v>
      </c>
      <c r="I2299" s="4"/>
      <c r="J2299" s="4"/>
      <c r="K2299" s="4">
        <v>209</v>
      </c>
      <c r="L2299" s="4">
        <v>23</v>
      </c>
      <c r="M2299" s="4">
        <v>3</v>
      </c>
      <c r="N2299" s="4" t="s">
        <v>3</v>
      </c>
      <c r="O2299" s="4">
        <v>2</v>
      </c>
      <c r="P2299" s="4"/>
      <c r="Q2299" s="4"/>
      <c r="R2299" s="4"/>
      <c r="S2299" s="4"/>
      <c r="T2299" s="4"/>
      <c r="U2299" s="4"/>
      <c r="V2299" s="4"/>
      <c r="W2299" s="4"/>
    </row>
    <row r="2300" spans="1:23">
      <c r="A2300" s="4">
        <v>50</v>
      </c>
      <c r="B2300" s="4">
        <v>0</v>
      </c>
      <c r="C2300" s="4">
        <v>0</v>
      </c>
      <c r="D2300" s="4">
        <v>1</v>
      </c>
      <c r="E2300" s="4">
        <v>233</v>
      </c>
      <c r="F2300" s="4">
        <f>ROUND(Source!BD2275,O2300)</f>
        <v>0</v>
      </c>
      <c r="G2300" s="4" t="s">
        <v>117</v>
      </c>
      <c r="H2300" s="4" t="s">
        <v>118</v>
      </c>
      <c r="I2300" s="4"/>
      <c r="J2300" s="4"/>
      <c r="K2300" s="4">
        <v>233</v>
      </c>
      <c r="L2300" s="4">
        <v>24</v>
      </c>
      <c r="M2300" s="4">
        <v>3</v>
      </c>
      <c r="N2300" s="4" t="s">
        <v>3</v>
      </c>
      <c r="O2300" s="4">
        <v>2</v>
      </c>
      <c r="P2300" s="4"/>
      <c r="Q2300" s="4"/>
      <c r="R2300" s="4"/>
      <c r="S2300" s="4"/>
      <c r="T2300" s="4"/>
      <c r="U2300" s="4"/>
      <c r="V2300" s="4"/>
      <c r="W2300" s="4"/>
    </row>
    <row r="2301" spans="1:23">
      <c r="A2301" s="4">
        <v>50</v>
      </c>
      <c r="B2301" s="4">
        <v>0</v>
      </c>
      <c r="C2301" s="4">
        <v>0</v>
      </c>
      <c r="D2301" s="4">
        <v>1</v>
      </c>
      <c r="E2301" s="4">
        <v>210</v>
      </c>
      <c r="F2301" s="4">
        <f>ROUND(Source!X2275,O2301)</f>
        <v>17164.689999999999</v>
      </c>
      <c r="G2301" s="4" t="s">
        <v>119</v>
      </c>
      <c r="H2301" s="4" t="s">
        <v>120</v>
      </c>
      <c r="I2301" s="4"/>
      <c r="J2301" s="4"/>
      <c r="K2301" s="4">
        <v>210</v>
      </c>
      <c r="L2301" s="4">
        <v>25</v>
      </c>
      <c r="M2301" s="4">
        <v>3</v>
      </c>
      <c r="N2301" s="4" t="s">
        <v>3</v>
      </c>
      <c r="O2301" s="4">
        <v>2</v>
      </c>
      <c r="P2301" s="4"/>
      <c r="Q2301" s="4"/>
      <c r="R2301" s="4"/>
      <c r="S2301" s="4"/>
      <c r="T2301" s="4"/>
      <c r="U2301" s="4"/>
      <c r="V2301" s="4"/>
      <c r="W2301" s="4"/>
    </row>
    <row r="2302" spans="1:23">
      <c r="A2302" s="4">
        <v>50</v>
      </c>
      <c r="B2302" s="4">
        <v>0</v>
      </c>
      <c r="C2302" s="4">
        <v>0</v>
      </c>
      <c r="D2302" s="4">
        <v>1</v>
      </c>
      <c r="E2302" s="4">
        <v>211</v>
      </c>
      <c r="F2302" s="4">
        <f>ROUND(Source!Y2275,O2302)</f>
        <v>8356.36</v>
      </c>
      <c r="G2302" s="4" t="s">
        <v>121</v>
      </c>
      <c r="H2302" s="4" t="s">
        <v>122</v>
      </c>
      <c r="I2302" s="4"/>
      <c r="J2302" s="4"/>
      <c r="K2302" s="4">
        <v>211</v>
      </c>
      <c r="L2302" s="4">
        <v>26</v>
      </c>
      <c r="M2302" s="4">
        <v>3</v>
      </c>
      <c r="N2302" s="4" t="s">
        <v>3</v>
      </c>
      <c r="O2302" s="4">
        <v>2</v>
      </c>
      <c r="P2302" s="4"/>
      <c r="Q2302" s="4"/>
      <c r="R2302" s="4"/>
      <c r="S2302" s="4"/>
      <c r="T2302" s="4"/>
      <c r="U2302" s="4"/>
      <c r="V2302" s="4"/>
      <c r="W2302" s="4"/>
    </row>
    <row r="2303" spans="1:23">
      <c r="A2303" s="4">
        <v>50</v>
      </c>
      <c r="B2303" s="4">
        <v>0</v>
      </c>
      <c r="C2303" s="4">
        <v>0</v>
      </c>
      <c r="D2303" s="4">
        <v>1</v>
      </c>
      <c r="E2303" s="4">
        <v>224</v>
      </c>
      <c r="F2303" s="4">
        <f>ROUND(Source!AR2275,O2303)</f>
        <v>72242.23</v>
      </c>
      <c r="G2303" s="4" t="s">
        <v>123</v>
      </c>
      <c r="H2303" s="4" t="s">
        <v>124</v>
      </c>
      <c r="I2303" s="4"/>
      <c r="J2303" s="4"/>
      <c r="K2303" s="4">
        <v>224</v>
      </c>
      <c r="L2303" s="4">
        <v>27</v>
      </c>
      <c r="M2303" s="4">
        <v>3</v>
      </c>
      <c r="N2303" s="4" t="s">
        <v>3</v>
      </c>
      <c r="O2303" s="4">
        <v>2</v>
      </c>
      <c r="P2303" s="4"/>
      <c r="Q2303" s="4"/>
      <c r="R2303" s="4"/>
      <c r="S2303" s="4"/>
      <c r="T2303" s="4"/>
      <c r="U2303" s="4"/>
      <c r="V2303" s="4"/>
      <c r="W2303" s="4"/>
    </row>
    <row r="2305" spans="1:206">
      <c r="A2305" s="2">
        <v>51</v>
      </c>
      <c r="B2305" s="2">
        <f>B2212</f>
        <v>1</v>
      </c>
      <c r="C2305" s="2">
        <f>A2212</f>
        <v>4</v>
      </c>
      <c r="D2305" s="2">
        <f>ROW(A2212)</f>
        <v>2212</v>
      </c>
      <c r="E2305" s="2"/>
      <c r="F2305" s="2" t="str">
        <f>IF(F2212&lt;&gt;"",F2212,"")</f>
        <v>Новый раздел</v>
      </c>
      <c r="G2305" s="2" t="str">
        <f>IF(G2212&lt;&gt;"",G2212,"")</f>
        <v>Туалет -тамбур 39 40</v>
      </c>
      <c r="H2305" s="2">
        <v>0</v>
      </c>
      <c r="I2305" s="2"/>
      <c r="J2305" s="2"/>
      <c r="K2305" s="2"/>
      <c r="L2305" s="2"/>
      <c r="M2305" s="2"/>
      <c r="N2305" s="2"/>
      <c r="O2305" s="2">
        <f t="shared" ref="O2305:T2305" si="1523">ROUND(O2231+O2275+AB2305,2)</f>
        <v>49693.09</v>
      </c>
      <c r="P2305" s="2">
        <f t="shared" si="1523"/>
        <v>25731.4</v>
      </c>
      <c r="Q2305" s="2">
        <f t="shared" si="1523"/>
        <v>577.63</v>
      </c>
      <c r="R2305" s="2">
        <f t="shared" si="1523"/>
        <v>354.53</v>
      </c>
      <c r="S2305" s="2">
        <f t="shared" si="1523"/>
        <v>23384.06</v>
      </c>
      <c r="T2305" s="2">
        <f t="shared" si="1523"/>
        <v>0</v>
      </c>
      <c r="U2305" s="2">
        <f>U2231+U2275+AH2305</f>
        <v>77.277128999999988</v>
      </c>
      <c r="V2305" s="2">
        <f>V2231+V2275+AI2305</f>
        <v>0.96884499999999996</v>
      </c>
      <c r="W2305" s="2">
        <f>ROUND(W2231+W2275+AJ2305,2)</f>
        <v>9.84</v>
      </c>
      <c r="X2305" s="2">
        <f>ROUND(X2231+X2275+AK2305,2)</f>
        <v>19187.41</v>
      </c>
      <c r="Y2305" s="2">
        <f>ROUND(Y2231+Y2275+AL2305,2)</f>
        <v>9816.19</v>
      </c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>
        <f t="shared" ref="AO2305:BD2305" si="1524">ROUND(AO2231+AO2275+BX2305,2)</f>
        <v>0</v>
      </c>
      <c r="AP2305" s="2">
        <f t="shared" si="1524"/>
        <v>0</v>
      </c>
      <c r="AQ2305" s="2">
        <f t="shared" si="1524"/>
        <v>0</v>
      </c>
      <c r="AR2305" s="2">
        <f t="shared" si="1524"/>
        <v>78696.69</v>
      </c>
      <c r="AS2305" s="2">
        <f t="shared" si="1524"/>
        <v>75727.47</v>
      </c>
      <c r="AT2305" s="2">
        <f t="shared" si="1524"/>
        <v>2969.22</v>
      </c>
      <c r="AU2305" s="2">
        <f t="shared" si="1524"/>
        <v>0</v>
      </c>
      <c r="AV2305" s="2">
        <f t="shared" si="1524"/>
        <v>25731.4</v>
      </c>
      <c r="AW2305" s="2">
        <f t="shared" si="1524"/>
        <v>25731.4</v>
      </c>
      <c r="AX2305" s="2">
        <f t="shared" si="1524"/>
        <v>0</v>
      </c>
      <c r="AY2305" s="2">
        <f t="shared" si="1524"/>
        <v>25731.4</v>
      </c>
      <c r="AZ2305" s="2">
        <f t="shared" si="1524"/>
        <v>0</v>
      </c>
      <c r="BA2305" s="2">
        <f t="shared" si="1524"/>
        <v>0</v>
      </c>
      <c r="BB2305" s="2">
        <f t="shared" si="1524"/>
        <v>0</v>
      </c>
      <c r="BC2305" s="2">
        <f t="shared" si="1524"/>
        <v>0</v>
      </c>
      <c r="BD2305" s="2">
        <f t="shared" si="1524"/>
        <v>0</v>
      </c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  <c r="FJ2305" s="3"/>
      <c r="FK2305" s="3"/>
      <c r="FL2305" s="3"/>
      <c r="FM2305" s="3"/>
      <c r="FN2305" s="3"/>
      <c r="FO2305" s="3"/>
      <c r="FP2305" s="3"/>
      <c r="FQ2305" s="3"/>
      <c r="FR2305" s="3"/>
      <c r="FS2305" s="3"/>
      <c r="FT2305" s="3"/>
      <c r="FU2305" s="3"/>
      <c r="FV2305" s="3"/>
      <c r="FW2305" s="3"/>
      <c r="FX2305" s="3"/>
      <c r="FY2305" s="3"/>
      <c r="FZ2305" s="3"/>
      <c r="GA2305" s="3"/>
      <c r="GB2305" s="3"/>
      <c r="GC2305" s="3"/>
      <c r="GD2305" s="3"/>
      <c r="GE2305" s="3"/>
      <c r="GF2305" s="3"/>
      <c r="GG2305" s="3"/>
      <c r="GH2305" s="3"/>
      <c r="GI2305" s="3"/>
      <c r="GJ2305" s="3"/>
      <c r="GK2305" s="3"/>
      <c r="GL2305" s="3"/>
      <c r="GM2305" s="3"/>
      <c r="GN2305" s="3"/>
      <c r="GO2305" s="3"/>
      <c r="GP2305" s="3"/>
      <c r="GQ2305" s="3"/>
      <c r="GR2305" s="3"/>
      <c r="GS2305" s="3"/>
      <c r="GT2305" s="3"/>
      <c r="GU2305" s="3"/>
      <c r="GV2305" s="3"/>
      <c r="GW2305" s="3"/>
      <c r="GX2305" s="3">
        <v>0</v>
      </c>
    </row>
    <row r="2307" spans="1:206">
      <c r="A2307" s="4">
        <v>50</v>
      </c>
      <c r="B2307" s="4">
        <v>0</v>
      </c>
      <c r="C2307" s="4">
        <v>0</v>
      </c>
      <c r="D2307" s="4">
        <v>1</v>
      </c>
      <c r="E2307" s="4">
        <v>201</v>
      </c>
      <c r="F2307" s="4">
        <f>ROUND(Source!O2305,O2307)</f>
        <v>49693.09</v>
      </c>
      <c r="G2307" s="4" t="s">
        <v>71</v>
      </c>
      <c r="H2307" s="4" t="s">
        <v>72</v>
      </c>
      <c r="I2307" s="4"/>
      <c r="J2307" s="4"/>
      <c r="K2307" s="4">
        <v>201</v>
      </c>
      <c r="L2307" s="4">
        <v>1</v>
      </c>
      <c r="M2307" s="4">
        <v>3</v>
      </c>
      <c r="N2307" s="4" t="s">
        <v>3</v>
      </c>
      <c r="O2307" s="4">
        <v>2</v>
      </c>
      <c r="P2307" s="4"/>
      <c r="Q2307" s="4"/>
      <c r="R2307" s="4"/>
      <c r="S2307" s="4"/>
      <c r="T2307" s="4"/>
      <c r="U2307" s="4"/>
      <c r="V2307" s="4"/>
      <c r="W2307" s="4"/>
    </row>
    <row r="2308" spans="1:206">
      <c r="A2308" s="4">
        <v>50</v>
      </c>
      <c r="B2308" s="4">
        <v>0</v>
      </c>
      <c r="C2308" s="4">
        <v>0</v>
      </c>
      <c r="D2308" s="4">
        <v>1</v>
      </c>
      <c r="E2308" s="4">
        <v>202</v>
      </c>
      <c r="F2308" s="4">
        <f>ROUND(Source!P2305,O2308)</f>
        <v>25731.4</v>
      </c>
      <c r="G2308" s="4" t="s">
        <v>73</v>
      </c>
      <c r="H2308" s="4" t="s">
        <v>74</v>
      </c>
      <c r="I2308" s="4"/>
      <c r="J2308" s="4"/>
      <c r="K2308" s="4">
        <v>202</v>
      </c>
      <c r="L2308" s="4">
        <v>2</v>
      </c>
      <c r="M2308" s="4">
        <v>3</v>
      </c>
      <c r="N2308" s="4" t="s">
        <v>3</v>
      </c>
      <c r="O2308" s="4">
        <v>2</v>
      </c>
      <c r="P2308" s="4"/>
      <c r="Q2308" s="4"/>
      <c r="R2308" s="4"/>
      <c r="S2308" s="4"/>
      <c r="T2308" s="4"/>
      <c r="U2308" s="4"/>
      <c r="V2308" s="4"/>
      <c r="W2308" s="4"/>
    </row>
    <row r="2309" spans="1:206">
      <c r="A2309" s="4">
        <v>50</v>
      </c>
      <c r="B2309" s="4">
        <v>0</v>
      </c>
      <c r="C2309" s="4">
        <v>0</v>
      </c>
      <c r="D2309" s="4">
        <v>1</v>
      </c>
      <c r="E2309" s="4">
        <v>222</v>
      </c>
      <c r="F2309" s="4">
        <f>ROUND(Source!AO2305,O2309)</f>
        <v>0</v>
      </c>
      <c r="G2309" s="4" t="s">
        <v>75</v>
      </c>
      <c r="H2309" s="4" t="s">
        <v>76</v>
      </c>
      <c r="I2309" s="4"/>
      <c r="J2309" s="4"/>
      <c r="K2309" s="4">
        <v>222</v>
      </c>
      <c r="L2309" s="4">
        <v>3</v>
      </c>
      <c r="M2309" s="4">
        <v>3</v>
      </c>
      <c r="N2309" s="4" t="s">
        <v>3</v>
      </c>
      <c r="O2309" s="4">
        <v>2</v>
      </c>
      <c r="P2309" s="4"/>
      <c r="Q2309" s="4"/>
      <c r="R2309" s="4"/>
      <c r="S2309" s="4"/>
      <c r="T2309" s="4"/>
      <c r="U2309" s="4"/>
      <c r="V2309" s="4"/>
      <c r="W2309" s="4"/>
    </row>
    <row r="2310" spans="1:206">
      <c r="A2310" s="4">
        <v>50</v>
      </c>
      <c r="B2310" s="4">
        <v>0</v>
      </c>
      <c r="C2310" s="4">
        <v>0</v>
      </c>
      <c r="D2310" s="4">
        <v>1</v>
      </c>
      <c r="E2310" s="4">
        <v>225</v>
      </c>
      <c r="F2310" s="4">
        <f>ROUND(Source!AV2305,O2310)</f>
        <v>25731.4</v>
      </c>
      <c r="G2310" s="4" t="s">
        <v>77</v>
      </c>
      <c r="H2310" s="4" t="s">
        <v>78</v>
      </c>
      <c r="I2310" s="4"/>
      <c r="J2310" s="4"/>
      <c r="K2310" s="4">
        <v>225</v>
      </c>
      <c r="L2310" s="4">
        <v>4</v>
      </c>
      <c r="M2310" s="4">
        <v>3</v>
      </c>
      <c r="N2310" s="4" t="s">
        <v>3</v>
      </c>
      <c r="O2310" s="4">
        <v>2</v>
      </c>
      <c r="P2310" s="4"/>
      <c r="Q2310" s="4"/>
      <c r="R2310" s="4"/>
      <c r="S2310" s="4"/>
      <c r="T2310" s="4"/>
      <c r="U2310" s="4"/>
      <c r="V2310" s="4"/>
      <c r="W2310" s="4"/>
    </row>
    <row r="2311" spans="1:206">
      <c r="A2311" s="4">
        <v>50</v>
      </c>
      <c r="B2311" s="4">
        <v>0</v>
      </c>
      <c r="C2311" s="4">
        <v>0</v>
      </c>
      <c r="D2311" s="4">
        <v>1</v>
      </c>
      <c r="E2311" s="4">
        <v>226</v>
      </c>
      <c r="F2311" s="4">
        <f>ROUND(Source!AW2305,O2311)</f>
        <v>25731.4</v>
      </c>
      <c r="G2311" s="4" t="s">
        <v>79</v>
      </c>
      <c r="H2311" s="4" t="s">
        <v>80</v>
      </c>
      <c r="I2311" s="4"/>
      <c r="J2311" s="4"/>
      <c r="K2311" s="4">
        <v>226</v>
      </c>
      <c r="L2311" s="4">
        <v>5</v>
      </c>
      <c r="M2311" s="4">
        <v>3</v>
      </c>
      <c r="N2311" s="4" t="s">
        <v>3</v>
      </c>
      <c r="O2311" s="4">
        <v>2</v>
      </c>
      <c r="P2311" s="4"/>
      <c r="Q2311" s="4"/>
      <c r="R2311" s="4"/>
      <c r="S2311" s="4"/>
      <c r="T2311" s="4"/>
      <c r="U2311" s="4"/>
      <c r="V2311" s="4"/>
      <c r="W2311" s="4"/>
    </row>
    <row r="2312" spans="1:206">
      <c r="A2312" s="4">
        <v>50</v>
      </c>
      <c r="B2312" s="4">
        <v>0</v>
      </c>
      <c r="C2312" s="4">
        <v>0</v>
      </c>
      <c r="D2312" s="4">
        <v>1</v>
      </c>
      <c r="E2312" s="4">
        <v>227</v>
      </c>
      <c r="F2312" s="4">
        <f>ROUND(Source!AX2305,O2312)</f>
        <v>0</v>
      </c>
      <c r="G2312" s="4" t="s">
        <v>81</v>
      </c>
      <c r="H2312" s="4" t="s">
        <v>82</v>
      </c>
      <c r="I2312" s="4"/>
      <c r="J2312" s="4"/>
      <c r="K2312" s="4">
        <v>227</v>
      </c>
      <c r="L2312" s="4">
        <v>6</v>
      </c>
      <c r="M2312" s="4">
        <v>3</v>
      </c>
      <c r="N2312" s="4" t="s">
        <v>3</v>
      </c>
      <c r="O2312" s="4">
        <v>2</v>
      </c>
      <c r="P2312" s="4"/>
      <c r="Q2312" s="4"/>
      <c r="R2312" s="4"/>
      <c r="S2312" s="4"/>
      <c r="T2312" s="4"/>
      <c r="U2312" s="4"/>
      <c r="V2312" s="4"/>
      <c r="W2312" s="4"/>
    </row>
    <row r="2313" spans="1:206">
      <c r="A2313" s="4">
        <v>50</v>
      </c>
      <c r="B2313" s="4">
        <v>0</v>
      </c>
      <c r="C2313" s="4">
        <v>0</v>
      </c>
      <c r="D2313" s="4">
        <v>1</v>
      </c>
      <c r="E2313" s="4">
        <v>228</v>
      </c>
      <c r="F2313" s="4">
        <f>ROUND(Source!AY2305,O2313)</f>
        <v>25731.4</v>
      </c>
      <c r="G2313" s="4" t="s">
        <v>83</v>
      </c>
      <c r="H2313" s="4" t="s">
        <v>84</v>
      </c>
      <c r="I2313" s="4"/>
      <c r="J2313" s="4"/>
      <c r="K2313" s="4">
        <v>228</v>
      </c>
      <c r="L2313" s="4">
        <v>7</v>
      </c>
      <c r="M2313" s="4">
        <v>3</v>
      </c>
      <c r="N2313" s="4" t="s">
        <v>3</v>
      </c>
      <c r="O2313" s="4">
        <v>2</v>
      </c>
      <c r="P2313" s="4"/>
      <c r="Q2313" s="4"/>
      <c r="R2313" s="4"/>
      <c r="S2313" s="4"/>
      <c r="T2313" s="4"/>
      <c r="U2313" s="4"/>
      <c r="V2313" s="4"/>
      <c r="W2313" s="4"/>
    </row>
    <row r="2314" spans="1:206">
      <c r="A2314" s="4">
        <v>50</v>
      </c>
      <c r="B2314" s="4">
        <v>0</v>
      </c>
      <c r="C2314" s="4">
        <v>0</v>
      </c>
      <c r="D2314" s="4">
        <v>1</v>
      </c>
      <c r="E2314" s="4">
        <v>216</v>
      </c>
      <c r="F2314" s="4">
        <f>ROUND(Source!AP2305,O2314)</f>
        <v>0</v>
      </c>
      <c r="G2314" s="4" t="s">
        <v>85</v>
      </c>
      <c r="H2314" s="4" t="s">
        <v>86</v>
      </c>
      <c r="I2314" s="4"/>
      <c r="J2314" s="4"/>
      <c r="K2314" s="4">
        <v>216</v>
      </c>
      <c r="L2314" s="4">
        <v>8</v>
      </c>
      <c r="M2314" s="4">
        <v>3</v>
      </c>
      <c r="N2314" s="4" t="s">
        <v>3</v>
      </c>
      <c r="O2314" s="4">
        <v>2</v>
      </c>
      <c r="P2314" s="4"/>
      <c r="Q2314" s="4"/>
      <c r="R2314" s="4"/>
      <c r="S2314" s="4"/>
      <c r="T2314" s="4"/>
      <c r="U2314" s="4"/>
      <c r="V2314" s="4"/>
      <c r="W2314" s="4"/>
    </row>
    <row r="2315" spans="1:206">
      <c r="A2315" s="4">
        <v>50</v>
      </c>
      <c r="B2315" s="4">
        <v>0</v>
      </c>
      <c r="C2315" s="4">
        <v>0</v>
      </c>
      <c r="D2315" s="4">
        <v>1</v>
      </c>
      <c r="E2315" s="4">
        <v>223</v>
      </c>
      <c r="F2315" s="4">
        <f>ROUND(Source!AQ2305,O2315)</f>
        <v>0</v>
      </c>
      <c r="G2315" s="4" t="s">
        <v>87</v>
      </c>
      <c r="H2315" s="4" t="s">
        <v>88</v>
      </c>
      <c r="I2315" s="4"/>
      <c r="J2315" s="4"/>
      <c r="K2315" s="4">
        <v>223</v>
      </c>
      <c r="L2315" s="4">
        <v>9</v>
      </c>
      <c r="M2315" s="4">
        <v>3</v>
      </c>
      <c r="N2315" s="4" t="s">
        <v>3</v>
      </c>
      <c r="O2315" s="4">
        <v>2</v>
      </c>
      <c r="P2315" s="4"/>
      <c r="Q2315" s="4"/>
      <c r="R2315" s="4"/>
      <c r="S2315" s="4"/>
      <c r="T2315" s="4"/>
      <c r="U2315" s="4"/>
      <c r="V2315" s="4"/>
      <c r="W2315" s="4"/>
    </row>
    <row r="2316" spans="1:206">
      <c r="A2316" s="4">
        <v>50</v>
      </c>
      <c r="B2316" s="4">
        <v>0</v>
      </c>
      <c r="C2316" s="4">
        <v>0</v>
      </c>
      <c r="D2316" s="4">
        <v>1</v>
      </c>
      <c r="E2316" s="4">
        <v>229</v>
      </c>
      <c r="F2316" s="4">
        <f>ROUND(Source!AZ2305,O2316)</f>
        <v>0</v>
      </c>
      <c r="G2316" s="4" t="s">
        <v>89</v>
      </c>
      <c r="H2316" s="4" t="s">
        <v>90</v>
      </c>
      <c r="I2316" s="4"/>
      <c r="J2316" s="4"/>
      <c r="K2316" s="4">
        <v>229</v>
      </c>
      <c r="L2316" s="4">
        <v>10</v>
      </c>
      <c r="M2316" s="4">
        <v>3</v>
      </c>
      <c r="N2316" s="4" t="s">
        <v>3</v>
      </c>
      <c r="O2316" s="4">
        <v>2</v>
      </c>
      <c r="P2316" s="4"/>
      <c r="Q2316" s="4"/>
      <c r="R2316" s="4"/>
      <c r="S2316" s="4"/>
      <c r="T2316" s="4"/>
      <c r="U2316" s="4"/>
      <c r="V2316" s="4"/>
      <c r="W2316" s="4"/>
    </row>
    <row r="2317" spans="1:206">
      <c r="A2317" s="4">
        <v>50</v>
      </c>
      <c r="B2317" s="4">
        <v>0</v>
      </c>
      <c r="C2317" s="4">
        <v>0</v>
      </c>
      <c r="D2317" s="4">
        <v>1</v>
      </c>
      <c r="E2317" s="4">
        <v>203</v>
      </c>
      <c r="F2317" s="4">
        <f>ROUND(Source!Q2305,O2317)</f>
        <v>577.63</v>
      </c>
      <c r="G2317" s="4" t="s">
        <v>91</v>
      </c>
      <c r="H2317" s="4" t="s">
        <v>92</v>
      </c>
      <c r="I2317" s="4"/>
      <c r="J2317" s="4"/>
      <c r="K2317" s="4">
        <v>203</v>
      </c>
      <c r="L2317" s="4">
        <v>11</v>
      </c>
      <c r="M2317" s="4">
        <v>3</v>
      </c>
      <c r="N2317" s="4" t="s">
        <v>3</v>
      </c>
      <c r="O2317" s="4">
        <v>2</v>
      </c>
      <c r="P2317" s="4"/>
      <c r="Q2317" s="4"/>
      <c r="R2317" s="4"/>
      <c r="S2317" s="4"/>
      <c r="T2317" s="4"/>
      <c r="U2317" s="4"/>
      <c r="V2317" s="4"/>
      <c r="W2317" s="4"/>
    </row>
    <row r="2318" spans="1:206">
      <c r="A2318" s="4">
        <v>50</v>
      </c>
      <c r="B2318" s="4">
        <v>0</v>
      </c>
      <c r="C2318" s="4">
        <v>0</v>
      </c>
      <c r="D2318" s="4">
        <v>1</v>
      </c>
      <c r="E2318" s="4">
        <v>231</v>
      </c>
      <c r="F2318" s="4">
        <f>ROUND(Source!BB2305,O2318)</f>
        <v>0</v>
      </c>
      <c r="G2318" s="4" t="s">
        <v>93</v>
      </c>
      <c r="H2318" s="4" t="s">
        <v>94</v>
      </c>
      <c r="I2318" s="4"/>
      <c r="J2318" s="4"/>
      <c r="K2318" s="4">
        <v>231</v>
      </c>
      <c r="L2318" s="4">
        <v>12</v>
      </c>
      <c r="M2318" s="4">
        <v>3</v>
      </c>
      <c r="N2318" s="4" t="s">
        <v>3</v>
      </c>
      <c r="O2318" s="4">
        <v>2</v>
      </c>
      <c r="P2318" s="4"/>
      <c r="Q2318" s="4"/>
      <c r="R2318" s="4"/>
      <c r="S2318" s="4"/>
      <c r="T2318" s="4"/>
      <c r="U2318" s="4"/>
      <c r="V2318" s="4"/>
      <c r="W2318" s="4"/>
    </row>
    <row r="2319" spans="1:206">
      <c r="A2319" s="4">
        <v>50</v>
      </c>
      <c r="B2319" s="4">
        <v>0</v>
      </c>
      <c r="C2319" s="4">
        <v>0</v>
      </c>
      <c r="D2319" s="4">
        <v>1</v>
      </c>
      <c r="E2319" s="4">
        <v>204</v>
      </c>
      <c r="F2319" s="4">
        <f>ROUND(Source!R2305,O2319)</f>
        <v>354.53</v>
      </c>
      <c r="G2319" s="4" t="s">
        <v>95</v>
      </c>
      <c r="H2319" s="4" t="s">
        <v>96</v>
      </c>
      <c r="I2319" s="4"/>
      <c r="J2319" s="4"/>
      <c r="K2319" s="4">
        <v>204</v>
      </c>
      <c r="L2319" s="4">
        <v>13</v>
      </c>
      <c r="M2319" s="4">
        <v>3</v>
      </c>
      <c r="N2319" s="4" t="s">
        <v>3</v>
      </c>
      <c r="O2319" s="4">
        <v>2</v>
      </c>
      <c r="P2319" s="4"/>
      <c r="Q2319" s="4"/>
      <c r="R2319" s="4"/>
      <c r="S2319" s="4"/>
      <c r="T2319" s="4"/>
      <c r="U2319" s="4"/>
      <c r="V2319" s="4"/>
      <c r="W2319" s="4"/>
    </row>
    <row r="2320" spans="1:206">
      <c r="A2320" s="4">
        <v>50</v>
      </c>
      <c r="B2320" s="4">
        <v>0</v>
      </c>
      <c r="C2320" s="4">
        <v>0</v>
      </c>
      <c r="D2320" s="4">
        <v>1</v>
      </c>
      <c r="E2320" s="4">
        <v>205</v>
      </c>
      <c r="F2320" s="4">
        <f>ROUND(Source!S2305,O2320)</f>
        <v>23384.06</v>
      </c>
      <c r="G2320" s="4" t="s">
        <v>97</v>
      </c>
      <c r="H2320" s="4" t="s">
        <v>98</v>
      </c>
      <c r="I2320" s="4"/>
      <c r="J2320" s="4"/>
      <c r="K2320" s="4">
        <v>205</v>
      </c>
      <c r="L2320" s="4">
        <v>14</v>
      </c>
      <c r="M2320" s="4">
        <v>3</v>
      </c>
      <c r="N2320" s="4" t="s">
        <v>3</v>
      </c>
      <c r="O2320" s="4">
        <v>2</v>
      </c>
      <c r="P2320" s="4"/>
      <c r="Q2320" s="4"/>
      <c r="R2320" s="4"/>
      <c r="S2320" s="4"/>
      <c r="T2320" s="4"/>
      <c r="U2320" s="4"/>
      <c r="V2320" s="4"/>
      <c r="W2320" s="4"/>
    </row>
    <row r="2321" spans="1:88">
      <c r="A2321" s="4">
        <v>50</v>
      </c>
      <c r="B2321" s="4">
        <v>0</v>
      </c>
      <c r="C2321" s="4">
        <v>0</v>
      </c>
      <c r="D2321" s="4">
        <v>1</v>
      </c>
      <c r="E2321" s="4">
        <v>232</v>
      </c>
      <c r="F2321" s="4">
        <f>ROUND(Source!BC2305,O2321)</f>
        <v>0</v>
      </c>
      <c r="G2321" s="4" t="s">
        <v>99</v>
      </c>
      <c r="H2321" s="4" t="s">
        <v>100</v>
      </c>
      <c r="I2321" s="4"/>
      <c r="J2321" s="4"/>
      <c r="K2321" s="4">
        <v>232</v>
      </c>
      <c r="L2321" s="4">
        <v>15</v>
      </c>
      <c r="M2321" s="4">
        <v>3</v>
      </c>
      <c r="N2321" s="4" t="s">
        <v>3</v>
      </c>
      <c r="O2321" s="4">
        <v>2</v>
      </c>
      <c r="P2321" s="4"/>
      <c r="Q2321" s="4"/>
      <c r="R2321" s="4"/>
      <c r="S2321" s="4"/>
      <c r="T2321" s="4"/>
      <c r="U2321" s="4"/>
      <c r="V2321" s="4"/>
      <c r="W2321" s="4"/>
    </row>
    <row r="2322" spans="1:88">
      <c r="A2322" s="4">
        <v>50</v>
      </c>
      <c r="B2322" s="4">
        <v>0</v>
      </c>
      <c r="C2322" s="4">
        <v>0</v>
      </c>
      <c r="D2322" s="4">
        <v>1</v>
      </c>
      <c r="E2322" s="4">
        <v>214</v>
      </c>
      <c r="F2322" s="4">
        <f>ROUND(Source!AS2305,O2322)</f>
        <v>75727.47</v>
      </c>
      <c r="G2322" s="4" t="s">
        <v>101</v>
      </c>
      <c r="H2322" s="4" t="s">
        <v>102</v>
      </c>
      <c r="I2322" s="4"/>
      <c r="J2322" s="4"/>
      <c r="K2322" s="4">
        <v>214</v>
      </c>
      <c r="L2322" s="4">
        <v>16</v>
      </c>
      <c r="M2322" s="4">
        <v>3</v>
      </c>
      <c r="N2322" s="4" t="s">
        <v>3</v>
      </c>
      <c r="O2322" s="4">
        <v>2</v>
      </c>
      <c r="P2322" s="4"/>
      <c r="Q2322" s="4"/>
      <c r="R2322" s="4"/>
      <c r="S2322" s="4"/>
      <c r="T2322" s="4"/>
      <c r="U2322" s="4"/>
      <c r="V2322" s="4"/>
      <c r="W2322" s="4"/>
    </row>
    <row r="2323" spans="1:88">
      <c r="A2323" s="4">
        <v>50</v>
      </c>
      <c r="B2323" s="4">
        <v>0</v>
      </c>
      <c r="C2323" s="4">
        <v>0</v>
      </c>
      <c r="D2323" s="4">
        <v>1</v>
      </c>
      <c r="E2323" s="4">
        <v>215</v>
      </c>
      <c r="F2323" s="4">
        <f>ROUND(Source!AT2305,O2323)</f>
        <v>2969.22</v>
      </c>
      <c r="G2323" s="4" t="s">
        <v>103</v>
      </c>
      <c r="H2323" s="4" t="s">
        <v>104</v>
      </c>
      <c r="I2323" s="4"/>
      <c r="J2323" s="4"/>
      <c r="K2323" s="4">
        <v>215</v>
      </c>
      <c r="L2323" s="4">
        <v>17</v>
      </c>
      <c r="M2323" s="4">
        <v>3</v>
      </c>
      <c r="N2323" s="4" t="s">
        <v>3</v>
      </c>
      <c r="O2323" s="4">
        <v>2</v>
      </c>
      <c r="P2323" s="4"/>
      <c r="Q2323" s="4"/>
      <c r="R2323" s="4"/>
      <c r="S2323" s="4"/>
      <c r="T2323" s="4"/>
      <c r="U2323" s="4"/>
      <c r="V2323" s="4"/>
      <c r="W2323" s="4"/>
    </row>
    <row r="2324" spans="1:88">
      <c r="A2324" s="4">
        <v>50</v>
      </c>
      <c r="B2324" s="4">
        <v>0</v>
      </c>
      <c r="C2324" s="4">
        <v>0</v>
      </c>
      <c r="D2324" s="4">
        <v>1</v>
      </c>
      <c r="E2324" s="4">
        <v>217</v>
      </c>
      <c r="F2324" s="4">
        <f>ROUND(Source!AU2305,O2324)</f>
        <v>0</v>
      </c>
      <c r="G2324" s="4" t="s">
        <v>105</v>
      </c>
      <c r="H2324" s="4" t="s">
        <v>106</v>
      </c>
      <c r="I2324" s="4"/>
      <c r="J2324" s="4"/>
      <c r="K2324" s="4">
        <v>217</v>
      </c>
      <c r="L2324" s="4">
        <v>18</v>
      </c>
      <c r="M2324" s="4">
        <v>3</v>
      </c>
      <c r="N2324" s="4" t="s">
        <v>3</v>
      </c>
      <c r="O2324" s="4">
        <v>2</v>
      </c>
      <c r="P2324" s="4"/>
      <c r="Q2324" s="4"/>
      <c r="R2324" s="4"/>
      <c r="S2324" s="4"/>
      <c r="T2324" s="4"/>
      <c r="U2324" s="4"/>
      <c r="V2324" s="4"/>
      <c r="W2324" s="4"/>
    </row>
    <row r="2325" spans="1:88">
      <c r="A2325" s="4">
        <v>50</v>
      </c>
      <c r="B2325" s="4">
        <v>0</v>
      </c>
      <c r="C2325" s="4">
        <v>0</v>
      </c>
      <c r="D2325" s="4">
        <v>1</v>
      </c>
      <c r="E2325" s="4">
        <v>230</v>
      </c>
      <c r="F2325" s="4">
        <f>ROUND(Source!BA2305,O2325)</f>
        <v>0</v>
      </c>
      <c r="G2325" s="4" t="s">
        <v>107</v>
      </c>
      <c r="H2325" s="4" t="s">
        <v>108</v>
      </c>
      <c r="I2325" s="4"/>
      <c r="J2325" s="4"/>
      <c r="K2325" s="4">
        <v>230</v>
      </c>
      <c r="L2325" s="4">
        <v>19</v>
      </c>
      <c r="M2325" s="4">
        <v>3</v>
      </c>
      <c r="N2325" s="4" t="s">
        <v>3</v>
      </c>
      <c r="O2325" s="4">
        <v>2</v>
      </c>
      <c r="P2325" s="4"/>
      <c r="Q2325" s="4"/>
      <c r="R2325" s="4"/>
      <c r="S2325" s="4"/>
      <c r="T2325" s="4"/>
      <c r="U2325" s="4"/>
      <c r="V2325" s="4"/>
      <c r="W2325" s="4"/>
    </row>
    <row r="2326" spans="1:88">
      <c r="A2326" s="4">
        <v>50</v>
      </c>
      <c r="B2326" s="4">
        <v>0</v>
      </c>
      <c r="C2326" s="4">
        <v>0</v>
      </c>
      <c r="D2326" s="4">
        <v>1</v>
      </c>
      <c r="E2326" s="4">
        <v>206</v>
      </c>
      <c r="F2326" s="4">
        <f>ROUND(Source!T2305,O2326)</f>
        <v>0</v>
      </c>
      <c r="G2326" s="4" t="s">
        <v>109</v>
      </c>
      <c r="H2326" s="4" t="s">
        <v>110</v>
      </c>
      <c r="I2326" s="4"/>
      <c r="J2326" s="4"/>
      <c r="K2326" s="4">
        <v>206</v>
      </c>
      <c r="L2326" s="4">
        <v>20</v>
      </c>
      <c r="M2326" s="4">
        <v>3</v>
      </c>
      <c r="N2326" s="4" t="s">
        <v>3</v>
      </c>
      <c r="O2326" s="4">
        <v>2</v>
      </c>
      <c r="P2326" s="4"/>
      <c r="Q2326" s="4"/>
      <c r="R2326" s="4"/>
      <c r="S2326" s="4"/>
      <c r="T2326" s="4"/>
      <c r="U2326" s="4"/>
      <c r="V2326" s="4"/>
      <c r="W2326" s="4"/>
    </row>
    <row r="2327" spans="1:88">
      <c r="A2327" s="4">
        <v>50</v>
      </c>
      <c r="B2327" s="4">
        <v>0</v>
      </c>
      <c r="C2327" s="4">
        <v>0</v>
      </c>
      <c r="D2327" s="4">
        <v>1</v>
      </c>
      <c r="E2327" s="4">
        <v>207</v>
      </c>
      <c r="F2327" s="4">
        <f>Source!U2305</f>
        <v>77.277128999999988</v>
      </c>
      <c r="G2327" s="4" t="s">
        <v>111</v>
      </c>
      <c r="H2327" s="4" t="s">
        <v>112</v>
      </c>
      <c r="I2327" s="4"/>
      <c r="J2327" s="4"/>
      <c r="K2327" s="4">
        <v>207</v>
      </c>
      <c r="L2327" s="4">
        <v>21</v>
      </c>
      <c r="M2327" s="4">
        <v>3</v>
      </c>
      <c r="N2327" s="4" t="s">
        <v>3</v>
      </c>
      <c r="O2327" s="4">
        <v>-1</v>
      </c>
      <c r="P2327" s="4"/>
      <c r="Q2327" s="4"/>
      <c r="R2327" s="4"/>
      <c r="S2327" s="4"/>
      <c r="T2327" s="4"/>
      <c r="U2327" s="4"/>
      <c r="V2327" s="4"/>
      <c r="W2327" s="4"/>
    </row>
    <row r="2328" spans="1:88">
      <c r="A2328" s="4">
        <v>50</v>
      </c>
      <c r="B2328" s="4">
        <v>0</v>
      </c>
      <c r="C2328" s="4">
        <v>0</v>
      </c>
      <c r="D2328" s="4">
        <v>1</v>
      </c>
      <c r="E2328" s="4">
        <v>208</v>
      </c>
      <c r="F2328" s="4">
        <f>Source!V2305</f>
        <v>0.96884499999999996</v>
      </c>
      <c r="G2328" s="4" t="s">
        <v>113</v>
      </c>
      <c r="H2328" s="4" t="s">
        <v>114</v>
      </c>
      <c r="I2328" s="4"/>
      <c r="J2328" s="4"/>
      <c r="K2328" s="4">
        <v>208</v>
      </c>
      <c r="L2328" s="4">
        <v>22</v>
      </c>
      <c r="M2328" s="4">
        <v>3</v>
      </c>
      <c r="N2328" s="4" t="s">
        <v>3</v>
      </c>
      <c r="O2328" s="4">
        <v>-1</v>
      </c>
      <c r="P2328" s="4"/>
      <c r="Q2328" s="4"/>
      <c r="R2328" s="4"/>
      <c r="S2328" s="4"/>
      <c r="T2328" s="4"/>
      <c r="U2328" s="4"/>
      <c r="V2328" s="4"/>
      <c r="W2328" s="4"/>
    </row>
    <row r="2329" spans="1:88">
      <c r="A2329" s="4">
        <v>50</v>
      </c>
      <c r="B2329" s="4">
        <v>0</v>
      </c>
      <c r="C2329" s="4">
        <v>0</v>
      </c>
      <c r="D2329" s="4">
        <v>1</v>
      </c>
      <c r="E2329" s="4">
        <v>209</v>
      </c>
      <c r="F2329" s="4">
        <f>ROUND(Source!W2305,O2329)</f>
        <v>9.84</v>
      </c>
      <c r="G2329" s="4" t="s">
        <v>115</v>
      </c>
      <c r="H2329" s="4" t="s">
        <v>116</v>
      </c>
      <c r="I2329" s="4"/>
      <c r="J2329" s="4"/>
      <c r="K2329" s="4">
        <v>209</v>
      </c>
      <c r="L2329" s="4">
        <v>23</v>
      </c>
      <c r="M2329" s="4">
        <v>3</v>
      </c>
      <c r="N2329" s="4" t="s">
        <v>3</v>
      </c>
      <c r="O2329" s="4">
        <v>2</v>
      </c>
      <c r="P2329" s="4"/>
      <c r="Q2329" s="4"/>
      <c r="R2329" s="4"/>
      <c r="S2329" s="4"/>
      <c r="T2329" s="4"/>
      <c r="U2329" s="4"/>
      <c r="V2329" s="4"/>
      <c r="W2329" s="4"/>
    </row>
    <row r="2330" spans="1:88">
      <c r="A2330" s="4">
        <v>50</v>
      </c>
      <c r="B2330" s="4">
        <v>0</v>
      </c>
      <c r="C2330" s="4">
        <v>0</v>
      </c>
      <c r="D2330" s="4">
        <v>1</v>
      </c>
      <c r="E2330" s="4">
        <v>233</v>
      </c>
      <c r="F2330" s="4">
        <f>ROUND(Source!BD2305,O2330)</f>
        <v>0</v>
      </c>
      <c r="G2330" s="4" t="s">
        <v>117</v>
      </c>
      <c r="H2330" s="4" t="s">
        <v>118</v>
      </c>
      <c r="I2330" s="4"/>
      <c r="J2330" s="4"/>
      <c r="K2330" s="4">
        <v>233</v>
      </c>
      <c r="L2330" s="4">
        <v>24</v>
      </c>
      <c r="M2330" s="4">
        <v>3</v>
      </c>
      <c r="N2330" s="4" t="s">
        <v>3</v>
      </c>
      <c r="O2330" s="4">
        <v>2</v>
      </c>
      <c r="P2330" s="4"/>
      <c r="Q2330" s="4"/>
      <c r="R2330" s="4"/>
      <c r="S2330" s="4"/>
      <c r="T2330" s="4"/>
      <c r="U2330" s="4"/>
      <c r="V2330" s="4"/>
      <c r="W2330" s="4"/>
    </row>
    <row r="2331" spans="1:88">
      <c r="A2331" s="4">
        <v>50</v>
      </c>
      <c r="B2331" s="4">
        <v>0</v>
      </c>
      <c r="C2331" s="4">
        <v>0</v>
      </c>
      <c r="D2331" s="4">
        <v>1</v>
      </c>
      <c r="E2331" s="4">
        <v>210</v>
      </c>
      <c r="F2331" s="4">
        <f>ROUND(Source!X2305,O2331)</f>
        <v>19187.41</v>
      </c>
      <c r="G2331" s="4" t="s">
        <v>119</v>
      </c>
      <c r="H2331" s="4" t="s">
        <v>120</v>
      </c>
      <c r="I2331" s="4"/>
      <c r="J2331" s="4"/>
      <c r="K2331" s="4">
        <v>210</v>
      </c>
      <c r="L2331" s="4">
        <v>25</v>
      </c>
      <c r="M2331" s="4">
        <v>3</v>
      </c>
      <c r="N2331" s="4" t="s">
        <v>3</v>
      </c>
      <c r="O2331" s="4">
        <v>2</v>
      </c>
      <c r="P2331" s="4"/>
      <c r="Q2331" s="4"/>
      <c r="R2331" s="4"/>
      <c r="S2331" s="4"/>
      <c r="T2331" s="4"/>
      <c r="U2331" s="4"/>
      <c r="V2331" s="4"/>
      <c r="W2331" s="4"/>
    </row>
    <row r="2332" spans="1:88">
      <c r="A2332" s="4">
        <v>50</v>
      </c>
      <c r="B2332" s="4">
        <v>0</v>
      </c>
      <c r="C2332" s="4">
        <v>0</v>
      </c>
      <c r="D2332" s="4">
        <v>1</v>
      </c>
      <c r="E2332" s="4">
        <v>211</v>
      </c>
      <c r="F2332" s="4">
        <f>ROUND(Source!Y2305,O2332)</f>
        <v>9816.19</v>
      </c>
      <c r="G2332" s="4" t="s">
        <v>121</v>
      </c>
      <c r="H2332" s="4" t="s">
        <v>122</v>
      </c>
      <c r="I2332" s="4"/>
      <c r="J2332" s="4"/>
      <c r="K2332" s="4">
        <v>211</v>
      </c>
      <c r="L2332" s="4">
        <v>26</v>
      </c>
      <c r="M2332" s="4">
        <v>3</v>
      </c>
      <c r="N2332" s="4" t="s">
        <v>3</v>
      </c>
      <c r="O2332" s="4">
        <v>2</v>
      </c>
      <c r="P2332" s="4"/>
      <c r="Q2332" s="4"/>
      <c r="R2332" s="4"/>
      <c r="S2332" s="4"/>
      <c r="T2332" s="4"/>
      <c r="U2332" s="4"/>
      <c r="V2332" s="4"/>
      <c r="W2332" s="4"/>
    </row>
    <row r="2333" spans="1:88">
      <c r="A2333" s="4">
        <v>50</v>
      </c>
      <c r="B2333" s="4">
        <v>0</v>
      </c>
      <c r="C2333" s="4">
        <v>0</v>
      </c>
      <c r="D2333" s="4">
        <v>1</v>
      </c>
      <c r="E2333" s="4">
        <v>224</v>
      </c>
      <c r="F2333" s="4">
        <f>ROUND(Source!AR2305,O2333)</f>
        <v>78696.69</v>
      </c>
      <c r="G2333" s="4" t="s">
        <v>123</v>
      </c>
      <c r="H2333" s="4" t="s">
        <v>124</v>
      </c>
      <c r="I2333" s="4"/>
      <c r="J2333" s="4"/>
      <c r="K2333" s="4">
        <v>224</v>
      </c>
      <c r="L2333" s="4">
        <v>27</v>
      </c>
      <c r="M2333" s="4">
        <v>3</v>
      </c>
      <c r="N2333" s="4" t="s">
        <v>3</v>
      </c>
      <c r="O2333" s="4">
        <v>2</v>
      </c>
      <c r="P2333" s="4"/>
      <c r="Q2333" s="4"/>
      <c r="R2333" s="4"/>
      <c r="S2333" s="4"/>
      <c r="T2333" s="4"/>
      <c r="U2333" s="4"/>
      <c r="V2333" s="4"/>
      <c r="W2333" s="4"/>
    </row>
    <row r="2335" spans="1:88">
      <c r="A2335" s="1">
        <v>4</v>
      </c>
      <c r="B2335" s="1">
        <v>0</v>
      </c>
      <c r="C2335" s="1"/>
      <c r="D2335" s="1">
        <f>ROW(A2407)</f>
        <v>2407</v>
      </c>
      <c r="E2335" s="1"/>
      <c r="F2335" s="1" t="s">
        <v>13</v>
      </c>
      <c r="G2335" s="1" t="s">
        <v>446</v>
      </c>
      <c r="H2335" s="1" t="s">
        <v>3</v>
      </c>
      <c r="I2335" s="1">
        <v>0</v>
      </c>
      <c r="J2335" s="1"/>
      <c r="K2335" s="1">
        <v>-1</v>
      </c>
      <c r="L2335" s="1"/>
      <c r="M2335" s="1" t="s">
        <v>3</v>
      </c>
      <c r="N2335" s="1"/>
      <c r="O2335" s="1"/>
      <c r="P2335" s="1"/>
      <c r="Q2335" s="1"/>
      <c r="R2335" s="1"/>
      <c r="S2335" s="1">
        <v>0</v>
      </c>
      <c r="T2335" s="1"/>
      <c r="U2335" s="1" t="s">
        <v>3</v>
      </c>
      <c r="V2335" s="1">
        <v>0</v>
      </c>
      <c r="W2335" s="1"/>
      <c r="X2335" s="1"/>
      <c r="Y2335" s="1"/>
      <c r="Z2335" s="1"/>
      <c r="AA2335" s="1"/>
      <c r="AB2335" s="1" t="s">
        <v>3</v>
      </c>
      <c r="AC2335" s="1" t="s">
        <v>3</v>
      </c>
      <c r="AD2335" s="1" t="s">
        <v>3</v>
      </c>
      <c r="AE2335" s="1" t="s">
        <v>3</v>
      </c>
      <c r="AF2335" s="1" t="s">
        <v>3</v>
      </c>
      <c r="AG2335" s="1" t="s">
        <v>3</v>
      </c>
      <c r="AH2335" s="1"/>
      <c r="AI2335" s="1"/>
      <c r="AJ2335" s="1"/>
      <c r="AK2335" s="1"/>
      <c r="AL2335" s="1"/>
      <c r="AM2335" s="1"/>
      <c r="AN2335" s="1"/>
      <c r="AO2335" s="1"/>
      <c r="AP2335" s="1" t="s">
        <v>3</v>
      </c>
      <c r="AQ2335" s="1" t="s">
        <v>3</v>
      </c>
      <c r="AR2335" s="1" t="s">
        <v>3</v>
      </c>
      <c r="AS2335" s="1"/>
      <c r="AT2335" s="1"/>
      <c r="AU2335" s="1"/>
      <c r="AV2335" s="1"/>
      <c r="AW2335" s="1"/>
      <c r="AX2335" s="1"/>
      <c r="AY2335" s="1"/>
      <c r="AZ2335" s="1" t="s">
        <v>3</v>
      </c>
      <c r="BA2335" s="1"/>
      <c r="BB2335" s="1" t="s">
        <v>3</v>
      </c>
      <c r="BC2335" s="1" t="s">
        <v>3</v>
      </c>
      <c r="BD2335" s="1" t="s">
        <v>3</v>
      </c>
      <c r="BE2335" s="1" t="s">
        <v>3</v>
      </c>
      <c r="BF2335" s="1" t="s">
        <v>3</v>
      </c>
      <c r="BG2335" s="1" t="s">
        <v>3</v>
      </c>
      <c r="BH2335" s="1" t="s">
        <v>3</v>
      </c>
      <c r="BI2335" s="1" t="s">
        <v>3</v>
      </c>
      <c r="BJ2335" s="1" t="s">
        <v>3</v>
      </c>
      <c r="BK2335" s="1" t="s">
        <v>3</v>
      </c>
      <c r="BL2335" s="1" t="s">
        <v>3</v>
      </c>
      <c r="BM2335" s="1" t="s">
        <v>3</v>
      </c>
      <c r="BN2335" s="1" t="s">
        <v>3</v>
      </c>
      <c r="BO2335" s="1" t="s">
        <v>3</v>
      </c>
      <c r="BP2335" s="1" t="s">
        <v>3</v>
      </c>
      <c r="BQ2335" s="1"/>
      <c r="BR2335" s="1"/>
      <c r="BS2335" s="1"/>
      <c r="BT2335" s="1"/>
      <c r="BU2335" s="1"/>
      <c r="BV2335" s="1"/>
      <c r="BW2335" s="1"/>
      <c r="BX2335" s="1">
        <v>0</v>
      </c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>
        <v>0</v>
      </c>
    </row>
    <row r="2337" spans="1:206">
      <c r="A2337" s="2">
        <v>52</v>
      </c>
      <c r="B2337" s="2">
        <f t="shared" ref="B2337:G2337" si="1525">B2407</f>
        <v>0</v>
      </c>
      <c r="C2337" s="2">
        <f t="shared" si="1525"/>
        <v>4</v>
      </c>
      <c r="D2337" s="2">
        <f t="shared" si="1525"/>
        <v>2335</v>
      </c>
      <c r="E2337" s="2">
        <f t="shared" si="1525"/>
        <v>0</v>
      </c>
      <c r="F2337" s="2" t="str">
        <f t="shared" si="1525"/>
        <v>Новый раздел</v>
      </c>
      <c r="G2337" s="2" t="str">
        <f t="shared" si="1525"/>
        <v>туалет 40</v>
      </c>
      <c r="H2337" s="2"/>
      <c r="I2337" s="2"/>
      <c r="J2337" s="2"/>
      <c r="K2337" s="2"/>
      <c r="L2337" s="2"/>
      <c r="M2337" s="2"/>
      <c r="N2337" s="2"/>
      <c r="O2337" s="2">
        <f t="shared" ref="O2337:AT2337" si="1526">O2407</f>
        <v>0</v>
      </c>
      <c r="P2337" s="2">
        <f t="shared" si="1526"/>
        <v>0</v>
      </c>
      <c r="Q2337" s="2">
        <f t="shared" si="1526"/>
        <v>0</v>
      </c>
      <c r="R2337" s="2">
        <f t="shared" si="1526"/>
        <v>0</v>
      </c>
      <c r="S2337" s="2">
        <f t="shared" si="1526"/>
        <v>0</v>
      </c>
      <c r="T2337" s="2">
        <f t="shared" si="1526"/>
        <v>0</v>
      </c>
      <c r="U2337" s="2">
        <f t="shared" si="1526"/>
        <v>0</v>
      </c>
      <c r="V2337" s="2">
        <f t="shared" si="1526"/>
        <v>0</v>
      </c>
      <c r="W2337" s="2">
        <f t="shared" si="1526"/>
        <v>0</v>
      </c>
      <c r="X2337" s="2">
        <f t="shared" si="1526"/>
        <v>0</v>
      </c>
      <c r="Y2337" s="2">
        <f t="shared" si="1526"/>
        <v>0</v>
      </c>
      <c r="Z2337" s="2">
        <f t="shared" si="1526"/>
        <v>0</v>
      </c>
      <c r="AA2337" s="2">
        <f t="shared" si="1526"/>
        <v>0</v>
      </c>
      <c r="AB2337" s="2">
        <f t="shared" si="1526"/>
        <v>0</v>
      </c>
      <c r="AC2337" s="2">
        <f t="shared" si="1526"/>
        <v>0</v>
      </c>
      <c r="AD2337" s="2">
        <f t="shared" si="1526"/>
        <v>0</v>
      </c>
      <c r="AE2337" s="2">
        <f t="shared" si="1526"/>
        <v>0</v>
      </c>
      <c r="AF2337" s="2">
        <f t="shared" si="1526"/>
        <v>0</v>
      </c>
      <c r="AG2337" s="2">
        <f t="shared" si="1526"/>
        <v>0</v>
      </c>
      <c r="AH2337" s="2">
        <f t="shared" si="1526"/>
        <v>0</v>
      </c>
      <c r="AI2337" s="2">
        <f t="shared" si="1526"/>
        <v>0</v>
      </c>
      <c r="AJ2337" s="2">
        <f t="shared" si="1526"/>
        <v>0</v>
      </c>
      <c r="AK2337" s="2">
        <f t="shared" si="1526"/>
        <v>0</v>
      </c>
      <c r="AL2337" s="2">
        <f t="shared" si="1526"/>
        <v>0</v>
      </c>
      <c r="AM2337" s="2">
        <f t="shared" si="1526"/>
        <v>0</v>
      </c>
      <c r="AN2337" s="2">
        <f t="shared" si="1526"/>
        <v>0</v>
      </c>
      <c r="AO2337" s="2">
        <f t="shared" si="1526"/>
        <v>0</v>
      </c>
      <c r="AP2337" s="2">
        <f t="shared" si="1526"/>
        <v>0</v>
      </c>
      <c r="AQ2337" s="2">
        <f t="shared" si="1526"/>
        <v>0</v>
      </c>
      <c r="AR2337" s="2">
        <f t="shared" si="1526"/>
        <v>0</v>
      </c>
      <c r="AS2337" s="2">
        <f t="shared" si="1526"/>
        <v>0</v>
      </c>
      <c r="AT2337" s="2">
        <f t="shared" si="1526"/>
        <v>0</v>
      </c>
      <c r="AU2337" s="2">
        <f t="shared" ref="AU2337:BZ2337" si="1527">AU2407</f>
        <v>0</v>
      </c>
      <c r="AV2337" s="2">
        <f t="shared" si="1527"/>
        <v>0</v>
      </c>
      <c r="AW2337" s="2">
        <f t="shared" si="1527"/>
        <v>0</v>
      </c>
      <c r="AX2337" s="2">
        <f t="shared" si="1527"/>
        <v>0</v>
      </c>
      <c r="AY2337" s="2">
        <f t="shared" si="1527"/>
        <v>0</v>
      </c>
      <c r="AZ2337" s="2">
        <f t="shared" si="1527"/>
        <v>0</v>
      </c>
      <c r="BA2337" s="2">
        <f t="shared" si="1527"/>
        <v>0</v>
      </c>
      <c r="BB2337" s="2">
        <f t="shared" si="1527"/>
        <v>0</v>
      </c>
      <c r="BC2337" s="2">
        <f t="shared" si="1527"/>
        <v>0</v>
      </c>
      <c r="BD2337" s="2">
        <f t="shared" si="1527"/>
        <v>0</v>
      </c>
      <c r="BE2337" s="2">
        <f t="shared" si="1527"/>
        <v>0</v>
      </c>
      <c r="BF2337" s="2">
        <f t="shared" si="1527"/>
        <v>0</v>
      </c>
      <c r="BG2337" s="2">
        <f t="shared" si="1527"/>
        <v>0</v>
      </c>
      <c r="BH2337" s="2">
        <f t="shared" si="1527"/>
        <v>0</v>
      </c>
      <c r="BI2337" s="2">
        <f t="shared" si="1527"/>
        <v>0</v>
      </c>
      <c r="BJ2337" s="2">
        <f t="shared" si="1527"/>
        <v>0</v>
      </c>
      <c r="BK2337" s="2">
        <f t="shared" si="1527"/>
        <v>0</v>
      </c>
      <c r="BL2337" s="2">
        <f t="shared" si="1527"/>
        <v>0</v>
      </c>
      <c r="BM2337" s="2">
        <f t="shared" si="1527"/>
        <v>0</v>
      </c>
      <c r="BN2337" s="2">
        <f t="shared" si="1527"/>
        <v>0</v>
      </c>
      <c r="BO2337" s="2">
        <f t="shared" si="1527"/>
        <v>0</v>
      </c>
      <c r="BP2337" s="2">
        <f t="shared" si="1527"/>
        <v>0</v>
      </c>
      <c r="BQ2337" s="2">
        <f t="shared" si="1527"/>
        <v>0</v>
      </c>
      <c r="BR2337" s="2">
        <f t="shared" si="1527"/>
        <v>0</v>
      </c>
      <c r="BS2337" s="2">
        <f t="shared" si="1527"/>
        <v>0</v>
      </c>
      <c r="BT2337" s="2">
        <f t="shared" si="1527"/>
        <v>0</v>
      </c>
      <c r="BU2337" s="2">
        <f t="shared" si="1527"/>
        <v>0</v>
      </c>
      <c r="BV2337" s="2">
        <f t="shared" si="1527"/>
        <v>0</v>
      </c>
      <c r="BW2337" s="2">
        <f t="shared" si="1527"/>
        <v>0</v>
      </c>
      <c r="BX2337" s="2">
        <f t="shared" si="1527"/>
        <v>0</v>
      </c>
      <c r="BY2337" s="2">
        <f t="shared" si="1527"/>
        <v>0</v>
      </c>
      <c r="BZ2337" s="2">
        <f t="shared" si="1527"/>
        <v>0</v>
      </c>
      <c r="CA2337" s="2">
        <f t="shared" ref="CA2337:DF2337" si="1528">CA2407</f>
        <v>0</v>
      </c>
      <c r="CB2337" s="2">
        <f t="shared" si="1528"/>
        <v>0</v>
      </c>
      <c r="CC2337" s="2">
        <f t="shared" si="1528"/>
        <v>0</v>
      </c>
      <c r="CD2337" s="2">
        <f t="shared" si="1528"/>
        <v>0</v>
      </c>
      <c r="CE2337" s="2">
        <f t="shared" si="1528"/>
        <v>0</v>
      </c>
      <c r="CF2337" s="2">
        <f t="shared" si="1528"/>
        <v>0</v>
      </c>
      <c r="CG2337" s="2">
        <f t="shared" si="1528"/>
        <v>0</v>
      </c>
      <c r="CH2337" s="2">
        <f t="shared" si="1528"/>
        <v>0</v>
      </c>
      <c r="CI2337" s="2">
        <f t="shared" si="1528"/>
        <v>0</v>
      </c>
      <c r="CJ2337" s="2">
        <f t="shared" si="1528"/>
        <v>0</v>
      </c>
      <c r="CK2337" s="2">
        <f t="shared" si="1528"/>
        <v>0</v>
      </c>
      <c r="CL2337" s="2">
        <f t="shared" si="1528"/>
        <v>0</v>
      </c>
      <c r="CM2337" s="2">
        <f t="shared" si="1528"/>
        <v>0</v>
      </c>
      <c r="CN2337" s="2">
        <f t="shared" si="1528"/>
        <v>0</v>
      </c>
      <c r="CO2337" s="2">
        <f t="shared" si="1528"/>
        <v>0</v>
      </c>
      <c r="CP2337" s="2">
        <f t="shared" si="1528"/>
        <v>0</v>
      </c>
      <c r="CQ2337" s="2">
        <f t="shared" si="1528"/>
        <v>0</v>
      </c>
      <c r="CR2337" s="2">
        <f t="shared" si="1528"/>
        <v>0</v>
      </c>
      <c r="CS2337" s="2">
        <f t="shared" si="1528"/>
        <v>0</v>
      </c>
      <c r="CT2337" s="2">
        <f t="shared" si="1528"/>
        <v>0</v>
      </c>
      <c r="CU2337" s="2">
        <f t="shared" si="1528"/>
        <v>0</v>
      </c>
      <c r="CV2337" s="2">
        <f t="shared" si="1528"/>
        <v>0</v>
      </c>
      <c r="CW2337" s="2">
        <f t="shared" si="1528"/>
        <v>0</v>
      </c>
      <c r="CX2337" s="2">
        <f t="shared" si="1528"/>
        <v>0</v>
      </c>
      <c r="CY2337" s="2">
        <f t="shared" si="1528"/>
        <v>0</v>
      </c>
      <c r="CZ2337" s="2">
        <f t="shared" si="1528"/>
        <v>0</v>
      </c>
      <c r="DA2337" s="2">
        <f t="shared" si="1528"/>
        <v>0</v>
      </c>
      <c r="DB2337" s="2">
        <f t="shared" si="1528"/>
        <v>0</v>
      </c>
      <c r="DC2337" s="2">
        <f t="shared" si="1528"/>
        <v>0</v>
      </c>
      <c r="DD2337" s="2">
        <f t="shared" si="1528"/>
        <v>0</v>
      </c>
      <c r="DE2337" s="2">
        <f t="shared" si="1528"/>
        <v>0</v>
      </c>
      <c r="DF2337" s="2">
        <f t="shared" si="1528"/>
        <v>0</v>
      </c>
      <c r="DG2337" s="3">
        <f t="shared" ref="DG2337:EL2337" si="1529">DG2407</f>
        <v>0</v>
      </c>
      <c r="DH2337" s="3">
        <f t="shared" si="1529"/>
        <v>0</v>
      </c>
      <c r="DI2337" s="3">
        <f t="shared" si="1529"/>
        <v>0</v>
      </c>
      <c r="DJ2337" s="3">
        <f t="shared" si="1529"/>
        <v>0</v>
      </c>
      <c r="DK2337" s="3">
        <f t="shared" si="1529"/>
        <v>0</v>
      </c>
      <c r="DL2337" s="3">
        <f t="shared" si="1529"/>
        <v>0</v>
      </c>
      <c r="DM2337" s="3">
        <f t="shared" si="1529"/>
        <v>0</v>
      </c>
      <c r="DN2337" s="3">
        <f t="shared" si="1529"/>
        <v>0</v>
      </c>
      <c r="DO2337" s="3">
        <f t="shared" si="1529"/>
        <v>0</v>
      </c>
      <c r="DP2337" s="3">
        <f t="shared" si="1529"/>
        <v>0</v>
      </c>
      <c r="DQ2337" s="3">
        <f t="shared" si="1529"/>
        <v>0</v>
      </c>
      <c r="DR2337" s="3">
        <f t="shared" si="1529"/>
        <v>0</v>
      </c>
      <c r="DS2337" s="3">
        <f t="shared" si="1529"/>
        <v>0</v>
      </c>
      <c r="DT2337" s="3">
        <f t="shared" si="1529"/>
        <v>0</v>
      </c>
      <c r="DU2337" s="3">
        <f t="shared" si="1529"/>
        <v>0</v>
      </c>
      <c r="DV2337" s="3">
        <f t="shared" si="1529"/>
        <v>0</v>
      </c>
      <c r="DW2337" s="3">
        <f t="shared" si="1529"/>
        <v>0</v>
      </c>
      <c r="DX2337" s="3">
        <f t="shared" si="1529"/>
        <v>0</v>
      </c>
      <c r="DY2337" s="3">
        <f t="shared" si="1529"/>
        <v>0</v>
      </c>
      <c r="DZ2337" s="3">
        <f t="shared" si="1529"/>
        <v>0</v>
      </c>
      <c r="EA2337" s="3">
        <f t="shared" si="1529"/>
        <v>0</v>
      </c>
      <c r="EB2337" s="3">
        <f t="shared" si="1529"/>
        <v>0</v>
      </c>
      <c r="EC2337" s="3">
        <f t="shared" si="1529"/>
        <v>0</v>
      </c>
      <c r="ED2337" s="3">
        <f t="shared" si="1529"/>
        <v>0</v>
      </c>
      <c r="EE2337" s="3">
        <f t="shared" si="1529"/>
        <v>0</v>
      </c>
      <c r="EF2337" s="3">
        <f t="shared" si="1529"/>
        <v>0</v>
      </c>
      <c r="EG2337" s="3">
        <f t="shared" si="1529"/>
        <v>0</v>
      </c>
      <c r="EH2337" s="3">
        <f t="shared" si="1529"/>
        <v>0</v>
      </c>
      <c r="EI2337" s="3">
        <f t="shared" si="1529"/>
        <v>0</v>
      </c>
      <c r="EJ2337" s="3">
        <f t="shared" si="1529"/>
        <v>0</v>
      </c>
      <c r="EK2337" s="3">
        <f t="shared" si="1529"/>
        <v>0</v>
      </c>
      <c r="EL2337" s="3">
        <f t="shared" si="1529"/>
        <v>0</v>
      </c>
      <c r="EM2337" s="3">
        <f t="shared" ref="EM2337:FR2337" si="1530">EM2407</f>
        <v>0</v>
      </c>
      <c r="EN2337" s="3">
        <f t="shared" si="1530"/>
        <v>0</v>
      </c>
      <c r="EO2337" s="3">
        <f t="shared" si="1530"/>
        <v>0</v>
      </c>
      <c r="EP2337" s="3">
        <f t="shared" si="1530"/>
        <v>0</v>
      </c>
      <c r="EQ2337" s="3">
        <f t="shared" si="1530"/>
        <v>0</v>
      </c>
      <c r="ER2337" s="3">
        <f t="shared" si="1530"/>
        <v>0</v>
      </c>
      <c r="ES2337" s="3">
        <f t="shared" si="1530"/>
        <v>0</v>
      </c>
      <c r="ET2337" s="3">
        <f t="shared" si="1530"/>
        <v>0</v>
      </c>
      <c r="EU2337" s="3">
        <f t="shared" si="1530"/>
        <v>0</v>
      </c>
      <c r="EV2337" s="3">
        <f t="shared" si="1530"/>
        <v>0</v>
      </c>
      <c r="EW2337" s="3">
        <f t="shared" si="1530"/>
        <v>0</v>
      </c>
      <c r="EX2337" s="3">
        <f t="shared" si="1530"/>
        <v>0</v>
      </c>
      <c r="EY2337" s="3">
        <f t="shared" si="1530"/>
        <v>0</v>
      </c>
      <c r="EZ2337" s="3">
        <f t="shared" si="1530"/>
        <v>0</v>
      </c>
      <c r="FA2337" s="3">
        <f t="shared" si="1530"/>
        <v>0</v>
      </c>
      <c r="FB2337" s="3">
        <f t="shared" si="1530"/>
        <v>0</v>
      </c>
      <c r="FC2337" s="3">
        <f t="shared" si="1530"/>
        <v>0</v>
      </c>
      <c r="FD2337" s="3">
        <f t="shared" si="1530"/>
        <v>0</v>
      </c>
      <c r="FE2337" s="3">
        <f t="shared" si="1530"/>
        <v>0</v>
      </c>
      <c r="FF2337" s="3">
        <f t="shared" si="1530"/>
        <v>0</v>
      </c>
      <c r="FG2337" s="3">
        <f t="shared" si="1530"/>
        <v>0</v>
      </c>
      <c r="FH2337" s="3">
        <f t="shared" si="1530"/>
        <v>0</v>
      </c>
      <c r="FI2337" s="3">
        <f t="shared" si="1530"/>
        <v>0</v>
      </c>
      <c r="FJ2337" s="3">
        <f t="shared" si="1530"/>
        <v>0</v>
      </c>
      <c r="FK2337" s="3">
        <f t="shared" si="1530"/>
        <v>0</v>
      </c>
      <c r="FL2337" s="3">
        <f t="shared" si="1530"/>
        <v>0</v>
      </c>
      <c r="FM2337" s="3">
        <f t="shared" si="1530"/>
        <v>0</v>
      </c>
      <c r="FN2337" s="3">
        <f t="shared" si="1530"/>
        <v>0</v>
      </c>
      <c r="FO2337" s="3">
        <f t="shared" si="1530"/>
        <v>0</v>
      </c>
      <c r="FP2337" s="3">
        <f t="shared" si="1530"/>
        <v>0</v>
      </c>
      <c r="FQ2337" s="3">
        <f t="shared" si="1530"/>
        <v>0</v>
      </c>
      <c r="FR2337" s="3">
        <f t="shared" si="1530"/>
        <v>0</v>
      </c>
      <c r="FS2337" s="3">
        <f t="shared" ref="FS2337:GX2337" si="1531">FS2407</f>
        <v>0</v>
      </c>
      <c r="FT2337" s="3">
        <f t="shared" si="1531"/>
        <v>0</v>
      </c>
      <c r="FU2337" s="3">
        <f t="shared" si="1531"/>
        <v>0</v>
      </c>
      <c r="FV2337" s="3">
        <f t="shared" si="1531"/>
        <v>0</v>
      </c>
      <c r="FW2337" s="3">
        <f t="shared" si="1531"/>
        <v>0</v>
      </c>
      <c r="FX2337" s="3">
        <f t="shared" si="1531"/>
        <v>0</v>
      </c>
      <c r="FY2337" s="3">
        <f t="shared" si="1531"/>
        <v>0</v>
      </c>
      <c r="FZ2337" s="3">
        <f t="shared" si="1531"/>
        <v>0</v>
      </c>
      <c r="GA2337" s="3">
        <f t="shared" si="1531"/>
        <v>0</v>
      </c>
      <c r="GB2337" s="3">
        <f t="shared" si="1531"/>
        <v>0</v>
      </c>
      <c r="GC2337" s="3">
        <f t="shared" si="1531"/>
        <v>0</v>
      </c>
      <c r="GD2337" s="3">
        <f t="shared" si="1531"/>
        <v>0</v>
      </c>
      <c r="GE2337" s="3">
        <f t="shared" si="1531"/>
        <v>0</v>
      </c>
      <c r="GF2337" s="3">
        <f t="shared" si="1531"/>
        <v>0</v>
      </c>
      <c r="GG2337" s="3">
        <f t="shared" si="1531"/>
        <v>0</v>
      </c>
      <c r="GH2337" s="3">
        <f t="shared" si="1531"/>
        <v>0</v>
      </c>
      <c r="GI2337" s="3">
        <f t="shared" si="1531"/>
        <v>0</v>
      </c>
      <c r="GJ2337" s="3">
        <f t="shared" si="1531"/>
        <v>0</v>
      </c>
      <c r="GK2337" s="3">
        <f t="shared" si="1531"/>
        <v>0</v>
      </c>
      <c r="GL2337" s="3">
        <f t="shared" si="1531"/>
        <v>0</v>
      </c>
      <c r="GM2337" s="3">
        <f t="shared" si="1531"/>
        <v>0</v>
      </c>
      <c r="GN2337" s="3">
        <f t="shared" si="1531"/>
        <v>0</v>
      </c>
      <c r="GO2337" s="3">
        <f t="shared" si="1531"/>
        <v>0</v>
      </c>
      <c r="GP2337" s="3">
        <f t="shared" si="1531"/>
        <v>0</v>
      </c>
      <c r="GQ2337" s="3">
        <f t="shared" si="1531"/>
        <v>0</v>
      </c>
      <c r="GR2337" s="3">
        <f t="shared" si="1531"/>
        <v>0</v>
      </c>
      <c r="GS2337" s="3">
        <f t="shared" si="1531"/>
        <v>0</v>
      </c>
      <c r="GT2337" s="3">
        <f t="shared" si="1531"/>
        <v>0</v>
      </c>
      <c r="GU2337" s="3">
        <f t="shared" si="1531"/>
        <v>0</v>
      </c>
      <c r="GV2337" s="3">
        <f t="shared" si="1531"/>
        <v>0</v>
      </c>
      <c r="GW2337" s="3">
        <f t="shared" si="1531"/>
        <v>0</v>
      </c>
      <c r="GX2337" s="3">
        <f t="shared" si="1531"/>
        <v>0</v>
      </c>
    </row>
    <row r="2339" spans="1:206">
      <c r="A2339" s="1">
        <v>5</v>
      </c>
      <c r="B2339" s="1">
        <v>0</v>
      </c>
      <c r="C2339" s="1"/>
      <c r="D2339" s="1">
        <f>ROW(A2343)</f>
        <v>2343</v>
      </c>
      <c r="E2339" s="1"/>
      <c r="F2339" s="1" t="s">
        <v>15</v>
      </c>
      <c r="G2339" s="1" t="s">
        <v>16</v>
      </c>
      <c r="H2339" s="1" t="s">
        <v>3</v>
      </c>
      <c r="I2339" s="1">
        <v>0</v>
      </c>
      <c r="J2339" s="1"/>
      <c r="K2339" s="1">
        <v>0</v>
      </c>
      <c r="L2339" s="1"/>
      <c r="M2339" s="1" t="s">
        <v>3</v>
      </c>
      <c r="N2339" s="1"/>
      <c r="O2339" s="1"/>
      <c r="P2339" s="1"/>
      <c r="Q2339" s="1"/>
      <c r="R2339" s="1"/>
      <c r="S2339" s="1">
        <v>0</v>
      </c>
      <c r="T2339" s="1"/>
      <c r="U2339" s="1" t="s">
        <v>3</v>
      </c>
      <c r="V2339" s="1">
        <v>0</v>
      </c>
      <c r="W2339" s="1"/>
      <c r="X2339" s="1"/>
      <c r="Y2339" s="1"/>
      <c r="Z2339" s="1"/>
      <c r="AA2339" s="1"/>
      <c r="AB2339" s="1" t="s">
        <v>3</v>
      </c>
      <c r="AC2339" s="1" t="s">
        <v>3</v>
      </c>
      <c r="AD2339" s="1" t="s">
        <v>3</v>
      </c>
      <c r="AE2339" s="1" t="s">
        <v>3</v>
      </c>
      <c r="AF2339" s="1" t="s">
        <v>3</v>
      </c>
      <c r="AG2339" s="1" t="s">
        <v>3</v>
      </c>
      <c r="AH2339" s="1"/>
      <c r="AI2339" s="1"/>
      <c r="AJ2339" s="1"/>
      <c r="AK2339" s="1"/>
      <c r="AL2339" s="1"/>
      <c r="AM2339" s="1"/>
      <c r="AN2339" s="1"/>
      <c r="AO2339" s="1"/>
      <c r="AP2339" s="1" t="s">
        <v>3</v>
      </c>
      <c r="AQ2339" s="1" t="s">
        <v>3</v>
      </c>
      <c r="AR2339" s="1" t="s">
        <v>3</v>
      </c>
      <c r="AS2339" s="1"/>
      <c r="AT2339" s="1"/>
      <c r="AU2339" s="1"/>
      <c r="AV2339" s="1"/>
      <c r="AW2339" s="1"/>
      <c r="AX2339" s="1"/>
      <c r="AY2339" s="1"/>
      <c r="AZ2339" s="1" t="s">
        <v>3</v>
      </c>
      <c r="BA2339" s="1"/>
      <c r="BB2339" s="1" t="s">
        <v>3</v>
      </c>
      <c r="BC2339" s="1" t="s">
        <v>3</v>
      </c>
      <c r="BD2339" s="1" t="s">
        <v>3</v>
      </c>
      <c r="BE2339" s="1" t="s">
        <v>3</v>
      </c>
      <c r="BF2339" s="1" t="s">
        <v>3</v>
      </c>
      <c r="BG2339" s="1" t="s">
        <v>3</v>
      </c>
      <c r="BH2339" s="1" t="s">
        <v>3</v>
      </c>
      <c r="BI2339" s="1" t="s">
        <v>3</v>
      </c>
      <c r="BJ2339" s="1" t="s">
        <v>3</v>
      </c>
      <c r="BK2339" s="1" t="s">
        <v>3</v>
      </c>
      <c r="BL2339" s="1" t="s">
        <v>3</v>
      </c>
      <c r="BM2339" s="1" t="s">
        <v>3</v>
      </c>
      <c r="BN2339" s="1" t="s">
        <v>3</v>
      </c>
      <c r="BO2339" s="1" t="s">
        <v>3</v>
      </c>
      <c r="BP2339" s="1" t="s">
        <v>3</v>
      </c>
      <c r="BQ2339" s="1"/>
      <c r="BR2339" s="1"/>
      <c r="BS2339" s="1"/>
      <c r="BT2339" s="1"/>
      <c r="BU2339" s="1"/>
      <c r="BV2339" s="1"/>
      <c r="BW2339" s="1"/>
      <c r="BX2339" s="1">
        <v>0</v>
      </c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>
        <v>0</v>
      </c>
    </row>
    <row r="2341" spans="1:206">
      <c r="A2341" s="2">
        <v>52</v>
      </c>
      <c r="B2341" s="2">
        <f t="shared" ref="B2341:G2341" si="1532">B2343</f>
        <v>0</v>
      </c>
      <c r="C2341" s="2">
        <f t="shared" si="1532"/>
        <v>5</v>
      </c>
      <c r="D2341" s="2">
        <f t="shared" si="1532"/>
        <v>2339</v>
      </c>
      <c r="E2341" s="2">
        <f t="shared" si="1532"/>
        <v>0</v>
      </c>
      <c r="F2341" s="2" t="str">
        <f t="shared" si="1532"/>
        <v>Новый подраздел</v>
      </c>
      <c r="G2341" s="2" t="str">
        <f t="shared" si="1532"/>
        <v>демонтаж</v>
      </c>
      <c r="H2341" s="2"/>
      <c r="I2341" s="2"/>
      <c r="J2341" s="2"/>
      <c r="K2341" s="2"/>
      <c r="L2341" s="2"/>
      <c r="M2341" s="2"/>
      <c r="N2341" s="2"/>
      <c r="O2341" s="2">
        <f t="shared" ref="O2341:AT2341" si="1533">O2343</f>
        <v>0</v>
      </c>
      <c r="P2341" s="2">
        <f t="shared" si="1533"/>
        <v>0</v>
      </c>
      <c r="Q2341" s="2">
        <f t="shared" si="1533"/>
        <v>0</v>
      </c>
      <c r="R2341" s="2">
        <f t="shared" si="1533"/>
        <v>0</v>
      </c>
      <c r="S2341" s="2">
        <f t="shared" si="1533"/>
        <v>0</v>
      </c>
      <c r="T2341" s="2">
        <f t="shared" si="1533"/>
        <v>0</v>
      </c>
      <c r="U2341" s="2">
        <f t="shared" si="1533"/>
        <v>0</v>
      </c>
      <c r="V2341" s="2">
        <f t="shared" si="1533"/>
        <v>0</v>
      </c>
      <c r="W2341" s="2">
        <f t="shared" si="1533"/>
        <v>0</v>
      </c>
      <c r="X2341" s="2">
        <f t="shared" si="1533"/>
        <v>0</v>
      </c>
      <c r="Y2341" s="2">
        <f t="shared" si="1533"/>
        <v>0</v>
      </c>
      <c r="Z2341" s="2">
        <f t="shared" si="1533"/>
        <v>0</v>
      </c>
      <c r="AA2341" s="2">
        <f t="shared" si="1533"/>
        <v>0</v>
      </c>
      <c r="AB2341" s="2">
        <f t="shared" si="1533"/>
        <v>0</v>
      </c>
      <c r="AC2341" s="2">
        <f t="shared" si="1533"/>
        <v>0</v>
      </c>
      <c r="AD2341" s="2">
        <f t="shared" si="1533"/>
        <v>0</v>
      </c>
      <c r="AE2341" s="2">
        <f t="shared" si="1533"/>
        <v>0</v>
      </c>
      <c r="AF2341" s="2">
        <f t="shared" si="1533"/>
        <v>0</v>
      </c>
      <c r="AG2341" s="2">
        <f t="shared" si="1533"/>
        <v>0</v>
      </c>
      <c r="AH2341" s="2">
        <f t="shared" si="1533"/>
        <v>0</v>
      </c>
      <c r="AI2341" s="2">
        <f t="shared" si="1533"/>
        <v>0</v>
      </c>
      <c r="AJ2341" s="2">
        <f t="shared" si="1533"/>
        <v>0</v>
      </c>
      <c r="AK2341" s="2">
        <f t="shared" si="1533"/>
        <v>0</v>
      </c>
      <c r="AL2341" s="2">
        <f t="shared" si="1533"/>
        <v>0</v>
      </c>
      <c r="AM2341" s="2">
        <f t="shared" si="1533"/>
        <v>0</v>
      </c>
      <c r="AN2341" s="2">
        <f t="shared" si="1533"/>
        <v>0</v>
      </c>
      <c r="AO2341" s="2">
        <f t="shared" si="1533"/>
        <v>0</v>
      </c>
      <c r="AP2341" s="2">
        <f t="shared" si="1533"/>
        <v>0</v>
      </c>
      <c r="AQ2341" s="2">
        <f t="shared" si="1533"/>
        <v>0</v>
      </c>
      <c r="AR2341" s="2">
        <f t="shared" si="1533"/>
        <v>0</v>
      </c>
      <c r="AS2341" s="2">
        <f t="shared" si="1533"/>
        <v>0</v>
      </c>
      <c r="AT2341" s="2">
        <f t="shared" si="1533"/>
        <v>0</v>
      </c>
      <c r="AU2341" s="2">
        <f t="shared" ref="AU2341:BZ2341" si="1534">AU2343</f>
        <v>0</v>
      </c>
      <c r="AV2341" s="2">
        <f t="shared" si="1534"/>
        <v>0</v>
      </c>
      <c r="AW2341" s="2">
        <f t="shared" si="1534"/>
        <v>0</v>
      </c>
      <c r="AX2341" s="2">
        <f t="shared" si="1534"/>
        <v>0</v>
      </c>
      <c r="AY2341" s="2">
        <f t="shared" si="1534"/>
        <v>0</v>
      </c>
      <c r="AZ2341" s="2">
        <f t="shared" si="1534"/>
        <v>0</v>
      </c>
      <c r="BA2341" s="2">
        <f t="shared" si="1534"/>
        <v>0</v>
      </c>
      <c r="BB2341" s="2">
        <f t="shared" si="1534"/>
        <v>0</v>
      </c>
      <c r="BC2341" s="2">
        <f t="shared" si="1534"/>
        <v>0</v>
      </c>
      <c r="BD2341" s="2">
        <f t="shared" si="1534"/>
        <v>0</v>
      </c>
      <c r="BE2341" s="2">
        <f t="shared" si="1534"/>
        <v>0</v>
      </c>
      <c r="BF2341" s="2">
        <f t="shared" si="1534"/>
        <v>0</v>
      </c>
      <c r="BG2341" s="2">
        <f t="shared" si="1534"/>
        <v>0</v>
      </c>
      <c r="BH2341" s="2">
        <f t="shared" si="1534"/>
        <v>0</v>
      </c>
      <c r="BI2341" s="2">
        <f t="shared" si="1534"/>
        <v>0</v>
      </c>
      <c r="BJ2341" s="2">
        <f t="shared" si="1534"/>
        <v>0</v>
      </c>
      <c r="BK2341" s="2">
        <f t="shared" si="1534"/>
        <v>0</v>
      </c>
      <c r="BL2341" s="2">
        <f t="shared" si="1534"/>
        <v>0</v>
      </c>
      <c r="BM2341" s="2">
        <f t="shared" si="1534"/>
        <v>0</v>
      </c>
      <c r="BN2341" s="2">
        <f t="shared" si="1534"/>
        <v>0</v>
      </c>
      <c r="BO2341" s="2">
        <f t="shared" si="1534"/>
        <v>0</v>
      </c>
      <c r="BP2341" s="2">
        <f t="shared" si="1534"/>
        <v>0</v>
      </c>
      <c r="BQ2341" s="2">
        <f t="shared" si="1534"/>
        <v>0</v>
      </c>
      <c r="BR2341" s="2">
        <f t="shared" si="1534"/>
        <v>0</v>
      </c>
      <c r="BS2341" s="2">
        <f t="shared" si="1534"/>
        <v>0</v>
      </c>
      <c r="BT2341" s="2">
        <f t="shared" si="1534"/>
        <v>0</v>
      </c>
      <c r="BU2341" s="2">
        <f t="shared" si="1534"/>
        <v>0</v>
      </c>
      <c r="BV2341" s="2">
        <f t="shared" si="1534"/>
        <v>0</v>
      </c>
      <c r="BW2341" s="2">
        <f t="shared" si="1534"/>
        <v>0</v>
      </c>
      <c r="BX2341" s="2">
        <f t="shared" si="1534"/>
        <v>0</v>
      </c>
      <c r="BY2341" s="2">
        <f t="shared" si="1534"/>
        <v>0</v>
      </c>
      <c r="BZ2341" s="2">
        <f t="shared" si="1534"/>
        <v>0</v>
      </c>
      <c r="CA2341" s="2">
        <f t="shared" ref="CA2341:DF2341" si="1535">CA2343</f>
        <v>0</v>
      </c>
      <c r="CB2341" s="2">
        <f t="shared" si="1535"/>
        <v>0</v>
      </c>
      <c r="CC2341" s="2">
        <f t="shared" si="1535"/>
        <v>0</v>
      </c>
      <c r="CD2341" s="2">
        <f t="shared" si="1535"/>
        <v>0</v>
      </c>
      <c r="CE2341" s="2">
        <f t="shared" si="1535"/>
        <v>0</v>
      </c>
      <c r="CF2341" s="2">
        <f t="shared" si="1535"/>
        <v>0</v>
      </c>
      <c r="CG2341" s="2">
        <f t="shared" si="1535"/>
        <v>0</v>
      </c>
      <c r="CH2341" s="2">
        <f t="shared" si="1535"/>
        <v>0</v>
      </c>
      <c r="CI2341" s="2">
        <f t="shared" si="1535"/>
        <v>0</v>
      </c>
      <c r="CJ2341" s="2">
        <f t="shared" si="1535"/>
        <v>0</v>
      </c>
      <c r="CK2341" s="2">
        <f t="shared" si="1535"/>
        <v>0</v>
      </c>
      <c r="CL2341" s="2">
        <f t="shared" si="1535"/>
        <v>0</v>
      </c>
      <c r="CM2341" s="2">
        <f t="shared" si="1535"/>
        <v>0</v>
      </c>
      <c r="CN2341" s="2">
        <f t="shared" si="1535"/>
        <v>0</v>
      </c>
      <c r="CO2341" s="2">
        <f t="shared" si="1535"/>
        <v>0</v>
      </c>
      <c r="CP2341" s="2">
        <f t="shared" si="1535"/>
        <v>0</v>
      </c>
      <c r="CQ2341" s="2">
        <f t="shared" si="1535"/>
        <v>0</v>
      </c>
      <c r="CR2341" s="2">
        <f t="shared" si="1535"/>
        <v>0</v>
      </c>
      <c r="CS2341" s="2">
        <f t="shared" si="1535"/>
        <v>0</v>
      </c>
      <c r="CT2341" s="2">
        <f t="shared" si="1535"/>
        <v>0</v>
      </c>
      <c r="CU2341" s="2">
        <f t="shared" si="1535"/>
        <v>0</v>
      </c>
      <c r="CV2341" s="2">
        <f t="shared" si="1535"/>
        <v>0</v>
      </c>
      <c r="CW2341" s="2">
        <f t="shared" si="1535"/>
        <v>0</v>
      </c>
      <c r="CX2341" s="2">
        <f t="shared" si="1535"/>
        <v>0</v>
      </c>
      <c r="CY2341" s="2">
        <f t="shared" si="1535"/>
        <v>0</v>
      </c>
      <c r="CZ2341" s="2">
        <f t="shared" si="1535"/>
        <v>0</v>
      </c>
      <c r="DA2341" s="2">
        <f t="shared" si="1535"/>
        <v>0</v>
      </c>
      <c r="DB2341" s="2">
        <f t="shared" si="1535"/>
        <v>0</v>
      </c>
      <c r="DC2341" s="2">
        <f t="shared" si="1535"/>
        <v>0</v>
      </c>
      <c r="DD2341" s="2">
        <f t="shared" si="1535"/>
        <v>0</v>
      </c>
      <c r="DE2341" s="2">
        <f t="shared" si="1535"/>
        <v>0</v>
      </c>
      <c r="DF2341" s="2">
        <f t="shared" si="1535"/>
        <v>0</v>
      </c>
      <c r="DG2341" s="3">
        <f t="shared" ref="DG2341:EL2341" si="1536">DG2343</f>
        <v>0</v>
      </c>
      <c r="DH2341" s="3">
        <f t="shared" si="1536"/>
        <v>0</v>
      </c>
      <c r="DI2341" s="3">
        <f t="shared" si="1536"/>
        <v>0</v>
      </c>
      <c r="DJ2341" s="3">
        <f t="shared" si="1536"/>
        <v>0</v>
      </c>
      <c r="DK2341" s="3">
        <f t="shared" si="1536"/>
        <v>0</v>
      </c>
      <c r="DL2341" s="3">
        <f t="shared" si="1536"/>
        <v>0</v>
      </c>
      <c r="DM2341" s="3">
        <f t="shared" si="1536"/>
        <v>0</v>
      </c>
      <c r="DN2341" s="3">
        <f t="shared" si="1536"/>
        <v>0</v>
      </c>
      <c r="DO2341" s="3">
        <f t="shared" si="1536"/>
        <v>0</v>
      </c>
      <c r="DP2341" s="3">
        <f t="shared" si="1536"/>
        <v>0</v>
      </c>
      <c r="DQ2341" s="3">
        <f t="shared" si="1536"/>
        <v>0</v>
      </c>
      <c r="DR2341" s="3">
        <f t="shared" si="1536"/>
        <v>0</v>
      </c>
      <c r="DS2341" s="3">
        <f t="shared" si="1536"/>
        <v>0</v>
      </c>
      <c r="DT2341" s="3">
        <f t="shared" si="1536"/>
        <v>0</v>
      </c>
      <c r="DU2341" s="3">
        <f t="shared" si="1536"/>
        <v>0</v>
      </c>
      <c r="DV2341" s="3">
        <f t="shared" si="1536"/>
        <v>0</v>
      </c>
      <c r="DW2341" s="3">
        <f t="shared" si="1536"/>
        <v>0</v>
      </c>
      <c r="DX2341" s="3">
        <f t="shared" si="1536"/>
        <v>0</v>
      </c>
      <c r="DY2341" s="3">
        <f t="shared" si="1536"/>
        <v>0</v>
      </c>
      <c r="DZ2341" s="3">
        <f t="shared" si="1536"/>
        <v>0</v>
      </c>
      <c r="EA2341" s="3">
        <f t="shared" si="1536"/>
        <v>0</v>
      </c>
      <c r="EB2341" s="3">
        <f t="shared" si="1536"/>
        <v>0</v>
      </c>
      <c r="EC2341" s="3">
        <f t="shared" si="1536"/>
        <v>0</v>
      </c>
      <c r="ED2341" s="3">
        <f t="shared" si="1536"/>
        <v>0</v>
      </c>
      <c r="EE2341" s="3">
        <f t="shared" si="1536"/>
        <v>0</v>
      </c>
      <c r="EF2341" s="3">
        <f t="shared" si="1536"/>
        <v>0</v>
      </c>
      <c r="EG2341" s="3">
        <f t="shared" si="1536"/>
        <v>0</v>
      </c>
      <c r="EH2341" s="3">
        <f t="shared" si="1536"/>
        <v>0</v>
      </c>
      <c r="EI2341" s="3">
        <f t="shared" si="1536"/>
        <v>0</v>
      </c>
      <c r="EJ2341" s="3">
        <f t="shared" si="1536"/>
        <v>0</v>
      </c>
      <c r="EK2341" s="3">
        <f t="shared" si="1536"/>
        <v>0</v>
      </c>
      <c r="EL2341" s="3">
        <f t="shared" si="1536"/>
        <v>0</v>
      </c>
      <c r="EM2341" s="3">
        <f t="shared" ref="EM2341:FR2341" si="1537">EM2343</f>
        <v>0</v>
      </c>
      <c r="EN2341" s="3">
        <f t="shared" si="1537"/>
        <v>0</v>
      </c>
      <c r="EO2341" s="3">
        <f t="shared" si="1537"/>
        <v>0</v>
      </c>
      <c r="EP2341" s="3">
        <f t="shared" si="1537"/>
        <v>0</v>
      </c>
      <c r="EQ2341" s="3">
        <f t="shared" si="1537"/>
        <v>0</v>
      </c>
      <c r="ER2341" s="3">
        <f t="shared" si="1537"/>
        <v>0</v>
      </c>
      <c r="ES2341" s="3">
        <f t="shared" si="1537"/>
        <v>0</v>
      </c>
      <c r="ET2341" s="3">
        <f t="shared" si="1537"/>
        <v>0</v>
      </c>
      <c r="EU2341" s="3">
        <f t="shared" si="1537"/>
        <v>0</v>
      </c>
      <c r="EV2341" s="3">
        <f t="shared" si="1537"/>
        <v>0</v>
      </c>
      <c r="EW2341" s="3">
        <f t="shared" si="1537"/>
        <v>0</v>
      </c>
      <c r="EX2341" s="3">
        <f t="shared" si="1537"/>
        <v>0</v>
      </c>
      <c r="EY2341" s="3">
        <f t="shared" si="1537"/>
        <v>0</v>
      </c>
      <c r="EZ2341" s="3">
        <f t="shared" si="1537"/>
        <v>0</v>
      </c>
      <c r="FA2341" s="3">
        <f t="shared" si="1537"/>
        <v>0</v>
      </c>
      <c r="FB2341" s="3">
        <f t="shared" si="1537"/>
        <v>0</v>
      </c>
      <c r="FC2341" s="3">
        <f t="shared" si="1537"/>
        <v>0</v>
      </c>
      <c r="FD2341" s="3">
        <f t="shared" si="1537"/>
        <v>0</v>
      </c>
      <c r="FE2341" s="3">
        <f t="shared" si="1537"/>
        <v>0</v>
      </c>
      <c r="FF2341" s="3">
        <f t="shared" si="1537"/>
        <v>0</v>
      </c>
      <c r="FG2341" s="3">
        <f t="shared" si="1537"/>
        <v>0</v>
      </c>
      <c r="FH2341" s="3">
        <f t="shared" si="1537"/>
        <v>0</v>
      </c>
      <c r="FI2341" s="3">
        <f t="shared" si="1537"/>
        <v>0</v>
      </c>
      <c r="FJ2341" s="3">
        <f t="shared" si="1537"/>
        <v>0</v>
      </c>
      <c r="FK2341" s="3">
        <f t="shared" si="1537"/>
        <v>0</v>
      </c>
      <c r="FL2341" s="3">
        <f t="shared" si="1537"/>
        <v>0</v>
      </c>
      <c r="FM2341" s="3">
        <f t="shared" si="1537"/>
        <v>0</v>
      </c>
      <c r="FN2341" s="3">
        <f t="shared" si="1537"/>
        <v>0</v>
      </c>
      <c r="FO2341" s="3">
        <f t="shared" si="1537"/>
        <v>0</v>
      </c>
      <c r="FP2341" s="3">
        <f t="shared" si="1537"/>
        <v>0</v>
      </c>
      <c r="FQ2341" s="3">
        <f t="shared" si="1537"/>
        <v>0</v>
      </c>
      <c r="FR2341" s="3">
        <f t="shared" si="1537"/>
        <v>0</v>
      </c>
      <c r="FS2341" s="3">
        <f t="shared" ref="FS2341:GX2341" si="1538">FS2343</f>
        <v>0</v>
      </c>
      <c r="FT2341" s="3">
        <f t="shared" si="1538"/>
        <v>0</v>
      </c>
      <c r="FU2341" s="3">
        <f t="shared" si="1538"/>
        <v>0</v>
      </c>
      <c r="FV2341" s="3">
        <f t="shared" si="1538"/>
        <v>0</v>
      </c>
      <c r="FW2341" s="3">
        <f t="shared" si="1538"/>
        <v>0</v>
      </c>
      <c r="FX2341" s="3">
        <f t="shared" si="1538"/>
        <v>0</v>
      </c>
      <c r="FY2341" s="3">
        <f t="shared" si="1538"/>
        <v>0</v>
      </c>
      <c r="FZ2341" s="3">
        <f t="shared" si="1538"/>
        <v>0</v>
      </c>
      <c r="GA2341" s="3">
        <f t="shared" si="1538"/>
        <v>0</v>
      </c>
      <c r="GB2341" s="3">
        <f t="shared" si="1538"/>
        <v>0</v>
      </c>
      <c r="GC2341" s="3">
        <f t="shared" si="1538"/>
        <v>0</v>
      </c>
      <c r="GD2341" s="3">
        <f t="shared" si="1538"/>
        <v>0</v>
      </c>
      <c r="GE2341" s="3">
        <f t="shared" si="1538"/>
        <v>0</v>
      </c>
      <c r="GF2341" s="3">
        <f t="shared" si="1538"/>
        <v>0</v>
      </c>
      <c r="GG2341" s="3">
        <f t="shared" si="1538"/>
        <v>0</v>
      </c>
      <c r="GH2341" s="3">
        <f t="shared" si="1538"/>
        <v>0</v>
      </c>
      <c r="GI2341" s="3">
        <f t="shared" si="1538"/>
        <v>0</v>
      </c>
      <c r="GJ2341" s="3">
        <f t="shared" si="1538"/>
        <v>0</v>
      </c>
      <c r="GK2341" s="3">
        <f t="shared" si="1538"/>
        <v>0</v>
      </c>
      <c r="GL2341" s="3">
        <f t="shared" si="1538"/>
        <v>0</v>
      </c>
      <c r="GM2341" s="3">
        <f t="shared" si="1538"/>
        <v>0</v>
      </c>
      <c r="GN2341" s="3">
        <f t="shared" si="1538"/>
        <v>0</v>
      </c>
      <c r="GO2341" s="3">
        <f t="shared" si="1538"/>
        <v>0</v>
      </c>
      <c r="GP2341" s="3">
        <f t="shared" si="1538"/>
        <v>0</v>
      </c>
      <c r="GQ2341" s="3">
        <f t="shared" si="1538"/>
        <v>0</v>
      </c>
      <c r="GR2341" s="3">
        <f t="shared" si="1538"/>
        <v>0</v>
      </c>
      <c r="GS2341" s="3">
        <f t="shared" si="1538"/>
        <v>0</v>
      </c>
      <c r="GT2341" s="3">
        <f t="shared" si="1538"/>
        <v>0</v>
      </c>
      <c r="GU2341" s="3">
        <f t="shared" si="1538"/>
        <v>0</v>
      </c>
      <c r="GV2341" s="3">
        <f t="shared" si="1538"/>
        <v>0</v>
      </c>
      <c r="GW2341" s="3">
        <f t="shared" si="1538"/>
        <v>0</v>
      </c>
      <c r="GX2341" s="3">
        <f t="shared" si="1538"/>
        <v>0</v>
      </c>
    </row>
    <row r="2343" spans="1:206">
      <c r="A2343" s="2">
        <v>51</v>
      </c>
      <c r="B2343" s="2">
        <f>B2339</f>
        <v>0</v>
      </c>
      <c r="C2343" s="2">
        <f>A2339</f>
        <v>5</v>
      </c>
      <c r="D2343" s="2">
        <f>ROW(A2339)</f>
        <v>2339</v>
      </c>
      <c r="E2343" s="2"/>
      <c r="F2343" s="2" t="str">
        <f>IF(F2339&lt;&gt;"",F2339,"")</f>
        <v>Новый подраздел</v>
      </c>
      <c r="G2343" s="2" t="str">
        <f>IF(G2339&lt;&gt;"",G2339,"")</f>
        <v>демонтаж</v>
      </c>
      <c r="H2343" s="2">
        <v>0</v>
      </c>
      <c r="I2343" s="2"/>
      <c r="J2343" s="2"/>
      <c r="K2343" s="2"/>
      <c r="L2343" s="2"/>
      <c r="M2343" s="2"/>
      <c r="N2343" s="2"/>
      <c r="O2343" s="2">
        <f t="shared" ref="O2343:T2343" si="1539">ROUND(AB2343,2)</f>
        <v>0</v>
      </c>
      <c r="P2343" s="2">
        <f t="shared" si="1539"/>
        <v>0</v>
      </c>
      <c r="Q2343" s="2">
        <f t="shared" si="1539"/>
        <v>0</v>
      </c>
      <c r="R2343" s="2">
        <f t="shared" si="1539"/>
        <v>0</v>
      </c>
      <c r="S2343" s="2">
        <f t="shared" si="1539"/>
        <v>0</v>
      </c>
      <c r="T2343" s="2">
        <f t="shared" si="1539"/>
        <v>0</v>
      </c>
      <c r="U2343" s="2">
        <f>AH2343</f>
        <v>0</v>
      </c>
      <c r="V2343" s="2">
        <f>AI2343</f>
        <v>0</v>
      </c>
      <c r="W2343" s="2">
        <f>ROUND(AJ2343,2)</f>
        <v>0</v>
      </c>
      <c r="X2343" s="2">
        <f>ROUND(AK2343,2)</f>
        <v>0</v>
      </c>
      <c r="Y2343" s="2">
        <f>ROUND(AL2343,2)</f>
        <v>0</v>
      </c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>
        <f t="shared" ref="AO2343:BD2343" si="1540">ROUND(BX2343,2)</f>
        <v>0</v>
      </c>
      <c r="AP2343" s="2">
        <f t="shared" si="1540"/>
        <v>0</v>
      </c>
      <c r="AQ2343" s="2">
        <f t="shared" si="1540"/>
        <v>0</v>
      </c>
      <c r="AR2343" s="2">
        <f t="shared" si="1540"/>
        <v>0</v>
      </c>
      <c r="AS2343" s="2">
        <f t="shared" si="1540"/>
        <v>0</v>
      </c>
      <c r="AT2343" s="2">
        <f t="shared" si="1540"/>
        <v>0</v>
      </c>
      <c r="AU2343" s="2">
        <f t="shared" si="1540"/>
        <v>0</v>
      </c>
      <c r="AV2343" s="2">
        <f t="shared" si="1540"/>
        <v>0</v>
      </c>
      <c r="AW2343" s="2">
        <f t="shared" si="1540"/>
        <v>0</v>
      </c>
      <c r="AX2343" s="2">
        <f t="shared" si="1540"/>
        <v>0</v>
      </c>
      <c r="AY2343" s="2">
        <f t="shared" si="1540"/>
        <v>0</v>
      </c>
      <c r="AZ2343" s="2">
        <f t="shared" si="1540"/>
        <v>0</v>
      </c>
      <c r="BA2343" s="2">
        <f t="shared" si="1540"/>
        <v>0</v>
      </c>
      <c r="BB2343" s="2">
        <f t="shared" si="1540"/>
        <v>0</v>
      </c>
      <c r="BC2343" s="2">
        <f t="shared" si="1540"/>
        <v>0</v>
      </c>
      <c r="BD2343" s="2">
        <f t="shared" si="1540"/>
        <v>0</v>
      </c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  <c r="FJ2343" s="3"/>
      <c r="FK2343" s="3"/>
      <c r="FL2343" s="3"/>
      <c r="FM2343" s="3"/>
      <c r="FN2343" s="3"/>
      <c r="FO2343" s="3"/>
      <c r="FP2343" s="3"/>
      <c r="FQ2343" s="3"/>
      <c r="FR2343" s="3"/>
      <c r="FS2343" s="3"/>
      <c r="FT2343" s="3"/>
      <c r="FU2343" s="3"/>
      <c r="FV2343" s="3"/>
      <c r="FW2343" s="3"/>
      <c r="FX2343" s="3"/>
      <c r="FY2343" s="3"/>
      <c r="FZ2343" s="3"/>
      <c r="GA2343" s="3"/>
      <c r="GB2343" s="3"/>
      <c r="GC2343" s="3"/>
      <c r="GD2343" s="3"/>
      <c r="GE2343" s="3"/>
      <c r="GF2343" s="3"/>
      <c r="GG2343" s="3"/>
      <c r="GH2343" s="3"/>
      <c r="GI2343" s="3"/>
      <c r="GJ2343" s="3"/>
      <c r="GK2343" s="3"/>
      <c r="GL2343" s="3"/>
      <c r="GM2343" s="3"/>
      <c r="GN2343" s="3"/>
      <c r="GO2343" s="3"/>
      <c r="GP2343" s="3"/>
      <c r="GQ2343" s="3"/>
      <c r="GR2343" s="3"/>
      <c r="GS2343" s="3"/>
      <c r="GT2343" s="3"/>
      <c r="GU2343" s="3"/>
      <c r="GV2343" s="3"/>
      <c r="GW2343" s="3"/>
      <c r="GX2343" s="3">
        <v>0</v>
      </c>
    </row>
    <row r="2345" spans="1:206">
      <c r="A2345" s="4">
        <v>50</v>
      </c>
      <c r="B2345" s="4">
        <v>0</v>
      </c>
      <c r="C2345" s="4">
        <v>0</v>
      </c>
      <c r="D2345" s="4">
        <v>1</v>
      </c>
      <c r="E2345" s="4">
        <v>201</v>
      </c>
      <c r="F2345" s="4">
        <f>ROUND(Source!O2343,O2345)</f>
        <v>0</v>
      </c>
      <c r="G2345" s="4" t="s">
        <v>71</v>
      </c>
      <c r="H2345" s="4" t="s">
        <v>72</v>
      </c>
      <c r="I2345" s="4"/>
      <c r="J2345" s="4"/>
      <c r="K2345" s="4">
        <v>201</v>
      </c>
      <c r="L2345" s="4">
        <v>1</v>
      </c>
      <c r="M2345" s="4">
        <v>3</v>
      </c>
      <c r="N2345" s="4" t="s">
        <v>3</v>
      </c>
      <c r="O2345" s="4">
        <v>2</v>
      </c>
      <c r="P2345" s="4"/>
      <c r="Q2345" s="4"/>
      <c r="R2345" s="4"/>
      <c r="S2345" s="4"/>
      <c r="T2345" s="4"/>
      <c r="U2345" s="4"/>
      <c r="V2345" s="4"/>
      <c r="W2345" s="4"/>
    </row>
    <row r="2346" spans="1:206">
      <c r="A2346" s="4">
        <v>50</v>
      </c>
      <c r="B2346" s="4">
        <v>0</v>
      </c>
      <c r="C2346" s="4">
        <v>0</v>
      </c>
      <c r="D2346" s="4">
        <v>1</v>
      </c>
      <c r="E2346" s="4">
        <v>202</v>
      </c>
      <c r="F2346" s="4">
        <f>ROUND(Source!P2343,O2346)</f>
        <v>0</v>
      </c>
      <c r="G2346" s="4" t="s">
        <v>73</v>
      </c>
      <c r="H2346" s="4" t="s">
        <v>74</v>
      </c>
      <c r="I2346" s="4"/>
      <c r="J2346" s="4"/>
      <c r="K2346" s="4">
        <v>202</v>
      </c>
      <c r="L2346" s="4">
        <v>2</v>
      </c>
      <c r="M2346" s="4">
        <v>3</v>
      </c>
      <c r="N2346" s="4" t="s">
        <v>3</v>
      </c>
      <c r="O2346" s="4">
        <v>2</v>
      </c>
      <c r="P2346" s="4"/>
      <c r="Q2346" s="4"/>
      <c r="R2346" s="4"/>
      <c r="S2346" s="4"/>
      <c r="T2346" s="4"/>
      <c r="U2346" s="4"/>
      <c r="V2346" s="4"/>
      <c r="W2346" s="4"/>
    </row>
    <row r="2347" spans="1:206">
      <c r="A2347" s="4">
        <v>50</v>
      </c>
      <c r="B2347" s="4">
        <v>0</v>
      </c>
      <c r="C2347" s="4">
        <v>0</v>
      </c>
      <c r="D2347" s="4">
        <v>1</v>
      </c>
      <c r="E2347" s="4">
        <v>222</v>
      </c>
      <c r="F2347" s="4">
        <f>ROUND(Source!AO2343,O2347)</f>
        <v>0</v>
      </c>
      <c r="G2347" s="4" t="s">
        <v>75</v>
      </c>
      <c r="H2347" s="4" t="s">
        <v>76</v>
      </c>
      <c r="I2347" s="4"/>
      <c r="J2347" s="4"/>
      <c r="K2347" s="4">
        <v>222</v>
      </c>
      <c r="L2347" s="4">
        <v>3</v>
      </c>
      <c r="M2347" s="4">
        <v>3</v>
      </c>
      <c r="N2347" s="4" t="s">
        <v>3</v>
      </c>
      <c r="O2347" s="4">
        <v>2</v>
      </c>
      <c r="P2347" s="4"/>
      <c r="Q2347" s="4"/>
      <c r="R2347" s="4"/>
      <c r="S2347" s="4"/>
      <c r="T2347" s="4"/>
      <c r="U2347" s="4"/>
      <c r="V2347" s="4"/>
      <c r="W2347" s="4"/>
    </row>
    <row r="2348" spans="1:206">
      <c r="A2348" s="4">
        <v>50</v>
      </c>
      <c r="B2348" s="4">
        <v>0</v>
      </c>
      <c r="C2348" s="4">
        <v>0</v>
      </c>
      <c r="D2348" s="4">
        <v>1</v>
      </c>
      <c r="E2348" s="4">
        <v>225</v>
      </c>
      <c r="F2348" s="4">
        <f>ROUND(Source!AV2343,O2348)</f>
        <v>0</v>
      </c>
      <c r="G2348" s="4" t="s">
        <v>77</v>
      </c>
      <c r="H2348" s="4" t="s">
        <v>78</v>
      </c>
      <c r="I2348" s="4"/>
      <c r="J2348" s="4"/>
      <c r="K2348" s="4">
        <v>225</v>
      </c>
      <c r="L2348" s="4">
        <v>4</v>
      </c>
      <c r="M2348" s="4">
        <v>3</v>
      </c>
      <c r="N2348" s="4" t="s">
        <v>3</v>
      </c>
      <c r="O2348" s="4">
        <v>2</v>
      </c>
      <c r="P2348" s="4"/>
      <c r="Q2348" s="4"/>
      <c r="R2348" s="4"/>
      <c r="S2348" s="4"/>
      <c r="T2348" s="4"/>
      <c r="U2348" s="4"/>
      <c r="V2348" s="4"/>
      <c r="W2348" s="4"/>
    </row>
    <row r="2349" spans="1:206">
      <c r="A2349" s="4">
        <v>50</v>
      </c>
      <c r="B2349" s="4">
        <v>0</v>
      </c>
      <c r="C2349" s="4">
        <v>0</v>
      </c>
      <c r="D2349" s="4">
        <v>1</v>
      </c>
      <c r="E2349" s="4">
        <v>226</v>
      </c>
      <c r="F2349" s="4">
        <f>ROUND(Source!AW2343,O2349)</f>
        <v>0</v>
      </c>
      <c r="G2349" s="4" t="s">
        <v>79</v>
      </c>
      <c r="H2349" s="4" t="s">
        <v>80</v>
      </c>
      <c r="I2349" s="4"/>
      <c r="J2349" s="4"/>
      <c r="K2349" s="4">
        <v>226</v>
      </c>
      <c r="L2349" s="4">
        <v>5</v>
      </c>
      <c r="M2349" s="4">
        <v>3</v>
      </c>
      <c r="N2349" s="4" t="s">
        <v>3</v>
      </c>
      <c r="O2349" s="4">
        <v>2</v>
      </c>
      <c r="P2349" s="4"/>
      <c r="Q2349" s="4"/>
      <c r="R2349" s="4"/>
      <c r="S2349" s="4"/>
      <c r="T2349" s="4"/>
      <c r="U2349" s="4"/>
      <c r="V2349" s="4"/>
      <c r="W2349" s="4"/>
    </row>
    <row r="2350" spans="1:206">
      <c r="A2350" s="4">
        <v>50</v>
      </c>
      <c r="B2350" s="4">
        <v>0</v>
      </c>
      <c r="C2350" s="4">
        <v>0</v>
      </c>
      <c r="D2350" s="4">
        <v>1</v>
      </c>
      <c r="E2350" s="4">
        <v>227</v>
      </c>
      <c r="F2350" s="4">
        <f>ROUND(Source!AX2343,O2350)</f>
        <v>0</v>
      </c>
      <c r="G2350" s="4" t="s">
        <v>81</v>
      </c>
      <c r="H2350" s="4" t="s">
        <v>82</v>
      </c>
      <c r="I2350" s="4"/>
      <c r="J2350" s="4"/>
      <c r="K2350" s="4">
        <v>227</v>
      </c>
      <c r="L2350" s="4">
        <v>6</v>
      </c>
      <c r="M2350" s="4">
        <v>3</v>
      </c>
      <c r="N2350" s="4" t="s">
        <v>3</v>
      </c>
      <c r="O2350" s="4">
        <v>2</v>
      </c>
      <c r="P2350" s="4"/>
      <c r="Q2350" s="4"/>
      <c r="R2350" s="4"/>
      <c r="S2350" s="4"/>
      <c r="T2350" s="4"/>
      <c r="U2350" s="4"/>
      <c r="V2350" s="4"/>
      <c r="W2350" s="4"/>
    </row>
    <row r="2351" spans="1:206">
      <c r="A2351" s="4">
        <v>50</v>
      </c>
      <c r="B2351" s="4">
        <v>0</v>
      </c>
      <c r="C2351" s="4">
        <v>0</v>
      </c>
      <c r="D2351" s="4">
        <v>1</v>
      </c>
      <c r="E2351" s="4">
        <v>228</v>
      </c>
      <c r="F2351" s="4">
        <f>ROUND(Source!AY2343,O2351)</f>
        <v>0</v>
      </c>
      <c r="G2351" s="4" t="s">
        <v>83</v>
      </c>
      <c r="H2351" s="4" t="s">
        <v>84</v>
      </c>
      <c r="I2351" s="4"/>
      <c r="J2351" s="4"/>
      <c r="K2351" s="4">
        <v>228</v>
      </c>
      <c r="L2351" s="4">
        <v>7</v>
      </c>
      <c r="M2351" s="4">
        <v>3</v>
      </c>
      <c r="N2351" s="4" t="s">
        <v>3</v>
      </c>
      <c r="O2351" s="4">
        <v>2</v>
      </c>
      <c r="P2351" s="4"/>
      <c r="Q2351" s="4"/>
      <c r="R2351" s="4"/>
      <c r="S2351" s="4"/>
      <c r="T2351" s="4"/>
      <c r="U2351" s="4"/>
      <c r="V2351" s="4"/>
      <c r="W2351" s="4"/>
    </row>
    <row r="2352" spans="1:206">
      <c r="A2352" s="4">
        <v>50</v>
      </c>
      <c r="B2352" s="4">
        <v>0</v>
      </c>
      <c r="C2352" s="4">
        <v>0</v>
      </c>
      <c r="D2352" s="4">
        <v>1</v>
      </c>
      <c r="E2352" s="4">
        <v>216</v>
      </c>
      <c r="F2352" s="4">
        <f>ROUND(Source!AP2343,O2352)</f>
        <v>0</v>
      </c>
      <c r="G2352" s="4" t="s">
        <v>85</v>
      </c>
      <c r="H2352" s="4" t="s">
        <v>86</v>
      </c>
      <c r="I2352" s="4"/>
      <c r="J2352" s="4"/>
      <c r="K2352" s="4">
        <v>216</v>
      </c>
      <c r="L2352" s="4">
        <v>8</v>
      </c>
      <c r="M2352" s="4">
        <v>3</v>
      </c>
      <c r="N2352" s="4" t="s">
        <v>3</v>
      </c>
      <c r="O2352" s="4">
        <v>2</v>
      </c>
      <c r="P2352" s="4"/>
      <c r="Q2352" s="4"/>
      <c r="R2352" s="4"/>
      <c r="S2352" s="4"/>
      <c r="T2352" s="4"/>
      <c r="U2352" s="4"/>
      <c r="V2352" s="4"/>
      <c r="W2352" s="4"/>
    </row>
    <row r="2353" spans="1:23">
      <c r="A2353" s="4">
        <v>50</v>
      </c>
      <c r="B2353" s="4">
        <v>0</v>
      </c>
      <c r="C2353" s="4">
        <v>0</v>
      </c>
      <c r="D2353" s="4">
        <v>1</v>
      </c>
      <c r="E2353" s="4">
        <v>223</v>
      </c>
      <c r="F2353" s="4">
        <f>ROUND(Source!AQ2343,O2353)</f>
        <v>0</v>
      </c>
      <c r="G2353" s="4" t="s">
        <v>87</v>
      </c>
      <c r="H2353" s="4" t="s">
        <v>88</v>
      </c>
      <c r="I2353" s="4"/>
      <c r="J2353" s="4"/>
      <c r="K2353" s="4">
        <v>223</v>
      </c>
      <c r="L2353" s="4">
        <v>9</v>
      </c>
      <c r="M2353" s="4">
        <v>3</v>
      </c>
      <c r="N2353" s="4" t="s">
        <v>3</v>
      </c>
      <c r="O2353" s="4">
        <v>2</v>
      </c>
      <c r="P2353" s="4"/>
      <c r="Q2353" s="4"/>
      <c r="R2353" s="4"/>
      <c r="S2353" s="4"/>
      <c r="T2353" s="4"/>
      <c r="U2353" s="4"/>
      <c r="V2353" s="4"/>
      <c r="W2353" s="4"/>
    </row>
    <row r="2354" spans="1:23">
      <c r="A2354" s="4">
        <v>50</v>
      </c>
      <c r="B2354" s="4">
        <v>0</v>
      </c>
      <c r="C2354" s="4">
        <v>0</v>
      </c>
      <c r="D2354" s="4">
        <v>1</v>
      </c>
      <c r="E2354" s="4">
        <v>229</v>
      </c>
      <c r="F2354" s="4">
        <f>ROUND(Source!AZ2343,O2354)</f>
        <v>0</v>
      </c>
      <c r="G2354" s="4" t="s">
        <v>89</v>
      </c>
      <c r="H2354" s="4" t="s">
        <v>90</v>
      </c>
      <c r="I2354" s="4"/>
      <c r="J2354" s="4"/>
      <c r="K2354" s="4">
        <v>229</v>
      </c>
      <c r="L2354" s="4">
        <v>10</v>
      </c>
      <c r="M2354" s="4">
        <v>3</v>
      </c>
      <c r="N2354" s="4" t="s">
        <v>3</v>
      </c>
      <c r="O2354" s="4">
        <v>2</v>
      </c>
      <c r="P2354" s="4"/>
      <c r="Q2354" s="4"/>
      <c r="R2354" s="4"/>
      <c r="S2354" s="4"/>
      <c r="T2354" s="4"/>
      <c r="U2354" s="4"/>
      <c r="V2354" s="4"/>
      <c r="W2354" s="4"/>
    </row>
    <row r="2355" spans="1:23">
      <c r="A2355" s="4">
        <v>50</v>
      </c>
      <c r="B2355" s="4">
        <v>0</v>
      </c>
      <c r="C2355" s="4">
        <v>0</v>
      </c>
      <c r="D2355" s="4">
        <v>1</v>
      </c>
      <c r="E2355" s="4">
        <v>203</v>
      </c>
      <c r="F2355" s="4">
        <f>ROUND(Source!Q2343,O2355)</f>
        <v>0</v>
      </c>
      <c r="G2355" s="4" t="s">
        <v>91</v>
      </c>
      <c r="H2355" s="4" t="s">
        <v>92</v>
      </c>
      <c r="I2355" s="4"/>
      <c r="J2355" s="4"/>
      <c r="K2355" s="4">
        <v>203</v>
      </c>
      <c r="L2355" s="4">
        <v>11</v>
      </c>
      <c r="M2355" s="4">
        <v>3</v>
      </c>
      <c r="N2355" s="4" t="s">
        <v>3</v>
      </c>
      <c r="O2355" s="4">
        <v>2</v>
      </c>
      <c r="P2355" s="4"/>
      <c r="Q2355" s="4"/>
      <c r="R2355" s="4"/>
      <c r="S2355" s="4"/>
      <c r="T2355" s="4"/>
      <c r="U2355" s="4"/>
      <c r="V2355" s="4"/>
      <c r="W2355" s="4"/>
    </row>
    <row r="2356" spans="1:23">
      <c r="A2356" s="4">
        <v>50</v>
      </c>
      <c r="B2356" s="4">
        <v>0</v>
      </c>
      <c r="C2356" s="4">
        <v>0</v>
      </c>
      <c r="D2356" s="4">
        <v>1</v>
      </c>
      <c r="E2356" s="4">
        <v>231</v>
      </c>
      <c r="F2356" s="4">
        <f>ROUND(Source!BB2343,O2356)</f>
        <v>0</v>
      </c>
      <c r="G2356" s="4" t="s">
        <v>93</v>
      </c>
      <c r="H2356" s="4" t="s">
        <v>94</v>
      </c>
      <c r="I2356" s="4"/>
      <c r="J2356" s="4"/>
      <c r="K2356" s="4">
        <v>231</v>
      </c>
      <c r="L2356" s="4">
        <v>12</v>
      </c>
      <c r="M2356" s="4">
        <v>3</v>
      </c>
      <c r="N2356" s="4" t="s">
        <v>3</v>
      </c>
      <c r="O2356" s="4">
        <v>2</v>
      </c>
      <c r="P2356" s="4"/>
      <c r="Q2356" s="4"/>
      <c r="R2356" s="4"/>
      <c r="S2356" s="4"/>
      <c r="T2356" s="4"/>
      <c r="U2356" s="4"/>
      <c r="V2356" s="4"/>
      <c r="W2356" s="4"/>
    </row>
    <row r="2357" spans="1:23">
      <c r="A2357" s="4">
        <v>50</v>
      </c>
      <c r="B2357" s="4">
        <v>0</v>
      </c>
      <c r="C2357" s="4">
        <v>0</v>
      </c>
      <c r="D2357" s="4">
        <v>1</v>
      </c>
      <c r="E2357" s="4">
        <v>204</v>
      </c>
      <c r="F2357" s="4">
        <f>ROUND(Source!R2343,O2357)</f>
        <v>0</v>
      </c>
      <c r="G2357" s="4" t="s">
        <v>95</v>
      </c>
      <c r="H2357" s="4" t="s">
        <v>96</v>
      </c>
      <c r="I2357" s="4"/>
      <c r="J2357" s="4"/>
      <c r="K2357" s="4">
        <v>204</v>
      </c>
      <c r="L2357" s="4">
        <v>13</v>
      </c>
      <c r="M2357" s="4">
        <v>3</v>
      </c>
      <c r="N2357" s="4" t="s">
        <v>3</v>
      </c>
      <c r="O2357" s="4">
        <v>2</v>
      </c>
      <c r="P2357" s="4"/>
      <c r="Q2357" s="4"/>
      <c r="R2357" s="4"/>
      <c r="S2357" s="4"/>
      <c r="T2357" s="4"/>
      <c r="U2357" s="4"/>
      <c r="V2357" s="4"/>
      <c r="W2357" s="4"/>
    </row>
    <row r="2358" spans="1:23">
      <c r="A2358" s="4">
        <v>50</v>
      </c>
      <c r="B2358" s="4">
        <v>0</v>
      </c>
      <c r="C2358" s="4">
        <v>0</v>
      </c>
      <c r="D2358" s="4">
        <v>1</v>
      </c>
      <c r="E2358" s="4">
        <v>205</v>
      </c>
      <c r="F2358" s="4">
        <f>ROUND(Source!S2343,O2358)</f>
        <v>0</v>
      </c>
      <c r="G2358" s="4" t="s">
        <v>97</v>
      </c>
      <c r="H2358" s="4" t="s">
        <v>98</v>
      </c>
      <c r="I2358" s="4"/>
      <c r="J2358" s="4"/>
      <c r="K2358" s="4">
        <v>205</v>
      </c>
      <c r="L2358" s="4">
        <v>14</v>
      </c>
      <c r="M2358" s="4">
        <v>3</v>
      </c>
      <c r="N2358" s="4" t="s">
        <v>3</v>
      </c>
      <c r="O2358" s="4">
        <v>2</v>
      </c>
      <c r="P2358" s="4"/>
      <c r="Q2358" s="4"/>
      <c r="R2358" s="4"/>
      <c r="S2358" s="4"/>
      <c r="T2358" s="4"/>
      <c r="U2358" s="4"/>
      <c r="V2358" s="4"/>
      <c r="W2358" s="4"/>
    </row>
    <row r="2359" spans="1:23">
      <c r="A2359" s="4">
        <v>50</v>
      </c>
      <c r="B2359" s="4">
        <v>0</v>
      </c>
      <c r="C2359" s="4">
        <v>0</v>
      </c>
      <c r="D2359" s="4">
        <v>1</v>
      </c>
      <c r="E2359" s="4">
        <v>232</v>
      </c>
      <c r="F2359" s="4">
        <f>ROUND(Source!BC2343,O2359)</f>
        <v>0</v>
      </c>
      <c r="G2359" s="4" t="s">
        <v>99</v>
      </c>
      <c r="H2359" s="4" t="s">
        <v>100</v>
      </c>
      <c r="I2359" s="4"/>
      <c r="J2359" s="4"/>
      <c r="K2359" s="4">
        <v>232</v>
      </c>
      <c r="L2359" s="4">
        <v>15</v>
      </c>
      <c r="M2359" s="4">
        <v>3</v>
      </c>
      <c r="N2359" s="4" t="s">
        <v>3</v>
      </c>
      <c r="O2359" s="4">
        <v>2</v>
      </c>
      <c r="P2359" s="4"/>
      <c r="Q2359" s="4"/>
      <c r="R2359" s="4"/>
      <c r="S2359" s="4"/>
      <c r="T2359" s="4"/>
      <c r="U2359" s="4"/>
      <c r="V2359" s="4"/>
      <c r="W2359" s="4"/>
    </row>
    <row r="2360" spans="1:23">
      <c r="A2360" s="4">
        <v>50</v>
      </c>
      <c r="B2360" s="4">
        <v>0</v>
      </c>
      <c r="C2360" s="4">
        <v>0</v>
      </c>
      <c r="D2360" s="4">
        <v>1</v>
      </c>
      <c r="E2360" s="4">
        <v>214</v>
      </c>
      <c r="F2360" s="4">
        <f>ROUND(Source!AS2343,O2360)</f>
        <v>0</v>
      </c>
      <c r="G2360" s="4" t="s">
        <v>101</v>
      </c>
      <c r="H2360" s="4" t="s">
        <v>102</v>
      </c>
      <c r="I2360" s="4"/>
      <c r="J2360" s="4"/>
      <c r="K2360" s="4">
        <v>214</v>
      </c>
      <c r="L2360" s="4">
        <v>16</v>
      </c>
      <c r="M2360" s="4">
        <v>3</v>
      </c>
      <c r="N2360" s="4" t="s">
        <v>3</v>
      </c>
      <c r="O2360" s="4">
        <v>2</v>
      </c>
      <c r="P2360" s="4"/>
      <c r="Q2360" s="4"/>
      <c r="R2360" s="4"/>
      <c r="S2360" s="4"/>
      <c r="T2360" s="4"/>
      <c r="U2360" s="4"/>
      <c r="V2360" s="4"/>
      <c r="W2360" s="4"/>
    </row>
    <row r="2361" spans="1:23">
      <c r="A2361" s="4">
        <v>50</v>
      </c>
      <c r="B2361" s="4">
        <v>0</v>
      </c>
      <c r="C2361" s="4">
        <v>0</v>
      </c>
      <c r="D2361" s="4">
        <v>1</v>
      </c>
      <c r="E2361" s="4">
        <v>215</v>
      </c>
      <c r="F2361" s="4">
        <f>ROUND(Source!AT2343,O2361)</f>
        <v>0</v>
      </c>
      <c r="G2361" s="4" t="s">
        <v>103</v>
      </c>
      <c r="H2361" s="4" t="s">
        <v>104</v>
      </c>
      <c r="I2361" s="4"/>
      <c r="J2361" s="4"/>
      <c r="K2361" s="4">
        <v>215</v>
      </c>
      <c r="L2361" s="4">
        <v>17</v>
      </c>
      <c r="M2361" s="4">
        <v>3</v>
      </c>
      <c r="N2361" s="4" t="s">
        <v>3</v>
      </c>
      <c r="O2361" s="4">
        <v>2</v>
      </c>
      <c r="P2361" s="4"/>
      <c r="Q2361" s="4"/>
      <c r="R2361" s="4"/>
      <c r="S2361" s="4"/>
      <c r="T2361" s="4"/>
      <c r="U2361" s="4"/>
      <c r="V2361" s="4"/>
      <c r="W2361" s="4"/>
    </row>
    <row r="2362" spans="1:23">
      <c r="A2362" s="4">
        <v>50</v>
      </c>
      <c r="B2362" s="4">
        <v>0</v>
      </c>
      <c r="C2362" s="4">
        <v>0</v>
      </c>
      <c r="D2362" s="4">
        <v>1</v>
      </c>
      <c r="E2362" s="4">
        <v>217</v>
      </c>
      <c r="F2362" s="4">
        <f>ROUND(Source!AU2343,O2362)</f>
        <v>0</v>
      </c>
      <c r="G2362" s="4" t="s">
        <v>105</v>
      </c>
      <c r="H2362" s="4" t="s">
        <v>106</v>
      </c>
      <c r="I2362" s="4"/>
      <c r="J2362" s="4"/>
      <c r="K2362" s="4">
        <v>217</v>
      </c>
      <c r="L2362" s="4">
        <v>18</v>
      </c>
      <c r="M2362" s="4">
        <v>3</v>
      </c>
      <c r="N2362" s="4" t="s">
        <v>3</v>
      </c>
      <c r="O2362" s="4">
        <v>2</v>
      </c>
      <c r="P2362" s="4"/>
      <c r="Q2362" s="4"/>
      <c r="R2362" s="4"/>
      <c r="S2362" s="4"/>
      <c r="T2362" s="4"/>
      <c r="U2362" s="4"/>
      <c r="V2362" s="4"/>
      <c r="W2362" s="4"/>
    </row>
    <row r="2363" spans="1:23">
      <c r="A2363" s="4">
        <v>50</v>
      </c>
      <c r="B2363" s="4">
        <v>0</v>
      </c>
      <c r="C2363" s="4">
        <v>0</v>
      </c>
      <c r="D2363" s="4">
        <v>1</v>
      </c>
      <c r="E2363" s="4">
        <v>230</v>
      </c>
      <c r="F2363" s="4">
        <f>ROUND(Source!BA2343,O2363)</f>
        <v>0</v>
      </c>
      <c r="G2363" s="4" t="s">
        <v>107</v>
      </c>
      <c r="H2363" s="4" t="s">
        <v>108</v>
      </c>
      <c r="I2363" s="4"/>
      <c r="J2363" s="4"/>
      <c r="K2363" s="4">
        <v>230</v>
      </c>
      <c r="L2363" s="4">
        <v>19</v>
      </c>
      <c r="M2363" s="4">
        <v>3</v>
      </c>
      <c r="N2363" s="4" t="s">
        <v>3</v>
      </c>
      <c r="O2363" s="4">
        <v>2</v>
      </c>
      <c r="P2363" s="4"/>
      <c r="Q2363" s="4"/>
      <c r="R2363" s="4"/>
      <c r="S2363" s="4"/>
      <c r="T2363" s="4"/>
      <c r="U2363" s="4"/>
      <c r="V2363" s="4"/>
      <c r="W2363" s="4"/>
    </row>
    <row r="2364" spans="1:23">
      <c r="A2364" s="4">
        <v>50</v>
      </c>
      <c r="B2364" s="4">
        <v>0</v>
      </c>
      <c r="C2364" s="4">
        <v>0</v>
      </c>
      <c r="D2364" s="4">
        <v>1</v>
      </c>
      <c r="E2364" s="4">
        <v>206</v>
      </c>
      <c r="F2364" s="4">
        <f>ROUND(Source!T2343,O2364)</f>
        <v>0</v>
      </c>
      <c r="G2364" s="4" t="s">
        <v>109</v>
      </c>
      <c r="H2364" s="4" t="s">
        <v>110</v>
      </c>
      <c r="I2364" s="4"/>
      <c r="J2364" s="4"/>
      <c r="K2364" s="4">
        <v>206</v>
      </c>
      <c r="L2364" s="4">
        <v>20</v>
      </c>
      <c r="M2364" s="4">
        <v>3</v>
      </c>
      <c r="N2364" s="4" t="s">
        <v>3</v>
      </c>
      <c r="O2364" s="4">
        <v>2</v>
      </c>
      <c r="P2364" s="4"/>
      <c r="Q2364" s="4"/>
      <c r="R2364" s="4"/>
      <c r="S2364" s="4"/>
      <c r="T2364" s="4"/>
      <c r="U2364" s="4"/>
      <c r="V2364" s="4"/>
      <c r="W2364" s="4"/>
    </row>
    <row r="2365" spans="1:23">
      <c r="A2365" s="4">
        <v>50</v>
      </c>
      <c r="B2365" s="4">
        <v>0</v>
      </c>
      <c r="C2365" s="4">
        <v>0</v>
      </c>
      <c r="D2365" s="4">
        <v>1</v>
      </c>
      <c r="E2365" s="4">
        <v>207</v>
      </c>
      <c r="F2365" s="4">
        <f>Source!U2343</f>
        <v>0</v>
      </c>
      <c r="G2365" s="4" t="s">
        <v>111</v>
      </c>
      <c r="H2365" s="4" t="s">
        <v>112</v>
      </c>
      <c r="I2365" s="4"/>
      <c r="J2365" s="4"/>
      <c r="K2365" s="4">
        <v>207</v>
      </c>
      <c r="L2365" s="4">
        <v>21</v>
      </c>
      <c r="M2365" s="4">
        <v>3</v>
      </c>
      <c r="N2365" s="4" t="s">
        <v>3</v>
      </c>
      <c r="O2365" s="4">
        <v>-1</v>
      </c>
      <c r="P2365" s="4"/>
      <c r="Q2365" s="4"/>
      <c r="R2365" s="4"/>
      <c r="S2365" s="4"/>
      <c r="T2365" s="4"/>
      <c r="U2365" s="4"/>
      <c r="V2365" s="4"/>
      <c r="W2365" s="4"/>
    </row>
    <row r="2366" spans="1:23">
      <c r="A2366" s="4">
        <v>50</v>
      </c>
      <c r="B2366" s="4">
        <v>0</v>
      </c>
      <c r="C2366" s="4">
        <v>0</v>
      </c>
      <c r="D2366" s="4">
        <v>1</v>
      </c>
      <c r="E2366" s="4">
        <v>208</v>
      </c>
      <c r="F2366" s="4">
        <f>Source!V2343</f>
        <v>0</v>
      </c>
      <c r="G2366" s="4" t="s">
        <v>113</v>
      </c>
      <c r="H2366" s="4" t="s">
        <v>114</v>
      </c>
      <c r="I2366" s="4"/>
      <c r="J2366" s="4"/>
      <c r="K2366" s="4">
        <v>208</v>
      </c>
      <c r="L2366" s="4">
        <v>22</v>
      </c>
      <c r="M2366" s="4">
        <v>3</v>
      </c>
      <c r="N2366" s="4" t="s">
        <v>3</v>
      </c>
      <c r="O2366" s="4">
        <v>-1</v>
      </c>
      <c r="P2366" s="4"/>
      <c r="Q2366" s="4"/>
      <c r="R2366" s="4"/>
      <c r="S2366" s="4"/>
      <c r="T2366" s="4"/>
      <c r="U2366" s="4"/>
      <c r="V2366" s="4"/>
      <c r="W2366" s="4"/>
    </row>
    <row r="2367" spans="1:23">
      <c r="A2367" s="4">
        <v>50</v>
      </c>
      <c r="B2367" s="4">
        <v>0</v>
      </c>
      <c r="C2367" s="4">
        <v>0</v>
      </c>
      <c r="D2367" s="4">
        <v>1</v>
      </c>
      <c r="E2367" s="4">
        <v>209</v>
      </c>
      <c r="F2367" s="4">
        <f>ROUND(Source!W2343,O2367)</f>
        <v>0</v>
      </c>
      <c r="G2367" s="4" t="s">
        <v>115</v>
      </c>
      <c r="H2367" s="4" t="s">
        <v>116</v>
      </c>
      <c r="I2367" s="4"/>
      <c r="J2367" s="4"/>
      <c r="K2367" s="4">
        <v>209</v>
      </c>
      <c r="L2367" s="4">
        <v>23</v>
      </c>
      <c r="M2367" s="4">
        <v>3</v>
      </c>
      <c r="N2367" s="4" t="s">
        <v>3</v>
      </c>
      <c r="O2367" s="4">
        <v>2</v>
      </c>
      <c r="P2367" s="4"/>
      <c r="Q2367" s="4"/>
      <c r="R2367" s="4"/>
      <c r="S2367" s="4"/>
      <c r="T2367" s="4"/>
      <c r="U2367" s="4"/>
      <c r="V2367" s="4"/>
      <c r="W2367" s="4"/>
    </row>
    <row r="2368" spans="1:23">
      <c r="A2368" s="4">
        <v>50</v>
      </c>
      <c r="B2368" s="4">
        <v>0</v>
      </c>
      <c r="C2368" s="4">
        <v>0</v>
      </c>
      <c r="D2368" s="4">
        <v>1</v>
      </c>
      <c r="E2368" s="4">
        <v>233</v>
      </c>
      <c r="F2368" s="4">
        <f>ROUND(Source!BD2343,O2368)</f>
        <v>0</v>
      </c>
      <c r="G2368" s="4" t="s">
        <v>117</v>
      </c>
      <c r="H2368" s="4" t="s">
        <v>118</v>
      </c>
      <c r="I2368" s="4"/>
      <c r="J2368" s="4"/>
      <c r="K2368" s="4">
        <v>233</v>
      </c>
      <c r="L2368" s="4">
        <v>24</v>
      </c>
      <c r="M2368" s="4">
        <v>3</v>
      </c>
      <c r="N2368" s="4" t="s">
        <v>3</v>
      </c>
      <c r="O2368" s="4">
        <v>2</v>
      </c>
      <c r="P2368" s="4"/>
      <c r="Q2368" s="4"/>
      <c r="R2368" s="4"/>
      <c r="S2368" s="4"/>
      <c r="T2368" s="4"/>
      <c r="U2368" s="4"/>
      <c r="V2368" s="4"/>
      <c r="W2368" s="4"/>
    </row>
    <row r="2369" spans="1:206">
      <c r="A2369" s="4">
        <v>50</v>
      </c>
      <c r="B2369" s="4">
        <v>0</v>
      </c>
      <c r="C2369" s="4">
        <v>0</v>
      </c>
      <c r="D2369" s="4">
        <v>1</v>
      </c>
      <c r="E2369" s="4">
        <v>210</v>
      </c>
      <c r="F2369" s="4">
        <f>ROUND(Source!X2343,O2369)</f>
        <v>0</v>
      </c>
      <c r="G2369" s="4" t="s">
        <v>119</v>
      </c>
      <c r="H2369" s="4" t="s">
        <v>120</v>
      </c>
      <c r="I2369" s="4"/>
      <c r="J2369" s="4"/>
      <c r="K2369" s="4">
        <v>210</v>
      </c>
      <c r="L2369" s="4">
        <v>25</v>
      </c>
      <c r="M2369" s="4">
        <v>3</v>
      </c>
      <c r="N2369" s="4" t="s">
        <v>3</v>
      </c>
      <c r="O2369" s="4">
        <v>2</v>
      </c>
      <c r="P2369" s="4"/>
      <c r="Q2369" s="4"/>
      <c r="R2369" s="4"/>
      <c r="S2369" s="4"/>
      <c r="T2369" s="4"/>
      <c r="U2369" s="4"/>
      <c r="V2369" s="4"/>
      <c r="W2369" s="4"/>
    </row>
    <row r="2370" spans="1:206">
      <c r="A2370" s="4">
        <v>50</v>
      </c>
      <c r="B2370" s="4">
        <v>0</v>
      </c>
      <c r="C2370" s="4">
        <v>0</v>
      </c>
      <c r="D2370" s="4">
        <v>1</v>
      </c>
      <c r="E2370" s="4">
        <v>211</v>
      </c>
      <c r="F2370" s="4">
        <f>ROUND(Source!Y2343,O2370)</f>
        <v>0</v>
      </c>
      <c r="G2370" s="4" t="s">
        <v>121</v>
      </c>
      <c r="H2370" s="4" t="s">
        <v>122</v>
      </c>
      <c r="I2370" s="4"/>
      <c r="J2370" s="4"/>
      <c r="K2370" s="4">
        <v>211</v>
      </c>
      <c r="L2370" s="4">
        <v>26</v>
      </c>
      <c r="M2370" s="4">
        <v>3</v>
      </c>
      <c r="N2370" s="4" t="s">
        <v>3</v>
      </c>
      <c r="O2370" s="4">
        <v>2</v>
      </c>
      <c r="P2370" s="4"/>
      <c r="Q2370" s="4"/>
      <c r="R2370" s="4"/>
      <c r="S2370" s="4"/>
      <c r="T2370" s="4"/>
      <c r="U2370" s="4"/>
      <c r="V2370" s="4"/>
      <c r="W2370" s="4"/>
    </row>
    <row r="2371" spans="1:206">
      <c r="A2371" s="4">
        <v>50</v>
      </c>
      <c r="B2371" s="4">
        <v>0</v>
      </c>
      <c r="C2371" s="4">
        <v>0</v>
      </c>
      <c r="D2371" s="4">
        <v>1</v>
      </c>
      <c r="E2371" s="4">
        <v>224</v>
      </c>
      <c r="F2371" s="4">
        <f>ROUND(Source!AR2343,O2371)</f>
        <v>0</v>
      </c>
      <c r="G2371" s="4" t="s">
        <v>123</v>
      </c>
      <c r="H2371" s="4" t="s">
        <v>124</v>
      </c>
      <c r="I2371" s="4"/>
      <c r="J2371" s="4"/>
      <c r="K2371" s="4">
        <v>224</v>
      </c>
      <c r="L2371" s="4">
        <v>27</v>
      </c>
      <c r="M2371" s="4">
        <v>3</v>
      </c>
      <c r="N2371" s="4" t="s">
        <v>3</v>
      </c>
      <c r="O2371" s="4">
        <v>2</v>
      </c>
      <c r="P2371" s="4"/>
      <c r="Q2371" s="4"/>
      <c r="R2371" s="4"/>
      <c r="S2371" s="4"/>
      <c r="T2371" s="4"/>
      <c r="U2371" s="4"/>
      <c r="V2371" s="4"/>
      <c r="W2371" s="4"/>
    </row>
    <row r="2373" spans="1:206">
      <c r="A2373" s="1">
        <v>5</v>
      </c>
      <c r="B2373" s="1">
        <v>0</v>
      </c>
      <c r="C2373" s="1"/>
      <c r="D2373" s="1">
        <f>ROW(A2377)</f>
        <v>2377</v>
      </c>
      <c r="E2373" s="1"/>
      <c r="F2373" s="1" t="s">
        <v>15</v>
      </c>
      <c r="G2373" s="1" t="s">
        <v>128</v>
      </c>
      <c r="H2373" s="1" t="s">
        <v>3</v>
      </c>
      <c r="I2373" s="1">
        <v>0</v>
      </c>
      <c r="J2373" s="1"/>
      <c r="K2373" s="1">
        <v>0</v>
      </c>
      <c r="L2373" s="1"/>
      <c r="M2373" s="1" t="s">
        <v>3</v>
      </c>
      <c r="N2373" s="1"/>
      <c r="O2373" s="1"/>
      <c r="P2373" s="1"/>
      <c r="Q2373" s="1"/>
      <c r="R2373" s="1"/>
      <c r="S2373" s="1">
        <v>0</v>
      </c>
      <c r="T2373" s="1"/>
      <c r="U2373" s="1" t="s">
        <v>3</v>
      </c>
      <c r="V2373" s="1">
        <v>0</v>
      </c>
      <c r="W2373" s="1"/>
      <c r="X2373" s="1"/>
      <c r="Y2373" s="1"/>
      <c r="Z2373" s="1"/>
      <c r="AA2373" s="1"/>
      <c r="AB2373" s="1" t="s">
        <v>3</v>
      </c>
      <c r="AC2373" s="1" t="s">
        <v>3</v>
      </c>
      <c r="AD2373" s="1" t="s">
        <v>3</v>
      </c>
      <c r="AE2373" s="1" t="s">
        <v>3</v>
      </c>
      <c r="AF2373" s="1" t="s">
        <v>3</v>
      </c>
      <c r="AG2373" s="1" t="s">
        <v>3</v>
      </c>
      <c r="AH2373" s="1"/>
      <c r="AI2373" s="1"/>
      <c r="AJ2373" s="1"/>
      <c r="AK2373" s="1"/>
      <c r="AL2373" s="1"/>
      <c r="AM2373" s="1"/>
      <c r="AN2373" s="1"/>
      <c r="AO2373" s="1"/>
      <c r="AP2373" s="1" t="s">
        <v>3</v>
      </c>
      <c r="AQ2373" s="1" t="s">
        <v>3</v>
      </c>
      <c r="AR2373" s="1" t="s">
        <v>3</v>
      </c>
      <c r="AS2373" s="1"/>
      <c r="AT2373" s="1"/>
      <c r="AU2373" s="1"/>
      <c r="AV2373" s="1"/>
      <c r="AW2373" s="1"/>
      <c r="AX2373" s="1"/>
      <c r="AY2373" s="1"/>
      <c r="AZ2373" s="1" t="s">
        <v>3</v>
      </c>
      <c r="BA2373" s="1"/>
      <c r="BB2373" s="1" t="s">
        <v>3</v>
      </c>
      <c r="BC2373" s="1" t="s">
        <v>3</v>
      </c>
      <c r="BD2373" s="1" t="s">
        <v>3</v>
      </c>
      <c r="BE2373" s="1" t="s">
        <v>3</v>
      </c>
      <c r="BF2373" s="1" t="s">
        <v>3</v>
      </c>
      <c r="BG2373" s="1" t="s">
        <v>3</v>
      </c>
      <c r="BH2373" s="1" t="s">
        <v>3</v>
      </c>
      <c r="BI2373" s="1" t="s">
        <v>3</v>
      </c>
      <c r="BJ2373" s="1" t="s">
        <v>3</v>
      </c>
      <c r="BK2373" s="1" t="s">
        <v>3</v>
      </c>
      <c r="BL2373" s="1" t="s">
        <v>3</v>
      </c>
      <c r="BM2373" s="1" t="s">
        <v>3</v>
      </c>
      <c r="BN2373" s="1" t="s">
        <v>3</v>
      </c>
      <c r="BO2373" s="1" t="s">
        <v>3</v>
      </c>
      <c r="BP2373" s="1" t="s">
        <v>3</v>
      </c>
      <c r="BQ2373" s="1"/>
      <c r="BR2373" s="1"/>
      <c r="BS2373" s="1"/>
      <c r="BT2373" s="1"/>
      <c r="BU2373" s="1"/>
      <c r="BV2373" s="1"/>
      <c r="BW2373" s="1"/>
      <c r="BX2373" s="1">
        <v>0</v>
      </c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>
        <v>0</v>
      </c>
    </row>
    <row r="2375" spans="1:206">
      <c r="A2375" s="2">
        <v>52</v>
      </c>
      <c r="B2375" s="2">
        <f t="shared" ref="B2375:G2375" si="1541">B2377</f>
        <v>0</v>
      </c>
      <c r="C2375" s="2">
        <f t="shared" si="1541"/>
        <v>5</v>
      </c>
      <c r="D2375" s="2">
        <f t="shared" si="1541"/>
        <v>2373</v>
      </c>
      <c r="E2375" s="2">
        <f t="shared" si="1541"/>
        <v>0</v>
      </c>
      <c r="F2375" s="2" t="str">
        <f t="shared" si="1541"/>
        <v>Новый подраздел</v>
      </c>
      <c r="G2375" s="2" t="str">
        <f t="shared" si="1541"/>
        <v>ремонт</v>
      </c>
      <c r="H2375" s="2"/>
      <c r="I2375" s="2"/>
      <c r="J2375" s="2"/>
      <c r="K2375" s="2"/>
      <c r="L2375" s="2"/>
      <c r="M2375" s="2"/>
      <c r="N2375" s="2"/>
      <c r="O2375" s="2">
        <f t="shared" ref="O2375:AT2375" si="1542">O2377</f>
        <v>0</v>
      </c>
      <c r="P2375" s="2">
        <f t="shared" si="1542"/>
        <v>0</v>
      </c>
      <c r="Q2375" s="2">
        <f t="shared" si="1542"/>
        <v>0</v>
      </c>
      <c r="R2375" s="2">
        <f t="shared" si="1542"/>
        <v>0</v>
      </c>
      <c r="S2375" s="2">
        <f t="shared" si="1542"/>
        <v>0</v>
      </c>
      <c r="T2375" s="2">
        <f t="shared" si="1542"/>
        <v>0</v>
      </c>
      <c r="U2375" s="2">
        <f t="shared" si="1542"/>
        <v>0</v>
      </c>
      <c r="V2375" s="2">
        <f t="shared" si="1542"/>
        <v>0</v>
      </c>
      <c r="W2375" s="2">
        <f t="shared" si="1542"/>
        <v>0</v>
      </c>
      <c r="X2375" s="2">
        <f t="shared" si="1542"/>
        <v>0</v>
      </c>
      <c r="Y2375" s="2">
        <f t="shared" si="1542"/>
        <v>0</v>
      </c>
      <c r="Z2375" s="2">
        <f t="shared" si="1542"/>
        <v>0</v>
      </c>
      <c r="AA2375" s="2">
        <f t="shared" si="1542"/>
        <v>0</v>
      </c>
      <c r="AB2375" s="2">
        <f t="shared" si="1542"/>
        <v>0</v>
      </c>
      <c r="AC2375" s="2">
        <f t="shared" si="1542"/>
        <v>0</v>
      </c>
      <c r="AD2375" s="2">
        <f t="shared" si="1542"/>
        <v>0</v>
      </c>
      <c r="AE2375" s="2">
        <f t="shared" si="1542"/>
        <v>0</v>
      </c>
      <c r="AF2375" s="2">
        <f t="shared" si="1542"/>
        <v>0</v>
      </c>
      <c r="AG2375" s="2">
        <f t="shared" si="1542"/>
        <v>0</v>
      </c>
      <c r="AH2375" s="2">
        <f t="shared" si="1542"/>
        <v>0</v>
      </c>
      <c r="AI2375" s="2">
        <f t="shared" si="1542"/>
        <v>0</v>
      </c>
      <c r="AJ2375" s="2">
        <f t="shared" si="1542"/>
        <v>0</v>
      </c>
      <c r="AK2375" s="2">
        <f t="shared" si="1542"/>
        <v>0</v>
      </c>
      <c r="AL2375" s="2">
        <f t="shared" si="1542"/>
        <v>0</v>
      </c>
      <c r="AM2375" s="2">
        <f t="shared" si="1542"/>
        <v>0</v>
      </c>
      <c r="AN2375" s="2">
        <f t="shared" si="1542"/>
        <v>0</v>
      </c>
      <c r="AO2375" s="2">
        <f t="shared" si="1542"/>
        <v>0</v>
      </c>
      <c r="AP2375" s="2">
        <f t="shared" si="1542"/>
        <v>0</v>
      </c>
      <c r="AQ2375" s="2">
        <f t="shared" si="1542"/>
        <v>0</v>
      </c>
      <c r="AR2375" s="2">
        <f t="shared" si="1542"/>
        <v>0</v>
      </c>
      <c r="AS2375" s="2">
        <f t="shared" si="1542"/>
        <v>0</v>
      </c>
      <c r="AT2375" s="2">
        <f t="shared" si="1542"/>
        <v>0</v>
      </c>
      <c r="AU2375" s="2">
        <f t="shared" ref="AU2375:BZ2375" si="1543">AU2377</f>
        <v>0</v>
      </c>
      <c r="AV2375" s="2">
        <f t="shared" si="1543"/>
        <v>0</v>
      </c>
      <c r="AW2375" s="2">
        <f t="shared" si="1543"/>
        <v>0</v>
      </c>
      <c r="AX2375" s="2">
        <f t="shared" si="1543"/>
        <v>0</v>
      </c>
      <c r="AY2375" s="2">
        <f t="shared" si="1543"/>
        <v>0</v>
      </c>
      <c r="AZ2375" s="2">
        <f t="shared" si="1543"/>
        <v>0</v>
      </c>
      <c r="BA2375" s="2">
        <f t="shared" si="1543"/>
        <v>0</v>
      </c>
      <c r="BB2375" s="2">
        <f t="shared" si="1543"/>
        <v>0</v>
      </c>
      <c r="BC2375" s="2">
        <f t="shared" si="1543"/>
        <v>0</v>
      </c>
      <c r="BD2375" s="2">
        <f t="shared" si="1543"/>
        <v>0</v>
      </c>
      <c r="BE2375" s="2">
        <f t="shared" si="1543"/>
        <v>0</v>
      </c>
      <c r="BF2375" s="2">
        <f t="shared" si="1543"/>
        <v>0</v>
      </c>
      <c r="BG2375" s="2">
        <f t="shared" si="1543"/>
        <v>0</v>
      </c>
      <c r="BH2375" s="2">
        <f t="shared" si="1543"/>
        <v>0</v>
      </c>
      <c r="BI2375" s="2">
        <f t="shared" si="1543"/>
        <v>0</v>
      </c>
      <c r="BJ2375" s="2">
        <f t="shared" si="1543"/>
        <v>0</v>
      </c>
      <c r="BK2375" s="2">
        <f t="shared" si="1543"/>
        <v>0</v>
      </c>
      <c r="BL2375" s="2">
        <f t="shared" si="1543"/>
        <v>0</v>
      </c>
      <c r="BM2375" s="2">
        <f t="shared" si="1543"/>
        <v>0</v>
      </c>
      <c r="BN2375" s="2">
        <f t="shared" si="1543"/>
        <v>0</v>
      </c>
      <c r="BO2375" s="2">
        <f t="shared" si="1543"/>
        <v>0</v>
      </c>
      <c r="BP2375" s="2">
        <f t="shared" si="1543"/>
        <v>0</v>
      </c>
      <c r="BQ2375" s="2">
        <f t="shared" si="1543"/>
        <v>0</v>
      </c>
      <c r="BR2375" s="2">
        <f t="shared" si="1543"/>
        <v>0</v>
      </c>
      <c r="BS2375" s="2">
        <f t="shared" si="1543"/>
        <v>0</v>
      </c>
      <c r="BT2375" s="2">
        <f t="shared" si="1543"/>
        <v>0</v>
      </c>
      <c r="BU2375" s="2">
        <f t="shared" si="1543"/>
        <v>0</v>
      </c>
      <c r="BV2375" s="2">
        <f t="shared" si="1543"/>
        <v>0</v>
      </c>
      <c r="BW2375" s="2">
        <f t="shared" si="1543"/>
        <v>0</v>
      </c>
      <c r="BX2375" s="2">
        <f t="shared" si="1543"/>
        <v>0</v>
      </c>
      <c r="BY2375" s="2">
        <f t="shared" si="1543"/>
        <v>0</v>
      </c>
      <c r="BZ2375" s="2">
        <f t="shared" si="1543"/>
        <v>0</v>
      </c>
      <c r="CA2375" s="2">
        <f t="shared" ref="CA2375:DF2375" si="1544">CA2377</f>
        <v>0</v>
      </c>
      <c r="CB2375" s="2">
        <f t="shared" si="1544"/>
        <v>0</v>
      </c>
      <c r="CC2375" s="2">
        <f t="shared" si="1544"/>
        <v>0</v>
      </c>
      <c r="CD2375" s="2">
        <f t="shared" si="1544"/>
        <v>0</v>
      </c>
      <c r="CE2375" s="2">
        <f t="shared" si="1544"/>
        <v>0</v>
      </c>
      <c r="CF2375" s="2">
        <f t="shared" si="1544"/>
        <v>0</v>
      </c>
      <c r="CG2375" s="2">
        <f t="shared" si="1544"/>
        <v>0</v>
      </c>
      <c r="CH2375" s="2">
        <f t="shared" si="1544"/>
        <v>0</v>
      </c>
      <c r="CI2375" s="2">
        <f t="shared" si="1544"/>
        <v>0</v>
      </c>
      <c r="CJ2375" s="2">
        <f t="shared" si="1544"/>
        <v>0</v>
      </c>
      <c r="CK2375" s="2">
        <f t="shared" si="1544"/>
        <v>0</v>
      </c>
      <c r="CL2375" s="2">
        <f t="shared" si="1544"/>
        <v>0</v>
      </c>
      <c r="CM2375" s="2">
        <f t="shared" si="1544"/>
        <v>0</v>
      </c>
      <c r="CN2375" s="2">
        <f t="shared" si="1544"/>
        <v>0</v>
      </c>
      <c r="CO2375" s="2">
        <f t="shared" si="1544"/>
        <v>0</v>
      </c>
      <c r="CP2375" s="2">
        <f t="shared" si="1544"/>
        <v>0</v>
      </c>
      <c r="CQ2375" s="2">
        <f t="shared" si="1544"/>
        <v>0</v>
      </c>
      <c r="CR2375" s="2">
        <f t="shared" si="1544"/>
        <v>0</v>
      </c>
      <c r="CS2375" s="2">
        <f t="shared" si="1544"/>
        <v>0</v>
      </c>
      <c r="CT2375" s="2">
        <f t="shared" si="1544"/>
        <v>0</v>
      </c>
      <c r="CU2375" s="2">
        <f t="shared" si="1544"/>
        <v>0</v>
      </c>
      <c r="CV2375" s="2">
        <f t="shared" si="1544"/>
        <v>0</v>
      </c>
      <c r="CW2375" s="2">
        <f t="shared" si="1544"/>
        <v>0</v>
      </c>
      <c r="CX2375" s="2">
        <f t="shared" si="1544"/>
        <v>0</v>
      </c>
      <c r="CY2375" s="2">
        <f t="shared" si="1544"/>
        <v>0</v>
      </c>
      <c r="CZ2375" s="2">
        <f t="shared" si="1544"/>
        <v>0</v>
      </c>
      <c r="DA2375" s="2">
        <f t="shared" si="1544"/>
        <v>0</v>
      </c>
      <c r="DB2375" s="2">
        <f t="shared" si="1544"/>
        <v>0</v>
      </c>
      <c r="DC2375" s="2">
        <f t="shared" si="1544"/>
        <v>0</v>
      </c>
      <c r="DD2375" s="2">
        <f t="shared" si="1544"/>
        <v>0</v>
      </c>
      <c r="DE2375" s="2">
        <f t="shared" si="1544"/>
        <v>0</v>
      </c>
      <c r="DF2375" s="2">
        <f t="shared" si="1544"/>
        <v>0</v>
      </c>
      <c r="DG2375" s="3">
        <f t="shared" ref="DG2375:EL2375" si="1545">DG2377</f>
        <v>0</v>
      </c>
      <c r="DH2375" s="3">
        <f t="shared" si="1545"/>
        <v>0</v>
      </c>
      <c r="DI2375" s="3">
        <f t="shared" si="1545"/>
        <v>0</v>
      </c>
      <c r="DJ2375" s="3">
        <f t="shared" si="1545"/>
        <v>0</v>
      </c>
      <c r="DK2375" s="3">
        <f t="shared" si="1545"/>
        <v>0</v>
      </c>
      <c r="DL2375" s="3">
        <f t="shared" si="1545"/>
        <v>0</v>
      </c>
      <c r="DM2375" s="3">
        <f t="shared" si="1545"/>
        <v>0</v>
      </c>
      <c r="DN2375" s="3">
        <f t="shared" si="1545"/>
        <v>0</v>
      </c>
      <c r="DO2375" s="3">
        <f t="shared" si="1545"/>
        <v>0</v>
      </c>
      <c r="DP2375" s="3">
        <f t="shared" si="1545"/>
        <v>0</v>
      </c>
      <c r="DQ2375" s="3">
        <f t="shared" si="1545"/>
        <v>0</v>
      </c>
      <c r="DR2375" s="3">
        <f t="shared" si="1545"/>
        <v>0</v>
      </c>
      <c r="DS2375" s="3">
        <f t="shared" si="1545"/>
        <v>0</v>
      </c>
      <c r="DT2375" s="3">
        <f t="shared" si="1545"/>
        <v>0</v>
      </c>
      <c r="DU2375" s="3">
        <f t="shared" si="1545"/>
        <v>0</v>
      </c>
      <c r="DV2375" s="3">
        <f t="shared" si="1545"/>
        <v>0</v>
      </c>
      <c r="DW2375" s="3">
        <f t="shared" si="1545"/>
        <v>0</v>
      </c>
      <c r="DX2375" s="3">
        <f t="shared" si="1545"/>
        <v>0</v>
      </c>
      <c r="DY2375" s="3">
        <f t="shared" si="1545"/>
        <v>0</v>
      </c>
      <c r="DZ2375" s="3">
        <f t="shared" si="1545"/>
        <v>0</v>
      </c>
      <c r="EA2375" s="3">
        <f t="shared" si="1545"/>
        <v>0</v>
      </c>
      <c r="EB2375" s="3">
        <f t="shared" si="1545"/>
        <v>0</v>
      </c>
      <c r="EC2375" s="3">
        <f t="shared" si="1545"/>
        <v>0</v>
      </c>
      <c r="ED2375" s="3">
        <f t="shared" si="1545"/>
        <v>0</v>
      </c>
      <c r="EE2375" s="3">
        <f t="shared" si="1545"/>
        <v>0</v>
      </c>
      <c r="EF2375" s="3">
        <f t="shared" si="1545"/>
        <v>0</v>
      </c>
      <c r="EG2375" s="3">
        <f t="shared" si="1545"/>
        <v>0</v>
      </c>
      <c r="EH2375" s="3">
        <f t="shared" si="1545"/>
        <v>0</v>
      </c>
      <c r="EI2375" s="3">
        <f t="shared" si="1545"/>
        <v>0</v>
      </c>
      <c r="EJ2375" s="3">
        <f t="shared" si="1545"/>
        <v>0</v>
      </c>
      <c r="EK2375" s="3">
        <f t="shared" si="1545"/>
        <v>0</v>
      </c>
      <c r="EL2375" s="3">
        <f t="shared" si="1545"/>
        <v>0</v>
      </c>
      <c r="EM2375" s="3">
        <f t="shared" ref="EM2375:FR2375" si="1546">EM2377</f>
        <v>0</v>
      </c>
      <c r="EN2375" s="3">
        <f t="shared" si="1546"/>
        <v>0</v>
      </c>
      <c r="EO2375" s="3">
        <f t="shared" si="1546"/>
        <v>0</v>
      </c>
      <c r="EP2375" s="3">
        <f t="shared" si="1546"/>
        <v>0</v>
      </c>
      <c r="EQ2375" s="3">
        <f t="shared" si="1546"/>
        <v>0</v>
      </c>
      <c r="ER2375" s="3">
        <f t="shared" si="1546"/>
        <v>0</v>
      </c>
      <c r="ES2375" s="3">
        <f t="shared" si="1546"/>
        <v>0</v>
      </c>
      <c r="ET2375" s="3">
        <f t="shared" si="1546"/>
        <v>0</v>
      </c>
      <c r="EU2375" s="3">
        <f t="shared" si="1546"/>
        <v>0</v>
      </c>
      <c r="EV2375" s="3">
        <f t="shared" si="1546"/>
        <v>0</v>
      </c>
      <c r="EW2375" s="3">
        <f t="shared" si="1546"/>
        <v>0</v>
      </c>
      <c r="EX2375" s="3">
        <f t="shared" si="1546"/>
        <v>0</v>
      </c>
      <c r="EY2375" s="3">
        <f t="shared" si="1546"/>
        <v>0</v>
      </c>
      <c r="EZ2375" s="3">
        <f t="shared" si="1546"/>
        <v>0</v>
      </c>
      <c r="FA2375" s="3">
        <f t="shared" si="1546"/>
        <v>0</v>
      </c>
      <c r="FB2375" s="3">
        <f t="shared" si="1546"/>
        <v>0</v>
      </c>
      <c r="FC2375" s="3">
        <f t="shared" si="1546"/>
        <v>0</v>
      </c>
      <c r="FD2375" s="3">
        <f t="shared" si="1546"/>
        <v>0</v>
      </c>
      <c r="FE2375" s="3">
        <f t="shared" si="1546"/>
        <v>0</v>
      </c>
      <c r="FF2375" s="3">
        <f t="shared" si="1546"/>
        <v>0</v>
      </c>
      <c r="FG2375" s="3">
        <f t="shared" si="1546"/>
        <v>0</v>
      </c>
      <c r="FH2375" s="3">
        <f t="shared" si="1546"/>
        <v>0</v>
      </c>
      <c r="FI2375" s="3">
        <f t="shared" si="1546"/>
        <v>0</v>
      </c>
      <c r="FJ2375" s="3">
        <f t="shared" si="1546"/>
        <v>0</v>
      </c>
      <c r="FK2375" s="3">
        <f t="shared" si="1546"/>
        <v>0</v>
      </c>
      <c r="FL2375" s="3">
        <f t="shared" si="1546"/>
        <v>0</v>
      </c>
      <c r="FM2375" s="3">
        <f t="shared" si="1546"/>
        <v>0</v>
      </c>
      <c r="FN2375" s="3">
        <f t="shared" si="1546"/>
        <v>0</v>
      </c>
      <c r="FO2375" s="3">
        <f t="shared" si="1546"/>
        <v>0</v>
      </c>
      <c r="FP2375" s="3">
        <f t="shared" si="1546"/>
        <v>0</v>
      </c>
      <c r="FQ2375" s="3">
        <f t="shared" si="1546"/>
        <v>0</v>
      </c>
      <c r="FR2375" s="3">
        <f t="shared" si="1546"/>
        <v>0</v>
      </c>
      <c r="FS2375" s="3">
        <f t="shared" ref="FS2375:GX2375" si="1547">FS2377</f>
        <v>0</v>
      </c>
      <c r="FT2375" s="3">
        <f t="shared" si="1547"/>
        <v>0</v>
      </c>
      <c r="FU2375" s="3">
        <f t="shared" si="1547"/>
        <v>0</v>
      </c>
      <c r="FV2375" s="3">
        <f t="shared" si="1547"/>
        <v>0</v>
      </c>
      <c r="FW2375" s="3">
        <f t="shared" si="1547"/>
        <v>0</v>
      </c>
      <c r="FX2375" s="3">
        <f t="shared" si="1547"/>
        <v>0</v>
      </c>
      <c r="FY2375" s="3">
        <f t="shared" si="1547"/>
        <v>0</v>
      </c>
      <c r="FZ2375" s="3">
        <f t="shared" si="1547"/>
        <v>0</v>
      </c>
      <c r="GA2375" s="3">
        <f t="shared" si="1547"/>
        <v>0</v>
      </c>
      <c r="GB2375" s="3">
        <f t="shared" si="1547"/>
        <v>0</v>
      </c>
      <c r="GC2375" s="3">
        <f t="shared" si="1547"/>
        <v>0</v>
      </c>
      <c r="GD2375" s="3">
        <f t="shared" si="1547"/>
        <v>0</v>
      </c>
      <c r="GE2375" s="3">
        <f t="shared" si="1547"/>
        <v>0</v>
      </c>
      <c r="GF2375" s="3">
        <f t="shared" si="1547"/>
        <v>0</v>
      </c>
      <c r="GG2375" s="3">
        <f t="shared" si="1547"/>
        <v>0</v>
      </c>
      <c r="GH2375" s="3">
        <f t="shared" si="1547"/>
        <v>0</v>
      </c>
      <c r="GI2375" s="3">
        <f t="shared" si="1547"/>
        <v>0</v>
      </c>
      <c r="GJ2375" s="3">
        <f t="shared" si="1547"/>
        <v>0</v>
      </c>
      <c r="GK2375" s="3">
        <f t="shared" si="1547"/>
        <v>0</v>
      </c>
      <c r="GL2375" s="3">
        <f t="shared" si="1547"/>
        <v>0</v>
      </c>
      <c r="GM2375" s="3">
        <f t="shared" si="1547"/>
        <v>0</v>
      </c>
      <c r="GN2375" s="3">
        <f t="shared" si="1547"/>
        <v>0</v>
      </c>
      <c r="GO2375" s="3">
        <f t="shared" si="1547"/>
        <v>0</v>
      </c>
      <c r="GP2375" s="3">
        <f t="shared" si="1547"/>
        <v>0</v>
      </c>
      <c r="GQ2375" s="3">
        <f t="shared" si="1547"/>
        <v>0</v>
      </c>
      <c r="GR2375" s="3">
        <f t="shared" si="1547"/>
        <v>0</v>
      </c>
      <c r="GS2375" s="3">
        <f t="shared" si="1547"/>
        <v>0</v>
      </c>
      <c r="GT2375" s="3">
        <f t="shared" si="1547"/>
        <v>0</v>
      </c>
      <c r="GU2375" s="3">
        <f t="shared" si="1547"/>
        <v>0</v>
      </c>
      <c r="GV2375" s="3">
        <f t="shared" si="1547"/>
        <v>0</v>
      </c>
      <c r="GW2375" s="3">
        <f t="shared" si="1547"/>
        <v>0</v>
      </c>
      <c r="GX2375" s="3">
        <f t="shared" si="1547"/>
        <v>0</v>
      </c>
    </row>
    <row r="2377" spans="1:206">
      <c r="A2377" s="2">
        <v>51</v>
      </c>
      <c r="B2377" s="2">
        <f>B2373</f>
        <v>0</v>
      </c>
      <c r="C2377" s="2">
        <f>A2373</f>
        <v>5</v>
      </c>
      <c r="D2377" s="2">
        <f>ROW(A2373)</f>
        <v>2373</v>
      </c>
      <c r="E2377" s="2"/>
      <c r="F2377" s="2" t="str">
        <f>IF(F2373&lt;&gt;"",F2373,"")</f>
        <v>Новый подраздел</v>
      </c>
      <c r="G2377" s="2" t="str">
        <f>IF(G2373&lt;&gt;"",G2373,"")</f>
        <v>ремонт</v>
      </c>
      <c r="H2377" s="2">
        <v>0</v>
      </c>
      <c r="I2377" s="2"/>
      <c r="J2377" s="2"/>
      <c r="K2377" s="2"/>
      <c r="L2377" s="2"/>
      <c r="M2377" s="2"/>
      <c r="N2377" s="2"/>
      <c r="O2377" s="2">
        <f t="shared" ref="O2377:T2377" si="1548">ROUND(AB2377,2)</f>
        <v>0</v>
      </c>
      <c r="P2377" s="2">
        <f t="shared" si="1548"/>
        <v>0</v>
      </c>
      <c r="Q2377" s="2">
        <f t="shared" si="1548"/>
        <v>0</v>
      </c>
      <c r="R2377" s="2">
        <f t="shared" si="1548"/>
        <v>0</v>
      </c>
      <c r="S2377" s="2">
        <f t="shared" si="1548"/>
        <v>0</v>
      </c>
      <c r="T2377" s="2">
        <f t="shared" si="1548"/>
        <v>0</v>
      </c>
      <c r="U2377" s="2">
        <f>AH2377</f>
        <v>0</v>
      </c>
      <c r="V2377" s="2">
        <f>AI2377</f>
        <v>0</v>
      </c>
      <c r="W2377" s="2">
        <f>ROUND(AJ2377,2)</f>
        <v>0</v>
      </c>
      <c r="X2377" s="2">
        <f>ROUND(AK2377,2)</f>
        <v>0</v>
      </c>
      <c r="Y2377" s="2">
        <f>ROUND(AL2377,2)</f>
        <v>0</v>
      </c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>
        <f t="shared" ref="AO2377:BD2377" si="1549">ROUND(BX2377,2)</f>
        <v>0</v>
      </c>
      <c r="AP2377" s="2">
        <f t="shared" si="1549"/>
        <v>0</v>
      </c>
      <c r="AQ2377" s="2">
        <f t="shared" si="1549"/>
        <v>0</v>
      </c>
      <c r="AR2377" s="2">
        <f t="shared" si="1549"/>
        <v>0</v>
      </c>
      <c r="AS2377" s="2">
        <f t="shared" si="1549"/>
        <v>0</v>
      </c>
      <c r="AT2377" s="2">
        <f t="shared" si="1549"/>
        <v>0</v>
      </c>
      <c r="AU2377" s="2">
        <f t="shared" si="1549"/>
        <v>0</v>
      </c>
      <c r="AV2377" s="2">
        <f t="shared" si="1549"/>
        <v>0</v>
      </c>
      <c r="AW2377" s="2">
        <f t="shared" si="1549"/>
        <v>0</v>
      </c>
      <c r="AX2377" s="2">
        <f t="shared" si="1549"/>
        <v>0</v>
      </c>
      <c r="AY2377" s="2">
        <f t="shared" si="1549"/>
        <v>0</v>
      </c>
      <c r="AZ2377" s="2">
        <f t="shared" si="1549"/>
        <v>0</v>
      </c>
      <c r="BA2377" s="2">
        <f t="shared" si="1549"/>
        <v>0</v>
      </c>
      <c r="BB2377" s="2">
        <f t="shared" si="1549"/>
        <v>0</v>
      </c>
      <c r="BC2377" s="2">
        <f t="shared" si="1549"/>
        <v>0</v>
      </c>
      <c r="BD2377" s="2">
        <f t="shared" si="1549"/>
        <v>0</v>
      </c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  <c r="FJ2377" s="3"/>
      <c r="FK2377" s="3"/>
      <c r="FL2377" s="3"/>
      <c r="FM2377" s="3"/>
      <c r="FN2377" s="3"/>
      <c r="FO2377" s="3"/>
      <c r="FP2377" s="3"/>
      <c r="FQ2377" s="3"/>
      <c r="FR2377" s="3"/>
      <c r="FS2377" s="3"/>
      <c r="FT2377" s="3"/>
      <c r="FU2377" s="3"/>
      <c r="FV2377" s="3"/>
      <c r="FW2377" s="3"/>
      <c r="FX2377" s="3"/>
      <c r="FY2377" s="3"/>
      <c r="FZ2377" s="3"/>
      <c r="GA2377" s="3"/>
      <c r="GB2377" s="3"/>
      <c r="GC2377" s="3"/>
      <c r="GD2377" s="3"/>
      <c r="GE2377" s="3"/>
      <c r="GF2377" s="3"/>
      <c r="GG2377" s="3"/>
      <c r="GH2377" s="3"/>
      <c r="GI2377" s="3"/>
      <c r="GJ2377" s="3"/>
      <c r="GK2377" s="3"/>
      <c r="GL2377" s="3"/>
      <c r="GM2377" s="3"/>
      <c r="GN2377" s="3"/>
      <c r="GO2377" s="3"/>
      <c r="GP2377" s="3"/>
      <c r="GQ2377" s="3"/>
      <c r="GR2377" s="3"/>
      <c r="GS2377" s="3"/>
      <c r="GT2377" s="3"/>
      <c r="GU2377" s="3"/>
      <c r="GV2377" s="3"/>
      <c r="GW2377" s="3"/>
      <c r="GX2377" s="3">
        <v>0</v>
      </c>
    </row>
    <row r="2379" spans="1:206">
      <c r="A2379" s="4">
        <v>50</v>
      </c>
      <c r="B2379" s="4">
        <v>0</v>
      </c>
      <c r="C2379" s="4">
        <v>0</v>
      </c>
      <c r="D2379" s="4">
        <v>1</v>
      </c>
      <c r="E2379" s="4">
        <v>201</v>
      </c>
      <c r="F2379" s="4">
        <f>ROUND(Source!O2377,O2379)</f>
        <v>0</v>
      </c>
      <c r="G2379" s="4" t="s">
        <v>71</v>
      </c>
      <c r="H2379" s="4" t="s">
        <v>72</v>
      </c>
      <c r="I2379" s="4"/>
      <c r="J2379" s="4"/>
      <c r="K2379" s="4">
        <v>201</v>
      </c>
      <c r="L2379" s="4">
        <v>1</v>
      </c>
      <c r="M2379" s="4">
        <v>3</v>
      </c>
      <c r="N2379" s="4" t="s">
        <v>3</v>
      </c>
      <c r="O2379" s="4">
        <v>2</v>
      </c>
      <c r="P2379" s="4"/>
      <c r="Q2379" s="4"/>
      <c r="R2379" s="4"/>
      <c r="S2379" s="4"/>
      <c r="T2379" s="4"/>
      <c r="U2379" s="4"/>
      <c r="V2379" s="4"/>
      <c r="W2379" s="4"/>
    </row>
    <row r="2380" spans="1:206">
      <c r="A2380" s="4">
        <v>50</v>
      </c>
      <c r="B2380" s="4">
        <v>0</v>
      </c>
      <c r="C2380" s="4">
        <v>0</v>
      </c>
      <c r="D2380" s="4">
        <v>1</v>
      </c>
      <c r="E2380" s="4">
        <v>202</v>
      </c>
      <c r="F2380" s="4">
        <f>ROUND(Source!P2377,O2380)</f>
        <v>0</v>
      </c>
      <c r="G2380" s="4" t="s">
        <v>73</v>
      </c>
      <c r="H2380" s="4" t="s">
        <v>74</v>
      </c>
      <c r="I2380" s="4"/>
      <c r="J2380" s="4"/>
      <c r="K2380" s="4">
        <v>202</v>
      </c>
      <c r="L2380" s="4">
        <v>2</v>
      </c>
      <c r="M2380" s="4">
        <v>3</v>
      </c>
      <c r="N2380" s="4" t="s">
        <v>3</v>
      </c>
      <c r="O2380" s="4">
        <v>2</v>
      </c>
      <c r="P2380" s="4"/>
      <c r="Q2380" s="4"/>
      <c r="R2380" s="4"/>
      <c r="S2380" s="4"/>
      <c r="T2380" s="4"/>
      <c r="U2380" s="4"/>
      <c r="V2380" s="4"/>
      <c r="W2380" s="4"/>
    </row>
    <row r="2381" spans="1:206">
      <c r="A2381" s="4">
        <v>50</v>
      </c>
      <c r="B2381" s="4">
        <v>0</v>
      </c>
      <c r="C2381" s="4">
        <v>0</v>
      </c>
      <c r="D2381" s="4">
        <v>1</v>
      </c>
      <c r="E2381" s="4">
        <v>222</v>
      </c>
      <c r="F2381" s="4">
        <f>ROUND(Source!AO2377,O2381)</f>
        <v>0</v>
      </c>
      <c r="G2381" s="4" t="s">
        <v>75</v>
      </c>
      <c r="H2381" s="4" t="s">
        <v>76</v>
      </c>
      <c r="I2381" s="4"/>
      <c r="J2381" s="4"/>
      <c r="K2381" s="4">
        <v>222</v>
      </c>
      <c r="L2381" s="4">
        <v>3</v>
      </c>
      <c r="M2381" s="4">
        <v>3</v>
      </c>
      <c r="N2381" s="4" t="s">
        <v>3</v>
      </c>
      <c r="O2381" s="4">
        <v>2</v>
      </c>
      <c r="P2381" s="4"/>
      <c r="Q2381" s="4"/>
      <c r="R2381" s="4"/>
      <c r="S2381" s="4"/>
      <c r="T2381" s="4"/>
      <c r="U2381" s="4"/>
      <c r="V2381" s="4"/>
      <c r="W2381" s="4"/>
    </row>
    <row r="2382" spans="1:206">
      <c r="A2382" s="4">
        <v>50</v>
      </c>
      <c r="B2382" s="4">
        <v>0</v>
      </c>
      <c r="C2382" s="4">
        <v>0</v>
      </c>
      <c r="D2382" s="4">
        <v>1</v>
      </c>
      <c r="E2382" s="4">
        <v>225</v>
      </c>
      <c r="F2382" s="4">
        <f>ROUND(Source!AV2377,O2382)</f>
        <v>0</v>
      </c>
      <c r="G2382" s="4" t="s">
        <v>77</v>
      </c>
      <c r="H2382" s="4" t="s">
        <v>78</v>
      </c>
      <c r="I2382" s="4"/>
      <c r="J2382" s="4"/>
      <c r="K2382" s="4">
        <v>225</v>
      </c>
      <c r="L2382" s="4">
        <v>4</v>
      </c>
      <c r="M2382" s="4">
        <v>3</v>
      </c>
      <c r="N2382" s="4" t="s">
        <v>3</v>
      </c>
      <c r="O2382" s="4">
        <v>2</v>
      </c>
      <c r="P2382" s="4"/>
      <c r="Q2382" s="4"/>
      <c r="R2382" s="4"/>
      <c r="S2382" s="4"/>
      <c r="T2382" s="4"/>
      <c r="U2382" s="4"/>
      <c r="V2382" s="4"/>
      <c r="W2382" s="4"/>
    </row>
    <row r="2383" spans="1:206">
      <c r="A2383" s="4">
        <v>50</v>
      </c>
      <c r="B2383" s="4">
        <v>0</v>
      </c>
      <c r="C2383" s="4">
        <v>0</v>
      </c>
      <c r="D2383" s="4">
        <v>1</v>
      </c>
      <c r="E2383" s="4">
        <v>226</v>
      </c>
      <c r="F2383" s="4">
        <f>ROUND(Source!AW2377,O2383)</f>
        <v>0</v>
      </c>
      <c r="G2383" s="4" t="s">
        <v>79</v>
      </c>
      <c r="H2383" s="4" t="s">
        <v>80</v>
      </c>
      <c r="I2383" s="4"/>
      <c r="J2383" s="4"/>
      <c r="K2383" s="4">
        <v>226</v>
      </c>
      <c r="L2383" s="4">
        <v>5</v>
      </c>
      <c r="M2383" s="4">
        <v>3</v>
      </c>
      <c r="N2383" s="4" t="s">
        <v>3</v>
      </c>
      <c r="O2383" s="4">
        <v>2</v>
      </c>
      <c r="P2383" s="4"/>
      <c r="Q2383" s="4"/>
      <c r="R2383" s="4"/>
      <c r="S2383" s="4"/>
      <c r="T2383" s="4"/>
      <c r="U2383" s="4"/>
      <c r="V2383" s="4"/>
      <c r="W2383" s="4"/>
    </row>
    <row r="2384" spans="1:206">
      <c r="A2384" s="4">
        <v>50</v>
      </c>
      <c r="B2384" s="4">
        <v>0</v>
      </c>
      <c r="C2384" s="4">
        <v>0</v>
      </c>
      <c r="D2384" s="4">
        <v>1</v>
      </c>
      <c r="E2384" s="4">
        <v>227</v>
      </c>
      <c r="F2384" s="4">
        <f>ROUND(Source!AX2377,O2384)</f>
        <v>0</v>
      </c>
      <c r="G2384" s="4" t="s">
        <v>81</v>
      </c>
      <c r="H2384" s="4" t="s">
        <v>82</v>
      </c>
      <c r="I2384" s="4"/>
      <c r="J2384" s="4"/>
      <c r="K2384" s="4">
        <v>227</v>
      </c>
      <c r="L2384" s="4">
        <v>6</v>
      </c>
      <c r="M2384" s="4">
        <v>3</v>
      </c>
      <c r="N2384" s="4" t="s">
        <v>3</v>
      </c>
      <c r="O2384" s="4">
        <v>2</v>
      </c>
      <c r="P2384" s="4"/>
      <c r="Q2384" s="4"/>
      <c r="R2384" s="4"/>
      <c r="S2384" s="4"/>
      <c r="T2384" s="4"/>
      <c r="U2384" s="4"/>
      <c r="V2384" s="4"/>
      <c r="W2384" s="4"/>
    </row>
    <row r="2385" spans="1:23">
      <c r="A2385" s="4">
        <v>50</v>
      </c>
      <c r="B2385" s="4">
        <v>0</v>
      </c>
      <c r="C2385" s="4">
        <v>0</v>
      </c>
      <c r="D2385" s="4">
        <v>1</v>
      </c>
      <c r="E2385" s="4">
        <v>228</v>
      </c>
      <c r="F2385" s="4">
        <f>ROUND(Source!AY2377,O2385)</f>
        <v>0</v>
      </c>
      <c r="G2385" s="4" t="s">
        <v>83</v>
      </c>
      <c r="H2385" s="4" t="s">
        <v>84</v>
      </c>
      <c r="I2385" s="4"/>
      <c r="J2385" s="4"/>
      <c r="K2385" s="4">
        <v>228</v>
      </c>
      <c r="L2385" s="4">
        <v>7</v>
      </c>
      <c r="M2385" s="4">
        <v>3</v>
      </c>
      <c r="N2385" s="4" t="s">
        <v>3</v>
      </c>
      <c r="O2385" s="4">
        <v>2</v>
      </c>
      <c r="P2385" s="4"/>
      <c r="Q2385" s="4"/>
      <c r="R2385" s="4"/>
      <c r="S2385" s="4"/>
      <c r="T2385" s="4"/>
      <c r="U2385" s="4"/>
      <c r="V2385" s="4"/>
      <c r="W2385" s="4"/>
    </row>
    <row r="2386" spans="1:23">
      <c r="A2386" s="4">
        <v>50</v>
      </c>
      <c r="B2386" s="4">
        <v>0</v>
      </c>
      <c r="C2386" s="4">
        <v>0</v>
      </c>
      <c r="D2386" s="4">
        <v>1</v>
      </c>
      <c r="E2386" s="4">
        <v>216</v>
      </c>
      <c r="F2386" s="4">
        <f>ROUND(Source!AP2377,O2386)</f>
        <v>0</v>
      </c>
      <c r="G2386" s="4" t="s">
        <v>85</v>
      </c>
      <c r="H2386" s="4" t="s">
        <v>86</v>
      </c>
      <c r="I2386" s="4"/>
      <c r="J2386" s="4"/>
      <c r="K2386" s="4">
        <v>216</v>
      </c>
      <c r="L2386" s="4">
        <v>8</v>
      </c>
      <c r="M2386" s="4">
        <v>3</v>
      </c>
      <c r="N2386" s="4" t="s">
        <v>3</v>
      </c>
      <c r="O2386" s="4">
        <v>2</v>
      </c>
      <c r="P2386" s="4"/>
      <c r="Q2386" s="4"/>
      <c r="R2386" s="4"/>
      <c r="S2386" s="4"/>
      <c r="T2386" s="4"/>
      <c r="U2386" s="4"/>
      <c r="V2386" s="4"/>
      <c r="W2386" s="4"/>
    </row>
    <row r="2387" spans="1:23">
      <c r="A2387" s="4">
        <v>50</v>
      </c>
      <c r="B2387" s="4">
        <v>0</v>
      </c>
      <c r="C2387" s="4">
        <v>0</v>
      </c>
      <c r="D2387" s="4">
        <v>1</v>
      </c>
      <c r="E2387" s="4">
        <v>223</v>
      </c>
      <c r="F2387" s="4">
        <f>ROUND(Source!AQ2377,O2387)</f>
        <v>0</v>
      </c>
      <c r="G2387" s="4" t="s">
        <v>87</v>
      </c>
      <c r="H2387" s="4" t="s">
        <v>88</v>
      </c>
      <c r="I2387" s="4"/>
      <c r="J2387" s="4"/>
      <c r="K2387" s="4">
        <v>223</v>
      </c>
      <c r="L2387" s="4">
        <v>9</v>
      </c>
      <c r="M2387" s="4">
        <v>3</v>
      </c>
      <c r="N2387" s="4" t="s">
        <v>3</v>
      </c>
      <c r="O2387" s="4">
        <v>2</v>
      </c>
      <c r="P2387" s="4"/>
      <c r="Q2387" s="4"/>
      <c r="R2387" s="4"/>
      <c r="S2387" s="4"/>
      <c r="T2387" s="4"/>
      <c r="U2387" s="4"/>
      <c r="V2387" s="4"/>
      <c r="W2387" s="4"/>
    </row>
    <row r="2388" spans="1:23">
      <c r="A2388" s="4">
        <v>50</v>
      </c>
      <c r="B2388" s="4">
        <v>0</v>
      </c>
      <c r="C2388" s="4">
        <v>0</v>
      </c>
      <c r="D2388" s="4">
        <v>1</v>
      </c>
      <c r="E2388" s="4">
        <v>229</v>
      </c>
      <c r="F2388" s="4">
        <f>ROUND(Source!AZ2377,O2388)</f>
        <v>0</v>
      </c>
      <c r="G2388" s="4" t="s">
        <v>89</v>
      </c>
      <c r="H2388" s="4" t="s">
        <v>90</v>
      </c>
      <c r="I2388" s="4"/>
      <c r="J2388" s="4"/>
      <c r="K2388" s="4">
        <v>229</v>
      </c>
      <c r="L2388" s="4">
        <v>10</v>
      </c>
      <c r="M2388" s="4">
        <v>3</v>
      </c>
      <c r="N2388" s="4" t="s">
        <v>3</v>
      </c>
      <c r="O2388" s="4">
        <v>2</v>
      </c>
      <c r="P2388" s="4"/>
      <c r="Q2388" s="4"/>
      <c r="R2388" s="4"/>
      <c r="S2388" s="4"/>
      <c r="T2388" s="4"/>
      <c r="U2388" s="4"/>
      <c r="V2388" s="4"/>
      <c r="W2388" s="4"/>
    </row>
    <row r="2389" spans="1:23">
      <c r="A2389" s="4">
        <v>50</v>
      </c>
      <c r="B2389" s="4">
        <v>0</v>
      </c>
      <c r="C2389" s="4">
        <v>0</v>
      </c>
      <c r="D2389" s="4">
        <v>1</v>
      </c>
      <c r="E2389" s="4">
        <v>203</v>
      </c>
      <c r="F2389" s="4">
        <f>ROUND(Source!Q2377,O2389)</f>
        <v>0</v>
      </c>
      <c r="G2389" s="4" t="s">
        <v>91</v>
      </c>
      <c r="H2389" s="4" t="s">
        <v>92</v>
      </c>
      <c r="I2389" s="4"/>
      <c r="J2389" s="4"/>
      <c r="K2389" s="4">
        <v>203</v>
      </c>
      <c r="L2389" s="4">
        <v>11</v>
      </c>
      <c r="M2389" s="4">
        <v>3</v>
      </c>
      <c r="N2389" s="4" t="s">
        <v>3</v>
      </c>
      <c r="O2389" s="4">
        <v>2</v>
      </c>
      <c r="P2389" s="4"/>
      <c r="Q2389" s="4"/>
      <c r="R2389" s="4"/>
      <c r="S2389" s="4"/>
      <c r="T2389" s="4"/>
      <c r="U2389" s="4"/>
      <c r="V2389" s="4"/>
      <c r="W2389" s="4"/>
    </row>
    <row r="2390" spans="1:23">
      <c r="A2390" s="4">
        <v>50</v>
      </c>
      <c r="B2390" s="4">
        <v>0</v>
      </c>
      <c r="C2390" s="4">
        <v>0</v>
      </c>
      <c r="D2390" s="4">
        <v>1</v>
      </c>
      <c r="E2390" s="4">
        <v>231</v>
      </c>
      <c r="F2390" s="4">
        <f>ROUND(Source!BB2377,O2390)</f>
        <v>0</v>
      </c>
      <c r="G2390" s="4" t="s">
        <v>93</v>
      </c>
      <c r="H2390" s="4" t="s">
        <v>94</v>
      </c>
      <c r="I2390" s="4"/>
      <c r="J2390" s="4"/>
      <c r="K2390" s="4">
        <v>231</v>
      </c>
      <c r="L2390" s="4">
        <v>12</v>
      </c>
      <c r="M2390" s="4">
        <v>3</v>
      </c>
      <c r="N2390" s="4" t="s">
        <v>3</v>
      </c>
      <c r="O2390" s="4">
        <v>2</v>
      </c>
      <c r="P2390" s="4"/>
      <c r="Q2390" s="4"/>
      <c r="R2390" s="4"/>
      <c r="S2390" s="4"/>
      <c r="T2390" s="4"/>
      <c r="U2390" s="4"/>
      <c r="V2390" s="4"/>
      <c r="W2390" s="4"/>
    </row>
    <row r="2391" spans="1:23">
      <c r="A2391" s="4">
        <v>50</v>
      </c>
      <c r="B2391" s="4">
        <v>0</v>
      </c>
      <c r="C2391" s="4">
        <v>0</v>
      </c>
      <c r="D2391" s="4">
        <v>1</v>
      </c>
      <c r="E2391" s="4">
        <v>204</v>
      </c>
      <c r="F2391" s="4">
        <f>ROUND(Source!R2377,O2391)</f>
        <v>0</v>
      </c>
      <c r="G2391" s="4" t="s">
        <v>95</v>
      </c>
      <c r="H2391" s="4" t="s">
        <v>96</v>
      </c>
      <c r="I2391" s="4"/>
      <c r="J2391" s="4"/>
      <c r="K2391" s="4">
        <v>204</v>
      </c>
      <c r="L2391" s="4">
        <v>13</v>
      </c>
      <c r="M2391" s="4">
        <v>3</v>
      </c>
      <c r="N2391" s="4" t="s">
        <v>3</v>
      </c>
      <c r="O2391" s="4">
        <v>2</v>
      </c>
      <c r="P2391" s="4"/>
      <c r="Q2391" s="4"/>
      <c r="R2391" s="4"/>
      <c r="S2391" s="4"/>
      <c r="T2391" s="4"/>
      <c r="U2391" s="4"/>
      <c r="V2391" s="4"/>
      <c r="W2391" s="4"/>
    </row>
    <row r="2392" spans="1:23">
      <c r="A2392" s="4">
        <v>50</v>
      </c>
      <c r="B2392" s="4">
        <v>0</v>
      </c>
      <c r="C2392" s="4">
        <v>0</v>
      </c>
      <c r="D2392" s="4">
        <v>1</v>
      </c>
      <c r="E2392" s="4">
        <v>205</v>
      </c>
      <c r="F2392" s="4">
        <f>ROUND(Source!S2377,O2392)</f>
        <v>0</v>
      </c>
      <c r="G2392" s="4" t="s">
        <v>97</v>
      </c>
      <c r="H2392" s="4" t="s">
        <v>98</v>
      </c>
      <c r="I2392" s="4"/>
      <c r="J2392" s="4"/>
      <c r="K2392" s="4">
        <v>205</v>
      </c>
      <c r="L2392" s="4">
        <v>14</v>
      </c>
      <c r="M2392" s="4">
        <v>3</v>
      </c>
      <c r="N2392" s="4" t="s">
        <v>3</v>
      </c>
      <c r="O2392" s="4">
        <v>2</v>
      </c>
      <c r="P2392" s="4"/>
      <c r="Q2392" s="4"/>
      <c r="R2392" s="4"/>
      <c r="S2392" s="4"/>
      <c r="T2392" s="4"/>
      <c r="U2392" s="4"/>
      <c r="V2392" s="4"/>
      <c r="W2392" s="4"/>
    </row>
    <row r="2393" spans="1:23">
      <c r="A2393" s="4">
        <v>50</v>
      </c>
      <c r="B2393" s="4">
        <v>0</v>
      </c>
      <c r="C2393" s="4">
        <v>0</v>
      </c>
      <c r="D2393" s="4">
        <v>1</v>
      </c>
      <c r="E2393" s="4">
        <v>232</v>
      </c>
      <c r="F2393" s="4">
        <f>ROUND(Source!BC2377,O2393)</f>
        <v>0</v>
      </c>
      <c r="G2393" s="4" t="s">
        <v>99</v>
      </c>
      <c r="H2393" s="4" t="s">
        <v>100</v>
      </c>
      <c r="I2393" s="4"/>
      <c r="J2393" s="4"/>
      <c r="K2393" s="4">
        <v>232</v>
      </c>
      <c r="L2393" s="4">
        <v>15</v>
      </c>
      <c r="M2393" s="4">
        <v>3</v>
      </c>
      <c r="N2393" s="4" t="s">
        <v>3</v>
      </c>
      <c r="O2393" s="4">
        <v>2</v>
      </c>
      <c r="P2393" s="4"/>
      <c r="Q2393" s="4"/>
      <c r="R2393" s="4"/>
      <c r="S2393" s="4"/>
      <c r="T2393" s="4"/>
      <c r="U2393" s="4"/>
      <c r="V2393" s="4"/>
      <c r="W2393" s="4"/>
    </row>
    <row r="2394" spans="1:23">
      <c r="A2394" s="4">
        <v>50</v>
      </c>
      <c r="B2394" s="4">
        <v>0</v>
      </c>
      <c r="C2394" s="4">
        <v>0</v>
      </c>
      <c r="D2394" s="4">
        <v>1</v>
      </c>
      <c r="E2394" s="4">
        <v>214</v>
      </c>
      <c r="F2394" s="4">
        <f>ROUND(Source!AS2377,O2394)</f>
        <v>0</v>
      </c>
      <c r="G2394" s="4" t="s">
        <v>101</v>
      </c>
      <c r="H2394" s="4" t="s">
        <v>102</v>
      </c>
      <c r="I2394" s="4"/>
      <c r="J2394" s="4"/>
      <c r="K2394" s="4">
        <v>214</v>
      </c>
      <c r="L2394" s="4">
        <v>16</v>
      </c>
      <c r="M2394" s="4">
        <v>3</v>
      </c>
      <c r="N2394" s="4" t="s">
        <v>3</v>
      </c>
      <c r="O2394" s="4">
        <v>2</v>
      </c>
      <c r="P2394" s="4"/>
      <c r="Q2394" s="4"/>
      <c r="R2394" s="4"/>
      <c r="S2394" s="4"/>
      <c r="T2394" s="4"/>
      <c r="U2394" s="4"/>
      <c r="V2394" s="4"/>
      <c r="W2394" s="4"/>
    </row>
    <row r="2395" spans="1:23">
      <c r="A2395" s="4">
        <v>50</v>
      </c>
      <c r="B2395" s="4">
        <v>0</v>
      </c>
      <c r="C2395" s="4">
        <v>0</v>
      </c>
      <c r="D2395" s="4">
        <v>1</v>
      </c>
      <c r="E2395" s="4">
        <v>215</v>
      </c>
      <c r="F2395" s="4">
        <f>ROUND(Source!AT2377,O2395)</f>
        <v>0</v>
      </c>
      <c r="G2395" s="4" t="s">
        <v>103</v>
      </c>
      <c r="H2395" s="4" t="s">
        <v>104</v>
      </c>
      <c r="I2395" s="4"/>
      <c r="J2395" s="4"/>
      <c r="K2395" s="4">
        <v>215</v>
      </c>
      <c r="L2395" s="4">
        <v>17</v>
      </c>
      <c r="M2395" s="4">
        <v>3</v>
      </c>
      <c r="N2395" s="4" t="s">
        <v>3</v>
      </c>
      <c r="O2395" s="4">
        <v>2</v>
      </c>
      <c r="P2395" s="4"/>
      <c r="Q2395" s="4"/>
      <c r="R2395" s="4"/>
      <c r="S2395" s="4"/>
      <c r="T2395" s="4"/>
      <c r="U2395" s="4"/>
      <c r="V2395" s="4"/>
      <c r="W2395" s="4"/>
    </row>
    <row r="2396" spans="1:23">
      <c r="A2396" s="4">
        <v>50</v>
      </c>
      <c r="B2396" s="4">
        <v>0</v>
      </c>
      <c r="C2396" s="4">
        <v>0</v>
      </c>
      <c r="D2396" s="4">
        <v>1</v>
      </c>
      <c r="E2396" s="4">
        <v>217</v>
      </c>
      <c r="F2396" s="4">
        <f>ROUND(Source!AU2377,O2396)</f>
        <v>0</v>
      </c>
      <c r="G2396" s="4" t="s">
        <v>105</v>
      </c>
      <c r="H2396" s="4" t="s">
        <v>106</v>
      </c>
      <c r="I2396" s="4"/>
      <c r="J2396" s="4"/>
      <c r="K2396" s="4">
        <v>217</v>
      </c>
      <c r="L2396" s="4">
        <v>18</v>
      </c>
      <c r="M2396" s="4">
        <v>3</v>
      </c>
      <c r="N2396" s="4" t="s">
        <v>3</v>
      </c>
      <c r="O2396" s="4">
        <v>2</v>
      </c>
      <c r="P2396" s="4"/>
      <c r="Q2396" s="4"/>
      <c r="R2396" s="4"/>
      <c r="S2396" s="4"/>
      <c r="T2396" s="4"/>
      <c r="U2396" s="4"/>
      <c r="V2396" s="4"/>
      <c r="W2396" s="4"/>
    </row>
    <row r="2397" spans="1:23">
      <c r="A2397" s="4">
        <v>50</v>
      </c>
      <c r="B2397" s="4">
        <v>0</v>
      </c>
      <c r="C2397" s="4">
        <v>0</v>
      </c>
      <c r="D2397" s="4">
        <v>1</v>
      </c>
      <c r="E2397" s="4">
        <v>230</v>
      </c>
      <c r="F2397" s="4">
        <f>ROUND(Source!BA2377,O2397)</f>
        <v>0</v>
      </c>
      <c r="G2397" s="4" t="s">
        <v>107</v>
      </c>
      <c r="H2397" s="4" t="s">
        <v>108</v>
      </c>
      <c r="I2397" s="4"/>
      <c r="J2397" s="4"/>
      <c r="K2397" s="4">
        <v>230</v>
      </c>
      <c r="L2397" s="4">
        <v>19</v>
      </c>
      <c r="M2397" s="4">
        <v>3</v>
      </c>
      <c r="N2397" s="4" t="s">
        <v>3</v>
      </c>
      <c r="O2397" s="4">
        <v>2</v>
      </c>
      <c r="P2397" s="4"/>
      <c r="Q2397" s="4"/>
      <c r="R2397" s="4"/>
      <c r="S2397" s="4"/>
      <c r="T2397" s="4"/>
      <c r="U2397" s="4"/>
      <c r="V2397" s="4"/>
      <c r="W2397" s="4"/>
    </row>
    <row r="2398" spans="1:23">
      <c r="A2398" s="4">
        <v>50</v>
      </c>
      <c r="B2398" s="4">
        <v>0</v>
      </c>
      <c r="C2398" s="4">
        <v>0</v>
      </c>
      <c r="D2398" s="4">
        <v>1</v>
      </c>
      <c r="E2398" s="4">
        <v>206</v>
      </c>
      <c r="F2398" s="4">
        <f>ROUND(Source!T2377,O2398)</f>
        <v>0</v>
      </c>
      <c r="G2398" s="4" t="s">
        <v>109</v>
      </c>
      <c r="H2398" s="4" t="s">
        <v>110</v>
      </c>
      <c r="I2398" s="4"/>
      <c r="J2398" s="4"/>
      <c r="K2398" s="4">
        <v>206</v>
      </c>
      <c r="L2398" s="4">
        <v>20</v>
      </c>
      <c r="M2398" s="4">
        <v>3</v>
      </c>
      <c r="N2398" s="4" t="s">
        <v>3</v>
      </c>
      <c r="O2398" s="4">
        <v>2</v>
      </c>
      <c r="P2398" s="4"/>
      <c r="Q2398" s="4"/>
      <c r="R2398" s="4"/>
      <c r="S2398" s="4"/>
      <c r="T2398" s="4"/>
      <c r="U2398" s="4"/>
      <c r="V2398" s="4"/>
      <c r="W2398" s="4"/>
    </row>
    <row r="2399" spans="1:23">
      <c r="A2399" s="4">
        <v>50</v>
      </c>
      <c r="B2399" s="4">
        <v>0</v>
      </c>
      <c r="C2399" s="4">
        <v>0</v>
      </c>
      <c r="D2399" s="4">
        <v>1</v>
      </c>
      <c r="E2399" s="4">
        <v>207</v>
      </c>
      <c r="F2399" s="4">
        <f>Source!U2377</f>
        <v>0</v>
      </c>
      <c r="G2399" s="4" t="s">
        <v>111</v>
      </c>
      <c r="H2399" s="4" t="s">
        <v>112</v>
      </c>
      <c r="I2399" s="4"/>
      <c r="J2399" s="4"/>
      <c r="K2399" s="4">
        <v>207</v>
      </c>
      <c r="L2399" s="4">
        <v>21</v>
      </c>
      <c r="M2399" s="4">
        <v>3</v>
      </c>
      <c r="N2399" s="4" t="s">
        <v>3</v>
      </c>
      <c r="O2399" s="4">
        <v>-1</v>
      </c>
      <c r="P2399" s="4"/>
      <c r="Q2399" s="4"/>
      <c r="R2399" s="4"/>
      <c r="S2399" s="4"/>
      <c r="T2399" s="4"/>
      <c r="U2399" s="4"/>
      <c r="V2399" s="4"/>
      <c r="W2399" s="4"/>
    </row>
    <row r="2400" spans="1:23">
      <c r="A2400" s="4">
        <v>50</v>
      </c>
      <c r="B2400" s="4">
        <v>0</v>
      </c>
      <c r="C2400" s="4">
        <v>0</v>
      </c>
      <c r="D2400" s="4">
        <v>1</v>
      </c>
      <c r="E2400" s="4">
        <v>208</v>
      </c>
      <c r="F2400" s="4">
        <f>Source!V2377</f>
        <v>0</v>
      </c>
      <c r="G2400" s="4" t="s">
        <v>113</v>
      </c>
      <c r="H2400" s="4" t="s">
        <v>114</v>
      </c>
      <c r="I2400" s="4"/>
      <c r="J2400" s="4"/>
      <c r="K2400" s="4">
        <v>208</v>
      </c>
      <c r="L2400" s="4">
        <v>22</v>
      </c>
      <c r="M2400" s="4">
        <v>3</v>
      </c>
      <c r="N2400" s="4" t="s">
        <v>3</v>
      </c>
      <c r="O2400" s="4">
        <v>-1</v>
      </c>
      <c r="P2400" s="4"/>
      <c r="Q2400" s="4"/>
      <c r="R2400" s="4"/>
      <c r="S2400" s="4"/>
      <c r="T2400" s="4"/>
      <c r="U2400" s="4"/>
      <c r="V2400" s="4"/>
      <c r="W2400" s="4"/>
    </row>
    <row r="2401" spans="1:206">
      <c r="A2401" s="4">
        <v>50</v>
      </c>
      <c r="B2401" s="4">
        <v>0</v>
      </c>
      <c r="C2401" s="4">
        <v>0</v>
      </c>
      <c r="D2401" s="4">
        <v>1</v>
      </c>
      <c r="E2401" s="4">
        <v>209</v>
      </c>
      <c r="F2401" s="4">
        <f>ROUND(Source!W2377,O2401)</f>
        <v>0</v>
      </c>
      <c r="G2401" s="4" t="s">
        <v>115</v>
      </c>
      <c r="H2401" s="4" t="s">
        <v>116</v>
      </c>
      <c r="I2401" s="4"/>
      <c r="J2401" s="4"/>
      <c r="K2401" s="4">
        <v>209</v>
      </c>
      <c r="L2401" s="4">
        <v>23</v>
      </c>
      <c r="M2401" s="4">
        <v>3</v>
      </c>
      <c r="N2401" s="4" t="s">
        <v>3</v>
      </c>
      <c r="O2401" s="4">
        <v>2</v>
      </c>
      <c r="P2401" s="4"/>
      <c r="Q2401" s="4"/>
      <c r="R2401" s="4"/>
      <c r="S2401" s="4"/>
      <c r="T2401" s="4"/>
      <c r="U2401" s="4"/>
      <c r="V2401" s="4"/>
      <c r="W2401" s="4"/>
    </row>
    <row r="2402" spans="1:206">
      <c r="A2402" s="4">
        <v>50</v>
      </c>
      <c r="B2402" s="4">
        <v>0</v>
      </c>
      <c r="C2402" s="4">
        <v>0</v>
      </c>
      <c r="D2402" s="4">
        <v>1</v>
      </c>
      <c r="E2402" s="4">
        <v>233</v>
      </c>
      <c r="F2402" s="4">
        <f>ROUND(Source!BD2377,O2402)</f>
        <v>0</v>
      </c>
      <c r="G2402" s="4" t="s">
        <v>117</v>
      </c>
      <c r="H2402" s="4" t="s">
        <v>118</v>
      </c>
      <c r="I2402" s="4"/>
      <c r="J2402" s="4"/>
      <c r="K2402" s="4">
        <v>233</v>
      </c>
      <c r="L2402" s="4">
        <v>24</v>
      </c>
      <c r="M2402" s="4">
        <v>3</v>
      </c>
      <c r="N2402" s="4" t="s">
        <v>3</v>
      </c>
      <c r="O2402" s="4">
        <v>2</v>
      </c>
      <c r="P2402" s="4"/>
      <c r="Q2402" s="4"/>
      <c r="R2402" s="4"/>
      <c r="S2402" s="4"/>
      <c r="T2402" s="4"/>
      <c r="U2402" s="4"/>
      <c r="V2402" s="4"/>
      <c r="W2402" s="4"/>
    </row>
    <row r="2403" spans="1:206">
      <c r="A2403" s="4">
        <v>50</v>
      </c>
      <c r="B2403" s="4">
        <v>0</v>
      </c>
      <c r="C2403" s="4">
        <v>0</v>
      </c>
      <c r="D2403" s="4">
        <v>1</v>
      </c>
      <c r="E2403" s="4">
        <v>210</v>
      </c>
      <c r="F2403" s="4">
        <f>ROUND(Source!X2377,O2403)</f>
        <v>0</v>
      </c>
      <c r="G2403" s="4" t="s">
        <v>119</v>
      </c>
      <c r="H2403" s="4" t="s">
        <v>120</v>
      </c>
      <c r="I2403" s="4"/>
      <c r="J2403" s="4"/>
      <c r="K2403" s="4">
        <v>210</v>
      </c>
      <c r="L2403" s="4">
        <v>25</v>
      </c>
      <c r="M2403" s="4">
        <v>3</v>
      </c>
      <c r="N2403" s="4" t="s">
        <v>3</v>
      </c>
      <c r="O2403" s="4">
        <v>2</v>
      </c>
      <c r="P2403" s="4"/>
      <c r="Q2403" s="4"/>
      <c r="R2403" s="4"/>
      <c r="S2403" s="4"/>
      <c r="T2403" s="4"/>
      <c r="U2403" s="4"/>
      <c r="V2403" s="4"/>
      <c r="W2403" s="4"/>
    </row>
    <row r="2404" spans="1:206">
      <c r="A2404" s="4">
        <v>50</v>
      </c>
      <c r="B2404" s="4">
        <v>0</v>
      </c>
      <c r="C2404" s="4">
        <v>0</v>
      </c>
      <c r="D2404" s="4">
        <v>1</v>
      </c>
      <c r="E2404" s="4">
        <v>211</v>
      </c>
      <c r="F2404" s="4">
        <f>ROUND(Source!Y2377,O2404)</f>
        <v>0</v>
      </c>
      <c r="G2404" s="4" t="s">
        <v>121</v>
      </c>
      <c r="H2404" s="4" t="s">
        <v>122</v>
      </c>
      <c r="I2404" s="4"/>
      <c r="J2404" s="4"/>
      <c r="K2404" s="4">
        <v>211</v>
      </c>
      <c r="L2404" s="4">
        <v>26</v>
      </c>
      <c r="M2404" s="4">
        <v>3</v>
      </c>
      <c r="N2404" s="4" t="s">
        <v>3</v>
      </c>
      <c r="O2404" s="4">
        <v>2</v>
      </c>
      <c r="P2404" s="4"/>
      <c r="Q2404" s="4"/>
      <c r="R2404" s="4"/>
      <c r="S2404" s="4"/>
      <c r="T2404" s="4"/>
      <c r="U2404" s="4"/>
      <c r="V2404" s="4"/>
      <c r="W2404" s="4"/>
    </row>
    <row r="2405" spans="1:206">
      <c r="A2405" s="4">
        <v>50</v>
      </c>
      <c r="B2405" s="4">
        <v>0</v>
      </c>
      <c r="C2405" s="4">
        <v>0</v>
      </c>
      <c r="D2405" s="4">
        <v>1</v>
      </c>
      <c r="E2405" s="4">
        <v>224</v>
      </c>
      <c r="F2405" s="4">
        <f>ROUND(Source!AR2377,O2405)</f>
        <v>0</v>
      </c>
      <c r="G2405" s="4" t="s">
        <v>123</v>
      </c>
      <c r="H2405" s="4" t="s">
        <v>124</v>
      </c>
      <c r="I2405" s="4"/>
      <c r="J2405" s="4"/>
      <c r="K2405" s="4">
        <v>224</v>
      </c>
      <c r="L2405" s="4">
        <v>27</v>
      </c>
      <c r="M2405" s="4">
        <v>3</v>
      </c>
      <c r="N2405" s="4" t="s">
        <v>3</v>
      </c>
      <c r="O2405" s="4">
        <v>2</v>
      </c>
      <c r="P2405" s="4"/>
      <c r="Q2405" s="4"/>
      <c r="R2405" s="4"/>
      <c r="S2405" s="4"/>
      <c r="T2405" s="4"/>
      <c r="U2405" s="4"/>
      <c r="V2405" s="4"/>
      <c r="W2405" s="4"/>
    </row>
    <row r="2407" spans="1:206">
      <c r="A2407" s="2">
        <v>51</v>
      </c>
      <c r="B2407" s="2">
        <f>B2335</f>
        <v>0</v>
      </c>
      <c r="C2407" s="2">
        <f>A2335</f>
        <v>4</v>
      </c>
      <c r="D2407" s="2">
        <f>ROW(A2335)</f>
        <v>2335</v>
      </c>
      <c r="E2407" s="2"/>
      <c r="F2407" s="2" t="str">
        <f>IF(F2335&lt;&gt;"",F2335,"")</f>
        <v>Новый раздел</v>
      </c>
      <c r="G2407" s="2" t="str">
        <f>IF(G2335&lt;&gt;"",G2335,"")</f>
        <v>туалет 40</v>
      </c>
      <c r="H2407" s="2">
        <v>0</v>
      </c>
      <c r="I2407" s="2"/>
      <c r="J2407" s="2"/>
      <c r="K2407" s="2"/>
      <c r="L2407" s="2"/>
      <c r="M2407" s="2"/>
      <c r="N2407" s="2"/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>
        <f t="shared" ref="AO2407:BD2407" si="1550">ROUND(AO2343+AO2377+BX2407,2)</f>
        <v>0</v>
      </c>
      <c r="AP2407" s="2">
        <f t="shared" si="1550"/>
        <v>0</v>
      </c>
      <c r="AQ2407" s="2">
        <f t="shared" si="1550"/>
        <v>0</v>
      </c>
      <c r="AR2407" s="2">
        <f t="shared" si="1550"/>
        <v>0</v>
      </c>
      <c r="AS2407" s="2">
        <f t="shared" si="1550"/>
        <v>0</v>
      </c>
      <c r="AT2407" s="2">
        <f t="shared" si="1550"/>
        <v>0</v>
      </c>
      <c r="AU2407" s="2">
        <f t="shared" si="1550"/>
        <v>0</v>
      </c>
      <c r="AV2407" s="2">
        <f t="shared" si="1550"/>
        <v>0</v>
      </c>
      <c r="AW2407" s="2">
        <f t="shared" si="1550"/>
        <v>0</v>
      </c>
      <c r="AX2407" s="2">
        <f t="shared" si="1550"/>
        <v>0</v>
      </c>
      <c r="AY2407" s="2">
        <f t="shared" si="1550"/>
        <v>0</v>
      </c>
      <c r="AZ2407" s="2">
        <f t="shared" si="1550"/>
        <v>0</v>
      </c>
      <c r="BA2407" s="2">
        <f t="shared" si="1550"/>
        <v>0</v>
      </c>
      <c r="BB2407" s="2">
        <f t="shared" si="1550"/>
        <v>0</v>
      </c>
      <c r="BC2407" s="2">
        <f t="shared" si="1550"/>
        <v>0</v>
      </c>
      <c r="BD2407" s="2">
        <f t="shared" si="1550"/>
        <v>0</v>
      </c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  <c r="FJ2407" s="3"/>
      <c r="FK2407" s="3"/>
      <c r="FL2407" s="3"/>
      <c r="FM2407" s="3"/>
      <c r="FN2407" s="3"/>
      <c r="FO2407" s="3"/>
      <c r="FP2407" s="3"/>
      <c r="FQ2407" s="3"/>
      <c r="FR2407" s="3"/>
      <c r="FS2407" s="3"/>
      <c r="FT2407" s="3"/>
      <c r="FU2407" s="3"/>
      <c r="FV2407" s="3"/>
      <c r="FW2407" s="3"/>
      <c r="FX2407" s="3"/>
      <c r="FY2407" s="3"/>
      <c r="FZ2407" s="3"/>
      <c r="GA2407" s="3"/>
      <c r="GB2407" s="3"/>
      <c r="GC2407" s="3"/>
      <c r="GD2407" s="3"/>
      <c r="GE2407" s="3"/>
      <c r="GF2407" s="3"/>
      <c r="GG2407" s="3"/>
      <c r="GH2407" s="3"/>
      <c r="GI2407" s="3"/>
      <c r="GJ2407" s="3"/>
      <c r="GK2407" s="3"/>
      <c r="GL2407" s="3"/>
      <c r="GM2407" s="3"/>
      <c r="GN2407" s="3"/>
      <c r="GO2407" s="3"/>
      <c r="GP2407" s="3"/>
      <c r="GQ2407" s="3"/>
      <c r="GR2407" s="3"/>
      <c r="GS2407" s="3"/>
      <c r="GT2407" s="3"/>
      <c r="GU2407" s="3"/>
      <c r="GV2407" s="3"/>
      <c r="GW2407" s="3"/>
      <c r="GX2407" s="3">
        <v>0</v>
      </c>
    </row>
    <row r="2409" spans="1:206">
      <c r="A2409" s="4">
        <v>50</v>
      </c>
      <c r="B2409" s="4">
        <v>0</v>
      </c>
      <c r="C2409" s="4">
        <v>0</v>
      </c>
      <c r="D2409" s="4">
        <v>1</v>
      </c>
      <c r="E2409" s="4">
        <v>201</v>
      </c>
      <c r="F2409" s="4">
        <f>ROUND(Source!O2407,O2409)</f>
        <v>0</v>
      </c>
      <c r="G2409" s="4" t="s">
        <v>71</v>
      </c>
      <c r="H2409" s="4" t="s">
        <v>72</v>
      </c>
      <c r="I2409" s="4"/>
      <c r="J2409" s="4"/>
      <c r="K2409" s="4">
        <v>201</v>
      </c>
      <c r="L2409" s="4">
        <v>1</v>
      </c>
      <c r="M2409" s="4">
        <v>3</v>
      </c>
      <c r="N2409" s="4" t="s">
        <v>3</v>
      </c>
      <c r="O2409" s="4">
        <v>2</v>
      </c>
      <c r="P2409" s="4"/>
      <c r="Q2409" s="4"/>
      <c r="R2409" s="4"/>
      <c r="S2409" s="4"/>
      <c r="T2409" s="4"/>
      <c r="U2409" s="4"/>
      <c r="V2409" s="4"/>
      <c r="W2409" s="4"/>
    </row>
    <row r="2410" spans="1:206">
      <c r="A2410" s="4">
        <v>50</v>
      </c>
      <c r="B2410" s="4">
        <v>0</v>
      </c>
      <c r="C2410" s="4">
        <v>0</v>
      </c>
      <c r="D2410" s="4">
        <v>1</v>
      </c>
      <c r="E2410" s="4">
        <v>202</v>
      </c>
      <c r="F2410" s="4">
        <f>ROUND(Source!P2407,O2410)</f>
        <v>0</v>
      </c>
      <c r="G2410" s="4" t="s">
        <v>73</v>
      </c>
      <c r="H2410" s="4" t="s">
        <v>74</v>
      </c>
      <c r="I2410" s="4"/>
      <c r="J2410" s="4"/>
      <c r="K2410" s="4">
        <v>202</v>
      </c>
      <c r="L2410" s="4">
        <v>2</v>
      </c>
      <c r="M2410" s="4">
        <v>3</v>
      </c>
      <c r="N2410" s="4" t="s">
        <v>3</v>
      </c>
      <c r="O2410" s="4">
        <v>2</v>
      </c>
      <c r="P2410" s="4"/>
      <c r="Q2410" s="4"/>
      <c r="R2410" s="4"/>
      <c r="S2410" s="4"/>
      <c r="T2410" s="4"/>
      <c r="U2410" s="4"/>
      <c r="V2410" s="4"/>
      <c r="W2410" s="4"/>
    </row>
    <row r="2411" spans="1:206">
      <c r="A2411" s="4">
        <v>50</v>
      </c>
      <c r="B2411" s="4">
        <v>0</v>
      </c>
      <c r="C2411" s="4">
        <v>0</v>
      </c>
      <c r="D2411" s="4">
        <v>1</v>
      </c>
      <c r="E2411" s="4">
        <v>222</v>
      </c>
      <c r="F2411" s="4">
        <f>ROUND(Source!AO2407,O2411)</f>
        <v>0</v>
      </c>
      <c r="G2411" s="4" t="s">
        <v>75</v>
      </c>
      <c r="H2411" s="4" t="s">
        <v>76</v>
      </c>
      <c r="I2411" s="4"/>
      <c r="J2411" s="4"/>
      <c r="K2411" s="4">
        <v>222</v>
      </c>
      <c r="L2411" s="4">
        <v>3</v>
      </c>
      <c r="M2411" s="4">
        <v>3</v>
      </c>
      <c r="N2411" s="4" t="s">
        <v>3</v>
      </c>
      <c r="O2411" s="4">
        <v>2</v>
      </c>
      <c r="P2411" s="4"/>
      <c r="Q2411" s="4"/>
      <c r="R2411" s="4"/>
      <c r="S2411" s="4"/>
      <c r="T2411" s="4"/>
      <c r="U2411" s="4"/>
      <c r="V2411" s="4"/>
      <c r="W2411" s="4"/>
    </row>
    <row r="2412" spans="1:206">
      <c r="A2412" s="4">
        <v>50</v>
      </c>
      <c r="B2412" s="4">
        <v>0</v>
      </c>
      <c r="C2412" s="4">
        <v>0</v>
      </c>
      <c r="D2412" s="4">
        <v>1</v>
      </c>
      <c r="E2412" s="4">
        <v>225</v>
      </c>
      <c r="F2412" s="4">
        <f>ROUND(Source!AV2407,O2412)</f>
        <v>0</v>
      </c>
      <c r="G2412" s="4" t="s">
        <v>77</v>
      </c>
      <c r="H2412" s="4" t="s">
        <v>78</v>
      </c>
      <c r="I2412" s="4"/>
      <c r="J2412" s="4"/>
      <c r="K2412" s="4">
        <v>225</v>
      </c>
      <c r="L2412" s="4">
        <v>4</v>
      </c>
      <c r="M2412" s="4">
        <v>3</v>
      </c>
      <c r="N2412" s="4" t="s">
        <v>3</v>
      </c>
      <c r="O2412" s="4">
        <v>2</v>
      </c>
      <c r="P2412" s="4"/>
      <c r="Q2412" s="4"/>
      <c r="R2412" s="4"/>
      <c r="S2412" s="4"/>
      <c r="T2412" s="4"/>
      <c r="U2412" s="4"/>
      <c r="V2412" s="4"/>
      <c r="W2412" s="4"/>
    </row>
    <row r="2413" spans="1:206">
      <c r="A2413" s="4">
        <v>50</v>
      </c>
      <c r="B2413" s="4">
        <v>0</v>
      </c>
      <c r="C2413" s="4">
        <v>0</v>
      </c>
      <c r="D2413" s="4">
        <v>1</v>
      </c>
      <c r="E2413" s="4">
        <v>226</v>
      </c>
      <c r="F2413" s="4">
        <f>ROUND(Source!AW2407,O2413)</f>
        <v>0</v>
      </c>
      <c r="G2413" s="4" t="s">
        <v>79</v>
      </c>
      <c r="H2413" s="4" t="s">
        <v>80</v>
      </c>
      <c r="I2413" s="4"/>
      <c r="J2413" s="4"/>
      <c r="K2413" s="4">
        <v>226</v>
      </c>
      <c r="L2413" s="4">
        <v>5</v>
      </c>
      <c r="M2413" s="4">
        <v>3</v>
      </c>
      <c r="N2413" s="4" t="s">
        <v>3</v>
      </c>
      <c r="O2413" s="4">
        <v>2</v>
      </c>
      <c r="P2413" s="4"/>
      <c r="Q2413" s="4"/>
      <c r="R2413" s="4"/>
      <c r="S2413" s="4"/>
      <c r="T2413" s="4"/>
      <c r="U2413" s="4"/>
      <c r="V2413" s="4"/>
      <c r="W2413" s="4"/>
    </row>
    <row r="2414" spans="1:206">
      <c r="A2414" s="4">
        <v>50</v>
      </c>
      <c r="B2414" s="4">
        <v>0</v>
      </c>
      <c r="C2414" s="4">
        <v>0</v>
      </c>
      <c r="D2414" s="4">
        <v>1</v>
      </c>
      <c r="E2414" s="4">
        <v>227</v>
      </c>
      <c r="F2414" s="4">
        <f>ROUND(Source!AX2407,O2414)</f>
        <v>0</v>
      </c>
      <c r="G2414" s="4" t="s">
        <v>81</v>
      </c>
      <c r="H2414" s="4" t="s">
        <v>82</v>
      </c>
      <c r="I2414" s="4"/>
      <c r="J2414" s="4"/>
      <c r="K2414" s="4">
        <v>227</v>
      </c>
      <c r="L2414" s="4">
        <v>6</v>
      </c>
      <c r="M2414" s="4">
        <v>3</v>
      </c>
      <c r="N2414" s="4" t="s">
        <v>3</v>
      </c>
      <c r="O2414" s="4">
        <v>2</v>
      </c>
      <c r="P2414" s="4"/>
      <c r="Q2414" s="4"/>
      <c r="R2414" s="4"/>
      <c r="S2414" s="4"/>
      <c r="T2414" s="4"/>
      <c r="U2414" s="4"/>
      <c r="V2414" s="4"/>
      <c r="W2414" s="4"/>
    </row>
    <row r="2415" spans="1:206">
      <c r="A2415" s="4">
        <v>50</v>
      </c>
      <c r="B2415" s="4">
        <v>0</v>
      </c>
      <c r="C2415" s="4">
        <v>0</v>
      </c>
      <c r="D2415" s="4">
        <v>1</v>
      </c>
      <c r="E2415" s="4">
        <v>228</v>
      </c>
      <c r="F2415" s="4">
        <f>ROUND(Source!AY2407,O2415)</f>
        <v>0</v>
      </c>
      <c r="G2415" s="4" t="s">
        <v>83</v>
      </c>
      <c r="H2415" s="4" t="s">
        <v>84</v>
      </c>
      <c r="I2415" s="4"/>
      <c r="J2415" s="4"/>
      <c r="K2415" s="4">
        <v>228</v>
      </c>
      <c r="L2415" s="4">
        <v>7</v>
      </c>
      <c r="M2415" s="4">
        <v>3</v>
      </c>
      <c r="N2415" s="4" t="s">
        <v>3</v>
      </c>
      <c r="O2415" s="4">
        <v>2</v>
      </c>
      <c r="P2415" s="4"/>
      <c r="Q2415" s="4"/>
      <c r="R2415" s="4"/>
      <c r="S2415" s="4"/>
      <c r="T2415" s="4"/>
      <c r="U2415" s="4"/>
      <c r="V2415" s="4"/>
      <c r="W2415" s="4"/>
    </row>
    <row r="2416" spans="1:206">
      <c r="A2416" s="4">
        <v>50</v>
      </c>
      <c r="B2416" s="4">
        <v>0</v>
      </c>
      <c r="C2416" s="4">
        <v>0</v>
      </c>
      <c r="D2416" s="4">
        <v>1</v>
      </c>
      <c r="E2416" s="4">
        <v>216</v>
      </c>
      <c r="F2416" s="4">
        <f>ROUND(Source!AP2407,O2416)</f>
        <v>0</v>
      </c>
      <c r="G2416" s="4" t="s">
        <v>85</v>
      </c>
      <c r="H2416" s="4" t="s">
        <v>86</v>
      </c>
      <c r="I2416" s="4"/>
      <c r="J2416" s="4"/>
      <c r="K2416" s="4">
        <v>216</v>
      </c>
      <c r="L2416" s="4">
        <v>8</v>
      </c>
      <c r="M2416" s="4">
        <v>3</v>
      </c>
      <c r="N2416" s="4" t="s">
        <v>3</v>
      </c>
      <c r="O2416" s="4">
        <v>2</v>
      </c>
      <c r="P2416" s="4"/>
      <c r="Q2416" s="4"/>
      <c r="R2416" s="4"/>
      <c r="S2416" s="4"/>
      <c r="T2416" s="4"/>
      <c r="U2416" s="4"/>
      <c r="V2416" s="4"/>
      <c r="W2416" s="4"/>
    </row>
    <row r="2417" spans="1:23">
      <c r="A2417" s="4">
        <v>50</v>
      </c>
      <c r="B2417" s="4">
        <v>0</v>
      </c>
      <c r="C2417" s="4">
        <v>0</v>
      </c>
      <c r="D2417" s="4">
        <v>1</v>
      </c>
      <c r="E2417" s="4">
        <v>223</v>
      </c>
      <c r="F2417" s="4">
        <f>ROUND(Source!AQ2407,O2417)</f>
        <v>0</v>
      </c>
      <c r="G2417" s="4" t="s">
        <v>87</v>
      </c>
      <c r="H2417" s="4" t="s">
        <v>88</v>
      </c>
      <c r="I2417" s="4"/>
      <c r="J2417" s="4"/>
      <c r="K2417" s="4">
        <v>223</v>
      </c>
      <c r="L2417" s="4">
        <v>9</v>
      </c>
      <c r="M2417" s="4">
        <v>3</v>
      </c>
      <c r="N2417" s="4" t="s">
        <v>3</v>
      </c>
      <c r="O2417" s="4">
        <v>2</v>
      </c>
      <c r="P2417" s="4"/>
      <c r="Q2417" s="4"/>
      <c r="R2417" s="4"/>
      <c r="S2417" s="4"/>
      <c r="T2417" s="4"/>
      <c r="U2417" s="4"/>
      <c r="V2417" s="4"/>
      <c r="W2417" s="4"/>
    </row>
    <row r="2418" spans="1:23">
      <c r="A2418" s="4">
        <v>50</v>
      </c>
      <c r="B2418" s="4">
        <v>0</v>
      </c>
      <c r="C2418" s="4">
        <v>0</v>
      </c>
      <c r="D2418" s="4">
        <v>1</v>
      </c>
      <c r="E2418" s="4">
        <v>229</v>
      </c>
      <c r="F2418" s="4">
        <f>ROUND(Source!AZ2407,O2418)</f>
        <v>0</v>
      </c>
      <c r="G2418" s="4" t="s">
        <v>89</v>
      </c>
      <c r="H2418" s="4" t="s">
        <v>90</v>
      </c>
      <c r="I2418" s="4"/>
      <c r="J2418" s="4"/>
      <c r="K2418" s="4">
        <v>229</v>
      </c>
      <c r="L2418" s="4">
        <v>10</v>
      </c>
      <c r="M2418" s="4">
        <v>3</v>
      </c>
      <c r="N2418" s="4" t="s">
        <v>3</v>
      </c>
      <c r="O2418" s="4">
        <v>2</v>
      </c>
      <c r="P2418" s="4"/>
      <c r="Q2418" s="4"/>
      <c r="R2418" s="4"/>
      <c r="S2418" s="4"/>
      <c r="T2418" s="4"/>
      <c r="U2418" s="4"/>
      <c r="V2418" s="4"/>
      <c r="W2418" s="4"/>
    </row>
    <row r="2419" spans="1:23">
      <c r="A2419" s="4">
        <v>50</v>
      </c>
      <c r="B2419" s="4">
        <v>0</v>
      </c>
      <c r="C2419" s="4">
        <v>0</v>
      </c>
      <c r="D2419" s="4">
        <v>1</v>
      </c>
      <c r="E2419" s="4">
        <v>203</v>
      </c>
      <c r="F2419" s="4">
        <f>ROUND(Source!Q2407,O2419)</f>
        <v>0</v>
      </c>
      <c r="G2419" s="4" t="s">
        <v>91</v>
      </c>
      <c r="H2419" s="4" t="s">
        <v>92</v>
      </c>
      <c r="I2419" s="4"/>
      <c r="J2419" s="4"/>
      <c r="K2419" s="4">
        <v>203</v>
      </c>
      <c r="L2419" s="4">
        <v>11</v>
      </c>
      <c r="M2419" s="4">
        <v>3</v>
      </c>
      <c r="N2419" s="4" t="s">
        <v>3</v>
      </c>
      <c r="O2419" s="4">
        <v>2</v>
      </c>
      <c r="P2419" s="4"/>
      <c r="Q2419" s="4"/>
      <c r="R2419" s="4"/>
      <c r="S2419" s="4"/>
      <c r="T2419" s="4"/>
      <c r="U2419" s="4"/>
      <c r="V2419" s="4"/>
      <c r="W2419" s="4"/>
    </row>
    <row r="2420" spans="1:23">
      <c r="A2420" s="4">
        <v>50</v>
      </c>
      <c r="B2420" s="4">
        <v>0</v>
      </c>
      <c r="C2420" s="4">
        <v>0</v>
      </c>
      <c r="D2420" s="4">
        <v>1</v>
      </c>
      <c r="E2420" s="4">
        <v>231</v>
      </c>
      <c r="F2420" s="4">
        <f>ROUND(Source!BB2407,O2420)</f>
        <v>0</v>
      </c>
      <c r="G2420" s="4" t="s">
        <v>93</v>
      </c>
      <c r="H2420" s="4" t="s">
        <v>94</v>
      </c>
      <c r="I2420" s="4"/>
      <c r="J2420" s="4"/>
      <c r="K2420" s="4">
        <v>231</v>
      </c>
      <c r="L2420" s="4">
        <v>12</v>
      </c>
      <c r="M2420" s="4">
        <v>3</v>
      </c>
      <c r="N2420" s="4" t="s">
        <v>3</v>
      </c>
      <c r="O2420" s="4">
        <v>2</v>
      </c>
      <c r="P2420" s="4"/>
      <c r="Q2420" s="4"/>
      <c r="R2420" s="4"/>
      <c r="S2420" s="4"/>
      <c r="T2420" s="4"/>
      <c r="U2420" s="4"/>
      <c r="V2420" s="4"/>
      <c r="W2420" s="4"/>
    </row>
    <row r="2421" spans="1:23">
      <c r="A2421" s="4">
        <v>50</v>
      </c>
      <c r="B2421" s="4">
        <v>0</v>
      </c>
      <c r="C2421" s="4">
        <v>0</v>
      </c>
      <c r="D2421" s="4">
        <v>1</v>
      </c>
      <c r="E2421" s="4">
        <v>204</v>
      </c>
      <c r="F2421" s="4">
        <f>ROUND(Source!R2407,O2421)</f>
        <v>0</v>
      </c>
      <c r="G2421" s="4" t="s">
        <v>95</v>
      </c>
      <c r="H2421" s="4" t="s">
        <v>96</v>
      </c>
      <c r="I2421" s="4"/>
      <c r="J2421" s="4"/>
      <c r="K2421" s="4">
        <v>204</v>
      </c>
      <c r="L2421" s="4">
        <v>13</v>
      </c>
      <c r="M2421" s="4">
        <v>3</v>
      </c>
      <c r="N2421" s="4" t="s">
        <v>3</v>
      </c>
      <c r="O2421" s="4">
        <v>2</v>
      </c>
      <c r="P2421" s="4"/>
      <c r="Q2421" s="4"/>
      <c r="R2421" s="4"/>
      <c r="S2421" s="4"/>
      <c r="T2421" s="4"/>
      <c r="U2421" s="4"/>
      <c r="V2421" s="4"/>
      <c r="W2421" s="4"/>
    </row>
    <row r="2422" spans="1:23">
      <c r="A2422" s="4">
        <v>50</v>
      </c>
      <c r="B2422" s="4">
        <v>0</v>
      </c>
      <c r="C2422" s="4">
        <v>0</v>
      </c>
      <c r="D2422" s="4">
        <v>1</v>
      </c>
      <c r="E2422" s="4">
        <v>205</v>
      </c>
      <c r="F2422" s="4">
        <f>ROUND(Source!S2407,O2422)</f>
        <v>0</v>
      </c>
      <c r="G2422" s="4" t="s">
        <v>97</v>
      </c>
      <c r="H2422" s="4" t="s">
        <v>98</v>
      </c>
      <c r="I2422" s="4"/>
      <c r="J2422" s="4"/>
      <c r="K2422" s="4">
        <v>205</v>
      </c>
      <c r="L2422" s="4">
        <v>14</v>
      </c>
      <c r="M2422" s="4">
        <v>3</v>
      </c>
      <c r="N2422" s="4" t="s">
        <v>3</v>
      </c>
      <c r="O2422" s="4">
        <v>2</v>
      </c>
      <c r="P2422" s="4"/>
      <c r="Q2422" s="4"/>
      <c r="R2422" s="4"/>
      <c r="S2422" s="4"/>
      <c r="T2422" s="4"/>
      <c r="U2422" s="4"/>
      <c r="V2422" s="4"/>
      <c r="W2422" s="4"/>
    </row>
    <row r="2423" spans="1:23">
      <c r="A2423" s="4">
        <v>50</v>
      </c>
      <c r="B2423" s="4">
        <v>0</v>
      </c>
      <c r="C2423" s="4">
        <v>0</v>
      </c>
      <c r="D2423" s="4">
        <v>1</v>
      </c>
      <c r="E2423" s="4">
        <v>232</v>
      </c>
      <c r="F2423" s="4">
        <f>ROUND(Source!BC2407,O2423)</f>
        <v>0</v>
      </c>
      <c r="G2423" s="4" t="s">
        <v>99</v>
      </c>
      <c r="H2423" s="4" t="s">
        <v>100</v>
      </c>
      <c r="I2423" s="4"/>
      <c r="J2423" s="4"/>
      <c r="K2423" s="4">
        <v>232</v>
      </c>
      <c r="L2423" s="4">
        <v>15</v>
      </c>
      <c r="M2423" s="4">
        <v>3</v>
      </c>
      <c r="N2423" s="4" t="s">
        <v>3</v>
      </c>
      <c r="O2423" s="4">
        <v>2</v>
      </c>
      <c r="P2423" s="4"/>
      <c r="Q2423" s="4"/>
      <c r="R2423" s="4"/>
      <c r="S2423" s="4"/>
      <c r="T2423" s="4"/>
      <c r="U2423" s="4"/>
      <c r="V2423" s="4"/>
      <c r="W2423" s="4"/>
    </row>
    <row r="2424" spans="1:23">
      <c r="A2424" s="4">
        <v>50</v>
      </c>
      <c r="B2424" s="4">
        <v>0</v>
      </c>
      <c r="C2424" s="4">
        <v>0</v>
      </c>
      <c r="D2424" s="4">
        <v>1</v>
      </c>
      <c r="E2424" s="4">
        <v>214</v>
      </c>
      <c r="F2424" s="4">
        <f>ROUND(Source!AS2407,O2424)</f>
        <v>0</v>
      </c>
      <c r="G2424" s="4" t="s">
        <v>101</v>
      </c>
      <c r="H2424" s="4" t="s">
        <v>102</v>
      </c>
      <c r="I2424" s="4"/>
      <c r="J2424" s="4"/>
      <c r="K2424" s="4">
        <v>214</v>
      </c>
      <c r="L2424" s="4">
        <v>16</v>
      </c>
      <c r="M2424" s="4">
        <v>3</v>
      </c>
      <c r="N2424" s="4" t="s">
        <v>3</v>
      </c>
      <c r="O2424" s="4">
        <v>2</v>
      </c>
      <c r="P2424" s="4"/>
      <c r="Q2424" s="4"/>
      <c r="R2424" s="4"/>
      <c r="S2424" s="4"/>
      <c r="T2424" s="4"/>
      <c r="U2424" s="4"/>
      <c r="V2424" s="4"/>
      <c r="W2424" s="4"/>
    </row>
    <row r="2425" spans="1:23">
      <c r="A2425" s="4">
        <v>50</v>
      </c>
      <c r="B2425" s="4">
        <v>0</v>
      </c>
      <c r="C2425" s="4">
        <v>0</v>
      </c>
      <c r="D2425" s="4">
        <v>1</v>
      </c>
      <c r="E2425" s="4">
        <v>215</v>
      </c>
      <c r="F2425" s="4">
        <f>ROUND(Source!AT2407,O2425)</f>
        <v>0</v>
      </c>
      <c r="G2425" s="4" t="s">
        <v>103</v>
      </c>
      <c r="H2425" s="4" t="s">
        <v>104</v>
      </c>
      <c r="I2425" s="4"/>
      <c r="J2425" s="4"/>
      <c r="K2425" s="4">
        <v>215</v>
      </c>
      <c r="L2425" s="4">
        <v>17</v>
      </c>
      <c r="M2425" s="4">
        <v>3</v>
      </c>
      <c r="N2425" s="4" t="s">
        <v>3</v>
      </c>
      <c r="O2425" s="4">
        <v>2</v>
      </c>
      <c r="P2425" s="4"/>
      <c r="Q2425" s="4"/>
      <c r="R2425" s="4"/>
      <c r="S2425" s="4"/>
      <c r="T2425" s="4"/>
      <c r="U2425" s="4"/>
      <c r="V2425" s="4"/>
      <c r="W2425" s="4"/>
    </row>
    <row r="2426" spans="1:23">
      <c r="A2426" s="4">
        <v>50</v>
      </c>
      <c r="B2426" s="4">
        <v>0</v>
      </c>
      <c r="C2426" s="4">
        <v>0</v>
      </c>
      <c r="D2426" s="4">
        <v>1</v>
      </c>
      <c r="E2426" s="4">
        <v>217</v>
      </c>
      <c r="F2426" s="4">
        <f>ROUND(Source!AU2407,O2426)</f>
        <v>0</v>
      </c>
      <c r="G2426" s="4" t="s">
        <v>105</v>
      </c>
      <c r="H2426" s="4" t="s">
        <v>106</v>
      </c>
      <c r="I2426" s="4"/>
      <c r="J2426" s="4"/>
      <c r="K2426" s="4">
        <v>217</v>
      </c>
      <c r="L2426" s="4">
        <v>18</v>
      </c>
      <c r="M2426" s="4">
        <v>3</v>
      </c>
      <c r="N2426" s="4" t="s">
        <v>3</v>
      </c>
      <c r="O2426" s="4">
        <v>2</v>
      </c>
      <c r="P2426" s="4"/>
      <c r="Q2426" s="4"/>
      <c r="R2426" s="4"/>
      <c r="S2426" s="4"/>
      <c r="T2426" s="4"/>
      <c r="U2426" s="4"/>
      <c r="V2426" s="4"/>
      <c r="W2426" s="4"/>
    </row>
    <row r="2427" spans="1:23">
      <c r="A2427" s="4">
        <v>50</v>
      </c>
      <c r="B2427" s="4">
        <v>0</v>
      </c>
      <c r="C2427" s="4">
        <v>0</v>
      </c>
      <c r="D2427" s="4">
        <v>1</v>
      </c>
      <c r="E2427" s="4">
        <v>230</v>
      </c>
      <c r="F2427" s="4">
        <f>ROUND(Source!BA2407,O2427)</f>
        <v>0</v>
      </c>
      <c r="G2427" s="4" t="s">
        <v>107</v>
      </c>
      <c r="H2427" s="4" t="s">
        <v>108</v>
      </c>
      <c r="I2427" s="4"/>
      <c r="J2427" s="4"/>
      <c r="K2427" s="4">
        <v>230</v>
      </c>
      <c r="L2427" s="4">
        <v>19</v>
      </c>
      <c r="M2427" s="4">
        <v>3</v>
      </c>
      <c r="N2427" s="4" t="s">
        <v>3</v>
      </c>
      <c r="O2427" s="4">
        <v>2</v>
      </c>
      <c r="P2427" s="4"/>
      <c r="Q2427" s="4"/>
      <c r="R2427" s="4"/>
      <c r="S2427" s="4"/>
      <c r="T2427" s="4"/>
      <c r="U2427" s="4"/>
      <c r="V2427" s="4"/>
      <c r="W2427" s="4"/>
    </row>
    <row r="2428" spans="1:23">
      <c r="A2428" s="4">
        <v>50</v>
      </c>
      <c r="B2428" s="4">
        <v>0</v>
      </c>
      <c r="C2428" s="4">
        <v>0</v>
      </c>
      <c r="D2428" s="4">
        <v>1</v>
      </c>
      <c r="E2428" s="4">
        <v>206</v>
      </c>
      <c r="F2428" s="4">
        <f>ROUND(Source!T2407,O2428)</f>
        <v>0</v>
      </c>
      <c r="G2428" s="4" t="s">
        <v>109</v>
      </c>
      <c r="H2428" s="4" t="s">
        <v>110</v>
      </c>
      <c r="I2428" s="4"/>
      <c r="J2428" s="4"/>
      <c r="K2428" s="4">
        <v>206</v>
      </c>
      <c r="L2428" s="4">
        <v>20</v>
      </c>
      <c r="M2428" s="4">
        <v>3</v>
      </c>
      <c r="N2428" s="4" t="s">
        <v>3</v>
      </c>
      <c r="O2428" s="4">
        <v>2</v>
      </c>
      <c r="P2428" s="4"/>
      <c r="Q2428" s="4"/>
      <c r="R2428" s="4"/>
      <c r="S2428" s="4"/>
      <c r="T2428" s="4"/>
      <c r="U2428" s="4"/>
      <c r="V2428" s="4"/>
      <c r="W2428" s="4"/>
    </row>
    <row r="2429" spans="1:23">
      <c r="A2429" s="4">
        <v>50</v>
      </c>
      <c r="B2429" s="4">
        <v>0</v>
      </c>
      <c r="C2429" s="4">
        <v>0</v>
      </c>
      <c r="D2429" s="4">
        <v>1</v>
      </c>
      <c r="E2429" s="4">
        <v>207</v>
      </c>
      <c r="F2429" s="4">
        <f>Source!U2407</f>
        <v>0</v>
      </c>
      <c r="G2429" s="4" t="s">
        <v>111</v>
      </c>
      <c r="H2429" s="4" t="s">
        <v>112</v>
      </c>
      <c r="I2429" s="4"/>
      <c r="J2429" s="4"/>
      <c r="K2429" s="4">
        <v>207</v>
      </c>
      <c r="L2429" s="4">
        <v>21</v>
      </c>
      <c r="M2429" s="4">
        <v>3</v>
      </c>
      <c r="N2429" s="4" t="s">
        <v>3</v>
      </c>
      <c r="O2429" s="4">
        <v>-1</v>
      </c>
      <c r="P2429" s="4"/>
      <c r="Q2429" s="4"/>
      <c r="R2429" s="4"/>
      <c r="S2429" s="4"/>
      <c r="T2429" s="4"/>
      <c r="U2429" s="4"/>
      <c r="V2429" s="4"/>
      <c r="W2429" s="4"/>
    </row>
    <row r="2430" spans="1:23">
      <c r="A2430" s="4">
        <v>50</v>
      </c>
      <c r="B2430" s="4">
        <v>0</v>
      </c>
      <c r="C2430" s="4">
        <v>0</v>
      </c>
      <c r="D2430" s="4">
        <v>1</v>
      </c>
      <c r="E2430" s="4">
        <v>208</v>
      </c>
      <c r="F2430" s="4">
        <f>Source!V2407</f>
        <v>0</v>
      </c>
      <c r="G2430" s="4" t="s">
        <v>113</v>
      </c>
      <c r="H2430" s="4" t="s">
        <v>114</v>
      </c>
      <c r="I2430" s="4"/>
      <c r="J2430" s="4"/>
      <c r="K2430" s="4">
        <v>208</v>
      </c>
      <c r="L2430" s="4">
        <v>22</v>
      </c>
      <c r="M2430" s="4">
        <v>3</v>
      </c>
      <c r="N2430" s="4" t="s">
        <v>3</v>
      </c>
      <c r="O2430" s="4">
        <v>-1</v>
      </c>
      <c r="P2430" s="4"/>
      <c r="Q2430" s="4"/>
      <c r="R2430" s="4"/>
      <c r="S2430" s="4"/>
      <c r="T2430" s="4"/>
      <c r="U2430" s="4"/>
      <c r="V2430" s="4"/>
      <c r="W2430" s="4"/>
    </row>
    <row r="2431" spans="1:23">
      <c r="A2431" s="4">
        <v>50</v>
      </c>
      <c r="B2431" s="4">
        <v>0</v>
      </c>
      <c r="C2431" s="4">
        <v>0</v>
      </c>
      <c r="D2431" s="4">
        <v>1</v>
      </c>
      <c r="E2431" s="4">
        <v>209</v>
      </c>
      <c r="F2431" s="4">
        <f>ROUND(Source!W2407,O2431)</f>
        <v>0</v>
      </c>
      <c r="G2431" s="4" t="s">
        <v>115</v>
      </c>
      <c r="H2431" s="4" t="s">
        <v>116</v>
      </c>
      <c r="I2431" s="4"/>
      <c r="J2431" s="4"/>
      <c r="K2431" s="4">
        <v>209</v>
      </c>
      <c r="L2431" s="4">
        <v>23</v>
      </c>
      <c r="M2431" s="4">
        <v>3</v>
      </c>
      <c r="N2431" s="4" t="s">
        <v>3</v>
      </c>
      <c r="O2431" s="4">
        <v>2</v>
      </c>
      <c r="P2431" s="4"/>
      <c r="Q2431" s="4"/>
      <c r="R2431" s="4"/>
      <c r="S2431" s="4"/>
      <c r="T2431" s="4"/>
      <c r="U2431" s="4"/>
      <c r="V2431" s="4"/>
      <c r="W2431" s="4"/>
    </row>
    <row r="2432" spans="1:23">
      <c r="A2432" s="4">
        <v>50</v>
      </c>
      <c r="B2432" s="4">
        <v>0</v>
      </c>
      <c r="C2432" s="4">
        <v>0</v>
      </c>
      <c r="D2432" s="4">
        <v>1</v>
      </c>
      <c r="E2432" s="4">
        <v>233</v>
      </c>
      <c r="F2432" s="4">
        <f>ROUND(Source!BD2407,O2432)</f>
        <v>0</v>
      </c>
      <c r="G2432" s="4" t="s">
        <v>117</v>
      </c>
      <c r="H2432" s="4" t="s">
        <v>118</v>
      </c>
      <c r="I2432" s="4"/>
      <c r="J2432" s="4"/>
      <c r="K2432" s="4">
        <v>233</v>
      </c>
      <c r="L2432" s="4">
        <v>24</v>
      </c>
      <c r="M2432" s="4">
        <v>3</v>
      </c>
      <c r="N2432" s="4" t="s">
        <v>3</v>
      </c>
      <c r="O2432" s="4">
        <v>2</v>
      </c>
      <c r="P2432" s="4"/>
      <c r="Q2432" s="4"/>
      <c r="R2432" s="4"/>
      <c r="S2432" s="4"/>
      <c r="T2432" s="4"/>
      <c r="U2432" s="4"/>
      <c r="V2432" s="4"/>
      <c r="W2432" s="4"/>
    </row>
    <row r="2433" spans="1:206">
      <c r="A2433" s="4">
        <v>50</v>
      </c>
      <c r="B2433" s="4">
        <v>0</v>
      </c>
      <c r="C2433" s="4">
        <v>0</v>
      </c>
      <c r="D2433" s="4">
        <v>1</v>
      </c>
      <c r="E2433" s="4">
        <v>210</v>
      </c>
      <c r="F2433" s="4">
        <f>ROUND(Source!X2407,O2433)</f>
        <v>0</v>
      </c>
      <c r="G2433" s="4" t="s">
        <v>119</v>
      </c>
      <c r="H2433" s="4" t="s">
        <v>120</v>
      </c>
      <c r="I2433" s="4"/>
      <c r="J2433" s="4"/>
      <c r="K2433" s="4">
        <v>210</v>
      </c>
      <c r="L2433" s="4">
        <v>25</v>
      </c>
      <c r="M2433" s="4">
        <v>3</v>
      </c>
      <c r="N2433" s="4" t="s">
        <v>3</v>
      </c>
      <c r="O2433" s="4">
        <v>2</v>
      </c>
      <c r="P2433" s="4"/>
      <c r="Q2433" s="4"/>
      <c r="R2433" s="4"/>
      <c r="S2433" s="4"/>
      <c r="T2433" s="4"/>
      <c r="U2433" s="4"/>
      <c r="V2433" s="4"/>
      <c r="W2433" s="4"/>
    </row>
    <row r="2434" spans="1:206">
      <c r="A2434" s="4">
        <v>50</v>
      </c>
      <c r="B2434" s="4">
        <v>0</v>
      </c>
      <c r="C2434" s="4">
        <v>0</v>
      </c>
      <c r="D2434" s="4">
        <v>1</v>
      </c>
      <c r="E2434" s="4">
        <v>211</v>
      </c>
      <c r="F2434" s="4">
        <f>ROUND(Source!Y2407,O2434)</f>
        <v>0</v>
      </c>
      <c r="G2434" s="4" t="s">
        <v>121</v>
      </c>
      <c r="H2434" s="4" t="s">
        <v>122</v>
      </c>
      <c r="I2434" s="4"/>
      <c r="J2434" s="4"/>
      <c r="K2434" s="4">
        <v>211</v>
      </c>
      <c r="L2434" s="4">
        <v>26</v>
      </c>
      <c r="M2434" s="4">
        <v>3</v>
      </c>
      <c r="N2434" s="4" t="s">
        <v>3</v>
      </c>
      <c r="O2434" s="4">
        <v>2</v>
      </c>
      <c r="P2434" s="4"/>
      <c r="Q2434" s="4"/>
      <c r="R2434" s="4"/>
      <c r="S2434" s="4"/>
      <c r="T2434" s="4"/>
      <c r="U2434" s="4"/>
      <c r="V2434" s="4"/>
      <c r="W2434" s="4"/>
    </row>
    <row r="2435" spans="1:206">
      <c r="A2435" s="4">
        <v>50</v>
      </c>
      <c r="B2435" s="4">
        <v>0</v>
      </c>
      <c r="C2435" s="4">
        <v>0</v>
      </c>
      <c r="D2435" s="4">
        <v>1</v>
      </c>
      <c r="E2435" s="4">
        <v>224</v>
      </c>
      <c r="F2435" s="4">
        <f>ROUND(Source!AR2407,O2435)</f>
        <v>0</v>
      </c>
      <c r="G2435" s="4" t="s">
        <v>123</v>
      </c>
      <c r="H2435" s="4" t="s">
        <v>124</v>
      </c>
      <c r="I2435" s="4"/>
      <c r="J2435" s="4"/>
      <c r="K2435" s="4">
        <v>224</v>
      </c>
      <c r="L2435" s="4">
        <v>27</v>
      </c>
      <c r="M2435" s="4">
        <v>3</v>
      </c>
      <c r="N2435" s="4" t="s">
        <v>3</v>
      </c>
      <c r="O2435" s="4">
        <v>2</v>
      </c>
      <c r="P2435" s="4"/>
      <c r="Q2435" s="4"/>
      <c r="R2435" s="4"/>
      <c r="S2435" s="4"/>
      <c r="T2435" s="4"/>
      <c r="U2435" s="4"/>
      <c r="V2435" s="4"/>
      <c r="W2435" s="4"/>
    </row>
    <row r="2437" spans="1:206">
      <c r="A2437" s="2">
        <v>51</v>
      </c>
      <c r="B2437" s="2">
        <f>B20</f>
        <v>1</v>
      </c>
      <c r="C2437" s="2">
        <f>A20</f>
        <v>3</v>
      </c>
      <c r="D2437" s="2">
        <f>ROW(A20)</f>
        <v>20</v>
      </c>
      <c r="E2437" s="2"/>
      <c r="F2437" s="2" t="str">
        <f>IF(F20&lt;&gt;"",F20,"")</f>
        <v>Новая локальная смета</v>
      </c>
      <c r="G2437" s="2" t="str">
        <f>IF(G20&lt;&gt;"",G20,"")</f>
        <v>Новая локальная смета</v>
      </c>
      <c r="H2437" s="2">
        <v>0</v>
      </c>
      <c r="I2437" s="2"/>
      <c r="J2437" s="2"/>
      <c r="K2437" s="2"/>
      <c r="L2437" s="2"/>
      <c r="M2437" s="2"/>
      <c r="N2437" s="2"/>
      <c r="O2437" s="2">
        <f t="shared" ref="O2437:T2437" si="1551">ROUND(O141+O290+O438+O587+O695+O853+O999+O1155+O1312+O1455+O1613+O1721+O1879+O2036+O2180+O2305+O2407+AB2437,2)</f>
        <v>1854482.69</v>
      </c>
      <c r="P2437" s="2">
        <f t="shared" si="1551"/>
        <v>1187964.2</v>
      </c>
      <c r="Q2437" s="2">
        <f t="shared" si="1551"/>
        <v>31026.03</v>
      </c>
      <c r="R2437" s="2">
        <f t="shared" si="1551"/>
        <v>11434.7</v>
      </c>
      <c r="S2437" s="2">
        <f t="shared" si="1551"/>
        <v>635492.46</v>
      </c>
      <c r="T2437" s="2">
        <f t="shared" si="1551"/>
        <v>0</v>
      </c>
      <c r="U2437" s="2">
        <f>U141+U290+U438+U587+U695+U853+U999+U1155+U1312+U1455+U1613+U1721+U1879+U2036+U2180+U2305+U2407+AH2437</f>
        <v>2120.2802765000001</v>
      </c>
      <c r="V2437" s="2">
        <f>V141+V290+V438+V587+V695+V853+V999+V1155+V1312+V1455+V1613+V1721+V1879+V2036+V2180+V2305+V2407+AI2437</f>
        <v>32.184292499999998</v>
      </c>
      <c r="W2437" s="2">
        <f>ROUND(W141+W290+W438+W587+W695+W853+W999+W1155+W1312+W1455+W1613+W1721+W1879+W2036+W2180+W2305+W2407+AJ2437,2)</f>
        <v>8037.7</v>
      </c>
      <c r="X2437" s="2">
        <f>ROUND(X141+X290+X438+X587+X695+X853+X999+X1155+X1312+X1455+X1613+X1721+X1879+X2036+X2180+X2305+X2407+AK2437,2)</f>
        <v>558317.59</v>
      </c>
      <c r="Y2437" s="2">
        <f>ROUND(Y141+Y290+Y438+Y587+Y695+Y853+Y999+Y1155+Y1312+Y1455+Y1613+Y1721+Y1879+Y2036+Y2180+Y2305+Y2407+AL2437,2)</f>
        <v>288967.09000000003</v>
      </c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>
        <f t="shared" ref="AO2437:BD2437" si="1552">ROUND(AO141+AO290+AO438+AO587+AO695+AO853+AO999+AO1155+AO1312+AO1455+AO1613+AO1721+AO1879+AO2036+AO2180+AO2305+AO2407+BX2437,2)</f>
        <v>0</v>
      </c>
      <c r="AP2437" s="2">
        <f t="shared" si="1552"/>
        <v>0</v>
      </c>
      <c r="AQ2437" s="2">
        <f t="shared" si="1552"/>
        <v>0</v>
      </c>
      <c r="AR2437" s="2">
        <f t="shared" si="1552"/>
        <v>2701767.37</v>
      </c>
      <c r="AS2437" s="2">
        <f t="shared" si="1552"/>
        <v>2558266.9500000002</v>
      </c>
      <c r="AT2437" s="2">
        <f t="shared" si="1552"/>
        <v>143500.42000000001</v>
      </c>
      <c r="AU2437" s="2">
        <f t="shared" si="1552"/>
        <v>0</v>
      </c>
      <c r="AV2437" s="2">
        <f t="shared" si="1552"/>
        <v>1187964.2</v>
      </c>
      <c r="AW2437" s="2">
        <f t="shared" si="1552"/>
        <v>1187964.2</v>
      </c>
      <c r="AX2437" s="2">
        <f t="shared" si="1552"/>
        <v>0</v>
      </c>
      <c r="AY2437" s="2">
        <f t="shared" si="1552"/>
        <v>1187964.2</v>
      </c>
      <c r="AZ2437" s="2">
        <f t="shared" si="1552"/>
        <v>0</v>
      </c>
      <c r="BA2437" s="2">
        <f t="shared" si="1552"/>
        <v>0</v>
      </c>
      <c r="BB2437" s="2">
        <f t="shared" si="1552"/>
        <v>0</v>
      </c>
      <c r="BC2437" s="2">
        <f t="shared" si="1552"/>
        <v>0</v>
      </c>
      <c r="BD2437" s="2">
        <f t="shared" si="1552"/>
        <v>0</v>
      </c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>
        <v>0</v>
      </c>
    </row>
    <row r="2439" spans="1:206">
      <c r="A2439" s="4">
        <v>50</v>
      </c>
      <c r="B2439" s="4">
        <v>0</v>
      </c>
      <c r="C2439" s="4">
        <v>0</v>
      </c>
      <c r="D2439" s="4">
        <v>1</v>
      </c>
      <c r="E2439" s="4">
        <v>201</v>
      </c>
      <c r="F2439" s="4">
        <f>ROUND(Source!O2437,O2439)</f>
        <v>1854482.69</v>
      </c>
      <c r="G2439" s="4" t="s">
        <v>71</v>
      </c>
      <c r="H2439" s="4" t="s">
        <v>72</v>
      </c>
      <c r="I2439" s="4"/>
      <c r="J2439" s="4"/>
      <c r="K2439" s="4">
        <v>201</v>
      </c>
      <c r="L2439" s="4">
        <v>1</v>
      </c>
      <c r="M2439" s="4">
        <v>3</v>
      </c>
      <c r="N2439" s="4" t="s">
        <v>3</v>
      </c>
      <c r="O2439" s="4">
        <v>2</v>
      </c>
      <c r="P2439" s="4"/>
      <c r="Q2439" s="4"/>
      <c r="R2439" s="4"/>
      <c r="S2439" s="4"/>
      <c r="T2439" s="4"/>
      <c r="U2439" s="4"/>
      <c r="V2439" s="4"/>
      <c r="W2439" s="4"/>
    </row>
    <row r="2440" spans="1:206">
      <c r="A2440" s="4">
        <v>50</v>
      </c>
      <c r="B2440" s="4">
        <v>0</v>
      </c>
      <c r="C2440" s="4">
        <v>0</v>
      </c>
      <c r="D2440" s="4">
        <v>1</v>
      </c>
      <c r="E2440" s="4">
        <v>202</v>
      </c>
      <c r="F2440" s="4">
        <f>ROUND(Source!P2437,O2440)</f>
        <v>1187964.2</v>
      </c>
      <c r="G2440" s="4" t="s">
        <v>73</v>
      </c>
      <c r="H2440" s="4" t="s">
        <v>74</v>
      </c>
      <c r="I2440" s="4"/>
      <c r="J2440" s="4"/>
      <c r="K2440" s="4">
        <v>202</v>
      </c>
      <c r="L2440" s="4">
        <v>2</v>
      </c>
      <c r="M2440" s="4">
        <v>3</v>
      </c>
      <c r="N2440" s="4" t="s">
        <v>3</v>
      </c>
      <c r="O2440" s="4">
        <v>2</v>
      </c>
      <c r="P2440" s="4"/>
      <c r="Q2440" s="4"/>
      <c r="R2440" s="4"/>
      <c r="S2440" s="4"/>
      <c r="T2440" s="4"/>
      <c r="U2440" s="4"/>
      <c r="V2440" s="4"/>
      <c r="W2440" s="4"/>
    </row>
    <row r="2441" spans="1:206">
      <c r="A2441" s="4">
        <v>50</v>
      </c>
      <c r="B2441" s="4">
        <v>0</v>
      </c>
      <c r="C2441" s="4">
        <v>0</v>
      </c>
      <c r="D2441" s="4">
        <v>1</v>
      </c>
      <c r="E2441" s="4">
        <v>222</v>
      </c>
      <c r="F2441" s="4">
        <f>ROUND(Source!AO2437,O2441)</f>
        <v>0</v>
      </c>
      <c r="G2441" s="4" t="s">
        <v>75</v>
      </c>
      <c r="H2441" s="4" t="s">
        <v>76</v>
      </c>
      <c r="I2441" s="4"/>
      <c r="J2441" s="4"/>
      <c r="K2441" s="4">
        <v>222</v>
      </c>
      <c r="L2441" s="4">
        <v>3</v>
      </c>
      <c r="M2441" s="4">
        <v>3</v>
      </c>
      <c r="N2441" s="4" t="s">
        <v>3</v>
      </c>
      <c r="O2441" s="4">
        <v>2</v>
      </c>
      <c r="P2441" s="4"/>
      <c r="Q2441" s="4"/>
      <c r="R2441" s="4"/>
      <c r="S2441" s="4"/>
      <c r="T2441" s="4"/>
      <c r="U2441" s="4"/>
      <c r="V2441" s="4"/>
      <c r="W2441" s="4"/>
    </row>
    <row r="2442" spans="1:206">
      <c r="A2442" s="4">
        <v>50</v>
      </c>
      <c r="B2442" s="4">
        <v>0</v>
      </c>
      <c r="C2442" s="4">
        <v>0</v>
      </c>
      <c r="D2442" s="4">
        <v>1</v>
      </c>
      <c r="E2442" s="4">
        <v>225</v>
      </c>
      <c r="F2442" s="4">
        <f>ROUND(Source!AV2437,O2442)</f>
        <v>1187964.2</v>
      </c>
      <c r="G2442" s="4" t="s">
        <v>77</v>
      </c>
      <c r="H2442" s="4" t="s">
        <v>78</v>
      </c>
      <c r="I2442" s="4"/>
      <c r="J2442" s="4"/>
      <c r="K2442" s="4">
        <v>225</v>
      </c>
      <c r="L2442" s="4">
        <v>4</v>
      </c>
      <c r="M2442" s="4">
        <v>3</v>
      </c>
      <c r="N2442" s="4" t="s">
        <v>3</v>
      </c>
      <c r="O2442" s="4">
        <v>2</v>
      </c>
      <c r="P2442" s="4"/>
      <c r="Q2442" s="4"/>
      <c r="R2442" s="4"/>
      <c r="S2442" s="4"/>
      <c r="T2442" s="4"/>
      <c r="U2442" s="4"/>
      <c r="V2442" s="4"/>
      <c r="W2442" s="4"/>
    </row>
    <row r="2443" spans="1:206">
      <c r="A2443" s="4">
        <v>50</v>
      </c>
      <c r="B2443" s="4">
        <v>0</v>
      </c>
      <c r="C2443" s="4">
        <v>0</v>
      </c>
      <c r="D2443" s="4">
        <v>1</v>
      </c>
      <c r="E2443" s="4">
        <v>226</v>
      </c>
      <c r="F2443" s="4">
        <f>ROUND(Source!AW2437,O2443)</f>
        <v>1187964.2</v>
      </c>
      <c r="G2443" s="4" t="s">
        <v>79</v>
      </c>
      <c r="H2443" s="4" t="s">
        <v>80</v>
      </c>
      <c r="I2443" s="4"/>
      <c r="J2443" s="4"/>
      <c r="K2443" s="4">
        <v>226</v>
      </c>
      <c r="L2443" s="4">
        <v>5</v>
      </c>
      <c r="M2443" s="4">
        <v>3</v>
      </c>
      <c r="N2443" s="4" t="s">
        <v>3</v>
      </c>
      <c r="O2443" s="4">
        <v>2</v>
      </c>
      <c r="P2443" s="4"/>
      <c r="Q2443" s="4"/>
      <c r="R2443" s="4"/>
      <c r="S2443" s="4"/>
      <c r="T2443" s="4"/>
      <c r="U2443" s="4"/>
      <c r="V2443" s="4"/>
      <c r="W2443" s="4"/>
    </row>
    <row r="2444" spans="1:206">
      <c r="A2444" s="4">
        <v>50</v>
      </c>
      <c r="B2444" s="4">
        <v>0</v>
      </c>
      <c r="C2444" s="4">
        <v>0</v>
      </c>
      <c r="D2444" s="4">
        <v>1</v>
      </c>
      <c r="E2444" s="4">
        <v>227</v>
      </c>
      <c r="F2444" s="4">
        <f>ROUND(Source!AX2437,O2444)</f>
        <v>0</v>
      </c>
      <c r="G2444" s="4" t="s">
        <v>81</v>
      </c>
      <c r="H2444" s="4" t="s">
        <v>82</v>
      </c>
      <c r="I2444" s="4"/>
      <c r="J2444" s="4"/>
      <c r="K2444" s="4">
        <v>227</v>
      </c>
      <c r="L2444" s="4">
        <v>6</v>
      </c>
      <c r="M2444" s="4">
        <v>3</v>
      </c>
      <c r="N2444" s="4" t="s">
        <v>3</v>
      </c>
      <c r="O2444" s="4">
        <v>2</v>
      </c>
      <c r="P2444" s="4"/>
      <c r="Q2444" s="4"/>
      <c r="R2444" s="4"/>
      <c r="S2444" s="4"/>
      <c r="T2444" s="4"/>
      <c r="U2444" s="4"/>
      <c r="V2444" s="4"/>
      <c r="W2444" s="4"/>
    </row>
    <row r="2445" spans="1:206">
      <c r="A2445" s="4">
        <v>50</v>
      </c>
      <c r="B2445" s="4">
        <v>0</v>
      </c>
      <c r="C2445" s="4">
        <v>0</v>
      </c>
      <c r="D2445" s="4">
        <v>1</v>
      </c>
      <c r="E2445" s="4">
        <v>228</v>
      </c>
      <c r="F2445" s="4">
        <f>ROUND(Source!AY2437,O2445)</f>
        <v>1187964.2</v>
      </c>
      <c r="G2445" s="4" t="s">
        <v>83</v>
      </c>
      <c r="H2445" s="4" t="s">
        <v>84</v>
      </c>
      <c r="I2445" s="4"/>
      <c r="J2445" s="4"/>
      <c r="K2445" s="4">
        <v>228</v>
      </c>
      <c r="L2445" s="4">
        <v>7</v>
      </c>
      <c r="M2445" s="4">
        <v>3</v>
      </c>
      <c r="N2445" s="4" t="s">
        <v>3</v>
      </c>
      <c r="O2445" s="4">
        <v>2</v>
      </c>
      <c r="P2445" s="4"/>
      <c r="Q2445" s="4"/>
      <c r="R2445" s="4"/>
      <c r="S2445" s="4"/>
      <c r="T2445" s="4"/>
      <c r="U2445" s="4"/>
      <c r="V2445" s="4"/>
      <c r="W2445" s="4"/>
    </row>
    <row r="2446" spans="1:206">
      <c r="A2446" s="4">
        <v>50</v>
      </c>
      <c r="B2446" s="4">
        <v>0</v>
      </c>
      <c r="C2446" s="4">
        <v>0</v>
      </c>
      <c r="D2446" s="4">
        <v>1</v>
      </c>
      <c r="E2446" s="4">
        <v>216</v>
      </c>
      <c r="F2446" s="4">
        <f>ROUND(Source!AP2437,O2446)</f>
        <v>0</v>
      </c>
      <c r="G2446" s="4" t="s">
        <v>85</v>
      </c>
      <c r="H2446" s="4" t="s">
        <v>86</v>
      </c>
      <c r="I2446" s="4"/>
      <c r="J2446" s="4"/>
      <c r="K2446" s="4">
        <v>216</v>
      </c>
      <c r="L2446" s="4">
        <v>8</v>
      </c>
      <c r="M2446" s="4">
        <v>3</v>
      </c>
      <c r="N2446" s="4" t="s">
        <v>3</v>
      </c>
      <c r="O2446" s="4">
        <v>2</v>
      </c>
      <c r="P2446" s="4"/>
      <c r="Q2446" s="4"/>
      <c r="R2446" s="4"/>
      <c r="S2446" s="4"/>
      <c r="T2446" s="4"/>
      <c r="U2446" s="4"/>
      <c r="V2446" s="4"/>
      <c r="W2446" s="4"/>
    </row>
    <row r="2447" spans="1:206">
      <c r="A2447" s="4">
        <v>50</v>
      </c>
      <c r="B2447" s="4">
        <v>0</v>
      </c>
      <c r="C2447" s="4">
        <v>0</v>
      </c>
      <c r="D2447" s="4">
        <v>1</v>
      </c>
      <c r="E2447" s="4">
        <v>223</v>
      </c>
      <c r="F2447" s="4">
        <f>ROUND(Source!AQ2437,O2447)</f>
        <v>0</v>
      </c>
      <c r="G2447" s="4" t="s">
        <v>87</v>
      </c>
      <c r="H2447" s="4" t="s">
        <v>88</v>
      </c>
      <c r="I2447" s="4"/>
      <c r="J2447" s="4"/>
      <c r="K2447" s="4">
        <v>223</v>
      </c>
      <c r="L2447" s="4">
        <v>9</v>
      </c>
      <c r="M2447" s="4">
        <v>3</v>
      </c>
      <c r="N2447" s="4" t="s">
        <v>3</v>
      </c>
      <c r="O2447" s="4">
        <v>2</v>
      </c>
      <c r="P2447" s="4"/>
      <c r="Q2447" s="4"/>
      <c r="R2447" s="4"/>
      <c r="S2447" s="4"/>
      <c r="T2447" s="4"/>
      <c r="U2447" s="4"/>
      <c r="V2447" s="4"/>
      <c r="W2447" s="4"/>
    </row>
    <row r="2448" spans="1:206">
      <c r="A2448" s="4">
        <v>50</v>
      </c>
      <c r="B2448" s="4">
        <v>0</v>
      </c>
      <c r="C2448" s="4">
        <v>0</v>
      </c>
      <c r="D2448" s="4">
        <v>1</v>
      </c>
      <c r="E2448" s="4">
        <v>229</v>
      </c>
      <c r="F2448" s="4">
        <f>ROUND(Source!AZ2437,O2448)</f>
        <v>0</v>
      </c>
      <c r="G2448" s="4" t="s">
        <v>89</v>
      </c>
      <c r="H2448" s="4" t="s">
        <v>90</v>
      </c>
      <c r="I2448" s="4"/>
      <c r="J2448" s="4"/>
      <c r="K2448" s="4">
        <v>229</v>
      </c>
      <c r="L2448" s="4">
        <v>10</v>
      </c>
      <c r="M2448" s="4">
        <v>3</v>
      </c>
      <c r="N2448" s="4" t="s">
        <v>3</v>
      </c>
      <c r="O2448" s="4">
        <v>2</v>
      </c>
      <c r="P2448" s="4"/>
      <c r="Q2448" s="4"/>
      <c r="R2448" s="4"/>
      <c r="S2448" s="4"/>
      <c r="T2448" s="4"/>
      <c r="U2448" s="4"/>
      <c r="V2448" s="4"/>
      <c r="W2448" s="4"/>
    </row>
    <row r="2449" spans="1:23">
      <c r="A2449" s="4">
        <v>50</v>
      </c>
      <c r="B2449" s="4">
        <v>0</v>
      </c>
      <c r="C2449" s="4">
        <v>0</v>
      </c>
      <c r="D2449" s="4">
        <v>1</v>
      </c>
      <c r="E2449" s="4">
        <v>203</v>
      </c>
      <c r="F2449" s="4">
        <f>ROUND(Source!Q2437,O2449)</f>
        <v>31026.03</v>
      </c>
      <c r="G2449" s="4" t="s">
        <v>91</v>
      </c>
      <c r="H2449" s="4" t="s">
        <v>92</v>
      </c>
      <c r="I2449" s="4"/>
      <c r="J2449" s="4"/>
      <c r="K2449" s="4">
        <v>203</v>
      </c>
      <c r="L2449" s="4">
        <v>11</v>
      </c>
      <c r="M2449" s="4">
        <v>3</v>
      </c>
      <c r="N2449" s="4" t="s">
        <v>3</v>
      </c>
      <c r="O2449" s="4">
        <v>2</v>
      </c>
      <c r="P2449" s="4"/>
      <c r="Q2449" s="4"/>
      <c r="R2449" s="4"/>
      <c r="S2449" s="4"/>
      <c r="T2449" s="4"/>
      <c r="U2449" s="4"/>
      <c r="V2449" s="4"/>
      <c r="W2449" s="4"/>
    </row>
    <row r="2450" spans="1:23">
      <c r="A2450" s="4">
        <v>50</v>
      </c>
      <c r="B2450" s="4">
        <v>0</v>
      </c>
      <c r="C2450" s="4">
        <v>0</v>
      </c>
      <c r="D2450" s="4">
        <v>1</v>
      </c>
      <c r="E2450" s="4">
        <v>231</v>
      </c>
      <c r="F2450" s="4">
        <f>ROUND(Source!BB2437,O2450)</f>
        <v>0</v>
      </c>
      <c r="G2450" s="4" t="s">
        <v>93</v>
      </c>
      <c r="H2450" s="4" t="s">
        <v>94</v>
      </c>
      <c r="I2450" s="4"/>
      <c r="J2450" s="4"/>
      <c r="K2450" s="4">
        <v>231</v>
      </c>
      <c r="L2450" s="4">
        <v>12</v>
      </c>
      <c r="M2450" s="4">
        <v>3</v>
      </c>
      <c r="N2450" s="4" t="s">
        <v>3</v>
      </c>
      <c r="O2450" s="4">
        <v>2</v>
      </c>
      <c r="P2450" s="4"/>
      <c r="Q2450" s="4"/>
      <c r="R2450" s="4"/>
      <c r="S2450" s="4"/>
      <c r="T2450" s="4"/>
      <c r="U2450" s="4"/>
      <c r="V2450" s="4"/>
      <c r="W2450" s="4"/>
    </row>
    <row r="2451" spans="1:23">
      <c r="A2451" s="4">
        <v>50</v>
      </c>
      <c r="B2451" s="4">
        <v>0</v>
      </c>
      <c r="C2451" s="4">
        <v>0</v>
      </c>
      <c r="D2451" s="4">
        <v>1</v>
      </c>
      <c r="E2451" s="4">
        <v>204</v>
      </c>
      <c r="F2451" s="4">
        <f>ROUND(Source!R2437,O2451)</f>
        <v>11434.7</v>
      </c>
      <c r="G2451" s="4" t="s">
        <v>95</v>
      </c>
      <c r="H2451" s="4" t="s">
        <v>96</v>
      </c>
      <c r="I2451" s="4"/>
      <c r="J2451" s="4"/>
      <c r="K2451" s="4">
        <v>204</v>
      </c>
      <c r="L2451" s="4">
        <v>13</v>
      </c>
      <c r="M2451" s="4">
        <v>3</v>
      </c>
      <c r="N2451" s="4" t="s">
        <v>3</v>
      </c>
      <c r="O2451" s="4">
        <v>2</v>
      </c>
      <c r="P2451" s="4"/>
      <c r="Q2451" s="4"/>
      <c r="R2451" s="4"/>
      <c r="S2451" s="4"/>
      <c r="T2451" s="4"/>
      <c r="U2451" s="4"/>
      <c r="V2451" s="4"/>
      <c r="W2451" s="4"/>
    </row>
    <row r="2452" spans="1:23">
      <c r="A2452" s="4">
        <v>50</v>
      </c>
      <c r="B2452" s="4">
        <v>0</v>
      </c>
      <c r="C2452" s="4">
        <v>0</v>
      </c>
      <c r="D2452" s="4">
        <v>1</v>
      </c>
      <c r="E2452" s="4">
        <v>205</v>
      </c>
      <c r="F2452" s="4">
        <f>ROUND(Source!S2437,O2452)</f>
        <v>635492.46</v>
      </c>
      <c r="G2452" s="4" t="s">
        <v>97</v>
      </c>
      <c r="H2452" s="4" t="s">
        <v>98</v>
      </c>
      <c r="I2452" s="4"/>
      <c r="J2452" s="4"/>
      <c r="K2452" s="4">
        <v>205</v>
      </c>
      <c r="L2452" s="4">
        <v>14</v>
      </c>
      <c r="M2452" s="4">
        <v>3</v>
      </c>
      <c r="N2452" s="4" t="s">
        <v>3</v>
      </c>
      <c r="O2452" s="4">
        <v>2</v>
      </c>
      <c r="P2452" s="4"/>
      <c r="Q2452" s="4"/>
      <c r="R2452" s="4"/>
      <c r="S2452" s="4"/>
      <c r="T2452" s="4"/>
      <c r="U2452" s="4"/>
      <c r="V2452" s="4"/>
      <c r="W2452" s="4"/>
    </row>
    <row r="2453" spans="1:23">
      <c r="A2453" s="4">
        <v>50</v>
      </c>
      <c r="B2453" s="4">
        <v>0</v>
      </c>
      <c r="C2453" s="4">
        <v>0</v>
      </c>
      <c r="D2453" s="4">
        <v>1</v>
      </c>
      <c r="E2453" s="4">
        <v>232</v>
      </c>
      <c r="F2453" s="4">
        <f>ROUND(Source!BC2437,O2453)</f>
        <v>0</v>
      </c>
      <c r="G2453" s="4" t="s">
        <v>99</v>
      </c>
      <c r="H2453" s="4" t="s">
        <v>100</v>
      </c>
      <c r="I2453" s="4"/>
      <c r="J2453" s="4"/>
      <c r="K2453" s="4">
        <v>232</v>
      </c>
      <c r="L2453" s="4">
        <v>15</v>
      </c>
      <c r="M2453" s="4">
        <v>3</v>
      </c>
      <c r="N2453" s="4" t="s">
        <v>3</v>
      </c>
      <c r="O2453" s="4">
        <v>2</v>
      </c>
      <c r="P2453" s="4"/>
      <c r="Q2453" s="4"/>
      <c r="R2453" s="4"/>
      <c r="S2453" s="4"/>
      <c r="T2453" s="4"/>
      <c r="U2453" s="4"/>
      <c r="V2453" s="4"/>
      <c r="W2453" s="4"/>
    </row>
    <row r="2454" spans="1:23">
      <c r="A2454" s="4">
        <v>50</v>
      </c>
      <c r="B2454" s="4">
        <v>0</v>
      </c>
      <c r="C2454" s="4">
        <v>0</v>
      </c>
      <c r="D2454" s="4">
        <v>1</v>
      </c>
      <c r="E2454" s="4">
        <v>214</v>
      </c>
      <c r="F2454" s="4">
        <f>ROUND(Source!AS2437,O2454)</f>
        <v>2558266.9500000002</v>
      </c>
      <c r="G2454" s="4" t="s">
        <v>101</v>
      </c>
      <c r="H2454" s="4" t="s">
        <v>102</v>
      </c>
      <c r="I2454" s="4"/>
      <c r="J2454" s="4"/>
      <c r="K2454" s="4">
        <v>214</v>
      </c>
      <c r="L2454" s="4">
        <v>16</v>
      </c>
      <c r="M2454" s="4">
        <v>3</v>
      </c>
      <c r="N2454" s="4" t="s">
        <v>3</v>
      </c>
      <c r="O2454" s="4">
        <v>2</v>
      </c>
      <c r="P2454" s="4"/>
      <c r="Q2454" s="4"/>
      <c r="R2454" s="4"/>
      <c r="S2454" s="4"/>
      <c r="T2454" s="4"/>
      <c r="U2454" s="4"/>
      <c r="V2454" s="4"/>
      <c r="W2454" s="4"/>
    </row>
    <row r="2455" spans="1:23">
      <c r="A2455" s="4">
        <v>50</v>
      </c>
      <c r="B2455" s="4">
        <v>0</v>
      </c>
      <c r="C2455" s="4">
        <v>0</v>
      </c>
      <c r="D2455" s="4">
        <v>1</v>
      </c>
      <c r="E2455" s="4">
        <v>215</v>
      </c>
      <c r="F2455" s="4">
        <f>ROUND(Source!AT2437,O2455)</f>
        <v>143500.42000000001</v>
      </c>
      <c r="G2455" s="4" t="s">
        <v>103</v>
      </c>
      <c r="H2455" s="4" t="s">
        <v>104</v>
      </c>
      <c r="I2455" s="4"/>
      <c r="J2455" s="4"/>
      <c r="K2455" s="4">
        <v>215</v>
      </c>
      <c r="L2455" s="4">
        <v>17</v>
      </c>
      <c r="M2455" s="4">
        <v>3</v>
      </c>
      <c r="N2455" s="4" t="s">
        <v>3</v>
      </c>
      <c r="O2455" s="4">
        <v>2</v>
      </c>
      <c r="P2455" s="4"/>
      <c r="Q2455" s="4"/>
      <c r="R2455" s="4"/>
      <c r="S2455" s="4"/>
      <c r="T2455" s="4"/>
      <c r="U2455" s="4"/>
      <c r="V2455" s="4"/>
      <c r="W2455" s="4"/>
    </row>
    <row r="2456" spans="1:23">
      <c r="A2456" s="4">
        <v>50</v>
      </c>
      <c r="B2456" s="4">
        <v>0</v>
      </c>
      <c r="C2456" s="4">
        <v>0</v>
      </c>
      <c r="D2456" s="4">
        <v>1</v>
      </c>
      <c r="E2456" s="4">
        <v>217</v>
      </c>
      <c r="F2456" s="4">
        <f>ROUND(Source!AU2437,O2456)</f>
        <v>0</v>
      </c>
      <c r="G2456" s="4" t="s">
        <v>105</v>
      </c>
      <c r="H2456" s="4" t="s">
        <v>106</v>
      </c>
      <c r="I2456" s="4"/>
      <c r="J2456" s="4"/>
      <c r="K2456" s="4">
        <v>217</v>
      </c>
      <c r="L2456" s="4">
        <v>18</v>
      </c>
      <c r="M2456" s="4">
        <v>3</v>
      </c>
      <c r="N2456" s="4" t="s">
        <v>3</v>
      </c>
      <c r="O2456" s="4">
        <v>2</v>
      </c>
      <c r="P2456" s="4"/>
      <c r="Q2456" s="4"/>
      <c r="R2456" s="4"/>
      <c r="S2456" s="4"/>
      <c r="T2456" s="4"/>
      <c r="U2456" s="4"/>
      <c r="V2456" s="4"/>
      <c r="W2456" s="4"/>
    </row>
    <row r="2457" spans="1:23">
      <c r="A2457" s="4">
        <v>50</v>
      </c>
      <c r="B2457" s="4">
        <v>0</v>
      </c>
      <c r="C2457" s="4">
        <v>0</v>
      </c>
      <c r="D2457" s="4">
        <v>1</v>
      </c>
      <c r="E2457" s="4">
        <v>230</v>
      </c>
      <c r="F2457" s="4">
        <f>ROUND(Source!BA2437,O2457)</f>
        <v>0</v>
      </c>
      <c r="G2457" s="4" t="s">
        <v>107</v>
      </c>
      <c r="H2457" s="4" t="s">
        <v>108</v>
      </c>
      <c r="I2457" s="4"/>
      <c r="J2457" s="4"/>
      <c r="K2457" s="4">
        <v>230</v>
      </c>
      <c r="L2457" s="4">
        <v>19</v>
      </c>
      <c r="M2457" s="4">
        <v>3</v>
      </c>
      <c r="N2457" s="4" t="s">
        <v>3</v>
      </c>
      <c r="O2457" s="4">
        <v>2</v>
      </c>
      <c r="P2457" s="4"/>
      <c r="Q2457" s="4"/>
      <c r="R2457" s="4"/>
      <c r="S2457" s="4"/>
      <c r="T2457" s="4"/>
      <c r="U2457" s="4"/>
      <c r="V2457" s="4"/>
      <c r="W2457" s="4"/>
    </row>
    <row r="2458" spans="1:23">
      <c r="A2458" s="4">
        <v>50</v>
      </c>
      <c r="B2458" s="4">
        <v>0</v>
      </c>
      <c r="C2458" s="4">
        <v>0</v>
      </c>
      <c r="D2458" s="4">
        <v>1</v>
      </c>
      <c r="E2458" s="4">
        <v>206</v>
      </c>
      <c r="F2458" s="4">
        <f>ROUND(Source!T2437,O2458)</f>
        <v>0</v>
      </c>
      <c r="G2458" s="4" t="s">
        <v>109</v>
      </c>
      <c r="H2458" s="4" t="s">
        <v>110</v>
      </c>
      <c r="I2458" s="4"/>
      <c r="J2458" s="4"/>
      <c r="K2458" s="4">
        <v>206</v>
      </c>
      <c r="L2458" s="4">
        <v>20</v>
      </c>
      <c r="M2458" s="4">
        <v>3</v>
      </c>
      <c r="N2458" s="4" t="s">
        <v>3</v>
      </c>
      <c r="O2458" s="4">
        <v>2</v>
      </c>
      <c r="P2458" s="4"/>
      <c r="Q2458" s="4"/>
      <c r="R2458" s="4"/>
      <c r="S2458" s="4"/>
      <c r="T2458" s="4"/>
      <c r="U2458" s="4"/>
      <c r="V2458" s="4"/>
      <c r="W2458" s="4"/>
    </row>
    <row r="2459" spans="1:23">
      <c r="A2459" s="4">
        <v>50</v>
      </c>
      <c r="B2459" s="4">
        <v>0</v>
      </c>
      <c r="C2459" s="4">
        <v>0</v>
      </c>
      <c r="D2459" s="4">
        <v>1</v>
      </c>
      <c r="E2459" s="4">
        <v>207</v>
      </c>
      <c r="F2459" s="4">
        <f>Source!U2437</f>
        <v>2120.2802765000001</v>
      </c>
      <c r="G2459" s="4" t="s">
        <v>111</v>
      </c>
      <c r="H2459" s="4" t="s">
        <v>112</v>
      </c>
      <c r="I2459" s="4"/>
      <c r="J2459" s="4"/>
      <c r="K2459" s="4">
        <v>207</v>
      </c>
      <c r="L2459" s="4">
        <v>21</v>
      </c>
      <c r="M2459" s="4">
        <v>3</v>
      </c>
      <c r="N2459" s="4" t="s">
        <v>3</v>
      </c>
      <c r="O2459" s="4">
        <v>-1</v>
      </c>
      <c r="P2459" s="4"/>
      <c r="Q2459" s="4"/>
      <c r="R2459" s="4"/>
      <c r="S2459" s="4"/>
      <c r="T2459" s="4"/>
      <c r="U2459" s="4"/>
      <c r="V2459" s="4"/>
      <c r="W2459" s="4"/>
    </row>
    <row r="2460" spans="1:23">
      <c r="A2460" s="4">
        <v>50</v>
      </c>
      <c r="B2460" s="4">
        <v>0</v>
      </c>
      <c r="C2460" s="4">
        <v>0</v>
      </c>
      <c r="D2460" s="4">
        <v>1</v>
      </c>
      <c r="E2460" s="4">
        <v>208</v>
      </c>
      <c r="F2460" s="4">
        <f>Source!V2437</f>
        <v>32.184292499999998</v>
      </c>
      <c r="G2460" s="4" t="s">
        <v>113</v>
      </c>
      <c r="H2460" s="4" t="s">
        <v>114</v>
      </c>
      <c r="I2460" s="4"/>
      <c r="J2460" s="4"/>
      <c r="K2460" s="4">
        <v>208</v>
      </c>
      <c r="L2460" s="4">
        <v>22</v>
      </c>
      <c r="M2460" s="4">
        <v>3</v>
      </c>
      <c r="N2460" s="4" t="s">
        <v>3</v>
      </c>
      <c r="O2460" s="4">
        <v>-1</v>
      </c>
      <c r="P2460" s="4"/>
      <c r="Q2460" s="4"/>
      <c r="R2460" s="4"/>
      <c r="S2460" s="4"/>
      <c r="T2460" s="4"/>
      <c r="U2460" s="4"/>
      <c r="V2460" s="4"/>
      <c r="W2460" s="4"/>
    </row>
    <row r="2461" spans="1:23">
      <c r="A2461" s="4">
        <v>50</v>
      </c>
      <c r="B2461" s="4">
        <v>0</v>
      </c>
      <c r="C2461" s="4">
        <v>0</v>
      </c>
      <c r="D2461" s="4">
        <v>1</v>
      </c>
      <c r="E2461" s="4">
        <v>209</v>
      </c>
      <c r="F2461" s="4">
        <f>ROUND(Source!W2437,O2461)</f>
        <v>8037.7</v>
      </c>
      <c r="G2461" s="4" t="s">
        <v>115</v>
      </c>
      <c r="H2461" s="4" t="s">
        <v>116</v>
      </c>
      <c r="I2461" s="4"/>
      <c r="J2461" s="4"/>
      <c r="K2461" s="4">
        <v>209</v>
      </c>
      <c r="L2461" s="4">
        <v>23</v>
      </c>
      <c r="M2461" s="4">
        <v>3</v>
      </c>
      <c r="N2461" s="4" t="s">
        <v>3</v>
      </c>
      <c r="O2461" s="4">
        <v>2</v>
      </c>
      <c r="P2461" s="4"/>
      <c r="Q2461" s="4"/>
      <c r="R2461" s="4"/>
      <c r="S2461" s="4"/>
      <c r="T2461" s="4"/>
      <c r="U2461" s="4"/>
      <c r="V2461" s="4"/>
      <c r="W2461" s="4"/>
    </row>
    <row r="2462" spans="1:23">
      <c r="A2462" s="4">
        <v>50</v>
      </c>
      <c r="B2462" s="4">
        <v>0</v>
      </c>
      <c r="C2462" s="4">
        <v>0</v>
      </c>
      <c r="D2462" s="4">
        <v>1</v>
      </c>
      <c r="E2462" s="4">
        <v>233</v>
      </c>
      <c r="F2462" s="4">
        <f>ROUND(Source!BD2437,O2462)</f>
        <v>0</v>
      </c>
      <c r="G2462" s="4" t="s">
        <v>117</v>
      </c>
      <c r="H2462" s="4" t="s">
        <v>118</v>
      </c>
      <c r="I2462" s="4"/>
      <c r="J2462" s="4"/>
      <c r="K2462" s="4">
        <v>233</v>
      </c>
      <c r="L2462" s="4">
        <v>24</v>
      </c>
      <c r="M2462" s="4">
        <v>3</v>
      </c>
      <c r="N2462" s="4" t="s">
        <v>3</v>
      </c>
      <c r="O2462" s="4">
        <v>2</v>
      </c>
      <c r="P2462" s="4"/>
      <c r="Q2462" s="4"/>
      <c r="R2462" s="4"/>
      <c r="S2462" s="4"/>
      <c r="T2462" s="4"/>
      <c r="U2462" s="4"/>
      <c r="V2462" s="4"/>
      <c r="W2462" s="4"/>
    </row>
    <row r="2463" spans="1:23">
      <c r="A2463" s="4">
        <v>50</v>
      </c>
      <c r="B2463" s="4">
        <v>0</v>
      </c>
      <c r="C2463" s="4">
        <v>0</v>
      </c>
      <c r="D2463" s="4">
        <v>1</v>
      </c>
      <c r="E2463" s="4">
        <v>210</v>
      </c>
      <c r="F2463" s="4">
        <f>ROUND(Source!X2437,O2463)</f>
        <v>558317.59</v>
      </c>
      <c r="G2463" s="4" t="s">
        <v>119</v>
      </c>
      <c r="H2463" s="4" t="s">
        <v>120</v>
      </c>
      <c r="I2463" s="4"/>
      <c r="J2463" s="4"/>
      <c r="K2463" s="4">
        <v>210</v>
      </c>
      <c r="L2463" s="4">
        <v>25</v>
      </c>
      <c r="M2463" s="4">
        <v>3</v>
      </c>
      <c r="N2463" s="4" t="s">
        <v>3</v>
      </c>
      <c r="O2463" s="4">
        <v>2</v>
      </c>
      <c r="P2463" s="4"/>
      <c r="Q2463" s="4"/>
      <c r="R2463" s="4"/>
      <c r="S2463" s="4"/>
      <c r="T2463" s="4"/>
      <c r="U2463" s="4"/>
      <c r="V2463" s="4"/>
      <c r="W2463" s="4"/>
    </row>
    <row r="2464" spans="1:23">
      <c r="A2464" s="4">
        <v>50</v>
      </c>
      <c r="B2464" s="4">
        <v>0</v>
      </c>
      <c r="C2464" s="4">
        <v>0</v>
      </c>
      <c r="D2464" s="4">
        <v>1</v>
      </c>
      <c r="E2464" s="4">
        <v>211</v>
      </c>
      <c r="F2464" s="4">
        <f>ROUND(Source!Y2437,O2464)</f>
        <v>288967.09000000003</v>
      </c>
      <c r="G2464" s="4" t="s">
        <v>121</v>
      </c>
      <c r="H2464" s="4" t="s">
        <v>122</v>
      </c>
      <c r="I2464" s="4"/>
      <c r="J2464" s="4"/>
      <c r="K2464" s="4">
        <v>211</v>
      </c>
      <c r="L2464" s="4">
        <v>26</v>
      </c>
      <c r="M2464" s="4">
        <v>3</v>
      </c>
      <c r="N2464" s="4" t="s">
        <v>3</v>
      </c>
      <c r="O2464" s="4">
        <v>2</v>
      </c>
      <c r="P2464" s="4"/>
      <c r="Q2464" s="4"/>
      <c r="R2464" s="4"/>
      <c r="S2464" s="4"/>
      <c r="T2464" s="4"/>
      <c r="U2464" s="4"/>
      <c r="V2464" s="4"/>
      <c r="W2464" s="4"/>
    </row>
    <row r="2465" spans="1:206">
      <c r="A2465" s="4">
        <v>50</v>
      </c>
      <c r="B2465" s="4">
        <v>0</v>
      </c>
      <c r="C2465" s="4">
        <v>0</v>
      </c>
      <c r="D2465" s="4">
        <v>1</v>
      </c>
      <c r="E2465" s="4">
        <v>0</v>
      </c>
      <c r="F2465" s="4">
        <f>ROUND(Source!AR2437,O2465)</f>
        <v>2701767.37</v>
      </c>
      <c r="G2465" s="4" t="s">
        <v>123</v>
      </c>
      <c r="H2465" s="4" t="s">
        <v>124</v>
      </c>
      <c r="I2465" s="4"/>
      <c r="J2465" s="4"/>
      <c r="K2465" s="4">
        <v>224</v>
      </c>
      <c r="L2465" s="4">
        <v>27</v>
      </c>
      <c r="M2465" s="4">
        <v>3</v>
      </c>
      <c r="N2465" s="4" t="s">
        <v>3</v>
      </c>
      <c r="O2465" s="4">
        <v>2</v>
      </c>
      <c r="P2465" s="4"/>
      <c r="Q2465" s="4"/>
      <c r="R2465" s="4"/>
      <c r="S2465" s="4"/>
      <c r="T2465" s="4"/>
      <c r="U2465" s="4"/>
      <c r="V2465" s="4"/>
      <c r="W2465" s="4"/>
    </row>
    <row r="2466" spans="1:206">
      <c r="A2466" s="4">
        <v>50</v>
      </c>
      <c r="B2466" s="4">
        <v>1</v>
      </c>
      <c r="C2466" s="4">
        <v>0</v>
      </c>
      <c r="D2466" s="4">
        <v>2</v>
      </c>
      <c r="E2466" s="4">
        <v>0</v>
      </c>
      <c r="F2466" s="4">
        <f>ROUND(F2465*0.18,O2466)</f>
        <v>486318.1</v>
      </c>
      <c r="G2466" s="4" t="s">
        <v>125</v>
      </c>
      <c r="H2466" s="4" t="s">
        <v>125</v>
      </c>
      <c r="I2466" s="4"/>
      <c r="J2466" s="4"/>
      <c r="K2466" s="4">
        <v>212</v>
      </c>
      <c r="L2466" s="4">
        <v>28</v>
      </c>
      <c r="M2466" s="4">
        <v>0</v>
      </c>
      <c r="N2466" s="4" t="s">
        <v>3</v>
      </c>
      <c r="O2466" s="4">
        <v>1</v>
      </c>
      <c r="P2466" s="4"/>
      <c r="Q2466" s="4"/>
      <c r="R2466" s="4"/>
      <c r="S2466" s="4"/>
      <c r="T2466" s="4"/>
      <c r="U2466" s="4"/>
      <c r="V2466" s="4"/>
      <c r="W2466" s="4"/>
    </row>
    <row r="2467" spans="1:206">
      <c r="A2467" s="4">
        <v>50</v>
      </c>
      <c r="B2467" s="4">
        <v>1</v>
      </c>
      <c r="C2467" s="4">
        <v>0</v>
      </c>
      <c r="D2467" s="4">
        <v>2</v>
      </c>
      <c r="E2467" s="4">
        <v>224</v>
      </c>
      <c r="F2467" s="4">
        <f>ROUND(F2465*1.18,O2467)</f>
        <v>3188085.5</v>
      </c>
      <c r="G2467" s="4" t="s">
        <v>126</v>
      </c>
      <c r="H2467" s="4" t="s">
        <v>127</v>
      </c>
      <c r="I2467" s="4"/>
      <c r="J2467" s="4"/>
      <c r="K2467" s="4">
        <v>212</v>
      </c>
      <c r="L2467" s="4">
        <v>29</v>
      </c>
      <c r="M2467" s="4">
        <v>0</v>
      </c>
      <c r="N2467" s="4" t="s">
        <v>3</v>
      </c>
      <c r="O2467" s="4">
        <v>1</v>
      </c>
      <c r="P2467" s="4"/>
      <c r="Q2467" s="4"/>
      <c r="R2467" s="4"/>
      <c r="S2467" s="4"/>
      <c r="T2467" s="4"/>
      <c r="U2467" s="4"/>
      <c r="V2467" s="4"/>
      <c r="W2467" s="4"/>
    </row>
    <row r="2469" spans="1:206">
      <c r="A2469" s="2">
        <v>51</v>
      </c>
      <c r="B2469" s="2">
        <f>B12</f>
        <v>2529</v>
      </c>
      <c r="C2469" s="2">
        <f>A12</f>
        <v>1</v>
      </c>
      <c r="D2469" s="2">
        <f>ROW(A12)</f>
        <v>12</v>
      </c>
      <c r="E2469" s="2"/>
      <c r="F2469" s="2" t="str">
        <f>IF(F12&lt;&gt;"",F12,"")</f>
        <v>Ильинский Погост 1этаж карантин ОВП 2021</v>
      </c>
      <c r="G2469" s="2" t="str">
        <f>IF(G12&lt;&gt;"",G12,"")</f>
        <v>Ильинский Погост 1 этаж кабинет заведующих, раздевалка, туалет.2021г</v>
      </c>
      <c r="H2469" s="2">
        <v>0</v>
      </c>
      <c r="I2469" s="2"/>
      <c r="J2469" s="2"/>
      <c r="K2469" s="2"/>
      <c r="L2469" s="2"/>
      <c r="M2469" s="2"/>
      <c r="N2469" s="2"/>
      <c r="O2469" s="2">
        <f t="shared" ref="O2469:T2469" si="1553">ROUND(O2437,2)</f>
        <v>1854482.69</v>
      </c>
      <c r="P2469" s="2">
        <f t="shared" si="1553"/>
        <v>1187964.2</v>
      </c>
      <c r="Q2469" s="2">
        <f t="shared" si="1553"/>
        <v>31026.03</v>
      </c>
      <c r="R2469" s="2">
        <f t="shared" si="1553"/>
        <v>11434.7</v>
      </c>
      <c r="S2469" s="2">
        <f t="shared" si="1553"/>
        <v>635492.46</v>
      </c>
      <c r="T2469" s="2">
        <f t="shared" si="1553"/>
        <v>0</v>
      </c>
      <c r="U2469" s="2">
        <f>U2437</f>
        <v>2120.2802765000001</v>
      </c>
      <c r="V2469" s="2">
        <f>V2437</f>
        <v>32.184292499999998</v>
      </c>
      <c r="W2469" s="2">
        <f>ROUND(W2437,2)</f>
        <v>8037.7</v>
      </c>
      <c r="X2469" s="2">
        <f>ROUND(X2437,2)</f>
        <v>558317.59</v>
      </c>
      <c r="Y2469" s="2">
        <f>ROUND(Y2437,2)</f>
        <v>288967.09000000003</v>
      </c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>
        <f t="shared" ref="AO2469:BD2469" si="1554">ROUND(AO2437,2)</f>
        <v>0</v>
      </c>
      <c r="AP2469" s="2">
        <f t="shared" si="1554"/>
        <v>0</v>
      </c>
      <c r="AQ2469" s="2">
        <f t="shared" si="1554"/>
        <v>0</v>
      </c>
      <c r="AR2469" s="2">
        <f t="shared" si="1554"/>
        <v>2701767.37</v>
      </c>
      <c r="AS2469" s="2">
        <f t="shared" si="1554"/>
        <v>2558266.9500000002</v>
      </c>
      <c r="AT2469" s="2">
        <f t="shared" si="1554"/>
        <v>143500.42000000001</v>
      </c>
      <c r="AU2469" s="2">
        <f t="shared" si="1554"/>
        <v>0</v>
      </c>
      <c r="AV2469" s="2">
        <f t="shared" si="1554"/>
        <v>1187964.2</v>
      </c>
      <c r="AW2469" s="2">
        <f t="shared" si="1554"/>
        <v>1187964.2</v>
      </c>
      <c r="AX2469" s="2">
        <f t="shared" si="1554"/>
        <v>0</v>
      </c>
      <c r="AY2469" s="2">
        <f t="shared" si="1554"/>
        <v>1187964.2</v>
      </c>
      <c r="AZ2469" s="2">
        <f t="shared" si="1554"/>
        <v>0</v>
      </c>
      <c r="BA2469" s="2">
        <f t="shared" si="1554"/>
        <v>0</v>
      </c>
      <c r="BB2469" s="2">
        <f t="shared" si="1554"/>
        <v>0</v>
      </c>
      <c r="BC2469" s="2">
        <f t="shared" si="1554"/>
        <v>0</v>
      </c>
      <c r="BD2469" s="2">
        <f t="shared" si="1554"/>
        <v>0</v>
      </c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  <c r="FJ2469" s="3"/>
      <c r="FK2469" s="3"/>
      <c r="FL2469" s="3"/>
      <c r="FM2469" s="3"/>
      <c r="FN2469" s="3"/>
      <c r="FO2469" s="3"/>
      <c r="FP2469" s="3"/>
      <c r="FQ2469" s="3"/>
      <c r="FR2469" s="3"/>
      <c r="FS2469" s="3"/>
      <c r="FT2469" s="3"/>
      <c r="FU2469" s="3"/>
      <c r="FV2469" s="3"/>
      <c r="FW2469" s="3"/>
      <c r="FX2469" s="3"/>
      <c r="FY2469" s="3"/>
      <c r="FZ2469" s="3"/>
      <c r="GA2469" s="3"/>
      <c r="GB2469" s="3"/>
      <c r="GC2469" s="3"/>
      <c r="GD2469" s="3"/>
      <c r="GE2469" s="3"/>
      <c r="GF2469" s="3"/>
      <c r="GG2469" s="3"/>
      <c r="GH2469" s="3"/>
      <c r="GI2469" s="3"/>
      <c r="GJ2469" s="3"/>
      <c r="GK2469" s="3"/>
      <c r="GL2469" s="3"/>
      <c r="GM2469" s="3"/>
      <c r="GN2469" s="3"/>
      <c r="GO2469" s="3"/>
      <c r="GP2469" s="3"/>
      <c r="GQ2469" s="3"/>
      <c r="GR2469" s="3"/>
      <c r="GS2469" s="3"/>
      <c r="GT2469" s="3"/>
      <c r="GU2469" s="3"/>
      <c r="GV2469" s="3"/>
      <c r="GW2469" s="3"/>
      <c r="GX2469" s="3">
        <v>0</v>
      </c>
    </row>
    <row r="2471" spans="1:206">
      <c r="A2471" s="4">
        <v>50</v>
      </c>
      <c r="B2471" s="4">
        <v>0</v>
      </c>
      <c r="C2471" s="4">
        <v>0</v>
      </c>
      <c r="D2471" s="4">
        <v>1</v>
      </c>
      <c r="E2471" s="4">
        <v>201</v>
      </c>
      <c r="F2471" s="4">
        <f>ROUND(Source!O2469,O2471)</f>
        <v>1854482.69</v>
      </c>
      <c r="G2471" s="4" t="s">
        <v>71</v>
      </c>
      <c r="H2471" s="4" t="s">
        <v>72</v>
      </c>
      <c r="I2471" s="4"/>
      <c r="J2471" s="4"/>
      <c r="K2471" s="4">
        <v>201</v>
      </c>
      <c r="L2471" s="4">
        <v>1</v>
      </c>
      <c r="M2471" s="4">
        <v>3</v>
      </c>
      <c r="N2471" s="4" t="s">
        <v>3</v>
      </c>
      <c r="O2471" s="4">
        <v>2</v>
      </c>
      <c r="P2471" s="4"/>
      <c r="Q2471" s="4"/>
      <c r="R2471" s="4"/>
      <c r="S2471" s="4"/>
      <c r="T2471" s="4"/>
      <c r="U2471" s="4"/>
      <c r="V2471" s="4"/>
      <c r="W2471" s="4"/>
    </row>
    <row r="2472" spans="1:206">
      <c r="A2472" s="4">
        <v>50</v>
      </c>
      <c r="B2472" s="4">
        <v>0</v>
      </c>
      <c r="C2472" s="4">
        <v>0</v>
      </c>
      <c r="D2472" s="4">
        <v>1</v>
      </c>
      <c r="E2472" s="4">
        <v>202</v>
      </c>
      <c r="F2472" s="4">
        <f>ROUND(Source!P2469,O2472)</f>
        <v>1187964.2</v>
      </c>
      <c r="G2472" s="4" t="s">
        <v>73</v>
      </c>
      <c r="H2472" s="4" t="s">
        <v>74</v>
      </c>
      <c r="I2472" s="4"/>
      <c r="J2472" s="4"/>
      <c r="K2472" s="4">
        <v>202</v>
      </c>
      <c r="L2472" s="4">
        <v>2</v>
      </c>
      <c r="M2472" s="4">
        <v>3</v>
      </c>
      <c r="N2472" s="4" t="s">
        <v>3</v>
      </c>
      <c r="O2472" s="4">
        <v>2</v>
      </c>
      <c r="P2472" s="4"/>
      <c r="Q2472" s="4"/>
      <c r="R2472" s="4"/>
      <c r="S2472" s="4"/>
      <c r="T2472" s="4"/>
      <c r="U2472" s="4"/>
      <c r="V2472" s="4"/>
      <c r="W2472" s="4"/>
    </row>
    <row r="2473" spans="1:206">
      <c r="A2473" s="4">
        <v>50</v>
      </c>
      <c r="B2473" s="4">
        <v>0</v>
      </c>
      <c r="C2473" s="4">
        <v>0</v>
      </c>
      <c r="D2473" s="4">
        <v>1</v>
      </c>
      <c r="E2473" s="4">
        <v>222</v>
      </c>
      <c r="F2473" s="4">
        <f>ROUND(Source!AO2469,O2473)</f>
        <v>0</v>
      </c>
      <c r="G2473" s="4" t="s">
        <v>75</v>
      </c>
      <c r="H2473" s="4" t="s">
        <v>76</v>
      </c>
      <c r="I2473" s="4"/>
      <c r="J2473" s="4"/>
      <c r="K2473" s="4">
        <v>222</v>
      </c>
      <c r="L2473" s="4">
        <v>3</v>
      </c>
      <c r="M2473" s="4">
        <v>3</v>
      </c>
      <c r="N2473" s="4" t="s">
        <v>3</v>
      </c>
      <c r="O2473" s="4">
        <v>2</v>
      </c>
      <c r="P2473" s="4"/>
      <c r="Q2473" s="4"/>
      <c r="R2473" s="4"/>
      <c r="S2473" s="4"/>
      <c r="T2473" s="4"/>
      <c r="U2473" s="4"/>
      <c r="V2473" s="4"/>
      <c r="W2473" s="4"/>
    </row>
    <row r="2474" spans="1:206">
      <c r="A2474" s="4">
        <v>50</v>
      </c>
      <c r="B2474" s="4">
        <v>0</v>
      </c>
      <c r="C2474" s="4">
        <v>0</v>
      </c>
      <c r="D2474" s="4">
        <v>1</v>
      </c>
      <c r="E2474" s="4">
        <v>225</v>
      </c>
      <c r="F2474" s="4">
        <f>ROUND(Source!AV2469,O2474)</f>
        <v>1187964.2</v>
      </c>
      <c r="G2474" s="4" t="s">
        <v>77</v>
      </c>
      <c r="H2474" s="4" t="s">
        <v>78</v>
      </c>
      <c r="I2474" s="4"/>
      <c r="J2474" s="4"/>
      <c r="K2474" s="4">
        <v>225</v>
      </c>
      <c r="L2474" s="4">
        <v>4</v>
      </c>
      <c r="M2474" s="4">
        <v>3</v>
      </c>
      <c r="N2474" s="4" t="s">
        <v>3</v>
      </c>
      <c r="O2474" s="4">
        <v>2</v>
      </c>
      <c r="P2474" s="4"/>
      <c r="Q2474" s="4"/>
      <c r="R2474" s="4"/>
      <c r="S2474" s="4"/>
      <c r="T2474" s="4"/>
      <c r="U2474" s="4"/>
      <c r="V2474" s="4"/>
      <c r="W2474" s="4"/>
    </row>
    <row r="2475" spans="1:206">
      <c r="A2475" s="4">
        <v>50</v>
      </c>
      <c r="B2475" s="4">
        <v>0</v>
      </c>
      <c r="C2475" s="4">
        <v>0</v>
      </c>
      <c r="D2475" s="4">
        <v>1</v>
      </c>
      <c r="E2475" s="4">
        <v>226</v>
      </c>
      <c r="F2475" s="4">
        <f>ROUND(Source!AW2469,O2475)</f>
        <v>1187964.2</v>
      </c>
      <c r="G2475" s="4" t="s">
        <v>79</v>
      </c>
      <c r="H2475" s="4" t="s">
        <v>80</v>
      </c>
      <c r="I2475" s="4"/>
      <c r="J2475" s="4"/>
      <c r="K2475" s="4">
        <v>226</v>
      </c>
      <c r="L2475" s="4">
        <v>5</v>
      </c>
      <c r="M2475" s="4">
        <v>3</v>
      </c>
      <c r="N2475" s="4" t="s">
        <v>3</v>
      </c>
      <c r="O2475" s="4">
        <v>2</v>
      </c>
      <c r="P2475" s="4"/>
      <c r="Q2475" s="4"/>
      <c r="R2475" s="4"/>
      <c r="S2475" s="4"/>
      <c r="T2475" s="4"/>
      <c r="U2475" s="4"/>
      <c r="V2475" s="4"/>
      <c r="W2475" s="4"/>
    </row>
    <row r="2476" spans="1:206">
      <c r="A2476" s="4">
        <v>50</v>
      </c>
      <c r="B2476" s="4">
        <v>0</v>
      </c>
      <c r="C2476" s="4">
        <v>0</v>
      </c>
      <c r="D2476" s="4">
        <v>1</v>
      </c>
      <c r="E2476" s="4">
        <v>227</v>
      </c>
      <c r="F2476" s="4">
        <f>ROUND(Source!AX2469,O2476)</f>
        <v>0</v>
      </c>
      <c r="G2476" s="4" t="s">
        <v>81</v>
      </c>
      <c r="H2476" s="4" t="s">
        <v>82</v>
      </c>
      <c r="I2476" s="4"/>
      <c r="J2476" s="4"/>
      <c r="K2476" s="4">
        <v>227</v>
      </c>
      <c r="L2476" s="4">
        <v>6</v>
      </c>
      <c r="M2476" s="4">
        <v>3</v>
      </c>
      <c r="N2476" s="4" t="s">
        <v>3</v>
      </c>
      <c r="O2476" s="4">
        <v>2</v>
      </c>
      <c r="P2476" s="4"/>
      <c r="Q2476" s="4"/>
      <c r="R2476" s="4"/>
      <c r="S2476" s="4"/>
      <c r="T2476" s="4"/>
      <c r="U2476" s="4"/>
      <c r="V2476" s="4"/>
      <c r="W2476" s="4"/>
    </row>
    <row r="2477" spans="1:206">
      <c r="A2477" s="4">
        <v>50</v>
      </c>
      <c r="B2477" s="4">
        <v>0</v>
      </c>
      <c r="C2477" s="4">
        <v>0</v>
      </c>
      <c r="D2477" s="4">
        <v>1</v>
      </c>
      <c r="E2477" s="4">
        <v>228</v>
      </c>
      <c r="F2477" s="4">
        <f>ROUND(Source!AY2469,O2477)</f>
        <v>1187964.2</v>
      </c>
      <c r="G2477" s="4" t="s">
        <v>83</v>
      </c>
      <c r="H2477" s="4" t="s">
        <v>84</v>
      </c>
      <c r="I2477" s="4"/>
      <c r="J2477" s="4"/>
      <c r="K2477" s="4">
        <v>228</v>
      </c>
      <c r="L2477" s="4">
        <v>7</v>
      </c>
      <c r="M2477" s="4">
        <v>3</v>
      </c>
      <c r="N2477" s="4" t="s">
        <v>3</v>
      </c>
      <c r="O2477" s="4">
        <v>2</v>
      </c>
      <c r="P2477" s="4"/>
      <c r="Q2477" s="4"/>
      <c r="R2477" s="4"/>
      <c r="S2477" s="4"/>
      <c r="T2477" s="4"/>
      <c r="U2477" s="4"/>
      <c r="V2477" s="4"/>
      <c r="W2477" s="4"/>
    </row>
    <row r="2478" spans="1:206">
      <c r="A2478" s="4">
        <v>50</v>
      </c>
      <c r="B2478" s="4">
        <v>0</v>
      </c>
      <c r="C2478" s="4">
        <v>0</v>
      </c>
      <c r="D2478" s="4">
        <v>1</v>
      </c>
      <c r="E2478" s="4">
        <v>216</v>
      </c>
      <c r="F2478" s="4">
        <f>ROUND(Source!AP2469,O2478)</f>
        <v>0</v>
      </c>
      <c r="G2478" s="4" t="s">
        <v>85</v>
      </c>
      <c r="H2478" s="4" t="s">
        <v>86</v>
      </c>
      <c r="I2478" s="4"/>
      <c r="J2478" s="4"/>
      <c r="K2478" s="4">
        <v>216</v>
      </c>
      <c r="L2478" s="4">
        <v>8</v>
      </c>
      <c r="M2478" s="4">
        <v>3</v>
      </c>
      <c r="N2478" s="4" t="s">
        <v>3</v>
      </c>
      <c r="O2478" s="4">
        <v>2</v>
      </c>
      <c r="P2478" s="4"/>
      <c r="Q2478" s="4"/>
      <c r="R2478" s="4"/>
      <c r="S2478" s="4"/>
      <c r="T2478" s="4"/>
      <c r="U2478" s="4"/>
      <c r="V2478" s="4"/>
      <c r="W2478" s="4"/>
    </row>
    <row r="2479" spans="1:206">
      <c r="A2479" s="4">
        <v>50</v>
      </c>
      <c r="B2479" s="4">
        <v>0</v>
      </c>
      <c r="C2479" s="4">
        <v>0</v>
      </c>
      <c r="D2479" s="4">
        <v>1</v>
      </c>
      <c r="E2479" s="4">
        <v>223</v>
      </c>
      <c r="F2479" s="4">
        <f>ROUND(Source!AQ2469,O2479)</f>
        <v>0</v>
      </c>
      <c r="G2479" s="4" t="s">
        <v>87</v>
      </c>
      <c r="H2479" s="4" t="s">
        <v>88</v>
      </c>
      <c r="I2479" s="4"/>
      <c r="J2479" s="4"/>
      <c r="K2479" s="4">
        <v>223</v>
      </c>
      <c r="L2479" s="4">
        <v>9</v>
      </c>
      <c r="M2479" s="4">
        <v>3</v>
      </c>
      <c r="N2479" s="4" t="s">
        <v>3</v>
      </c>
      <c r="O2479" s="4">
        <v>2</v>
      </c>
      <c r="P2479" s="4"/>
      <c r="Q2479" s="4"/>
      <c r="R2479" s="4"/>
      <c r="S2479" s="4"/>
      <c r="T2479" s="4"/>
      <c r="U2479" s="4"/>
      <c r="V2479" s="4"/>
      <c r="W2479" s="4"/>
    </row>
    <row r="2480" spans="1:206">
      <c r="A2480" s="4">
        <v>50</v>
      </c>
      <c r="B2480" s="4">
        <v>0</v>
      </c>
      <c r="C2480" s="4">
        <v>0</v>
      </c>
      <c r="D2480" s="4">
        <v>1</v>
      </c>
      <c r="E2480" s="4">
        <v>229</v>
      </c>
      <c r="F2480" s="4">
        <f>ROUND(Source!AZ2469,O2480)</f>
        <v>0</v>
      </c>
      <c r="G2480" s="4" t="s">
        <v>89</v>
      </c>
      <c r="H2480" s="4" t="s">
        <v>90</v>
      </c>
      <c r="I2480" s="4"/>
      <c r="J2480" s="4"/>
      <c r="K2480" s="4">
        <v>229</v>
      </c>
      <c r="L2480" s="4">
        <v>10</v>
      </c>
      <c r="M2480" s="4">
        <v>3</v>
      </c>
      <c r="N2480" s="4" t="s">
        <v>3</v>
      </c>
      <c r="O2480" s="4">
        <v>2</v>
      </c>
      <c r="P2480" s="4"/>
      <c r="Q2480" s="4"/>
      <c r="R2480" s="4"/>
      <c r="S2480" s="4"/>
      <c r="T2480" s="4"/>
      <c r="U2480" s="4"/>
      <c r="V2480" s="4"/>
      <c r="W2480" s="4"/>
    </row>
    <row r="2481" spans="1:23">
      <c r="A2481" s="4">
        <v>50</v>
      </c>
      <c r="B2481" s="4">
        <v>0</v>
      </c>
      <c r="C2481" s="4">
        <v>0</v>
      </c>
      <c r="D2481" s="4">
        <v>1</v>
      </c>
      <c r="E2481" s="4">
        <v>203</v>
      </c>
      <c r="F2481" s="4">
        <f>ROUND(Source!Q2469,O2481)</f>
        <v>31026.03</v>
      </c>
      <c r="G2481" s="4" t="s">
        <v>91</v>
      </c>
      <c r="H2481" s="4" t="s">
        <v>92</v>
      </c>
      <c r="I2481" s="4"/>
      <c r="J2481" s="4"/>
      <c r="K2481" s="4">
        <v>203</v>
      </c>
      <c r="L2481" s="4">
        <v>11</v>
      </c>
      <c r="M2481" s="4">
        <v>3</v>
      </c>
      <c r="N2481" s="4" t="s">
        <v>3</v>
      </c>
      <c r="O2481" s="4">
        <v>2</v>
      </c>
      <c r="P2481" s="4"/>
      <c r="Q2481" s="4"/>
      <c r="R2481" s="4"/>
      <c r="S2481" s="4"/>
      <c r="T2481" s="4"/>
      <c r="U2481" s="4"/>
      <c r="V2481" s="4"/>
      <c r="W2481" s="4"/>
    </row>
    <row r="2482" spans="1:23">
      <c r="A2482" s="4">
        <v>50</v>
      </c>
      <c r="B2482" s="4">
        <v>0</v>
      </c>
      <c r="C2482" s="4">
        <v>0</v>
      </c>
      <c r="D2482" s="4">
        <v>1</v>
      </c>
      <c r="E2482" s="4">
        <v>231</v>
      </c>
      <c r="F2482" s="4">
        <f>ROUND(Source!BB2469,O2482)</f>
        <v>0</v>
      </c>
      <c r="G2482" s="4" t="s">
        <v>93</v>
      </c>
      <c r="H2482" s="4" t="s">
        <v>94</v>
      </c>
      <c r="I2482" s="4"/>
      <c r="J2482" s="4"/>
      <c r="K2482" s="4">
        <v>231</v>
      </c>
      <c r="L2482" s="4">
        <v>12</v>
      </c>
      <c r="M2482" s="4">
        <v>3</v>
      </c>
      <c r="N2482" s="4" t="s">
        <v>3</v>
      </c>
      <c r="O2482" s="4">
        <v>2</v>
      </c>
      <c r="P2482" s="4"/>
      <c r="Q2482" s="4"/>
      <c r="R2482" s="4"/>
      <c r="S2482" s="4"/>
      <c r="T2482" s="4"/>
      <c r="U2482" s="4"/>
      <c r="V2482" s="4"/>
      <c r="W2482" s="4"/>
    </row>
    <row r="2483" spans="1:23">
      <c r="A2483" s="4">
        <v>50</v>
      </c>
      <c r="B2483" s="4">
        <v>0</v>
      </c>
      <c r="C2483" s="4">
        <v>0</v>
      </c>
      <c r="D2483" s="4">
        <v>1</v>
      </c>
      <c r="E2483" s="4">
        <v>204</v>
      </c>
      <c r="F2483" s="4">
        <f>ROUND(Source!R2469,O2483)</f>
        <v>11434.7</v>
      </c>
      <c r="G2483" s="4" t="s">
        <v>95</v>
      </c>
      <c r="H2483" s="4" t="s">
        <v>96</v>
      </c>
      <c r="I2483" s="4"/>
      <c r="J2483" s="4"/>
      <c r="K2483" s="4">
        <v>204</v>
      </c>
      <c r="L2483" s="4">
        <v>13</v>
      </c>
      <c r="M2483" s="4">
        <v>3</v>
      </c>
      <c r="N2483" s="4" t="s">
        <v>3</v>
      </c>
      <c r="O2483" s="4">
        <v>2</v>
      </c>
      <c r="P2483" s="4"/>
      <c r="Q2483" s="4"/>
      <c r="R2483" s="4"/>
      <c r="S2483" s="4"/>
      <c r="T2483" s="4"/>
      <c r="U2483" s="4"/>
      <c r="V2483" s="4"/>
      <c r="W2483" s="4"/>
    </row>
    <row r="2484" spans="1:23">
      <c r="A2484" s="4">
        <v>50</v>
      </c>
      <c r="B2484" s="4">
        <v>0</v>
      </c>
      <c r="C2484" s="4">
        <v>0</v>
      </c>
      <c r="D2484" s="4">
        <v>1</v>
      </c>
      <c r="E2484" s="4">
        <v>205</v>
      </c>
      <c r="F2484" s="4">
        <f>ROUND(Source!S2469,O2484)</f>
        <v>635492.46</v>
      </c>
      <c r="G2484" s="4" t="s">
        <v>97</v>
      </c>
      <c r="H2484" s="4" t="s">
        <v>98</v>
      </c>
      <c r="I2484" s="4"/>
      <c r="J2484" s="4"/>
      <c r="K2484" s="4">
        <v>205</v>
      </c>
      <c r="L2484" s="4">
        <v>14</v>
      </c>
      <c r="M2484" s="4">
        <v>3</v>
      </c>
      <c r="N2484" s="4" t="s">
        <v>3</v>
      </c>
      <c r="O2484" s="4">
        <v>2</v>
      </c>
      <c r="P2484" s="4"/>
      <c r="Q2484" s="4"/>
      <c r="R2484" s="4"/>
      <c r="S2484" s="4"/>
      <c r="T2484" s="4"/>
      <c r="U2484" s="4"/>
      <c r="V2484" s="4"/>
      <c r="W2484" s="4"/>
    </row>
    <row r="2485" spans="1:23">
      <c r="A2485" s="4">
        <v>50</v>
      </c>
      <c r="B2485" s="4">
        <v>0</v>
      </c>
      <c r="C2485" s="4">
        <v>0</v>
      </c>
      <c r="D2485" s="4">
        <v>1</v>
      </c>
      <c r="E2485" s="4">
        <v>232</v>
      </c>
      <c r="F2485" s="4">
        <f>ROUND(Source!BC2469,O2485)</f>
        <v>0</v>
      </c>
      <c r="G2485" s="4" t="s">
        <v>99</v>
      </c>
      <c r="H2485" s="4" t="s">
        <v>100</v>
      </c>
      <c r="I2485" s="4"/>
      <c r="J2485" s="4"/>
      <c r="K2485" s="4">
        <v>232</v>
      </c>
      <c r="L2485" s="4">
        <v>15</v>
      </c>
      <c r="M2485" s="4">
        <v>3</v>
      </c>
      <c r="N2485" s="4" t="s">
        <v>3</v>
      </c>
      <c r="O2485" s="4">
        <v>2</v>
      </c>
      <c r="P2485" s="4"/>
      <c r="Q2485" s="4"/>
      <c r="R2485" s="4"/>
      <c r="S2485" s="4"/>
      <c r="T2485" s="4"/>
      <c r="U2485" s="4"/>
      <c r="V2485" s="4"/>
      <c r="W2485" s="4"/>
    </row>
    <row r="2486" spans="1:23">
      <c r="A2486" s="4">
        <v>50</v>
      </c>
      <c r="B2486" s="4">
        <v>0</v>
      </c>
      <c r="C2486" s="4">
        <v>0</v>
      </c>
      <c r="D2486" s="4">
        <v>1</v>
      </c>
      <c r="E2486" s="4">
        <v>214</v>
      </c>
      <c r="F2486" s="4">
        <f>ROUND(Source!AS2469,O2486)</f>
        <v>2558266.9500000002</v>
      </c>
      <c r="G2486" s="4" t="s">
        <v>101</v>
      </c>
      <c r="H2486" s="4" t="s">
        <v>102</v>
      </c>
      <c r="I2486" s="4"/>
      <c r="J2486" s="4"/>
      <c r="K2486" s="4">
        <v>214</v>
      </c>
      <c r="L2486" s="4">
        <v>16</v>
      </c>
      <c r="M2486" s="4">
        <v>3</v>
      </c>
      <c r="N2486" s="4" t="s">
        <v>3</v>
      </c>
      <c r="O2486" s="4">
        <v>2</v>
      </c>
      <c r="P2486" s="4"/>
      <c r="Q2486" s="4"/>
      <c r="R2486" s="4"/>
      <c r="S2486" s="4"/>
      <c r="T2486" s="4"/>
      <c r="U2486" s="4"/>
      <c r="V2486" s="4"/>
      <c r="W2486" s="4"/>
    </row>
    <row r="2487" spans="1:23">
      <c r="A2487" s="4">
        <v>50</v>
      </c>
      <c r="B2487" s="4">
        <v>0</v>
      </c>
      <c r="C2487" s="4">
        <v>0</v>
      </c>
      <c r="D2487" s="4">
        <v>1</v>
      </c>
      <c r="E2487" s="4">
        <v>215</v>
      </c>
      <c r="F2487" s="4">
        <f>ROUND(Source!AT2469,O2487)</f>
        <v>143500.42000000001</v>
      </c>
      <c r="G2487" s="4" t="s">
        <v>103</v>
      </c>
      <c r="H2487" s="4" t="s">
        <v>104</v>
      </c>
      <c r="I2487" s="4"/>
      <c r="J2487" s="4"/>
      <c r="K2487" s="4">
        <v>215</v>
      </c>
      <c r="L2487" s="4">
        <v>17</v>
      </c>
      <c r="M2487" s="4">
        <v>3</v>
      </c>
      <c r="N2487" s="4" t="s">
        <v>3</v>
      </c>
      <c r="O2487" s="4">
        <v>2</v>
      </c>
      <c r="P2487" s="4"/>
      <c r="Q2487" s="4"/>
      <c r="R2487" s="4"/>
      <c r="S2487" s="4"/>
      <c r="T2487" s="4"/>
      <c r="U2487" s="4"/>
      <c r="V2487" s="4"/>
      <c r="W2487" s="4"/>
    </row>
    <row r="2488" spans="1:23">
      <c r="A2488" s="4">
        <v>50</v>
      </c>
      <c r="B2488" s="4">
        <v>0</v>
      </c>
      <c r="C2488" s="4">
        <v>0</v>
      </c>
      <c r="D2488" s="4">
        <v>1</v>
      </c>
      <c r="E2488" s="4">
        <v>217</v>
      </c>
      <c r="F2488" s="4">
        <f>ROUND(Source!AU2469,O2488)</f>
        <v>0</v>
      </c>
      <c r="G2488" s="4" t="s">
        <v>105</v>
      </c>
      <c r="H2488" s="4" t="s">
        <v>106</v>
      </c>
      <c r="I2488" s="4"/>
      <c r="J2488" s="4"/>
      <c r="K2488" s="4">
        <v>217</v>
      </c>
      <c r="L2488" s="4">
        <v>18</v>
      </c>
      <c r="M2488" s="4">
        <v>3</v>
      </c>
      <c r="N2488" s="4" t="s">
        <v>3</v>
      </c>
      <c r="O2488" s="4">
        <v>2</v>
      </c>
      <c r="P2488" s="4"/>
      <c r="Q2488" s="4"/>
      <c r="R2488" s="4"/>
      <c r="S2488" s="4"/>
      <c r="T2488" s="4"/>
      <c r="U2488" s="4"/>
      <c r="V2488" s="4"/>
      <c r="W2488" s="4"/>
    </row>
    <row r="2489" spans="1:23">
      <c r="A2489" s="4">
        <v>50</v>
      </c>
      <c r="B2489" s="4">
        <v>0</v>
      </c>
      <c r="C2489" s="4">
        <v>0</v>
      </c>
      <c r="D2489" s="4">
        <v>1</v>
      </c>
      <c r="E2489" s="4">
        <v>230</v>
      </c>
      <c r="F2489" s="4">
        <f>ROUND(Source!BA2469,O2489)</f>
        <v>0</v>
      </c>
      <c r="G2489" s="4" t="s">
        <v>107</v>
      </c>
      <c r="H2489" s="4" t="s">
        <v>108</v>
      </c>
      <c r="I2489" s="4"/>
      <c r="J2489" s="4"/>
      <c r="K2489" s="4">
        <v>230</v>
      </c>
      <c r="L2489" s="4">
        <v>19</v>
      </c>
      <c r="M2489" s="4">
        <v>3</v>
      </c>
      <c r="N2489" s="4" t="s">
        <v>3</v>
      </c>
      <c r="O2489" s="4">
        <v>2</v>
      </c>
      <c r="P2489" s="4"/>
      <c r="Q2489" s="4"/>
      <c r="R2489" s="4"/>
      <c r="S2489" s="4"/>
      <c r="T2489" s="4"/>
      <c r="U2489" s="4"/>
      <c r="V2489" s="4"/>
      <c r="W2489" s="4"/>
    </row>
    <row r="2490" spans="1:23">
      <c r="A2490" s="4">
        <v>50</v>
      </c>
      <c r="B2490" s="4">
        <v>0</v>
      </c>
      <c r="C2490" s="4">
        <v>0</v>
      </c>
      <c r="D2490" s="4">
        <v>1</v>
      </c>
      <c r="E2490" s="4">
        <v>206</v>
      </c>
      <c r="F2490" s="4">
        <f>ROUND(Source!T2469,O2490)</f>
        <v>0</v>
      </c>
      <c r="G2490" s="4" t="s">
        <v>109</v>
      </c>
      <c r="H2490" s="4" t="s">
        <v>110</v>
      </c>
      <c r="I2490" s="4"/>
      <c r="J2490" s="4"/>
      <c r="K2490" s="4">
        <v>206</v>
      </c>
      <c r="L2490" s="4">
        <v>20</v>
      </c>
      <c r="M2490" s="4">
        <v>3</v>
      </c>
      <c r="N2490" s="4" t="s">
        <v>3</v>
      </c>
      <c r="O2490" s="4">
        <v>2</v>
      </c>
      <c r="P2490" s="4"/>
      <c r="Q2490" s="4"/>
      <c r="R2490" s="4"/>
      <c r="S2490" s="4"/>
      <c r="T2490" s="4"/>
      <c r="U2490" s="4"/>
      <c r="V2490" s="4"/>
      <c r="W2490" s="4"/>
    </row>
    <row r="2491" spans="1:23">
      <c r="A2491" s="4">
        <v>50</v>
      </c>
      <c r="B2491" s="4">
        <v>0</v>
      </c>
      <c r="C2491" s="4">
        <v>0</v>
      </c>
      <c r="D2491" s="4">
        <v>1</v>
      </c>
      <c r="E2491" s="4">
        <v>207</v>
      </c>
      <c r="F2491" s="4">
        <f>Source!U2469</f>
        <v>2120.2802765000001</v>
      </c>
      <c r="G2491" s="4" t="s">
        <v>111</v>
      </c>
      <c r="H2491" s="4" t="s">
        <v>112</v>
      </c>
      <c r="I2491" s="4"/>
      <c r="J2491" s="4"/>
      <c r="K2491" s="4">
        <v>207</v>
      </c>
      <c r="L2491" s="4">
        <v>21</v>
      </c>
      <c r="M2491" s="4">
        <v>3</v>
      </c>
      <c r="N2491" s="4" t="s">
        <v>3</v>
      </c>
      <c r="O2491" s="4">
        <v>-1</v>
      </c>
      <c r="P2491" s="4"/>
      <c r="Q2491" s="4"/>
      <c r="R2491" s="4"/>
      <c r="S2491" s="4"/>
      <c r="T2491" s="4"/>
      <c r="U2491" s="4"/>
      <c r="V2491" s="4"/>
      <c r="W2491" s="4"/>
    </row>
    <row r="2492" spans="1:23">
      <c r="A2492" s="4">
        <v>50</v>
      </c>
      <c r="B2492" s="4">
        <v>0</v>
      </c>
      <c r="C2492" s="4">
        <v>0</v>
      </c>
      <c r="D2492" s="4">
        <v>1</v>
      </c>
      <c r="E2492" s="4">
        <v>208</v>
      </c>
      <c r="F2492" s="4">
        <f>Source!V2469</f>
        <v>32.184292499999998</v>
      </c>
      <c r="G2492" s="4" t="s">
        <v>113</v>
      </c>
      <c r="H2492" s="4" t="s">
        <v>114</v>
      </c>
      <c r="I2492" s="4"/>
      <c r="J2492" s="4"/>
      <c r="K2492" s="4">
        <v>208</v>
      </c>
      <c r="L2492" s="4">
        <v>22</v>
      </c>
      <c r="M2492" s="4">
        <v>3</v>
      </c>
      <c r="N2492" s="4" t="s">
        <v>3</v>
      </c>
      <c r="O2492" s="4">
        <v>-1</v>
      </c>
      <c r="P2492" s="4"/>
      <c r="Q2492" s="4"/>
      <c r="R2492" s="4"/>
      <c r="S2492" s="4"/>
      <c r="T2492" s="4"/>
      <c r="U2492" s="4"/>
      <c r="V2492" s="4"/>
      <c r="W2492" s="4"/>
    </row>
    <row r="2493" spans="1:23">
      <c r="A2493" s="4">
        <v>50</v>
      </c>
      <c r="B2493" s="4">
        <v>0</v>
      </c>
      <c r="C2493" s="4">
        <v>0</v>
      </c>
      <c r="D2493" s="4">
        <v>1</v>
      </c>
      <c r="E2493" s="4">
        <v>209</v>
      </c>
      <c r="F2493" s="4">
        <f>ROUND(Source!W2469,O2493)</f>
        <v>8037.7</v>
      </c>
      <c r="G2493" s="4" t="s">
        <v>115</v>
      </c>
      <c r="H2493" s="4" t="s">
        <v>116</v>
      </c>
      <c r="I2493" s="4"/>
      <c r="J2493" s="4"/>
      <c r="K2493" s="4">
        <v>209</v>
      </c>
      <c r="L2493" s="4">
        <v>23</v>
      </c>
      <c r="M2493" s="4">
        <v>3</v>
      </c>
      <c r="N2493" s="4" t="s">
        <v>3</v>
      </c>
      <c r="O2493" s="4">
        <v>2</v>
      </c>
      <c r="P2493" s="4"/>
      <c r="Q2493" s="4"/>
      <c r="R2493" s="4"/>
      <c r="S2493" s="4"/>
      <c r="T2493" s="4"/>
      <c r="U2493" s="4"/>
      <c r="V2493" s="4"/>
      <c r="W2493" s="4"/>
    </row>
    <row r="2494" spans="1:23">
      <c r="A2494" s="4">
        <v>50</v>
      </c>
      <c r="B2494" s="4">
        <v>0</v>
      </c>
      <c r="C2494" s="4">
        <v>0</v>
      </c>
      <c r="D2494" s="4">
        <v>1</v>
      </c>
      <c r="E2494" s="4">
        <v>233</v>
      </c>
      <c r="F2494" s="4">
        <f>ROUND(Source!BD2469,O2494)</f>
        <v>0</v>
      </c>
      <c r="G2494" s="4" t="s">
        <v>117</v>
      </c>
      <c r="H2494" s="4" t="s">
        <v>118</v>
      </c>
      <c r="I2494" s="4"/>
      <c r="J2494" s="4"/>
      <c r="K2494" s="4">
        <v>233</v>
      </c>
      <c r="L2494" s="4">
        <v>24</v>
      </c>
      <c r="M2494" s="4">
        <v>3</v>
      </c>
      <c r="N2494" s="4" t="s">
        <v>3</v>
      </c>
      <c r="O2494" s="4">
        <v>2</v>
      </c>
      <c r="P2494" s="4"/>
      <c r="Q2494" s="4"/>
      <c r="R2494" s="4"/>
      <c r="S2494" s="4"/>
      <c r="T2494" s="4"/>
      <c r="U2494" s="4"/>
      <c r="V2494" s="4"/>
      <c r="W2494" s="4"/>
    </row>
    <row r="2495" spans="1:23">
      <c r="A2495" s="4">
        <v>50</v>
      </c>
      <c r="B2495" s="4">
        <v>0</v>
      </c>
      <c r="C2495" s="4">
        <v>0</v>
      </c>
      <c r="D2495" s="4">
        <v>1</v>
      </c>
      <c r="E2495" s="4">
        <v>210</v>
      </c>
      <c r="F2495" s="4">
        <f>ROUND(Source!X2469,O2495)</f>
        <v>558317.59</v>
      </c>
      <c r="G2495" s="4" t="s">
        <v>119</v>
      </c>
      <c r="H2495" s="4" t="s">
        <v>120</v>
      </c>
      <c r="I2495" s="4"/>
      <c r="J2495" s="4"/>
      <c r="K2495" s="4">
        <v>210</v>
      </c>
      <c r="L2495" s="4">
        <v>25</v>
      </c>
      <c r="M2495" s="4">
        <v>3</v>
      </c>
      <c r="N2495" s="4" t="s">
        <v>3</v>
      </c>
      <c r="O2495" s="4">
        <v>2</v>
      </c>
      <c r="P2495" s="4"/>
      <c r="Q2495" s="4"/>
      <c r="R2495" s="4"/>
      <c r="S2495" s="4"/>
      <c r="T2495" s="4"/>
      <c r="U2495" s="4"/>
      <c r="V2495" s="4"/>
      <c r="W2495" s="4"/>
    </row>
    <row r="2496" spans="1:23">
      <c r="A2496" s="4">
        <v>50</v>
      </c>
      <c r="B2496" s="4">
        <v>0</v>
      </c>
      <c r="C2496" s="4">
        <v>0</v>
      </c>
      <c r="D2496" s="4">
        <v>1</v>
      </c>
      <c r="E2496" s="4">
        <v>211</v>
      </c>
      <c r="F2496" s="4">
        <f>ROUND(Source!Y2469,O2496)</f>
        <v>288967.09000000003</v>
      </c>
      <c r="G2496" s="4" t="s">
        <v>121</v>
      </c>
      <c r="H2496" s="4" t="s">
        <v>122</v>
      </c>
      <c r="I2496" s="4"/>
      <c r="J2496" s="4"/>
      <c r="K2496" s="4">
        <v>211</v>
      </c>
      <c r="L2496" s="4">
        <v>26</v>
      </c>
      <c r="M2496" s="4">
        <v>3</v>
      </c>
      <c r="N2496" s="4" t="s">
        <v>3</v>
      </c>
      <c r="O2496" s="4">
        <v>2</v>
      </c>
      <c r="P2496" s="4"/>
      <c r="Q2496" s="4"/>
      <c r="R2496" s="4"/>
      <c r="S2496" s="4"/>
      <c r="T2496" s="4"/>
      <c r="U2496" s="4"/>
      <c r="V2496" s="4"/>
      <c r="W2496" s="4"/>
    </row>
    <row r="2497" spans="1:23">
      <c r="A2497" s="4">
        <v>50</v>
      </c>
      <c r="B2497" s="4">
        <v>0</v>
      </c>
      <c r="C2497" s="4">
        <v>0</v>
      </c>
      <c r="D2497" s="4">
        <v>1</v>
      </c>
      <c r="E2497" s="4">
        <v>0</v>
      </c>
      <c r="F2497" s="4">
        <f>ROUND(Source!AR2469,O2497)</f>
        <v>2701767.37</v>
      </c>
      <c r="G2497" s="4" t="s">
        <v>123</v>
      </c>
      <c r="H2497" s="4" t="s">
        <v>124</v>
      </c>
      <c r="I2497" s="4"/>
      <c r="J2497" s="4"/>
      <c r="K2497" s="4">
        <v>224</v>
      </c>
      <c r="L2497" s="4">
        <v>27</v>
      </c>
      <c r="M2497" s="4">
        <v>3</v>
      </c>
      <c r="N2497" s="4" t="s">
        <v>3</v>
      </c>
      <c r="O2497" s="4">
        <v>2</v>
      </c>
      <c r="P2497" s="4"/>
      <c r="Q2497" s="4"/>
      <c r="R2497" s="4"/>
      <c r="S2497" s="4"/>
      <c r="T2497" s="4"/>
      <c r="U2497" s="4"/>
      <c r="V2497" s="4"/>
      <c r="W2497" s="4"/>
    </row>
    <row r="2498" spans="1:23">
      <c r="A2498" s="4">
        <v>50</v>
      </c>
      <c r="B2498" s="4">
        <v>1</v>
      </c>
      <c r="C2498" s="4">
        <v>0</v>
      </c>
      <c r="D2498" s="4">
        <v>2</v>
      </c>
      <c r="E2498" s="4">
        <v>0</v>
      </c>
      <c r="F2498" s="4">
        <f>ROUND(F2497*0.18,O2498)</f>
        <v>486318.1</v>
      </c>
      <c r="G2498" s="4" t="s">
        <v>125</v>
      </c>
      <c r="H2498" s="4" t="s">
        <v>125</v>
      </c>
      <c r="I2498" s="4"/>
      <c r="J2498" s="4"/>
      <c r="K2498" s="4">
        <v>212</v>
      </c>
      <c r="L2498" s="4">
        <v>28</v>
      </c>
      <c r="M2498" s="4">
        <v>0</v>
      </c>
      <c r="N2498" s="4" t="s">
        <v>3</v>
      </c>
      <c r="O2498" s="4">
        <v>1</v>
      </c>
      <c r="P2498" s="4"/>
      <c r="Q2498" s="4"/>
      <c r="R2498" s="4"/>
      <c r="S2498" s="4"/>
      <c r="T2498" s="4"/>
      <c r="U2498" s="4"/>
      <c r="V2498" s="4"/>
      <c r="W2498" s="4"/>
    </row>
    <row r="2499" spans="1:23">
      <c r="A2499" s="4">
        <v>50</v>
      </c>
      <c r="B2499" s="4">
        <v>1</v>
      </c>
      <c r="C2499" s="4">
        <v>0</v>
      </c>
      <c r="D2499" s="4">
        <v>2</v>
      </c>
      <c r="E2499" s="4">
        <v>224</v>
      </c>
      <c r="F2499" s="4">
        <f>ROUND(F2497*1.18,O2499)</f>
        <v>3188085.5</v>
      </c>
      <c r="G2499" s="4" t="s">
        <v>126</v>
      </c>
      <c r="H2499" s="4" t="s">
        <v>127</v>
      </c>
      <c r="I2499" s="4"/>
      <c r="J2499" s="4"/>
      <c r="K2499" s="4">
        <v>212</v>
      </c>
      <c r="L2499" s="4">
        <v>29</v>
      </c>
      <c r="M2499" s="4">
        <v>0</v>
      </c>
      <c r="N2499" s="4" t="s">
        <v>3</v>
      </c>
      <c r="O2499" s="4">
        <v>1</v>
      </c>
      <c r="P2499" s="4"/>
      <c r="Q2499" s="4"/>
      <c r="R2499" s="4"/>
      <c r="S2499" s="4"/>
      <c r="T2499" s="4"/>
      <c r="U2499" s="4"/>
      <c r="V2499" s="4"/>
      <c r="W2499" s="4"/>
    </row>
    <row r="2502" spans="1:23">
      <c r="A2502">
        <v>70</v>
      </c>
      <c r="B2502">
        <v>1</v>
      </c>
      <c r="D2502">
        <v>1</v>
      </c>
      <c r="E2502" t="s">
        <v>447</v>
      </c>
      <c r="F2502" t="s">
        <v>448</v>
      </c>
      <c r="G2502">
        <v>0</v>
      </c>
      <c r="H2502">
        <v>0</v>
      </c>
      <c r="I2502" t="s">
        <v>3</v>
      </c>
      <c r="J2502">
        <v>1</v>
      </c>
      <c r="K2502">
        <v>0</v>
      </c>
      <c r="L2502" t="s">
        <v>3</v>
      </c>
      <c r="M2502" t="s">
        <v>3</v>
      </c>
      <c r="N2502">
        <v>0</v>
      </c>
    </row>
    <row r="2503" spans="1:23">
      <c r="A2503">
        <v>70</v>
      </c>
      <c r="B2503">
        <v>1</v>
      </c>
      <c r="D2503">
        <v>2</v>
      </c>
      <c r="E2503" t="s">
        <v>449</v>
      </c>
      <c r="F2503" t="s">
        <v>450</v>
      </c>
      <c r="G2503">
        <v>1</v>
      </c>
      <c r="H2503">
        <v>0</v>
      </c>
      <c r="I2503" t="s">
        <v>3</v>
      </c>
      <c r="J2503">
        <v>1</v>
      </c>
      <c r="K2503">
        <v>0</v>
      </c>
      <c r="L2503" t="s">
        <v>3</v>
      </c>
      <c r="M2503" t="s">
        <v>3</v>
      </c>
      <c r="N2503">
        <v>0</v>
      </c>
    </row>
    <row r="2504" spans="1:23">
      <c r="A2504">
        <v>70</v>
      </c>
      <c r="B2504">
        <v>1</v>
      </c>
      <c r="D2504">
        <v>3</v>
      </c>
      <c r="E2504" t="s">
        <v>451</v>
      </c>
      <c r="F2504" t="s">
        <v>452</v>
      </c>
      <c r="G2504">
        <v>0</v>
      </c>
      <c r="H2504">
        <v>0</v>
      </c>
      <c r="I2504" t="s">
        <v>3</v>
      </c>
      <c r="J2504">
        <v>1</v>
      </c>
      <c r="K2504">
        <v>0</v>
      </c>
      <c r="L2504" t="s">
        <v>3</v>
      </c>
      <c r="M2504" t="s">
        <v>3</v>
      </c>
      <c r="N2504">
        <v>0</v>
      </c>
    </row>
    <row r="2505" spans="1:23">
      <c r="A2505">
        <v>70</v>
      </c>
      <c r="B2505">
        <v>1</v>
      </c>
      <c r="D2505">
        <v>4</v>
      </c>
      <c r="E2505" t="s">
        <v>453</v>
      </c>
      <c r="F2505" t="s">
        <v>454</v>
      </c>
      <c r="G2505">
        <v>0</v>
      </c>
      <c r="H2505">
        <v>0</v>
      </c>
      <c r="I2505" t="s">
        <v>455</v>
      </c>
      <c r="J2505">
        <v>0</v>
      </c>
      <c r="K2505">
        <v>0</v>
      </c>
      <c r="L2505" t="s">
        <v>3</v>
      </c>
      <c r="M2505" t="s">
        <v>3</v>
      </c>
      <c r="N2505">
        <v>0</v>
      </c>
    </row>
    <row r="2506" spans="1:23">
      <c r="A2506">
        <v>70</v>
      </c>
      <c r="B2506">
        <v>1</v>
      </c>
      <c r="D2506">
        <v>5</v>
      </c>
      <c r="E2506" t="s">
        <v>456</v>
      </c>
      <c r="F2506" t="s">
        <v>457</v>
      </c>
      <c r="G2506">
        <v>0</v>
      </c>
      <c r="H2506">
        <v>0</v>
      </c>
      <c r="I2506" t="s">
        <v>458</v>
      </c>
      <c r="J2506">
        <v>0</v>
      </c>
      <c r="K2506">
        <v>0</v>
      </c>
      <c r="L2506" t="s">
        <v>3</v>
      </c>
      <c r="M2506" t="s">
        <v>3</v>
      </c>
      <c r="N2506">
        <v>0</v>
      </c>
    </row>
    <row r="2507" spans="1:23">
      <c r="A2507">
        <v>70</v>
      </c>
      <c r="B2507">
        <v>1</v>
      </c>
      <c r="D2507">
        <v>6</v>
      </c>
      <c r="E2507" t="s">
        <v>459</v>
      </c>
      <c r="F2507" t="s">
        <v>460</v>
      </c>
      <c r="G2507">
        <v>0</v>
      </c>
      <c r="H2507">
        <v>0</v>
      </c>
      <c r="I2507" t="s">
        <v>461</v>
      </c>
      <c r="J2507">
        <v>0</v>
      </c>
      <c r="K2507">
        <v>0</v>
      </c>
      <c r="L2507" t="s">
        <v>3</v>
      </c>
      <c r="M2507" t="s">
        <v>3</v>
      </c>
      <c r="N2507">
        <v>0</v>
      </c>
    </row>
    <row r="2508" spans="1:23">
      <c r="A2508">
        <v>70</v>
      </c>
      <c r="B2508">
        <v>1</v>
      </c>
      <c r="D2508">
        <v>7</v>
      </c>
      <c r="E2508" t="s">
        <v>462</v>
      </c>
      <c r="F2508" t="s">
        <v>463</v>
      </c>
      <c r="G2508">
        <v>0</v>
      </c>
      <c r="H2508">
        <v>0</v>
      </c>
      <c r="I2508" t="s">
        <v>3</v>
      </c>
      <c r="J2508">
        <v>0</v>
      </c>
      <c r="K2508">
        <v>0</v>
      </c>
      <c r="L2508" t="s">
        <v>3</v>
      </c>
      <c r="M2508" t="s">
        <v>3</v>
      </c>
      <c r="N2508">
        <v>0</v>
      </c>
    </row>
    <row r="2509" spans="1:23">
      <c r="A2509">
        <v>70</v>
      </c>
      <c r="B2509">
        <v>1</v>
      </c>
      <c r="D2509">
        <v>8</v>
      </c>
      <c r="E2509" t="s">
        <v>464</v>
      </c>
      <c r="F2509" t="s">
        <v>465</v>
      </c>
      <c r="G2509">
        <v>0</v>
      </c>
      <c r="H2509">
        <v>0</v>
      </c>
      <c r="I2509" t="s">
        <v>466</v>
      </c>
      <c r="J2509">
        <v>0</v>
      </c>
      <c r="K2509">
        <v>0</v>
      </c>
      <c r="L2509" t="s">
        <v>3</v>
      </c>
      <c r="M2509" t="s">
        <v>3</v>
      </c>
      <c r="N2509">
        <v>0</v>
      </c>
    </row>
    <row r="2510" spans="1:23">
      <c r="A2510">
        <v>70</v>
      </c>
      <c r="B2510">
        <v>1</v>
      </c>
      <c r="D2510">
        <v>9</v>
      </c>
      <c r="E2510" t="s">
        <v>467</v>
      </c>
      <c r="F2510" t="s">
        <v>468</v>
      </c>
      <c r="G2510">
        <v>0</v>
      </c>
      <c r="H2510">
        <v>0</v>
      </c>
      <c r="I2510" t="s">
        <v>469</v>
      </c>
      <c r="J2510">
        <v>0</v>
      </c>
      <c r="K2510">
        <v>0</v>
      </c>
      <c r="L2510" t="s">
        <v>3</v>
      </c>
      <c r="M2510" t="s">
        <v>3</v>
      </c>
      <c r="N2510">
        <v>0</v>
      </c>
    </row>
    <row r="2511" spans="1:23">
      <c r="A2511">
        <v>70</v>
      </c>
      <c r="B2511">
        <v>1</v>
      </c>
      <c r="D2511">
        <v>10</v>
      </c>
      <c r="E2511" t="s">
        <v>470</v>
      </c>
      <c r="F2511" t="s">
        <v>471</v>
      </c>
      <c r="G2511">
        <v>0</v>
      </c>
      <c r="H2511">
        <v>0</v>
      </c>
      <c r="I2511" t="s">
        <v>472</v>
      </c>
      <c r="J2511">
        <v>0</v>
      </c>
      <c r="K2511">
        <v>0</v>
      </c>
      <c r="L2511" t="s">
        <v>3</v>
      </c>
      <c r="M2511" t="s">
        <v>3</v>
      </c>
      <c r="N2511">
        <v>0</v>
      </c>
    </row>
    <row r="2512" spans="1:23">
      <c r="A2512">
        <v>70</v>
      </c>
      <c r="B2512">
        <v>1</v>
      </c>
      <c r="D2512">
        <v>11</v>
      </c>
      <c r="E2512" t="s">
        <v>473</v>
      </c>
      <c r="F2512" t="s">
        <v>474</v>
      </c>
      <c r="G2512">
        <v>0</v>
      </c>
      <c r="H2512">
        <v>0</v>
      </c>
      <c r="I2512" t="s">
        <v>475</v>
      </c>
      <c r="J2512">
        <v>0</v>
      </c>
      <c r="K2512">
        <v>0</v>
      </c>
      <c r="L2512" t="s">
        <v>3</v>
      </c>
      <c r="M2512" t="s">
        <v>3</v>
      </c>
      <c r="N2512">
        <v>0</v>
      </c>
    </row>
    <row r="2513" spans="1:14">
      <c r="A2513">
        <v>70</v>
      </c>
      <c r="B2513">
        <v>1</v>
      </c>
      <c r="D2513">
        <v>1</v>
      </c>
      <c r="E2513" t="s">
        <v>476</v>
      </c>
      <c r="F2513" t="s">
        <v>477</v>
      </c>
      <c r="G2513">
        <v>0.9</v>
      </c>
      <c r="H2513">
        <v>1</v>
      </c>
      <c r="I2513" t="s">
        <v>478</v>
      </c>
      <c r="J2513">
        <v>0</v>
      </c>
      <c r="K2513">
        <v>0</v>
      </c>
      <c r="L2513" t="s">
        <v>3</v>
      </c>
      <c r="M2513" t="s">
        <v>3</v>
      </c>
      <c r="N2513">
        <v>0</v>
      </c>
    </row>
    <row r="2514" spans="1:14">
      <c r="A2514">
        <v>70</v>
      </c>
      <c r="B2514">
        <v>1</v>
      </c>
      <c r="D2514">
        <v>2</v>
      </c>
      <c r="E2514" t="s">
        <v>479</v>
      </c>
      <c r="F2514" t="s">
        <v>480</v>
      </c>
      <c r="G2514">
        <v>0.85</v>
      </c>
      <c r="H2514">
        <v>1</v>
      </c>
      <c r="I2514" t="s">
        <v>481</v>
      </c>
      <c r="J2514">
        <v>0</v>
      </c>
      <c r="K2514">
        <v>0</v>
      </c>
      <c r="L2514" t="s">
        <v>3</v>
      </c>
      <c r="M2514" t="s">
        <v>3</v>
      </c>
      <c r="N2514">
        <v>0</v>
      </c>
    </row>
    <row r="2515" spans="1:14">
      <c r="A2515">
        <v>70</v>
      </c>
      <c r="B2515">
        <v>1</v>
      </c>
      <c r="D2515">
        <v>3</v>
      </c>
      <c r="E2515" t="s">
        <v>482</v>
      </c>
      <c r="F2515" t="s">
        <v>483</v>
      </c>
      <c r="G2515">
        <v>1</v>
      </c>
      <c r="H2515">
        <v>0.85</v>
      </c>
      <c r="I2515" t="s">
        <v>484</v>
      </c>
      <c r="J2515">
        <v>0</v>
      </c>
      <c r="K2515">
        <v>0</v>
      </c>
      <c r="L2515" t="s">
        <v>3</v>
      </c>
      <c r="M2515" t="s">
        <v>3</v>
      </c>
      <c r="N2515">
        <v>0</v>
      </c>
    </row>
    <row r="2516" spans="1:14">
      <c r="A2516">
        <v>70</v>
      </c>
      <c r="B2516">
        <v>1</v>
      </c>
      <c r="D2516">
        <v>4</v>
      </c>
      <c r="E2516" t="s">
        <v>485</v>
      </c>
      <c r="F2516" t="s">
        <v>486</v>
      </c>
      <c r="G2516">
        <v>1</v>
      </c>
      <c r="H2516">
        <v>0</v>
      </c>
      <c r="I2516" t="s">
        <v>3</v>
      </c>
      <c r="J2516">
        <v>0</v>
      </c>
      <c r="K2516">
        <v>0</v>
      </c>
      <c r="L2516" t="s">
        <v>3</v>
      </c>
      <c r="M2516" t="s">
        <v>3</v>
      </c>
      <c r="N2516">
        <v>0</v>
      </c>
    </row>
    <row r="2517" spans="1:14">
      <c r="A2517">
        <v>70</v>
      </c>
      <c r="B2517">
        <v>1</v>
      </c>
      <c r="D2517">
        <v>5</v>
      </c>
      <c r="E2517" t="s">
        <v>487</v>
      </c>
      <c r="F2517" t="s">
        <v>488</v>
      </c>
      <c r="G2517">
        <v>1</v>
      </c>
      <c r="H2517">
        <v>0.8</v>
      </c>
      <c r="I2517" t="s">
        <v>489</v>
      </c>
      <c r="J2517">
        <v>0</v>
      </c>
      <c r="K2517">
        <v>0</v>
      </c>
      <c r="L2517" t="s">
        <v>3</v>
      </c>
      <c r="M2517" t="s">
        <v>3</v>
      </c>
      <c r="N2517">
        <v>0</v>
      </c>
    </row>
    <row r="2518" spans="1:14">
      <c r="A2518">
        <v>70</v>
      </c>
      <c r="B2518">
        <v>1</v>
      </c>
      <c r="D2518">
        <v>6</v>
      </c>
      <c r="E2518" t="s">
        <v>490</v>
      </c>
      <c r="F2518" t="s">
        <v>491</v>
      </c>
      <c r="G2518">
        <v>0.85</v>
      </c>
      <c r="H2518">
        <v>0</v>
      </c>
      <c r="I2518" t="s">
        <v>3</v>
      </c>
      <c r="J2518">
        <v>0</v>
      </c>
      <c r="K2518">
        <v>0</v>
      </c>
      <c r="L2518" t="s">
        <v>3</v>
      </c>
      <c r="M2518" t="s">
        <v>3</v>
      </c>
      <c r="N2518">
        <v>0</v>
      </c>
    </row>
    <row r="2519" spans="1:14">
      <c r="A2519">
        <v>70</v>
      </c>
      <c r="B2519">
        <v>1</v>
      </c>
      <c r="D2519">
        <v>7</v>
      </c>
      <c r="E2519" t="s">
        <v>492</v>
      </c>
      <c r="F2519" t="s">
        <v>493</v>
      </c>
      <c r="G2519">
        <v>0.8</v>
      </c>
      <c r="H2519">
        <v>0</v>
      </c>
      <c r="I2519" t="s">
        <v>3</v>
      </c>
      <c r="J2519">
        <v>0</v>
      </c>
      <c r="K2519">
        <v>0</v>
      </c>
      <c r="L2519" t="s">
        <v>3</v>
      </c>
      <c r="M2519" t="s">
        <v>3</v>
      </c>
      <c r="N2519">
        <v>0</v>
      </c>
    </row>
    <row r="2520" spans="1:14">
      <c r="A2520">
        <v>70</v>
      </c>
      <c r="B2520">
        <v>1</v>
      </c>
      <c r="D2520">
        <v>8</v>
      </c>
      <c r="E2520" t="s">
        <v>494</v>
      </c>
      <c r="F2520" t="s">
        <v>495</v>
      </c>
      <c r="G2520">
        <v>0.94</v>
      </c>
      <c r="H2520">
        <v>0</v>
      </c>
      <c r="I2520" t="s">
        <v>3</v>
      </c>
      <c r="J2520">
        <v>0</v>
      </c>
      <c r="K2520">
        <v>0</v>
      </c>
      <c r="L2520" t="s">
        <v>3</v>
      </c>
      <c r="M2520" t="s">
        <v>3</v>
      </c>
      <c r="N2520">
        <v>0</v>
      </c>
    </row>
    <row r="2521" spans="1:14">
      <c r="A2521">
        <v>70</v>
      </c>
      <c r="B2521">
        <v>1</v>
      </c>
      <c r="D2521">
        <v>9</v>
      </c>
      <c r="E2521" t="s">
        <v>496</v>
      </c>
      <c r="F2521" t="s">
        <v>497</v>
      </c>
      <c r="G2521">
        <v>0.9</v>
      </c>
      <c r="H2521">
        <v>0</v>
      </c>
      <c r="I2521" t="s">
        <v>3</v>
      </c>
      <c r="J2521">
        <v>0</v>
      </c>
      <c r="K2521">
        <v>0</v>
      </c>
      <c r="L2521" t="s">
        <v>3</v>
      </c>
      <c r="M2521" t="s">
        <v>3</v>
      </c>
      <c r="N2521">
        <v>0</v>
      </c>
    </row>
    <row r="2522" spans="1:14">
      <c r="A2522">
        <v>70</v>
      </c>
      <c r="B2522">
        <v>1</v>
      </c>
      <c r="D2522">
        <v>10</v>
      </c>
      <c r="E2522" t="s">
        <v>498</v>
      </c>
      <c r="F2522" t="s">
        <v>499</v>
      </c>
      <c r="G2522">
        <v>0.6</v>
      </c>
      <c r="H2522">
        <v>0</v>
      </c>
      <c r="I2522" t="s">
        <v>3</v>
      </c>
      <c r="J2522">
        <v>0</v>
      </c>
      <c r="K2522">
        <v>0</v>
      </c>
      <c r="L2522" t="s">
        <v>3</v>
      </c>
      <c r="M2522" t="s">
        <v>3</v>
      </c>
      <c r="N2522">
        <v>0</v>
      </c>
    </row>
    <row r="2523" spans="1:14">
      <c r="A2523">
        <v>70</v>
      </c>
      <c r="B2523">
        <v>1</v>
      </c>
      <c r="D2523">
        <v>11</v>
      </c>
      <c r="E2523" t="s">
        <v>500</v>
      </c>
      <c r="F2523" t="s">
        <v>501</v>
      </c>
      <c r="G2523">
        <v>1.2</v>
      </c>
      <c r="H2523">
        <v>0</v>
      </c>
      <c r="I2523" t="s">
        <v>3</v>
      </c>
      <c r="J2523">
        <v>0</v>
      </c>
      <c r="K2523">
        <v>0</v>
      </c>
      <c r="L2523" t="s">
        <v>3</v>
      </c>
      <c r="M2523" t="s">
        <v>3</v>
      </c>
      <c r="N2523">
        <v>0</v>
      </c>
    </row>
    <row r="2524" spans="1:14">
      <c r="A2524">
        <v>70</v>
      </c>
      <c r="B2524">
        <v>1</v>
      </c>
      <c r="D2524">
        <v>12</v>
      </c>
      <c r="E2524" t="s">
        <v>502</v>
      </c>
      <c r="F2524" t="s">
        <v>503</v>
      </c>
      <c r="G2524">
        <v>0</v>
      </c>
      <c r="H2524">
        <v>0</v>
      </c>
      <c r="I2524" t="s">
        <v>3</v>
      </c>
      <c r="J2524">
        <v>0</v>
      </c>
      <c r="K2524">
        <v>0</v>
      </c>
      <c r="L2524" t="s">
        <v>3</v>
      </c>
      <c r="M2524" t="s">
        <v>3</v>
      </c>
      <c r="N2524">
        <v>0</v>
      </c>
    </row>
    <row r="2525" spans="1:14">
      <c r="A2525">
        <v>70</v>
      </c>
      <c r="B2525">
        <v>1</v>
      </c>
      <c r="D2525">
        <v>13</v>
      </c>
      <c r="E2525" t="s">
        <v>504</v>
      </c>
      <c r="F2525" t="s">
        <v>505</v>
      </c>
      <c r="G2525">
        <v>0.94</v>
      </c>
      <c r="H2525">
        <v>0</v>
      </c>
      <c r="I2525" t="s">
        <v>3</v>
      </c>
      <c r="J2525">
        <v>0</v>
      </c>
      <c r="K2525">
        <v>0</v>
      </c>
      <c r="L2525" t="s">
        <v>3</v>
      </c>
      <c r="M2525" t="s">
        <v>3</v>
      </c>
      <c r="N2525">
        <v>0</v>
      </c>
    </row>
    <row r="2527" spans="1:14">
      <c r="A2527">
        <v>-1</v>
      </c>
    </row>
    <row r="2529" spans="1:40">
      <c r="A2529" s="3">
        <v>75</v>
      </c>
      <c r="B2529" s="3" t="s">
        <v>506</v>
      </c>
      <c r="C2529" s="3">
        <v>2021</v>
      </c>
      <c r="D2529" s="3">
        <v>0</v>
      </c>
      <c r="E2529" s="3">
        <v>7</v>
      </c>
      <c r="F2529" s="3"/>
      <c r="G2529" s="3">
        <v>0</v>
      </c>
      <c r="H2529" s="3">
        <v>1</v>
      </c>
      <c r="I2529" s="3">
        <v>0</v>
      </c>
      <c r="J2529" s="3">
        <v>1</v>
      </c>
      <c r="K2529" s="3">
        <v>0</v>
      </c>
      <c r="L2529" s="3">
        <v>0</v>
      </c>
      <c r="M2529" s="3">
        <v>0</v>
      </c>
      <c r="N2529" s="3">
        <v>36401907</v>
      </c>
      <c r="O2529" s="3">
        <v>1</v>
      </c>
    </row>
    <row r="2530" spans="1:40">
      <c r="A2530" s="5">
        <v>1</v>
      </c>
      <c r="B2530" s="5" t="s">
        <v>507</v>
      </c>
      <c r="C2530" s="5" t="s">
        <v>508</v>
      </c>
      <c r="D2530" s="5">
        <v>2021</v>
      </c>
      <c r="E2530" s="5">
        <v>4</v>
      </c>
      <c r="F2530" s="5">
        <v>1</v>
      </c>
      <c r="G2530" s="5">
        <v>1</v>
      </c>
      <c r="H2530" s="5">
        <v>0</v>
      </c>
      <c r="I2530" s="5">
        <v>2</v>
      </c>
      <c r="J2530" s="5">
        <v>1</v>
      </c>
      <c r="K2530" s="5">
        <v>1</v>
      </c>
      <c r="L2530" s="5">
        <v>1</v>
      </c>
      <c r="M2530" s="5">
        <v>1</v>
      </c>
      <c r="N2530" s="5">
        <v>1</v>
      </c>
      <c r="O2530" s="5">
        <v>1</v>
      </c>
      <c r="P2530" s="5">
        <v>1</v>
      </c>
      <c r="Q2530" s="5">
        <v>1</v>
      </c>
      <c r="R2530" s="5" t="s">
        <v>3</v>
      </c>
      <c r="S2530" s="5" t="s">
        <v>3</v>
      </c>
      <c r="T2530" s="5" t="s">
        <v>3</v>
      </c>
      <c r="U2530" s="5" t="s">
        <v>3</v>
      </c>
      <c r="V2530" s="5" t="s">
        <v>3</v>
      </c>
      <c r="W2530" s="5" t="s">
        <v>3</v>
      </c>
      <c r="X2530" s="5" t="s">
        <v>3</v>
      </c>
      <c r="Y2530" s="5" t="s">
        <v>3</v>
      </c>
      <c r="Z2530" s="5" t="s">
        <v>3</v>
      </c>
      <c r="AA2530" s="5" t="s">
        <v>3</v>
      </c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>
        <v>36401908</v>
      </c>
    </row>
    <row r="2531" spans="1:40">
      <c r="A2531" s="5">
        <v>2</v>
      </c>
      <c r="B2531" s="5" t="s">
        <v>509</v>
      </c>
      <c r="C2531" s="5" t="s">
        <v>510</v>
      </c>
      <c r="D2531" s="5">
        <v>0</v>
      </c>
      <c r="E2531" s="5">
        <v>0</v>
      </c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>
        <v>36401909</v>
      </c>
    </row>
    <row r="2535" spans="1:40">
      <c r="A2535">
        <v>65</v>
      </c>
      <c r="C2535">
        <v>1</v>
      </c>
      <c r="D2535">
        <v>0</v>
      </c>
      <c r="E2535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EC55"/>
  <sheetViews>
    <sheetView workbookViewId="0"/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511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0</v>
      </c>
      <c r="Q1">
        <v>0</v>
      </c>
    </row>
    <row r="12" spans="1:133">
      <c r="A12" s="1">
        <v>1</v>
      </c>
      <c r="B12" s="1">
        <v>53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8192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36401907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6">
        <v>3</v>
      </c>
      <c r="B16" s="6">
        <v>1</v>
      </c>
      <c r="C16" s="6" t="s">
        <v>12</v>
      </c>
      <c r="D16" s="6" t="s">
        <v>12</v>
      </c>
      <c r="E16" s="7">
        <f>(Source!F2454)/1000</f>
        <v>2558.2669500000002</v>
      </c>
      <c r="F16" s="7">
        <f>(Source!F2455)/1000</f>
        <v>143.50042000000002</v>
      </c>
      <c r="G16" s="7">
        <f>(Source!F2446)/1000</f>
        <v>0</v>
      </c>
      <c r="H16" s="7">
        <f>(Source!F2456)/1000+(Source!F2457)/1000</f>
        <v>0</v>
      </c>
      <c r="I16" s="7">
        <f>E16+F16+G16+H16</f>
        <v>2701.76737</v>
      </c>
      <c r="J16" s="7">
        <f>(Source!F2452)/1000</f>
        <v>635.49245999999994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1854482.69</v>
      </c>
      <c r="AU16" s="7">
        <v>1187964.2</v>
      </c>
      <c r="AV16" s="7">
        <v>0</v>
      </c>
      <c r="AW16" s="7">
        <v>0</v>
      </c>
      <c r="AX16" s="7">
        <v>0</v>
      </c>
      <c r="AY16" s="7">
        <v>31026.03</v>
      </c>
      <c r="AZ16" s="7">
        <v>11434.7</v>
      </c>
      <c r="BA16" s="7">
        <v>635492.46</v>
      </c>
      <c r="BB16" s="7">
        <v>2558266.9500000002</v>
      </c>
      <c r="BC16" s="7">
        <v>143500.42000000001</v>
      </c>
      <c r="BD16" s="7">
        <v>0</v>
      </c>
      <c r="BE16" s="7">
        <v>0</v>
      </c>
      <c r="BF16" s="7">
        <v>2120.2802764999997</v>
      </c>
      <c r="BG16" s="7">
        <v>32.184292500000005</v>
      </c>
      <c r="BH16" s="7">
        <v>8037.7</v>
      </c>
      <c r="BI16" s="7">
        <v>558317.59</v>
      </c>
      <c r="BJ16" s="7">
        <v>288967.09000000003</v>
      </c>
      <c r="BK16" s="7">
        <v>3188085.5</v>
      </c>
    </row>
    <row r="18" spans="1:19">
      <c r="A18">
        <v>51</v>
      </c>
      <c r="E18" s="8">
        <f>SUMIF(A16:A17,3,E16:E17)</f>
        <v>2558.2669500000002</v>
      </c>
      <c r="F18" s="8">
        <f>SUMIF(A16:A17,3,F16:F17)</f>
        <v>143.50042000000002</v>
      </c>
      <c r="G18" s="8">
        <f>SUMIF(A16:A17,3,G16:G17)</f>
        <v>0</v>
      </c>
      <c r="H18" s="8">
        <f>SUMIF(A16:A17,3,H16:H17)</f>
        <v>0</v>
      </c>
      <c r="I18" s="8">
        <f>SUMIF(A16:A17,3,I16:I17)</f>
        <v>2701.76737</v>
      </c>
      <c r="J18" s="8">
        <f>SUMIF(A16:A17,3,J16:J17)</f>
        <v>635.49245999999994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1854482.69</v>
      </c>
      <c r="G20" s="4" t="s">
        <v>71</v>
      </c>
      <c r="H20" s="4" t="s">
        <v>72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1187964.2</v>
      </c>
      <c r="G21" s="4" t="s">
        <v>73</v>
      </c>
      <c r="H21" s="4" t="s">
        <v>74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75</v>
      </c>
      <c r="H22" s="4" t="s">
        <v>76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1187964.2</v>
      </c>
      <c r="G23" s="4" t="s">
        <v>77</v>
      </c>
      <c r="H23" s="4" t="s">
        <v>78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1187964.2</v>
      </c>
      <c r="G24" s="4" t="s">
        <v>79</v>
      </c>
      <c r="H24" s="4" t="s">
        <v>80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81</v>
      </c>
      <c r="H25" s="4" t="s">
        <v>82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1187964.2</v>
      </c>
      <c r="G26" s="4" t="s">
        <v>83</v>
      </c>
      <c r="H26" s="4" t="s">
        <v>84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85</v>
      </c>
      <c r="H27" s="4" t="s">
        <v>86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87</v>
      </c>
      <c r="H28" s="4" t="s">
        <v>88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89</v>
      </c>
      <c r="H29" s="4" t="s">
        <v>90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31026.03</v>
      </c>
      <c r="G30" s="4" t="s">
        <v>91</v>
      </c>
      <c r="H30" s="4" t="s">
        <v>92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93</v>
      </c>
      <c r="H31" s="4" t="s">
        <v>94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11434.7</v>
      </c>
      <c r="G32" s="4" t="s">
        <v>95</v>
      </c>
      <c r="H32" s="4" t="s">
        <v>96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635492.46</v>
      </c>
      <c r="G33" s="4" t="s">
        <v>97</v>
      </c>
      <c r="H33" s="4" t="s">
        <v>98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99</v>
      </c>
      <c r="H34" s="4" t="s">
        <v>100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2558266.9500000002</v>
      </c>
      <c r="G35" s="4" t="s">
        <v>101</v>
      </c>
      <c r="H35" s="4" t="s">
        <v>102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143500.42000000001</v>
      </c>
      <c r="G36" s="4" t="s">
        <v>103</v>
      </c>
      <c r="H36" s="4" t="s">
        <v>104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105</v>
      </c>
      <c r="H37" s="4" t="s">
        <v>106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107</v>
      </c>
      <c r="H38" s="4" t="s">
        <v>108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109</v>
      </c>
      <c r="H39" s="4" t="s">
        <v>110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2120.2802764999997</v>
      </c>
      <c r="G40" s="4" t="s">
        <v>111</v>
      </c>
      <c r="H40" s="4" t="s">
        <v>112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32.184292500000005</v>
      </c>
      <c r="G41" s="4" t="s">
        <v>113</v>
      </c>
      <c r="H41" s="4" t="s">
        <v>114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8037.7</v>
      </c>
      <c r="G42" s="4" t="s">
        <v>115</v>
      </c>
      <c r="H42" s="4" t="s">
        <v>116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0</v>
      </c>
      <c r="G43" s="4" t="s">
        <v>117</v>
      </c>
      <c r="H43" s="4" t="s">
        <v>118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558317.59</v>
      </c>
      <c r="G44" s="4" t="s">
        <v>119</v>
      </c>
      <c r="H44" s="4" t="s">
        <v>120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288967.09000000003</v>
      </c>
      <c r="G45" s="4" t="s">
        <v>121</v>
      </c>
      <c r="H45" s="4" t="s">
        <v>122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>
      <c r="A46" s="4">
        <v>50</v>
      </c>
      <c r="B46" s="4">
        <v>0</v>
      </c>
      <c r="C46" s="4">
        <v>0</v>
      </c>
      <c r="D46" s="4">
        <v>1</v>
      </c>
      <c r="E46" s="4">
        <v>0</v>
      </c>
      <c r="F46" s="4">
        <v>2701767.37</v>
      </c>
      <c r="G46" s="4" t="s">
        <v>123</v>
      </c>
      <c r="H46" s="4" t="s">
        <v>124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7" spans="1:16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486318.1</v>
      </c>
      <c r="G47" s="4" t="s">
        <v>125</v>
      </c>
      <c r="H47" s="4" t="s">
        <v>125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1</v>
      </c>
      <c r="P47" s="4"/>
    </row>
    <row r="48" spans="1:16">
      <c r="A48" s="4">
        <v>50</v>
      </c>
      <c r="B48" s="4">
        <v>1</v>
      </c>
      <c r="C48" s="4">
        <v>0</v>
      </c>
      <c r="D48" s="4">
        <v>2</v>
      </c>
      <c r="E48" s="4">
        <v>224</v>
      </c>
      <c r="F48" s="4">
        <v>3188085.5</v>
      </c>
      <c r="G48" s="4" t="s">
        <v>126</v>
      </c>
      <c r="H48" s="4" t="s">
        <v>127</v>
      </c>
      <c r="I48" s="4"/>
      <c r="J48" s="4"/>
      <c r="K48" s="4">
        <v>212</v>
      </c>
      <c r="L48" s="4">
        <v>29</v>
      </c>
      <c r="M48" s="4">
        <v>0</v>
      </c>
      <c r="N48" s="4" t="s">
        <v>3</v>
      </c>
      <c r="O48" s="4">
        <v>1</v>
      </c>
      <c r="P48" s="4"/>
    </row>
    <row r="50" spans="1:40">
      <c r="A50">
        <v>-1</v>
      </c>
    </row>
    <row r="53" spans="1:40">
      <c r="A53" s="3">
        <v>75</v>
      </c>
      <c r="B53" s="3" t="s">
        <v>506</v>
      </c>
      <c r="C53" s="3">
        <v>2021</v>
      </c>
      <c r="D53" s="3">
        <v>0</v>
      </c>
      <c r="E53" s="3">
        <v>7</v>
      </c>
      <c r="F53" s="3"/>
      <c r="G53" s="3">
        <v>0</v>
      </c>
      <c r="H53" s="3">
        <v>1</v>
      </c>
      <c r="I53" s="3">
        <v>0</v>
      </c>
      <c r="J53" s="3">
        <v>1</v>
      </c>
      <c r="K53" s="3">
        <v>0</v>
      </c>
      <c r="L53" s="3">
        <v>0</v>
      </c>
      <c r="M53" s="3">
        <v>0</v>
      </c>
      <c r="N53" s="3">
        <v>36401907</v>
      </c>
      <c r="O53" s="3">
        <v>1</v>
      </c>
    </row>
    <row r="54" spans="1:40">
      <c r="A54" s="5">
        <v>1</v>
      </c>
      <c r="B54" s="5" t="s">
        <v>507</v>
      </c>
      <c r="C54" s="5" t="s">
        <v>508</v>
      </c>
      <c r="D54" s="5">
        <v>2021</v>
      </c>
      <c r="E54" s="5">
        <v>4</v>
      </c>
      <c r="F54" s="5">
        <v>1</v>
      </c>
      <c r="G54" s="5">
        <v>1</v>
      </c>
      <c r="H54" s="5">
        <v>0</v>
      </c>
      <c r="I54" s="5">
        <v>2</v>
      </c>
      <c r="J54" s="5">
        <v>1</v>
      </c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 t="s">
        <v>3</v>
      </c>
      <c r="S54" s="5" t="s">
        <v>3</v>
      </c>
      <c r="T54" s="5" t="s">
        <v>3</v>
      </c>
      <c r="U54" s="5" t="s">
        <v>3</v>
      </c>
      <c r="V54" s="5" t="s">
        <v>3</v>
      </c>
      <c r="W54" s="5" t="s">
        <v>3</v>
      </c>
      <c r="X54" s="5" t="s">
        <v>3</v>
      </c>
      <c r="Y54" s="5" t="s">
        <v>3</v>
      </c>
      <c r="Z54" s="5" t="s">
        <v>3</v>
      </c>
      <c r="AA54" s="5" t="s">
        <v>3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>
        <v>36401908</v>
      </c>
    </row>
    <row r="55" spans="1:40">
      <c r="A55" s="5">
        <v>2</v>
      </c>
      <c r="B55" s="5" t="s">
        <v>509</v>
      </c>
      <c r="C55" s="5" t="s">
        <v>510</v>
      </c>
      <c r="D55" s="5">
        <v>0</v>
      </c>
      <c r="E55" s="5">
        <v>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>
        <v>36401909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DC2198"/>
  <sheetViews>
    <sheetView workbookViewId="0"/>
  </sheetViews>
  <sheetFormatPr defaultColWidth="9.140625" defaultRowHeight="12.75"/>
  <cols>
    <col min="1" max="256" width="9.140625" customWidth="1"/>
  </cols>
  <sheetData>
    <row r="1" spans="1:107">
      <c r="A1">
        <f>ROW(Source!A32)</f>
        <v>32</v>
      </c>
      <c r="B1">
        <v>36401907</v>
      </c>
      <c r="C1">
        <v>36404930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512</v>
      </c>
      <c r="J1" t="s">
        <v>3</v>
      </c>
      <c r="K1" t="s">
        <v>513</v>
      </c>
      <c r="L1">
        <v>1369</v>
      </c>
      <c r="N1">
        <v>1013</v>
      </c>
      <c r="O1" t="s">
        <v>514</v>
      </c>
      <c r="P1" t="s">
        <v>514</v>
      </c>
      <c r="Q1">
        <v>1</v>
      </c>
      <c r="W1">
        <v>0</v>
      </c>
      <c r="X1">
        <v>254330056</v>
      </c>
      <c r="Y1">
        <v>7.67</v>
      </c>
      <c r="AA1">
        <v>0</v>
      </c>
      <c r="AB1">
        <v>0</v>
      </c>
      <c r="AC1">
        <v>0</v>
      </c>
      <c r="AD1">
        <v>249.14</v>
      </c>
      <c r="AE1">
        <v>0</v>
      </c>
      <c r="AF1">
        <v>0</v>
      </c>
      <c r="AG1">
        <v>0</v>
      </c>
      <c r="AH1">
        <v>249.14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7.67</v>
      </c>
      <c r="AU1" t="s">
        <v>3</v>
      </c>
      <c r="AV1">
        <v>1</v>
      </c>
      <c r="AW1">
        <v>2</v>
      </c>
      <c r="AX1">
        <v>36404933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1.04312</v>
      </c>
      <c r="CY1">
        <f>AD1</f>
        <v>249.14</v>
      </c>
      <c r="CZ1">
        <f>AH1</f>
        <v>249.14</v>
      </c>
      <c r="DA1">
        <f>AL1</f>
        <v>1</v>
      </c>
      <c r="DB1">
        <f t="shared" ref="DB1:DB20" si="0">ROUND(ROUND(AT1*CZ1,2),2)</f>
        <v>1910.9</v>
      </c>
      <c r="DC1">
        <f t="shared" ref="DC1:DC20" si="1">ROUND(ROUND(AT1*AG1,2),2)</f>
        <v>0</v>
      </c>
    </row>
    <row r="2" spans="1:107">
      <c r="A2">
        <f>ROW(Source!A32)</f>
        <v>32</v>
      </c>
      <c r="B2">
        <v>36401907</v>
      </c>
      <c r="C2">
        <v>36404930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28</v>
      </c>
      <c r="J2" t="s">
        <v>31</v>
      </c>
      <c r="K2" t="s">
        <v>29</v>
      </c>
      <c r="L2">
        <v>1348</v>
      </c>
      <c r="N2">
        <v>1009</v>
      </c>
      <c r="O2" t="s">
        <v>30</v>
      </c>
      <c r="P2" t="s">
        <v>30</v>
      </c>
      <c r="Q2">
        <v>1000</v>
      </c>
      <c r="W2">
        <v>0</v>
      </c>
      <c r="X2">
        <v>-304821490</v>
      </c>
      <c r="Y2">
        <v>0.7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0</v>
      </c>
      <c r="AP2">
        <v>0</v>
      </c>
      <c r="AQ2">
        <v>0</v>
      </c>
      <c r="AR2">
        <v>0</v>
      </c>
      <c r="AS2" t="s">
        <v>3</v>
      </c>
      <c r="AT2">
        <v>0.7</v>
      </c>
      <c r="AU2" t="s">
        <v>3</v>
      </c>
      <c r="AV2">
        <v>0</v>
      </c>
      <c r="AW2">
        <v>2</v>
      </c>
      <c r="AX2">
        <v>36404934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9.5200000000000007E-2</v>
      </c>
      <c r="CY2">
        <f>AA2</f>
        <v>0</v>
      </c>
      <c r="CZ2">
        <f>AE2</f>
        <v>0</v>
      </c>
      <c r="DA2">
        <f>AI2</f>
        <v>1</v>
      </c>
      <c r="DB2">
        <f t="shared" si="0"/>
        <v>0</v>
      </c>
      <c r="DC2">
        <f t="shared" si="1"/>
        <v>0</v>
      </c>
    </row>
    <row r="3" spans="1:107">
      <c r="A3">
        <f>ROW(Source!A34)</f>
        <v>34</v>
      </c>
      <c r="B3">
        <v>36401907</v>
      </c>
      <c r="C3">
        <v>36404936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512</v>
      </c>
      <c r="J3" t="s">
        <v>3</v>
      </c>
      <c r="K3" t="s">
        <v>513</v>
      </c>
      <c r="L3">
        <v>1369</v>
      </c>
      <c r="N3">
        <v>1013</v>
      </c>
      <c r="O3" t="s">
        <v>514</v>
      </c>
      <c r="P3" t="s">
        <v>514</v>
      </c>
      <c r="Q3">
        <v>1</v>
      </c>
      <c r="W3">
        <v>0</v>
      </c>
      <c r="X3">
        <v>254330056</v>
      </c>
      <c r="Y3">
        <v>11.39</v>
      </c>
      <c r="AA3">
        <v>0</v>
      </c>
      <c r="AB3">
        <v>0</v>
      </c>
      <c r="AC3">
        <v>0</v>
      </c>
      <c r="AD3">
        <v>249.14</v>
      </c>
      <c r="AE3">
        <v>0</v>
      </c>
      <c r="AF3">
        <v>0</v>
      </c>
      <c r="AG3">
        <v>0</v>
      </c>
      <c r="AH3">
        <v>249.14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11.39</v>
      </c>
      <c r="AU3" t="s">
        <v>3</v>
      </c>
      <c r="AV3">
        <v>1</v>
      </c>
      <c r="AW3">
        <v>2</v>
      </c>
      <c r="AX3">
        <v>36404941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Y3*Source!I34</f>
        <v>1.5490400000000002</v>
      </c>
      <c r="CY3">
        <f>AD3</f>
        <v>249.14</v>
      </c>
      <c r="CZ3">
        <f>AH3</f>
        <v>249.14</v>
      </c>
      <c r="DA3">
        <f>AL3</f>
        <v>1</v>
      </c>
      <c r="DB3">
        <f t="shared" si="0"/>
        <v>2837.7</v>
      </c>
      <c r="DC3">
        <f t="shared" si="1"/>
        <v>0</v>
      </c>
    </row>
    <row r="4" spans="1:107">
      <c r="A4">
        <f>ROW(Source!A34)</f>
        <v>34</v>
      </c>
      <c r="B4">
        <v>36401907</v>
      </c>
      <c r="C4">
        <v>36404936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35</v>
      </c>
      <c r="J4" t="s">
        <v>3</v>
      </c>
      <c r="K4" t="s">
        <v>515</v>
      </c>
      <c r="L4">
        <v>608254</v>
      </c>
      <c r="N4">
        <v>1013</v>
      </c>
      <c r="O4" t="s">
        <v>516</v>
      </c>
      <c r="P4" t="s">
        <v>516</v>
      </c>
      <c r="Q4">
        <v>1</v>
      </c>
      <c r="W4">
        <v>0</v>
      </c>
      <c r="X4">
        <v>-185737400</v>
      </c>
      <c r="Y4">
        <v>0.13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0.13</v>
      </c>
      <c r="AU4" t="s">
        <v>3</v>
      </c>
      <c r="AV4">
        <v>2</v>
      </c>
      <c r="AW4">
        <v>2</v>
      </c>
      <c r="AX4">
        <v>36404942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Y4*Source!I34</f>
        <v>1.7680000000000001E-2</v>
      </c>
      <c r="CY4">
        <f>AD4</f>
        <v>0</v>
      </c>
      <c r="CZ4">
        <f>AH4</f>
        <v>0</v>
      </c>
      <c r="DA4">
        <f>AL4</f>
        <v>1</v>
      </c>
      <c r="DB4">
        <f t="shared" si="0"/>
        <v>0</v>
      </c>
      <c r="DC4">
        <f t="shared" si="1"/>
        <v>0</v>
      </c>
    </row>
    <row r="5" spans="1:107">
      <c r="A5">
        <f>ROW(Source!A34)</f>
        <v>34</v>
      </c>
      <c r="B5">
        <v>36401907</v>
      </c>
      <c r="C5">
        <v>36404936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517</v>
      </c>
      <c r="J5" t="s">
        <v>518</v>
      </c>
      <c r="K5" t="s">
        <v>519</v>
      </c>
      <c r="L5">
        <v>1368</v>
      </c>
      <c r="N5">
        <v>1011</v>
      </c>
      <c r="O5" t="s">
        <v>520</v>
      </c>
      <c r="P5" t="s">
        <v>520</v>
      </c>
      <c r="Q5">
        <v>1</v>
      </c>
      <c r="W5">
        <v>0</v>
      </c>
      <c r="X5">
        <v>-1302720870</v>
      </c>
      <c r="Y5">
        <v>0.13</v>
      </c>
      <c r="AA5">
        <v>0</v>
      </c>
      <c r="AB5">
        <v>466.71</v>
      </c>
      <c r="AC5">
        <v>449.82</v>
      </c>
      <c r="AD5">
        <v>0</v>
      </c>
      <c r="AE5">
        <v>0</v>
      </c>
      <c r="AF5">
        <v>31.26</v>
      </c>
      <c r="AG5">
        <v>13.5</v>
      </c>
      <c r="AH5">
        <v>0</v>
      </c>
      <c r="AI5">
        <v>1</v>
      </c>
      <c r="AJ5">
        <v>14.93</v>
      </c>
      <c r="AK5">
        <v>33.32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0.13</v>
      </c>
      <c r="AU5" t="s">
        <v>3</v>
      </c>
      <c r="AV5">
        <v>0</v>
      </c>
      <c r="AW5">
        <v>2</v>
      </c>
      <c r="AX5">
        <v>36404943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Y5*Source!I34</f>
        <v>1.7680000000000001E-2</v>
      </c>
      <c r="CY5">
        <f>AB5</f>
        <v>466.71</v>
      </c>
      <c r="CZ5">
        <f>AF5</f>
        <v>31.26</v>
      </c>
      <c r="DA5">
        <f>AJ5</f>
        <v>14.93</v>
      </c>
      <c r="DB5">
        <f t="shared" si="0"/>
        <v>4.0599999999999996</v>
      </c>
      <c r="DC5">
        <f t="shared" si="1"/>
        <v>1.76</v>
      </c>
    </row>
    <row r="6" spans="1:107">
      <c r="A6">
        <f>ROW(Source!A34)</f>
        <v>34</v>
      </c>
      <c r="B6">
        <v>36401907</v>
      </c>
      <c r="C6">
        <v>36404936</v>
      </c>
      <c r="D6">
        <v>29164349</v>
      </c>
      <c r="E6">
        <v>1</v>
      </c>
      <c r="F6">
        <v>1</v>
      </c>
      <c r="G6">
        <v>1</v>
      </c>
      <c r="H6">
        <v>3</v>
      </c>
      <c r="I6" t="s">
        <v>28</v>
      </c>
      <c r="J6" t="s">
        <v>31</v>
      </c>
      <c r="K6" t="s">
        <v>29</v>
      </c>
      <c r="L6">
        <v>1348</v>
      </c>
      <c r="N6">
        <v>1009</v>
      </c>
      <c r="O6" t="s">
        <v>30</v>
      </c>
      <c r="P6" t="s">
        <v>30</v>
      </c>
      <c r="Q6">
        <v>1000</v>
      </c>
      <c r="W6">
        <v>0</v>
      </c>
      <c r="X6">
        <v>-304821490</v>
      </c>
      <c r="Y6">
        <v>0.47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0</v>
      </c>
      <c r="AP6">
        <v>0</v>
      </c>
      <c r="AQ6">
        <v>0</v>
      </c>
      <c r="AR6">
        <v>0</v>
      </c>
      <c r="AS6" t="s">
        <v>3</v>
      </c>
      <c r="AT6">
        <v>0.47</v>
      </c>
      <c r="AU6" t="s">
        <v>3</v>
      </c>
      <c r="AV6">
        <v>0</v>
      </c>
      <c r="AW6">
        <v>2</v>
      </c>
      <c r="AX6">
        <v>36404944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Y6*Source!I34</f>
        <v>6.3920000000000005E-2</v>
      </c>
      <c r="CY6">
        <f>AA6</f>
        <v>0</v>
      </c>
      <c r="CZ6">
        <f>AE6</f>
        <v>0</v>
      </c>
      <c r="DA6">
        <f>AI6</f>
        <v>1</v>
      </c>
      <c r="DB6">
        <f t="shared" si="0"/>
        <v>0</v>
      </c>
      <c r="DC6">
        <f t="shared" si="1"/>
        <v>0</v>
      </c>
    </row>
    <row r="7" spans="1:107">
      <c r="A7">
        <f>ROW(Source!A36)</f>
        <v>36</v>
      </c>
      <c r="B7">
        <v>36401907</v>
      </c>
      <c r="C7">
        <v>36404946</v>
      </c>
      <c r="D7">
        <v>18408066</v>
      </c>
      <c r="E7">
        <v>1</v>
      </c>
      <c r="F7">
        <v>1</v>
      </c>
      <c r="G7">
        <v>1</v>
      </c>
      <c r="H7">
        <v>1</v>
      </c>
      <c r="I7" t="s">
        <v>521</v>
      </c>
      <c r="J7" t="s">
        <v>3</v>
      </c>
      <c r="K7" t="s">
        <v>522</v>
      </c>
      <c r="L7">
        <v>1369</v>
      </c>
      <c r="N7">
        <v>1013</v>
      </c>
      <c r="O7" t="s">
        <v>514</v>
      </c>
      <c r="P7" t="s">
        <v>514</v>
      </c>
      <c r="Q7">
        <v>1</v>
      </c>
      <c r="W7">
        <v>0</v>
      </c>
      <c r="X7">
        <v>-886480961</v>
      </c>
      <c r="Y7">
        <v>179.3</v>
      </c>
      <c r="AA7">
        <v>0</v>
      </c>
      <c r="AB7">
        <v>0</v>
      </c>
      <c r="AC7">
        <v>0</v>
      </c>
      <c r="AD7">
        <v>256.16000000000003</v>
      </c>
      <c r="AE7">
        <v>0</v>
      </c>
      <c r="AF7">
        <v>0</v>
      </c>
      <c r="AG7">
        <v>0</v>
      </c>
      <c r="AH7">
        <v>256.16000000000003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179.3</v>
      </c>
      <c r="AU7" t="s">
        <v>3</v>
      </c>
      <c r="AV7">
        <v>1</v>
      </c>
      <c r="AW7">
        <v>2</v>
      </c>
      <c r="AX7">
        <v>36404952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Y7*Source!I36</f>
        <v>3.5860000000000003</v>
      </c>
      <c r="CY7">
        <f>AD7</f>
        <v>256.16000000000003</v>
      </c>
      <c r="CZ7">
        <f>AH7</f>
        <v>256.16000000000003</v>
      </c>
      <c r="DA7">
        <f>AL7</f>
        <v>1</v>
      </c>
      <c r="DB7">
        <f t="shared" si="0"/>
        <v>45929.49</v>
      </c>
      <c r="DC7">
        <f t="shared" si="1"/>
        <v>0</v>
      </c>
    </row>
    <row r="8" spans="1:107">
      <c r="A8">
        <f>ROW(Source!A36)</f>
        <v>36</v>
      </c>
      <c r="B8">
        <v>36401907</v>
      </c>
      <c r="C8">
        <v>36404946</v>
      </c>
      <c r="D8">
        <v>121548</v>
      </c>
      <c r="E8">
        <v>1</v>
      </c>
      <c r="F8">
        <v>1</v>
      </c>
      <c r="G8">
        <v>1</v>
      </c>
      <c r="H8">
        <v>1</v>
      </c>
      <c r="I8" t="s">
        <v>35</v>
      </c>
      <c r="J8" t="s">
        <v>3</v>
      </c>
      <c r="K8" t="s">
        <v>515</v>
      </c>
      <c r="L8">
        <v>608254</v>
      </c>
      <c r="N8">
        <v>1013</v>
      </c>
      <c r="O8" t="s">
        <v>516</v>
      </c>
      <c r="P8" t="s">
        <v>516</v>
      </c>
      <c r="Q8">
        <v>1</v>
      </c>
      <c r="W8">
        <v>0</v>
      </c>
      <c r="X8">
        <v>-185737400</v>
      </c>
      <c r="Y8">
        <v>3.97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3.97</v>
      </c>
      <c r="AU8" t="s">
        <v>3</v>
      </c>
      <c r="AV8">
        <v>2</v>
      </c>
      <c r="AW8">
        <v>2</v>
      </c>
      <c r="AX8">
        <v>36404953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Y8*Source!I36</f>
        <v>7.9400000000000012E-2</v>
      </c>
      <c r="CY8">
        <f>AD8</f>
        <v>0</v>
      </c>
      <c r="CZ8">
        <f>AH8</f>
        <v>0</v>
      </c>
      <c r="DA8">
        <f>AL8</f>
        <v>1</v>
      </c>
      <c r="DB8">
        <f t="shared" si="0"/>
        <v>0</v>
      </c>
      <c r="DC8">
        <f t="shared" si="1"/>
        <v>0</v>
      </c>
    </row>
    <row r="9" spans="1:107">
      <c r="A9">
        <f>ROW(Source!A36)</f>
        <v>36</v>
      </c>
      <c r="B9">
        <v>36401907</v>
      </c>
      <c r="C9">
        <v>36404946</v>
      </c>
      <c r="D9">
        <v>29172710</v>
      </c>
      <c r="E9">
        <v>1</v>
      </c>
      <c r="F9">
        <v>1</v>
      </c>
      <c r="G9">
        <v>1</v>
      </c>
      <c r="H9">
        <v>2</v>
      </c>
      <c r="I9" t="s">
        <v>523</v>
      </c>
      <c r="J9" t="s">
        <v>524</v>
      </c>
      <c r="K9" t="s">
        <v>525</v>
      </c>
      <c r="L9">
        <v>1368</v>
      </c>
      <c r="N9">
        <v>1011</v>
      </c>
      <c r="O9" t="s">
        <v>520</v>
      </c>
      <c r="P9" t="s">
        <v>520</v>
      </c>
      <c r="Q9">
        <v>1</v>
      </c>
      <c r="W9">
        <v>0</v>
      </c>
      <c r="X9">
        <v>-1676841219</v>
      </c>
      <c r="Y9">
        <v>3.97</v>
      </c>
      <c r="AA9">
        <v>0</v>
      </c>
      <c r="AB9">
        <v>539.16</v>
      </c>
      <c r="AC9">
        <v>335.2</v>
      </c>
      <c r="AD9">
        <v>0</v>
      </c>
      <c r="AE9">
        <v>0</v>
      </c>
      <c r="AF9">
        <v>46.56</v>
      </c>
      <c r="AG9">
        <v>10.06</v>
      </c>
      <c r="AH9">
        <v>0</v>
      </c>
      <c r="AI9">
        <v>1</v>
      </c>
      <c r="AJ9">
        <v>11.58</v>
      </c>
      <c r="AK9">
        <v>33.32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3.97</v>
      </c>
      <c r="AU9" t="s">
        <v>3</v>
      </c>
      <c r="AV9">
        <v>0</v>
      </c>
      <c r="AW9">
        <v>2</v>
      </c>
      <c r="AX9">
        <v>36404954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Y9*Source!I36</f>
        <v>7.9400000000000012E-2</v>
      </c>
      <c r="CY9">
        <f>AB9</f>
        <v>539.16</v>
      </c>
      <c r="CZ9">
        <f>AF9</f>
        <v>46.56</v>
      </c>
      <c r="DA9">
        <f>AJ9</f>
        <v>11.58</v>
      </c>
      <c r="DB9">
        <f t="shared" si="0"/>
        <v>184.84</v>
      </c>
      <c r="DC9">
        <f t="shared" si="1"/>
        <v>39.94</v>
      </c>
    </row>
    <row r="10" spans="1:107">
      <c r="A10">
        <f>ROW(Source!A36)</f>
        <v>36</v>
      </c>
      <c r="B10">
        <v>36401907</v>
      </c>
      <c r="C10">
        <v>36404946</v>
      </c>
      <c r="D10">
        <v>29174533</v>
      </c>
      <c r="E10">
        <v>1</v>
      </c>
      <c r="F10">
        <v>1</v>
      </c>
      <c r="G10">
        <v>1</v>
      </c>
      <c r="H10">
        <v>2</v>
      </c>
      <c r="I10" t="s">
        <v>526</v>
      </c>
      <c r="J10" t="s">
        <v>527</v>
      </c>
      <c r="K10" t="s">
        <v>528</v>
      </c>
      <c r="L10">
        <v>1368</v>
      </c>
      <c r="N10">
        <v>1011</v>
      </c>
      <c r="O10" t="s">
        <v>520</v>
      </c>
      <c r="P10" t="s">
        <v>520</v>
      </c>
      <c r="Q10">
        <v>1</v>
      </c>
      <c r="W10">
        <v>0</v>
      </c>
      <c r="X10">
        <v>1235896746</v>
      </c>
      <c r="Y10">
        <v>7.93</v>
      </c>
      <c r="AA10">
        <v>0</v>
      </c>
      <c r="AB10">
        <v>5.0599999999999996</v>
      </c>
      <c r="AC10">
        <v>0</v>
      </c>
      <c r="AD10">
        <v>0</v>
      </c>
      <c r="AE10">
        <v>0</v>
      </c>
      <c r="AF10">
        <v>1.53</v>
      </c>
      <c r="AG10">
        <v>0</v>
      </c>
      <c r="AH10">
        <v>0</v>
      </c>
      <c r="AI10">
        <v>1</v>
      </c>
      <c r="AJ10">
        <v>3.31</v>
      </c>
      <c r="AK10">
        <v>33.32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7.93</v>
      </c>
      <c r="AU10" t="s">
        <v>3</v>
      </c>
      <c r="AV10">
        <v>0</v>
      </c>
      <c r="AW10">
        <v>2</v>
      </c>
      <c r="AX10">
        <v>36404955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Y10*Source!I36</f>
        <v>0.15859999999999999</v>
      </c>
      <c r="CY10">
        <f>AB10</f>
        <v>5.0599999999999996</v>
      </c>
      <c r="CZ10">
        <f>AF10</f>
        <v>1.53</v>
      </c>
      <c r="DA10">
        <f>AJ10</f>
        <v>3.31</v>
      </c>
      <c r="DB10">
        <f t="shared" si="0"/>
        <v>12.13</v>
      </c>
      <c r="DC10">
        <f t="shared" si="1"/>
        <v>0</v>
      </c>
    </row>
    <row r="11" spans="1:107">
      <c r="A11">
        <f>ROW(Source!A36)</f>
        <v>36</v>
      </c>
      <c r="B11">
        <v>36401907</v>
      </c>
      <c r="C11">
        <v>36404946</v>
      </c>
      <c r="D11">
        <v>29164349</v>
      </c>
      <c r="E11">
        <v>1</v>
      </c>
      <c r="F11">
        <v>1</v>
      </c>
      <c r="G11">
        <v>1</v>
      </c>
      <c r="H11">
        <v>3</v>
      </c>
      <c r="I11" t="s">
        <v>28</v>
      </c>
      <c r="J11" t="s">
        <v>31</v>
      </c>
      <c r="K11" t="s">
        <v>29</v>
      </c>
      <c r="L11">
        <v>1348</v>
      </c>
      <c r="N11">
        <v>1009</v>
      </c>
      <c r="O11" t="s">
        <v>30</v>
      </c>
      <c r="P11" t="s">
        <v>30</v>
      </c>
      <c r="Q11">
        <v>1000</v>
      </c>
      <c r="W11">
        <v>0</v>
      </c>
      <c r="X11">
        <v>-304821490</v>
      </c>
      <c r="Y11">
        <v>10.5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0</v>
      </c>
      <c r="AP11">
        <v>0</v>
      </c>
      <c r="AQ11">
        <v>0</v>
      </c>
      <c r="AR11">
        <v>0</v>
      </c>
      <c r="AS11" t="s">
        <v>3</v>
      </c>
      <c r="AT11">
        <v>10.5</v>
      </c>
      <c r="AU11" t="s">
        <v>3</v>
      </c>
      <c r="AV11">
        <v>0</v>
      </c>
      <c r="AW11">
        <v>2</v>
      </c>
      <c r="AX11">
        <v>36404956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Y11*Source!I36</f>
        <v>0.21</v>
      </c>
      <c r="CY11">
        <f>AA11</f>
        <v>0</v>
      </c>
      <c r="CZ11">
        <f>AE11</f>
        <v>0</v>
      </c>
      <c r="DA11">
        <f>AI11</f>
        <v>1</v>
      </c>
      <c r="DB11">
        <f t="shared" si="0"/>
        <v>0</v>
      </c>
      <c r="DC11">
        <f t="shared" si="1"/>
        <v>0</v>
      </c>
    </row>
    <row r="12" spans="1:107">
      <c r="A12">
        <f>ROW(Source!A38)</f>
        <v>38</v>
      </c>
      <c r="B12">
        <v>36401907</v>
      </c>
      <c r="C12">
        <v>36404958</v>
      </c>
      <c r="D12">
        <v>18406804</v>
      </c>
      <c r="E12">
        <v>1</v>
      </c>
      <c r="F12">
        <v>1</v>
      </c>
      <c r="G12">
        <v>1</v>
      </c>
      <c r="H12">
        <v>1</v>
      </c>
      <c r="I12" t="s">
        <v>512</v>
      </c>
      <c r="J12" t="s">
        <v>3</v>
      </c>
      <c r="K12" t="s">
        <v>513</v>
      </c>
      <c r="L12">
        <v>1369</v>
      </c>
      <c r="N12">
        <v>1013</v>
      </c>
      <c r="O12" t="s">
        <v>514</v>
      </c>
      <c r="P12" t="s">
        <v>514</v>
      </c>
      <c r="Q12">
        <v>1</v>
      </c>
      <c r="W12">
        <v>0</v>
      </c>
      <c r="X12">
        <v>254330056</v>
      </c>
      <c r="Y12">
        <v>3.77</v>
      </c>
      <c r="AA12">
        <v>0</v>
      </c>
      <c r="AB12">
        <v>0</v>
      </c>
      <c r="AC12">
        <v>0</v>
      </c>
      <c r="AD12">
        <v>249.14</v>
      </c>
      <c r="AE12">
        <v>0</v>
      </c>
      <c r="AF12">
        <v>0</v>
      </c>
      <c r="AG12">
        <v>0</v>
      </c>
      <c r="AH12">
        <v>249.14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3.77</v>
      </c>
      <c r="AU12" t="s">
        <v>3</v>
      </c>
      <c r="AV12">
        <v>1</v>
      </c>
      <c r="AW12">
        <v>2</v>
      </c>
      <c r="AX12">
        <v>36404961</v>
      </c>
      <c r="AY12">
        <v>2</v>
      </c>
      <c r="AZ12">
        <v>131072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Y12*Source!I38</f>
        <v>0.60320000000000007</v>
      </c>
      <c r="CY12">
        <f>AD12</f>
        <v>249.14</v>
      </c>
      <c r="CZ12">
        <f>AH12</f>
        <v>249.14</v>
      </c>
      <c r="DA12">
        <f>AL12</f>
        <v>1</v>
      </c>
      <c r="DB12">
        <f t="shared" si="0"/>
        <v>939.26</v>
      </c>
      <c r="DC12">
        <f t="shared" si="1"/>
        <v>0</v>
      </c>
    </row>
    <row r="13" spans="1:107">
      <c r="A13">
        <f>ROW(Source!A38)</f>
        <v>38</v>
      </c>
      <c r="B13">
        <v>36401907</v>
      </c>
      <c r="C13">
        <v>36404958</v>
      </c>
      <c r="D13">
        <v>29164349</v>
      </c>
      <c r="E13">
        <v>1</v>
      </c>
      <c r="F13">
        <v>1</v>
      </c>
      <c r="G13">
        <v>1</v>
      </c>
      <c r="H13">
        <v>3</v>
      </c>
      <c r="I13" t="s">
        <v>28</v>
      </c>
      <c r="J13" t="s">
        <v>31</v>
      </c>
      <c r="K13" t="s">
        <v>29</v>
      </c>
      <c r="L13">
        <v>1348</v>
      </c>
      <c r="N13">
        <v>1009</v>
      </c>
      <c r="O13" t="s">
        <v>30</v>
      </c>
      <c r="P13" t="s">
        <v>30</v>
      </c>
      <c r="Q13">
        <v>1000</v>
      </c>
      <c r="W13">
        <v>0</v>
      </c>
      <c r="X13">
        <v>-304821490</v>
      </c>
      <c r="Y13">
        <v>70.159026999999995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0</v>
      </c>
      <c r="AP13">
        <v>0</v>
      </c>
      <c r="AQ13">
        <v>0</v>
      </c>
      <c r="AR13">
        <v>0</v>
      </c>
      <c r="AS13" t="s">
        <v>3</v>
      </c>
      <c r="AT13">
        <v>70.159026999999995</v>
      </c>
      <c r="AU13" t="s">
        <v>3</v>
      </c>
      <c r="AV13">
        <v>0</v>
      </c>
      <c r="AW13">
        <v>2</v>
      </c>
      <c r="AX13">
        <v>36404962</v>
      </c>
      <c r="AY13">
        <v>1</v>
      </c>
      <c r="AZ13">
        <v>6144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Y13*Source!I38</f>
        <v>11.225444319999999</v>
      </c>
      <c r="CY13">
        <f>AA13</f>
        <v>0</v>
      </c>
      <c r="CZ13">
        <f>AE13</f>
        <v>0</v>
      </c>
      <c r="DA13">
        <f>AI13</f>
        <v>1</v>
      </c>
      <c r="DB13">
        <f t="shared" si="0"/>
        <v>0</v>
      </c>
      <c r="DC13">
        <f t="shared" si="1"/>
        <v>0</v>
      </c>
    </row>
    <row r="14" spans="1:107">
      <c r="A14">
        <f>ROW(Source!A40)</f>
        <v>40</v>
      </c>
      <c r="B14">
        <v>36401907</v>
      </c>
      <c r="C14">
        <v>36404964</v>
      </c>
      <c r="D14">
        <v>18406804</v>
      </c>
      <c r="E14">
        <v>1</v>
      </c>
      <c r="F14">
        <v>1</v>
      </c>
      <c r="G14">
        <v>1</v>
      </c>
      <c r="H14">
        <v>1</v>
      </c>
      <c r="I14" t="s">
        <v>512</v>
      </c>
      <c r="J14" t="s">
        <v>3</v>
      </c>
      <c r="K14" t="s">
        <v>513</v>
      </c>
      <c r="L14">
        <v>1369</v>
      </c>
      <c r="N14">
        <v>1013</v>
      </c>
      <c r="O14" t="s">
        <v>514</v>
      </c>
      <c r="P14" t="s">
        <v>514</v>
      </c>
      <c r="Q14">
        <v>1</v>
      </c>
      <c r="W14">
        <v>0</v>
      </c>
      <c r="X14">
        <v>254330056</v>
      </c>
      <c r="Y14">
        <v>5.84</v>
      </c>
      <c r="AA14">
        <v>0</v>
      </c>
      <c r="AB14">
        <v>0</v>
      </c>
      <c r="AC14">
        <v>0</v>
      </c>
      <c r="AD14">
        <v>249.14</v>
      </c>
      <c r="AE14">
        <v>0</v>
      </c>
      <c r="AF14">
        <v>0</v>
      </c>
      <c r="AG14">
        <v>0</v>
      </c>
      <c r="AH14">
        <v>249.14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5.84</v>
      </c>
      <c r="AU14" t="s">
        <v>3</v>
      </c>
      <c r="AV14">
        <v>1</v>
      </c>
      <c r="AW14">
        <v>2</v>
      </c>
      <c r="AX14">
        <v>36404966</v>
      </c>
      <c r="AY14">
        <v>2</v>
      </c>
      <c r="AZ14">
        <v>131072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Y14*Source!I40</f>
        <v>0.2336</v>
      </c>
      <c r="CY14">
        <f>AD14</f>
        <v>249.14</v>
      </c>
      <c r="CZ14">
        <f>AH14</f>
        <v>249.14</v>
      </c>
      <c r="DA14">
        <f>AL14</f>
        <v>1</v>
      </c>
      <c r="DB14">
        <f t="shared" si="0"/>
        <v>1454.98</v>
      </c>
      <c r="DC14">
        <f t="shared" si="1"/>
        <v>0</v>
      </c>
    </row>
    <row r="15" spans="1:107">
      <c r="A15">
        <f>ROW(Source!A41)</f>
        <v>41</v>
      </c>
      <c r="B15">
        <v>36401907</v>
      </c>
      <c r="C15">
        <v>36404967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512</v>
      </c>
      <c r="J15" t="s">
        <v>3</v>
      </c>
      <c r="K15" t="s">
        <v>513</v>
      </c>
      <c r="L15">
        <v>1369</v>
      </c>
      <c r="N15">
        <v>1013</v>
      </c>
      <c r="O15" t="s">
        <v>514</v>
      </c>
      <c r="P15" t="s">
        <v>514</v>
      </c>
      <c r="Q15">
        <v>1</v>
      </c>
      <c r="W15">
        <v>0</v>
      </c>
      <c r="X15">
        <v>254330056</v>
      </c>
      <c r="Y15">
        <v>9.64</v>
      </c>
      <c r="AA15">
        <v>0</v>
      </c>
      <c r="AB15">
        <v>0</v>
      </c>
      <c r="AC15">
        <v>0</v>
      </c>
      <c r="AD15">
        <v>249.14</v>
      </c>
      <c r="AE15">
        <v>0</v>
      </c>
      <c r="AF15">
        <v>0</v>
      </c>
      <c r="AG15">
        <v>0</v>
      </c>
      <c r="AH15">
        <v>249.14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9.64</v>
      </c>
      <c r="AU15" t="s">
        <v>3</v>
      </c>
      <c r="AV15">
        <v>1</v>
      </c>
      <c r="AW15">
        <v>2</v>
      </c>
      <c r="AX15">
        <v>36404971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Y15*Source!I41</f>
        <v>0.96400000000000008</v>
      </c>
      <c r="CY15">
        <f>AD15</f>
        <v>249.14</v>
      </c>
      <c r="CZ15">
        <f>AH15</f>
        <v>249.14</v>
      </c>
      <c r="DA15">
        <f>AL15</f>
        <v>1</v>
      </c>
      <c r="DB15">
        <f t="shared" si="0"/>
        <v>2401.71</v>
      </c>
      <c r="DC15">
        <f t="shared" si="1"/>
        <v>0</v>
      </c>
    </row>
    <row r="16" spans="1:107">
      <c r="A16">
        <f>ROW(Source!A41)</f>
        <v>41</v>
      </c>
      <c r="B16">
        <v>36401907</v>
      </c>
      <c r="C16">
        <v>36404967</v>
      </c>
      <c r="D16">
        <v>121548</v>
      </c>
      <c r="E16">
        <v>1</v>
      </c>
      <c r="F16">
        <v>1</v>
      </c>
      <c r="G16">
        <v>1</v>
      </c>
      <c r="H16">
        <v>1</v>
      </c>
      <c r="I16" t="s">
        <v>35</v>
      </c>
      <c r="J16" t="s">
        <v>3</v>
      </c>
      <c r="K16" t="s">
        <v>515</v>
      </c>
      <c r="L16">
        <v>608254</v>
      </c>
      <c r="N16">
        <v>1013</v>
      </c>
      <c r="O16" t="s">
        <v>516</v>
      </c>
      <c r="P16" t="s">
        <v>516</v>
      </c>
      <c r="Q16">
        <v>1</v>
      </c>
      <c r="W16">
        <v>0</v>
      </c>
      <c r="X16">
        <v>-185737400</v>
      </c>
      <c r="Y16">
        <v>0.01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0.01</v>
      </c>
      <c r="AU16" t="s">
        <v>3</v>
      </c>
      <c r="AV16">
        <v>2</v>
      </c>
      <c r="AW16">
        <v>2</v>
      </c>
      <c r="AX16">
        <v>36404972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Y16*Source!I41</f>
        <v>1E-3</v>
      </c>
      <c r="CY16">
        <f>AD16</f>
        <v>0</v>
      </c>
      <c r="CZ16">
        <f>AH16</f>
        <v>0</v>
      </c>
      <c r="DA16">
        <f>AL16</f>
        <v>1</v>
      </c>
      <c r="DB16">
        <f t="shared" si="0"/>
        <v>0</v>
      </c>
      <c r="DC16">
        <f t="shared" si="1"/>
        <v>0</v>
      </c>
    </row>
    <row r="17" spans="1:107">
      <c r="A17">
        <f>ROW(Source!A41)</f>
        <v>41</v>
      </c>
      <c r="B17">
        <v>36401907</v>
      </c>
      <c r="C17">
        <v>36404967</v>
      </c>
      <c r="D17">
        <v>29172556</v>
      </c>
      <c r="E17">
        <v>1</v>
      </c>
      <c r="F17">
        <v>1</v>
      </c>
      <c r="G17">
        <v>1</v>
      </c>
      <c r="H17">
        <v>2</v>
      </c>
      <c r="I17" t="s">
        <v>517</v>
      </c>
      <c r="J17" t="s">
        <v>518</v>
      </c>
      <c r="K17" t="s">
        <v>519</v>
      </c>
      <c r="L17">
        <v>1368</v>
      </c>
      <c r="N17">
        <v>1011</v>
      </c>
      <c r="O17" t="s">
        <v>520</v>
      </c>
      <c r="P17" t="s">
        <v>520</v>
      </c>
      <c r="Q17">
        <v>1</v>
      </c>
      <c r="W17">
        <v>0</v>
      </c>
      <c r="X17">
        <v>-1302720870</v>
      </c>
      <c r="Y17">
        <v>0.01</v>
      </c>
      <c r="AA17">
        <v>0</v>
      </c>
      <c r="AB17">
        <v>466.71</v>
      </c>
      <c r="AC17">
        <v>449.82</v>
      </c>
      <c r="AD17">
        <v>0</v>
      </c>
      <c r="AE17">
        <v>0</v>
      </c>
      <c r="AF17">
        <v>31.26</v>
      </c>
      <c r="AG17">
        <v>13.5</v>
      </c>
      <c r="AH17">
        <v>0</v>
      </c>
      <c r="AI17">
        <v>1</v>
      </c>
      <c r="AJ17">
        <v>14.93</v>
      </c>
      <c r="AK17">
        <v>33.32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0.01</v>
      </c>
      <c r="AU17" t="s">
        <v>3</v>
      </c>
      <c r="AV17">
        <v>0</v>
      </c>
      <c r="AW17">
        <v>2</v>
      </c>
      <c r="AX17">
        <v>36404973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Y17*Source!I41</f>
        <v>1E-3</v>
      </c>
      <c r="CY17">
        <f>AB17</f>
        <v>466.71</v>
      </c>
      <c r="CZ17">
        <f>AF17</f>
        <v>31.26</v>
      </c>
      <c r="DA17">
        <f>AJ17</f>
        <v>14.93</v>
      </c>
      <c r="DB17">
        <f t="shared" si="0"/>
        <v>0.31</v>
      </c>
      <c r="DC17">
        <f t="shared" si="1"/>
        <v>0.14000000000000001</v>
      </c>
    </row>
    <row r="18" spans="1:107">
      <c r="A18">
        <f>ROW(Source!A42)</f>
        <v>42</v>
      </c>
      <c r="B18">
        <v>36401907</v>
      </c>
      <c r="C18">
        <v>36404974</v>
      </c>
      <c r="D18">
        <v>18408066</v>
      </c>
      <c r="E18">
        <v>1</v>
      </c>
      <c r="F18">
        <v>1</v>
      </c>
      <c r="G18">
        <v>1</v>
      </c>
      <c r="H18">
        <v>1</v>
      </c>
      <c r="I18" t="s">
        <v>521</v>
      </c>
      <c r="J18" t="s">
        <v>3</v>
      </c>
      <c r="K18" t="s">
        <v>522</v>
      </c>
      <c r="L18">
        <v>1369</v>
      </c>
      <c r="N18">
        <v>1013</v>
      </c>
      <c r="O18" t="s">
        <v>514</v>
      </c>
      <c r="P18" t="s">
        <v>514</v>
      </c>
      <c r="Q18">
        <v>1</v>
      </c>
      <c r="W18">
        <v>0</v>
      </c>
      <c r="X18">
        <v>-886480961</v>
      </c>
      <c r="Y18">
        <v>17.89</v>
      </c>
      <c r="AA18">
        <v>0</v>
      </c>
      <c r="AB18">
        <v>0</v>
      </c>
      <c r="AC18">
        <v>0</v>
      </c>
      <c r="AD18">
        <v>256.16000000000003</v>
      </c>
      <c r="AE18">
        <v>0</v>
      </c>
      <c r="AF18">
        <v>0</v>
      </c>
      <c r="AG18">
        <v>0</v>
      </c>
      <c r="AH18">
        <v>256.16000000000003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17.89</v>
      </c>
      <c r="AU18" t="s">
        <v>3</v>
      </c>
      <c r="AV18">
        <v>1</v>
      </c>
      <c r="AW18">
        <v>2</v>
      </c>
      <c r="AX18">
        <v>36404978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Y18*Source!I42</f>
        <v>0.35780000000000001</v>
      </c>
      <c r="CY18">
        <f>AD18</f>
        <v>256.16000000000003</v>
      </c>
      <c r="CZ18">
        <f>AH18</f>
        <v>256.16000000000003</v>
      </c>
      <c r="DA18">
        <f>AL18</f>
        <v>1</v>
      </c>
      <c r="DB18">
        <f t="shared" si="0"/>
        <v>4582.7</v>
      </c>
      <c r="DC18">
        <f t="shared" si="1"/>
        <v>0</v>
      </c>
    </row>
    <row r="19" spans="1:107">
      <c r="A19">
        <f>ROW(Source!A42)</f>
        <v>42</v>
      </c>
      <c r="B19">
        <v>36401907</v>
      </c>
      <c r="C19">
        <v>36404974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35</v>
      </c>
      <c r="J19" t="s">
        <v>3</v>
      </c>
      <c r="K19" t="s">
        <v>515</v>
      </c>
      <c r="L19">
        <v>608254</v>
      </c>
      <c r="N19">
        <v>1013</v>
      </c>
      <c r="O19" t="s">
        <v>516</v>
      </c>
      <c r="P19" t="s">
        <v>516</v>
      </c>
      <c r="Q19">
        <v>1</v>
      </c>
      <c r="W19">
        <v>0</v>
      </c>
      <c r="X19">
        <v>-185737400</v>
      </c>
      <c r="Y19">
        <v>0.08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0.08</v>
      </c>
      <c r="AU19" t="s">
        <v>3</v>
      </c>
      <c r="AV19">
        <v>2</v>
      </c>
      <c r="AW19">
        <v>2</v>
      </c>
      <c r="AX19">
        <v>36404979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Y19*Source!I42</f>
        <v>1.6000000000000001E-3</v>
      </c>
      <c r="CY19">
        <f>AD19</f>
        <v>0</v>
      </c>
      <c r="CZ19">
        <f>AH19</f>
        <v>0</v>
      </c>
      <c r="DA19">
        <f>AL19</f>
        <v>1</v>
      </c>
      <c r="DB19">
        <f t="shared" si="0"/>
        <v>0</v>
      </c>
      <c r="DC19">
        <f t="shared" si="1"/>
        <v>0</v>
      </c>
    </row>
    <row r="20" spans="1:107">
      <c r="A20">
        <f>ROW(Source!A42)</f>
        <v>42</v>
      </c>
      <c r="B20">
        <v>36401907</v>
      </c>
      <c r="C20">
        <v>36404974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517</v>
      </c>
      <c r="J20" t="s">
        <v>518</v>
      </c>
      <c r="K20" t="s">
        <v>519</v>
      </c>
      <c r="L20">
        <v>1368</v>
      </c>
      <c r="N20">
        <v>1011</v>
      </c>
      <c r="O20" t="s">
        <v>520</v>
      </c>
      <c r="P20" t="s">
        <v>520</v>
      </c>
      <c r="Q20">
        <v>1</v>
      </c>
      <c r="W20">
        <v>0</v>
      </c>
      <c r="X20">
        <v>-1302720870</v>
      </c>
      <c r="Y20">
        <v>0.08</v>
      </c>
      <c r="AA20">
        <v>0</v>
      </c>
      <c r="AB20">
        <v>466.71</v>
      </c>
      <c r="AC20">
        <v>449.82</v>
      </c>
      <c r="AD20">
        <v>0</v>
      </c>
      <c r="AE20">
        <v>0</v>
      </c>
      <c r="AF20">
        <v>31.26</v>
      </c>
      <c r="AG20">
        <v>13.5</v>
      </c>
      <c r="AH20">
        <v>0</v>
      </c>
      <c r="AI20">
        <v>1</v>
      </c>
      <c r="AJ20">
        <v>14.93</v>
      </c>
      <c r="AK20">
        <v>33.32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0.08</v>
      </c>
      <c r="AU20" t="s">
        <v>3</v>
      </c>
      <c r="AV20">
        <v>0</v>
      </c>
      <c r="AW20">
        <v>2</v>
      </c>
      <c r="AX20">
        <v>36404980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Y20*Source!I42</f>
        <v>1.6000000000000001E-3</v>
      </c>
      <c r="CY20">
        <f>AB20</f>
        <v>466.71</v>
      </c>
      <c r="CZ20">
        <f>AF20</f>
        <v>31.26</v>
      </c>
      <c r="DA20">
        <f>AJ20</f>
        <v>14.93</v>
      </c>
      <c r="DB20">
        <f t="shared" si="0"/>
        <v>2.5</v>
      </c>
      <c r="DC20">
        <f t="shared" si="1"/>
        <v>1.08</v>
      </c>
    </row>
    <row r="21" spans="1:107">
      <c r="A21">
        <f>ROW(Source!A80)</f>
        <v>80</v>
      </c>
      <c r="B21">
        <v>36401907</v>
      </c>
      <c r="C21">
        <v>36404981</v>
      </c>
      <c r="D21">
        <v>18407150</v>
      </c>
      <c r="E21">
        <v>1</v>
      </c>
      <c r="F21">
        <v>1</v>
      </c>
      <c r="G21">
        <v>1</v>
      </c>
      <c r="H21">
        <v>1</v>
      </c>
      <c r="I21" t="s">
        <v>529</v>
      </c>
      <c r="J21" t="s">
        <v>3</v>
      </c>
      <c r="K21" t="s">
        <v>530</v>
      </c>
      <c r="L21">
        <v>1369</v>
      </c>
      <c r="N21">
        <v>1013</v>
      </c>
      <c r="O21" t="s">
        <v>514</v>
      </c>
      <c r="P21" t="s">
        <v>514</v>
      </c>
      <c r="Q21">
        <v>1</v>
      </c>
      <c r="W21">
        <v>0</v>
      </c>
      <c r="X21">
        <v>-931037793</v>
      </c>
      <c r="Y21">
        <v>24.368500000000001</v>
      </c>
      <c r="AA21">
        <v>0</v>
      </c>
      <c r="AB21">
        <v>0</v>
      </c>
      <c r="AC21">
        <v>0</v>
      </c>
      <c r="AD21">
        <v>272.45</v>
      </c>
      <c r="AE21">
        <v>0</v>
      </c>
      <c r="AF21">
        <v>0</v>
      </c>
      <c r="AG21">
        <v>0</v>
      </c>
      <c r="AH21">
        <v>272.45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21.19</v>
      </c>
      <c r="AU21" t="s">
        <v>134</v>
      </c>
      <c r="AV21">
        <v>1</v>
      </c>
      <c r="AW21">
        <v>2</v>
      </c>
      <c r="AX21">
        <v>36404989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Y21*Source!I80</f>
        <v>0.56047550000000002</v>
      </c>
      <c r="CY21">
        <f>AD21</f>
        <v>272.45</v>
      </c>
      <c r="CZ21">
        <f>AH21</f>
        <v>272.45</v>
      </c>
      <c r="DA21">
        <f>AL21</f>
        <v>1</v>
      </c>
      <c r="DB21">
        <f>ROUND((ROUND(AT21*CZ21,2)*1.15),2)</f>
        <v>6639.2</v>
      </c>
      <c r="DC21">
        <f>ROUND((ROUND(AT21*AG21,2)*1.15),2)</f>
        <v>0</v>
      </c>
    </row>
    <row r="22" spans="1:107">
      <c r="A22">
        <f>ROW(Source!A80)</f>
        <v>80</v>
      </c>
      <c r="B22">
        <v>36401907</v>
      </c>
      <c r="C22">
        <v>36404981</v>
      </c>
      <c r="D22">
        <v>121548</v>
      </c>
      <c r="E22">
        <v>1</v>
      </c>
      <c r="F22">
        <v>1</v>
      </c>
      <c r="G22">
        <v>1</v>
      </c>
      <c r="H22">
        <v>1</v>
      </c>
      <c r="I22" t="s">
        <v>35</v>
      </c>
      <c r="J22" t="s">
        <v>3</v>
      </c>
      <c r="K22" t="s">
        <v>515</v>
      </c>
      <c r="L22">
        <v>608254</v>
      </c>
      <c r="N22">
        <v>1013</v>
      </c>
      <c r="O22" t="s">
        <v>516</v>
      </c>
      <c r="P22" t="s">
        <v>516</v>
      </c>
      <c r="Q22">
        <v>1</v>
      </c>
      <c r="W22">
        <v>0</v>
      </c>
      <c r="X22">
        <v>-185737400</v>
      </c>
      <c r="Y22">
        <v>0.05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0.04</v>
      </c>
      <c r="AU22" t="s">
        <v>133</v>
      </c>
      <c r="AV22">
        <v>2</v>
      </c>
      <c r="AW22">
        <v>2</v>
      </c>
      <c r="AX22">
        <v>36404990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Y22*Source!I80</f>
        <v>1.15E-3</v>
      </c>
      <c r="CY22">
        <f>AD22</f>
        <v>0</v>
      </c>
      <c r="CZ22">
        <f>AH22</f>
        <v>0</v>
      </c>
      <c r="DA22">
        <f>AL22</f>
        <v>1</v>
      </c>
      <c r="DB22">
        <f>ROUND((ROUND(AT22*CZ22,2)*1.25),2)</f>
        <v>0</v>
      </c>
      <c r="DC22">
        <f>ROUND((ROUND(AT22*AG22,2)*1.25),2)</f>
        <v>0</v>
      </c>
    </row>
    <row r="23" spans="1:107">
      <c r="A23">
        <f>ROW(Source!A80)</f>
        <v>80</v>
      </c>
      <c r="B23">
        <v>36401907</v>
      </c>
      <c r="C23">
        <v>36404981</v>
      </c>
      <c r="D23">
        <v>29172556</v>
      </c>
      <c r="E23">
        <v>1</v>
      </c>
      <c r="F23">
        <v>1</v>
      </c>
      <c r="G23">
        <v>1</v>
      </c>
      <c r="H23">
        <v>2</v>
      </c>
      <c r="I23" t="s">
        <v>517</v>
      </c>
      <c r="J23" t="s">
        <v>518</v>
      </c>
      <c r="K23" t="s">
        <v>519</v>
      </c>
      <c r="L23">
        <v>1368</v>
      </c>
      <c r="N23">
        <v>1011</v>
      </c>
      <c r="O23" t="s">
        <v>520</v>
      </c>
      <c r="P23" t="s">
        <v>520</v>
      </c>
      <c r="Q23">
        <v>1</v>
      </c>
      <c r="W23">
        <v>0</v>
      </c>
      <c r="X23">
        <v>-1302720870</v>
      </c>
      <c r="Y23">
        <v>0.05</v>
      </c>
      <c r="AA23">
        <v>0</v>
      </c>
      <c r="AB23">
        <v>466.71</v>
      </c>
      <c r="AC23">
        <v>449.82</v>
      </c>
      <c r="AD23">
        <v>0</v>
      </c>
      <c r="AE23">
        <v>0</v>
      </c>
      <c r="AF23">
        <v>31.26</v>
      </c>
      <c r="AG23">
        <v>13.5</v>
      </c>
      <c r="AH23">
        <v>0</v>
      </c>
      <c r="AI23">
        <v>1</v>
      </c>
      <c r="AJ23">
        <v>14.93</v>
      </c>
      <c r="AK23">
        <v>33.32</v>
      </c>
      <c r="AL23">
        <v>1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0.04</v>
      </c>
      <c r="AU23" t="s">
        <v>133</v>
      </c>
      <c r="AV23">
        <v>0</v>
      </c>
      <c r="AW23">
        <v>2</v>
      </c>
      <c r="AX23">
        <v>36404991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Y23*Source!I80</f>
        <v>1.15E-3</v>
      </c>
      <c r="CY23">
        <f>AB23</f>
        <v>466.71</v>
      </c>
      <c r="CZ23">
        <f>AF23</f>
        <v>31.26</v>
      </c>
      <c r="DA23">
        <f>AJ23</f>
        <v>14.93</v>
      </c>
      <c r="DB23">
        <f>ROUND((ROUND(AT23*CZ23,2)*1.25),2)</f>
        <v>1.56</v>
      </c>
      <c r="DC23">
        <f>ROUND((ROUND(AT23*AG23,2)*1.25),2)</f>
        <v>0.68</v>
      </c>
    </row>
    <row r="24" spans="1:107">
      <c r="A24">
        <f>ROW(Source!A80)</f>
        <v>80</v>
      </c>
      <c r="B24">
        <v>36401907</v>
      </c>
      <c r="C24">
        <v>36404981</v>
      </c>
      <c r="D24">
        <v>29174913</v>
      </c>
      <c r="E24">
        <v>1</v>
      </c>
      <c r="F24">
        <v>1</v>
      </c>
      <c r="G24">
        <v>1</v>
      </c>
      <c r="H24">
        <v>2</v>
      </c>
      <c r="I24" t="s">
        <v>531</v>
      </c>
      <c r="J24" t="s">
        <v>532</v>
      </c>
      <c r="K24" t="s">
        <v>533</v>
      </c>
      <c r="L24">
        <v>1368</v>
      </c>
      <c r="N24">
        <v>1011</v>
      </c>
      <c r="O24" t="s">
        <v>520</v>
      </c>
      <c r="P24" t="s">
        <v>520</v>
      </c>
      <c r="Q24">
        <v>1</v>
      </c>
      <c r="W24">
        <v>0</v>
      </c>
      <c r="X24">
        <v>458544584</v>
      </c>
      <c r="Y24">
        <v>0.1875</v>
      </c>
      <c r="AA24">
        <v>0</v>
      </c>
      <c r="AB24">
        <v>932.72</v>
      </c>
      <c r="AC24">
        <v>386.51</v>
      </c>
      <c r="AD24">
        <v>0</v>
      </c>
      <c r="AE24">
        <v>0</v>
      </c>
      <c r="AF24">
        <v>87.17</v>
      </c>
      <c r="AG24">
        <v>11.6</v>
      </c>
      <c r="AH24">
        <v>0</v>
      </c>
      <c r="AI24">
        <v>1</v>
      </c>
      <c r="AJ24">
        <v>10.7</v>
      </c>
      <c r="AK24">
        <v>33.32</v>
      </c>
      <c r="AL24">
        <v>1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0.15</v>
      </c>
      <c r="AU24" t="s">
        <v>133</v>
      </c>
      <c r="AV24">
        <v>0</v>
      </c>
      <c r="AW24">
        <v>2</v>
      </c>
      <c r="AX24">
        <v>36404992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Y24*Source!I80</f>
        <v>4.3125000000000004E-3</v>
      </c>
      <c r="CY24">
        <f>AB24</f>
        <v>932.72</v>
      </c>
      <c r="CZ24">
        <f>AF24</f>
        <v>87.17</v>
      </c>
      <c r="DA24">
        <f>AJ24</f>
        <v>10.7</v>
      </c>
      <c r="DB24">
        <f>ROUND((ROUND(AT24*CZ24,2)*1.25),2)</f>
        <v>16.350000000000001</v>
      </c>
      <c r="DC24">
        <f>ROUND((ROUND(AT24*AG24,2)*1.25),2)</f>
        <v>2.1800000000000002</v>
      </c>
    </row>
    <row r="25" spans="1:107">
      <c r="A25">
        <f>ROW(Source!A80)</f>
        <v>80</v>
      </c>
      <c r="B25">
        <v>36401907</v>
      </c>
      <c r="C25">
        <v>36404981</v>
      </c>
      <c r="D25">
        <v>29108696</v>
      </c>
      <c r="E25">
        <v>1</v>
      </c>
      <c r="F25">
        <v>1</v>
      </c>
      <c r="G25">
        <v>1</v>
      </c>
      <c r="H25">
        <v>3</v>
      </c>
      <c r="I25" t="s">
        <v>534</v>
      </c>
      <c r="J25" t="s">
        <v>535</v>
      </c>
      <c r="K25" t="s">
        <v>536</v>
      </c>
      <c r="L25">
        <v>1354</v>
      </c>
      <c r="N25">
        <v>1010</v>
      </c>
      <c r="O25" t="s">
        <v>237</v>
      </c>
      <c r="P25" t="s">
        <v>237</v>
      </c>
      <c r="Q25">
        <v>1</v>
      </c>
      <c r="W25">
        <v>0</v>
      </c>
      <c r="X25">
        <v>2109155817</v>
      </c>
      <c r="Y25">
        <v>56.6</v>
      </c>
      <c r="AA25">
        <v>310.51</v>
      </c>
      <c r="AB25">
        <v>0</v>
      </c>
      <c r="AC25">
        <v>0</v>
      </c>
      <c r="AD25">
        <v>0</v>
      </c>
      <c r="AE25">
        <v>67.209999999999994</v>
      </c>
      <c r="AF25">
        <v>0</v>
      </c>
      <c r="AG25">
        <v>0</v>
      </c>
      <c r="AH25">
        <v>0</v>
      </c>
      <c r="AI25">
        <v>4.62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56.6</v>
      </c>
      <c r="AU25" t="s">
        <v>3</v>
      </c>
      <c r="AV25">
        <v>0</v>
      </c>
      <c r="AW25">
        <v>2</v>
      </c>
      <c r="AX25">
        <v>36404993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Y25*Source!I80</f>
        <v>1.3018000000000001</v>
      </c>
      <c r="CY25">
        <f>AA25</f>
        <v>310.51</v>
      </c>
      <c r="CZ25">
        <f>AE25</f>
        <v>67.209999999999994</v>
      </c>
      <c r="DA25">
        <f>AI25</f>
        <v>4.62</v>
      </c>
      <c r="DB25">
        <f>ROUND(ROUND(AT25*CZ25,2),2)</f>
        <v>3804.09</v>
      </c>
      <c r="DC25">
        <f>ROUND(ROUND(AT25*AG25,2),2)</f>
        <v>0</v>
      </c>
    </row>
    <row r="26" spans="1:107">
      <c r="A26">
        <f>ROW(Source!A80)</f>
        <v>80</v>
      </c>
      <c r="B26">
        <v>36401907</v>
      </c>
      <c r="C26">
        <v>36404981</v>
      </c>
      <c r="D26">
        <v>29109720</v>
      </c>
      <c r="E26">
        <v>1</v>
      </c>
      <c r="F26">
        <v>1</v>
      </c>
      <c r="G26">
        <v>1</v>
      </c>
      <c r="H26">
        <v>3</v>
      </c>
      <c r="I26" t="s">
        <v>140</v>
      </c>
      <c r="J26" t="s">
        <v>143</v>
      </c>
      <c r="K26" t="s">
        <v>141</v>
      </c>
      <c r="L26">
        <v>1301</v>
      </c>
      <c r="N26">
        <v>1003</v>
      </c>
      <c r="O26" t="s">
        <v>142</v>
      </c>
      <c r="P26" t="s">
        <v>142</v>
      </c>
      <c r="Q26">
        <v>1</v>
      </c>
      <c r="W26">
        <v>0</v>
      </c>
      <c r="X26">
        <v>-716496253</v>
      </c>
      <c r="Y26">
        <v>100</v>
      </c>
      <c r="AA26">
        <v>108.23</v>
      </c>
      <c r="AB26">
        <v>0</v>
      </c>
      <c r="AC26">
        <v>0</v>
      </c>
      <c r="AD26">
        <v>0</v>
      </c>
      <c r="AE26">
        <v>131.99</v>
      </c>
      <c r="AF26">
        <v>0</v>
      </c>
      <c r="AG26">
        <v>0</v>
      </c>
      <c r="AH26">
        <v>0</v>
      </c>
      <c r="AI26">
        <v>0.82</v>
      </c>
      <c r="AJ26">
        <v>1</v>
      </c>
      <c r="AK26">
        <v>1</v>
      </c>
      <c r="AL26">
        <v>1</v>
      </c>
      <c r="AN26">
        <v>0</v>
      </c>
      <c r="AO26">
        <v>0</v>
      </c>
      <c r="AP26">
        <v>0</v>
      </c>
      <c r="AQ26">
        <v>0</v>
      </c>
      <c r="AR26">
        <v>0</v>
      </c>
      <c r="AS26" t="s">
        <v>3</v>
      </c>
      <c r="AT26">
        <v>100</v>
      </c>
      <c r="AU26" t="s">
        <v>3</v>
      </c>
      <c r="AV26">
        <v>0</v>
      </c>
      <c r="AW26">
        <v>1</v>
      </c>
      <c r="AX26">
        <v>-1</v>
      </c>
      <c r="AY26">
        <v>0</v>
      </c>
      <c r="AZ26">
        <v>0</v>
      </c>
      <c r="BA26" t="s">
        <v>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Y26*Source!I80</f>
        <v>2.2999999999999998</v>
      </c>
      <c r="CY26">
        <f>AA26</f>
        <v>108.23</v>
      </c>
      <c r="CZ26">
        <f>AE26</f>
        <v>131.99</v>
      </c>
      <c r="DA26">
        <f>AI26</f>
        <v>0.82</v>
      </c>
      <c r="DB26">
        <f>ROUND(ROUND(AT26*CZ26,2),2)</f>
        <v>13199</v>
      </c>
      <c r="DC26">
        <f>ROUND(ROUND(AT26*AG26,2),2)</f>
        <v>0</v>
      </c>
    </row>
    <row r="27" spans="1:107">
      <c r="A27">
        <f>ROW(Source!A80)</f>
        <v>80</v>
      </c>
      <c r="B27">
        <v>36401907</v>
      </c>
      <c r="C27">
        <v>36404981</v>
      </c>
      <c r="D27">
        <v>29115197</v>
      </c>
      <c r="E27">
        <v>1</v>
      </c>
      <c r="F27">
        <v>1</v>
      </c>
      <c r="G27">
        <v>1</v>
      </c>
      <c r="H27">
        <v>3</v>
      </c>
      <c r="I27" t="s">
        <v>537</v>
      </c>
      <c r="J27" t="s">
        <v>538</v>
      </c>
      <c r="K27" t="s">
        <v>539</v>
      </c>
      <c r="L27">
        <v>1354</v>
      </c>
      <c r="N27">
        <v>1010</v>
      </c>
      <c r="O27" t="s">
        <v>237</v>
      </c>
      <c r="P27" t="s">
        <v>237</v>
      </c>
      <c r="Q27">
        <v>1</v>
      </c>
      <c r="W27">
        <v>0</v>
      </c>
      <c r="X27">
        <v>-1208533646</v>
      </c>
      <c r="Y27">
        <v>400</v>
      </c>
      <c r="AA27">
        <v>3.68</v>
      </c>
      <c r="AB27">
        <v>0</v>
      </c>
      <c r="AC27">
        <v>0</v>
      </c>
      <c r="AD27">
        <v>0</v>
      </c>
      <c r="AE27">
        <v>0.5</v>
      </c>
      <c r="AF27">
        <v>0</v>
      </c>
      <c r="AG27">
        <v>0</v>
      </c>
      <c r="AH27">
        <v>0</v>
      </c>
      <c r="AI27">
        <v>7.36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400</v>
      </c>
      <c r="AU27" t="s">
        <v>3</v>
      </c>
      <c r="AV27">
        <v>0</v>
      </c>
      <c r="AW27">
        <v>2</v>
      </c>
      <c r="AX27">
        <v>36404995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Y27*Source!I80</f>
        <v>9.1999999999999993</v>
      </c>
      <c r="CY27">
        <f>AA27</f>
        <v>3.68</v>
      </c>
      <c r="CZ27">
        <f>AE27</f>
        <v>0.5</v>
      </c>
      <c r="DA27">
        <f>AI27</f>
        <v>7.36</v>
      </c>
      <c r="DB27">
        <f>ROUND(ROUND(AT27*CZ27,2),2)</f>
        <v>200</v>
      </c>
      <c r="DC27">
        <f>ROUND(ROUND(AT27*AG27,2),2)</f>
        <v>0</v>
      </c>
    </row>
    <row r="28" spans="1:107">
      <c r="A28">
        <f>ROW(Source!A82)</f>
        <v>82</v>
      </c>
      <c r="B28">
        <v>36401907</v>
      </c>
      <c r="C28">
        <v>36404997</v>
      </c>
      <c r="D28">
        <v>18413230</v>
      </c>
      <c r="E28">
        <v>1</v>
      </c>
      <c r="F28">
        <v>1</v>
      </c>
      <c r="G28">
        <v>1</v>
      </c>
      <c r="H28">
        <v>1</v>
      </c>
      <c r="I28" t="s">
        <v>540</v>
      </c>
      <c r="J28" t="s">
        <v>3</v>
      </c>
      <c r="K28" t="s">
        <v>541</v>
      </c>
      <c r="L28">
        <v>1369</v>
      </c>
      <c r="N28">
        <v>1013</v>
      </c>
      <c r="O28" t="s">
        <v>514</v>
      </c>
      <c r="P28" t="s">
        <v>514</v>
      </c>
      <c r="Q28">
        <v>1</v>
      </c>
      <c r="W28">
        <v>0</v>
      </c>
      <c r="X28">
        <v>355262106</v>
      </c>
      <c r="Y28">
        <v>191.44049999999999</v>
      </c>
      <c r="AA28">
        <v>0</v>
      </c>
      <c r="AB28">
        <v>0</v>
      </c>
      <c r="AC28">
        <v>0</v>
      </c>
      <c r="AD28">
        <v>293.22000000000003</v>
      </c>
      <c r="AE28">
        <v>0</v>
      </c>
      <c r="AF28">
        <v>0</v>
      </c>
      <c r="AG28">
        <v>0</v>
      </c>
      <c r="AH28">
        <v>293.22000000000003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3</v>
      </c>
      <c r="AT28">
        <v>166.47</v>
      </c>
      <c r="AU28" t="s">
        <v>134</v>
      </c>
      <c r="AV28">
        <v>1</v>
      </c>
      <c r="AW28">
        <v>2</v>
      </c>
      <c r="AX28">
        <v>36405007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Y28*Source!I82</f>
        <v>2.2972859999999997</v>
      </c>
      <c r="CY28">
        <f>AD28</f>
        <v>293.22000000000003</v>
      </c>
      <c r="CZ28">
        <f>AH28</f>
        <v>293.22000000000003</v>
      </c>
      <c r="DA28">
        <f>AL28</f>
        <v>1</v>
      </c>
      <c r="DB28">
        <f>ROUND((ROUND(AT28*CZ28,2)*1.15),2)</f>
        <v>56134.18</v>
      </c>
      <c r="DC28">
        <f>ROUND((ROUND(AT28*AG28,2)*1.15),2)</f>
        <v>0</v>
      </c>
    </row>
    <row r="29" spans="1:107">
      <c r="A29">
        <f>ROW(Source!A82)</f>
        <v>82</v>
      </c>
      <c r="B29">
        <v>36401907</v>
      </c>
      <c r="C29">
        <v>36404997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35</v>
      </c>
      <c r="J29" t="s">
        <v>3</v>
      </c>
      <c r="K29" t="s">
        <v>515</v>
      </c>
      <c r="L29">
        <v>608254</v>
      </c>
      <c r="N29">
        <v>1013</v>
      </c>
      <c r="O29" t="s">
        <v>516</v>
      </c>
      <c r="P29" t="s">
        <v>516</v>
      </c>
      <c r="Q29">
        <v>1</v>
      </c>
      <c r="W29">
        <v>0</v>
      </c>
      <c r="X29">
        <v>-185737400</v>
      </c>
      <c r="Y29">
        <v>0.1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3</v>
      </c>
      <c r="AT29">
        <v>0.08</v>
      </c>
      <c r="AU29" t="s">
        <v>133</v>
      </c>
      <c r="AV29">
        <v>2</v>
      </c>
      <c r="AW29">
        <v>2</v>
      </c>
      <c r="AX29">
        <v>36405008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Y29*Source!I82</f>
        <v>1.2000000000000001E-3</v>
      </c>
      <c r="CY29">
        <f>AD29</f>
        <v>0</v>
      </c>
      <c r="CZ29">
        <f>AH29</f>
        <v>0</v>
      </c>
      <c r="DA29">
        <f>AL29</f>
        <v>1</v>
      </c>
      <c r="DB29">
        <f>ROUND((ROUND(AT29*CZ29,2)*1.25),2)</f>
        <v>0</v>
      </c>
      <c r="DC29">
        <f>ROUND((ROUND(AT29*AG29,2)*1.25),2)</f>
        <v>0</v>
      </c>
    </row>
    <row r="30" spans="1:107">
      <c r="A30">
        <f>ROW(Source!A82)</f>
        <v>82</v>
      </c>
      <c r="B30">
        <v>36401907</v>
      </c>
      <c r="C30">
        <v>36404997</v>
      </c>
      <c r="D30">
        <v>29172556</v>
      </c>
      <c r="E30">
        <v>1</v>
      </c>
      <c r="F30">
        <v>1</v>
      </c>
      <c r="G30">
        <v>1</v>
      </c>
      <c r="H30">
        <v>2</v>
      </c>
      <c r="I30" t="s">
        <v>517</v>
      </c>
      <c r="J30" t="s">
        <v>518</v>
      </c>
      <c r="K30" t="s">
        <v>519</v>
      </c>
      <c r="L30">
        <v>1368</v>
      </c>
      <c r="N30">
        <v>1011</v>
      </c>
      <c r="O30" t="s">
        <v>520</v>
      </c>
      <c r="P30" t="s">
        <v>520</v>
      </c>
      <c r="Q30">
        <v>1</v>
      </c>
      <c r="W30">
        <v>0</v>
      </c>
      <c r="X30">
        <v>-1302720870</v>
      </c>
      <c r="Y30">
        <v>0.1</v>
      </c>
      <c r="AA30">
        <v>0</v>
      </c>
      <c r="AB30">
        <v>466.71</v>
      </c>
      <c r="AC30">
        <v>449.82</v>
      </c>
      <c r="AD30">
        <v>0</v>
      </c>
      <c r="AE30">
        <v>0</v>
      </c>
      <c r="AF30">
        <v>31.26</v>
      </c>
      <c r="AG30">
        <v>13.5</v>
      </c>
      <c r="AH30">
        <v>0</v>
      </c>
      <c r="AI30">
        <v>1</v>
      </c>
      <c r="AJ30">
        <v>14.93</v>
      </c>
      <c r="AK30">
        <v>33.32</v>
      </c>
      <c r="AL30">
        <v>1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0.08</v>
      </c>
      <c r="AU30" t="s">
        <v>133</v>
      </c>
      <c r="AV30">
        <v>0</v>
      </c>
      <c r="AW30">
        <v>2</v>
      </c>
      <c r="AX30">
        <v>36405009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Y30*Source!I82</f>
        <v>1.2000000000000001E-3</v>
      </c>
      <c r="CY30">
        <f>AB30</f>
        <v>466.71</v>
      </c>
      <c r="CZ30">
        <f>AF30</f>
        <v>31.26</v>
      </c>
      <c r="DA30">
        <f>AJ30</f>
        <v>14.93</v>
      </c>
      <c r="DB30">
        <f>ROUND((ROUND(AT30*CZ30,2)*1.25),2)</f>
        <v>3.13</v>
      </c>
      <c r="DC30">
        <f>ROUND((ROUND(AT30*AG30,2)*1.25),2)</f>
        <v>1.35</v>
      </c>
    </row>
    <row r="31" spans="1:107">
      <c r="A31">
        <f>ROW(Source!A82)</f>
        <v>82</v>
      </c>
      <c r="B31">
        <v>36401907</v>
      </c>
      <c r="C31">
        <v>36404997</v>
      </c>
      <c r="D31">
        <v>29174591</v>
      </c>
      <c r="E31">
        <v>1</v>
      </c>
      <c r="F31">
        <v>1</v>
      </c>
      <c r="G31">
        <v>1</v>
      </c>
      <c r="H31">
        <v>2</v>
      </c>
      <c r="I31" t="s">
        <v>542</v>
      </c>
      <c r="J31" t="s">
        <v>543</v>
      </c>
      <c r="K31" t="s">
        <v>544</v>
      </c>
      <c r="L31">
        <v>1368</v>
      </c>
      <c r="N31">
        <v>1011</v>
      </c>
      <c r="O31" t="s">
        <v>520</v>
      </c>
      <c r="P31" t="s">
        <v>520</v>
      </c>
      <c r="Q31">
        <v>1</v>
      </c>
      <c r="W31">
        <v>0</v>
      </c>
      <c r="X31">
        <v>1598042632</v>
      </c>
      <c r="Y31">
        <v>0.32500000000000001</v>
      </c>
      <c r="AA31">
        <v>0</v>
      </c>
      <c r="AB31">
        <v>9.4700000000000006</v>
      </c>
      <c r="AC31">
        <v>0</v>
      </c>
      <c r="AD31">
        <v>0</v>
      </c>
      <c r="AE31">
        <v>0</v>
      </c>
      <c r="AF31">
        <v>0.95</v>
      </c>
      <c r="AG31">
        <v>0</v>
      </c>
      <c r="AH31">
        <v>0</v>
      </c>
      <c r="AI31">
        <v>1</v>
      </c>
      <c r="AJ31">
        <v>9.9700000000000006</v>
      </c>
      <c r="AK31">
        <v>33.32</v>
      </c>
      <c r="AL31">
        <v>1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0.26</v>
      </c>
      <c r="AU31" t="s">
        <v>133</v>
      </c>
      <c r="AV31">
        <v>0</v>
      </c>
      <c r="AW31">
        <v>2</v>
      </c>
      <c r="AX31">
        <v>36405010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Y31*Source!I82</f>
        <v>3.9000000000000003E-3</v>
      </c>
      <c r="CY31">
        <f>AB31</f>
        <v>9.4700000000000006</v>
      </c>
      <c r="CZ31">
        <f>AF31</f>
        <v>0.95</v>
      </c>
      <c r="DA31">
        <f>AJ31</f>
        <v>9.9700000000000006</v>
      </c>
      <c r="DB31">
        <f>ROUND((ROUND(AT31*CZ31,2)*1.25),2)</f>
        <v>0.31</v>
      </c>
      <c r="DC31">
        <f>ROUND((ROUND(AT31*AG31,2)*1.25),2)</f>
        <v>0</v>
      </c>
    </row>
    <row r="32" spans="1:107">
      <c r="A32">
        <f>ROW(Source!A82)</f>
        <v>82</v>
      </c>
      <c r="B32">
        <v>36401907</v>
      </c>
      <c r="C32">
        <v>36404997</v>
      </c>
      <c r="D32">
        <v>29174913</v>
      </c>
      <c r="E32">
        <v>1</v>
      </c>
      <c r="F32">
        <v>1</v>
      </c>
      <c r="G32">
        <v>1</v>
      </c>
      <c r="H32">
        <v>2</v>
      </c>
      <c r="I32" t="s">
        <v>531</v>
      </c>
      <c r="J32" t="s">
        <v>532</v>
      </c>
      <c r="K32" t="s">
        <v>533</v>
      </c>
      <c r="L32">
        <v>1368</v>
      </c>
      <c r="N32">
        <v>1011</v>
      </c>
      <c r="O32" t="s">
        <v>520</v>
      </c>
      <c r="P32" t="s">
        <v>520</v>
      </c>
      <c r="Q32">
        <v>1</v>
      </c>
      <c r="W32">
        <v>0</v>
      </c>
      <c r="X32">
        <v>458544584</v>
      </c>
      <c r="Y32">
        <v>0.625</v>
      </c>
      <c r="AA32">
        <v>0</v>
      </c>
      <c r="AB32">
        <v>932.72</v>
      </c>
      <c r="AC32">
        <v>386.51</v>
      </c>
      <c r="AD32">
        <v>0</v>
      </c>
      <c r="AE32">
        <v>0</v>
      </c>
      <c r="AF32">
        <v>87.17</v>
      </c>
      <c r="AG32">
        <v>11.6</v>
      </c>
      <c r="AH32">
        <v>0</v>
      </c>
      <c r="AI32">
        <v>1</v>
      </c>
      <c r="AJ32">
        <v>10.7</v>
      </c>
      <c r="AK32">
        <v>33.32</v>
      </c>
      <c r="AL32">
        <v>1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0.5</v>
      </c>
      <c r="AU32" t="s">
        <v>133</v>
      </c>
      <c r="AV32">
        <v>0</v>
      </c>
      <c r="AW32">
        <v>2</v>
      </c>
      <c r="AX32">
        <v>36405011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Y32*Source!I82</f>
        <v>7.4999999999999997E-3</v>
      </c>
      <c r="CY32">
        <f>AB32</f>
        <v>932.72</v>
      </c>
      <c r="CZ32">
        <f>AF32</f>
        <v>87.17</v>
      </c>
      <c r="DA32">
        <f>AJ32</f>
        <v>10.7</v>
      </c>
      <c r="DB32">
        <f>ROUND((ROUND(AT32*CZ32,2)*1.25),2)</f>
        <v>54.49</v>
      </c>
      <c r="DC32">
        <f>ROUND((ROUND(AT32*AG32,2)*1.25),2)</f>
        <v>7.25</v>
      </c>
    </row>
    <row r="33" spans="1:107">
      <c r="A33">
        <f>ROW(Source!A82)</f>
        <v>82</v>
      </c>
      <c r="B33">
        <v>36401907</v>
      </c>
      <c r="C33">
        <v>36404997</v>
      </c>
      <c r="D33">
        <v>29107800</v>
      </c>
      <c r="E33">
        <v>1</v>
      </c>
      <c r="F33">
        <v>1</v>
      </c>
      <c r="G33">
        <v>1</v>
      </c>
      <c r="H33">
        <v>3</v>
      </c>
      <c r="I33" t="s">
        <v>545</v>
      </c>
      <c r="J33" t="s">
        <v>546</v>
      </c>
      <c r="K33" t="s">
        <v>547</v>
      </c>
      <c r="L33">
        <v>1346</v>
      </c>
      <c r="N33">
        <v>1009</v>
      </c>
      <c r="O33" t="s">
        <v>160</v>
      </c>
      <c r="P33" t="s">
        <v>160</v>
      </c>
      <c r="Q33">
        <v>1</v>
      </c>
      <c r="W33">
        <v>0</v>
      </c>
      <c r="X33">
        <v>-1570619850</v>
      </c>
      <c r="Y33">
        <v>0.2</v>
      </c>
      <c r="AA33">
        <v>46.61</v>
      </c>
      <c r="AB33">
        <v>0</v>
      </c>
      <c r="AC33">
        <v>0</v>
      </c>
      <c r="AD33">
        <v>0</v>
      </c>
      <c r="AE33">
        <v>1.81</v>
      </c>
      <c r="AF33">
        <v>0</v>
      </c>
      <c r="AG33">
        <v>0</v>
      </c>
      <c r="AH33">
        <v>0</v>
      </c>
      <c r="AI33">
        <v>25.75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0.2</v>
      </c>
      <c r="AU33" t="s">
        <v>3</v>
      </c>
      <c r="AV33">
        <v>0</v>
      </c>
      <c r="AW33">
        <v>2</v>
      </c>
      <c r="AX33">
        <v>36405012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Y33*Source!I82</f>
        <v>2.4000000000000002E-3</v>
      </c>
      <c r="CY33">
        <f>AA33</f>
        <v>46.61</v>
      </c>
      <c r="CZ33">
        <f>AE33</f>
        <v>1.81</v>
      </c>
      <c r="DA33">
        <f>AI33</f>
        <v>25.75</v>
      </c>
      <c r="DB33">
        <f>ROUND(ROUND(AT33*CZ33,2),2)</f>
        <v>0.36</v>
      </c>
      <c r="DC33">
        <f>ROUND(ROUND(AT33*AG33,2),2)</f>
        <v>0</v>
      </c>
    </row>
    <row r="34" spans="1:107">
      <c r="A34">
        <f>ROW(Source!A82)</f>
        <v>82</v>
      </c>
      <c r="B34">
        <v>36401907</v>
      </c>
      <c r="C34">
        <v>36404997</v>
      </c>
      <c r="D34">
        <v>29109348</v>
      </c>
      <c r="E34">
        <v>1</v>
      </c>
      <c r="F34">
        <v>1</v>
      </c>
      <c r="G34">
        <v>1</v>
      </c>
      <c r="H34">
        <v>3</v>
      </c>
      <c r="I34" t="s">
        <v>158</v>
      </c>
      <c r="J34" t="s">
        <v>161</v>
      </c>
      <c r="K34" t="s">
        <v>159</v>
      </c>
      <c r="L34">
        <v>1346</v>
      </c>
      <c r="N34">
        <v>1009</v>
      </c>
      <c r="O34" t="s">
        <v>160</v>
      </c>
      <c r="P34" t="s">
        <v>160</v>
      </c>
      <c r="Q34">
        <v>1</v>
      </c>
      <c r="W34">
        <v>0</v>
      </c>
      <c r="X34">
        <v>-1686930993</v>
      </c>
      <c r="Y34">
        <v>8.9166670000000003</v>
      </c>
      <c r="AA34">
        <v>134.02000000000001</v>
      </c>
      <c r="AB34">
        <v>0</v>
      </c>
      <c r="AC34">
        <v>0</v>
      </c>
      <c r="AD34">
        <v>0</v>
      </c>
      <c r="AE34">
        <v>22.91</v>
      </c>
      <c r="AF34">
        <v>0</v>
      </c>
      <c r="AG34">
        <v>0</v>
      </c>
      <c r="AH34">
        <v>0</v>
      </c>
      <c r="AI34">
        <v>5.85</v>
      </c>
      <c r="AJ34">
        <v>1</v>
      </c>
      <c r="AK34">
        <v>1</v>
      </c>
      <c r="AL34">
        <v>1</v>
      </c>
      <c r="AN34">
        <v>0</v>
      </c>
      <c r="AO34">
        <v>0</v>
      </c>
      <c r="AP34">
        <v>0</v>
      </c>
      <c r="AQ34">
        <v>0</v>
      </c>
      <c r="AR34">
        <v>0</v>
      </c>
      <c r="AS34" t="s">
        <v>3</v>
      </c>
      <c r="AT34">
        <v>8.9166670000000003</v>
      </c>
      <c r="AU34" t="s">
        <v>3</v>
      </c>
      <c r="AV34">
        <v>0</v>
      </c>
      <c r="AW34">
        <v>1</v>
      </c>
      <c r="AX34">
        <v>-1</v>
      </c>
      <c r="AY34">
        <v>0</v>
      </c>
      <c r="AZ34">
        <v>0</v>
      </c>
      <c r="BA34" t="s">
        <v>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Y34*Source!I82</f>
        <v>0.10700000400000001</v>
      </c>
      <c r="CY34">
        <f>AA34</f>
        <v>134.02000000000001</v>
      </c>
      <c r="CZ34">
        <f>AE34</f>
        <v>22.91</v>
      </c>
      <c r="DA34">
        <f>AI34</f>
        <v>5.85</v>
      </c>
      <c r="DB34">
        <f>ROUND(ROUND(AT34*CZ34,2),2)</f>
        <v>204.28</v>
      </c>
      <c r="DC34">
        <f>ROUND(ROUND(AT34*AG34,2),2)</f>
        <v>0</v>
      </c>
    </row>
    <row r="35" spans="1:107">
      <c r="A35">
        <f>ROW(Source!A82)</f>
        <v>82</v>
      </c>
      <c r="B35">
        <v>36401907</v>
      </c>
      <c r="C35">
        <v>36404997</v>
      </c>
      <c r="D35">
        <v>29109411</v>
      </c>
      <c r="E35">
        <v>1</v>
      </c>
      <c r="F35">
        <v>1</v>
      </c>
      <c r="G35">
        <v>1</v>
      </c>
      <c r="H35">
        <v>3</v>
      </c>
      <c r="I35" t="s">
        <v>548</v>
      </c>
      <c r="J35" t="s">
        <v>549</v>
      </c>
      <c r="K35" t="s">
        <v>550</v>
      </c>
      <c r="L35">
        <v>1346</v>
      </c>
      <c r="N35">
        <v>1009</v>
      </c>
      <c r="O35" t="s">
        <v>160</v>
      </c>
      <c r="P35" t="s">
        <v>160</v>
      </c>
      <c r="Q35">
        <v>1</v>
      </c>
      <c r="W35">
        <v>0</v>
      </c>
      <c r="X35">
        <v>-1130535485</v>
      </c>
      <c r="Y35">
        <v>30</v>
      </c>
      <c r="AA35">
        <v>53.91</v>
      </c>
      <c r="AB35">
        <v>0</v>
      </c>
      <c r="AC35">
        <v>0</v>
      </c>
      <c r="AD35">
        <v>0</v>
      </c>
      <c r="AE35">
        <v>15.95</v>
      </c>
      <c r="AF35">
        <v>0</v>
      </c>
      <c r="AG35">
        <v>0</v>
      </c>
      <c r="AH35">
        <v>0</v>
      </c>
      <c r="AI35">
        <v>3.38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30</v>
      </c>
      <c r="AU35" t="s">
        <v>3</v>
      </c>
      <c r="AV35">
        <v>0</v>
      </c>
      <c r="AW35">
        <v>2</v>
      </c>
      <c r="AX35">
        <v>36405013</v>
      </c>
      <c r="AY35">
        <v>1</v>
      </c>
      <c r="AZ35">
        <v>0</v>
      </c>
      <c r="BA35">
        <v>34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Y35*Source!I82</f>
        <v>0.36</v>
      </c>
      <c r="CY35">
        <f>AA35</f>
        <v>53.91</v>
      </c>
      <c r="CZ35">
        <f>AE35</f>
        <v>15.95</v>
      </c>
      <c r="DA35">
        <f>AI35</f>
        <v>3.38</v>
      </c>
      <c r="DB35">
        <f>ROUND(ROUND(AT35*CZ35,2),2)</f>
        <v>478.5</v>
      </c>
      <c r="DC35">
        <f>ROUND(ROUND(AT35*AG35,2),2)</f>
        <v>0</v>
      </c>
    </row>
    <row r="36" spans="1:107">
      <c r="A36">
        <f>ROW(Source!A82)</f>
        <v>82</v>
      </c>
      <c r="B36">
        <v>36401907</v>
      </c>
      <c r="C36">
        <v>36404997</v>
      </c>
      <c r="D36">
        <v>29109648</v>
      </c>
      <c r="E36">
        <v>1</v>
      </c>
      <c r="F36">
        <v>1</v>
      </c>
      <c r="G36">
        <v>1</v>
      </c>
      <c r="H36">
        <v>3</v>
      </c>
      <c r="I36" t="s">
        <v>153</v>
      </c>
      <c r="J36" t="s">
        <v>156</v>
      </c>
      <c r="K36" t="s">
        <v>154</v>
      </c>
      <c r="L36">
        <v>1327</v>
      </c>
      <c r="N36">
        <v>1005</v>
      </c>
      <c r="O36" t="s">
        <v>155</v>
      </c>
      <c r="P36" t="s">
        <v>155</v>
      </c>
      <c r="Q36">
        <v>1</v>
      </c>
      <c r="W36">
        <v>0</v>
      </c>
      <c r="X36">
        <v>-1326923709</v>
      </c>
      <c r="Y36">
        <v>105</v>
      </c>
      <c r="AA36">
        <v>226.72</v>
      </c>
      <c r="AB36">
        <v>0</v>
      </c>
      <c r="AC36">
        <v>0</v>
      </c>
      <c r="AD36">
        <v>0</v>
      </c>
      <c r="AE36">
        <v>377.87</v>
      </c>
      <c r="AF36">
        <v>0</v>
      </c>
      <c r="AG36">
        <v>0</v>
      </c>
      <c r="AH36">
        <v>0</v>
      </c>
      <c r="AI36">
        <v>0.6</v>
      </c>
      <c r="AJ36">
        <v>1</v>
      </c>
      <c r="AK36">
        <v>1</v>
      </c>
      <c r="AL36">
        <v>1</v>
      </c>
      <c r="AN36">
        <v>0</v>
      </c>
      <c r="AO36">
        <v>0</v>
      </c>
      <c r="AP36">
        <v>0</v>
      </c>
      <c r="AQ36">
        <v>0</v>
      </c>
      <c r="AR36">
        <v>0</v>
      </c>
      <c r="AS36" t="s">
        <v>3</v>
      </c>
      <c r="AT36">
        <v>105</v>
      </c>
      <c r="AU36" t="s">
        <v>3</v>
      </c>
      <c r="AV36">
        <v>0</v>
      </c>
      <c r="AW36">
        <v>1</v>
      </c>
      <c r="AX36">
        <v>-1</v>
      </c>
      <c r="AY36">
        <v>0</v>
      </c>
      <c r="AZ36">
        <v>0</v>
      </c>
      <c r="BA36" t="s">
        <v>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Y36*Source!I82</f>
        <v>1.26</v>
      </c>
      <c r="CY36">
        <f>AA36</f>
        <v>226.72</v>
      </c>
      <c r="CZ36">
        <f>AE36</f>
        <v>377.87</v>
      </c>
      <c r="DA36">
        <f>AI36</f>
        <v>0.6</v>
      </c>
      <c r="DB36">
        <f>ROUND(ROUND(AT36*CZ36,2),2)</f>
        <v>39676.35</v>
      </c>
      <c r="DC36">
        <f>ROUND(ROUND(AT36*AG36,2),2)</f>
        <v>0</v>
      </c>
    </row>
    <row r="37" spans="1:107">
      <c r="A37">
        <f>ROW(Source!A85)</f>
        <v>85</v>
      </c>
      <c r="B37">
        <v>36401907</v>
      </c>
      <c r="C37">
        <v>36405018</v>
      </c>
      <c r="D37">
        <v>18410572</v>
      </c>
      <c r="E37">
        <v>1</v>
      </c>
      <c r="F37">
        <v>1</v>
      </c>
      <c r="G37">
        <v>1</v>
      </c>
      <c r="H37">
        <v>1</v>
      </c>
      <c r="I37" t="s">
        <v>551</v>
      </c>
      <c r="J37" t="s">
        <v>3</v>
      </c>
      <c r="K37" t="s">
        <v>552</v>
      </c>
      <c r="L37">
        <v>1369</v>
      </c>
      <c r="N37">
        <v>1013</v>
      </c>
      <c r="O37" t="s">
        <v>514</v>
      </c>
      <c r="P37" t="s">
        <v>514</v>
      </c>
      <c r="Q37">
        <v>1</v>
      </c>
      <c r="W37">
        <v>0</v>
      </c>
      <c r="X37">
        <v>-546915240</v>
      </c>
      <c r="Y37">
        <v>84.11099999999999</v>
      </c>
      <c r="AA37">
        <v>0</v>
      </c>
      <c r="AB37">
        <v>0</v>
      </c>
      <c r="AC37">
        <v>0</v>
      </c>
      <c r="AD37">
        <v>279.16000000000003</v>
      </c>
      <c r="AE37">
        <v>0</v>
      </c>
      <c r="AF37">
        <v>0</v>
      </c>
      <c r="AG37">
        <v>0</v>
      </c>
      <c r="AH37">
        <v>279.16000000000003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3</v>
      </c>
      <c r="AT37">
        <v>73.14</v>
      </c>
      <c r="AU37" t="s">
        <v>167</v>
      </c>
      <c r="AV37">
        <v>1</v>
      </c>
      <c r="AW37">
        <v>2</v>
      </c>
      <c r="AX37">
        <v>36405027</v>
      </c>
      <c r="AY37">
        <v>2</v>
      </c>
      <c r="AZ37">
        <v>131072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Y37*Source!I85</f>
        <v>1.6822199999999998</v>
      </c>
      <c r="CY37">
        <f>AD37</f>
        <v>279.16000000000003</v>
      </c>
      <c r="CZ37">
        <f>AH37</f>
        <v>279.16000000000003</v>
      </c>
      <c r="DA37">
        <f>AL37</f>
        <v>1</v>
      </c>
      <c r="DB37">
        <f>ROUND((ROUND(AT37*CZ37,2)*1.15),2)</f>
        <v>23480.42</v>
      </c>
      <c r="DC37">
        <f>ROUND((ROUND(AT37*AG37,2)*1.15),2)</f>
        <v>0</v>
      </c>
    </row>
    <row r="38" spans="1:107">
      <c r="A38">
        <f>ROW(Source!A85)</f>
        <v>85</v>
      </c>
      <c r="B38">
        <v>36401907</v>
      </c>
      <c r="C38">
        <v>36405018</v>
      </c>
      <c r="D38">
        <v>121548</v>
      </c>
      <c r="E38">
        <v>1</v>
      </c>
      <c r="F38">
        <v>1</v>
      </c>
      <c r="G38">
        <v>1</v>
      </c>
      <c r="H38">
        <v>1</v>
      </c>
      <c r="I38" t="s">
        <v>35</v>
      </c>
      <c r="J38" t="s">
        <v>3</v>
      </c>
      <c r="K38" t="s">
        <v>515</v>
      </c>
      <c r="L38">
        <v>608254</v>
      </c>
      <c r="N38">
        <v>1013</v>
      </c>
      <c r="O38" t="s">
        <v>516</v>
      </c>
      <c r="P38" t="s">
        <v>516</v>
      </c>
      <c r="Q38">
        <v>1</v>
      </c>
      <c r="W38">
        <v>0</v>
      </c>
      <c r="X38">
        <v>-185737400</v>
      </c>
      <c r="Y38">
        <v>1.7125000000000001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1.37</v>
      </c>
      <c r="AU38" t="s">
        <v>166</v>
      </c>
      <c r="AV38">
        <v>2</v>
      </c>
      <c r="AW38">
        <v>2</v>
      </c>
      <c r="AX38">
        <v>36405028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Y38*Source!I85</f>
        <v>3.4250000000000003E-2</v>
      </c>
      <c r="CY38">
        <f>AD38</f>
        <v>0</v>
      </c>
      <c r="CZ38">
        <f>AH38</f>
        <v>0</v>
      </c>
      <c r="DA38">
        <f>AL38</f>
        <v>1</v>
      </c>
      <c r="DB38">
        <f>ROUND((ROUND(AT38*CZ38,2)*1.25),2)</f>
        <v>0</v>
      </c>
      <c r="DC38">
        <f>ROUND((ROUND(AT38*AG38,2)*1.25),2)</f>
        <v>0</v>
      </c>
    </row>
    <row r="39" spans="1:107">
      <c r="A39">
        <f>ROW(Source!A85)</f>
        <v>85</v>
      </c>
      <c r="B39">
        <v>36401907</v>
      </c>
      <c r="C39">
        <v>36405018</v>
      </c>
      <c r="D39">
        <v>29172379</v>
      </c>
      <c r="E39">
        <v>1</v>
      </c>
      <c r="F39">
        <v>1</v>
      </c>
      <c r="G39">
        <v>1</v>
      </c>
      <c r="H39">
        <v>2</v>
      </c>
      <c r="I39" t="s">
        <v>553</v>
      </c>
      <c r="J39" t="s">
        <v>554</v>
      </c>
      <c r="K39" t="s">
        <v>555</v>
      </c>
      <c r="L39">
        <v>1368</v>
      </c>
      <c r="N39">
        <v>1011</v>
      </c>
      <c r="O39" t="s">
        <v>520</v>
      </c>
      <c r="P39" t="s">
        <v>520</v>
      </c>
      <c r="Q39">
        <v>1</v>
      </c>
      <c r="W39">
        <v>0</v>
      </c>
      <c r="X39">
        <v>-151619853</v>
      </c>
      <c r="Y39">
        <v>1.7125000000000001</v>
      </c>
      <c r="AA39">
        <v>0</v>
      </c>
      <c r="AB39">
        <v>1102.08</v>
      </c>
      <c r="AC39">
        <v>449.82</v>
      </c>
      <c r="AD39">
        <v>0</v>
      </c>
      <c r="AE39">
        <v>0</v>
      </c>
      <c r="AF39">
        <v>112</v>
      </c>
      <c r="AG39">
        <v>13.5</v>
      </c>
      <c r="AH39">
        <v>0</v>
      </c>
      <c r="AI39">
        <v>1</v>
      </c>
      <c r="AJ39">
        <v>9.84</v>
      </c>
      <c r="AK39">
        <v>33.32</v>
      </c>
      <c r="AL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1.37</v>
      </c>
      <c r="AU39" t="s">
        <v>166</v>
      </c>
      <c r="AV39">
        <v>0</v>
      </c>
      <c r="AW39">
        <v>2</v>
      </c>
      <c r="AX39">
        <v>36405029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Y39*Source!I85</f>
        <v>3.4250000000000003E-2</v>
      </c>
      <c r="CY39">
        <f>AB39</f>
        <v>1102.08</v>
      </c>
      <c r="CZ39">
        <f>AF39</f>
        <v>112</v>
      </c>
      <c r="DA39">
        <f>AJ39</f>
        <v>9.84</v>
      </c>
      <c r="DB39">
        <f>ROUND((ROUND(AT39*CZ39,2)*1.25),2)</f>
        <v>191.8</v>
      </c>
      <c r="DC39">
        <f>ROUND((ROUND(AT39*AG39,2)*1.25),2)</f>
        <v>23.13</v>
      </c>
    </row>
    <row r="40" spans="1:107">
      <c r="A40">
        <f>ROW(Source!A85)</f>
        <v>85</v>
      </c>
      <c r="B40">
        <v>36401907</v>
      </c>
      <c r="C40">
        <v>36405018</v>
      </c>
      <c r="D40">
        <v>29174913</v>
      </c>
      <c r="E40">
        <v>1</v>
      </c>
      <c r="F40">
        <v>1</v>
      </c>
      <c r="G40">
        <v>1</v>
      </c>
      <c r="H40">
        <v>2</v>
      </c>
      <c r="I40" t="s">
        <v>531</v>
      </c>
      <c r="J40" t="s">
        <v>532</v>
      </c>
      <c r="K40" t="s">
        <v>533</v>
      </c>
      <c r="L40">
        <v>1368</v>
      </c>
      <c r="N40">
        <v>1011</v>
      </c>
      <c r="O40" t="s">
        <v>520</v>
      </c>
      <c r="P40" t="s">
        <v>520</v>
      </c>
      <c r="Q40">
        <v>1</v>
      </c>
      <c r="W40">
        <v>0</v>
      </c>
      <c r="X40">
        <v>458544584</v>
      </c>
      <c r="Y40">
        <v>2.5750000000000002</v>
      </c>
      <c r="AA40">
        <v>0</v>
      </c>
      <c r="AB40">
        <v>932.72</v>
      </c>
      <c r="AC40">
        <v>386.51</v>
      </c>
      <c r="AD40">
        <v>0</v>
      </c>
      <c r="AE40">
        <v>0</v>
      </c>
      <c r="AF40">
        <v>87.17</v>
      </c>
      <c r="AG40">
        <v>11.6</v>
      </c>
      <c r="AH40">
        <v>0</v>
      </c>
      <c r="AI40">
        <v>1</v>
      </c>
      <c r="AJ40">
        <v>10.7</v>
      </c>
      <c r="AK40">
        <v>33.32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2.06</v>
      </c>
      <c r="AU40" t="s">
        <v>166</v>
      </c>
      <c r="AV40">
        <v>0</v>
      </c>
      <c r="AW40">
        <v>2</v>
      </c>
      <c r="AX40">
        <v>36405030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Y40*Source!I85</f>
        <v>5.1500000000000004E-2</v>
      </c>
      <c r="CY40">
        <f>AB40</f>
        <v>932.72</v>
      </c>
      <c r="CZ40">
        <f>AF40</f>
        <v>87.17</v>
      </c>
      <c r="DA40">
        <f>AJ40</f>
        <v>10.7</v>
      </c>
      <c r="DB40">
        <f>ROUND((ROUND(AT40*CZ40,2)*1.25),2)</f>
        <v>224.46</v>
      </c>
      <c r="DC40">
        <f>ROUND((ROUND(AT40*AG40,2)*1.25),2)</f>
        <v>29.88</v>
      </c>
    </row>
    <row r="41" spans="1:107">
      <c r="A41">
        <f>ROW(Source!A85)</f>
        <v>85</v>
      </c>
      <c r="B41">
        <v>36401907</v>
      </c>
      <c r="C41">
        <v>36405018</v>
      </c>
      <c r="D41">
        <v>29114836</v>
      </c>
      <c r="E41">
        <v>1</v>
      </c>
      <c r="F41">
        <v>1</v>
      </c>
      <c r="G41">
        <v>1</v>
      </c>
      <c r="H41">
        <v>3</v>
      </c>
      <c r="I41" t="s">
        <v>168</v>
      </c>
      <c r="J41" t="s">
        <v>171</v>
      </c>
      <c r="K41" t="s">
        <v>169</v>
      </c>
      <c r="L41">
        <v>1035</v>
      </c>
      <c r="N41">
        <v>1013</v>
      </c>
      <c r="O41" t="s">
        <v>170</v>
      </c>
      <c r="P41" t="s">
        <v>170</v>
      </c>
      <c r="Q41">
        <v>1</v>
      </c>
      <c r="W41">
        <v>0</v>
      </c>
      <c r="X41">
        <v>-1252999712</v>
      </c>
      <c r="Y41">
        <v>50</v>
      </c>
      <c r="AA41">
        <v>196.01</v>
      </c>
      <c r="AB41">
        <v>0</v>
      </c>
      <c r="AC41">
        <v>0</v>
      </c>
      <c r="AD41">
        <v>0</v>
      </c>
      <c r="AE41">
        <v>94.69</v>
      </c>
      <c r="AF41">
        <v>0</v>
      </c>
      <c r="AG41">
        <v>0</v>
      </c>
      <c r="AH41">
        <v>0</v>
      </c>
      <c r="AI41">
        <v>2.0699999999999998</v>
      </c>
      <c r="AJ41">
        <v>1</v>
      </c>
      <c r="AK41">
        <v>1</v>
      </c>
      <c r="AL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 t="s">
        <v>3</v>
      </c>
      <c r="AT41">
        <v>50</v>
      </c>
      <c r="AU41" t="s">
        <v>3</v>
      </c>
      <c r="AV41">
        <v>0</v>
      </c>
      <c r="AW41">
        <v>1</v>
      </c>
      <c r="AX41">
        <v>-1</v>
      </c>
      <c r="AY41">
        <v>0</v>
      </c>
      <c r="AZ41">
        <v>0</v>
      </c>
      <c r="BA41" t="s">
        <v>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Y41*Source!I85</f>
        <v>1</v>
      </c>
      <c r="CY41">
        <f>AA41</f>
        <v>196.01</v>
      </c>
      <c r="CZ41">
        <f>AE41</f>
        <v>94.69</v>
      </c>
      <c r="DA41">
        <f>AI41</f>
        <v>2.0699999999999998</v>
      </c>
      <c r="DB41">
        <f t="shared" ref="DB41:DB48" si="2">ROUND(ROUND(AT41*CZ41,2),2)</f>
        <v>4734.5</v>
      </c>
      <c r="DC41">
        <f t="shared" ref="DC41:DC48" si="3">ROUND(ROUND(AT41*AG41,2),2)</f>
        <v>0</v>
      </c>
    </row>
    <row r="42" spans="1:107">
      <c r="A42">
        <f>ROW(Source!A85)</f>
        <v>85</v>
      </c>
      <c r="B42">
        <v>36401907</v>
      </c>
      <c r="C42">
        <v>36405018</v>
      </c>
      <c r="D42">
        <v>29114332</v>
      </c>
      <c r="E42">
        <v>1</v>
      </c>
      <c r="F42">
        <v>1</v>
      </c>
      <c r="G42">
        <v>1</v>
      </c>
      <c r="H42">
        <v>3</v>
      </c>
      <c r="I42" t="s">
        <v>556</v>
      </c>
      <c r="J42" t="s">
        <v>557</v>
      </c>
      <c r="K42" t="s">
        <v>558</v>
      </c>
      <c r="L42">
        <v>1348</v>
      </c>
      <c r="N42">
        <v>1009</v>
      </c>
      <c r="O42" t="s">
        <v>30</v>
      </c>
      <c r="P42" t="s">
        <v>30</v>
      </c>
      <c r="Q42">
        <v>1000</v>
      </c>
      <c r="W42">
        <v>0</v>
      </c>
      <c r="X42">
        <v>233971917</v>
      </c>
      <c r="Y42">
        <v>3.3999999999999998E-3</v>
      </c>
      <c r="AA42">
        <v>54619.68</v>
      </c>
      <c r="AB42">
        <v>0</v>
      </c>
      <c r="AC42">
        <v>0</v>
      </c>
      <c r="AD42">
        <v>0</v>
      </c>
      <c r="AE42">
        <v>11978</v>
      </c>
      <c r="AF42">
        <v>0</v>
      </c>
      <c r="AG42">
        <v>0</v>
      </c>
      <c r="AH42">
        <v>0</v>
      </c>
      <c r="AI42">
        <v>4.5599999999999996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3</v>
      </c>
      <c r="AT42">
        <v>3.3999999999999998E-3</v>
      </c>
      <c r="AU42" t="s">
        <v>3</v>
      </c>
      <c r="AV42">
        <v>0</v>
      </c>
      <c r="AW42">
        <v>2</v>
      </c>
      <c r="AX42">
        <v>36405031</v>
      </c>
      <c r="AY42">
        <v>1</v>
      </c>
      <c r="AZ42">
        <v>0</v>
      </c>
      <c r="BA42">
        <v>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Y42*Source!I85</f>
        <v>6.7999999999999999E-5</v>
      </c>
      <c r="CY42">
        <f>AA42</f>
        <v>54619.68</v>
      </c>
      <c r="CZ42">
        <f>AE42</f>
        <v>11978</v>
      </c>
      <c r="DA42">
        <f>AI42</f>
        <v>4.5599999999999996</v>
      </c>
      <c r="DB42">
        <f t="shared" si="2"/>
        <v>40.729999999999997</v>
      </c>
      <c r="DC42">
        <f t="shared" si="3"/>
        <v>0</v>
      </c>
    </row>
    <row r="43" spans="1:107">
      <c r="A43">
        <f>ROW(Source!A85)</f>
        <v>85</v>
      </c>
      <c r="B43">
        <v>36401907</v>
      </c>
      <c r="C43">
        <v>36405018</v>
      </c>
      <c r="D43">
        <v>29130561</v>
      </c>
      <c r="E43">
        <v>1</v>
      </c>
      <c r="F43">
        <v>1</v>
      </c>
      <c r="G43">
        <v>1</v>
      </c>
      <c r="H43">
        <v>3</v>
      </c>
      <c r="I43" t="s">
        <v>177</v>
      </c>
      <c r="J43" t="s">
        <v>179</v>
      </c>
      <c r="K43" t="s">
        <v>178</v>
      </c>
      <c r="L43">
        <v>1327</v>
      </c>
      <c r="N43">
        <v>1005</v>
      </c>
      <c r="O43" t="s">
        <v>155</v>
      </c>
      <c r="P43" t="s">
        <v>155</v>
      </c>
      <c r="Q43">
        <v>1</v>
      </c>
      <c r="W43">
        <v>1</v>
      </c>
      <c r="X43">
        <v>-172969429</v>
      </c>
      <c r="Y43">
        <v>-100</v>
      </c>
      <c r="AA43">
        <v>1039.1400000000001</v>
      </c>
      <c r="AB43">
        <v>0</v>
      </c>
      <c r="AC43">
        <v>0</v>
      </c>
      <c r="AD43">
        <v>0</v>
      </c>
      <c r="AE43">
        <v>207</v>
      </c>
      <c r="AF43">
        <v>0</v>
      </c>
      <c r="AG43">
        <v>0</v>
      </c>
      <c r="AH43">
        <v>0</v>
      </c>
      <c r="AI43">
        <v>5.0199999999999996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-100</v>
      </c>
      <c r="AU43" t="s">
        <v>3</v>
      </c>
      <c r="AV43">
        <v>0</v>
      </c>
      <c r="AW43">
        <v>2</v>
      </c>
      <c r="AX43">
        <v>36405033</v>
      </c>
      <c r="AY43">
        <v>1</v>
      </c>
      <c r="AZ43">
        <v>6144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Y43*Source!I85</f>
        <v>-2</v>
      </c>
      <c r="CY43">
        <f>AA43</f>
        <v>1039.1400000000001</v>
      </c>
      <c r="CZ43">
        <f>AE43</f>
        <v>207</v>
      </c>
      <c r="DA43">
        <f>AI43</f>
        <v>5.0199999999999996</v>
      </c>
      <c r="DB43">
        <f t="shared" si="2"/>
        <v>-20700</v>
      </c>
      <c r="DC43">
        <f t="shared" si="3"/>
        <v>0</v>
      </c>
    </row>
    <row r="44" spans="1:107">
      <c r="A44">
        <f>ROW(Source!A85)</f>
        <v>85</v>
      </c>
      <c r="B44">
        <v>36401907</v>
      </c>
      <c r="C44">
        <v>36405018</v>
      </c>
      <c r="D44">
        <v>29130519</v>
      </c>
      <c r="E44">
        <v>1</v>
      </c>
      <c r="F44">
        <v>1</v>
      </c>
      <c r="G44">
        <v>1</v>
      </c>
      <c r="H44">
        <v>3</v>
      </c>
      <c r="I44" t="s">
        <v>173</v>
      </c>
      <c r="J44" t="s">
        <v>175</v>
      </c>
      <c r="K44" t="s">
        <v>174</v>
      </c>
      <c r="L44">
        <v>1327</v>
      </c>
      <c r="N44">
        <v>1005</v>
      </c>
      <c r="O44" t="s">
        <v>155</v>
      </c>
      <c r="P44" t="s">
        <v>155</v>
      </c>
      <c r="Q44">
        <v>1</v>
      </c>
      <c r="W44">
        <v>0</v>
      </c>
      <c r="X44">
        <v>-1775669208</v>
      </c>
      <c r="Y44">
        <v>100</v>
      </c>
      <c r="AA44">
        <v>11067.52</v>
      </c>
      <c r="AB44">
        <v>0</v>
      </c>
      <c r="AC44">
        <v>0</v>
      </c>
      <c r="AD44">
        <v>0</v>
      </c>
      <c r="AE44">
        <v>4535.87</v>
      </c>
      <c r="AF44">
        <v>0</v>
      </c>
      <c r="AG44">
        <v>0</v>
      </c>
      <c r="AH44">
        <v>0</v>
      </c>
      <c r="AI44">
        <v>2.44</v>
      </c>
      <c r="AJ44">
        <v>1</v>
      </c>
      <c r="AK44">
        <v>1</v>
      </c>
      <c r="AL44">
        <v>1</v>
      </c>
      <c r="AN44">
        <v>0</v>
      </c>
      <c r="AO44">
        <v>0</v>
      </c>
      <c r="AP44">
        <v>0</v>
      </c>
      <c r="AQ44">
        <v>0</v>
      </c>
      <c r="AR44">
        <v>0</v>
      </c>
      <c r="AS44" t="s">
        <v>3</v>
      </c>
      <c r="AT44">
        <v>100</v>
      </c>
      <c r="AU44" t="s">
        <v>3</v>
      </c>
      <c r="AV44">
        <v>0</v>
      </c>
      <c r="AW44">
        <v>1</v>
      </c>
      <c r="AX44">
        <v>-1</v>
      </c>
      <c r="AY44">
        <v>0</v>
      </c>
      <c r="AZ44">
        <v>0</v>
      </c>
      <c r="BA44" t="s">
        <v>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Y44*Source!I85</f>
        <v>2</v>
      </c>
      <c r="CY44">
        <f>AA44</f>
        <v>11067.52</v>
      </c>
      <c r="CZ44">
        <f>AE44</f>
        <v>4535.87</v>
      </c>
      <c r="DA44">
        <f>AI44</f>
        <v>2.44</v>
      </c>
      <c r="DB44">
        <f t="shared" si="2"/>
        <v>453587</v>
      </c>
      <c r="DC44">
        <f t="shared" si="3"/>
        <v>0</v>
      </c>
    </row>
    <row r="45" spans="1:107">
      <c r="A45">
        <f>ROW(Source!A89)</f>
        <v>89</v>
      </c>
      <c r="B45">
        <v>36401907</v>
      </c>
      <c r="C45">
        <v>36405037</v>
      </c>
      <c r="D45">
        <v>18408291</v>
      </c>
      <c r="E45">
        <v>1</v>
      </c>
      <c r="F45">
        <v>1</v>
      </c>
      <c r="G45">
        <v>1</v>
      </c>
      <c r="H45">
        <v>1</v>
      </c>
      <c r="I45" t="s">
        <v>559</v>
      </c>
      <c r="J45" t="s">
        <v>3</v>
      </c>
      <c r="K45" t="s">
        <v>560</v>
      </c>
      <c r="L45">
        <v>1369</v>
      </c>
      <c r="N45">
        <v>1013</v>
      </c>
      <c r="O45" t="s">
        <v>514</v>
      </c>
      <c r="P45" t="s">
        <v>514</v>
      </c>
      <c r="Q45">
        <v>1</v>
      </c>
      <c r="W45">
        <v>0</v>
      </c>
      <c r="X45">
        <v>1933892413</v>
      </c>
      <c r="Y45">
        <v>7.82</v>
      </c>
      <c r="AA45">
        <v>0</v>
      </c>
      <c r="AB45">
        <v>0</v>
      </c>
      <c r="AC45">
        <v>0</v>
      </c>
      <c r="AD45">
        <v>260.95999999999998</v>
      </c>
      <c r="AE45">
        <v>0</v>
      </c>
      <c r="AF45">
        <v>0</v>
      </c>
      <c r="AG45">
        <v>0</v>
      </c>
      <c r="AH45">
        <v>260.95999999999998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7.82</v>
      </c>
      <c r="AU45" t="s">
        <v>3</v>
      </c>
      <c r="AV45">
        <v>1</v>
      </c>
      <c r="AW45">
        <v>2</v>
      </c>
      <c r="AX45">
        <v>36405042</v>
      </c>
      <c r="AY45">
        <v>1</v>
      </c>
      <c r="AZ45">
        <v>0</v>
      </c>
      <c r="BA45">
        <v>44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Y45*Source!I89</f>
        <v>0.39100000000000001</v>
      </c>
      <c r="CY45">
        <f>AD45</f>
        <v>260.95999999999998</v>
      </c>
      <c r="CZ45">
        <f>AH45</f>
        <v>260.95999999999998</v>
      </c>
      <c r="DA45">
        <f>AL45</f>
        <v>1</v>
      </c>
      <c r="DB45">
        <f t="shared" si="2"/>
        <v>2040.71</v>
      </c>
      <c r="DC45">
        <f t="shared" si="3"/>
        <v>0</v>
      </c>
    </row>
    <row r="46" spans="1:107">
      <c r="A46">
        <f>ROW(Source!A89)</f>
        <v>89</v>
      </c>
      <c r="B46">
        <v>36401907</v>
      </c>
      <c r="C46">
        <v>36405037</v>
      </c>
      <c r="D46">
        <v>29174913</v>
      </c>
      <c r="E46">
        <v>1</v>
      </c>
      <c r="F46">
        <v>1</v>
      </c>
      <c r="G46">
        <v>1</v>
      </c>
      <c r="H46">
        <v>2</v>
      </c>
      <c r="I46" t="s">
        <v>531</v>
      </c>
      <c r="J46" t="s">
        <v>532</v>
      </c>
      <c r="K46" t="s">
        <v>533</v>
      </c>
      <c r="L46">
        <v>1368</v>
      </c>
      <c r="N46">
        <v>1011</v>
      </c>
      <c r="O46" t="s">
        <v>520</v>
      </c>
      <c r="P46" t="s">
        <v>520</v>
      </c>
      <c r="Q46">
        <v>1</v>
      </c>
      <c r="W46">
        <v>0</v>
      </c>
      <c r="X46">
        <v>458544584</v>
      </c>
      <c r="Y46">
        <v>0.04</v>
      </c>
      <c r="AA46">
        <v>0</v>
      </c>
      <c r="AB46">
        <v>932.72</v>
      </c>
      <c r="AC46">
        <v>386.51</v>
      </c>
      <c r="AD46">
        <v>0</v>
      </c>
      <c r="AE46">
        <v>0</v>
      </c>
      <c r="AF46">
        <v>87.17</v>
      </c>
      <c r="AG46">
        <v>11.6</v>
      </c>
      <c r="AH46">
        <v>0</v>
      </c>
      <c r="AI46">
        <v>1</v>
      </c>
      <c r="AJ46">
        <v>10.7</v>
      </c>
      <c r="AK46">
        <v>33.32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0.04</v>
      </c>
      <c r="AU46" t="s">
        <v>3</v>
      </c>
      <c r="AV46">
        <v>0</v>
      </c>
      <c r="AW46">
        <v>2</v>
      </c>
      <c r="AX46">
        <v>36405043</v>
      </c>
      <c r="AY46">
        <v>1</v>
      </c>
      <c r="AZ46">
        <v>0</v>
      </c>
      <c r="BA46">
        <v>45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Y46*Source!I89</f>
        <v>2E-3</v>
      </c>
      <c r="CY46">
        <f>AB46</f>
        <v>932.72</v>
      </c>
      <c r="CZ46">
        <f>AF46</f>
        <v>87.17</v>
      </c>
      <c r="DA46">
        <f>AJ46</f>
        <v>10.7</v>
      </c>
      <c r="DB46">
        <f t="shared" si="2"/>
        <v>3.49</v>
      </c>
      <c r="DC46">
        <f t="shared" si="3"/>
        <v>0.46</v>
      </c>
    </row>
    <row r="47" spans="1:107">
      <c r="A47">
        <f>ROW(Source!A89)</f>
        <v>89</v>
      </c>
      <c r="B47">
        <v>36401907</v>
      </c>
      <c r="C47">
        <v>36405037</v>
      </c>
      <c r="D47">
        <v>29114332</v>
      </c>
      <c r="E47">
        <v>1</v>
      </c>
      <c r="F47">
        <v>1</v>
      </c>
      <c r="G47">
        <v>1</v>
      </c>
      <c r="H47">
        <v>3</v>
      </c>
      <c r="I47" t="s">
        <v>556</v>
      </c>
      <c r="J47" t="s">
        <v>557</v>
      </c>
      <c r="K47" t="s">
        <v>558</v>
      </c>
      <c r="L47">
        <v>1348</v>
      </c>
      <c r="N47">
        <v>1009</v>
      </c>
      <c r="O47" t="s">
        <v>30</v>
      </c>
      <c r="P47" t="s">
        <v>30</v>
      </c>
      <c r="Q47">
        <v>1000</v>
      </c>
      <c r="W47">
        <v>0</v>
      </c>
      <c r="X47">
        <v>233971917</v>
      </c>
      <c r="Y47">
        <v>7.1000000000000002E-4</v>
      </c>
      <c r="AA47">
        <v>54619.68</v>
      </c>
      <c r="AB47">
        <v>0</v>
      </c>
      <c r="AC47">
        <v>0</v>
      </c>
      <c r="AD47">
        <v>0</v>
      </c>
      <c r="AE47">
        <v>11978</v>
      </c>
      <c r="AF47">
        <v>0</v>
      </c>
      <c r="AG47">
        <v>0</v>
      </c>
      <c r="AH47">
        <v>0</v>
      </c>
      <c r="AI47">
        <v>4.5599999999999996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7.1000000000000002E-4</v>
      </c>
      <c r="AU47" t="s">
        <v>3</v>
      </c>
      <c r="AV47">
        <v>0</v>
      </c>
      <c r="AW47">
        <v>2</v>
      </c>
      <c r="AX47">
        <v>36405044</v>
      </c>
      <c r="AY47">
        <v>1</v>
      </c>
      <c r="AZ47">
        <v>0</v>
      </c>
      <c r="BA47">
        <v>46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Y47*Source!I89</f>
        <v>3.5500000000000002E-5</v>
      </c>
      <c r="CY47">
        <f>AA47</f>
        <v>54619.68</v>
      </c>
      <c r="CZ47">
        <f>AE47</f>
        <v>11978</v>
      </c>
      <c r="DA47">
        <f>AI47</f>
        <v>4.5599999999999996</v>
      </c>
      <c r="DB47">
        <f t="shared" si="2"/>
        <v>8.5</v>
      </c>
      <c r="DC47">
        <f t="shared" si="3"/>
        <v>0</v>
      </c>
    </row>
    <row r="48" spans="1:107">
      <c r="A48">
        <f>ROW(Source!A89)</f>
        <v>89</v>
      </c>
      <c r="B48">
        <v>36401907</v>
      </c>
      <c r="C48">
        <v>36405037</v>
      </c>
      <c r="D48">
        <v>29131015</v>
      </c>
      <c r="E48">
        <v>1</v>
      </c>
      <c r="F48">
        <v>1</v>
      </c>
      <c r="G48">
        <v>1</v>
      </c>
      <c r="H48">
        <v>3</v>
      </c>
      <c r="I48" t="s">
        <v>561</v>
      </c>
      <c r="J48" t="s">
        <v>562</v>
      </c>
      <c r="K48" t="s">
        <v>563</v>
      </c>
      <c r="L48">
        <v>1301</v>
      </c>
      <c r="N48">
        <v>1003</v>
      </c>
      <c r="O48" t="s">
        <v>142</v>
      </c>
      <c r="P48" t="s">
        <v>142</v>
      </c>
      <c r="Q48">
        <v>1</v>
      </c>
      <c r="W48">
        <v>0</v>
      </c>
      <c r="X48">
        <v>-497354979</v>
      </c>
      <c r="Y48">
        <v>112</v>
      </c>
      <c r="AA48">
        <v>32.03</v>
      </c>
      <c r="AB48">
        <v>0</v>
      </c>
      <c r="AC48">
        <v>0</v>
      </c>
      <c r="AD48">
        <v>0</v>
      </c>
      <c r="AE48">
        <v>3.93</v>
      </c>
      <c r="AF48">
        <v>0</v>
      </c>
      <c r="AG48">
        <v>0</v>
      </c>
      <c r="AH48">
        <v>0</v>
      </c>
      <c r="AI48">
        <v>8.15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112</v>
      </c>
      <c r="AU48" t="s">
        <v>3</v>
      </c>
      <c r="AV48">
        <v>0</v>
      </c>
      <c r="AW48">
        <v>2</v>
      </c>
      <c r="AX48">
        <v>36405045</v>
      </c>
      <c r="AY48">
        <v>1</v>
      </c>
      <c r="AZ48">
        <v>0</v>
      </c>
      <c r="BA48">
        <v>47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Y48*Source!I89</f>
        <v>5.6000000000000005</v>
      </c>
      <c r="CY48">
        <f>AA48</f>
        <v>32.03</v>
      </c>
      <c r="CZ48">
        <f>AE48</f>
        <v>3.93</v>
      </c>
      <c r="DA48">
        <f>AI48</f>
        <v>8.15</v>
      </c>
      <c r="DB48">
        <f t="shared" si="2"/>
        <v>440.16</v>
      </c>
      <c r="DC48">
        <f t="shared" si="3"/>
        <v>0</v>
      </c>
    </row>
    <row r="49" spans="1:107">
      <c r="A49">
        <f>ROW(Source!A90)</f>
        <v>90</v>
      </c>
      <c r="B49">
        <v>36401907</v>
      </c>
      <c r="C49">
        <v>36405046</v>
      </c>
      <c r="D49">
        <v>18407150</v>
      </c>
      <c r="E49">
        <v>1</v>
      </c>
      <c r="F49">
        <v>1</v>
      </c>
      <c r="G49">
        <v>1</v>
      </c>
      <c r="H49">
        <v>1</v>
      </c>
      <c r="I49" t="s">
        <v>529</v>
      </c>
      <c r="J49" t="s">
        <v>3</v>
      </c>
      <c r="K49" t="s">
        <v>530</v>
      </c>
      <c r="L49">
        <v>1369</v>
      </c>
      <c r="N49">
        <v>1013</v>
      </c>
      <c r="O49" t="s">
        <v>514</v>
      </c>
      <c r="P49" t="s">
        <v>514</v>
      </c>
      <c r="Q49">
        <v>1</v>
      </c>
      <c r="W49">
        <v>0</v>
      </c>
      <c r="X49">
        <v>-931037793</v>
      </c>
      <c r="Y49">
        <v>41.100999999999999</v>
      </c>
      <c r="AA49">
        <v>0</v>
      </c>
      <c r="AB49">
        <v>0</v>
      </c>
      <c r="AC49">
        <v>0</v>
      </c>
      <c r="AD49">
        <v>272.45</v>
      </c>
      <c r="AE49">
        <v>0</v>
      </c>
      <c r="AF49">
        <v>0</v>
      </c>
      <c r="AG49">
        <v>0</v>
      </c>
      <c r="AH49">
        <v>272.45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35.74</v>
      </c>
      <c r="AU49" t="s">
        <v>134</v>
      </c>
      <c r="AV49">
        <v>1</v>
      </c>
      <c r="AW49">
        <v>2</v>
      </c>
      <c r="AX49">
        <v>36405054</v>
      </c>
      <c r="AY49">
        <v>1</v>
      </c>
      <c r="AZ49">
        <v>0</v>
      </c>
      <c r="BA49">
        <v>48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Y49*Source!I90</f>
        <v>5.5897360000000003</v>
      </c>
      <c r="CY49">
        <f>AD49</f>
        <v>272.45</v>
      </c>
      <c r="CZ49">
        <f>AH49</f>
        <v>272.45</v>
      </c>
      <c r="DA49">
        <f>AL49</f>
        <v>1</v>
      </c>
      <c r="DB49">
        <f>ROUND((ROUND(AT49*CZ49,2)*1.15),2)</f>
        <v>11197.96</v>
      </c>
      <c r="DC49">
        <f>ROUND((ROUND(AT49*AG49,2)*1.15),2)</f>
        <v>0</v>
      </c>
    </row>
    <row r="50" spans="1:107">
      <c r="A50">
        <f>ROW(Source!A90)</f>
        <v>90</v>
      </c>
      <c r="B50">
        <v>36401907</v>
      </c>
      <c r="C50">
        <v>36405046</v>
      </c>
      <c r="D50">
        <v>121548</v>
      </c>
      <c r="E50">
        <v>1</v>
      </c>
      <c r="F50">
        <v>1</v>
      </c>
      <c r="G50">
        <v>1</v>
      </c>
      <c r="H50">
        <v>1</v>
      </c>
      <c r="I50" t="s">
        <v>35</v>
      </c>
      <c r="J50" t="s">
        <v>3</v>
      </c>
      <c r="K50" t="s">
        <v>515</v>
      </c>
      <c r="L50">
        <v>608254</v>
      </c>
      <c r="N50">
        <v>1013</v>
      </c>
      <c r="O50" t="s">
        <v>516</v>
      </c>
      <c r="P50" t="s">
        <v>516</v>
      </c>
      <c r="Q50">
        <v>1</v>
      </c>
      <c r="W50">
        <v>0</v>
      </c>
      <c r="X50">
        <v>-185737400</v>
      </c>
      <c r="Y50">
        <v>0.22499999999999998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0.18</v>
      </c>
      <c r="AU50" t="s">
        <v>133</v>
      </c>
      <c r="AV50">
        <v>2</v>
      </c>
      <c r="AW50">
        <v>2</v>
      </c>
      <c r="AX50">
        <v>36405055</v>
      </c>
      <c r="AY50">
        <v>1</v>
      </c>
      <c r="AZ50">
        <v>0</v>
      </c>
      <c r="BA50">
        <v>49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Y50*Source!I90</f>
        <v>3.0599999999999999E-2</v>
      </c>
      <c r="CY50">
        <f>AD50</f>
        <v>0</v>
      </c>
      <c r="CZ50">
        <f>AH50</f>
        <v>0</v>
      </c>
      <c r="DA50">
        <f>AL50</f>
        <v>1</v>
      </c>
      <c r="DB50">
        <f>ROUND((ROUND(AT50*CZ50,2)*1.25),2)</f>
        <v>0</v>
      </c>
      <c r="DC50">
        <f>ROUND((ROUND(AT50*AG50,2)*1.25),2)</f>
        <v>0</v>
      </c>
    </row>
    <row r="51" spans="1:107">
      <c r="A51">
        <f>ROW(Source!A90)</f>
        <v>90</v>
      </c>
      <c r="B51">
        <v>36401907</v>
      </c>
      <c r="C51">
        <v>36405046</v>
      </c>
      <c r="D51">
        <v>29172556</v>
      </c>
      <c r="E51">
        <v>1</v>
      </c>
      <c r="F51">
        <v>1</v>
      </c>
      <c r="G51">
        <v>1</v>
      </c>
      <c r="H51">
        <v>2</v>
      </c>
      <c r="I51" t="s">
        <v>517</v>
      </c>
      <c r="J51" t="s">
        <v>518</v>
      </c>
      <c r="K51" t="s">
        <v>519</v>
      </c>
      <c r="L51">
        <v>1368</v>
      </c>
      <c r="N51">
        <v>1011</v>
      </c>
      <c r="O51" t="s">
        <v>520</v>
      </c>
      <c r="P51" t="s">
        <v>520</v>
      </c>
      <c r="Q51">
        <v>1</v>
      </c>
      <c r="W51">
        <v>0</v>
      </c>
      <c r="X51">
        <v>-1302720870</v>
      </c>
      <c r="Y51">
        <v>0.22499999999999998</v>
      </c>
      <c r="AA51">
        <v>0</v>
      </c>
      <c r="AB51">
        <v>466.71</v>
      </c>
      <c r="AC51">
        <v>449.82</v>
      </c>
      <c r="AD51">
        <v>0</v>
      </c>
      <c r="AE51">
        <v>0</v>
      </c>
      <c r="AF51">
        <v>31.26</v>
      </c>
      <c r="AG51">
        <v>13.5</v>
      </c>
      <c r="AH51">
        <v>0</v>
      </c>
      <c r="AI51">
        <v>1</v>
      </c>
      <c r="AJ51">
        <v>14.93</v>
      </c>
      <c r="AK51">
        <v>33.32</v>
      </c>
      <c r="AL51">
        <v>1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0.18</v>
      </c>
      <c r="AU51" t="s">
        <v>133</v>
      </c>
      <c r="AV51">
        <v>0</v>
      </c>
      <c r="AW51">
        <v>2</v>
      </c>
      <c r="AX51">
        <v>36405056</v>
      </c>
      <c r="AY51">
        <v>1</v>
      </c>
      <c r="AZ51">
        <v>0</v>
      </c>
      <c r="BA51">
        <v>50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Y51*Source!I90</f>
        <v>3.0599999999999999E-2</v>
      </c>
      <c r="CY51">
        <f>AB51</f>
        <v>466.71</v>
      </c>
      <c r="CZ51">
        <f>AF51</f>
        <v>31.26</v>
      </c>
      <c r="DA51">
        <f>AJ51</f>
        <v>14.93</v>
      </c>
      <c r="DB51">
        <f>ROUND((ROUND(AT51*CZ51,2)*1.25),2)</f>
        <v>7.04</v>
      </c>
      <c r="DC51">
        <f>ROUND((ROUND(AT51*AG51,2)*1.25),2)</f>
        <v>3.04</v>
      </c>
    </row>
    <row r="52" spans="1:107">
      <c r="A52">
        <f>ROW(Source!A90)</f>
        <v>90</v>
      </c>
      <c r="B52">
        <v>36401907</v>
      </c>
      <c r="C52">
        <v>36405046</v>
      </c>
      <c r="D52">
        <v>29174591</v>
      </c>
      <c r="E52">
        <v>1</v>
      </c>
      <c r="F52">
        <v>1</v>
      </c>
      <c r="G52">
        <v>1</v>
      </c>
      <c r="H52">
        <v>2</v>
      </c>
      <c r="I52" t="s">
        <v>542</v>
      </c>
      <c r="J52" t="s">
        <v>543</v>
      </c>
      <c r="K52" t="s">
        <v>544</v>
      </c>
      <c r="L52">
        <v>1368</v>
      </c>
      <c r="N52">
        <v>1011</v>
      </c>
      <c r="O52" t="s">
        <v>520</v>
      </c>
      <c r="P52" t="s">
        <v>520</v>
      </c>
      <c r="Q52">
        <v>1</v>
      </c>
      <c r="W52">
        <v>0</v>
      </c>
      <c r="X52">
        <v>1598042632</v>
      </c>
      <c r="Y52">
        <v>0.4</v>
      </c>
      <c r="AA52">
        <v>0</v>
      </c>
      <c r="AB52">
        <v>9.4700000000000006</v>
      </c>
      <c r="AC52">
        <v>0</v>
      </c>
      <c r="AD52">
        <v>0</v>
      </c>
      <c r="AE52">
        <v>0</v>
      </c>
      <c r="AF52">
        <v>0.95</v>
      </c>
      <c r="AG52">
        <v>0</v>
      </c>
      <c r="AH52">
        <v>0</v>
      </c>
      <c r="AI52">
        <v>1</v>
      </c>
      <c r="AJ52">
        <v>9.9700000000000006</v>
      </c>
      <c r="AK52">
        <v>33.32</v>
      </c>
      <c r="AL52">
        <v>1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0.32</v>
      </c>
      <c r="AU52" t="s">
        <v>133</v>
      </c>
      <c r="AV52">
        <v>0</v>
      </c>
      <c r="AW52">
        <v>2</v>
      </c>
      <c r="AX52">
        <v>36405057</v>
      </c>
      <c r="AY52">
        <v>1</v>
      </c>
      <c r="AZ52">
        <v>0</v>
      </c>
      <c r="BA52">
        <v>51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Y52*Source!I90</f>
        <v>5.4400000000000004E-2</v>
      </c>
      <c r="CY52">
        <f>AB52</f>
        <v>9.4700000000000006</v>
      </c>
      <c r="CZ52">
        <f>AF52</f>
        <v>0.95</v>
      </c>
      <c r="DA52">
        <f>AJ52</f>
        <v>9.9700000000000006</v>
      </c>
      <c r="DB52">
        <f>ROUND((ROUND(AT52*CZ52,2)*1.25),2)</f>
        <v>0.38</v>
      </c>
      <c r="DC52">
        <f>ROUND((ROUND(AT52*AG52,2)*1.25),2)</f>
        <v>0</v>
      </c>
    </row>
    <row r="53" spans="1:107">
      <c r="A53">
        <f>ROW(Source!A90)</f>
        <v>90</v>
      </c>
      <c r="B53">
        <v>36401907</v>
      </c>
      <c r="C53">
        <v>36405046</v>
      </c>
      <c r="D53">
        <v>29174913</v>
      </c>
      <c r="E53">
        <v>1</v>
      </c>
      <c r="F53">
        <v>1</v>
      </c>
      <c r="G53">
        <v>1</v>
      </c>
      <c r="H53">
        <v>2</v>
      </c>
      <c r="I53" t="s">
        <v>531</v>
      </c>
      <c r="J53" t="s">
        <v>532</v>
      </c>
      <c r="K53" t="s">
        <v>533</v>
      </c>
      <c r="L53">
        <v>1368</v>
      </c>
      <c r="N53">
        <v>1011</v>
      </c>
      <c r="O53" t="s">
        <v>520</v>
      </c>
      <c r="P53" t="s">
        <v>520</v>
      </c>
      <c r="Q53">
        <v>1</v>
      </c>
      <c r="W53">
        <v>0</v>
      </c>
      <c r="X53">
        <v>458544584</v>
      </c>
      <c r="Y53">
        <v>0.32500000000000001</v>
      </c>
      <c r="AA53">
        <v>0</v>
      </c>
      <c r="AB53">
        <v>932.72</v>
      </c>
      <c r="AC53">
        <v>386.51</v>
      </c>
      <c r="AD53">
        <v>0</v>
      </c>
      <c r="AE53">
        <v>0</v>
      </c>
      <c r="AF53">
        <v>87.17</v>
      </c>
      <c r="AG53">
        <v>11.6</v>
      </c>
      <c r="AH53">
        <v>0</v>
      </c>
      <c r="AI53">
        <v>1</v>
      </c>
      <c r="AJ53">
        <v>10.7</v>
      </c>
      <c r="AK53">
        <v>33.32</v>
      </c>
      <c r="AL53">
        <v>1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0.26</v>
      </c>
      <c r="AU53" t="s">
        <v>133</v>
      </c>
      <c r="AV53">
        <v>0</v>
      </c>
      <c r="AW53">
        <v>2</v>
      </c>
      <c r="AX53">
        <v>36405058</v>
      </c>
      <c r="AY53">
        <v>1</v>
      </c>
      <c r="AZ53">
        <v>0</v>
      </c>
      <c r="BA53">
        <v>52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Y53*Source!I90</f>
        <v>4.4200000000000003E-2</v>
      </c>
      <c r="CY53">
        <f>AB53</f>
        <v>932.72</v>
      </c>
      <c r="CZ53">
        <f>AF53</f>
        <v>87.17</v>
      </c>
      <c r="DA53">
        <f>AJ53</f>
        <v>10.7</v>
      </c>
      <c r="DB53">
        <f>ROUND((ROUND(AT53*CZ53,2)*1.25),2)</f>
        <v>28.33</v>
      </c>
      <c r="DC53">
        <f>ROUND((ROUND(AT53*AG53,2)*1.25),2)</f>
        <v>3.78</v>
      </c>
    </row>
    <row r="54" spans="1:107">
      <c r="A54">
        <f>ROW(Source!A90)</f>
        <v>90</v>
      </c>
      <c r="B54">
        <v>36401907</v>
      </c>
      <c r="C54">
        <v>36405046</v>
      </c>
      <c r="D54">
        <v>29109162</v>
      </c>
      <c r="E54">
        <v>1</v>
      </c>
      <c r="F54">
        <v>1</v>
      </c>
      <c r="G54">
        <v>1</v>
      </c>
      <c r="H54">
        <v>3</v>
      </c>
      <c r="I54" t="s">
        <v>564</v>
      </c>
      <c r="J54" t="s">
        <v>565</v>
      </c>
      <c r="K54" t="s">
        <v>566</v>
      </c>
      <c r="L54">
        <v>1327</v>
      </c>
      <c r="N54">
        <v>1005</v>
      </c>
      <c r="O54" t="s">
        <v>155</v>
      </c>
      <c r="P54" t="s">
        <v>155</v>
      </c>
      <c r="Q54">
        <v>1</v>
      </c>
      <c r="W54">
        <v>0</v>
      </c>
      <c r="X54">
        <v>2002905425</v>
      </c>
      <c r="Y54">
        <v>21</v>
      </c>
      <c r="AA54">
        <v>33.75</v>
      </c>
      <c r="AB54">
        <v>0</v>
      </c>
      <c r="AC54">
        <v>0</v>
      </c>
      <c r="AD54">
        <v>0</v>
      </c>
      <c r="AE54">
        <v>5.71</v>
      </c>
      <c r="AF54">
        <v>0</v>
      </c>
      <c r="AG54">
        <v>0</v>
      </c>
      <c r="AH54">
        <v>0</v>
      </c>
      <c r="AI54">
        <v>5.91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3</v>
      </c>
      <c r="AT54">
        <v>21</v>
      </c>
      <c r="AU54" t="s">
        <v>3</v>
      </c>
      <c r="AV54">
        <v>0</v>
      </c>
      <c r="AW54">
        <v>2</v>
      </c>
      <c r="AX54">
        <v>36405059</v>
      </c>
      <c r="AY54">
        <v>1</v>
      </c>
      <c r="AZ54">
        <v>0</v>
      </c>
      <c r="BA54">
        <v>53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Y54*Source!I90</f>
        <v>2.8560000000000003</v>
      </c>
      <c r="CY54">
        <f>AA54</f>
        <v>33.75</v>
      </c>
      <c r="CZ54">
        <f>AE54</f>
        <v>5.71</v>
      </c>
      <c r="DA54">
        <f>AI54</f>
        <v>5.91</v>
      </c>
      <c r="DB54">
        <f>ROUND(ROUND(AT54*CZ54,2),2)</f>
        <v>119.91</v>
      </c>
      <c r="DC54">
        <f>ROUND(ROUND(AT54*AG54,2),2)</f>
        <v>0</v>
      </c>
    </row>
    <row r="55" spans="1:107">
      <c r="A55">
        <f>ROW(Source!A90)</f>
        <v>90</v>
      </c>
      <c r="B55">
        <v>36401907</v>
      </c>
      <c r="C55">
        <v>36405046</v>
      </c>
      <c r="D55">
        <v>29131086</v>
      </c>
      <c r="E55">
        <v>1</v>
      </c>
      <c r="F55">
        <v>1</v>
      </c>
      <c r="G55">
        <v>1</v>
      </c>
      <c r="H55">
        <v>3</v>
      </c>
      <c r="I55" t="s">
        <v>567</v>
      </c>
      <c r="J55" t="s">
        <v>568</v>
      </c>
      <c r="K55" t="s">
        <v>569</v>
      </c>
      <c r="L55">
        <v>1339</v>
      </c>
      <c r="N55">
        <v>1007</v>
      </c>
      <c r="O55" t="s">
        <v>570</v>
      </c>
      <c r="P55" t="s">
        <v>570</v>
      </c>
      <c r="Q55">
        <v>1</v>
      </c>
      <c r="W55">
        <v>0</v>
      </c>
      <c r="X55">
        <v>135382931</v>
      </c>
      <c r="Y55">
        <v>0.82</v>
      </c>
      <c r="AA55">
        <v>6560.13</v>
      </c>
      <c r="AB55">
        <v>0</v>
      </c>
      <c r="AC55">
        <v>0</v>
      </c>
      <c r="AD55">
        <v>0</v>
      </c>
      <c r="AE55">
        <v>1970.01</v>
      </c>
      <c r="AF55">
        <v>0</v>
      </c>
      <c r="AG55">
        <v>0</v>
      </c>
      <c r="AH55">
        <v>0</v>
      </c>
      <c r="AI55">
        <v>3.33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0.82</v>
      </c>
      <c r="AU55" t="s">
        <v>3</v>
      </c>
      <c r="AV55">
        <v>0</v>
      </c>
      <c r="AW55">
        <v>2</v>
      </c>
      <c r="AX55">
        <v>36405060</v>
      </c>
      <c r="AY55">
        <v>1</v>
      </c>
      <c r="AZ55">
        <v>0</v>
      </c>
      <c r="BA55">
        <v>54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Y55*Source!I90</f>
        <v>0.11152000000000001</v>
      </c>
      <c r="CY55">
        <f>AA55</f>
        <v>6560.13</v>
      </c>
      <c r="CZ55">
        <f>AE55</f>
        <v>1970.01</v>
      </c>
      <c r="DA55">
        <f>AI55</f>
        <v>3.33</v>
      </c>
      <c r="DB55">
        <f>ROUND(ROUND(AT55*CZ55,2),2)</f>
        <v>1615.41</v>
      </c>
      <c r="DC55">
        <f>ROUND(ROUND(AT55*AG55,2),2)</f>
        <v>0</v>
      </c>
    </row>
    <row r="56" spans="1:107">
      <c r="A56">
        <f>ROW(Source!A91)</f>
        <v>91</v>
      </c>
      <c r="B56">
        <v>36401907</v>
      </c>
      <c r="C56">
        <v>36405061</v>
      </c>
      <c r="D56">
        <v>18407150</v>
      </c>
      <c r="E56">
        <v>1</v>
      </c>
      <c r="F56">
        <v>1</v>
      </c>
      <c r="G56">
        <v>1</v>
      </c>
      <c r="H56">
        <v>1</v>
      </c>
      <c r="I56" t="s">
        <v>529</v>
      </c>
      <c r="J56" t="s">
        <v>3</v>
      </c>
      <c r="K56" t="s">
        <v>530</v>
      </c>
      <c r="L56">
        <v>1369</v>
      </c>
      <c r="N56">
        <v>1013</v>
      </c>
      <c r="O56" t="s">
        <v>514</v>
      </c>
      <c r="P56" t="s">
        <v>514</v>
      </c>
      <c r="Q56">
        <v>1</v>
      </c>
      <c r="W56">
        <v>0</v>
      </c>
      <c r="X56">
        <v>-931037793</v>
      </c>
      <c r="Y56">
        <v>69.827999999999989</v>
      </c>
      <c r="AA56">
        <v>0</v>
      </c>
      <c r="AB56">
        <v>0</v>
      </c>
      <c r="AC56">
        <v>0</v>
      </c>
      <c r="AD56">
        <v>272.45</v>
      </c>
      <c r="AE56">
        <v>0</v>
      </c>
      <c r="AF56">
        <v>0</v>
      </c>
      <c r="AG56">
        <v>0</v>
      </c>
      <c r="AH56">
        <v>272.45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60.72</v>
      </c>
      <c r="AU56" t="s">
        <v>134</v>
      </c>
      <c r="AV56">
        <v>1</v>
      </c>
      <c r="AW56">
        <v>2</v>
      </c>
      <c r="AX56">
        <v>36405070</v>
      </c>
      <c r="AY56">
        <v>1</v>
      </c>
      <c r="AZ56">
        <v>0</v>
      </c>
      <c r="BA56">
        <v>55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Y56*Source!I91</f>
        <v>9.4966079999999984</v>
      </c>
      <c r="CY56">
        <f>AD56</f>
        <v>272.45</v>
      </c>
      <c r="CZ56">
        <f>AH56</f>
        <v>272.45</v>
      </c>
      <c r="DA56">
        <f>AL56</f>
        <v>1</v>
      </c>
      <c r="DB56">
        <f>ROUND((ROUND(AT56*CZ56,2)*1.15),2)</f>
        <v>19024.63</v>
      </c>
      <c r="DC56">
        <f>ROUND((ROUND(AT56*AG56,2)*1.15),2)</f>
        <v>0</v>
      </c>
    </row>
    <row r="57" spans="1:107">
      <c r="A57">
        <f>ROW(Source!A91)</f>
        <v>91</v>
      </c>
      <c r="B57">
        <v>36401907</v>
      </c>
      <c r="C57">
        <v>36405061</v>
      </c>
      <c r="D57">
        <v>121548</v>
      </c>
      <c r="E57">
        <v>1</v>
      </c>
      <c r="F57">
        <v>1</v>
      </c>
      <c r="G57">
        <v>1</v>
      </c>
      <c r="H57">
        <v>1</v>
      </c>
      <c r="I57" t="s">
        <v>35</v>
      </c>
      <c r="J57" t="s">
        <v>3</v>
      </c>
      <c r="K57" t="s">
        <v>515</v>
      </c>
      <c r="L57">
        <v>608254</v>
      </c>
      <c r="N57">
        <v>1013</v>
      </c>
      <c r="O57" t="s">
        <v>516</v>
      </c>
      <c r="P57" t="s">
        <v>516</v>
      </c>
      <c r="Q57">
        <v>1</v>
      </c>
      <c r="W57">
        <v>0</v>
      </c>
      <c r="X57">
        <v>-185737400</v>
      </c>
      <c r="Y57">
        <v>0.72499999999999998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3</v>
      </c>
      <c r="AT57">
        <v>0.57999999999999996</v>
      </c>
      <c r="AU57" t="s">
        <v>133</v>
      </c>
      <c r="AV57">
        <v>2</v>
      </c>
      <c r="AW57">
        <v>2</v>
      </c>
      <c r="AX57">
        <v>36405071</v>
      </c>
      <c r="AY57">
        <v>1</v>
      </c>
      <c r="AZ57">
        <v>0</v>
      </c>
      <c r="BA57">
        <v>56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Y57*Source!I91</f>
        <v>9.8600000000000007E-2</v>
      </c>
      <c r="CY57">
        <f>AD57</f>
        <v>0</v>
      </c>
      <c r="CZ57">
        <f>AH57</f>
        <v>0</v>
      </c>
      <c r="DA57">
        <f>AL57</f>
        <v>1</v>
      </c>
      <c r="DB57">
        <f>ROUND((ROUND(AT57*CZ57,2)*1.25),2)</f>
        <v>0</v>
      </c>
      <c r="DC57">
        <f>ROUND((ROUND(AT57*AG57,2)*1.25),2)</f>
        <v>0</v>
      </c>
    </row>
    <row r="58" spans="1:107">
      <c r="A58">
        <f>ROW(Source!A91)</f>
        <v>91</v>
      </c>
      <c r="B58">
        <v>36401907</v>
      </c>
      <c r="C58">
        <v>36405061</v>
      </c>
      <c r="D58">
        <v>29172556</v>
      </c>
      <c r="E58">
        <v>1</v>
      </c>
      <c r="F58">
        <v>1</v>
      </c>
      <c r="G58">
        <v>1</v>
      </c>
      <c r="H58">
        <v>2</v>
      </c>
      <c r="I58" t="s">
        <v>517</v>
      </c>
      <c r="J58" t="s">
        <v>518</v>
      </c>
      <c r="K58" t="s">
        <v>519</v>
      </c>
      <c r="L58">
        <v>1368</v>
      </c>
      <c r="N58">
        <v>1011</v>
      </c>
      <c r="O58" t="s">
        <v>520</v>
      </c>
      <c r="P58" t="s">
        <v>520</v>
      </c>
      <c r="Q58">
        <v>1</v>
      </c>
      <c r="W58">
        <v>0</v>
      </c>
      <c r="X58">
        <v>-1302720870</v>
      </c>
      <c r="Y58">
        <v>0.72499999999999998</v>
      </c>
      <c r="AA58">
        <v>0</v>
      </c>
      <c r="AB58">
        <v>466.71</v>
      </c>
      <c r="AC58">
        <v>449.82</v>
      </c>
      <c r="AD58">
        <v>0</v>
      </c>
      <c r="AE58">
        <v>0</v>
      </c>
      <c r="AF58">
        <v>31.26</v>
      </c>
      <c r="AG58">
        <v>13.5</v>
      </c>
      <c r="AH58">
        <v>0</v>
      </c>
      <c r="AI58">
        <v>1</v>
      </c>
      <c r="AJ58">
        <v>14.93</v>
      </c>
      <c r="AK58">
        <v>33.32</v>
      </c>
      <c r="AL58">
        <v>1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0.57999999999999996</v>
      </c>
      <c r="AU58" t="s">
        <v>133</v>
      </c>
      <c r="AV58">
        <v>0</v>
      </c>
      <c r="AW58">
        <v>2</v>
      </c>
      <c r="AX58">
        <v>36405072</v>
      </c>
      <c r="AY58">
        <v>1</v>
      </c>
      <c r="AZ58">
        <v>0</v>
      </c>
      <c r="BA58">
        <v>57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Y58*Source!I91</f>
        <v>9.8600000000000007E-2</v>
      </c>
      <c r="CY58">
        <f>AB58</f>
        <v>466.71</v>
      </c>
      <c r="CZ58">
        <f>AF58</f>
        <v>31.26</v>
      </c>
      <c r="DA58">
        <f>AJ58</f>
        <v>14.93</v>
      </c>
      <c r="DB58">
        <f>ROUND((ROUND(AT58*CZ58,2)*1.25),2)</f>
        <v>22.66</v>
      </c>
      <c r="DC58">
        <f>ROUND((ROUND(AT58*AG58,2)*1.25),2)</f>
        <v>9.7899999999999991</v>
      </c>
    </row>
    <row r="59" spans="1:107">
      <c r="A59">
        <f>ROW(Source!A91)</f>
        <v>91</v>
      </c>
      <c r="B59">
        <v>36401907</v>
      </c>
      <c r="C59">
        <v>36405061</v>
      </c>
      <c r="D59">
        <v>29174591</v>
      </c>
      <c r="E59">
        <v>1</v>
      </c>
      <c r="F59">
        <v>1</v>
      </c>
      <c r="G59">
        <v>1</v>
      </c>
      <c r="H59">
        <v>2</v>
      </c>
      <c r="I59" t="s">
        <v>542</v>
      </c>
      <c r="J59" t="s">
        <v>543</v>
      </c>
      <c r="K59" t="s">
        <v>544</v>
      </c>
      <c r="L59">
        <v>1368</v>
      </c>
      <c r="N59">
        <v>1011</v>
      </c>
      <c r="O59" t="s">
        <v>520</v>
      </c>
      <c r="P59" t="s">
        <v>520</v>
      </c>
      <c r="Q59">
        <v>1</v>
      </c>
      <c r="W59">
        <v>0</v>
      </c>
      <c r="X59">
        <v>1598042632</v>
      </c>
      <c r="Y59">
        <v>1.0249999999999999</v>
      </c>
      <c r="AA59">
        <v>0</v>
      </c>
      <c r="AB59">
        <v>9.4700000000000006</v>
      </c>
      <c r="AC59">
        <v>0</v>
      </c>
      <c r="AD59">
        <v>0</v>
      </c>
      <c r="AE59">
        <v>0</v>
      </c>
      <c r="AF59">
        <v>0.95</v>
      </c>
      <c r="AG59">
        <v>0</v>
      </c>
      <c r="AH59">
        <v>0</v>
      </c>
      <c r="AI59">
        <v>1</v>
      </c>
      <c r="AJ59">
        <v>9.9700000000000006</v>
      </c>
      <c r="AK59">
        <v>33.32</v>
      </c>
      <c r="AL59">
        <v>1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3</v>
      </c>
      <c r="AT59">
        <v>0.82</v>
      </c>
      <c r="AU59" t="s">
        <v>133</v>
      </c>
      <c r="AV59">
        <v>0</v>
      </c>
      <c r="AW59">
        <v>2</v>
      </c>
      <c r="AX59">
        <v>36405073</v>
      </c>
      <c r="AY59">
        <v>1</v>
      </c>
      <c r="AZ59">
        <v>0</v>
      </c>
      <c r="BA59">
        <v>58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Y59*Source!I91</f>
        <v>0.1394</v>
      </c>
      <c r="CY59">
        <f>AB59</f>
        <v>9.4700000000000006</v>
      </c>
      <c r="CZ59">
        <f>AF59</f>
        <v>0.95</v>
      </c>
      <c r="DA59">
        <f>AJ59</f>
        <v>9.9700000000000006</v>
      </c>
      <c r="DB59">
        <f>ROUND((ROUND(AT59*CZ59,2)*1.25),2)</f>
        <v>0.98</v>
      </c>
      <c r="DC59">
        <f>ROUND((ROUND(AT59*AG59,2)*1.25),2)</f>
        <v>0</v>
      </c>
    </row>
    <row r="60" spans="1:107">
      <c r="A60">
        <f>ROW(Source!A91)</f>
        <v>91</v>
      </c>
      <c r="B60">
        <v>36401907</v>
      </c>
      <c r="C60">
        <v>36405061</v>
      </c>
      <c r="D60">
        <v>29174661</v>
      </c>
      <c r="E60">
        <v>1</v>
      </c>
      <c r="F60">
        <v>1</v>
      </c>
      <c r="G60">
        <v>1</v>
      </c>
      <c r="H60">
        <v>2</v>
      </c>
      <c r="I60" t="s">
        <v>571</v>
      </c>
      <c r="J60" t="s">
        <v>572</v>
      </c>
      <c r="K60" t="s">
        <v>573</v>
      </c>
      <c r="L60">
        <v>1368</v>
      </c>
      <c r="N60">
        <v>1011</v>
      </c>
      <c r="O60" t="s">
        <v>520</v>
      </c>
      <c r="P60" t="s">
        <v>520</v>
      </c>
      <c r="Q60">
        <v>1</v>
      </c>
      <c r="W60">
        <v>0</v>
      </c>
      <c r="X60">
        <v>-2115030577</v>
      </c>
      <c r="Y60">
        <v>3.375</v>
      </c>
      <c r="AA60">
        <v>0</v>
      </c>
      <c r="AB60">
        <v>25.44</v>
      </c>
      <c r="AC60">
        <v>0</v>
      </c>
      <c r="AD60">
        <v>0</v>
      </c>
      <c r="AE60">
        <v>0</v>
      </c>
      <c r="AF60">
        <v>2.09</v>
      </c>
      <c r="AG60">
        <v>0</v>
      </c>
      <c r="AH60">
        <v>0</v>
      </c>
      <c r="AI60">
        <v>1</v>
      </c>
      <c r="AJ60">
        <v>12.17</v>
      </c>
      <c r="AK60">
        <v>33.32</v>
      </c>
      <c r="AL60">
        <v>1</v>
      </c>
      <c r="AN60">
        <v>0</v>
      </c>
      <c r="AO60">
        <v>1</v>
      </c>
      <c r="AP60">
        <v>1</v>
      </c>
      <c r="AQ60">
        <v>0</v>
      </c>
      <c r="AR60">
        <v>0</v>
      </c>
      <c r="AS60" t="s">
        <v>3</v>
      </c>
      <c r="AT60">
        <v>2.7</v>
      </c>
      <c r="AU60" t="s">
        <v>133</v>
      </c>
      <c r="AV60">
        <v>0</v>
      </c>
      <c r="AW60">
        <v>2</v>
      </c>
      <c r="AX60">
        <v>36405074</v>
      </c>
      <c r="AY60">
        <v>1</v>
      </c>
      <c r="AZ60">
        <v>0</v>
      </c>
      <c r="BA60">
        <v>59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Y60*Source!I91</f>
        <v>0.45900000000000002</v>
      </c>
      <c r="CY60">
        <f>AB60</f>
        <v>25.44</v>
      </c>
      <c r="CZ60">
        <f>AF60</f>
        <v>2.09</v>
      </c>
      <c r="DA60">
        <f>AJ60</f>
        <v>12.17</v>
      </c>
      <c r="DB60">
        <f>ROUND((ROUND(AT60*CZ60,2)*1.25),2)</f>
        <v>7.05</v>
      </c>
      <c r="DC60">
        <f>ROUND((ROUND(AT60*AG60,2)*1.25),2)</f>
        <v>0</v>
      </c>
    </row>
    <row r="61" spans="1:107">
      <c r="A61">
        <f>ROW(Source!A91)</f>
        <v>91</v>
      </c>
      <c r="B61">
        <v>36401907</v>
      </c>
      <c r="C61">
        <v>36405061</v>
      </c>
      <c r="D61">
        <v>29174913</v>
      </c>
      <c r="E61">
        <v>1</v>
      </c>
      <c r="F61">
        <v>1</v>
      </c>
      <c r="G61">
        <v>1</v>
      </c>
      <c r="H61">
        <v>2</v>
      </c>
      <c r="I61" t="s">
        <v>531</v>
      </c>
      <c r="J61" t="s">
        <v>532</v>
      </c>
      <c r="K61" t="s">
        <v>533</v>
      </c>
      <c r="L61">
        <v>1368</v>
      </c>
      <c r="N61">
        <v>1011</v>
      </c>
      <c r="O61" t="s">
        <v>520</v>
      </c>
      <c r="P61" t="s">
        <v>520</v>
      </c>
      <c r="Q61">
        <v>1</v>
      </c>
      <c r="W61">
        <v>0</v>
      </c>
      <c r="X61">
        <v>458544584</v>
      </c>
      <c r="Y61">
        <v>1.05</v>
      </c>
      <c r="AA61">
        <v>0</v>
      </c>
      <c r="AB61">
        <v>932.72</v>
      </c>
      <c r="AC61">
        <v>386.51</v>
      </c>
      <c r="AD61">
        <v>0</v>
      </c>
      <c r="AE61">
        <v>0</v>
      </c>
      <c r="AF61">
        <v>87.17</v>
      </c>
      <c r="AG61">
        <v>11.6</v>
      </c>
      <c r="AH61">
        <v>0</v>
      </c>
      <c r="AI61">
        <v>1</v>
      </c>
      <c r="AJ61">
        <v>10.7</v>
      </c>
      <c r="AK61">
        <v>33.32</v>
      </c>
      <c r="AL61">
        <v>1</v>
      </c>
      <c r="AN61">
        <v>0</v>
      </c>
      <c r="AO61">
        <v>1</v>
      </c>
      <c r="AP61">
        <v>1</v>
      </c>
      <c r="AQ61">
        <v>0</v>
      </c>
      <c r="AR61">
        <v>0</v>
      </c>
      <c r="AS61" t="s">
        <v>3</v>
      </c>
      <c r="AT61">
        <v>0.84</v>
      </c>
      <c r="AU61" t="s">
        <v>133</v>
      </c>
      <c r="AV61">
        <v>0</v>
      </c>
      <c r="AW61">
        <v>2</v>
      </c>
      <c r="AX61">
        <v>36405075</v>
      </c>
      <c r="AY61">
        <v>1</v>
      </c>
      <c r="AZ61">
        <v>0</v>
      </c>
      <c r="BA61">
        <v>60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Y61*Source!I91</f>
        <v>0.14280000000000001</v>
      </c>
      <c r="CY61">
        <f>AB61</f>
        <v>932.72</v>
      </c>
      <c r="CZ61">
        <f>AF61</f>
        <v>87.17</v>
      </c>
      <c r="DA61">
        <f>AJ61</f>
        <v>10.7</v>
      </c>
      <c r="DB61">
        <f>ROUND((ROUND(AT61*CZ61,2)*1.25),2)</f>
        <v>91.53</v>
      </c>
      <c r="DC61">
        <f>ROUND((ROUND(AT61*AG61,2)*1.25),2)</f>
        <v>12.18</v>
      </c>
    </row>
    <row r="62" spans="1:107">
      <c r="A62">
        <f>ROW(Source!A91)</f>
        <v>91</v>
      </c>
      <c r="B62">
        <v>36401907</v>
      </c>
      <c r="C62">
        <v>36405061</v>
      </c>
      <c r="D62">
        <v>29114332</v>
      </c>
      <c r="E62">
        <v>1</v>
      </c>
      <c r="F62">
        <v>1</v>
      </c>
      <c r="G62">
        <v>1</v>
      </c>
      <c r="H62">
        <v>3</v>
      </c>
      <c r="I62" t="s">
        <v>556</v>
      </c>
      <c r="J62" t="s">
        <v>557</v>
      </c>
      <c r="K62" t="s">
        <v>558</v>
      </c>
      <c r="L62">
        <v>1348</v>
      </c>
      <c r="N62">
        <v>1009</v>
      </c>
      <c r="O62" t="s">
        <v>30</v>
      </c>
      <c r="P62" t="s">
        <v>30</v>
      </c>
      <c r="Q62">
        <v>1000</v>
      </c>
      <c r="W62">
        <v>0</v>
      </c>
      <c r="X62">
        <v>233971917</v>
      </c>
      <c r="Y62">
        <v>1.23E-2</v>
      </c>
      <c r="AA62">
        <v>54619.68</v>
      </c>
      <c r="AB62">
        <v>0</v>
      </c>
      <c r="AC62">
        <v>0</v>
      </c>
      <c r="AD62">
        <v>0</v>
      </c>
      <c r="AE62">
        <v>11978</v>
      </c>
      <c r="AF62">
        <v>0</v>
      </c>
      <c r="AG62">
        <v>0</v>
      </c>
      <c r="AH62">
        <v>0</v>
      </c>
      <c r="AI62">
        <v>4.5599999999999996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1.23E-2</v>
      </c>
      <c r="AU62" t="s">
        <v>3</v>
      </c>
      <c r="AV62">
        <v>0</v>
      </c>
      <c r="AW62">
        <v>2</v>
      </c>
      <c r="AX62">
        <v>36405076</v>
      </c>
      <c r="AY62">
        <v>1</v>
      </c>
      <c r="AZ62">
        <v>0</v>
      </c>
      <c r="BA62">
        <v>61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Y62*Source!I91</f>
        <v>1.6728000000000001E-3</v>
      </c>
      <c r="CY62">
        <f>AA62</f>
        <v>54619.68</v>
      </c>
      <c r="CZ62">
        <f>AE62</f>
        <v>11978</v>
      </c>
      <c r="DA62">
        <f>AI62</f>
        <v>4.5599999999999996</v>
      </c>
      <c r="DB62">
        <f>ROUND(ROUND(AT62*CZ62,2),2)</f>
        <v>147.33000000000001</v>
      </c>
      <c r="DC62">
        <f>ROUND(ROUND(AT62*AG62,2),2)</f>
        <v>0</v>
      </c>
    </row>
    <row r="63" spans="1:107">
      <c r="A63">
        <f>ROW(Source!A91)</f>
        <v>91</v>
      </c>
      <c r="B63">
        <v>36401907</v>
      </c>
      <c r="C63">
        <v>36405061</v>
      </c>
      <c r="D63">
        <v>29130788</v>
      </c>
      <c r="E63">
        <v>1</v>
      </c>
      <c r="F63">
        <v>1</v>
      </c>
      <c r="G63">
        <v>1</v>
      </c>
      <c r="H63">
        <v>3</v>
      </c>
      <c r="I63" t="s">
        <v>574</v>
      </c>
      <c r="J63" t="s">
        <v>575</v>
      </c>
      <c r="K63" t="s">
        <v>576</v>
      </c>
      <c r="L63">
        <v>1339</v>
      </c>
      <c r="N63">
        <v>1007</v>
      </c>
      <c r="O63" t="s">
        <v>570</v>
      </c>
      <c r="P63" t="s">
        <v>570</v>
      </c>
      <c r="Q63">
        <v>1</v>
      </c>
      <c r="W63">
        <v>0</v>
      </c>
      <c r="X63">
        <v>23409818</v>
      </c>
      <c r="Y63">
        <v>2.88</v>
      </c>
      <c r="AA63">
        <v>14208.11</v>
      </c>
      <c r="AB63">
        <v>0</v>
      </c>
      <c r="AC63">
        <v>0</v>
      </c>
      <c r="AD63">
        <v>0</v>
      </c>
      <c r="AE63">
        <v>2156.0100000000002</v>
      </c>
      <c r="AF63">
        <v>0</v>
      </c>
      <c r="AG63">
        <v>0</v>
      </c>
      <c r="AH63">
        <v>0</v>
      </c>
      <c r="AI63">
        <v>6.59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2.88</v>
      </c>
      <c r="AU63" t="s">
        <v>3</v>
      </c>
      <c r="AV63">
        <v>0</v>
      </c>
      <c r="AW63">
        <v>2</v>
      </c>
      <c r="AX63">
        <v>36405077</v>
      </c>
      <c r="AY63">
        <v>1</v>
      </c>
      <c r="AZ63">
        <v>0</v>
      </c>
      <c r="BA63">
        <v>62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Y63*Source!I91</f>
        <v>0.39168000000000003</v>
      </c>
      <c r="CY63">
        <f>AA63</f>
        <v>14208.11</v>
      </c>
      <c r="CZ63">
        <f>AE63</f>
        <v>2156.0100000000002</v>
      </c>
      <c r="DA63">
        <f>AI63</f>
        <v>6.59</v>
      </c>
      <c r="DB63">
        <f>ROUND(ROUND(AT63*CZ63,2),2)</f>
        <v>6209.31</v>
      </c>
      <c r="DC63">
        <f>ROUND(ROUND(AT63*AG63,2),2)</f>
        <v>0</v>
      </c>
    </row>
    <row r="64" spans="1:107">
      <c r="A64">
        <f>ROW(Source!A92)</f>
        <v>92</v>
      </c>
      <c r="B64">
        <v>36401907</v>
      </c>
      <c r="C64">
        <v>36405078</v>
      </c>
      <c r="D64">
        <v>18408291</v>
      </c>
      <c r="E64">
        <v>1</v>
      </c>
      <c r="F64">
        <v>1</v>
      </c>
      <c r="G64">
        <v>1</v>
      </c>
      <c r="H64">
        <v>1</v>
      </c>
      <c r="I64" t="s">
        <v>559</v>
      </c>
      <c r="J64" t="s">
        <v>3</v>
      </c>
      <c r="K64" t="s">
        <v>560</v>
      </c>
      <c r="L64">
        <v>1369</v>
      </c>
      <c r="N64">
        <v>1013</v>
      </c>
      <c r="O64" t="s">
        <v>514</v>
      </c>
      <c r="P64" t="s">
        <v>514</v>
      </c>
      <c r="Q64">
        <v>1</v>
      </c>
      <c r="W64">
        <v>0</v>
      </c>
      <c r="X64">
        <v>1933892413</v>
      </c>
      <c r="Y64">
        <v>35.948999999999998</v>
      </c>
      <c r="AA64">
        <v>0</v>
      </c>
      <c r="AB64">
        <v>0</v>
      </c>
      <c r="AC64">
        <v>0</v>
      </c>
      <c r="AD64">
        <v>260.95999999999998</v>
      </c>
      <c r="AE64">
        <v>0</v>
      </c>
      <c r="AF64">
        <v>0</v>
      </c>
      <c r="AG64">
        <v>0</v>
      </c>
      <c r="AH64">
        <v>260.95999999999998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31.26</v>
      </c>
      <c r="AU64" t="s">
        <v>134</v>
      </c>
      <c r="AV64">
        <v>1</v>
      </c>
      <c r="AW64">
        <v>2</v>
      </c>
      <c r="AX64">
        <v>36405086</v>
      </c>
      <c r="AY64">
        <v>2</v>
      </c>
      <c r="AZ64">
        <v>131072</v>
      </c>
      <c r="BA64">
        <v>63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Y64*Source!I92</f>
        <v>4.8890640000000003</v>
      </c>
      <c r="CY64">
        <f>AD64</f>
        <v>260.95999999999998</v>
      </c>
      <c r="CZ64">
        <f>AH64</f>
        <v>260.95999999999998</v>
      </c>
      <c r="DA64">
        <f>AL64</f>
        <v>1</v>
      </c>
      <c r="DB64">
        <f>ROUND((ROUND(AT64*CZ64,2)*1.15),2)</f>
        <v>9381.25</v>
      </c>
      <c r="DC64">
        <f>ROUND((ROUND(AT64*AG64,2)*1.15),2)</f>
        <v>0</v>
      </c>
    </row>
    <row r="65" spans="1:107">
      <c r="A65">
        <f>ROW(Source!A92)</f>
        <v>92</v>
      </c>
      <c r="B65">
        <v>36401907</v>
      </c>
      <c r="C65">
        <v>36405078</v>
      </c>
      <c r="D65">
        <v>121548</v>
      </c>
      <c r="E65">
        <v>1</v>
      </c>
      <c r="F65">
        <v>1</v>
      </c>
      <c r="G65">
        <v>1</v>
      </c>
      <c r="H65">
        <v>1</v>
      </c>
      <c r="I65" t="s">
        <v>35</v>
      </c>
      <c r="J65" t="s">
        <v>3</v>
      </c>
      <c r="K65" t="s">
        <v>515</v>
      </c>
      <c r="L65">
        <v>608254</v>
      </c>
      <c r="N65">
        <v>1013</v>
      </c>
      <c r="O65" t="s">
        <v>516</v>
      </c>
      <c r="P65" t="s">
        <v>516</v>
      </c>
      <c r="Q65">
        <v>1</v>
      </c>
      <c r="W65">
        <v>0</v>
      </c>
      <c r="X65">
        <v>-185737400</v>
      </c>
      <c r="Y65">
        <v>8.375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6.7</v>
      </c>
      <c r="AU65" t="s">
        <v>133</v>
      </c>
      <c r="AV65">
        <v>2</v>
      </c>
      <c r="AW65">
        <v>2</v>
      </c>
      <c r="AX65">
        <v>36405087</v>
      </c>
      <c r="AY65">
        <v>1</v>
      </c>
      <c r="AZ65">
        <v>0</v>
      </c>
      <c r="BA65">
        <v>64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Y65*Source!I92</f>
        <v>1.139</v>
      </c>
      <c r="CY65">
        <f>AD65</f>
        <v>0</v>
      </c>
      <c r="CZ65">
        <f>AH65</f>
        <v>0</v>
      </c>
      <c r="DA65">
        <f>AL65</f>
        <v>1</v>
      </c>
      <c r="DB65">
        <f>ROUND((ROUND(AT65*CZ65,2)*1.25),2)</f>
        <v>0</v>
      </c>
      <c r="DC65">
        <f>ROUND((ROUND(AT65*AG65,2)*1.25),2)</f>
        <v>0</v>
      </c>
    </row>
    <row r="66" spans="1:107">
      <c r="A66">
        <f>ROW(Source!A92)</f>
        <v>92</v>
      </c>
      <c r="B66">
        <v>36401907</v>
      </c>
      <c r="C66">
        <v>36405078</v>
      </c>
      <c r="D66">
        <v>29172710</v>
      </c>
      <c r="E66">
        <v>1</v>
      </c>
      <c r="F66">
        <v>1</v>
      </c>
      <c r="G66">
        <v>1</v>
      </c>
      <c r="H66">
        <v>2</v>
      </c>
      <c r="I66" t="s">
        <v>523</v>
      </c>
      <c r="J66" t="s">
        <v>524</v>
      </c>
      <c r="K66" t="s">
        <v>525</v>
      </c>
      <c r="L66">
        <v>1368</v>
      </c>
      <c r="N66">
        <v>1011</v>
      </c>
      <c r="O66" t="s">
        <v>520</v>
      </c>
      <c r="P66" t="s">
        <v>520</v>
      </c>
      <c r="Q66">
        <v>1</v>
      </c>
      <c r="W66">
        <v>0</v>
      </c>
      <c r="X66">
        <v>-1676841219</v>
      </c>
      <c r="Y66">
        <v>8.375</v>
      </c>
      <c r="AA66">
        <v>0</v>
      </c>
      <c r="AB66">
        <v>539.16</v>
      </c>
      <c r="AC66">
        <v>335.2</v>
      </c>
      <c r="AD66">
        <v>0</v>
      </c>
      <c r="AE66">
        <v>0</v>
      </c>
      <c r="AF66">
        <v>46.56</v>
      </c>
      <c r="AG66">
        <v>10.06</v>
      </c>
      <c r="AH66">
        <v>0</v>
      </c>
      <c r="AI66">
        <v>1</v>
      </c>
      <c r="AJ66">
        <v>11.58</v>
      </c>
      <c r="AK66">
        <v>33.32</v>
      </c>
      <c r="AL66">
        <v>1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6.7</v>
      </c>
      <c r="AU66" t="s">
        <v>133</v>
      </c>
      <c r="AV66">
        <v>0</v>
      </c>
      <c r="AW66">
        <v>2</v>
      </c>
      <c r="AX66">
        <v>36405088</v>
      </c>
      <c r="AY66">
        <v>1</v>
      </c>
      <c r="AZ66">
        <v>0</v>
      </c>
      <c r="BA66">
        <v>65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Y66*Source!I92</f>
        <v>1.139</v>
      </c>
      <c r="CY66">
        <f>AB66</f>
        <v>539.16</v>
      </c>
      <c r="CZ66">
        <f>AF66</f>
        <v>46.56</v>
      </c>
      <c r="DA66">
        <f>AJ66</f>
        <v>11.58</v>
      </c>
      <c r="DB66">
        <f>ROUND((ROUND(AT66*CZ66,2)*1.25),2)</f>
        <v>389.94</v>
      </c>
      <c r="DC66">
        <f>ROUND((ROUND(AT66*AG66,2)*1.25),2)</f>
        <v>84.25</v>
      </c>
    </row>
    <row r="67" spans="1:107">
      <c r="A67">
        <f>ROW(Source!A92)</f>
        <v>92</v>
      </c>
      <c r="B67">
        <v>36401907</v>
      </c>
      <c r="C67">
        <v>36405078</v>
      </c>
      <c r="D67">
        <v>29173472</v>
      </c>
      <c r="E67">
        <v>1</v>
      </c>
      <c r="F67">
        <v>1</v>
      </c>
      <c r="G67">
        <v>1</v>
      </c>
      <c r="H67">
        <v>2</v>
      </c>
      <c r="I67" t="s">
        <v>577</v>
      </c>
      <c r="J67" t="s">
        <v>578</v>
      </c>
      <c r="K67" t="s">
        <v>579</v>
      </c>
      <c r="L67">
        <v>1368</v>
      </c>
      <c r="N67">
        <v>1011</v>
      </c>
      <c r="O67" t="s">
        <v>520</v>
      </c>
      <c r="P67" t="s">
        <v>520</v>
      </c>
      <c r="Q67">
        <v>1</v>
      </c>
      <c r="W67">
        <v>0</v>
      </c>
      <c r="X67">
        <v>275932499</v>
      </c>
      <c r="Y67">
        <v>13.75</v>
      </c>
      <c r="AA67">
        <v>0</v>
      </c>
      <c r="AB67">
        <v>12.75</v>
      </c>
      <c r="AC67">
        <v>0</v>
      </c>
      <c r="AD67">
        <v>0</v>
      </c>
      <c r="AE67">
        <v>0</v>
      </c>
      <c r="AF67">
        <v>3</v>
      </c>
      <c r="AG67">
        <v>0</v>
      </c>
      <c r="AH67">
        <v>0</v>
      </c>
      <c r="AI67">
        <v>1</v>
      </c>
      <c r="AJ67">
        <v>4.25</v>
      </c>
      <c r="AK67">
        <v>33.32</v>
      </c>
      <c r="AL67">
        <v>1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11</v>
      </c>
      <c r="AU67" t="s">
        <v>133</v>
      </c>
      <c r="AV67">
        <v>0</v>
      </c>
      <c r="AW67">
        <v>2</v>
      </c>
      <c r="AX67">
        <v>36405089</v>
      </c>
      <c r="AY67">
        <v>1</v>
      </c>
      <c r="AZ67">
        <v>0</v>
      </c>
      <c r="BA67">
        <v>66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Y67*Source!I92</f>
        <v>1.87</v>
      </c>
      <c r="CY67">
        <f>AB67</f>
        <v>12.75</v>
      </c>
      <c r="CZ67">
        <f>AF67</f>
        <v>3</v>
      </c>
      <c r="DA67">
        <f>AJ67</f>
        <v>4.25</v>
      </c>
      <c r="DB67">
        <f>ROUND((ROUND(AT67*CZ67,2)*1.25),2)</f>
        <v>41.25</v>
      </c>
      <c r="DC67">
        <f>ROUND((ROUND(AT67*AG67,2)*1.25),2)</f>
        <v>0</v>
      </c>
    </row>
    <row r="68" spans="1:107">
      <c r="A68">
        <f>ROW(Source!A92)</f>
        <v>92</v>
      </c>
      <c r="B68">
        <v>36401907</v>
      </c>
      <c r="C68">
        <v>36405078</v>
      </c>
      <c r="D68">
        <v>29174913</v>
      </c>
      <c r="E68">
        <v>1</v>
      </c>
      <c r="F68">
        <v>1</v>
      </c>
      <c r="G68">
        <v>1</v>
      </c>
      <c r="H68">
        <v>2</v>
      </c>
      <c r="I68" t="s">
        <v>531</v>
      </c>
      <c r="J68" t="s">
        <v>532</v>
      </c>
      <c r="K68" t="s">
        <v>533</v>
      </c>
      <c r="L68">
        <v>1368</v>
      </c>
      <c r="N68">
        <v>1011</v>
      </c>
      <c r="O68" t="s">
        <v>520</v>
      </c>
      <c r="P68" t="s">
        <v>520</v>
      </c>
      <c r="Q68">
        <v>1</v>
      </c>
      <c r="W68">
        <v>0</v>
      </c>
      <c r="X68">
        <v>458544584</v>
      </c>
      <c r="Y68">
        <v>0.4375</v>
      </c>
      <c r="AA68">
        <v>0</v>
      </c>
      <c r="AB68">
        <v>932.72</v>
      </c>
      <c r="AC68">
        <v>386.51</v>
      </c>
      <c r="AD68">
        <v>0</v>
      </c>
      <c r="AE68">
        <v>0</v>
      </c>
      <c r="AF68">
        <v>87.17</v>
      </c>
      <c r="AG68">
        <v>11.6</v>
      </c>
      <c r="AH68">
        <v>0</v>
      </c>
      <c r="AI68">
        <v>1</v>
      </c>
      <c r="AJ68">
        <v>10.7</v>
      </c>
      <c r="AK68">
        <v>33.32</v>
      </c>
      <c r="AL68">
        <v>1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0.35</v>
      </c>
      <c r="AU68" t="s">
        <v>133</v>
      </c>
      <c r="AV68">
        <v>0</v>
      </c>
      <c r="AW68">
        <v>2</v>
      </c>
      <c r="AX68">
        <v>36405090</v>
      </c>
      <c r="AY68">
        <v>1</v>
      </c>
      <c r="AZ68">
        <v>0</v>
      </c>
      <c r="BA68">
        <v>67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Y68*Source!I92</f>
        <v>5.9500000000000004E-2</v>
      </c>
      <c r="CY68">
        <f>AB68</f>
        <v>932.72</v>
      </c>
      <c r="CZ68">
        <f>AF68</f>
        <v>87.17</v>
      </c>
      <c r="DA68">
        <f>AJ68</f>
        <v>10.7</v>
      </c>
      <c r="DB68">
        <f>ROUND((ROUND(AT68*CZ68,2)*1.25),2)</f>
        <v>38.14</v>
      </c>
      <c r="DC68">
        <f>ROUND((ROUND(AT68*AG68,2)*1.25),2)</f>
        <v>5.08</v>
      </c>
    </row>
    <row r="69" spans="1:107">
      <c r="A69">
        <f>ROW(Source!A92)</f>
        <v>92</v>
      </c>
      <c r="B69">
        <v>36401907</v>
      </c>
      <c r="C69">
        <v>36405078</v>
      </c>
      <c r="D69">
        <v>29114687</v>
      </c>
      <c r="E69">
        <v>1</v>
      </c>
      <c r="F69">
        <v>1</v>
      </c>
      <c r="G69">
        <v>1</v>
      </c>
      <c r="H69">
        <v>3</v>
      </c>
      <c r="I69" t="s">
        <v>580</v>
      </c>
      <c r="J69" t="s">
        <v>581</v>
      </c>
      <c r="K69" t="s">
        <v>582</v>
      </c>
      <c r="L69">
        <v>1348</v>
      </c>
      <c r="N69">
        <v>1009</v>
      </c>
      <c r="O69" t="s">
        <v>30</v>
      </c>
      <c r="P69" t="s">
        <v>30</v>
      </c>
      <c r="Q69">
        <v>1000</v>
      </c>
      <c r="W69">
        <v>0</v>
      </c>
      <c r="X69">
        <v>157955001</v>
      </c>
      <c r="Y69">
        <v>1.8E-3</v>
      </c>
      <c r="AA69">
        <v>105069.06</v>
      </c>
      <c r="AB69">
        <v>0</v>
      </c>
      <c r="AC69">
        <v>0</v>
      </c>
      <c r="AD69">
        <v>0</v>
      </c>
      <c r="AE69">
        <v>16974</v>
      </c>
      <c r="AF69">
        <v>0</v>
      </c>
      <c r="AG69">
        <v>0</v>
      </c>
      <c r="AH69">
        <v>0</v>
      </c>
      <c r="AI69">
        <v>6.19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1.8E-3</v>
      </c>
      <c r="AU69" t="s">
        <v>3</v>
      </c>
      <c r="AV69">
        <v>0</v>
      </c>
      <c r="AW69">
        <v>2</v>
      </c>
      <c r="AX69">
        <v>36405091</v>
      </c>
      <c r="AY69">
        <v>1</v>
      </c>
      <c r="AZ69">
        <v>0</v>
      </c>
      <c r="BA69">
        <v>68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Y69*Source!I92</f>
        <v>2.4479999999999999E-4</v>
      </c>
      <c r="CY69">
        <f>AA69</f>
        <v>105069.06</v>
      </c>
      <c r="CZ69">
        <f>AE69</f>
        <v>16974</v>
      </c>
      <c r="DA69">
        <f>AI69</f>
        <v>6.19</v>
      </c>
      <c r="DB69">
        <f>ROUND(ROUND(AT69*CZ69,2),2)</f>
        <v>30.55</v>
      </c>
      <c r="DC69">
        <f>ROUND(ROUND(AT69*AG69,2),2)</f>
        <v>0</v>
      </c>
    </row>
    <row r="70" spans="1:107">
      <c r="A70">
        <f>ROW(Source!A92)</f>
        <v>92</v>
      </c>
      <c r="B70">
        <v>36401907</v>
      </c>
      <c r="C70">
        <v>36405078</v>
      </c>
      <c r="D70">
        <v>29115292</v>
      </c>
      <c r="E70">
        <v>1</v>
      </c>
      <c r="F70">
        <v>1</v>
      </c>
      <c r="G70">
        <v>1</v>
      </c>
      <c r="H70">
        <v>3</v>
      </c>
      <c r="I70" t="s">
        <v>583</v>
      </c>
      <c r="J70" t="s">
        <v>584</v>
      </c>
      <c r="K70" t="s">
        <v>585</v>
      </c>
      <c r="L70">
        <v>1339</v>
      </c>
      <c r="N70">
        <v>1007</v>
      </c>
      <c r="O70" t="s">
        <v>570</v>
      </c>
      <c r="P70" t="s">
        <v>570</v>
      </c>
      <c r="Q70">
        <v>1</v>
      </c>
      <c r="W70">
        <v>0</v>
      </c>
      <c r="X70">
        <v>582810497</v>
      </c>
      <c r="Y70">
        <v>1.24</v>
      </c>
      <c r="AA70">
        <v>29691.33</v>
      </c>
      <c r="AB70">
        <v>0</v>
      </c>
      <c r="AC70">
        <v>0</v>
      </c>
      <c r="AD70">
        <v>0</v>
      </c>
      <c r="AE70">
        <v>4478.33</v>
      </c>
      <c r="AF70">
        <v>0</v>
      </c>
      <c r="AG70">
        <v>0</v>
      </c>
      <c r="AH70">
        <v>0</v>
      </c>
      <c r="AI70">
        <v>6.63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1.24</v>
      </c>
      <c r="AU70" t="s">
        <v>3</v>
      </c>
      <c r="AV70">
        <v>0</v>
      </c>
      <c r="AW70">
        <v>2</v>
      </c>
      <c r="AX70">
        <v>36405092</v>
      </c>
      <c r="AY70">
        <v>1</v>
      </c>
      <c r="AZ70">
        <v>0</v>
      </c>
      <c r="BA70">
        <v>69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Y70*Source!I92</f>
        <v>0.16864000000000001</v>
      </c>
      <c r="CY70">
        <f>AA70</f>
        <v>29691.33</v>
      </c>
      <c r="CZ70">
        <f>AE70</f>
        <v>4478.33</v>
      </c>
      <c r="DA70">
        <f>AI70</f>
        <v>6.63</v>
      </c>
      <c r="DB70">
        <f>ROUND(ROUND(AT70*CZ70,2),2)</f>
        <v>5553.13</v>
      </c>
      <c r="DC70">
        <f>ROUND(ROUND(AT70*AG70,2),2)</f>
        <v>0</v>
      </c>
    </row>
    <row r="71" spans="1:107">
      <c r="A71">
        <f>ROW(Source!A93)</f>
        <v>93</v>
      </c>
      <c r="B71">
        <v>36401907</v>
      </c>
      <c r="C71">
        <v>36405093</v>
      </c>
      <c r="D71">
        <v>31427882</v>
      </c>
      <c r="E71">
        <v>1</v>
      </c>
      <c r="F71">
        <v>1</v>
      </c>
      <c r="G71">
        <v>1</v>
      </c>
      <c r="H71">
        <v>1</v>
      </c>
      <c r="I71" t="s">
        <v>586</v>
      </c>
      <c r="J71" t="s">
        <v>3</v>
      </c>
      <c r="K71" t="s">
        <v>587</v>
      </c>
      <c r="L71">
        <v>1369</v>
      </c>
      <c r="N71">
        <v>1013</v>
      </c>
      <c r="O71" t="s">
        <v>514</v>
      </c>
      <c r="P71" t="s">
        <v>514</v>
      </c>
      <c r="Q71">
        <v>1</v>
      </c>
      <c r="W71">
        <v>0</v>
      </c>
      <c r="X71">
        <v>-573087009</v>
      </c>
      <c r="Y71">
        <v>52.048999999999992</v>
      </c>
      <c r="AA71">
        <v>0</v>
      </c>
      <c r="AB71">
        <v>0</v>
      </c>
      <c r="AC71">
        <v>0</v>
      </c>
      <c r="AD71">
        <v>272.45</v>
      </c>
      <c r="AE71">
        <v>0</v>
      </c>
      <c r="AF71">
        <v>0</v>
      </c>
      <c r="AG71">
        <v>0</v>
      </c>
      <c r="AH71">
        <v>272.45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45.26</v>
      </c>
      <c r="AU71" t="s">
        <v>134</v>
      </c>
      <c r="AV71">
        <v>1</v>
      </c>
      <c r="AW71">
        <v>2</v>
      </c>
      <c r="AX71">
        <v>36405103</v>
      </c>
      <c r="AY71">
        <v>1</v>
      </c>
      <c r="AZ71">
        <v>0</v>
      </c>
      <c r="BA71">
        <v>70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Y71*Source!I93</f>
        <v>7.0786639999999998</v>
      </c>
      <c r="CY71">
        <f>AD71</f>
        <v>272.45</v>
      </c>
      <c r="CZ71">
        <f>AH71</f>
        <v>272.45</v>
      </c>
      <c r="DA71">
        <f>AL71</f>
        <v>1</v>
      </c>
      <c r="DB71">
        <f>ROUND((ROUND(AT71*CZ71,2)*1.15),2)</f>
        <v>14180.75</v>
      </c>
      <c r="DC71">
        <f>ROUND((ROUND(AT71*AG71,2)*1.15),2)</f>
        <v>0</v>
      </c>
    </row>
    <row r="72" spans="1:107">
      <c r="A72">
        <f>ROW(Source!A93)</f>
        <v>93</v>
      </c>
      <c r="B72">
        <v>36401907</v>
      </c>
      <c r="C72">
        <v>36405093</v>
      </c>
      <c r="D72">
        <v>121548</v>
      </c>
      <c r="E72">
        <v>1</v>
      </c>
      <c r="F72">
        <v>1</v>
      </c>
      <c r="G72">
        <v>1</v>
      </c>
      <c r="H72">
        <v>1</v>
      </c>
      <c r="I72" t="s">
        <v>35</v>
      </c>
      <c r="J72" t="s">
        <v>3</v>
      </c>
      <c r="K72" t="s">
        <v>515</v>
      </c>
      <c r="L72">
        <v>608254</v>
      </c>
      <c r="N72">
        <v>1013</v>
      </c>
      <c r="O72" t="s">
        <v>516</v>
      </c>
      <c r="P72" t="s">
        <v>516</v>
      </c>
      <c r="Q72">
        <v>1</v>
      </c>
      <c r="W72">
        <v>0</v>
      </c>
      <c r="X72">
        <v>-185737400</v>
      </c>
      <c r="Y72">
        <v>0.05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0.04</v>
      </c>
      <c r="AU72" t="s">
        <v>133</v>
      </c>
      <c r="AV72">
        <v>2</v>
      </c>
      <c r="AW72">
        <v>2</v>
      </c>
      <c r="AX72">
        <v>36405104</v>
      </c>
      <c r="AY72">
        <v>1</v>
      </c>
      <c r="AZ72">
        <v>0</v>
      </c>
      <c r="BA72">
        <v>71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Y72*Source!I93</f>
        <v>6.8000000000000005E-3</v>
      </c>
      <c r="CY72">
        <f>AD72</f>
        <v>0</v>
      </c>
      <c r="CZ72">
        <f>AH72</f>
        <v>0</v>
      </c>
      <c r="DA72">
        <f>AL72</f>
        <v>1</v>
      </c>
      <c r="DB72">
        <f>ROUND((ROUND(AT72*CZ72,2)*1.25),2)</f>
        <v>0</v>
      </c>
      <c r="DC72">
        <f>ROUND((ROUND(AT72*AG72,2)*1.25),2)</f>
        <v>0</v>
      </c>
    </row>
    <row r="73" spans="1:107">
      <c r="A73">
        <f>ROW(Source!A93)</f>
        <v>93</v>
      </c>
      <c r="B73">
        <v>36401907</v>
      </c>
      <c r="C73">
        <v>36405093</v>
      </c>
      <c r="D73">
        <v>35554737</v>
      </c>
      <c r="E73">
        <v>1</v>
      </c>
      <c r="F73">
        <v>1</v>
      </c>
      <c r="G73">
        <v>1</v>
      </c>
      <c r="H73">
        <v>2</v>
      </c>
      <c r="I73" t="s">
        <v>517</v>
      </c>
      <c r="J73" t="s">
        <v>588</v>
      </c>
      <c r="K73" t="s">
        <v>519</v>
      </c>
      <c r="L73">
        <v>1368</v>
      </c>
      <c r="N73">
        <v>1011</v>
      </c>
      <c r="O73" t="s">
        <v>520</v>
      </c>
      <c r="P73" t="s">
        <v>520</v>
      </c>
      <c r="Q73">
        <v>1</v>
      </c>
      <c r="W73">
        <v>0</v>
      </c>
      <c r="X73">
        <v>290757077</v>
      </c>
      <c r="Y73">
        <v>0.05</v>
      </c>
      <c r="AA73">
        <v>0</v>
      </c>
      <c r="AB73">
        <v>466.71</v>
      </c>
      <c r="AC73">
        <v>449.82</v>
      </c>
      <c r="AD73">
        <v>0</v>
      </c>
      <c r="AE73">
        <v>0</v>
      </c>
      <c r="AF73">
        <v>31.26</v>
      </c>
      <c r="AG73">
        <v>13.5</v>
      </c>
      <c r="AH73">
        <v>0</v>
      </c>
      <c r="AI73">
        <v>1</v>
      </c>
      <c r="AJ73">
        <v>14.93</v>
      </c>
      <c r="AK73">
        <v>33.32</v>
      </c>
      <c r="AL73">
        <v>1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0.04</v>
      </c>
      <c r="AU73" t="s">
        <v>133</v>
      </c>
      <c r="AV73">
        <v>0</v>
      </c>
      <c r="AW73">
        <v>2</v>
      </c>
      <c r="AX73">
        <v>36405105</v>
      </c>
      <c r="AY73">
        <v>1</v>
      </c>
      <c r="AZ73">
        <v>0</v>
      </c>
      <c r="BA73">
        <v>72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Y73*Source!I93</f>
        <v>6.8000000000000005E-3</v>
      </c>
      <c r="CY73">
        <f>AB73</f>
        <v>466.71</v>
      </c>
      <c r="CZ73">
        <f>AF73</f>
        <v>31.26</v>
      </c>
      <c r="DA73">
        <f>AJ73</f>
        <v>14.93</v>
      </c>
      <c r="DB73">
        <f>ROUND((ROUND(AT73*CZ73,2)*1.25),2)</f>
        <v>1.56</v>
      </c>
      <c r="DC73">
        <f>ROUND((ROUND(AT73*AG73,2)*1.25),2)</f>
        <v>0.68</v>
      </c>
    </row>
    <row r="74" spans="1:107">
      <c r="A74">
        <f>ROW(Source!A93)</f>
        <v>93</v>
      </c>
      <c r="B74">
        <v>36401907</v>
      </c>
      <c r="C74">
        <v>36405093</v>
      </c>
      <c r="D74">
        <v>35555025</v>
      </c>
      <c r="E74">
        <v>1</v>
      </c>
      <c r="F74">
        <v>1</v>
      </c>
      <c r="G74">
        <v>1</v>
      </c>
      <c r="H74">
        <v>2</v>
      </c>
      <c r="I74" t="s">
        <v>589</v>
      </c>
      <c r="J74" t="s">
        <v>590</v>
      </c>
      <c r="K74" t="s">
        <v>591</v>
      </c>
      <c r="L74">
        <v>1368</v>
      </c>
      <c r="N74">
        <v>1011</v>
      </c>
      <c r="O74" t="s">
        <v>520</v>
      </c>
      <c r="P74" t="s">
        <v>520</v>
      </c>
      <c r="Q74">
        <v>1</v>
      </c>
      <c r="W74">
        <v>0</v>
      </c>
      <c r="X74">
        <v>269071542</v>
      </c>
      <c r="Y74">
        <v>1.6875</v>
      </c>
      <c r="AA74">
        <v>0</v>
      </c>
      <c r="AB74">
        <v>21.3</v>
      </c>
      <c r="AC74">
        <v>0</v>
      </c>
      <c r="AD74">
        <v>0</v>
      </c>
      <c r="AE74">
        <v>0</v>
      </c>
      <c r="AF74">
        <v>2.7</v>
      </c>
      <c r="AG74">
        <v>0</v>
      </c>
      <c r="AH74">
        <v>0</v>
      </c>
      <c r="AI74">
        <v>1</v>
      </c>
      <c r="AJ74">
        <v>7.89</v>
      </c>
      <c r="AK74">
        <v>33.32</v>
      </c>
      <c r="AL74">
        <v>1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1.35</v>
      </c>
      <c r="AU74" t="s">
        <v>133</v>
      </c>
      <c r="AV74">
        <v>0</v>
      </c>
      <c r="AW74">
        <v>2</v>
      </c>
      <c r="AX74">
        <v>36405106</v>
      </c>
      <c r="AY74">
        <v>1</v>
      </c>
      <c r="AZ74">
        <v>0</v>
      </c>
      <c r="BA74">
        <v>73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Y74*Source!I93</f>
        <v>0.22950000000000001</v>
      </c>
      <c r="CY74">
        <f>AB74</f>
        <v>21.3</v>
      </c>
      <c r="CZ74">
        <f>AF74</f>
        <v>2.7</v>
      </c>
      <c r="DA74">
        <f>AJ74</f>
        <v>7.89</v>
      </c>
      <c r="DB74">
        <f>ROUND((ROUND(AT74*CZ74,2)*1.25),2)</f>
        <v>4.5599999999999996</v>
      </c>
      <c r="DC74">
        <f>ROUND((ROUND(AT74*AG74,2)*1.25),2)</f>
        <v>0</v>
      </c>
    </row>
    <row r="75" spans="1:107">
      <c r="A75">
        <f>ROW(Source!A93)</f>
        <v>93</v>
      </c>
      <c r="B75">
        <v>36401907</v>
      </c>
      <c r="C75">
        <v>36405093</v>
      </c>
      <c r="D75">
        <v>35555088</v>
      </c>
      <c r="E75">
        <v>1</v>
      </c>
      <c r="F75">
        <v>1</v>
      </c>
      <c r="G75">
        <v>1</v>
      </c>
      <c r="H75">
        <v>2</v>
      </c>
      <c r="I75" t="s">
        <v>531</v>
      </c>
      <c r="J75" t="s">
        <v>592</v>
      </c>
      <c r="K75" t="s">
        <v>533</v>
      </c>
      <c r="L75">
        <v>1368</v>
      </c>
      <c r="N75">
        <v>1011</v>
      </c>
      <c r="O75" t="s">
        <v>520</v>
      </c>
      <c r="P75" t="s">
        <v>520</v>
      </c>
      <c r="Q75">
        <v>1</v>
      </c>
      <c r="W75">
        <v>0</v>
      </c>
      <c r="X75">
        <v>586434904</v>
      </c>
      <c r="Y75">
        <v>1.2500000000000001E-2</v>
      </c>
      <c r="AA75">
        <v>0</v>
      </c>
      <c r="AB75">
        <v>932.72</v>
      </c>
      <c r="AC75">
        <v>386.51</v>
      </c>
      <c r="AD75">
        <v>0</v>
      </c>
      <c r="AE75">
        <v>0</v>
      </c>
      <c r="AF75">
        <v>87.17</v>
      </c>
      <c r="AG75">
        <v>11.6</v>
      </c>
      <c r="AH75">
        <v>0</v>
      </c>
      <c r="AI75">
        <v>1</v>
      </c>
      <c r="AJ75">
        <v>10.7</v>
      </c>
      <c r="AK75">
        <v>33.32</v>
      </c>
      <c r="AL75">
        <v>1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0.01</v>
      </c>
      <c r="AU75" t="s">
        <v>133</v>
      </c>
      <c r="AV75">
        <v>0</v>
      </c>
      <c r="AW75">
        <v>2</v>
      </c>
      <c r="AX75">
        <v>36405107</v>
      </c>
      <c r="AY75">
        <v>1</v>
      </c>
      <c r="AZ75">
        <v>0</v>
      </c>
      <c r="BA75">
        <v>74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Y75*Source!I93</f>
        <v>1.7000000000000001E-3</v>
      </c>
      <c r="CY75">
        <f>AB75</f>
        <v>932.72</v>
      </c>
      <c r="CZ75">
        <f>AF75</f>
        <v>87.17</v>
      </c>
      <c r="DA75">
        <f>AJ75</f>
        <v>10.7</v>
      </c>
      <c r="DB75">
        <f>ROUND((ROUND(AT75*CZ75,2)*1.25),2)</f>
        <v>1.0900000000000001</v>
      </c>
      <c r="DC75">
        <f>ROUND((ROUND(AT75*AG75,2)*1.25),2)</f>
        <v>0.15</v>
      </c>
    </row>
    <row r="76" spans="1:107">
      <c r="A76">
        <f>ROW(Source!A93)</f>
        <v>93</v>
      </c>
      <c r="B76">
        <v>36401907</v>
      </c>
      <c r="C76">
        <v>36405093</v>
      </c>
      <c r="D76">
        <v>35552818</v>
      </c>
      <c r="E76">
        <v>1</v>
      </c>
      <c r="F76">
        <v>1</v>
      </c>
      <c r="G76">
        <v>1</v>
      </c>
      <c r="H76">
        <v>3</v>
      </c>
      <c r="I76" t="s">
        <v>593</v>
      </c>
      <c r="J76" t="s">
        <v>594</v>
      </c>
      <c r="K76" t="s">
        <v>595</v>
      </c>
      <c r="L76">
        <v>1308</v>
      </c>
      <c r="N76">
        <v>1003</v>
      </c>
      <c r="O76" t="s">
        <v>65</v>
      </c>
      <c r="P76" t="s">
        <v>65</v>
      </c>
      <c r="Q76">
        <v>100</v>
      </c>
      <c r="W76">
        <v>0</v>
      </c>
      <c r="X76">
        <v>-1755052483</v>
      </c>
      <c r="Y76">
        <v>0.68</v>
      </c>
      <c r="AA76">
        <v>528.80999999999995</v>
      </c>
      <c r="AB76">
        <v>0</v>
      </c>
      <c r="AC76">
        <v>0</v>
      </c>
      <c r="AD76">
        <v>0</v>
      </c>
      <c r="AE76">
        <v>99.4</v>
      </c>
      <c r="AF76">
        <v>0</v>
      </c>
      <c r="AG76">
        <v>0</v>
      </c>
      <c r="AH76">
        <v>0</v>
      </c>
      <c r="AI76">
        <v>5.32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0.68</v>
      </c>
      <c r="AU76" t="s">
        <v>3</v>
      </c>
      <c r="AV76">
        <v>0</v>
      </c>
      <c r="AW76">
        <v>2</v>
      </c>
      <c r="AX76">
        <v>36405108</v>
      </c>
      <c r="AY76">
        <v>1</v>
      </c>
      <c r="AZ76">
        <v>0</v>
      </c>
      <c r="BA76">
        <v>75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Y76*Source!I93</f>
        <v>9.2480000000000007E-2</v>
      </c>
      <c r="CY76">
        <f>AA76</f>
        <v>528.80999999999995</v>
      </c>
      <c r="CZ76">
        <f>AE76</f>
        <v>99.4</v>
      </c>
      <c r="DA76">
        <f>AI76</f>
        <v>5.32</v>
      </c>
      <c r="DB76">
        <f>ROUND(ROUND(AT76*CZ76,2),2)</f>
        <v>67.59</v>
      </c>
      <c r="DC76">
        <f>ROUND(ROUND(AT76*AG76,2),2)</f>
        <v>0</v>
      </c>
    </row>
    <row r="77" spans="1:107">
      <c r="A77">
        <f>ROW(Source!A93)</f>
        <v>93</v>
      </c>
      <c r="B77">
        <v>36401907</v>
      </c>
      <c r="C77">
        <v>36405093</v>
      </c>
      <c r="D77">
        <v>29110964</v>
      </c>
      <c r="E77">
        <v>1</v>
      </c>
      <c r="F77">
        <v>1</v>
      </c>
      <c r="G77">
        <v>1</v>
      </c>
      <c r="H77">
        <v>3</v>
      </c>
      <c r="I77" t="s">
        <v>201</v>
      </c>
      <c r="J77" t="s">
        <v>203</v>
      </c>
      <c r="K77" t="s">
        <v>202</v>
      </c>
      <c r="L77">
        <v>1327</v>
      </c>
      <c r="N77">
        <v>1005</v>
      </c>
      <c r="O77" t="s">
        <v>155</v>
      </c>
      <c r="P77" t="s">
        <v>155</v>
      </c>
      <c r="Q77">
        <v>1</v>
      </c>
      <c r="W77">
        <v>0</v>
      </c>
      <c r="X77">
        <v>-100917442</v>
      </c>
      <c r="Y77">
        <v>102</v>
      </c>
      <c r="AA77">
        <v>516.15</v>
      </c>
      <c r="AB77">
        <v>0</v>
      </c>
      <c r="AC77">
        <v>0</v>
      </c>
      <c r="AD77">
        <v>0</v>
      </c>
      <c r="AE77">
        <v>82.19</v>
      </c>
      <c r="AF77">
        <v>0</v>
      </c>
      <c r="AG77">
        <v>0</v>
      </c>
      <c r="AH77">
        <v>0</v>
      </c>
      <c r="AI77">
        <v>6.28</v>
      </c>
      <c r="AJ77">
        <v>1</v>
      </c>
      <c r="AK77">
        <v>1</v>
      </c>
      <c r="AL77">
        <v>1</v>
      </c>
      <c r="AN77">
        <v>0</v>
      </c>
      <c r="AO77">
        <v>0</v>
      </c>
      <c r="AP77">
        <v>0</v>
      </c>
      <c r="AQ77">
        <v>0</v>
      </c>
      <c r="AR77">
        <v>0</v>
      </c>
      <c r="AS77" t="s">
        <v>3</v>
      </c>
      <c r="AT77">
        <v>102</v>
      </c>
      <c r="AU77" t="s">
        <v>3</v>
      </c>
      <c r="AV77">
        <v>0</v>
      </c>
      <c r="AW77">
        <v>1</v>
      </c>
      <c r="AX77">
        <v>-1</v>
      </c>
      <c r="AY77">
        <v>0</v>
      </c>
      <c r="AZ77">
        <v>0</v>
      </c>
      <c r="BA77" t="s">
        <v>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Y77*Source!I93</f>
        <v>13.872000000000002</v>
      </c>
      <c r="CY77">
        <f>AA77</f>
        <v>516.15</v>
      </c>
      <c r="CZ77">
        <f>AE77</f>
        <v>82.19</v>
      </c>
      <c r="DA77">
        <f>AI77</f>
        <v>6.28</v>
      </c>
      <c r="DB77">
        <f>ROUND(ROUND(AT77*CZ77,2),2)</f>
        <v>8383.3799999999992</v>
      </c>
      <c r="DC77">
        <f>ROUND(ROUND(AT77*AG77,2),2)</f>
        <v>0</v>
      </c>
    </row>
    <row r="78" spans="1:107">
      <c r="A78">
        <f>ROW(Source!A93)</f>
        <v>93</v>
      </c>
      <c r="B78">
        <v>36401907</v>
      </c>
      <c r="C78">
        <v>36405093</v>
      </c>
      <c r="D78">
        <v>35554067</v>
      </c>
      <c r="E78">
        <v>1</v>
      </c>
      <c r="F78">
        <v>1</v>
      </c>
      <c r="G78">
        <v>1</v>
      </c>
      <c r="H78">
        <v>3</v>
      </c>
      <c r="I78" t="s">
        <v>205</v>
      </c>
      <c r="J78" t="s">
        <v>207</v>
      </c>
      <c r="K78" t="s">
        <v>206</v>
      </c>
      <c r="L78">
        <v>1327</v>
      </c>
      <c r="N78">
        <v>1005</v>
      </c>
      <c r="O78" t="s">
        <v>155</v>
      </c>
      <c r="P78" t="s">
        <v>155</v>
      </c>
      <c r="Q78">
        <v>1</v>
      </c>
      <c r="W78">
        <v>1</v>
      </c>
      <c r="X78">
        <v>722712840</v>
      </c>
      <c r="Y78">
        <v>102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0</v>
      </c>
      <c r="AP78">
        <v>1</v>
      </c>
      <c r="AQ78">
        <v>0</v>
      </c>
      <c r="AR78">
        <v>0</v>
      </c>
      <c r="AS78" t="s">
        <v>3</v>
      </c>
      <c r="AT78">
        <v>102</v>
      </c>
      <c r="AU78" t="s">
        <v>3</v>
      </c>
      <c r="AV78">
        <v>0</v>
      </c>
      <c r="AW78">
        <v>2</v>
      </c>
      <c r="AX78">
        <v>36405109</v>
      </c>
      <c r="AY78">
        <v>1</v>
      </c>
      <c r="AZ78">
        <v>0</v>
      </c>
      <c r="BA78">
        <v>76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Y78*Source!I93</f>
        <v>13.872000000000002</v>
      </c>
      <c r="CY78">
        <f>AA78</f>
        <v>0</v>
      </c>
      <c r="CZ78">
        <f>AE78</f>
        <v>0</v>
      </c>
      <c r="DA78">
        <f>AI78</f>
        <v>1</v>
      </c>
      <c r="DB78">
        <f>ROUND(ROUND(AT78*CZ78,2),2)</f>
        <v>0</v>
      </c>
      <c r="DC78">
        <f>ROUND(ROUND(AT78*AG78,2),2)</f>
        <v>0</v>
      </c>
    </row>
    <row r="79" spans="1:107">
      <c r="A79">
        <f>ROW(Source!A93)</f>
        <v>93</v>
      </c>
      <c r="B79">
        <v>36401907</v>
      </c>
      <c r="C79">
        <v>36405093</v>
      </c>
      <c r="D79">
        <v>35553389</v>
      </c>
      <c r="E79">
        <v>1</v>
      </c>
      <c r="F79">
        <v>1</v>
      </c>
      <c r="G79">
        <v>1</v>
      </c>
      <c r="H79">
        <v>3</v>
      </c>
      <c r="I79" t="s">
        <v>596</v>
      </c>
      <c r="J79" t="s">
        <v>597</v>
      </c>
      <c r="K79" t="s">
        <v>598</v>
      </c>
      <c r="L79">
        <v>1346</v>
      </c>
      <c r="N79">
        <v>1009</v>
      </c>
      <c r="O79" t="s">
        <v>160</v>
      </c>
      <c r="P79" t="s">
        <v>160</v>
      </c>
      <c r="Q79">
        <v>1</v>
      </c>
      <c r="W79">
        <v>0</v>
      </c>
      <c r="X79">
        <v>-2074468820</v>
      </c>
      <c r="Y79">
        <v>27</v>
      </c>
      <c r="AA79">
        <v>207.8</v>
      </c>
      <c r="AB79">
        <v>0</v>
      </c>
      <c r="AC79">
        <v>0</v>
      </c>
      <c r="AD79">
        <v>0</v>
      </c>
      <c r="AE79">
        <v>26.71</v>
      </c>
      <c r="AF79">
        <v>0</v>
      </c>
      <c r="AG79">
        <v>0</v>
      </c>
      <c r="AH79">
        <v>0</v>
      </c>
      <c r="AI79">
        <v>7.78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27</v>
      </c>
      <c r="AU79" t="s">
        <v>3</v>
      </c>
      <c r="AV79">
        <v>0</v>
      </c>
      <c r="AW79">
        <v>2</v>
      </c>
      <c r="AX79">
        <v>36405110</v>
      </c>
      <c r="AY79">
        <v>1</v>
      </c>
      <c r="AZ79">
        <v>0</v>
      </c>
      <c r="BA79">
        <v>77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Y79*Source!I93</f>
        <v>3.6720000000000002</v>
      </c>
      <c r="CY79">
        <f>AA79</f>
        <v>207.8</v>
      </c>
      <c r="CZ79">
        <f>AE79</f>
        <v>26.71</v>
      </c>
      <c r="DA79">
        <f>AI79</f>
        <v>7.78</v>
      </c>
      <c r="DB79">
        <f>ROUND(ROUND(AT79*CZ79,2),2)</f>
        <v>721.17</v>
      </c>
      <c r="DC79">
        <f>ROUND(ROUND(AT79*AG79,2),2)</f>
        <v>0</v>
      </c>
    </row>
    <row r="80" spans="1:107">
      <c r="A80">
        <f>ROW(Source!A96)</f>
        <v>96</v>
      </c>
      <c r="B80">
        <v>36401907</v>
      </c>
      <c r="C80">
        <v>36405113</v>
      </c>
      <c r="D80">
        <v>18413230</v>
      </c>
      <c r="E80">
        <v>1</v>
      </c>
      <c r="F80">
        <v>1</v>
      </c>
      <c r="G80">
        <v>1</v>
      </c>
      <c r="H80">
        <v>1</v>
      </c>
      <c r="I80" t="s">
        <v>540</v>
      </c>
      <c r="J80" t="s">
        <v>3</v>
      </c>
      <c r="K80" t="s">
        <v>541</v>
      </c>
      <c r="L80">
        <v>1369</v>
      </c>
      <c r="N80">
        <v>1013</v>
      </c>
      <c r="O80" t="s">
        <v>514</v>
      </c>
      <c r="P80" t="s">
        <v>514</v>
      </c>
      <c r="Q80">
        <v>1</v>
      </c>
      <c r="W80">
        <v>0</v>
      </c>
      <c r="X80">
        <v>355262106</v>
      </c>
      <c r="Y80">
        <v>7.6589999999999998</v>
      </c>
      <c r="AA80">
        <v>0</v>
      </c>
      <c r="AB80">
        <v>0</v>
      </c>
      <c r="AC80">
        <v>0</v>
      </c>
      <c r="AD80">
        <v>293.22000000000003</v>
      </c>
      <c r="AE80">
        <v>0</v>
      </c>
      <c r="AF80">
        <v>0</v>
      </c>
      <c r="AG80">
        <v>0</v>
      </c>
      <c r="AH80">
        <v>293.22000000000003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6.66</v>
      </c>
      <c r="AU80" t="s">
        <v>134</v>
      </c>
      <c r="AV80">
        <v>1</v>
      </c>
      <c r="AW80">
        <v>2</v>
      </c>
      <c r="AX80">
        <v>36405126</v>
      </c>
      <c r="AY80">
        <v>2</v>
      </c>
      <c r="AZ80">
        <v>131072</v>
      </c>
      <c r="BA80">
        <v>78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Y80*Source!I96</f>
        <v>1.1488499999999999</v>
      </c>
      <c r="CY80">
        <f>AD80</f>
        <v>293.22000000000003</v>
      </c>
      <c r="CZ80">
        <f>AH80</f>
        <v>293.22000000000003</v>
      </c>
      <c r="DA80">
        <f>AL80</f>
        <v>1</v>
      </c>
      <c r="DB80">
        <f>ROUND((ROUND(AT80*CZ80,2)*1.15),2)</f>
        <v>2245.7800000000002</v>
      </c>
      <c r="DC80">
        <f>ROUND((ROUND(AT80*AG80,2)*1.15),2)</f>
        <v>0</v>
      </c>
    </row>
    <row r="81" spans="1:107">
      <c r="A81">
        <f>ROW(Source!A96)</f>
        <v>96</v>
      </c>
      <c r="B81">
        <v>36401907</v>
      </c>
      <c r="C81">
        <v>36405113</v>
      </c>
      <c r="D81">
        <v>29173472</v>
      </c>
      <c r="E81">
        <v>1</v>
      </c>
      <c r="F81">
        <v>1</v>
      </c>
      <c r="G81">
        <v>1</v>
      </c>
      <c r="H81">
        <v>2</v>
      </c>
      <c r="I81" t="s">
        <v>577</v>
      </c>
      <c r="J81" t="s">
        <v>578</v>
      </c>
      <c r="K81" t="s">
        <v>579</v>
      </c>
      <c r="L81">
        <v>1368</v>
      </c>
      <c r="N81">
        <v>1011</v>
      </c>
      <c r="O81" t="s">
        <v>520</v>
      </c>
      <c r="P81" t="s">
        <v>520</v>
      </c>
      <c r="Q81">
        <v>1</v>
      </c>
      <c r="W81">
        <v>0</v>
      </c>
      <c r="X81">
        <v>275932499</v>
      </c>
      <c r="Y81">
        <v>2.5124999999999997</v>
      </c>
      <c r="AA81">
        <v>0</v>
      </c>
      <c r="AB81">
        <v>12.75</v>
      </c>
      <c r="AC81">
        <v>0</v>
      </c>
      <c r="AD81">
        <v>0</v>
      </c>
      <c r="AE81">
        <v>0</v>
      </c>
      <c r="AF81">
        <v>3</v>
      </c>
      <c r="AG81">
        <v>0</v>
      </c>
      <c r="AH81">
        <v>0</v>
      </c>
      <c r="AI81">
        <v>1</v>
      </c>
      <c r="AJ81">
        <v>4.25</v>
      </c>
      <c r="AK81">
        <v>33.32</v>
      </c>
      <c r="AL81">
        <v>1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2.0099999999999998</v>
      </c>
      <c r="AU81" t="s">
        <v>133</v>
      </c>
      <c r="AV81">
        <v>0</v>
      </c>
      <c r="AW81">
        <v>2</v>
      </c>
      <c r="AX81">
        <v>36405127</v>
      </c>
      <c r="AY81">
        <v>1</v>
      </c>
      <c r="AZ81">
        <v>0</v>
      </c>
      <c r="BA81">
        <v>79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Y81*Source!I96</f>
        <v>0.37687499999999996</v>
      </c>
      <c r="CY81">
        <f>AB81</f>
        <v>12.75</v>
      </c>
      <c r="CZ81">
        <f>AF81</f>
        <v>3</v>
      </c>
      <c r="DA81">
        <f>AJ81</f>
        <v>4.25</v>
      </c>
      <c r="DB81">
        <f>ROUND((ROUND(AT81*CZ81,2)*1.25),2)</f>
        <v>7.54</v>
      </c>
      <c r="DC81">
        <f>ROUND((ROUND(AT81*AG81,2)*1.25),2)</f>
        <v>0</v>
      </c>
    </row>
    <row r="82" spans="1:107">
      <c r="A82">
        <f>ROW(Source!A96)</f>
        <v>96</v>
      </c>
      <c r="B82">
        <v>36401907</v>
      </c>
      <c r="C82">
        <v>36405113</v>
      </c>
      <c r="D82">
        <v>29174500</v>
      </c>
      <c r="E82">
        <v>1</v>
      </c>
      <c r="F82">
        <v>1</v>
      </c>
      <c r="G82">
        <v>1</v>
      </c>
      <c r="H82">
        <v>2</v>
      </c>
      <c r="I82" t="s">
        <v>599</v>
      </c>
      <c r="J82" t="s">
        <v>600</v>
      </c>
      <c r="K82" t="s">
        <v>601</v>
      </c>
      <c r="L82">
        <v>1368</v>
      </c>
      <c r="N82">
        <v>1011</v>
      </c>
      <c r="O82" t="s">
        <v>520</v>
      </c>
      <c r="P82" t="s">
        <v>520</v>
      </c>
      <c r="Q82">
        <v>1</v>
      </c>
      <c r="W82">
        <v>0</v>
      </c>
      <c r="X82">
        <v>-239831557</v>
      </c>
      <c r="Y82">
        <v>1.6625000000000001</v>
      </c>
      <c r="AA82">
        <v>0</v>
      </c>
      <c r="AB82">
        <v>7.33</v>
      </c>
      <c r="AC82">
        <v>0</v>
      </c>
      <c r="AD82">
        <v>0</v>
      </c>
      <c r="AE82">
        <v>0</v>
      </c>
      <c r="AF82">
        <v>1.95</v>
      </c>
      <c r="AG82">
        <v>0</v>
      </c>
      <c r="AH82">
        <v>0</v>
      </c>
      <c r="AI82">
        <v>1</v>
      </c>
      <c r="AJ82">
        <v>3.76</v>
      </c>
      <c r="AK82">
        <v>33.32</v>
      </c>
      <c r="AL82">
        <v>1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1.33</v>
      </c>
      <c r="AU82" t="s">
        <v>133</v>
      </c>
      <c r="AV82">
        <v>0</v>
      </c>
      <c r="AW82">
        <v>2</v>
      </c>
      <c r="AX82">
        <v>36405128</v>
      </c>
      <c r="AY82">
        <v>1</v>
      </c>
      <c r="AZ82">
        <v>0</v>
      </c>
      <c r="BA82">
        <v>80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Y82*Source!I96</f>
        <v>0.24937500000000001</v>
      </c>
      <c r="CY82">
        <f>AB82</f>
        <v>7.33</v>
      </c>
      <c r="CZ82">
        <f>AF82</f>
        <v>1.95</v>
      </c>
      <c r="DA82">
        <f>AJ82</f>
        <v>3.76</v>
      </c>
      <c r="DB82">
        <f>ROUND((ROUND(AT82*CZ82,2)*1.25),2)</f>
        <v>3.24</v>
      </c>
      <c r="DC82">
        <f>ROUND((ROUND(AT82*AG82,2)*1.25),2)</f>
        <v>0</v>
      </c>
    </row>
    <row r="83" spans="1:107">
      <c r="A83">
        <f>ROW(Source!A96)</f>
        <v>96</v>
      </c>
      <c r="B83">
        <v>36401907</v>
      </c>
      <c r="C83">
        <v>36405113</v>
      </c>
      <c r="D83">
        <v>29174913</v>
      </c>
      <c r="E83">
        <v>1</v>
      </c>
      <c r="F83">
        <v>1</v>
      </c>
      <c r="G83">
        <v>1</v>
      </c>
      <c r="H83">
        <v>2</v>
      </c>
      <c r="I83" t="s">
        <v>531</v>
      </c>
      <c r="J83" t="s">
        <v>532</v>
      </c>
      <c r="K83" t="s">
        <v>533</v>
      </c>
      <c r="L83">
        <v>1368</v>
      </c>
      <c r="N83">
        <v>1011</v>
      </c>
      <c r="O83" t="s">
        <v>520</v>
      </c>
      <c r="P83" t="s">
        <v>520</v>
      </c>
      <c r="Q83">
        <v>1</v>
      </c>
      <c r="W83">
        <v>0</v>
      </c>
      <c r="X83">
        <v>458544584</v>
      </c>
      <c r="Y83">
        <v>3.7499999999999999E-2</v>
      </c>
      <c r="AA83">
        <v>0</v>
      </c>
      <c r="AB83">
        <v>932.72</v>
      </c>
      <c r="AC83">
        <v>386.51</v>
      </c>
      <c r="AD83">
        <v>0</v>
      </c>
      <c r="AE83">
        <v>0</v>
      </c>
      <c r="AF83">
        <v>87.17</v>
      </c>
      <c r="AG83">
        <v>11.6</v>
      </c>
      <c r="AH83">
        <v>0</v>
      </c>
      <c r="AI83">
        <v>1</v>
      </c>
      <c r="AJ83">
        <v>10.7</v>
      </c>
      <c r="AK83">
        <v>33.32</v>
      </c>
      <c r="AL83">
        <v>1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0.03</v>
      </c>
      <c r="AU83" t="s">
        <v>133</v>
      </c>
      <c r="AV83">
        <v>0</v>
      </c>
      <c r="AW83">
        <v>2</v>
      </c>
      <c r="AX83">
        <v>36405129</v>
      </c>
      <c r="AY83">
        <v>1</v>
      </c>
      <c r="AZ83">
        <v>0</v>
      </c>
      <c r="BA83">
        <v>81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Y83*Source!I96</f>
        <v>5.6249999999999998E-3</v>
      </c>
      <c r="CY83">
        <f>AB83</f>
        <v>932.72</v>
      </c>
      <c r="CZ83">
        <f>AF83</f>
        <v>87.17</v>
      </c>
      <c r="DA83">
        <f>AJ83</f>
        <v>10.7</v>
      </c>
      <c r="DB83">
        <f>ROUND((ROUND(AT83*CZ83,2)*1.25),2)</f>
        <v>3.28</v>
      </c>
      <c r="DC83">
        <f>ROUND((ROUND(AT83*AG83,2)*1.25),2)</f>
        <v>0.44</v>
      </c>
    </row>
    <row r="84" spans="1:107">
      <c r="A84">
        <f>ROW(Source!A96)</f>
        <v>96</v>
      </c>
      <c r="B84">
        <v>36401907</v>
      </c>
      <c r="C84">
        <v>36405113</v>
      </c>
      <c r="D84">
        <v>29114471</v>
      </c>
      <c r="E84">
        <v>1</v>
      </c>
      <c r="F84">
        <v>1</v>
      </c>
      <c r="G84">
        <v>1</v>
      </c>
      <c r="H84">
        <v>3</v>
      </c>
      <c r="I84" t="s">
        <v>602</v>
      </c>
      <c r="J84" t="s">
        <v>603</v>
      </c>
      <c r="K84" t="s">
        <v>604</v>
      </c>
      <c r="L84">
        <v>1358</v>
      </c>
      <c r="N84">
        <v>1010</v>
      </c>
      <c r="O84" t="s">
        <v>605</v>
      </c>
      <c r="P84" t="s">
        <v>605</v>
      </c>
      <c r="Q84">
        <v>10</v>
      </c>
      <c r="W84">
        <v>0</v>
      </c>
      <c r="X84">
        <v>610395517</v>
      </c>
      <c r="Y84">
        <v>26.3</v>
      </c>
      <c r="AA84">
        <v>1.55</v>
      </c>
      <c r="AB84">
        <v>0</v>
      </c>
      <c r="AC84">
        <v>0</v>
      </c>
      <c r="AD84">
        <v>0</v>
      </c>
      <c r="AE84">
        <v>1.6</v>
      </c>
      <c r="AF84">
        <v>0</v>
      </c>
      <c r="AG84">
        <v>0</v>
      </c>
      <c r="AH84">
        <v>0</v>
      </c>
      <c r="AI84">
        <v>0.97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3</v>
      </c>
      <c r="AT84">
        <v>26.3</v>
      </c>
      <c r="AU84" t="s">
        <v>3</v>
      </c>
      <c r="AV84">
        <v>0</v>
      </c>
      <c r="AW84">
        <v>2</v>
      </c>
      <c r="AX84">
        <v>36405130</v>
      </c>
      <c r="AY84">
        <v>1</v>
      </c>
      <c r="AZ84">
        <v>0</v>
      </c>
      <c r="BA84">
        <v>82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Y84*Source!I96</f>
        <v>3.9449999999999998</v>
      </c>
      <c r="CY84">
        <f t="shared" ref="CY84:CY91" si="4">AA84</f>
        <v>1.55</v>
      </c>
      <c r="CZ84">
        <f t="shared" ref="CZ84:CZ91" si="5">AE84</f>
        <v>1.6</v>
      </c>
      <c r="DA84">
        <f t="shared" ref="DA84:DA91" si="6">AI84</f>
        <v>0.97</v>
      </c>
      <c r="DB84">
        <f t="shared" ref="DB84:DB91" si="7">ROUND(ROUND(AT84*CZ84,2),2)</f>
        <v>42.08</v>
      </c>
      <c r="DC84">
        <f t="shared" ref="DC84:DC91" si="8">ROUND(ROUND(AT84*AG84,2),2)</f>
        <v>0</v>
      </c>
    </row>
    <row r="85" spans="1:107">
      <c r="A85">
        <f>ROW(Source!A96)</f>
        <v>96</v>
      </c>
      <c r="B85">
        <v>36401907</v>
      </c>
      <c r="C85">
        <v>36405113</v>
      </c>
      <c r="D85">
        <v>29114305</v>
      </c>
      <c r="E85">
        <v>1</v>
      </c>
      <c r="F85">
        <v>1</v>
      </c>
      <c r="G85">
        <v>1</v>
      </c>
      <c r="H85">
        <v>3</v>
      </c>
      <c r="I85" t="s">
        <v>606</v>
      </c>
      <c r="J85" t="s">
        <v>607</v>
      </c>
      <c r="K85" t="s">
        <v>608</v>
      </c>
      <c r="L85">
        <v>1354</v>
      </c>
      <c r="N85">
        <v>1010</v>
      </c>
      <c r="O85" t="s">
        <v>237</v>
      </c>
      <c r="P85" t="s">
        <v>237</v>
      </c>
      <c r="Q85">
        <v>1</v>
      </c>
      <c r="W85">
        <v>0</v>
      </c>
      <c r="X85">
        <v>-1753782198</v>
      </c>
      <c r="Y85">
        <v>263</v>
      </c>
      <c r="AA85">
        <v>0.21</v>
      </c>
      <c r="AB85">
        <v>0</v>
      </c>
      <c r="AC85">
        <v>0</v>
      </c>
      <c r="AD85">
        <v>0</v>
      </c>
      <c r="AE85">
        <v>0.12</v>
      </c>
      <c r="AF85">
        <v>0</v>
      </c>
      <c r="AG85">
        <v>0</v>
      </c>
      <c r="AH85">
        <v>0</v>
      </c>
      <c r="AI85">
        <v>1.78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3</v>
      </c>
      <c r="AT85">
        <v>263</v>
      </c>
      <c r="AU85" t="s">
        <v>3</v>
      </c>
      <c r="AV85">
        <v>0</v>
      </c>
      <c r="AW85">
        <v>2</v>
      </c>
      <c r="AX85">
        <v>36405131</v>
      </c>
      <c r="AY85">
        <v>1</v>
      </c>
      <c r="AZ85">
        <v>0</v>
      </c>
      <c r="BA85">
        <v>83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Y85*Source!I96</f>
        <v>39.449999999999996</v>
      </c>
      <c r="CY85">
        <f t="shared" si="4"/>
        <v>0.21</v>
      </c>
      <c r="CZ85">
        <f t="shared" si="5"/>
        <v>0.12</v>
      </c>
      <c r="DA85">
        <f t="shared" si="6"/>
        <v>1.78</v>
      </c>
      <c r="DB85">
        <f t="shared" si="7"/>
        <v>31.56</v>
      </c>
      <c r="DC85">
        <f t="shared" si="8"/>
        <v>0</v>
      </c>
    </row>
    <row r="86" spans="1:107">
      <c r="A86">
        <f>ROW(Source!A96)</f>
        <v>96</v>
      </c>
      <c r="B86">
        <v>36401907</v>
      </c>
      <c r="C86">
        <v>36405113</v>
      </c>
      <c r="D86">
        <v>29111012</v>
      </c>
      <c r="E86">
        <v>1</v>
      </c>
      <c r="F86">
        <v>1</v>
      </c>
      <c r="G86">
        <v>1</v>
      </c>
      <c r="H86">
        <v>3</v>
      </c>
      <c r="I86" t="s">
        <v>609</v>
      </c>
      <c r="J86" t="s">
        <v>610</v>
      </c>
      <c r="K86" t="s">
        <v>611</v>
      </c>
      <c r="L86">
        <v>1354</v>
      </c>
      <c r="N86">
        <v>1010</v>
      </c>
      <c r="O86" t="s">
        <v>237</v>
      </c>
      <c r="P86" t="s">
        <v>237</v>
      </c>
      <c r="Q86">
        <v>1</v>
      </c>
      <c r="W86">
        <v>0</v>
      </c>
      <c r="X86">
        <v>-532370196</v>
      </c>
      <c r="Y86">
        <v>7</v>
      </c>
      <c r="AA86">
        <v>12.73</v>
      </c>
      <c r="AB86">
        <v>0</v>
      </c>
      <c r="AC86">
        <v>0</v>
      </c>
      <c r="AD86">
        <v>0</v>
      </c>
      <c r="AE86">
        <v>1.29</v>
      </c>
      <c r="AF86">
        <v>0</v>
      </c>
      <c r="AG86">
        <v>0</v>
      </c>
      <c r="AH86">
        <v>0</v>
      </c>
      <c r="AI86">
        <v>9.8699999999999992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7</v>
      </c>
      <c r="AU86" t="s">
        <v>3</v>
      </c>
      <c r="AV86">
        <v>0</v>
      </c>
      <c r="AW86">
        <v>2</v>
      </c>
      <c r="AX86">
        <v>36405132</v>
      </c>
      <c r="AY86">
        <v>1</v>
      </c>
      <c r="AZ86">
        <v>0</v>
      </c>
      <c r="BA86">
        <v>84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Y86*Source!I96</f>
        <v>1.05</v>
      </c>
      <c r="CY86">
        <f t="shared" si="4"/>
        <v>12.73</v>
      </c>
      <c r="CZ86">
        <f t="shared" si="5"/>
        <v>1.29</v>
      </c>
      <c r="DA86">
        <f t="shared" si="6"/>
        <v>9.8699999999999992</v>
      </c>
      <c r="DB86">
        <f t="shared" si="7"/>
        <v>9.0299999999999994</v>
      </c>
      <c r="DC86">
        <f t="shared" si="8"/>
        <v>0</v>
      </c>
    </row>
    <row r="87" spans="1:107">
      <c r="A87">
        <f>ROW(Source!A96)</f>
        <v>96</v>
      </c>
      <c r="B87">
        <v>36401907</v>
      </c>
      <c r="C87">
        <v>36405113</v>
      </c>
      <c r="D87">
        <v>29111013</v>
      </c>
      <c r="E87">
        <v>1</v>
      </c>
      <c r="F87">
        <v>1</v>
      </c>
      <c r="G87">
        <v>1</v>
      </c>
      <c r="H87">
        <v>3</v>
      </c>
      <c r="I87" t="s">
        <v>612</v>
      </c>
      <c r="J87" t="s">
        <v>613</v>
      </c>
      <c r="K87" t="s">
        <v>614</v>
      </c>
      <c r="L87">
        <v>1354</v>
      </c>
      <c r="N87">
        <v>1010</v>
      </c>
      <c r="O87" t="s">
        <v>237</v>
      </c>
      <c r="P87" t="s">
        <v>237</v>
      </c>
      <c r="Q87">
        <v>1</v>
      </c>
      <c r="W87">
        <v>0</v>
      </c>
      <c r="X87">
        <v>-463883208</v>
      </c>
      <c r="Y87">
        <v>7</v>
      </c>
      <c r="AA87">
        <v>12.73</v>
      </c>
      <c r="AB87">
        <v>0</v>
      </c>
      <c r="AC87">
        <v>0</v>
      </c>
      <c r="AD87">
        <v>0</v>
      </c>
      <c r="AE87">
        <v>1.29</v>
      </c>
      <c r="AF87">
        <v>0</v>
      </c>
      <c r="AG87">
        <v>0</v>
      </c>
      <c r="AH87">
        <v>0</v>
      </c>
      <c r="AI87">
        <v>9.8699999999999992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7</v>
      </c>
      <c r="AU87" t="s">
        <v>3</v>
      </c>
      <c r="AV87">
        <v>0</v>
      </c>
      <c r="AW87">
        <v>2</v>
      </c>
      <c r="AX87">
        <v>36405133</v>
      </c>
      <c r="AY87">
        <v>1</v>
      </c>
      <c r="AZ87">
        <v>0</v>
      </c>
      <c r="BA87">
        <v>85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Y87*Source!I96</f>
        <v>1.05</v>
      </c>
      <c r="CY87">
        <f t="shared" si="4"/>
        <v>12.73</v>
      </c>
      <c r="CZ87">
        <f t="shared" si="5"/>
        <v>1.29</v>
      </c>
      <c r="DA87">
        <f t="shared" si="6"/>
        <v>9.8699999999999992</v>
      </c>
      <c r="DB87">
        <f t="shared" si="7"/>
        <v>9.0299999999999994</v>
      </c>
      <c r="DC87">
        <f t="shared" si="8"/>
        <v>0</v>
      </c>
    </row>
    <row r="88" spans="1:107">
      <c r="A88">
        <f>ROW(Source!A96)</f>
        <v>96</v>
      </c>
      <c r="B88">
        <v>36401907</v>
      </c>
      <c r="C88">
        <v>36405113</v>
      </c>
      <c r="D88">
        <v>29111016</v>
      </c>
      <c r="E88">
        <v>1</v>
      </c>
      <c r="F88">
        <v>1</v>
      </c>
      <c r="G88">
        <v>1</v>
      </c>
      <c r="H88">
        <v>3</v>
      </c>
      <c r="I88" t="s">
        <v>615</v>
      </c>
      <c r="J88" t="s">
        <v>616</v>
      </c>
      <c r="K88" t="s">
        <v>617</v>
      </c>
      <c r="L88">
        <v>1354</v>
      </c>
      <c r="N88">
        <v>1010</v>
      </c>
      <c r="O88" t="s">
        <v>237</v>
      </c>
      <c r="P88" t="s">
        <v>237</v>
      </c>
      <c r="Q88">
        <v>1</v>
      </c>
      <c r="W88">
        <v>0</v>
      </c>
      <c r="X88">
        <v>-983964523</v>
      </c>
      <c r="Y88">
        <v>40</v>
      </c>
      <c r="AA88">
        <v>12.73</v>
      </c>
      <c r="AB88">
        <v>0</v>
      </c>
      <c r="AC88">
        <v>0</v>
      </c>
      <c r="AD88">
        <v>0</v>
      </c>
      <c r="AE88">
        <v>1.29</v>
      </c>
      <c r="AF88">
        <v>0</v>
      </c>
      <c r="AG88">
        <v>0</v>
      </c>
      <c r="AH88">
        <v>0</v>
      </c>
      <c r="AI88">
        <v>9.8699999999999992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40</v>
      </c>
      <c r="AU88" t="s">
        <v>3</v>
      </c>
      <c r="AV88">
        <v>0</v>
      </c>
      <c r="AW88">
        <v>2</v>
      </c>
      <c r="AX88">
        <v>36405134</v>
      </c>
      <c r="AY88">
        <v>1</v>
      </c>
      <c r="AZ88">
        <v>0</v>
      </c>
      <c r="BA88">
        <v>86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Y88*Source!I96</f>
        <v>6</v>
      </c>
      <c r="CY88">
        <f t="shared" si="4"/>
        <v>12.73</v>
      </c>
      <c r="CZ88">
        <f t="shared" si="5"/>
        <v>1.29</v>
      </c>
      <c r="DA88">
        <f t="shared" si="6"/>
        <v>9.8699999999999992</v>
      </c>
      <c r="DB88">
        <f t="shared" si="7"/>
        <v>51.6</v>
      </c>
      <c r="DC88">
        <f t="shared" si="8"/>
        <v>0</v>
      </c>
    </row>
    <row r="89" spans="1:107">
      <c r="A89">
        <f>ROW(Source!A96)</f>
        <v>96</v>
      </c>
      <c r="B89">
        <v>36401907</v>
      </c>
      <c r="C89">
        <v>36405113</v>
      </c>
      <c r="D89">
        <v>29111019</v>
      </c>
      <c r="E89">
        <v>1</v>
      </c>
      <c r="F89">
        <v>1</v>
      </c>
      <c r="G89">
        <v>1</v>
      </c>
      <c r="H89">
        <v>3</v>
      </c>
      <c r="I89" t="s">
        <v>618</v>
      </c>
      <c r="J89" t="s">
        <v>619</v>
      </c>
      <c r="K89" t="s">
        <v>620</v>
      </c>
      <c r="L89">
        <v>1354</v>
      </c>
      <c r="N89">
        <v>1010</v>
      </c>
      <c r="O89" t="s">
        <v>237</v>
      </c>
      <c r="P89" t="s">
        <v>237</v>
      </c>
      <c r="Q89">
        <v>1</v>
      </c>
      <c r="W89">
        <v>0</v>
      </c>
      <c r="X89">
        <v>395384367</v>
      </c>
      <c r="Y89">
        <v>8</v>
      </c>
      <c r="AA89">
        <v>8.67</v>
      </c>
      <c r="AB89">
        <v>0</v>
      </c>
      <c r="AC89">
        <v>0</v>
      </c>
      <c r="AD89">
        <v>0</v>
      </c>
      <c r="AE89">
        <v>0.63</v>
      </c>
      <c r="AF89">
        <v>0</v>
      </c>
      <c r="AG89">
        <v>0</v>
      </c>
      <c r="AH89">
        <v>0</v>
      </c>
      <c r="AI89">
        <v>13.76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8</v>
      </c>
      <c r="AU89" t="s">
        <v>3</v>
      </c>
      <c r="AV89">
        <v>0</v>
      </c>
      <c r="AW89">
        <v>2</v>
      </c>
      <c r="AX89">
        <v>36405135</v>
      </c>
      <c r="AY89">
        <v>1</v>
      </c>
      <c r="AZ89">
        <v>0</v>
      </c>
      <c r="BA89">
        <v>87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Y89*Source!I96</f>
        <v>1.2</v>
      </c>
      <c r="CY89">
        <f t="shared" si="4"/>
        <v>8.67</v>
      </c>
      <c r="CZ89">
        <f t="shared" si="5"/>
        <v>0.63</v>
      </c>
      <c r="DA89">
        <f t="shared" si="6"/>
        <v>13.76</v>
      </c>
      <c r="DB89">
        <f t="shared" si="7"/>
        <v>5.04</v>
      </c>
      <c r="DC89">
        <f t="shared" si="8"/>
        <v>0</v>
      </c>
    </row>
    <row r="90" spans="1:107">
      <c r="A90">
        <f>ROW(Source!A96)</f>
        <v>96</v>
      </c>
      <c r="B90">
        <v>36401907</v>
      </c>
      <c r="C90">
        <v>36405113</v>
      </c>
      <c r="D90">
        <v>29111018</v>
      </c>
      <c r="E90">
        <v>1</v>
      </c>
      <c r="F90">
        <v>1</v>
      </c>
      <c r="G90">
        <v>1</v>
      </c>
      <c r="H90">
        <v>3</v>
      </c>
      <c r="I90" t="s">
        <v>621</v>
      </c>
      <c r="J90" t="s">
        <v>622</v>
      </c>
      <c r="K90" t="s">
        <v>623</v>
      </c>
      <c r="L90">
        <v>1354</v>
      </c>
      <c r="N90">
        <v>1010</v>
      </c>
      <c r="O90" t="s">
        <v>237</v>
      </c>
      <c r="P90" t="s">
        <v>237</v>
      </c>
      <c r="Q90">
        <v>1</v>
      </c>
      <c r="W90">
        <v>0</v>
      </c>
      <c r="X90">
        <v>-1405133353</v>
      </c>
      <c r="Y90">
        <v>8</v>
      </c>
      <c r="AA90">
        <v>8.67</v>
      </c>
      <c r="AB90">
        <v>0</v>
      </c>
      <c r="AC90">
        <v>0</v>
      </c>
      <c r="AD90">
        <v>0</v>
      </c>
      <c r="AE90">
        <v>0.63</v>
      </c>
      <c r="AF90">
        <v>0</v>
      </c>
      <c r="AG90">
        <v>0</v>
      </c>
      <c r="AH90">
        <v>0</v>
      </c>
      <c r="AI90">
        <v>13.76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8</v>
      </c>
      <c r="AU90" t="s">
        <v>3</v>
      </c>
      <c r="AV90">
        <v>0</v>
      </c>
      <c r="AW90">
        <v>2</v>
      </c>
      <c r="AX90">
        <v>36405136</v>
      </c>
      <c r="AY90">
        <v>1</v>
      </c>
      <c r="AZ90">
        <v>0</v>
      </c>
      <c r="BA90">
        <v>88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Y90*Source!I96</f>
        <v>1.2</v>
      </c>
      <c r="CY90">
        <f t="shared" si="4"/>
        <v>8.67</v>
      </c>
      <c r="CZ90">
        <f t="shared" si="5"/>
        <v>0.63</v>
      </c>
      <c r="DA90">
        <f t="shared" si="6"/>
        <v>13.76</v>
      </c>
      <c r="DB90">
        <f t="shared" si="7"/>
        <v>5.04</v>
      </c>
      <c r="DC90">
        <f t="shared" si="8"/>
        <v>0</v>
      </c>
    </row>
    <row r="91" spans="1:107">
      <c r="A91">
        <f>ROW(Source!A96)</f>
        <v>96</v>
      </c>
      <c r="B91">
        <v>36401907</v>
      </c>
      <c r="C91">
        <v>36405113</v>
      </c>
      <c r="D91">
        <v>29110997</v>
      </c>
      <c r="E91">
        <v>1</v>
      </c>
      <c r="F91">
        <v>1</v>
      </c>
      <c r="G91">
        <v>1</v>
      </c>
      <c r="H91">
        <v>3</v>
      </c>
      <c r="I91" t="s">
        <v>624</v>
      </c>
      <c r="J91" t="s">
        <v>625</v>
      </c>
      <c r="K91" t="s">
        <v>626</v>
      </c>
      <c r="L91">
        <v>1301</v>
      </c>
      <c r="N91">
        <v>1003</v>
      </c>
      <c r="O91" t="s">
        <v>142</v>
      </c>
      <c r="P91" t="s">
        <v>142</v>
      </c>
      <c r="Q91">
        <v>1</v>
      </c>
      <c r="W91">
        <v>0</v>
      </c>
      <c r="X91">
        <v>1996222970</v>
      </c>
      <c r="Y91">
        <v>101</v>
      </c>
      <c r="AA91">
        <v>27.92</v>
      </c>
      <c r="AB91">
        <v>0</v>
      </c>
      <c r="AC91">
        <v>0</v>
      </c>
      <c r="AD91">
        <v>0</v>
      </c>
      <c r="AE91">
        <v>12.3</v>
      </c>
      <c r="AF91">
        <v>0</v>
      </c>
      <c r="AG91">
        <v>0</v>
      </c>
      <c r="AH91">
        <v>0</v>
      </c>
      <c r="AI91">
        <v>2.27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101</v>
      </c>
      <c r="AU91" t="s">
        <v>3</v>
      </c>
      <c r="AV91">
        <v>0</v>
      </c>
      <c r="AW91">
        <v>2</v>
      </c>
      <c r="AX91">
        <v>36405137</v>
      </c>
      <c r="AY91">
        <v>1</v>
      </c>
      <c r="AZ91">
        <v>0</v>
      </c>
      <c r="BA91">
        <v>89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Y91*Source!I96</f>
        <v>15.149999999999999</v>
      </c>
      <c r="CY91">
        <f t="shared" si="4"/>
        <v>27.92</v>
      </c>
      <c r="CZ91">
        <f t="shared" si="5"/>
        <v>12.3</v>
      </c>
      <c r="DA91">
        <f t="shared" si="6"/>
        <v>2.27</v>
      </c>
      <c r="DB91">
        <f t="shared" si="7"/>
        <v>1242.3</v>
      </c>
      <c r="DC91">
        <f t="shared" si="8"/>
        <v>0</v>
      </c>
    </row>
    <row r="92" spans="1:107">
      <c r="A92">
        <f>ROW(Source!A97)</f>
        <v>97</v>
      </c>
      <c r="B92">
        <v>36401907</v>
      </c>
      <c r="C92">
        <v>36405138</v>
      </c>
      <c r="D92">
        <v>18409850</v>
      </c>
      <c r="E92">
        <v>1</v>
      </c>
      <c r="F92">
        <v>1</v>
      </c>
      <c r="G92">
        <v>1</v>
      </c>
      <c r="H92">
        <v>1</v>
      </c>
      <c r="I92" t="s">
        <v>627</v>
      </c>
      <c r="J92" t="s">
        <v>3</v>
      </c>
      <c r="K92" t="s">
        <v>628</v>
      </c>
      <c r="L92">
        <v>1369</v>
      </c>
      <c r="N92">
        <v>1013</v>
      </c>
      <c r="O92" t="s">
        <v>514</v>
      </c>
      <c r="P92" t="s">
        <v>514</v>
      </c>
      <c r="Q92">
        <v>1</v>
      </c>
      <c r="W92">
        <v>0</v>
      </c>
      <c r="X92">
        <v>855544366</v>
      </c>
      <c r="Y92">
        <v>102.35</v>
      </c>
      <c r="AA92">
        <v>0</v>
      </c>
      <c r="AB92">
        <v>0</v>
      </c>
      <c r="AC92">
        <v>0</v>
      </c>
      <c r="AD92">
        <v>289.7</v>
      </c>
      <c r="AE92">
        <v>0</v>
      </c>
      <c r="AF92">
        <v>0</v>
      </c>
      <c r="AG92">
        <v>0</v>
      </c>
      <c r="AH92">
        <v>289.7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89</v>
      </c>
      <c r="AU92" t="s">
        <v>134</v>
      </c>
      <c r="AV92">
        <v>1</v>
      </c>
      <c r="AW92">
        <v>2</v>
      </c>
      <c r="AX92">
        <v>36405158</v>
      </c>
      <c r="AY92">
        <v>2</v>
      </c>
      <c r="AZ92">
        <v>131072</v>
      </c>
      <c r="BA92">
        <v>90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Y92*Source!I97</f>
        <v>28.760350000000003</v>
      </c>
      <c r="CY92">
        <f>AD92</f>
        <v>289.7</v>
      </c>
      <c r="CZ92">
        <f>AH92</f>
        <v>289.7</v>
      </c>
      <c r="DA92">
        <f>AL92</f>
        <v>1</v>
      </c>
      <c r="DB92">
        <f>ROUND((ROUND(AT92*CZ92,2)*1.15),2)</f>
        <v>29650.799999999999</v>
      </c>
      <c r="DC92">
        <f>ROUND((ROUND(AT92*AG92,2)*1.15),2)</f>
        <v>0</v>
      </c>
    </row>
    <row r="93" spans="1:107">
      <c r="A93">
        <f>ROW(Source!A97)</f>
        <v>97</v>
      </c>
      <c r="B93">
        <v>36401907</v>
      </c>
      <c r="C93">
        <v>36405138</v>
      </c>
      <c r="D93">
        <v>29173472</v>
      </c>
      <c r="E93">
        <v>1</v>
      </c>
      <c r="F93">
        <v>1</v>
      </c>
      <c r="G93">
        <v>1</v>
      </c>
      <c r="H93">
        <v>2</v>
      </c>
      <c r="I93" t="s">
        <v>577</v>
      </c>
      <c r="J93" t="s">
        <v>578</v>
      </c>
      <c r="K93" t="s">
        <v>579</v>
      </c>
      <c r="L93">
        <v>1368</v>
      </c>
      <c r="N93">
        <v>1011</v>
      </c>
      <c r="O93" t="s">
        <v>520</v>
      </c>
      <c r="P93" t="s">
        <v>520</v>
      </c>
      <c r="Q93">
        <v>1</v>
      </c>
      <c r="W93">
        <v>0</v>
      </c>
      <c r="X93">
        <v>275932499</v>
      </c>
      <c r="Y93">
        <v>2.7</v>
      </c>
      <c r="AA93">
        <v>0</v>
      </c>
      <c r="AB93">
        <v>12.75</v>
      </c>
      <c r="AC93">
        <v>0</v>
      </c>
      <c r="AD93">
        <v>0</v>
      </c>
      <c r="AE93">
        <v>0</v>
      </c>
      <c r="AF93">
        <v>3</v>
      </c>
      <c r="AG93">
        <v>0</v>
      </c>
      <c r="AH93">
        <v>0</v>
      </c>
      <c r="AI93">
        <v>1</v>
      </c>
      <c r="AJ93">
        <v>4.25</v>
      </c>
      <c r="AK93">
        <v>33.32</v>
      </c>
      <c r="AL93">
        <v>1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2.16</v>
      </c>
      <c r="AU93" t="s">
        <v>133</v>
      </c>
      <c r="AV93">
        <v>0</v>
      </c>
      <c r="AW93">
        <v>2</v>
      </c>
      <c r="AX93">
        <v>36405159</v>
      </c>
      <c r="AY93">
        <v>1</v>
      </c>
      <c r="AZ93">
        <v>0</v>
      </c>
      <c r="BA93">
        <v>91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Y93*Source!I97</f>
        <v>0.75870000000000015</v>
      </c>
      <c r="CY93">
        <f>AB93</f>
        <v>12.75</v>
      </c>
      <c r="CZ93">
        <f>AF93</f>
        <v>3</v>
      </c>
      <c r="DA93">
        <f>AJ93</f>
        <v>4.25</v>
      </c>
      <c r="DB93">
        <f>ROUND((ROUND(AT93*CZ93,2)*1.25),2)</f>
        <v>8.1</v>
      </c>
      <c r="DC93">
        <f>ROUND((ROUND(AT93*AG93,2)*1.25),2)</f>
        <v>0</v>
      </c>
    </row>
    <row r="94" spans="1:107">
      <c r="A94">
        <f>ROW(Source!A97)</f>
        <v>97</v>
      </c>
      <c r="B94">
        <v>36401907</v>
      </c>
      <c r="C94">
        <v>36405138</v>
      </c>
      <c r="D94">
        <v>29174538</v>
      </c>
      <c r="E94">
        <v>1</v>
      </c>
      <c r="F94">
        <v>1</v>
      </c>
      <c r="G94">
        <v>1</v>
      </c>
      <c r="H94">
        <v>2</v>
      </c>
      <c r="I94" t="s">
        <v>629</v>
      </c>
      <c r="J94" t="s">
        <v>630</v>
      </c>
      <c r="K94" t="s">
        <v>631</v>
      </c>
      <c r="L94">
        <v>1368</v>
      </c>
      <c r="N94">
        <v>1011</v>
      </c>
      <c r="O94" t="s">
        <v>520</v>
      </c>
      <c r="P94" t="s">
        <v>520</v>
      </c>
      <c r="Q94">
        <v>1</v>
      </c>
      <c r="W94">
        <v>0</v>
      </c>
      <c r="X94">
        <v>1107538725</v>
      </c>
      <c r="Y94">
        <v>0.58749999999999991</v>
      </c>
      <c r="AA94">
        <v>0</v>
      </c>
      <c r="AB94">
        <v>187.1</v>
      </c>
      <c r="AC94">
        <v>0</v>
      </c>
      <c r="AD94">
        <v>0</v>
      </c>
      <c r="AE94">
        <v>0</v>
      </c>
      <c r="AF94">
        <v>33.590000000000003</v>
      </c>
      <c r="AG94">
        <v>0</v>
      </c>
      <c r="AH94">
        <v>0</v>
      </c>
      <c r="AI94">
        <v>1</v>
      </c>
      <c r="AJ94">
        <v>5.57</v>
      </c>
      <c r="AK94">
        <v>33.32</v>
      </c>
      <c r="AL94">
        <v>1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0.47</v>
      </c>
      <c r="AU94" t="s">
        <v>133</v>
      </c>
      <c r="AV94">
        <v>0</v>
      </c>
      <c r="AW94">
        <v>2</v>
      </c>
      <c r="AX94">
        <v>36405160</v>
      </c>
      <c r="AY94">
        <v>1</v>
      </c>
      <c r="AZ94">
        <v>0</v>
      </c>
      <c r="BA94">
        <v>92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Y94*Source!I97</f>
        <v>0.1650875</v>
      </c>
      <c r="CY94">
        <f>AB94</f>
        <v>187.1</v>
      </c>
      <c r="CZ94">
        <f>AF94</f>
        <v>33.590000000000003</v>
      </c>
      <c r="DA94">
        <f>AJ94</f>
        <v>5.57</v>
      </c>
      <c r="DB94">
        <f>ROUND((ROUND(AT94*CZ94,2)*1.25),2)</f>
        <v>19.739999999999998</v>
      </c>
      <c r="DC94">
        <f>ROUND((ROUND(AT94*AG94,2)*1.25),2)</f>
        <v>0</v>
      </c>
    </row>
    <row r="95" spans="1:107">
      <c r="A95">
        <f>ROW(Source!A97)</f>
        <v>97</v>
      </c>
      <c r="B95">
        <v>36401907</v>
      </c>
      <c r="C95">
        <v>36405138</v>
      </c>
      <c r="D95">
        <v>29174580</v>
      </c>
      <c r="E95">
        <v>1</v>
      </c>
      <c r="F95">
        <v>1</v>
      </c>
      <c r="G95">
        <v>1</v>
      </c>
      <c r="H95">
        <v>2</v>
      </c>
      <c r="I95" t="s">
        <v>632</v>
      </c>
      <c r="J95" t="s">
        <v>633</v>
      </c>
      <c r="K95" t="s">
        <v>634</v>
      </c>
      <c r="L95">
        <v>1368</v>
      </c>
      <c r="N95">
        <v>1011</v>
      </c>
      <c r="O95" t="s">
        <v>520</v>
      </c>
      <c r="P95" t="s">
        <v>520</v>
      </c>
      <c r="Q95">
        <v>1</v>
      </c>
      <c r="W95">
        <v>0</v>
      </c>
      <c r="X95">
        <v>-169468834</v>
      </c>
      <c r="Y95">
        <v>0.66250000000000009</v>
      </c>
      <c r="AA95">
        <v>0</v>
      </c>
      <c r="AB95">
        <v>31.87</v>
      </c>
      <c r="AC95">
        <v>0</v>
      </c>
      <c r="AD95">
        <v>0</v>
      </c>
      <c r="AE95">
        <v>0</v>
      </c>
      <c r="AF95">
        <v>2.08</v>
      </c>
      <c r="AG95">
        <v>0</v>
      </c>
      <c r="AH95">
        <v>0</v>
      </c>
      <c r="AI95">
        <v>1</v>
      </c>
      <c r="AJ95">
        <v>15.32</v>
      </c>
      <c r="AK95">
        <v>33.32</v>
      </c>
      <c r="AL95">
        <v>1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0.53</v>
      </c>
      <c r="AU95" t="s">
        <v>133</v>
      </c>
      <c r="AV95">
        <v>0</v>
      </c>
      <c r="AW95">
        <v>2</v>
      </c>
      <c r="AX95">
        <v>36405161</v>
      </c>
      <c r="AY95">
        <v>1</v>
      </c>
      <c r="AZ95">
        <v>0</v>
      </c>
      <c r="BA95">
        <v>93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Y95*Source!I97</f>
        <v>0.18616250000000004</v>
      </c>
      <c r="CY95">
        <f>AB95</f>
        <v>31.87</v>
      </c>
      <c r="CZ95">
        <f>AF95</f>
        <v>2.08</v>
      </c>
      <c r="DA95">
        <f>AJ95</f>
        <v>15.32</v>
      </c>
      <c r="DB95">
        <f>ROUND((ROUND(AT95*CZ95,2)*1.25),2)</f>
        <v>1.38</v>
      </c>
      <c r="DC95">
        <f>ROUND((ROUND(AT95*AG95,2)*1.25),2)</f>
        <v>0</v>
      </c>
    </row>
    <row r="96" spans="1:107">
      <c r="A96">
        <f>ROW(Source!A97)</f>
        <v>97</v>
      </c>
      <c r="B96">
        <v>36401907</v>
      </c>
      <c r="C96">
        <v>36405138</v>
      </c>
      <c r="D96">
        <v>29108656</v>
      </c>
      <c r="E96">
        <v>1</v>
      </c>
      <c r="F96">
        <v>1</v>
      </c>
      <c r="G96">
        <v>1</v>
      </c>
      <c r="H96">
        <v>3</v>
      </c>
      <c r="I96" t="s">
        <v>635</v>
      </c>
      <c r="J96" t="s">
        <v>636</v>
      </c>
      <c r="K96" t="s">
        <v>637</v>
      </c>
      <c r="L96">
        <v>1354</v>
      </c>
      <c r="N96">
        <v>1010</v>
      </c>
      <c r="O96" t="s">
        <v>237</v>
      </c>
      <c r="P96" t="s">
        <v>237</v>
      </c>
      <c r="Q96">
        <v>1</v>
      </c>
      <c r="W96">
        <v>0</v>
      </c>
      <c r="X96">
        <v>1057373551</v>
      </c>
      <c r="Y96">
        <v>7</v>
      </c>
      <c r="AA96">
        <v>103.47</v>
      </c>
      <c r="AB96">
        <v>0</v>
      </c>
      <c r="AC96">
        <v>0</v>
      </c>
      <c r="AD96">
        <v>0</v>
      </c>
      <c r="AE96">
        <v>13.87</v>
      </c>
      <c r="AF96">
        <v>0</v>
      </c>
      <c r="AG96">
        <v>0</v>
      </c>
      <c r="AH96">
        <v>0</v>
      </c>
      <c r="AI96">
        <v>7.46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3</v>
      </c>
      <c r="AT96">
        <v>7</v>
      </c>
      <c r="AU96" t="s">
        <v>3</v>
      </c>
      <c r="AV96">
        <v>0</v>
      </c>
      <c r="AW96">
        <v>2</v>
      </c>
      <c r="AX96">
        <v>36405162</v>
      </c>
      <c r="AY96">
        <v>1</v>
      </c>
      <c r="AZ96">
        <v>0</v>
      </c>
      <c r="BA96">
        <v>94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Y96*Source!I97</f>
        <v>1.9670000000000001</v>
      </c>
      <c r="CY96">
        <f t="shared" ref="CY96:CY110" si="9">AA96</f>
        <v>103.47</v>
      </c>
      <c r="CZ96">
        <f t="shared" ref="CZ96:CZ110" si="10">AE96</f>
        <v>13.87</v>
      </c>
      <c r="DA96">
        <f t="shared" ref="DA96:DA110" si="11">AI96</f>
        <v>7.46</v>
      </c>
      <c r="DB96">
        <f t="shared" ref="DB96:DB110" si="12">ROUND(ROUND(AT96*CZ96,2),2)</f>
        <v>97.09</v>
      </c>
      <c r="DC96">
        <f t="shared" ref="DC96:DC110" si="13">ROUND(ROUND(AT96*AG96,2),2)</f>
        <v>0</v>
      </c>
    </row>
    <row r="97" spans="1:107">
      <c r="A97">
        <f>ROW(Source!A97)</f>
        <v>97</v>
      </c>
      <c r="B97">
        <v>36401907</v>
      </c>
      <c r="C97">
        <v>36405138</v>
      </c>
      <c r="D97">
        <v>29109354</v>
      </c>
      <c r="E97">
        <v>1</v>
      </c>
      <c r="F97">
        <v>1</v>
      </c>
      <c r="G97">
        <v>1</v>
      </c>
      <c r="H97">
        <v>3</v>
      </c>
      <c r="I97" t="s">
        <v>638</v>
      </c>
      <c r="J97" t="s">
        <v>639</v>
      </c>
      <c r="K97" t="s">
        <v>640</v>
      </c>
      <c r="L97">
        <v>1346</v>
      </c>
      <c r="N97">
        <v>1009</v>
      </c>
      <c r="O97" t="s">
        <v>160</v>
      </c>
      <c r="P97" t="s">
        <v>160</v>
      </c>
      <c r="Q97">
        <v>1</v>
      </c>
      <c r="W97">
        <v>0</v>
      </c>
      <c r="X97">
        <v>-882693383</v>
      </c>
      <c r="Y97">
        <v>10</v>
      </c>
      <c r="AA97">
        <v>64.010000000000005</v>
      </c>
      <c r="AB97">
        <v>0</v>
      </c>
      <c r="AC97">
        <v>0</v>
      </c>
      <c r="AD97">
        <v>0</v>
      </c>
      <c r="AE97">
        <v>46.72</v>
      </c>
      <c r="AF97">
        <v>0</v>
      </c>
      <c r="AG97">
        <v>0</v>
      </c>
      <c r="AH97">
        <v>0</v>
      </c>
      <c r="AI97">
        <v>1.37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10</v>
      </c>
      <c r="AU97" t="s">
        <v>3</v>
      </c>
      <c r="AV97">
        <v>0</v>
      </c>
      <c r="AW97">
        <v>2</v>
      </c>
      <c r="AX97">
        <v>36405163</v>
      </c>
      <c r="AY97">
        <v>1</v>
      </c>
      <c r="AZ97">
        <v>0</v>
      </c>
      <c r="BA97">
        <v>95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Y97*Source!I97</f>
        <v>2.8100000000000005</v>
      </c>
      <c r="CY97">
        <f t="shared" si="9"/>
        <v>64.010000000000005</v>
      </c>
      <c r="CZ97">
        <f t="shared" si="10"/>
        <v>46.72</v>
      </c>
      <c r="DA97">
        <f t="shared" si="11"/>
        <v>1.37</v>
      </c>
      <c r="DB97">
        <f t="shared" si="12"/>
        <v>467.2</v>
      </c>
      <c r="DC97">
        <f t="shared" si="13"/>
        <v>0</v>
      </c>
    </row>
    <row r="98" spans="1:107">
      <c r="A98">
        <f>ROW(Source!A97)</f>
        <v>97</v>
      </c>
      <c r="B98">
        <v>36401907</v>
      </c>
      <c r="C98">
        <v>36405138</v>
      </c>
      <c r="D98">
        <v>29109414</v>
      </c>
      <c r="E98">
        <v>1</v>
      </c>
      <c r="F98">
        <v>1</v>
      </c>
      <c r="G98">
        <v>1</v>
      </c>
      <c r="H98">
        <v>3</v>
      </c>
      <c r="I98" t="s">
        <v>641</v>
      </c>
      <c r="J98" t="s">
        <v>642</v>
      </c>
      <c r="K98" t="s">
        <v>643</v>
      </c>
      <c r="L98">
        <v>1346</v>
      </c>
      <c r="N98">
        <v>1009</v>
      </c>
      <c r="O98" t="s">
        <v>160</v>
      </c>
      <c r="P98" t="s">
        <v>160</v>
      </c>
      <c r="Q98">
        <v>1</v>
      </c>
      <c r="W98">
        <v>0</v>
      </c>
      <c r="X98">
        <v>1092262719</v>
      </c>
      <c r="Y98">
        <v>119</v>
      </c>
      <c r="AA98">
        <v>10.1</v>
      </c>
      <c r="AB98">
        <v>0</v>
      </c>
      <c r="AC98">
        <v>0</v>
      </c>
      <c r="AD98">
        <v>0</v>
      </c>
      <c r="AE98">
        <v>1.58</v>
      </c>
      <c r="AF98">
        <v>0</v>
      </c>
      <c r="AG98">
        <v>0</v>
      </c>
      <c r="AH98">
        <v>0</v>
      </c>
      <c r="AI98">
        <v>6.39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119</v>
      </c>
      <c r="AU98" t="s">
        <v>3</v>
      </c>
      <c r="AV98">
        <v>0</v>
      </c>
      <c r="AW98">
        <v>2</v>
      </c>
      <c r="AX98">
        <v>36405164</v>
      </c>
      <c r="AY98">
        <v>1</v>
      </c>
      <c r="AZ98">
        <v>0</v>
      </c>
      <c r="BA98">
        <v>96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Y98*Source!I97</f>
        <v>33.439</v>
      </c>
      <c r="CY98">
        <f t="shared" si="9"/>
        <v>10.1</v>
      </c>
      <c r="CZ98">
        <f t="shared" si="10"/>
        <v>1.58</v>
      </c>
      <c r="DA98">
        <f t="shared" si="11"/>
        <v>6.39</v>
      </c>
      <c r="DB98">
        <f t="shared" si="12"/>
        <v>188.02</v>
      </c>
      <c r="DC98">
        <f t="shared" si="13"/>
        <v>0</v>
      </c>
    </row>
    <row r="99" spans="1:107">
      <c r="A99">
        <f>ROW(Source!A97)</f>
        <v>97</v>
      </c>
      <c r="B99">
        <v>36401907</v>
      </c>
      <c r="C99">
        <v>36405138</v>
      </c>
      <c r="D99">
        <v>29109781</v>
      </c>
      <c r="E99">
        <v>1</v>
      </c>
      <c r="F99">
        <v>1</v>
      </c>
      <c r="G99">
        <v>1</v>
      </c>
      <c r="H99">
        <v>3</v>
      </c>
      <c r="I99" t="s">
        <v>644</v>
      </c>
      <c r="J99" t="s">
        <v>645</v>
      </c>
      <c r="K99" t="s">
        <v>646</v>
      </c>
      <c r="L99">
        <v>1346</v>
      </c>
      <c r="N99">
        <v>1009</v>
      </c>
      <c r="O99" t="s">
        <v>160</v>
      </c>
      <c r="P99" t="s">
        <v>160</v>
      </c>
      <c r="Q99">
        <v>1</v>
      </c>
      <c r="W99">
        <v>0</v>
      </c>
      <c r="X99">
        <v>-306339415</v>
      </c>
      <c r="Y99">
        <v>9</v>
      </c>
      <c r="AA99">
        <v>60.38</v>
      </c>
      <c r="AB99">
        <v>0</v>
      </c>
      <c r="AC99">
        <v>0</v>
      </c>
      <c r="AD99">
        <v>0</v>
      </c>
      <c r="AE99">
        <v>11.12</v>
      </c>
      <c r="AF99">
        <v>0</v>
      </c>
      <c r="AG99">
        <v>0</v>
      </c>
      <c r="AH99">
        <v>0</v>
      </c>
      <c r="AI99">
        <v>5.43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9</v>
      </c>
      <c r="AU99" t="s">
        <v>3</v>
      </c>
      <c r="AV99">
        <v>0</v>
      </c>
      <c r="AW99">
        <v>2</v>
      </c>
      <c r="AX99">
        <v>36405165</v>
      </c>
      <c r="AY99">
        <v>1</v>
      </c>
      <c r="AZ99">
        <v>0</v>
      </c>
      <c r="BA99">
        <v>97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Y99*Source!I97</f>
        <v>2.5290000000000004</v>
      </c>
      <c r="CY99">
        <f t="shared" si="9"/>
        <v>60.38</v>
      </c>
      <c r="CZ99">
        <f t="shared" si="10"/>
        <v>11.12</v>
      </c>
      <c r="DA99">
        <f t="shared" si="11"/>
        <v>5.43</v>
      </c>
      <c r="DB99">
        <f t="shared" si="12"/>
        <v>100.08</v>
      </c>
      <c r="DC99">
        <f t="shared" si="13"/>
        <v>0</v>
      </c>
    </row>
    <row r="100" spans="1:107">
      <c r="A100">
        <f>ROW(Source!A97)</f>
        <v>97</v>
      </c>
      <c r="B100">
        <v>36401907</v>
      </c>
      <c r="C100">
        <v>36405138</v>
      </c>
      <c r="D100">
        <v>29109782</v>
      </c>
      <c r="E100">
        <v>1</v>
      </c>
      <c r="F100">
        <v>1</v>
      </c>
      <c r="G100">
        <v>1</v>
      </c>
      <c r="H100">
        <v>3</v>
      </c>
      <c r="I100" t="s">
        <v>647</v>
      </c>
      <c r="J100" t="s">
        <v>648</v>
      </c>
      <c r="K100" t="s">
        <v>649</v>
      </c>
      <c r="L100">
        <v>1346</v>
      </c>
      <c r="N100">
        <v>1009</v>
      </c>
      <c r="O100" t="s">
        <v>160</v>
      </c>
      <c r="P100" t="s">
        <v>160</v>
      </c>
      <c r="Q100">
        <v>1</v>
      </c>
      <c r="W100">
        <v>0</v>
      </c>
      <c r="X100">
        <v>-71279152</v>
      </c>
      <c r="Y100">
        <v>85</v>
      </c>
      <c r="AA100">
        <v>16.309999999999999</v>
      </c>
      <c r="AB100">
        <v>0</v>
      </c>
      <c r="AC100">
        <v>0</v>
      </c>
      <c r="AD100">
        <v>0</v>
      </c>
      <c r="AE100">
        <v>4.3600000000000003</v>
      </c>
      <c r="AF100">
        <v>0</v>
      </c>
      <c r="AG100">
        <v>0</v>
      </c>
      <c r="AH100">
        <v>0</v>
      </c>
      <c r="AI100">
        <v>3.74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85</v>
      </c>
      <c r="AU100" t="s">
        <v>3</v>
      </c>
      <c r="AV100">
        <v>0</v>
      </c>
      <c r="AW100">
        <v>2</v>
      </c>
      <c r="AX100">
        <v>36405166</v>
      </c>
      <c r="AY100">
        <v>1</v>
      </c>
      <c r="AZ100">
        <v>0</v>
      </c>
      <c r="BA100">
        <v>98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Y100*Source!I97</f>
        <v>23.885000000000002</v>
      </c>
      <c r="CY100">
        <f t="shared" si="9"/>
        <v>16.309999999999999</v>
      </c>
      <c r="CZ100">
        <f t="shared" si="10"/>
        <v>4.3600000000000003</v>
      </c>
      <c r="DA100">
        <f t="shared" si="11"/>
        <v>3.74</v>
      </c>
      <c r="DB100">
        <f t="shared" si="12"/>
        <v>370.6</v>
      </c>
      <c r="DC100">
        <f t="shared" si="13"/>
        <v>0</v>
      </c>
    </row>
    <row r="101" spans="1:107">
      <c r="A101">
        <f>ROW(Source!A97)</f>
        <v>97</v>
      </c>
      <c r="B101">
        <v>36401907</v>
      </c>
      <c r="C101">
        <v>36405138</v>
      </c>
      <c r="D101">
        <v>29110699</v>
      </c>
      <c r="E101">
        <v>1</v>
      </c>
      <c r="F101">
        <v>1</v>
      </c>
      <c r="G101">
        <v>1</v>
      </c>
      <c r="H101">
        <v>3</v>
      </c>
      <c r="I101" t="s">
        <v>650</v>
      </c>
      <c r="J101" t="s">
        <v>651</v>
      </c>
      <c r="K101" t="s">
        <v>652</v>
      </c>
      <c r="L101">
        <v>1301</v>
      </c>
      <c r="N101">
        <v>1003</v>
      </c>
      <c r="O101" t="s">
        <v>142</v>
      </c>
      <c r="P101" t="s">
        <v>142</v>
      </c>
      <c r="Q101">
        <v>1</v>
      </c>
      <c r="W101">
        <v>0</v>
      </c>
      <c r="X101">
        <v>1063889258</v>
      </c>
      <c r="Y101">
        <v>120</v>
      </c>
      <c r="AA101">
        <v>1.24</v>
      </c>
      <c r="AB101">
        <v>0</v>
      </c>
      <c r="AC101">
        <v>0</v>
      </c>
      <c r="AD101">
        <v>0</v>
      </c>
      <c r="AE101">
        <v>0.17</v>
      </c>
      <c r="AF101">
        <v>0</v>
      </c>
      <c r="AG101">
        <v>0</v>
      </c>
      <c r="AH101">
        <v>0</v>
      </c>
      <c r="AI101">
        <v>7.29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120</v>
      </c>
      <c r="AU101" t="s">
        <v>3</v>
      </c>
      <c r="AV101">
        <v>0</v>
      </c>
      <c r="AW101">
        <v>2</v>
      </c>
      <c r="AX101">
        <v>36405167</v>
      </c>
      <c r="AY101">
        <v>1</v>
      </c>
      <c r="AZ101">
        <v>0</v>
      </c>
      <c r="BA101">
        <v>99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Y101*Source!I97</f>
        <v>33.720000000000006</v>
      </c>
      <c r="CY101">
        <f t="shared" si="9"/>
        <v>1.24</v>
      </c>
      <c r="CZ101">
        <f t="shared" si="10"/>
        <v>0.17</v>
      </c>
      <c r="DA101">
        <f t="shared" si="11"/>
        <v>7.29</v>
      </c>
      <c r="DB101">
        <f t="shared" si="12"/>
        <v>20.399999999999999</v>
      </c>
      <c r="DC101">
        <f t="shared" si="13"/>
        <v>0</v>
      </c>
    </row>
    <row r="102" spans="1:107">
      <c r="A102">
        <f>ROW(Source!A97)</f>
        <v>97</v>
      </c>
      <c r="B102">
        <v>36401907</v>
      </c>
      <c r="C102">
        <v>36405138</v>
      </c>
      <c r="D102">
        <v>29110797</v>
      </c>
      <c r="E102">
        <v>1</v>
      </c>
      <c r="F102">
        <v>1</v>
      </c>
      <c r="G102">
        <v>1</v>
      </c>
      <c r="H102">
        <v>3</v>
      </c>
      <c r="I102" t="s">
        <v>653</v>
      </c>
      <c r="J102" t="s">
        <v>654</v>
      </c>
      <c r="K102" t="s">
        <v>655</v>
      </c>
      <c r="L102">
        <v>1301</v>
      </c>
      <c r="N102">
        <v>1003</v>
      </c>
      <c r="O102" t="s">
        <v>142</v>
      </c>
      <c r="P102" t="s">
        <v>142</v>
      </c>
      <c r="Q102">
        <v>1</v>
      </c>
      <c r="W102">
        <v>0</v>
      </c>
      <c r="X102">
        <v>1919953005</v>
      </c>
      <c r="Y102">
        <v>82</v>
      </c>
      <c r="AA102">
        <v>15.5</v>
      </c>
      <c r="AB102">
        <v>0</v>
      </c>
      <c r="AC102">
        <v>0</v>
      </c>
      <c r="AD102">
        <v>0</v>
      </c>
      <c r="AE102">
        <v>1.74</v>
      </c>
      <c r="AF102">
        <v>0</v>
      </c>
      <c r="AG102">
        <v>0</v>
      </c>
      <c r="AH102">
        <v>0</v>
      </c>
      <c r="AI102">
        <v>8.91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82</v>
      </c>
      <c r="AU102" t="s">
        <v>3</v>
      </c>
      <c r="AV102">
        <v>0</v>
      </c>
      <c r="AW102">
        <v>2</v>
      </c>
      <c r="AX102">
        <v>36405168</v>
      </c>
      <c r="AY102">
        <v>1</v>
      </c>
      <c r="AZ102">
        <v>0</v>
      </c>
      <c r="BA102">
        <v>100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Y102*Source!I97</f>
        <v>23.042000000000002</v>
      </c>
      <c r="CY102">
        <f t="shared" si="9"/>
        <v>15.5</v>
      </c>
      <c r="CZ102">
        <f t="shared" si="10"/>
        <v>1.74</v>
      </c>
      <c r="DA102">
        <f t="shared" si="11"/>
        <v>8.91</v>
      </c>
      <c r="DB102">
        <f t="shared" si="12"/>
        <v>142.68</v>
      </c>
      <c r="DC102">
        <f t="shared" si="13"/>
        <v>0</v>
      </c>
    </row>
    <row r="103" spans="1:107">
      <c r="A103">
        <f>ROW(Source!A97)</f>
        <v>97</v>
      </c>
      <c r="B103">
        <v>36401907</v>
      </c>
      <c r="C103">
        <v>36405138</v>
      </c>
      <c r="D103">
        <v>29110815</v>
      </c>
      <c r="E103">
        <v>1</v>
      </c>
      <c r="F103">
        <v>1</v>
      </c>
      <c r="G103">
        <v>1</v>
      </c>
      <c r="H103">
        <v>3</v>
      </c>
      <c r="I103" t="s">
        <v>656</v>
      </c>
      <c r="J103" t="s">
        <v>657</v>
      </c>
      <c r="K103" t="s">
        <v>658</v>
      </c>
      <c r="L103">
        <v>1301</v>
      </c>
      <c r="N103">
        <v>1003</v>
      </c>
      <c r="O103" t="s">
        <v>142</v>
      </c>
      <c r="P103" t="s">
        <v>142</v>
      </c>
      <c r="Q103">
        <v>1</v>
      </c>
      <c r="W103">
        <v>0</v>
      </c>
      <c r="X103">
        <v>-1169660804</v>
      </c>
      <c r="Y103">
        <v>116</v>
      </c>
      <c r="AA103">
        <v>6.29</v>
      </c>
      <c r="AB103">
        <v>0</v>
      </c>
      <c r="AC103">
        <v>0</v>
      </c>
      <c r="AD103">
        <v>0</v>
      </c>
      <c r="AE103">
        <v>0.85</v>
      </c>
      <c r="AF103">
        <v>0</v>
      </c>
      <c r="AG103">
        <v>0</v>
      </c>
      <c r="AH103">
        <v>0</v>
      </c>
      <c r="AI103">
        <v>7.4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116</v>
      </c>
      <c r="AU103" t="s">
        <v>3</v>
      </c>
      <c r="AV103">
        <v>0</v>
      </c>
      <c r="AW103">
        <v>2</v>
      </c>
      <c r="AX103">
        <v>36405169</v>
      </c>
      <c r="AY103">
        <v>1</v>
      </c>
      <c r="AZ103">
        <v>0</v>
      </c>
      <c r="BA103">
        <v>101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Y103*Source!I97</f>
        <v>32.596000000000004</v>
      </c>
      <c r="CY103">
        <f t="shared" si="9"/>
        <v>6.29</v>
      </c>
      <c r="CZ103">
        <f t="shared" si="10"/>
        <v>0.85</v>
      </c>
      <c r="DA103">
        <f t="shared" si="11"/>
        <v>7.4</v>
      </c>
      <c r="DB103">
        <f t="shared" si="12"/>
        <v>98.6</v>
      </c>
      <c r="DC103">
        <f t="shared" si="13"/>
        <v>0</v>
      </c>
    </row>
    <row r="104" spans="1:107">
      <c r="A104">
        <f>ROW(Source!A97)</f>
        <v>97</v>
      </c>
      <c r="B104">
        <v>36401907</v>
      </c>
      <c r="C104">
        <v>36405138</v>
      </c>
      <c r="D104">
        <v>29111455</v>
      </c>
      <c r="E104">
        <v>1</v>
      </c>
      <c r="F104">
        <v>1</v>
      </c>
      <c r="G104">
        <v>1</v>
      </c>
      <c r="H104">
        <v>3</v>
      </c>
      <c r="I104" t="s">
        <v>659</v>
      </c>
      <c r="J104" t="s">
        <v>660</v>
      </c>
      <c r="K104" t="s">
        <v>661</v>
      </c>
      <c r="L104">
        <v>1327</v>
      </c>
      <c r="N104">
        <v>1005</v>
      </c>
      <c r="O104" t="s">
        <v>155</v>
      </c>
      <c r="P104" t="s">
        <v>155</v>
      </c>
      <c r="Q104">
        <v>1</v>
      </c>
      <c r="W104">
        <v>0</v>
      </c>
      <c r="X104">
        <v>-1126346608</v>
      </c>
      <c r="Y104">
        <v>212</v>
      </c>
      <c r="AA104">
        <v>73.790000000000006</v>
      </c>
      <c r="AB104">
        <v>0</v>
      </c>
      <c r="AC104">
        <v>0</v>
      </c>
      <c r="AD104">
        <v>0</v>
      </c>
      <c r="AE104">
        <v>15.06</v>
      </c>
      <c r="AF104">
        <v>0</v>
      </c>
      <c r="AG104">
        <v>0</v>
      </c>
      <c r="AH104">
        <v>0</v>
      </c>
      <c r="AI104">
        <v>4.9000000000000004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212</v>
      </c>
      <c r="AU104" t="s">
        <v>3</v>
      </c>
      <c r="AV104">
        <v>0</v>
      </c>
      <c r="AW104">
        <v>2</v>
      </c>
      <c r="AX104">
        <v>36405170</v>
      </c>
      <c r="AY104">
        <v>1</v>
      </c>
      <c r="AZ104">
        <v>0</v>
      </c>
      <c r="BA104">
        <v>102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Y104*Source!I97</f>
        <v>59.572000000000003</v>
      </c>
      <c r="CY104">
        <f t="shared" si="9"/>
        <v>73.790000000000006</v>
      </c>
      <c r="CZ104">
        <f t="shared" si="10"/>
        <v>15.06</v>
      </c>
      <c r="DA104">
        <f t="shared" si="11"/>
        <v>4.9000000000000004</v>
      </c>
      <c r="DB104">
        <f t="shared" si="12"/>
        <v>3192.72</v>
      </c>
      <c r="DC104">
        <f t="shared" si="13"/>
        <v>0</v>
      </c>
    </row>
    <row r="105" spans="1:107">
      <c r="A105">
        <f>ROW(Source!A97)</f>
        <v>97</v>
      </c>
      <c r="B105">
        <v>36401907</v>
      </c>
      <c r="C105">
        <v>36405138</v>
      </c>
      <c r="D105">
        <v>29114733</v>
      </c>
      <c r="E105">
        <v>1</v>
      </c>
      <c r="F105">
        <v>1</v>
      </c>
      <c r="G105">
        <v>1</v>
      </c>
      <c r="H105">
        <v>3</v>
      </c>
      <c r="I105" t="s">
        <v>662</v>
      </c>
      <c r="J105" t="s">
        <v>663</v>
      </c>
      <c r="K105" t="s">
        <v>664</v>
      </c>
      <c r="L105">
        <v>1354</v>
      </c>
      <c r="N105">
        <v>1010</v>
      </c>
      <c r="O105" t="s">
        <v>237</v>
      </c>
      <c r="P105" t="s">
        <v>237</v>
      </c>
      <c r="Q105">
        <v>1</v>
      </c>
      <c r="W105">
        <v>0</v>
      </c>
      <c r="X105">
        <v>-1352915271</v>
      </c>
      <c r="Y105">
        <v>735</v>
      </c>
      <c r="AA105">
        <v>0.3</v>
      </c>
      <c r="AB105">
        <v>0</v>
      </c>
      <c r="AC105">
        <v>0</v>
      </c>
      <c r="AD105">
        <v>0</v>
      </c>
      <c r="AE105">
        <v>0.02</v>
      </c>
      <c r="AF105">
        <v>0</v>
      </c>
      <c r="AG105">
        <v>0</v>
      </c>
      <c r="AH105">
        <v>0</v>
      </c>
      <c r="AI105">
        <v>14.91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735</v>
      </c>
      <c r="AU105" t="s">
        <v>3</v>
      </c>
      <c r="AV105">
        <v>0</v>
      </c>
      <c r="AW105">
        <v>2</v>
      </c>
      <c r="AX105">
        <v>36405171</v>
      </c>
      <c r="AY105">
        <v>1</v>
      </c>
      <c r="AZ105">
        <v>0</v>
      </c>
      <c r="BA105">
        <v>103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Y105*Source!I97</f>
        <v>206.53500000000003</v>
      </c>
      <c r="CY105">
        <f t="shared" si="9"/>
        <v>0.3</v>
      </c>
      <c r="CZ105">
        <f t="shared" si="10"/>
        <v>0.02</v>
      </c>
      <c r="DA105">
        <f t="shared" si="11"/>
        <v>14.91</v>
      </c>
      <c r="DB105">
        <f t="shared" si="12"/>
        <v>14.7</v>
      </c>
      <c r="DC105">
        <f t="shared" si="13"/>
        <v>0</v>
      </c>
    </row>
    <row r="106" spans="1:107">
      <c r="A106">
        <f>ROW(Source!A97)</f>
        <v>97</v>
      </c>
      <c r="B106">
        <v>36401907</v>
      </c>
      <c r="C106">
        <v>36405138</v>
      </c>
      <c r="D106">
        <v>29114734</v>
      </c>
      <c r="E106">
        <v>1</v>
      </c>
      <c r="F106">
        <v>1</v>
      </c>
      <c r="G106">
        <v>1</v>
      </c>
      <c r="H106">
        <v>3</v>
      </c>
      <c r="I106" t="s">
        <v>665</v>
      </c>
      <c r="J106" t="s">
        <v>666</v>
      </c>
      <c r="K106" t="s">
        <v>667</v>
      </c>
      <c r="L106">
        <v>1354</v>
      </c>
      <c r="N106">
        <v>1010</v>
      </c>
      <c r="O106" t="s">
        <v>237</v>
      </c>
      <c r="P106" t="s">
        <v>237</v>
      </c>
      <c r="Q106">
        <v>1</v>
      </c>
      <c r="W106">
        <v>0</v>
      </c>
      <c r="X106">
        <v>1370092194</v>
      </c>
      <c r="Y106">
        <v>1855</v>
      </c>
      <c r="AA106">
        <v>0.38</v>
      </c>
      <c r="AB106">
        <v>0</v>
      </c>
      <c r="AC106">
        <v>0</v>
      </c>
      <c r="AD106">
        <v>0</v>
      </c>
      <c r="AE106">
        <v>0.03</v>
      </c>
      <c r="AF106">
        <v>0</v>
      </c>
      <c r="AG106">
        <v>0</v>
      </c>
      <c r="AH106">
        <v>0</v>
      </c>
      <c r="AI106">
        <v>12.55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1855</v>
      </c>
      <c r="AU106" t="s">
        <v>3</v>
      </c>
      <c r="AV106">
        <v>0</v>
      </c>
      <c r="AW106">
        <v>2</v>
      </c>
      <c r="AX106">
        <v>36405172</v>
      </c>
      <c r="AY106">
        <v>1</v>
      </c>
      <c r="AZ106">
        <v>0</v>
      </c>
      <c r="BA106">
        <v>104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Y106*Source!I97</f>
        <v>521.255</v>
      </c>
      <c r="CY106">
        <f t="shared" si="9"/>
        <v>0.38</v>
      </c>
      <c r="CZ106">
        <f t="shared" si="10"/>
        <v>0.03</v>
      </c>
      <c r="DA106">
        <f t="shared" si="11"/>
        <v>12.55</v>
      </c>
      <c r="DB106">
        <f t="shared" si="12"/>
        <v>55.65</v>
      </c>
      <c r="DC106">
        <f t="shared" si="13"/>
        <v>0</v>
      </c>
    </row>
    <row r="107" spans="1:107">
      <c r="A107">
        <f>ROW(Source!A97)</f>
        <v>97</v>
      </c>
      <c r="B107">
        <v>36401907</v>
      </c>
      <c r="C107">
        <v>36405138</v>
      </c>
      <c r="D107">
        <v>29114482</v>
      </c>
      <c r="E107">
        <v>1</v>
      </c>
      <c r="F107">
        <v>1</v>
      </c>
      <c r="G107">
        <v>1</v>
      </c>
      <c r="H107">
        <v>3</v>
      </c>
      <c r="I107" t="s">
        <v>668</v>
      </c>
      <c r="J107" t="s">
        <v>669</v>
      </c>
      <c r="K107" t="s">
        <v>670</v>
      </c>
      <c r="L107">
        <v>1354</v>
      </c>
      <c r="N107">
        <v>1010</v>
      </c>
      <c r="O107" t="s">
        <v>237</v>
      </c>
      <c r="P107" t="s">
        <v>237</v>
      </c>
      <c r="Q107">
        <v>1</v>
      </c>
      <c r="W107">
        <v>0</v>
      </c>
      <c r="X107">
        <v>-520920930</v>
      </c>
      <c r="Y107">
        <v>153</v>
      </c>
      <c r="AA107">
        <v>0.33</v>
      </c>
      <c r="AB107">
        <v>0</v>
      </c>
      <c r="AC107">
        <v>0</v>
      </c>
      <c r="AD107">
        <v>0</v>
      </c>
      <c r="AE107">
        <v>7.0000000000000007E-2</v>
      </c>
      <c r="AF107">
        <v>0</v>
      </c>
      <c r="AG107">
        <v>0</v>
      </c>
      <c r="AH107">
        <v>0</v>
      </c>
      <c r="AI107">
        <v>4.74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3</v>
      </c>
      <c r="AT107">
        <v>153</v>
      </c>
      <c r="AU107" t="s">
        <v>3</v>
      </c>
      <c r="AV107">
        <v>0</v>
      </c>
      <c r="AW107">
        <v>2</v>
      </c>
      <c r="AX107">
        <v>36405173</v>
      </c>
      <c r="AY107">
        <v>1</v>
      </c>
      <c r="AZ107">
        <v>0</v>
      </c>
      <c r="BA107">
        <v>105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Y107*Source!I97</f>
        <v>42.993000000000002</v>
      </c>
      <c r="CY107">
        <f t="shared" si="9"/>
        <v>0.33</v>
      </c>
      <c r="CZ107">
        <f t="shared" si="10"/>
        <v>7.0000000000000007E-2</v>
      </c>
      <c r="DA107">
        <f t="shared" si="11"/>
        <v>4.74</v>
      </c>
      <c r="DB107">
        <f t="shared" si="12"/>
        <v>10.71</v>
      </c>
      <c r="DC107">
        <f t="shared" si="13"/>
        <v>0</v>
      </c>
    </row>
    <row r="108" spans="1:107">
      <c r="A108">
        <f>ROW(Source!A97)</f>
        <v>97</v>
      </c>
      <c r="B108">
        <v>36401907</v>
      </c>
      <c r="C108">
        <v>36405138</v>
      </c>
      <c r="D108">
        <v>29129584</v>
      </c>
      <c r="E108">
        <v>1</v>
      </c>
      <c r="F108">
        <v>1</v>
      </c>
      <c r="G108">
        <v>1</v>
      </c>
      <c r="H108">
        <v>3</v>
      </c>
      <c r="I108" t="s">
        <v>671</v>
      </c>
      <c r="J108" t="s">
        <v>672</v>
      </c>
      <c r="K108" t="s">
        <v>673</v>
      </c>
      <c r="L108">
        <v>1301</v>
      </c>
      <c r="N108">
        <v>1003</v>
      </c>
      <c r="O108" t="s">
        <v>142</v>
      </c>
      <c r="P108" t="s">
        <v>142</v>
      </c>
      <c r="Q108">
        <v>1</v>
      </c>
      <c r="W108">
        <v>0</v>
      </c>
      <c r="X108">
        <v>-1665253311</v>
      </c>
      <c r="Y108">
        <v>88</v>
      </c>
      <c r="AA108">
        <v>53.07</v>
      </c>
      <c r="AB108">
        <v>0</v>
      </c>
      <c r="AC108">
        <v>0</v>
      </c>
      <c r="AD108">
        <v>0</v>
      </c>
      <c r="AE108">
        <v>7.22</v>
      </c>
      <c r="AF108">
        <v>0</v>
      </c>
      <c r="AG108">
        <v>0</v>
      </c>
      <c r="AH108">
        <v>0</v>
      </c>
      <c r="AI108">
        <v>7.35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88</v>
      </c>
      <c r="AU108" t="s">
        <v>3</v>
      </c>
      <c r="AV108">
        <v>0</v>
      </c>
      <c r="AW108">
        <v>2</v>
      </c>
      <c r="AX108">
        <v>36405174</v>
      </c>
      <c r="AY108">
        <v>1</v>
      </c>
      <c r="AZ108">
        <v>0</v>
      </c>
      <c r="BA108">
        <v>106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Y108*Source!I97</f>
        <v>24.728000000000002</v>
      </c>
      <c r="CY108">
        <f t="shared" si="9"/>
        <v>53.07</v>
      </c>
      <c r="CZ108">
        <f t="shared" si="10"/>
        <v>7.22</v>
      </c>
      <c r="DA108">
        <f t="shared" si="11"/>
        <v>7.35</v>
      </c>
      <c r="DB108">
        <f t="shared" si="12"/>
        <v>635.36</v>
      </c>
      <c r="DC108">
        <f t="shared" si="13"/>
        <v>0</v>
      </c>
    </row>
    <row r="109" spans="1:107">
      <c r="A109">
        <f>ROW(Source!A97)</f>
        <v>97</v>
      </c>
      <c r="B109">
        <v>36401907</v>
      </c>
      <c r="C109">
        <v>36405138</v>
      </c>
      <c r="D109">
        <v>29129619</v>
      </c>
      <c r="E109">
        <v>1</v>
      </c>
      <c r="F109">
        <v>1</v>
      </c>
      <c r="G109">
        <v>1</v>
      </c>
      <c r="H109">
        <v>3</v>
      </c>
      <c r="I109" t="s">
        <v>674</v>
      </c>
      <c r="J109" t="s">
        <v>675</v>
      </c>
      <c r="K109" t="s">
        <v>676</v>
      </c>
      <c r="L109">
        <v>1301</v>
      </c>
      <c r="N109">
        <v>1003</v>
      </c>
      <c r="O109" t="s">
        <v>142</v>
      </c>
      <c r="P109" t="s">
        <v>142</v>
      </c>
      <c r="Q109">
        <v>1</v>
      </c>
      <c r="W109">
        <v>0</v>
      </c>
      <c r="X109">
        <v>1030922947</v>
      </c>
      <c r="Y109">
        <v>225</v>
      </c>
      <c r="AA109">
        <v>61.61</v>
      </c>
      <c r="AB109">
        <v>0</v>
      </c>
      <c r="AC109">
        <v>0</v>
      </c>
      <c r="AD109">
        <v>0</v>
      </c>
      <c r="AE109">
        <v>8.44</v>
      </c>
      <c r="AF109">
        <v>0</v>
      </c>
      <c r="AG109">
        <v>0</v>
      </c>
      <c r="AH109">
        <v>0</v>
      </c>
      <c r="AI109">
        <v>7.3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225</v>
      </c>
      <c r="AU109" t="s">
        <v>3</v>
      </c>
      <c r="AV109">
        <v>0</v>
      </c>
      <c r="AW109">
        <v>2</v>
      </c>
      <c r="AX109">
        <v>36405175</v>
      </c>
      <c r="AY109">
        <v>1</v>
      </c>
      <c r="AZ109">
        <v>0</v>
      </c>
      <c r="BA109">
        <v>107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Y109*Source!I97</f>
        <v>63.225000000000009</v>
      </c>
      <c r="CY109">
        <f t="shared" si="9"/>
        <v>61.61</v>
      </c>
      <c r="CZ109">
        <f t="shared" si="10"/>
        <v>8.44</v>
      </c>
      <c r="DA109">
        <f t="shared" si="11"/>
        <v>7.3</v>
      </c>
      <c r="DB109">
        <f t="shared" si="12"/>
        <v>1899</v>
      </c>
      <c r="DC109">
        <f t="shared" si="13"/>
        <v>0</v>
      </c>
    </row>
    <row r="110" spans="1:107">
      <c r="A110">
        <f>ROW(Source!A97)</f>
        <v>97</v>
      </c>
      <c r="B110">
        <v>36401907</v>
      </c>
      <c r="C110">
        <v>36405138</v>
      </c>
      <c r="D110">
        <v>29129634</v>
      </c>
      <c r="E110">
        <v>1</v>
      </c>
      <c r="F110">
        <v>1</v>
      </c>
      <c r="G110">
        <v>1</v>
      </c>
      <c r="H110">
        <v>3</v>
      </c>
      <c r="I110" t="s">
        <v>677</v>
      </c>
      <c r="J110" t="s">
        <v>678</v>
      </c>
      <c r="K110" t="s">
        <v>679</v>
      </c>
      <c r="L110">
        <v>1301</v>
      </c>
      <c r="N110">
        <v>1003</v>
      </c>
      <c r="O110" t="s">
        <v>142</v>
      </c>
      <c r="P110" t="s">
        <v>142</v>
      </c>
      <c r="Q110">
        <v>1</v>
      </c>
      <c r="W110">
        <v>0</v>
      </c>
      <c r="X110">
        <v>-234707112</v>
      </c>
      <c r="Y110">
        <v>46</v>
      </c>
      <c r="AA110">
        <v>37.020000000000003</v>
      </c>
      <c r="AB110">
        <v>0</v>
      </c>
      <c r="AC110">
        <v>0</v>
      </c>
      <c r="AD110">
        <v>0</v>
      </c>
      <c r="AE110">
        <v>3.32</v>
      </c>
      <c r="AF110">
        <v>0</v>
      </c>
      <c r="AG110">
        <v>0</v>
      </c>
      <c r="AH110">
        <v>0</v>
      </c>
      <c r="AI110">
        <v>11.15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46</v>
      </c>
      <c r="AU110" t="s">
        <v>3</v>
      </c>
      <c r="AV110">
        <v>0</v>
      </c>
      <c r="AW110">
        <v>2</v>
      </c>
      <c r="AX110">
        <v>36405176</v>
      </c>
      <c r="AY110">
        <v>1</v>
      </c>
      <c r="AZ110">
        <v>0</v>
      </c>
      <c r="BA110">
        <v>108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Y110*Source!I97</f>
        <v>12.926000000000002</v>
      </c>
      <c r="CY110">
        <f t="shared" si="9"/>
        <v>37.020000000000003</v>
      </c>
      <c r="CZ110">
        <f t="shared" si="10"/>
        <v>3.32</v>
      </c>
      <c r="DA110">
        <f t="shared" si="11"/>
        <v>11.15</v>
      </c>
      <c r="DB110">
        <f t="shared" si="12"/>
        <v>152.72</v>
      </c>
      <c r="DC110">
        <f t="shared" si="13"/>
        <v>0</v>
      </c>
    </row>
    <row r="111" spans="1:107">
      <c r="A111">
        <f>ROW(Source!A98)</f>
        <v>98</v>
      </c>
      <c r="B111">
        <v>36401907</v>
      </c>
      <c r="C111">
        <v>36405177</v>
      </c>
      <c r="D111">
        <v>18410244</v>
      </c>
      <c r="E111">
        <v>1</v>
      </c>
      <c r="F111">
        <v>1</v>
      </c>
      <c r="G111">
        <v>1</v>
      </c>
      <c r="H111">
        <v>1</v>
      </c>
      <c r="I111" t="s">
        <v>680</v>
      </c>
      <c r="J111" t="s">
        <v>3</v>
      </c>
      <c r="K111" t="s">
        <v>681</v>
      </c>
      <c r="L111">
        <v>1369</v>
      </c>
      <c r="N111">
        <v>1013</v>
      </c>
      <c r="O111" t="s">
        <v>514</v>
      </c>
      <c r="P111" t="s">
        <v>514</v>
      </c>
      <c r="Q111">
        <v>1</v>
      </c>
      <c r="W111">
        <v>0</v>
      </c>
      <c r="X111">
        <v>-1803619151</v>
      </c>
      <c r="Y111">
        <v>64.330999999999989</v>
      </c>
      <c r="AA111">
        <v>0</v>
      </c>
      <c r="AB111">
        <v>0</v>
      </c>
      <c r="AC111">
        <v>0</v>
      </c>
      <c r="AD111">
        <v>296.73</v>
      </c>
      <c r="AE111">
        <v>0</v>
      </c>
      <c r="AF111">
        <v>0</v>
      </c>
      <c r="AG111">
        <v>0</v>
      </c>
      <c r="AH111">
        <v>296.73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55.94</v>
      </c>
      <c r="AU111" t="s">
        <v>134</v>
      </c>
      <c r="AV111">
        <v>1</v>
      </c>
      <c r="AW111">
        <v>2</v>
      </c>
      <c r="AX111">
        <v>36405185</v>
      </c>
      <c r="AY111">
        <v>2</v>
      </c>
      <c r="AZ111">
        <v>131072</v>
      </c>
      <c r="BA111">
        <v>109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Y111*Source!I98</f>
        <v>18.077010999999999</v>
      </c>
      <c r="CY111">
        <f>AD111</f>
        <v>296.73</v>
      </c>
      <c r="CZ111">
        <f>AH111</f>
        <v>296.73</v>
      </c>
      <c r="DA111">
        <f>AL111</f>
        <v>1</v>
      </c>
      <c r="DB111">
        <f>ROUND((ROUND(AT111*CZ111,2)*1.15),2)</f>
        <v>19088.939999999999</v>
      </c>
      <c r="DC111">
        <f>ROUND((ROUND(AT111*AG111,2)*1.15),2)</f>
        <v>0</v>
      </c>
    </row>
    <row r="112" spans="1:107">
      <c r="A112">
        <f>ROW(Source!A98)</f>
        <v>98</v>
      </c>
      <c r="B112">
        <v>36401907</v>
      </c>
      <c r="C112">
        <v>36405177</v>
      </c>
      <c r="D112">
        <v>121548</v>
      </c>
      <c r="E112">
        <v>1</v>
      </c>
      <c r="F112">
        <v>1</v>
      </c>
      <c r="G112">
        <v>1</v>
      </c>
      <c r="H112">
        <v>1</v>
      </c>
      <c r="I112" t="s">
        <v>35</v>
      </c>
      <c r="J112" t="s">
        <v>3</v>
      </c>
      <c r="K112" t="s">
        <v>515</v>
      </c>
      <c r="L112">
        <v>608254</v>
      </c>
      <c r="N112">
        <v>1013</v>
      </c>
      <c r="O112" t="s">
        <v>516</v>
      </c>
      <c r="P112" t="s">
        <v>516</v>
      </c>
      <c r="Q112">
        <v>1</v>
      </c>
      <c r="W112">
        <v>0</v>
      </c>
      <c r="X112">
        <v>-185737400</v>
      </c>
      <c r="Y112">
        <v>1.2500000000000001E-2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3</v>
      </c>
      <c r="AT112">
        <v>0.01</v>
      </c>
      <c r="AU112" t="s">
        <v>133</v>
      </c>
      <c r="AV112">
        <v>2</v>
      </c>
      <c r="AW112">
        <v>2</v>
      </c>
      <c r="AX112">
        <v>36405186</v>
      </c>
      <c r="AY112">
        <v>1</v>
      </c>
      <c r="AZ112">
        <v>0</v>
      </c>
      <c r="BA112">
        <v>110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Y112*Source!I98</f>
        <v>3.5125000000000004E-3</v>
      </c>
      <c r="CY112">
        <f>AD112</f>
        <v>0</v>
      </c>
      <c r="CZ112">
        <f>AH112</f>
        <v>0</v>
      </c>
      <c r="DA112">
        <f>AL112</f>
        <v>1</v>
      </c>
      <c r="DB112">
        <f>ROUND((ROUND(AT112*CZ112,2)*1.25),2)</f>
        <v>0</v>
      </c>
      <c r="DC112">
        <f>ROUND((ROUND(AT112*AG112,2)*1.25),2)</f>
        <v>0</v>
      </c>
    </row>
    <row r="113" spans="1:107">
      <c r="A113">
        <f>ROW(Source!A98)</f>
        <v>98</v>
      </c>
      <c r="B113">
        <v>36401907</v>
      </c>
      <c r="C113">
        <v>36405177</v>
      </c>
      <c r="D113">
        <v>29172556</v>
      </c>
      <c r="E113">
        <v>1</v>
      </c>
      <c r="F113">
        <v>1</v>
      </c>
      <c r="G113">
        <v>1</v>
      </c>
      <c r="H113">
        <v>2</v>
      </c>
      <c r="I113" t="s">
        <v>517</v>
      </c>
      <c r="J113" t="s">
        <v>518</v>
      </c>
      <c r="K113" t="s">
        <v>519</v>
      </c>
      <c r="L113">
        <v>1368</v>
      </c>
      <c r="N113">
        <v>1011</v>
      </c>
      <c r="O113" t="s">
        <v>520</v>
      </c>
      <c r="P113" t="s">
        <v>520</v>
      </c>
      <c r="Q113">
        <v>1</v>
      </c>
      <c r="W113">
        <v>0</v>
      </c>
      <c r="X113">
        <v>-1302720870</v>
      </c>
      <c r="Y113">
        <v>1.2500000000000001E-2</v>
      </c>
      <c r="AA113">
        <v>0</v>
      </c>
      <c r="AB113">
        <v>466.71</v>
      </c>
      <c r="AC113">
        <v>449.82</v>
      </c>
      <c r="AD113">
        <v>0</v>
      </c>
      <c r="AE113">
        <v>0</v>
      </c>
      <c r="AF113">
        <v>31.26</v>
      </c>
      <c r="AG113">
        <v>13.5</v>
      </c>
      <c r="AH113">
        <v>0</v>
      </c>
      <c r="AI113">
        <v>1</v>
      </c>
      <c r="AJ113">
        <v>14.93</v>
      </c>
      <c r="AK113">
        <v>33.32</v>
      </c>
      <c r="AL113">
        <v>1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0.01</v>
      </c>
      <c r="AU113" t="s">
        <v>133</v>
      </c>
      <c r="AV113">
        <v>0</v>
      </c>
      <c r="AW113">
        <v>2</v>
      </c>
      <c r="AX113">
        <v>36405187</v>
      </c>
      <c r="AY113">
        <v>1</v>
      </c>
      <c r="AZ113">
        <v>0</v>
      </c>
      <c r="BA113">
        <v>111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Y113*Source!I98</f>
        <v>3.5125000000000004E-3</v>
      </c>
      <c r="CY113">
        <f>AB113</f>
        <v>466.71</v>
      </c>
      <c r="CZ113">
        <f>AF113</f>
        <v>31.26</v>
      </c>
      <c r="DA113">
        <f>AJ113</f>
        <v>14.93</v>
      </c>
      <c r="DB113">
        <f>ROUND((ROUND(AT113*CZ113,2)*1.25),2)</f>
        <v>0.39</v>
      </c>
      <c r="DC113">
        <f>ROUND((ROUND(AT113*AG113,2)*1.25),2)</f>
        <v>0.18</v>
      </c>
    </row>
    <row r="114" spans="1:107">
      <c r="A114">
        <f>ROW(Source!A98)</f>
        <v>98</v>
      </c>
      <c r="B114">
        <v>36401907</v>
      </c>
      <c r="C114">
        <v>36405177</v>
      </c>
      <c r="D114">
        <v>29174913</v>
      </c>
      <c r="E114">
        <v>1</v>
      </c>
      <c r="F114">
        <v>1</v>
      </c>
      <c r="G114">
        <v>1</v>
      </c>
      <c r="H114">
        <v>2</v>
      </c>
      <c r="I114" t="s">
        <v>531</v>
      </c>
      <c r="J114" t="s">
        <v>532</v>
      </c>
      <c r="K114" t="s">
        <v>533</v>
      </c>
      <c r="L114">
        <v>1368</v>
      </c>
      <c r="N114">
        <v>1011</v>
      </c>
      <c r="O114" t="s">
        <v>520</v>
      </c>
      <c r="P114" t="s">
        <v>520</v>
      </c>
      <c r="Q114">
        <v>1</v>
      </c>
      <c r="W114">
        <v>0</v>
      </c>
      <c r="X114">
        <v>458544584</v>
      </c>
      <c r="Y114">
        <v>1.2500000000000001E-2</v>
      </c>
      <c r="AA114">
        <v>0</v>
      </c>
      <c r="AB114">
        <v>932.72</v>
      </c>
      <c r="AC114">
        <v>386.51</v>
      </c>
      <c r="AD114">
        <v>0</v>
      </c>
      <c r="AE114">
        <v>0</v>
      </c>
      <c r="AF114">
        <v>87.17</v>
      </c>
      <c r="AG114">
        <v>11.6</v>
      </c>
      <c r="AH114">
        <v>0</v>
      </c>
      <c r="AI114">
        <v>1</v>
      </c>
      <c r="AJ114">
        <v>10.7</v>
      </c>
      <c r="AK114">
        <v>33.32</v>
      </c>
      <c r="AL114">
        <v>1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0.01</v>
      </c>
      <c r="AU114" t="s">
        <v>133</v>
      </c>
      <c r="AV114">
        <v>0</v>
      </c>
      <c r="AW114">
        <v>2</v>
      </c>
      <c r="AX114">
        <v>36405188</v>
      </c>
      <c r="AY114">
        <v>1</v>
      </c>
      <c r="AZ114">
        <v>0</v>
      </c>
      <c r="BA114">
        <v>112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Y114*Source!I98</f>
        <v>3.5125000000000004E-3</v>
      </c>
      <c r="CY114">
        <f>AB114</f>
        <v>932.72</v>
      </c>
      <c r="CZ114">
        <f>AF114</f>
        <v>87.17</v>
      </c>
      <c r="DA114">
        <f>AJ114</f>
        <v>10.7</v>
      </c>
      <c r="DB114">
        <f>ROUND((ROUND(AT114*CZ114,2)*1.25),2)</f>
        <v>1.0900000000000001</v>
      </c>
      <c r="DC114">
        <f>ROUND((ROUND(AT114*AG114,2)*1.25),2)</f>
        <v>0.15</v>
      </c>
    </row>
    <row r="115" spans="1:107">
      <c r="A115">
        <f>ROW(Source!A98)</f>
        <v>98</v>
      </c>
      <c r="B115">
        <v>36401907</v>
      </c>
      <c r="C115">
        <v>36405177</v>
      </c>
      <c r="D115">
        <v>29109386</v>
      </c>
      <c r="E115">
        <v>1</v>
      </c>
      <c r="F115">
        <v>1</v>
      </c>
      <c r="G115">
        <v>1</v>
      </c>
      <c r="H115">
        <v>3</v>
      </c>
      <c r="I115" t="s">
        <v>682</v>
      </c>
      <c r="J115" t="s">
        <v>683</v>
      </c>
      <c r="K115" t="s">
        <v>684</v>
      </c>
      <c r="L115">
        <v>1348</v>
      </c>
      <c r="N115">
        <v>1009</v>
      </c>
      <c r="O115" t="s">
        <v>30</v>
      </c>
      <c r="P115" t="s">
        <v>30</v>
      </c>
      <c r="Q115">
        <v>1000</v>
      </c>
      <c r="W115">
        <v>0</v>
      </c>
      <c r="X115">
        <v>-1262442712</v>
      </c>
      <c r="Y115">
        <v>3.4099999999999998E-2</v>
      </c>
      <c r="AA115">
        <v>55935.05</v>
      </c>
      <c r="AB115">
        <v>0</v>
      </c>
      <c r="AC115">
        <v>0</v>
      </c>
      <c r="AD115">
        <v>0</v>
      </c>
      <c r="AE115">
        <v>11300.01</v>
      </c>
      <c r="AF115">
        <v>0</v>
      </c>
      <c r="AG115">
        <v>0</v>
      </c>
      <c r="AH115">
        <v>0</v>
      </c>
      <c r="AI115">
        <v>4.95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3.4099999999999998E-2</v>
      </c>
      <c r="AU115" t="s">
        <v>3</v>
      </c>
      <c r="AV115">
        <v>0</v>
      </c>
      <c r="AW115">
        <v>2</v>
      </c>
      <c r="AX115">
        <v>36405189</v>
      </c>
      <c r="AY115">
        <v>1</v>
      </c>
      <c r="AZ115">
        <v>0</v>
      </c>
      <c r="BA115">
        <v>113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Y115*Source!I98</f>
        <v>9.5820999999999996E-3</v>
      </c>
      <c r="CY115">
        <f>AA115</f>
        <v>55935.05</v>
      </c>
      <c r="CZ115">
        <f>AE115</f>
        <v>11300.01</v>
      </c>
      <c r="DA115">
        <f>AI115</f>
        <v>4.95</v>
      </c>
      <c r="DB115">
        <f t="shared" ref="DB115:DB137" si="14">ROUND(ROUND(AT115*CZ115,2),2)</f>
        <v>385.33</v>
      </c>
      <c r="DC115">
        <f t="shared" ref="DC115:DC137" si="15">ROUND(ROUND(AT115*AG115,2),2)</f>
        <v>0</v>
      </c>
    </row>
    <row r="116" spans="1:107">
      <c r="A116">
        <f>ROW(Source!A98)</f>
        <v>98</v>
      </c>
      <c r="B116">
        <v>36401907</v>
      </c>
      <c r="C116">
        <v>36405177</v>
      </c>
      <c r="D116">
        <v>29107800</v>
      </c>
      <c r="E116">
        <v>1</v>
      </c>
      <c r="F116">
        <v>1</v>
      </c>
      <c r="G116">
        <v>1</v>
      </c>
      <c r="H116">
        <v>3</v>
      </c>
      <c r="I116" t="s">
        <v>545</v>
      </c>
      <c r="J116" t="s">
        <v>546</v>
      </c>
      <c r="K116" t="s">
        <v>547</v>
      </c>
      <c r="L116">
        <v>1346</v>
      </c>
      <c r="N116">
        <v>1009</v>
      </c>
      <c r="O116" t="s">
        <v>160</v>
      </c>
      <c r="P116" t="s">
        <v>160</v>
      </c>
      <c r="Q116">
        <v>1</v>
      </c>
      <c r="W116">
        <v>0</v>
      </c>
      <c r="X116">
        <v>-1570619850</v>
      </c>
      <c r="Y116">
        <v>0.01</v>
      </c>
      <c r="AA116">
        <v>46.61</v>
      </c>
      <c r="AB116">
        <v>0</v>
      </c>
      <c r="AC116">
        <v>0</v>
      </c>
      <c r="AD116">
        <v>0</v>
      </c>
      <c r="AE116">
        <v>1.81</v>
      </c>
      <c r="AF116">
        <v>0</v>
      </c>
      <c r="AG116">
        <v>0</v>
      </c>
      <c r="AH116">
        <v>0</v>
      </c>
      <c r="AI116">
        <v>25.75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0.01</v>
      </c>
      <c r="AU116" t="s">
        <v>3</v>
      </c>
      <c r="AV116">
        <v>0</v>
      </c>
      <c r="AW116">
        <v>2</v>
      </c>
      <c r="AX116">
        <v>36405190</v>
      </c>
      <c r="AY116">
        <v>1</v>
      </c>
      <c r="AZ116">
        <v>0</v>
      </c>
      <c r="BA116">
        <v>114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Y116*Source!I98</f>
        <v>2.8100000000000004E-3</v>
      </c>
      <c r="CY116">
        <f>AA116</f>
        <v>46.61</v>
      </c>
      <c r="CZ116">
        <f>AE116</f>
        <v>1.81</v>
      </c>
      <c r="DA116">
        <f>AI116</f>
        <v>25.75</v>
      </c>
      <c r="DB116">
        <f t="shared" si="14"/>
        <v>0.02</v>
      </c>
      <c r="DC116">
        <f t="shared" si="15"/>
        <v>0</v>
      </c>
    </row>
    <row r="117" spans="1:107">
      <c r="A117">
        <f>ROW(Source!A98)</f>
        <v>98</v>
      </c>
      <c r="B117">
        <v>36401907</v>
      </c>
      <c r="C117">
        <v>36405177</v>
      </c>
      <c r="D117">
        <v>29109603</v>
      </c>
      <c r="E117">
        <v>1</v>
      </c>
      <c r="F117">
        <v>1</v>
      </c>
      <c r="G117">
        <v>1</v>
      </c>
      <c r="H117">
        <v>3</v>
      </c>
      <c r="I117" t="s">
        <v>685</v>
      </c>
      <c r="J117" t="s">
        <v>686</v>
      </c>
      <c r="K117" t="s">
        <v>687</v>
      </c>
      <c r="L117">
        <v>1327</v>
      </c>
      <c r="N117">
        <v>1005</v>
      </c>
      <c r="O117" t="s">
        <v>155</v>
      </c>
      <c r="P117" t="s">
        <v>155</v>
      </c>
      <c r="Q117">
        <v>1</v>
      </c>
      <c r="W117">
        <v>0</v>
      </c>
      <c r="X117">
        <v>1399429038</v>
      </c>
      <c r="Y117">
        <v>112</v>
      </c>
      <c r="AA117">
        <v>54.06</v>
      </c>
      <c r="AB117">
        <v>0</v>
      </c>
      <c r="AC117">
        <v>0</v>
      </c>
      <c r="AD117">
        <v>0</v>
      </c>
      <c r="AE117">
        <v>55.16</v>
      </c>
      <c r="AF117">
        <v>0</v>
      </c>
      <c r="AG117">
        <v>0</v>
      </c>
      <c r="AH117">
        <v>0</v>
      </c>
      <c r="AI117">
        <v>0.98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112</v>
      </c>
      <c r="AU117" t="s">
        <v>3</v>
      </c>
      <c r="AV117">
        <v>0</v>
      </c>
      <c r="AW117">
        <v>2</v>
      </c>
      <c r="AX117">
        <v>36405191</v>
      </c>
      <c r="AY117">
        <v>1</v>
      </c>
      <c r="AZ117">
        <v>0</v>
      </c>
      <c r="BA117">
        <v>115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Y117*Source!I98</f>
        <v>31.472000000000001</v>
      </c>
      <c r="CY117">
        <f>AA117</f>
        <v>54.06</v>
      </c>
      <c r="CZ117">
        <f>AE117</f>
        <v>55.16</v>
      </c>
      <c r="DA117">
        <f>AI117</f>
        <v>0.98</v>
      </c>
      <c r="DB117">
        <f t="shared" si="14"/>
        <v>6177.92</v>
      </c>
      <c r="DC117">
        <f t="shared" si="15"/>
        <v>0</v>
      </c>
    </row>
    <row r="118" spans="1:107">
      <c r="A118">
        <f>ROW(Source!A99)</f>
        <v>99</v>
      </c>
      <c r="B118">
        <v>36401907</v>
      </c>
      <c r="C118">
        <v>36405192</v>
      </c>
      <c r="D118">
        <v>29364679</v>
      </c>
      <c r="E118">
        <v>1</v>
      </c>
      <c r="F118">
        <v>1</v>
      </c>
      <c r="G118">
        <v>1</v>
      </c>
      <c r="H118">
        <v>1</v>
      </c>
      <c r="I118" t="s">
        <v>688</v>
      </c>
      <c r="J118" t="s">
        <v>3</v>
      </c>
      <c r="K118" t="s">
        <v>689</v>
      </c>
      <c r="L118">
        <v>1369</v>
      </c>
      <c r="N118">
        <v>1013</v>
      </c>
      <c r="O118" t="s">
        <v>514</v>
      </c>
      <c r="P118" t="s">
        <v>514</v>
      </c>
      <c r="Q118">
        <v>1</v>
      </c>
      <c r="W118">
        <v>0</v>
      </c>
      <c r="X118">
        <v>931378261</v>
      </c>
      <c r="Y118">
        <v>30.48</v>
      </c>
      <c r="AA118">
        <v>0</v>
      </c>
      <c r="AB118">
        <v>0</v>
      </c>
      <c r="AC118">
        <v>0</v>
      </c>
      <c r="AD118">
        <v>316.85000000000002</v>
      </c>
      <c r="AE118">
        <v>0</v>
      </c>
      <c r="AF118">
        <v>0</v>
      </c>
      <c r="AG118">
        <v>0</v>
      </c>
      <c r="AH118">
        <v>316.85000000000002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30.48</v>
      </c>
      <c r="AU118" t="s">
        <v>3</v>
      </c>
      <c r="AV118">
        <v>1</v>
      </c>
      <c r="AW118">
        <v>2</v>
      </c>
      <c r="AX118">
        <v>36405205</v>
      </c>
      <c r="AY118">
        <v>1</v>
      </c>
      <c r="AZ118">
        <v>0</v>
      </c>
      <c r="BA118">
        <v>116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Y118*Source!I99</f>
        <v>0.91439999999999999</v>
      </c>
      <c r="CY118">
        <f>AD118</f>
        <v>316.85000000000002</v>
      </c>
      <c r="CZ118">
        <f>AH118</f>
        <v>316.85000000000002</v>
      </c>
      <c r="DA118">
        <f>AL118</f>
        <v>1</v>
      </c>
      <c r="DB118">
        <f t="shared" si="14"/>
        <v>9657.59</v>
      </c>
      <c r="DC118">
        <f t="shared" si="15"/>
        <v>0</v>
      </c>
    </row>
    <row r="119" spans="1:107">
      <c r="A119">
        <f>ROW(Source!A99)</f>
        <v>99</v>
      </c>
      <c r="B119">
        <v>36401907</v>
      </c>
      <c r="C119">
        <v>36405192</v>
      </c>
      <c r="D119">
        <v>121548</v>
      </c>
      <c r="E119">
        <v>1</v>
      </c>
      <c r="F119">
        <v>1</v>
      </c>
      <c r="G119">
        <v>1</v>
      </c>
      <c r="H119">
        <v>1</v>
      </c>
      <c r="I119" t="s">
        <v>35</v>
      </c>
      <c r="J119" t="s">
        <v>3</v>
      </c>
      <c r="K119" t="s">
        <v>515</v>
      </c>
      <c r="L119">
        <v>608254</v>
      </c>
      <c r="N119">
        <v>1013</v>
      </c>
      <c r="O119" t="s">
        <v>516</v>
      </c>
      <c r="P119" t="s">
        <v>516</v>
      </c>
      <c r="Q119">
        <v>1</v>
      </c>
      <c r="W119">
        <v>0</v>
      </c>
      <c r="X119">
        <v>-185737400</v>
      </c>
      <c r="Y119">
        <v>0.03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0.03</v>
      </c>
      <c r="AU119" t="s">
        <v>3</v>
      </c>
      <c r="AV119">
        <v>2</v>
      </c>
      <c r="AW119">
        <v>2</v>
      </c>
      <c r="AX119">
        <v>36405206</v>
      </c>
      <c r="AY119">
        <v>1</v>
      </c>
      <c r="AZ119">
        <v>0</v>
      </c>
      <c r="BA119">
        <v>117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Y119*Source!I99</f>
        <v>8.9999999999999998E-4</v>
      </c>
      <c r="CY119">
        <f>AD119</f>
        <v>0</v>
      </c>
      <c r="CZ119">
        <f>AH119</f>
        <v>0</v>
      </c>
      <c r="DA119">
        <f>AL119</f>
        <v>1</v>
      </c>
      <c r="DB119">
        <f t="shared" si="14"/>
        <v>0</v>
      </c>
      <c r="DC119">
        <f t="shared" si="15"/>
        <v>0</v>
      </c>
    </row>
    <row r="120" spans="1:107">
      <c r="A120">
        <f>ROW(Source!A99)</f>
        <v>99</v>
      </c>
      <c r="B120">
        <v>36401907</v>
      </c>
      <c r="C120">
        <v>36405192</v>
      </c>
      <c r="D120">
        <v>29172362</v>
      </c>
      <c r="E120">
        <v>1</v>
      </c>
      <c r="F120">
        <v>1</v>
      </c>
      <c r="G120">
        <v>1</v>
      </c>
      <c r="H120">
        <v>2</v>
      </c>
      <c r="I120" t="s">
        <v>690</v>
      </c>
      <c r="J120" t="s">
        <v>691</v>
      </c>
      <c r="K120" t="s">
        <v>692</v>
      </c>
      <c r="L120">
        <v>1368</v>
      </c>
      <c r="N120">
        <v>1011</v>
      </c>
      <c r="O120" t="s">
        <v>520</v>
      </c>
      <c r="P120" t="s">
        <v>520</v>
      </c>
      <c r="Q120">
        <v>1</v>
      </c>
      <c r="W120">
        <v>0</v>
      </c>
      <c r="X120">
        <v>2071614860</v>
      </c>
      <c r="Y120">
        <v>0.03</v>
      </c>
      <c r="AA120">
        <v>0</v>
      </c>
      <c r="AB120">
        <v>1113.56</v>
      </c>
      <c r="AC120">
        <v>449.82</v>
      </c>
      <c r="AD120">
        <v>0</v>
      </c>
      <c r="AE120">
        <v>0</v>
      </c>
      <c r="AF120">
        <v>134.65</v>
      </c>
      <c r="AG120">
        <v>13.5</v>
      </c>
      <c r="AH120">
        <v>0</v>
      </c>
      <c r="AI120">
        <v>1</v>
      </c>
      <c r="AJ120">
        <v>8.27</v>
      </c>
      <c r="AK120">
        <v>33.32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0.03</v>
      </c>
      <c r="AU120" t="s">
        <v>3</v>
      </c>
      <c r="AV120">
        <v>0</v>
      </c>
      <c r="AW120">
        <v>2</v>
      </c>
      <c r="AX120">
        <v>36405207</v>
      </c>
      <c r="AY120">
        <v>1</v>
      </c>
      <c r="AZ120">
        <v>0</v>
      </c>
      <c r="BA120">
        <v>118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Y120*Source!I99</f>
        <v>8.9999999999999998E-4</v>
      </c>
      <c r="CY120">
        <f>AB120</f>
        <v>1113.56</v>
      </c>
      <c r="CZ120">
        <f>AF120</f>
        <v>134.65</v>
      </c>
      <c r="DA120">
        <f>AJ120</f>
        <v>8.27</v>
      </c>
      <c r="DB120">
        <f t="shared" si="14"/>
        <v>4.04</v>
      </c>
      <c r="DC120">
        <f t="shared" si="15"/>
        <v>0.41</v>
      </c>
    </row>
    <row r="121" spans="1:107">
      <c r="A121">
        <f>ROW(Source!A99)</f>
        <v>99</v>
      </c>
      <c r="B121">
        <v>36401907</v>
      </c>
      <c r="C121">
        <v>36405192</v>
      </c>
      <c r="D121">
        <v>29174913</v>
      </c>
      <c r="E121">
        <v>1</v>
      </c>
      <c r="F121">
        <v>1</v>
      </c>
      <c r="G121">
        <v>1</v>
      </c>
      <c r="H121">
        <v>2</v>
      </c>
      <c r="I121" t="s">
        <v>531</v>
      </c>
      <c r="J121" t="s">
        <v>532</v>
      </c>
      <c r="K121" t="s">
        <v>533</v>
      </c>
      <c r="L121">
        <v>1368</v>
      </c>
      <c r="N121">
        <v>1011</v>
      </c>
      <c r="O121" t="s">
        <v>520</v>
      </c>
      <c r="P121" t="s">
        <v>520</v>
      </c>
      <c r="Q121">
        <v>1</v>
      </c>
      <c r="W121">
        <v>0</v>
      </c>
      <c r="X121">
        <v>458544584</v>
      </c>
      <c r="Y121">
        <v>0.02</v>
      </c>
      <c r="AA121">
        <v>0</v>
      </c>
      <c r="AB121">
        <v>932.72</v>
      </c>
      <c r="AC121">
        <v>386.51</v>
      </c>
      <c r="AD121">
        <v>0</v>
      </c>
      <c r="AE121">
        <v>0</v>
      </c>
      <c r="AF121">
        <v>87.17</v>
      </c>
      <c r="AG121">
        <v>11.6</v>
      </c>
      <c r="AH121">
        <v>0</v>
      </c>
      <c r="AI121">
        <v>1</v>
      </c>
      <c r="AJ121">
        <v>10.7</v>
      </c>
      <c r="AK121">
        <v>33.32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0.02</v>
      </c>
      <c r="AU121" t="s">
        <v>3</v>
      </c>
      <c r="AV121">
        <v>0</v>
      </c>
      <c r="AW121">
        <v>2</v>
      </c>
      <c r="AX121">
        <v>36405208</v>
      </c>
      <c r="AY121">
        <v>1</v>
      </c>
      <c r="AZ121">
        <v>0</v>
      </c>
      <c r="BA121">
        <v>119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Y121*Source!I99</f>
        <v>5.9999999999999995E-4</v>
      </c>
      <c r="CY121">
        <f>AB121</f>
        <v>932.72</v>
      </c>
      <c r="CZ121">
        <f>AF121</f>
        <v>87.17</v>
      </c>
      <c r="DA121">
        <f>AJ121</f>
        <v>10.7</v>
      </c>
      <c r="DB121">
        <f t="shared" si="14"/>
        <v>1.74</v>
      </c>
      <c r="DC121">
        <f t="shared" si="15"/>
        <v>0.23</v>
      </c>
    </row>
    <row r="122" spans="1:107">
      <c r="A122">
        <f>ROW(Source!A99)</f>
        <v>99</v>
      </c>
      <c r="B122">
        <v>36401907</v>
      </c>
      <c r="C122">
        <v>36405192</v>
      </c>
      <c r="D122">
        <v>29114246</v>
      </c>
      <c r="E122">
        <v>1</v>
      </c>
      <c r="F122">
        <v>1</v>
      </c>
      <c r="G122">
        <v>1</v>
      </c>
      <c r="H122">
        <v>3</v>
      </c>
      <c r="I122" t="s">
        <v>693</v>
      </c>
      <c r="J122" t="s">
        <v>694</v>
      </c>
      <c r="K122" t="s">
        <v>695</v>
      </c>
      <c r="L122">
        <v>1346</v>
      </c>
      <c r="N122">
        <v>1009</v>
      </c>
      <c r="O122" t="s">
        <v>160</v>
      </c>
      <c r="P122" t="s">
        <v>160</v>
      </c>
      <c r="Q122">
        <v>1</v>
      </c>
      <c r="W122">
        <v>0</v>
      </c>
      <c r="X122">
        <v>-421273247</v>
      </c>
      <c r="Y122">
        <v>1.5</v>
      </c>
      <c r="AA122">
        <v>83.08</v>
      </c>
      <c r="AB122">
        <v>0</v>
      </c>
      <c r="AC122">
        <v>0</v>
      </c>
      <c r="AD122">
        <v>0</v>
      </c>
      <c r="AE122">
        <v>9.0399999999999991</v>
      </c>
      <c r="AF122">
        <v>0</v>
      </c>
      <c r="AG122">
        <v>0</v>
      </c>
      <c r="AH122">
        <v>0</v>
      </c>
      <c r="AI122">
        <v>9.19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1.5</v>
      </c>
      <c r="AU122" t="s">
        <v>3</v>
      </c>
      <c r="AV122">
        <v>0</v>
      </c>
      <c r="AW122">
        <v>2</v>
      </c>
      <c r="AX122">
        <v>36405209</v>
      </c>
      <c r="AY122">
        <v>1</v>
      </c>
      <c r="AZ122">
        <v>0</v>
      </c>
      <c r="BA122">
        <v>120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Y122*Source!I99</f>
        <v>4.4999999999999998E-2</v>
      </c>
      <c r="CY122">
        <f t="shared" ref="CY122:CY128" si="16">AA122</f>
        <v>83.08</v>
      </c>
      <c r="CZ122">
        <f t="shared" ref="CZ122:CZ128" si="17">AE122</f>
        <v>9.0399999999999991</v>
      </c>
      <c r="DA122">
        <f t="shared" ref="DA122:DA128" si="18">AI122</f>
        <v>9.19</v>
      </c>
      <c r="DB122">
        <f t="shared" si="14"/>
        <v>13.56</v>
      </c>
      <c r="DC122">
        <f t="shared" si="15"/>
        <v>0</v>
      </c>
    </row>
    <row r="123" spans="1:107">
      <c r="A123">
        <f>ROW(Source!A99)</f>
        <v>99</v>
      </c>
      <c r="B123">
        <v>36401907</v>
      </c>
      <c r="C123">
        <v>36405192</v>
      </c>
      <c r="D123">
        <v>29110838</v>
      </c>
      <c r="E123">
        <v>1</v>
      </c>
      <c r="F123">
        <v>1</v>
      </c>
      <c r="G123">
        <v>1</v>
      </c>
      <c r="H123">
        <v>3</v>
      </c>
      <c r="I123" t="s">
        <v>696</v>
      </c>
      <c r="J123" t="s">
        <v>697</v>
      </c>
      <c r="K123" t="s">
        <v>698</v>
      </c>
      <c r="L123">
        <v>1346</v>
      </c>
      <c r="N123">
        <v>1009</v>
      </c>
      <c r="O123" t="s">
        <v>160</v>
      </c>
      <c r="P123" t="s">
        <v>160</v>
      </c>
      <c r="Q123">
        <v>1</v>
      </c>
      <c r="W123">
        <v>0</v>
      </c>
      <c r="X123">
        <v>-667794164</v>
      </c>
      <c r="Y123">
        <v>0.42</v>
      </c>
      <c r="AA123">
        <v>100.04</v>
      </c>
      <c r="AB123">
        <v>0</v>
      </c>
      <c r="AC123">
        <v>0</v>
      </c>
      <c r="AD123">
        <v>0</v>
      </c>
      <c r="AE123">
        <v>30.5</v>
      </c>
      <c r="AF123">
        <v>0</v>
      </c>
      <c r="AG123">
        <v>0</v>
      </c>
      <c r="AH123">
        <v>0</v>
      </c>
      <c r="AI123">
        <v>3.28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0.42</v>
      </c>
      <c r="AU123" t="s">
        <v>3</v>
      </c>
      <c r="AV123">
        <v>0</v>
      </c>
      <c r="AW123">
        <v>2</v>
      </c>
      <c r="AX123">
        <v>36405210</v>
      </c>
      <c r="AY123">
        <v>1</v>
      </c>
      <c r="AZ123">
        <v>0</v>
      </c>
      <c r="BA123">
        <v>121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Y123*Source!I99</f>
        <v>1.2599999999999998E-2</v>
      </c>
      <c r="CY123">
        <f t="shared" si="16"/>
        <v>100.04</v>
      </c>
      <c r="CZ123">
        <f t="shared" si="17"/>
        <v>30.5</v>
      </c>
      <c r="DA123">
        <f t="shared" si="18"/>
        <v>3.28</v>
      </c>
      <c r="DB123">
        <f t="shared" si="14"/>
        <v>12.81</v>
      </c>
      <c r="DC123">
        <f t="shared" si="15"/>
        <v>0</v>
      </c>
    </row>
    <row r="124" spans="1:107">
      <c r="A124">
        <f>ROW(Source!A99)</f>
        <v>99</v>
      </c>
      <c r="B124">
        <v>36401907</v>
      </c>
      <c r="C124">
        <v>36405192</v>
      </c>
      <c r="D124">
        <v>29149204</v>
      </c>
      <c r="E124">
        <v>1</v>
      </c>
      <c r="F124">
        <v>1</v>
      </c>
      <c r="G124">
        <v>1</v>
      </c>
      <c r="H124">
        <v>3</v>
      </c>
      <c r="I124" t="s">
        <v>699</v>
      </c>
      <c r="J124" t="s">
        <v>700</v>
      </c>
      <c r="K124" t="s">
        <v>701</v>
      </c>
      <c r="L124">
        <v>1348</v>
      </c>
      <c r="N124">
        <v>1009</v>
      </c>
      <c r="O124" t="s">
        <v>30</v>
      </c>
      <c r="P124" t="s">
        <v>30</v>
      </c>
      <c r="Q124">
        <v>1000</v>
      </c>
      <c r="W124">
        <v>0</v>
      </c>
      <c r="X124">
        <v>-1132764130</v>
      </c>
      <c r="Y124">
        <v>3.15E-3</v>
      </c>
      <c r="AA124">
        <v>4978.46</v>
      </c>
      <c r="AB124">
        <v>0</v>
      </c>
      <c r="AC124">
        <v>0</v>
      </c>
      <c r="AD124">
        <v>0</v>
      </c>
      <c r="AE124">
        <v>729.98</v>
      </c>
      <c r="AF124">
        <v>0</v>
      </c>
      <c r="AG124">
        <v>0</v>
      </c>
      <c r="AH124">
        <v>0</v>
      </c>
      <c r="AI124">
        <v>6.82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3.15E-3</v>
      </c>
      <c r="AU124" t="s">
        <v>3</v>
      </c>
      <c r="AV124">
        <v>0</v>
      </c>
      <c r="AW124">
        <v>2</v>
      </c>
      <c r="AX124">
        <v>36405211</v>
      </c>
      <c r="AY124">
        <v>1</v>
      </c>
      <c r="AZ124">
        <v>0</v>
      </c>
      <c r="BA124">
        <v>122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Y124*Source!I99</f>
        <v>9.4499999999999993E-5</v>
      </c>
      <c r="CY124">
        <f t="shared" si="16"/>
        <v>4978.46</v>
      </c>
      <c r="CZ124">
        <f t="shared" si="17"/>
        <v>729.98</v>
      </c>
      <c r="DA124">
        <f t="shared" si="18"/>
        <v>6.82</v>
      </c>
      <c r="DB124">
        <f t="shared" si="14"/>
        <v>2.2999999999999998</v>
      </c>
      <c r="DC124">
        <f t="shared" si="15"/>
        <v>0</v>
      </c>
    </row>
    <row r="125" spans="1:107">
      <c r="A125">
        <f>ROW(Source!A99)</f>
        <v>99</v>
      </c>
      <c r="B125">
        <v>36401907</v>
      </c>
      <c r="C125">
        <v>36405192</v>
      </c>
      <c r="D125">
        <v>29156251</v>
      </c>
      <c r="E125">
        <v>1</v>
      </c>
      <c r="F125">
        <v>1</v>
      </c>
      <c r="G125">
        <v>1</v>
      </c>
      <c r="H125">
        <v>3</v>
      </c>
      <c r="I125" t="s">
        <v>235</v>
      </c>
      <c r="J125" t="s">
        <v>238</v>
      </c>
      <c r="K125" t="s">
        <v>236</v>
      </c>
      <c r="L125">
        <v>1354</v>
      </c>
      <c r="N125">
        <v>1010</v>
      </c>
      <c r="O125" t="s">
        <v>237</v>
      </c>
      <c r="P125" t="s">
        <v>237</v>
      </c>
      <c r="Q125">
        <v>1</v>
      </c>
      <c r="W125">
        <v>0</v>
      </c>
      <c r="X125">
        <v>-652224790</v>
      </c>
      <c r="Y125">
        <v>100</v>
      </c>
      <c r="AA125">
        <v>61.42</v>
      </c>
      <c r="AB125">
        <v>0</v>
      </c>
      <c r="AC125">
        <v>0</v>
      </c>
      <c r="AD125">
        <v>0</v>
      </c>
      <c r="AE125">
        <v>7.62</v>
      </c>
      <c r="AF125">
        <v>0</v>
      </c>
      <c r="AG125">
        <v>0</v>
      </c>
      <c r="AH125">
        <v>0</v>
      </c>
      <c r="AI125">
        <v>8.06</v>
      </c>
      <c r="AJ125">
        <v>1</v>
      </c>
      <c r="AK125">
        <v>1</v>
      </c>
      <c r="AL125">
        <v>1</v>
      </c>
      <c r="AN125">
        <v>0</v>
      </c>
      <c r="AO125">
        <v>0</v>
      </c>
      <c r="AP125">
        <v>0</v>
      </c>
      <c r="AQ125">
        <v>0</v>
      </c>
      <c r="AR125">
        <v>0</v>
      </c>
      <c r="AS125" t="s">
        <v>3</v>
      </c>
      <c r="AT125">
        <v>100</v>
      </c>
      <c r="AU125" t="s">
        <v>3</v>
      </c>
      <c r="AV125">
        <v>0</v>
      </c>
      <c r="AW125">
        <v>1</v>
      </c>
      <c r="AX125">
        <v>-1</v>
      </c>
      <c r="AY125">
        <v>0</v>
      </c>
      <c r="AZ125">
        <v>0</v>
      </c>
      <c r="BA125" t="s">
        <v>3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Y125*Source!I99</f>
        <v>3</v>
      </c>
      <c r="CY125">
        <f t="shared" si="16"/>
        <v>61.42</v>
      </c>
      <c r="CZ125">
        <f t="shared" si="17"/>
        <v>7.62</v>
      </c>
      <c r="DA125">
        <f t="shared" si="18"/>
        <v>8.06</v>
      </c>
      <c r="DB125">
        <f t="shared" si="14"/>
        <v>762</v>
      </c>
      <c r="DC125">
        <f t="shared" si="15"/>
        <v>0</v>
      </c>
    </row>
    <row r="126" spans="1:107">
      <c r="A126">
        <f>ROW(Source!A99)</f>
        <v>99</v>
      </c>
      <c r="B126">
        <v>36401907</v>
      </c>
      <c r="C126">
        <v>36405192</v>
      </c>
      <c r="D126">
        <v>29156142</v>
      </c>
      <c r="E126">
        <v>1</v>
      </c>
      <c r="F126">
        <v>1</v>
      </c>
      <c r="G126">
        <v>1</v>
      </c>
      <c r="H126">
        <v>3</v>
      </c>
      <c r="I126" t="s">
        <v>230</v>
      </c>
      <c r="J126" t="s">
        <v>233</v>
      </c>
      <c r="K126" t="s">
        <v>231</v>
      </c>
      <c r="L126">
        <v>1356</v>
      </c>
      <c r="N126">
        <v>1010</v>
      </c>
      <c r="O126" t="s">
        <v>232</v>
      </c>
      <c r="P126" t="s">
        <v>232</v>
      </c>
      <c r="Q126">
        <v>1000</v>
      </c>
      <c r="W126">
        <v>0</v>
      </c>
      <c r="X126">
        <v>-1152774928</v>
      </c>
      <c r="Y126">
        <v>0.1</v>
      </c>
      <c r="AA126">
        <v>5955.29</v>
      </c>
      <c r="AB126">
        <v>0</v>
      </c>
      <c r="AC126">
        <v>0</v>
      </c>
      <c r="AD126">
        <v>0</v>
      </c>
      <c r="AE126">
        <v>1998.42</v>
      </c>
      <c r="AF126">
        <v>0</v>
      </c>
      <c r="AG126">
        <v>0</v>
      </c>
      <c r="AH126">
        <v>0</v>
      </c>
      <c r="AI126">
        <v>2.98</v>
      </c>
      <c r="AJ126">
        <v>1</v>
      </c>
      <c r="AK126">
        <v>1</v>
      </c>
      <c r="AL126">
        <v>1</v>
      </c>
      <c r="AN126">
        <v>0</v>
      </c>
      <c r="AO126">
        <v>0</v>
      </c>
      <c r="AP126">
        <v>0</v>
      </c>
      <c r="AQ126">
        <v>0</v>
      </c>
      <c r="AR126">
        <v>0</v>
      </c>
      <c r="AS126" t="s">
        <v>3</v>
      </c>
      <c r="AT126">
        <v>0.1</v>
      </c>
      <c r="AU126" t="s">
        <v>3</v>
      </c>
      <c r="AV126">
        <v>0</v>
      </c>
      <c r="AW126">
        <v>1</v>
      </c>
      <c r="AX126">
        <v>-1</v>
      </c>
      <c r="AY126">
        <v>0</v>
      </c>
      <c r="AZ126">
        <v>0</v>
      </c>
      <c r="BA126" t="s">
        <v>3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Y126*Source!I99</f>
        <v>3.0000000000000001E-3</v>
      </c>
      <c r="CY126">
        <f t="shared" si="16"/>
        <v>5955.29</v>
      </c>
      <c r="CZ126">
        <f t="shared" si="17"/>
        <v>1998.42</v>
      </c>
      <c r="DA126">
        <f t="shared" si="18"/>
        <v>2.98</v>
      </c>
      <c r="DB126">
        <f t="shared" si="14"/>
        <v>199.84</v>
      </c>
      <c r="DC126">
        <f t="shared" si="15"/>
        <v>0</v>
      </c>
    </row>
    <row r="127" spans="1:107">
      <c r="A127">
        <f>ROW(Source!A99)</f>
        <v>99</v>
      </c>
      <c r="B127">
        <v>36401907</v>
      </c>
      <c r="C127">
        <v>36405192</v>
      </c>
      <c r="D127">
        <v>29170678</v>
      </c>
      <c r="E127">
        <v>1</v>
      </c>
      <c r="F127">
        <v>1</v>
      </c>
      <c r="G127">
        <v>1</v>
      </c>
      <c r="H127">
        <v>3</v>
      </c>
      <c r="I127" t="s">
        <v>702</v>
      </c>
      <c r="J127" t="s">
        <v>703</v>
      </c>
      <c r="K127" t="s">
        <v>704</v>
      </c>
      <c r="L127">
        <v>1354</v>
      </c>
      <c r="N127">
        <v>1010</v>
      </c>
      <c r="O127" t="s">
        <v>237</v>
      </c>
      <c r="P127" t="s">
        <v>237</v>
      </c>
      <c r="Q127">
        <v>1</v>
      </c>
      <c r="W127">
        <v>0</v>
      </c>
      <c r="X127">
        <v>-808655695</v>
      </c>
      <c r="Y127">
        <v>102</v>
      </c>
      <c r="AA127">
        <v>0.69</v>
      </c>
      <c r="AB127">
        <v>0</v>
      </c>
      <c r="AC127">
        <v>0</v>
      </c>
      <c r="AD127">
        <v>0</v>
      </c>
      <c r="AE127">
        <v>0.28000000000000003</v>
      </c>
      <c r="AF127">
        <v>0</v>
      </c>
      <c r="AG127">
        <v>0</v>
      </c>
      <c r="AH127">
        <v>0</v>
      </c>
      <c r="AI127">
        <v>2.46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102</v>
      </c>
      <c r="AU127" t="s">
        <v>3</v>
      </c>
      <c r="AV127">
        <v>0</v>
      </c>
      <c r="AW127">
        <v>2</v>
      </c>
      <c r="AX127">
        <v>36405212</v>
      </c>
      <c r="AY127">
        <v>1</v>
      </c>
      <c r="AZ127">
        <v>0</v>
      </c>
      <c r="BA127">
        <v>123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Y127*Source!I99</f>
        <v>3.06</v>
      </c>
      <c r="CY127">
        <f t="shared" si="16"/>
        <v>0.69</v>
      </c>
      <c r="CZ127">
        <f t="shared" si="17"/>
        <v>0.28000000000000003</v>
      </c>
      <c r="DA127">
        <f t="shared" si="18"/>
        <v>2.46</v>
      </c>
      <c r="DB127">
        <f t="shared" si="14"/>
        <v>28.56</v>
      </c>
      <c r="DC127">
        <f t="shared" si="15"/>
        <v>0</v>
      </c>
    </row>
    <row r="128" spans="1:107">
      <c r="A128">
        <f>ROW(Source!A99)</f>
        <v>99</v>
      </c>
      <c r="B128">
        <v>36401907</v>
      </c>
      <c r="C128">
        <v>36405192</v>
      </c>
      <c r="D128">
        <v>29171808</v>
      </c>
      <c r="E128">
        <v>1</v>
      </c>
      <c r="F128">
        <v>1</v>
      </c>
      <c r="G128">
        <v>1</v>
      </c>
      <c r="H128">
        <v>3</v>
      </c>
      <c r="I128" t="s">
        <v>705</v>
      </c>
      <c r="J128" t="s">
        <v>706</v>
      </c>
      <c r="K128" t="s">
        <v>707</v>
      </c>
      <c r="L128">
        <v>1374</v>
      </c>
      <c r="N128">
        <v>1013</v>
      </c>
      <c r="O128" t="s">
        <v>708</v>
      </c>
      <c r="P128" t="s">
        <v>708</v>
      </c>
      <c r="Q128">
        <v>1</v>
      </c>
      <c r="W128">
        <v>0</v>
      </c>
      <c r="X128">
        <v>-915781824</v>
      </c>
      <c r="Y128">
        <v>6.05</v>
      </c>
      <c r="AA128">
        <v>1</v>
      </c>
      <c r="AB128">
        <v>0</v>
      </c>
      <c r="AC128">
        <v>0</v>
      </c>
      <c r="AD128">
        <v>0</v>
      </c>
      <c r="AE128">
        <v>1</v>
      </c>
      <c r="AF128">
        <v>0</v>
      </c>
      <c r="AG128">
        <v>0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6.05</v>
      </c>
      <c r="AU128" t="s">
        <v>3</v>
      </c>
      <c r="AV128">
        <v>0</v>
      </c>
      <c r="AW128">
        <v>2</v>
      </c>
      <c r="AX128">
        <v>36405213</v>
      </c>
      <c r="AY128">
        <v>1</v>
      </c>
      <c r="AZ128">
        <v>0</v>
      </c>
      <c r="BA128">
        <v>124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Y128*Source!I99</f>
        <v>0.18149999999999999</v>
      </c>
      <c r="CY128">
        <f t="shared" si="16"/>
        <v>1</v>
      </c>
      <c r="CZ128">
        <f t="shared" si="17"/>
        <v>1</v>
      </c>
      <c r="DA128">
        <f t="shared" si="18"/>
        <v>1</v>
      </c>
      <c r="DB128">
        <f t="shared" si="14"/>
        <v>6.05</v>
      </c>
      <c r="DC128">
        <f t="shared" si="15"/>
        <v>0</v>
      </c>
    </row>
    <row r="129" spans="1:107">
      <c r="A129">
        <f>ROW(Source!A102)</f>
        <v>102</v>
      </c>
      <c r="B129">
        <v>36401907</v>
      </c>
      <c r="C129">
        <v>36405217</v>
      </c>
      <c r="D129">
        <v>29364679</v>
      </c>
      <c r="E129">
        <v>1</v>
      </c>
      <c r="F129">
        <v>1</v>
      </c>
      <c r="G129">
        <v>1</v>
      </c>
      <c r="H129">
        <v>1</v>
      </c>
      <c r="I129" t="s">
        <v>688</v>
      </c>
      <c r="J129" t="s">
        <v>3</v>
      </c>
      <c r="K129" t="s">
        <v>689</v>
      </c>
      <c r="L129">
        <v>1369</v>
      </c>
      <c r="N129">
        <v>1013</v>
      </c>
      <c r="O129" t="s">
        <v>514</v>
      </c>
      <c r="P129" t="s">
        <v>514</v>
      </c>
      <c r="Q129">
        <v>1</v>
      </c>
      <c r="W129">
        <v>0</v>
      </c>
      <c r="X129">
        <v>931378261</v>
      </c>
      <c r="Y129">
        <v>26.24</v>
      </c>
      <c r="AA129">
        <v>0</v>
      </c>
      <c r="AB129">
        <v>0</v>
      </c>
      <c r="AC129">
        <v>0</v>
      </c>
      <c r="AD129">
        <v>316.85000000000002</v>
      </c>
      <c r="AE129">
        <v>0</v>
      </c>
      <c r="AF129">
        <v>0</v>
      </c>
      <c r="AG129">
        <v>0</v>
      </c>
      <c r="AH129">
        <v>316.85000000000002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26.24</v>
      </c>
      <c r="AU129" t="s">
        <v>3</v>
      </c>
      <c r="AV129">
        <v>1</v>
      </c>
      <c r="AW129">
        <v>2</v>
      </c>
      <c r="AX129">
        <v>36405227</v>
      </c>
      <c r="AY129">
        <v>1</v>
      </c>
      <c r="AZ129">
        <v>0</v>
      </c>
      <c r="BA129">
        <v>125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Y129*Source!I102</f>
        <v>0.26239999999999997</v>
      </c>
      <c r="CY129">
        <f>AD129</f>
        <v>316.85000000000002</v>
      </c>
      <c r="CZ129">
        <f>AH129</f>
        <v>316.85000000000002</v>
      </c>
      <c r="DA129">
        <f>AL129</f>
        <v>1</v>
      </c>
      <c r="DB129">
        <f t="shared" si="14"/>
        <v>8314.14</v>
      </c>
      <c r="DC129">
        <f t="shared" si="15"/>
        <v>0</v>
      </c>
    </row>
    <row r="130" spans="1:107">
      <c r="A130">
        <f>ROW(Source!A102)</f>
        <v>102</v>
      </c>
      <c r="B130">
        <v>36401907</v>
      </c>
      <c r="C130">
        <v>36405217</v>
      </c>
      <c r="D130">
        <v>121548</v>
      </c>
      <c r="E130">
        <v>1</v>
      </c>
      <c r="F130">
        <v>1</v>
      </c>
      <c r="G130">
        <v>1</v>
      </c>
      <c r="H130">
        <v>1</v>
      </c>
      <c r="I130" t="s">
        <v>35</v>
      </c>
      <c r="J130" t="s">
        <v>3</v>
      </c>
      <c r="K130" t="s">
        <v>515</v>
      </c>
      <c r="L130">
        <v>608254</v>
      </c>
      <c r="N130">
        <v>1013</v>
      </c>
      <c r="O130" t="s">
        <v>516</v>
      </c>
      <c r="P130" t="s">
        <v>516</v>
      </c>
      <c r="Q130">
        <v>1</v>
      </c>
      <c r="W130">
        <v>0</v>
      </c>
      <c r="X130">
        <v>-185737400</v>
      </c>
      <c r="Y130">
        <v>0.03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0.03</v>
      </c>
      <c r="AU130" t="s">
        <v>3</v>
      </c>
      <c r="AV130">
        <v>2</v>
      </c>
      <c r="AW130">
        <v>2</v>
      </c>
      <c r="AX130">
        <v>36405228</v>
      </c>
      <c r="AY130">
        <v>1</v>
      </c>
      <c r="AZ130">
        <v>0</v>
      </c>
      <c r="BA130">
        <v>126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Y130*Source!I102</f>
        <v>2.9999999999999997E-4</v>
      </c>
      <c r="CY130">
        <f>AD130</f>
        <v>0</v>
      </c>
      <c r="CZ130">
        <f>AH130</f>
        <v>0</v>
      </c>
      <c r="DA130">
        <f>AL130</f>
        <v>1</v>
      </c>
      <c r="DB130">
        <f t="shared" si="14"/>
        <v>0</v>
      </c>
      <c r="DC130">
        <f t="shared" si="15"/>
        <v>0</v>
      </c>
    </row>
    <row r="131" spans="1:107">
      <c r="A131">
        <f>ROW(Source!A102)</f>
        <v>102</v>
      </c>
      <c r="B131">
        <v>36401907</v>
      </c>
      <c r="C131">
        <v>36405217</v>
      </c>
      <c r="D131">
        <v>29172362</v>
      </c>
      <c r="E131">
        <v>1</v>
      </c>
      <c r="F131">
        <v>1</v>
      </c>
      <c r="G131">
        <v>1</v>
      </c>
      <c r="H131">
        <v>2</v>
      </c>
      <c r="I131" t="s">
        <v>690</v>
      </c>
      <c r="J131" t="s">
        <v>691</v>
      </c>
      <c r="K131" t="s">
        <v>692</v>
      </c>
      <c r="L131">
        <v>1368</v>
      </c>
      <c r="N131">
        <v>1011</v>
      </c>
      <c r="O131" t="s">
        <v>520</v>
      </c>
      <c r="P131" t="s">
        <v>520</v>
      </c>
      <c r="Q131">
        <v>1</v>
      </c>
      <c r="W131">
        <v>0</v>
      </c>
      <c r="X131">
        <v>2071614860</v>
      </c>
      <c r="Y131">
        <v>0.03</v>
      </c>
      <c r="AA131">
        <v>0</v>
      </c>
      <c r="AB131">
        <v>1113.56</v>
      </c>
      <c r="AC131">
        <v>449.82</v>
      </c>
      <c r="AD131">
        <v>0</v>
      </c>
      <c r="AE131">
        <v>0</v>
      </c>
      <c r="AF131">
        <v>134.65</v>
      </c>
      <c r="AG131">
        <v>13.5</v>
      </c>
      <c r="AH131">
        <v>0</v>
      </c>
      <c r="AI131">
        <v>1</v>
      </c>
      <c r="AJ131">
        <v>8.27</v>
      </c>
      <c r="AK131">
        <v>33.32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0.03</v>
      </c>
      <c r="AU131" t="s">
        <v>3</v>
      </c>
      <c r="AV131">
        <v>0</v>
      </c>
      <c r="AW131">
        <v>2</v>
      </c>
      <c r="AX131">
        <v>36405229</v>
      </c>
      <c r="AY131">
        <v>1</v>
      </c>
      <c r="AZ131">
        <v>0</v>
      </c>
      <c r="BA131">
        <v>127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Y131*Source!I102</f>
        <v>2.9999999999999997E-4</v>
      </c>
      <c r="CY131">
        <f>AB131</f>
        <v>1113.56</v>
      </c>
      <c r="CZ131">
        <f>AF131</f>
        <v>134.65</v>
      </c>
      <c r="DA131">
        <f>AJ131</f>
        <v>8.27</v>
      </c>
      <c r="DB131">
        <f t="shared" si="14"/>
        <v>4.04</v>
      </c>
      <c r="DC131">
        <f t="shared" si="15"/>
        <v>0.41</v>
      </c>
    </row>
    <row r="132" spans="1:107">
      <c r="A132">
        <f>ROW(Source!A102)</f>
        <v>102</v>
      </c>
      <c r="B132">
        <v>36401907</v>
      </c>
      <c r="C132">
        <v>36405217</v>
      </c>
      <c r="D132">
        <v>29174913</v>
      </c>
      <c r="E132">
        <v>1</v>
      </c>
      <c r="F132">
        <v>1</v>
      </c>
      <c r="G132">
        <v>1</v>
      </c>
      <c r="H132">
        <v>2</v>
      </c>
      <c r="I132" t="s">
        <v>531</v>
      </c>
      <c r="J132" t="s">
        <v>532</v>
      </c>
      <c r="K132" t="s">
        <v>533</v>
      </c>
      <c r="L132">
        <v>1368</v>
      </c>
      <c r="N132">
        <v>1011</v>
      </c>
      <c r="O132" t="s">
        <v>520</v>
      </c>
      <c r="P132" t="s">
        <v>520</v>
      </c>
      <c r="Q132">
        <v>1</v>
      </c>
      <c r="W132">
        <v>0</v>
      </c>
      <c r="X132">
        <v>458544584</v>
      </c>
      <c r="Y132">
        <v>0.02</v>
      </c>
      <c r="AA132">
        <v>0</v>
      </c>
      <c r="AB132">
        <v>932.72</v>
      </c>
      <c r="AC132">
        <v>386.51</v>
      </c>
      <c r="AD132">
        <v>0</v>
      </c>
      <c r="AE132">
        <v>0</v>
      </c>
      <c r="AF132">
        <v>87.17</v>
      </c>
      <c r="AG132">
        <v>11.6</v>
      </c>
      <c r="AH132">
        <v>0</v>
      </c>
      <c r="AI132">
        <v>1</v>
      </c>
      <c r="AJ132">
        <v>10.7</v>
      </c>
      <c r="AK132">
        <v>33.32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0.02</v>
      </c>
      <c r="AU132" t="s">
        <v>3</v>
      </c>
      <c r="AV132">
        <v>0</v>
      </c>
      <c r="AW132">
        <v>2</v>
      </c>
      <c r="AX132">
        <v>36405230</v>
      </c>
      <c r="AY132">
        <v>1</v>
      </c>
      <c r="AZ132">
        <v>0</v>
      </c>
      <c r="BA132">
        <v>128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Y132*Source!I102</f>
        <v>2.0000000000000001E-4</v>
      </c>
      <c r="CY132">
        <f>AB132</f>
        <v>932.72</v>
      </c>
      <c r="CZ132">
        <f>AF132</f>
        <v>87.17</v>
      </c>
      <c r="DA132">
        <f>AJ132</f>
        <v>10.7</v>
      </c>
      <c r="DB132">
        <f t="shared" si="14"/>
        <v>1.74</v>
      </c>
      <c r="DC132">
        <f t="shared" si="15"/>
        <v>0.23</v>
      </c>
    </row>
    <row r="133" spans="1:107">
      <c r="A133">
        <f>ROW(Source!A102)</f>
        <v>102</v>
      </c>
      <c r="B133">
        <v>36401907</v>
      </c>
      <c r="C133">
        <v>36405217</v>
      </c>
      <c r="D133">
        <v>29149204</v>
      </c>
      <c r="E133">
        <v>1</v>
      </c>
      <c r="F133">
        <v>1</v>
      </c>
      <c r="G133">
        <v>1</v>
      </c>
      <c r="H133">
        <v>3</v>
      </c>
      <c r="I133" t="s">
        <v>699</v>
      </c>
      <c r="J133" t="s">
        <v>700</v>
      </c>
      <c r="K133" t="s">
        <v>701</v>
      </c>
      <c r="L133">
        <v>1348</v>
      </c>
      <c r="N133">
        <v>1009</v>
      </c>
      <c r="O133" t="s">
        <v>30</v>
      </c>
      <c r="P133" t="s">
        <v>30</v>
      </c>
      <c r="Q133">
        <v>1000</v>
      </c>
      <c r="W133">
        <v>0</v>
      </c>
      <c r="X133">
        <v>-1132764130</v>
      </c>
      <c r="Y133">
        <v>3.15E-3</v>
      </c>
      <c r="AA133">
        <v>4978.46</v>
      </c>
      <c r="AB133">
        <v>0</v>
      </c>
      <c r="AC133">
        <v>0</v>
      </c>
      <c r="AD133">
        <v>0</v>
      </c>
      <c r="AE133">
        <v>729.98</v>
      </c>
      <c r="AF133">
        <v>0</v>
      </c>
      <c r="AG133">
        <v>0</v>
      </c>
      <c r="AH133">
        <v>0</v>
      </c>
      <c r="AI133">
        <v>6.82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3.15E-3</v>
      </c>
      <c r="AU133" t="s">
        <v>3</v>
      </c>
      <c r="AV133">
        <v>0</v>
      </c>
      <c r="AW133">
        <v>2</v>
      </c>
      <c r="AX133">
        <v>36405231</v>
      </c>
      <c r="AY133">
        <v>1</v>
      </c>
      <c r="AZ133">
        <v>0</v>
      </c>
      <c r="BA133">
        <v>129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Y133*Source!I102</f>
        <v>3.15E-5</v>
      </c>
      <c r="CY133">
        <f>AA133</f>
        <v>4978.46</v>
      </c>
      <c r="CZ133">
        <f>AE133</f>
        <v>729.98</v>
      </c>
      <c r="DA133">
        <f>AI133</f>
        <v>6.82</v>
      </c>
      <c r="DB133">
        <f t="shared" si="14"/>
        <v>2.2999999999999998</v>
      </c>
      <c r="DC133">
        <f t="shared" si="15"/>
        <v>0</v>
      </c>
    </row>
    <row r="134" spans="1:107">
      <c r="A134">
        <f>ROW(Source!A102)</f>
        <v>102</v>
      </c>
      <c r="B134">
        <v>36401907</v>
      </c>
      <c r="C134">
        <v>36405217</v>
      </c>
      <c r="D134">
        <v>29156142</v>
      </c>
      <c r="E134">
        <v>1</v>
      </c>
      <c r="F134">
        <v>1</v>
      </c>
      <c r="G134">
        <v>1</v>
      </c>
      <c r="H134">
        <v>3</v>
      </c>
      <c r="I134" t="s">
        <v>230</v>
      </c>
      <c r="J134" t="s">
        <v>233</v>
      </c>
      <c r="K134" t="s">
        <v>231</v>
      </c>
      <c r="L134">
        <v>1356</v>
      </c>
      <c r="N134">
        <v>1010</v>
      </c>
      <c r="O134" t="s">
        <v>232</v>
      </c>
      <c r="P134" t="s">
        <v>232</v>
      </c>
      <c r="Q134">
        <v>1000</v>
      </c>
      <c r="W134">
        <v>0</v>
      </c>
      <c r="X134">
        <v>-1152774928</v>
      </c>
      <c r="Y134">
        <v>0.1</v>
      </c>
      <c r="AA134">
        <v>5955.29</v>
      </c>
      <c r="AB134">
        <v>0</v>
      </c>
      <c r="AC134">
        <v>0</v>
      </c>
      <c r="AD134">
        <v>0</v>
      </c>
      <c r="AE134">
        <v>1998.42</v>
      </c>
      <c r="AF134">
        <v>0</v>
      </c>
      <c r="AG134">
        <v>0</v>
      </c>
      <c r="AH134">
        <v>0</v>
      </c>
      <c r="AI134">
        <v>2.98</v>
      </c>
      <c r="AJ134">
        <v>1</v>
      </c>
      <c r="AK134">
        <v>1</v>
      </c>
      <c r="AL134">
        <v>1</v>
      </c>
      <c r="AN134">
        <v>0</v>
      </c>
      <c r="AO134">
        <v>0</v>
      </c>
      <c r="AP134">
        <v>0</v>
      </c>
      <c r="AQ134">
        <v>0</v>
      </c>
      <c r="AR134">
        <v>0</v>
      </c>
      <c r="AS134" t="s">
        <v>3</v>
      </c>
      <c r="AT134">
        <v>0.1</v>
      </c>
      <c r="AU134" t="s">
        <v>3</v>
      </c>
      <c r="AV134">
        <v>0</v>
      </c>
      <c r="AW134">
        <v>1</v>
      </c>
      <c r="AX134">
        <v>-1</v>
      </c>
      <c r="AY134">
        <v>0</v>
      </c>
      <c r="AZ134">
        <v>0</v>
      </c>
      <c r="BA134" t="s">
        <v>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Y134*Source!I102</f>
        <v>1E-3</v>
      </c>
      <c r="CY134">
        <f>AA134</f>
        <v>5955.29</v>
      </c>
      <c r="CZ134">
        <f>AE134</f>
        <v>1998.42</v>
      </c>
      <c r="DA134">
        <f>AI134</f>
        <v>2.98</v>
      </c>
      <c r="DB134">
        <f t="shared" si="14"/>
        <v>199.84</v>
      </c>
      <c r="DC134">
        <f t="shared" si="15"/>
        <v>0</v>
      </c>
    </row>
    <row r="135" spans="1:107">
      <c r="A135">
        <f>ROW(Source!A102)</f>
        <v>102</v>
      </c>
      <c r="B135">
        <v>36401907</v>
      </c>
      <c r="C135">
        <v>36405217</v>
      </c>
      <c r="D135">
        <v>29170678</v>
      </c>
      <c r="E135">
        <v>1</v>
      </c>
      <c r="F135">
        <v>1</v>
      </c>
      <c r="G135">
        <v>1</v>
      </c>
      <c r="H135">
        <v>3</v>
      </c>
      <c r="I135" t="s">
        <v>702</v>
      </c>
      <c r="J135" t="s">
        <v>703</v>
      </c>
      <c r="K135" t="s">
        <v>704</v>
      </c>
      <c r="L135">
        <v>1354</v>
      </c>
      <c r="N135">
        <v>1010</v>
      </c>
      <c r="O135" t="s">
        <v>237</v>
      </c>
      <c r="P135" t="s">
        <v>237</v>
      </c>
      <c r="Q135">
        <v>1</v>
      </c>
      <c r="W135">
        <v>0</v>
      </c>
      <c r="X135">
        <v>-808655695</v>
      </c>
      <c r="Y135">
        <v>102</v>
      </c>
      <c r="AA135">
        <v>0.69</v>
      </c>
      <c r="AB135">
        <v>0</v>
      </c>
      <c r="AC135">
        <v>0</v>
      </c>
      <c r="AD135">
        <v>0</v>
      </c>
      <c r="AE135">
        <v>0.28000000000000003</v>
      </c>
      <c r="AF135">
        <v>0</v>
      </c>
      <c r="AG135">
        <v>0</v>
      </c>
      <c r="AH135">
        <v>0</v>
      </c>
      <c r="AI135">
        <v>2.46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102</v>
      </c>
      <c r="AU135" t="s">
        <v>3</v>
      </c>
      <c r="AV135">
        <v>0</v>
      </c>
      <c r="AW135">
        <v>2</v>
      </c>
      <c r="AX135">
        <v>36405232</v>
      </c>
      <c r="AY135">
        <v>1</v>
      </c>
      <c r="AZ135">
        <v>0</v>
      </c>
      <c r="BA135">
        <v>130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Y135*Source!I102</f>
        <v>1.02</v>
      </c>
      <c r="CY135">
        <f>AA135</f>
        <v>0.69</v>
      </c>
      <c r="CZ135">
        <f>AE135</f>
        <v>0.28000000000000003</v>
      </c>
      <c r="DA135">
        <f>AI135</f>
        <v>2.46</v>
      </c>
      <c r="DB135">
        <f t="shared" si="14"/>
        <v>28.56</v>
      </c>
      <c r="DC135">
        <f t="shared" si="15"/>
        <v>0</v>
      </c>
    </row>
    <row r="136" spans="1:107">
      <c r="A136">
        <f>ROW(Source!A102)</f>
        <v>102</v>
      </c>
      <c r="B136">
        <v>36401907</v>
      </c>
      <c r="C136">
        <v>36405217</v>
      </c>
      <c r="D136">
        <v>29169278</v>
      </c>
      <c r="E136">
        <v>1</v>
      </c>
      <c r="F136">
        <v>1</v>
      </c>
      <c r="G136">
        <v>1</v>
      </c>
      <c r="H136">
        <v>3</v>
      </c>
      <c r="I136" t="s">
        <v>245</v>
      </c>
      <c r="J136" t="s">
        <v>247</v>
      </c>
      <c r="K136" t="s">
        <v>246</v>
      </c>
      <c r="L136">
        <v>1354</v>
      </c>
      <c r="N136">
        <v>1010</v>
      </c>
      <c r="O136" t="s">
        <v>237</v>
      </c>
      <c r="P136" t="s">
        <v>237</v>
      </c>
      <c r="Q136">
        <v>1</v>
      </c>
      <c r="W136">
        <v>0</v>
      </c>
      <c r="X136">
        <v>-1190793685</v>
      </c>
      <c r="Y136">
        <v>100</v>
      </c>
      <c r="AA136">
        <v>76.47</v>
      </c>
      <c r="AB136">
        <v>0</v>
      </c>
      <c r="AC136">
        <v>0</v>
      </c>
      <c r="AD136">
        <v>0</v>
      </c>
      <c r="AE136">
        <v>8.81</v>
      </c>
      <c r="AF136">
        <v>0</v>
      </c>
      <c r="AG136">
        <v>0</v>
      </c>
      <c r="AH136">
        <v>0</v>
      </c>
      <c r="AI136">
        <v>8.68</v>
      </c>
      <c r="AJ136">
        <v>1</v>
      </c>
      <c r="AK136">
        <v>1</v>
      </c>
      <c r="AL136">
        <v>1</v>
      </c>
      <c r="AN136">
        <v>0</v>
      </c>
      <c r="AO136">
        <v>0</v>
      </c>
      <c r="AP136">
        <v>0</v>
      </c>
      <c r="AQ136">
        <v>0</v>
      </c>
      <c r="AR136">
        <v>0</v>
      </c>
      <c r="AS136" t="s">
        <v>3</v>
      </c>
      <c r="AT136">
        <v>100</v>
      </c>
      <c r="AU136" t="s">
        <v>3</v>
      </c>
      <c r="AV136">
        <v>0</v>
      </c>
      <c r="AW136">
        <v>1</v>
      </c>
      <c r="AX136">
        <v>-1</v>
      </c>
      <c r="AY136">
        <v>0</v>
      </c>
      <c r="AZ136">
        <v>0</v>
      </c>
      <c r="BA136" t="s">
        <v>3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Y136*Source!I102</f>
        <v>1</v>
      </c>
      <c r="CY136">
        <f>AA136</f>
        <v>76.47</v>
      </c>
      <c r="CZ136">
        <f>AE136</f>
        <v>8.81</v>
      </c>
      <c r="DA136">
        <f>AI136</f>
        <v>8.68</v>
      </c>
      <c r="DB136">
        <f t="shared" si="14"/>
        <v>881</v>
      </c>
      <c r="DC136">
        <f t="shared" si="15"/>
        <v>0</v>
      </c>
    </row>
    <row r="137" spans="1:107">
      <c r="A137">
        <f>ROW(Source!A102)</f>
        <v>102</v>
      </c>
      <c r="B137">
        <v>36401907</v>
      </c>
      <c r="C137">
        <v>36405217</v>
      </c>
      <c r="D137">
        <v>29171808</v>
      </c>
      <c r="E137">
        <v>1</v>
      </c>
      <c r="F137">
        <v>1</v>
      </c>
      <c r="G137">
        <v>1</v>
      </c>
      <c r="H137">
        <v>3</v>
      </c>
      <c r="I137" t="s">
        <v>705</v>
      </c>
      <c r="J137" t="s">
        <v>706</v>
      </c>
      <c r="K137" t="s">
        <v>707</v>
      </c>
      <c r="L137">
        <v>1374</v>
      </c>
      <c r="N137">
        <v>1013</v>
      </c>
      <c r="O137" t="s">
        <v>708</v>
      </c>
      <c r="P137" t="s">
        <v>708</v>
      </c>
      <c r="Q137">
        <v>1</v>
      </c>
      <c r="W137">
        <v>0</v>
      </c>
      <c r="X137">
        <v>-915781824</v>
      </c>
      <c r="Y137">
        <v>5.21</v>
      </c>
      <c r="AA137">
        <v>1</v>
      </c>
      <c r="AB137">
        <v>0</v>
      </c>
      <c r="AC137">
        <v>0</v>
      </c>
      <c r="AD137">
        <v>0</v>
      </c>
      <c r="AE137">
        <v>1</v>
      </c>
      <c r="AF137">
        <v>0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5.21</v>
      </c>
      <c r="AU137" t="s">
        <v>3</v>
      </c>
      <c r="AV137">
        <v>0</v>
      </c>
      <c r="AW137">
        <v>2</v>
      </c>
      <c r="AX137">
        <v>36405233</v>
      </c>
      <c r="AY137">
        <v>1</v>
      </c>
      <c r="AZ137">
        <v>0</v>
      </c>
      <c r="BA137">
        <v>131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Y137*Source!I102</f>
        <v>5.21E-2</v>
      </c>
      <c r="CY137">
        <f>AA137</f>
        <v>1</v>
      </c>
      <c r="CZ137">
        <f>AE137</f>
        <v>1</v>
      </c>
      <c r="DA137">
        <f>AI137</f>
        <v>1</v>
      </c>
      <c r="DB137">
        <f t="shared" si="14"/>
        <v>5.21</v>
      </c>
      <c r="DC137">
        <f t="shared" si="15"/>
        <v>0</v>
      </c>
    </row>
    <row r="138" spans="1:107">
      <c r="A138">
        <f>ROW(Source!A105)</f>
        <v>105</v>
      </c>
      <c r="B138">
        <v>36401907</v>
      </c>
      <c r="C138">
        <v>36405236</v>
      </c>
      <c r="D138">
        <v>18409850</v>
      </c>
      <c r="E138">
        <v>1</v>
      </c>
      <c r="F138">
        <v>1</v>
      </c>
      <c r="G138">
        <v>1</v>
      </c>
      <c r="H138">
        <v>1</v>
      </c>
      <c r="I138" t="s">
        <v>627</v>
      </c>
      <c r="J138" t="s">
        <v>3</v>
      </c>
      <c r="K138" t="s">
        <v>628</v>
      </c>
      <c r="L138">
        <v>1369</v>
      </c>
      <c r="N138">
        <v>1013</v>
      </c>
      <c r="O138" t="s">
        <v>514</v>
      </c>
      <c r="P138" t="s">
        <v>514</v>
      </c>
      <c r="Q138">
        <v>1</v>
      </c>
      <c r="W138">
        <v>0</v>
      </c>
      <c r="X138">
        <v>855544366</v>
      </c>
      <c r="Y138">
        <v>111.55</v>
      </c>
      <c r="AA138">
        <v>0</v>
      </c>
      <c r="AB138">
        <v>0</v>
      </c>
      <c r="AC138">
        <v>0</v>
      </c>
      <c r="AD138">
        <v>289.7</v>
      </c>
      <c r="AE138">
        <v>0</v>
      </c>
      <c r="AF138">
        <v>0</v>
      </c>
      <c r="AG138">
        <v>0</v>
      </c>
      <c r="AH138">
        <v>289.7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1</v>
      </c>
      <c r="AQ138">
        <v>0</v>
      </c>
      <c r="AR138">
        <v>0</v>
      </c>
      <c r="AS138" t="s">
        <v>3</v>
      </c>
      <c r="AT138">
        <v>97</v>
      </c>
      <c r="AU138" t="s">
        <v>134</v>
      </c>
      <c r="AV138">
        <v>1</v>
      </c>
      <c r="AW138">
        <v>2</v>
      </c>
      <c r="AX138">
        <v>36405257</v>
      </c>
      <c r="AY138">
        <v>1</v>
      </c>
      <c r="AZ138">
        <v>0</v>
      </c>
      <c r="BA138">
        <v>132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Y138*Source!I105</f>
        <v>15.1708</v>
      </c>
      <c r="CY138">
        <f>AD138</f>
        <v>289.7</v>
      </c>
      <c r="CZ138">
        <f>AH138</f>
        <v>289.7</v>
      </c>
      <c r="DA138">
        <f>AL138</f>
        <v>1</v>
      </c>
      <c r="DB138">
        <f>ROUND((ROUND(AT138*CZ138,2)*1.15),2)</f>
        <v>32316.04</v>
      </c>
      <c r="DC138">
        <f>ROUND((ROUND(AT138*AG138,2)*1.15),2)</f>
        <v>0</v>
      </c>
    </row>
    <row r="139" spans="1:107">
      <c r="A139">
        <f>ROW(Source!A105)</f>
        <v>105</v>
      </c>
      <c r="B139">
        <v>36401907</v>
      </c>
      <c r="C139">
        <v>36405236</v>
      </c>
      <c r="D139">
        <v>29173472</v>
      </c>
      <c r="E139">
        <v>1</v>
      </c>
      <c r="F139">
        <v>1</v>
      </c>
      <c r="G139">
        <v>1</v>
      </c>
      <c r="H139">
        <v>2</v>
      </c>
      <c r="I139" t="s">
        <v>577</v>
      </c>
      <c r="J139" t="s">
        <v>578</v>
      </c>
      <c r="K139" t="s">
        <v>579</v>
      </c>
      <c r="L139">
        <v>1368</v>
      </c>
      <c r="N139">
        <v>1011</v>
      </c>
      <c r="O139" t="s">
        <v>520</v>
      </c>
      <c r="P139" t="s">
        <v>520</v>
      </c>
      <c r="Q139">
        <v>1</v>
      </c>
      <c r="W139">
        <v>0</v>
      </c>
      <c r="X139">
        <v>275932499</v>
      </c>
      <c r="Y139">
        <v>2.75</v>
      </c>
      <c r="AA139">
        <v>0</v>
      </c>
      <c r="AB139">
        <v>12.75</v>
      </c>
      <c r="AC139">
        <v>0</v>
      </c>
      <c r="AD139">
        <v>0</v>
      </c>
      <c r="AE139">
        <v>0</v>
      </c>
      <c r="AF139">
        <v>3</v>
      </c>
      <c r="AG139">
        <v>0</v>
      </c>
      <c r="AH139">
        <v>0</v>
      </c>
      <c r="AI139">
        <v>1</v>
      </c>
      <c r="AJ139">
        <v>4.25</v>
      </c>
      <c r="AK139">
        <v>33.32</v>
      </c>
      <c r="AL139">
        <v>1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2.2000000000000002</v>
      </c>
      <c r="AU139" t="s">
        <v>133</v>
      </c>
      <c r="AV139">
        <v>0</v>
      </c>
      <c r="AW139">
        <v>2</v>
      </c>
      <c r="AX139">
        <v>36405258</v>
      </c>
      <c r="AY139">
        <v>1</v>
      </c>
      <c r="AZ139">
        <v>0</v>
      </c>
      <c r="BA139">
        <v>133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Y139*Source!I105</f>
        <v>0.374</v>
      </c>
      <c r="CY139">
        <f>AB139</f>
        <v>12.75</v>
      </c>
      <c r="CZ139">
        <f>AF139</f>
        <v>3</v>
      </c>
      <c r="DA139">
        <f>AJ139</f>
        <v>4.25</v>
      </c>
      <c r="DB139">
        <f>ROUND((ROUND(AT139*CZ139,2)*1.25),2)</f>
        <v>8.25</v>
      </c>
      <c r="DC139">
        <f>ROUND((ROUND(AT139*AG139,2)*1.25),2)</f>
        <v>0</v>
      </c>
    </row>
    <row r="140" spans="1:107">
      <c r="A140">
        <f>ROW(Source!A105)</f>
        <v>105</v>
      </c>
      <c r="B140">
        <v>36401907</v>
      </c>
      <c r="C140">
        <v>36405236</v>
      </c>
      <c r="D140">
        <v>29174538</v>
      </c>
      <c r="E140">
        <v>1</v>
      </c>
      <c r="F140">
        <v>1</v>
      </c>
      <c r="G140">
        <v>1</v>
      </c>
      <c r="H140">
        <v>2</v>
      </c>
      <c r="I140" t="s">
        <v>629</v>
      </c>
      <c r="J140" t="s">
        <v>630</v>
      </c>
      <c r="K140" t="s">
        <v>631</v>
      </c>
      <c r="L140">
        <v>1368</v>
      </c>
      <c r="N140">
        <v>1011</v>
      </c>
      <c r="O140" t="s">
        <v>520</v>
      </c>
      <c r="P140" t="s">
        <v>520</v>
      </c>
      <c r="Q140">
        <v>1</v>
      </c>
      <c r="W140">
        <v>0</v>
      </c>
      <c r="X140">
        <v>1107538725</v>
      </c>
      <c r="Y140">
        <v>0.4</v>
      </c>
      <c r="AA140">
        <v>0</v>
      </c>
      <c r="AB140">
        <v>187.1</v>
      </c>
      <c r="AC140">
        <v>0</v>
      </c>
      <c r="AD140">
        <v>0</v>
      </c>
      <c r="AE140">
        <v>0</v>
      </c>
      <c r="AF140">
        <v>33.590000000000003</v>
      </c>
      <c r="AG140">
        <v>0</v>
      </c>
      <c r="AH140">
        <v>0</v>
      </c>
      <c r="AI140">
        <v>1</v>
      </c>
      <c r="AJ140">
        <v>5.57</v>
      </c>
      <c r="AK140">
        <v>33.32</v>
      </c>
      <c r="AL140">
        <v>1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0.32</v>
      </c>
      <c r="AU140" t="s">
        <v>133</v>
      </c>
      <c r="AV140">
        <v>0</v>
      </c>
      <c r="AW140">
        <v>2</v>
      </c>
      <c r="AX140">
        <v>36405259</v>
      </c>
      <c r="AY140">
        <v>1</v>
      </c>
      <c r="AZ140">
        <v>0</v>
      </c>
      <c r="BA140">
        <v>134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Y140*Source!I105</f>
        <v>5.4400000000000004E-2</v>
      </c>
      <c r="CY140">
        <f>AB140</f>
        <v>187.1</v>
      </c>
      <c r="CZ140">
        <f>AF140</f>
        <v>33.590000000000003</v>
      </c>
      <c r="DA140">
        <f>AJ140</f>
        <v>5.57</v>
      </c>
      <c r="DB140">
        <f>ROUND((ROUND(AT140*CZ140,2)*1.25),2)</f>
        <v>13.44</v>
      </c>
      <c r="DC140">
        <f>ROUND((ROUND(AT140*AG140,2)*1.25),2)</f>
        <v>0</v>
      </c>
    </row>
    <row r="141" spans="1:107">
      <c r="A141">
        <f>ROW(Source!A105)</f>
        <v>105</v>
      </c>
      <c r="B141">
        <v>36401907</v>
      </c>
      <c r="C141">
        <v>36405236</v>
      </c>
      <c r="D141">
        <v>29174580</v>
      </c>
      <c r="E141">
        <v>1</v>
      </c>
      <c r="F141">
        <v>1</v>
      </c>
      <c r="G141">
        <v>1</v>
      </c>
      <c r="H141">
        <v>2</v>
      </c>
      <c r="I141" t="s">
        <v>632</v>
      </c>
      <c r="J141" t="s">
        <v>633</v>
      </c>
      <c r="K141" t="s">
        <v>634</v>
      </c>
      <c r="L141">
        <v>1368</v>
      </c>
      <c r="N141">
        <v>1011</v>
      </c>
      <c r="O141" t="s">
        <v>520</v>
      </c>
      <c r="P141" t="s">
        <v>520</v>
      </c>
      <c r="Q141">
        <v>1</v>
      </c>
      <c r="W141">
        <v>0</v>
      </c>
      <c r="X141">
        <v>-169468834</v>
      </c>
      <c r="Y141">
        <v>1.625</v>
      </c>
      <c r="AA141">
        <v>0</v>
      </c>
      <c r="AB141">
        <v>31.87</v>
      </c>
      <c r="AC141">
        <v>0</v>
      </c>
      <c r="AD141">
        <v>0</v>
      </c>
      <c r="AE141">
        <v>0</v>
      </c>
      <c r="AF141">
        <v>2.08</v>
      </c>
      <c r="AG141">
        <v>0</v>
      </c>
      <c r="AH141">
        <v>0</v>
      </c>
      <c r="AI141">
        <v>1</v>
      </c>
      <c r="AJ141">
        <v>15.32</v>
      </c>
      <c r="AK141">
        <v>33.32</v>
      </c>
      <c r="AL141">
        <v>1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1.3</v>
      </c>
      <c r="AU141" t="s">
        <v>133</v>
      </c>
      <c r="AV141">
        <v>0</v>
      </c>
      <c r="AW141">
        <v>2</v>
      </c>
      <c r="AX141">
        <v>36405260</v>
      </c>
      <c r="AY141">
        <v>1</v>
      </c>
      <c r="AZ141">
        <v>0</v>
      </c>
      <c r="BA141">
        <v>135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Y141*Source!I105</f>
        <v>0.22100000000000003</v>
      </c>
      <c r="CY141">
        <f>AB141</f>
        <v>31.87</v>
      </c>
      <c r="CZ141">
        <f>AF141</f>
        <v>2.08</v>
      </c>
      <c r="DA141">
        <f>AJ141</f>
        <v>15.32</v>
      </c>
      <c r="DB141">
        <f>ROUND((ROUND(AT141*CZ141,2)*1.25),2)</f>
        <v>3.38</v>
      </c>
      <c r="DC141">
        <f>ROUND((ROUND(AT141*AG141,2)*1.25),2)</f>
        <v>0</v>
      </c>
    </row>
    <row r="142" spans="1:107">
      <c r="A142">
        <f>ROW(Source!A105)</f>
        <v>105</v>
      </c>
      <c r="B142">
        <v>36401907</v>
      </c>
      <c r="C142">
        <v>36405236</v>
      </c>
      <c r="D142">
        <v>29109354</v>
      </c>
      <c r="E142">
        <v>1</v>
      </c>
      <c r="F142">
        <v>1</v>
      </c>
      <c r="G142">
        <v>1</v>
      </c>
      <c r="H142">
        <v>3</v>
      </c>
      <c r="I142" t="s">
        <v>638</v>
      </c>
      <c r="J142" t="s">
        <v>639</v>
      </c>
      <c r="K142" t="s">
        <v>640</v>
      </c>
      <c r="L142">
        <v>1346</v>
      </c>
      <c r="N142">
        <v>1009</v>
      </c>
      <c r="O142" t="s">
        <v>160</v>
      </c>
      <c r="P142" t="s">
        <v>160</v>
      </c>
      <c r="Q142">
        <v>1</v>
      </c>
      <c r="W142">
        <v>0</v>
      </c>
      <c r="X142">
        <v>-882693383</v>
      </c>
      <c r="Y142">
        <v>10</v>
      </c>
      <c r="AA142">
        <v>64.010000000000005</v>
      </c>
      <c r="AB142">
        <v>0</v>
      </c>
      <c r="AC142">
        <v>0</v>
      </c>
      <c r="AD142">
        <v>0</v>
      </c>
      <c r="AE142">
        <v>46.72</v>
      </c>
      <c r="AF142">
        <v>0</v>
      </c>
      <c r="AG142">
        <v>0</v>
      </c>
      <c r="AH142">
        <v>0</v>
      </c>
      <c r="AI142">
        <v>1.37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10</v>
      </c>
      <c r="AU142" t="s">
        <v>3</v>
      </c>
      <c r="AV142">
        <v>0</v>
      </c>
      <c r="AW142">
        <v>2</v>
      </c>
      <c r="AX142">
        <v>36405261</v>
      </c>
      <c r="AY142">
        <v>1</v>
      </c>
      <c r="AZ142">
        <v>0</v>
      </c>
      <c r="BA142">
        <v>136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Y142*Source!I105</f>
        <v>1.36</v>
      </c>
      <c r="CY142">
        <f t="shared" ref="CY142:CY157" si="19">AA142</f>
        <v>64.010000000000005</v>
      </c>
      <c r="CZ142">
        <f t="shared" ref="CZ142:CZ157" si="20">AE142</f>
        <v>46.72</v>
      </c>
      <c r="DA142">
        <f t="shared" ref="DA142:DA157" si="21">AI142</f>
        <v>1.37</v>
      </c>
      <c r="DB142">
        <f t="shared" ref="DB142:DB188" si="22">ROUND(ROUND(AT142*CZ142,2),2)</f>
        <v>467.2</v>
      </c>
      <c r="DC142">
        <f t="shared" ref="DC142:DC188" si="23">ROUND(ROUND(AT142*AG142,2),2)</f>
        <v>0</v>
      </c>
    </row>
    <row r="143" spans="1:107">
      <c r="A143">
        <f>ROW(Source!A105)</f>
        <v>105</v>
      </c>
      <c r="B143">
        <v>36401907</v>
      </c>
      <c r="C143">
        <v>36405236</v>
      </c>
      <c r="D143">
        <v>29109781</v>
      </c>
      <c r="E143">
        <v>1</v>
      </c>
      <c r="F143">
        <v>1</v>
      </c>
      <c r="G143">
        <v>1</v>
      </c>
      <c r="H143">
        <v>3</v>
      </c>
      <c r="I143" t="s">
        <v>644</v>
      </c>
      <c r="J143" t="s">
        <v>645</v>
      </c>
      <c r="K143" t="s">
        <v>646</v>
      </c>
      <c r="L143">
        <v>1346</v>
      </c>
      <c r="N143">
        <v>1009</v>
      </c>
      <c r="O143" t="s">
        <v>160</v>
      </c>
      <c r="P143" t="s">
        <v>160</v>
      </c>
      <c r="Q143">
        <v>1</v>
      </c>
      <c r="W143">
        <v>0</v>
      </c>
      <c r="X143">
        <v>-306339415</v>
      </c>
      <c r="Y143">
        <v>4</v>
      </c>
      <c r="AA143">
        <v>60.38</v>
      </c>
      <c r="AB143">
        <v>0</v>
      </c>
      <c r="AC143">
        <v>0</v>
      </c>
      <c r="AD143">
        <v>0</v>
      </c>
      <c r="AE143">
        <v>11.12</v>
      </c>
      <c r="AF143">
        <v>0</v>
      </c>
      <c r="AG143">
        <v>0</v>
      </c>
      <c r="AH143">
        <v>0</v>
      </c>
      <c r="AI143">
        <v>5.43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4</v>
      </c>
      <c r="AU143" t="s">
        <v>3</v>
      </c>
      <c r="AV143">
        <v>0</v>
      </c>
      <c r="AW143">
        <v>2</v>
      </c>
      <c r="AX143">
        <v>36405262</v>
      </c>
      <c r="AY143">
        <v>1</v>
      </c>
      <c r="AZ143">
        <v>0</v>
      </c>
      <c r="BA143">
        <v>137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Y143*Source!I105</f>
        <v>0.54400000000000004</v>
      </c>
      <c r="CY143">
        <f t="shared" si="19"/>
        <v>60.38</v>
      </c>
      <c r="CZ143">
        <f t="shared" si="20"/>
        <v>11.12</v>
      </c>
      <c r="DA143">
        <f t="shared" si="21"/>
        <v>5.43</v>
      </c>
      <c r="DB143">
        <f t="shared" si="22"/>
        <v>44.48</v>
      </c>
      <c r="DC143">
        <f t="shared" si="23"/>
        <v>0</v>
      </c>
    </row>
    <row r="144" spans="1:107">
      <c r="A144">
        <f>ROW(Source!A105)</f>
        <v>105</v>
      </c>
      <c r="B144">
        <v>36401907</v>
      </c>
      <c r="C144">
        <v>36405236</v>
      </c>
      <c r="D144">
        <v>29109782</v>
      </c>
      <c r="E144">
        <v>1</v>
      </c>
      <c r="F144">
        <v>1</v>
      </c>
      <c r="G144">
        <v>1</v>
      </c>
      <c r="H144">
        <v>3</v>
      </c>
      <c r="I144" t="s">
        <v>647</v>
      </c>
      <c r="J144" t="s">
        <v>648</v>
      </c>
      <c r="K144" t="s">
        <v>649</v>
      </c>
      <c r="L144">
        <v>1346</v>
      </c>
      <c r="N144">
        <v>1009</v>
      </c>
      <c r="O144" t="s">
        <v>160</v>
      </c>
      <c r="P144" t="s">
        <v>160</v>
      </c>
      <c r="Q144">
        <v>1</v>
      </c>
      <c r="W144">
        <v>0</v>
      </c>
      <c r="X144">
        <v>-71279152</v>
      </c>
      <c r="Y144">
        <v>42</v>
      </c>
      <c r="AA144">
        <v>16.309999999999999</v>
      </c>
      <c r="AB144">
        <v>0</v>
      </c>
      <c r="AC144">
        <v>0</v>
      </c>
      <c r="AD144">
        <v>0</v>
      </c>
      <c r="AE144">
        <v>4.3600000000000003</v>
      </c>
      <c r="AF144">
        <v>0</v>
      </c>
      <c r="AG144">
        <v>0</v>
      </c>
      <c r="AH144">
        <v>0</v>
      </c>
      <c r="AI144">
        <v>3.74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42</v>
      </c>
      <c r="AU144" t="s">
        <v>3</v>
      </c>
      <c r="AV144">
        <v>0</v>
      </c>
      <c r="AW144">
        <v>2</v>
      </c>
      <c r="AX144">
        <v>36405263</v>
      </c>
      <c r="AY144">
        <v>1</v>
      </c>
      <c r="AZ144">
        <v>0</v>
      </c>
      <c r="BA144">
        <v>138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Y144*Source!I105</f>
        <v>5.7120000000000006</v>
      </c>
      <c r="CY144">
        <f t="shared" si="19"/>
        <v>16.309999999999999</v>
      </c>
      <c r="CZ144">
        <f t="shared" si="20"/>
        <v>4.3600000000000003</v>
      </c>
      <c r="DA144">
        <f t="shared" si="21"/>
        <v>3.74</v>
      </c>
      <c r="DB144">
        <f t="shared" si="22"/>
        <v>183.12</v>
      </c>
      <c r="DC144">
        <f t="shared" si="23"/>
        <v>0</v>
      </c>
    </row>
    <row r="145" spans="1:107">
      <c r="A145">
        <f>ROW(Source!A105)</f>
        <v>105</v>
      </c>
      <c r="B145">
        <v>36401907</v>
      </c>
      <c r="C145">
        <v>36405236</v>
      </c>
      <c r="D145">
        <v>29110699</v>
      </c>
      <c r="E145">
        <v>1</v>
      </c>
      <c r="F145">
        <v>1</v>
      </c>
      <c r="G145">
        <v>1</v>
      </c>
      <c r="H145">
        <v>3</v>
      </c>
      <c r="I145" t="s">
        <v>650</v>
      </c>
      <c r="J145" t="s">
        <v>651</v>
      </c>
      <c r="K145" t="s">
        <v>652</v>
      </c>
      <c r="L145">
        <v>1301</v>
      </c>
      <c r="N145">
        <v>1003</v>
      </c>
      <c r="O145" t="s">
        <v>142</v>
      </c>
      <c r="P145" t="s">
        <v>142</v>
      </c>
      <c r="Q145">
        <v>1</v>
      </c>
      <c r="W145">
        <v>0</v>
      </c>
      <c r="X145">
        <v>1063889258</v>
      </c>
      <c r="Y145">
        <v>68</v>
      </c>
      <c r="AA145">
        <v>1.24</v>
      </c>
      <c r="AB145">
        <v>0</v>
      </c>
      <c r="AC145">
        <v>0</v>
      </c>
      <c r="AD145">
        <v>0</v>
      </c>
      <c r="AE145">
        <v>0.17</v>
      </c>
      <c r="AF145">
        <v>0</v>
      </c>
      <c r="AG145">
        <v>0</v>
      </c>
      <c r="AH145">
        <v>0</v>
      </c>
      <c r="AI145">
        <v>7.29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68</v>
      </c>
      <c r="AU145" t="s">
        <v>3</v>
      </c>
      <c r="AV145">
        <v>0</v>
      </c>
      <c r="AW145">
        <v>2</v>
      </c>
      <c r="AX145">
        <v>36405264</v>
      </c>
      <c r="AY145">
        <v>1</v>
      </c>
      <c r="AZ145">
        <v>0</v>
      </c>
      <c r="BA145">
        <v>139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Y145*Source!I105</f>
        <v>9.2480000000000011</v>
      </c>
      <c r="CY145">
        <f t="shared" si="19"/>
        <v>1.24</v>
      </c>
      <c r="CZ145">
        <f t="shared" si="20"/>
        <v>0.17</v>
      </c>
      <c r="DA145">
        <f t="shared" si="21"/>
        <v>7.29</v>
      </c>
      <c r="DB145">
        <f t="shared" si="22"/>
        <v>11.56</v>
      </c>
      <c r="DC145">
        <f t="shared" si="23"/>
        <v>0</v>
      </c>
    </row>
    <row r="146" spans="1:107">
      <c r="A146">
        <f>ROW(Source!A105)</f>
        <v>105</v>
      </c>
      <c r="B146">
        <v>36401907</v>
      </c>
      <c r="C146">
        <v>36405236</v>
      </c>
      <c r="D146">
        <v>29110797</v>
      </c>
      <c r="E146">
        <v>1</v>
      </c>
      <c r="F146">
        <v>1</v>
      </c>
      <c r="G146">
        <v>1</v>
      </c>
      <c r="H146">
        <v>3</v>
      </c>
      <c r="I146" t="s">
        <v>653</v>
      </c>
      <c r="J146" t="s">
        <v>654</v>
      </c>
      <c r="K146" t="s">
        <v>655</v>
      </c>
      <c r="L146">
        <v>1301</v>
      </c>
      <c r="N146">
        <v>1003</v>
      </c>
      <c r="O146" t="s">
        <v>142</v>
      </c>
      <c r="P146" t="s">
        <v>142</v>
      </c>
      <c r="Q146">
        <v>1</v>
      </c>
      <c r="W146">
        <v>0</v>
      </c>
      <c r="X146">
        <v>1919953005</v>
      </c>
      <c r="Y146">
        <v>135</v>
      </c>
      <c r="AA146">
        <v>15.5</v>
      </c>
      <c r="AB146">
        <v>0</v>
      </c>
      <c r="AC146">
        <v>0</v>
      </c>
      <c r="AD146">
        <v>0</v>
      </c>
      <c r="AE146">
        <v>1.74</v>
      </c>
      <c r="AF146">
        <v>0</v>
      </c>
      <c r="AG146">
        <v>0</v>
      </c>
      <c r="AH146">
        <v>0</v>
      </c>
      <c r="AI146">
        <v>8.91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135</v>
      </c>
      <c r="AU146" t="s">
        <v>3</v>
      </c>
      <c r="AV146">
        <v>0</v>
      </c>
      <c r="AW146">
        <v>2</v>
      </c>
      <c r="AX146">
        <v>36405265</v>
      </c>
      <c r="AY146">
        <v>1</v>
      </c>
      <c r="AZ146">
        <v>0</v>
      </c>
      <c r="BA146">
        <v>140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Y146*Source!I105</f>
        <v>18.360000000000003</v>
      </c>
      <c r="CY146">
        <f t="shared" si="19"/>
        <v>15.5</v>
      </c>
      <c r="CZ146">
        <f t="shared" si="20"/>
        <v>1.74</v>
      </c>
      <c r="DA146">
        <f t="shared" si="21"/>
        <v>8.91</v>
      </c>
      <c r="DB146">
        <f t="shared" si="22"/>
        <v>234.9</v>
      </c>
      <c r="DC146">
        <f t="shared" si="23"/>
        <v>0</v>
      </c>
    </row>
    <row r="147" spans="1:107">
      <c r="A147">
        <f>ROW(Source!A105)</f>
        <v>105</v>
      </c>
      <c r="B147">
        <v>36401907</v>
      </c>
      <c r="C147">
        <v>36405236</v>
      </c>
      <c r="D147">
        <v>29110813</v>
      </c>
      <c r="E147">
        <v>1</v>
      </c>
      <c r="F147">
        <v>1</v>
      </c>
      <c r="G147">
        <v>1</v>
      </c>
      <c r="H147">
        <v>3</v>
      </c>
      <c r="I147" t="s">
        <v>709</v>
      </c>
      <c r="J147" t="s">
        <v>710</v>
      </c>
      <c r="K147" t="s">
        <v>711</v>
      </c>
      <c r="L147">
        <v>1301</v>
      </c>
      <c r="N147">
        <v>1003</v>
      </c>
      <c r="O147" t="s">
        <v>142</v>
      </c>
      <c r="P147" t="s">
        <v>142</v>
      </c>
      <c r="Q147">
        <v>1</v>
      </c>
      <c r="W147">
        <v>0</v>
      </c>
      <c r="X147">
        <v>-32754974</v>
      </c>
      <c r="Y147">
        <v>135</v>
      </c>
      <c r="AA147">
        <v>3</v>
      </c>
      <c r="AB147">
        <v>0</v>
      </c>
      <c r="AC147">
        <v>0</v>
      </c>
      <c r="AD147">
        <v>0</v>
      </c>
      <c r="AE147">
        <v>0.39</v>
      </c>
      <c r="AF147">
        <v>0</v>
      </c>
      <c r="AG147">
        <v>0</v>
      </c>
      <c r="AH147">
        <v>0</v>
      </c>
      <c r="AI147">
        <v>7.69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3</v>
      </c>
      <c r="AT147">
        <v>135</v>
      </c>
      <c r="AU147" t="s">
        <v>3</v>
      </c>
      <c r="AV147">
        <v>0</v>
      </c>
      <c r="AW147">
        <v>2</v>
      </c>
      <c r="AX147">
        <v>36405266</v>
      </c>
      <c r="AY147">
        <v>1</v>
      </c>
      <c r="AZ147">
        <v>0</v>
      </c>
      <c r="BA147">
        <v>141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Y147*Source!I105</f>
        <v>18.360000000000003</v>
      </c>
      <c r="CY147">
        <f t="shared" si="19"/>
        <v>3</v>
      </c>
      <c r="CZ147">
        <f t="shared" si="20"/>
        <v>0.39</v>
      </c>
      <c r="DA147">
        <f t="shared" si="21"/>
        <v>7.69</v>
      </c>
      <c r="DB147">
        <f t="shared" si="22"/>
        <v>52.65</v>
      </c>
      <c r="DC147">
        <f t="shared" si="23"/>
        <v>0</v>
      </c>
    </row>
    <row r="148" spans="1:107">
      <c r="A148">
        <f>ROW(Source!A105)</f>
        <v>105</v>
      </c>
      <c r="B148">
        <v>36401907</v>
      </c>
      <c r="C148">
        <v>36405236</v>
      </c>
      <c r="D148">
        <v>29111455</v>
      </c>
      <c r="E148">
        <v>1</v>
      </c>
      <c r="F148">
        <v>1</v>
      </c>
      <c r="G148">
        <v>1</v>
      </c>
      <c r="H148">
        <v>3</v>
      </c>
      <c r="I148" t="s">
        <v>659</v>
      </c>
      <c r="J148" t="s">
        <v>660</v>
      </c>
      <c r="K148" t="s">
        <v>661</v>
      </c>
      <c r="L148">
        <v>1327</v>
      </c>
      <c r="N148">
        <v>1005</v>
      </c>
      <c r="O148" t="s">
        <v>155</v>
      </c>
      <c r="P148" t="s">
        <v>155</v>
      </c>
      <c r="Q148">
        <v>1</v>
      </c>
      <c r="W148">
        <v>0</v>
      </c>
      <c r="X148">
        <v>-1126346608</v>
      </c>
      <c r="Y148">
        <v>111</v>
      </c>
      <c r="AA148">
        <v>73.790000000000006</v>
      </c>
      <c r="AB148">
        <v>0</v>
      </c>
      <c r="AC148">
        <v>0</v>
      </c>
      <c r="AD148">
        <v>0</v>
      </c>
      <c r="AE148">
        <v>15.06</v>
      </c>
      <c r="AF148">
        <v>0</v>
      </c>
      <c r="AG148">
        <v>0</v>
      </c>
      <c r="AH148">
        <v>0</v>
      </c>
      <c r="AI148">
        <v>4.9000000000000004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111</v>
      </c>
      <c r="AU148" t="s">
        <v>3</v>
      </c>
      <c r="AV148">
        <v>0</v>
      </c>
      <c r="AW148">
        <v>2</v>
      </c>
      <c r="AX148">
        <v>36405267</v>
      </c>
      <c r="AY148">
        <v>1</v>
      </c>
      <c r="AZ148">
        <v>0</v>
      </c>
      <c r="BA148">
        <v>142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Y148*Source!I105</f>
        <v>15.096000000000002</v>
      </c>
      <c r="CY148">
        <f t="shared" si="19"/>
        <v>73.790000000000006</v>
      </c>
      <c r="CZ148">
        <f t="shared" si="20"/>
        <v>15.06</v>
      </c>
      <c r="DA148">
        <f t="shared" si="21"/>
        <v>4.9000000000000004</v>
      </c>
      <c r="DB148">
        <f t="shared" si="22"/>
        <v>1671.66</v>
      </c>
      <c r="DC148">
        <f t="shared" si="23"/>
        <v>0</v>
      </c>
    </row>
    <row r="149" spans="1:107">
      <c r="A149">
        <f>ROW(Source!A105)</f>
        <v>105</v>
      </c>
      <c r="B149">
        <v>36401907</v>
      </c>
      <c r="C149">
        <v>36405236</v>
      </c>
      <c r="D149">
        <v>29114731</v>
      </c>
      <c r="E149">
        <v>1</v>
      </c>
      <c r="F149">
        <v>1</v>
      </c>
      <c r="G149">
        <v>1</v>
      </c>
      <c r="H149">
        <v>3</v>
      </c>
      <c r="I149" t="s">
        <v>712</v>
      </c>
      <c r="J149" t="s">
        <v>713</v>
      </c>
      <c r="K149" t="s">
        <v>714</v>
      </c>
      <c r="L149">
        <v>1354</v>
      </c>
      <c r="N149">
        <v>1010</v>
      </c>
      <c r="O149" t="s">
        <v>237</v>
      </c>
      <c r="P149" t="s">
        <v>237</v>
      </c>
      <c r="Q149">
        <v>1</v>
      </c>
      <c r="W149">
        <v>0</v>
      </c>
      <c r="X149">
        <v>-1463139681</v>
      </c>
      <c r="Y149">
        <v>368</v>
      </c>
      <c r="AA149">
        <v>0.22</v>
      </c>
      <c r="AB149">
        <v>0</v>
      </c>
      <c r="AC149">
        <v>0</v>
      </c>
      <c r="AD149">
        <v>0</v>
      </c>
      <c r="AE149">
        <v>0.02</v>
      </c>
      <c r="AF149">
        <v>0</v>
      </c>
      <c r="AG149">
        <v>0</v>
      </c>
      <c r="AH149">
        <v>0</v>
      </c>
      <c r="AI149">
        <v>10.89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368</v>
      </c>
      <c r="AU149" t="s">
        <v>3</v>
      </c>
      <c r="AV149">
        <v>0</v>
      </c>
      <c r="AW149">
        <v>2</v>
      </c>
      <c r="AX149">
        <v>36405268</v>
      </c>
      <c r="AY149">
        <v>1</v>
      </c>
      <c r="AZ149">
        <v>0</v>
      </c>
      <c r="BA149">
        <v>143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Y149*Source!I105</f>
        <v>50.048000000000002</v>
      </c>
      <c r="CY149">
        <f t="shared" si="19"/>
        <v>0.22</v>
      </c>
      <c r="CZ149">
        <f t="shared" si="20"/>
        <v>0.02</v>
      </c>
      <c r="DA149">
        <f t="shared" si="21"/>
        <v>10.89</v>
      </c>
      <c r="DB149">
        <f t="shared" si="22"/>
        <v>7.36</v>
      </c>
      <c r="DC149">
        <f t="shared" si="23"/>
        <v>0</v>
      </c>
    </row>
    <row r="150" spans="1:107">
      <c r="A150">
        <f>ROW(Source!A105)</f>
        <v>105</v>
      </c>
      <c r="B150">
        <v>36401907</v>
      </c>
      <c r="C150">
        <v>36405236</v>
      </c>
      <c r="D150">
        <v>29114733</v>
      </c>
      <c r="E150">
        <v>1</v>
      </c>
      <c r="F150">
        <v>1</v>
      </c>
      <c r="G150">
        <v>1</v>
      </c>
      <c r="H150">
        <v>3</v>
      </c>
      <c r="I150" t="s">
        <v>662</v>
      </c>
      <c r="J150" t="s">
        <v>663</v>
      </c>
      <c r="K150" t="s">
        <v>664</v>
      </c>
      <c r="L150">
        <v>1354</v>
      </c>
      <c r="N150">
        <v>1010</v>
      </c>
      <c r="O150" t="s">
        <v>237</v>
      </c>
      <c r="P150" t="s">
        <v>237</v>
      </c>
      <c r="Q150">
        <v>1</v>
      </c>
      <c r="W150">
        <v>0</v>
      </c>
      <c r="X150">
        <v>-1352915271</v>
      </c>
      <c r="Y150">
        <v>2221</v>
      </c>
      <c r="AA150">
        <v>0.3</v>
      </c>
      <c r="AB150">
        <v>0</v>
      </c>
      <c r="AC150">
        <v>0</v>
      </c>
      <c r="AD150">
        <v>0</v>
      </c>
      <c r="AE150">
        <v>0.02</v>
      </c>
      <c r="AF150">
        <v>0</v>
      </c>
      <c r="AG150">
        <v>0</v>
      </c>
      <c r="AH150">
        <v>0</v>
      </c>
      <c r="AI150">
        <v>14.91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2221</v>
      </c>
      <c r="AU150" t="s">
        <v>3</v>
      </c>
      <c r="AV150">
        <v>0</v>
      </c>
      <c r="AW150">
        <v>2</v>
      </c>
      <c r="AX150">
        <v>36405269</v>
      </c>
      <c r="AY150">
        <v>1</v>
      </c>
      <c r="AZ150">
        <v>0</v>
      </c>
      <c r="BA150">
        <v>144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Y150*Source!I105</f>
        <v>302.05600000000004</v>
      </c>
      <c r="CY150">
        <f t="shared" si="19"/>
        <v>0.3</v>
      </c>
      <c r="CZ150">
        <f t="shared" si="20"/>
        <v>0.02</v>
      </c>
      <c r="DA150">
        <f t="shared" si="21"/>
        <v>14.91</v>
      </c>
      <c r="DB150">
        <f t="shared" si="22"/>
        <v>44.42</v>
      </c>
      <c r="DC150">
        <f t="shared" si="23"/>
        <v>0</v>
      </c>
    </row>
    <row r="151" spans="1:107">
      <c r="A151">
        <f>ROW(Source!A105)</f>
        <v>105</v>
      </c>
      <c r="B151">
        <v>36401907</v>
      </c>
      <c r="C151">
        <v>36405236</v>
      </c>
      <c r="D151">
        <v>29114403</v>
      </c>
      <c r="E151">
        <v>1</v>
      </c>
      <c r="F151">
        <v>1</v>
      </c>
      <c r="G151">
        <v>1</v>
      </c>
      <c r="H151">
        <v>3</v>
      </c>
      <c r="I151" t="s">
        <v>715</v>
      </c>
      <c r="J151" t="s">
        <v>716</v>
      </c>
      <c r="K151" t="s">
        <v>717</v>
      </c>
      <c r="L151">
        <v>1354</v>
      </c>
      <c r="N151">
        <v>1010</v>
      </c>
      <c r="O151" t="s">
        <v>237</v>
      </c>
      <c r="P151" t="s">
        <v>237</v>
      </c>
      <c r="Q151">
        <v>1</v>
      </c>
      <c r="W151">
        <v>0</v>
      </c>
      <c r="X151">
        <v>310998176</v>
      </c>
      <c r="Y151">
        <v>81</v>
      </c>
      <c r="AA151">
        <v>0.61</v>
      </c>
      <c r="AB151">
        <v>0</v>
      </c>
      <c r="AC151">
        <v>0</v>
      </c>
      <c r="AD151">
        <v>0</v>
      </c>
      <c r="AE151">
        <v>0.68</v>
      </c>
      <c r="AF151">
        <v>0</v>
      </c>
      <c r="AG151">
        <v>0</v>
      </c>
      <c r="AH151">
        <v>0</v>
      </c>
      <c r="AI151">
        <v>0.9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81</v>
      </c>
      <c r="AU151" t="s">
        <v>3</v>
      </c>
      <c r="AV151">
        <v>0</v>
      </c>
      <c r="AW151">
        <v>2</v>
      </c>
      <c r="AX151">
        <v>36405270</v>
      </c>
      <c r="AY151">
        <v>1</v>
      </c>
      <c r="AZ151">
        <v>0</v>
      </c>
      <c r="BA151">
        <v>145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Y151*Source!I105</f>
        <v>11.016</v>
      </c>
      <c r="CY151">
        <f t="shared" si="19"/>
        <v>0.61</v>
      </c>
      <c r="CZ151">
        <f t="shared" si="20"/>
        <v>0.68</v>
      </c>
      <c r="DA151">
        <f t="shared" si="21"/>
        <v>0.9</v>
      </c>
      <c r="DB151">
        <f t="shared" si="22"/>
        <v>55.08</v>
      </c>
      <c r="DC151">
        <f t="shared" si="23"/>
        <v>0</v>
      </c>
    </row>
    <row r="152" spans="1:107">
      <c r="A152">
        <f>ROW(Source!A105)</f>
        <v>105</v>
      </c>
      <c r="B152">
        <v>36401907</v>
      </c>
      <c r="C152">
        <v>36405236</v>
      </c>
      <c r="D152">
        <v>29114482</v>
      </c>
      <c r="E152">
        <v>1</v>
      </c>
      <c r="F152">
        <v>1</v>
      </c>
      <c r="G152">
        <v>1</v>
      </c>
      <c r="H152">
        <v>3</v>
      </c>
      <c r="I152" t="s">
        <v>668</v>
      </c>
      <c r="J152" t="s">
        <v>669</v>
      </c>
      <c r="K152" t="s">
        <v>670</v>
      </c>
      <c r="L152">
        <v>1354</v>
      </c>
      <c r="N152">
        <v>1010</v>
      </c>
      <c r="O152" t="s">
        <v>237</v>
      </c>
      <c r="P152" t="s">
        <v>237</v>
      </c>
      <c r="Q152">
        <v>1</v>
      </c>
      <c r="W152">
        <v>0</v>
      </c>
      <c r="X152">
        <v>-520920930</v>
      </c>
      <c r="Y152">
        <v>322</v>
      </c>
      <c r="AA152">
        <v>0.33</v>
      </c>
      <c r="AB152">
        <v>0</v>
      </c>
      <c r="AC152">
        <v>0</v>
      </c>
      <c r="AD152">
        <v>0</v>
      </c>
      <c r="AE152">
        <v>7.0000000000000007E-2</v>
      </c>
      <c r="AF152">
        <v>0</v>
      </c>
      <c r="AG152">
        <v>0</v>
      </c>
      <c r="AH152">
        <v>0</v>
      </c>
      <c r="AI152">
        <v>4.74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3</v>
      </c>
      <c r="AT152">
        <v>322</v>
      </c>
      <c r="AU152" t="s">
        <v>3</v>
      </c>
      <c r="AV152">
        <v>0</v>
      </c>
      <c r="AW152">
        <v>2</v>
      </c>
      <c r="AX152">
        <v>36405271</v>
      </c>
      <c r="AY152">
        <v>1</v>
      </c>
      <c r="AZ152">
        <v>0</v>
      </c>
      <c r="BA152">
        <v>146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Y152*Source!I105</f>
        <v>43.792000000000002</v>
      </c>
      <c r="CY152">
        <f t="shared" si="19"/>
        <v>0.33</v>
      </c>
      <c r="CZ152">
        <f t="shared" si="20"/>
        <v>7.0000000000000007E-2</v>
      </c>
      <c r="DA152">
        <f t="shared" si="21"/>
        <v>4.74</v>
      </c>
      <c r="DB152">
        <f t="shared" si="22"/>
        <v>22.54</v>
      </c>
      <c r="DC152">
        <f t="shared" si="23"/>
        <v>0</v>
      </c>
    </row>
    <row r="153" spans="1:107">
      <c r="A153">
        <f>ROW(Source!A105)</f>
        <v>105</v>
      </c>
      <c r="B153">
        <v>36401907</v>
      </c>
      <c r="C153">
        <v>36405236</v>
      </c>
      <c r="D153">
        <v>29129587</v>
      </c>
      <c r="E153">
        <v>1</v>
      </c>
      <c r="F153">
        <v>1</v>
      </c>
      <c r="G153">
        <v>1</v>
      </c>
      <c r="H153">
        <v>3</v>
      </c>
      <c r="I153" t="s">
        <v>718</v>
      </c>
      <c r="J153" t="s">
        <v>719</v>
      </c>
      <c r="K153" t="s">
        <v>720</v>
      </c>
      <c r="L153">
        <v>1301</v>
      </c>
      <c r="N153">
        <v>1003</v>
      </c>
      <c r="O153" t="s">
        <v>142</v>
      </c>
      <c r="P153" t="s">
        <v>142</v>
      </c>
      <c r="Q153">
        <v>1</v>
      </c>
      <c r="W153">
        <v>0</v>
      </c>
      <c r="X153">
        <v>-1491213163</v>
      </c>
      <c r="Y153">
        <v>136</v>
      </c>
      <c r="AA153">
        <v>36.99</v>
      </c>
      <c r="AB153">
        <v>0</v>
      </c>
      <c r="AC153">
        <v>0</v>
      </c>
      <c r="AD153">
        <v>0</v>
      </c>
      <c r="AE153">
        <v>4.18</v>
      </c>
      <c r="AF153">
        <v>0</v>
      </c>
      <c r="AG153">
        <v>0</v>
      </c>
      <c r="AH153">
        <v>0</v>
      </c>
      <c r="AI153">
        <v>8.85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3</v>
      </c>
      <c r="AT153">
        <v>136</v>
      </c>
      <c r="AU153" t="s">
        <v>3</v>
      </c>
      <c r="AV153">
        <v>0</v>
      </c>
      <c r="AW153">
        <v>2</v>
      </c>
      <c r="AX153">
        <v>36405272</v>
      </c>
      <c r="AY153">
        <v>1</v>
      </c>
      <c r="AZ153">
        <v>0</v>
      </c>
      <c r="BA153">
        <v>147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Y153*Source!I105</f>
        <v>18.496000000000002</v>
      </c>
      <c r="CY153">
        <f t="shared" si="19"/>
        <v>36.99</v>
      </c>
      <c r="CZ153">
        <f t="shared" si="20"/>
        <v>4.18</v>
      </c>
      <c r="DA153">
        <f t="shared" si="21"/>
        <v>8.85</v>
      </c>
      <c r="DB153">
        <f t="shared" si="22"/>
        <v>568.48</v>
      </c>
      <c r="DC153">
        <f t="shared" si="23"/>
        <v>0</v>
      </c>
    </row>
    <row r="154" spans="1:107">
      <c r="A154">
        <f>ROW(Source!A105)</f>
        <v>105</v>
      </c>
      <c r="B154">
        <v>36401907</v>
      </c>
      <c r="C154">
        <v>36405236</v>
      </c>
      <c r="D154">
        <v>29129600</v>
      </c>
      <c r="E154">
        <v>1</v>
      </c>
      <c r="F154">
        <v>1</v>
      </c>
      <c r="G154">
        <v>1</v>
      </c>
      <c r="H154">
        <v>3</v>
      </c>
      <c r="I154" t="s">
        <v>721</v>
      </c>
      <c r="J154" t="s">
        <v>722</v>
      </c>
      <c r="K154" t="s">
        <v>723</v>
      </c>
      <c r="L154">
        <v>1301</v>
      </c>
      <c r="N154">
        <v>1003</v>
      </c>
      <c r="O154" t="s">
        <v>142</v>
      </c>
      <c r="P154" t="s">
        <v>142</v>
      </c>
      <c r="Q154">
        <v>1</v>
      </c>
      <c r="W154">
        <v>0</v>
      </c>
      <c r="X154">
        <v>-382412684</v>
      </c>
      <c r="Y154">
        <v>306</v>
      </c>
      <c r="AA154">
        <v>41.73</v>
      </c>
      <c r="AB154">
        <v>0</v>
      </c>
      <c r="AC154">
        <v>0</v>
      </c>
      <c r="AD154">
        <v>0</v>
      </c>
      <c r="AE154">
        <v>5.74</v>
      </c>
      <c r="AF154">
        <v>0</v>
      </c>
      <c r="AG154">
        <v>0</v>
      </c>
      <c r="AH154">
        <v>0</v>
      </c>
      <c r="AI154">
        <v>7.27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1</v>
      </c>
      <c r="AQ154">
        <v>0</v>
      </c>
      <c r="AR154">
        <v>0</v>
      </c>
      <c r="AS154" t="s">
        <v>3</v>
      </c>
      <c r="AT154">
        <v>306</v>
      </c>
      <c r="AU154" t="s">
        <v>3</v>
      </c>
      <c r="AV154">
        <v>0</v>
      </c>
      <c r="AW154">
        <v>2</v>
      </c>
      <c r="AX154">
        <v>36405273</v>
      </c>
      <c r="AY154">
        <v>1</v>
      </c>
      <c r="AZ154">
        <v>0</v>
      </c>
      <c r="BA154">
        <v>148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Y154*Source!I105</f>
        <v>41.616</v>
      </c>
      <c r="CY154">
        <f t="shared" si="19"/>
        <v>41.73</v>
      </c>
      <c r="CZ154">
        <f t="shared" si="20"/>
        <v>5.74</v>
      </c>
      <c r="DA154">
        <f t="shared" si="21"/>
        <v>7.27</v>
      </c>
      <c r="DB154">
        <f t="shared" si="22"/>
        <v>1756.44</v>
      </c>
      <c r="DC154">
        <f t="shared" si="23"/>
        <v>0</v>
      </c>
    </row>
    <row r="155" spans="1:107">
      <c r="A155">
        <f>ROW(Source!A105)</f>
        <v>105</v>
      </c>
      <c r="B155">
        <v>36401907</v>
      </c>
      <c r="C155">
        <v>36405236</v>
      </c>
      <c r="D155">
        <v>29129688</v>
      </c>
      <c r="E155">
        <v>1</v>
      </c>
      <c r="F155">
        <v>1</v>
      </c>
      <c r="G155">
        <v>1</v>
      </c>
      <c r="H155">
        <v>3</v>
      </c>
      <c r="I155" t="s">
        <v>724</v>
      </c>
      <c r="J155" t="s">
        <v>725</v>
      </c>
      <c r="K155" t="s">
        <v>726</v>
      </c>
      <c r="L155">
        <v>1354</v>
      </c>
      <c r="N155">
        <v>1010</v>
      </c>
      <c r="O155" t="s">
        <v>237</v>
      </c>
      <c r="P155" t="s">
        <v>237</v>
      </c>
      <c r="Q155">
        <v>1</v>
      </c>
      <c r="W155">
        <v>0</v>
      </c>
      <c r="X155">
        <v>75405298</v>
      </c>
      <c r="Y155">
        <v>81</v>
      </c>
      <c r="AA155">
        <v>9.7899999999999991</v>
      </c>
      <c r="AB155">
        <v>0</v>
      </c>
      <c r="AC155">
        <v>0</v>
      </c>
      <c r="AD155">
        <v>0</v>
      </c>
      <c r="AE155">
        <v>1.32</v>
      </c>
      <c r="AF155">
        <v>0</v>
      </c>
      <c r="AG155">
        <v>0</v>
      </c>
      <c r="AH155">
        <v>0</v>
      </c>
      <c r="AI155">
        <v>7.42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1</v>
      </c>
      <c r="AQ155">
        <v>0</v>
      </c>
      <c r="AR155">
        <v>0</v>
      </c>
      <c r="AS155" t="s">
        <v>3</v>
      </c>
      <c r="AT155">
        <v>81</v>
      </c>
      <c r="AU155" t="s">
        <v>3</v>
      </c>
      <c r="AV155">
        <v>0</v>
      </c>
      <c r="AW155">
        <v>2</v>
      </c>
      <c r="AX155">
        <v>36405274</v>
      </c>
      <c r="AY155">
        <v>1</v>
      </c>
      <c r="AZ155">
        <v>0</v>
      </c>
      <c r="BA155">
        <v>149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Y155*Source!I105</f>
        <v>11.016</v>
      </c>
      <c r="CY155">
        <f t="shared" si="19"/>
        <v>9.7899999999999991</v>
      </c>
      <c r="CZ155">
        <f t="shared" si="20"/>
        <v>1.32</v>
      </c>
      <c r="DA155">
        <f t="shared" si="21"/>
        <v>7.42</v>
      </c>
      <c r="DB155">
        <f t="shared" si="22"/>
        <v>106.92</v>
      </c>
      <c r="DC155">
        <f t="shared" si="23"/>
        <v>0</v>
      </c>
    </row>
    <row r="156" spans="1:107">
      <c r="A156">
        <f>ROW(Source!A105)</f>
        <v>105</v>
      </c>
      <c r="B156">
        <v>36401907</v>
      </c>
      <c r="C156">
        <v>36405236</v>
      </c>
      <c r="D156">
        <v>29129705</v>
      </c>
      <c r="E156">
        <v>1</v>
      </c>
      <c r="F156">
        <v>1</v>
      </c>
      <c r="G156">
        <v>1</v>
      </c>
      <c r="H156">
        <v>3</v>
      </c>
      <c r="I156" t="s">
        <v>727</v>
      </c>
      <c r="J156" t="s">
        <v>728</v>
      </c>
      <c r="K156" t="s">
        <v>729</v>
      </c>
      <c r="L156">
        <v>1354</v>
      </c>
      <c r="N156">
        <v>1010</v>
      </c>
      <c r="O156" t="s">
        <v>237</v>
      </c>
      <c r="P156" t="s">
        <v>237</v>
      </c>
      <c r="Q156">
        <v>1</v>
      </c>
      <c r="W156">
        <v>0</v>
      </c>
      <c r="X156">
        <v>-664589453</v>
      </c>
      <c r="Y156">
        <v>183</v>
      </c>
      <c r="AA156">
        <v>12.48</v>
      </c>
      <c r="AB156">
        <v>0</v>
      </c>
      <c r="AC156">
        <v>0</v>
      </c>
      <c r="AD156">
        <v>0</v>
      </c>
      <c r="AE156">
        <v>1.68</v>
      </c>
      <c r="AF156">
        <v>0</v>
      </c>
      <c r="AG156">
        <v>0</v>
      </c>
      <c r="AH156">
        <v>0</v>
      </c>
      <c r="AI156">
        <v>7.43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1</v>
      </c>
      <c r="AQ156">
        <v>0</v>
      </c>
      <c r="AR156">
        <v>0</v>
      </c>
      <c r="AS156" t="s">
        <v>3</v>
      </c>
      <c r="AT156">
        <v>183</v>
      </c>
      <c r="AU156" t="s">
        <v>3</v>
      </c>
      <c r="AV156">
        <v>0</v>
      </c>
      <c r="AW156">
        <v>2</v>
      </c>
      <c r="AX156">
        <v>36405275</v>
      </c>
      <c r="AY156">
        <v>1</v>
      </c>
      <c r="AZ156">
        <v>0</v>
      </c>
      <c r="BA156">
        <v>150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Y156*Source!I105</f>
        <v>24.888000000000002</v>
      </c>
      <c r="CY156">
        <f t="shared" si="19"/>
        <v>12.48</v>
      </c>
      <c r="CZ156">
        <f t="shared" si="20"/>
        <v>1.68</v>
      </c>
      <c r="DA156">
        <f t="shared" si="21"/>
        <v>7.43</v>
      </c>
      <c r="DB156">
        <f t="shared" si="22"/>
        <v>307.44</v>
      </c>
      <c r="DC156">
        <f t="shared" si="23"/>
        <v>0</v>
      </c>
    </row>
    <row r="157" spans="1:107">
      <c r="A157">
        <f>ROW(Source!A105)</f>
        <v>105</v>
      </c>
      <c r="B157">
        <v>36401907</v>
      </c>
      <c r="C157">
        <v>36405236</v>
      </c>
      <c r="D157">
        <v>29129711</v>
      </c>
      <c r="E157">
        <v>1</v>
      </c>
      <c r="F157">
        <v>1</v>
      </c>
      <c r="G157">
        <v>1</v>
      </c>
      <c r="H157">
        <v>3</v>
      </c>
      <c r="I157" t="s">
        <v>730</v>
      </c>
      <c r="J157" t="s">
        <v>731</v>
      </c>
      <c r="K157" t="s">
        <v>732</v>
      </c>
      <c r="L157">
        <v>1354</v>
      </c>
      <c r="N157">
        <v>1010</v>
      </c>
      <c r="O157" t="s">
        <v>237</v>
      </c>
      <c r="P157" t="s">
        <v>237</v>
      </c>
      <c r="Q157">
        <v>1</v>
      </c>
      <c r="W157">
        <v>0</v>
      </c>
      <c r="X157">
        <v>-452411934</v>
      </c>
      <c r="Y157">
        <v>81</v>
      </c>
      <c r="AA157">
        <v>4.54</v>
      </c>
      <c r="AB157">
        <v>0</v>
      </c>
      <c r="AC157">
        <v>0</v>
      </c>
      <c r="AD157">
        <v>0</v>
      </c>
      <c r="AE157">
        <v>0.62</v>
      </c>
      <c r="AF157">
        <v>0</v>
      </c>
      <c r="AG157">
        <v>0</v>
      </c>
      <c r="AH157">
        <v>0</v>
      </c>
      <c r="AI157">
        <v>7.32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3</v>
      </c>
      <c r="AT157">
        <v>81</v>
      </c>
      <c r="AU157" t="s">
        <v>3</v>
      </c>
      <c r="AV157">
        <v>0</v>
      </c>
      <c r="AW157">
        <v>2</v>
      </c>
      <c r="AX157">
        <v>36405276</v>
      </c>
      <c r="AY157">
        <v>1</v>
      </c>
      <c r="AZ157">
        <v>0</v>
      </c>
      <c r="BA157">
        <v>151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Y157*Source!I105</f>
        <v>11.016</v>
      </c>
      <c r="CY157">
        <f t="shared" si="19"/>
        <v>4.54</v>
      </c>
      <c r="CZ157">
        <f t="shared" si="20"/>
        <v>0.62</v>
      </c>
      <c r="DA157">
        <f t="shared" si="21"/>
        <v>7.32</v>
      </c>
      <c r="DB157">
        <f t="shared" si="22"/>
        <v>50.22</v>
      </c>
      <c r="DC157">
        <f t="shared" si="23"/>
        <v>0</v>
      </c>
    </row>
    <row r="158" spans="1:107">
      <c r="A158">
        <f>ROW(Source!A106)</f>
        <v>106</v>
      </c>
      <c r="B158">
        <v>36401907</v>
      </c>
      <c r="C158">
        <v>36405278</v>
      </c>
      <c r="D158">
        <v>29364679</v>
      </c>
      <c r="E158">
        <v>1</v>
      </c>
      <c r="F158">
        <v>1</v>
      </c>
      <c r="G158">
        <v>1</v>
      </c>
      <c r="H158">
        <v>1</v>
      </c>
      <c r="I158" t="s">
        <v>688</v>
      </c>
      <c r="J158" t="s">
        <v>3</v>
      </c>
      <c r="K158" t="s">
        <v>689</v>
      </c>
      <c r="L158">
        <v>1369</v>
      </c>
      <c r="N158">
        <v>1013</v>
      </c>
      <c r="O158" t="s">
        <v>514</v>
      </c>
      <c r="P158" t="s">
        <v>514</v>
      </c>
      <c r="Q158">
        <v>1</v>
      </c>
      <c r="W158">
        <v>0</v>
      </c>
      <c r="X158">
        <v>931378261</v>
      </c>
      <c r="Y158">
        <v>70.64</v>
      </c>
      <c r="AA158">
        <v>0</v>
      </c>
      <c r="AB158">
        <v>0</v>
      </c>
      <c r="AC158">
        <v>0</v>
      </c>
      <c r="AD158">
        <v>316.85000000000002</v>
      </c>
      <c r="AE158">
        <v>0</v>
      </c>
      <c r="AF158">
        <v>0</v>
      </c>
      <c r="AG158">
        <v>0</v>
      </c>
      <c r="AH158">
        <v>316.85000000000002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70.64</v>
      </c>
      <c r="AU158" t="s">
        <v>3</v>
      </c>
      <c r="AV158">
        <v>1</v>
      </c>
      <c r="AW158">
        <v>2</v>
      </c>
      <c r="AX158">
        <v>36405290</v>
      </c>
      <c r="AY158">
        <v>1</v>
      </c>
      <c r="AZ158">
        <v>0</v>
      </c>
      <c r="BA158">
        <v>153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Y158*Source!I106</f>
        <v>2.8256000000000001</v>
      </c>
      <c r="CY158">
        <f>AD158</f>
        <v>316.85000000000002</v>
      </c>
      <c r="CZ158">
        <f>AH158</f>
        <v>316.85000000000002</v>
      </c>
      <c r="DA158">
        <f>AL158</f>
        <v>1</v>
      </c>
      <c r="DB158">
        <f t="shared" si="22"/>
        <v>22382.28</v>
      </c>
      <c r="DC158">
        <f t="shared" si="23"/>
        <v>0</v>
      </c>
    </row>
    <row r="159" spans="1:107">
      <c r="A159">
        <f>ROW(Source!A106)</f>
        <v>106</v>
      </c>
      <c r="B159">
        <v>36401907</v>
      </c>
      <c r="C159">
        <v>36405278</v>
      </c>
      <c r="D159">
        <v>121548</v>
      </c>
      <c r="E159">
        <v>1</v>
      </c>
      <c r="F159">
        <v>1</v>
      </c>
      <c r="G159">
        <v>1</v>
      </c>
      <c r="H159">
        <v>1</v>
      </c>
      <c r="I159" t="s">
        <v>35</v>
      </c>
      <c r="J159" t="s">
        <v>3</v>
      </c>
      <c r="K159" t="s">
        <v>515</v>
      </c>
      <c r="L159">
        <v>608254</v>
      </c>
      <c r="N159">
        <v>1013</v>
      </c>
      <c r="O159" t="s">
        <v>516</v>
      </c>
      <c r="P159" t="s">
        <v>516</v>
      </c>
      <c r="Q159">
        <v>1</v>
      </c>
      <c r="W159">
        <v>0</v>
      </c>
      <c r="X159">
        <v>-185737400</v>
      </c>
      <c r="Y159">
        <v>0.88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0.88</v>
      </c>
      <c r="AU159" t="s">
        <v>3</v>
      </c>
      <c r="AV159">
        <v>2</v>
      </c>
      <c r="AW159">
        <v>2</v>
      </c>
      <c r="AX159">
        <v>36405291</v>
      </c>
      <c r="AY159">
        <v>1</v>
      </c>
      <c r="AZ159">
        <v>0</v>
      </c>
      <c r="BA159">
        <v>154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Y159*Source!I106</f>
        <v>3.5200000000000002E-2</v>
      </c>
      <c r="CY159">
        <f>AD159</f>
        <v>0</v>
      </c>
      <c r="CZ159">
        <f>AH159</f>
        <v>0</v>
      </c>
      <c r="DA159">
        <f>AL159</f>
        <v>1</v>
      </c>
      <c r="DB159">
        <f t="shared" si="22"/>
        <v>0</v>
      </c>
      <c r="DC159">
        <f t="shared" si="23"/>
        <v>0</v>
      </c>
    </row>
    <row r="160" spans="1:107">
      <c r="A160">
        <f>ROW(Source!A106)</f>
        <v>106</v>
      </c>
      <c r="B160">
        <v>36401907</v>
      </c>
      <c r="C160">
        <v>36405278</v>
      </c>
      <c r="D160">
        <v>29172362</v>
      </c>
      <c r="E160">
        <v>1</v>
      </c>
      <c r="F160">
        <v>1</v>
      </c>
      <c r="G160">
        <v>1</v>
      </c>
      <c r="H160">
        <v>2</v>
      </c>
      <c r="I160" t="s">
        <v>690</v>
      </c>
      <c r="J160" t="s">
        <v>691</v>
      </c>
      <c r="K160" t="s">
        <v>692</v>
      </c>
      <c r="L160">
        <v>1368</v>
      </c>
      <c r="N160">
        <v>1011</v>
      </c>
      <c r="O160" t="s">
        <v>520</v>
      </c>
      <c r="P160" t="s">
        <v>520</v>
      </c>
      <c r="Q160">
        <v>1</v>
      </c>
      <c r="W160">
        <v>0</v>
      </c>
      <c r="X160">
        <v>2071614860</v>
      </c>
      <c r="Y160">
        <v>0.88</v>
      </c>
      <c r="AA160">
        <v>0</v>
      </c>
      <c r="AB160">
        <v>1113.56</v>
      </c>
      <c r="AC160">
        <v>449.82</v>
      </c>
      <c r="AD160">
        <v>0</v>
      </c>
      <c r="AE160">
        <v>0</v>
      </c>
      <c r="AF160">
        <v>134.65</v>
      </c>
      <c r="AG160">
        <v>13.5</v>
      </c>
      <c r="AH160">
        <v>0</v>
      </c>
      <c r="AI160">
        <v>1</v>
      </c>
      <c r="AJ160">
        <v>8.27</v>
      </c>
      <c r="AK160">
        <v>33.32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0.88</v>
      </c>
      <c r="AU160" t="s">
        <v>3</v>
      </c>
      <c r="AV160">
        <v>0</v>
      </c>
      <c r="AW160">
        <v>2</v>
      </c>
      <c r="AX160">
        <v>36405292</v>
      </c>
      <c r="AY160">
        <v>1</v>
      </c>
      <c r="AZ160">
        <v>0</v>
      </c>
      <c r="BA160">
        <v>155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Y160*Source!I106</f>
        <v>3.5200000000000002E-2</v>
      </c>
      <c r="CY160">
        <f>AB160</f>
        <v>1113.56</v>
      </c>
      <c r="CZ160">
        <f>AF160</f>
        <v>134.65</v>
      </c>
      <c r="DA160">
        <f>AJ160</f>
        <v>8.27</v>
      </c>
      <c r="DB160">
        <f t="shared" si="22"/>
        <v>118.49</v>
      </c>
      <c r="DC160">
        <f t="shared" si="23"/>
        <v>11.88</v>
      </c>
    </row>
    <row r="161" spans="1:107">
      <c r="A161">
        <f>ROW(Source!A106)</f>
        <v>106</v>
      </c>
      <c r="B161">
        <v>36401907</v>
      </c>
      <c r="C161">
        <v>36405278</v>
      </c>
      <c r="D161">
        <v>29174500</v>
      </c>
      <c r="E161">
        <v>1</v>
      </c>
      <c r="F161">
        <v>1</v>
      </c>
      <c r="G161">
        <v>1</v>
      </c>
      <c r="H161">
        <v>2</v>
      </c>
      <c r="I161" t="s">
        <v>599</v>
      </c>
      <c r="J161" t="s">
        <v>600</v>
      </c>
      <c r="K161" t="s">
        <v>601</v>
      </c>
      <c r="L161">
        <v>1368</v>
      </c>
      <c r="N161">
        <v>1011</v>
      </c>
      <c r="O161" t="s">
        <v>520</v>
      </c>
      <c r="P161" t="s">
        <v>520</v>
      </c>
      <c r="Q161">
        <v>1</v>
      </c>
      <c r="W161">
        <v>0</v>
      </c>
      <c r="X161">
        <v>-239831557</v>
      </c>
      <c r="Y161">
        <v>16.38</v>
      </c>
      <c r="AA161">
        <v>0</v>
      </c>
      <c r="AB161">
        <v>7.33</v>
      </c>
      <c r="AC161">
        <v>0</v>
      </c>
      <c r="AD161">
        <v>0</v>
      </c>
      <c r="AE161">
        <v>0</v>
      </c>
      <c r="AF161">
        <v>1.95</v>
      </c>
      <c r="AG161">
        <v>0</v>
      </c>
      <c r="AH161">
        <v>0</v>
      </c>
      <c r="AI161">
        <v>1</v>
      </c>
      <c r="AJ161">
        <v>3.76</v>
      </c>
      <c r="AK161">
        <v>33.32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16.38</v>
      </c>
      <c r="AU161" t="s">
        <v>3</v>
      </c>
      <c r="AV161">
        <v>0</v>
      </c>
      <c r="AW161">
        <v>2</v>
      </c>
      <c r="AX161">
        <v>36405293</v>
      </c>
      <c r="AY161">
        <v>1</v>
      </c>
      <c r="AZ161">
        <v>0</v>
      </c>
      <c r="BA161">
        <v>156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Y161*Source!I106</f>
        <v>0.6552</v>
      </c>
      <c r="CY161">
        <f>AB161</f>
        <v>7.33</v>
      </c>
      <c r="CZ161">
        <f>AF161</f>
        <v>1.95</v>
      </c>
      <c r="DA161">
        <f>AJ161</f>
        <v>3.76</v>
      </c>
      <c r="DB161">
        <f t="shared" si="22"/>
        <v>31.94</v>
      </c>
      <c r="DC161">
        <f t="shared" si="23"/>
        <v>0</v>
      </c>
    </row>
    <row r="162" spans="1:107">
      <c r="A162">
        <f>ROW(Source!A106)</f>
        <v>106</v>
      </c>
      <c r="B162">
        <v>36401907</v>
      </c>
      <c r="C162">
        <v>36405278</v>
      </c>
      <c r="D162">
        <v>29174913</v>
      </c>
      <c r="E162">
        <v>1</v>
      </c>
      <c r="F162">
        <v>1</v>
      </c>
      <c r="G162">
        <v>1</v>
      </c>
      <c r="H162">
        <v>2</v>
      </c>
      <c r="I162" t="s">
        <v>531</v>
      </c>
      <c r="J162" t="s">
        <v>532</v>
      </c>
      <c r="K162" t="s">
        <v>533</v>
      </c>
      <c r="L162">
        <v>1368</v>
      </c>
      <c r="N162">
        <v>1011</v>
      </c>
      <c r="O162" t="s">
        <v>520</v>
      </c>
      <c r="P162" t="s">
        <v>520</v>
      </c>
      <c r="Q162">
        <v>1</v>
      </c>
      <c r="W162">
        <v>0</v>
      </c>
      <c r="X162">
        <v>458544584</v>
      </c>
      <c r="Y162">
        <v>0.87</v>
      </c>
      <c r="AA162">
        <v>0</v>
      </c>
      <c r="AB162">
        <v>932.72</v>
      </c>
      <c r="AC162">
        <v>386.51</v>
      </c>
      <c r="AD162">
        <v>0</v>
      </c>
      <c r="AE162">
        <v>0</v>
      </c>
      <c r="AF162">
        <v>87.17</v>
      </c>
      <c r="AG162">
        <v>11.6</v>
      </c>
      <c r="AH162">
        <v>0</v>
      </c>
      <c r="AI162">
        <v>1</v>
      </c>
      <c r="AJ162">
        <v>10.7</v>
      </c>
      <c r="AK162">
        <v>33.32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0.87</v>
      </c>
      <c r="AU162" t="s">
        <v>3</v>
      </c>
      <c r="AV162">
        <v>0</v>
      </c>
      <c r="AW162">
        <v>2</v>
      </c>
      <c r="AX162">
        <v>36405294</v>
      </c>
      <c r="AY162">
        <v>1</v>
      </c>
      <c r="AZ162">
        <v>0</v>
      </c>
      <c r="BA162">
        <v>157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Y162*Source!I106</f>
        <v>3.4799999999999998E-2</v>
      </c>
      <c r="CY162">
        <f>AB162</f>
        <v>932.72</v>
      </c>
      <c r="CZ162">
        <f>AF162</f>
        <v>87.17</v>
      </c>
      <c r="DA162">
        <f>AJ162</f>
        <v>10.7</v>
      </c>
      <c r="DB162">
        <f t="shared" si="22"/>
        <v>75.84</v>
      </c>
      <c r="DC162">
        <f t="shared" si="23"/>
        <v>10.09</v>
      </c>
    </row>
    <row r="163" spans="1:107">
      <c r="A163">
        <f>ROW(Source!A106)</f>
        <v>106</v>
      </c>
      <c r="B163">
        <v>36401907</v>
      </c>
      <c r="C163">
        <v>36405278</v>
      </c>
      <c r="D163">
        <v>29114269</v>
      </c>
      <c r="E163">
        <v>1</v>
      </c>
      <c r="F163">
        <v>1</v>
      </c>
      <c r="G163">
        <v>1</v>
      </c>
      <c r="H163">
        <v>3</v>
      </c>
      <c r="I163" t="s">
        <v>733</v>
      </c>
      <c r="J163" t="s">
        <v>734</v>
      </c>
      <c r="K163" t="s">
        <v>735</v>
      </c>
      <c r="L163">
        <v>1348</v>
      </c>
      <c r="N163">
        <v>1009</v>
      </c>
      <c r="O163" t="s">
        <v>30</v>
      </c>
      <c r="P163" t="s">
        <v>30</v>
      </c>
      <c r="Q163">
        <v>1000</v>
      </c>
      <c r="W163">
        <v>0</v>
      </c>
      <c r="X163">
        <v>2140487653</v>
      </c>
      <c r="Y163">
        <v>3.0599999999999998E-3</v>
      </c>
      <c r="AA163">
        <v>113610.11</v>
      </c>
      <c r="AB163">
        <v>0</v>
      </c>
      <c r="AC163">
        <v>0</v>
      </c>
      <c r="AD163">
        <v>0</v>
      </c>
      <c r="AE163">
        <v>12429.99</v>
      </c>
      <c r="AF163">
        <v>0</v>
      </c>
      <c r="AG163">
        <v>0</v>
      </c>
      <c r="AH163">
        <v>0</v>
      </c>
      <c r="AI163">
        <v>9.14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3.0599999999999998E-3</v>
      </c>
      <c r="AU163" t="s">
        <v>3</v>
      </c>
      <c r="AV163">
        <v>0</v>
      </c>
      <c r="AW163">
        <v>2</v>
      </c>
      <c r="AX163">
        <v>36405295</v>
      </c>
      <c r="AY163">
        <v>1</v>
      </c>
      <c r="AZ163">
        <v>0</v>
      </c>
      <c r="BA163">
        <v>158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Y163*Source!I106</f>
        <v>1.2239999999999999E-4</v>
      </c>
      <c r="CY163">
        <f t="shared" ref="CY163:CY168" si="24">AA163</f>
        <v>113610.11</v>
      </c>
      <c r="CZ163">
        <f t="shared" ref="CZ163:CZ168" si="25">AE163</f>
        <v>12429.99</v>
      </c>
      <c r="DA163">
        <f t="shared" ref="DA163:DA168" si="26">AI163</f>
        <v>9.14</v>
      </c>
      <c r="DB163">
        <f t="shared" si="22"/>
        <v>38.04</v>
      </c>
      <c r="DC163">
        <f t="shared" si="23"/>
        <v>0</v>
      </c>
    </row>
    <row r="164" spans="1:107">
      <c r="A164">
        <f>ROW(Source!A106)</f>
        <v>106</v>
      </c>
      <c r="B164">
        <v>36401907</v>
      </c>
      <c r="C164">
        <v>36405278</v>
      </c>
      <c r="D164">
        <v>29110838</v>
      </c>
      <c r="E164">
        <v>1</v>
      </c>
      <c r="F164">
        <v>1</v>
      </c>
      <c r="G164">
        <v>1</v>
      </c>
      <c r="H164">
        <v>3</v>
      </c>
      <c r="I164" t="s">
        <v>696</v>
      </c>
      <c r="J164" t="s">
        <v>697</v>
      </c>
      <c r="K164" t="s">
        <v>698</v>
      </c>
      <c r="L164">
        <v>1346</v>
      </c>
      <c r="N164">
        <v>1009</v>
      </c>
      <c r="O164" t="s">
        <v>160</v>
      </c>
      <c r="P164" t="s">
        <v>160</v>
      </c>
      <c r="Q164">
        <v>1</v>
      </c>
      <c r="W164">
        <v>0</v>
      </c>
      <c r="X164">
        <v>-667794164</v>
      </c>
      <c r="Y164">
        <v>0.31</v>
      </c>
      <c r="AA164">
        <v>100.04</v>
      </c>
      <c r="AB164">
        <v>0</v>
      </c>
      <c r="AC164">
        <v>0</v>
      </c>
      <c r="AD164">
        <v>0</v>
      </c>
      <c r="AE164">
        <v>30.5</v>
      </c>
      <c r="AF164">
        <v>0</v>
      </c>
      <c r="AG164">
        <v>0</v>
      </c>
      <c r="AH164">
        <v>0</v>
      </c>
      <c r="AI164">
        <v>3.28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0.31</v>
      </c>
      <c r="AU164" t="s">
        <v>3</v>
      </c>
      <c r="AV164">
        <v>0</v>
      </c>
      <c r="AW164">
        <v>2</v>
      </c>
      <c r="AX164">
        <v>36405296</v>
      </c>
      <c r="AY164">
        <v>1</v>
      </c>
      <c r="AZ164">
        <v>0</v>
      </c>
      <c r="BA164">
        <v>159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Y164*Source!I106</f>
        <v>1.24E-2</v>
      </c>
      <c r="CY164">
        <f t="shared" si="24"/>
        <v>100.04</v>
      </c>
      <c r="CZ164">
        <f t="shared" si="25"/>
        <v>30.5</v>
      </c>
      <c r="DA164">
        <f t="shared" si="26"/>
        <v>3.28</v>
      </c>
      <c r="DB164">
        <f t="shared" si="22"/>
        <v>9.4600000000000009</v>
      </c>
      <c r="DC164">
        <f t="shared" si="23"/>
        <v>0</v>
      </c>
    </row>
    <row r="165" spans="1:107">
      <c r="A165">
        <f>ROW(Source!A106)</f>
        <v>106</v>
      </c>
      <c r="B165">
        <v>36401907</v>
      </c>
      <c r="C165">
        <v>36405278</v>
      </c>
      <c r="D165">
        <v>29114470</v>
      </c>
      <c r="E165">
        <v>1</v>
      </c>
      <c r="F165">
        <v>1</v>
      </c>
      <c r="G165">
        <v>1</v>
      </c>
      <c r="H165">
        <v>3</v>
      </c>
      <c r="I165" t="s">
        <v>317</v>
      </c>
      <c r="J165" t="s">
        <v>319</v>
      </c>
      <c r="K165" t="s">
        <v>318</v>
      </c>
      <c r="L165">
        <v>1355</v>
      </c>
      <c r="N165">
        <v>1010</v>
      </c>
      <c r="O165" t="s">
        <v>58</v>
      </c>
      <c r="P165" t="s">
        <v>58</v>
      </c>
      <c r="Q165">
        <v>100</v>
      </c>
      <c r="W165">
        <v>0</v>
      </c>
      <c r="X165">
        <v>-228248654</v>
      </c>
      <c r="Y165">
        <v>4.08</v>
      </c>
      <c r="AA165">
        <v>55.19</v>
      </c>
      <c r="AB165">
        <v>0</v>
      </c>
      <c r="AC165">
        <v>0</v>
      </c>
      <c r="AD165">
        <v>0</v>
      </c>
      <c r="AE165">
        <v>86.24</v>
      </c>
      <c r="AF165">
        <v>0</v>
      </c>
      <c r="AG165">
        <v>0</v>
      </c>
      <c r="AH165">
        <v>0</v>
      </c>
      <c r="AI165">
        <v>0.64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4.08</v>
      </c>
      <c r="AU165" t="s">
        <v>3</v>
      </c>
      <c r="AV165">
        <v>0</v>
      </c>
      <c r="AW165">
        <v>2</v>
      </c>
      <c r="AX165">
        <v>36405297</v>
      </c>
      <c r="AY165">
        <v>1</v>
      </c>
      <c r="AZ165">
        <v>0</v>
      </c>
      <c r="BA165">
        <v>160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Y165*Source!I106</f>
        <v>0.16320000000000001</v>
      </c>
      <c r="CY165">
        <f t="shared" si="24"/>
        <v>55.19</v>
      </c>
      <c r="CZ165">
        <f t="shared" si="25"/>
        <v>86.24</v>
      </c>
      <c r="DA165">
        <f t="shared" si="26"/>
        <v>0.64</v>
      </c>
      <c r="DB165">
        <f t="shared" si="22"/>
        <v>351.86</v>
      </c>
      <c r="DC165">
        <f t="shared" si="23"/>
        <v>0</v>
      </c>
    </row>
    <row r="166" spans="1:107">
      <c r="A166">
        <f>ROW(Source!A106)</f>
        <v>106</v>
      </c>
      <c r="B166">
        <v>36401907</v>
      </c>
      <c r="C166">
        <v>36405278</v>
      </c>
      <c r="D166">
        <v>29164111</v>
      </c>
      <c r="E166">
        <v>1</v>
      </c>
      <c r="F166">
        <v>1</v>
      </c>
      <c r="G166">
        <v>1</v>
      </c>
      <c r="H166">
        <v>3</v>
      </c>
      <c r="I166" t="s">
        <v>736</v>
      </c>
      <c r="J166" t="s">
        <v>737</v>
      </c>
      <c r="K166" t="s">
        <v>738</v>
      </c>
      <c r="L166">
        <v>1355</v>
      </c>
      <c r="N166">
        <v>1010</v>
      </c>
      <c r="O166" t="s">
        <v>58</v>
      </c>
      <c r="P166" t="s">
        <v>58</v>
      </c>
      <c r="Q166">
        <v>100</v>
      </c>
      <c r="W166">
        <v>0</v>
      </c>
      <c r="X166">
        <v>-1689080274</v>
      </c>
      <c r="Y166">
        <v>1.02</v>
      </c>
      <c r="AA166">
        <v>783</v>
      </c>
      <c r="AB166">
        <v>0</v>
      </c>
      <c r="AC166">
        <v>0</v>
      </c>
      <c r="AD166">
        <v>0</v>
      </c>
      <c r="AE166">
        <v>100</v>
      </c>
      <c r="AF166">
        <v>0</v>
      </c>
      <c r="AG166">
        <v>0</v>
      </c>
      <c r="AH166">
        <v>0</v>
      </c>
      <c r="AI166">
        <v>7.83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1.02</v>
      </c>
      <c r="AU166" t="s">
        <v>3</v>
      </c>
      <c r="AV166">
        <v>0</v>
      </c>
      <c r="AW166">
        <v>2</v>
      </c>
      <c r="AX166">
        <v>36405298</v>
      </c>
      <c r="AY166">
        <v>1</v>
      </c>
      <c r="AZ166">
        <v>0</v>
      </c>
      <c r="BA166">
        <v>161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Y166*Source!I106</f>
        <v>4.0800000000000003E-2</v>
      </c>
      <c r="CY166">
        <f t="shared" si="24"/>
        <v>783</v>
      </c>
      <c r="CZ166">
        <f t="shared" si="25"/>
        <v>100</v>
      </c>
      <c r="DA166">
        <f t="shared" si="26"/>
        <v>7.83</v>
      </c>
      <c r="DB166">
        <f t="shared" si="22"/>
        <v>102</v>
      </c>
      <c r="DC166">
        <f t="shared" si="23"/>
        <v>0</v>
      </c>
    </row>
    <row r="167" spans="1:107">
      <c r="A167">
        <f>ROW(Source!A106)</f>
        <v>106</v>
      </c>
      <c r="B167">
        <v>36401907</v>
      </c>
      <c r="C167">
        <v>36405278</v>
      </c>
      <c r="D167">
        <v>29170288</v>
      </c>
      <c r="E167">
        <v>1</v>
      </c>
      <c r="F167">
        <v>1</v>
      </c>
      <c r="G167">
        <v>1</v>
      </c>
      <c r="H167">
        <v>3</v>
      </c>
      <c r="I167" t="s">
        <v>258</v>
      </c>
      <c r="J167" t="s">
        <v>260</v>
      </c>
      <c r="K167" t="s">
        <v>259</v>
      </c>
      <c r="L167">
        <v>1354</v>
      </c>
      <c r="N167">
        <v>1010</v>
      </c>
      <c r="O167" t="s">
        <v>237</v>
      </c>
      <c r="P167" t="s">
        <v>237</v>
      </c>
      <c r="Q167">
        <v>1</v>
      </c>
      <c r="W167">
        <v>0</v>
      </c>
      <c r="X167">
        <v>-1432988646</v>
      </c>
      <c r="Y167">
        <v>100</v>
      </c>
      <c r="AA167">
        <v>54.36</v>
      </c>
      <c r="AB167">
        <v>0</v>
      </c>
      <c r="AC167">
        <v>0</v>
      </c>
      <c r="AD167">
        <v>0</v>
      </c>
      <c r="AE167">
        <v>15.27</v>
      </c>
      <c r="AF167">
        <v>0</v>
      </c>
      <c r="AG167">
        <v>0</v>
      </c>
      <c r="AH167">
        <v>0</v>
      </c>
      <c r="AI167">
        <v>3.56</v>
      </c>
      <c r="AJ167">
        <v>1</v>
      </c>
      <c r="AK167">
        <v>1</v>
      </c>
      <c r="AL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 t="s">
        <v>3</v>
      </c>
      <c r="AT167">
        <v>100</v>
      </c>
      <c r="AU167" t="s">
        <v>3</v>
      </c>
      <c r="AV167">
        <v>0</v>
      </c>
      <c r="AW167">
        <v>1</v>
      </c>
      <c r="AX167">
        <v>-1</v>
      </c>
      <c r="AY167">
        <v>0</v>
      </c>
      <c r="AZ167">
        <v>0</v>
      </c>
      <c r="BA167" t="s">
        <v>3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Y167*Source!I106</f>
        <v>4</v>
      </c>
      <c r="CY167">
        <f t="shared" si="24"/>
        <v>54.36</v>
      </c>
      <c r="CZ167">
        <f t="shared" si="25"/>
        <v>15.27</v>
      </c>
      <c r="DA167">
        <f t="shared" si="26"/>
        <v>3.56</v>
      </c>
      <c r="DB167">
        <f t="shared" si="22"/>
        <v>1527</v>
      </c>
      <c r="DC167">
        <f t="shared" si="23"/>
        <v>0</v>
      </c>
    </row>
    <row r="168" spans="1:107">
      <c r="A168">
        <f>ROW(Source!A106)</f>
        <v>106</v>
      </c>
      <c r="B168">
        <v>36401907</v>
      </c>
      <c r="C168">
        <v>36405278</v>
      </c>
      <c r="D168">
        <v>29171808</v>
      </c>
      <c r="E168">
        <v>1</v>
      </c>
      <c r="F168">
        <v>1</v>
      </c>
      <c r="G168">
        <v>1</v>
      </c>
      <c r="H168">
        <v>3</v>
      </c>
      <c r="I168" t="s">
        <v>705</v>
      </c>
      <c r="J168" t="s">
        <v>706</v>
      </c>
      <c r="K168" t="s">
        <v>707</v>
      </c>
      <c r="L168">
        <v>1374</v>
      </c>
      <c r="N168">
        <v>1013</v>
      </c>
      <c r="O168" t="s">
        <v>708</v>
      </c>
      <c r="P168" t="s">
        <v>708</v>
      </c>
      <c r="Q168">
        <v>1</v>
      </c>
      <c r="W168">
        <v>0</v>
      </c>
      <c r="X168">
        <v>-915781824</v>
      </c>
      <c r="Y168">
        <v>14.01</v>
      </c>
      <c r="AA168">
        <v>1</v>
      </c>
      <c r="AB168">
        <v>0</v>
      </c>
      <c r="AC168">
        <v>0</v>
      </c>
      <c r="AD168">
        <v>0</v>
      </c>
      <c r="AE168">
        <v>1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14.01</v>
      </c>
      <c r="AU168" t="s">
        <v>3</v>
      </c>
      <c r="AV168">
        <v>0</v>
      </c>
      <c r="AW168">
        <v>2</v>
      </c>
      <c r="AX168">
        <v>36405299</v>
      </c>
      <c r="AY168">
        <v>1</v>
      </c>
      <c r="AZ168">
        <v>0</v>
      </c>
      <c r="BA168">
        <v>162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Y168*Source!I106</f>
        <v>0.56040000000000001</v>
      </c>
      <c r="CY168">
        <f t="shared" si="24"/>
        <v>1</v>
      </c>
      <c r="CZ168">
        <f t="shared" si="25"/>
        <v>1</v>
      </c>
      <c r="DA168">
        <f t="shared" si="26"/>
        <v>1</v>
      </c>
      <c r="DB168">
        <f t="shared" si="22"/>
        <v>14.01</v>
      </c>
      <c r="DC168">
        <f t="shared" si="23"/>
        <v>0</v>
      </c>
    </row>
    <row r="169" spans="1:107">
      <c r="A169">
        <f>ROW(Source!A181)</f>
        <v>181</v>
      </c>
      <c r="B169">
        <v>36401907</v>
      </c>
      <c r="C169">
        <v>36405301</v>
      </c>
      <c r="D169">
        <v>18406804</v>
      </c>
      <c r="E169">
        <v>1</v>
      </c>
      <c r="F169">
        <v>1</v>
      </c>
      <c r="G169">
        <v>1</v>
      </c>
      <c r="H169">
        <v>1</v>
      </c>
      <c r="I169" t="s">
        <v>512</v>
      </c>
      <c r="J169" t="s">
        <v>3</v>
      </c>
      <c r="K169" t="s">
        <v>513</v>
      </c>
      <c r="L169">
        <v>1369</v>
      </c>
      <c r="N169">
        <v>1013</v>
      </c>
      <c r="O169" t="s">
        <v>514</v>
      </c>
      <c r="P169" t="s">
        <v>514</v>
      </c>
      <c r="Q169">
        <v>1</v>
      </c>
      <c r="W169">
        <v>0</v>
      </c>
      <c r="X169">
        <v>254330056</v>
      </c>
      <c r="Y169">
        <v>7.67</v>
      </c>
      <c r="AA169">
        <v>0</v>
      </c>
      <c r="AB169">
        <v>0</v>
      </c>
      <c r="AC169">
        <v>0</v>
      </c>
      <c r="AD169">
        <v>249.14</v>
      </c>
      <c r="AE169">
        <v>0</v>
      </c>
      <c r="AF169">
        <v>0</v>
      </c>
      <c r="AG169">
        <v>0</v>
      </c>
      <c r="AH169">
        <v>249.14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7.67</v>
      </c>
      <c r="AU169" t="s">
        <v>3</v>
      </c>
      <c r="AV169">
        <v>1</v>
      </c>
      <c r="AW169">
        <v>2</v>
      </c>
      <c r="AX169">
        <v>36405304</v>
      </c>
      <c r="AY169">
        <v>1</v>
      </c>
      <c r="AZ169">
        <v>0</v>
      </c>
      <c r="BA169">
        <v>163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Y169*Source!I181</f>
        <v>1.0738000000000001</v>
      </c>
      <c r="CY169">
        <f>AD169</f>
        <v>249.14</v>
      </c>
      <c r="CZ169">
        <f>AH169</f>
        <v>249.14</v>
      </c>
      <c r="DA169">
        <f>AL169</f>
        <v>1</v>
      </c>
      <c r="DB169">
        <f t="shared" si="22"/>
        <v>1910.9</v>
      </c>
      <c r="DC169">
        <f t="shared" si="23"/>
        <v>0</v>
      </c>
    </row>
    <row r="170" spans="1:107">
      <c r="A170">
        <f>ROW(Source!A181)</f>
        <v>181</v>
      </c>
      <c r="B170">
        <v>36401907</v>
      </c>
      <c r="C170">
        <v>36405301</v>
      </c>
      <c r="D170">
        <v>29164349</v>
      </c>
      <c r="E170">
        <v>1</v>
      </c>
      <c r="F170">
        <v>1</v>
      </c>
      <c r="G170">
        <v>1</v>
      </c>
      <c r="H170">
        <v>3</v>
      </c>
      <c r="I170" t="s">
        <v>28</v>
      </c>
      <c r="J170" t="s">
        <v>31</v>
      </c>
      <c r="K170" t="s">
        <v>29</v>
      </c>
      <c r="L170">
        <v>1348</v>
      </c>
      <c r="N170">
        <v>1009</v>
      </c>
      <c r="O170" t="s">
        <v>30</v>
      </c>
      <c r="P170" t="s">
        <v>30</v>
      </c>
      <c r="Q170">
        <v>1000</v>
      </c>
      <c r="W170">
        <v>0</v>
      </c>
      <c r="X170">
        <v>-304821490</v>
      </c>
      <c r="Y170">
        <v>0.7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 t="s">
        <v>3</v>
      </c>
      <c r="AT170">
        <v>0.7</v>
      </c>
      <c r="AU170" t="s">
        <v>3</v>
      </c>
      <c r="AV170">
        <v>0</v>
      </c>
      <c r="AW170">
        <v>2</v>
      </c>
      <c r="AX170">
        <v>36405305</v>
      </c>
      <c r="AY170">
        <v>1</v>
      </c>
      <c r="AZ170">
        <v>0</v>
      </c>
      <c r="BA170">
        <v>164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Y170*Source!I181</f>
        <v>9.8000000000000004E-2</v>
      </c>
      <c r="CY170">
        <f>AA170</f>
        <v>0</v>
      </c>
      <c r="CZ170">
        <f>AE170</f>
        <v>0</v>
      </c>
      <c r="DA170">
        <f>AI170</f>
        <v>1</v>
      </c>
      <c r="DB170">
        <f t="shared" si="22"/>
        <v>0</v>
      </c>
      <c r="DC170">
        <f t="shared" si="23"/>
        <v>0</v>
      </c>
    </row>
    <row r="171" spans="1:107">
      <c r="A171">
        <f>ROW(Source!A183)</f>
        <v>183</v>
      </c>
      <c r="B171">
        <v>36401907</v>
      </c>
      <c r="C171">
        <v>36405307</v>
      </c>
      <c r="D171">
        <v>18406804</v>
      </c>
      <c r="E171">
        <v>1</v>
      </c>
      <c r="F171">
        <v>1</v>
      </c>
      <c r="G171">
        <v>1</v>
      </c>
      <c r="H171">
        <v>1</v>
      </c>
      <c r="I171" t="s">
        <v>512</v>
      </c>
      <c r="J171" t="s">
        <v>3</v>
      </c>
      <c r="K171" t="s">
        <v>513</v>
      </c>
      <c r="L171">
        <v>1369</v>
      </c>
      <c r="N171">
        <v>1013</v>
      </c>
      <c r="O171" t="s">
        <v>514</v>
      </c>
      <c r="P171" t="s">
        <v>514</v>
      </c>
      <c r="Q171">
        <v>1</v>
      </c>
      <c r="W171">
        <v>0</v>
      </c>
      <c r="X171">
        <v>254330056</v>
      </c>
      <c r="Y171">
        <v>11.39</v>
      </c>
      <c r="AA171">
        <v>0</v>
      </c>
      <c r="AB171">
        <v>0</v>
      </c>
      <c r="AC171">
        <v>0</v>
      </c>
      <c r="AD171">
        <v>249.14</v>
      </c>
      <c r="AE171">
        <v>0</v>
      </c>
      <c r="AF171">
        <v>0</v>
      </c>
      <c r="AG171">
        <v>0</v>
      </c>
      <c r="AH171">
        <v>249.14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11.39</v>
      </c>
      <c r="AU171" t="s">
        <v>3</v>
      </c>
      <c r="AV171">
        <v>1</v>
      </c>
      <c r="AW171">
        <v>2</v>
      </c>
      <c r="AX171">
        <v>36405312</v>
      </c>
      <c r="AY171">
        <v>2</v>
      </c>
      <c r="AZ171">
        <v>131072</v>
      </c>
      <c r="BA171">
        <v>165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Y171*Source!I183</f>
        <v>1.5946000000000002</v>
      </c>
      <c r="CY171">
        <f>AD171</f>
        <v>249.14</v>
      </c>
      <c r="CZ171">
        <f>AH171</f>
        <v>249.14</v>
      </c>
      <c r="DA171">
        <f>AL171</f>
        <v>1</v>
      </c>
      <c r="DB171">
        <f t="shared" si="22"/>
        <v>2837.7</v>
      </c>
      <c r="DC171">
        <f t="shared" si="23"/>
        <v>0</v>
      </c>
    </row>
    <row r="172" spans="1:107">
      <c r="A172">
        <f>ROW(Source!A183)</f>
        <v>183</v>
      </c>
      <c r="B172">
        <v>36401907</v>
      </c>
      <c r="C172">
        <v>36405307</v>
      </c>
      <c r="D172">
        <v>121548</v>
      </c>
      <c r="E172">
        <v>1</v>
      </c>
      <c r="F172">
        <v>1</v>
      </c>
      <c r="G172">
        <v>1</v>
      </c>
      <c r="H172">
        <v>1</v>
      </c>
      <c r="I172" t="s">
        <v>35</v>
      </c>
      <c r="J172" t="s">
        <v>3</v>
      </c>
      <c r="K172" t="s">
        <v>515</v>
      </c>
      <c r="L172">
        <v>608254</v>
      </c>
      <c r="N172">
        <v>1013</v>
      </c>
      <c r="O172" t="s">
        <v>516</v>
      </c>
      <c r="P172" t="s">
        <v>516</v>
      </c>
      <c r="Q172">
        <v>1</v>
      </c>
      <c r="W172">
        <v>0</v>
      </c>
      <c r="X172">
        <v>-185737400</v>
      </c>
      <c r="Y172">
        <v>0.13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0.13</v>
      </c>
      <c r="AU172" t="s">
        <v>3</v>
      </c>
      <c r="AV172">
        <v>2</v>
      </c>
      <c r="AW172">
        <v>2</v>
      </c>
      <c r="AX172">
        <v>36405313</v>
      </c>
      <c r="AY172">
        <v>1</v>
      </c>
      <c r="AZ172">
        <v>0</v>
      </c>
      <c r="BA172">
        <v>166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Y172*Source!I183</f>
        <v>1.8200000000000001E-2</v>
      </c>
      <c r="CY172">
        <f>AD172</f>
        <v>0</v>
      </c>
      <c r="CZ172">
        <f>AH172</f>
        <v>0</v>
      </c>
      <c r="DA172">
        <f>AL172</f>
        <v>1</v>
      </c>
      <c r="DB172">
        <f t="shared" si="22"/>
        <v>0</v>
      </c>
      <c r="DC172">
        <f t="shared" si="23"/>
        <v>0</v>
      </c>
    </row>
    <row r="173" spans="1:107">
      <c r="A173">
        <f>ROW(Source!A183)</f>
        <v>183</v>
      </c>
      <c r="B173">
        <v>36401907</v>
      </c>
      <c r="C173">
        <v>36405307</v>
      </c>
      <c r="D173">
        <v>29172556</v>
      </c>
      <c r="E173">
        <v>1</v>
      </c>
      <c r="F173">
        <v>1</v>
      </c>
      <c r="G173">
        <v>1</v>
      </c>
      <c r="H173">
        <v>2</v>
      </c>
      <c r="I173" t="s">
        <v>517</v>
      </c>
      <c r="J173" t="s">
        <v>518</v>
      </c>
      <c r="K173" t="s">
        <v>519</v>
      </c>
      <c r="L173">
        <v>1368</v>
      </c>
      <c r="N173">
        <v>1011</v>
      </c>
      <c r="O173" t="s">
        <v>520</v>
      </c>
      <c r="P173" t="s">
        <v>520</v>
      </c>
      <c r="Q173">
        <v>1</v>
      </c>
      <c r="W173">
        <v>0</v>
      </c>
      <c r="X173">
        <v>-1302720870</v>
      </c>
      <c r="Y173">
        <v>0.13</v>
      </c>
      <c r="AA173">
        <v>0</v>
      </c>
      <c r="AB173">
        <v>466.71</v>
      </c>
      <c r="AC173">
        <v>449.82</v>
      </c>
      <c r="AD173">
        <v>0</v>
      </c>
      <c r="AE173">
        <v>0</v>
      </c>
      <c r="AF173">
        <v>31.26</v>
      </c>
      <c r="AG173">
        <v>13.5</v>
      </c>
      <c r="AH173">
        <v>0</v>
      </c>
      <c r="AI173">
        <v>1</v>
      </c>
      <c r="AJ173">
        <v>14.93</v>
      </c>
      <c r="AK173">
        <v>33.32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0.13</v>
      </c>
      <c r="AU173" t="s">
        <v>3</v>
      </c>
      <c r="AV173">
        <v>0</v>
      </c>
      <c r="AW173">
        <v>2</v>
      </c>
      <c r="AX173">
        <v>36405314</v>
      </c>
      <c r="AY173">
        <v>1</v>
      </c>
      <c r="AZ173">
        <v>0</v>
      </c>
      <c r="BA173">
        <v>167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Y173*Source!I183</f>
        <v>1.8200000000000001E-2</v>
      </c>
      <c r="CY173">
        <f>AB173</f>
        <v>466.71</v>
      </c>
      <c r="CZ173">
        <f>AF173</f>
        <v>31.26</v>
      </c>
      <c r="DA173">
        <f>AJ173</f>
        <v>14.93</v>
      </c>
      <c r="DB173">
        <f t="shared" si="22"/>
        <v>4.0599999999999996</v>
      </c>
      <c r="DC173">
        <f t="shared" si="23"/>
        <v>1.76</v>
      </c>
    </row>
    <row r="174" spans="1:107">
      <c r="A174">
        <f>ROW(Source!A183)</f>
        <v>183</v>
      </c>
      <c r="B174">
        <v>36401907</v>
      </c>
      <c r="C174">
        <v>36405307</v>
      </c>
      <c r="D174">
        <v>29164349</v>
      </c>
      <c r="E174">
        <v>1</v>
      </c>
      <c r="F174">
        <v>1</v>
      </c>
      <c r="G174">
        <v>1</v>
      </c>
      <c r="H174">
        <v>3</v>
      </c>
      <c r="I174" t="s">
        <v>28</v>
      </c>
      <c r="J174" t="s">
        <v>31</v>
      </c>
      <c r="K174" t="s">
        <v>29</v>
      </c>
      <c r="L174">
        <v>1348</v>
      </c>
      <c r="N174">
        <v>1009</v>
      </c>
      <c r="O174" t="s">
        <v>30</v>
      </c>
      <c r="P174" t="s">
        <v>30</v>
      </c>
      <c r="Q174">
        <v>1000</v>
      </c>
      <c r="W174">
        <v>0</v>
      </c>
      <c r="X174">
        <v>-304821490</v>
      </c>
      <c r="Y174">
        <v>0.47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0</v>
      </c>
      <c r="AP174">
        <v>0</v>
      </c>
      <c r="AQ174">
        <v>0</v>
      </c>
      <c r="AR174">
        <v>0</v>
      </c>
      <c r="AS174" t="s">
        <v>3</v>
      </c>
      <c r="AT174">
        <v>0.47</v>
      </c>
      <c r="AU174" t="s">
        <v>3</v>
      </c>
      <c r="AV174">
        <v>0</v>
      </c>
      <c r="AW174">
        <v>2</v>
      </c>
      <c r="AX174">
        <v>36405315</v>
      </c>
      <c r="AY174">
        <v>1</v>
      </c>
      <c r="AZ174">
        <v>0</v>
      </c>
      <c r="BA174">
        <v>168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Y174*Source!I183</f>
        <v>6.5799999999999997E-2</v>
      </c>
      <c r="CY174">
        <f>AA174</f>
        <v>0</v>
      </c>
      <c r="CZ174">
        <f>AE174</f>
        <v>0</v>
      </c>
      <c r="DA174">
        <f>AI174</f>
        <v>1</v>
      </c>
      <c r="DB174">
        <f t="shared" si="22"/>
        <v>0</v>
      </c>
      <c r="DC174">
        <f t="shared" si="23"/>
        <v>0</v>
      </c>
    </row>
    <row r="175" spans="1:107">
      <c r="A175">
        <f>ROW(Source!A185)</f>
        <v>185</v>
      </c>
      <c r="B175">
        <v>36401907</v>
      </c>
      <c r="C175">
        <v>36405317</v>
      </c>
      <c r="D175">
        <v>18406804</v>
      </c>
      <c r="E175">
        <v>1</v>
      </c>
      <c r="F175">
        <v>1</v>
      </c>
      <c r="G175">
        <v>1</v>
      </c>
      <c r="H175">
        <v>1</v>
      </c>
      <c r="I175" t="s">
        <v>512</v>
      </c>
      <c r="J175" t="s">
        <v>3</v>
      </c>
      <c r="K175" t="s">
        <v>513</v>
      </c>
      <c r="L175">
        <v>1369</v>
      </c>
      <c r="N175">
        <v>1013</v>
      </c>
      <c r="O175" t="s">
        <v>514</v>
      </c>
      <c r="P175" t="s">
        <v>514</v>
      </c>
      <c r="Q175">
        <v>1</v>
      </c>
      <c r="W175">
        <v>0</v>
      </c>
      <c r="X175">
        <v>254330056</v>
      </c>
      <c r="Y175">
        <v>3.77</v>
      </c>
      <c r="AA175">
        <v>0</v>
      </c>
      <c r="AB175">
        <v>0</v>
      </c>
      <c r="AC175">
        <v>0</v>
      </c>
      <c r="AD175">
        <v>249.14</v>
      </c>
      <c r="AE175">
        <v>0</v>
      </c>
      <c r="AF175">
        <v>0</v>
      </c>
      <c r="AG175">
        <v>0</v>
      </c>
      <c r="AH175">
        <v>249.14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3.77</v>
      </c>
      <c r="AU175" t="s">
        <v>3</v>
      </c>
      <c r="AV175">
        <v>1</v>
      </c>
      <c r="AW175">
        <v>2</v>
      </c>
      <c r="AX175">
        <v>36405320</v>
      </c>
      <c r="AY175">
        <v>2</v>
      </c>
      <c r="AZ175">
        <v>131072</v>
      </c>
      <c r="BA175">
        <v>169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Y175*Source!I185</f>
        <v>0.60320000000000007</v>
      </c>
      <c r="CY175">
        <f>AD175</f>
        <v>249.14</v>
      </c>
      <c r="CZ175">
        <f>AH175</f>
        <v>249.14</v>
      </c>
      <c r="DA175">
        <f>AL175</f>
        <v>1</v>
      </c>
      <c r="DB175">
        <f t="shared" si="22"/>
        <v>939.26</v>
      </c>
      <c r="DC175">
        <f t="shared" si="23"/>
        <v>0</v>
      </c>
    </row>
    <row r="176" spans="1:107">
      <c r="A176">
        <f>ROW(Source!A185)</f>
        <v>185</v>
      </c>
      <c r="B176">
        <v>36401907</v>
      </c>
      <c r="C176">
        <v>36405317</v>
      </c>
      <c r="D176">
        <v>29164349</v>
      </c>
      <c r="E176">
        <v>1</v>
      </c>
      <c r="F176">
        <v>1</v>
      </c>
      <c r="G176">
        <v>1</v>
      </c>
      <c r="H176">
        <v>3</v>
      </c>
      <c r="I176" t="s">
        <v>28</v>
      </c>
      <c r="J176" t="s">
        <v>31</v>
      </c>
      <c r="K176" t="s">
        <v>29</v>
      </c>
      <c r="L176">
        <v>1348</v>
      </c>
      <c r="N176">
        <v>1009</v>
      </c>
      <c r="O176" t="s">
        <v>30</v>
      </c>
      <c r="P176" t="s">
        <v>30</v>
      </c>
      <c r="Q176">
        <v>1000</v>
      </c>
      <c r="W176">
        <v>0</v>
      </c>
      <c r="X176">
        <v>-304821490</v>
      </c>
      <c r="Y176">
        <v>0.11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0</v>
      </c>
      <c r="AP176">
        <v>0</v>
      </c>
      <c r="AQ176">
        <v>0</v>
      </c>
      <c r="AR176">
        <v>0</v>
      </c>
      <c r="AS176" t="s">
        <v>3</v>
      </c>
      <c r="AT176">
        <v>0.11</v>
      </c>
      <c r="AU176" t="s">
        <v>3</v>
      </c>
      <c r="AV176">
        <v>0</v>
      </c>
      <c r="AW176">
        <v>2</v>
      </c>
      <c r="AX176">
        <v>36405321</v>
      </c>
      <c r="AY176">
        <v>1</v>
      </c>
      <c r="AZ176">
        <v>0</v>
      </c>
      <c r="BA176">
        <v>170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Y176*Source!I185</f>
        <v>1.7600000000000001E-2</v>
      </c>
      <c r="CY176">
        <f>AA176</f>
        <v>0</v>
      </c>
      <c r="CZ176">
        <f>AE176</f>
        <v>0</v>
      </c>
      <c r="DA176">
        <f>AI176</f>
        <v>1</v>
      </c>
      <c r="DB176">
        <f t="shared" si="22"/>
        <v>0</v>
      </c>
      <c r="DC176">
        <f t="shared" si="23"/>
        <v>0</v>
      </c>
    </row>
    <row r="177" spans="1:107">
      <c r="A177">
        <f>ROW(Source!A187)</f>
        <v>187</v>
      </c>
      <c r="B177">
        <v>36401907</v>
      </c>
      <c r="C177">
        <v>36405323</v>
      </c>
      <c r="D177">
        <v>18406804</v>
      </c>
      <c r="E177">
        <v>1</v>
      </c>
      <c r="F177">
        <v>1</v>
      </c>
      <c r="G177">
        <v>1</v>
      </c>
      <c r="H177">
        <v>1</v>
      </c>
      <c r="I177" t="s">
        <v>512</v>
      </c>
      <c r="J177" t="s">
        <v>3</v>
      </c>
      <c r="K177" t="s">
        <v>513</v>
      </c>
      <c r="L177">
        <v>1369</v>
      </c>
      <c r="N177">
        <v>1013</v>
      </c>
      <c r="O177" t="s">
        <v>514</v>
      </c>
      <c r="P177" t="s">
        <v>514</v>
      </c>
      <c r="Q177">
        <v>1</v>
      </c>
      <c r="W177">
        <v>0</v>
      </c>
      <c r="X177">
        <v>254330056</v>
      </c>
      <c r="Y177">
        <v>5.84</v>
      </c>
      <c r="AA177">
        <v>0</v>
      </c>
      <c r="AB177">
        <v>0</v>
      </c>
      <c r="AC177">
        <v>0</v>
      </c>
      <c r="AD177">
        <v>249.14</v>
      </c>
      <c r="AE177">
        <v>0</v>
      </c>
      <c r="AF177">
        <v>0</v>
      </c>
      <c r="AG177">
        <v>0</v>
      </c>
      <c r="AH177">
        <v>249.14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5.84</v>
      </c>
      <c r="AU177" t="s">
        <v>3</v>
      </c>
      <c r="AV177">
        <v>1</v>
      </c>
      <c r="AW177">
        <v>2</v>
      </c>
      <c r="AX177">
        <v>36405325</v>
      </c>
      <c r="AY177">
        <v>2</v>
      </c>
      <c r="AZ177">
        <v>131072</v>
      </c>
      <c r="BA177">
        <v>171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Y177*Source!I187</f>
        <v>0.2336</v>
      </c>
      <c r="CY177">
        <f>AD177</f>
        <v>249.14</v>
      </c>
      <c r="CZ177">
        <f>AH177</f>
        <v>249.14</v>
      </c>
      <c r="DA177">
        <f>AL177</f>
        <v>1</v>
      </c>
      <c r="DB177">
        <f t="shared" si="22"/>
        <v>1454.98</v>
      </c>
      <c r="DC177">
        <f t="shared" si="23"/>
        <v>0</v>
      </c>
    </row>
    <row r="178" spans="1:107">
      <c r="A178">
        <f>ROW(Source!A188)</f>
        <v>188</v>
      </c>
      <c r="B178">
        <v>36401907</v>
      </c>
      <c r="C178">
        <v>36405326</v>
      </c>
      <c r="D178">
        <v>18406804</v>
      </c>
      <c r="E178">
        <v>1</v>
      </c>
      <c r="F178">
        <v>1</v>
      </c>
      <c r="G178">
        <v>1</v>
      </c>
      <c r="H178">
        <v>1</v>
      </c>
      <c r="I178" t="s">
        <v>512</v>
      </c>
      <c r="J178" t="s">
        <v>3</v>
      </c>
      <c r="K178" t="s">
        <v>513</v>
      </c>
      <c r="L178">
        <v>1369</v>
      </c>
      <c r="N178">
        <v>1013</v>
      </c>
      <c r="O178" t="s">
        <v>514</v>
      </c>
      <c r="P178" t="s">
        <v>514</v>
      </c>
      <c r="Q178">
        <v>1</v>
      </c>
      <c r="W178">
        <v>0</v>
      </c>
      <c r="X178">
        <v>254330056</v>
      </c>
      <c r="Y178">
        <v>9.64</v>
      </c>
      <c r="AA178">
        <v>0</v>
      </c>
      <c r="AB178">
        <v>0</v>
      </c>
      <c r="AC178">
        <v>0</v>
      </c>
      <c r="AD178">
        <v>249.14</v>
      </c>
      <c r="AE178">
        <v>0</v>
      </c>
      <c r="AF178">
        <v>0</v>
      </c>
      <c r="AG178">
        <v>0</v>
      </c>
      <c r="AH178">
        <v>249.14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9.64</v>
      </c>
      <c r="AU178" t="s">
        <v>3</v>
      </c>
      <c r="AV178">
        <v>1</v>
      </c>
      <c r="AW178">
        <v>2</v>
      </c>
      <c r="AX178">
        <v>36405330</v>
      </c>
      <c r="AY178">
        <v>1</v>
      </c>
      <c r="AZ178">
        <v>0</v>
      </c>
      <c r="BA178">
        <v>172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Y178*Source!I188</f>
        <v>1.446</v>
      </c>
      <c r="CY178">
        <f>AD178</f>
        <v>249.14</v>
      </c>
      <c r="CZ178">
        <f>AH178</f>
        <v>249.14</v>
      </c>
      <c r="DA178">
        <f>AL178</f>
        <v>1</v>
      </c>
      <c r="DB178">
        <f t="shared" si="22"/>
        <v>2401.71</v>
      </c>
      <c r="DC178">
        <f t="shared" si="23"/>
        <v>0</v>
      </c>
    </row>
    <row r="179" spans="1:107">
      <c r="A179">
        <f>ROW(Source!A188)</f>
        <v>188</v>
      </c>
      <c r="B179">
        <v>36401907</v>
      </c>
      <c r="C179">
        <v>36405326</v>
      </c>
      <c r="D179">
        <v>121548</v>
      </c>
      <c r="E179">
        <v>1</v>
      </c>
      <c r="F179">
        <v>1</v>
      </c>
      <c r="G179">
        <v>1</v>
      </c>
      <c r="H179">
        <v>1</v>
      </c>
      <c r="I179" t="s">
        <v>35</v>
      </c>
      <c r="J179" t="s">
        <v>3</v>
      </c>
      <c r="K179" t="s">
        <v>515</v>
      </c>
      <c r="L179">
        <v>608254</v>
      </c>
      <c r="N179">
        <v>1013</v>
      </c>
      <c r="O179" t="s">
        <v>516</v>
      </c>
      <c r="P179" t="s">
        <v>516</v>
      </c>
      <c r="Q179">
        <v>1</v>
      </c>
      <c r="W179">
        <v>0</v>
      </c>
      <c r="X179">
        <v>-185737400</v>
      </c>
      <c r="Y179">
        <v>0.01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0.01</v>
      </c>
      <c r="AU179" t="s">
        <v>3</v>
      </c>
      <c r="AV179">
        <v>2</v>
      </c>
      <c r="AW179">
        <v>2</v>
      </c>
      <c r="AX179">
        <v>36405331</v>
      </c>
      <c r="AY179">
        <v>1</v>
      </c>
      <c r="AZ179">
        <v>0</v>
      </c>
      <c r="BA179">
        <v>173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Y179*Source!I188</f>
        <v>1.5E-3</v>
      </c>
      <c r="CY179">
        <f>AD179</f>
        <v>0</v>
      </c>
      <c r="CZ179">
        <f>AH179</f>
        <v>0</v>
      </c>
      <c r="DA179">
        <f>AL179</f>
        <v>1</v>
      </c>
      <c r="DB179">
        <f t="shared" si="22"/>
        <v>0</v>
      </c>
      <c r="DC179">
        <f t="shared" si="23"/>
        <v>0</v>
      </c>
    </row>
    <row r="180" spans="1:107">
      <c r="A180">
        <f>ROW(Source!A188)</f>
        <v>188</v>
      </c>
      <c r="B180">
        <v>36401907</v>
      </c>
      <c r="C180">
        <v>36405326</v>
      </c>
      <c r="D180">
        <v>29172556</v>
      </c>
      <c r="E180">
        <v>1</v>
      </c>
      <c r="F180">
        <v>1</v>
      </c>
      <c r="G180">
        <v>1</v>
      </c>
      <c r="H180">
        <v>2</v>
      </c>
      <c r="I180" t="s">
        <v>517</v>
      </c>
      <c r="J180" t="s">
        <v>518</v>
      </c>
      <c r="K180" t="s">
        <v>519</v>
      </c>
      <c r="L180">
        <v>1368</v>
      </c>
      <c r="N180">
        <v>1011</v>
      </c>
      <c r="O180" t="s">
        <v>520</v>
      </c>
      <c r="P180" t="s">
        <v>520</v>
      </c>
      <c r="Q180">
        <v>1</v>
      </c>
      <c r="W180">
        <v>0</v>
      </c>
      <c r="X180">
        <v>-1302720870</v>
      </c>
      <c r="Y180">
        <v>0.01</v>
      </c>
      <c r="AA180">
        <v>0</v>
      </c>
      <c r="AB180">
        <v>466.71</v>
      </c>
      <c r="AC180">
        <v>449.82</v>
      </c>
      <c r="AD180">
        <v>0</v>
      </c>
      <c r="AE180">
        <v>0</v>
      </c>
      <c r="AF180">
        <v>31.26</v>
      </c>
      <c r="AG180">
        <v>13.5</v>
      </c>
      <c r="AH180">
        <v>0</v>
      </c>
      <c r="AI180">
        <v>1</v>
      </c>
      <c r="AJ180">
        <v>14.93</v>
      </c>
      <c r="AK180">
        <v>33.32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0.01</v>
      </c>
      <c r="AU180" t="s">
        <v>3</v>
      </c>
      <c r="AV180">
        <v>0</v>
      </c>
      <c r="AW180">
        <v>2</v>
      </c>
      <c r="AX180">
        <v>36405332</v>
      </c>
      <c r="AY180">
        <v>1</v>
      </c>
      <c r="AZ180">
        <v>0</v>
      </c>
      <c r="BA180">
        <v>174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Y180*Source!I188</f>
        <v>1.5E-3</v>
      </c>
      <c r="CY180">
        <f>AB180</f>
        <v>466.71</v>
      </c>
      <c r="CZ180">
        <f>AF180</f>
        <v>31.26</v>
      </c>
      <c r="DA180">
        <f>AJ180</f>
        <v>14.93</v>
      </c>
      <c r="DB180">
        <f t="shared" si="22"/>
        <v>0.31</v>
      </c>
      <c r="DC180">
        <f t="shared" si="23"/>
        <v>0.14000000000000001</v>
      </c>
    </row>
    <row r="181" spans="1:107">
      <c r="A181">
        <f>ROW(Source!A189)</f>
        <v>189</v>
      </c>
      <c r="B181">
        <v>36401907</v>
      </c>
      <c r="C181">
        <v>36405333</v>
      </c>
      <c r="D181">
        <v>18408066</v>
      </c>
      <c r="E181">
        <v>1</v>
      </c>
      <c r="F181">
        <v>1</v>
      </c>
      <c r="G181">
        <v>1</v>
      </c>
      <c r="H181">
        <v>1</v>
      </c>
      <c r="I181" t="s">
        <v>521</v>
      </c>
      <c r="J181" t="s">
        <v>3</v>
      </c>
      <c r="K181" t="s">
        <v>522</v>
      </c>
      <c r="L181">
        <v>1369</v>
      </c>
      <c r="N181">
        <v>1013</v>
      </c>
      <c r="O181" t="s">
        <v>514</v>
      </c>
      <c r="P181" t="s">
        <v>514</v>
      </c>
      <c r="Q181">
        <v>1</v>
      </c>
      <c r="W181">
        <v>0</v>
      </c>
      <c r="X181">
        <v>-886480961</v>
      </c>
      <c r="Y181">
        <v>17.89</v>
      </c>
      <c r="AA181">
        <v>0</v>
      </c>
      <c r="AB181">
        <v>0</v>
      </c>
      <c r="AC181">
        <v>0</v>
      </c>
      <c r="AD181">
        <v>256.16000000000003</v>
      </c>
      <c r="AE181">
        <v>0</v>
      </c>
      <c r="AF181">
        <v>0</v>
      </c>
      <c r="AG181">
        <v>0</v>
      </c>
      <c r="AH181">
        <v>256.16000000000003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17.89</v>
      </c>
      <c r="AU181" t="s">
        <v>3</v>
      </c>
      <c r="AV181">
        <v>1</v>
      </c>
      <c r="AW181">
        <v>2</v>
      </c>
      <c r="AX181">
        <v>36405337</v>
      </c>
      <c r="AY181">
        <v>1</v>
      </c>
      <c r="AZ181">
        <v>0</v>
      </c>
      <c r="BA181">
        <v>175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Y181*Source!I189</f>
        <v>0.35780000000000001</v>
      </c>
      <c r="CY181">
        <f>AD181</f>
        <v>256.16000000000003</v>
      </c>
      <c r="CZ181">
        <f>AH181</f>
        <v>256.16000000000003</v>
      </c>
      <c r="DA181">
        <f>AL181</f>
        <v>1</v>
      </c>
      <c r="DB181">
        <f t="shared" si="22"/>
        <v>4582.7</v>
      </c>
      <c r="DC181">
        <f t="shared" si="23"/>
        <v>0</v>
      </c>
    </row>
    <row r="182" spans="1:107">
      <c r="A182">
        <f>ROW(Source!A189)</f>
        <v>189</v>
      </c>
      <c r="B182">
        <v>36401907</v>
      </c>
      <c r="C182">
        <v>36405333</v>
      </c>
      <c r="D182">
        <v>121548</v>
      </c>
      <c r="E182">
        <v>1</v>
      </c>
      <c r="F182">
        <v>1</v>
      </c>
      <c r="G182">
        <v>1</v>
      </c>
      <c r="H182">
        <v>1</v>
      </c>
      <c r="I182" t="s">
        <v>35</v>
      </c>
      <c r="J182" t="s">
        <v>3</v>
      </c>
      <c r="K182" t="s">
        <v>515</v>
      </c>
      <c r="L182">
        <v>608254</v>
      </c>
      <c r="N182">
        <v>1013</v>
      </c>
      <c r="O182" t="s">
        <v>516</v>
      </c>
      <c r="P182" t="s">
        <v>516</v>
      </c>
      <c r="Q182">
        <v>1</v>
      </c>
      <c r="W182">
        <v>0</v>
      </c>
      <c r="X182">
        <v>-185737400</v>
      </c>
      <c r="Y182">
        <v>0.08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0.08</v>
      </c>
      <c r="AU182" t="s">
        <v>3</v>
      </c>
      <c r="AV182">
        <v>2</v>
      </c>
      <c r="AW182">
        <v>2</v>
      </c>
      <c r="AX182">
        <v>36405338</v>
      </c>
      <c r="AY182">
        <v>1</v>
      </c>
      <c r="AZ182">
        <v>0</v>
      </c>
      <c r="BA182">
        <v>176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Y182*Source!I189</f>
        <v>1.6000000000000001E-3</v>
      </c>
      <c r="CY182">
        <f>AD182</f>
        <v>0</v>
      </c>
      <c r="CZ182">
        <f>AH182</f>
        <v>0</v>
      </c>
      <c r="DA182">
        <f>AL182</f>
        <v>1</v>
      </c>
      <c r="DB182">
        <f t="shared" si="22"/>
        <v>0</v>
      </c>
      <c r="DC182">
        <f t="shared" si="23"/>
        <v>0</v>
      </c>
    </row>
    <row r="183" spans="1:107">
      <c r="A183">
        <f>ROW(Source!A189)</f>
        <v>189</v>
      </c>
      <c r="B183">
        <v>36401907</v>
      </c>
      <c r="C183">
        <v>36405333</v>
      </c>
      <c r="D183">
        <v>29172556</v>
      </c>
      <c r="E183">
        <v>1</v>
      </c>
      <c r="F183">
        <v>1</v>
      </c>
      <c r="G183">
        <v>1</v>
      </c>
      <c r="H183">
        <v>2</v>
      </c>
      <c r="I183" t="s">
        <v>517</v>
      </c>
      <c r="J183" t="s">
        <v>518</v>
      </c>
      <c r="K183" t="s">
        <v>519</v>
      </c>
      <c r="L183">
        <v>1368</v>
      </c>
      <c r="N183">
        <v>1011</v>
      </c>
      <c r="O183" t="s">
        <v>520</v>
      </c>
      <c r="P183" t="s">
        <v>520</v>
      </c>
      <c r="Q183">
        <v>1</v>
      </c>
      <c r="W183">
        <v>0</v>
      </c>
      <c r="X183">
        <v>-1302720870</v>
      </c>
      <c r="Y183">
        <v>0.08</v>
      </c>
      <c r="AA183">
        <v>0</v>
      </c>
      <c r="AB183">
        <v>466.71</v>
      </c>
      <c r="AC183">
        <v>449.82</v>
      </c>
      <c r="AD183">
        <v>0</v>
      </c>
      <c r="AE183">
        <v>0</v>
      </c>
      <c r="AF183">
        <v>31.26</v>
      </c>
      <c r="AG183">
        <v>13.5</v>
      </c>
      <c r="AH183">
        <v>0</v>
      </c>
      <c r="AI183">
        <v>1</v>
      </c>
      <c r="AJ183">
        <v>14.93</v>
      </c>
      <c r="AK183">
        <v>33.32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0.08</v>
      </c>
      <c r="AU183" t="s">
        <v>3</v>
      </c>
      <c r="AV183">
        <v>0</v>
      </c>
      <c r="AW183">
        <v>2</v>
      </c>
      <c r="AX183">
        <v>36405339</v>
      </c>
      <c r="AY183">
        <v>1</v>
      </c>
      <c r="AZ183">
        <v>0</v>
      </c>
      <c r="BA183">
        <v>177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Y183*Source!I189</f>
        <v>1.6000000000000001E-3</v>
      </c>
      <c r="CY183">
        <f>AB183</f>
        <v>466.71</v>
      </c>
      <c r="CZ183">
        <f>AF183</f>
        <v>31.26</v>
      </c>
      <c r="DA183">
        <f>AJ183</f>
        <v>14.93</v>
      </c>
      <c r="DB183">
        <f t="shared" si="22"/>
        <v>2.5</v>
      </c>
      <c r="DC183">
        <f t="shared" si="23"/>
        <v>1.08</v>
      </c>
    </row>
    <row r="184" spans="1:107">
      <c r="A184">
        <f>ROW(Source!A190)</f>
        <v>190</v>
      </c>
      <c r="B184">
        <v>36401907</v>
      </c>
      <c r="C184">
        <v>36405340</v>
      </c>
      <c r="D184">
        <v>18408066</v>
      </c>
      <c r="E184">
        <v>1</v>
      </c>
      <c r="F184">
        <v>1</v>
      </c>
      <c r="G184">
        <v>1</v>
      </c>
      <c r="H184">
        <v>1</v>
      </c>
      <c r="I184" t="s">
        <v>521</v>
      </c>
      <c r="J184" t="s">
        <v>3</v>
      </c>
      <c r="K184" t="s">
        <v>522</v>
      </c>
      <c r="L184">
        <v>1369</v>
      </c>
      <c r="N184">
        <v>1013</v>
      </c>
      <c r="O184" t="s">
        <v>514</v>
      </c>
      <c r="P184" t="s">
        <v>514</v>
      </c>
      <c r="Q184">
        <v>1</v>
      </c>
      <c r="W184">
        <v>0</v>
      </c>
      <c r="X184">
        <v>-886480961</v>
      </c>
      <c r="Y184">
        <v>179.3</v>
      </c>
      <c r="AA184">
        <v>0</v>
      </c>
      <c r="AB184">
        <v>0</v>
      </c>
      <c r="AC184">
        <v>0</v>
      </c>
      <c r="AD184">
        <v>256.16000000000003</v>
      </c>
      <c r="AE184">
        <v>0</v>
      </c>
      <c r="AF184">
        <v>0</v>
      </c>
      <c r="AG184">
        <v>0</v>
      </c>
      <c r="AH184">
        <v>256.16000000000003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179.3</v>
      </c>
      <c r="AU184" t="s">
        <v>3</v>
      </c>
      <c r="AV184">
        <v>1</v>
      </c>
      <c r="AW184">
        <v>2</v>
      </c>
      <c r="AX184">
        <v>36405346</v>
      </c>
      <c r="AY184">
        <v>1</v>
      </c>
      <c r="AZ184">
        <v>0</v>
      </c>
      <c r="BA184">
        <v>178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Y184*Source!I190</f>
        <v>3.5860000000000003</v>
      </c>
      <c r="CY184">
        <f>AD184</f>
        <v>256.16000000000003</v>
      </c>
      <c r="CZ184">
        <f>AH184</f>
        <v>256.16000000000003</v>
      </c>
      <c r="DA184">
        <f>AL184</f>
        <v>1</v>
      </c>
      <c r="DB184">
        <f t="shared" si="22"/>
        <v>45929.49</v>
      </c>
      <c r="DC184">
        <f t="shared" si="23"/>
        <v>0</v>
      </c>
    </row>
    <row r="185" spans="1:107">
      <c r="A185">
        <f>ROW(Source!A190)</f>
        <v>190</v>
      </c>
      <c r="B185">
        <v>36401907</v>
      </c>
      <c r="C185">
        <v>36405340</v>
      </c>
      <c r="D185">
        <v>121548</v>
      </c>
      <c r="E185">
        <v>1</v>
      </c>
      <c r="F185">
        <v>1</v>
      </c>
      <c r="G185">
        <v>1</v>
      </c>
      <c r="H185">
        <v>1</v>
      </c>
      <c r="I185" t="s">
        <v>35</v>
      </c>
      <c r="J185" t="s">
        <v>3</v>
      </c>
      <c r="K185" t="s">
        <v>515</v>
      </c>
      <c r="L185">
        <v>608254</v>
      </c>
      <c r="N185">
        <v>1013</v>
      </c>
      <c r="O185" t="s">
        <v>516</v>
      </c>
      <c r="P185" t="s">
        <v>516</v>
      </c>
      <c r="Q185">
        <v>1</v>
      </c>
      <c r="W185">
        <v>0</v>
      </c>
      <c r="X185">
        <v>-185737400</v>
      </c>
      <c r="Y185">
        <v>3.97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3.97</v>
      </c>
      <c r="AU185" t="s">
        <v>3</v>
      </c>
      <c r="AV185">
        <v>2</v>
      </c>
      <c r="AW185">
        <v>2</v>
      </c>
      <c r="AX185">
        <v>36405347</v>
      </c>
      <c r="AY185">
        <v>1</v>
      </c>
      <c r="AZ185">
        <v>0</v>
      </c>
      <c r="BA185">
        <v>179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Y185*Source!I190</f>
        <v>7.9400000000000012E-2</v>
      </c>
      <c r="CY185">
        <f>AD185</f>
        <v>0</v>
      </c>
      <c r="CZ185">
        <f>AH185</f>
        <v>0</v>
      </c>
      <c r="DA185">
        <f>AL185</f>
        <v>1</v>
      </c>
      <c r="DB185">
        <f t="shared" si="22"/>
        <v>0</v>
      </c>
      <c r="DC185">
        <f t="shared" si="23"/>
        <v>0</v>
      </c>
    </row>
    <row r="186" spans="1:107">
      <c r="A186">
        <f>ROW(Source!A190)</f>
        <v>190</v>
      </c>
      <c r="B186">
        <v>36401907</v>
      </c>
      <c r="C186">
        <v>36405340</v>
      </c>
      <c r="D186">
        <v>29172710</v>
      </c>
      <c r="E186">
        <v>1</v>
      </c>
      <c r="F186">
        <v>1</v>
      </c>
      <c r="G186">
        <v>1</v>
      </c>
      <c r="H186">
        <v>2</v>
      </c>
      <c r="I186" t="s">
        <v>523</v>
      </c>
      <c r="J186" t="s">
        <v>524</v>
      </c>
      <c r="K186" t="s">
        <v>525</v>
      </c>
      <c r="L186">
        <v>1368</v>
      </c>
      <c r="N186">
        <v>1011</v>
      </c>
      <c r="O186" t="s">
        <v>520</v>
      </c>
      <c r="P186" t="s">
        <v>520</v>
      </c>
      <c r="Q186">
        <v>1</v>
      </c>
      <c r="W186">
        <v>0</v>
      </c>
      <c r="X186">
        <v>-1676841219</v>
      </c>
      <c r="Y186">
        <v>3.97</v>
      </c>
      <c r="AA186">
        <v>0</v>
      </c>
      <c r="AB186">
        <v>539.16</v>
      </c>
      <c r="AC186">
        <v>335.2</v>
      </c>
      <c r="AD186">
        <v>0</v>
      </c>
      <c r="AE186">
        <v>0</v>
      </c>
      <c r="AF186">
        <v>46.56</v>
      </c>
      <c r="AG186">
        <v>10.06</v>
      </c>
      <c r="AH186">
        <v>0</v>
      </c>
      <c r="AI186">
        <v>1</v>
      </c>
      <c r="AJ186">
        <v>11.58</v>
      </c>
      <c r="AK186">
        <v>33.32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3.97</v>
      </c>
      <c r="AU186" t="s">
        <v>3</v>
      </c>
      <c r="AV186">
        <v>0</v>
      </c>
      <c r="AW186">
        <v>2</v>
      </c>
      <c r="AX186">
        <v>36405348</v>
      </c>
      <c r="AY186">
        <v>1</v>
      </c>
      <c r="AZ186">
        <v>0</v>
      </c>
      <c r="BA186">
        <v>180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Y186*Source!I190</f>
        <v>7.9400000000000012E-2</v>
      </c>
      <c r="CY186">
        <f>AB186</f>
        <v>539.16</v>
      </c>
      <c r="CZ186">
        <f>AF186</f>
        <v>46.56</v>
      </c>
      <c r="DA186">
        <f>AJ186</f>
        <v>11.58</v>
      </c>
      <c r="DB186">
        <f t="shared" si="22"/>
        <v>184.84</v>
      </c>
      <c r="DC186">
        <f t="shared" si="23"/>
        <v>39.94</v>
      </c>
    </row>
    <row r="187" spans="1:107">
      <c r="A187">
        <f>ROW(Source!A190)</f>
        <v>190</v>
      </c>
      <c r="B187">
        <v>36401907</v>
      </c>
      <c r="C187">
        <v>36405340</v>
      </c>
      <c r="D187">
        <v>29174533</v>
      </c>
      <c r="E187">
        <v>1</v>
      </c>
      <c r="F187">
        <v>1</v>
      </c>
      <c r="G187">
        <v>1</v>
      </c>
      <c r="H187">
        <v>2</v>
      </c>
      <c r="I187" t="s">
        <v>526</v>
      </c>
      <c r="J187" t="s">
        <v>527</v>
      </c>
      <c r="K187" t="s">
        <v>528</v>
      </c>
      <c r="L187">
        <v>1368</v>
      </c>
      <c r="N187">
        <v>1011</v>
      </c>
      <c r="O187" t="s">
        <v>520</v>
      </c>
      <c r="P187" t="s">
        <v>520</v>
      </c>
      <c r="Q187">
        <v>1</v>
      </c>
      <c r="W187">
        <v>0</v>
      </c>
      <c r="X187">
        <v>1235896746</v>
      </c>
      <c r="Y187">
        <v>7.93</v>
      </c>
      <c r="AA187">
        <v>0</v>
      </c>
      <c r="AB187">
        <v>5.0599999999999996</v>
      </c>
      <c r="AC187">
        <v>0</v>
      </c>
      <c r="AD187">
        <v>0</v>
      </c>
      <c r="AE187">
        <v>0</v>
      </c>
      <c r="AF187">
        <v>1.53</v>
      </c>
      <c r="AG187">
        <v>0</v>
      </c>
      <c r="AH187">
        <v>0</v>
      </c>
      <c r="AI187">
        <v>1</v>
      </c>
      <c r="AJ187">
        <v>3.31</v>
      </c>
      <c r="AK187">
        <v>33.32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7.93</v>
      </c>
      <c r="AU187" t="s">
        <v>3</v>
      </c>
      <c r="AV187">
        <v>0</v>
      </c>
      <c r="AW187">
        <v>2</v>
      </c>
      <c r="AX187">
        <v>36405349</v>
      </c>
      <c r="AY187">
        <v>1</v>
      </c>
      <c r="AZ187">
        <v>0</v>
      </c>
      <c r="BA187">
        <v>181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Y187*Source!I190</f>
        <v>0.15859999999999999</v>
      </c>
      <c r="CY187">
        <f>AB187</f>
        <v>5.0599999999999996</v>
      </c>
      <c r="CZ187">
        <f>AF187</f>
        <v>1.53</v>
      </c>
      <c r="DA187">
        <f>AJ187</f>
        <v>3.31</v>
      </c>
      <c r="DB187">
        <f t="shared" si="22"/>
        <v>12.13</v>
      </c>
      <c r="DC187">
        <f t="shared" si="23"/>
        <v>0</v>
      </c>
    </row>
    <row r="188" spans="1:107">
      <c r="A188">
        <f>ROW(Source!A190)</f>
        <v>190</v>
      </c>
      <c r="B188">
        <v>36401907</v>
      </c>
      <c r="C188">
        <v>36405340</v>
      </c>
      <c r="D188">
        <v>29164349</v>
      </c>
      <c r="E188">
        <v>1</v>
      </c>
      <c r="F188">
        <v>1</v>
      </c>
      <c r="G188">
        <v>1</v>
      </c>
      <c r="H188">
        <v>3</v>
      </c>
      <c r="I188" t="s">
        <v>28</v>
      </c>
      <c r="J188" t="s">
        <v>31</v>
      </c>
      <c r="K188" t="s">
        <v>29</v>
      </c>
      <c r="L188">
        <v>1348</v>
      </c>
      <c r="N188">
        <v>1009</v>
      </c>
      <c r="O188" t="s">
        <v>30</v>
      </c>
      <c r="P188" t="s">
        <v>30</v>
      </c>
      <c r="Q188">
        <v>1000</v>
      </c>
      <c r="W188">
        <v>0</v>
      </c>
      <c r="X188">
        <v>-304821490</v>
      </c>
      <c r="Y188">
        <v>10.5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0</v>
      </c>
      <c r="AP188">
        <v>0</v>
      </c>
      <c r="AQ188">
        <v>0</v>
      </c>
      <c r="AR188">
        <v>0</v>
      </c>
      <c r="AS188" t="s">
        <v>3</v>
      </c>
      <c r="AT188">
        <v>10.5</v>
      </c>
      <c r="AU188" t="s">
        <v>3</v>
      </c>
      <c r="AV188">
        <v>0</v>
      </c>
      <c r="AW188">
        <v>2</v>
      </c>
      <c r="AX188">
        <v>36405350</v>
      </c>
      <c r="AY188">
        <v>1</v>
      </c>
      <c r="AZ188">
        <v>0</v>
      </c>
      <c r="BA188">
        <v>182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Y188*Source!I190</f>
        <v>0.21</v>
      </c>
      <c r="CY188">
        <f>AA188</f>
        <v>0</v>
      </c>
      <c r="CZ188">
        <f>AE188</f>
        <v>0</v>
      </c>
      <c r="DA188">
        <f>AI188</f>
        <v>1</v>
      </c>
      <c r="DB188">
        <f t="shared" si="22"/>
        <v>0</v>
      </c>
      <c r="DC188">
        <f t="shared" si="23"/>
        <v>0</v>
      </c>
    </row>
    <row r="189" spans="1:107">
      <c r="A189">
        <f>ROW(Source!A229)</f>
        <v>229</v>
      </c>
      <c r="B189">
        <v>36401907</v>
      </c>
      <c r="C189">
        <v>36405352</v>
      </c>
      <c r="D189">
        <v>18407150</v>
      </c>
      <c r="E189">
        <v>1</v>
      </c>
      <c r="F189">
        <v>1</v>
      </c>
      <c r="G189">
        <v>1</v>
      </c>
      <c r="H189">
        <v>1</v>
      </c>
      <c r="I189" t="s">
        <v>529</v>
      </c>
      <c r="J189" t="s">
        <v>3</v>
      </c>
      <c r="K189" t="s">
        <v>530</v>
      </c>
      <c r="L189">
        <v>1369</v>
      </c>
      <c r="N189">
        <v>1013</v>
      </c>
      <c r="O189" t="s">
        <v>514</v>
      </c>
      <c r="P189" t="s">
        <v>514</v>
      </c>
      <c r="Q189">
        <v>1</v>
      </c>
      <c r="W189">
        <v>0</v>
      </c>
      <c r="X189">
        <v>-931037793</v>
      </c>
      <c r="Y189">
        <v>24.368500000000001</v>
      </c>
      <c r="AA189">
        <v>0</v>
      </c>
      <c r="AB189">
        <v>0</v>
      </c>
      <c r="AC189">
        <v>0</v>
      </c>
      <c r="AD189">
        <v>272.45</v>
      </c>
      <c r="AE189">
        <v>0</v>
      </c>
      <c r="AF189">
        <v>0</v>
      </c>
      <c r="AG189">
        <v>0</v>
      </c>
      <c r="AH189">
        <v>272.45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1</v>
      </c>
      <c r="AQ189">
        <v>0</v>
      </c>
      <c r="AR189">
        <v>0</v>
      </c>
      <c r="AS189" t="s">
        <v>3</v>
      </c>
      <c r="AT189">
        <v>21.19</v>
      </c>
      <c r="AU189" t="s">
        <v>134</v>
      </c>
      <c r="AV189">
        <v>1</v>
      </c>
      <c r="AW189">
        <v>2</v>
      </c>
      <c r="AX189">
        <v>36405360</v>
      </c>
      <c r="AY189">
        <v>1</v>
      </c>
      <c r="AZ189">
        <v>0</v>
      </c>
      <c r="BA189">
        <v>183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Y189*Source!I229</f>
        <v>0.56047550000000002</v>
      </c>
      <c r="CY189">
        <f>AD189</f>
        <v>272.45</v>
      </c>
      <c r="CZ189">
        <f>AH189</f>
        <v>272.45</v>
      </c>
      <c r="DA189">
        <f>AL189</f>
        <v>1</v>
      </c>
      <c r="DB189">
        <f>ROUND((ROUND(AT189*CZ189,2)*1.15),2)</f>
        <v>6639.2</v>
      </c>
      <c r="DC189">
        <f>ROUND((ROUND(AT189*AG189,2)*1.15),2)</f>
        <v>0</v>
      </c>
    </row>
    <row r="190" spans="1:107">
      <c r="A190">
        <f>ROW(Source!A229)</f>
        <v>229</v>
      </c>
      <c r="B190">
        <v>36401907</v>
      </c>
      <c r="C190">
        <v>36405352</v>
      </c>
      <c r="D190">
        <v>121548</v>
      </c>
      <c r="E190">
        <v>1</v>
      </c>
      <c r="F190">
        <v>1</v>
      </c>
      <c r="G190">
        <v>1</v>
      </c>
      <c r="H190">
        <v>1</v>
      </c>
      <c r="I190" t="s">
        <v>35</v>
      </c>
      <c r="J190" t="s">
        <v>3</v>
      </c>
      <c r="K190" t="s">
        <v>515</v>
      </c>
      <c r="L190">
        <v>608254</v>
      </c>
      <c r="N190">
        <v>1013</v>
      </c>
      <c r="O190" t="s">
        <v>516</v>
      </c>
      <c r="P190" t="s">
        <v>516</v>
      </c>
      <c r="Q190">
        <v>1</v>
      </c>
      <c r="W190">
        <v>0</v>
      </c>
      <c r="X190">
        <v>-185737400</v>
      </c>
      <c r="Y190">
        <v>0.05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1</v>
      </c>
      <c r="AQ190">
        <v>0</v>
      </c>
      <c r="AR190">
        <v>0</v>
      </c>
      <c r="AS190" t="s">
        <v>3</v>
      </c>
      <c r="AT190">
        <v>0.04</v>
      </c>
      <c r="AU190" t="s">
        <v>133</v>
      </c>
      <c r="AV190">
        <v>2</v>
      </c>
      <c r="AW190">
        <v>2</v>
      </c>
      <c r="AX190">
        <v>36405361</v>
      </c>
      <c r="AY190">
        <v>1</v>
      </c>
      <c r="AZ190">
        <v>0</v>
      </c>
      <c r="BA190">
        <v>184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Y190*Source!I229</f>
        <v>1.15E-3</v>
      </c>
      <c r="CY190">
        <f>AD190</f>
        <v>0</v>
      </c>
      <c r="CZ190">
        <f>AH190</f>
        <v>0</v>
      </c>
      <c r="DA190">
        <f>AL190</f>
        <v>1</v>
      </c>
      <c r="DB190">
        <f>ROUND((ROUND(AT190*CZ190,2)*1.25),2)</f>
        <v>0</v>
      </c>
      <c r="DC190">
        <f>ROUND((ROUND(AT190*AG190,2)*1.25),2)</f>
        <v>0</v>
      </c>
    </row>
    <row r="191" spans="1:107">
      <c r="A191">
        <f>ROW(Source!A229)</f>
        <v>229</v>
      </c>
      <c r="B191">
        <v>36401907</v>
      </c>
      <c r="C191">
        <v>36405352</v>
      </c>
      <c r="D191">
        <v>29172556</v>
      </c>
      <c r="E191">
        <v>1</v>
      </c>
      <c r="F191">
        <v>1</v>
      </c>
      <c r="G191">
        <v>1</v>
      </c>
      <c r="H191">
        <v>2</v>
      </c>
      <c r="I191" t="s">
        <v>517</v>
      </c>
      <c r="J191" t="s">
        <v>518</v>
      </c>
      <c r="K191" t="s">
        <v>519</v>
      </c>
      <c r="L191">
        <v>1368</v>
      </c>
      <c r="N191">
        <v>1011</v>
      </c>
      <c r="O191" t="s">
        <v>520</v>
      </c>
      <c r="P191" t="s">
        <v>520</v>
      </c>
      <c r="Q191">
        <v>1</v>
      </c>
      <c r="W191">
        <v>0</v>
      </c>
      <c r="X191">
        <v>-1302720870</v>
      </c>
      <c r="Y191">
        <v>0.05</v>
      </c>
      <c r="AA191">
        <v>0</v>
      </c>
      <c r="AB191">
        <v>466.71</v>
      </c>
      <c r="AC191">
        <v>449.82</v>
      </c>
      <c r="AD191">
        <v>0</v>
      </c>
      <c r="AE191">
        <v>0</v>
      </c>
      <c r="AF191">
        <v>31.26</v>
      </c>
      <c r="AG191">
        <v>13.5</v>
      </c>
      <c r="AH191">
        <v>0</v>
      </c>
      <c r="AI191">
        <v>1</v>
      </c>
      <c r="AJ191">
        <v>14.93</v>
      </c>
      <c r="AK191">
        <v>33.32</v>
      </c>
      <c r="AL191">
        <v>1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0.04</v>
      </c>
      <c r="AU191" t="s">
        <v>133</v>
      </c>
      <c r="AV191">
        <v>0</v>
      </c>
      <c r="AW191">
        <v>2</v>
      </c>
      <c r="AX191">
        <v>36405362</v>
      </c>
      <c r="AY191">
        <v>1</v>
      </c>
      <c r="AZ191">
        <v>0</v>
      </c>
      <c r="BA191">
        <v>185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Y191*Source!I229</f>
        <v>1.15E-3</v>
      </c>
      <c r="CY191">
        <f>AB191</f>
        <v>466.71</v>
      </c>
      <c r="CZ191">
        <f>AF191</f>
        <v>31.26</v>
      </c>
      <c r="DA191">
        <f>AJ191</f>
        <v>14.93</v>
      </c>
      <c r="DB191">
        <f>ROUND((ROUND(AT191*CZ191,2)*1.25),2)</f>
        <v>1.56</v>
      </c>
      <c r="DC191">
        <f>ROUND((ROUND(AT191*AG191,2)*1.25),2)</f>
        <v>0.68</v>
      </c>
    </row>
    <row r="192" spans="1:107">
      <c r="A192">
        <f>ROW(Source!A229)</f>
        <v>229</v>
      </c>
      <c r="B192">
        <v>36401907</v>
      </c>
      <c r="C192">
        <v>36405352</v>
      </c>
      <c r="D192">
        <v>29174913</v>
      </c>
      <c r="E192">
        <v>1</v>
      </c>
      <c r="F192">
        <v>1</v>
      </c>
      <c r="G192">
        <v>1</v>
      </c>
      <c r="H192">
        <v>2</v>
      </c>
      <c r="I192" t="s">
        <v>531</v>
      </c>
      <c r="J192" t="s">
        <v>532</v>
      </c>
      <c r="K192" t="s">
        <v>533</v>
      </c>
      <c r="L192">
        <v>1368</v>
      </c>
      <c r="N192">
        <v>1011</v>
      </c>
      <c r="O192" t="s">
        <v>520</v>
      </c>
      <c r="P192" t="s">
        <v>520</v>
      </c>
      <c r="Q192">
        <v>1</v>
      </c>
      <c r="W192">
        <v>0</v>
      </c>
      <c r="X192">
        <v>458544584</v>
      </c>
      <c r="Y192">
        <v>0.1875</v>
      </c>
      <c r="AA192">
        <v>0</v>
      </c>
      <c r="AB192">
        <v>932.72</v>
      </c>
      <c r="AC192">
        <v>386.51</v>
      </c>
      <c r="AD192">
        <v>0</v>
      </c>
      <c r="AE192">
        <v>0</v>
      </c>
      <c r="AF192">
        <v>87.17</v>
      </c>
      <c r="AG192">
        <v>11.6</v>
      </c>
      <c r="AH192">
        <v>0</v>
      </c>
      <c r="AI192">
        <v>1</v>
      </c>
      <c r="AJ192">
        <v>10.7</v>
      </c>
      <c r="AK192">
        <v>33.32</v>
      </c>
      <c r="AL192">
        <v>1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3</v>
      </c>
      <c r="AT192">
        <v>0.15</v>
      </c>
      <c r="AU192" t="s">
        <v>133</v>
      </c>
      <c r="AV192">
        <v>0</v>
      </c>
      <c r="AW192">
        <v>2</v>
      </c>
      <c r="AX192">
        <v>36405363</v>
      </c>
      <c r="AY192">
        <v>1</v>
      </c>
      <c r="AZ192">
        <v>0</v>
      </c>
      <c r="BA192">
        <v>186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Y192*Source!I229</f>
        <v>4.3125000000000004E-3</v>
      </c>
      <c r="CY192">
        <f>AB192</f>
        <v>932.72</v>
      </c>
      <c r="CZ192">
        <f>AF192</f>
        <v>87.17</v>
      </c>
      <c r="DA192">
        <f>AJ192</f>
        <v>10.7</v>
      </c>
      <c r="DB192">
        <f>ROUND((ROUND(AT192*CZ192,2)*1.25),2)</f>
        <v>16.350000000000001</v>
      </c>
      <c r="DC192">
        <f>ROUND((ROUND(AT192*AG192,2)*1.25),2)</f>
        <v>2.1800000000000002</v>
      </c>
    </row>
    <row r="193" spans="1:107">
      <c r="A193">
        <f>ROW(Source!A229)</f>
        <v>229</v>
      </c>
      <c r="B193">
        <v>36401907</v>
      </c>
      <c r="C193">
        <v>36405352</v>
      </c>
      <c r="D193">
        <v>29108696</v>
      </c>
      <c r="E193">
        <v>1</v>
      </c>
      <c r="F193">
        <v>1</v>
      </c>
      <c r="G193">
        <v>1</v>
      </c>
      <c r="H193">
        <v>3</v>
      </c>
      <c r="I193" t="s">
        <v>534</v>
      </c>
      <c r="J193" t="s">
        <v>535</v>
      </c>
      <c r="K193" t="s">
        <v>536</v>
      </c>
      <c r="L193">
        <v>1354</v>
      </c>
      <c r="N193">
        <v>1010</v>
      </c>
      <c r="O193" t="s">
        <v>237</v>
      </c>
      <c r="P193" t="s">
        <v>237</v>
      </c>
      <c r="Q193">
        <v>1</v>
      </c>
      <c r="W193">
        <v>0</v>
      </c>
      <c r="X193">
        <v>2109155817</v>
      </c>
      <c r="Y193">
        <v>56.6</v>
      </c>
      <c r="AA193">
        <v>310.51</v>
      </c>
      <c r="AB193">
        <v>0</v>
      </c>
      <c r="AC193">
        <v>0</v>
      </c>
      <c r="AD193">
        <v>0</v>
      </c>
      <c r="AE193">
        <v>67.209999999999994</v>
      </c>
      <c r="AF193">
        <v>0</v>
      </c>
      <c r="AG193">
        <v>0</v>
      </c>
      <c r="AH193">
        <v>0</v>
      </c>
      <c r="AI193">
        <v>4.62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56.6</v>
      </c>
      <c r="AU193" t="s">
        <v>3</v>
      </c>
      <c r="AV193">
        <v>0</v>
      </c>
      <c r="AW193">
        <v>2</v>
      </c>
      <c r="AX193">
        <v>36405364</v>
      </c>
      <c r="AY193">
        <v>1</v>
      </c>
      <c r="AZ193">
        <v>0</v>
      </c>
      <c r="BA193">
        <v>187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Y193*Source!I229</f>
        <v>1.3018000000000001</v>
      </c>
      <c r="CY193">
        <f>AA193</f>
        <v>310.51</v>
      </c>
      <c r="CZ193">
        <f>AE193</f>
        <v>67.209999999999994</v>
      </c>
      <c r="DA193">
        <f>AI193</f>
        <v>4.62</v>
      </c>
      <c r="DB193">
        <f>ROUND(ROUND(AT193*CZ193,2),2)</f>
        <v>3804.09</v>
      </c>
      <c r="DC193">
        <f>ROUND(ROUND(AT193*AG193,2),2)</f>
        <v>0</v>
      </c>
    </row>
    <row r="194" spans="1:107">
      <c r="A194">
        <f>ROW(Source!A229)</f>
        <v>229</v>
      </c>
      <c r="B194">
        <v>36401907</v>
      </c>
      <c r="C194">
        <v>36405352</v>
      </c>
      <c r="D194">
        <v>29109720</v>
      </c>
      <c r="E194">
        <v>1</v>
      </c>
      <c r="F194">
        <v>1</v>
      </c>
      <c r="G194">
        <v>1</v>
      </c>
      <c r="H194">
        <v>3</v>
      </c>
      <c r="I194" t="s">
        <v>140</v>
      </c>
      <c r="J194" t="s">
        <v>143</v>
      </c>
      <c r="K194" t="s">
        <v>141</v>
      </c>
      <c r="L194">
        <v>1301</v>
      </c>
      <c r="N194">
        <v>1003</v>
      </c>
      <c r="O194" t="s">
        <v>142</v>
      </c>
      <c r="P194" t="s">
        <v>142</v>
      </c>
      <c r="Q194">
        <v>1</v>
      </c>
      <c r="W194">
        <v>0</v>
      </c>
      <c r="X194">
        <v>-716496253</v>
      </c>
      <c r="Y194">
        <v>100</v>
      </c>
      <c r="AA194">
        <v>108.23</v>
      </c>
      <c r="AB194">
        <v>0</v>
      </c>
      <c r="AC194">
        <v>0</v>
      </c>
      <c r="AD194">
        <v>0</v>
      </c>
      <c r="AE194">
        <v>131.99</v>
      </c>
      <c r="AF194">
        <v>0</v>
      </c>
      <c r="AG194">
        <v>0</v>
      </c>
      <c r="AH194">
        <v>0</v>
      </c>
      <c r="AI194">
        <v>0.82</v>
      </c>
      <c r="AJ194">
        <v>1</v>
      </c>
      <c r="AK194">
        <v>1</v>
      </c>
      <c r="AL194">
        <v>1</v>
      </c>
      <c r="AN194">
        <v>0</v>
      </c>
      <c r="AO194">
        <v>0</v>
      </c>
      <c r="AP194">
        <v>0</v>
      </c>
      <c r="AQ194">
        <v>0</v>
      </c>
      <c r="AR194">
        <v>0</v>
      </c>
      <c r="AS194" t="s">
        <v>3</v>
      </c>
      <c r="AT194">
        <v>100</v>
      </c>
      <c r="AU194" t="s">
        <v>3</v>
      </c>
      <c r="AV194">
        <v>0</v>
      </c>
      <c r="AW194">
        <v>1</v>
      </c>
      <c r="AX194">
        <v>-1</v>
      </c>
      <c r="AY194">
        <v>0</v>
      </c>
      <c r="AZ194">
        <v>0</v>
      </c>
      <c r="BA194" t="s">
        <v>3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Y194*Source!I229</f>
        <v>2.2999999999999998</v>
      </c>
      <c r="CY194">
        <f>AA194</f>
        <v>108.23</v>
      </c>
      <c r="CZ194">
        <f>AE194</f>
        <v>131.99</v>
      </c>
      <c r="DA194">
        <f>AI194</f>
        <v>0.82</v>
      </c>
      <c r="DB194">
        <f>ROUND(ROUND(AT194*CZ194,2),2)</f>
        <v>13199</v>
      </c>
      <c r="DC194">
        <f>ROUND(ROUND(AT194*AG194,2),2)</f>
        <v>0</v>
      </c>
    </row>
    <row r="195" spans="1:107">
      <c r="A195">
        <f>ROW(Source!A229)</f>
        <v>229</v>
      </c>
      <c r="B195">
        <v>36401907</v>
      </c>
      <c r="C195">
        <v>36405352</v>
      </c>
      <c r="D195">
        <v>29115197</v>
      </c>
      <c r="E195">
        <v>1</v>
      </c>
      <c r="F195">
        <v>1</v>
      </c>
      <c r="G195">
        <v>1</v>
      </c>
      <c r="H195">
        <v>3</v>
      </c>
      <c r="I195" t="s">
        <v>537</v>
      </c>
      <c r="J195" t="s">
        <v>538</v>
      </c>
      <c r="K195" t="s">
        <v>539</v>
      </c>
      <c r="L195">
        <v>1354</v>
      </c>
      <c r="N195">
        <v>1010</v>
      </c>
      <c r="O195" t="s">
        <v>237</v>
      </c>
      <c r="P195" t="s">
        <v>237</v>
      </c>
      <c r="Q195">
        <v>1</v>
      </c>
      <c r="W195">
        <v>0</v>
      </c>
      <c r="X195">
        <v>-1208533646</v>
      </c>
      <c r="Y195">
        <v>400</v>
      </c>
      <c r="AA195">
        <v>3.68</v>
      </c>
      <c r="AB195">
        <v>0</v>
      </c>
      <c r="AC195">
        <v>0</v>
      </c>
      <c r="AD195">
        <v>0</v>
      </c>
      <c r="AE195">
        <v>0.5</v>
      </c>
      <c r="AF195">
        <v>0</v>
      </c>
      <c r="AG195">
        <v>0</v>
      </c>
      <c r="AH195">
        <v>0</v>
      </c>
      <c r="AI195">
        <v>7.36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400</v>
      </c>
      <c r="AU195" t="s">
        <v>3</v>
      </c>
      <c r="AV195">
        <v>0</v>
      </c>
      <c r="AW195">
        <v>2</v>
      </c>
      <c r="AX195">
        <v>36405366</v>
      </c>
      <c r="AY195">
        <v>1</v>
      </c>
      <c r="AZ195">
        <v>0</v>
      </c>
      <c r="BA195">
        <v>189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Y195*Source!I229</f>
        <v>9.1999999999999993</v>
      </c>
      <c r="CY195">
        <f>AA195</f>
        <v>3.68</v>
      </c>
      <c r="CZ195">
        <f>AE195</f>
        <v>0.5</v>
      </c>
      <c r="DA195">
        <f>AI195</f>
        <v>7.36</v>
      </c>
      <c r="DB195">
        <f>ROUND(ROUND(AT195*CZ195,2),2)</f>
        <v>200</v>
      </c>
      <c r="DC195">
        <f>ROUND(ROUND(AT195*AG195,2),2)</f>
        <v>0</v>
      </c>
    </row>
    <row r="196" spans="1:107">
      <c r="A196">
        <f>ROW(Source!A231)</f>
        <v>231</v>
      </c>
      <c r="B196">
        <v>36401907</v>
      </c>
      <c r="C196">
        <v>36405368</v>
      </c>
      <c r="D196">
        <v>18413230</v>
      </c>
      <c r="E196">
        <v>1</v>
      </c>
      <c r="F196">
        <v>1</v>
      </c>
      <c r="G196">
        <v>1</v>
      </c>
      <c r="H196">
        <v>1</v>
      </c>
      <c r="I196" t="s">
        <v>540</v>
      </c>
      <c r="J196" t="s">
        <v>3</v>
      </c>
      <c r="K196" t="s">
        <v>541</v>
      </c>
      <c r="L196">
        <v>1369</v>
      </c>
      <c r="N196">
        <v>1013</v>
      </c>
      <c r="O196" t="s">
        <v>514</v>
      </c>
      <c r="P196" t="s">
        <v>514</v>
      </c>
      <c r="Q196">
        <v>1</v>
      </c>
      <c r="W196">
        <v>0</v>
      </c>
      <c r="X196">
        <v>355262106</v>
      </c>
      <c r="Y196">
        <v>191.44049999999999</v>
      </c>
      <c r="AA196">
        <v>0</v>
      </c>
      <c r="AB196">
        <v>0</v>
      </c>
      <c r="AC196">
        <v>0</v>
      </c>
      <c r="AD196">
        <v>293.22000000000003</v>
      </c>
      <c r="AE196">
        <v>0</v>
      </c>
      <c r="AF196">
        <v>0</v>
      </c>
      <c r="AG196">
        <v>0</v>
      </c>
      <c r="AH196">
        <v>293.22000000000003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3</v>
      </c>
      <c r="AT196">
        <v>166.47</v>
      </c>
      <c r="AU196" t="s">
        <v>134</v>
      </c>
      <c r="AV196">
        <v>1</v>
      </c>
      <c r="AW196">
        <v>2</v>
      </c>
      <c r="AX196">
        <v>36405378</v>
      </c>
      <c r="AY196">
        <v>1</v>
      </c>
      <c r="AZ196">
        <v>0</v>
      </c>
      <c r="BA196">
        <v>190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Y196*Source!I231</f>
        <v>2.2972859999999997</v>
      </c>
      <c r="CY196">
        <f>AD196</f>
        <v>293.22000000000003</v>
      </c>
      <c r="CZ196">
        <f>AH196</f>
        <v>293.22000000000003</v>
      </c>
      <c r="DA196">
        <f>AL196</f>
        <v>1</v>
      </c>
      <c r="DB196">
        <f>ROUND((ROUND(AT196*CZ196,2)*1.15),2)</f>
        <v>56134.18</v>
      </c>
      <c r="DC196">
        <f>ROUND((ROUND(AT196*AG196,2)*1.15),2)</f>
        <v>0</v>
      </c>
    </row>
    <row r="197" spans="1:107">
      <c r="A197">
        <f>ROW(Source!A231)</f>
        <v>231</v>
      </c>
      <c r="B197">
        <v>36401907</v>
      </c>
      <c r="C197">
        <v>36405368</v>
      </c>
      <c r="D197">
        <v>121548</v>
      </c>
      <c r="E197">
        <v>1</v>
      </c>
      <c r="F197">
        <v>1</v>
      </c>
      <c r="G197">
        <v>1</v>
      </c>
      <c r="H197">
        <v>1</v>
      </c>
      <c r="I197" t="s">
        <v>35</v>
      </c>
      <c r="J197" t="s">
        <v>3</v>
      </c>
      <c r="K197" t="s">
        <v>515</v>
      </c>
      <c r="L197">
        <v>608254</v>
      </c>
      <c r="N197">
        <v>1013</v>
      </c>
      <c r="O197" t="s">
        <v>516</v>
      </c>
      <c r="P197" t="s">
        <v>516</v>
      </c>
      <c r="Q197">
        <v>1</v>
      </c>
      <c r="W197">
        <v>0</v>
      </c>
      <c r="X197">
        <v>-185737400</v>
      </c>
      <c r="Y197">
        <v>0.1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3</v>
      </c>
      <c r="AT197">
        <v>0.08</v>
      </c>
      <c r="AU197" t="s">
        <v>133</v>
      </c>
      <c r="AV197">
        <v>2</v>
      </c>
      <c r="AW197">
        <v>2</v>
      </c>
      <c r="AX197">
        <v>36405379</v>
      </c>
      <c r="AY197">
        <v>1</v>
      </c>
      <c r="AZ197">
        <v>0</v>
      </c>
      <c r="BA197">
        <v>191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Y197*Source!I231</f>
        <v>1.2000000000000001E-3</v>
      </c>
      <c r="CY197">
        <f>AD197</f>
        <v>0</v>
      </c>
      <c r="CZ197">
        <f>AH197</f>
        <v>0</v>
      </c>
      <c r="DA197">
        <f>AL197</f>
        <v>1</v>
      </c>
      <c r="DB197">
        <f>ROUND((ROUND(AT197*CZ197,2)*1.25),2)</f>
        <v>0</v>
      </c>
      <c r="DC197">
        <f>ROUND((ROUND(AT197*AG197,2)*1.25),2)</f>
        <v>0</v>
      </c>
    </row>
    <row r="198" spans="1:107">
      <c r="A198">
        <f>ROW(Source!A231)</f>
        <v>231</v>
      </c>
      <c r="B198">
        <v>36401907</v>
      </c>
      <c r="C198">
        <v>36405368</v>
      </c>
      <c r="D198">
        <v>29172556</v>
      </c>
      <c r="E198">
        <v>1</v>
      </c>
      <c r="F198">
        <v>1</v>
      </c>
      <c r="G198">
        <v>1</v>
      </c>
      <c r="H198">
        <v>2</v>
      </c>
      <c r="I198" t="s">
        <v>517</v>
      </c>
      <c r="J198" t="s">
        <v>518</v>
      </c>
      <c r="K198" t="s">
        <v>519</v>
      </c>
      <c r="L198">
        <v>1368</v>
      </c>
      <c r="N198">
        <v>1011</v>
      </c>
      <c r="O198" t="s">
        <v>520</v>
      </c>
      <c r="P198" t="s">
        <v>520</v>
      </c>
      <c r="Q198">
        <v>1</v>
      </c>
      <c r="W198">
        <v>0</v>
      </c>
      <c r="X198">
        <v>-1302720870</v>
      </c>
      <c r="Y198">
        <v>0.1</v>
      </c>
      <c r="AA198">
        <v>0</v>
      </c>
      <c r="AB198">
        <v>466.71</v>
      </c>
      <c r="AC198">
        <v>449.82</v>
      </c>
      <c r="AD198">
        <v>0</v>
      </c>
      <c r="AE198">
        <v>0</v>
      </c>
      <c r="AF198">
        <v>31.26</v>
      </c>
      <c r="AG198">
        <v>13.5</v>
      </c>
      <c r="AH198">
        <v>0</v>
      </c>
      <c r="AI198">
        <v>1</v>
      </c>
      <c r="AJ198">
        <v>14.93</v>
      </c>
      <c r="AK198">
        <v>33.32</v>
      </c>
      <c r="AL198">
        <v>1</v>
      </c>
      <c r="AN198">
        <v>0</v>
      </c>
      <c r="AO198">
        <v>1</v>
      </c>
      <c r="AP198">
        <v>1</v>
      </c>
      <c r="AQ198">
        <v>0</v>
      </c>
      <c r="AR198">
        <v>0</v>
      </c>
      <c r="AS198" t="s">
        <v>3</v>
      </c>
      <c r="AT198">
        <v>0.08</v>
      </c>
      <c r="AU198" t="s">
        <v>133</v>
      </c>
      <c r="AV198">
        <v>0</v>
      </c>
      <c r="AW198">
        <v>2</v>
      </c>
      <c r="AX198">
        <v>36405380</v>
      </c>
      <c r="AY198">
        <v>1</v>
      </c>
      <c r="AZ198">
        <v>0</v>
      </c>
      <c r="BA198">
        <v>192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Y198*Source!I231</f>
        <v>1.2000000000000001E-3</v>
      </c>
      <c r="CY198">
        <f>AB198</f>
        <v>466.71</v>
      </c>
      <c r="CZ198">
        <f>AF198</f>
        <v>31.26</v>
      </c>
      <c r="DA198">
        <f>AJ198</f>
        <v>14.93</v>
      </c>
      <c r="DB198">
        <f>ROUND((ROUND(AT198*CZ198,2)*1.25),2)</f>
        <v>3.13</v>
      </c>
      <c r="DC198">
        <f>ROUND((ROUND(AT198*AG198,2)*1.25),2)</f>
        <v>1.35</v>
      </c>
    </row>
    <row r="199" spans="1:107">
      <c r="A199">
        <f>ROW(Source!A231)</f>
        <v>231</v>
      </c>
      <c r="B199">
        <v>36401907</v>
      </c>
      <c r="C199">
        <v>36405368</v>
      </c>
      <c r="D199">
        <v>29174591</v>
      </c>
      <c r="E199">
        <v>1</v>
      </c>
      <c r="F199">
        <v>1</v>
      </c>
      <c r="G199">
        <v>1</v>
      </c>
      <c r="H199">
        <v>2</v>
      </c>
      <c r="I199" t="s">
        <v>542</v>
      </c>
      <c r="J199" t="s">
        <v>543</v>
      </c>
      <c r="K199" t="s">
        <v>544</v>
      </c>
      <c r="L199">
        <v>1368</v>
      </c>
      <c r="N199">
        <v>1011</v>
      </c>
      <c r="O199" t="s">
        <v>520</v>
      </c>
      <c r="P199" t="s">
        <v>520</v>
      </c>
      <c r="Q199">
        <v>1</v>
      </c>
      <c r="W199">
        <v>0</v>
      </c>
      <c r="X199">
        <v>1598042632</v>
      </c>
      <c r="Y199">
        <v>0.32500000000000001</v>
      </c>
      <c r="AA199">
        <v>0</v>
      </c>
      <c r="AB199">
        <v>9.4700000000000006</v>
      </c>
      <c r="AC199">
        <v>0</v>
      </c>
      <c r="AD199">
        <v>0</v>
      </c>
      <c r="AE199">
        <v>0</v>
      </c>
      <c r="AF199">
        <v>0.95</v>
      </c>
      <c r="AG199">
        <v>0</v>
      </c>
      <c r="AH199">
        <v>0</v>
      </c>
      <c r="AI199">
        <v>1</v>
      </c>
      <c r="AJ199">
        <v>9.9700000000000006</v>
      </c>
      <c r="AK199">
        <v>33.32</v>
      </c>
      <c r="AL199">
        <v>1</v>
      </c>
      <c r="AN199">
        <v>0</v>
      </c>
      <c r="AO199">
        <v>1</v>
      </c>
      <c r="AP199">
        <v>1</v>
      </c>
      <c r="AQ199">
        <v>0</v>
      </c>
      <c r="AR199">
        <v>0</v>
      </c>
      <c r="AS199" t="s">
        <v>3</v>
      </c>
      <c r="AT199">
        <v>0.26</v>
      </c>
      <c r="AU199" t="s">
        <v>133</v>
      </c>
      <c r="AV199">
        <v>0</v>
      </c>
      <c r="AW199">
        <v>2</v>
      </c>
      <c r="AX199">
        <v>36405381</v>
      </c>
      <c r="AY199">
        <v>1</v>
      </c>
      <c r="AZ199">
        <v>0</v>
      </c>
      <c r="BA199">
        <v>193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Y199*Source!I231</f>
        <v>3.9000000000000003E-3</v>
      </c>
      <c r="CY199">
        <f>AB199</f>
        <v>9.4700000000000006</v>
      </c>
      <c r="CZ199">
        <f>AF199</f>
        <v>0.95</v>
      </c>
      <c r="DA199">
        <f>AJ199</f>
        <v>9.9700000000000006</v>
      </c>
      <c r="DB199">
        <f>ROUND((ROUND(AT199*CZ199,2)*1.25),2)</f>
        <v>0.31</v>
      </c>
      <c r="DC199">
        <f>ROUND((ROUND(AT199*AG199,2)*1.25),2)</f>
        <v>0</v>
      </c>
    </row>
    <row r="200" spans="1:107">
      <c r="A200">
        <f>ROW(Source!A231)</f>
        <v>231</v>
      </c>
      <c r="B200">
        <v>36401907</v>
      </c>
      <c r="C200">
        <v>36405368</v>
      </c>
      <c r="D200">
        <v>29174913</v>
      </c>
      <c r="E200">
        <v>1</v>
      </c>
      <c r="F200">
        <v>1</v>
      </c>
      <c r="G200">
        <v>1</v>
      </c>
      <c r="H200">
        <v>2</v>
      </c>
      <c r="I200" t="s">
        <v>531</v>
      </c>
      <c r="J200" t="s">
        <v>532</v>
      </c>
      <c r="K200" t="s">
        <v>533</v>
      </c>
      <c r="L200">
        <v>1368</v>
      </c>
      <c r="N200">
        <v>1011</v>
      </c>
      <c r="O200" t="s">
        <v>520</v>
      </c>
      <c r="P200" t="s">
        <v>520</v>
      </c>
      <c r="Q200">
        <v>1</v>
      </c>
      <c r="W200">
        <v>0</v>
      </c>
      <c r="X200">
        <v>458544584</v>
      </c>
      <c r="Y200">
        <v>0.625</v>
      </c>
      <c r="AA200">
        <v>0</v>
      </c>
      <c r="AB200">
        <v>932.72</v>
      </c>
      <c r="AC200">
        <v>386.51</v>
      </c>
      <c r="AD200">
        <v>0</v>
      </c>
      <c r="AE200">
        <v>0</v>
      </c>
      <c r="AF200">
        <v>87.17</v>
      </c>
      <c r="AG200">
        <v>11.6</v>
      </c>
      <c r="AH200">
        <v>0</v>
      </c>
      <c r="AI200">
        <v>1</v>
      </c>
      <c r="AJ200">
        <v>10.7</v>
      </c>
      <c r="AK200">
        <v>33.32</v>
      </c>
      <c r="AL200">
        <v>1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3</v>
      </c>
      <c r="AT200">
        <v>0.5</v>
      </c>
      <c r="AU200" t="s">
        <v>133</v>
      </c>
      <c r="AV200">
        <v>0</v>
      </c>
      <c r="AW200">
        <v>2</v>
      </c>
      <c r="AX200">
        <v>36405382</v>
      </c>
      <c r="AY200">
        <v>1</v>
      </c>
      <c r="AZ200">
        <v>0</v>
      </c>
      <c r="BA200">
        <v>194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Y200*Source!I231</f>
        <v>7.4999999999999997E-3</v>
      </c>
      <c r="CY200">
        <f>AB200</f>
        <v>932.72</v>
      </c>
      <c r="CZ200">
        <f>AF200</f>
        <v>87.17</v>
      </c>
      <c r="DA200">
        <f>AJ200</f>
        <v>10.7</v>
      </c>
      <c r="DB200">
        <f>ROUND((ROUND(AT200*CZ200,2)*1.25),2)</f>
        <v>54.49</v>
      </c>
      <c r="DC200">
        <f>ROUND((ROUND(AT200*AG200,2)*1.25),2)</f>
        <v>7.25</v>
      </c>
    </row>
    <row r="201" spans="1:107">
      <c r="A201">
        <f>ROW(Source!A231)</f>
        <v>231</v>
      </c>
      <c r="B201">
        <v>36401907</v>
      </c>
      <c r="C201">
        <v>36405368</v>
      </c>
      <c r="D201">
        <v>29107800</v>
      </c>
      <c r="E201">
        <v>1</v>
      </c>
      <c r="F201">
        <v>1</v>
      </c>
      <c r="G201">
        <v>1</v>
      </c>
      <c r="H201">
        <v>3</v>
      </c>
      <c r="I201" t="s">
        <v>545</v>
      </c>
      <c r="J201" t="s">
        <v>546</v>
      </c>
      <c r="K201" t="s">
        <v>547</v>
      </c>
      <c r="L201">
        <v>1346</v>
      </c>
      <c r="N201">
        <v>1009</v>
      </c>
      <c r="O201" t="s">
        <v>160</v>
      </c>
      <c r="P201" t="s">
        <v>160</v>
      </c>
      <c r="Q201">
        <v>1</v>
      </c>
      <c r="W201">
        <v>0</v>
      </c>
      <c r="X201">
        <v>-1570619850</v>
      </c>
      <c r="Y201">
        <v>0.2</v>
      </c>
      <c r="AA201">
        <v>46.61</v>
      </c>
      <c r="AB201">
        <v>0</v>
      </c>
      <c r="AC201">
        <v>0</v>
      </c>
      <c r="AD201">
        <v>0</v>
      </c>
      <c r="AE201">
        <v>1.81</v>
      </c>
      <c r="AF201">
        <v>0</v>
      </c>
      <c r="AG201">
        <v>0</v>
      </c>
      <c r="AH201">
        <v>0</v>
      </c>
      <c r="AI201">
        <v>25.75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0.2</v>
      </c>
      <c r="AU201" t="s">
        <v>3</v>
      </c>
      <c r="AV201">
        <v>0</v>
      </c>
      <c r="AW201">
        <v>2</v>
      </c>
      <c r="AX201">
        <v>36405383</v>
      </c>
      <c r="AY201">
        <v>1</v>
      </c>
      <c r="AZ201">
        <v>0</v>
      </c>
      <c r="BA201">
        <v>195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Y201*Source!I231</f>
        <v>2.4000000000000002E-3</v>
      </c>
      <c r="CY201">
        <f>AA201</f>
        <v>46.61</v>
      </c>
      <c r="CZ201">
        <f>AE201</f>
        <v>1.81</v>
      </c>
      <c r="DA201">
        <f>AI201</f>
        <v>25.75</v>
      </c>
      <c r="DB201">
        <f>ROUND(ROUND(AT201*CZ201,2),2)</f>
        <v>0.36</v>
      </c>
      <c r="DC201">
        <f>ROUND(ROUND(AT201*AG201,2),2)</f>
        <v>0</v>
      </c>
    </row>
    <row r="202" spans="1:107">
      <c r="A202">
        <f>ROW(Source!A231)</f>
        <v>231</v>
      </c>
      <c r="B202">
        <v>36401907</v>
      </c>
      <c r="C202">
        <v>36405368</v>
      </c>
      <c r="D202">
        <v>29109348</v>
      </c>
      <c r="E202">
        <v>1</v>
      </c>
      <c r="F202">
        <v>1</v>
      </c>
      <c r="G202">
        <v>1</v>
      </c>
      <c r="H202">
        <v>3</v>
      </c>
      <c r="I202" t="s">
        <v>158</v>
      </c>
      <c r="J202" t="s">
        <v>161</v>
      </c>
      <c r="K202" t="s">
        <v>159</v>
      </c>
      <c r="L202">
        <v>1346</v>
      </c>
      <c r="N202">
        <v>1009</v>
      </c>
      <c r="O202" t="s">
        <v>160</v>
      </c>
      <c r="P202" t="s">
        <v>160</v>
      </c>
      <c r="Q202">
        <v>1</v>
      </c>
      <c r="W202">
        <v>0</v>
      </c>
      <c r="X202">
        <v>-1686930993</v>
      </c>
      <c r="Y202">
        <v>8.9166670000000003</v>
      </c>
      <c r="AA202">
        <v>134.02000000000001</v>
      </c>
      <c r="AB202">
        <v>0</v>
      </c>
      <c r="AC202">
        <v>0</v>
      </c>
      <c r="AD202">
        <v>0</v>
      </c>
      <c r="AE202">
        <v>22.91</v>
      </c>
      <c r="AF202">
        <v>0</v>
      </c>
      <c r="AG202">
        <v>0</v>
      </c>
      <c r="AH202">
        <v>0</v>
      </c>
      <c r="AI202">
        <v>5.85</v>
      </c>
      <c r="AJ202">
        <v>1</v>
      </c>
      <c r="AK202">
        <v>1</v>
      </c>
      <c r="AL202">
        <v>1</v>
      </c>
      <c r="AN202">
        <v>0</v>
      </c>
      <c r="AO202">
        <v>0</v>
      </c>
      <c r="AP202">
        <v>0</v>
      </c>
      <c r="AQ202">
        <v>0</v>
      </c>
      <c r="AR202">
        <v>0</v>
      </c>
      <c r="AS202" t="s">
        <v>3</v>
      </c>
      <c r="AT202">
        <v>8.9166670000000003</v>
      </c>
      <c r="AU202" t="s">
        <v>3</v>
      </c>
      <c r="AV202">
        <v>0</v>
      </c>
      <c r="AW202">
        <v>1</v>
      </c>
      <c r="AX202">
        <v>-1</v>
      </c>
      <c r="AY202">
        <v>0</v>
      </c>
      <c r="AZ202">
        <v>0</v>
      </c>
      <c r="BA202" t="s">
        <v>3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Y202*Source!I231</f>
        <v>0.10700000400000001</v>
      </c>
      <c r="CY202">
        <f>AA202</f>
        <v>134.02000000000001</v>
      </c>
      <c r="CZ202">
        <f>AE202</f>
        <v>22.91</v>
      </c>
      <c r="DA202">
        <f>AI202</f>
        <v>5.85</v>
      </c>
      <c r="DB202">
        <f>ROUND(ROUND(AT202*CZ202,2),2)</f>
        <v>204.28</v>
      </c>
      <c r="DC202">
        <f>ROUND(ROUND(AT202*AG202,2),2)</f>
        <v>0</v>
      </c>
    </row>
    <row r="203" spans="1:107">
      <c r="A203">
        <f>ROW(Source!A231)</f>
        <v>231</v>
      </c>
      <c r="B203">
        <v>36401907</v>
      </c>
      <c r="C203">
        <v>36405368</v>
      </c>
      <c r="D203">
        <v>29109411</v>
      </c>
      <c r="E203">
        <v>1</v>
      </c>
      <c r="F203">
        <v>1</v>
      </c>
      <c r="G203">
        <v>1</v>
      </c>
      <c r="H203">
        <v>3</v>
      </c>
      <c r="I203" t="s">
        <v>548</v>
      </c>
      <c r="J203" t="s">
        <v>549</v>
      </c>
      <c r="K203" t="s">
        <v>550</v>
      </c>
      <c r="L203">
        <v>1346</v>
      </c>
      <c r="N203">
        <v>1009</v>
      </c>
      <c r="O203" t="s">
        <v>160</v>
      </c>
      <c r="P203" t="s">
        <v>160</v>
      </c>
      <c r="Q203">
        <v>1</v>
      </c>
      <c r="W203">
        <v>0</v>
      </c>
      <c r="X203">
        <v>-1130535485</v>
      </c>
      <c r="Y203">
        <v>30</v>
      </c>
      <c r="AA203">
        <v>53.91</v>
      </c>
      <c r="AB203">
        <v>0</v>
      </c>
      <c r="AC203">
        <v>0</v>
      </c>
      <c r="AD203">
        <v>0</v>
      </c>
      <c r="AE203">
        <v>15.95</v>
      </c>
      <c r="AF203">
        <v>0</v>
      </c>
      <c r="AG203">
        <v>0</v>
      </c>
      <c r="AH203">
        <v>0</v>
      </c>
      <c r="AI203">
        <v>3.38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30</v>
      </c>
      <c r="AU203" t="s">
        <v>3</v>
      </c>
      <c r="AV203">
        <v>0</v>
      </c>
      <c r="AW203">
        <v>2</v>
      </c>
      <c r="AX203">
        <v>36405384</v>
      </c>
      <c r="AY203">
        <v>1</v>
      </c>
      <c r="AZ203">
        <v>0</v>
      </c>
      <c r="BA203">
        <v>196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Y203*Source!I231</f>
        <v>0.36</v>
      </c>
      <c r="CY203">
        <f>AA203</f>
        <v>53.91</v>
      </c>
      <c r="CZ203">
        <f>AE203</f>
        <v>15.95</v>
      </c>
      <c r="DA203">
        <f>AI203</f>
        <v>3.38</v>
      </c>
      <c r="DB203">
        <f>ROUND(ROUND(AT203*CZ203,2),2)</f>
        <v>478.5</v>
      </c>
      <c r="DC203">
        <f>ROUND(ROUND(AT203*AG203,2),2)</f>
        <v>0</v>
      </c>
    </row>
    <row r="204" spans="1:107">
      <c r="A204">
        <f>ROW(Source!A231)</f>
        <v>231</v>
      </c>
      <c r="B204">
        <v>36401907</v>
      </c>
      <c r="C204">
        <v>36405368</v>
      </c>
      <c r="D204">
        <v>29109648</v>
      </c>
      <c r="E204">
        <v>1</v>
      </c>
      <c r="F204">
        <v>1</v>
      </c>
      <c r="G204">
        <v>1</v>
      </c>
      <c r="H204">
        <v>3</v>
      </c>
      <c r="I204" t="s">
        <v>153</v>
      </c>
      <c r="J204" t="s">
        <v>156</v>
      </c>
      <c r="K204" t="s">
        <v>154</v>
      </c>
      <c r="L204">
        <v>1327</v>
      </c>
      <c r="N204">
        <v>1005</v>
      </c>
      <c r="O204" t="s">
        <v>155</v>
      </c>
      <c r="P204" t="s">
        <v>155</v>
      </c>
      <c r="Q204">
        <v>1</v>
      </c>
      <c r="W204">
        <v>0</v>
      </c>
      <c r="X204">
        <v>-1326923709</v>
      </c>
      <c r="Y204">
        <v>105</v>
      </c>
      <c r="AA204">
        <v>226.72</v>
      </c>
      <c r="AB204">
        <v>0</v>
      </c>
      <c r="AC204">
        <v>0</v>
      </c>
      <c r="AD204">
        <v>0</v>
      </c>
      <c r="AE204">
        <v>377.87</v>
      </c>
      <c r="AF204">
        <v>0</v>
      </c>
      <c r="AG204">
        <v>0</v>
      </c>
      <c r="AH204">
        <v>0</v>
      </c>
      <c r="AI204">
        <v>0.6</v>
      </c>
      <c r="AJ204">
        <v>1</v>
      </c>
      <c r="AK204">
        <v>1</v>
      </c>
      <c r="AL204">
        <v>1</v>
      </c>
      <c r="AN204">
        <v>0</v>
      </c>
      <c r="AO204">
        <v>0</v>
      </c>
      <c r="AP204">
        <v>0</v>
      </c>
      <c r="AQ204">
        <v>0</v>
      </c>
      <c r="AR204">
        <v>0</v>
      </c>
      <c r="AS204" t="s">
        <v>3</v>
      </c>
      <c r="AT204">
        <v>105</v>
      </c>
      <c r="AU204" t="s">
        <v>3</v>
      </c>
      <c r="AV204">
        <v>0</v>
      </c>
      <c r="AW204">
        <v>1</v>
      </c>
      <c r="AX204">
        <v>-1</v>
      </c>
      <c r="AY204">
        <v>0</v>
      </c>
      <c r="AZ204">
        <v>0</v>
      </c>
      <c r="BA204" t="s">
        <v>3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Y204*Source!I231</f>
        <v>1.26</v>
      </c>
      <c r="CY204">
        <f>AA204</f>
        <v>226.72</v>
      </c>
      <c r="CZ204">
        <f>AE204</f>
        <v>377.87</v>
      </c>
      <c r="DA204">
        <f>AI204</f>
        <v>0.6</v>
      </c>
      <c r="DB204">
        <f>ROUND(ROUND(AT204*CZ204,2),2)</f>
        <v>39676.35</v>
      </c>
      <c r="DC204">
        <f>ROUND(ROUND(AT204*AG204,2),2)</f>
        <v>0</v>
      </c>
    </row>
    <row r="205" spans="1:107">
      <c r="A205">
        <f>ROW(Source!A234)</f>
        <v>234</v>
      </c>
      <c r="B205">
        <v>36401907</v>
      </c>
      <c r="C205">
        <v>36405389</v>
      </c>
      <c r="D205">
        <v>18410572</v>
      </c>
      <c r="E205">
        <v>1</v>
      </c>
      <c r="F205">
        <v>1</v>
      </c>
      <c r="G205">
        <v>1</v>
      </c>
      <c r="H205">
        <v>1</v>
      </c>
      <c r="I205" t="s">
        <v>551</v>
      </c>
      <c r="J205" t="s">
        <v>3</v>
      </c>
      <c r="K205" t="s">
        <v>552</v>
      </c>
      <c r="L205">
        <v>1369</v>
      </c>
      <c r="N205">
        <v>1013</v>
      </c>
      <c r="O205" t="s">
        <v>514</v>
      </c>
      <c r="P205" t="s">
        <v>514</v>
      </c>
      <c r="Q205">
        <v>1</v>
      </c>
      <c r="W205">
        <v>0</v>
      </c>
      <c r="X205">
        <v>-546915240</v>
      </c>
      <c r="Y205">
        <v>84.11099999999999</v>
      </c>
      <c r="AA205">
        <v>0</v>
      </c>
      <c r="AB205">
        <v>0</v>
      </c>
      <c r="AC205">
        <v>0</v>
      </c>
      <c r="AD205">
        <v>279.16000000000003</v>
      </c>
      <c r="AE205">
        <v>0</v>
      </c>
      <c r="AF205">
        <v>0</v>
      </c>
      <c r="AG205">
        <v>0</v>
      </c>
      <c r="AH205">
        <v>279.16000000000003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1</v>
      </c>
      <c r="AQ205">
        <v>0</v>
      </c>
      <c r="AR205">
        <v>0</v>
      </c>
      <c r="AS205" t="s">
        <v>3</v>
      </c>
      <c r="AT205">
        <v>73.14</v>
      </c>
      <c r="AU205" t="s">
        <v>167</v>
      </c>
      <c r="AV205">
        <v>1</v>
      </c>
      <c r="AW205">
        <v>2</v>
      </c>
      <c r="AX205">
        <v>36405398</v>
      </c>
      <c r="AY205">
        <v>2</v>
      </c>
      <c r="AZ205">
        <v>131072</v>
      </c>
      <c r="BA205">
        <v>199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Y205*Source!I234</f>
        <v>1.6822199999999998</v>
      </c>
      <c r="CY205">
        <f>AD205</f>
        <v>279.16000000000003</v>
      </c>
      <c r="CZ205">
        <f>AH205</f>
        <v>279.16000000000003</v>
      </c>
      <c r="DA205">
        <f>AL205</f>
        <v>1</v>
      </c>
      <c r="DB205">
        <f>ROUND((ROUND(AT205*CZ205,2)*1.15),2)</f>
        <v>23480.42</v>
      </c>
      <c r="DC205">
        <f>ROUND((ROUND(AT205*AG205,2)*1.15),2)</f>
        <v>0</v>
      </c>
    </row>
    <row r="206" spans="1:107">
      <c r="A206">
        <f>ROW(Source!A234)</f>
        <v>234</v>
      </c>
      <c r="B206">
        <v>36401907</v>
      </c>
      <c r="C206">
        <v>36405389</v>
      </c>
      <c r="D206">
        <v>121548</v>
      </c>
      <c r="E206">
        <v>1</v>
      </c>
      <c r="F206">
        <v>1</v>
      </c>
      <c r="G206">
        <v>1</v>
      </c>
      <c r="H206">
        <v>1</v>
      </c>
      <c r="I206" t="s">
        <v>35</v>
      </c>
      <c r="J206" t="s">
        <v>3</v>
      </c>
      <c r="K206" t="s">
        <v>515</v>
      </c>
      <c r="L206">
        <v>608254</v>
      </c>
      <c r="N206">
        <v>1013</v>
      </c>
      <c r="O206" t="s">
        <v>516</v>
      </c>
      <c r="P206" t="s">
        <v>516</v>
      </c>
      <c r="Q206">
        <v>1</v>
      </c>
      <c r="W206">
        <v>0</v>
      </c>
      <c r="X206">
        <v>-185737400</v>
      </c>
      <c r="Y206">
        <v>1.7125000000000001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1</v>
      </c>
      <c r="AQ206">
        <v>0</v>
      </c>
      <c r="AR206">
        <v>0</v>
      </c>
      <c r="AS206" t="s">
        <v>3</v>
      </c>
      <c r="AT206">
        <v>1.37</v>
      </c>
      <c r="AU206" t="s">
        <v>133</v>
      </c>
      <c r="AV206">
        <v>2</v>
      </c>
      <c r="AW206">
        <v>2</v>
      </c>
      <c r="AX206">
        <v>36405399</v>
      </c>
      <c r="AY206">
        <v>1</v>
      </c>
      <c r="AZ206">
        <v>0</v>
      </c>
      <c r="BA206">
        <v>200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Y206*Source!I234</f>
        <v>3.4250000000000003E-2</v>
      </c>
      <c r="CY206">
        <f>AD206</f>
        <v>0</v>
      </c>
      <c r="CZ206">
        <f>AH206</f>
        <v>0</v>
      </c>
      <c r="DA206">
        <f>AL206</f>
        <v>1</v>
      </c>
      <c r="DB206">
        <f>ROUND((ROUND(AT206*CZ206,2)*1.25),2)</f>
        <v>0</v>
      </c>
      <c r="DC206">
        <f>ROUND((ROUND(AT206*AG206,2)*1.25),2)</f>
        <v>0</v>
      </c>
    </row>
    <row r="207" spans="1:107">
      <c r="A207">
        <f>ROW(Source!A234)</f>
        <v>234</v>
      </c>
      <c r="B207">
        <v>36401907</v>
      </c>
      <c r="C207">
        <v>36405389</v>
      </c>
      <c r="D207">
        <v>29172379</v>
      </c>
      <c r="E207">
        <v>1</v>
      </c>
      <c r="F207">
        <v>1</v>
      </c>
      <c r="G207">
        <v>1</v>
      </c>
      <c r="H207">
        <v>2</v>
      </c>
      <c r="I207" t="s">
        <v>553</v>
      </c>
      <c r="J207" t="s">
        <v>554</v>
      </c>
      <c r="K207" t="s">
        <v>555</v>
      </c>
      <c r="L207">
        <v>1368</v>
      </c>
      <c r="N207">
        <v>1011</v>
      </c>
      <c r="O207" t="s">
        <v>520</v>
      </c>
      <c r="P207" t="s">
        <v>520</v>
      </c>
      <c r="Q207">
        <v>1</v>
      </c>
      <c r="W207">
        <v>0</v>
      </c>
      <c r="X207">
        <v>-151619853</v>
      </c>
      <c r="Y207">
        <v>1.7125000000000001</v>
      </c>
      <c r="AA207">
        <v>0</v>
      </c>
      <c r="AB207">
        <v>1102.08</v>
      </c>
      <c r="AC207">
        <v>449.82</v>
      </c>
      <c r="AD207">
        <v>0</v>
      </c>
      <c r="AE207">
        <v>0</v>
      </c>
      <c r="AF207">
        <v>112</v>
      </c>
      <c r="AG207">
        <v>13.5</v>
      </c>
      <c r="AH207">
        <v>0</v>
      </c>
      <c r="AI207">
        <v>1</v>
      </c>
      <c r="AJ207">
        <v>9.84</v>
      </c>
      <c r="AK207">
        <v>33.32</v>
      </c>
      <c r="AL207">
        <v>1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1.37</v>
      </c>
      <c r="AU207" t="s">
        <v>133</v>
      </c>
      <c r="AV207">
        <v>0</v>
      </c>
      <c r="AW207">
        <v>2</v>
      </c>
      <c r="AX207">
        <v>36405400</v>
      </c>
      <c r="AY207">
        <v>1</v>
      </c>
      <c r="AZ207">
        <v>0</v>
      </c>
      <c r="BA207">
        <v>201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Y207*Source!I234</f>
        <v>3.4250000000000003E-2</v>
      </c>
      <c r="CY207">
        <f>AB207</f>
        <v>1102.08</v>
      </c>
      <c r="CZ207">
        <f>AF207</f>
        <v>112</v>
      </c>
      <c r="DA207">
        <f>AJ207</f>
        <v>9.84</v>
      </c>
      <c r="DB207">
        <f>ROUND((ROUND(AT207*CZ207,2)*1.25),2)</f>
        <v>191.8</v>
      </c>
      <c r="DC207">
        <f>ROUND((ROUND(AT207*AG207,2)*1.25),2)</f>
        <v>23.13</v>
      </c>
    </row>
    <row r="208" spans="1:107">
      <c r="A208">
        <f>ROW(Source!A234)</f>
        <v>234</v>
      </c>
      <c r="B208">
        <v>36401907</v>
      </c>
      <c r="C208">
        <v>36405389</v>
      </c>
      <c r="D208">
        <v>29174913</v>
      </c>
      <c r="E208">
        <v>1</v>
      </c>
      <c r="F208">
        <v>1</v>
      </c>
      <c r="G208">
        <v>1</v>
      </c>
      <c r="H208">
        <v>2</v>
      </c>
      <c r="I208" t="s">
        <v>531</v>
      </c>
      <c r="J208" t="s">
        <v>532</v>
      </c>
      <c r="K208" t="s">
        <v>533</v>
      </c>
      <c r="L208">
        <v>1368</v>
      </c>
      <c r="N208">
        <v>1011</v>
      </c>
      <c r="O208" t="s">
        <v>520</v>
      </c>
      <c r="P208" t="s">
        <v>520</v>
      </c>
      <c r="Q208">
        <v>1</v>
      </c>
      <c r="W208">
        <v>0</v>
      </c>
      <c r="X208">
        <v>458544584</v>
      </c>
      <c r="Y208">
        <v>2.5750000000000002</v>
      </c>
      <c r="AA208">
        <v>0</v>
      </c>
      <c r="AB208">
        <v>932.72</v>
      </c>
      <c r="AC208">
        <v>386.51</v>
      </c>
      <c r="AD208">
        <v>0</v>
      </c>
      <c r="AE208">
        <v>0</v>
      </c>
      <c r="AF208">
        <v>87.17</v>
      </c>
      <c r="AG208">
        <v>11.6</v>
      </c>
      <c r="AH208">
        <v>0</v>
      </c>
      <c r="AI208">
        <v>1</v>
      </c>
      <c r="AJ208">
        <v>10.7</v>
      </c>
      <c r="AK208">
        <v>33.32</v>
      </c>
      <c r="AL208">
        <v>1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2.06</v>
      </c>
      <c r="AU208" t="s">
        <v>133</v>
      </c>
      <c r="AV208">
        <v>0</v>
      </c>
      <c r="AW208">
        <v>2</v>
      </c>
      <c r="AX208">
        <v>36405401</v>
      </c>
      <c r="AY208">
        <v>1</v>
      </c>
      <c r="AZ208">
        <v>0</v>
      </c>
      <c r="BA208">
        <v>202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Y208*Source!I234</f>
        <v>5.1500000000000004E-2</v>
      </c>
      <c r="CY208">
        <f>AB208</f>
        <v>932.72</v>
      </c>
      <c r="CZ208">
        <f>AF208</f>
        <v>87.17</v>
      </c>
      <c r="DA208">
        <f>AJ208</f>
        <v>10.7</v>
      </c>
      <c r="DB208">
        <f>ROUND((ROUND(AT208*CZ208,2)*1.25),2)</f>
        <v>224.46</v>
      </c>
      <c r="DC208">
        <f>ROUND((ROUND(AT208*AG208,2)*1.25),2)</f>
        <v>29.88</v>
      </c>
    </row>
    <row r="209" spans="1:107">
      <c r="A209">
        <f>ROW(Source!A234)</f>
        <v>234</v>
      </c>
      <c r="B209">
        <v>36401907</v>
      </c>
      <c r="C209">
        <v>36405389</v>
      </c>
      <c r="D209">
        <v>29114836</v>
      </c>
      <c r="E209">
        <v>1</v>
      </c>
      <c r="F209">
        <v>1</v>
      </c>
      <c r="G209">
        <v>1</v>
      </c>
      <c r="H209">
        <v>3</v>
      </c>
      <c r="I209" t="s">
        <v>168</v>
      </c>
      <c r="J209" t="s">
        <v>171</v>
      </c>
      <c r="K209" t="s">
        <v>169</v>
      </c>
      <c r="L209">
        <v>1035</v>
      </c>
      <c r="N209">
        <v>1013</v>
      </c>
      <c r="O209" t="s">
        <v>170</v>
      </c>
      <c r="P209" t="s">
        <v>170</v>
      </c>
      <c r="Q209">
        <v>1</v>
      </c>
      <c r="W209">
        <v>0</v>
      </c>
      <c r="X209">
        <v>-1252999712</v>
      </c>
      <c r="Y209">
        <v>50</v>
      </c>
      <c r="AA209">
        <v>196.01</v>
      </c>
      <c r="AB209">
        <v>0</v>
      </c>
      <c r="AC209">
        <v>0</v>
      </c>
      <c r="AD209">
        <v>0</v>
      </c>
      <c r="AE209">
        <v>94.69</v>
      </c>
      <c r="AF209">
        <v>0</v>
      </c>
      <c r="AG209">
        <v>0</v>
      </c>
      <c r="AH209">
        <v>0</v>
      </c>
      <c r="AI209">
        <v>2.0699999999999998</v>
      </c>
      <c r="AJ209">
        <v>1</v>
      </c>
      <c r="AK209">
        <v>1</v>
      </c>
      <c r="AL209">
        <v>1</v>
      </c>
      <c r="AN209">
        <v>0</v>
      </c>
      <c r="AO209">
        <v>0</v>
      </c>
      <c r="AP209">
        <v>0</v>
      </c>
      <c r="AQ209">
        <v>0</v>
      </c>
      <c r="AR209">
        <v>0</v>
      </c>
      <c r="AS209" t="s">
        <v>3</v>
      </c>
      <c r="AT209">
        <v>50</v>
      </c>
      <c r="AU209" t="s">
        <v>3</v>
      </c>
      <c r="AV209">
        <v>0</v>
      </c>
      <c r="AW209">
        <v>1</v>
      </c>
      <c r="AX209">
        <v>-1</v>
      </c>
      <c r="AY209">
        <v>0</v>
      </c>
      <c r="AZ209">
        <v>0</v>
      </c>
      <c r="BA209" t="s">
        <v>3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Y209*Source!I234</f>
        <v>1</v>
      </c>
      <c r="CY209">
        <f>AA209</f>
        <v>196.01</v>
      </c>
      <c r="CZ209">
        <f>AE209</f>
        <v>94.69</v>
      </c>
      <c r="DA209">
        <f>AI209</f>
        <v>2.0699999999999998</v>
      </c>
      <c r="DB209">
        <f t="shared" ref="DB209:DB216" si="27">ROUND(ROUND(AT209*CZ209,2),2)</f>
        <v>4734.5</v>
      </c>
      <c r="DC209">
        <f t="shared" ref="DC209:DC216" si="28">ROUND(ROUND(AT209*AG209,2),2)</f>
        <v>0</v>
      </c>
    </row>
    <row r="210" spans="1:107">
      <c r="A210">
        <f>ROW(Source!A234)</f>
        <v>234</v>
      </c>
      <c r="B210">
        <v>36401907</v>
      </c>
      <c r="C210">
        <v>36405389</v>
      </c>
      <c r="D210">
        <v>29114332</v>
      </c>
      <c r="E210">
        <v>1</v>
      </c>
      <c r="F210">
        <v>1</v>
      </c>
      <c r="G210">
        <v>1</v>
      </c>
      <c r="H210">
        <v>3</v>
      </c>
      <c r="I210" t="s">
        <v>556</v>
      </c>
      <c r="J210" t="s">
        <v>557</v>
      </c>
      <c r="K210" t="s">
        <v>558</v>
      </c>
      <c r="L210">
        <v>1348</v>
      </c>
      <c r="N210">
        <v>1009</v>
      </c>
      <c r="O210" t="s">
        <v>30</v>
      </c>
      <c r="P210" t="s">
        <v>30</v>
      </c>
      <c r="Q210">
        <v>1000</v>
      </c>
      <c r="W210">
        <v>0</v>
      </c>
      <c r="X210">
        <v>233971917</v>
      </c>
      <c r="Y210">
        <v>3.3999999999999998E-3</v>
      </c>
      <c r="AA210">
        <v>54619.68</v>
      </c>
      <c r="AB210">
        <v>0</v>
      </c>
      <c r="AC210">
        <v>0</v>
      </c>
      <c r="AD210">
        <v>0</v>
      </c>
      <c r="AE210">
        <v>11978</v>
      </c>
      <c r="AF210">
        <v>0</v>
      </c>
      <c r="AG210">
        <v>0</v>
      </c>
      <c r="AH210">
        <v>0</v>
      </c>
      <c r="AI210">
        <v>4.5599999999999996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3.3999999999999998E-3</v>
      </c>
      <c r="AU210" t="s">
        <v>3</v>
      </c>
      <c r="AV210">
        <v>0</v>
      </c>
      <c r="AW210">
        <v>2</v>
      </c>
      <c r="AX210">
        <v>36405402</v>
      </c>
      <c r="AY210">
        <v>1</v>
      </c>
      <c r="AZ210">
        <v>0</v>
      </c>
      <c r="BA210">
        <v>203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Y210*Source!I234</f>
        <v>6.7999999999999999E-5</v>
      </c>
      <c r="CY210">
        <f>AA210</f>
        <v>54619.68</v>
      </c>
      <c r="CZ210">
        <f>AE210</f>
        <v>11978</v>
      </c>
      <c r="DA210">
        <f>AI210</f>
        <v>4.5599999999999996</v>
      </c>
      <c r="DB210">
        <f t="shared" si="27"/>
        <v>40.729999999999997</v>
      </c>
      <c r="DC210">
        <f t="shared" si="28"/>
        <v>0</v>
      </c>
    </row>
    <row r="211" spans="1:107">
      <c r="A211">
        <f>ROW(Source!A234)</f>
        <v>234</v>
      </c>
      <c r="B211">
        <v>36401907</v>
      </c>
      <c r="C211">
        <v>36405389</v>
      </c>
      <c r="D211">
        <v>29130561</v>
      </c>
      <c r="E211">
        <v>1</v>
      </c>
      <c r="F211">
        <v>1</v>
      </c>
      <c r="G211">
        <v>1</v>
      </c>
      <c r="H211">
        <v>3</v>
      </c>
      <c r="I211" t="s">
        <v>177</v>
      </c>
      <c r="J211" t="s">
        <v>179</v>
      </c>
      <c r="K211" t="s">
        <v>178</v>
      </c>
      <c r="L211">
        <v>1327</v>
      </c>
      <c r="N211">
        <v>1005</v>
      </c>
      <c r="O211" t="s">
        <v>155</v>
      </c>
      <c r="P211" t="s">
        <v>155</v>
      </c>
      <c r="Q211">
        <v>1</v>
      </c>
      <c r="W211">
        <v>1</v>
      </c>
      <c r="X211">
        <v>-172969429</v>
      </c>
      <c r="Y211">
        <v>-100</v>
      </c>
      <c r="AA211">
        <v>1039.1400000000001</v>
      </c>
      <c r="AB211">
        <v>0</v>
      </c>
      <c r="AC211">
        <v>0</v>
      </c>
      <c r="AD211">
        <v>0</v>
      </c>
      <c r="AE211">
        <v>207</v>
      </c>
      <c r="AF211">
        <v>0</v>
      </c>
      <c r="AG211">
        <v>0</v>
      </c>
      <c r="AH211">
        <v>0</v>
      </c>
      <c r="AI211">
        <v>5.0199999999999996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-100</v>
      </c>
      <c r="AU211" t="s">
        <v>3</v>
      </c>
      <c r="AV211">
        <v>0</v>
      </c>
      <c r="AW211">
        <v>2</v>
      </c>
      <c r="AX211">
        <v>36405404</v>
      </c>
      <c r="AY211">
        <v>1</v>
      </c>
      <c r="AZ211">
        <v>6144</v>
      </c>
      <c r="BA211">
        <v>205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Y211*Source!I234</f>
        <v>-2</v>
      </c>
      <c r="CY211">
        <f>AA211</f>
        <v>1039.1400000000001</v>
      </c>
      <c r="CZ211">
        <f>AE211</f>
        <v>207</v>
      </c>
      <c r="DA211">
        <f>AI211</f>
        <v>5.0199999999999996</v>
      </c>
      <c r="DB211">
        <f t="shared" si="27"/>
        <v>-20700</v>
      </c>
      <c r="DC211">
        <f t="shared" si="28"/>
        <v>0</v>
      </c>
    </row>
    <row r="212" spans="1:107">
      <c r="A212">
        <f>ROW(Source!A234)</f>
        <v>234</v>
      </c>
      <c r="B212">
        <v>36401907</v>
      </c>
      <c r="C212">
        <v>36405389</v>
      </c>
      <c r="D212">
        <v>29130519</v>
      </c>
      <c r="E212">
        <v>1</v>
      </c>
      <c r="F212">
        <v>1</v>
      </c>
      <c r="G212">
        <v>1</v>
      </c>
      <c r="H212">
        <v>3</v>
      </c>
      <c r="I212" t="s">
        <v>173</v>
      </c>
      <c r="J212" t="s">
        <v>175</v>
      </c>
      <c r="K212" t="s">
        <v>174</v>
      </c>
      <c r="L212">
        <v>1327</v>
      </c>
      <c r="N212">
        <v>1005</v>
      </c>
      <c r="O212" t="s">
        <v>155</v>
      </c>
      <c r="P212" t="s">
        <v>155</v>
      </c>
      <c r="Q212">
        <v>1</v>
      </c>
      <c r="W212">
        <v>0</v>
      </c>
      <c r="X212">
        <v>-1775669208</v>
      </c>
      <c r="Y212">
        <v>100</v>
      </c>
      <c r="AA212">
        <v>11067.52</v>
      </c>
      <c r="AB212">
        <v>0</v>
      </c>
      <c r="AC212">
        <v>0</v>
      </c>
      <c r="AD212">
        <v>0</v>
      </c>
      <c r="AE212">
        <v>4535.87</v>
      </c>
      <c r="AF212">
        <v>0</v>
      </c>
      <c r="AG212">
        <v>0</v>
      </c>
      <c r="AH212">
        <v>0</v>
      </c>
      <c r="AI212">
        <v>2.44</v>
      </c>
      <c r="AJ212">
        <v>1</v>
      </c>
      <c r="AK212">
        <v>1</v>
      </c>
      <c r="AL212">
        <v>1</v>
      </c>
      <c r="AN212">
        <v>0</v>
      </c>
      <c r="AO212">
        <v>0</v>
      </c>
      <c r="AP212">
        <v>0</v>
      </c>
      <c r="AQ212">
        <v>0</v>
      </c>
      <c r="AR212">
        <v>0</v>
      </c>
      <c r="AS212" t="s">
        <v>3</v>
      </c>
      <c r="AT212">
        <v>100</v>
      </c>
      <c r="AU212" t="s">
        <v>3</v>
      </c>
      <c r="AV212">
        <v>0</v>
      </c>
      <c r="AW212">
        <v>1</v>
      </c>
      <c r="AX212">
        <v>-1</v>
      </c>
      <c r="AY212">
        <v>0</v>
      </c>
      <c r="AZ212">
        <v>0</v>
      </c>
      <c r="BA212" t="s">
        <v>3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Y212*Source!I234</f>
        <v>2</v>
      </c>
      <c r="CY212">
        <f>AA212</f>
        <v>11067.52</v>
      </c>
      <c r="CZ212">
        <f>AE212</f>
        <v>4535.87</v>
      </c>
      <c r="DA212">
        <f>AI212</f>
        <v>2.44</v>
      </c>
      <c r="DB212">
        <f t="shared" si="27"/>
        <v>453587</v>
      </c>
      <c r="DC212">
        <f t="shared" si="28"/>
        <v>0</v>
      </c>
    </row>
    <row r="213" spans="1:107">
      <c r="A213">
        <f>ROW(Source!A238)</f>
        <v>238</v>
      </c>
      <c r="B213">
        <v>36401907</v>
      </c>
      <c r="C213">
        <v>36405408</v>
      </c>
      <c r="D213">
        <v>18408291</v>
      </c>
      <c r="E213">
        <v>1</v>
      </c>
      <c r="F213">
        <v>1</v>
      </c>
      <c r="G213">
        <v>1</v>
      </c>
      <c r="H213">
        <v>1</v>
      </c>
      <c r="I213" t="s">
        <v>559</v>
      </c>
      <c r="J213" t="s">
        <v>3</v>
      </c>
      <c r="K213" t="s">
        <v>560</v>
      </c>
      <c r="L213">
        <v>1369</v>
      </c>
      <c r="N213">
        <v>1013</v>
      </c>
      <c r="O213" t="s">
        <v>514</v>
      </c>
      <c r="P213" t="s">
        <v>514</v>
      </c>
      <c r="Q213">
        <v>1</v>
      </c>
      <c r="W213">
        <v>0</v>
      </c>
      <c r="X213">
        <v>1933892413</v>
      </c>
      <c r="Y213">
        <v>7.82</v>
      </c>
      <c r="AA213">
        <v>0</v>
      </c>
      <c r="AB213">
        <v>0</v>
      </c>
      <c r="AC213">
        <v>0</v>
      </c>
      <c r="AD213">
        <v>260.95999999999998</v>
      </c>
      <c r="AE213">
        <v>0</v>
      </c>
      <c r="AF213">
        <v>0</v>
      </c>
      <c r="AG213">
        <v>0</v>
      </c>
      <c r="AH213">
        <v>260.95999999999998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3</v>
      </c>
      <c r="AT213">
        <v>7.82</v>
      </c>
      <c r="AU213" t="s">
        <v>3</v>
      </c>
      <c r="AV213">
        <v>1</v>
      </c>
      <c r="AW213">
        <v>2</v>
      </c>
      <c r="AX213">
        <v>36405413</v>
      </c>
      <c r="AY213">
        <v>1</v>
      </c>
      <c r="AZ213">
        <v>0</v>
      </c>
      <c r="BA213">
        <v>206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Y213*Source!I238</f>
        <v>0.39100000000000001</v>
      </c>
      <c r="CY213">
        <f>AD213</f>
        <v>260.95999999999998</v>
      </c>
      <c r="CZ213">
        <f>AH213</f>
        <v>260.95999999999998</v>
      </c>
      <c r="DA213">
        <f>AL213</f>
        <v>1</v>
      </c>
      <c r="DB213">
        <f t="shared" si="27"/>
        <v>2040.71</v>
      </c>
      <c r="DC213">
        <f t="shared" si="28"/>
        <v>0</v>
      </c>
    </row>
    <row r="214" spans="1:107">
      <c r="A214">
        <f>ROW(Source!A238)</f>
        <v>238</v>
      </c>
      <c r="B214">
        <v>36401907</v>
      </c>
      <c r="C214">
        <v>36405408</v>
      </c>
      <c r="D214">
        <v>29174913</v>
      </c>
      <c r="E214">
        <v>1</v>
      </c>
      <c r="F214">
        <v>1</v>
      </c>
      <c r="G214">
        <v>1</v>
      </c>
      <c r="H214">
        <v>2</v>
      </c>
      <c r="I214" t="s">
        <v>531</v>
      </c>
      <c r="J214" t="s">
        <v>532</v>
      </c>
      <c r="K214" t="s">
        <v>533</v>
      </c>
      <c r="L214">
        <v>1368</v>
      </c>
      <c r="N214">
        <v>1011</v>
      </c>
      <c r="O214" t="s">
        <v>520</v>
      </c>
      <c r="P214" t="s">
        <v>520</v>
      </c>
      <c r="Q214">
        <v>1</v>
      </c>
      <c r="W214">
        <v>0</v>
      </c>
      <c r="X214">
        <v>458544584</v>
      </c>
      <c r="Y214">
        <v>0.04</v>
      </c>
      <c r="AA214">
        <v>0</v>
      </c>
      <c r="AB214">
        <v>932.72</v>
      </c>
      <c r="AC214">
        <v>386.51</v>
      </c>
      <c r="AD214">
        <v>0</v>
      </c>
      <c r="AE214">
        <v>0</v>
      </c>
      <c r="AF214">
        <v>87.17</v>
      </c>
      <c r="AG214">
        <v>11.6</v>
      </c>
      <c r="AH214">
        <v>0</v>
      </c>
      <c r="AI214">
        <v>1</v>
      </c>
      <c r="AJ214">
        <v>10.7</v>
      </c>
      <c r="AK214">
        <v>33.32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0.04</v>
      </c>
      <c r="AU214" t="s">
        <v>3</v>
      </c>
      <c r="AV214">
        <v>0</v>
      </c>
      <c r="AW214">
        <v>2</v>
      </c>
      <c r="AX214">
        <v>36405414</v>
      </c>
      <c r="AY214">
        <v>1</v>
      </c>
      <c r="AZ214">
        <v>0</v>
      </c>
      <c r="BA214">
        <v>207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Y214*Source!I238</f>
        <v>2E-3</v>
      </c>
      <c r="CY214">
        <f>AB214</f>
        <v>932.72</v>
      </c>
      <c r="CZ214">
        <f>AF214</f>
        <v>87.17</v>
      </c>
      <c r="DA214">
        <f>AJ214</f>
        <v>10.7</v>
      </c>
      <c r="DB214">
        <f t="shared" si="27"/>
        <v>3.49</v>
      </c>
      <c r="DC214">
        <f t="shared" si="28"/>
        <v>0.46</v>
      </c>
    </row>
    <row r="215" spans="1:107">
      <c r="A215">
        <f>ROW(Source!A238)</f>
        <v>238</v>
      </c>
      <c r="B215">
        <v>36401907</v>
      </c>
      <c r="C215">
        <v>36405408</v>
      </c>
      <c r="D215">
        <v>29114332</v>
      </c>
      <c r="E215">
        <v>1</v>
      </c>
      <c r="F215">
        <v>1</v>
      </c>
      <c r="G215">
        <v>1</v>
      </c>
      <c r="H215">
        <v>3</v>
      </c>
      <c r="I215" t="s">
        <v>556</v>
      </c>
      <c r="J215" t="s">
        <v>557</v>
      </c>
      <c r="K215" t="s">
        <v>558</v>
      </c>
      <c r="L215">
        <v>1348</v>
      </c>
      <c r="N215">
        <v>1009</v>
      </c>
      <c r="O215" t="s">
        <v>30</v>
      </c>
      <c r="P215" t="s">
        <v>30</v>
      </c>
      <c r="Q215">
        <v>1000</v>
      </c>
      <c r="W215">
        <v>0</v>
      </c>
      <c r="X215">
        <v>233971917</v>
      </c>
      <c r="Y215">
        <v>7.1000000000000002E-4</v>
      </c>
      <c r="AA215">
        <v>54619.68</v>
      </c>
      <c r="AB215">
        <v>0</v>
      </c>
      <c r="AC215">
        <v>0</v>
      </c>
      <c r="AD215">
        <v>0</v>
      </c>
      <c r="AE215">
        <v>11978</v>
      </c>
      <c r="AF215">
        <v>0</v>
      </c>
      <c r="AG215">
        <v>0</v>
      </c>
      <c r="AH215">
        <v>0</v>
      </c>
      <c r="AI215">
        <v>4.5599999999999996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7.1000000000000002E-4</v>
      </c>
      <c r="AU215" t="s">
        <v>3</v>
      </c>
      <c r="AV215">
        <v>0</v>
      </c>
      <c r="AW215">
        <v>2</v>
      </c>
      <c r="AX215">
        <v>36405415</v>
      </c>
      <c r="AY215">
        <v>1</v>
      </c>
      <c r="AZ215">
        <v>0</v>
      </c>
      <c r="BA215">
        <v>208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Y215*Source!I238</f>
        <v>3.5500000000000002E-5</v>
      </c>
      <c r="CY215">
        <f>AA215</f>
        <v>54619.68</v>
      </c>
      <c r="CZ215">
        <f>AE215</f>
        <v>11978</v>
      </c>
      <c r="DA215">
        <f>AI215</f>
        <v>4.5599999999999996</v>
      </c>
      <c r="DB215">
        <f t="shared" si="27"/>
        <v>8.5</v>
      </c>
      <c r="DC215">
        <f t="shared" si="28"/>
        <v>0</v>
      </c>
    </row>
    <row r="216" spans="1:107">
      <c r="A216">
        <f>ROW(Source!A238)</f>
        <v>238</v>
      </c>
      <c r="B216">
        <v>36401907</v>
      </c>
      <c r="C216">
        <v>36405408</v>
      </c>
      <c r="D216">
        <v>29131015</v>
      </c>
      <c r="E216">
        <v>1</v>
      </c>
      <c r="F216">
        <v>1</v>
      </c>
      <c r="G216">
        <v>1</v>
      </c>
      <c r="H216">
        <v>3</v>
      </c>
      <c r="I216" t="s">
        <v>561</v>
      </c>
      <c r="J216" t="s">
        <v>562</v>
      </c>
      <c r="K216" t="s">
        <v>563</v>
      </c>
      <c r="L216">
        <v>1301</v>
      </c>
      <c r="N216">
        <v>1003</v>
      </c>
      <c r="O216" t="s">
        <v>142</v>
      </c>
      <c r="P216" t="s">
        <v>142</v>
      </c>
      <c r="Q216">
        <v>1</v>
      </c>
      <c r="W216">
        <v>0</v>
      </c>
      <c r="X216">
        <v>-497354979</v>
      </c>
      <c r="Y216">
        <v>112</v>
      </c>
      <c r="AA216">
        <v>32.03</v>
      </c>
      <c r="AB216">
        <v>0</v>
      </c>
      <c r="AC216">
        <v>0</v>
      </c>
      <c r="AD216">
        <v>0</v>
      </c>
      <c r="AE216">
        <v>3.93</v>
      </c>
      <c r="AF216">
        <v>0</v>
      </c>
      <c r="AG216">
        <v>0</v>
      </c>
      <c r="AH216">
        <v>0</v>
      </c>
      <c r="AI216">
        <v>8.15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112</v>
      </c>
      <c r="AU216" t="s">
        <v>3</v>
      </c>
      <c r="AV216">
        <v>0</v>
      </c>
      <c r="AW216">
        <v>2</v>
      </c>
      <c r="AX216">
        <v>36405416</v>
      </c>
      <c r="AY216">
        <v>1</v>
      </c>
      <c r="AZ216">
        <v>0</v>
      </c>
      <c r="BA216">
        <v>209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Y216*Source!I238</f>
        <v>5.6000000000000005</v>
      </c>
      <c r="CY216">
        <f>AA216</f>
        <v>32.03</v>
      </c>
      <c r="CZ216">
        <f>AE216</f>
        <v>3.93</v>
      </c>
      <c r="DA216">
        <f>AI216</f>
        <v>8.15</v>
      </c>
      <c r="DB216">
        <f t="shared" si="27"/>
        <v>440.16</v>
      </c>
      <c r="DC216">
        <f t="shared" si="28"/>
        <v>0</v>
      </c>
    </row>
    <row r="217" spans="1:107">
      <c r="A217">
        <f>ROW(Source!A239)</f>
        <v>239</v>
      </c>
      <c r="B217">
        <v>36401907</v>
      </c>
      <c r="C217">
        <v>36405417</v>
      </c>
      <c r="D217">
        <v>18407150</v>
      </c>
      <c r="E217">
        <v>1</v>
      </c>
      <c r="F217">
        <v>1</v>
      </c>
      <c r="G217">
        <v>1</v>
      </c>
      <c r="H217">
        <v>1</v>
      </c>
      <c r="I217" t="s">
        <v>529</v>
      </c>
      <c r="J217" t="s">
        <v>3</v>
      </c>
      <c r="K217" t="s">
        <v>530</v>
      </c>
      <c r="L217">
        <v>1369</v>
      </c>
      <c r="N217">
        <v>1013</v>
      </c>
      <c r="O217" t="s">
        <v>514</v>
      </c>
      <c r="P217" t="s">
        <v>514</v>
      </c>
      <c r="Q217">
        <v>1</v>
      </c>
      <c r="W217">
        <v>0</v>
      </c>
      <c r="X217">
        <v>-931037793</v>
      </c>
      <c r="Y217">
        <v>41.100999999999999</v>
      </c>
      <c r="AA217">
        <v>0</v>
      </c>
      <c r="AB217">
        <v>0</v>
      </c>
      <c r="AC217">
        <v>0</v>
      </c>
      <c r="AD217">
        <v>272.45</v>
      </c>
      <c r="AE217">
        <v>0</v>
      </c>
      <c r="AF217">
        <v>0</v>
      </c>
      <c r="AG217">
        <v>0</v>
      </c>
      <c r="AH217">
        <v>272.45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3</v>
      </c>
      <c r="AT217">
        <v>35.74</v>
      </c>
      <c r="AU217" t="s">
        <v>134</v>
      </c>
      <c r="AV217">
        <v>1</v>
      </c>
      <c r="AW217">
        <v>2</v>
      </c>
      <c r="AX217">
        <v>36405425</v>
      </c>
      <c r="AY217">
        <v>1</v>
      </c>
      <c r="AZ217">
        <v>0</v>
      </c>
      <c r="BA217">
        <v>210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Y217*Source!I239</f>
        <v>5.7541400000000005</v>
      </c>
      <c r="CY217">
        <f>AD217</f>
        <v>272.45</v>
      </c>
      <c r="CZ217">
        <f>AH217</f>
        <v>272.45</v>
      </c>
      <c r="DA217">
        <f>AL217</f>
        <v>1</v>
      </c>
      <c r="DB217">
        <f>ROUND((ROUND(AT217*CZ217,2)*1.15),2)</f>
        <v>11197.96</v>
      </c>
      <c r="DC217">
        <f>ROUND((ROUND(AT217*AG217,2)*1.15),2)</f>
        <v>0</v>
      </c>
    </row>
    <row r="218" spans="1:107">
      <c r="A218">
        <f>ROW(Source!A239)</f>
        <v>239</v>
      </c>
      <c r="B218">
        <v>36401907</v>
      </c>
      <c r="C218">
        <v>36405417</v>
      </c>
      <c r="D218">
        <v>121548</v>
      </c>
      <c r="E218">
        <v>1</v>
      </c>
      <c r="F218">
        <v>1</v>
      </c>
      <c r="G218">
        <v>1</v>
      </c>
      <c r="H218">
        <v>1</v>
      </c>
      <c r="I218" t="s">
        <v>35</v>
      </c>
      <c r="J218" t="s">
        <v>3</v>
      </c>
      <c r="K218" t="s">
        <v>515</v>
      </c>
      <c r="L218">
        <v>608254</v>
      </c>
      <c r="N218">
        <v>1013</v>
      </c>
      <c r="O218" t="s">
        <v>516</v>
      </c>
      <c r="P218" t="s">
        <v>516</v>
      </c>
      <c r="Q218">
        <v>1</v>
      </c>
      <c r="W218">
        <v>0</v>
      </c>
      <c r="X218">
        <v>-185737400</v>
      </c>
      <c r="Y218">
        <v>0.22499999999999998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3</v>
      </c>
      <c r="AT218">
        <v>0.18</v>
      </c>
      <c r="AU218" t="s">
        <v>133</v>
      </c>
      <c r="AV218">
        <v>2</v>
      </c>
      <c r="AW218">
        <v>2</v>
      </c>
      <c r="AX218">
        <v>36405426</v>
      </c>
      <c r="AY218">
        <v>1</v>
      </c>
      <c r="AZ218">
        <v>0</v>
      </c>
      <c r="BA218">
        <v>211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Y218*Source!I239</f>
        <v>3.15E-2</v>
      </c>
      <c r="CY218">
        <f>AD218</f>
        <v>0</v>
      </c>
      <c r="CZ218">
        <f>AH218</f>
        <v>0</v>
      </c>
      <c r="DA218">
        <f>AL218</f>
        <v>1</v>
      </c>
      <c r="DB218">
        <f>ROUND((ROUND(AT218*CZ218,2)*1.25),2)</f>
        <v>0</v>
      </c>
      <c r="DC218">
        <f>ROUND((ROUND(AT218*AG218,2)*1.25),2)</f>
        <v>0</v>
      </c>
    </row>
    <row r="219" spans="1:107">
      <c r="A219">
        <f>ROW(Source!A239)</f>
        <v>239</v>
      </c>
      <c r="B219">
        <v>36401907</v>
      </c>
      <c r="C219">
        <v>36405417</v>
      </c>
      <c r="D219">
        <v>29172556</v>
      </c>
      <c r="E219">
        <v>1</v>
      </c>
      <c r="F219">
        <v>1</v>
      </c>
      <c r="G219">
        <v>1</v>
      </c>
      <c r="H219">
        <v>2</v>
      </c>
      <c r="I219" t="s">
        <v>517</v>
      </c>
      <c r="J219" t="s">
        <v>518</v>
      </c>
      <c r="K219" t="s">
        <v>519</v>
      </c>
      <c r="L219">
        <v>1368</v>
      </c>
      <c r="N219">
        <v>1011</v>
      </c>
      <c r="O219" t="s">
        <v>520</v>
      </c>
      <c r="P219" t="s">
        <v>520</v>
      </c>
      <c r="Q219">
        <v>1</v>
      </c>
      <c r="W219">
        <v>0</v>
      </c>
      <c r="X219">
        <v>-1302720870</v>
      </c>
      <c r="Y219">
        <v>0.22499999999999998</v>
      </c>
      <c r="AA219">
        <v>0</v>
      </c>
      <c r="AB219">
        <v>466.71</v>
      </c>
      <c r="AC219">
        <v>449.82</v>
      </c>
      <c r="AD219">
        <v>0</v>
      </c>
      <c r="AE219">
        <v>0</v>
      </c>
      <c r="AF219">
        <v>31.26</v>
      </c>
      <c r="AG219">
        <v>13.5</v>
      </c>
      <c r="AH219">
        <v>0</v>
      </c>
      <c r="AI219">
        <v>1</v>
      </c>
      <c r="AJ219">
        <v>14.93</v>
      </c>
      <c r="AK219">
        <v>33.32</v>
      </c>
      <c r="AL219">
        <v>1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0.18</v>
      </c>
      <c r="AU219" t="s">
        <v>133</v>
      </c>
      <c r="AV219">
        <v>0</v>
      </c>
      <c r="AW219">
        <v>2</v>
      </c>
      <c r="AX219">
        <v>36405427</v>
      </c>
      <c r="AY219">
        <v>1</v>
      </c>
      <c r="AZ219">
        <v>0</v>
      </c>
      <c r="BA219">
        <v>212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Y219*Source!I239</f>
        <v>3.15E-2</v>
      </c>
      <c r="CY219">
        <f>AB219</f>
        <v>466.71</v>
      </c>
      <c r="CZ219">
        <f>AF219</f>
        <v>31.26</v>
      </c>
      <c r="DA219">
        <f>AJ219</f>
        <v>14.93</v>
      </c>
      <c r="DB219">
        <f>ROUND((ROUND(AT219*CZ219,2)*1.25),2)</f>
        <v>7.04</v>
      </c>
      <c r="DC219">
        <f>ROUND((ROUND(AT219*AG219,2)*1.25),2)</f>
        <v>3.04</v>
      </c>
    </row>
    <row r="220" spans="1:107">
      <c r="A220">
        <f>ROW(Source!A239)</f>
        <v>239</v>
      </c>
      <c r="B220">
        <v>36401907</v>
      </c>
      <c r="C220">
        <v>36405417</v>
      </c>
      <c r="D220">
        <v>29174591</v>
      </c>
      <c r="E220">
        <v>1</v>
      </c>
      <c r="F220">
        <v>1</v>
      </c>
      <c r="G220">
        <v>1</v>
      </c>
      <c r="H220">
        <v>2</v>
      </c>
      <c r="I220" t="s">
        <v>542</v>
      </c>
      <c r="J220" t="s">
        <v>543</v>
      </c>
      <c r="K220" t="s">
        <v>544</v>
      </c>
      <c r="L220">
        <v>1368</v>
      </c>
      <c r="N220">
        <v>1011</v>
      </c>
      <c r="O220" t="s">
        <v>520</v>
      </c>
      <c r="P220" t="s">
        <v>520</v>
      </c>
      <c r="Q220">
        <v>1</v>
      </c>
      <c r="W220">
        <v>0</v>
      </c>
      <c r="X220">
        <v>1598042632</v>
      </c>
      <c r="Y220">
        <v>0.4</v>
      </c>
      <c r="AA220">
        <v>0</v>
      </c>
      <c r="AB220">
        <v>9.4700000000000006</v>
      </c>
      <c r="AC220">
        <v>0</v>
      </c>
      <c r="AD220">
        <v>0</v>
      </c>
      <c r="AE220">
        <v>0</v>
      </c>
      <c r="AF220">
        <v>0.95</v>
      </c>
      <c r="AG220">
        <v>0</v>
      </c>
      <c r="AH220">
        <v>0</v>
      </c>
      <c r="AI220">
        <v>1</v>
      </c>
      <c r="AJ220">
        <v>9.9700000000000006</v>
      </c>
      <c r="AK220">
        <v>33.32</v>
      </c>
      <c r="AL220">
        <v>1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0.32</v>
      </c>
      <c r="AU220" t="s">
        <v>133</v>
      </c>
      <c r="AV220">
        <v>0</v>
      </c>
      <c r="AW220">
        <v>2</v>
      </c>
      <c r="AX220">
        <v>36405428</v>
      </c>
      <c r="AY220">
        <v>1</v>
      </c>
      <c r="AZ220">
        <v>0</v>
      </c>
      <c r="BA220">
        <v>213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Y220*Source!I239</f>
        <v>5.6000000000000008E-2</v>
      </c>
      <c r="CY220">
        <f>AB220</f>
        <v>9.4700000000000006</v>
      </c>
      <c r="CZ220">
        <f>AF220</f>
        <v>0.95</v>
      </c>
      <c r="DA220">
        <f>AJ220</f>
        <v>9.9700000000000006</v>
      </c>
      <c r="DB220">
        <f>ROUND((ROUND(AT220*CZ220,2)*1.25),2)</f>
        <v>0.38</v>
      </c>
      <c r="DC220">
        <f>ROUND((ROUND(AT220*AG220,2)*1.25),2)</f>
        <v>0</v>
      </c>
    </row>
    <row r="221" spans="1:107">
      <c r="A221">
        <f>ROW(Source!A239)</f>
        <v>239</v>
      </c>
      <c r="B221">
        <v>36401907</v>
      </c>
      <c r="C221">
        <v>36405417</v>
      </c>
      <c r="D221">
        <v>29174913</v>
      </c>
      <c r="E221">
        <v>1</v>
      </c>
      <c r="F221">
        <v>1</v>
      </c>
      <c r="G221">
        <v>1</v>
      </c>
      <c r="H221">
        <v>2</v>
      </c>
      <c r="I221" t="s">
        <v>531</v>
      </c>
      <c r="J221" t="s">
        <v>532</v>
      </c>
      <c r="K221" t="s">
        <v>533</v>
      </c>
      <c r="L221">
        <v>1368</v>
      </c>
      <c r="N221">
        <v>1011</v>
      </c>
      <c r="O221" t="s">
        <v>520</v>
      </c>
      <c r="P221" t="s">
        <v>520</v>
      </c>
      <c r="Q221">
        <v>1</v>
      </c>
      <c r="W221">
        <v>0</v>
      </c>
      <c r="X221">
        <v>458544584</v>
      </c>
      <c r="Y221">
        <v>0.32500000000000001</v>
      </c>
      <c r="AA221">
        <v>0</v>
      </c>
      <c r="AB221">
        <v>932.72</v>
      </c>
      <c r="AC221">
        <v>386.51</v>
      </c>
      <c r="AD221">
        <v>0</v>
      </c>
      <c r="AE221">
        <v>0</v>
      </c>
      <c r="AF221">
        <v>87.17</v>
      </c>
      <c r="AG221">
        <v>11.6</v>
      </c>
      <c r="AH221">
        <v>0</v>
      </c>
      <c r="AI221">
        <v>1</v>
      </c>
      <c r="AJ221">
        <v>10.7</v>
      </c>
      <c r="AK221">
        <v>33.32</v>
      </c>
      <c r="AL221">
        <v>1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0.26</v>
      </c>
      <c r="AU221" t="s">
        <v>133</v>
      </c>
      <c r="AV221">
        <v>0</v>
      </c>
      <c r="AW221">
        <v>2</v>
      </c>
      <c r="AX221">
        <v>36405429</v>
      </c>
      <c r="AY221">
        <v>1</v>
      </c>
      <c r="AZ221">
        <v>0</v>
      </c>
      <c r="BA221">
        <v>214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Y221*Source!I239</f>
        <v>4.5500000000000006E-2</v>
      </c>
      <c r="CY221">
        <f>AB221</f>
        <v>932.72</v>
      </c>
      <c r="CZ221">
        <f>AF221</f>
        <v>87.17</v>
      </c>
      <c r="DA221">
        <f>AJ221</f>
        <v>10.7</v>
      </c>
      <c r="DB221">
        <f>ROUND((ROUND(AT221*CZ221,2)*1.25),2)</f>
        <v>28.33</v>
      </c>
      <c r="DC221">
        <f>ROUND((ROUND(AT221*AG221,2)*1.25),2)</f>
        <v>3.78</v>
      </c>
    </row>
    <row r="222" spans="1:107">
      <c r="A222">
        <f>ROW(Source!A239)</f>
        <v>239</v>
      </c>
      <c r="B222">
        <v>36401907</v>
      </c>
      <c r="C222">
        <v>36405417</v>
      </c>
      <c r="D222">
        <v>29109162</v>
      </c>
      <c r="E222">
        <v>1</v>
      </c>
      <c r="F222">
        <v>1</v>
      </c>
      <c r="G222">
        <v>1</v>
      </c>
      <c r="H222">
        <v>3</v>
      </c>
      <c r="I222" t="s">
        <v>564</v>
      </c>
      <c r="J222" t="s">
        <v>565</v>
      </c>
      <c r="K222" t="s">
        <v>566</v>
      </c>
      <c r="L222">
        <v>1327</v>
      </c>
      <c r="N222">
        <v>1005</v>
      </c>
      <c r="O222" t="s">
        <v>155</v>
      </c>
      <c r="P222" t="s">
        <v>155</v>
      </c>
      <c r="Q222">
        <v>1</v>
      </c>
      <c r="W222">
        <v>0</v>
      </c>
      <c r="X222">
        <v>2002905425</v>
      </c>
      <c r="Y222">
        <v>21</v>
      </c>
      <c r="AA222">
        <v>33.75</v>
      </c>
      <c r="AB222">
        <v>0</v>
      </c>
      <c r="AC222">
        <v>0</v>
      </c>
      <c r="AD222">
        <v>0</v>
      </c>
      <c r="AE222">
        <v>5.71</v>
      </c>
      <c r="AF222">
        <v>0</v>
      </c>
      <c r="AG222">
        <v>0</v>
      </c>
      <c r="AH222">
        <v>0</v>
      </c>
      <c r="AI222">
        <v>5.91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3</v>
      </c>
      <c r="AT222">
        <v>21</v>
      </c>
      <c r="AU222" t="s">
        <v>3</v>
      </c>
      <c r="AV222">
        <v>0</v>
      </c>
      <c r="AW222">
        <v>2</v>
      </c>
      <c r="AX222">
        <v>36405430</v>
      </c>
      <c r="AY222">
        <v>1</v>
      </c>
      <c r="AZ222">
        <v>0</v>
      </c>
      <c r="BA222">
        <v>215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Y222*Source!I239</f>
        <v>2.9400000000000004</v>
      </c>
      <c r="CY222">
        <f>AA222</f>
        <v>33.75</v>
      </c>
      <c r="CZ222">
        <f>AE222</f>
        <v>5.71</v>
      </c>
      <c r="DA222">
        <f>AI222</f>
        <v>5.91</v>
      </c>
      <c r="DB222">
        <f>ROUND(ROUND(AT222*CZ222,2),2)</f>
        <v>119.91</v>
      </c>
      <c r="DC222">
        <f>ROUND(ROUND(AT222*AG222,2),2)</f>
        <v>0</v>
      </c>
    </row>
    <row r="223" spans="1:107">
      <c r="A223">
        <f>ROW(Source!A239)</f>
        <v>239</v>
      </c>
      <c r="B223">
        <v>36401907</v>
      </c>
      <c r="C223">
        <v>36405417</v>
      </c>
      <c r="D223">
        <v>29131086</v>
      </c>
      <c r="E223">
        <v>1</v>
      </c>
      <c r="F223">
        <v>1</v>
      </c>
      <c r="G223">
        <v>1</v>
      </c>
      <c r="H223">
        <v>3</v>
      </c>
      <c r="I223" t="s">
        <v>567</v>
      </c>
      <c r="J223" t="s">
        <v>568</v>
      </c>
      <c r="K223" t="s">
        <v>569</v>
      </c>
      <c r="L223">
        <v>1339</v>
      </c>
      <c r="N223">
        <v>1007</v>
      </c>
      <c r="O223" t="s">
        <v>570</v>
      </c>
      <c r="P223" t="s">
        <v>570</v>
      </c>
      <c r="Q223">
        <v>1</v>
      </c>
      <c r="W223">
        <v>0</v>
      </c>
      <c r="X223">
        <v>135382931</v>
      </c>
      <c r="Y223">
        <v>0.82</v>
      </c>
      <c r="AA223">
        <v>6560.13</v>
      </c>
      <c r="AB223">
        <v>0</v>
      </c>
      <c r="AC223">
        <v>0</v>
      </c>
      <c r="AD223">
        <v>0</v>
      </c>
      <c r="AE223">
        <v>1970.01</v>
      </c>
      <c r="AF223">
        <v>0</v>
      </c>
      <c r="AG223">
        <v>0</v>
      </c>
      <c r="AH223">
        <v>0</v>
      </c>
      <c r="AI223">
        <v>3.33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3</v>
      </c>
      <c r="AT223">
        <v>0.82</v>
      </c>
      <c r="AU223" t="s">
        <v>3</v>
      </c>
      <c r="AV223">
        <v>0</v>
      </c>
      <c r="AW223">
        <v>2</v>
      </c>
      <c r="AX223">
        <v>36405431</v>
      </c>
      <c r="AY223">
        <v>1</v>
      </c>
      <c r="AZ223">
        <v>0</v>
      </c>
      <c r="BA223">
        <v>216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Y223*Source!I239</f>
        <v>0.1148</v>
      </c>
      <c r="CY223">
        <f>AA223</f>
        <v>6560.13</v>
      </c>
      <c r="CZ223">
        <f>AE223</f>
        <v>1970.01</v>
      </c>
      <c r="DA223">
        <f>AI223</f>
        <v>3.33</v>
      </c>
      <c r="DB223">
        <f>ROUND(ROUND(AT223*CZ223,2),2)</f>
        <v>1615.41</v>
      </c>
      <c r="DC223">
        <f>ROUND(ROUND(AT223*AG223,2),2)</f>
        <v>0</v>
      </c>
    </row>
    <row r="224" spans="1:107">
      <c r="A224">
        <f>ROW(Source!A240)</f>
        <v>240</v>
      </c>
      <c r="B224">
        <v>36401907</v>
      </c>
      <c r="C224">
        <v>36405432</v>
      </c>
      <c r="D224">
        <v>18407150</v>
      </c>
      <c r="E224">
        <v>1</v>
      </c>
      <c r="F224">
        <v>1</v>
      </c>
      <c r="G224">
        <v>1</v>
      </c>
      <c r="H224">
        <v>1</v>
      </c>
      <c r="I224" t="s">
        <v>529</v>
      </c>
      <c r="J224" t="s">
        <v>3</v>
      </c>
      <c r="K224" t="s">
        <v>530</v>
      </c>
      <c r="L224">
        <v>1369</v>
      </c>
      <c r="N224">
        <v>1013</v>
      </c>
      <c r="O224" t="s">
        <v>514</v>
      </c>
      <c r="P224" t="s">
        <v>514</v>
      </c>
      <c r="Q224">
        <v>1</v>
      </c>
      <c r="W224">
        <v>0</v>
      </c>
      <c r="X224">
        <v>-931037793</v>
      </c>
      <c r="Y224">
        <v>69.827999999999989</v>
      </c>
      <c r="AA224">
        <v>0</v>
      </c>
      <c r="AB224">
        <v>0</v>
      </c>
      <c r="AC224">
        <v>0</v>
      </c>
      <c r="AD224">
        <v>272.45</v>
      </c>
      <c r="AE224">
        <v>0</v>
      </c>
      <c r="AF224">
        <v>0</v>
      </c>
      <c r="AG224">
        <v>0</v>
      </c>
      <c r="AH224">
        <v>272.45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3</v>
      </c>
      <c r="AT224">
        <v>60.72</v>
      </c>
      <c r="AU224" t="s">
        <v>134</v>
      </c>
      <c r="AV224">
        <v>1</v>
      </c>
      <c r="AW224">
        <v>2</v>
      </c>
      <c r="AX224">
        <v>36405441</v>
      </c>
      <c r="AY224">
        <v>1</v>
      </c>
      <c r="AZ224">
        <v>0</v>
      </c>
      <c r="BA224">
        <v>217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Y224*Source!I240</f>
        <v>9.7759199999999993</v>
      </c>
      <c r="CY224">
        <f>AD224</f>
        <v>272.45</v>
      </c>
      <c r="CZ224">
        <f>AH224</f>
        <v>272.45</v>
      </c>
      <c r="DA224">
        <f>AL224</f>
        <v>1</v>
      </c>
      <c r="DB224">
        <f>ROUND((ROUND(AT224*CZ224,2)*1.15),2)</f>
        <v>19024.63</v>
      </c>
      <c r="DC224">
        <f>ROUND((ROUND(AT224*AG224,2)*1.15),2)</f>
        <v>0</v>
      </c>
    </row>
    <row r="225" spans="1:107">
      <c r="A225">
        <f>ROW(Source!A240)</f>
        <v>240</v>
      </c>
      <c r="B225">
        <v>36401907</v>
      </c>
      <c r="C225">
        <v>36405432</v>
      </c>
      <c r="D225">
        <v>121548</v>
      </c>
      <c r="E225">
        <v>1</v>
      </c>
      <c r="F225">
        <v>1</v>
      </c>
      <c r="G225">
        <v>1</v>
      </c>
      <c r="H225">
        <v>1</v>
      </c>
      <c r="I225" t="s">
        <v>35</v>
      </c>
      <c r="J225" t="s">
        <v>3</v>
      </c>
      <c r="K225" t="s">
        <v>515</v>
      </c>
      <c r="L225">
        <v>608254</v>
      </c>
      <c r="N225">
        <v>1013</v>
      </c>
      <c r="O225" t="s">
        <v>516</v>
      </c>
      <c r="P225" t="s">
        <v>516</v>
      </c>
      <c r="Q225">
        <v>1</v>
      </c>
      <c r="W225">
        <v>0</v>
      </c>
      <c r="X225">
        <v>-185737400</v>
      </c>
      <c r="Y225">
        <v>0.72499999999999998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0.57999999999999996</v>
      </c>
      <c r="AU225" t="s">
        <v>133</v>
      </c>
      <c r="AV225">
        <v>2</v>
      </c>
      <c r="AW225">
        <v>2</v>
      </c>
      <c r="AX225">
        <v>36405442</v>
      </c>
      <c r="AY225">
        <v>1</v>
      </c>
      <c r="AZ225">
        <v>0</v>
      </c>
      <c r="BA225">
        <v>218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Y225*Source!I240</f>
        <v>0.10150000000000001</v>
      </c>
      <c r="CY225">
        <f>AD225</f>
        <v>0</v>
      </c>
      <c r="CZ225">
        <f>AH225</f>
        <v>0</v>
      </c>
      <c r="DA225">
        <f>AL225</f>
        <v>1</v>
      </c>
      <c r="DB225">
        <f>ROUND((ROUND(AT225*CZ225,2)*1.25),2)</f>
        <v>0</v>
      </c>
      <c r="DC225">
        <f>ROUND((ROUND(AT225*AG225,2)*1.25),2)</f>
        <v>0</v>
      </c>
    </row>
    <row r="226" spans="1:107">
      <c r="A226">
        <f>ROW(Source!A240)</f>
        <v>240</v>
      </c>
      <c r="B226">
        <v>36401907</v>
      </c>
      <c r="C226">
        <v>36405432</v>
      </c>
      <c r="D226">
        <v>29172556</v>
      </c>
      <c r="E226">
        <v>1</v>
      </c>
      <c r="F226">
        <v>1</v>
      </c>
      <c r="G226">
        <v>1</v>
      </c>
      <c r="H226">
        <v>2</v>
      </c>
      <c r="I226" t="s">
        <v>517</v>
      </c>
      <c r="J226" t="s">
        <v>518</v>
      </c>
      <c r="K226" t="s">
        <v>519</v>
      </c>
      <c r="L226">
        <v>1368</v>
      </c>
      <c r="N226">
        <v>1011</v>
      </c>
      <c r="O226" t="s">
        <v>520</v>
      </c>
      <c r="P226" t="s">
        <v>520</v>
      </c>
      <c r="Q226">
        <v>1</v>
      </c>
      <c r="W226">
        <v>0</v>
      </c>
      <c r="X226">
        <v>-1302720870</v>
      </c>
      <c r="Y226">
        <v>0.72499999999999998</v>
      </c>
      <c r="AA226">
        <v>0</v>
      </c>
      <c r="AB226">
        <v>466.71</v>
      </c>
      <c r="AC226">
        <v>449.82</v>
      </c>
      <c r="AD226">
        <v>0</v>
      </c>
      <c r="AE226">
        <v>0</v>
      </c>
      <c r="AF226">
        <v>31.26</v>
      </c>
      <c r="AG226">
        <v>13.5</v>
      </c>
      <c r="AH226">
        <v>0</v>
      </c>
      <c r="AI226">
        <v>1</v>
      </c>
      <c r="AJ226">
        <v>14.93</v>
      </c>
      <c r="AK226">
        <v>33.32</v>
      </c>
      <c r="AL226">
        <v>1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0.57999999999999996</v>
      </c>
      <c r="AU226" t="s">
        <v>133</v>
      </c>
      <c r="AV226">
        <v>0</v>
      </c>
      <c r="AW226">
        <v>2</v>
      </c>
      <c r="AX226">
        <v>36405443</v>
      </c>
      <c r="AY226">
        <v>1</v>
      </c>
      <c r="AZ226">
        <v>0</v>
      </c>
      <c r="BA226">
        <v>219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Y226*Source!I240</f>
        <v>0.10150000000000001</v>
      </c>
      <c r="CY226">
        <f>AB226</f>
        <v>466.71</v>
      </c>
      <c r="CZ226">
        <f>AF226</f>
        <v>31.26</v>
      </c>
      <c r="DA226">
        <f>AJ226</f>
        <v>14.93</v>
      </c>
      <c r="DB226">
        <f>ROUND((ROUND(AT226*CZ226,2)*1.25),2)</f>
        <v>22.66</v>
      </c>
      <c r="DC226">
        <f>ROUND((ROUND(AT226*AG226,2)*1.25),2)</f>
        <v>9.7899999999999991</v>
      </c>
    </row>
    <row r="227" spans="1:107">
      <c r="A227">
        <f>ROW(Source!A240)</f>
        <v>240</v>
      </c>
      <c r="B227">
        <v>36401907</v>
      </c>
      <c r="C227">
        <v>36405432</v>
      </c>
      <c r="D227">
        <v>29174591</v>
      </c>
      <c r="E227">
        <v>1</v>
      </c>
      <c r="F227">
        <v>1</v>
      </c>
      <c r="G227">
        <v>1</v>
      </c>
      <c r="H227">
        <v>2</v>
      </c>
      <c r="I227" t="s">
        <v>542</v>
      </c>
      <c r="J227" t="s">
        <v>543</v>
      </c>
      <c r="K227" t="s">
        <v>544</v>
      </c>
      <c r="L227">
        <v>1368</v>
      </c>
      <c r="N227">
        <v>1011</v>
      </c>
      <c r="O227" t="s">
        <v>520</v>
      </c>
      <c r="P227" t="s">
        <v>520</v>
      </c>
      <c r="Q227">
        <v>1</v>
      </c>
      <c r="W227">
        <v>0</v>
      </c>
      <c r="X227">
        <v>1598042632</v>
      </c>
      <c r="Y227">
        <v>1.0249999999999999</v>
      </c>
      <c r="AA227">
        <v>0</v>
      </c>
      <c r="AB227">
        <v>9.4700000000000006</v>
      </c>
      <c r="AC227">
        <v>0</v>
      </c>
      <c r="AD227">
        <v>0</v>
      </c>
      <c r="AE227">
        <v>0</v>
      </c>
      <c r="AF227">
        <v>0.95</v>
      </c>
      <c r="AG227">
        <v>0</v>
      </c>
      <c r="AH227">
        <v>0</v>
      </c>
      <c r="AI227">
        <v>1</v>
      </c>
      <c r="AJ227">
        <v>9.9700000000000006</v>
      </c>
      <c r="AK227">
        <v>33.32</v>
      </c>
      <c r="AL227">
        <v>1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0.82</v>
      </c>
      <c r="AU227" t="s">
        <v>133</v>
      </c>
      <c r="AV227">
        <v>0</v>
      </c>
      <c r="AW227">
        <v>2</v>
      </c>
      <c r="AX227">
        <v>36405444</v>
      </c>
      <c r="AY227">
        <v>1</v>
      </c>
      <c r="AZ227">
        <v>0</v>
      </c>
      <c r="BA227">
        <v>220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Y227*Source!I240</f>
        <v>0.14349999999999999</v>
      </c>
      <c r="CY227">
        <f>AB227</f>
        <v>9.4700000000000006</v>
      </c>
      <c r="CZ227">
        <f>AF227</f>
        <v>0.95</v>
      </c>
      <c r="DA227">
        <f>AJ227</f>
        <v>9.9700000000000006</v>
      </c>
      <c r="DB227">
        <f>ROUND((ROUND(AT227*CZ227,2)*1.25),2)</f>
        <v>0.98</v>
      </c>
      <c r="DC227">
        <f>ROUND((ROUND(AT227*AG227,2)*1.25),2)</f>
        <v>0</v>
      </c>
    </row>
    <row r="228" spans="1:107">
      <c r="A228">
        <f>ROW(Source!A240)</f>
        <v>240</v>
      </c>
      <c r="B228">
        <v>36401907</v>
      </c>
      <c r="C228">
        <v>36405432</v>
      </c>
      <c r="D228">
        <v>29174661</v>
      </c>
      <c r="E228">
        <v>1</v>
      </c>
      <c r="F228">
        <v>1</v>
      </c>
      <c r="G228">
        <v>1</v>
      </c>
      <c r="H228">
        <v>2</v>
      </c>
      <c r="I228" t="s">
        <v>571</v>
      </c>
      <c r="J228" t="s">
        <v>572</v>
      </c>
      <c r="K228" t="s">
        <v>573</v>
      </c>
      <c r="L228">
        <v>1368</v>
      </c>
      <c r="N228">
        <v>1011</v>
      </c>
      <c r="O228" t="s">
        <v>520</v>
      </c>
      <c r="P228" t="s">
        <v>520</v>
      </c>
      <c r="Q228">
        <v>1</v>
      </c>
      <c r="W228">
        <v>0</v>
      </c>
      <c r="X228">
        <v>-2115030577</v>
      </c>
      <c r="Y228">
        <v>3.375</v>
      </c>
      <c r="AA228">
        <v>0</v>
      </c>
      <c r="AB228">
        <v>25.44</v>
      </c>
      <c r="AC228">
        <v>0</v>
      </c>
      <c r="AD228">
        <v>0</v>
      </c>
      <c r="AE228">
        <v>0</v>
      </c>
      <c r="AF228">
        <v>2.09</v>
      </c>
      <c r="AG228">
        <v>0</v>
      </c>
      <c r="AH228">
        <v>0</v>
      </c>
      <c r="AI228">
        <v>1</v>
      </c>
      <c r="AJ228">
        <v>12.17</v>
      </c>
      <c r="AK228">
        <v>33.32</v>
      </c>
      <c r="AL228">
        <v>1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2.7</v>
      </c>
      <c r="AU228" t="s">
        <v>133</v>
      </c>
      <c r="AV228">
        <v>0</v>
      </c>
      <c r="AW228">
        <v>2</v>
      </c>
      <c r="AX228">
        <v>36405445</v>
      </c>
      <c r="AY228">
        <v>1</v>
      </c>
      <c r="AZ228">
        <v>0</v>
      </c>
      <c r="BA228">
        <v>221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Y228*Source!I240</f>
        <v>0.47250000000000003</v>
      </c>
      <c r="CY228">
        <f>AB228</f>
        <v>25.44</v>
      </c>
      <c r="CZ228">
        <f>AF228</f>
        <v>2.09</v>
      </c>
      <c r="DA228">
        <f>AJ228</f>
        <v>12.17</v>
      </c>
      <c r="DB228">
        <f>ROUND((ROUND(AT228*CZ228,2)*1.25),2)</f>
        <v>7.05</v>
      </c>
      <c r="DC228">
        <f>ROUND((ROUND(AT228*AG228,2)*1.25),2)</f>
        <v>0</v>
      </c>
    </row>
    <row r="229" spans="1:107">
      <c r="A229">
        <f>ROW(Source!A240)</f>
        <v>240</v>
      </c>
      <c r="B229">
        <v>36401907</v>
      </c>
      <c r="C229">
        <v>36405432</v>
      </c>
      <c r="D229">
        <v>29174913</v>
      </c>
      <c r="E229">
        <v>1</v>
      </c>
      <c r="F229">
        <v>1</v>
      </c>
      <c r="G229">
        <v>1</v>
      </c>
      <c r="H229">
        <v>2</v>
      </c>
      <c r="I229" t="s">
        <v>531</v>
      </c>
      <c r="J229" t="s">
        <v>532</v>
      </c>
      <c r="K229" t="s">
        <v>533</v>
      </c>
      <c r="L229">
        <v>1368</v>
      </c>
      <c r="N229">
        <v>1011</v>
      </c>
      <c r="O229" t="s">
        <v>520</v>
      </c>
      <c r="P229" t="s">
        <v>520</v>
      </c>
      <c r="Q229">
        <v>1</v>
      </c>
      <c r="W229">
        <v>0</v>
      </c>
      <c r="X229">
        <v>458544584</v>
      </c>
      <c r="Y229">
        <v>1.05</v>
      </c>
      <c r="AA229">
        <v>0</v>
      </c>
      <c r="AB229">
        <v>932.72</v>
      </c>
      <c r="AC229">
        <v>386.51</v>
      </c>
      <c r="AD229">
        <v>0</v>
      </c>
      <c r="AE229">
        <v>0</v>
      </c>
      <c r="AF229">
        <v>87.17</v>
      </c>
      <c r="AG229">
        <v>11.6</v>
      </c>
      <c r="AH229">
        <v>0</v>
      </c>
      <c r="AI229">
        <v>1</v>
      </c>
      <c r="AJ229">
        <v>10.7</v>
      </c>
      <c r="AK229">
        <v>33.32</v>
      </c>
      <c r="AL229">
        <v>1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0.84</v>
      </c>
      <c r="AU229" t="s">
        <v>133</v>
      </c>
      <c r="AV229">
        <v>0</v>
      </c>
      <c r="AW229">
        <v>2</v>
      </c>
      <c r="AX229">
        <v>36405446</v>
      </c>
      <c r="AY229">
        <v>1</v>
      </c>
      <c r="AZ229">
        <v>0</v>
      </c>
      <c r="BA229">
        <v>222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Y229*Source!I240</f>
        <v>0.14700000000000002</v>
      </c>
      <c r="CY229">
        <f>AB229</f>
        <v>932.72</v>
      </c>
      <c r="CZ229">
        <f>AF229</f>
        <v>87.17</v>
      </c>
      <c r="DA229">
        <f>AJ229</f>
        <v>10.7</v>
      </c>
      <c r="DB229">
        <f>ROUND((ROUND(AT229*CZ229,2)*1.25),2)</f>
        <v>91.53</v>
      </c>
      <c r="DC229">
        <f>ROUND((ROUND(AT229*AG229,2)*1.25),2)</f>
        <v>12.18</v>
      </c>
    </row>
    <row r="230" spans="1:107">
      <c r="A230">
        <f>ROW(Source!A240)</f>
        <v>240</v>
      </c>
      <c r="B230">
        <v>36401907</v>
      </c>
      <c r="C230">
        <v>36405432</v>
      </c>
      <c r="D230">
        <v>29114332</v>
      </c>
      <c r="E230">
        <v>1</v>
      </c>
      <c r="F230">
        <v>1</v>
      </c>
      <c r="G230">
        <v>1</v>
      </c>
      <c r="H230">
        <v>3</v>
      </c>
      <c r="I230" t="s">
        <v>556</v>
      </c>
      <c r="J230" t="s">
        <v>557</v>
      </c>
      <c r="K230" t="s">
        <v>558</v>
      </c>
      <c r="L230">
        <v>1348</v>
      </c>
      <c r="N230">
        <v>1009</v>
      </c>
      <c r="O230" t="s">
        <v>30</v>
      </c>
      <c r="P230" t="s">
        <v>30</v>
      </c>
      <c r="Q230">
        <v>1000</v>
      </c>
      <c r="W230">
        <v>0</v>
      </c>
      <c r="X230">
        <v>233971917</v>
      </c>
      <c r="Y230">
        <v>1.23E-2</v>
      </c>
      <c r="AA230">
        <v>54619.68</v>
      </c>
      <c r="AB230">
        <v>0</v>
      </c>
      <c r="AC230">
        <v>0</v>
      </c>
      <c r="AD230">
        <v>0</v>
      </c>
      <c r="AE230">
        <v>11978</v>
      </c>
      <c r="AF230">
        <v>0</v>
      </c>
      <c r="AG230">
        <v>0</v>
      </c>
      <c r="AH230">
        <v>0</v>
      </c>
      <c r="AI230">
        <v>4.5599999999999996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1.23E-2</v>
      </c>
      <c r="AU230" t="s">
        <v>3</v>
      </c>
      <c r="AV230">
        <v>0</v>
      </c>
      <c r="AW230">
        <v>2</v>
      </c>
      <c r="AX230">
        <v>36405447</v>
      </c>
      <c r="AY230">
        <v>1</v>
      </c>
      <c r="AZ230">
        <v>0</v>
      </c>
      <c r="BA230">
        <v>223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Y230*Source!I240</f>
        <v>1.7220000000000002E-3</v>
      </c>
      <c r="CY230">
        <f>AA230</f>
        <v>54619.68</v>
      </c>
      <c r="CZ230">
        <f>AE230</f>
        <v>11978</v>
      </c>
      <c r="DA230">
        <f>AI230</f>
        <v>4.5599999999999996</v>
      </c>
      <c r="DB230">
        <f>ROUND(ROUND(AT230*CZ230,2),2)</f>
        <v>147.33000000000001</v>
      </c>
      <c r="DC230">
        <f>ROUND(ROUND(AT230*AG230,2),2)</f>
        <v>0</v>
      </c>
    </row>
    <row r="231" spans="1:107">
      <c r="A231">
        <f>ROW(Source!A240)</f>
        <v>240</v>
      </c>
      <c r="B231">
        <v>36401907</v>
      </c>
      <c r="C231">
        <v>36405432</v>
      </c>
      <c r="D231">
        <v>29130788</v>
      </c>
      <c r="E231">
        <v>1</v>
      </c>
      <c r="F231">
        <v>1</v>
      </c>
      <c r="G231">
        <v>1</v>
      </c>
      <c r="H231">
        <v>3</v>
      </c>
      <c r="I231" t="s">
        <v>574</v>
      </c>
      <c r="J231" t="s">
        <v>575</v>
      </c>
      <c r="K231" t="s">
        <v>576</v>
      </c>
      <c r="L231">
        <v>1339</v>
      </c>
      <c r="N231">
        <v>1007</v>
      </c>
      <c r="O231" t="s">
        <v>570</v>
      </c>
      <c r="P231" t="s">
        <v>570</v>
      </c>
      <c r="Q231">
        <v>1</v>
      </c>
      <c r="W231">
        <v>0</v>
      </c>
      <c r="X231">
        <v>23409818</v>
      </c>
      <c r="Y231">
        <v>2.88</v>
      </c>
      <c r="AA231">
        <v>14208.11</v>
      </c>
      <c r="AB231">
        <v>0</v>
      </c>
      <c r="AC231">
        <v>0</v>
      </c>
      <c r="AD231">
        <v>0</v>
      </c>
      <c r="AE231">
        <v>2156.0100000000002</v>
      </c>
      <c r="AF231">
        <v>0</v>
      </c>
      <c r="AG231">
        <v>0</v>
      </c>
      <c r="AH231">
        <v>0</v>
      </c>
      <c r="AI231">
        <v>6.59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2.88</v>
      </c>
      <c r="AU231" t="s">
        <v>3</v>
      </c>
      <c r="AV231">
        <v>0</v>
      </c>
      <c r="AW231">
        <v>2</v>
      </c>
      <c r="AX231">
        <v>36405448</v>
      </c>
      <c r="AY231">
        <v>1</v>
      </c>
      <c r="AZ231">
        <v>0</v>
      </c>
      <c r="BA231">
        <v>224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Y231*Source!I240</f>
        <v>0.4032</v>
      </c>
      <c r="CY231">
        <f>AA231</f>
        <v>14208.11</v>
      </c>
      <c r="CZ231">
        <f>AE231</f>
        <v>2156.0100000000002</v>
      </c>
      <c r="DA231">
        <f>AI231</f>
        <v>6.59</v>
      </c>
      <c r="DB231">
        <f>ROUND(ROUND(AT231*CZ231,2),2)</f>
        <v>6209.31</v>
      </c>
      <c r="DC231">
        <f>ROUND(ROUND(AT231*AG231,2),2)</f>
        <v>0</v>
      </c>
    </row>
    <row r="232" spans="1:107">
      <c r="A232">
        <f>ROW(Source!A241)</f>
        <v>241</v>
      </c>
      <c r="B232">
        <v>36401907</v>
      </c>
      <c r="C232">
        <v>36405449</v>
      </c>
      <c r="D232">
        <v>18408291</v>
      </c>
      <c r="E232">
        <v>1</v>
      </c>
      <c r="F232">
        <v>1</v>
      </c>
      <c r="G232">
        <v>1</v>
      </c>
      <c r="H232">
        <v>1</v>
      </c>
      <c r="I232" t="s">
        <v>559</v>
      </c>
      <c r="J232" t="s">
        <v>3</v>
      </c>
      <c r="K232" t="s">
        <v>560</v>
      </c>
      <c r="L232">
        <v>1369</v>
      </c>
      <c r="N232">
        <v>1013</v>
      </c>
      <c r="O232" t="s">
        <v>514</v>
      </c>
      <c r="P232" t="s">
        <v>514</v>
      </c>
      <c r="Q232">
        <v>1</v>
      </c>
      <c r="W232">
        <v>0</v>
      </c>
      <c r="X232">
        <v>1933892413</v>
      </c>
      <c r="Y232">
        <v>35.948999999999998</v>
      </c>
      <c r="AA232">
        <v>0</v>
      </c>
      <c r="AB232">
        <v>0</v>
      </c>
      <c r="AC232">
        <v>0</v>
      </c>
      <c r="AD232">
        <v>260.95999999999998</v>
      </c>
      <c r="AE232">
        <v>0</v>
      </c>
      <c r="AF232">
        <v>0</v>
      </c>
      <c r="AG232">
        <v>0</v>
      </c>
      <c r="AH232">
        <v>260.95999999999998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31.26</v>
      </c>
      <c r="AU232" t="s">
        <v>134</v>
      </c>
      <c r="AV232">
        <v>1</v>
      </c>
      <c r="AW232">
        <v>2</v>
      </c>
      <c r="AX232">
        <v>36405457</v>
      </c>
      <c r="AY232">
        <v>2</v>
      </c>
      <c r="AZ232">
        <v>131072</v>
      </c>
      <c r="BA232">
        <v>225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Y232*Source!I241</f>
        <v>5.0328600000000003</v>
      </c>
      <c r="CY232">
        <f>AD232</f>
        <v>260.95999999999998</v>
      </c>
      <c r="CZ232">
        <f>AH232</f>
        <v>260.95999999999998</v>
      </c>
      <c r="DA232">
        <f>AL232</f>
        <v>1</v>
      </c>
      <c r="DB232">
        <f>ROUND((ROUND(AT232*CZ232,2)*1.15),2)</f>
        <v>9381.25</v>
      </c>
      <c r="DC232">
        <f>ROUND((ROUND(AT232*AG232,2)*1.15),2)</f>
        <v>0</v>
      </c>
    </row>
    <row r="233" spans="1:107">
      <c r="A233">
        <f>ROW(Source!A241)</f>
        <v>241</v>
      </c>
      <c r="B233">
        <v>36401907</v>
      </c>
      <c r="C233">
        <v>36405449</v>
      </c>
      <c r="D233">
        <v>121548</v>
      </c>
      <c r="E233">
        <v>1</v>
      </c>
      <c r="F233">
        <v>1</v>
      </c>
      <c r="G233">
        <v>1</v>
      </c>
      <c r="H233">
        <v>1</v>
      </c>
      <c r="I233" t="s">
        <v>35</v>
      </c>
      <c r="J233" t="s">
        <v>3</v>
      </c>
      <c r="K233" t="s">
        <v>515</v>
      </c>
      <c r="L233">
        <v>608254</v>
      </c>
      <c r="N233">
        <v>1013</v>
      </c>
      <c r="O233" t="s">
        <v>516</v>
      </c>
      <c r="P233" t="s">
        <v>516</v>
      </c>
      <c r="Q233">
        <v>1</v>
      </c>
      <c r="W233">
        <v>0</v>
      </c>
      <c r="X233">
        <v>-185737400</v>
      </c>
      <c r="Y233">
        <v>8.375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6.7</v>
      </c>
      <c r="AU233" t="s">
        <v>133</v>
      </c>
      <c r="AV233">
        <v>2</v>
      </c>
      <c r="AW233">
        <v>2</v>
      </c>
      <c r="AX233">
        <v>36405458</v>
      </c>
      <c r="AY233">
        <v>1</v>
      </c>
      <c r="AZ233">
        <v>0</v>
      </c>
      <c r="BA233">
        <v>226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Y233*Source!I241</f>
        <v>1.1725000000000001</v>
      </c>
      <c r="CY233">
        <f>AD233</f>
        <v>0</v>
      </c>
      <c r="CZ233">
        <f>AH233</f>
        <v>0</v>
      </c>
      <c r="DA233">
        <f>AL233</f>
        <v>1</v>
      </c>
      <c r="DB233">
        <f>ROUND((ROUND(AT233*CZ233,2)*1.25),2)</f>
        <v>0</v>
      </c>
      <c r="DC233">
        <f>ROUND((ROUND(AT233*AG233,2)*1.25),2)</f>
        <v>0</v>
      </c>
    </row>
    <row r="234" spans="1:107">
      <c r="A234">
        <f>ROW(Source!A241)</f>
        <v>241</v>
      </c>
      <c r="B234">
        <v>36401907</v>
      </c>
      <c r="C234">
        <v>36405449</v>
      </c>
      <c r="D234">
        <v>29172710</v>
      </c>
      <c r="E234">
        <v>1</v>
      </c>
      <c r="F234">
        <v>1</v>
      </c>
      <c r="G234">
        <v>1</v>
      </c>
      <c r="H234">
        <v>2</v>
      </c>
      <c r="I234" t="s">
        <v>523</v>
      </c>
      <c r="J234" t="s">
        <v>524</v>
      </c>
      <c r="K234" t="s">
        <v>525</v>
      </c>
      <c r="L234">
        <v>1368</v>
      </c>
      <c r="N234">
        <v>1011</v>
      </c>
      <c r="O234" t="s">
        <v>520</v>
      </c>
      <c r="P234" t="s">
        <v>520</v>
      </c>
      <c r="Q234">
        <v>1</v>
      </c>
      <c r="W234">
        <v>0</v>
      </c>
      <c r="X234">
        <v>-1676841219</v>
      </c>
      <c r="Y234">
        <v>8.375</v>
      </c>
      <c r="AA234">
        <v>0</v>
      </c>
      <c r="AB234">
        <v>539.16</v>
      </c>
      <c r="AC234">
        <v>335.2</v>
      </c>
      <c r="AD234">
        <v>0</v>
      </c>
      <c r="AE234">
        <v>0</v>
      </c>
      <c r="AF234">
        <v>46.56</v>
      </c>
      <c r="AG234">
        <v>10.06</v>
      </c>
      <c r="AH234">
        <v>0</v>
      </c>
      <c r="AI234">
        <v>1</v>
      </c>
      <c r="AJ234">
        <v>11.58</v>
      </c>
      <c r="AK234">
        <v>33.32</v>
      </c>
      <c r="AL234">
        <v>1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6.7</v>
      </c>
      <c r="AU234" t="s">
        <v>133</v>
      </c>
      <c r="AV234">
        <v>0</v>
      </c>
      <c r="AW234">
        <v>2</v>
      </c>
      <c r="AX234">
        <v>36405459</v>
      </c>
      <c r="AY234">
        <v>1</v>
      </c>
      <c r="AZ234">
        <v>0</v>
      </c>
      <c r="BA234">
        <v>227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Y234*Source!I241</f>
        <v>1.1725000000000001</v>
      </c>
      <c r="CY234">
        <f>AB234</f>
        <v>539.16</v>
      </c>
      <c r="CZ234">
        <f>AF234</f>
        <v>46.56</v>
      </c>
      <c r="DA234">
        <f>AJ234</f>
        <v>11.58</v>
      </c>
      <c r="DB234">
        <f>ROUND((ROUND(AT234*CZ234,2)*1.25),2)</f>
        <v>389.94</v>
      </c>
      <c r="DC234">
        <f>ROUND((ROUND(AT234*AG234,2)*1.25),2)</f>
        <v>84.25</v>
      </c>
    </row>
    <row r="235" spans="1:107">
      <c r="A235">
        <f>ROW(Source!A241)</f>
        <v>241</v>
      </c>
      <c r="B235">
        <v>36401907</v>
      </c>
      <c r="C235">
        <v>36405449</v>
      </c>
      <c r="D235">
        <v>29173472</v>
      </c>
      <c r="E235">
        <v>1</v>
      </c>
      <c r="F235">
        <v>1</v>
      </c>
      <c r="G235">
        <v>1</v>
      </c>
      <c r="H235">
        <v>2</v>
      </c>
      <c r="I235" t="s">
        <v>577</v>
      </c>
      <c r="J235" t="s">
        <v>578</v>
      </c>
      <c r="K235" t="s">
        <v>579</v>
      </c>
      <c r="L235">
        <v>1368</v>
      </c>
      <c r="N235">
        <v>1011</v>
      </c>
      <c r="O235" t="s">
        <v>520</v>
      </c>
      <c r="P235" t="s">
        <v>520</v>
      </c>
      <c r="Q235">
        <v>1</v>
      </c>
      <c r="W235">
        <v>0</v>
      </c>
      <c r="X235">
        <v>275932499</v>
      </c>
      <c r="Y235">
        <v>13.75</v>
      </c>
      <c r="AA235">
        <v>0</v>
      </c>
      <c r="AB235">
        <v>12.75</v>
      </c>
      <c r="AC235">
        <v>0</v>
      </c>
      <c r="AD235">
        <v>0</v>
      </c>
      <c r="AE235">
        <v>0</v>
      </c>
      <c r="AF235">
        <v>3</v>
      </c>
      <c r="AG235">
        <v>0</v>
      </c>
      <c r="AH235">
        <v>0</v>
      </c>
      <c r="AI235">
        <v>1</v>
      </c>
      <c r="AJ235">
        <v>4.25</v>
      </c>
      <c r="AK235">
        <v>33.32</v>
      </c>
      <c r="AL235">
        <v>1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11</v>
      </c>
      <c r="AU235" t="s">
        <v>133</v>
      </c>
      <c r="AV235">
        <v>0</v>
      </c>
      <c r="AW235">
        <v>2</v>
      </c>
      <c r="AX235">
        <v>36405460</v>
      </c>
      <c r="AY235">
        <v>1</v>
      </c>
      <c r="AZ235">
        <v>0</v>
      </c>
      <c r="BA235">
        <v>228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Y235*Source!I241</f>
        <v>1.9250000000000003</v>
      </c>
      <c r="CY235">
        <f>AB235</f>
        <v>12.75</v>
      </c>
      <c r="CZ235">
        <f>AF235</f>
        <v>3</v>
      </c>
      <c r="DA235">
        <f>AJ235</f>
        <v>4.25</v>
      </c>
      <c r="DB235">
        <f>ROUND((ROUND(AT235*CZ235,2)*1.25),2)</f>
        <v>41.25</v>
      </c>
      <c r="DC235">
        <f>ROUND((ROUND(AT235*AG235,2)*1.25),2)</f>
        <v>0</v>
      </c>
    </row>
    <row r="236" spans="1:107">
      <c r="A236">
        <f>ROW(Source!A241)</f>
        <v>241</v>
      </c>
      <c r="B236">
        <v>36401907</v>
      </c>
      <c r="C236">
        <v>36405449</v>
      </c>
      <c r="D236">
        <v>29174913</v>
      </c>
      <c r="E236">
        <v>1</v>
      </c>
      <c r="F236">
        <v>1</v>
      </c>
      <c r="G236">
        <v>1</v>
      </c>
      <c r="H236">
        <v>2</v>
      </c>
      <c r="I236" t="s">
        <v>531</v>
      </c>
      <c r="J236" t="s">
        <v>532</v>
      </c>
      <c r="K236" t="s">
        <v>533</v>
      </c>
      <c r="L236">
        <v>1368</v>
      </c>
      <c r="N236">
        <v>1011</v>
      </c>
      <c r="O236" t="s">
        <v>520</v>
      </c>
      <c r="P236" t="s">
        <v>520</v>
      </c>
      <c r="Q236">
        <v>1</v>
      </c>
      <c r="W236">
        <v>0</v>
      </c>
      <c r="X236">
        <v>458544584</v>
      </c>
      <c r="Y236">
        <v>0.4375</v>
      </c>
      <c r="AA236">
        <v>0</v>
      </c>
      <c r="AB236">
        <v>932.72</v>
      </c>
      <c r="AC236">
        <v>386.51</v>
      </c>
      <c r="AD236">
        <v>0</v>
      </c>
      <c r="AE236">
        <v>0</v>
      </c>
      <c r="AF236">
        <v>87.17</v>
      </c>
      <c r="AG236">
        <v>11.6</v>
      </c>
      <c r="AH236">
        <v>0</v>
      </c>
      <c r="AI236">
        <v>1</v>
      </c>
      <c r="AJ236">
        <v>10.7</v>
      </c>
      <c r="AK236">
        <v>33.32</v>
      </c>
      <c r="AL236">
        <v>1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0.35</v>
      </c>
      <c r="AU236" t="s">
        <v>133</v>
      </c>
      <c r="AV236">
        <v>0</v>
      </c>
      <c r="AW236">
        <v>2</v>
      </c>
      <c r="AX236">
        <v>36405461</v>
      </c>
      <c r="AY236">
        <v>1</v>
      </c>
      <c r="AZ236">
        <v>0</v>
      </c>
      <c r="BA236">
        <v>229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Y236*Source!I241</f>
        <v>6.1250000000000006E-2</v>
      </c>
      <c r="CY236">
        <f>AB236</f>
        <v>932.72</v>
      </c>
      <c r="CZ236">
        <f>AF236</f>
        <v>87.17</v>
      </c>
      <c r="DA236">
        <f>AJ236</f>
        <v>10.7</v>
      </c>
      <c r="DB236">
        <f>ROUND((ROUND(AT236*CZ236,2)*1.25),2)</f>
        <v>38.14</v>
      </c>
      <c r="DC236">
        <f>ROUND((ROUND(AT236*AG236,2)*1.25),2)</f>
        <v>5.08</v>
      </c>
    </row>
    <row r="237" spans="1:107">
      <c r="A237">
        <f>ROW(Source!A241)</f>
        <v>241</v>
      </c>
      <c r="B237">
        <v>36401907</v>
      </c>
      <c r="C237">
        <v>36405449</v>
      </c>
      <c r="D237">
        <v>29114687</v>
      </c>
      <c r="E237">
        <v>1</v>
      </c>
      <c r="F237">
        <v>1</v>
      </c>
      <c r="G237">
        <v>1</v>
      </c>
      <c r="H237">
        <v>3</v>
      </c>
      <c r="I237" t="s">
        <v>580</v>
      </c>
      <c r="J237" t="s">
        <v>581</v>
      </c>
      <c r="K237" t="s">
        <v>582</v>
      </c>
      <c r="L237">
        <v>1348</v>
      </c>
      <c r="N237">
        <v>1009</v>
      </c>
      <c r="O237" t="s">
        <v>30</v>
      </c>
      <c r="P237" t="s">
        <v>30</v>
      </c>
      <c r="Q237">
        <v>1000</v>
      </c>
      <c r="W237">
        <v>0</v>
      </c>
      <c r="X237">
        <v>157955001</v>
      </c>
      <c r="Y237">
        <v>1.8E-3</v>
      </c>
      <c r="AA237">
        <v>105069.06</v>
      </c>
      <c r="AB237">
        <v>0</v>
      </c>
      <c r="AC237">
        <v>0</v>
      </c>
      <c r="AD237">
        <v>0</v>
      </c>
      <c r="AE237">
        <v>16974</v>
      </c>
      <c r="AF237">
        <v>0</v>
      </c>
      <c r="AG237">
        <v>0</v>
      </c>
      <c r="AH237">
        <v>0</v>
      </c>
      <c r="AI237">
        <v>6.19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1.8E-3</v>
      </c>
      <c r="AU237" t="s">
        <v>3</v>
      </c>
      <c r="AV237">
        <v>0</v>
      </c>
      <c r="AW237">
        <v>2</v>
      </c>
      <c r="AX237">
        <v>36405462</v>
      </c>
      <c r="AY237">
        <v>1</v>
      </c>
      <c r="AZ237">
        <v>0</v>
      </c>
      <c r="BA237">
        <v>230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Y237*Source!I241</f>
        <v>2.52E-4</v>
      </c>
      <c r="CY237">
        <f>AA237</f>
        <v>105069.06</v>
      </c>
      <c r="CZ237">
        <f>AE237</f>
        <v>16974</v>
      </c>
      <c r="DA237">
        <f>AI237</f>
        <v>6.19</v>
      </c>
      <c r="DB237">
        <f>ROUND(ROUND(AT237*CZ237,2),2)</f>
        <v>30.55</v>
      </c>
      <c r="DC237">
        <f>ROUND(ROUND(AT237*AG237,2),2)</f>
        <v>0</v>
      </c>
    </row>
    <row r="238" spans="1:107">
      <c r="A238">
        <f>ROW(Source!A241)</f>
        <v>241</v>
      </c>
      <c r="B238">
        <v>36401907</v>
      </c>
      <c r="C238">
        <v>36405449</v>
      </c>
      <c r="D238">
        <v>29115292</v>
      </c>
      <c r="E238">
        <v>1</v>
      </c>
      <c r="F238">
        <v>1</v>
      </c>
      <c r="G238">
        <v>1</v>
      </c>
      <c r="H238">
        <v>3</v>
      </c>
      <c r="I238" t="s">
        <v>583</v>
      </c>
      <c r="J238" t="s">
        <v>584</v>
      </c>
      <c r="K238" t="s">
        <v>585</v>
      </c>
      <c r="L238">
        <v>1339</v>
      </c>
      <c r="N238">
        <v>1007</v>
      </c>
      <c r="O238" t="s">
        <v>570</v>
      </c>
      <c r="P238" t="s">
        <v>570</v>
      </c>
      <c r="Q238">
        <v>1</v>
      </c>
      <c r="W238">
        <v>0</v>
      </c>
      <c r="X238">
        <v>582810497</v>
      </c>
      <c r="Y238">
        <v>1.24</v>
      </c>
      <c r="AA238">
        <v>29691.33</v>
      </c>
      <c r="AB238">
        <v>0</v>
      </c>
      <c r="AC238">
        <v>0</v>
      </c>
      <c r="AD238">
        <v>0</v>
      </c>
      <c r="AE238">
        <v>4478.33</v>
      </c>
      <c r="AF238">
        <v>0</v>
      </c>
      <c r="AG238">
        <v>0</v>
      </c>
      <c r="AH238">
        <v>0</v>
      </c>
      <c r="AI238">
        <v>6.63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3</v>
      </c>
      <c r="AT238">
        <v>1.24</v>
      </c>
      <c r="AU238" t="s">
        <v>3</v>
      </c>
      <c r="AV238">
        <v>0</v>
      </c>
      <c r="AW238">
        <v>2</v>
      </c>
      <c r="AX238">
        <v>36405463</v>
      </c>
      <c r="AY238">
        <v>1</v>
      </c>
      <c r="AZ238">
        <v>0</v>
      </c>
      <c r="BA238">
        <v>231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Y238*Source!I241</f>
        <v>0.1736</v>
      </c>
      <c r="CY238">
        <f>AA238</f>
        <v>29691.33</v>
      </c>
      <c r="CZ238">
        <f>AE238</f>
        <v>4478.33</v>
      </c>
      <c r="DA238">
        <f>AI238</f>
        <v>6.63</v>
      </c>
      <c r="DB238">
        <f>ROUND(ROUND(AT238*CZ238,2),2)</f>
        <v>5553.13</v>
      </c>
      <c r="DC238">
        <f>ROUND(ROUND(AT238*AG238,2),2)</f>
        <v>0</v>
      </c>
    </row>
    <row r="239" spans="1:107">
      <c r="A239">
        <f>ROW(Source!A242)</f>
        <v>242</v>
      </c>
      <c r="B239">
        <v>36401907</v>
      </c>
      <c r="C239">
        <v>36405464</v>
      </c>
      <c r="D239">
        <v>31427882</v>
      </c>
      <c r="E239">
        <v>1</v>
      </c>
      <c r="F239">
        <v>1</v>
      </c>
      <c r="G239">
        <v>1</v>
      </c>
      <c r="H239">
        <v>1</v>
      </c>
      <c r="I239" t="s">
        <v>586</v>
      </c>
      <c r="J239" t="s">
        <v>3</v>
      </c>
      <c r="K239" t="s">
        <v>587</v>
      </c>
      <c r="L239">
        <v>1369</v>
      </c>
      <c r="N239">
        <v>1013</v>
      </c>
      <c r="O239" t="s">
        <v>514</v>
      </c>
      <c r="P239" t="s">
        <v>514</v>
      </c>
      <c r="Q239">
        <v>1</v>
      </c>
      <c r="W239">
        <v>0</v>
      </c>
      <c r="X239">
        <v>-573087009</v>
      </c>
      <c r="Y239">
        <v>52.048999999999992</v>
      </c>
      <c r="AA239">
        <v>0</v>
      </c>
      <c r="AB239">
        <v>0</v>
      </c>
      <c r="AC239">
        <v>0</v>
      </c>
      <c r="AD239">
        <v>272.45</v>
      </c>
      <c r="AE239">
        <v>0</v>
      </c>
      <c r="AF239">
        <v>0</v>
      </c>
      <c r="AG239">
        <v>0</v>
      </c>
      <c r="AH239">
        <v>272.45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45.26</v>
      </c>
      <c r="AU239" t="s">
        <v>134</v>
      </c>
      <c r="AV239">
        <v>1</v>
      </c>
      <c r="AW239">
        <v>2</v>
      </c>
      <c r="AX239">
        <v>36405474</v>
      </c>
      <c r="AY239">
        <v>1</v>
      </c>
      <c r="AZ239">
        <v>0</v>
      </c>
      <c r="BA239">
        <v>232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Y239*Source!I242</f>
        <v>7.2868599999999999</v>
      </c>
      <c r="CY239">
        <f>AD239</f>
        <v>272.45</v>
      </c>
      <c r="CZ239">
        <f>AH239</f>
        <v>272.45</v>
      </c>
      <c r="DA239">
        <f>AL239</f>
        <v>1</v>
      </c>
      <c r="DB239">
        <f>ROUND((ROUND(AT239*CZ239,2)*1.15),2)</f>
        <v>14180.75</v>
      </c>
      <c r="DC239">
        <f>ROUND((ROUND(AT239*AG239,2)*1.15),2)</f>
        <v>0</v>
      </c>
    </row>
    <row r="240" spans="1:107">
      <c r="A240">
        <f>ROW(Source!A242)</f>
        <v>242</v>
      </c>
      <c r="B240">
        <v>36401907</v>
      </c>
      <c r="C240">
        <v>36405464</v>
      </c>
      <c r="D240">
        <v>121548</v>
      </c>
      <c r="E240">
        <v>1</v>
      </c>
      <c r="F240">
        <v>1</v>
      </c>
      <c r="G240">
        <v>1</v>
      </c>
      <c r="H240">
        <v>1</v>
      </c>
      <c r="I240" t="s">
        <v>35</v>
      </c>
      <c r="J240" t="s">
        <v>3</v>
      </c>
      <c r="K240" t="s">
        <v>515</v>
      </c>
      <c r="L240">
        <v>608254</v>
      </c>
      <c r="N240">
        <v>1013</v>
      </c>
      <c r="O240" t="s">
        <v>516</v>
      </c>
      <c r="P240" t="s">
        <v>516</v>
      </c>
      <c r="Q240">
        <v>1</v>
      </c>
      <c r="W240">
        <v>0</v>
      </c>
      <c r="X240">
        <v>-185737400</v>
      </c>
      <c r="Y240">
        <v>0.05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0.04</v>
      </c>
      <c r="AU240" t="s">
        <v>133</v>
      </c>
      <c r="AV240">
        <v>2</v>
      </c>
      <c r="AW240">
        <v>2</v>
      </c>
      <c r="AX240">
        <v>36405475</v>
      </c>
      <c r="AY240">
        <v>1</v>
      </c>
      <c r="AZ240">
        <v>0</v>
      </c>
      <c r="BA240">
        <v>233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Y240*Source!I242</f>
        <v>7.000000000000001E-3</v>
      </c>
      <c r="CY240">
        <f>AD240</f>
        <v>0</v>
      </c>
      <c r="CZ240">
        <f>AH240</f>
        <v>0</v>
      </c>
      <c r="DA240">
        <f>AL240</f>
        <v>1</v>
      </c>
      <c r="DB240">
        <f>ROUND((ROUND(AT240*CZ240,2)*1.25),2)</f>
        <v>0</v>
      </c>
      <c r="DC240">
        <f>ROUND((ROUND(AT240*AG240,2)*1.25),2)</f>
        <v>0</v>
      </c>
    </row>
    <row r="241" spans="1:107">
      <c r="A241">
        <f>ROW(Source!A242)</f>
        <v>242</v>
      </c>
      <c r="B241">
        <v>36401907</v>
      </c>
      <c r="C241">
        <v>36405464</v>
      </c>
      <c r="D241">
        <v>35554737</v>
      </c>
      <c r="E241">
        <v>1</v>
      </c>
      <c r="F241">
        <v>1</v>
      </c>
      <c r="G241">
        <v>1</v>
      </c>
      <c r="H241">
        <v>2</v>
      </c>
      <c r="I241" t="s">
        <v>517</v>
      </c>
      <c r="J241" t="s">
        <v>588</v>
      </c>
      <c r="K241" t="s">
        <v>519</v>
      </c>
      <c r="L241">
        <v>1368</v>
      </c>
      <c r="N241">
        <v>1011</v>
      </c>
      <c r="O241" t="s">
        <v>520</v>
      </c>
      <c r="P241" t="s">
        <v>520</v>
      </c>
      <c r="Q241">
        <v>1</v>
      </c>
      <c r="W241">
        <v>0</v>
      </c>
      <c r="X241">
        <v>290757077</v>
      </c>
      <c r="Y241">
        <v>0.05</v>
      </c>
      <c r="AA241">
        <v>0</v>
      </c>
      <c r="AB241">
        <v>466.71</v>
      </c>
      <c r="AC241">
        <v>449.82</v>
      </c>
      <c r="AD241">
        <v>0</v>
      </c>
      <c r="AE241">
        <v>0</v>
      </c>
      <c r="AF241">
        <v>31.26</v>
      </c>
      <c r="AG241">
        <v>13.5</v>
      </c>
      <c r="AH241">
        <v>0</v>
      </c>
      <c r="AI241">
        <v>1</v>
      </c>
      <c r="AJ241">
        <v>14.93</v>
      </c>
      <c r="AK241">
        <v>33.32</v>
      </c>
      <c r="AL241">
        <v>1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0.04</v>
      </c>
      <c r="AU241" t="s">
        <v>133</v>
      </c>
      <c r="AV241">
        <v>0</v>
      </c>
      <c r="AW241">
        <v>2</v>
      </c>
      <c r="AX241">
        <v>36405476</v>
      </c>
      <c r="AY241">
        <v>1</v>
      </c>
      <c r="AZ241">
        <v>0</v>
      </c>
      <c r="BA241">
        <v>234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Y241*Source!I242</f>
        <v>7.000000000000001E-3</v>
      </c>
      <c r="CY241">
        <f>AB241</f>
        <v>466.71</v>
      </c>
      <c r="CZ241">
        <f>AF241</f>
        <v>31.26</v>
      </c>
      <c r="DA241">
        <f>AJ241</f>
        <v>14.93</v>
      </c>
      <c r="DB241">
        <f>ROUND((ROUND(AT241*CZ241,2)*1.25),2)</f>
        <v>1.56</v>
      </c>
      <c r="DC241">
        <f>ROUND((ROUND(AT241*AG241,2)*1.25),2)</f>
        <v>0.68</v>
      </c>
    </row>
    <row r="242" spans="1:107">
      <c r="A242">
        <f>ROW(Source!A242)</f>
        <v>242</v>
      </c>
      <c r="B242">
        <v>36401907</v>
      </c>
      <c r="C242">
        <v>36405464</v>
      </c>
      <c r="D242">
        <v>35555025</v>
      </c>
      <c r="E242">
        <v>1</v>
      </c>
      <c r="F242">
        <v>1</v>
      </c>
      <c r="G242">
        <v>1</v>
      </c>
      <c r="H242">
        <v>2</v>
      </c>
      <c r="I242" t="s">
        <v>589</v>
      </c>
      <c r="J242" t="s">
        <v>590</v>
      </c>
      <c r="K242" t="s">
        <v>591</v>
      </c>
      <c r="L242">
        <v>1368</v>
      </c>
      <c r="N242">
        <v>1011</v>
      </c>
      <c r="O242" t="s">
        <v>520</v>
      </c>
      <c r="P242" t="s">
        <v>520</v>
      </c>
      <c r="Q242">
        <v>1</v>
      </c>
      <c r="W242">
        <v>0</v>
      </c>
      <c r="X242">
        <v>269071542</v>
      </c>
      <c r="Y242">
        <v>1.6875</v>
      </c>
      <c r="AA242">
        <v>0</v>
      </c>
      <c r="AB242">
        <v>21.3</v>
      </c>
      <c r="AC242">
        <v>0</v>
      </c>
      <c r="AD242">
        <v>0</v>
      </c>
      <c r="AE242">
        <v>0</v>
      </c>
      <c r="AF242">
        <v>2.7</v>
      </c>
      <c r="AG242">
        <v>0</v>
      </c>
      <c r="AH242">
        <v>0</v>
      </c>
      <c r="AI242">
        <v>1</v>
      </c>
      <c r="AJ242">
        <v>7.89</v>
      </c>
      <c r="AK242">
        <v>33.32</v>
      </c>
      <c r="AL242">
        <v>1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1.35</v>
      </c>
      <c r="AU242" t="s">
        <v>133</v>
      </c>
      <c r="AV242">
        <v>0</v>
      </c>
      <c r="AW242">
        <v>2</v>
      </c>
      <c r="AX242">
        <v>36405477</v>
      </c>
      <c r="AY242">
        <v>1</v>
      </c>
      <c r="AZ242">
        <v>0</v>
      </c>
      <c r="BA242">
        <v>235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Y242*Source!I242</f>
        <v>0.23625000000000002</v>
      </c>
      <c r="CY242">
        <f>AB242</f>
        <v>21.3</v>
      </c>
      <c r="CZ242">
        <f>AF242</f>
        <v>2.7</v>
      </c>
      <c r="DA242">
        <f>AJ242</f>
        <v>7.89</v>
      </c>
      <c r="DB242">
        <f>ROUND((ROUND(AT242*CZ242,2)*1.25),2)</f>
        <v>4.5599999999999996</v>
      </c>
      <c r="DC242">
        <f>ROUND((ROUND(AT242*AG242,2)*1.25),2)</f>
        <v>0</v>
      </c>
    </row>
    <row r="243" spans="1:107">
      <c r="A243">
        <f>ROW(Source!A242)</f>
        <v>242</v>
      </c>
      <c r="B243">
        <v>36401907</v>
      </c>
      <c r="C243">
        <v>36405464</v>
      </c>
      <c r="D243">
        <v>35555088</v>
      </c>
      <c r="E243">
        <v>1</v>
      </c>
      <c r="F243">
        <v>1</v>
      </c>
      <c r="G243">
        <v>1</v>
      </c>
      <c r="H243">
        <v>2</v>
      </c>
      <c r="I243" t="s">
        <v>531</v>
      </c>
      <c r="J243" t="s">
        <v>592</v>
      </c>
      <c r="K243" t="s">
        <v>533</v>
      </c>
      <c r="L243">
        <v>1368</v>
      </c>
      <c r="N243">
        <v>1011</v>
      </c>
      <c r="O243" t="s">
        <v>520</v>
      </c>
      <c r="P243" t="s">
        <v>520</v>
      </c>
      <c r="Q243">
        <v>1</v>
      </c>
      <c r="W243">
        <v>0</v>
      </c>
      <c r="X243">
        <v>586434904</v>
      </c>
      <c r="Y243">
        <v>1.2500000000000001E-2</v>
      </c>
      <c r="AA243">
        <v>0</v>
      </c>
      <c r="AB243">
        <v>932.72</v>
      </c>
      <c r="AC243">
        <v>386.51</v>
      </c>
      <c r="AD243">
        <v>0</v>
      </c>
      <c r="AE243">
        <v>0</v>
      </c>
      <c r="AF243">
        <v>87.17</v>
      </c>
      <c r="AG243">
        <v>11.6</v>
      </c>
      <c r="AH243">
        <v>0</v>
      </c>
      <c r="AI243">
        <v>1</v>
      </c>
      <c r="AJ243">
        <v>10.7</v>
      </c>
      <c r="AK243">
        <v>33.32</v>
      </c>
      <c r="AL243">
        <v>1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0.01</v>
      </c>
      <c r="AU243" t="s">
        <v>133</v>
      </c>
      <c r="AV243">
        <v>0</v>
      </c>
      <c r="AW243">
        <v>2</v>
      </c>
      <c r="AX243">
        <v>36405478</v>
      </c>
      <c r="AY243">
        <v>1</v>
      </c>
      <c r="AZ243">
        <v>0</v>
      </c>
      <c r="BA243">
        <v>236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Y243*Source!I242</f>
        <v>1.7500000000000003E-3</v>
      </c>
      <c r="CY243">
        <f>AB243</f>
        <v>932.72</v>
      </c>
      <c r="CZ243">
        <f>AF243</f>
        <v>87.17</v>
      </c>
      <c r="DA243">
        <f>AJ243</f>
        <v>10.7</v>
      </c>
      <c r="DB243">
        <f>ROUND((ROUND(AT243*CZ243,2)*1.25),2)</f>
        <v>1.0900000000000001</v>
      </c>
      <c r="DC243">
        <f>ROUND((ROUND(AT243*AG243,2)*1.25),2)</f>
        <v>0.15</v>
      </c>
    </row>
    <row r="244" spans="1:107">
      <c r="A244">
        <f>ROW(Source!A242)</f>
        <v>242</v>
      </c>
      <c r="B244">
        <v>36401907</v>
      </c>
      <c r="C244">
        <v>36405464</v>
      </c>
      <c r="D244">
        <v>35552818</v>
      </c>
      <c r="E244">
        <v>1</v>
      </c>
      <c r="F244">
        <v>1</v>
      </c>
      <c r="G244">
        <v>1</v>
      </c>
      <c r="H244">
        <v>3</v>
      </c>
      <c r="I244" t="s">
        <v>593</v>
      </c>
      <c r="J244" t="s">
        <v>594</v>
      </c>
      <c r="K244" t="s">
        <v>595</v>
      </c>
      <c r="L244">
        <v>1308</v>
      </c>
      <c r="N244">
        <v>1003</v>
      </c>
      <c r="O244" t="s">
        <v>65</v>
      </c>
      <c r="P244" t="s">
        <v>65</v>
      </c>
      <c r="Q244">
        <v>100</v>
      </c>
      <c r="W244">
        <v>0</v>
      </c>
      <c r="X244">
        <v>-1755052483</v>
      </c>
      <c r="Y244">
        <v>0.68</v>
      </c>
      <c r="AA244">
        <v>528.80999999999995</v>
      </c>
      <c r="AB244">
        <v>0</v>
      </c>
      <c r="AC244">
        <v>0</v>
      </c>
      <c r="AD244">
        <v>0</v>
      </c>
      <c r="AE244">
        <v>99.4</v>
      </c>
      <c r="AF244">
        <v>0</v>
      </c>
      <c r="AG244">
        <v>0</v>
      </c>
      <c r="AH244">
        <v>0</v>
      </c>
      <c r="AI244">
        <v>5.32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0.68</v>
      </c>
      <c r="AU244" t="s">
        <v>3</v>
      </c>
      <c r="AV244">
        <v>0</v>
      </c>
      <c r="AW244">
        <v>2</v>
      </c>
      <c r="AX244">
        <v>36405479</v>
      </c>
      <c r="AY244">
        <v>1</v>
      </c>
      <c r="AZ244">
        <v>0</v>
      </c>
      <c r="BA244">
        <v>237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Y244*Source!I242</f>
        <v>9.5200000000000021E-2</v>
      </c>
      <c r="CY244">
        <f>AA244</f>
        <v>528.80999999999995</v>
      </c>
      <c r="CZ244">
        <f>AE244</f>
        <v>99.4</v>
      </c>
      <c r="DA244">
        <f>AI244</f>
        <v>5.32</v>
      </c>
      <c r="DB244">
        <f>ROUND(ROUND(AT244*CZ244,2),2)</f>
        <v>67.59</v>
      </c>
      <c r="DC244">
        <f>ROUND(ROUND(AT244*AG244,2),2)</f>
        <v>0</v>
      </c>
    </row>
    <row r="245" spans="1:107">
      <c r="A245">
        <f>ROW(Source!A242)</f>
        <v>242</v>
      </c>
      <c r="B245">
        <v>36401907</v>
      </c>
      <c r="C245">
        <v>36405464</v>
      </c>
      <c r="D245">
        <v>29110964</v>
      </c>
      <c r="E245">
        <v>1</v>
      </c>
      <c r="F245">
        <v>1</v>
      </c>
      <c r="G245">
        <v>1</v>
      </c>
      <c r="H245">
        <v>3</v>
      </c>
      <c r="I245" t="s">
        <v>201</v>
      </c>
      <c r="J245" t="s">
        <v>203</v>
      </c>
      <c r="K245" t="s">
        <v>202</v>
      </c>
      <c r="L245">
        <v>1327</v>
      </c>
      <c r="N245">
        <v>1005</v>
      </c>
      <c r="O245" t="s">
        <v>155</v>
      </c>
      <c r="P245" t="s">
        <v>155</v>
      </c>
      <c r="Q245">
        <v>1</v>
      </c>
      <c r="W245">
        <v>0</v>
      </c>
      <c r="X245">
        <v>-100917442</v>
      </c>
      <c r="Y245">
        <v>102</v>
      </c>
      <c r="AA245">
        <v>516.15</v>
      </c>
      <c r="AB245">
        <v>0</v>
      </c>
      <c r="AC245">
        <v>0</v>
      </c>
      <c r="AD245">
        <v>0</v>
      </c>
      <c r="AE245">
        <v>82.19</v>
      </c>
      <c r="AF245">
        <v>0</v>
      </c>
      <c r="AG245">
        <v>0</v>
      </c>
      <c r="AH245">
        <v>0</v>
      </c>
      <c r="AI245">
        <v>6.28</v>
      </c>
      <c r="AJ245">
        <v>1</v>
      </c>
      <c r="AK245">
        <v>1</v>
      </c>
      <c r="AL245">
        <v>1</v>
      </c>
      <c r="AN245">
        <v>0</v>
      </c>
      <c r="AO245">
        <v>0</v>
      </c>
      <c r="AP245">
        <v>0</v>
      </c>
      <c r="AQ245">
        <v>0</v>
      </c>
      <c r="AR245">
        <v>0</v>
      </c>
      <c r="AS245" t="s">
        <v>3</v>
      </c>
      <c r="AT245">
        <v>102</v>
      </c>
      <c r="AU245" t="s">
        <v>3</v>
      </c>
      <c r="AV245">
        <v>0</v>
      </c>
      <c r="AW245">
        <v>1</v>
      </c>
      <c r="AX245">
        <v>-1</v>
      </c>
      <c r="AY245">
        <v>0</v>
      </c>
      <c r="AZ245">
        <v>0</v>
      </c>
      <c r="BA245" t="s">
        <v>3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Y245*Source!I242</f>
        <v>14.280000000000001</v>
      </c>
      <c r="CY245">
        <f>AA245</f>
        <v>516.15</v>
      </c>
      <c r="CZ245">
        <f>AE245</f>
        <v>82.19</v>
      </c>
      <c r="DA245">
        <f>AI245</f>
        <v>6.28</v>
      </c>
      <c r="DB245">
        <f>ROUND(ROUND(AT245*CZ245,2),2)</f>
        <v>8383.3799999999992</v>
      </c>
      <c r="DC245">
        <f>ROUND(ROUND(AT245*AG245,2),2)</f>
        <v>0</v>
      </c>
    </row>
    <row r="246" spans="1:107">
      <c r="A246">
        <f>ROW(Source!A242)</f>
        <v>242</v>
      </c>
      <c r="B246">
        <v>36401907</v>
      </c>
      <c r="C246">
        <v>36405464</v>
      </c>
      <c r="D246">
        <v>35554067</v>
      </c>
      <c r="E246">
        <v>1</v>
      </c>
      <c r="F246">
        <v>1</v>
      </c>
      <c r="G246">
        <v>1</v>
      </c>
      <c r="H246">
        <v>3</v>
      </c>
      <c r="I246" t="s">
        <v>205</v>
      </c>
      <c r="J246" t="s">
        <v>207</v>
      </c>
      <c r="K246" t="s">
        <v>206</v>
      </c>
      <c r="L246">
        <v>1327</v>
      </c>
      <c r="N246">
        <v>1005</v>
      </c>
      <c r="O246" t="s">
        <v>155</v>
      </c>
      <c r="P246" t="s">
        <v>155</v>
      </c>
      <c r="Q246">
        <v>1</v>
      </c>
      <c r="W246">
        <v>1</v>
      </c>
      <c r="X246">
        <v>722712840</v>
      </c>
      <c r="Y246">
        <v>102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0</v>
      </c>
      <c r="AP246">
        <v>1</v>
      </c>
      <c r="AQ246">
        <v>0</v>
      </c>
      <c r="AR246">
        <v>0</v>
      </c>
      <c r="AS246" t="s">
        <v>3</v>
      </c>
      <c r="AT246">
        <v>102</v>
      </c>
      <c r="AU246" t="s">
        <v>3</v>
      </c>
      <c r="AV246">
        <v>0</v>
      </c>
      <c r="AW246">
        <v>2</v>
      </c>
      <c r="AX246">
        <v>36405480</v>
      </c>
      <c r="AY246">
        <v>1</v>
      </c>
      <c r="AZ246">
        <v>0</v>
      </c>
      <c r="BA246">
        <v>238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Y246*Source!I242</f>
        <v>14.280000000000001</v>
      </c>
      <c r="CY246">
        <f>AA246</f>
        <v>0</v>
      </c>
      <c r="CZ246">
        <f>AE246</f>
        <v>0</v>
      </c>
      <c r="DA246">
        <f>AI246</f>
        <v>1</v>
      </c>
      <c r="DB246">
        <f>ROUND(ROUND(AT246*CZ246,2),2)</f>
        <v>0</v>
      </c>
      <c r="DC246">
        <f>ROUND(ROUND(AT246*AG246,2),2)</f>
        <v>0</v>
      </c>
    </row>
    <row r="247" spans="1:107">
      <c r="A247">
        <f>ROW(Source!A242)</f>
        <v>242</v>
      </c>
      <c r="B247">
        <v>36401907</v>
      </c>
      <c r="C247">
        <v>36405464</v>
      </c>
      <c r="D247">
        <v>35553389</v>
      </c>
      <c r="E247">
        <v>1</v>
      </c>
      <c r="F247">
        <v>1</v>
      </c>
      <c r="G247">
        <v>1</v>
      </c>
      <c r="H247">
        <v>3</v>
      </c>
      <c r="I247" t="s">
        <v>596</v>
      </c>
      <c r="J247" t="s">
        <v>597</v>
      </c>
      <c r="K247" t="s">
        <v>598</v>
      </c>
      <c r="L247">
        <v>1346</v>
      </c>
      <c r="N247">
        <v>1009</v>
      </c>
      <c r="O247" t="s">
        <v>160</v>
      </c>
      <c r="P247" t="s">
        <v>160</v>
      </c>
      <c r="Q247">
        <v>1</v>
      </c>
      <c r="W247">
        <v>0</v>
      </c>
      <c r="X247">
        <v>-2074468820</v>
      </c>
      <c r="Y247">
        <v>27</v>
      </c>
      <c r="AA247">
        <v>207.8</v>
      </c>
      <c r="AB247">
        <v>0</v>
      </c>
      <c r="AC247">
        <v>0</v>
      </c>
      <c r="AD247">
        <v>0</v>
      </c>
      <c r="AE247">
        <v>26.71</v>
      </c>
      <c r="AF247">
        <v>0</v>
      </c>
      <c r="AG247">
        <v>0</v>
      </c>
      <c r="AH247">
        <v>0</v>
      </c>
      <c r="AI247">
        <v>7.78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27</v>
      </c>
      <c r="AU247" t="s">
        <v>3</v>
      </c>
      <c r="AV247">
        <v>0</v>
      </c>
      <c r="AW247">
        <v>2</v>
      </c>
      <c r="AX247">
        <v>36405481</v>
      </c>
      <c r="AY247">
        <v>1</v>
      </c>
      <c r="AZ247">
        <v>0</v>
      </c>
      <c r="BA247">
        <v>239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Y247*Source!I242</f>
        <v>3.7800000000000002</v>
      </c>
      <c r="CY247">
        <f>AA247</f>
        <v>207.8</v>
      </c>
      <c r="CZ247">
        <f>AE247</f>
        <v>26.71</v>
      </c>
      <c r="DA247">
        <f>AI247</f>
        <v>7.78</v>
      </c>
      <c r="DB247">
        <f>ROUND(ROUND(AT247*CZ247,2),2)</f>
        <v>721.17</v>
      </c>
      <c r="DC247">
        <f>ROUND(ROUND(AT247*AG247,2),2)</f>
        <v>0</v>
      </c>
    </row>
    <row r="248" spans="1:107">
      <c r="A248">
        <f>ROW(Source!A245)</f>
        <v>245</v>
      </c>
      <c r="B248">
        <v>36401907</v>
      </c>
      <c r="C248">
        <v>36405484</v>
      </c>
      <c r="D248">
        <v>18413230</v>
      </c>
      <c r="E248">
        <v>1</v>
      </c>
      <c r="F248">
        <v>1</v>
      </c>
      <c r="G248">
        <v>1</v>
      </c>
      <c r="H248">
        <v>1</v>
      </c>
      <c r="I248" t="s">
        <v>540</v>
      </c>
      <c r="J248" t="s">
        <v>3</v>
      </c>
      <c r="K248" t="s">
        <v>541</v>
      </c>
      <c r="L248">
        <v>1369</v>
      </c>
      <c r="N248">
        <v>1013</v>
      </c>
      <c r="O248" t="s">
        <v>514</v>
      </c>
      <c r="P248" t="s">
        <v>514</v>
      </c>
      <c r="Q248">
        <v>1</v>
      </c>
      <c r="W248">
        <v>0</v>
      </c>
      <c r="X248">
        <v>355262106</v>
      </c>
      <c r="Y248">
        <v>7.6589999999999998</v>
      </c>
      <c r="AA248">
        <v>0</v>
      </c>
      <c r="AB248">
        <v>0</v>
      </c>
      <c r="AC248">
        <v>0</v>
      </c>
      <c r="AD248">
        <v>293.22000000000003</v>
      </c>
      <c r="AE248">
        <v>0</v>
      </c>
      <c r="AF248">
        <v>0</v>
      </c>
      <c r="AG248">
        <v>0</v>
      </c>
      <c r="AH248">
        <v>293.22000000000003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6.66</v>
      </c>
      <c r="AU248" t="s">
        <v>134</v>
      </c>
      <c r="AV248">
        <v>1</v>
      </c>
      <c r="AW248">
        <v>2</v>
      </c>
      <c r="AX248">
        <v>36405497</v>
      </c>
      <c r="AY248">
        <v>2</v>
      </c>
      <c r="AZ248">
        <v>131072</v>
      </c>
      <c r="BA248">
        <v>240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Y248*Source!I245</f>
        <v>1.1488499999999999</v>
      </c>
      <c r="CY248">
        <f>AD248</f>
        <v>293.22000000000003</v>
      </c>
      <c r="CZ248">
        <f>AH248</f>
        <v>293.22000000000003</v>
      </c>
      <c r="DA248">
        <f>AL248</f>
        <v>1</v>
      </c>
      <c r="DB248">
        <f>ROUND((ROUND(AT248*CZ248,2)*1.15),2)</f>
        <v>2245.7800000000002</v>
      </c>
      <c r="DC248">
        <f>ROUND((ROUND(AT248*AG248,2)*1.15),2)</f>
        <v>0</v>
      </c>
    </row>
    <row r="249" spans="1:107">
      <c r="A249">
        <f>ROW(Source!A245)</f>
        <v>245</v>
      </c>
      <c r="B249">
        <v>36401907</v>
      </c>
      <c r="C249">
        <v>36405484</v>
      </c>
      <c r="D249">
        <v>29173472</v>
      </c>
      <c r="E249">
        <v>1</v>
      </c>
      <c r="F249">
        <v>1</v>
      </c>
      <c r="G249">
        <v>1</v>
      </c>
      <c r="H249">
        <v>2</v>
      </c>
      <c r="I249" t="s">
        <v>577</v>
      </c>
      <c r="J249" t="s">
        <v>578</v>
      </c>
      <c r="K249" t="s">
        <v>579</v>
      </c>
      <c r="L249">
        <v>1368</v>
      </c>
      <c r="N249">
        <v>1011</v>
      </c>
      <c r="O249" t="s">
        <v>520</v>
      </c>
      <c r="P249" t="s">
        <v>520</v>
      </c>
      <c r="Q249">
        <v>1</v>
      </c>
      <c r="W249">
        <v>0</v>
      </c>
      <c r="X249">
        <v>275932499</v>
      </c>
      <c r="Y249">
        <v>2.5124999999999997</v>
      </c>
      <c r="AA249">
        <v>0</v>
      </c>
      <c r="AB249">
        <v>12.75</v>
      </c>
      <c r="AC249">
        <v>0</v>
      </c>
      <c r="AD249">
        <v>0</v>
      </c>
      <c r="AE249">
        <v>0</v>
      </c>
      <c r="AF249">
        <v>3</v>
      </c>
      <c r="AG249">
        <v>0</v>
      </c>
      <c r="AH249">
        <v>0</v>
      </c>
      <c r="AI249">
        <v>1</v>
      </c>
      <c r="AJ249">
        <v>4.25</v>
      </c>
      <c r="AK249">
        <v>33.32</v>
      </c>
      <c r="AL249">
        <v>1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2.0099999999999998</v>
      </c>
      <c r="AU249" t="s">
        <v>133</v>
      </c>
      <c r="AV249">
        <v>0</v>
      </c>
      <c r="AW249">
        <v>2</v>
      </c>
      <c r="AX249">
        <v>36405498</v>
      </c>
      <c r="AY249">
        <v>1</v>
      </c>
      <c r="AZ249">
        <v>0</v>
      </c>
      <c r="BA249">
        <v>241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Y249*Source!I245</f>
        <v>0.37687499999999996</v>
      </c>
      <c r="CY249">
        <f>AB249</f>
        <v>12.75</v>
      </c>
      <c r="CZ249">
        <f>AF249</f>
        <v>3</v>
      </c>
      <c r="DA249">
        <f>AJ249</f>
        <v>4.25</v>
      </c>
      <c r="DB249">
        <f>ROUND((ROUND(AT249*CZ249,2)*1.25),2)</f>
        <v>7.54</v>
      </c>
      <c r="DC249">
        <f>ROUND((ROUND(AT249*AG249,2)*1.25),2)</f>
        <v>0</v>
      </c>
    </row>
    <row r="250" spans="1:107">
      <c r="A250">
        <f>ROW(Source!A245)</f>
        <v>245</v>
      </c>
      <c r="B250">
        <v>36401907</v>
      </c>
      <c r="C250">
        <v>36405484</v>
      </c>
      <c r="D250">
        <v>29174500</v>
      </c>
      <c r="E250">
        <v>1</v>
      </c>
      <c r="F250">
        <v>1</v>
      </c>
      <c r="G250">
        <v>1</v>
      </c>
      <c r="H250">
        <v>2</v>
      </c>
      <c r="I250" t="s">
        <v>599</v>
      </c>
      <c r="J250" t="s">
        <v>600</v>
      </c>
      <c r="K250" t="s">
        <v>601</v>
      </c>
      <c r="L250">
        <v>1368</v>
      </c>
      <c r="N250">
        <v>1011</v>
      </c>
      <c r="O250" t="s">
        <v>520</v>
      </c>
      <c r="P250" t="s">
        <v>520</v>
      </c>
      <c r="Q250">
        <v>1</v>
      </c>
      <c r="W250">
        <v>0</v>
      </c>
      <c r="X250">
        <v>-239831557</v>
      </c>
      <c r="Y250">
        <v>1.6625000000000001</v>
      </c>
      <c r="AA250">
        <v>0</v>
      </c>
      <c r="AB250">
        <v>7.33</v>
      </c>
      <c r="AC250">
        <v>0</v>
      </c>
      <c r="AD250">
        <v>0</v>
      </c>
      <c r="AE250">
        <v>0</v>
      </c>
      <c r="AF250">
        <v>1.95</v>
      </c>
      <c r="AG250">
        <v>0</v>
      </c>
      <c r="AH250">
        <v>0</v>
      </c>
      <c r="AI250">
        <v>1</v>
      </c>
      <c r="AJ250">
        <v>3.76</v>
      </c>
      <c r="AK250">
        <v>33.32</v>
      </c>
      <c r="AL250">
        <v>1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1.33</v>
      </c>
      <c r="AU250" t="s">
        <v>133</v>
      </c>
      <c r="AV250">
        <v>0</v>
      </c>
      <c r="AW250">
        <v>2</v>
      </c>
      <c r="AX250">
        <v>36405499</v>
      </c>
      <c r="AY250">
        <v>1</v>
      </c>
      <c r="AZ250">
        <v>0</v>
      </c>
      <c r="BA250">
        <v>242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Y250*Source!I245</f>
        <v>0.24937500000000001</v>
      </c>
      <c r="CY250">
        <f>AB250</f>
        <v>7.33</v>
      </c>
      <c r="CZ250">
        <f>AF250</f>
        <v>1.95</v>
      </c>
      <c r="DA250">
        <f>AJ250</f>
        <v>3.76</v>
      </c>
      <c r="DB250">
        <f>ROUND((ROUND(AT250*CZ250,2)*1.25),2)</f>
        <v>3.24</v>
      </c>
      <c r="DC250">
        <f>ROUND((ROUND(AT250*AG250,2)*1.25),2)</f>
        <v>0</v>
      </c>
    </row>
    <row r="251" spans="1:107">
      <c r="A251">
        <f>ROW(Source!A245)</f>
        <v>245</v>
      </c>
      <c r="B251">
        <v>36401907</v>
      </c>
      <c r="C251">
        <v>36405484</v>
      </c>
      <c r="D251">
        <v>29174913</v>
      </c>
      <c r="E251">
        <v>1</v>
      </c>
      <c r="F251">
        <v>1</v>
      </c>
      <c r="G251">
        <v>1</v>
      </c>
      <c r="H251">
        <v>2</v>
      </c>
      <c r="I251" t="s">
        <v>531</v>
      </c>
      <c r="J251" t="s">
        <v>532</v>
      </c>
      <c r="K251" t="s">
        <v>533</v>
      </c>
      <c r="L251">
        <v>1368</v>
      </c>
      <c r="N251">
        <v>1011</v>
      </c>
      <c r="O251" t="s">
        <v>520</v>
      </c>
      <c r="P251" t="s">
        <v>520</v>
      </c>
      <c r="Q251">
        <v>1</v>
      </c>
      <c r="W251">
        <v>0</v>
      </c>
      <c r="X251">
        <v>458544584</v>
      </c>
      <c r="Y251">
        <v>3.7499999999999999E-2</v>
      </c>
      <c r="AA251">
        <v>0</v>
      </c>
      <c r="AB251">
        <v>932.72</v>
      </c>
      <c r="AC251">
        <v>386.51</v>
      </c>
      <c r="AD251">
        <v>0</v>
      </c>
      <c r="AE251">
        <v>0</v>
      </c>
      <c r="AF251">
        <v>87.17</v>
      </c>
      <c r="AG251">
        <v>11.6</v>
      </c>
      <c r="AH251">
        <v>0</v>
      </c>
      <c r="AI251">
        <v>1</v>
      </c>
      <c r="AJ251">
        <v>10.7</v>
      </c>
      <c r="AK251">
        <v>33.32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0.03</v>
      </c>
      <c r="AU251" t="s">
        <v>133</v>
      </c>
      <c r="AV251">
        <v>0</v>
      </c>
      <c r="AW251">
        <v>2</v>
      </c>
      <c r="AX251">
        <v>36405500</v>
      </c>
      <c r="AY251">
        <v>1</v>
      </c>
      <c r="AZ251">
        <v>0</v>
      </c>
      <c r="BA251">
        <v>243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Y251*Source!I245</f>
        <v>5.6249999999999998E-3</v>
      </c>
      <c r="CY251">
        <f>AB251</f>
        <v>932.72</v>
      </c>
      <c r="CZ251">
        <f>AF251</f>
        <v>87.17</v>
      </c>
      <c r="DA251">
        <f>AJ251</f>
        <v>10.7</v>
      </c>
      <c r="DB251">
        <f>ROUND((ROUND(AT251*CZ251,2)*1.25),2)</f>
        <v>3.28</v>
      </c>
      <c r="DC251">
        <f>ROUND((ROUND(AT251*AG251,2)*1.25),2)</f>
        <v>0.44</v>
      </c>
    </row>
    <row r="252" spans="1:107">
      <c r="A252">
        <f>ROW(Source!A245)</f>
        <v>245</v>
      </c>
      <c r="B252">
        <v>36401907</v>
      </c>
      <c r="C252">
        <v>36405484</v>
      </c>
      <c r="D252">
        <v>29114471</v>
      </c>
      <c r="E252">
        <v>1</v>
      </c>
      <c r="F252">
        <v>1</v>
      </c>
      <c r="G252">
        <v>1</v>
      </c>
      <c r="H252">
        <v>3</v>
      </c>
      <c r="I252" t="s">
        <v>602</v>
      </c>
      <c r="J252" t="s">
        <v>603</v>
      </c>
      <c r="K252" t="s">
        <v>604</v>
      </c>
      <c r="L252">
        <v>1358</v>
      </c>
      <c r="N252">
        <v>1010</v>
      </c>
      <c r="O252" t="s">
        <v>605</v>
      </c>
      <c r="P252" t="s">
        <v>605</v>
      </c>
      <c r="Q252">
        <v>10</v>
      </c>
      <c r="W252">
        <v>0</v>
      </c>
      <c r="X252">
        <v>610395517</v>
      </c>
      <c r="Y252">
        <v>26.3</v>
      </c>
      <c r="AA252">
        <v>1.55</v>
      </c>
      <c r="AB252">
        <v>0</v>
      </c>
      <c r="AC252">
        <v>0</v>
      </c>
      <c r="AD252">
        <v>0</v>
      </c>
      <c r="AE252">
        <v>1.6</v>
      </c>
      <c r="AF252">
        <v>0</v>
      </c>
      <c r="AG252">
        <v>0</v>
      </c>
      <c r="AH252">
        <v>0</v>
      </c>
      <c r="AI252">
        <v>0.97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26.3</v>
      </c>
      <c r="AU252" t="s">
        <v>3</v>
      </c>
      <c r="AV252">
        <v>0</v>
      </c>
      <c r="AW252">
        <v>2</v>
      </c>
      <c r="AX252">
        <v>36405501</v>
      </c>
      <c r="AY252">
        <v>1</v>
      </c>
      <c r="AZ252">
        <v>0</v>
      </c>
      <c r="BA252">
        <v>244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Y252*Source!I245</f>
        <v>3.9449999999999998</v>
      </c>
      <c r="CY252">
        <f t="shared" ref="CY252:CY259" si="29">AA252</f>
        <v>1.55</v>
      </c>
      <c r="CZ252">
        <f t="shared" ref="CZ252:CZ259" si="30">AE252</f>
        <v>1.6</v>
      </c>
      <c r="DA252">
        <f t="shared" ref="DA252:DA259" si="31">AI252</f>
        <v>0.97</v>
      </c>
      <c r="DB252">
        <f t="shared" ref="DB252:DB259" si="32">ROUND(ROUND(AT252*CZ252,2),2)</f>
        <v>42.08</v>
      </c>
      <c r="DC252">
        <f t="shared" ref="DC252:DC259" si="33">ROUND(ROUND(AT252*AG252,2),2)</f>
        <v>0</v>
      </c>
    </row>
    <row r="253" spans="1:107">
      <c r="A253">
        <f>ROW(Source!A245)</f>
        <v>245</v>
      </c>
      <c r="B253">
        <v>36401907</v>
      </c>
      <c r="C253">
        <v>36405484</v>
      </c>
      <c r="D253">
        <v>29114305</v>
      </c>
      <c r="E253">
        <v>1</v>
      </c>
      <c r="F253">
        <v>1</v>
      </c>
      <c r="G253">
        <v>1</v>
      </c>
      <c r="H253">
        <v>3</v>
      </c>
      <c r="I253" t="s">
        <v>606</v>
      </c>
      <c r="J253" t="s">
        <v>607</v>
      </c>
      <c r="K253" t="s">
        <v>608</v>
      </c>
      <c r="L253">
        <v>1354</v>
      </c>
      <c r="N253">
        <v>1010</v>
      </c>
      <c r="O253" t="s">
        <v>237</v>
      </c>
      <c r="P253" t="s">
        <v>237</v>
      </c>
      <c r="Q253">
        <v>1</v>
      </c>
      <c r="W253">
        <v>0</v>
      </c>
      <c r="X253">
        <v>-1753782198</v>
      </c>
      <c r="Y253">
        <v>263</v>
      </c>
      <c r="AA253">
        <v>0.21</v>
      </c>
      <c r="AB253">
        <v>0</v>
      </c>
      <c r="AC253">
        <v>0</v>
      </c>
      <c r="AD253">
        <v>0</v>
      </c>
      <c r="AE253">
        <v>0.12</v>
      </c>
      <c r="AF253">
        <v>0</v>
      </c>
      <c r="AG253">
        <v>0</v>
      </c>
      <c r="AH253">
        <v>0</v>
      </c>
      <c r="AI253">
        <v>1.78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263</v>
      </c>
      <c r="AU253" t="s">
        <v>3</v>
      </c>
      <c r="AV253">
        <v>0</v>
      </c>
      <c r="AW253">
        <v>2</v>
      </c>
      <c r="AX253">
        <v>36405502</v>
      </c>
      <c r="AY253">
        <v>1</v>
      </c>
      <c r="AZ253">
        <v>0</v>
      </c>
      <c r="BA253">
        <v>245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Y253*Source!I245</f>
        <v>39.449999999999996</v>
      </c>
      <c r="CY253">
        <f t="shared" si="29"/>
        <v>0.21</v>
      </c>
      <c r="CZ253">
        <f t="shared" si="30"/>
        <v>0.12</v>
      </c>
      <c r="DA253">
        <f t="shared" si="31"/>
        <v>1.78</v>
      </c>
      <c r="DB253">
        <f t="shared" si="32"/>
        <v>31.56</v>
      </c>
      <c r="DC253">
        <f t="shared" si="33"/>
        <v>0</v>
      </c>
    </row>
    <row r="254" spans="1:107">
      <c r="A254">
        <f>ROW(Source!A245)</f>
        <v>245</v>
      </c>
      <c r="B254">
        <v>36401907</v>
      </c>
      <c r="C254">
        <v>36405484</v>
      </c>
      <c r="D254">
        <v>29111012</v>
      </c>
      <c r="E254">
        <v>1</v>
      </c>
      <c r="F254">
        <v>1</v>
      </c>
      <c r="G254">
        <v>1</v>
      </c>
      <c r="H254">
        <v>3</v>
      </c>
      <c r="I254" t="s">
        <v>609</v>
      </c>
      <c r="J254" t="s">
        <v>610</v>
      </c>
      <c r="K254" t="s">
        <v>611</v>
      </c>
      <c r="L254">
        <v>1354</v>
      </c>
      <c r="N254">
        <v>1010</v>
      </c>
      <c r="O254" t="s">
        <v>237</v>
      </c>
      <c r="P254" t="s">
        <v>237</v>
      </c>
      <c r="Q254">
        <v>1</v>
      </c>
      <c r="W254">
        <v>0</v>
      </c>
      <c r="X254">
        <v>-532370196</v>
      </c>
      <c r="Y254">
        <v>7</v>
      </c>
      <c r="AA254">
        <v>12.73</v>
      </c>
      <c r="AB254">
        <v>0</v>
      </c>
      <c r="AC254">
        <v>0</v>
      </c>
      <c r="AD254">
        <v>0</v>
      </c>
      <c r="AE254">
        <v>1.29</v>
      </c>
      <c r="AF254">
        <v>0</v>
      </c>
      <c r="AG254">
        <v>0</v>
      </c>
      <c r="AH254">
        <v>0</v>
      </c>
      <c r="AI254">
        <v>9.8699999999999992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7</v>
      </c>
      <c r="AU254" t="s">
        <v>3</v>
      </c>
      <c r="AV254">
        <v>0</v>
      </c>
      <c r="AW254">
        <v>2</v>
      </c>
      <c r="AX254">
        <v>36405503</v>
      </c>
      <c r="AY254">
        <v>1</v>
      </c>
      <c r="AZ254">
        <v>0</v>
      </c>
      <c r="BA254">
        <v>246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Y254*Source!I245</f>
        <v>1.05</v>
      </c>
      <c r="CY254">
        <f t="shared" si="29"/>
        <v>12.73</v>
      </c>
      <c r="CZ254">
        <f t="shared" si="30"/>
        <v>1.29</v>
      </c>
      <c r="DA254">
        <f t="shared" si="31"/>
        <v>9.8699999999999992</v>
      </c>
      <c r="DB254">
        <f t="shared" si="32"/>
        <v>9.0299999999999994</v>
      </c>
      <c r="DC254">
        <f t="shared" si="33"/>
        <v>0</v>
      </c>
    </row>
    <row r="255" spans="1:107">
      <c r="A255">
        <f>ROW(Source!A245)</f>
        <v>245</v>
      </c>
      <c r="B255">
        <v>36401907</v>
      </c>
      <c r="C255">
        <v>36405484</v>
      </c>
      <c r="D255">
        <v>29111013</v>
      </c>
      <c r="E255">
        <v>1</v>
      </c>
      <c r="F255">
        <v>1</v>
      </c>
      <c r="G255">
        <v>1</v>
      </c>
      <c r="H255">
        <v>3</v>
      </c>
      <c r="I255" t="s">
        <v>612</v>
      </c>
      <c r="J255" t="s">
        <v>613</v>
      </c>
      <c r="K255" t="s">
        <v>614</v>
      </c>
      <c r="L255">
        <v>1354</v>
      </c>
      <c r="N255">
        <v>1010</v>
      </c>
      <c r="O255" t="s">
        <v>237</v>
      </c>
      <c r="P255" t="s">
        <v>237</v>
      </c>
      <c r="Q255">
        <v>1</v>
      </c>
      <c r="W255">
        <v>0</v>
      </c>
      <c r="X255">
        <v>-463883208</v>
      </c>
      <c r="Y255">
        <v>7</v>
      </c>
      <c r="AA255">
        <v>12.73</v>
      </c>
      <c r="AB255">
        <v>0</v>
      </c>
      <c r="AC255">
        <v>0</v>
      </c>
      <c r="AD255">
        <v>0</v>
      </c>
      <c r="AE255">
        <v>1.29</v>
      </c>
      <c r="AF255">
        <v>0</v>
      </c>
      <c r="AG255">
        <v>0</v>
      </c>
      <c r="AH255">
        <v>0</v>
      </c>
      <c r="AI255">
        <v>9.8699999999999992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7</v>
      </c>
      <c r="AU255" t="s">
        <v>3</v>
      </c>
      <c r="AV255">
        <v>0</v>
      </c>
      <c r="AW255">
        <v>2</v>
      </c>
      <c r="AX255">
        <v>36405504</v>
      </c>
      <c r="AY255">
        <v>1</v>
      </c>
      <c r="AZ255">
        <v>0</v>
      </c>
      <c r="BA255">
        <v>247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Y255*Source!I245</f>
        <v>1.05</v>
      </c>
      <c r="CY255">
        <f t="shared" si="29"/>
        <v>12.73</v>
      </c>
      <c r="CZ255">
        <f t="shared" si="30"/>
        <v>1.29</v>
      </c>
      <c r="DA255">
        <f t="shared" si="31"/>
        <v>9.8699999999999992</v>
      </c>
      <c r="DB255">
        <f t="shared" si="32"/>
        <v>9.0299999999999994</v>
      </c>
      <c r="DC255">
        <f t="shared" si="33"/>
        <v>0</v>
      </c>
    </row>
    <row r="256" spans="1:107">
      <c r="A256">
        <f>ROW(Source!A245)</f>
        <v>245</v>
      </c>
      <c r="B256">
        <v>36401907</v>
      </c>
      <c r="C256">
        <v>36405484</v>
      </c>
      <c r="D256">
        <v>29111016</v>
      </c>
      <c r="E256">
        <v>1</v>
      </c>
      <c r="F256">
        <v>1</v>
      </c>
      <c r="G256">
        <v>1</v>
      </c>
      <c r="H256">
        <v>3</v>
      </c>
      <c r="I256" t="s">
        <v>615</v>
      </c>
      <c r="J256" t="s">
        <v>616</v>
      </c>
      <c r="K256" t="s">
        <v>617</v>
      </c>
      <c r="L256">
        <v>1354</v>
      </c>
      <c r="N256">
        <v>1010</v>
      </c>
      <c r="O256" t="s">
        <v>237</v>
      </c>
      <c r="P256" t="s">
        <v>237</v>
      </c>
      <c r="Q256">
        <v>1</v>
      </c>
      <c r="W256">
        <v>0</v>
      </c>
      <c r="X256">
        <v>-983964523</v>
      </c>
      <c r="Y256">
        <v>40</v>
      </c>
      <c r="AA256">
        <v>12.73</v>
      </c>
      <c r="AB256">
        <v>0</v>
      </c>
      <c r="AC256">
        <v>0</v>
      </c>
      <c r="AD256">
        <v>0</v>
      </c>
      <c r="AE256">
        <v>1.29</v>
      </c>
      <c r="AF256">
        <v>0</v>
      </c>
      <c r="AG256">
        <v>0</v>
      </c>
      <c r="AH256">
        <v>0</v>
      </c>
      <c r="AI256">
        <v>9.8699999999999992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40</v>
      </c>
      <c r="AU256" t="s">
        <v>3</v>
      </c>
      <c r="AV256">
        <v>0</v>
      </c>
      <c r="AW256">
        <v>2</v>
      </c>
      <c r="AX256">
        <v>36405505</v>
      </c>
      <c r="AY256">
        <v>1</v>
      </c>
      <c r="AZ256">
        <v>0</v>
      </c>
      <c r="BA256">
        <v>248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Y256*Source!I245</f>
        <v>6</v>
      </c>
      <c r="CY256">
        <f t="shared" si="29"/>
        <v>12.73</v>
      </c>
      <c r="CZ256">
        <f t="shared" si="30"/>
        <v>1.29</v>
      </c>
      <c r="DA256">
        <f t="shared" si="31"/>
        <v>9.8699999999999992</v>
      </c>
      <c r="DB256">
        <f t="shared" si="32"/>
        <v>51.6</v>
      </c>
      <c r="DC256">
        <f t="shared" si="33"/>
        <v>0</v>
      </c>
    </row>
    <row r="257" spans="1:107">
      <c r="A257">
        <f>ROW(Source!A245)</f>
        <v>245</v>
      </c>
      <c r="B257">
        <v>36401907</v>
      </c>
      <c r="C257">
        <v>36405484</v>
      </c>
      <c r="D257">
        <v>29111019</v>
      </c>
      <c r="E257">
        <v>1</v>
      </c>
      <c r="F257">
        <v>1</v>
      </c>
      <c r="G257">
        <v>1</v>
      </c>
      <c r="H257">
        <v>3</v>
      </c>
      <c r="I257" t="s">
        <v>618</v>
      </c>
      <c r="J257" t="s">
        <v>619</v>
      </c>
      <c r="K257" t="s">
        <v>620</v>
      </c>
      <c r="L257">
        <v>1354</v>
      </c>
      <c r="N257">
        <v>1010</v>
      </c>
      <c r="O257" t="s">
        <v>237</v>
      </c>
      <c r="P257" t="s">
        <v>237</v>
      </c>
      <c r="Q257">
        <v>1</v>
      </c>
      <c r="W257">
        <v>0</v>
      </c>
      <c r="X257">
        <v>395384367</v>
      </c>
      <c r="Y257">
        <v>8</v>
      </c>
      <c r="AA257">
        <v>8.67</v>
      </c>
      <c r="AB257">
        <v>0</v>
      </c>
      <c r="AC257">
        <v>0</v>
      </c>
      <c r="AD257">
        <v>0</v>
      </c>
      <c r="AE257">
        <v>0.63</v>
      </c>
      <c r="AF257">
        <v>0</v>
      </c>
      <c r="AG257">
        <v>0</v>
      </c>
      <c r="AH257">
        <v>0</v>
      </c>
      <c r="AI257">
        <v>13.76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8</v>
      </c>
      <c r="AU257" t="s">
        <v>3</v>
      </c>
      <c r="AV257">
        <v>0</v>
      </c>
      <c r="AW257">
        <v>2</v>
      </c>
      <c r="AX257">
        <v>36405506</v>
      </c>
      <c r="AY257">
        <v>1</v>
      </c>
      <c r="AZ257">
        <v>0</v>
      </c>
      <c r="BA257">
        <v>249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Y257*Source!I245</f>
        <v>1.2</v>
      </c>
      <c r="CY257">
        <f t="shared" si="29"/>
        <v>8.67</v>
      </c>
      <c r="CZ257">
        <f t="shared" si="30"/>
        <v>0.63</v>
      </c>
      <c r="DA257">
        <f t="shared" si="31"/>
        <v>13.76</v>
      </c>
      <c r="DB257">
        <f t="shared" si="32"/>
        <v>5.04</v>
      </c>
      <c r="DC257">
        <f t="shared" si="33"/>
        <v>0</v>
      </c>
    </row>
    <row r="258" spans="1:107">
      <c r="A258">
        <f>ROW(Source!A245)</f>
        <v>245</v>
      </c>
      <c r="B258">
        <v>36401907</v>
      </c>
      <c r="C258">
        <v>36405484</v>
      </c>
      <c r="D258">
        <v>29111018</v>
      </c>
      <c r="E258">
        <v>1</v>
      </c>
      <c r="F258">
        <v>1</v>
      </c>
      <c r="G258">
        <v>1</v>
      </c>
      <c r="H258">
        <v>3</v>
      </c>
      <c r="I258" t="s">
        <v>621</v>
      </c>
      <c r="J258" t="s">
        <v>622</v>
      </c>
      <c r="K258" t="s">
        <v>623</v>
      </c>
      <c r="L258">
        <v>1354</v>
      </c>
      <c r="N258">
        <v>1010</v>
      </c>
      <c r="O258" t="s">
        <v>237</v>
      </c>
      <c r="P258" t="s">
        <v>237</v>
      </c>
      <c r="Q258">
        <v>1</v>
      </c>
      <c r="W258">
        <v>0</v>
      </c>
      <c r="X258">
        <v>-1405133353</v>
      </c>
      <c r="Y258">
        <v>8</v>
      </c>
      <c r="AA258">
        <v>8.67</v>
      </c>
      <c r="AB258">
        <v>0</v>
      </c>
      <c r="AC258">
        <v>0</v>
      </c>
      <c r="AD258">
        <v>0</v>
      </c>
      <c r="AE258">
        <v>0.63</v>
      </c>
      <c r="AF258">
        <v>0</v>
      </c>
      <c r="AG258">
        <v>0</v>
      </c>
      <c r="AH258">
        <v>0</v>
      </c>
      <c r="AI258">
        <v>13.76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8</v>
      </c>
      <c r="AU258" t="s">
        <v>3</v>
      </c>
      <c r="AV258">
        <v>0</v>
      </c>
      <c r="AW258">
        <v>2</v>
      </c>
      <c r="AX258">
        <v>36405507</v>
      </c>
      <c r="AY258">
        <v>1</v>
      </c>
      <c r="AZ258">
        <v>0</v>
      </c>
      <c r="BA258">
        <v>250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Y258*Source!I245</f>
        <v>1.2</v>
      </c>
      <c r="CY258">
        <f t="shared" si="29"/>
        <v>8.67</v>
      </c>
      <c r="CZ258">
        <f t="shared" si="30"/>
        <v>0.63</v>
      </c>
      <c r="DA258">
        <f t="shared" si="31"/>
        <v>13.76</v>
      </c>
      <c r="DB258">
        <f t="shared" si="32"/>
        <v>5.04</v>
      </c>
      <c r="DC258">
        <f t="shared" si="33"/>
        <v>0</v>
      </c>
    </row>
    <row r="259" spans="1:107">
      <c r="A259">
        <f>ROW(Source!A245)</f>
        <v>245</v>
      </c>
      <c r="B259">
        <v>36401907</v>
      </c>
      <c r="C259">
        <v>36405484</v>
      </c>
      <c r="D259">
        <v>29110997</v>
      </c>
      <c r="E259">
        <v>1</v>
      </c>
      <c r="F259">
        <v>1</v>
      </c>
      <c r="G259">
        <v>1</v>
      </c>
      <c r="H259">
        <v>3</v>
      </c>
      <c r="I259" t="s">
        <v>624</v>
      </c>
      <c r="J259" t="s">
        <v>625</v>
      </c>
      <c r="K259" t="s">
        <v>626</v>
      </c>
      <c r="L259">
        <v>1301</v>
      </c>
      <c r="N259">
        <v>1003</v>
      </c>
      <c r="O259" t="s">
        <v>142</v>
      </c>
      <c r="P259" t="s">
        <v>142</v>
      </c>
      <c r="Q259">
        <v>1</v>
      </c>
      <c r="W259">
        <v>0</v>
      </c>
      <c r="X259">
        <v>1996222970</v>
      </c>
      <c r="Y259">
        <v>101</v>
      </c>
      <c r="AA259">
        <v>27.92</v>
      </c>
      <c r="AB259">
        <v>0</v>
      </c>
      <c r="AC259">
        <v>0</v>
      </c>
      <c r="AD259">
        <v>0</v>
      </c>
      <c r="AE259">
        <v>12.3</v>
      </c>
      <c r="AF259">
        <v>0</v>
      </c>
      <c r="AG259">
        <v>0</v>
      </c>
      <c r="AH259">
        <v>0</v>
      </c>
      <c r="AI259">
        <v>2.27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101</v>
      </c>
      <c r="AU259" t="s">
        <v>3</v>
      </c>
      <c r="AV259">
        <v>0</v>
      </c>
      <c r="AW259">
        <v>2</v>
      </c>
      <c r="AX259">
        <v>36405508</v>
      </c>
      <c r="AY259">
        <v>1</v>
      </c>
      <c r="AZ259">
        <v>0</v>
      </c>
      <c r="BA259">
        <v>251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Y259*Source!I245</f>
        <v>15.149999999999999</v>
      </c>
      <c r="CY259">
        <f t="shared" si="29"/>
        <v>27.92</v>
      </c>
      <c r="CZ259">
        <f t="shared" si="30"/>
        <v>12.3</v>
      </c>
      <c r="DA259">
        <f t="shared" si="31"/>
        <v>2.27</v>
      </c>
      <c r="DB259">
        <f t="shared" si="32"/>
        <v>1242.3</v>
      </c>
      <c r="DC259">
        <f t="shared" si="33"/>
        <v>0</v>
      </c>
    </row>
    <row r="260" spans="1:107">
      <c r="A260">
        <f>ROW(Source!A246)</f>
        <v>246</v>
      </c>
      <c r="B260">
        <v>36401907</v>
      </c>
      <c r="C260">
        <v>36405509</v>
      </c>
      <c r="D260">
        <v>18409850</v>
      </c>
      <c r="E260">
        <v>1</v>
      </c>
      <c r="F260">
        <v>1</v>
      </c>
      <c r="G260">
        <v>1</v>
      </c>
      <c r="H260">
        <v>1</v>
      </c>
      <c r="I260" t="s">
        <v>627</v>
      </c>
      <c r="J260" t="s">
        <v>3</v>
      </c>
      <c r="K260" t="s">
        <v>628</v>
      </c>
      <c r="L260">
        <v>1369</v>
      </c>
      <c r="N260">
        <v>1013</v>
      </c>
      <c r="O260" t="s">
        <v>514</v>
      </c>
      <c r="P260" t="s">
        <v>514</v>
      </c>
      <c r="Q260">
        <v>1</v>
      </c>
      <c r="W260">
        <v>0</v>
      </c>
      <c r="X260">
        <v>855544366</v>
      </c>
      <c r="Y260">
        <v>102.35</v>
      </c>
      <c r="AA260">
        <v>0</v>
      </c>
      <c r="AB260">
        <v>0</v>
      </c>
      <c r="AC260">
        <v>0</v>
      </c>
      <c r="AD260">
        <v>289.7</v>
      </c>
      <c r="AE260">
        <v>0</v>
      </c>
      <c r="AF260">
        <v>0</v>
      </c>
      <c r="AG260">
        <v>0</v>
      </c>
      <c r="AH260">
        <v>289.7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89</v>
      </c>
      <c r="AU260" t="s">
        <v>134</v>
      </c>
      <c r="AV260">
        <v>1</v>
      </c>
      <c r="AW260">
        <v>2</v>
      </c>
      <c r="AX260">
        <v>36405529</v>
      </c>
      <c r="AY260">
        <v>2</v>
      </c>
      <c r="AZ260">
        <v>131072</v>
      </c>
      <c r="BA260">
        <v>252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Y260*Source!I246</f>
        <v>28.760350000000003</v>
      </c>
      <c r="CY260">
        <f>AD260</f>
        <v>289.7</v>
      </c>
      <c r="CZ260">
        <f>AH260</f>
        <v>289.7</v>
      </c>
      <c r="DA260">
        <f>AL260</f>
        <v>1</v>
      </c>
      <c r="DB260">
        <f>ROUND((ROUND(AT260*CZ260,2)*1.15),2)</f>
        <v>29650.799999999999</v>
      </c>
      <c r="DC260">
        <f>ROUND((ROUND(AT260*AG260,2)*1.15),2)</f>
        <v>0</v>
      </c>
    </row>
    <row r="261" spans="1:107">
      <c r="A261">
        <f>ROW(Source!A246)</f>
        <v>246</v>
      </c>
      <c r="B261">
        <v>36401907</v>
      </c>
      <c r="C261">
        <v>36405509</v>
      </c>
      <c r="D261">
        <v>29173472</v>
      </c>
      <c r="E261">
        <v>1</v>
      </c>
      <c r="F261">
        <v>1</v>
      </c>
      <c r="G261">
        <v>1</v>
      </c>
      <c r="H261">
        <v>2</v>
      </c>
      <c r="I261" t="s">
        <v>577</v>
      </c>
      <c r="J261" t="s">
        <v>578</v>
      </c>
      <c r="K261" t="s">
        <v>579</v>
      </c>
      <c r="L261">
        <v>1368</v>
      </c>
      <c r="N261">
        <v>1011</v>
      </c>
      <c r="O261" t="s">
        <v>520</v>
      </c>
      <c r="P261" t="s">
        <v>520</v>
      </c>
      <c r="Q261">
        <v>1</v>
      </c>
      <c r="W261">
        <v>0</v>
      </c>
      <c r="X261">
        <v>275932499</v>
      </c>
      <c r="Y261">
        <v>2.7</v>
      </c>
      <c r="AA261">
        <v>0</v>
      </c>
      <c r="AB261">
        <v>12.75</v>
      </c>
      <c r="AC261">
        <v>0</v>
      </c>
      <c r="AD261">
        <v>0</v>
      </c>
      <c r="AE261">
        <v>0</v>
      </c>
      <c r="AF261">
        <v>3</v>
      </c>
      <c r="AG261">
        <v>0</v>
      </c>
      <c r="AH261">
        <v>0</v>
      </c>
      <c r="AI261">
        <v>1</v>
      </c>
      <c r="AJ261">
        <v>4.25</v>
      </c>
      <c r="AK261">
        <v>33.32</v>
      </c>
      <c r="AL261">
        <v>1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2.16</v>
      </c>
      <c r="AU261" t="s">
        <v>133</v>
      </c>
      <c r="AV261">
        <v>0</v>
      </c>
      <c r="AW261">
        <v>2</v>
      </c>
      <c r="AX261">
        <v>36405530</v>
      </c>
      <c r="AY261">
        <v>1</v>
      </c>
      <c r="AZ261">
        <v>0</v>
      </c>
      <c r="BA261">
        <v>253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Y261*Source!I246</f>
        <v>0.75870000000000015</v>
      </c>
      <c r="CY261">
        <f>AB261</f>
        <v>12.75</v>
      </c>
      <c r="CZ261">
        <f>AF261</f>
        <v>3</v>
      </c>
      <c r="DA261">
        <f>AJ261</f>
        <v>4.25</v>
      </c>
      <c r="DB261">
        <f>ROUND((ROUND(AT261*CZ261,2)*1.25),2)</f>
        <v>8.1</v>
      </c>
      <c r="DC261">
        <f>ROUND((ROUND(AT261*AG261,2)*1.25),2)</f>
        <v>0</v>
      </c>
    </row>
    <row r="262" spans="1:107">
      <c r="A262">
        <f>ROW(Source!A246)</f>
        <v>246</v>
      </c>
      <c r="B262">
        <v>36401907</v>
      </c>
      <c r="C262">
        <v>36405509</v>
      </c>
      <c r="D262">
        <v>29174538</v>
      </c>
      <c r="E262">
        <v>1</v>
      </c>
      <c r="F262">
        <v>1</v>
      </c>
      <c r="G262">
        <v>1</v>
      </c>
      <c r="H262">
        <v>2</v>
      </c>
      <c r="I262" t="s">
        <v>629</v>
      </c>
      <c r="J262" t="s">
        <v>630</v>
      </c>
      <c r="K262" t="s">
        <v>631</v>
      </c>
      <c r="L262">
        <v>1368</v>
      </c>
      <c r="N262">
        <v>1011</v>
      </c>
      <c r="O262" t="s">
        <v>520</v>
      </c>
      <c r="P262" t="s">
        <v>520</v>
      </c>
      <c r="Q262">
        <v>1</v>
      </c>
      <c r="W262">
        <v>0</v>
      </c>
      <c r="X262">
        <v>1107538725</v>
      </c>
      <c r="Y262">
        <v>0.58749999999999991</v>
      </c>
      <c r="AA262">
        <v>0</v>
      </c>
      <c r="AB262">
        <v>187.1</v>
      </c>
      <c r="AC262">
        <v>0</v>
      </c>
      <c r="AD262">
        <v>0</v>
      </c>
      <c r="AE262">
        <v>0</v>
      </c>
      <c r="AF262">
        <v>33.590000000000003</v>
      </c>
      <c r="AG262">
        <v>0</v>
      </c>
      <c r="AH262">
        <v>0</v>
      </c>
      <c r="AI262">
        <v>1</v>
      </c>
      <c r="AJ262">
        <v>5.57</v>
      </c>
      <c r="AK262">
        <v>33.32</v>
      </c>
      <c r="AL262">
        <v>1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0.47</v>
      </c>
      <c r="AU262" t="s">
        <v>133</v>
      </c>
      <c r="AV262">
        <v>0</v>
      </c>
      <c r="AW262">
        <v>2</v>
      </c>
      <c r="AX262">
        <v>36405531</v>
      </c>
      <c r="AY262">
        <v>1</v>
      </c>
      <c r="AZ262">
        <v>0</v>
      </c>
      <c r="BA262">
        <v>254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Y262*Source!I246</f>
        <v>0.1650875</v>
      </c>
      <c r="CY262">
        <f>AB262</f>
        <v>187.1</v>
      </c>
      <c r="CZ262">
        <f>AF262</f>
        <v>33.590000000000003</v>
      </c>
      <c r="DA262">
        <f>AJ262</f>
        <v>5.57</v>
      </c>
      <c r="DB262">
        <f>ROUND((ROUND(AT262*CZ262,2)*1.25),2)</f>
        <v>19.739999999999998</v>
      </c>
      <c r="DC262">
        <f>ROUND((ROUND(AT262*AG262,2)*1.25),2)</f>
        <v>0</v>
      </c>
    </row>
    <row r="263" spans="1:107">
      <c r="A263">
        <f>ROW(Source!A246)</f>
        <v>246</v>
      </c>
      <c r="B263">
        <v>36401907</v>
      </c>
      <c r="C263">
        <v>36405509</v>
      </c>
      <c r="D263">
        <v>29174580</v>
      </c>
      <c r="E263">
        <v>1</v>
      </c>
      <c r="F263">
        <v>1</v>
      </c>
      <c r="G263">
        <v>1</v>
      </c>
      <c r="H263">
        <v>2</v>
      </c>
      <c r="I263" t="s">
        <v>632</v>
      </c>
      <c r="J263" t="s">
        <v>633</v>
      </c>
      <c r="K263" t="s">
        <v>634</v>
      </c>
      <c r="L263">
        <v>1368</v>
      </c>
      <c r="N263">
        <v>1011</v>
      </c>
      <c r="O263" t="s">
        <v>520</v>
      </c>
      <c r="P263" t="s">
        <v>520</v>
      </c>
      <c r="Q263">
        <v>1</v>
      </c>
      <c r="W263">
        <v>0</v>
      </c>
      <c r="X263">
        <v>-169468834</v>
      </c>
      <c r="Y263">
        <v>0.66250000000000009</v>
      </c>
      <c r="AA263">
        <v>0</v>
      </c>
      <c r="AB263">
        <v>31.87</v>
      </c>
      <c r="AC263">
        <v>0</v>
      </c>
      <c r="AD263">
        <v>0</v>
      </c>
      <c r="AE263">
        <v>0</v>
      </c>
      <c r="AF263">
        <v>2.08</v>
      </c>
      <c r="AG263">
        <v>0</v>
      </c>
      <c r="AH263">
        <v>0</v>
      </c>
      <c r="AI263">
        <v>1</v>
      </c>
      <c r="AJ263">
        <v>15.32</v>
      </c>
      <c r="AK263">
        <v>33.32</v>
      </c>
      <c r="AL263">
        <v>1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0.53</v>
      </c>
      <c r="AU263" t="s">
        <v>133</v>
      </c>
      <c r="AV263">
        <v>0</v>
      </c>
      <c r="AW263">
        <v>2</v>
      </c>
      <c r="AX263">
        <v>36405532</v>
      </c>
      <c r="AY263">
        <v>1</v>
      </c>
      <c r="AZ263">
        <v>0</v>
      </c>
      <c r="BA263">
        <v>255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Y263*Source!I246</f>
        <v>0.18616250000000004</v>
      </c>
      <c r="CY263">
        <f>AB263</f>
        <v>31.87</v>
      </c>
      <c r="CZ263">
        <f>AF263</f>
        <v>2.08</v>
      </c>
      <c r="DA263">
        <f>AJ263</f>
        <v>15.32</v>
      </c>
      <c r="DB263">
        <f>ROUND((ROUND(AT263*CZ263,2)*1.25),2)</f>
        <v>1.38</v>
      </c>
      <c r="DC263">
        <f>ROUND((ROUND(AT263*AG263,2)*1.25),2)</f>
        <v>0</v>
      </c>
    </row>
    <row r="264" spans="1:107">
      <c r="A264">
        <f>ROW(Source!A246)</f>
        <v>246</v>
      </c>
      <c r="B264">
        <v>36401907</v>
      </c>
      <c r="C264">
        <v>36405509</v>
      </c>
      <c r="D264">
        <v>29108656</v>
      </c>
      <c r="E264">
        <v>1</v>
      </c>
      <c r="F264">
        <v>1</v>
      </c>
      <c r="G264">
        <v>1</v>
      </c>
      <c r="H264">
        <v>3</v>
      </c>
      <c r="I264" t="s">
        <v>635</v>
      </c>
      <c r="J264" t="s">
        <v>636</v>
      </c>
      <c r="K264" t="s">
        <v>637</v>
      </c>
      <c r="L264">
        <v>1354</v>
      </c>
      <c r="N264">
        <v>1010</v>
      </c>
      <c r="O264" t="s">
        <v>237</v>
      </c>
      <c r="P264" t="s">
        <v>237</v>
      </c>
      <c r="Q264">
        <v>1</v>
      </c>
      <c r="W264">
        <v>0</v>
      </c>
      <c r="X264">
        <v>1057373551</v>
      </c>
      <c r="Y264">
        <v>7</v>
      </c>
      <c r="AA264">
        <v>103.47</v>
      </c>
      <c r="AB264">
        <v>0</v>
      </c>
      <c r="AC264">
        <v>0</v>
      </c>
      <c r="AD264">
        <v>0</v>
      </c>
      <c r="AE264">
        <v>13.87</v>
      </c>
      <c r="AF264">
        <v>0</v>
      </c>
      <c r="AG264">
        <v>0</v>
      </c>
      <c r="AH264">
        <v>0</v>
      </c>
      <c r="AI264">
        <v>7.46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7</v>
      </c>
      <c r="AU264" t="s">
        <v>3</v>
      </c>
      <c r="AV264">
        <v>0</v>
      </c>
      <c r="AW264">
        <v>2</v>
      </c>
      <c r="AX264">
        <v>36405533</v>
      </c>
      <c r="AY264">
        <v>1</v>
      </c>
      <c r="AZ264">
        <v>0</v>
      </c>
      <c r="BA264">
        <v>256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Y264*Source!I246</f>
        <v>1.9670000000000001</v>
      </c>
      <c r="CY264">
        <f t="shared" ref="CY264:CY278" si="34">AA264</f>
        <v>103.47</v>
      </c>
      <c r="CZ264">
        <f t="shared" ref="CZ264:CZ278" si="35">AE264</f>
        <v>13.87</v>
      </c>
      <c r="DA264">
        <f t="shared" ref="DA264:DA278" si="36">AI264</f>
        <v>7.46</v>
      </c>
      <c r="DB264">
        <f t="shared" ref="DB264:DB278" si="37">ROUND(ROUND(AT264*CZ264,2),2)</f>
        <v>97.09</v>
      </c>
      <c r="DC264">
        <f t="shared" ref="DC264:DC278" si="38">ROUND(ROUND(AT264*AG264,2),2)</f>
        <v>0</v>
      </c>
    </row>
    <row r="265" spans="1:107">
      <c r="A265">
        <f>ROW(Source!A246)</f>
        <v>246</v>
      </c>
      <c r="B265">
        <v>36401907</v>
      </c>
      <c r="C265">
        <v>36405509</v>
      </c>
      <c r="D265">
        <v>29109354</v>
      </c>
      <c r="E265">
        <v>1</v>
      </c>
      <c r="F265">
        <v>1</v>
      </c>
      <c r="G265">
        <v>1</v>
      </c>
      <c r="H265">
        <v>3</v>
      </c>
      <c r="I265" t="s">
        <v>638</v>
      </c>
      <c r="J265" t="s">
        <v>639</v>
      </c>
      <c r="K265" t="s">
        <v>640</v>
      </c>
      <c r="L265">
        <v>1346</v>
      </c>
      <c r="N265">
        <v>1009</v>
      </c>
      <c r="O265" t="s">
        <v>160</v>
      </c>
      <c r="P265" t="s">
        <v>160</v>
      </c>
      <c r="Q265">
        <v>1</v>
      </c>
      <c r="W265">
        <v>0</v>
      </c>
      <c r="X265">
        <v>-882693383</v>
      </c>
      <c r="Y265">
        <v>10</v>
      </c>
      <c r="AA265">
        <v>64.010000000000005</v>
      </c>
      <c r="AB265">
        <v>0</v>
      </c>
      <c r="AC265">
        <v>0</v>
      </c>
      <c r="AD265">
        <v>0</v>
      </c>
      <c r="AE265">
        <v>46.72</v>
      </c>
      <c r="AF265">
        <v>0</v>
      </c>
      <c r="AG265">
        <v>0</v>
      </c>
      <c r="AH265">
        <v>0</v>
      </c>
      <c r="AI265">
        <v>1.37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10</v>
      </c>
      <c r="AU265" t="s">
        <v>3</v>
      </c>
      <c r="AV265">
        <v>0</v>
      </c>
      <c r="AW265">
        <v>2</v>
      </c>
      <c r="AX265">
        <v>36405534</v>
      </c>
      <c r="AY265">
        <v>1</v>
      </c>
      <c r="AZ265">
        <v>0</v>
      </c>
      <c r="BA265">
        <v>257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Y265*Source!I246</f>
        <v>2.8100000000000005</v>
      </c>
      <c r="CY265">
        <f t="shared" si="34"/>
        <v>64.010000000000005</v>
      </c>
      <c r="CZ265">
        <f t="shared" si="35"/>
        <v>46.72</v>
      </c>
      <c r="DA265">
        <f t="shared" si="36"/>
        <v>1.37</v>
      </c>
      <c r="DB265">
        <f t="shared" si="37"/>
        <v>467.2</v>
      </c>
      <c r="DC265">
        <f t="shared" si="38"/>
        <v>0</v>
      </c>
    </row>
    <row r="266" spans="1:107">
      <c r="A266">
        <f>ROW(Source!A246)</f>
        <v>246</v>
      </c>
      <c r="B266">
        <v>36401907</v>
      </c>
      <c r="C266">
        <v>36405509</v>
      </c>
      <c r="D266">
        <v>29109414</v>
      </c>
      <c r="E266">
        <v>1</v>
      </c>
      <c r="F266">
        <v>1</v>
      </c>
      <c r="G266">
        <v>1</v>
      </c>
      <c r="H266">
        <v>3</v>
      </c>
      <c r="I266" t="s">
        <v>641</v>
      </c>
      <c r="J266" t="s">
        <v>642</v>
      </c>
      <c r="K266" t="s">
        <v>643</v>
      </c>
      <c r="L266">
        <v>1346</v>
      </c>
      <c r="N266">
        <v>1009</v>
      </c>
      <c r="O266" t="s">
        <v>160</v>
      </c>
      <c r="P266" t="s">
        <v>160</v>
      </c>
      <c r="Q266">
        <v>1</v>
      </c>
      <c r="W266">
        <v>0</v>
      </c>
      <c r="X266">
        <v>1092262719</v>
      </c>
      <c r="Y266">
        <v>119</v>
      </c>
      <c r="AA266">
        <v>10.1</v>
      </c>
      <c r="AB266">
        <v>0</v>
      </c>
      <c r="AC266">
        <v>0</v>
      </c>
      <c r="AD266">
        <v>0</v>
      </c>
      <c r="AE266">
        <v>1.58</v>
      </c>
      <c r="AF266">
        <v>0</v>
      </c>
      <c r="AG266">
        <v>0</v>
      </c>
      <c r="AH266">
        <v>0</v>
      </c>
      <c r="AI266">
        <v>6.39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119</v>
      </c>
      <c r="AU266" t="s">
        <v>3</v>
      </c>
      <c r="AV266">
        <v>0</v>
      </c>
      <c r="AW266">
        <v>2</v>
      </c>
      <c r="AX266">
        <v>36405535</v>
      </c>
      <c r="AY266">
        <v>1</v>
      </c>
      <c r="AZ266">
        <v>0</v>
      </c>
      <c r="BA266">
        <v>258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Y266*Source!I246</f>
        <v>33.439</v>
      </c>
      <c r="CY266">
        <f t="shared" si="34"/>
        <v>10.1</v>
      </c>
      <c r="CZ266">
        <f t="shared" si="35"/>
        <v>1.58</v>
      </c>
      <c r="DA266">
        <f t="shared" si="36"/>
        <v>6.39</v>
      </c>
      <c r="DB266">
        <f t="shared" si="37"/>
        <v>188.02</v>
      </c>
      <c r="DC266">
        <f t="shared" si="38"/>
        <v>0</v>
      </c>
    </row>
    <row r="267" spans="1:107">
      <c r="A267">
        <f>ROW(Source!A246)</f>
        <v>246</v>
      </c>
      <c r="B267">
        <v>36401907</v>
      </c>
      <c r="C267">
        <v>36405509</v>
      </c>
      <c r="D267">
        <v>29109781</v>
      </c>
      <c r="E267">
        <v>1</v>
      </c>
      <c r="F267">
        <v>1</v>
      </c>
      <c r="G267">
        <v>1</v>
      </c>
      <c r="H267">
        <v>3</v>
      </c>
      <c r="I267" t="s">
        <v>644</v>
      </c>
      <c r="J267" t="s">
        <v>645</v>
      </c>
      <c r="K267" t="s">
        <v>646</v>
      </c>
      <c r="L267">
        <v>1346</v>
      </c>
      <c r="N267">
        <v>1009</v>
      </c>
      <c r="O267" t="s">
        <v>160</v>
      </c>
      <c r="P267" t="s">
        <v>160</v>
      </c>
      <c r="Q267">
        <v>1</v>
      </c>
      <c r="W267">
        <v>0</v>
      </c>
      <c r="X267">
        <v>-306339415</v>
      </c>
      <c r="Y267">
        <v>9</v>
      </c>
      <c r="AA267">
        <v>60.38</v>
      </c>
      <c r="AB267">
        <v>0</v>
      </c>
      <c r="AC267">
        <v>0</v>
      </c>
      <c r="AD267">
        <v>0</v>
      </c>
      <c r="AE267">
        <v>11.12</v>
      </c>
      <c r="AF267">
        <v>0</v>
      </c>
      <c r="AG267">
        <v>0</v>
      </c>
      <c r="AH267">
        <v>0</v>
      </c>
      <c r="AI267">
        <v>5.43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9</v>
      </c>
      <c r="AU267" t="s">
        <v>3</v>
      </c>
      <c r="AV267">
        <v>0</v>
      </c>
      <c r="AW267">
        <v>2</v>
      </c>
      <c r="AX267">
        <v>36405536</v>
      </c>
      <c r="AY267">
        <v>1</v>
      </c>
      <c r="AZ267">
        <v>0</v>
      </c>
      <c r="BA267">
        <v>259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Y267*Source!I246</f>
        <v>2.5290000000000004</v>
      </c>
      <c r="CY267">
        <f t="shared" si="34"/>
        <v>60.38</v>
      </c>
      <c r="CZ267">
        <f t="shared" si="35"/>
        <v>11.12</v>
      </c>
      <c r="DA267">
        <f t="shared" si="36"/>
        <v>5.43</v>
      </c>
      <c r="DB267">
        <f t="shared" si="37"/>
        <v>100.08</v>
      </c>
      <c r="DC267">
        <f t="shared" si="38"/>
        <v>0</v>
      </c>
    </row>
    <row r="268" spans="1:107">
      <c r="A268">
        <f>ROW(Source!A246)</f>
        <v>246</v>
      </c>
      <c r="B268">
        <v>36401907</v>
      </c>
      <c r="C268">
        <v>36405509</v>
      </c>
      <c r="D268">
        <v>29109782</v>
      </c>
      <c r="E268">
        <v>1</v>
      </c>
      <c r="F268">
        <v>1</v>
      </c>
      <c r="G268">
        <v>1</v>
      </c>
      <c r="H268">
        <v>3</v>
      </c>
      <c r="I268" t="s">
        <v>647</v>
      </c>
      <c r="J268" t="s">
        <v>648</v>
      </c>
      <c r="K268" t="s">
        <v>649</v>
      </c>
      <c r="L268">
        <v>1346</v>
      </c>
      <c r="N268">
        <v>1009</v>
      </c>
      <c r="O268" t="s">
        <v>160</v>
      </c>
      <c r="P268" t="s">
        <v>160</v>
      </c>
      <c r="Q268">
        <v>1</v>
      </c>
      <c r="W268">
        <v>0</v>
      </c>
      <c r="X268">
        <v>-71279152</v>
      </c>
      <c r="Y268">
        <v>85</v>
      </c>
      <c r="AA268">
        <v>16.309999999999999</v>
      </c>
      <c r="AB268">
        <v>0</v>
      </c>
      <c r="AC268">
        <v>0</v>
      </c>
      <c r="AD268">
        <v>0</v>
      </c>
      <c r="AE268">
        <v>4.3600000000000003</v>
      </c>
      <c r="AF268">
        <v>0</v>
      </c>
      <c r="AG268">
        <v>0</v>
      </c>
      <c r="AH268">
        <v>0</v>
      </c>
      <c r="AI268">
        <v>3.74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85</v>
      </c>
      <c r="AU268" t="s">
        <v>3</v>
      </c>
      <c r="AV268">
        <v>0</v>
      </c>
      <c r="AW268">
        <v>2</v>
      </c>
      <c r="AX268">
        <v>36405537</v>
      </c>
      <c r="AY268">
        <v>1</v>
      </c>
      <c r="AZ268">
        <v>0</v>
      </c>
      <c r="BA268">
        <v>260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Y268*Source!I246</f>
        <v>23.885000000000002</v>
      </c>
      <c r="CY268">
        <f t="shared" si="34"/>
        <v>16.309999999999999</v>
      </c>
      <c r="CZ268">
        <f t="shared" si="35"/>
        <v>4.3600000000000003</v>
      </c>
      <c r="DA268">
        <f t="shared" si="36"/>
        <v>3.74</v>
      </c>
      <c r="DB268">
        <f t="shared" si="37"/>
        <v>370.6</v>
      </c>
      <c r="DC268">
        <f t="shared" si="38"/>
        <v>0</v>
      </c>
    </row>
    <row r="269" spans="1:107">
      <c r="A269">
        <f>ROW(Source!A246)</f>
        <v>246</v>
      </c>
      <c r="B269">
        <v>36401907</v>
      </c>
      <c r="C269">
        <v>36405509</v>
      </c>
      <c r="D269">
        <v>29110699</v>
      </c>
      <c r="E269">
        <v>1</v>
      </c>
      <c r="F269">
        <v>1</v>
      </c>
      <c r="G269">
        <v>1</v>
      </c>
      <c r="H269">
        <v>3</v>
      </c>
      <c r="I269" t="s">
        <v>650</v>
      </c>
      <c r="J269" t="s">
        <v>651</v>
      </c>
      <c r="K269" t="s">
        <v>652</v>
      </c>
      <c r="L269">
        <v>1301</v>
      </c>
      <c r="N269">
        <v>1003</v>
      </c>
      <c r="O269" t="s">
        <v>142</v>
      </c>
      <c r="P269" t="s">
        <v>142</v>
      </c>
      <c r="Q269">
        <v>1</v>
      </c>
      <c r="W269">
        <v>0</v>
      </c>
      <c r="X269">
        <v>1063889258</v>
      </c>
      <c r="Y269">
        <v>120</v>
      </c>
      <c r="AA269">
        <v>1.24</v>
      </c>
      <c r="AB269">
        <v>0</v>
      </c>
      <c r="AC269">
        <v>0</v>
      </c>
      <c r="AD269">
        <v>0</v>
      </c>
      <c r="AE269">
        <v>0.17</v>
      </c>
      <c r="AF269">
        <v>0</v>
      </c>
      <c r="AG269">
        <v>0</v>
      </c>
      <c r="AH269">
        <v>0</v>
      </c>
      <c r="AI269">
        <v>7.29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120</v>
      </c>
      <c r="AU269" t="s">
        <v>3</v>
      </c>
      <c r="AV269">
        <v>0</v>
      </c>
      <c r="AW269">
        <v>2</v>
      </c>
      <c r="AX269">
        <v>36405538</v>
      </c>
      <c r="AY269">
        <v>1</v>
      </c>
      <c r="AZ269">
        <v>0</v>
      </c>
      <c r="BA269">
        <v>261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Y269*Source!I246</f>
        <v>33.720000000000006</v>
      </c>
      <c r="CY269">
        <f t="shared" si="34"/>
        <v>1.24</v>
      </c>
      <c r="CZ269">
        <f t="shared" si="35"/>
        <v>0.17</v>
      </c>
      <c r="DA269">
        <f t="shared" si="36"/>
        <v>7.29</v>
      </c>
      <c r="DB269">
        <f t="shared" si="37"/>
        <v>20.399999999999999</v>
      </c>
      <c r="DC269">
        <f t="shared" si="38"/>
        <v>0</v>
      </c>
    </row>
    <row r="270" spans="1:107">
      <c r="A270">
        <f>ROW(Source!A246)</f>
        <v>246</v>
      </c>
      <c r="B270">
        <v>36401907</v>
      </c>
      <c r="C270">
        <v>36405509</v>
      </c>
      <c r="D270">
        <v>29110797</v>
      </c>
      <c r="E270">
        <v>1</v>
      </c>
      <c r="F270">
        <v>1</v>
      </c>
      <c r="G270">
        <v>1</v>
      </c>
      <c r="H270">
        <v>3</v>
      </c>
      <c r="I270" t="s">
        <v>653</v>
      </c>
      <c r="J270" t="s">
        <v>654</v>
      </c>
      <c r="K270" t="s">
        <v>655</v>
      </c>
      <c r="L270">
        <v>1301</v>
      </c>
      <c r="N270">
        <v>1003</v>
      </c>
      <c r="O270" t="s">
        <v>142</v>
      </c>
      <c r="P270" t="s">
        <v>142</v>
      </c>
      <c r="Q270">
        <v>1</v>
      </c>
      <c r="W270">
        <v>0</v>
      </c>
      <c r="X270">
        <v>1919953005</v>
      </c>
      <c r="Y270">
        <v>82</v>
      </c>
      <c r="AA270">
        <v>15.5</v>
      </c>
      <c r="AB270">
        <v>0</v>
      </c>
      <c r="AC270">
        <v>0</v>
      </c>
      <c r="AD270">
        <v>0</v>
      </c>
      <c r="AE270">
        <v>1.74</v>
      </c>
      <c r="AF270">
        <v>0</v>
      </c>
      <c r="AG270">
        <v>0</v>
      </c>
      <c r="AH270">
        <v>0</v>
      </c>
      <c r="AI270">
        <v>8.91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3</v>
      </c>
      <c r="AT270">
        <v>82</v>
      </c>
      <c r="AU270" t="s">
        <v>3</v>
      </c>
      <c r="AV270">
        <v>0</v>
      </c>
      <c r="AW270">
        <v>2</v>
      </c>
      <c r="AX270">
        <v>36405539</v>
      </c>
      <c r="AY270">
        <v>1</v>
      </c>
      <c r="AZ270">
        <v>0</v>
      </c>
      <c r="BA270">
        <v>262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Y270*Source!I246</f>
        <v>23.042000000000002</v>
      </c>
      <c r="CY270">
        <f t="shared" si="34"/>
        <v>15.5</v>
      </c>
      <c r="CZ270">
        <f t="shared" si="35"/>
        <v>1.74</v>
      </c>
      <c r="DA270">
        <f t="shared" si="36"/>
        <v>8.91</v>
      </c>
      <c r="DB270">
        <f t="shared" si="37"/>
        <v>142.68</v>
      </c>
      <c r="DC270">
        <f t="shared" si="38"/>
        <v>0</v>
      </c>
    </row>
    <row r="271" spans="1:107">
      <c r="A271">
        <f>ROW(Source!A246)</f>
        <v>246</v>
      </c>
      <c r="B271">
        <v>36401907</v>
      </c>
      <c r="C271">
        <v>36405509</v>
      </c>
      <c r="D271">
        <v>29110815</v>
      </c>
      <c r="E271">
        <v>1</v>
      </c>
      <c r="F271">
        <v>1</v>
      </c>
      <c r="G271">
        <v>1</v>
      </c>
      <c r="H271">
        <v>3</v>
      </c>
      <c r="I271" t="s">
        <v>656</v>
      </c>
      <c r="J271" t="s">
        <v>657</v>
      </c>
      <c r="K271" t="s">
        <v>658</v>
      </c>
      <c r="L271">
        <v>1301</v>
      </c>
      <c r="N271">
        <v>1003</v>
      </c>
      <c r="O271" t="s">
        <v>142</v>
      </c>
      <c r="P271" t="s">
        <v>142</v>
      </c>
      <c r="Q271">
        <v>1</v>
      </c>
      <c r="W271">
        <v>0</v>
      </c>
      <c r="X271">
        <v>-1169660804</v>
      </c>
      <c r="Y271">
        <v>116</v>
      </c>
      <c r="AA271">
        <v>6.29</v>
      </c>
      <c r="AB271">
        <v>0</v>
      </c>
      <c r="AC271">
        <v>0</v>
      </c>
      <c r="AD271">
        <v>0</v>
      </c>
      <c r="AE271">
        <v>0.85</v>
      </c>
      <c r="AF271">
        <v>0</v>
      </c>
      <c r="AG271">
        <v>0</v>
      </c>
      <c r="AH271">
        <v>0</v>
      </c>
      <c r="AI271">
        <v>7.4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116</v>
      </c>
      <c r="AU271" t="s">
        <v>3</v>
      </c>
      <c r="AV271">
        <v>0</v>
      </c>
      <c r="AW271">
        <v>2</v>
      </c>
      <c r="AX271">
        <v>36405540</v>
      </c>
      <c r="AY271">
        <v>1</v>
      </c>
      <c r="AZ271">
        <v>0</v>
      </c>
      <c r="BA271">
        <v>263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Y271*Source!I246</f>
        <v>32.596000000000004</v>
      </c>
      <c r="CY271">
        <f t="shared" si="34"/>
        <v>6.29</v>
      </c>
      <c r="CZ271">
        <f t="shared" si="35"/>
        <v>0.85</v>
      </c>
      <c r="DA271">
        <f t="shared" si="36"/>
        <v>7.4</v>
      </c>
      <c r="DB271">
        <f t="shared" si="37"/>
        <v>98.6</v>
      </c>
      <c r="DC271">
        <f t="shared" si="38"/>
        <v>0</v>
      </c>
    </row>
    <row r="272" spans="1:107">
      <c r="A272">
        <f>ROW(Source!A246)</f>
        <v>246</v>
      </c>
      <c r="B272">
        <v>36401907</v>
      </c>
      <c r="C272">
        <v>36405509</v>
      </c>
      <c r="D272">
        <v>29111455</v>
      </c>
      <c r="E272">
        <v>1</v>
      </c>
      <c r="F272">
        <v>1</v>
      </c>
      <c r="G272">
        <v>1</v>
      </c>
      <c r="H272">
        <v>3</v>
      </c>
      <c r="I272" t="s">
        <v>659</v>
      </c>
      <c r="J272" t="s">
        <v>660</v>
      </c>
      <c r="K272" t="s">
        <v>661</v>
      </c>
      <c r="L272">
        <v>1327</v>
      </c>
      <c r="N272">
        <v>1005</v>
      </c>
      <c r="O272" t="s">
        <v>155</v>
      </c>
      <c r="P272" t="s">
        <v>155</v>
      </c>
      <c r="Q272">
        <v>1</v>
      </c>
      <c r="W272">
        <v>0</v>
      </c>
      <c r="X272">
        <v>-1126346608</v>
      </c>
      <c r="Y272">
        <v>212</v>
      </c>
      <c r="AA272">
        <v>73.790000000000006</v>
      </c>
      <c r="AB272">
        <v>0</v>
      </c>
      <c r="AC272">
        <v>0</v>
      </c>
      <c r="AD272">
        <v>0</v>
      </c>
      <c r="AE272">
        <v>15.06</v>
      </c>
      <c r="AF272">
        <v>0</v>
      </c>
      <c r="AG272">
        <v>0</v>
      </c>
      <c r="AH272">
        <v>0</v>
      </c>
      <c r="AI272">
        <v>4.9000000000000004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212</v>
      </c>
      <c r="AU272" t="s">
        <v>3</v>
      </c>
      <c r="AV272">
        <v>0</v>
      </c>
      <c r="AW272">
        <v>2</v>
      </c>
      <c r="AX272">
        <v>36405541</v>
      </c>
      <c r="AY272">
        <v>1</v>
      </c>
      <c r="AZ272">
        <v>0</v>
      </c>
      <c r="BA272">
        <v>264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Y272*Source!I246</f>
        <v>59.572000000000003</v>
      </c>
      <c r="CY272">
        <f t="shared" si="34"/>
        <v>73.790000000000006</v>
      </c>
      <c r="CZ272">
        <f t="shared" si="35"/>
        <v>15.06</v>
      </c>
      <c r="DA272">
        <f t="shared" si="36"/>
        <v>4.9000000000000004</v>
      </c>
      <c r="DB272">
        <f t="shared" si="37"/>
        <v>3192.72</v>
      </c>
      <c r="DC272">
        <f t="shared" si="38"/>
        <v>0</v>
      </c>
    </row>
    <row r="273" spans="1:107">
      <c r="A273">
        <f>ROW(Source!A246)</f>
        <v>246</v>
      </c>
      <c r="B273">
        <v>36401907</v>
      </c>
      <c r="C273">
        <v>36405509</v>
      </c>
      <c r="D273">
        <v>29114733</v>
      </c>
      <c r="E273">
        <v>1</v>
      </c>
      <c r="F273">
        <v>1</v>
      </c>
      <c r="G273">
        <v>1</v>
      </c>
      <c r="H273">
        <v>3</v>
      </c>
      <c r="I273" t="s">
        <v>662</v>
      </c>
      <c r="J273" t="s">
        <v>663</v>
      </c>
      <c r="K273" t="s">
        <v>664</v>
      </c>
      <c r="L273">
        <v>1354</v>
      </c>
      <c r="N273">
        <v>1010</v>
      </c>
      <c r="O273" t="s">
        <v>237</v>
      </c>
      <c r="P273" t="s">
        <v>237</v>
      </c>
      <c r="Q273">
        <v>1</v>
      </c>
      <c r="W273">
        <v>0</v>
      </c>
      <c r="X273">
        <v>-1352915271</v>
      </c>
      <c r="Y273">
        <v>735</v>
      </c>
      <c r="AA273">
        <v>0.3</v>
      </c>
      <c r="AB273">
        <v>0</v>
      </c>
      <c r="AC273">
        <v>0</v>
      </c>
      <c r="AD273">
        <v>0</v>
      </c>
      <c r="AE273">
        <v>0.02</v>
      </c>
      <c r="AF273">
        <v>0</v>
      </c>
      <c r="AG273">
        <v>0</v>
      </c>
      <c r="AH273">
        <v>0</v>
      </c>
      <c r="AI273">
        <v>14.91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735</v>
      </c>
      <c r="AU273" t="s">
        <v>3</v>
      </c>
      <c r="AV273">
        <v>0</v>
      </c>
      <c r="AW273">
        <v>2</v>
      </c>
      <c r="AX273">
        <v>36405542</v>
      </c>
      <c r="AY273">
        <v>1</v>
      </c>
      <c r="AZ273">
        <v>0</v>
      </c>
      <c r="BA273">
        <v>265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Y273*Source!I246</f>
        <v>206.53500000000003</v>
      </c>
      <c r="CY273">
        <f t="shared" si="34"/>
        <v>0.3</v>
      </c>
      <c r="CZ273">
        <f t="shared" si="35"/>
        <v>0.02</v>
      </c>
      <c r="DA273">
        <f t="shared" si="36"/>
        <v>14.91</v>
      </c>
      <c r="DB273">
        <f t="shared" si="37"/>
        <v>14.7</v>
      </c>
      <c r="DC273">
        <f t="shared" si="38"/>
        <v>0</v>
      </c>
    </row>
    <row r="274" spans="1:107">
      <c r="A274">
        <f>ROW(Source!A246)</f>
        <v>246</v>
      </c>
      <c r="B274">
        <v>36401907</v>
      </c>
      <c r="C274">
        <v>36405509</v>
      </c>
      <c r="D274">
        <v>29114734</v>
      </c>
      <c r="E274">
        <v>1</v>
      </c>
      <c r="F274">
        <v>1</v>
      </c>
      <c r="G274">
        <v>1</v>
      </c>
      <c r="H274">
        <v>3</v>
      </c>
      <c r="I274" t="s">
        <v>665</v>
      </c>
      <c r="J274" t="s">
        <v>666</v>
      </c>
      <c r="K274" t="s">
        <v>667</v>
      </c>
      <c r="L274">
        <v>1354</v>
      </c>
      <c r="N274">
        <v>1010</v>
      </c>
      <c r="O274" t="s">
        <v>237</v>
      </c>
      <c r="P274" t="s">
        <v>237</v>
      </c>
      <c r="Q274">
        <v>1</v>
      </c>
      <c r="W274">
        <v>0</v>
      </c>
      <c r="X274">
        <v>1370092194</v>
      </c>
      <c r="Y274">
        <v>1855</v>
      </c>
      <c r="AA274">
        <v>0.38</v>
      </c>
      <c r="AB274">
        <v>0</v>
      </c>
      <c r="AC274">
        <v>0</v>
      </c>
      <c r="AD274">
        <v>0</v>
      </c>
      <c r="AE274">
        <v>0.03</v>
      </c>
      <c r="AF274">
        <v>0</v>
      </c>
      <c r="AG274">
        <v>0</v>
      </c>
      <c r="AH274">
        <v>0</v>
      </c>
      <c r="AI274">
        <v>12.55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1855</v>
      </c>
      <c r="AU274" t="s">
        <v>3</v>
      </c>
      <c r="AV274">
        <v>0</v>
      </c>
      <c r="AW274">
        <v>2</v>
      </c>
      <c r="AX274">
        <v>36405543</v>
      </c>
      <c r="AY274">
        <v>1</v>
      </c>
      <c r="AZ274">
        <v>0</v>
      </c>
      <c r="BA274">
        <v>266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Y274*Source!I246</f>
        <v>521.255</v>
      </c>
      <c r="CY274">
        <f t="shared" si="34"/>
        <v>0.38</v>
      </c>
      <c r="CZ274">
        <f t="shared" si="35"/>
        <v>0.03</v>
      </c>
      <c r="DA274">
        <f t="shared" si="36"/>
        <v>12.55</v>
      </c>
      <c r="DB274">
        <f t="shared" si="37"/>
        <v>55.65</v>
      </c>
      <c r="DC274">
        <f t="shared" si="38"/>
        <v>0</v>
      </c>
    </row>
    <row r="275" spans="1:107">
      <c r="A275">
        <f>ROW(Source!A246)</f>
        <v>246</v>
      </c>
      <c r="B275">
        <v>36401907</v>
      </c>
      <c r="C275">
        <v>36405509</v>
      </c>
      <c r="D275">
        <v>29114482</v>
      </c>
      <c r="E275">
        <v>1</v>
      </c>
      <c r="F275">
        <v>1</v>
      </c>
      <c r="G275">
        <v>1</v>
      </c>
      <c r="H275">
        <v>3</v>
      </c>
      <c r="I275" t="s">
        <v>668</v>
      </c>
      <c r="J275" t="s">
        <v>669</v>
      </c>
      <c r="K275" t="s">
        <v>670</v>
      </c>
      <c r="L275">
        <v>1354</v>
      </c>
      <c r="N275">
        <v>1010</v>
      </c>
      <c r="O275" t="s">
        <v>237</v>
      </c>
      <c r="P275" t="s">
        <v>237</v>
      </c>
      <c r="Q275">
        <v>1</v>
      </c>
      <c r="W275">
        <v>0</v>
      </c>
      <c r="X275">
        <v>-520920930</v>
      </c>
      <c r="Y275">
        <v>153</v>
      </c>
      <c r="AA275">
        <v>0.33</v>
      </c>
      <c r="AB275">
        <v>0</v>
      </c>
      <c r="AC275">
        <v>0</v>
      </c>
      <c r="AD275">
        <v>0</v>
      </c>
      <c r="AE275">
        <v>7.0000000000000007E-2</v>
      </c>
      <c r="AF275">
        <v>0</v>
      </c>
      <c r="AG275">
        <v>0</v>
      </c>
      <c r="AH275">
        <v>0</v>
      </c>
      <c r="AI275">
        <v>4.74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153</v>
      </c>
      <c r="AU275" t="s">
        <v>3</v>
      </c>
      <c r="AV275">
        <v>0</v>
      </c>
      <c r="AW275">
        <v>2</v>
      </c>
      <c r="AX275">
        <v>36405544</v>
      </c>
      <c r="AY275">
        <v>1</v>
      </c>
      <c r="AZ275">
        <v>0</v>
      </c>
      <c r="BA275">
        <v>267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Y275*Source!I246</f>
        <v>42.993000000000002</v>
      </c>
      <c r="CY275">
        <f t="shared" si="34"/>
        <v>0.33</v>
      </c>
      <c r="CZ275">
        <f t="shared" si="35"/>
        <v>7.0000000000000007E-2</v>
      </c>
      <c r="DA275">
        <f t="shared" si="36"/>
        <v>4.74</v>
      </c>
      <c r="DB275">
        <f t="shared" si="37"/>
        <v>10.71</v>
      </c>
      <c r="DC275">
        <f t="shared" si="38"/>
        <v>0</v>
      </c>
    </row>
    <row r="276" spans="1:107">
      <c r="A276">
        <f>ROW(Source!A246)</f>
        <v>246</v>
      </c>
      <c r="B276">
        <v>36401907</v>
      </c>
      <c r="C276">
        <v>36405509</v>
      </c>
      <c r="D276">
        <v>29129584</v>
      </c>
      <c r="E276">
        <v>1</v>
      </c>
      <c r="F276">
        <v>1</v>
      </c>
      <c r="G276">
        <v>1</v>
      </c>
      <c r="H276">
        <v>3</v>
      </c>
      <c r="I276" t="s">
        <v>671</v>
      </c>
      <c r="J276" t="s">
        <v>672</v>
      </c>
      <c r="K276" t="s">
        <v>673</v>
      </c>
      <c r="L276">
        <v>1301</v>
      </c>
      <c r="N276">
        <v>1003</v>
      </c>
      <c r="O276" t="s">
        <v>142</v>
      </c>
      <c r="P276" t="s">
        <v>142</v>
      </c>
      <c r="Q276">
        <v>1</v>
      </c>
      <c r="W276">
        <v>0</v>
      </c>
      <c r="X276">
        <v>-1665253311</v>
      </c>
      <c r="Y276">
        <v>88</v>
      </c>
      <c r="AA276">
        <v>53.07</v>
      </c>
      <c r="AB276">
        <v>0</v>
      </c>
      <c r="AC276">
        <v>0</v>
      </c>
      <c r="AD276">
        <v>0</v>
      </c>
      <c r="AE276">
        <v>7.22</v>
      </c>
      <c r="AF276">
        <v>0</v>
      </c>
      <c r="AG276">
        <v>0</v>
      </c>
      <c r="AH276">
        <v>0</v>
      </c>
      <c r="AI276">
        <v>7.35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88</v>
      </c>
      <c r="AU276" t="s">
        <v>3</v>
      </c>
      <c r="AV276">
        <v>0</v>
      </c>
      <c r="AW276">
        <v>2</v>
      </c>
      <c r="AX276">
        <v>36405545</v>
      </c>
      <c r="AY276">
        <v>1</v>
      </c>
      <c r="AZ276">
        <v>0</v>
      </c>
      <c r="BA276">
        <v>268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Y276*Source!I246</f>
        <v>24.728000000000002</v>
      </c>
      <c r="CY276">
        <f t="shared" si="34"/>
        <v>53.07</v>
      </c>
      <c r="CZ276">
        <f t="shared" si="35"/>
        <v>7.22</v>
      </c>
      <c r="DA276">
        <f t="shared" si="36"/>
        <v>7.35</v>
      </c>
      <c r="DB276">
        <f t="shared" si="37"/>
        <v>635.36</v>
      </c>
      <c r="DC276">
        <f t="shared" si="38"/>
        <v>0</v>
      </c>
    </row>
    <row r="277" spans="1:107">
      <c r="A277">
        <f>ROW(Source!A246)</f>
        <v>246</v>
      </c>
      <c r="B277">
        <v>36401907</v>
      </c>
      <c r="C277">
        <v>36405509</v>
      </c>
      <c r="D277">
        <v>29129619</v>
      </c>
      <c r="E277">
        <v>1</v>
      </c>
      <c r="F277">
        <v>1</v>
      </c>
      <c r="G277">
        <v>1</v>
      </c>
      <c r="H277">
        <v>3</v>
      </c>
      <c r="I277" t="s">
        <v>674</v>
      </c>
      <c r="J277" t="s">
        <v>675</v>
      </c>
      <c r="K277" t="s">
        <v>676</v>
      </c>
      <c r="L277">
        <v>1301</v>
      </c>
      <c r="N277">
        <v>1003</v>
      </c>
      <c r="O277" t="s">
        <v>142</v>
      </c>
      <c r="P277" t="s">
        <v>142</v>
      </c>
      <c r="Q277">
        <v>1</v>
      </c>
      <c r="W277">
        <v>0</v>
      </c>
      <c r="X277">
        <v>1030922947</v>
      </c>
      <c r="Y277">
        <v>225</v>
      </c>
      <c r="AA277">
        <v>61.61</v>
      </c>
      <c r="AB277">
        <v>0</v>
      </c>
      <c r="AC277">
        <v>0</v>
      </c>
      <c r="AD277">
        <v>0</v>
      </c>
      <c r="AE277">
        <v>8.44</v>
      </c>
      <c r="AF277">
        <v>0</v>
      </c>
      <c r="AG277">
        <v>0</v>
      </c>
      <c r="AH277">
        <v>0</v>
      </c>
      <c r="AI277">
        <v>7.3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225</v>
      </c>
      <c r="AU277" t="s">
        <v>3</v>
      </c>
      <c r="AV277">
        <v>0</v>
      </c>
      <c r="AW277">
        <v>2</v>
      </c>
      <c r="AX277">
        <v>36405546</v>
      </c>
      <c r="AY277">
        <v>1</v>
      </c>
      <c r="AZ277">
        <v>0</v>
      </c>
      <c r="BA277">
        <v>269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Y277*Source!I246</f>
        <v>63.225000000000009</v>
      </c>
      <c r="CY277">
        <f t="shared" si="34"/>
        <v>61.61</v>
      </c>
      <c r="CZ277">
        <f t="shared" si="35"/>
        <v>8.44</v>
      </c>
      <c r="DA277">
        <f t="shared" si="36"/>
        <v>7.3</v>
      </c>
      <c r="DB277">
        <f t="shared" si="37"/>
        <v>1899</v>
      </c>
      <c r="DC277">
        <f t="shared" si="38"/>
        <v>0</v>
      </c>
    </row>
    <row r="278" spans="1:107">
      <c r="A278">
        <f>ROW(Source!A246)</f>
        <v>246</v>
      </c>
      <c r="B278">
        <v>36401907</v>
      </c>
      <c r="C278">
        <v>36405509</v>
      </c>
      <c r="D278">
        <v>29129634</v>
      </c>
      <c r="E278">
        <v>1</v>
      </c>
      <c r="F278">
        <v>1</v>
      </c>
      <c r="G278">
        <v>1</v>
      </c>
      <c r="H278">
        <v>3</v>
      </c>
      <c r="I278" t="s">
        <v>677</v>
      </c>
      <c r="J278" t="s">
        <v>678</v>
      </c>
      <c r="K278" t="s">
        <v>679</v>
      </c>
      <c r="L278">
        <v>1301</v>
      </c>
      <c r="N278">
        <v>1003</v>
      </c>
      <c r="O278" t="s">
        <v>142</v>
      </c>
      <c r="P278" t="s">
        <v>142</v>
      </c>
      <c r="Q278">
        <v>1</v>
      </c>
      <c r="W278">
        <v>0</v>
      </c>
      <c r="X278">
        <v>-234707112</v>
      </c>
      <c r="Y278">
        <v>46</v>
      </c>
      <c r="AA278">
        <v>37.020000000000003</v>
      </c>
      <c r="AB278">
        <v>0</v>
      </c>
      <c r="AC278">
        <v>0</v>
      </c>
      <c r="AD278">
        <v>0</v>
      </c>
      <c r="AE278">
        <v>3.32</v>
      </c>
      <c r="AF278">
        <v>0</v>
      </c>
      <c r="AG278">
        <v>0</v>
      </c>
      <c r="AH278">
        <v>0</v>
      </c>
      <c r="AI278">
        <v>11.15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46</v>
      </c>
      <c r="AU278" t="s">
        <v>3</v>
      </c>
      <c r="AV278">
        <v>0</v>
      </c>
      <c r="AW278">
        <v>2</v>
      </c>
      <c r="AX278">
        <v>36405547</v>
      </c>
      <c r="AY278">
        <v>1</v>
      </c>
      <c r="AZ278">
        <v>0</v>
      </c>
      <c r="BA278">
        <v>270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Y278*Source!I246</f>
        <v>12.926000000000002</v>
      </c>
      <c r="CY278">
        <f t="shared" si="34"/>
        <v>37.020000000000003</v>
      </c>
      <c r="CZ278">
        <f t="shared" si="35"/>
        <v>3.32</v>
      </c>
      <c r="DA278">
        <f t="shared" si="36"/>
        <v>11.15</v>
      </c>
      <c r="DB278">
        <f t="shared" si="37"/>
        <v>152.72</v>
      </c>
      <c r="DC278">
        <f t="shared" si="38"/>
        <v>0</v>
      </c>
    </row>
    <row r="279" spans="1:107">
      <c r="A279">
        <f>ROW(Source!A247)</f>
        <v>247</v>
      </c>
      <c r="B279">
        <v>36401907</v>
      </c>
      <c r="C279">
        <v>36405548</v>
      </c>
      <c r="D279">
        <v>18410244</v>
      </c>
      <c r="E279">
        <v>1</v>
      </c>
      <c r="F279">
        <v>1</v>
      </c>
      <c r="G279">
        <v>1</v>
      </c>
      <c r="H279">
        <v>1</v>
      </c>
      <c r="I279" t="s">
        <v>680</v>
      </c>
      <c r="J279" t="s">
        <v>3</v>
      </c>
      <c r="K279" t="s">
        <v>681</v>
      </c>
      <c r="L279">
        <v>1369</v>
      </c>
      <c r="N279">
        <v>1013</v>
      </c>
      <c r="O279" t="s">
        <v>514</v>
      </c>
      <c r="P279" t="s">
        <v>514</v>
      </c>
      <c r="Q279">
        <v>1</v>
      </c>
      <c r="W279">
        <v>0</v>
      </c>
      <c r="X279">
        <v>-1803619151</v>
      </c>
      <c r="Y279">
        <v>64.330999999999989</v>
      </c>
      <c r="AA279">
        <v>0</v>
      </c>
      <c r="AB279">
        <v>0</v>
      </c>
      <c r="AC279">
        <v>0</v>
      </c>
      <c r="AD279">
        <v>296.73</v>
      </c>
      <c r="AE279">
        <v>0</v>
      </c>
      <c r="AF279">
        <v>0</v>
      </c>
      <c r="AG279">
        <v>0</v>
      </c>
      <c r="AH279">
        <v>296.73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55.94</v>
      </c>
      <c r="AU279" t="s">
        <v>134</v>
      </c>
      <c r="AV279">
        <v>1</v>
      </c>
      <c r="AW279">
        <v>2</v>
      </c>
      <c r="AX279">
        <v>36405556</v>
      </c>
      <c r="AY279">
        <v>2</v>
      </c>
      <c r="AZ279">
        <v>131072</v>
      </c>
      <c r="BA279">
        <v>271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Y279*Source!I247</f>
        <v>18.077010999999999</v>
      </c>
      <c r="CY279">
        <f>AD279</f>
        <v>296.73</v>
      </c>
      <c r="CZ279">
        <f>AH279</f>
        <v>296.73</v>
      </c>
      <c r="DA279">
        <f>AL279</f>
        <v>1</v>
      </c>
      <c r="DB279">
        <f>ROUND((ROUND(AT279*CZ279,2)*1.15),2)</f>
        <v>19088.939999999999</v>
      </c>
      <c r="DC279">
        <f>ROUND((ROUND(AT279*AG279,2)*1.15),2)</f>
        <v>0</v>
      </c>
    </row>
    <row r="280" spans="1:107">
      <c r="A280">
        <f>ROW(Source!A247)</f>
        <v>247</v>
      </c>
      <c r="B280">
        <v>36401907</v>
      </c>
      <c r="C280">
        <v>36405548</v>
      </c>
      <c r="D280">
        <v>121548</v>
      </c>
      <c r="E280">
        <v>1</v>
      </c>
      <c r="F280">
        <v>1</v>
      </c>
      <c r="G280">
        <v>1</v>
      </c>
      <c r="H280">
        <v>1</v>
      </c>
      <c r="I280" t="s">
        <v>35</v>
      </c>
      <c r="J280" t="s">
        <v>3</v>
      </c>
      <c r="K280" t="s">
        <v>515</v>
      </c>
      <c r="L280">
        <v>608254</v>
      </c>
      <c r="N280">
        <v>1013</v>
      </c>
      <c r="O280" t="s">
        <v>516</v>
      </c>
      <c r="P280" t="s">
        <v>516</v>
      </c>
      <c r="Q280">
        <v>1</v>
      </c>
      <c r="W280">
        <v>0</v>
      </c>
      <c r="X280">
        <v>-185737400</v>
      </c>
      <c r="Y280">
        <v>1.2500000000000001E-2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0.01</v>
      </c>
      <c r="AU280" t="s">
        <v>133</v>
      </c>
      <c r="AV280">
        <v>2</v>
      </c>
      <c r="AW280">
        <v>2</v>
      </c>
      <c r="AX280">
        <v>36405557</v>
      </c>
      <c r="AY280">
        <v>1</v>
      </c>
      <c r="AZ280">
        <v>0</v>
      </c>
      <c r="BA280">
        <v>272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Y280*Source!I247</f>
        <v>3.5125000000000004E-3</v>
      </c>
      <c r="CY280">
        <f>AD280</f>
        <v>0</v>
      </c>
      <c r="CZ280">
        <f>AH280</f>
        <v>0</v>
      </c>
      <c r="DA280">
        <f>AL280</f>
        <v>1</v>
      </c>
      <c r="DB280">
        <f>ROUND((ROUND(AT280*CZ280,2)*1.25),2)</f>
        <v>0</v>
      </c>
      <c r="DC280">
        <f>ROUND((ROUND(AT280*AG280,2)*1.25),2)</f>
        <v>0</v>
      </c>
    </row>
    <row r="281" spans="1:107">
      <c r="A281">
        <f>ROW(Source!A247)</f>
        <v>247</v>
      </c>
      <c r="B281">
        <v>36401907</v>
      </c>
      <c r="C281">
        <v>36405548</v>
      </c>
      <c r="D281">
        <v>29172556</v>
      </c>
      <c r="E281">
        <v>1</v>
      </c>
      <c r="F281">
        <v>1</v>
      </c>
      <c r="G281">
        <v>1</v>
      </c>
      <c r="H281">
        <v>2</v>
      </c>
      <c r="I281" t="s">
        <v>517</v>
      </c>
      <c r="J281" t="s">
        <v>518</v>
      </c>
      <c r="K281" t="s">
        <v>519</v>
      </c>
      <c r="L281">
        <v>1368</v>
      </c>
      <c r="N281">
        <v>1011</v>
      </c>
      <c r="O281" t="s">
        <v>520</v>
      </c>
      <c r="P281" t="s">
        <v>520</v>
      </c>
      <c r="Q281">
        <v>1</v>
      </c>
      <c r="W281">
        <v>0</v>
      </c>
      <c r="X281">
        <v>-1302720870</v>
      </c>
      <c r="Y281">
        <v>1.2500000000000001E-2</v>
      </c>
      <c r="AA281">
        <v>0</v>
      </c>
      <c r="AB281">
        <v>466.71</v>
      </c>
      <c r="AC281">
        <v>449.82</v>
      </c>
      <c r="AD281">
        <v>0</v>
      </c>
      <c r="AE281">
        <v>0</v>
      </c>
      <c r="AF281">
        <v>31.26</v>
      </c>
      <c r="AG281">
        <v>13.5</v>
      </c>
      <c r="AH281">
        <v>0</v>
      </c>
      <c r="AI281">
        <v>1</v>
      </c>
      <c r="AJ281">
        <v>14.93</v>
      </c>
      <c r="AK281">
        <v>33.32</v>
      </c>
      <c r="AL281">
        <v>1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3</v>
      </c>
      <c r="AT281">
        <v>0.01</v>
      </c>
      <c r="AU281" t="s">
        <v>133</v>
      </c>
      <c r="AV281">
        <v>0</v>
      </c>
      <c r="AW281">
        <v>2</v>
      </c>
      <c r="AX281">
        <v>36405558</v>
      </c>
      <c r="AY281">
        <v>1</v>
      </c>
      <c r="AZ281">
        <v>0</v>
      </c>
      <c r="BA281">
        <v>273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Y281*Source!I247</f>
        <v>3.5125000000000004E-3</v>
      </c>
      <c r="CY281">
        <f>AB281</f>
        <v>466.71</v>
      </c>
      <c r="CZ281">
        <f>AF281</f>
        <v>31.26</v>
      </c>
      <c r="DA281">
        <f>AJ281</f>
        <v>14.93</v>
      </c>
      <c r="DB281">
        <f>ROUND((ROUND(AT281*CZ281,2)*1.25),2)</f>
        <v>0.39</v>
      </c>
      <c r="DC281">
        <f>ROUND((ROUND(AT281*AG281,2)*1.25),2)</f>
        <v>0.18</v>
      </c>
    </row>
    <row r="282" spans="1:107">
      <c r="A282">
        <f>ROW(Source!A247)</f>
        <v>247</v>
      </c>
      <c r="B282">
        <v>36401907</v>
      </c>
      <c r="C282">
        <v>36405548</v>
      </c>
      <c r="D282">
        <v>29174913</v>
      </c>
      <c r="E282">
        <v>1</v>
      </c>
      <c r="F282">
        <v>1</v>
      </c>
      <c r="G282">
        <v>1</v>
      </c>
      <c r="H282">
        <v>2</v>
      </c>
      <c r="I282" t="s">
        <v>531</v>
      </c>
      <c r="J282" t="s">
        <v>532</v>
      </c>
      <c r="K282" t="s">
        <v>533</v>
      </c>
      <c r="L282">
        <v>1368</v>
      </c>
      <c r="N282">
        <v>1011</v>
      </c>
      <c r="O282" t="s">
        <v>520</v>
      </c>
      <c r="P282" t="s">
        <v>520</v>
      </c>
      <c r="Q282">
        <v>1</v>
      </c>
      <c r="W282">
        <v>0</v>
      </c>
      <c r="X282">
        <v>458544584</v>
      </c>
      <c r="Y282">
        <v>1.2500000000000001E-2</v>
      </c>
      <c r="AA282">
        <v>0</v>
      </c>
      <c r="AB282">
        <v>932.72</v>
      </c>
      <c r="AC282">
        <v>386.51</v>
      </c>
      <c r="AD282">
        <v>0</v>
      </c>
      <c r="AE282">
        <v>0</v>
      </c>
      <c r="AF282">
        <v>87.17</v>
      </c>
      <c r="AG282">
        <v>11.6</v>
      </c>
      <c r="AH282">
        <v>0</v>
      </c>
      <c r="AI282">
        <v>1</v>
      </c>
      <c r="AJ282">
        <v>10.7</v>
      </c>
      <c r="AK282">
        <v>33.32</v>
      </c>
      <c r="AL282">
        <v>1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0.01</v>
      </c>
      <c r="AU282" t="s">
        <v>133</v>
      </c>
      <c r="AV282">
        <v>0</v>
      </c>
      <c r="AW282">
        <v>2</v>
      </c>
      <c r="AX282">
        <v>36405559</v>
      </c>
      <c r="AY282">
        <v>1</v>
      </c>
      <c r="AZ282">
        <v>0</v>
      </c>
      <c r="BA282">
        <v>274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Y282*Source!I247</f>
        <v>3.5125000000000004E-3</v>
      </c>
      <c r="CY282">
        <f>AB282</f>
        <v>932.72</v>
      </c>
      <c r="CZ282">
        <f>AF282</f>
        <v>87.17</v>
      </c>
      <c r="DA282">
        <f>AJ282</f>
        <v>10.7</v>
      </c>
      <c r="DB282">
        <f>ROUND((ROUND(AT282*CZ282,2)*1.25),2)</f>
        <v>1.0900000000000001</v>
      </c>
      <c r="DC282">
        <f>ROUND((ROUND(AT282*AG282,2)*1.25),2)</f>
        <v>0.15</v>
      </c>
    </row>
    <row r="283" spans="1:107">
      <c r="A283">
        <f>ROW(Source!A247)</f>
        <v>247</v>
      </c>
      <c r="B283">
        <v>36401907</v>
      </c>
      <c r="C283">
        <v>36405548</v>
      </c>
      <c r="D283">
        <v>29109386</v>
      </c>
      <c r="E283">
        <v>1</v>
      </c>
      <c r="F283">
        <v>1</v>
      </c>
      <c r="G283">
        <v>1</v>
      </c>
      <c r="H283">
        <v>3</v>
      </c>
      <c r="I283" t="s">
        <v>682</v>
      </c>
      <c r="J283" t="s">
        <v>683</v>
      </c>
      <c r="K283" t="s">
        <v>684</v>
      </c>
      <c r="L283">
        <v>1348</v>
      </c>
      <c r="N283">
        <v>1009</v>
      </c>
      <c r="O283" t="s">
        <v>30</v>
      </c>
      <c r="P283" t="s">
        <v>30</v>
      </c>
      <c r="Q283">
        <v>1000</v>
      </c>
      <c r="W283">
        <v>0</v>
      </c>
      <c r="X283">
        <v>-1262442712</v>
      </c>
      <c r="Y283">
        <v>3.4099999999999998E-2</v>
      </c>
      <c r="AA283">
        <v>55935.05</v>
      </c>
      <c r="AB283">
        <v>0</v>
      </c>
      <c r="AC283">
        <v>0</v>
      </c>
      <c r="AD283">
        <v>0</v>
      </c>
      <c r="AE283">
        <v>11300.01</v>
      </c>
      <c r="AF283">
        <v>0</v>
      </c>
      <c r="AG283">
        <v>0</v>
      </c>
      <c r="AH283">
        <v>0</v>
      </c>
      <c r="AI283">
        <v>4.95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3.4099999999999998E-2</v>
      </c>
      <c r="AU283" t="s">
        <v>3</v>
      </c>
      <c r="AV283">
        <v>0</v>
      </c>
      <c r="AW283">
        <v>2</v>
      </c>
      <c r="AX283">
        <v>36405560</v>
      </c>
      <c r="AY283">
        <v>1</v>
      </c>
      <c r="AZ283">
        <v>0</v>
      </c>
      <c r="BA283">
        <v>275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Y283*Source!I247</f>
        <v>9.5820999999999996E-3</v>
      </c>
      <c r="CY283">
        <f>AA283</f>
        <v>55935.05</v>
      </c>
      <c r="CZ283">
        <f>AE283</f>
        <v>11300.01</v>
      </c>
      <c r="DA283">
        <f>AI283</f>
        <v>4.95</v>
      </c>
      <c r="DB283">
        <f t="shared" ref="DB283:DB305" si="39">ROUND(ROUND(AT283*CZ283,2),2)</f>
        <v>385.33</v>
      </c>
      <c r="DC283">
        <f t="shared" ref="DC283:DC305" si="40">ROUND(ROUND(AT283*AG283,2),2)</f>
        <v>0</v>
      </c>
    </row>
    <row r="284" spans="1:107">
      <c r="A284">
        <f>ROW(Source!A247)</f>
        <v>247</v>
      </c>
      <c r="B284">
        <v>36401907</v>
      </c>
      <c r="C284">
        <v>36405548</v>
      </c>
      <c r="D284">
        <v>29107800</v>
      </c>
      <c r="E284">
        <v>1</v>
      </c>
      <c r="F284">
        <v>1</v>
      </c>
      <c r="G284">
        <v>1</v>
      </c>
      <c r="H284">
        <v>3</v>
      </c>
      <c r="I284" t="s">
        <v>545</v>
      </c>
      <c r="J284" t="s">
        <v>546</v>
      </c>
      <c r="K284" t="s">
        <v>547</v>
      </c>
      <c r="L284">
        <v>1346</v>
      </c>
      <c r="N284">
        <v>1009</v>
      </c>
      <c r="O284" t="s">
        <v>160</v>
      </c>
      <c r="P284" t="s">
        <v>160</v>
      </c>
      <c r="Q284">
        <v>1</v>
      </c>
      <c r="W284">
        <v>0</v>
      </c>
      <c r="X284">
        <v>-1570619850</v>
      </c>
      <c r="Y284">
        <v>0.01</v>
      </c>
      <c r="AA284">
        <v>46.61</v>
      </c>
      <c r="AB284">
        <v>0</v>
      </c>
      <c r="AC284">
        <v>0</v>
      </c>
      <c r="AD284">
        <v>0</v>
      </c>
      <c r="AE284">
        <v>1.81</v>
      </c>
      <c r="AF284">
        <v>0</v>
      </c>
      <c r="AG284">
        <v>0</v>
      </c>
      <c r="AH284">
        <v>0</v>
      </c>
      <c r="AI284">
        <v>25.75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0.01</v>
      </c>
      <c r="AU284" t="s">
        <v>3</v>
      </c>
      <c r="AV284">
        <v>0</v>
      </c>
      <c r="AW284">
        <v>2</v>
      </c>
      <c r="AX284">
        <v>36405561</v>
      </c>
      <c r="AY284">
        <v>1</v>
      </c>
      <c r="AZ284">
        <v>0</v>
      </c>
      <c r="BA284">
        <v>276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Y284*Source!I247</f>
        <v>2.8100000000000004E-3</v>
      </c>
      <c r="CY284">
        <f>AA284</f>
        <v>46.61</v>
      </c>
      <c r="CZ284">
        <f>AE284</f>
        <v>1.81</v>
      </c>
      <c r="DA284">
        <f>AI284</f>
        <v>25.75</v>
      </c>
      <c r="DB284">
        <f t="shared" si="39"/>
        <v>0.02</v>
      </c>
      <c r="DC284">
        <f t="shared" si="40"/>
        <v>0</v>
      </c>
    </row>
    <row r="285" spans="1:107">
      <c r="A285">
        <f>ROW(Source!A247)</f>
        <v>247</v>
      </c>
      <c r="B285">
        <v>36401907</v>
      </c>
      <c r="C285">
        <v>36405548</v>
      </c>
      <c r="D285">
        <v>29109603</v>
      </c>
      <c r="E285">
        <v>1</v>
      </c>
      <c r="F285">
        <v>1</v>
      </c>
      <c r="G285">
        <v>1</v>
      </c>
      <c r="H285">
        <v>3</v>
      </c>
      <c r="I285" t="s">
        <v>685</v>
      </c>
      <c r="J285" t="s">
        <v>686</v>
      </c>
      <c r="K285" t="s">
        <v>687</v>
      </c>
      <c r="L285">
        <v>1327</v>
      </c>
      <c r="N285">
        <v>1005</v>
      </c>
      <c r="O285" t="s">
        <v>155</v>
      </c>
      <c r="P285" t="s">
        <v>155</v>
      </c>
      <c r="Q285">
        <v>1</v>
      </c>
      <c r="W285">
        <v>0</v>
      </c>
      <c r="X285">
        <v>1399429038</v>
      </c>
      <c r="Y285">
        <v>112</v>
      </c>
      <c r="AA285">
        <v>54.06</v>
      </c>
      <c r="AB285">
        <v>0</v>
      </c>
      <c r="AC285">
        <v>0</v>
      </c>
      <c r="AD285">
        <v>0</v>
      </c>
      <c r="AE285">
        <v>55.16</v>
      </c>
      <c r="AF285">
        <v>0</v>
      </c>
      <c r="AG285">
        <v>0</v>
      </c>
      <c r="AH285">
        <v>0</v>
      </c>
      <c r="AI285">
        <v>0.98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112</v>
      </c>
      <c r="AU285" t="s">
        <v>3</v>
      </c>
      <c r="AV285">
        <v>0</v>
      </c>
      <c r="AW285">
        <v>2</v>
      </c>
      <c r="AX285">
        <v>36405562</v>
      </c>
      <c r="AY285">
        <v>1</v>
      </c>
      <c r="AZ285">
        <v>0</v>
      </c>
      <c r="BA285">
        <v>277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Y285*Source!I247</f>
        <v>31.472000000000001</v>
      </c>
      <c r="CY285">
        <f>AA285</f>
        <v>54.06</v>
      </c>
      <c r="CZ285">
        <f>AE285</f>
        <v>55.16</v>
      </c>
      <c r="DA285">
        <f>AI285</f>
        <v>0.98</v>
      </c>
      <c r="DB285">
        <f t="shared" si="39"/>
        <v>6177.92</v>
      </c>
      <c r="DC285">
        <f t="shared" si="40"/>
        <v>0</v>
      </c>
    </row>
    <row r="286" spans="1:107">
      <c r="A286">
        <f>ROW(Source!A248)</f>
        <v>248</v>
      </c>
      <c r="B286">
        <v>36401907</v>
      </c>
      <c r="C286">
        <v>36405563</v>
      </c>
      <c r="D286">
        <v>29364679</v>
      </c>
      <c r="E286">
        <v>1</v>
      </c>
      <c r="F286">
        <v>1</v>
      </c>
      <c r="G286">
        <v>1</v>
      </c>
      <c r="H286">
        <v>1</v>
      </c>
      <c r="I286" t="s">
        <v>688</v>
      </c>
      <c r="J286" t="s">
        <v>3</v>
      </c>
      <c r="K286" t="s">
        <v>689</v>
      </c>
      <c r="L286">
        <v>1369</v>
      </c>
      <c r="N286">
        <v>1013</v>
      </c>
      <c r="O286" t="s">
        <v>514</v>
      </c>
      <c r="P286" t="s">
        <v>514</v>
      </c>
      <c r="Q286">
        <v>1</v>
      </c>
      <c r="W286">
        <v>0</v>
      </c>
      <c r="X286">
        <v>931378261</v>
      </c>
      <c r="Y286">
        <v>30.48</v>
      </c>
      <c r="AA286">
        <v>0</v>
      </c>
      <c r="AB286">
        <v>0</v>
      </c>
      <c r="AC286">
        <v>0</v>
      </c>
      <c r="AD286">
        <v>316.85000000000002</v>
      </c>
      <c r="AE286">
        <v>0</v>
      </c>
      <c r="AF286">
        <v>0</v>
      </c>
      <c r="AG286">
        <v>0</v>
      </c>
      <c r="AH286">
        <v>316.85000000000002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30.48</v>
      </c>
      <c r="AU286" t="s">
        <v>3</v>
      </c>
      <c r="AV286">
        <v>1</v>
      </c>
      <c r="AW286">
        <v>2</v>
      </c>
      <c r="AX286">
        <v>36405576</v>
      </c>
      <c r="AY286">
        <v>1</v>
      </c>
      <c r="AZ286">
        <v>0</v>
      </c>
      <c r="BA286">
        <v>278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Y286*Source!I248</f>
        <v>1.2192000000000001</v>
      </c>
      <c r="CY286">
        <f>AD286</f>
        <v>316.85000000000002</v>
      </c>
      <c r="CZ286">
        <f>AH286</f>
        <v>316.85000000000002</v>
      </c>
      <c r="DA286">
        <f>AL286</f>
        <v>1</v>
      </c>
      <c r="DB286">
        <f t="shared" si="39"/>
        <v>9657.59</v>
      </c>
      <c r="DC286">
        <f t="shared" si="40"/>
        <v>0</v>
      </c>
    </row>
    <row r="287" spans="1:107">
      <c r="A287">
        <f>ROW(Source!A248)</f>
        <v>248</v>
      </c>
      <c r="B287">
        <v>36401907</v>
      </c>
      <c r="C287">
        <v>36405563</v>
      </c>
      <c r="D287">
        <v>121548</v>
      </c>
      <c r="E287">
        <v>1</v>
      </c>
      <c r="F287">
        <v>1</v>
      </c>
      <c r="G287">
        <v>1</v>
      </c>
      <c r="H287">
        <v>1</v>
      </c>
      <c r="I287" t="s">
        <v>35</v>
      </c>
      <c r="J287" t="s">
        <v>3</v>
      </c>
      <c r="K287" t="s">
        <v>515</v>
      </c>
      <c r="L287">
        <v>608254</v>
      </c>
      <c r="N287">
        <v>1013</v>
      </c>
      <c r="O287" t="s">
        <v>516</v>
      </c>
      <c r="P287" t="s">
        <v>516</v>
      </c>
      <c r="Q287">
        <v>1</v>
      </c>
      <c r="W287">
        <v>0</v>
      </c>
      <c r="X287">
        <v>-185737400</v>
      </c>
      <c r="Y287">
        <v>0.03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0.03</v>
      </c>
      <c r="AU287" t="s">
        <v>3</v>
      </c>
      <c r="AV287">
        <v>2</v>
      </c>
      <c r="AW287">
        <v>2</v>
      </c>
      <c r="AX287">
        <v>36405577</v>
      </c>
      <c r="AY287">
        <v>1</v>
      </c>
      <c r="AZ287">
        <v>0</v>
      </c>
      <c r="BA287">
        <v>279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Y287*Source!I248</f>
        <v>1.1999999999999999E-3</v>
      </c>
      <c r="CY287">
        <f>AD287</f>
        <v>0</v>
      </c>
      <c r="CZ287">
        <f>AH287</f>
        <v>0</v>
      </c>
      <c r="DA287">
        <f>AL287</f>
        <v>1</v>
      </c>
      <c r="DB287">
        <f t="shared" si="39"/>
        <v>0</v>
      </c>
      <c r="DC287">
        <f t="shared" si="40"/>
        <v>0</v>
      </c>
    </row>
    <row r="288" spans="1:107">
      <c r="A288">
        <f>ROW(Source!A248)</f>
        <v>248</v>
      </c>
      <c r="B288">
        <v>36401907</v>
      </c>
      <c r="C288">
        <v>36405563</v>
      </c>
      <c r="D288">
        <v>29172362</v>
      </c>
      <c r="E288">
        <v>1</v>
      </c>
      <c r="F288">
        <v>1</v>
      </c>
      <c r="G288">
        <v>1</v>
      </c>
      <c r="H288">
        <v>2</v>
      </c>
      <c r="I288" t="s">
        <v>690</v>
      </c>
      <c r="J288" t="s">
        <v>691</v>
      </c>
      <c r="K288" t="s">
        <v>692</v>
      </c>
      <c r="L288">
        <v>1368</v>
      </c>
      <c r="N288">
        <v>1011</v>
      </c>
      <c r="O288" t="s">
        <v>520</v>
      </c>
      <c r="P288" t="s">
        <v>520</v>
      </c>
      <c r="Q288">
        <v>1</v>
      </c>
      <c r="W288">
        <v>0</v>
      </c>
      <c r="X288">
        <v>2071614860</v>
      </c>
      <c r="Y288">
        <v>0.03</v>
      </c>
      <c r="AA288">
        <v>0</v>
      </c>
      <c r="AB288">
        <v>1113.56</v>
      </c>
      <c r="AC288">
        <v>449.82</v>
      </c>
      <c r="AD288">
        <v>0</v>
      </c>
      <c r="AE288">
        <v>0</v>
      </c>
      <c r="AF288">
        <v>134.65</v>
      </c>
      <c r="AG288">
        <v>13.5</v>
      </c>
      <c r="AH288">
        <v>0</v>
      </c>
      <c r="AI288">
        <v>1</v>
      </c>
      <c r="AJ288">
        <v>8.27</v>
      </c>
      <c r="AK288">
        <v>33.32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0.03</v>
      </c>
      <c r="AU288" t="s">
        <v>3</v>
      </c>
      <c r="AV288">
        <v>0</v>
      </c>
      <c r="AW288">
        <v>2</v>
      </c>
      <c r="AX288">
        <v>36405578</v>
      </c>
      <c r="AY288">
        <v>1</v>
      </c>
      <c r="AZ288">
        <v>0</v>
      </c>
      <c r="BA288">
        <v>280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Y288*Source!I248</f>
        <v>1.1999999999999999E-3</v>
      </c>
      <c r="CY288">
        <f>AB288</f>
        <v>1113.56</v>
      </c>
      <c r="CZ288">
        <f>AF288</f>
        <v>134.65</v>
      </c>
      <c r="DA288">
        <f>AJ288</f>
        <v>8.27</v>
      </c>
      <c r="DB288">
        <f t="shared" si="39"/>
        <v>4.04</v>
      </c>
      <c r="DC288">
        <f t="shared" si="40"/>
        <v>0.41</v>
      </c>
    </row>
    <row r="289" spans="1:107">
      <c r="A289">
        <f>ROW(Source!A248)</f>
        <v>248</v>
      </c>
      <c r="B289">
        <v>36401907</v>
      </c>
      <c r="C289">
        <v>36405563</v>
      </c>
      <c r="D289">
        <v>29174913</v>
      </c>
      <c r="E289">
        <v>1</v>
      </c>
      <c r="F289">
        <v>1</v>
      </c>
      <c r="G289">
        <v>1</v>
      </c>
      <c r="H289">
        <v>2</v>
      </c>
      <c r="I289" t="s">
        <v>531</v>
      </c>
      <c r="J289" t="s">
        <v>532</v>
      </c>
      <c r="K289" t="s">
        <v>533</v>
      </c>
      <c r="L289">
        <v>1368</v>
      </c>
      <c r="N289">
        <v>1011</v>
      </c>
      <c r="O289" t="s">
        <v>520</v>
      </c>
      <c r="P289" t="s">
        <v>520</v>
      </c>
      <c r="Q289">
        <v>1</v>
      </c>
      <c r="W289">
        <v>0</v>
      </c>
      <c r="X289">
        <v>458544584</v>
      </c>
      <c r="Y289">
        <v>0.02</v>
      </c>
      <c r="AA289">
        <v>0</v>
      </c>
      <c r="AB289">
        <v>932.72</v>
      </c>
      <c r="AC289">
        <v>386.51</v>
      </c>
      <c r="AD289">
        <v>0</v>
      </c>
      <c r="AE289">
        <v>0</v>
      </c>
      <c r="AF289">
        <v>87.17</v>
      </c>
      <c r="AG289">
        <v>11.6</v>
      </c>
      <c r="AH289">
        <v>0</v>
      </c>
      <c r="AI289">
        <v>1</v>
      </c>
      <c r="AJ289">
        <v>10.7</v>
      </c>
      <c r="AK289">
        <v>33.32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0.02</v>
      </c>
      <c r="AU289" t="s">
        <v>3</v>
      </c>
      <c r="AV289">
        <v>0</v>
      </c>
      <c r="AW289">
        <v>2</v>
      </c>
      <c r="AX289">
        <v>36405579</v>
      </c>
      <c r="AY289">
        <v>1</v>
      </c>
      <c r="AZ289">
        <v>0</v>
      </c>
      <c r="BA289">
        <v>281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Y289*Source!I248</f>
        <v>8.0000000000000004E-4</v>
      </c>
      <c r="CY289">
        <f>AB289</f>
        <v>932.72</v>
      </c>
      <c r="CZ289">
        <f>AF289</f>
        <v>87.17</v>
      </c>
      <c r="DA289">
        <f>AJ289</f>
        <v>10.7</v>
      </c>
      <c r="DB289">
        <f t="shared" si="39"/>
        <v>1.74</v>
      </c>
      <c r="DC289">
        <f t="shared" si="40"/>
        <v>0.23</v>
      </c>
    </row>
    <row r="290" spans="1:107">
      <c r="A290">
        <f>ROW(Source!A248)</f>
        <v>248</v>
      </c>
      <c r="B290">
        <v>36401907</v>
      </c>
      <c r="C290">
        <v>36405563</v>
      </c>
      <c r="D290">
        <v>29114246</v>
      </c>
      <c r="E290">
        <v>1</v>
      </c>
      <c r="F290">
        <v>1</v>
      </c>
      <c r="G290">
        <v>1</v>
      </c>
      <c r="H290">
        <v>3</v>
      </c>
      <c r="I290" t="s">
        <v>693</v>
      </c>
      <c r="J290" t="s">
        <v>694</v>
      </c>
      <c r="K290" t="s">
        <v>695</v>
      </c>
      <c r="L290">
        <v>1346</v>
      </c>
      <c r="N290">
        <v>1009</v>
      </c>
      <c r="O290" t="s">
        <v>160</v>
      </c>
      <c r="P290" t="s">
        <v>160</v>
      </c>
      <c r="Q290">
        <v>1</v>
      </c>
      <c r="W290">
        <v>0</v>
      </c>
      <c r="X290">
        <v>-421273247</v>
      </c>
      <c r="Y290">
        <v>1.5</v>
      </c>
      <c r="AA290">
        <v>83.08</v>
      </c>
      <c r="AB290">
        <v>0</v>
      </c>
      <c r="AC290">
        <v>0</v>
      </c>
      <c r="AD290">
        <v>0</v>
      </c>
      <c r="AE290">
        <v>9.0399999999999991</v>
      </c>
      <c r="AF290">
        <v>0</v>
      </c>
      <c r="AG290">
        <v>0</v>
      </c>
      <c r="AH290">
        <v>0</v>
      </c>
      <c r="AI290">
        <v>9.19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1.5</v>
      </c>
      <c r="AU290" t="s">
        <v>3</v>
      </c>
      <c r="AV290">
        <v>0</v>
      </c>
      <c r="AW290">
        <v>2</v>
      </c>
      <c r="AX290">
        <v>36405580</v>
      </c>
      <c r="AY290">
        <v>1</v>
      </c>
      <c r="AZ290">
        <v>0</v>
      </c>
      <c r="BA290">
        <v>282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Y290*Source!I248</f>
        <v>0.06</v>
      </c>
      <c r="CY290">
        <f t="shared" ref="CY290:CY296" si="41">AA290</f>
        <v>83.08</v>
      </c>
      <c r="CZ290">
        <f t="shared" ref="CZ290:CZ296" si="42">AE290</f>
        <v>9.0399999999999991</v>
      </c>
      <c r="DA290">
        <f t="shared" ref="DA290:DA296" si="43">AI290</f>
        <v>9.19</v>
      </c>
      <c r="DB290">
        <f t="shared" si="39"/>
        <v>13.56</v>
      </c>
      <c r="DC290">
        <f t="shared" si="40"/>
        <v>0</v>
      </c>
    </row>
    <row r="291" spans="1:107">
      <c r="A291">
        <f>ROW(Source!A248)</f>
        <v>248</v>
      </c>
      <c r="B291">
        <v>36401907</v>
      </c>
      <c r="C291">
        <v>36405563</v>
      </c>
      <c r="D291">
        <v>29110838</v>
      </c>
      <c r="E291">
        <v>1</v>
      </c>
      <c r="F291">
        <v>1</v>
      </c>
      <c r="G291">
        <v>1</v>
      </c>
      <c r="H291">
        <v>3</v>
      </c>
      <c r="I291" t="s">
        <v>696</v>
      </c>
      <c r="J291" t="s">
        <v>697</v>
      </c>
      <c r="K291" t="s">
        <v>698</v>
      </c>
      <c r="L291">
        <v>1346</v>
      </c>
      <c r="N291">
        <v>1009</v>
      </c>
      <c r="O291" t="s">
        <v>160</v>
      </c>
      <c r="P291" t="s">
        <v>160</v>
      </c>
      <c r="Q291">
        <v>1</v>
      </c>
      <c r="W291">
        <v>0</v>
      </c>
      <c r="X291">
        <v>-667794164</v>
      </c>
      <c r="Y291">
        <v>0.42</v>
      </c>
      <c r="AA291">
        <v>100.04</v>
      </c>
      <c r="AB291">
        <v>0</v>
      </c>
      <c r="AC291">
        <v>0</v>
      </c>
      <c r="AD291">
        <v>0</v>
      </c>
      <c r="AE291">
        <v>30.5</v>
      </c>
      <c r="AF291">
        <v>0</v>
      </c>
      <c r="AG291">
        <v>0</v>
      </c>
      <c r="AH291">
        <v>0</v>
      </c>
      <c r="AI291">
        <v>3.28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0.42</v>
      </c>
      <c r="AU291" t="s">
        <v>3</v>
      </c>
      <c r="AV291">
        <v>0</v>
      </c>
      <c r="AW291">
        <v>2</v>
      </c>
      <c r="AX291">
        <v>36405581</v>
      </c>
      <c r="AY291">
        <v>1</v>
      </c>
      <c r="AZ291">
        <v>0</v>
      </c>
      <c r="BA291">
        <v>283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Y291*Source!I248</f>
        <v>1.6799999999999999E-2</v>
      </c>
      <c r="CY291">
        <f t="shared" si="41"/>
        <v>100.04</v>
      </c>
      <c r="CZ291">
        <f t="shared" si="42"/>
        <v>30.5</v>
      </c>
      <c r="DA291">
        <f t="shared" si="43"/>
        <v>3.28</v>
      </c>
      <c r="DB291">
        <f t="shared" si="39"/>
        <v>12.81</v>
      </c>
      <c r="DC291">
        <f t="shared" si="40"/>
        <v>0</v>
      </c>
    </row>
    <row r="292" spans="1:107">
      <c r="A292">
        <f>ROW(Source!A248)</f>
        <v>248</v>
      </c>
      <c r="B292">
        <v>36401907</v>
      </c>
      <c r="C292">
        <v>36405563</v>
      </c>
      <c r="D292">
        <v>29149204</v>
      </c>
      <c r="E292">
        <v>1</v>
      </c>
      <c r="F292">
        <v>1</v>
      </c>
      <c r="G292">
        <v>1</v>
      </c>
      <c r="H292">
        <v>3</v>
      </c>
      <c r="I292" t="s">
        <v>699</v>
      </c>
      <c r="J292" t="s">
        <v>700</v>
      </c>
      <c r="K292" t="s">
        <v>701</v>
      </c>
      <c r="L292">
        <v>1348</v>
      </c>
      <c r="N292">
        <v>1009</v>
      </c>
      <c r="O292" t="s">
        <v>30</v>
      </c>
      <c r="P292" t="s">
        <v>30</v>
      </c>
      <c r="Q292">
        <v>1000</v>
      </c>
      <c r="W292">
        <v>0</v>
      </c>
      <c r="X292">
        <v>-1132764130</v>
      </c>
      <c r="Y292">
        <v>3.15E-3</v>
      </c>
      <c r="AA292">
        <v>4978.46</v>
      </c>
      <c r="AB292">
        <v>0</v>
      </c>
      <c r="AC292">
        <v>0</v>
      </c>
      <c r="AD292">
        <v>0</v>
      </c>
      <c r="AE292">
        <v>729.98</v>
      </c>
      <c r="AF292">
        <v>0</v>
      </c>
      <c r="AG292">
        <v>0</v>
      </c>
      <c r="AH292">
        <v>0</v>
      </c>
      <c r="AI292">
        <v>6.82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3.15E-3</v>
      </c>
      <c r="AU292" t="s">
        <v>3</v>
      </c>
      <c r="AV292">
        <v>0</v>
      </c>
      <c r="AW292">
        <v>2</v>
      </c>
      <c r="AX292">
        <v>36405582</v>
      </c>
      <c r="AY292">
        <v>1</v>
      </c>
      <c r="AZ292">
        <v>0</v>
      </c>
      <c r="BA292">
        <v>284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Y292*Source!I248</f>
        <v>1.26E-4</v>
      </c>
      <c r="CY292">
        <f t="shared" si="41"/>
        <v>4978.46</v>
      </c>
      <c r="CZ292">
        <f t="shared" si="42"/>
        <v>729.98</v>
      </c>
      <c r="DA292">
        <f t="shared" si="43"/>
        <v>6.82</v>
      </c>
      <c r="DB292">
        <f t="shared" si="39"/>
        <v>2.2999999999999998</v>
      </c>
      <c r="DC292">
        <f t="shared" si="40"/>
        <v>0</v>
      </c>
    </row>
    <row r="293" spans="1:107">
      <c r="A293">
        <f>ROW(Source!A248)</f>
        <v>248</v>
      </c>
      <c r="B293">
        <v>36401907</v>
      </c>
      <c r="C293">
        <v>36405563</v>
      </c>
      <c r="D293">
        <v>29156251</v>
      </c>
      <c r="E293">
        <v>1</v>
      </c>
      <c r="F293">
        <v>1</v>
      </c>
      <c r="G293">
        <v>1</v>
      </c>
      <c r="H293">
        <v>3</v>
      </c>
      <c r="I293" t="s">
        <v>235</v>
      </c>
      <c r="J293" t="s">
        <v>238</v>
      </c>
      <c r="K293" t="s">
        <v>236</v>
      </c>
      <c r="L293">
        <v>1354</v>
      </c>
      <c r="N293">
        <v>1010</v>
      </c>
      <c r="O293" t="s">
        <v>237</v>
      </c>
      <c r="P293" t="s">
        <v>237</v>
      </c>
      <c r="Q293">
        <v>1</v>
      </c>
      <c r="W293">
        <v>0</v>
      </c>
      <c r="X293">
        <v>-652224790</v>
      </c>
      <c r="Y293">
        <v>100</v>
      </c>
      <c r="AA293">
        <v>61.42</v>
      </c>
      <c r="AB293">
        <v>0</v>
      </c>
      <c r="AC293">
        <v>0</v>
      </c>
      <c r="AD293">
        <v>0</v>
      </c>
      <c r="AE293">
        <v>7.62</v>
      </c>
      <c r="AF293">
        <v>0</v>
      </c>
      <c r="AG293">
        <v>0</v>
      </c>
      <c r="AH293">
        <v>0</v>
      </c>
      <c r="AI293">
        <v>8.06</v>
      </c>
      <c r="AJ293">
        <v>1</v>
      </c>
      <c r="AK293">
        <v>1</v>
      </c>
      <c r="AL293">
        <v>1</v>
      </c>
      <c r="AN293">
        <v>0</v>
      </c>
      <c r="AO293">
        <v>0</v>
      </c>
      <c r="AP293">
        <v>0</v>
      </c>
      <c r="AQ293">
        <v>0</v>
      </c>
      <c r="AR293">
        <v>0</v>
      </c>
      <c r="AS293" t="s">
        <v>3</v>
      </c>
      <c r="AT293">
        <v>100</v>
      </c>
      <c r="AU293" t="s">
        <v>3</v>
      </c>
      <c r="AV293">
        <v>0</v>
      </c>
      <c r="AW293">
        <v>1</v>
      </c>
      <c r="AX293">
        <v>-1</v>
      </c>
      <c r="AY293">
        <v>0</v>
      </c>
      <c r="AZ293">
        <v>0</v>
      </c>
      <c r="BA293" t="s">
        <v>3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Y293*Source!I248</f>
        <v>4</v>
      </c>
      <c r="CY293">
        <f t="shared" si="41"/>
        <v>61.42</v>
      </c>
      <c r="CZ293">
        <f t="shared" si="42"/>
        <v>7.62</v>
      </c>
      <c r="DA293">
        <f t="shared" si="43"/>
        <v>8.06</v>
      </c>
      <c r="DB293">
        <f t="shared" si="39"/>
        <v>762</v>
      </c>
      <c r="DC293">
        <f t="shared" si="40"/>
        <v>0</v>
      </c>
    </row>
    <row r="294" spans="1:107">
      <c r="A294">
        <f>ROW(Source!A248)</f>
        <v>248</v>
      </c>
      <c r="B294">
        <v>36401907</v>
      </c>
      <c r="C294">
        <v>36405563</v>
      </c>
      <c r="D294">
        <v>29156142</v>
      </c>
      <c r="E294">
        <v>1</v>
      </c>
      <c r="F294">
        <v>1</v>
      </c>
      <c r="G294">
        <v>1</v>
      </c>
      <c r="H294">
        <v>3</v>
      </c>
      <c r="I294" t="s">
        <v>230</v>
      </c>
      <c r="J294" t="s">
        <v>233</v>
      </c>
      <c r="K294" t="s">
        <v>231</v>
      </c>
      <c r="L294">
        <v>1356</v>
      </c>
      <c r="N294">
        <v>1010</v>
      </c>
      <c r="O294" t="s">
        <v>232</v>
      </c>
      <c r="P294" t="s">
        <v>232</v>
      </c>
      <c r="Q294">
        <v>1000</v>
      </c>
      <c r="W294">
        <v>0</v>
      </c>
      <c r="X294">
        <v>-1152774928</v>
      </c>
      <c r="Y294">
        <v>0.1</v>
      </c>
      <c r="AA294">
        <v>5955.29</v>
      </c>
      <c r="AB294">
        <v>0</v>
      </c>
      <c r="AC294">
        <v>0</v>
      </c>
      <c r="AD294">
        <v>0</v>
      </c>
      <c r="AE294">
        <v>1998.42</v>
      </c>
      <c r="AF294">
        <v>0</v>
      </c>
      <c r="AG294">
        <v>0</v>
      </c>
      <c r="AH294">
        <v>0</v>
      </c>
      <c r="AI294">
        <v>2.98</v>
      </c>
      <c r="AJ294">
        <v>1</v>
      </c>
      <c r="AK294">
        <v>1</v>
      </c>
      <c r="AL294">
        <v>1</v>
      </c>
      <c r="AN294">
        <v>0</v>
      </c>
      <c r="AO294">
        <v>0</v>
      </c>
      <c r="AP294">
        <v>0</v>
      </c>
      <c r="AQ294">
        <v>0</v>
      </c>
      <c r="AR294">
        <v>0</v>
      </c>
      <c r="AS294" t="s">
        <v>3</v>
      </c>
      <c r="AT294">
        <v>0.1</v>
      </c>
      <c r="AU294" t="s">
        <v>3</v>
      </c>
      <c r="AV294">
        <v>0</v>
      </c>
      <c r="AW294">
        <v>1</v>
      </c>
      <c r="AX294">
        <v>-1</v>
      </c>
      <c r="AY294">
        <v>0</v>
      </c>
      <c r="AZ294">
        <v>0</v>
      </c>
      <c r="BA294" t="s">
        <v>3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Y294*Source!I248</f>
        <v>4.0000000000000001E-3</v>
      </c>
      <c r="CY294">
        <f t="shared" si="41"/>
        <v>5955.29</v>
      </c>
      <c r="CZ294">
        <f t="shared" si="42"/>
        <v>1998.42</v>
      </c>
      <c r="DA294">
        <f t="shared" si="43"/>
        <v>2.98</v>
      </c>
      <c r="DB294">
        <f t="shared" si="39"/>
        <v>199.84</v>
      </c>
      <c r="DC294">
        <f t="shared" si="40"/>
        <v>0</v>
      </c>
    </row>
    <row r="295" spans="1:107">
      <c r="A295">
        <f>ROW(Source!A248)</f>
        <v>248</v>
      </c>
      <c r="B295">
        <v>36401907</v>
      </c>
      <c r="C295">
        <v>36405563</v>
      </c>
      <c r="D295">
        <v>29170678</v>
      </c>
      <c r="E295">
        <v>1</v>
      </c>
      <c r="F295">
        <v>1</v>
      </c>
      <c r="G295">
        <v>1</v>
      </c>
      <c r="H295">
        <v>3</v>
      </c>
      <c r="I295" t="s">
        <v>702</v>
      </c>
      <c r="J295" t="s">
        <v>703</v>
      </c>
      <c r="K295" t="s">
        <v>704</v>
      </c>
      <c r="L295">
        <v>1354</v>
      </c>
      <c r="N295">
        <v>1010</v>
      </c>
      <c r="O295" t="s">
        <v>237</v>
      </c>
      <c r="P295" t="s">
        <v>237</v>
      </c>
      <c r="Q295">
        <v>1</v>
      </c>
      <c r="W295">
        <v>0</v>
      </c>
      <c r="X295">
        <v>-808655695</v>
      </c>
      <c r="Y295">
        <v>102</v>
      </c>
      <c r="AA295">
        <v>0.69</v>
      </c>
      <c r="AB295">
        <v>0</v>
      </c>
      <c r="AC295">
        <v>0</v>
      </c>
      <c r="AD295">
        <v>0</v>
      </c>
      <c r="AE295">
        <v>0.28000000000000003</v>
      </c>
      <c r="AF295">
        <v>0</v>
      </c>
      <c r="AG295">
        <v>0</v>
      </c>
      <c r="AH295">
        <v>0</v>
      </c>
      <c r="AI295">
        <v>2.46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102</v>
      </c>
      <c r="AU295" t="s">
        <v>3</v>
      </c>
      <c r="AV295">
        <v>0</v>
      </c>
      <c r="AW295">
        <v>2</v>
      </c>
      <c r="AX295">
        <v>36405583</v>
      </c>
      <c r="AY295">
        <v>1</v>
      </c>
      <c r="AZ295">
        <v>0</v>
      </c>
      <c r="BA295">
        <v>285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Y295*Source!I248</f>
        <v>4.08</v>
      </c>
      <c r="CY295">
        <f t="shared" si="41"/>
        <v>0.69</v>
      </c>
      <c r="CZ295">
        <f t="shared" si="42"/>
        <v>0.28000000000000003</v>
      </c>
      <c r="DA295">
        <f t="shared" si="43"/>
        <v>2.46</v>
      </c>
      <c r="DB295">
        <f t="shared" si="39"/>
        <v>28.56</v>
      </c>
      <c r="DC295">
        <f t="shared" si="40"/>
        <v>0</v>
      </c>
    </row>
    <row r="296" spans="1:107">
      <c r="A296">
        <f>ROW(Source!A248)</f>
        <v>248</v>
      </c>
      <c r="B296">
        <v>36401907</v>
      </c>
      <c r="C296">
        <v>36405563</v>
      </c>
      <c r="D296">
        <v>29171808</v>
      </c>
      <c r="E296">
        <v>1</v>
      </c>
      <c r="F296">
        <v>1</v>
      </c>
      <c r="G296">
        <v>1</v>
      </c>
      <c r="H296">
        <v>3</v>
      </c>
      <c r="I296" t="s">
        <v>705</v>
      </c>
      <c r="J296" t="s">
        <v>706</v>
      </c>
      <c r="K296" t="s">
        <v>707</v>
      </c>
      <c r="L296">
        <v>1374</v>
      </c>
      <c r="N296">
        <v>1013</v>
      </c>
      <c r="O296" t="s">
        <v>708</v>
      </c>
      <c r="P296" t="s">
        <v>708</v>
      </c>
      <c r="Q296">
        <v>1</v>
      </c>
      <c r="W296">
        <v>0</v>
      </c>
      <c r="X296">
        <v>-915781824</v>
      </c>
      <c r="Y296">
        <v>6.05</v>
      </c>
      <c r="AA296">
        <v>1</v>
      </c>
      <c r="AB296">
        <v>0</v>
      </c>
      <c r="AC296">
        <v>0</v>
      </c>
      <c r="AD296">
        <v>0</v>
      </c>
      <c r="AE296">
        <v>1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3</v>
      </c>
      <c r="AT296">
        <v>6.05</v>
      </c>
      <c r="AU296" t="s">
        <v>3</v>
      </c>
      <c r="AV296">
        <v>0</v>
      </c>
      <c r="AW296">
        <v>2</v>
      </c>
      <c r="AX296">
        <v>36405584</v>
      </c>
      <c r="AY296">
        <v>1</v>
      </c>
      <c r="AZ296">
        <v>0</v>
      </c>
      <c r="BA296">
        <v>286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Y296*Source!I248</f>
        <v>0.24199999999999999</v>
      </c>
      <c r="CY296">
        <f t="shared" si="41"/>
        <v>1</v>
      </c>
      <c r="CZ296">
        <f t="shared" si="42"/>
        <v>1</v>
      </c>
      <c r="DA296">
        <f t="shared" si="43"/>
        <v>1</v>
      </c>
      <c r="DB296">
        <f t="shared" si="39"/>
        <v>6.05</v>
      </c>
      <c r="DC296">
        <f t="shared" si="40"/>
        <v>0</v>
      </c>
    </row>
    <row r="297" spans="1:107">
      <c r="A297">
        <f>ROW(Source!A251)</f>
        <v>251</v>
      </c>
      <c r="B297">
        <v>36401907</v>
      </c>
      <c r="C297">
        <v>36405588</v>
      </c>
      <c r="D297">
        <v>29364679</v>
      </c>
      <c r="E297">
        <v>1</v>
      </c>
      <c r="F297">
        <v>1</v>
      </c>
      <c r="G297">
        <v>1</v>
      </c>
      <c r="H297">
        <v>1</v>
      </c>
      <c r="I297" t="s">
        <v>688</v>
      </c>
      <c r="J297" t="s">
        <v>3</v>
      </c>
      <c r="K297" t="s">
        <v>689</v>
      </c>
      <c r="L297">
        <v>1369</v>
      </c>
      <c r="N297">
        <v>1013</v>
      </c>
      <c r="O297" t="s">
        <v>514</v>
      </c>
      <c r="P297" t="s">
        <v>514</v>
      </c>
      <c r="Q297">
        <v>1</v>
      </c>
      <c r="W297">
        <v>0</v>
      </c>
      <c r="X297">
        <v>931378261</v>
      </c>
      <c r="Y297">
        <v>26.24</v>
      </c>
      <c r="AA297">
        <v>0</v>
      </c>
      <c r="AB297">
        <v>0</v>
      </c>
      <c r="AC297">
        <v>0</v>
      </c>
      <c r="AD297">
        <v>316.85000000000002</v>
      </c>
      <c r="AE297">
        <v>0</v>
      </c>
      <c r="AF297">
        <v>0</v>
      </c>
      <c r="AG297">
        <v>0</v>
      </c>
      <c r="AH297">
        <v>316.85000000000002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26.24</v>
      </c>
      <c r="AU297" t="s">
        <v>3</v>
      </c>
      <c r="AV297">
        <v>1</v>
      </c>
      <c r="AW297">
        <v>2</v>
      </c>
      <c r="AX297">
        <v>36405598</v>
      </c>
      <c r="AY297">
        <v>1</v>
      </c>
      <c r="AZ297">
        <v>0</v>
      </c>
      <c r="BA297">
        <v>287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Y297*Source!I251</f>
        <v>0.26239999999999997</v>
      </c>
      <c r="CY297">
        <f>AD297</f>
        <v>316.85000000000002</v>
      </c>
      <c r="CZ297">
        <f>AH297</f>
        <v>316.85000000000002</v>
      </c>
      <c r="DA297">
        <f>AL297</f>
        <v>1</v>
      </c>
      <c r="DB297">
        <f t="shared" si="39"/>
        <v>8314.14</v>
      </c>
      <c r="DC297">
        <f t="shared" si="40"/>
        <v>0</v>
      </c>
    </row>
    <row r="298" spans="1:107">
      <c r="A298">
        <f>ROW(Source!A251)</f>
        <v>251</v>
      </c>
      <c r="B298">
        <v>36401907</v>
      </c>
      <c r="C298">
        <v>36405588</v>
      </c>
      <c r="D298">
        <v>121548</v>
      </c>
      <c r="E298">
        <v>1</v>
      </c>
      <c r="F298">
        <v>1</v>
      </c>
      <c r="G298">
        <v>1</v>
      </c>
      <c r="H298">
        <v>1</v>
      </c>
      <c r="I298" t="s">
        <v>35</v>
      </c>
      <c r="J298" t="s">
        <v>3</v>
      </c>
      <c r="K298" t="s">
        <v>515</v>
      </c>
      <c r="L298">
        <v>608254</v>
      </c>
      <c r="N298">
        <v>1013</v>
      </c>
      <c r="O298" t="s">
        <v>516</v>
      </c>
      <c r="P298" t="s">
        <v>516</v>
      </c>
      <c r="Q298">
        <v>1</v>
      </c>
      <c r="W298">
        <v>0</v>
      </c>
      <c r="X298">
        <v>-185737400</v>
      </c>
      <c r="Y298">
        <v>0.03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0.03</v>
      </c>
      <c r="AU298" t="s">
        <v>3</v>
      </c>
      <c r="AV298">
        <v>2</v>
      </c>
      <c r="AW298">
        <v>2</v>
      </c>
      <c r="AX298">
        <v>36405599</v>
      </c>
      <c r="AY298">
        <v>1</v>
      </c>
      <c r="AZ298">
        <v>0</v>
      </c>
      <c r="BA298">
        <v>288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Y298*Source!I251</f>
        <v>2.9999999999999997E-4</v>
      </c>
      <c r="CY298">
        <f>AD298</f>
        <v>0</v>
      </c>
      <c r="CZ298">
        <f>AH298</f>
        <v>0</v>
      </c>
      <c r="DA298">
        <f>AL298</f>
        <v>1</v>
      </c>
      <c r="DB298">
        <f t="shared" si="39"/>
        <v>0</v>
      </c>
      <c r="DC298">
        <f t="shared" si="40"/>
        <v>0</v>
      </c>
    </row>
    <row r="299" spans="1:107">
      <c r="A299">
        <f>ROW(Source!A251)</f>
        <v>251</v>
      </c>
      <c r="B299">
        <v>36401907</v>
      </c>
      <c r="C299">
        <v>36405588</v>
      </c>
      <c r="D299">
        <v>29172362</v>
      </c>
      <c r="E299">
        <v>1</v>
      </c>
      <c r="F299">
        <v>1</v>
      </c>
      <c r="G299">
        <v>1</v>
      </c>
      <c r="H299">
        <v>2</v>
      </c>
      <c r="I299" t="s">
        <v>690</v>
      </c>
      <c r="J299" t="s">
        <v>691</v>
      </c>
      <c r="K299" t="s">
        <v>692</v>
      </c>
      <c r="L299">
        <v>1368</v>
      </c>
      <c r="N299">
        <v>1011</v>
      </c>
      <c r="O299" t="s">
        <v>520</v>
      </c>
      <c r="P299" t="s">
        <v>520</v>
      </c>
      <c r="Q299">
        <v>1</v>
      </c>
      <c r="W299">
        <v>0</v>
      </c>
      <c r="X299">
        <v>2071614860</v>
      </c>
      <c r="Y299">
        <v>0.03</v>
      </c>
      <c r="AA299">
        <v>0</v>
      </c>
      <c r="AB299">
        <v>1113.56</v>
      </c>
      <c r="AC299">
        <v>449.82</v>
      </c>
      <c r="AD299">
        <v>0</v>
      </c>
      <c r="AE299">
        <v>0</v>
      </c>
      <c r="AF299">
        <v>134.65</v>
      </c>
      <c r="AG299">
        <v>13.5</v>
      </c>
      <c r="AH299">
        <v>0</v>
      </c>
      <c r="AI299">
        <v>1</v>
      </c>
      <c r="AJ299">
        <v>8.27</v>
      </c>
      <c r="AK299">
        <v>33.32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0.03</v>
      </c>
      <c r="AU299" t="s">
        <v>3</v>
      </c>
      <c r="AV299">
        <v>0</v>
      </c>
      <c r="AW299">
        <v>2</v>
      </c>
      <c r="AX299">
        <v>36405600</v>
      </c>
      <c r="AY299">
        <v>1</v>
      </c>
      <c r="AZ299">
        <v>0</v>
      </c>
      <c r="BA299">
        <v>289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Y299*Source!I251</f>
        <v>2.9999999999999997E-4</v>
      </c>
      <c r="CY299">
        <f>AB299</f>
        <v>1113.56</v>
      </c>
      <c r="CZ299">
        <f>AF299</f>
        <v>134.65</v>
      </c>
      <c r="DA299">
        <f>AJ299</f>
        <v>8.27</v>
      </c>
      <c r="DB299">
        <f t="shared" si="39"/>
        <v>4.04</v>
      </c>
      <c r="DC299">
        <f t="shared" si="40"/>
        <v>0.41</v>
      </c>
    </row>
    <row r="300" spans="1:107">
      <c r="A300">
        <f>ROW(Source!A251)</f>
        <v>251</v>
      </c>
      <c r="B300">
        <v>36401907</v>
      </c>
      <c r="C300">
        <v>36405588</v>
      </c>
      <c r="D300">
        <v>29174913</v>
      </c>
      <c r="E300">
        <v>1</v>
      </c>
      <c r="F300">
        <v>1</v>
      </c>
      <c r="G300">
        <v>1</v>
      </c>
      <c r="H300">
        <v>2</v>
      </c>
      <c r="I300" t="s">
        <v>531</v>
      </c>
      <c r="J300" t="s">
        <v>532</v>
      </c>
      <c r="K300" t="s">
        <v>533</v>
      </c>
      <c r="L300">
        <v>1368</v>
      </c>
      <c r="N300">
        <v>1011</v>
      </c>
      <c r="O300" t="s">
        <v>520</v>
      </c>
      <c r="P300" t="s">
        <v>520</v>
      </c>
      <c r="Q300">
        <v>1</v>
      </c>
      <c r="W300">
        <v>0</v>
      </c>
      <c r="X300">
        <v>458544584</v>
      </c>
      <c r="Y300">
        <v>0.02</v>
      </c>
      <c r="AA300">
        <v>0</v>
      </c>
      <c r="AB300">
        <v>932.72</v>
      </c>
      <c r="AC300">
        <v>386.51</v>
      </c>
      <c r="AD300">
        <v>0</v>
      </c>
      <c r="AE300">
        <v>0</v>
      </c>
      <c r="AF300">
        <v>87.17</v>
      </c>
      <c r="AG300">
        <v>11.6</v>
      </c>
      <c r="AH300">
        <v>0</v>
      </c>
      <c r="AI300">
        <v>1</v>
      </c>
      <c r="AJ300">
        <v>10.7</v>
      </c>
      <c r="AK300">
        <v>33.32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0.02</v>
      </c>
      <c r="AU300" t="s">
        <v>3</v>
      </c>
      <c r="AV300">
        <v>0</v>
      </c>
      <c r="AW300">
        <v>2</v>
      </c>
      <c r="AX300">
        <v>36405601</v>
      </c>
      <c r="AY300">
        <v>1</v>
      </c>
      <c r="AZ300">
        <v>0</v>
      </c>
      <c r="BA300">
        <v>290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Y300*Source!I251</f>
        <v>2.0000000000000001E-4</v>
      </c>
      <c r="CY300">
        <f>AB300</f>
        <v>932.72</v>
      </c>
      <c r="CZ300">
        <f>AF300</f>
        <v>87.17</v>
      </c>
      <c r="DA300">
        <f>AJ300</f>
        <v>10.7</v>
      </c>
      <c r="DB300">
        <f t="shared" si="39"/>
        <v>1.74</v>
      </c>
      <c r="DC300">
        <f t="shared" si="40"/>
        <v>0.23</v>
      </c>
    </row>
    <row r="301" spans="1:107">
      <c r="A301">
        <f>ROW(Source!A251)</f>
        <v>251</v>
      </c>
      <c r="B301">
        <v>36401907</v>
      </c>
      <c r="C301">
        <v>36405588</v>
      </c>
      <c r="D301">
        <v>29149204</v>
      </c>
      <c r="E301">
        <v>1</v>
      </c>
      <c r="F301">
        <v>1</v>
      </c>
      <c r="G301">
        <v>1</v>
      </c>
      <c r="H301">
        <v>3</v>
      </c>
      <c r="I301" t="s">
        <v>699</v>
      </c>
      <c r="J301" t="s">
        <v>700</v>
      </c>
      <c r="K301" t="s">
        <v>701</v>
      </c>
      <c r="L301">
        <v>1348</v>
      </c>
      <c r="N301">
        <v>1009</v>
      </c>
      <c r="O301" t="s">
        <v>30</v>
      </c>
      <c r="P301" t="s">
        <v>30</v>
      </c>
      <c r="Q301">
        <v>1000</v>
      </c>
      <c r="W301">
        <v>0</v>
      </c>
      <c r="X301">
        <v>-1132764130</v>
      </c>
      <c r="Y301">
        <v>3.15E-3</v>
      </c>
      <c r="AA301">
        <v>4978.46</v>
      </c>
      <c r="AB301">
        <v>0</v>
      </c>
      <c r="AC301">
        <v>0</v>
      </c>
      <c r="AD301">
        <v>0</v>
      </c>
      <c r="AE301">
        <v>729.98</v>
      </c>
      <c r="AF301">
        <v>0</v>
      </c>
      <c r="AG301">
        <v>0</v>
      </c>
      <c r="AH301">
        <v>0</v>
      </c>
      <c r="AI301">
        <v>6.82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3.15E-3</v>
      </c>
      <c r="AU301" t="s">
        <v>3</v>
      </c>
      <c r="AV301">
        <v>0</v>
      </c>
      <c r="AW301">
        <v>2</v>
      </c>
      <c r="AX301">
        <v>36405602</v>
      </c>
      <c r="AY301">
        <v>1</v>
      </c>
      <c r="AZ301">
        <v>0</v>
      </c>
      <c r="BA301">
        <v>291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Y301*Source!I251</f>
        <v>3.15E-5</v>
      </c>
      <c r="CY301">
        <f>AA301</f>
        <v>4978.46</v>
      </c>
      <c r="CZ301">
        <f>AE301</f>
        <v>729.98</v>
      </c>
      <c r="DA301">
        <f>AI301</f>
        <v>6.82</v>
      </c>
      <c r="DB301">
        <f t="shared" si="39"/>
        <v>2.2999999999999998</v>
      </c>
      <c r="DC301">
        <f t="shared" si="40"/>
        <v>0</v>
      </c>
    </row>
    <row r="302" spans="1:107">
      <c r="A302">
        <f>ROW(Source!A251)</f>
        <v>251</v>
      </c>
      <c r="B302">
        <v>36401907</v>
      </c>
      <c r="C302">
        <v>36405588</v>
      </c>
      <c r="D302">
        <v>29156142</v>
      </c>
      <c r="E302">
        <v>1</v>
      </c>
      <c r="F302">
        <v>1</v>
      </c>
      <c r="G302">
        <v>1</v>
      </c>
      <c r="H302">
        <v>3</v>
      </c>
      <c r="I302" t="s">
        <v>230</v>
      </c>
      <c r="J302" t="s">
        <v>233</v>
      </c>
      <c r="K302" t="s">
        <v>231</v>
      </c>
      <c r="L302">
        <v>1356</v>
      </c>
      <c r="N302">
        <v>1010</v>
      </c>
      <c r="O302" t="s">
        <v>232</v>
      </c>
      <c r="P302" t="s">
        <v>232</v>
      </c>
      <c r="Q302">
        <v>1000</v>
      </c>
      <c r="W302">
        <v>0</v>
      </c>
      <c r="X302">
        <v>-1152774928</v>
      </c>
      <c r="Y302">
        <v>0.1</v>
      </c>
      <c r="AA302">
        <v>5955.29</v>
      </c>
      <c r="AB302">
        <v>0</v>
      </c>
      <c r="AC302">
        <v>0</v>
      </c>
      <c r="AD302">
        <v>0</v>
      </c>
      <c r="AE302">
        <v>1998.42</v>
      </c>
      <c r="AF302">
        <v>0</v>
      </c>
      <c r="AG302">
        <v>0</v>
      </c>
      <c r="AH302">
        <v>0</v>
      </c>
      <c r="AI302">
        <v>2.98</v>
      </c>
      <c r="AJ302">
        <v>1</v>
      </c>
      <c r="AK302">
        <v>1</v>
      </c>
      <c r="AL302">
        <v>1</v>
      </c>
      <c r="AN302">
        <v>0</v>
      </c>
      <c r="AO302">
        <v>0</v>
      </c>
      <c r="AP302">
        <v>0</v>
      </c>
      <c r="AQ302">
        <v>0</v>
      </c>
      <c r="AR302">
        <v>0</v>
      </c>
      <c r="AS302" t="s">
        <v>3</v>
      </c>
      <c r="AT302">
        <v>0.1</v>
      </c>
      <c r="AU302" t="s">
        <v>3</v>
      </c>
      <c r="AV302">
        <v>0</v>
      </c>
      <c r="AW302">
        <v>1</v>
      </c>
      <c r="AX302">
        <v>-1</v>
      </c>
      <c r="AY302">
        <v>0</v>
      </c>
      <c r="AZ302">
        <v>0</v>
      </c>
      <c r="BA302" t="s">
        <v>3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Y302*Source!I251</f>
        <v>1E-3</v>
      </c>
      <c r="CY302">
        <f>AA302</f>
        <v>5955.29</v>
      </c>
      <c r="CZ302">
        <f>AE302</f>
        <v>1998.42</v>
      </c>
      <c r="DA302">
        <f>AI302</f>
        <v>2.98</v>
      </c>
      <c r="DB302">
        <f t="shared" si="39"/>
        <v>199.84</v>
      </c>
      <c r="DC302">
        <f t="shared" si="40"/>
        <v>0</v>
      </c>
    </row>
    <row r="303" spans="1:107">
      <c r="A303">
        <f>ROW(Source!A251)</f>
        <v>251</v>
      </c>
      <c r="B303">
        <v>36401907</v>
      </c>
      <c r="C303">
        <v>36405588</v>
      </c>
      <c r="D303">
        <v>29170678</v>
      </c>
      <c r="E303">
        <v>1</v>
      </c>
      <c r="F303">
        <v>1</v>
      </c>
      <c r="G303">
        <v>1</v>
      </c>
      <c r="H303">
        <v>3</v>
      </c>
      <c r="I303" t="s">
        <v>702</v>
      </c>
      <c r="J303" t="s">
        <v>703</v>
      </c>
      <c r="K303" t="s">
        <v>704</v>
      </c>
      <c r="L303">
        <v>1354</v>
      </c>
      <c r="N303">
        <v>1010</v>
      </c>
      <c r="O303" t="s">
        <v>237</v>
      </c>
      <c r="P303" t="s">
        <v>237</v>
      </c>
      <c r="Q303">
        <v>1</v>
      </c>
      <c r="W303">
        <v>0</v>
      </c>
      <c r="X303">
        <v>-808655695</v>
      </c>
      <c r="Y303">
        <v>102</v>
      </c>
      <c r="AA303">
        <v>0.69</v>
      </c>
      <c r="AB303">
        <v>0</v>
      </c>
      <c r="AC303">
        <v>0</v>
      </c>
      <c r="AD303">
        <v>0</v>
      </c>
      <c r="AE303">
        <v>0.28000000000000003</v>
      </c>
      <c r="AF303">
        <v>0</v>
      </c>
      <c r="AG303">
        <v>0</v>
      </c>
      <c r="AH303">
        <v>0</v>
      </c>
      <c r="AI303">
        <v>2.46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102</v>
      </c>
      <c r="AU303" t="s">
        <v>3</v>
      </c>
      <c r="AV303">
        <v>0</v>
      </c>
      <c r="AW303">
        <v>2</v>
      </c>
      <c r="AX303">
        <v>36405603</v>
      </c>
      <c r="AY303">
        <v>1</v>
      </c>
      <c r="AZ303">
        <v>0</v>
      </c>
      <c r="BA303">
        <v>292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Y303*Source!I251</f>
        <v>1.02</v>
      </c>
      <c r="CY303">
        <f>AA303</f>
        <v>0.69</v>
      </c>
      <c r="CZ303">
        <f>AE303</f>
        <v>0.28000000000000003</v>
      </c>
      <c r="DA303">
        <f>AI303</f>
        <v>2.46</v>
      </c>
      <c r="DB303">
        <f t="shared" si="39"/>
        <v>28.56</v>
      </c>
      <c r="DC303">
        <f t="shared" si="40"/>
        <v>0</v>
      </c>
    </row>
    <row r="304" spans="1:107">
      <c r="A304">
        <f>ROW(Source!A251)</f>
        <v>251</v>
      </c>
      <c r="B304">
        <v>36401907</v>
      </c>
      <c r="C304">
        <v>36405588</v>
      </c>
      <c r="D304">
        <v>29169278</v>
      </c>
      <c r="E304">
        <v>1</v>
      </c>
      <c r="F304">
        <v>1</v>
      </c>
      <c r="G304">
        <v>1</v>
      </c>
      <c r="H304">
        <v>3</v>
      </c>
      <c r="I304" t="s">
        <v>245</v>
      </c>
      <c r="J304" t="s">
        <v>247</v>
      </c>
      <c r="K304" t="s">
        <v>246</v>
      </c>
      <c r="L304">
        <v>1354</v>
      </c>
      <c r="N304">
        <v>1010</v>
      </c>
      <c r="O304" t="s">
        <v>237</v>
      </c>
      <c r="P304" t="s">
        <v>237</v>
      </c>
      <c r="Q304">
        <v>1</v>
      </c>
      <c r="W304">
        <v>0</v>
      </c>
      <c r="X304">
        <v>-1190793685</v>
      </c>
      <c r="Y304">
        <v>100</v>
      </c>
      <c r="AA304">
        <v>76.47</v>
      </c>
      <c r="AB304">
        <v>0</v>
      </c>
      <c r="AC304">
        <v>0</v>
      </c>
      <c r="AD304">
        <v>0</v>
      </c>
      <c r="AE304">
        <v>8.81</v>
      </c>
      <c r="AF304">
        <v>0</v>
      </c>
      <c r="AG304">
        <v>0</v>
      </c>
      <c r="AH304">
        <v>0</v>
      </c>
      <c r="AI304">
        <v>8.68</v>
      </c>
      <c r="AJ304">
        <v>1</v>
      </c>
      <c r="AK304">
        <v>1</v>
      </c>
      <c r="AL304">
        <v>1</v>
      </c>
      <c r="AN304">
        <v>0</v>
      </c>
      <c r="AO304">
        <v>0</v>
      </c>
      <c r="AP304">
        <v>0</v>
      </c>
      <c r="AQ304">
        <v>0</v>
      </c>
      <c r="AR304">
        <v>0</v>
      </c>
      <c r="AS304" t="s">
        <v>3</v>
      </c>
      <c r="AT304">
        <v>100</v>
      </c>
      <c r="AU304" t="s">
        <v>3</v>
      </c>
      <c r="AV304">
        <v>0</v>
      </c>
      <c r="AW304">
        <v>1</v>
      </c>
      <c r="AX304">
        <v>-1</v>
      </c>
      <c r="AY304">
        <v>0</v>
      </c>
      <c r="AZ304">
        <v>0</v>
      </c>
      <c r="BA304" t="s">
        <v>3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Y304*Source!I251</f>
        <v>1</v>
      </c>
      <c r="CY304">
        <f>AA304</f>
        <v>76.47</v>
      </c>
      <c r="CZ304">
        <f>AE304</f>
        <v>8.81</v>
      </c>
      <c r="DA304">
        <f>AI304</f>
        <v>8.68</v>
      </c>
      <c r="DB304">
        <f t="shared" si="39"/>
        <v>881</v>
      </c>
      <c r="DC304">
        <f t="shared" si="40"/>
        <v>0</v>
      </c>
    </row>
    <row r="305" spans="1:107">
      <c r="A305">
        <f>ROW(Source!A251)</f>
        <v>251</v>
      </c>
      <c r="B305">
        <v>36401907</v>
      </c>
      <c r="C305">
        <v>36405588</v>
      </c>
      <c r="D305">
        <v>29171808</v>
      </c>
      <c r="E305">
        <v>1</v>
      </c>
      <c r="F305">
        <v>1</v>
      </c>
      <c r="G305">
        <v>1</v>
      </c>
      <c r="H305">
        <v>3</v>
      </c>
      <c r="I305" t="s">
        <v>705</v>
      </c>
      <c r="J305" t="s">
        <v>706</v>
      </c>
      <c r="K305" t="s">
        <v>707</v>
      </c>
      <c r="L305">
        <v>1374</v>
      </c>
      <c r="N305">
        <v>1013</v>
      </c>
      <c r="O305" t="s">
        <v>708</v>
      </c>
      <c r="P305" t="s">
        <v>708</v>
      </c>
      <c r="Q305">
        <v>1</v>
      </c>
      <c r="W305">
        <v>0</v>
      </c>
      <c r="X305">
        <v>-915781824</v>
      </c>
      <c r="Y305">
        <v>5.21</v>
      </c>
      <c r="AA305">
        <v>1</v>
      </c>
      <c r="AB305">
        <v>0</v>
      </c>
      <c r="AC305">
        <v>0</v>
      </c>
      <c r="AD305">
        <v>0</v>
      </c>
      <c r="AE305">
        <v>1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5.21</v>
      </c>
      <c r="AU305" t="s">
        <v>3</v>
      </c>
      <c r="AV305">
        <v>0</v>
      </c>
      <c r="AW305">
        <v>2</v>
      </c>
      <c r="AX305">
        <v>36405604</v>
      </c>
      <c r="AY305">
        <v>1</v>
      </c>
      <c r="AZ305">
        <v>0</v>
      </c>
      <c r="BA305">
        <v>293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Y305*Source!I251</f>
        <v>5.21E-2</v>
      </c>
      <c r="CY305">
        <f>AA305</f>
        <v>1</v>
      </c>
      <c r="CZ305">
        <f>AE305</f>
        <v>1</v>
      </c>
      <c r="DA305">
        <f>AI305</f>
        <v>1</v>
      </c>
      <c r="DB305">
        <f t="shared" si="39"/>
        <v>5.21</v>
      </c>
      <c r="DC305">
        <f t="shared" si="40"/>
        <v>0</v>
      </c>
    </row>
    <row r="306" spans="1:107">
      <c r="A306">
        <f>ROW(Source!A254)</f>
        <v>254</v>
      </c>
      <c r="B306">
        <v>36401907</v>
      </c>
      <c r="C306">
        <v>36405607</v>
      </c>
      <c r="D306">
        <v>18409850</v>
      </c>
      <c r="E306">
        <v>1</v>
      </c>
      <c r="F306">
        <v>1</v>
      </c>
      <c r="G306">
        <v>1</v>
      </c>
      <c r="H306">
        <v>1</v>
      </c>
      <c r="I306" t="s">
        <v>627</v>
      </c>
      <c r="J306" t="s">
        <v>3</v>
      </c>
      <c r="K306" t="s">
        <v>628</v>
      </c>
      <c r="L306">
        <v>1369</v>
      </c>
      <c r="N306">
        <v>1013</v>
      </c>
      <c r="O306" t="s">
        <v>514</v>
      </c>
      <c r="P306" t="s">
        <v>514</v>
      </c>
      <c r="Q306">
        <v>1</v>
      </c>
      <c r="W306">
        <v>0</v>
      </c>
      <c r="X306">
        <v>855544366</v>
      </c>
      <c r="Y306">
        <v>111.55</v>
      </c>
      <c r="AA306">
        <v>0</v>
      </c>
      <c r="AB306">
        <v>0</v>
      </c>
      <c r="AC306">
        <v>0</v>
      </c>
      <c r="AD306">
        <v>289.7</v>
      </c>
      <c r="AE306">
        <v>0</v>
      </c>
      <c r="AF306">
        <v>0</v>
      </c>
      <c r="AG306">
        <v>0</v>
      </c>
      <c r="AH306">
        <v>289.7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97</v>
      </c>
      <c r="AU306" t="s">
        <v>134</v>
      </c>
      <c r="AV306">
        <v>1</v>
      </c>
      <c r="AW306">
        <v>2</v>
      </c>
      <c r="AX306">
        <v>36405628</v>
      </c>
      <c r="AY306">
        <v>1</v>
      </c>
      <c r="AZ306">
        <v>0</v>
      </c>
      <c r="BA306">
        <v>294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Y306*Source!I254</f>
        <v>15.617000000000001</v>
      </c>
      <c r="CY306">
        <f>AD306</f>
        <v>289.7</v>
      </c>
      <c r="CZ306">
        <f>AH306</f>
        <v>289.7</v>
      </c>
      <c r="DA306">
        <f>AL306</f>
        <v>1</v>
      </c>
      <c r="DB306">
        <f>ROUND((ROUND(AT306*CZ306,2)*1.15),2)</f>
        <v>32316.04</v>
      </c>
      <c r="DC306">
        <f>ROUND((ROUND(AT306*AG306,2)*1.15),2)</f>
        <v>0</v>
      </c>
    </row>
    <row r="307" spans="1:107">
      <c r="A307">
        <f>ROW(Source!A254)</f>
        <v>254</v>
      </c>
      <c r="B307">
        <v>36401907</v>
      </c>
      <c r="C307">
        <v>36405607</v>
      </c>
      <c r="D307">
        <v>29173472</v>
      </c>
      <c r="E307">
        <v>1</v>
      </c>
      <c r="F307">
        <v>1</v>
      </c>
      <c r="G307">
        <v>1</v>
      </c>
      <c r="H307">
        <v>2</v>
      </c>
      <c r="I307" t="s">
        <v>577</v>
      </c>
      <c r="J307" t="s">
        <v>578</v>
      </c>
      <c r="K307" t="s">
        <v>579</v>
      </c>
      <c r="L307">
        <v>1368</v>
      </c>
      <c r="N307">
        <v>1011</v>
      </c>
      <c r="O307" t="s">
        <v>520</v>
      </c>
      <c r="P307" t="s">
        <v>520</v>
      </c>
      <c r="Q307">
        <v>1</v>
      </c>
      <c r="W307">
        <v>0</v>
      </c>
      <c r="X307">
        <v>275932499</v>
      </c>
      <c r="Y307">
        <v>2.75</v>
      </c>
      <c r="AA307">
        <v>0</v>
      </c>
      <c r="AB307">
        <v>12.75</v>
      </c>
      <c r="AC307">
        <v>0</v>
      </c>
      <c r="AD307">
        <v>0</v>
      </c>
      <c r="AE307">
        <v>0</v>
      </c>
      <c r="AF307">
        <v>3</v>
      </c>
      <c r="AG307">
        <v>0</v>
      </c>
      <c r="AH307">
        <v>0</v>
      </c>
      <c r="AI307">
        <v>1</v>
      </c>
      <c r="AJ307">
        <v>4.25</v>
      </c>
      <c r="AK307">
        <v>33.32</v>
      </c>
      <c r="AL307">
        <v>1</v>
      </c>
      <c r="AN307">
        <v>0</v>
      </c>
      <c r="AO307">
        <v>1</v>
      </c>
      <c r="AP307">
        <v>1</v>
      </c>
      <c r="AQ307">
        <v>0</v>
      </c>
      <c r="AR307">
        <v>0</v>
      </c>
      <c r="AS307" t="s">
        <v>3</v>
      </c>
      <c r="AT307">
        <v>2.2000000000000002</v>
      </c>
      <c r="AU307" t="s">
        <v>133</v>
      </c>
      <c r="AV307">
        <v>0</v>
      </c>
      <c r="AW307">
        <v>2</v>
      </c>
      <c r="AX307">
        <v>36405629</v>
      </c>
      <c r="AY307">
        <v>1</v>
      </c>
      <c r="AZ307">
        <v>0</v>
      </c>
      <c r="BA307">
        <v>295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Y307*Source!I254</f>
        <v>0.38500000000000001</v>
      </c>
      <c r="CY307">
        <f>AB307</f>
        <v>12.75</v>
      </c>
      <c r="CZ307">
        <f>AF307</f>
        <v>3</v>
      </c>
      <c r="DA307">
        <f>AJ307</f>
        <v>4.25</v>
      </c>
      <c r="DB307">
        <f>ROUND((ROUND(AT307*CZ307,2)*1.25),2)</f>
        <v>8.25</v>
      </c>
      <c r="DC307">
        <f>ROUND((ROUND(AT307*AG307,2)*1.25),2)</f>
        <v>0</v>
      </c>
    </row>
    <row r="308" spans="1:107">
      <c r="A308">
        <f>ROW(Source!A254)</f>
        <v>254</v>
      </c>
      <c r="B308">
        <v>36401907</v>
      </c>
      <c r="C308">
        <v>36405607</v>
      </c>
      <c r="D308">
        <v>29174538</v>
      </c>
      <c r="E308">
        <v>1</v>
      </c>
      <c r="F308">
        <v>1</v>
      </c>
      <c r="G308">
        <v>1</v>
      </c>
      <c r="H308">
        <v>2</v>
      </c>
      <c r="I308" t="s">
        <v>629</v>
      </c>
      <c r="J308" t="s">
        <v>630</v>
      </c>
      <c r="K308" t="s">
        <v>631</v>
      </c>
      <c r="L308">
        <v>1368</v>
      </c>
      <c r="N308">
        <v>1011</v>
      </c>
      <c r="O308" t="s">
        <v>520</v>
      </c>
      <c r="P308" t="s">
        <v>520</v>
      </c>
      <c r="Q308">
        <v>1</v>
      </c>
      <c r="W308">
        <v>0</v>
      </c>
      <c r="X308">
        <v>1107538725</v>
      </c>
      <c r="Y308">
        <v>0.4</v>
      </c>
      <c r="AA308">
        <v>0</v>
      </c>
      <c r="AB308">
        <v>187.1</v>
      </c>
      <c r="AC308">
        <v>0</v>
      </c>
      <c r="AD308">
        <v>0</v>
      </c>
      <c r="AE308">
        <v>0</v>
      </c>
      <c r="AF308">
        <v>33.590000000000003</v>
      </c>
      <c r="AG308">
        <v>0</v>
      </c>
      <c r="AH308">
        <v>0</v>
      </c>
      <c r="AI308">
        <v>1</v>
      </c>
      <c r="AJ308">
        <v>5.57</v>
      </c>
      <c r="AK308">
        <v>33.32</v>
      </c>
      <c r="AL308">
        <v>1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0.32</v>
      </c>
      <c r="AU308" t="s">
        <v>133</v>
      </c>
      <c r="AV308">
        <v>0</v>
      </c>
      <c r="AW308">
        <v>2</v>
      </c>
      <c r="AX308">
        <v>36405630</v>
      </c>
      <c r="AY308">
        <v>1</v>
      </c>
      <c r="AZ308">
        <v>0</v>
      </c>
      <c r="BA308">
        <v>296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Y308*Source!I254</f>
        <v>5.6000000000000008E-2</v>
      </c>
      <c r="CY308">
        <f>AB308</f>
        <v>187.1</v>
      </c>
      <c r="CZ308">
        <f>AF308</f>
        <v>33.590000000000003</v>
      </c>
      <c r="DA308">
        <f>AJ308</f>
        <v>5.57</v>
      </c>
      <c r="DB308">
        <f>ROUND((ROUND(AT308*CZ308,2)*1.25),2)</f>
        <v>13.44</v>
      </c>
      <c r="DC308">
        <f>ROUND((ROUND(AT308*AG308,2)*1.25),2)</f>
        <v>0</v>
      </c>
    </row>
    <row r="309" spans="1:107">
      <c r="A309">
        <f>ROW(Source!A254)</f>
        <v>254</v>
      </c>
      <c r="B309">
        <v>36401907</v>
      </c>
      <c r="C309">
        <v>36405607</v>
      </c>
      <c r="D309">
        <v>29174580</v>
      </c>
      <c r="E309">
        <v>1</v>
      </c>
      <c r="F309">
        <v>1</v>
      </c>
      <c r="G309">
        <v>1</v>
      </c>
      <c r="H309">
        <v>2</v>
      </c>
      <c r="I309" t="s">
        <v>632</v>
      </c>
      <c r="J309" t="s">
        <v>633</v>
      </c>
      <c r="K309" t="s">
        <v>634</v>
      </c>
      <c r="L309">
        <v>1368</v>
      </c>
      <c r="N309">
        <v>1011</v>
      </c>
      <c r="O309" t="s">
        <v>520</v>
      </c>
      <c r="P309" t="s">
        <v>520</v>
      </c>
      <c r="Q309">
        <v>1</v>
      </c>
      <c r="W309">
        <v>0</v>
      </c>
      <c r="X309">
        <v>-169468834</v>
      </c>
      <c r="Y309">
        <v>1.625</v>
      </c>
      <c r="AA309">
        <v>0</v>
      </c>
      <c r="AB309">
        <v>31.87</v>
      </c>
      <c r="AC309">
        <v>0</v>
      </c>
      <c r="AD309">
        <v>0</v>
      </c>
      <c r="AE309">
        <v>0</v>
      </c>
      <c r="AF309">
        <v>2.08</v>
      </c>
      <c r="AG309">
        <v>0</v>
      </c>
      <c r="AH309">
        <v>0</v>
      </c>
      <c r="AI309">
        <v>1</v>
      </c>
      <c r="AJ309">
        <v>15.32</v>
      </c>
      <c r="AK309">
        <v>33.32</v>
      </c>
      <c r="AL309">
        <v>1</v>
      </c>
      <c r="AN309">
        <v>0</v>
      </c>
      <c r="AO309">
        <v>1</v>
      </c>
      <c r="AP309">
        <v>1</v>
      </c>
      <c r="AQ309">
        <v>0</v>
      </c>
      <c r="AR309">
        <v>0</v>
      </c>
      <c r="AS309" t="s">
        <v>3</v>
      </c>
      <c r="AT309">
        <v>1.3</v>
      </c>
      <c r="AU309" t="s">
        <v>133</v>
      </c>
      <c r="AV309">
        <v>0</v>
      </c>
      <c r="AW309">
        <v>2</v>
      </c>
      <c r="AX309">
        <v>36405631</v>
      </c>
      <c r="AY309">
        <v>1</v>
      </c>
      <c r="AZ309">
        <v>0</v>
      </c>
      <c r="BA309">
        <v>297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Y309*Source!I254</f>
        <v>0.22750000000000004</v>
      </c>
      <c r="CY309">
        <f>AB309</f>
        <v>31.87</v>
      </c>
      <c r="CZ309">
        <f>AF309</f>
        <v>2.08</v>
      </c>
      <c r="DA309">
        <f>AJ309</f>
        <v>15.32</v>
      </c>
      <c r="DB309">
        <f>ROUND((ROUND(AT309*CZ309,2)*1.25),2)</f>
        <v>3.38</v>
      </c>
      <c r="DC309">
        <f>ROUND((ROUND(AT309*AG309,2)*1.25),2)</f>
        <v>0</v>
      </c>
    </row>
    <row r="310" spans="1:107">
      <c r="A310">
        <f>ROW(Source!A254)</f>
        <v>254</v>
      </c>
      <c r="B310">
        <v>36401907</v>
      </c>
      <c r="C310">
        <v>36405607</v>
      </c>
      <c r="D310">
        <v>29109354</v>
      </c>
      <c r="E310">
        <v>1</v>
      </c>
      <c r="F310">
        <v>1</v>
      </c>
      <c r="G310">
        <v>1</v>
      </c>
      <c r="H310">
        <v>3</v>
      </c>
      <c r="I310" t="s">
        <v>638</v>
      </c>
      <c r="J310" t="s">
        <v>639</v>
      </c>
      <c r="K310" t="s">
        <v>640</v>
      </c>
      <c r="L310">
        <v>1346</v>
      </c>
      <c r="N310">
        <v>1009</v>
      </c>
      <c r="O310" t="s">
        <v>160</v>
      </c>
      <c r="P310" t="s">
        <v>160</v>
      </c>
      <c r="Q310">
        <v>1</v>
      </c>
      <c r="W310">
        <v>0</v>
      </c>
      <c r="X310">
        <v>-882693383</v>
      </c>
      <c r="Y310">
        <v>10</v>
      </c>
      <c r="AA310">
        <v>64.010000000000005</v>
      </c>
      <c r="AB310">
        <v>0</v>
      </c>
      <c r="AC310">
        <v>0</v>
      </c>
      <c r="AD310">
        <v>0</v>
      </c>
      <c r="AE310">
        <v>46.72</v>
      </c>
      <c r="AF310">
        <v>0</v>
      </c>
      <c r="AG310">
        <v>0</v>
      </c>
      <c r="AH310">
        <v>0</v>
      </c>
      <c r="AI310">
        <v>1.37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10</v>
      </c>
      <c r="AU310" t="s">
        <v>3</v>
      </c>
      <c r="AV310">
        <v>0</v>
      </c>
      <c r="AW310">
        <v>2</v>
      </c>
      <c r="AX310">
        <v>36405632</v>
      </c>
      <c r="AY310">
        <v>1</v>
      </c>
      <c r="AZ310">
        <v>0</v>
      </c>
      <c r="BA310">
        <v>298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Y310*Source!I254</f>
        <v>1.4000000000000001</v>
      </c>
      <c r="CY310">
        <f t="shared" ref="CY310:CY325" si="44">AA310</f>
        <v>64.010000000000005</v>
      </c>
      <c r="CZ310">
        <f t="shared" ref="CZ310:CZ325" si="45">AE310</f>
        <v>46.72</v>
      </c>
      <c r="DA310">
        <f t="shared" ref="DA310:DA325" si="46">AI310</f>
        <v>1.37</v>
      </c>
      <c r="DB310">
        <f t="shared" ref="DB310:DB341" si="47">ROUND(ROUND(AT310*CZ310,2),2)</f>
        <v>467.2</v>
      </c>
      <c r="DC310">
        <f t="shared" ref="DC310:DC341" si="48">ROUND(ROUND(AT310*AG310,2),2)</f>
        <v>0</v>
      </c>
    </row>
    <row r="311" spans="1:107">
      <c r="A311">
        <f>ROW(Source!A254)</f>
        <v>254</v>
      </c>
      <c r="B311">
        <v>36401907</v>
      </c>
      <c r="C311">
        <v>36405607</v>
      </c>
      <c r="D311">
        <v>29109781</v>
      </c>
      <c r="E311">
        <v>1</v>
      </c>
      <c r="F311">
        <v>1</v>
      </c>
      <c r="G311">
        <v>1</v>
      </c>
      <c r="H311">
        <v>3</v>
      </c>
      <c r="I311" t="s">
        <v>644</v>
      </c>
      <c r="J311" t="s">
        <v>645</v>
      </c>
      <c r="K311" t="s">
        <v>646</v>
      </c>
      <c r="L311">
        <v>1346</v>
      </c>
      <c r="N311">
        <v>1009</v>
      </c>
      <c r="O311" t="s">
        <v>160</v>
      </c>
      <c r="P311" t="s">
        <v>160</v>
      </c>
      <c r="Q311">
        <v>1</v>
      </c>
      <c r="W311">
        <v>0</v>
      </c>
      <c r="X311">
        <v>-306339415</v>
      </c>
      <c r="Y311">
        <v>4</v>
      </c>
      <c r="AA311">
        <v>60.38</v>
      </c>
      <c r="AB311">
        <v>0</v>
      </c>
      <c r="AC311">
        <v>0</v>
      </c>
      <c r="AD311">
        <v>0</v>
      </c>
      <c r="AE311">
        <v>11.12</v>
      </c>
      <c r="AF311">
        <v>0</v>
      </c>
      <c r="AG311">
        <v>0</v>
      </c>
      <c r="AH311">
        <v>0</v>
      </c>
      <c r="AI311">
        <v>5.43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4</v>
      </c>
      <c r="AU311" t="s">
        <v>3</v>
      </c>
      <c r="AV311">
        <v>0</v>
      </c>
      <c r="AW311">
        <v>2</v>
      </c>
      <c r="AX311">
        <v>36405633</v>
      </c>
      <c r="AY311">
        <v>1</v>
      </c>
      <c r="AZ311">
        <v>0</v>
      </c>
      <c r="BA311">
        <v>299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Y311*Source!I254</f>
        <v>0.56000000000000005</v>
      </c>
      <c r="CY311">
        <f t="shared" si="44"/>
        <v>60.38</v>
      </c>
      <c r="CZ311">
        <f t="shared" si="45"/>
        <v>11.12</v>
      </c>
      <c r="DA311">
        <f t="shared" si="46"/>
        <v>5.43</v>
      </c>
      <c r="DB311">
        <f t="shared" si="47"/>
        <v>44.48</v>
      </c>
      <c r="DC311">
        <f t="shared" si="48"/>
        <v>0</v>
      </c>
    </row>
    <row r="312" spans="1:107">
      <c r="A312">
        <f>ROW(Source!A254)</f>
        <v>254</v>
      </c>
      <c r="B312">
        <v>36401907</v>
      </c>
      <c r="C312">
        <v>36405607</v>
      </c>
      <c r="D312">
        <v>29109782</v>
      </c>
      <c r="E312">
        <v>1</v>
      </c>
      <c r="F312">
        <v>1</v>
      </c>
      <c r="G312">
        <v>1</v>
      </c>
      <c r="H312">
        <v>3</v>
      </c>
      <c r="I312" t="s">
        <v>647</v>
      </c>
      <c r="J312" t="s">
        <v>648</v>
      </c>
      <c r="K312" t="s">
        <v>649</v>
      </c>
      <c r="L312">
        <v>1346</v>
      </c>
      <c r="N312">
        <v>1009</v>
      </c>
      <c r="O312" t="s">
        <v>160</v>
      </c>
      <c r="P312" t="s">
        <v>160</v>
      </c>
      <c r="Q312">
        <v>1</v>
      </c>
      <c r="W312">
        <v>0</v>
      </c>
      <c r="X312">
        <v>-71279152</v>
      </c>
      <c r="Y312">
        <v>42</v>
      </c>
      <c r="AA312">
        <v>16.309999999999999</v>
      </c>
      <c r="AB312">
        <v>0</v>
      </c>
      <c r="AC312">
        <v>0</v>
      </c>
      <c r="AD312">
        <v>0</v>
      </c>
      <c r="AE312">
        <v>4.3600000000000003</v>
      </c>
      <c r="AF312">
        <v>0</v>
      </c>
      <c r="AG312">
        <v>0</v>
      </c>
      <c r="AH312">
        <v>0</v>
      </c>
      <c r="AI312">
        <v>3.74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3</v>
      </c>
      <c r="AT312">
        <v>42</v>
      </c>
      <c r="AU312" t="s">
        <v>3</v>
      </c>
      <c r="AV312">
        <v>0</v>
      </c>
      <c r="AW312">
        <v>2</v>
      </c>
      <c r="AX312">
        <v>36405634</v>
      </c>
      <c r="AY312">
        <v>1</v>
      </c>
      <c r="AZ312">
        <v>0</v>
      </c>
      <c r="BA312">
        <v>300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Y312*Source!I254</f>
        <v>5.8800000000000008</v>
      </c>
      <c r="CY312">
        <f t="shared" si="44"/>
        <v>16.309999999999999</v>
      </c>
      <c r="CZ312">
        <f t="shared" si="45"/>
        <v>4.3600000000000003</v>
      </c>
      <c r="DA312">
        <f t="shared" si="46"/>
        <v>3.74</v>
      </c>
      <c r="DB312">
        <f t="shared" si="47"/>
        <v>183.12</v>
      </c>
      <c r="DC312">
        <f t="shared" si="48"/>
        <v>0</v>
      </c>
    </row>
    <row r="313" spans="1:107">
      <c r="A313">
        <f>ROW(Source!A254)</f>
        <v>254</v>
      </c>
      <c r="B313">
        <v>36401907</v>
      </c>
      <c r="C313">
        <v>36405607</v>
      </c>
      <c r="D313">
        <v>29110699</v>
      </c>
      <c r="E313">
        <v>1</v>
      </c>
      <c r="F313">
        <v>1</v>
      </c>
      <c r="G313">
        <v>1</v>
      </c>
      <c r="H313">
        <v>3</v>
      </c>
      <c r="I313" t="s">
        <v>650</v>
      </c>
      <c r="J313" t="s">
        <v>651</v>
      </c>
      <c r="K313" t="s">
        <v>652</v>
      </c>
      <c r="L313">
        <v>1301</v>
      </c>
      <c r="N313">
        <v>1003</v>
      </c>
      <c r="O313" t="s">
        <v>142</v>
      </c>
      <c r="P313" t="s">
        <v>142</v>
      </c>
      <c r="Q313">
        <v>1</v>
      </c>
      <c r="W313">
        <v>0</v>
      </c>
      <c r="X313">
        <v>1063889258</v>
      </c>
      <c r="Y313">
        <v>68</v>
      </c>
      <c r="AA313">
        <v>1.24</v>
      </c>
      <c r="AB313">
        <v>0</v>
      </c>
      <c r="AC313">
        <v>0</v>
      </c>
      <c r="AD313">
        <v>0</v>
      </c>
      <c r="AE313">
        <v>0.17</v>
      </c>
      <c r="AF313">
        <v>0</v>
      </c>
      <c r="AG313">
        <v>0</v>
      </c>
      <c r="AH313">
        <v>0</v>
      </c>
      <c r="AI313">
        <v>7.29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3</v>
      </c>
      <c r="AT313">
        <v>68</v>
      </c>
      <c r="AU313" t="s">
        <v>3</v>
      </c>
      <c r="AV313">
        <v>0</v>
      </c>
      <c r="AW313">
        <v>2</v>
      </c>
      <c r="AX313">
        <v>36405635</v>
      </c>
      <c r="AY313">
        <v>1</v>
      </c>
      <c r="AZ313">
        <v>0</v>
      </c>
      <c r="BA313">
        <v>301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Y313*Source!I254</f>
        <v>9.5200000000000014</v>
      </c>
      <c r="CY313">
        <f t="shared" si="44"/>
        <v>1.24</v>
      </c>
      <c r="CZ313">
        <f t="shared" si="45"/>
        <v>0.17</v>
      </c>
      <c r="DA313">
        <f t="shared" si="46"/>
        <v>7.29</v>
      </c>
      <c r="DB313">
        <f t="shared" si="47"/>
        <v>11.56</v>
      </c>
      <c r="DC313">
        <f t="shared" si="48"/>
        <v>0</v>
      </c>
    </row>
    <row r="314" spans="1:107">
      <c r="A314">
        <f>ROW(Source!A254)</f>
        <v>254</v>
      </c>
      <c r="B314">
        <v>36401907</v>
      </c>
      <c r="C314">
        <v>36405607</v>
      </c>
      <c r="D314">
        <v>29110797</v>
      </c>
      <c r="E314">
        <v>1</v>
      </c>
      <c r="F314">
        <v>1</v>
      </c>
      <c r="G314">
        <v>1</v>
      </c>
      <c r="H314">
        <v>3</v>
      </c>
      <c r="I314" t="s">
        <v>653</v>
      </c>
      <c r="J314" t="s">
        <v>654</v>
      </c>
      <c r="K314" t="s">
        <v>655</v>
      </c>
      <c r="L314">
        <v>1301</v>
      </c>
      <c r="N314">
        <v>1003</v>
      </c>
      <c r="O314" t="s">
        <v>142</v>
      </c>
      <c r="P314" t="s">
        <v>142</v>
      </c>
      <c r="Q314">
        <v>1</v>
      </c>
      <c r="W314">
        <v>0</v>
      </c>
      <c r="X314">
        <v>1919953005</v>
      </c>
      <c r="Y314">
        <v>135</v>
      </c>
      <c r="AA314">
        <v>15.5</v>
      </c>
      <c r="AB314">
        <v>0</v>
      </c>
      <c r="AC314">
        <v>0</v>
      </c>
      <c r="AD314">
        <v>0</v>
      </c>
      <c r="AE314">
        <v>1.74</v>
      </c>
      <c r="AF314">
        <v>0</v>
      </c>
      <c r="AG314">
        <v>0</v>
      </c>
      <c r="AH314">
        <v>0</v>
      </c>
      <c r="AI314">
        <v>8.91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135</v>
      </c>
      <c r="AU314" t="s">
        <v>3</v>
      </c>
      <c r="AV314">
        <v>0</v>
      </c>
      <c r="AW314">
        <v>2</v>
      </c>
      <c r="AX314">
        <v>36405636</v>
      </c>
      <c r="AY314">
        <v>1</v>
      </c>
      <c r="AZ314">
        <v>0</v>
      </c>
      <c r="BA314">
        <v>302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Y314*Source!I254</f>
        <v>18.900000000000002</v>
      </c>
      <c r="CY314">
        <f t="shared" si="44"/>
        <v>15.5</v>
      </c>
      <c r="CZ314">
        <f t="shared" si="45"/>
        <v>1.74</v>
      </c>
      <c r="DA314">
        <f t="shared" si="46"/>
        <v>8.91</v>
      </c>
      <c r="DB314">
        <f t="shared" si="47"/>
        <v>234.9</v>
      </c>
      <c r="DC314">
        <f t="shared" si="48"/>
        <v>0</v>
      </c>
    </row>
    <row r="315" spans="1:107">
      <c r="A315">
        <f>ROW(Source!A254)</f>
        <v>254</v>
      </c>
      <c r="B315">
        <v>36401907</v>
      </c>
      <c r="C315">
        <v>36405607</v>
      </c>
      <c r="D315">
        <v>29110813</v>
      </c>
      <c r="E315">
        <v>1</v>
      </c>
      <c r="F315">
        <v>1</v>
      </c>
      <c r="G315">
        <v>1</v>
      </c>
      <c r="H315">
        <v>3</v>
      </c>
      <c r="I315" t="s">
        <v>709</v>
      </c>
      <c r="J315" t="s">
        <v>710</v>
      </c>
      <c r="K315" t="s">
        <v>711</v>
      </c>
      <c r="L315">
        <v>1301</v>
      </c>
      <c r="N315">
        <v>1003</v>
      </c>
      <c r="O315" t="s">
        <v>142</v>
      </c>
      <c r="P315" t="s">
        <v>142</v>
      </c>
      <c r="Q315">
        <v>1</v>
      </c>
      <c r="W315">
        <v>0</v>
      </c>
      <c r="X315">
        <v>-32754974</v>
      </c>
      <c r="Y315">
        <v>135</v>
      </c>
      <c r="AA315">
        <v>3</v>
      </c>
      <c r="AB315">
        <v>0</v>
      </c>
      <c r="AC315">
        <v>0</v>
      </c>
      <c r="AD315">
        <v>0</v>
      </c>
      <c r="AE315">
        <v>0.39</v>
      </c>
      <c r="AF315">
        <v>0</v>
      </c>
      <c r="AG315">
        <v>0</v>
      </c>
      <c r="AH315">
        <v>0</v>
      </c>
      <c r="AI315">
        <v>7.69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135</v>
      </c>
      <c r="AU315" t="s">
        <v>3</v>
      </c>
      <c r="AV315">
        <v>0</v>
      </c>
      <c r="AW315">
        <v>2</v>
      </c>
      <c r="AX315">
        <v>36405637</v>
      </c>
      <c r="AY315">
        <v>1</v>
      </c>
      <c r="AZ315">
        <v>0</v>
      </c>
      <c r="BA315">
        <v>303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Y315*Source!I254</f>
        <v>18.900000000000002</v>
      </c>
      <c r="CY315">
        <f t="shared" si="44"/>
        <v>3</v>
      </c>
      <c r="CZ315">
        <f t="shared" si="45"/>
        <v>0.39</v>
      </c>
      <c r="DA315">
        <f t="shared" si="46"/>
        <v>7.69</v>
      </c>
      <c r="DB315">
        <f t="shared" si="47"/>
        <v>52.65</v>
      </c>
      <c r="DC315">
        <f t="shared" si="48"/>
        <v>0</v>
      </c>
    </row>
    <row r="316" spans="1:107">
      <c r="A316">
        <f>ROW(Source!A254)</f>
        <v>254</v>
      </c>
      <c r="B316">
        <v>36401907</v>
      </c>
      <c r="C316">
        <v>36405607</v>
      </c>
      <c r="D316">
        <v>29111455</v>
      </c>
      <c r="E316">
        <v>1</v>
      </c>
      <c r="F316">
        <v>1</v>
      </c>
      <c r="G316">
        <v>1</v>
      </c>
      <c r="H316">
        <v>3</v>
      </c>
      <c r="I316" t="s">
        <v>659</v>
      </c>
      <c r="J316" t="s">
        <v>660</v>
      </c>
      <c r="K316" t="s">
        <v>661</v>
      </c>
      <c r="L316">
        <v>1327</v>
      </c>
      <c r="N316">
        <v>1005</v>
      </c>
      <c r="O316" t="s">
        <v>155</v>
      </c>
      <c r="P316" t="s">
        <v>155</v>
      </c>
      <c r="Q316">
        <v>1</v>
      </c>
      <c r="W316">
        <v>0</v>
      </c>
      <c r="X316">
        <v>-1126346608</v>
      </c>
      <c r="Y316">
        <v>111</v>
      </c>
      <c r="AA316">
        <v>73.790000000000006</v>
      </c>
      <c r="AB316">
        <v>0</v>
      </c>
      <c r="AC316">
        <v>0</v>
      </c>
      <c r="AD316">
        <v>0</v>
      </c>
      <c r="AE316">
        <v>15.06</v>
      </c>
      <c r="AF316">
        <v>0</v>
      </c>
      <c r="AG316">
        <v>0</v>
      </c>
      <c r="AH316">
        <v>0</v>
      </c>
      <c r="AI316">
        <v>4.9000000000000004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3</v>
      </c>
      <c r="AT316">
        <v>111</v>
      </c>
      <c r="AU316" t="s">
        <v>3</v>
      </c>
      <c r="AV316">
        <v>0</v>
      </c>
      <c r="AW316">
        <v>2</v>
      </c>
      <c r="AX316">
        <v>36405638</v>
      </c>
      <c r="AY316">
        <v>1</v>
      </c>
      <c r="AZ316">
        <v>0</v>
      </c>
      <c r="BA316">
        <v>304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Y316*Source!I254</f>
        <v>15.540000000000001</v>
      </c>
      <c r="CY316">
        <f t="shared" si="44"/>
        <v>73.790000000000006</v>
      </c>
      <c r="CZ316">
        <f t="shared" si="45"/>
        <v>15.06</v>
      </c>
      <c r="DA316">
        <f t="shared" si="46"/>
        <v>4.9000000000000004</v>
      </c>
      <c r="DB316">
        <f t="shared" si="47"/>
        <v>1671.66</v>
      </c>
      <c r="DC316">
        <f t="shared" si="48"/>
        <v>0</v>
      </c>
    </row>
    <row r="317" spans="1:107">
      <c r="A317">
        <f>ROW(Source!A254)</f>
        <v>254</v>
      </c>
      <c r="B317">
        <v>36401907</v>
      </c>
      <c r="C317">
        <v>36405607</v>
      </c>
      <c r="D317">
        <v>29114731</v>
      </c>
      <c r="E317">
        <v>1</v>
      </c>
      <c r="F317">
        <v>1</v>
      </c>
      <c r="G317">
        <v>1</v>
      </c>
      <c r="H317">
        <v>3</v>
      </c>
      <c r="I317" t="s">
        <v>712</v>
      </c>
      <c r="J317" t="s">
        <v>713</v>
      </c>
      <c r="K317" t="s">
        <v>714</v>
      </c>
      <c r="L317">
        <v>1354</v>
      </c>
      <c r="N317">
        <v>1010</v>
      </c>
      <c r="O317" t="s">
        <v>237</v>
      </c>
      <c r="P317" t="s">
        <v>237</v>
      </c>
      <c r="Q317">
        <v>1</v>
      </c>
      <c r="W317">
        <v>0</v>
      </c>
      <c r="X317">
        <v>-1463139681</v>
      </c>
      <c r="Y317">
        <v>368</v>
      </c>
      <c r="AA317">
        <v>0.22</v>
      </c>
      <c r="AB317">
        <v>0</v>
      </c>
      <c r="AC317">
        <v>0</v>
      </c>
      <c r="AD317">
        <v>0</v>
      </c>
      <c r="AE317">
        <v>0.02</v>
      </c>
      <c r="AF317">
        <v>0</v>
      </c>
      <c r="AG317">
        <v>0</v>
      </c>
      <c r="AH317">
        <v>0</v>
      </c>
      <c r="AI317">
        <v>10.89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368</v>
      </c>
      <c r="AU317" t="s">
        <v>3</v>
      </c>
      <c r="AV317">
        <v>0</v>
      </c>
      <c r="AW317">
        <v>2</v>
      </c>
      <c r="AX317">
        <v>36405639</v>
      </c>
      <c r="AY317">
        <v>1</v>
      </c>
      <c r="AZ317">
        <v>0</v>
      </c>
      <c r="BA317">
        <v>305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Y317*Source!I254</f>
        <v>51.52</v>
      </c>
      <c r="CY317">
        <f t="shared" si="44"/>
        <v>0.22</v>
      </c>
      <c r="CZ317">
        <f t="shared" si="45"/>
        <v>0.02</v>
      </c>
      <c r="DA317">
        <f t="shared" si="46"/>
        <v>10.89</v>
      </c>
      <c r="DB317">
        <f t="shared" si="47"/>
        <v>7.36</v>
      </c>
      <c r="DC317">
        <f t="shared" si="48"/>
        <v>0</v>
      </c>
    </row>
    <row r="318" spans="1:107">
      <c r="A318">
        <f>ROW(Source!A254)</f>
        <v>254</v>
      </c>
      <c r="B318">
        <v>36401907</v>
      </c>
      <c r="C318">
        <v>36405607</v>
      </c>
      <c r="D318">
        <v>29114733</v>
      </c>
      <c r="E318">
        <v>1</v>
      </c>
      <c r="F318">
        <v>1</v>
      </c>
      <c r="G318">
        <v>1</v>
      </c>
      <c r="H318">
        <v>3</v>
      </c>
      <c r="I318" t="s">
        <v>662</v>
      </c>
      <c r="J318" t="s">
        <v>663</v>
      </c>
      <c r="K318" t="s">
        <v>664</v>
      </c>
      <c r="L318">
        <v>1354</v>
      </c>
      <c r="N318">
        <v>1010</v>
      </c>
      <c r="O318" t="s">
        <v>237</v>
      </c>
      <c r="P318" t="s">
        <v>237</v>
      </c>
      <c r="Q318">
        <v>1</v>
      </c>
      <c r="W318">
        <v>0</v>
      </c>
      <c r="X318">
        <v>-1352915271</v>
      </c>
      <c r="Y318">
        <v>2221</v>
      </c>
      <c r="AA318">
        <v>0.3</v>
      </c>
      <c r="AB318">
        <v>0</v>
      </c>
      <c r="AC318">
        <v>0</v>
      </c>
      <c r="AD318">
        <v>0</v>
      </c>
      <c r="AE318">
        <v>0.02</v>
      </c>
      <c r="AF318">
        <v>0</v>
      </c>
      <c r="AG318">
        <v>0</v>
      </c>
      <c r="AH318">
        <v>0</v>
      </c>
      <c r="AI318">
        <v>14.91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1</v>
      </c>
      <c r="AQ318">
        <v>0</v>
      </c>
      <c r="AR318">
        <v>0</v>
      </c>
      <c r="AS318" t="s">
        <v>3</v>
      </c>
      <c r="AT318">
        <v>2221</v>
      </c>
      <c r="AU318" t="s">
        <v>3</v>
      </c>
      <c r="AV318">
        <v>0</v>
      </c>
      <c r="AW318">
        <v>2</v>
      </c>
      <c r="AX318">
        <v>36405640</v>
      </c>
      <c r="AY318">
        <v>1</v>
      </c>
      <c r="AZ318">
        <v>0</v>
      </c>
      <c r="BA318">
        <v>306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Y318*Source!I254</f>
        <v>310.94000000000005</v>
      </c>
      <c r="CY318">
        <f t="shared" si="44"/>
        <v>0.3</v>
      </c>
      <c r="CZ318">
        <f t="shared" si="45"/>
        <v>0.02</v>
      </c>
      <c r="DA318">
        <f t="shared" si="46"/>
        <v>14.91</v>
      </c>
      <c r="DB318">
        <f t="shared" si="47"/>
        <v>44.42</v>
      </c>
      <c r="DC318">
        <f t="shared" si="48"/>
        <v>0</v>
      </c>
    </row>
    <row r="319" spans="1:107">
      <c r="A319">
        <f>ROW(Source!A254)</f>
        <v>254</v>
      </c>
      <c r="B319">
        <v>36401907</v>
      </c>
      <c r="C319">
        <v>36405607</v>
      </c>
      <c r="D319">
        <v>29114403</v>
      </c>
      <c r="E319">
        <v>1</v>
      </c>
      <c r="F319">
        <v>1</v>
      </c>
      <c r="G319">
        <v>1</v>
      </c>
      <c r="H319">
        <v>3</v>
      </c>
      <c r="I319" t="s">
        <v>715</v>
      </c>
      <c r="J319" t="s">
        <v>716</v>
      </c>
      <c r="K319" t="s">
        <v>717</v>
      </c>
      <c r="L319">
        <v>1354</v>
      </c>
      <c r="N319">
        <v>1010</v>
      </c>
      <c r="O319" t="s">
        <v>237</v>
      </c>
      <c r="P319" t="s">
        <v>237</v>
      </c>
      <c r="Q319">
        <v>1</v>
      </c>
      <c r="W319">
        <v>0</v>
      </c>
      <c r="X319">
        <v>310998176</v>
      </c>
      <c r="Y319">
        <v>81</v>
      </c>
      <c r="AA319">
        <v>0.61</v>
      </c>
      <c r="AB319">
        <v>0</v>
      </c>
      <c r="AC319">
        <v>0</v>
      </c>
      <c r="AD319">
        <v>0</v>
      </c>
      <c r="AE319">
        <v>0.68</v>
      </c>
      <c r="AF319">
        <v>0</v>
      </c>
      <c r="AG319">
        <v>0</v>
      </c>
      <c r="AH319">
        <v>0</v>
      </c>
      <c r="AI319">
        <v>0.9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81</v>
      </c>
      <c r="AU319" t="s">
        <v>3</v>
      </c>
      <c r="AV319">
        <v>0</v>
      </c>
      <c r="AW319">
        <v>2</v>
      </c>
      <c r="AX319">
        <v>36405641</v>
      </c>
      <c r="AY319">
        <v>1</v>
      </c>
      <c r="AZ319">
        <v>0</v>
      </c>
      <c r="BA319">
        <v>307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Y319*Source!I254</f>
        <v>11.340000000000002</v>
      </c>
      <c r="CY319">
        <f t="shared" si="44"/>
        <v>0.61</v>
      </c>
      <c r="CZ319">
        <f t="shared" si="45"/>
        <v>0.68</v>
      </c>
      <c r="DA319">
        <f t="shared" si="46"/>
        <v>0.9</v>
      </c>
      <c r="DB319">
        <f t="shared" si="47"/>
        <v>55.08</v>
      </c>
      <c r="DC319">
        <f t="shared" si="48"/>
        <v>0</v>
      </c>
    </row>
    <row r="320" spans="1:107">
      <c r="A320">
        <f>ROW(Source!A254)</f>
        <v>254</v>
      </c>
      <c r="B320">
        <v>36401907</v>
      </c>
      <c r="C320">
        <v>36405607</v>
      </c>
      <c r="D320">
        <v>29114482</v>
      </c>
      <c r="E320">
        <v>1</v>
      </c>
      <c r="F320">
        <v>1</v>
      </c>
      <c r="G320">
        <v>1</v>
      </c>
      <c r="H320">
        <v>3</v>
      </c>
      <c r="I320" t="s">
        <v>668</v>
      </c>
      <c r="J320" t="s">
        <v>669</v>
      </c>
      <c r="K320" t="s">
        <v>670</v>
      </c>
      <c r="L320">
        <v>1354</v>
      </c>
      <c r="N320">
        <v>1010</v>
      </c>
      <c r="O320" t="s">
        <v>237</v>
      </c>
      <c r="P320" t="s">
        <v>237</v>
      </c>
      <c r="Q320">
        <v>1</v>
      </c>
      <c r="W320">
        <v>0</v>
      </c>
      <c r="X320">
        <v>-520920930</v>
      </c>
      <c r="Y320">
        <v>322</v>
      </c>
      <c r="AA320">
        <v>0.33</v>
      </c>
      <c r="AB320">
        <v>0</v>
      </c>
      <c r="AC320">
        <v>0</v>
      </c>
      <c r="AD320">
        <v>0</v>
      </c>
      <c r="AE320">
        <v>7.0000000000000007E-2</v>
      </c>
      <c r="AF320">
        <v>0</v>
      </c>
      <c r="AG320">
        <v>0</v>
      </c>
      <c r="AH320">
        <v>0</v>
      </c>
      <c r="AI320">
        <v>4.74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322</v>
      </c>
      <c r="AU320" t="s">
        <v>3</v>
      </c>
      <c r="AV320">
        <v>0</v>
      </c>
      <c r="AW320">
        <v>2</v>
      </c>
      <c r="AX320">
        <v>36405642</v>
      </c>
      <c r="AY320">
        <v>1</v>
      </c>
      <c r="AZ320">
        <v>0</v>
      </c>
      <c r="BA320">
        <v>308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Y320*Source!I254</f>
        <v>45.080000000000005</v>
      </c>
      <c r="CY320">
        <f t="shared" si="44"/>
        <v>0.33</v>
      </c>
      <c r="CZ320">
        <f t="shared" si="45"/>
        <v>7.0000000000000007E-2</v>
      </c>
      <c r="DA320">
        <f t="shared" si="46"/>
        <v>4.74</v>
      </c>
      <c r="DB320">
        <f t="shared" si="47"/>
        <v>22.54</v>
      </c>
      <c r="DC320">
        <f t="shared" si="48"/>
        <v>0</v>
      </c>
    </row>
    <row r="321" spans="1:107">
      <c r="A321">
        <f>ROW(Source!A254)</f>
        <v>254</v>
      </c>
      <c r="B321">
        <v>36401907</v>
      </c>
      <c r="C321">
        <v>36405607</v>
      </c>
      <c r="D321">
        <v>29129587</v>
      </c>
      <c r="E321">
        <v>1</v>
      </c>
      <c r="F321">
        <v>1</v>
      </c>
      <c r="G321">
        <v>1</v>
      </c>
      <c r="H321">
        <v>3</v>
      </c>
      <c r="I321" t="s">
        <v>718</v>
      </c>
      <c r="J321" t="s">
        <v>719</v>
      </c>
      <c r="K321" t="s">
        <v>720</v>
      </c>
      <c r="L321">
        <v>1301</v>
      </c>
      <c r="N321">
        <v>1003</v>
      </c>
      <c r="O321" t="s">
        <v>142</v>
      </c>
      <c r="P321" t="s">
        <v>142</v>
      </c>
      <c r="Q321">
        <v>1</v>
      </c>
      <c r="W321">
        <v>0</v>
      </c>
      <c r="X321">
        <v>-1491213163</v>
      </c>
      <c r="Y321">
        <v>136</v>
      </c>
      <c r="AA321">
        <v>36.99</v>
      </c>
      <c r="AB321">
        <v>0</v>
      </c>
      <c r="AC321">
        <v>0</v>
      </c>
      <c r="AD321">
        <v>0</v>
      </c>
      <c r="AE321">
        <v>4.18</v>
      </c>
      <c r="AF321">
        <v>0</v>
      </c>
      <c r="AG321">
        <v>0</v>
      </c>
      <c r="AH321">
        <v>0</v>
      </c>
      <c r="AI321">
        <v>8.85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136</v>
      </c>
      <c r="AU321" t="s">
        <v>3</v>
      </c>
      <c r="AV321">
        <v>0</v>
      </c>
      <c r="AW321">
        <v>2</v>
      </c>
      <c r="AX321">
        <v>36405643</v>
      </c>
      <c r="AY321">
        <v>1</v>
      </c>
      <c r="AZ321">
        <v>0</v>
      </c>
      <c r="BA321">
        <v>309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Y321*Source!I254</f>
        <v>19.040000000000003</v>
      </c>
      <c r="CY321">
        <f t="shared" si="44"/>
        <v>36.99</v>
      </c>
      <c r="CZ321">
        <f t="shared" si="45"/>
        <v>4.18</v>
      </c>
      <c r="DA321">
        <f t="shared" si="46"/>
        <v>8.85</v>
      </c>
      <c r="DB321">
        <f t="shared" si="47"/>
        <v>568.48</v>
      </c>
      <c r="DC321">
        <f t="shared" si="48"/>
        <v>0</v>
      </c>
    </row>
    <row r="322" spans="1:107">
      <c r="A322">
        <f>ROW(Source!A254)</f>
        <v>254</v>
      </c>
      <c r="B322">
        <v>36401907</v>
      </c>
      <c r="C322">
        <v>36405607</v>
      </c>
      <c r="D322">
        <v>29129600</v>
      </c>
      <c r="E322">
        <v>1</v>
      </c>
      <c r="F322">
        <v>1</v>
      </c>
      <c r="G322">
        <v>1</v>
      </c>
      <c r="H322">
        <v>3</v>
      </c>
      <c r="I322" t="s">
        <v>721</v>
      </c>
      <c r="J322" t="s">
        <v>722</v>
      </c>
      <c r="K322" t="s">
        <v>723</v>
      </c>
      <c r="L322">
        <v>1301</v>
      </c>
      <c r="N322">
        <v>1003</v>
      </c>
      <c r="O322" t="s">
        <v>142</v>
      </c>
      <c r="P322" t="s">
        <v>142</v>
      </c>
      <c r="Q322">
        <v>1</v>
      </c>
      <c r="W322">
        <v>0</v>
      </c>
      <c r="X322">
        <v>-382412684</v>
      </c>
      <c r="Y322">
        <v>306</v>
      </c>
      <c r="AA322">
        <v>41.73</v>
      </c>
      <c r="AB322">
        <v>0</v>
      </c>
      <c r="AC322">
        <v>0</v>
      </c>
      <c r="AD322">
        <v>0</v>
      </c>
      <c r="AE322">
        <v>5.74</v>
      </c>
      <c r="AF322">
        <v>0</v>
      </c>
      <c r="AG322">
        <v>0</v>
      </c>
      <c r="AH322">
        <v>0</v>
      </c>
      <c r="AI322">
        <v>7.27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306</v>
      </c>
      <c r="AU322" t="s">
        <v>3</v>
      </c>
      <c r="AV322">
        <v>0</v>
      </c>
      <c r="AW322">
        <v>2</v>
      </c>
      <c r="AX322">
        <v>36405644</v>
      </c>
      <c r="AY322">
        <v>1</v>
      </c>
      <c r="AZ322">
        <v>0</v>
      </c>
      <c r="BA322">
        <v>310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Y322*Source!I254</f>
        <v>42.84</v>
      </c>
      <c r="CY322">
        <f t="shared" si="44"/>
        <v>41.73</v>
      </c>
      <c r="CZ322">
        <f t="shared" si="45"/>
        <v>5.74</v>
      </c>
      <c r="DA322">
        <f t="shared" si="46"/>
        <v>7.27</v>
      </c>
      <c r="DB322">
        <f t="shared" si="47"/>
        <v>1756.44</v>
      </c>
      <c r="DC322">
        <f t="shared" si="48"/>
        <v>0</v>
      </c>
    </row>
    <row r="323" spans="1:107">
      <c r="A323">
        <f>ROW(Source!A254)</f>
        <v>254</v>
      </c>
      <c r="B323">
        <v>36401907</v>
      </c>
      <c r="C323">
        <v>36405607</v>
      </c>
      <c r="D323">
        <v>29129688</v>
      </c>
      <c r="E323">
        <v>1</v>
      </c>
      <c r="F323">
        <v>1</v>
      </c>
      <c r="G323">
        <v>1</v>
      </c>
      <c r="H323">
        <v>3</v>
      </c>
      <c r="I323" t="s">
        <v>724</v>
      </c>
      <c r="J323" t="s">
        <v>725</v>
      </c>
      <c r="K323" t="s">
        <v>726</v>
      </c>
      <c r="L323">
        <v>1354</v>
      </c>
      <c r="N323">
        <v>1010</v>
      </c>
      <c r="O323" t="s">
        <v>237</v>
      </c>
      <c r="P323" t="s">
        <v>237</v>
      </c>
      <c r="Q323">
        <v>1</v>
      </c>
      <c r="W323">
        <v>0</v>
      </c>
      <c r="X323">
        <v>75405298</v>
      </c>
      <c r="Y323">
        <v>81</v>
      </c>
      <c r="AA323">
        <v>9.7899999999999991</v>
      </c>
      <c r="AB323">
        <v>0</v>
      </c>
      <c r="AC323">
        <v>0</v>
      </c>
      <c r="AD323">
        <v>0</v>
      </c>
      <c r="AE323">
        <v>1.32</v>
      </c>
      <c r="AF323">
        <v>0</v>
      </c>
      <c r="AG323">
        <v>0</v>
      </c>
      <c r="AH323">
        <v>0</v>
      </c>
      <c r="AI323">
        <v>7.42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81</v>
      </c>
      <c r="AU323" t="s">
        <v>3</v>
      </c>
      <c r="AV323">
        <v>0</v>
      </c>
      <c r="AW323">
        <v>2</v>
      </c>
      <c r="AX323">
        <v>36405645</v>
      </c>
      <c r="AY323">
        <v>1</v>
      </c>
      <c r="AZ323">
        <v>0</v>
      </c>
      <c r="BA323">
        <v>311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Y323*Source!I254</f>
        <v>11.340000000000002</v>
      </c>
      <c r="CY323">
        <f t="shared" si="44"/>
        <v>9.7899999999999991</v>
      </c>
      <c r="CZ323">
        <f t="shared" si="45"/>
        <v>1.32</v>
      </c>
      <c r="DA323">
        <f t="shared" si="46"/>
        <v>7.42</v>
      </c>
      <c r="DB323">
        <f t="shared" si="47"/>
        <v>106.92</v>
      </c>
      <c r="DC323">
        <f t="shared" si="48"/>
        <v>0</v>
      </c>
    </row>
    <row r="324" spans="1:107">
      <c r="A324">
        <f>ROW(Source!A254)</f>
        <v>254</v>
      </c>
      <c r="B324">
        <v>36401907</v>
      </c>
      <c r="C324">
        <v>36405607</v>
      </c>
      <c r="D324">
        <v>29129705</v>
      </c>
      <c r="E324">
        <v>1</v>
      </c>
      <c r="F324">
        <v>1</v>
      </c>
      <c r="G324">
        <v>1</v>
      </c>
      <c r="H324">
        <v>3</v>
      </c>
      <c r="I324" t="s">
        <v>727</v>
      </c>
      <c r="J324" t="s">
        <v>728</v>
      </c>
      <c r="K324" t="s">
        <v>729</v>
      </c>
      <c r="L324">
        <v>1354</v>
      </c>
      <c r="N324">
        <v>1010</v>
      </c>
      <c r="O324" t="s">
        <v>237</v>
      </c>
      <c r="P324" t="s">
        <v>237</v>
      </c>
      <c r="Q324">
        <v>1</v>
      </c>
      <c r="W324">
        <v>0</v>
      </c>
      <c r="X324">
        <v>-664589453</v>
      </c>
      <c r="Y324">
        <v>183</v>
      </c>
      <c r="AA324">
        <v>12.48</v>
      </c>
      <c r="AB324">
        <v>0</v>
      </c>
      <c r="AC324">
        <v>0</v>
      </c>
      <c r="AD324">
        <v>0</v>
      </c>
      <c r="AE324">
        <v>1.68</v>
      </c>
      <c r="AF324">
        <v>0</v>
      </c>
      <c r="AG324">
        <v>0</v>
      </c>
      <c r="AH324">
        <v>0</v>
      </c>
      <c r="AI324">
        <v>7.43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183</v>
      </c>
      <c r="AU324" t="s">
        <v>3</v>
      </c>
      <c r="AV324">
        <v>0</v>
      </c>
      <c r="AW324">
        <v>2</v>
      </c>
      <c r="AX324">
        <v>36405646</v>
      </c>
      <c r="AY324">
        <v>1</v>
      </c>
      <c r="AZ324">
        <v>0</v>
      </c>
      <c r="BA324">
        <v>312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Y324*Source!I254</f>
        <v>25.62</v>
      </c>
      <c r="CY324">
        <f t="shared" si="44"/>
        <v>12.48</v>
      </c>
      <c r="CZ324">
        <f t="shared" si="45"/>
        <v>1.68</v>
      </c>
      <c r="DA324">
        <f t="shared" si="46"/>
        <v>7.43</v>
      </c>
      <c r="DB324">
        <f t="shared" si="47"/>
        <v>307.44</v>
      </c>
      <c r="DC324">
        <f t="shared" si="48"/>
        <v>0</v>
      </c>
    </row>
    <row r="325" spans="1:107">
      <c r="A325">
        <f>ROW(Source!A254)</f>
        <v>254</v>
      </c>
      <c r="B325">
        <v>36401907</v>
      </c>
      <c r="C325">
        <v>36405607</v>
      </c>
      <c r="D325">
        <v>29129711</v>
      </c>
      <c r="E325">
        <v>1</v>
      </c>
      <c r="F325">
        <v>1</v>
      </c>
      <c r="G325">
        <v>1</v>
      </c>
      <c r="H325">
        <v>3</v>
      </c>
      <c r="I325" t="s">
        <v>730</v>
      </c>
      <c r="J325" t="s">
        <v>731</v>
      </c>
      <c r="K325" t="s">
        <v>732</v>
      </c>
      <c r="L325">
        <v>1354</v>
      </c>
      <c r="N325">
        <v>1010</v>
      </c>
      <c r="O325" t="s">
        <v>237</v>
      </c>
      <c r="P325" t="s">
        <v>237</v>
      </c>
      <c r="Q325">
        <v>1</v>
      </c>
      <c r="W325">
        <v>0</v>
      </c>
      <c r="X325">
        <v>-452411934</v>
      </c>
      <c r="Y325">
        <v>81</v>
      </c>
      <c r="AA325">
        <v>4.54</v>
      </c>
      <c r="AB325">
        <v>0</v>
      </c>
      <c r="AC325">
        <v>0</v>
      </c>
      <c r="AD325">
        <v>0</v>
      </c>
      <c r="AE325">
        <v>0.62</v>
      </c>
      <c r="AF325">
        <v>0</v>
      </c>
      <c r="AG325">
        <v>0</v>
      </c>
      <c r="AH325">
        <v>0</v>
      </c>
      <c r="AI325">
        <v>7.32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81</v>
      </c>
      <c r="AU325" t="s">
        <v>3</v>
      </c>
      <c r="AV325">
        <v>0</v>
      </c>
      <c r="AW325">
        <v>2</v>
      </c>
      <c r="AX325">
        <v>36405647</v>
      </c>
      <c r="AY325">
        <v>1</v>
      </c>
      <c r="AZ325">
        <v>0</v>
      </c>
      <c r="BA325">
        <v>313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Y325*Source!I254</f>
        <v>11.340000000000002</v>
      </c>
      <c r="CY325">
        <f t="shared" si="44"/>
        <v>4.54</v>
      </c>
      <c r="CZ325">
        <f t="shared" si="45"/>
        <v>0.62</v>
      </c>
      <c r="DA325">
        <f t="shared" si="46"/>
        <v>7.32</v>
      </c>
      <c r="DB325">
        <f t="shared" si="47"/>
        <v>50.22</v>
      </c>
      <c r="DC325">
        <f t="shared" si="48"/>
        <v>0</v>
      </c>
    </row>
    <row r="326" spans="1:107">
      <c r="A326">
        <f>ROW(Source!A255)</f>
        <v>255</v>
      </c>
      <c r="B326">
        <v>36401907</v>
      </c>
      <c r="C326">
        <v>36405649</v>
      </c>
      <c r="D326">
        <v>29364679</v>
      </c>
      <c r="E326">
        <v>1</v>
      </c>
      <c r="F326">
        <v>1</v>
      </c>
      <c r="G326">
        <v>1</v>
      </c>
      <c r="H326">
        <v>1</v>
      </c>
      <c r="I326" t="s">
        <v>688</v>
      </c>
      <c r="J326" t="s">
        <v>3</v>
      </c>
      <c r="K326" t="s">
        <v>689</v>
      </c>
      <c r="L326">
        <v>1369</v>
      </c>
      <c r="N326">
        <v>1013</v>
      </c>
      <c r="O326" t="s">
        <v>514</v>
      </c>
      <c r="P326" t="s">
        <v>514</v>
      </c>
      <c r="Q326">
        <v>1</v>
      </c>
      <c r="W326">
        <v>0</v>
      </c>
      <c r="X326">
        <v>931378261</v>
      </c>
      <c r="Y326">
        <v>70.64</v>
      </c>
      <c r="AA326">
        <v>0</v>
      </c>
      <c r="AB326">
        <v>0</v>
      </c>
      <c r="AC326">
        <v>0</v>
      </c>
      <c r="AD326">
        <v>316.85000000000002</v>
      </c>
      <c r="AE326">
        <v>0</v>
      </c>
      <c r="AF326">
        <v>0</v>
      </c>
      <c r="AG326">
        <v>0</v>
      </c>
      <c r="AH326">
        <v>316.85000000000002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3</v>
      </c>
      <c r="AT326">
        <v>70.64</v>
      </c>
      <c r="AU326" t="s">
        <v>3</v>
      </c>
      <c r="AV326">
        <v>1</v>
      </c>
      <c r="AW326">
        <v>2</v>
      </c>
      <c r="AX326">
        <v>36405661</v>
      </c>
      <c r="AY326">
        <v>1</v>
      </c>
      <c r="AZ326">
        <v>0</v>
      </c>
      <c r="BA326">
        <v>315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Y326*Source!I255</f>
        <v>4.2383999999999995</v>
      </c>
      <c r="CY326">
        <f>AD326</f>
        <v>316.85000000000002</v>
      </c>
      <c r="CZ326">
        <f>AH326</f>
        <v>316.85000000000002</v>
      </c>
      <c r="DA326">
        <f>AL326</f>
        <v>1</v>
      </c>
      <c r="DB326">
        <f t="shared" si="47"/>
        <v>22382.28</v>
      </c>
      <c r="DC326">
        <f t="shared" si="48"/>
        <v>0</v>
      </c>
    </row>
    <row r="327" spans="1:107">
      <c r="A327">
        <f>ROW(Source!A255)</f>
        <v>255</v>
      </c>
      <c r="B327">
        <v>36401907</v>
      </c>
      <c r="C327">
        <v>36405649</v>
      </c>
      <c r="D327">
        <v>121548</v>
      </c>
      <c r="E327">
        <v>1</v>
      </c>
      <c r="F327">
        <v>1</v>
      </c>
      <c r="G327">
        <v>1</v>
      </c>
      <c r="H327">
        <v>1</v>
      </c>
      <c r="I327" t="s">
        <v>35</v>
      </c>
      <c r="J327" t="s">
        <v>3</v>
      </c>
      <c r="K327" t="s">
        <v>515</v>
      </c>
      <c r="L327">
        <v>608254</v>
      </c>
      <c r="N327">
        <v>1013</v>
      </c>
      <c r="O327" t="s">
        <v>516</v>
      </c>
      <c r="P327" t="s">
        <v>516</v>
      </c>
      <c r="Q327">
        <v>1</v>
      </c>
      <c r="W327">
        <v>0</v>
      </c>
      <c r="X327">
        <v>-185737400</v>
      </c>
      <c r="Y327">
        <v>0.88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3</v>
      </c>
      <c r="AT327">
        <v>0.88</v>
      </c>
      <c r="AU327" t="s">
        <v>3</v>
      </c>
      <c r="AV327">
        <v>2</v>
      </c>
      <c r="AW327">
        <v>2</v>
      </c>
      <c r="AX327">
        <v>36405662</v>
      </c>
      <c r="AY327">
        <v>1</v>
      </c>
      <c r="AZ327">
        <v>0</v>
      </c>
      <c r="BA327">
        <v>316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Y327*Source!I255</f>
        <v>5.28E-2</v>
      </c>
      <c r="CY327">
        <f>AD327</f>
        <v>0</v>
      </c>
      <c r="CZ327">
        <f>AH327</f>
        <v>0</v>
      </c>
      <c r="DA327">
        <f>AL327</f>
        <v>1</v>
      </c>
      <c r="DB327">
        <f t="shared" si="47"/>
        <v>0</v>
      </c>
      <c r="DC327">
        <f t="shared" si="48"/>
        <v>0</v>
      </c>
    </row>
    <row r="328" spans="1:107">
      <c r="A328">
        <f>ROW(Source!A255)</f>
        <v>255</v>
      </c>
      <c r="B328">
        <v>36401907</v>
      </c>
      <c r="C328">
        <v>36405649</v>
      </c>
      <c r="D328">
        <v>29172362</v>
      </c>
      <c r="E328">
        <v>1</v>
      </c>
      <c r="F328">
        <v>1</v>
      </c>
      <c r="G328">
        <v>1</v>
      </c>
      <c r="H328">
        <v>2</v>
      </c>
      <c r="I328" t="s">
        <v>690</v>
      </c>
      <c r="J328" t="s">
        <v>691</v>
      </c>
      <c r="K328" t="s">
        <v>692</v>
      </c>
      <c r="L328">
        <v>1368</v>
      </c>
      <c r="N328">
        <v>1011</v>
      </c>
      <c r="O328" t="s">
        <v>520</v>
      </c>
      <c r="P328" t="s">
        <v>520</v>
      </c>
      <c r="Q328">
        <v>1</v>
      </c>
      <c r="W328">
        <v>0</v>
      </c>
      <c r="X328">
        <v>2071614860</v>
      </c>
      <c r="Y328">
        <v>0.88</v>
      </c>
      <c r="AA328">
        <v>0</v>
      </c>
      <c r="AB328">
        <v>1113.56</v>
      </c>
      <c r="AC328">
        <v>449.82</v>
      </c>
      <c r="AD328">
        <v>0</v>
      </c>
      <c r="AE328">
        <v>0</v>
      </c>
      <c r="AF328">
        <v>134.65</v>
      </c>
      <c r="AG328">
        <v>13.5</v>
      </c>
      <c r="AH328">
        <v>0</v>
      </c>
      <c r="AI328">
        <v>1</v>
      </c>
      <c r="AJ328">
        <v>8.27</v>
      </c>
      <c r="AK328">
        <v>33.32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0.88</v>
      </c>
      <c r="AU328" t="s">
        <v>3</v>
      </c>
      <c r="AV328">
        <v>0</v>
      </c>
      <c r="AW328">
        <v>2</v>
      </c>
      <c r="AX328">
        <v>36405663</v>
      </c>
      <c r="AY328">
        <v>1</v>
      </c>
      <c r="AZ328">
        <v>0</v>
      </c>
      <c r="BA328">
        <v>317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Y328*Source!I255</f>
        <v>5.28E-2</v>
      </c>
      <c r="CY328">
        <f>AB328</f>
        <v>1113.56</v>
      </c>
      <c r="CZ328">
        <f>AF328</f>
        <v>134.65</v>
      </c>
      <c r="DA328">
        <f>AJ328</f>
        <v>8.27</v>
      </c>
      <c r="DB328">
        <f t="shared" si="47"/>
        <v>118.49</v>
      </c>
      <c r="DC328">
        <f t="shared" si="48"/>
        <v>11.88</v>
      </c>
    </row>
    <row r="329" spans="1:107">
      <c r="A329">
        <f>ROW(Source!A255)</f>
        <v>255</v>
      </c>
      <c r="B329">
        <v>36401907</v>
      </c>
      <c r="C329">
        <v>36405649</v>
      </c>
      <c r="D329">
        <v>29174500</v>
      </c>
      <c r="E329">
        <v>1</v>
      </c>
      <c r="F329">
        <v>1</v>
      </c>
      <c r="G329">
        <v>1</v>
      </c>
      <c r="H329">
        <v>2</v>
      </c>
      <c r="I329" t="s">
        <v>599</v>
      </c>
      <c r="J329" t="s">
        <v>600</v>
      </c>
      <c r="K329" t="s">
        <v>601</v>
      </c>
      <c r="L329">
        <v>1368</v>
      </c>
      <c r="N329">
        <v>1011</v>
      </c>
      <c r="O329" t="s">
        <v>520</v>
      </c>
      <c r="P329" t="s">
        <v>520</v>
      </c>
      <c r="Q329">
        <v>1</v>
      </c>
      <c r="W329">
        <v>0</v>
      </c>
      <c r="X329">
        <v>-239831557</v>
      </c>
      <c r="Y329">
        <v>16.38</v>
      </c>
      <c r="AA329">
        <v>0</v>
      </c>
      <c r="AB329">
        <v>7.33</v>
      </c>
      <c r="AC329">
        <v>0</v>
      </c>
      <c r="AD329">
        <v>0</v>
      </c>
      <c r="AE329">
        <v>0</v>
      </c>
      <c r="AF329">
        <v>1.95</v>
      </c>
      <c r="AG329">
        <v>0</v>
      </c>
      <c r="AH329">
        <v>0</v>
      </c>
      <c r="AI329">
        <v>1</v>
      </c>
      <c r="AJ329">
        <v>3.76</v>
      </c>
      <c r="AK329">
        <v>33.32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16.38</v>
      </c>
      <c r="AU329" t="s">
        <v>3</v>
      </c>
      <c r="AV329">
        <v>0</v>
      </c>
      <c r="AW329">
        <v>2</v>
      </c>
      <c r="AX329">
        <v>36405664</v>
      </c>
      <c r="AY329">
        <v>1</v>
      </c>
      <c r="AZ329">
        <v>0</v>
      </c>
      <c r="BA329">
        <v>318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Y329*Source!I255</f>
        <v>0.9827999999999999</v>
      </c>
      <c r="CY329">
        <f>AB329</f>
        <v>7.33</v>
      </c>
      <c r="CZ329">
        <f>AF329</f>
        <v>1.95</v>
      </c>
      <c r="DA329">
        <f>AJ329</f>
        <v>3.76</v>
      </c>
      <c r="DB329">
        <f t="shared" si="47"/>
        <v>31.94</v>
      </c>
      <c r="DC329">
        <f t="shared" si="48"/>
        <v>0</v>
      </c>
    </row>
    <row r="330" spans="1:107">
      <c r="A330">
        <f>ROW(Source!A255)</f>
        <v>255</v>
      </c>
      <c r="B330">
        <v>36401907</v>
      </c>
      <c r="C330">
        <v>36405649</v>
      </c>
      <c r="D330">
        <v>29174913</v>
      </c>
      <c r="E330">
        <v>1</v>
      </c>
      <c r="F330">
        <v>1</v>
      </c>
      <c r="G330">
        <v>1</v>
      </c>
      <c r="H330">
        <v>2</v>
      </c>
      <c r="I330" t="s">
        <v>531</v>
      </c>
      <c r="J330" t="s">
        <v>532</v>
      </c>
      <c r="K330" t="s">
        <v>533</v>
      </c>
      <c r="L330">
        <v>1368</v>
      </c>
      <c r="N330">
        <v>1011</v>
      </c>
      <c r="O330" t="s">
        <v>520</v>
      </c>
      <c r="P330" t="s">
        <v>520</v>
      </c>
      <c r="Q330">
        <v>1</v>
      </c>
      <c r="W330">
        <v>0</v>
      </c>
      <c r="X330">
        <v>458544584</v>
      </c>
      <c r="Y330">
        <v>0.87</v>
      </c>
      <c r="AA330">
        <v>0</v>
      </c>
      <c r="AB330">
        <v>932.72</v>
      </c>
      <c r="AC330">
        <v>386.51</v>
      </c>
      <c r="AD330">
        <v>0</v>
      </c>
      <c r="AE330">
        <v>0</v>
      </c>
      <c r="AF330">
        <v>87.17</v>
      </c>
      <c r="AG330">
        <v>11.6</v>
      </c>
      <c r="AH330">
        <v>0</v>
      </c>
      <c r="AI330">
        <v>1</v>
      </c>
      <c r="AJ330">
        <v>10.7</v>
      </c>
      <c r="AK330">
        <v>33.32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0.87</v>
      </c>
      <c r="AU330" t="s">
        <v>3</v>
      </c>
      <c r="AV330">
        <v>0</v>
      </c>
      <c r="AW330">
        <v>2</v>
      </c>
      <c r="AX330">
        <v>36405665</v>
      </c>
      <c r="AY330">
        <v>1</v>
      </c>
      <c r="AZ330">
        <v>0</v>
      </c>
      <c r="BA330">
        <v>319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Y330*Source!I255</f>
        <v>5.2199999999999996E-2</v>
      </c>
      <c r="CY330">
        <f>AB330</f>
        <v>932.72</v>
      </c>
      <c r="CZ330">
        <f>AF330</f>
        <v>87.17</v>
      </c>
      <c r="DA330">
        <f>AJ330</f>
        <v>10.7</v>
      </c>
      <c r="DB330">
        <f t="shared" si="47"/>
        <v>75.84</v>
      </c>
      <c r="DC330">
        <f t="shared" si="48"/>
        <v>10.09</v>
      </c>
    </row>
    <row r="331" spans="1:107">
      <c r="A331">
        <f>ROW(Source!A255)</f>
        <v>255</v>
      </c>
      <c r="B331">
        <v>36401907</v>
      </c>
      <c r="C331">
        <v>36405649</v>
      </c>
      <c r="D331">
        <v>29114269</v>
      </c>
      <c r="E331">
        <v>1</v>
      </c>
      <c r="F331">
        <v>1</v>
      </c>
      <c r="G331">
        <v>1</v>
      </c>
      <c r="H331">
        <v>3</v>
      </c>
      <c r="I331" t="s">
        <v>733</v>
      </c>
      <c r="J331" t="s">
        <v>734</v>
      </c>
      <c r="K331" t="s">
        <v>735</v>
      </c>
      <c r="L331">
        <v>1348</v>
      </c>
      <c r="N331">
        <v>1009</v>
      </c>
      <c r="O331" t="s">
        <v>30</v>
      </c>
      <c r="P331" t="s">
        <v>30</v>
      </c>
      <c r="Q331">
        <v>1000</v>
      </c>
      <c r="W331">
        <v>0</v>
      </c>
      <c r="X331">
        <v>2140487653</v>
      </c>
      <c r="Y331">
        <v>3.0599999999999998E-3</v>
      </c>
      <c r="AA331">
        <v>113610.11</v>
      </c>
      <c r="AB331">
        <v>0</v>
      </c>
      <c r="AC331">
        <v>0</v>
      </c>
      <c r="AD331">
        <v>0</v>
      </c>
      <c r="AE331">
        <v>12429.99</v>
      </c>
      <c r="AF331">
        <v>0</v>
      </c>
      <c r="AG331">
        <v>0</v>
      </c>
      <c r="AH331">
        <v>0</v>
      </c>
      <c r="AI331">
        <v>9.14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3.0599999999999998E-3</v>
      </c>
      <c r="AU331" t="s">
        <v>3</v>
      </c>
      <c r="AV331">
        <v>0</v>
      </c>
      <c r="AW331">
        <v>2</v>
      </c>
      <c r="AX331">
        <v>36405666</v>
      </c>
      <c r="AY331">
        <v>1</v>
      </c>
      <c r="AZ331">
        <v>0</v>
      </c>
      <c r="BA331">
        <v>320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Y331*Source!I255</f>
        <v>1.8359999999999999E-4</v>
      </c>
      <c r="CY331">
        <f t="shared" ref="CY331:CY336" si="49">AA331</f>
        <v>113610.11</v>
      </c>
      <c r="CZ331">
        <f t="shared" ref="CZ331:CZ336" si="50">AE331</f>
        <v>12429.99</v>
      </c>
      <c r="DA331">
        <f t="shared" ref="DA331:DA336" si="51">AI331</f>
        <v>9.14</v>
      </c>
      <c r="DB331">
        <f t="shared" si="47"/>
        <v>38.04</v>
      </c>
      <c r="DC331">
        <f t="shared" si="48"/>
        <v>0</v>
      </c>
    </row>
    <row r="332" spans="1:107">
      <c r="A332">
        <f>ROW(Source!A255)</f>
        <v>255</v>
      </c>
      <c r="B332">
        <v>36401907</v>
      </c>
      <c r="C332">
        <v>36405649</v>
      </c>
      <c r="D332">
        <v>29110838</v>
      </c>
      <c r="E332">
        <v>1</v>
      </c>
      <c r="F332">
        <v>1</v>
      </c>
      <c r="G332">
        <v>1</v>
      </c>
      <c r="H332">
        <v>3</v>
      </c>
      <c r="I332" t="s">
        <v>696</v>
      </c>
      <c r="J332" t="s">
        <v>697</v>
      </c>
      <c r="K332" t="s">
        <v>698</v>
      </c>
      <c r="L332">
        <v>1346</v>
      </c>
      <c r="N332">
        <v>1009</v>
      </c>
      <c r="O332" t="s">
        <v>160</v>
      </c>
      <c r="P332" t="s">
        <v>160</v>
      </c>
      <c r="Q332">
        <v>1</v>
      </c>
      <c r="W332">
        <v>0</v>
      </c>
      <c r="X332">
        <v>-667794164</v>
      </c>
      <c r="Y332">
        <v>0.31</v>
      </c>
      <c r="AA332">
        <v>100.04</v>
      </c>
      <c r="AB332">
        <v>0</v>
      </c>
      <c r="AC332">
        <v>0</v>
      </c>
      <c r="AD332">
        <v>0</v>
      </c>
      <c r="AE332">
        <v>30.5</v>
      </c>
      <c r="AF332">
        <v>0</v>
      </c>
      <c r="AG332">
        <v>0</v>
      </c>
      <c r="AH332">
        <v>0</v>
      </c>
      <c r="AI332">
        <v>3.28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0.31</v>
      </c>
      <c r="AU332" t="s">
        <v>3</v>
      </c>
      <c r="AV332">
        <v>0</v>
      </c>
      <c r="AW332">
        <v>2</v>
      </c>
      <c r="AX332">
        <v>36405667</v>
      </c>
      <c r="AY332">
        <v>1</v>
      </c>
      <c r="AZ332">
        <v>0</v>
      </c>
      <c r="BA332">
        <v>321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Y332*Source!I255</f>
        <v>1.8599999999999998E-2</v>
      </c>
      <c r="CY332">
        <f t="shared" si="49"/>
        <v>100.04</v>
      </c>
      <c r="CZ332">
        <f t="shared" si="50"/>
        <v>30.5</v>
      </c>
      <c r="DA332">
        <f t="shared" si="51"/>
        <v>3.28</v>
      </c>
      <c r="DB332">
        <f t="shared" si="47"/>
        <v>9.4600000000000009</v>
      </c>
      <c r="DC332">
        <f t="shared" si="48"/>
        <v>0</v>
      </c>
    </row>
    <row r="333" spans="1:107">
      <c r="A333">
        <f>ROW(Source!A255)</f>
        <v>255</v>
      </c>
      <c r="B333">
        <v>36401907</v>
      </c>
      <c r="C333">
        <v>36405649</v>
      </c>
      <c r="D333">
        <v>29114470</v>
      </c>
      <c r="E333">
        <v>1</v>
      </c>
      <c r="F333">
        <v>1</v>
      </c>
      <c r="G333">
        <v>1</v>
      </c>
      <c r="H333">
        <v>3</v>
      </c>
      <c r="I333" t="s">
        <v>317</v>
      </c>
      <c r="J333" t="s">
        <v>319</v>
      </c>
      <c r="K333" t="s">
        <v>318</v>
      </c>
      <c r="L333">
        <v>1355</v>
      </c>
      <c r="N333">
        <v>1010</v>
      </c>
      <c r="O333" t="s">
        <v>58</v>
      </c>
      <c r="P333" t="s">
        <v>58</v>
      </c>
      <c r="Q333">
        <v>100</v>
      </c>
      <c r="W333">
        <v>0</v>
      </c>
      <c r="X333">
        <v>-228248654</v>
      </c>
      <c r="Y333">
        <v>4.08</v>
      </c>
      <c r="AA333">
        <v>55.19</v>
      </c>
      <c r="AB333">
        <v>0</v>
      </c>
      <c r="AC333">
        <v>0</v>
      </c>
      <c r="AD333">
        <v>0</v>
      </c>
      <c r="AE333">
        <v>86.24</v>
      </c>
      <c r="AF333">
        <v>0</v>
      </c>
      <c r="AG333">
        <v>0</v>
      </c>
      <c r="AH333">
        <v>0</v>
      </c>
      <c r="AI333">
        <v>0.64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4.08</v>
      </c>
      <c r="AU333" t="s">
        <v>3</v>
      </c>
      <c r="AV333">
        <v>0</v>
      </c>
      <c r="AW333">
        <v>2</v>
      </c>
      <c r="AX333">
        <v>36405668</v>
      </c>
      <c r="AY333">
        <v>1</v>
      </c>
      <c r="AZ333">
        <v>0</v>
      </c>
      <c r="BA333">
        <v>322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Y333*Source!I255</f>
        <v>0.24479999999999999</v>
      </c>
      <c r="CY333">
        <f t="shared" si="49"/>
        <v>55.19</v>
      </c>
      <c r="CZ333">
        <f t="shared" si="50"/>
        <v>86.24</v>
      </c>
      <c r="DA333">
        <f t="shared" si="51"/>
        <v>0.64</v>
      </c>
      <c r="DB333">
        <f t="shared" si="47"/>
        <v>351.86</v>
      </c>
      <c r="DC333">
        <f t="shared" si="48"/>
        <v>0</v>
      </c>
    </row>
    <row r="334" spans="1:107">
      <c r="A334">
        <f>ROW(Source!A255)</f>
        <v>255</v>
      </c>
      <c r="B334">
        <v>36401907</v>
      </c>
      <c r="C334">
        <v>36405649</v>
      </c>
      <c r="D334">
        <v>29164111</v>
      </c>
      <c r="E334">
        <v>1</v>
      </c>
      <c r="F334">
        <v>1</v>
      </c>
      <c r="G334">
        <v>1</v>
      </c>
      <c r="H334">
        <v>3</v>
      </c>
      <c r="I334" t="s">
        <v>736</v>
      </c>
      <c r="J334" t="s">
        <v>737</v>
      </c>
      <c r="K334" t="s">
        <v>738</v>
      </c>
      <c r="L334">
        <v>1355</v>
      </c>
      <c r="N334">
        <v>1010</v>
      </c>
      <c r="O334" t="s">
        <v>58</v>
      </c>
      <c r="P334" t="s">
        <v>58</v>
      </c>
      <c r="Q334">
        <v>100</v>
      </c>
      <c r="W334">
        <v>0</v>
      </c>
      <c r="X334">
        <v>-1689080274</v>
      </c>
      <c r="Y334">
        <v>1.02</v>
      </c>
      <c r="AA334">
        <v>783</v>
      </c>
      <c r="AB334">
        <v>0</v>
      </c>
      <c r="AC334">
        <v>0</v>
      </c>
      <c r="AD334">
        <v>0</v>
      </c>
      <c r="AE334">
        <v>100</v>
      </c>
      <c r="AF334">
        <v>0</v>
      </c>
      <c r="AG334">
        <v>0</v>
      </c>
      <c r="AH334">
        <v>0</v>
      </c>
      <c r="AI334">
        <v>7.83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1.02</v>
      </c>
      <c r="AU334" t="s">
        <v>3</v>
      </c>
      <c r="AV334">
        <v>0</v>
      </c>
      <c r="AW334">
        <v>2</v>
      </c>
      <c r="AX334">
        <v>36405669</v>
      </c>
      <c r="AY334">
        <v>1</v>
      </c>
      <c r="AZ334">
        <v>0</v>
      </c>
      <c r="BA334">
        <v>323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Y334*Source!I255</f>
        <v>6.1199999999999997E-2</v>
      </c>
      <c r="CY334">
        <f t="shared" si="49"/>
        <v>783</v>
      </c>
      <c r="CZ334">
        <f t="shared" si="50"/>
        <v>100</v>
      </c>
      <c r="DA334">
        <f t="shared" si="51"/>
        <v>7.83</v>
      </c>
      <c r="DB334">
        <f t="shared" si="47"/>
        <v>102</v>
      </c>
      <c r="DC334">
        <f t="shared" si="48"/>
        <v>0</v>
      </c>
    </row>
    <row r="335" spans="1:107">
      <c r="A335">
        <f>ROW(Source!A255)</f>
        <v>255</v>
      </c>
      <c r="B335">
        <v>36401907</v>
      </c>
      <c r="C335">
        <v>36405649</v>
      </c>
      <c r="D335">
        <v>29170288</v>
      </c>
      <c r="E335">
        <v>1</v>
      </c>
      <c r="F335">
        <v>1</v>
      </c>
      <c r="G335">
        <v>1</v>
      </c>
      <c r="H335">
        <v>3</v>
      </c>
      <c r="I335" t="s">
        <v>258</v>
      </c>
      <c r="J335" t="s">
        <v>260</v>
      </c>
      <c r="K335" t="s">
        <v>259</v>
      </c>
      <c r="L335">
        <v>1354</v>
      </c>
      <c r="N335">
        <v>1010</v>
      </c>
      <c r="O335" t="s">
        <v>237</v>
      </c>
      <c r="P335" t="s">
        <v>237</v>
      </c>
      <c r="Q335">
        <v>1</v>
      </c>
      <c r="W335">
        <v>0</v>
      </c>
      <c r="X335">
        <v>-1432988646</v>
      </c>
      <c r="Y335">
        <v>100</v>
      </c>
      <c r="AA335">
        <v>54.36</v>
      </c>
      <c r="AB335">
        <v>0</v>
      </c>
      <c r="AC335">
        <v>0</v>
      </c>
      <c r="AD335">
        <v>0</v>
      </c>
      <c r="AE335">
        <v>15.27</v>
      </c>
      <c r="AF335">
        <v>0</v>
      </c>
      <c r="AG335">
        <v>0</v>
      </c>
      <c r="AH335">
        <v>0</v>
      </c>
      <c r="AI335">
        <v>3.56</v>
      </c>
      <c r="AJ335">
        <v>1</v>
      </c>
      <c r="AK335">
        <v>1</v>
      </c>
      <c r="AL335">
        <v>1</v>
      </c>
      <c r="AN335">
        <v>0</v>
      </c>
      <c r="AO335">
        <v>0</v>
      </c>
      <c r="AP335">
        <v>0</v>
      </c>
      <c r="AQ335">
        <v>0</v>
      </c>
      <c r="AR335">
        <v>0</v>
      </c>
      <c r="AS335" t="s">
        <v>3</v>
      </c>
      <c r="AT335">
        <v>100</v>
      </c>
      <c r="AU335" t="s">
        <v>3</v>
      </c>
      <c r="AV335">
        <v>0</v>
      </c>
      <c r="AW335">
        <v>1</v>
      </c>
      <c r="AX335">
        <v>-1</v>
      </c>
      <c r="AY335">
        <v>0</v>
      </c>
      <c r="AZ335">
        <v>0</v>
      </c>
      <c r="BA335" t="s">
        <v>3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Y335*Source!I255</f>
        <v>6</v>
      </c>
      <c r="CY335">
        <f t="shared" si="49"/>
        <v>54.36</v>
      </c>
      <c r="CZ335">
        <f t="shared" si="50"/>
        <v>15.27</v>
      </c>
      <c r="DA335">
        <f t="shared" si="51"/>
        <v>3.56</v>
      </c>
      <c r="DB335">
        <f t="shared" si="47"/>
        <v>1527</v>
      </c>
      <c r="DC335">
        <f t="shared" si="48"/>
        <v>0</v>
      </c>
    </row>
    <row r="336" spans="1:107">
      <c r="A336">
        <f>ROW(Source!A255)</f>
        <v>255</v>
      </c>
      <c r="B336">
        <v>36401907</v>
      </c>
      <c r="C336">
        <v>36405649</v>
      </c>
      <c r="D336">
        <v>29171808</v>
      </c>
      <c r="E336">
        <v>1</v>
      </c>
      <c r="F336">
        <v>1</v>
      </c>
      <c r="G336">
        <v>1</v>
      </c>
      <c r="H336">
        <v>3</v>
      </c>
      <c r="I336" t="s">
        <v>705</v>
      </c>
      <c r="J336" t="s">
        <v>706</v>
      </c>
      <c r="K336" t="s">
        <v>707</v>
      </c>
      <c r="L336">
        <v>1374</v>
      </c>
      <c r="N336">
        <v>1013</v>
      </c>
      <c r="O336" t="s">
        <v>708</v>
      </c>
      <c r="P336" t="s">
        <v>708</v>
      </c>
      <c r="Q336">
        <v>1</v>
      </c>
      <c r="W336">
        <v>0</v>
      </c>
      <c r="X336">
        <v>-915781824</v>
      </c>
      <c r="Y336">
        <v>14.01</v>
      </c>
      <c r="AA336">
        <v>1</v>
      </c>
      <c r="AB336">
        <v>0</v>
      </c>
      <c r="AC336">
        <v>0</v>
      </c>
      <c r="AD336">
        <v>0</v>
      </c>
      <c r="AE336">
        <v>1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14.01</v>
      </c>
      <c r="AU336" t="s">
        <v>3</v>
      </c>
      <c r="AV336">
        <v>0</v>
      </c>
      <c r="AW336">
        <v>2</v>
      </c>
      <c r="AX336">
        <v>36405670</v>
      </c>
      <c r="AY336">
        <v>1</v>
      </c>
      <c r="AZ336">
        <v>0</v>
      </c>
      <c r="BA336">
        <v>324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Y336*Source!I255</f>
        <v>0.8405999999999999</v>
      </c>
      <c r="CY336">
        <f t="shared" si="49"/>
        <v>1</v>
      </c>
      <c r="CZ336">
        <f t="shared" si="50"/>
        <v>1</v>
      </c>
      <c r="DA336">
        <f t="shared" si="51"/>
        <v>1</v>
      </c>
      <c r="DB336">
        <f t="shared" si="47"/>
        <v>14.01</v>
      </c>
      <c r="DC336">
        <f t="shared" si="48"/>
        <v>0</v>
      </c>
    </row>
    <row r="337" spans="1:107">
      <c r="A337">
        <f>ROW(Source!A330)</f>
        <v>330</v>
      </c>
      <c r="B337">
        <v>36401907</v>
      </c>
      <c r="C337">
        <v>36405672</v>
      </c>
      <c r="D337">
        <v>18406804</v>
      </c>
      <c r="E337">
        <v>1</v>
      </c>
      <c r="F337">
        <v>1</v>
      </c>
      <c r="G337">
        <v>1</v>
      </c>
      <c r="H337">
        <v>1</v>
      </c>
      <c r="I337" t="s">
        <v>512</v>
      </c>
      <c r="J337" t="s">
        <v>3</v>
      </c>
      <c r="K337" t="s">
        <v>513</v>
      </c>
      <c r="L337">
        <v>1369</v>
      </c>
      <c r="N337">
        <v>1013</v>
      </c>
      <c r="O337" t="s">
        <v>514</v>
      </c>
      <c r="P337" t="s">
        <v>514</v>
      </c>
      <c r="Q337">
        <v>1</v>
      </c>
      <c r="W337">
        <v>0</v>
      </c>
      <c r="X337">
        <v>254330056</v>
      </c>
      <c r="Y337">
        <v>7.67</v>
      </c>
      <c r="AA337">
        <v>0</v>
      </c>
      <c r="AB337">
        <v>0</v>
      </c>
      <c r="AC337">
        <v>0</v>
      </c>
      <c r="AD337">
        <v>249.14</v>
      </c>
      <c r="AE337">
        <v>0</v>
      </c>
      <c r="AF337">
        <v>0</v>
      </c>
      <c r="AG337">
        <v>0</v>
      </c>
      <c r="AH337">
        <v>249.14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7.67</v>
      </c>
      <c r="AU337" t="s">
        <v>3</v>
      </c>
      <c r="AV337">
        <v>1</v>
      </c>
      <c r="AW337">
        <v>2</v>
      </c>
      <c r="AX337">
        <v>36405675</v>
      </c>
      <c r="AY337">
        <v>1</v>
      </c>
      <c r="AZ337">
        <v>0</v>
      </c>
      <c r="BA337">
        <v>325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Y337*Source!I330</f>
        <v>1.0738000000000001</v>
      </c>
      <c r="CY337">
        <f>AD337</f>
        <v>249.14</v>
      </c>
      <c r="CZ337">
        <f>AH337</f>
        <v>249.14</v>
      </c>
      <c r="DA337">
        <f>AL337</f>
        <v>1</v>
      </c>
      <c r="DB337">
        <f t="shared" si="47"/>
        <v>1910.9</v>
      </c>
      <c r="DC337">
        <f t="shared" si="48"/>
        <v>0</v>
      </c>
    </row>
    <row r="338" spans="1:107">
      <c r="A338">
        <f>ROW(Source!A330)</f>
        <v>330</v>
      </c>
      <c r="B338">
        <v>36401907</v>
      </c>
      <c r="C338">
        <v>36405672</v>
      </c>
      <c r="D338">
        <v>29164349</v>
      </c>
      <c r="E338">
        <v>1</v>
      </c>
      <c r="F338">
        <v>1</v>
      </c>
      <c r="G338">
        <v>1</v>
      </c>
      <c r="H338">
        <v>3</v>
      </c>
      <c r="I338" t="s">
        <v>28</v>
      </c>
      <c r="J338" t="s">
        <v>31</v>
      </c>
      <c r="K338" t="s">
        <v>29</v>
      </c>
      <c r="L338">
        <v>1348</v>
      </c>
      <c r="N338">
        <v>1009</v>
      </c>
      <c r="O338" t="s">
        <v>30</v>
      </c>
      <c r="P338" t="s">
        <v>30</v>
      </c>
      <c r="Q338">
        <v>1000</v>
      </c>
      <c r="W338">
        <v>0</v>
      </c>
      <c r="X338">
        <v>-304821490</v>
      </c>
      <c r="Y338">
        <v>0.7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0</v>
      </c>
      <c r="AP338">
        <v>0</v>
      </c>
      <c r="AQ338">
        <v>0</v>
      </c>
      <c r="AR338">
        <v>0</v>
      </c>
      <c r="AS338" t="s">
        <v>3</v>
      </c>
      <c r="AT338">
        <v>0.7</v>
      </c>
      <c r="AU338" t="s">
        <v>3</v>
      </c>
      <c r="AV338">
        <v>0</v>
      </c>
      <c r="AW338">
        <v>2</v>
      </c>
      <c r="AX338">
        <v>36405676</v>
      </c>
      <c r="AY338">
        <v>1</v>
      </c>
      <c r="AZ338">
        <v>0</v>
      </c>
      <c r="BA338">
        <v>326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Y338*Source!I330</f>
        <v>9.8000000000000004E-2</v>
      </c>
      <c r="CY338">
        <f>AA338</f>
        <v>0</v>
      </c>
      <c r="CZ338">
        <f>AE338</f>
        <v>0</v>
      </c>
      <c r="DA338">
        <f>AI338</f>
        <v>1</v>
      </c>
      <c r="DB338">
        <f t="shared" si="47"/>
        <v>0</v>
      </c>
      <c r="DC338">
        <f t="shared" si="48"/>
        <v>0</v>
      </c>
    </row>
    <row r="339" spans="1:107">
      <c r="A339">
        <f>ROW(Source!A332)</f>
        <v>332</v>
      </c>
      <c r="B339">
        <v>36401907</v>
      </c>
      <c r="C339">
        <v>36405678</v>
      </c>
      <c r="D339">
        <v>18406804</v>
      </c>
      <c r="E339">
        <v>1</v>
      </c>
      <c r="F339">
        <v>1</v>
      </c>
      <c r="G339">
        <v>1</v>
      </c>
      <c r="H339">
        <v>1</v>
      </c>
      <c r="I339" t="s">
        <v>512</v>
      </c>
      <c r="J339" t="s">
        <v>3</v>
      </c>
      <c r="K339" t="s">
        <v>513</v>
      </c>
      <c r="L339">
        <v>1369</v>
      </c>
      <c r="N339">
        <v>1013</v>
      </c>
      <c r="O339" t="s">
        <v>514</v>
      </c>
      <c r="P339" t="s">
        <v>514</v>
      </c>
      <c r="Q339">
        <v>1</v>
      </c>
      <c r="W339">
        <v>0</v>
      </c>
      <c r="X339">
        <v>254330056</v>
      </c>
      <c r="Y339">
        <v>11.39</v>
      </c>
      <c r="AA339">
        <v>0</v>
      </c>
      <c r="AB339">
        <v>0</v>
      </c>
      <c r="AC339">
        <v>0</v>
      </c>
      <c r="AD339">
        <v>249.14</v>
      </c>
      <c r="AE339">
        <v>0</v>
      </c>
      <c r="AF339">
        <v>0</v>
      </c>
      <c r="AG339">
        <v>0</v>
      </c>
      <c r="AH339">
        <v>249.14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11.39</v>
      </c>
      <c r="AU339" t="s">
        <v>3</v>
      </c>
      <c r="AV339">
        <v>1</v>
      </c>
      <c r="AW339">
        <v>2</v>
      </c>
      <c r="AX339">
        <v>36405683</v>
      </c>
      <c r="AY339">
        <v>2</v>
      </c>
      <c r="AZ339">
        <v>131072</v>
      </c>
      <c r="BA339">
        <v>327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Y339*Source!I332</f>
        <v>1.5946000000000002</v>
      </c>
      <c r="CY339">
        <f>AD339</f>
        <v>249.14</v>
      </c>
      <c r="CZ339">
        <f>AH339</f>
        <v>249.14</v>
      </c>
      <c r="DA339">
        <f>AL339</f>
        <v>1</v>
      </c>
      <c r="DB339">
        <f t="shared" si="47"/>
        <v>2837.7</v>
      </c>
      <c r="DC339">
        <f t="shared" si="48"/>
        <v>0</v>
      </c>
    </row>
    <row r="340" spans="1:107">
      <c r="A340">
        <f>ROW(Source!A332)</f>
        <v>332</v>
      </c>
      <c r="B340">
        <v>36401907</v>
      </c>
      <c r="C340">
        <v>36405678</v>
      </c>
      <c r="D340">
        <v>121548</v>
      </c>
      <c r="E340">
        <v>1</v>
      </c>
      <c r="F340">
        <v>1</v>
      </c>
      <c r="G340">
        <v>1</v>
      </c>
      <c r="H340">
        <v>1</v>
      </c>
      <c r="I340" t="s">
        <v>35</v>
      </c>
      <c r="J340" t="s">
        <v>3</v>
      </c>
      <c r="K340" t="s">
        <v>515</v>
      </c>
      <c r="L340">
        <v>608254</v>
      </c>
      <c r="N340">
        <v>1013</v>
      </c>
      <c r="O340" t="s">
        <v>516</v>
      </c>
      <c r="P340" t="s">
        <v>516</v>
      </c>
      <c r="Q340">
        <v>1</v>
      </c>
      <c r="W340">
        <v>0</v>
      </c>
      <c r="X340">
        <v>-185737400</v>
      </c>
      <c r="Y340">
        <v>0.13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0.13</v>
      </c>
      <c r="AU340" t="s">
        <v>3</v>
      </c>
      <c r="AV340">
        <v>2</v>
      </c>
      <c r="AW340">
        <v>2</v>
      </c>
      <c r="AX340">
        <v>36405684</v>
      </c>
      <c r="AY340">
        <v>1</v>
      </c>
      <c r="AZ340">
        <v>0</v>
      </c>
      <c r="BA340">
        <v>328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Y340*Source!I332</f>
        <v>1.8200000000000001E-2</v>
      </c>
      <c r="CY340">
        <f>AD340</f>
        <v>0</v>
      </c>
      <c r="CZ340">
        <f>AH340</f>
        <v>0</v>
      </c>
      <c r="DA340">
        <f>AL340</f>
        <v>1</v>
      </c>
      <c r="DB340">
        <f t="shared" si="47"/>
        <v>0</v>
      </c>
      <c r="DC340">
        <f t="shared" si="48"/>
        <v>0</v>
      </c>
    </row>
    <row r="341" spans="1:107">
      <c r="A341">
        <f>ROW(Source!A332)</f>
        <v>332</v>
      </c>
      <c r="B341">
        <v>36401907</v>
      </c>
      <c r="C341">
        <v>36405678</v>
      </c>
      <c r="D341">
        <v>29172556</v>
      </c>
      <c r="E341">
        <v>1</v>
      </c>
      <c r="F341">
        <v>1</v>
      </c>
      <c r="G341">
        <v>1</v>
      </c>
      <c r="H341">
        <v>2</v>
      </c>
      <c r="I341" t="s">
        <v>517</v>
      </c>
      <c r="J341" t="s">
        <v>518</v>
      </c>
      <c r="K341" t="s">
        <v>519</v>
      </c>
      <c r="L341">
        <v>1368</v>
      </c>
      <c r="N341">
        <v>1011</v>
      </c>
      <c r="O341" t="s">
        <v>520</v>
      </c>
      <c r="P341" t="s">
        <v>520</v>
      </c>
      <c r="Q341">
        <v>1</v>
      </c>
      <c r="W341">
        <v>0</v>
      </c>
      <c r="X341">
        <v>-1302720870</v>
      </c>
      <c r="Y341">
        <v>0.13</v>
      </c>
      <c r="AA341">
        <v>0</v>
      </c>
      <c r="AB341">
        <v>466.71</v>
      </c>
      <c r="AC341">
        <v>449.82</v>
      </c>
      <c r="AD341">
        <v>0</v>
      </c>
      <c r="AE341">
        <v>0</v>
      </c>
      <c r="AF341">
        <v>31.26</v>
      </c>
      <c r="AG341">
        <v>13.5</v>
      </c>
      <c r="AH341">
        <v>0</v>
      </c>
      <c r="AI341">
        <v>1</v>
      </c>
      <c r="AJ341">
        <v>14.93</v>
      </c>
      <c r="AK341">
        <v>33.32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0.13</v>
      </c>
      <c r="AU341" t="s">
        <v>3</v>
      </c>
      <c r="AV341">
        <v>0</v>
      </c>
      <c r="AW341">
        <v>2</v>
      </c>
      <c r="AX341">
        <v>36405685</v>
      </c>
      <c r="AY341">
        <v>1</v>
      </c>
      <c r="AZ341">
        <v>0</v>
      </c>
      <c r="BA341">
        <v>329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Y341*Source!I332</f>
        <v>1.8200000000000001E-2</v>
      </c>
      <c r="CY341">
        <f>AB341</f>
        <v>466.71</v>
      </c>
      <c r="CZ341">
        <f>AF341</f>
        <v>31.26</v>
      </c>
      <c r="DA341">
        <f>AJ341</f>
        <v>14.93</v>
      </c>
      <c r="DB341">
        <f t="shared" si="47"/>
        <v>4.0599999999999996</v>
      </c>
      <c r="DC341">
        <f t="shared" si="48"/>
        <v>1.76</v>
      </c>
    </row>
    <row r="342" spans="1:107">
      <c r="A342">
        <f>ROW(Source!A332)</f>
        <v>332</v>
      </c>
      <c r="B342">
        <v>36401907</v>
      </c>
      <c r="C342">
        <v>36405678</v>
      </c>
      <c r="D342">
        <v>29164349</v>
      </c>
      <c r="E342">
        <v>1</v>
      </c>
      <c r="F342">
        <v>1</v>
      </c>
      <c r="G342">
        <v>1</v>
      </c>
      <c r="H342">
        <v>3</v>
      </c>
      <c r="I342" t="s">
        <v>28</v>
      </c>
      <c r="J342" t="s">
        <v>31</v>
      </c>
      <c r="K342" t="s">
        <v>29</v>
      </c>
      <c r="L342">
        <v>1348</v>
      </c>
      <c r="N342">
        <v>1009</v>
      </c>
      <c r="O342" t="s">
        <v>30</v>
      </c>
      <c r="P342" t="s">
        <v>30</v>
      </c>
      <c r="Q342">
        <v>1000</v>
      </c>
      <c r="W342">
        <v>0</v>
      </c>
      <c r="X342">
        <v>-304821490</v>
      </c>
      <c r="Y342">
        <v>0.47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0</v>
      </c>
      <c r="AP342">
        <v>0</v>
      </c>
      <c r="AQ342">
        <v>0</v>
      </c>
      <c r="AR342">
        <v>0</v>
      </c>
      <c r="AS342" t="s">
        <v>3</v>
      </c>
      <c r="AT342">
        <v>0.47</v>
      </c>
      <c r="AU342" t="s">
        <v>3</v>
      </c>
      <c r="AV342">
        <v>0</v>
      </c>
      <c r="AW342">
        <v>2</v>
      </c>
      <c r="AX342">
        <v>36405686</v>
      </c>
      <c r="AY342">
        <v>1</v>
      </c>
      <c r="AZ342">
        <v>0</v>
      </c>
      <c r="BA342">
        <v>330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Y342*Source!I332</f>
        <v>6.5799999999999997E-2</v>
      </c>
      <c r="CY342">
        <f>AA342</f>
        <v>0</v>
      </c>
      <c r="CZ342">
        <f>AE342</f>
        <v>0</v>
      </c>
      <c r="DA342">
        <f>AI342</f>
        <v>1</v>
      </c>
      <c r="DB342">
        <f t="shared" ref="DB342:DB372" si="52">ROUND(ROUND(AT342*CZ342,2),2)</f>
        <v>0</v>
      </c>
      <c r="DC342">
        <f t="shared" ref="DC342:DC372" si="53">ROUND(ROUND(AT342*AG342,2),2)</f>
        <v>0</v>
      </c>
    </row>
    <row r="343" spans="1:107">
      <c r="A343">
        <f>ROW(Source!A334)</f>
        <v>334</v>
      </c>
      <c r="B343">
        <v>36401907</v>
      </c>
      <c r="C343">
        <v>36405688</v>
      </c>
      <c r="D343">
        <v>18406804</v>
      </c>
      <c r="E343">
        <v>1</v>
      </c>
      <c r="F343">
        <v>1</v>
      </c>
      <c r="G343">
        <v>1</v>
      </c>
      <c r="H343">
        <v>1</v>
      </c>
      <c r="I343" t="s">
        <v>512</v>
      </c>
      <c r="J343" t="s">
        <v>3</v>
      </c>
      <c r="K343" t="s">
        <v>513</v>
      </c>
      <c r="L343">
        <v>1369</v>
      </c>
      <c r="N343">
        <v>1013</v>
      </c>
      <c r="O343" t="s">
        <v>514</v>
      </c>
      <c r="P343" t="s">
        <v>514</v>
      </c>
      <c r="Q343">
        <v>1</v>
      </c>
      <c r="W343">
        <v>0</v>
      </c>
      <c r="X343">
        <v>254330056</v>
      </c>
      <c r="Y343">
        <v>3.77</v>
      </c>
      <c r="AA343">
        <v>0</v>
      </c>
      <c r="AB343">
        <v>0</v>
      </c>
      <c r="AC343">
        <v>0</v>
      </c>
      <c r="AD343">
        <v>249.14</v>
      </c>
      <c r="AE343">
        <v>0</v>
      </c>
      <c r="AF343">
        <v>0</v>
      </c>
      <c r="AG343">
        <v>0</v>
      </c>
      <c r="AH343">
        <v>249.14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3.77</v>
      </c>
      <c r="AU343" t="s">
        <v>3</v>
      </c>
      <c r="AV343">
        <v>1</v>
      </c>
      <c r="AW343">
        <v>2</v>
      </c>
      <c r="AX343">
        <v>36405691</v>
      </c>
      <c r="AY343">
        <v>2</v>
      </c>
      <c r="AZ343">
        <v>131072</v>
      </c>
      <c r="BA343">
        <v>331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Y343*Source!I334</f>
        <v>0.60320000000000007</v>
      </c>
      <c r="CY343">
        <f>AD343</f>
        <v>249.14</v>
      </c>
      <c r="CZ343">
        <f>AH343</f>
        <v>249.14</v>
      </c>
      <c r="DA343">
        <f>AL343</f>
        <v>1</v>
      </c>
      <c r="DB343">
        <f t="shared" si="52"/>
        <v>939.26</v>
      </c>
      <c r="DC343">
        <f t="shared" si="53"/>
        <v>0</v>
      </c>
    </row>
    <row r="344" spans="1:107">
      <c r="A344">
        <f>ROW(Source!A334)</f>
        <v>334</v>
      </c>
      <c r="B344">
        <v>36401907</v>
      </c>
      <c r="C344">
        <v>36405688</v>
      </c>
      <c r="D344">
        <v>29164349</v>
      </c>
      <c r="E344">
        <v>1</v>
      </c>
      <c r="F344">
        <v>1</v>
      </c>
      <c r="G344">
        <v>1</v>
      </c>
      <c r="H344">
        <v>3</v>
      </c>
      <c r="I344" t="s">
        <v>28</v>
      </c>
      <c r="J344" t="s">
        <v>31</v>
      </c>
      <c r="K344" t="s">
        <v>29</v>
      </c>
      <c r="L344">
        <v>1348</v>
      </c>
      <c r="N344">
        <v>1009</v>
      </c>
      <c r="O344" t="s">
        <v>30</v>
      </c>
      <c r="P344" t="s">
        <v>30</v>
      </c>
      <c r="Q344">
        <v>1000</v>
      </c>
      <c r="W344">
        <v>0</v>
      </c>
      <c r="X344">
        <v>-304821490</v>
      </c>
      <c r="Y344">
        <v>0.11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0</v>
      </c>
      <c r="AP344">
        <v>0</v>
      </c>
      <c r="AQ344">
        <v>0</v>
      </c>
      <c r="AR344">
        <v>0</v>
      </c>
      <c r="AS344" t="s">
        <v>3</v>
      </c>
      <c r="AT344">
        <v>0.11</v>
      </c>
      <c r="AU344" t="s">
        <v>3</v>
      </c>
      <c r="AV344">
        <v>0</v>
      </c>
      <c r="AW344">
        <v>2</v>
      </c>
      <c r="AX344">
        <v>36405692</v>
      </c>
      <c r="AY344">
        <v>1</v>
      </c>
      <c r="AZ344">
        <v>0</v>
      </c>
      <c r="BA344">
        <v>332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Y344*Source!I334</f>
        <v>1.7600000000000001E-2</v>
      </c>
      <c r="CY344">
        <f>AA344</f>
        <v>0</v>
      </c>
      <c r="CZ344">
        <f>AE344</f>
        <v>0</v>
      </c>
      <c r="DA344">
        <f>AI344</f>
        <v>1</v>
      </c>
      <c r="DB344">
        <f t="shared" si="52"/>
        <v>0</v>
      </c>
      <c r="DC344">
        <f t="shared" si="53"/>
        <v>0</v>
      </c>
    </row>
    <row r="345" spans="1:107">
      <c r="A345">
        <f>ROW(Source!A336)</f>
        <v>336</v>
      </c>
      <c r="B345">
        <v>36401907</v>
      </c>
      <c r="C345">
        <v>36405694</v>
      </c>
      <c r="D345">
        <v>18406804</v>
      </c>
      <c r="E345">
        <v>1</v>
      </c>
      <c r="F345">
        <v>1</v>
      </c>
      <c r="G345">
        <v>1</v>
      </c>
      <c r="H345">
        <v>1</v>
      </c>
      <c r="I345" t="s">
        <v>512</v>
      </c>
      <c r="J345" t="s">
        <v>3</v>
      </c>
      <c r="K345" t="s">
        <v>513</v>
      </c>
      <c r="L345">
        <v>1369</v>
      </c>
      <c r="N345">
        <v>1013</v>
      </c>
      <c r="O345" t="s">
        <v>514</v>
      </c>
      <c r="P345" t="s">
        <v>514</v>
      </c>
      <c r="Q345">
        <v>1</v>
      </c>
      <c r="W345">
        <v>0</v>
      </c>
      <c r="X345">
        <v>254330056</v>
      </c>
      <c r="Y345">
        <v>5.84</v>
      </c>
      <c r="AA345">
        <v>0</v>
      </c>
      <c r="AB345">
        <v>0</v>
      </c>
      <c r="AC345">
        <v>0</v>
      </c>
      <c r="AD345">
        <v>249.14</v>
      </c>
      <c r="AE345">
        <v>0</v>
      </c>
      <c r="AF345">
        <v>0</v>
      </c>
      <c r="AG345">
        <v>0</v>
      </c>
      <c r="AH345">
        <v>249.14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5.84</v>
      </c>
      <c r="AU345" t="s">
        <v>3</v>
      </c>
      <c r="AV345">
        <v>1</v>
      </c>
      <c r="AW345">
        <v>2</v>
      </c>
      <c r="AX345">
        <v>36405696</v>
      </c>
      <c r="AY345">
        <v>2</v>
      </c>
      <c r="AZ345">
        <v>131072</v>
      </c>
      <c r="BA345">
        <v>333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Y345*Source!I336</f>
        <v>0.2336</v>
      </c>
      <c r="CY345">
        <f>AD345</f>
        <v>249.14</v>
      </c>
      <c r="CZ345">
        <f>AH345</f>
        <v>249.14</v>
      </c>
      <c r="DA345">
        <f>AL345</f>
        <v>1</v>
      </c>
      <c r="DB345">
        <f t="shared" si="52"/>
        <v>1454.98</v>
      </c>
      <c r="DC345">
        <f t="shared" si="53"/>
        <v>0</v>
      </c>
    </row>
    <row r="346" spans="1:107">
      <c r="A346">
        <f>ROW(Source!A337)</f>
        <v>337</v>
      </c>
      <c r="B346">
        <v>36401907</v>
      </c>
      <c r="C346">
        <v>36405697</v>
      </c>
      <c r="D346">
        <v>18406804</v>
      </c>
      <c r="E346">
        <v>1</v>
      </c>
      <c r="F346">
        <v>1</v>
      </c>
      <c r="G346">
        <v>1</v>
      </c>
      <c r="H346">
        <v>1</v>
      </c>
      <c r="I346" t="s">
        <v>512</v>
      </c>
      <c r="J346" t="s">
        <v>3</v>
      </c>
      <c r="K346" t="s">
        <v>513</v>
      </c>
      <c r="L346">
        <v>1369</v>
      </c>
      <c r="N346">
        <v>1013</v>
      </c>
      <c r="O346" t="s">
        <v>514</v>
      </c>
      <c r="P346" t="s">
        <v>514</v>
      </c>
      <c r="Q346">
        <v>1</v>
      </c>
      <c r="W346">
        <v>0</v>
      </c>
      <c r="X346">
        <v>254330056</v>
      </c>
      <c r="Y346">
        <v>9.64</v>
      </c>
      <c r="AA346">
        <v>0</v>
      </c>
      <c r="AB346">
        <v>0</v>
      </c>
      <c r="AC346">
        <v>0</v>
      </c>
      <c r="AD346">
        <v>249.14</v>
      </c>
      <c r="AE346">
        <v>0</v>
      </c>
      <c r="AF346">
        <v>0</v>
      </c>
      <c r="AG346">
        <v>0</v>
      </c>
      <c r="AH346">
        <v>249.14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3</v>
      </c>
      <c r="AT346">
        <v>9.64</v>
      </c>
      <c r="AU346" t="s">
        <v>3</v>
      </c>
      <c r="AV346">
        <v>1</v>
      </c>
      <c r="AW346">
        <v>2</v>
      </c>
      <c r="AX346">
        <v>36405701</v>
      </c>
      <c r="AY346">
        <v>1</v>
      </c>
      <c r="AZ346">
        <v>0</v>
      </c>
      <c r="BA346">
        <v>334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Y346*Source!I337</f>
        <v>1.9280000000000002</v>
      </c>
      <c r="CY346">
        <f>AD346</f>
        <v>249.14</v>
      </c>
      <c r="CZ346">
        <f>AH346</f>
        <v>249.14</v>
      </c>
      <c r="DA346">
        <f>AL346</f>
        <v>1</v>
      </c>
      <c r="DB346">
        <f t="shared" si="52"/>
        <v>2401.71</v>
      </c>
      <c r="DC346">
        <f t="shared" si="53"/>
        <v>0</v>
      </c>
    </row>
    <row r="347" spans="1:107">
      <c r="A347">
        <f>ROW(Source!A337)</f>
        <v>337</v>
      </c>
      <c r="B347">
        <v>36401907</v>
      </c>
      <c r="C347">
        <v>36405697</v>
      </c>
      <c r="D347">
        <v>121548</v>
      </c>
      <c r="E347">
        <v>1</v>
      </c>
      <c r="F347">
        <v>1</v>
      </c>
      <c r="G347">
        <v>1</v>
      </c>
      <c r="H347">
        <v>1</v>
      </c>
      <c r="I347" t="s">
        <v>35</v>
      </c>
      <c r="J347" t="s">
        <v>3</v>
      </c>
      <c r="K347" t="s">
        <v>515</v>
      </c>
      <c r="L347">
        <v>608254</v>
      </c>
      <c r="N347">
        <v>1013</v>
      </c>
      <c r="O347" t="s">
        <v>516</v>
      </c>
      <c r="P347" t="s">
        <v>516</v>
      </c>
      <c r="Q347">
        <v>1</v>
      </c>
      <c r="W347">
        <v>0</v>
      </c>
      <c r="X347">
        <v>-185737400</v>
      </c>
      <c r="Y347">
        <v>0.01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0.01</v>
      </c>
      <c r="AU347" t="s">
        <v>3</v>
      </c>
      <c r="AV347">
        <v>2</v>
      </c>
      <c r="AW347">
        <v>2</v>
      </c>
      <c r="AX347">
        <v>36405702</v>
      </c>
      <c r="AY347">
        <v>1</v>
      </c>
      <c r="AZ347">
        <v>0</v>
      </c>
      <c r="BA347">
        <v>335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Y347*Source!I337</f>
        <v>2E-3</v>
      </c>
      <c r="CY347">
        <f>AD347</f>
        <v>0</v>
      </c>
      <c r="CZ347">
        <f>AH347</f>
        <v>0</v>
      </c>
      <c r="DA347">
        <f>AL347</f>
        <v>1</v>
      </c>
      <c r="DB347">
        <f t="shared" si="52"/>
        <v>0</v>
      </c>
      <c r="DC347">
        <f t="shared" si="53"/>
        <v>0</v>
      </c>
    </row>
    <row r="348" spans="1:107">
      <c r="A348">
        <f>ROW(Source!A337)</f>
        <v>337</v>
      </c>
      <c r="B348">
        <v>36401907</v>
      </c>
      <c r="C348">
        <v>36405697</v>
      </c>
      <c r="D348">
        <v>29172556</v>
      </c>
      <c r="E348">
        <v>1</v>
      </c>
      <c r="F348">
        <v>1</v>
      </c>
      <c r="G348">
        <v>1</v>
      </c>
      <c r="H348">
        <v>2</v>
      </c>
      <c r="I348" t="s">
        <v>517</v>
      </c>
      <c r="J348" t="s">
        <v>518</v>
      </c>
      <c r="K348" t="s">
        <v>519</v>
      </c>
      <c r="L348">
        <v>1368</v>
      </c>
      <c r="N348">
        <v>1011</v>
      </c>
      <c r="O348" t="s">
        <v>520</v>
      </c>
      <c r="P348" t="s">
        <v>520</v>
      </c>
      <c r="Q348">
        <v>1</v>
      </c>
      <c r="W348">
        <v>0</v>
      </c>
      <c r="X348">
        <v>-1302720870</v>
      </c>
      <c r="Y348">
        <v>0.01</v>
      </c>
      <c r="AA348">
        <v>0</v>
      </c>
      <c r="AB348">
        <v>466.71</v>
      </c>
      <c r="AC348">
        <v>449.82</v>
      </c>
      <c r="AD348">
        <v>0</v>
      </c>
      <c r="AE348">
        <v>0</v>
      </c>
      <c r="AF348">
        <v>31.26</v>
      </c>
      <c r="AG348">
        <v>13.5</v>
      </c>
      <c r="AH348">
        <v>0</v>
      </c>
      <c r="AI348">
        <v>1</v>
      </c>
      <c r="AJ348">
        <v>14.93</v>
      </c>
      <c r="AK348">
        <v>33.32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0.01</v>
      </c>
      <c r="AU348" t="s">
        <v>3</v>
      </c>
      <c r="AV348">
        <v>0</v>
      </c>
      <c r="AW348">
        <v>2</v>
      </c>
      <c r="AX348">
        <v>36405703</v>
      </c>
      <c r="AY348">
        <v>1</v>
      </c>
      <c r="AZ348">
        <v>0</v>
      </c>
      <c r="BA348">
        <v>336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Y348*Source!I337</f>
        <v>2E-3</v>
      </c>
      <c r="CY348">
        <f>AB348</f>
        <v>466.71</v>
      </c>
      <c r="CZ348">
        <f>AF348</f>
        <v>31.26</v>
      </c>
      <c r="DA348">
        <f>AJ348</f>
        <v>14.93</v>
      </c>
      <c r="DB348">
        <f t="shared" si="52"/>
        <v>0.31</v>
      </c>
      <c r="DC348">
        <f t="shared" si="53"/>
        <v>0.14000000000000001</v>
      </c>
    </row>
    <row r="349" spans="1:107">
      <c r="A349">
        <f>ROW(Source!A338)</f>
        <v>338</v>
      </c>
      <c r="B349">
        <v>36401907</v>
      </c>
      <c r="C349">
        <v>36405704</v>
      </c>
      <c r="D349">
        <v>18408066</v>
      </c>
      <c r="E349">
        <v>1</v>
      </c>
      <c r="F349">
        <v>1</v>
      </c>
      <c r="G349">
        <v>1</v>
      </c>
      <c r="H349">
        <v>1</v>
      </c>
      <c r="I349" t="s">
        <v>521</v>
      </c>
      <c r="J349" t="s">
        <v>3</v>
      </c>
      <c r="K349" t="s">
        <v>522</v>
      </c>
      <c r="L349">
        <v>1369</v>
      </c>
      <c r="N349">
        <v>1013</v>
      </c>
      <c r="O349" t="s">
        <v>514</v>
      </c>
      <c r="P349" t="s">
        <v>514</v>
      </c>
      <c r="Q349">
        <v>1</v>
      </c>
      <c r="W349">
        <v>0</v>
      </c>
      <c r="X349">
        <v>-886480961</v>
      </c>
      <c r="Y349">
        <v>17.89</v>
      </c>
      <c r="AA349">
        <v>0</v>
      </c>
      <c r="AB349">
        <v>0</v>
      </c>
      <c r="AC349">
        <v>0</v>
      </c>
      <c r="AD349">
        <v>256.16000000000003</v>
      </c>
      <c r="AE349">
        <v>0</v>
      </c>
      <c r="AF349">
        <v>0</v>
      </c>
      <c r="AG349">
        <v>0</v>
      </c>
      <c r="AH349">
        <v>256.16000000000003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17.89</v>
      </c>
      <c r="AU349" t="s">
        <v>3</v>
      </c>
      <c r="AV349">
        <v>1</v>
      </c>
      <c r="AW349">
        <v>2</v>
      </c>
      <c r="AX349">
        <v>36405708</v>
      </c>
      <c r="AY349">
        <v>1</v>
      </c>
      <c r="AZ349">
        <v>0</v>
      </c>
      <c r="BA349">
        <v>337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Y349*Source!I338</f>
        <v>0.35780000000000001</v>
      </c>
      <c r="CY349">
        <f>AD349</f>
        <v>256.16000000000003</v>
      </c>
      <c r="CZ349">
        <f>AH349</f>
        <v>256.16000000000003</v>
      </c>
      <c r="DA349">
        <f>AL349</f>
        <v>1</v>
      </c>
      <c r="DB349">
        <f t="shared" si="52"/>
        <v>4582.7</v>
      </c>
      <c r="DC349">
        <f t="shared" si="53"/>
        <v>0</v>
      </c>
    </row>
    <row r="350" spans="1:107">
      <c r="A350">
        <f>ROW(Source!A338)</f>
        <v>338</v>
      </c>
      <c r="B350">
        <v>36401907</v>
      </c>
      <c r="C350">
        <v>36405704</v>
      </c>
      <c r="D350">
        <v>121548</v>
      </c>
      <c r="E350">
        <v>1</v>
      </c>
      <c r="F350">
        <v>1</v>
      </c>
      <c r="G350">
        <v>1</v>
      </c>
      <c r="H350">
        <v>1</v>
      </c>
      <c r="I350" t="s">
        <v>35</v>
      </c>
      <c r="J350" t="s">
        <v>3</v>
      </c>
      <c r="K350" t="s">
        <v>515</v>
      </c>
      <c r="L350">
        <v>608254</v>
      </c>
      <c r="N350">
        <v>1013</v>
      </c>
      <c r="O350" t="s">
        <v>516</v>
      </c>
      <c r="P350" t="s">
        <v>516</v>
      </c>
      <c r="Q350">
        <v>1</v>
      </c>
      <c r="W350">
        <v>0</v>
      </c>
      <c r="X350">
        <v>-185737400</v>
      </c>
      <c r="Y350">
        <v>0.08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0.08</v>
      </c>
      <c r="AU350" t="s">
        <v>3</v>
      </c>
      <c r="AV350">
        <v>2</v>
      </c>
      <c r="AW350">
        <v>2</v>
      </c>
      <c r="AX350">
        <v>36405709</v>
      </c>
      <c r="AY350">
        <v>1</v>
      </c>
      <c r="AZ350">
        <v>0</v>
      </c>
      <c r="BA350">
        <v>338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Y350*Source!I338</f>
        <v>1.6000000000000001E-3</v>
      </c>
      <c r="CY350">
        <f>AD350</f>
        <v>0</v>
      </c>
      <c r="CZ350">
        <f>AH350</f>
        <v>0</v>
      </c>
      <c r="DA350">
        <f>AL350</f>
        <v>1</v>
      </c>
      <c r="DB350">
        <f t="shared" si="52"/>
        <v>0</v>
      </c>
      <c r="DC350">
        <f t="shared" si="53"/>
        <v>0</v>
      </c>
    </row>
    <row r="351" spans="1:107">
      <c r="A351">
        <f>ROW(Source!A338)</f>
        <v>338</v>
      </c>
      <c r="B351">
        <v>36401907</v>
      </c>
      <c r="C351">
        <v>36405704</v>
      </c>
      <c r="D351">
        <v>29172556</v>
      </c>
      <c r="E351">
        <v>1</v>
      </c>
      <c r="F351">
        <v>1</v>
      </c>
      <c r="G351">
        <v>1</v>
      </c>
      <c r="H351">
        <v>2</v>
      </c>
      <c r="I351" t="s">
        <v>517</v>
      </c>
      <c r="J351" t="s">
        <v>518</v>
      </c>
      <c r="K351" t="s">
        <v>519</v>
      </c>
      <c r="L351">
        <v>1368</v>
      </c>
      <c r="N351">
        <v>1011</v>
      </c>
      <c r="O351" t="s">
        <v>520</v>
      </c>
      <c r="P351" t="s">
        <v>520</v>
      </c>
      <c r="Q351">
        <v>1</v>
      </c>
      <c r="W351">
        <v>0</v>
      </c>
      <c r="X351">
        <v>-1302720870</v>
      </c>
      <c r="Y351">
        <v>0.08</v>
      </c>
      <c r="AA351">
        <v>0</v>
      </c>
      <c r="AB351">
        <v>466.71</v>
      </c>
      <c r="AC351">
        <v>449.82</v>
      </c>
      <c r="AD351">
        <v>0</v>
      </c>
      <c r="AE351">
        <v>0</v>
      </c>
      <c r="AF351">
        <v>31.26</v>
      </c>
      <c r="AG351">
        <v>13.5</v>
      </c>
      <c r="AH351">
        <v>0</v>
      </c>
      <c r="AI351">
        <v>1</v>
      </c>
      <c r="AJ351">
        <v>14.93</v>
      </c>
      <c r="AK351">
        <v>33.32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0.08</v>
      </c>
      <c r="AU351" t="s">
        <v>3</v>
      </c>
      <c r="AV351">
        <v>0</v>
      </c>
      <c r="AW351">
        <v>2</v>
      </c>
      <c r="AX351">
        <v>36405710</v>
      </c>
      <c r="AY351">
        <v>1</v>
      </c>
      <c r="AZ351">
        <v>0</v>
      </c>
      <c r="BA351">
        <v>339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Y351*Source!I338</f>
        <v>1.6000000000000001E-3</v>
      </c>
      <c r="CY351">
        <f>AB351</f>
        <v>466.71</v>
      </c>
      <c r="CZ351">
        <f>AF351</f>
        <v>31.26</v>
      </c>
      <c r="DA351">
        <f>AJ351</f>
        <v>14.93</v>
      </c>
      <c r="DB351">
        <f t="shared" si="52"/>
        <v>2.5</v>
      </c>
      <c r="DC351">
        <f t="shared" si="53"/>
        <v>1.08</v>
      </c>
    </row>
    <row r="352" spans="1:107">
      <c r="A352">
        <f>ROW(Source!A339)</f>
        <v>339</v>
      </c>
      <c r="B352">
        <v>36401907</v>
      </c>
      <c r="C352">
        <v>36405711</v>
      </c>
      <c r="D352">
        <v>18408066</v>
      </c>
      <c r="E352">
        <v>1</v>
      </c>
      <c r="F352">
        <v>1</v>
      </c>
      <c r="G352">
        <v>1</v>
      </c>
      <c r="H352">
        <v>1</v>
      </c>
      <c r="I352" t="s">
        <v>521</v>
      </c>
      <c r="J352" t="s">
        <v>3</v>
      </c>
      <c r="K352" t="s">
        <v>522</v>
      </c>
      <c r="L352">
        <v>1369</v>
      </c>
      <c r="N352">
        <v>1013</v>
      </c>
      <c r="O352" t="s">
        <v>514</v>
      </c>
      <c r="P352" t="s">
        <v>514</v>
      </c>
      <c r="Q352">
        <v>1</v>
      </c>
      <c r="W352">
        <v>0</v>
      </c>
      <c r="X352">
        <v>-886480961</v>
      </c>
      <c r="Y352">
        <v>179.3</v>
      </c>
      <c r="AA352">
        <v>0</v>
      </c>
      <c r="AB352">
        <v>0</v>
      </c>
      <c r="AC352">
        <v>0</v>
      </c>
      <c r="AD352">
        <v>256.16000000000003</v>
      </c>
      <c r="AE352">
        <v>0</v>
      </c>
      <c r="AF352">
        <v>0</v>
      </c>
      <c r="AG352">
        <v>0</v>
      </c>
      <c r="AH352">
        <v>256.16000000000003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179.3</v>
      </c>
      <c r="AU352" t="s">
        <v>3</v>
      </c>
      <c r="AV352">
        <v>1</v>
      </c>
      <c r="AW352">
        <v>2</v>
      </c>
      <c r="AX352">
        <v>36405717</v>
      </c>
      <c r="AY352">
        <v>1</v>
      </c>
      <c r="AZ352">
        <v>0</v>
      </c>
      <c r="BA352">
        <v>340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Y352*Source!I339</f>
        <v>3.5860000000000003</v>
      </c>
      <c r="CY352">
        <f>AD352</f>
        <v>256.16000000000003</v>
      </c>
      <c r="CZ352">
        <f>AH352</f>
        <v>256.16000000000003</v>
      </c>
      <c r="DA352">
        <f>AL352</f>
        <v>1</v>
      </c>
      <c r="DB352">
        <f t="shared" si="52"/>
        <v>45929.49</v>
      </c>
      <c r="DC352">
        <f t="shared" si="53"/>
        <v>0</v>
      </c>
    </row>
    <row r="353" spans="1:107">
      <c r="A353">
        <f>ROW(Source!A339)</f>
        <v>339</v>
      </c>
      <c r="B353">
        <v>36401907</v>
      </c>
      <c r="C353">
        <v>36405711</v>
      </c>
      <c r="D353">
        <v>121548</v>
      </c>
      <c r="E353">
        <v>1</v>
      </c>
      <c r="F353">
        <v>1</v>
      </c>
      <c r="G353">
        <v>1</v>
      </c>
      <c r="H353">
        <v>1</v>
      </c>
      <c r="I353" t="s">
        <v>35</v>
      </c>
      <c r="J353" t="s">
        <v>3</v>
      </c>
      <c r="K353" t="s">
        <v>515</v>
      </c>
      <c r="L353">
        <v>608254</v>
      </c>
      <c r="N353">
        <v>1013</v>
      </c>
      <c r="O353" t="s">
        <v>516</v>
      </c>
      <c r="P353" t="s">
        <v>516</v>
      </c>
      <c r="Q353">
        <v>1</v>
      </c>
      <c r="W353">
        <v>0</v>
      </c>
      <c r="X353">
        <v>-185737400</v>
      </c>
      <c r="Y353">
        <v>3.97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3.97</v>
      </c>
      <c r="AU353" t="s">
        <v>3</v>
      </c>
      <c r="AV353">
        <v>2</v>
      </c>
      <c r="AW353">
        <v>2</v>
      </c>
      <c r="AX353">
        <v>36405718</v>
      </c>
      <c r="AY353">
        <v>1</v>
      </c>
      <c r="AZ353">
        <v>0</v>
      </c>
      <c r="BA353">
        <v>341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Y353*Source!I339</f>
        <v>7.9400000000000012E-2</v>
      </c>
      <c r="CY353">
        <f>AD353</f>
        <v>0</v>
      </c>
      <c r="CZ353">
        <f>AH353</f>
        <v>0</v>
      </c>
      <c r="DA353">
        <f>AL353</f>
        <v>1</v>
      </c>
      <c r="DB353">
        <f t="shared" si="52"/>
        <v>0</v>
      </c>
      <c r="DC353">
        <f t="shared" si="53"/>
        <v>0</v>
      </c>
    </row>
    <row r="354" spans="1:107">
      <c r="A354">
        <f>ROW(Source!A339)</f>
        <v>339</v>
      </c>
      <c r="B354">
        <v>36401907</v>
      </c>
      <c r="C354">
        <v>36405711</v>
      </c>
      <c r="D354">
        <v>29172710</v>
      </c>
      <c r="E354">
        <v>1</v>
      </c>
      <c r="F354">
        <v>1</v>
      </c>
      <c r="G354">
        <v>1</v>
      </c>
      <c r="H354">
        <v>2</v>
      </c>
      <c r="I354" t="s">
        <v>523</v>
      </c>
      <c r="J354" t="s">
        <v>524</v>
      </c>
      <c r="K354" t="s">
        <v>525</v>
      </c>
      <c r="L354">
        <v>1368</v>
      </c>
      <c r="N354">
        <v>1011</v>
      </c>
      <c r="O354" t="s">
        <v>520</v>
      </c>
      <c r="P354" t="s">
        <v>520</v>
      </c>
      <c r="Q354">
        <v>1</v>
      </c>
      <c r="W354">
        <v>0</v>
      </c>
      <c r="X354">
        <v>-1676841219</v>
      </c>
      <c r="Y354">
        <v>3.97</v>
      </c>
      <c r="AA354">
        <v>0</v>
      </c>
      <c r="AB354">
        <v>539.16</v>
      </c>
      <c r="AC354">
        <v>335.2</v>
      </c>
      <c r="AD354">
        <v>0</v>
      </c>
      <c r="AE354">
        <v>0</v>
      </c>
      <c r="AF354">
        <v>46.56</v>
      </c>
      <c r="AG354">
        <v>10.06</v>
      </c>
      <c r="AH354">
        <v>0</v>
      </c>
      <c r="AI354">
        <v>1</v>
      </c>
      <c r="AJ354">
        <v>11.58</v>
      </c>
      <c r="AK354">
        <v>33.32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3.97</v>
      </c>
      <c r="AU354" t="s">
        <v>3</v>
      </c>
      <c r="AV354">
        <v>0</v>
      </c>
      <c r="AW354">
        <v>2</v>
      </c>
      <c r="AX354">
        <v>36405719</v>
      </c>
      <c r="AY354">
        <v>1</v>
      </c>
      <c r="AZ354">
        <v>0</v>
      </c>
      <c r="BA354">
        <v>342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Y354*Source!I339</f>
        <v>7.9400000000000012E-2</v>
      </c>
      <c r="CY354">
        <f>AB354</f>
        <v>539.16</v>
      </c>
      <c r="CZ354">
        <f>AF354</f>
        <v>46.56</v>
      </c>
      <c r="DA354">
        <f>AJ354</f>
        <v>11.58</v>
      </c>
      <c r="DB354">
        <f t="shared" si="52"/>
        <v>184.84</v>
      </c>
      <c r="DC354">
        <f t="shared" si="53"/>
        <v>39.94</v>
      </c>
    </row>
    <row r="355" spans="1:107">
      <c r="A355">
        <f>ROW(Source!A339)</f>
        <v>339</v>
      </c>
      <c r="B355">
        <v>36401907</v>
      </c>
      <c r="C355">
        <v>36405711</v>
      </c>
      <c r="D355">
        <v>29174533</v>
      </c>
      <c r="E355">
        <v>1</v>
      </c>
      <c r="F355">
        <v>1</v>
      </c>
      <c r="G355">
        <v>1</v>
      </c>
      <c r="H355">
        <v>2</v>
      </c>
      <c r="I355" t="s">
        <v>526</v>
      </c>
      <c r="J355" t="s">
        <v>527</v>
      </c>
      <c r="K355" t="s">
        <v>528</v>
      </c>
      <c r="L355">
        <v>1368</v>
      </c>
      <c r="N355">
        <v>1011</v>
      </c>
      <c r="O355" t="s">
        <v>520</v>
      </c>
      <c r="P355" t="s">
        <v>520</v>
      </c>
      <c r="Q355">
        <v>1</v>
      </c>
      <c r="W355">
        <v>0</v>
      </c>
      <c r="X355">
        <v>1235896746</v>
      </c>
      <c r="Y355">
        <v>7.93</v>
      </c>
      <c r="AA355">
        <v>0</v>
      </c>
      <c r="AB355">
        <v>5.0599999999999996</v>
      </c>
      <c r="AC355">
        <v>0</v>
      </c>
      <c r="AD355">
        <v>0</v>
      </c>
      <c r="AE355">
        <v>0</v>
      </c>
      <c r="AF355">
        <v>1.53</v>
      </c>
      <c r="AG355">
        <v>0</v>
      </c>
      <c r="AH355">
        <v>0</v>
      </c>
      <c r="AI355">
        <v>1</v>
      </c>
      <c r="AJ355">
        <v>3.31</v>
      </c>
      <c r="AK355">
        <v>33.32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7.93</v>
      </c>
      <c r="AU355" t="s">
        <v>3</v>
      </c>
      <c r="AV355">
        <v>0</v>
      </c>
      <c r="AW355">
        <v>2</v>
      </c>
      <c r="AX355">
        <v>36405720</v>
      </c>
      <c r="AY355">
        <v>1</v>
      </c>
      <c r="AZ355">
        <v>0</v>
      </c>
      <c r="BA355">
        <v>343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Y355*Source!I339</f>
        <v>0.15859999999999999</v>
      </c>
      <c r="CY355">
        <f>AB355</f>
        <v>5.0599999999999996</v>
      </c>
      <c r="CZ355">
        <f>AF355</f>
        <v>1.53</v>
      </c>
      <c r="DA355">
        <f>AJ355</f>
        <v>3.31</v>
      </c>
      <c r="DB355">
        <f t="shared" si="52"/>
        <v>12.13</v>
      </c>
      <c r="DC355">
        <f t="shared" si="53"/>
        <v>0</v>
      </c>
    </row>
    <row r="356" spans="1:107">
      <c r="A356">
        <f>ROW(Source!A339)</f>
        <v>339</v>
      </c>
      <c r="B356">
        <v>36401907</v>
      </c>
      <c r="C356">
        <v>36405711</v>
      </c>
      <c r="D356">
        <v>29164349</v>
      </c>
      <c r="E356">
        <v>1</v>
      </c>
      <c r="F356">
        <v>1</v>
      </c>
      <c r="G356">
        <v>1</v>
      </c>
      <c r="H356">
        <v>3</v>
      </c>
      <c r="I356" t="s">
        <v>28</v>
      </c>
      <c r="J356" t="s">
        <v>31</v>
      </c>
      <c r="K356" t="s">
        <v>29</v>
      </c>
      <c r="L356">
        <v>1348</v>
      </c>
      <c r="N356">
        <v>1009</v>
      </c>
      <c r="O356" t="s">
        <v>30</v>
      </c>
      <c r="P356" t="s">
        <v>30</v>
      </c>
      <c r="Q356">
        <v>1000</v>
      </c>
      <c r="W356">
        <v>0</v>
      </c>
      <c r="X356">
        <v>-304821490</v>
      </c>
      <c r="Y356">
        <v>10.5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0</v>
      </c>
      <c r="AP356">
        <v>0</v>
      </c>
      <c r="AQ356">
        <v>0</v>
      </c>
      <c r="AR356">
        <v>0</v>
      </c>
      <c r="AS356" t="s">
        <v>3</v>
      </c>
      <c r="AT356">
        <v>10.5</v>
      </c>
      <c r="AU356" t="s">
        <v>3</v>
      </c>
      <c r="AV356">
        <v>0</v>
      </c>
      <c r="AW356">
        <v>2</v>
      </c>
      <c r="AX356">
        <v>36405721</v>
      </c>
      <c r="AY356">
        <v>1</v>
      </c>
      <c r="AZ356">
        <v>0</v>
      </c>
      <c r="BA356">
        <v>344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Y356*Source!I339</f>
        <v>0.21</v>
      </c>
      <c r="CY356">
        <f>AA356</f>
        <v>0</v>
      </c>
      <c r="CZ356">
        <f>AE356</f>
        <v>0</v>
      </c>
      <c r="DA356">
        <f>AI356</f>
        <v>1</v>
      </c>
      <c r="DB356">
        <f t="shared" si="52"/>
        <v>0</v>
      </c>
      <c r="DC356">
        <f t="shared" si="53"/>
        <v>0</v>
      </c>
    </row>
    <row r="357" spans="1:107">
      <c r="A357">
        <f>ROW(Source!A378)</f>
        <v>378</v>
      </c>
      <c r="B357">
        <v>36401907</v>
      </c>
      <c r="C357">
        <v>36405723</v>
      </c>
      <c r="D357">
        <v>18407150</v>
      </c>
      <c r="E357">
        <v>1</v>
      </c>
      <c r="F357">
        <v>1</v>
      </c>
      <c r="G357">
        <v>1</v>
      </c>
      <c r="H357">
        <v>1</v>
      </c>
      <c r="I357" t="s">
        <v>529</v>
      </c>
      <c r="J357" t="s">
        <v>3</v>
      </c>
      <c r="K357" t="s">
        <v>530</v>
      </c>
      <c r="L357">
        <v>1369</v>
      </c>
      <c r="N357">
        <v>1013</v>
      </c>
      <c r="O357" t="s">
        <v>514</v>
      </c>
      <c r="P357" t="s">
        <v>514</v>
      </c>
      <c r="Q357">
        <v>1</v>
      </c>
      <c r="W357">
        <v>0</v>
      </c>
      <c r="X357">
        <v>-931037793</v>
      </c>
      <c r="Y357">
        <v>21.19</v>
      </c>
      <c r="AA357">
        <v>0</v>
      </c>
      <c r="AB357">
        <v>0</v>
      </c>
      <c r="AC357">
        <v>0</v>
      </c>
      <c r="AD357">
        <v>272.45</v>
      </c>
      <c r="AE357">
        <v>0</v>
      </c>
      <c r="AF357">
        <v>0</v>
      </c>
      <c r="AG357">
        <v>0</v>
      </c>
      <c r="AH357">
        <v>272.45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21.19</v>
      </c>
      <c r="AU357" t="s">
        <v>3</v>
      </c>
      <c r="AV357">
        <v>1</v>
      </c>
      <c r="AW357">
        <v>2</v>
      </c>
      <c r="AX357">
        <v>36405731</v>
      </c>
      <c r="AY357">
        <v>1</v>
      </c>
      <c r="AZ357">
        <v>0</v>
      </c>
      <c r="BA357">
        <v>345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Y357*Source!I378</f>
        <v>0.48737000000000003</v>
      </c>
      <c r="CY357">
        <f>AD357</f>
        <v>272.45</v>
      </c>
      <c r="CZ357">
        <f>AH357</f>
        <v>272.45</v>
      </c>
      <c r="DA357">
        <f>AL357</f>
        <v>1</v>
      </c>
      <c r="DB357">
        <f t="shared" si="52"/>
        <v>5773.22</v>
      </c>
      <c r="DC357">
        <f t="shared" si="53"/>
        <v>0</v>
      </c>
    </row>
    <row r="358" spans="1:107">
      <c r="A358">
        <f>ROW(Source!A378)</f>
        <v>378</v>
      </c>
      <c r="B358">
        <v>36401907</v>
      </c>
      <c r="C358">
        <v>36405723</v>
      </c>
      <c r="D358">
        <v>121548</v>
      </c>
      <c r="E358">
        <v>1</v>
      </c>
      <c r="F358">
        <v>1</v>
      </c>
      <c r="G358">
        <v>1</v>
      </c>
      <c r="H358">
        <v>1</v>
      </c>
      <c r="I358" t="s">
        <v>35</v>
      </c>
      <c r="J358" t="s">
        <v>3</v>
      </c>
      <c r="K358" t="s">
        <v>515</v>
      </c>
      <c r="L358">
        <v>608254</v>
      </c>
      <c r="N358">
        <v>1013</v>
      </c>
      <c r="O358" t="s">
        <v>516</v>
      </c>
      <c r="P358" t="s">
        <v>516</v>
      </c>
      <c r="Q358">
        <v>1</v>
      </c>
      <c r="W358">
        <v>0</v>
      </c>
      <c r="X358">
        <v>-185737400</v>
      </c>
      <c r="Y358">
        <v>0.04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0.04</v>
      </c>
      <c r="AU358" t="s">
        <v>3</v>
      </c>
      <c r="AV358">
        <v>2</v>
      </c>
      <c r="AW358">
        <v>2</v>
      </c>
      <c r="AX358">
        <v>36405732</v>
      </c>
      <c r="AY358">
        <v>1</v>
      </c>
      <c r="AZ358">
        <v>0</v>
      </c>
      <c r="BA358">
        <v>346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Y358*Source!I378</f>
        <v>9.2000000000000003E-4</v>
      </c>
      <c r="CY358">
        <f>AD358</f>
        <v>0</v>
      </c>
      <c r="CZ358">
        <f>AH358</f>
        <v>0</v>
      </c>
      <c r="DA358">
        <f>AL358</f>
        <v>1</v>
      </c>
      <c r="DB358">
        <f t="shared" si="52"/>
        <v>0</v>
      </c>
      <c r="DC358">
        <f t="shared" si="53"/>
        <v>0</v>
      </c>
    </row>
    <row r="359" spans="1:107">
      <c r="A359">
        <f>ROW(Source!A378)</f>
        <v>378</v>
      </c>
      <c r="B359">
        <v>36401907</v>
      </c>
      <c r="C359">
        <v>36405723</v>
      </c>
      <c r="D359">
        <v>29172556</v>
      </c>
      <c r="E359">
        <v>1</v>
      </c>
      <c r="F359">
        <v>1</v>
      </c>
      <c r="G359">
        <v>1</v>
      </c>
      <c r="H359">
        <v>2</v>
      </c>
      <c r="I359" t="s">
        <v>517</v>
      </c>
      <c r="J359" t="s">
        <v>518</v>
      </c>
      <c r="K359" t="s">
        <v>519</v>
      </c>
      <c r="L359">
        <v>1368</v>
      </c>
      <c r="N359">
        <v>1011</v>
      </c>
      <c r="O359" t="s">
        <v>520</v>
      </c>
      <c r="P359" t="s">
        <v>520</v>
      </c>
      <c r="Q359">
        <v>1</v>
      </c>
      <c r="W359">
        <v>0</v>
      </c>
      <c r="X359">
        <v>-1302720870</v>
      </c>
      <c r="Y359">
        <v>0.04</v>
      </c>
      <c r="AA359">
        <v>0</v>
      </c>
      <c r="AB359">
        <v>466.71</v>
      </c>
      <c r="AC359">
        <v>449.82</v>
      </c>
      <c r="AD359">
        <v>0</v>
      </c>
      <c r="AE359">
        <v>0</v>
      </c>
      <c r="AF359">
        <v>31.26</v>
      </c>
      <c r="AG359">
        <v>13.5</v>
      </c>
      <c r="AH359">
        <v>0</v>
      </c>
      <c r="AI359">
        <v>1</v>
      </c>
      <c r="AJ359">
        <v>14.93</v>
      </c>
      <c r="AK359">
        <v>33.32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0.04</v>
      </c>
      <c r="AU359" t="s">
        <v>3</v>
      </c>
      <c r="AV359">
        <v>0</v>
      </c>
      <c r="AW359">
        <v>2</v>
      </c>
      <c r="AX359">
        <v>36405733</v>
      </c>
      <c r="AY359">
        <v>1</v>
      </c>
      <c r="AZ359">
        <v>0</v>
      </c>
      <c r="BA359">
        <v>347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Y359*Source!I378</f>
        <v>9.2000000000000003E-4</v>
      </c>
      <c r="CY359">
        <f>AB359</f>
        <v>466.71</v>
      </c>
      <c r="CZ359">
        <f>AF359</f>
        <v>31.26</v>
      </c>
      <c r="DA359">
        <f>AJ359</f>
        <v>14.93</v>
      </c>
      <c r="DB359">
        <f t="shared" si="52"/>
        <v>1.25</v>
      </c>
      <c r="DC359">
        <f t="shared" si="53"/>
        <v>0.54</v>
      </c>
    </row>
    <row r="360" spans="1:107">
      <c r="A360">
        <f>ROW(Source!A378)</f>
        <v>378</v>
      </c>
      <c r="B360">
        <v>36401907</v>
      </c>
      <c r="C360">
        <v>36405723</v>
      </c>
      <c r="D360">
        <v>29174913</v>
      </c>
      <c r="E360">
        <v>1</v>
      </c>
      <c r="F360">
        <v>1</v>
      </c>
      <c r="G360">
        <v>1</v>
      </c>
      <c r="H360">
        <v>2</v>
      </c>
      <c r="I360" t="s">
        <v>531</v>
      </c>
      <c r="J360" t="s">
        <v>532</v>
      </c>
      <c r="K360" t="s">
        <v>533</v>
      </c>
      <c r="L360">
        <v>1368</v>
      </c>
      <c r="N360">
        <v>1011</v>
      </c>
      <c r="O360" t="s">
        <v>520</v>
      </c>
      <c r="P360" t="s">
        <v>520</v>
      </c>
      <c r="Q360">
        <v>1</v>
      </c>
      <c r="W360">
        <v>0</v>
      </c>
      <c r="X360">
        <v>458544584</v>
      </c>
      <c r="Y360">
        <v>0.15</v>
      </c>
      <c r="AA360">
        <v>0</v>
      </c>
      <c r="AB360">
        <v>932.72</v>
      </c>
      <c r="AC360">
        <v>386.51</v>
      </c>
      <c r="AD360">
        <v>0</v>
      </c>
      <c r="AE360">
        <v>0</v>
      </c>
      <c r="AF360">
        <v>87.17</v>
      </c>
      <c r="AG360">
        <v>11.6</v>
      </c>
      <c r="AH360">
        <v>0</v>
      </c>
      <c r="AI360">
        <v>1</v>
      </c>
      <c r="AJ360">
        <v>10.7</v>
      </c>
      <c r="AK360">
        <v>33.32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0.15</v>
      </c>
      <c r="AU360" t="s">
        <v>3</v>
      </c>
      <c r="AV360">
        <v>0</v>
      </c>
      <c r="AW360">
        <v>2</v>
      </c>
      <c r="AX360">
        <v>36405734</v>
      </c>
      <c r="AY360">
        <v>1</v>
      </c>
      <c r="AZ360">
        <v>0</v>
      </c>
      <c r="BA360">
        <v>348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Y360*Source!I378</f>
        <v>3.4499999999999999E-3</v>
      </c>
      <c r="CY360">
        <f>AB360</f>
        <v>932.72</v>
      </c>
      <c r="CZ360">
        <f>AF360</f>
        <v>87.17</v>
      </c>
      <c r="DA360">
        <f>AJ360</f>
        <v>10.7</v>
      </c>
      <c r="DB360">
        <f t="shared" si="52"/>
        <v>13.08</v>
      </c>
      <c r="DC360">
        <f t="shared" si="53"/>
        <v>1.74</v>
      </c>
    </row>
    <row r="361" spans="1:107">
      <c r="A361">
        <f>ROW(Source!A378)</f>
        <v>378</v>
      </c>
      <c r="B361">
        <v>36401907</v>
      </c>
      <c r="C361">
        <v>36405723</v>
      </c>
      <c r="D361">
        <v>29108696</v>
      </c>
      <c r="E361">
        <v>1</v>
      </c>
      <c r="F361">
        <v>1</v>
      </c>
      <c r="G361">
        <v>1</v>
      </c>
      <c r="H361">
        <v>3</v>
      </c>
      <c r="I361" t="s">
        <v>534</v>
      </c>
      <c r="J361" t="s">
        <v>535</v>
      </c>
      <c r="K361" t="s">
        <v>536</v>
      </c>
      <c r="L361">
        <v>1354</v>
      </c>
      <c r="N361">
        <v>1010</v>
      </c>
      <c r="O361" t="s">
        <v>237</v>
      </c>
      <c r="P361" t="s">
        <v>237</v>
      </c>
      <c r="Q361">
        <v>1</v>
      </c>
      <c r="W361">
        <v>0</v>
      </c>
      <c r="X361">
        <v>2109155817</v>
      </c>
      <c r="Y361">
        <v>56.6</v>
      </c>
      <c r="AA361">
        <v>310.51</v>
      </c>
      <c r="AB361">
        <v>0</v>
      </c>
      <c r="AC361">
        <v>0</v>
      </c>
      <c r="AD361">
        <v>0</v>
      </c>
      <c r="AE361">
        <v>67.209999999999994</v>
      </c>
      <c r="AF361">
        <v>0</v>
      </c>
      <c r="AG361">
        <v>0</v>
      </c>
      <c r="AH361">
        <v>0</v>
      </c>
      <c r="AI361">
        <v>4.62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56.6</v>
      </c>
      <c r="AU361" t="s">
        <v>3</v>
      </c>
      <c r="AV361">
        <v>0</v>
      </c>
      <c r="AW361">
        <v>2</v>
      </c>
      <c r="AX361">
        <v>36405735</v>
      </c>
      <c r="AY361">
        <v>1</v>
      </c>
      <c r="AZ361">
        <v>0</v>
      </c>
      <c r="BA361">
        <v>349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Y361*Source!I378</f>
        <v>1.3018000000000001</v>
      </c>
      <c r="CY361">
        <f>AA361</f>
        <v>310.51</v>
      </c>
      <c r="CZ361">
        <f>AE361</f>
        <v>67.209999999999994</v>
      </c>
      <c r="DA361">
        <f>AI361</f>
        <v>4.62</v>
      </c>
      <c r="DB361">
        <f t="shared" si="52"/>
        <v>3804.09</v>
      </c>
      <c r="DC361">
        <f t="shared" si="53"/>
        <v>0</v>
      </c>
    </row>
    <row r="362" spans="1:107">
      <c r="A362">
        <f>ROW(Source!A378)</f>
        <v>378</v>
      </c>
      <c r="B362">
        <v>36401907</v>
      </c>
      <c r="C362">
        <v>36405723</v>
      </c>
      <c r="D362">
        <v>29109720</v>
      </c>
      <c r="E362">
        <v>1</v>
      </c>
      <c r="F362">
        <v>1</v>
      </c>
      <c r="G362">
        <v>1</v>
      </c>
      <c r="H362">
        <v>3</v>
      </c>
      <c r="I362" t="s">
        <v>140</v>
      </c>
      <c r="J362" t="s">
        <v>143</v>
      </c>
      <c r="K362" t="s">
        <v>141</v>
      </c>
      <c r="L362">
        <v>1301</v>
      </c>
      <c r="N362">
        <v>1003</v>
      </c>
      <c r="O362" t="s">
        <v>142</v>
      </c>
      <c r="P362" t="s">
        <v>142</v>
      </c>
      <c r="Q362">
        <v>1</v>
      </c>
      <c r="W362">
        <v>0</v>
      </c>
      <c r="X362">
        <v>-716496253</v>
      </c>
      <c r="Y362">
        <v>100</v>
      </c>
      <c r="AA362">
        <v>108.23</v>
      </c>
      <c r="AB362">
        <v>0</v>
      </c>
      <c r="AC362">
        <v>0</v>
      </c>
      <c r="AD362">
        <v>0</v>
      </c>
      <c r="AE362">
        <v>131.99</v>
      </c>
      <c r="AF362">
        <v>0</v>
      </c>
      <c r="AG362">
        <v>0</v>
      </c>
      <c r="AH362">
        <v>0</v>
      </c>
      <c r="AI362">
        <v>0.82</v>
      </c>
      <c r="AJ362">
        <v>1</v>
      </c>
      <c r="AK362">
        <v>1</v>
      </c>
      <c r="AL362">
        <v>1</v>
      </c>
      <c r="AN362">
        <v>0</v>
      </c>
      <c r="AO362">
        <v>0</v>
      </c>
      <c r="AP362">
        <v>0</v>
      </c>
      <c r="AQ362">
        <v>0</v>
      </c>
      <c r="AR362">
        <v>0</v>
      </c>
      <c r="AS362" t="s">
        <v>3</v>
      </c>
      <c r="AT362">
        <v>100</v>
      </c>
      <c r="AU362" t="s">
        <v>3</v>
      </c>
      <c r="AV362">
        <v>0</v>
      </c>
      <c r="AW362">
        <v>1</v>
      </c>
      <c r="AX362">
        <v>-1</v>
      </c>
      <c r="AY362">
        <v>0</v>
      </c>
      <c r="AZ362">
        <v>0</v>
      </c>
      <c r="BA362" t="s">
        <v>3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Y362*Source!I378</f>
        <v>2.2999999999999998</v>
      </c>
      <c r="CY362">
        <f>AA362</f>
        <v>108.23</v>
      </c>
      <c r="CZ362">
        <f>AE362</f>
        <v>131.99</v>
      </c>
      <c r="DA362">
        <f>AI362</f>
        <v>0.82</v>
      </c>
      <c r="DB362">
        <f t="shared" si="52"/>
        <v>13199</v>
      </c>
      <c r="DC362">
        <f t="shared" si="53"/>
        <v>0</v>
      </c>
    </row>
    <row r="363" spans="1:107">
      <c r="A363">
        <f>ROW(Source!A378)</f>
        <v>378</v>
      </c>
      <c r="B363">
        <v>36401907</v>
      </c>
      <c r="C363">
        <v>36405723</v>
      </c>
      <c r="D363">
        <v>29115197</v>
      </c>
      <c r="E363">
        <v>1</v>
      </c>
      <c r="F363">
        <v>1</v>
      </c>
      <c r="G363">
        <v>1</v>
      </c>
      <c r="H363">
        <v>3</v>
      </c>
      <c r="I363" t="s">
        <v>537</v>
      </c>
      <c r="J363" t="s">
        <v>538</v>
      </c>
      <c r="K363" t="s">
        <v>539</v>
      </c>
      <c r="L363">
        <v>1354</v>
      </c>
      <c r="N363">
        <v>1010</v>
      </c>
      <c r="O363" t="s">
        <v>237</v>
      </c>
      <c r="P363" t="s">
        <v>237</v>
      </c>
      <c r="Q363">
        <v>1</v>
      </c>
      <c r="W363">
        <v>0</v>
      </c>
      <c r="X363">
        <v>-1208533646</v>
      </c>
      <c r="Y363">
        <v>400</v>
      </c>
      <c r="AA363">
        <v>3.68</v>
      </c>
      <c r="AB363">
        <v>0</v>
      </c>
      <c r="AC363">
        <v>0</v>
      </c>
      <c r="AD363">
        <v>0</v>
      </c>
      <c r="AE363">
        <v>0.5</v>
      </c>
      <c r="AF363">
        <v>0</v>
      </c>
      <c r="AG363">
        <v>0</v>
      </c>
      <c r="AH363">
        <v>0</v>
      </c>
      <c r="AI363">
        <v>7.36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400</v>
      </c>
      <c r="AU363" t="s">
        <v>3</v>
      </c>
      <c r="AV363">
        <v>0</v>
      </c>
      <c r="AW363">
        <v>2</v>
      </c>
      <c r="AX363">
        <v>36405737</v>
      </c>
      <c r="AY363">
        <v>1</v>
      </c>
      <c r="AZ363">
        <v>0</v>
      </c>
      <c r="BA363">
        <v>351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Y363*Source!I378</f>
        <v>9.1999999999999993</v>
      </c>
      <c r="CY363">
        <f>AA363</f>
        <v>3.68</v>
      </c>
      <c r="CZ363">
        <f>AE363</f>
        <v>0.5</v>
      </c>
      <c r="DA363">
        <f>AI363</f>
        <v>7.36</v>
      </c>
      <c r="DB363">
        <f t="shared" si="52"/>
        <v>200</v>
      </c>
      <c r="DC363">
        <f t="shared" si="53"/>
        <v>0</v>
      </c>
    </row>
    <row r="364" spans="1:107">
      <c r="A364">
        <f>ROW(Source!A380)</f>
        <v>380</v>
      </c>
      <c r="B364">
        <v>36401907</v>
      </c>
      <c r="C364">
        <v>36405739</v>
      </c>
      <c r="D364">
        <v>18413230</v>
      </c>
      <c r="E364">
        <v>1</v>
      </c>
      <c r="F364">
        <v>1</v>
      </c>
      <c r="G364">
        <v>1</v>
      </c>
      <c r="H364">
        <v>1</v>
      </c>
      <c r="I364" t="s">
        <v>540</v>
      </c>
      <c r="J364" t="s">
        <v>3</v>
      </c>
      <c r="K364" t="s">
        <v>541</v>
      </c>
      <c r="L364">
        <v>1369</v>
      </c>
      <c r="N364">
        <v>1013</v>
      </c>
      <c r="O364" t="s">
        <v>514</v>
      </c>
      <c r="P364" t="s">
        <v>514</v>
      </c>
      <c r="Q364">
        <v>1</v>
      </c>
      <c r="W364">
        <v>0</v>
      </c>
      <c r="X364">
        <v>355262106</v>
      </c>
      <c r="Y364">
        <v>166.47</v>
      </c>
      <c r="AA364">
        <v>0</v>
      </c>
      <c r="AB364">
        <v>0</v>
      </c>
      <c r="AC364">
        <v>0</v>
      </c>
      <c r="AD364">
        <v>293.22000000000003</v>
      </c>
      <c r="AE364">
        <v>0</v>
      </c>
      <c r="AF364">
        <v>0</v>
      </c>
      <c r="AG364">
        <v>0</v>
      </c>
      <c r="AH364">
        <v>293.22000000000003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166.47</v>
      </c>
      <c r="AU364" t="s">
        <v>3</v>
      </c>
      <c r="AV364">
        <v>1</v>
      </c>
      <c r="AW364">
        <v>2</v>
      </c>
      <c r="AX364">
        <v>36405749</v>
      </c>
      <c r="AY364">
        <v>1</v>
      </c>
      <c r="AZ364">
        <v>0</v>
      </c>
      <c r="BA364">
        <v>352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Y364*Source!I380</f>
        <v>1.9976400000000001</v>
      </c>
      <c r="CY364">
        <f>AD364</f>
        <v>293.22000000000003</v>
      </c>
      <c r="CZ364">
        <f>AH364</f>
        <v>293.22000000000003</v>
      </c>
      <c r="DA364">
        <f>AL364</f>
        <v>1</v>
      </c>
      <c r="DB364">
        <f t="shared" si="52"/>
        <v>48812.33</v>
      </c>
      <c r="DC364">
        <f t="shared" si="53"/>
        <v>0</v>
      </c>
    </row>
    <row r="365" spans="1:107">
      <c r="A365">
        <f>ROW(Source!A380)</f>
        <v>380</v>
      </c>
      <c r="B365">
        <v>36401907</v>
      </c>
      <c r="C365">
        <v>36405739</v>
      </c>
      <c r="D365">
        <v>121548</v>
      </c>
      <c r="E365">
        <v>1</v>
      </c>
      <c r="F365">
        <v>1</v>
      </c>
      <c r="G365">
        <v>1</v>
      </c>
      <c r="H365">
        <v>1</v>
      </c>
      <c r="I365" t="s">
        <v>35</v>
      </c>
      <c r="J365" t="s">
        <v>3</v>
      </c>
      <c r="K365" t="s">
        <v>515</v>
      </c>
      <c r="L365">
        <v>608254</v>
      </c>
      <c r="N365">
        <v>1013</v>
      </c>
      <c r="O365" t="s">
        <v>516</v>
      </c>
      <c r="P365" t="s">
        <v>516</v>
      </c>
      <c r="Q365">
        <v>1</v>
      </c>
      <c r="W365">
        <v>0</v>
      </c>
      <c r="X365">
        <v>-185737400</v>
      </c>
      <c r="Y365">
        <v>0.08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0.08</v>
      </c>
      <c r="AU365" t="s">
        <v>3</v>
      </c>
      <c r="AV365">
        <v>2</v>
      </c>
      <c r="AW365">
        <v>2</v>
      </c>
      <c r="AX365">
        <v>36405750</v>
      </c>
      <c r="AY365">
        <v>1</v>
      </c>
      <c r="AZ365">
        <v>0</v>
      </c>
      <c r="BA365">
        <v>353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Y365*Source!I380</f>
        <v>9.6000000000000002E-4</v>
      </c>
      <c r="CY365">
        <f>AD365</f>
        <v>0</v>
      </c>
      <c r="CZ365">
        <f>AH365</f>
        <v>0</v>
      </c>
      <c r="DA365">
        <f>AL365</f>
        <v>1</v>
      </c>
      <c r="DB365">
        <f t="shared" si="52"/>
        <v>0</v>
      </c>
      <c r="DC365">
        <f t="shared" si="53"/>
        <v>0</v>
      </c>
    </row>
    <row r="366" spans="1:107">
      <c r="A366">
        <f>ROW(Source!A380)</f>
        <v>380</v>
      </c>
      <c r="B366">
        <v>36401907</v>
      </c>
      <c r="C366">
        <v>36405739</v>
      </c>
      <c r="D366">
        <v>29172556</v>
      </c>
      <c r="E366">
        <v>1</v>
      </c>
      <c r="F366">
        <v>1</v>
      </c>
      <c r="G366">
        <v>1</v>
      </c>
      <c r="H366">
        <v>2</v>
      </c>
      <c r="I366" t="s">
        <v>517</v>
      </c>
      <c r="J366" t="s">
        <v>518</v>
      </c>
      <c r="K366" t="s">
        <v>519</v>
      </c>
      <c r="L366">
        <v>1368</v>
      </c>
      <c r="N366">
        <v>1011</v>
      </c>
      <c r="O366" t="s">
        <v>520</v>
      </c>
      <c r="P366" t="s">
        <v>520</v>
      </c>
      <c r="Q366">
        <v>1</v>
      </c>
      <c r="W366">
        <v>0</v>
      </c>
      <c r="X366">
        <v>-1302720870</v>
      </c>
      <c r="Y366">
        <v>0.08</v>
      </c>
      <c r="AA366">
        <v>0</v>
      </c>
      <c r="AB366">
        <v>466.71</v>
      </c>
      <c r="AC366">
        <v>449.82</v>
      </c>
      <c r="AD366">
        <v>0</v>
      </c>
      <c r="AE366">
        <v>0</v>
      </c>
      <c r="AF366">
        <v>31.26</v>
      </c>
      <c r="AG366">
        <v>13.5</v>
      </c>
      <c r="AH366">
        <v>0</v>
      </c>
      <c r="AI366">
        <v>1</v>
      </c>
      <c r="AJ366">
        <v>14.93</v>
      </c>
      <c r="AK366">
        <v>33.32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0.08</v>
      </c>
      <c r="AU366" t="s">
        <v>3</v>
      </c>
      <c r="AV366">
        <v>0</v>
      </c>
      <c r="AW366">
        <v>2</v>
      </c>
      <c r="AX366">
        <v>36405751</v>
      </c>
      <c r="AY366">
        <v>1</v>
      </c>
      <c r="AZ366">
        <v>0</v>
      </c>
      <c r="BA366">
        <v>354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Y366*Source!I380</f>
        <v>9.6000000000000002E-4</v>
      </c>
      <c r="CY366">
        <f>AB366</f>
        <v>466.71</v>
      </c>
      <c r="CZ366">
        <f>AF366</f>
        <v>31.26</v>
      </c>
      <c r="DA366">
        <f>AJ366</f>
        <v>14.93</v>
      </c>
      <c r="DB366">
        <f t="shared" si="52"/>
        <v>2.5</v>
      </c>
      <c r="DC366">
        <f t="shared" si="53"/>
        <v>1.08</v>
      </c>
    </row>
    <row r="367" spans="1:107">
      <c r="A367">
        <f>ROW(Source!A380)</f>
        <v>380</v>
      </c>
      <c r="B367">
        <v>36401907</v>
      </c>
      <c r="C367">
        <v>36405739</v>
      </c>
      <c r="D367">
        <v>29174591</v>
      </c>
      <c r="E367">
        <v>1</v>
      </c>
      <c r="F367">
        <v>1</v>
      </c>
      <c r="G367">
        <v>1</v>
      </c>
      <c r="H367">
        <v>2</v>
      </c>
      <c r="I367" t="s">
        <v>542</v>
      </c>
      <c r="J367" t="s">
        <v>543</v>
      </c>
      <c r="K367" t="s">
        <v>544</v>
      </c>
      <c r="L367">
        <v>1368</v>
      </c>
      <c r="N367">
        <v>1011</v>
      </c>
      <c r="O367" t="s">
        <v>520</v>
      </c>
      <c r="P367" t="s">
        <v>520</v>
      </c>
      <c r="Q367">
        <v>1</v>
      </c>
      <c r="W367">
        <v>0</v>
      </c>
      <c r="X367">
        <v>1598042632</v>
      </c>
      <c r="Y367">
        <v>0.26</v>
      </c>
      <c r="AA367">
        <v>0</v>
      </c>
      <c r="AB367">
        <v>9.4700000000000006</v>
      </c>
      <c r="AC367">
        <v>0</v>
      </c>
      <c r="AD367">
        <v>0</v>
      </c>
      <c r="AE367">
        <v>0</v>
      </c>
      <c r="AF367">
        <v>0.95</v>
      </c>
      <c r="AG367">
        <v>0</v>
      </c>
      <c r="AH367">
        <v>0</v>
      </c>
      <c r="AI367">
        <v>1</v>
      </c>
      <c r="AJ367">
        <v>9.9700000000000006</v>
      </c>
      <c r="AK367">
        <v>33.32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0.26</v>
      </c>
      <c r="AU367" t="s">
        <v>3</v>
      </c>
      <c r="AV367">
        <v>0</v>
      </c>
      <c r="AW367">
        <v>2</v>
      </c>
      <c r="AX367">
        <v>36405752</v>
      </c>
      <c r="AY367">
        <v>1</v>
      </c>
      <c r="AZ367">
        <v>0</v>
      </c>
      <c r="BA367">
        <v>355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Y367*Source!I380</f>
        <v>3.1200000000000004E-3</v>
      </c>
      <c r="CY367">
        <f>AB367</f>
        <v>9.4700000000000006</v>
      </c>
      <c r="CZ367">
        <f>AF367</f>
        <v>0.95</v>
      </c>
      <c r="DA367">
        <f>AJ367</f>
        <v>9.9700000000000006</v>
      </c>
      <c r="DB367">
        <f t="shared" si="52"/>
        <v>0.25</v>
      </c>
      <c r="DC367">
        <f t="shared" si="53"/>
        <v>0</v>
      </c>
    </row>
    <row r="368" spans="1:107">
      <c r="A368">
        <f>ROW(Source!A380)</f>
        <v>380</v>
      </c>
      <c r="B368">
        <v>36401907</v>
      </c>
      <c r="C368">
        <v>36405739</v>
      </c>
      <c r="D368">
        <v>29174913</v>
      </c>
      <c r="E368">
        <v>1</v>
      </c>
      <c r="F368">
        <v>1</v>
      </c>
      <c r="G368">
        <v>1</v>
      </c>
      <c r="H368">
        <v>2</v>
      </c>
      <c r="I368" t="s">
        <v>531</v>
      </c>
      <c r="J368" t="s">
        <v>532</v>
      </c>
      <c r="K368" t="s">
        <v>533</v>
      </c>
      <c r="L368">
        <v>1368</v>
      </c>
      <c r="N368">
        <v>1011</v>
      </c>
      <c r="O368" t="s">
        <v>520</v>
      </c>
      <c r="P368" t="s">
        <v>520</v>
      </c>
      <c r="Q368">
        <v>1</v>
      </c>
      <c r="W368">
        <v>0</v>
      </c>
      <c r="X368">
        <v>458544584</v>
      </c>
      <c r="Y368">
        <v>0.5</v>
      </c>
      <c r="AA368">
        <v>0</v>
      </c>
      <c r="AB368">
        <v>932.72</v>
      </c>
      <c r="AC368">
        <v>386.51</v>
      </c>
      <c r="AD368">
        <v>0</v>
      </c>
      <c r="AE368">
        <v>0</v>
      </c>
      <c r="AF368">
        <v>87.17</v>
      </c>
      <c r="AG368">
        <v>11.6</v>
      </c>
      <c r="AH368">
        <v>0</v>
      </c>
      <c r="AI368">
        <v>1</v>
      </c>
      <c r="AJ368">
        <v>10.7</v>
      </c>
      <c r="AK368">
        <v>33.32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0.5</v>
      </c>
      <c r="AU368" t="s">
        <v>3</v>
      </c>
      <c r="AV368">
        <v>0</v>
      </c>
      <c r="AW368">
        <v>2</v>
      </c>
      <c r="AX368">
        <v>36405753</v>
      </c>
      <c r="AY368">
        <v>1</v>
      </c>
      <c r="AZ368">
        <v>0</v>
      </c>
      <c r="BA368">
        <v>356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Y368*Source!I380</f>
        <v>6.0000000000000001E-3</v>
      </c>
      <c r="CY368">
        <f>AB368</f>
        <v>932.72</v>
      </c>
      <c r="CZ368">
        <f>AF368</f>
        <v>87.17</v>
      </c>
      <c r="DA368">
        <f>AJ368</f>
        <v>10.7</v>
      </c>
      <c r="DB368">
        <f t="shared" si="52"/>
        <v>43.59</v>
      </c>
      <c r="DC368">
        <f t="shared" si="53"/>
        <v>5.8</v>
      </c>
    </row>
    <row r="369" spans="1:107">
      <c r="A369">
        <f>ROW(Source!A380)</f>
        <v>380</v>
      </c>
      <c r="B369">
        <v>36401907</v>
      </c>
      <c r="C369">
        <v>36405739</v>
      </c>
      <c r="D369">
        <v>29107800</v>
      </c>
      <c r="E369">
        <v>1</v>
      </c>
      <c r="F369">
        <v>1</v>
      </c>
      <c r="G369">
        <v>1</v>
      </c>
      <c r="H369">
        <v>3</v>
      </c>
      <c r="I369" t="s">
        <v>545</v>
      </c>
      <c r="J369" t="s">
        <v>546</v>
      </c>
      <c r="K369" t="s">
        <v>547</v>
      </c>
      <c r="L369">
        <v>1346</v>
      </c>
      <c r="N369">
        <v>1009</v>
      </c>
      <c r="O369" t="s">
        <v>160</v>
      </c>
      <c r="P369" t="s">
        <v>160</v>
      </c>
      <c r="Q369">
        <v>1</v>
      </c>
      <c r="W369">
        <v>0</v>
      </c>
      <c r="X369">
        <v>-1570619850</v>
      </c>
      <c r="Y369">
        <v>0.2</v>
      </c>
      <c r="AA369">
        <v>46.61</v>
      </c>
      <c r="AB369">
        <v>0</v>
      </c>
      <c r="AC369">
        <v>0</v>
      </c>
      <c r="AD369">
        <v>0</v>
      </c>
      <c r="AE369">
        <v>1.81</v>
      </c>
      <c r="AF369">
        <v>0</v>
      </c>
      <c r="AG369">
        <v>0</v>
      </c>
      <c r="AH369">
        <v>0</v>
      </c>
      <c r="AI369">
        <v>25.75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0.2</v>
      </c>
      <c r="AU369" t="s">
        <v>3</v>
      </c>
      <c r="AV369">
        <v>0</v>
      </c>
      <c r="AW369">
        <v>2</v>
      </c>
      <c r="AX369">
        <v>36405754</v>
      </c>
      <c r="AY369">
        <v>1</v>
      </c>
      <c r="AZ369">
        <v>0</v>
      </c>
      <c r="BA369">
        <v>357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Y369*Source!I380</f>
        <v>2.4000000000000002E-3</v>
      </c>
      <c r="CY369">
        <f>AA369</f>
        <v>46.61</v>
      </c>
      <c r="CZ369">
        <f>AE369</f>
        <v>1.81</v>
      </c>
      <c r="DA369">
        <f>AI369</f>
        <v>25.75</v>
      </c>
      <c r="DB369">
        <f t="shared" si="52"/>
        <v>0.36</v>
      </c>
      <c r="DC369">
        <f t="shared" si="53"/>
        <v>0</v>
      </c>
    </row>
    <row r="370" spans="1:107">
      <c r="A370">
        <f>ROW(Source!A380)</f>
        <v>380</v>
      </c>
      <c r="B370">
        <v>36401907</v>
      </c>
      <c r="C370">
        <v>36405739</v>
      </c>
      <c r="D370">
        <v>29109348</v>
      </c>
      <c r="E370">
        <v>1</v>
      </c>
      <c r="F370">
        <v>1</v>
      </c>
      <c r="G370">
        <v>1</v>
      </c>
      <c r="H370">
        <v>3</v>
      </c>
      <c r="I370" t="s">
        <v>158</v>
      </c>
      <c r="J370" t="s">
        <v>161</v>
      </c>
      <c r="K370" t="s">
        <v>159</v>
      </c>
      <c r="L370">
        <v>1346</v>
      </c>
      <c r="N370">
        <v>1009</v>
      </c>
      <c r="O370" t="s">
        <v>160</v>
      </c>
      <c r="P370" t="s">
        <v>160</v>
      </c>
      <c r="Q370">
        <v>1</v>
      </c>
      <c r="W370">
        <v>0</v>
      </c>
      <c r="X370">
        <v>-1686930993</v>
      </c>
      <c r="Y370">
        <v>8.9166670000000003</v>
      </c>
      <c r="AA370">
        <v>134.02000000000001</v>
      </c>
      <c r="AB370">
        <v>0</v>
      </c>
      <c r="AC370">
        <v>0</v>
      </c>
      <c r="AD370">
        <v>0</v>
      </c>
      <c r="AE370">
        <v>22.91</v>
      </c>
      <c r="AF370">
        <v>0</v>
      </c>
      <c r="AG370">
        <v>0</v>
      </c>
      <c r="AH370">
        <v>0</v>
      </c>
      <c r="AI370">
        <v>5.85</v>
      </c>
      <c r="AJ370">
        <v>1</v>
      </c>
      <c r="AK370">
        <v>1</v>
      </c>
      <c r="AL370">
        <v>1</v>
      </c>
      <c r="AN370">
        <v>0</v>
      </c>
      <c r="AO370">
        <v>0</v>
      </c>
      <c r="AP370">
        <v>0</v>
      </c>
      <c r="AQ370">
        <v>0</v>
      </c>
      <c r="AR370">
        <v>0</v>
      </c>
      <c r="AS370" t="s">
        <v>3</v>
      </c>
      <c r="AT370">
        <v>8.9166670000000003</v>
      </c>
      <c r="AU370" t="s">
        <v>3</v>
      </c>
      <c r="AV370">
        <v>0</v>
      </c>
      <c r="AW370">
        <v>1</v>
      </c>
      <c r="AX370">
        <v>-1</v>
      </c>
      <c r="AY370">
        <v>0</v>
      </c>
      <c r="AZ370">
        <v>0</v>
      </c>
      <c r="BA370" t="s">
        <v>3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Y370*Source!I380</f>
        <v>0.10700000400000001</v>
      </c>
      <c r="CY370">
        <f>AA370</f>
        <v>134.02000000000001</v>
      </c>
      <c r="CZ370">
        <f>AE370</f>
        <v>22.91</v>
      </c>
      <c r="DA370">
        <f>AI370</f>
        <v>5.85</v>
      </c>
      <c r="DB370">
        <f t="shared" si="52"/>
        <v>204.28</v>
      </c>
      <c r="DC370">
        <f t="shared" si="53"/>
        <v>0</v>
      </c>
    </row>
    <row r="371" spans="1:107">
      <c r="A371">
        <f>ROW(Source!A380)</f>
        <v>380</v>
      </c>
      <c r="B371">
        <v>36401907</v>
      </c>
      <c r="C371">
        <v>36405739</v>
      </c>
      <c r="D371">
        <v>29109411</v>
      </c>
      <c r="E371">
        <v>1</v>
      </c>
      <c r="F371">
        <v>1</v>
      </c>
      <c r="G371">
        <v>1</v>
      </c>
      <c r="H371">
        <v>3</v>
      </c>
      <c r="I371" t="s">
        <v>548</v>
      </c>
      <c r="J371" t="s">
        <v>549</v>
      </c>
      <c r="K371" t="s">
        <v>550</v>
      </c>
      <c r="L371">
        <v>1346</v>
      </c>
      <c r="N371">
        <v>1009</v>
      </c>
      <c r="O371" t="s">
        <v>160</v>
      </c>
      <c r="P371" t="s">
        <v>160</v>
      </c>
      <c r="Q371">
        <v>1</v>
      </c>
      <c r="W371">
        <v>0</v>
      </c>
      <c r="X371">
        <v>-1130535485</v>
      </c>
      <c r="Y371">
        <v>30</v>
      </c>
      <c r="AA371">
        <v>53.91</v>
      </c>
      <c r="AB371">
        <v>0</v>
      </c>
      <c r="AC371">
        <v>0</v>
      </c>
      <c r="AD371">
        <v>0</v>
      </c>
      <c r="AE371">
        <v>15.95</v>
      </c>
      <c r="AF371">
        <v>0</v>
      </c>
      <c r="AG371">
        <v>0</v>
      </c>
      <c r="AH371">
        <v>0</v>
      </c>
      <c r="AI371">
        <v>3.38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30</v>
      </c>
      <c r="AU371" t="s">
        <v>3</v>
      </c>
      <c r="AV371">
        <v>0</v>
      </c>
      <c r="AW371">
        <v>2</v>
      </c>
      <c r="AX371">
        <v>36405755</v>
      </c>
      <c r="AY371">
        <v>1</v>
      </c>
      <c r="AZ371">
        <v>0</v>
      </c>
      <c r="BA371">
        <v>358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Y371*Source!I380</f>
        <v>0.36</v>
      </c>
      <c r="CY371">
        <f>AA371</f>
        <v>53.91</v>
      </c>
      <c r="CZ371">
        <f>AE371</f>
        <v>15.95</v>
      </c>
      <c r="DA371">
        <f>AI371</f>
        <v>3.38</v>
      </c>
      <c r="DB371">
        <f t="shared" si="52"/>
        <v>478.5</v>
      </c>
      <c r="DC371">
        <f t="shared" si="53"/>
        <v>0</v>
      </c>
    </row>
    <row r="372" spans="1:107">
      <c r="A372">
        <f>ROW(Source!A380)</f>
        <v>380</v>
      </c>
      <c r="B372">
        <v>36401907</v>
      </c>
      <c r="C372">
        <v>36405739</v>
      </c>
      <c r="D372">
        <v>29109648</v>
      </c>
      <c r="E372">
        <v>1</v>
      </c>
      <c r="F372">
        <v>1</v>
      </c>
      <c r="G372">
        <v>1</v>
      </c>
      <c r="H372">
        <v>3</v>
      </c>
      <c r="I372" t="s">
        <v>153</v>
      </c>
      <c r="J372" t="s">
        <v>156</v>
      </c>
      <c r="K372" t="s">
        <v>154</v>
      </c>
      <c r="L372">
        <v>1327</v>
      </c>
      <c r="N372">
        <v>1005</v>
      </c>
      <c r="O372" t="s">
        <v>155</v>
      </c>
      <c r="P372" t="s">
        <v>155</v>
      </c>
      <c r="Q372">
        <v>1</v>
      </c>
      <c r="W372">
        <v>0</v>
      </c>
      <c r="X372">
        <v>-1326923709</v>
      </c>
      <c r="Y372">
        <v>105</v>
      </c>
      <c r="AA372">
        <v>226.72</v>
      </c>
      <c r="AB372">
        <v>0</v>
      </c>
      <c r="AC372">
        <v>0</v>
      </c>
      <c r="AD372">
        <v>0</v>
      </c>
      <c r="AE372">
        <v>377.87</v>
      </c>
      <c r="AF372">
        <v>0</v>
      </c>
      <c r="AG372">
        <v>0</v>
      </c>
      <c r="AH372">
        <v>0</v>
      </c>
      <c r="AI372">
        <v>0.6</v>
      </c>
      <c r="AJ372">
        <v>1</v>
      </c>
      <c r="AK372">
        <v>1</v>
      </c>
      <c r="AL372">
        <v>1</v>
      </c>
      <c r="AN372">
        <v>0</v>
      </c>
      <c r="AO372">
        <v>0</v>
      </c>
      <c r="AP372">
        <v>0</v>
      </c>
      <c r="AQ372">
        <v>0</v>
      </c>
      <c r="AR372">
        <v>0</v>
      </c>
      <c r="AS372" t="s">
        <v>3</v>
      </c>
      <c r="AT372">
        <v>105</v>
      </c>
      <c r="AU372" t="s">
        <v>3</v>
      </c>
      <c r="AV372">
        <v>0</v>
      </c>
      <c r="AW372">
        <v>1</v>
      </c>
      <c r="AX372">
        <v>-1</v>
      </c>
      <c r="AY372">
        <v>0</v>
      </c>
      <c r="AZ372">
        <v>0</v>
      </c>
      <c r="BA372" t="s">
        <v>3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Y372*Source!I380</f>
        <v>1.26</v>
      </c>
      <c r="CY372">
        <f>AA372</f>
        <v>226.72</v>
      </c>
      <c r="CZ372">
        <f>AE372</f>
        <v>377.87</v>
      </c>
      <c r="DA372">
        <f>AI372</f>
        <v>0.6</v>
      </c>
      <c r="DB372">
        <f t="shared" si="52"/>
        <v>39676.35</v>
      </c>
      <c r="DC372">
        <f t="shared" si="53"/>
        <v>0</v>
      </c>
    </row>
    <row r="373" spans="1:107">
      <c r="A373">
        <f>ROW(Source!A383)</f>
        <v>383</v>
      </c>
      <c r="B373">
        <v>36401907</v>
      </c>
      <c r="C373">
        <v>36405760</v>
      </c>
      <c r="D373">
        <v>18410572</v>
      </c>
      <c r="E373">
        <v>1</v>
      </c>
      <c r="F373">
        <v>1</v>
      </c>
      <c r="G373">
        <v>1</v>
      </c>
      <c r="H373">
        <v>1</v>
      </c>
      <c r="I373" t="s">
        <v>551</v>
      </c>
      <c r="J373" t="s">
        <v>3</v>
      </c>
      <c r="K373" t="s">
        <v>552</v>
      </c>
      <c r="L373">
        <v>1369</v>
      </c>
      <c r="N373">
        <v>1013</v>
      </c>
      <c r="O373" t="s">
        <v>514</v>
      </c>
      <c r="P373" t="s">
        <v>514</v>
      </c>
      <c r="Q373">
        <v>1</v>
      </c>
      <c r="W373">
        <v>0</v>
      </c>
      <c r="X373">
        <v>-546915240</v>
      </c>
      <c r="Y373">
        <v>84.11099999999999</v>
      </c>
      <c r="AA373">
        <v>0</v>
      </c>
      <c r="AB373">
        <v>0</v>
      </c>
      <c r="AC373">
        <v>0</v>
      </c>
      <c r="AD373">
        <v>279.16000000000003</v>
      </c>
      <c r="AE373">
        <v>0</v>
      </c>
      <c r="AF373">
        <v>0</v>
      </c>
      <c r="AG373">
        <v>0</v>
      </c>
      <c r="AH373">
        <v>279.16000000000003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1</v>
      </c>
      <c r="AQ373">
        <v>0</v>
      </c>
      <c r="AR373">
        <v>0</v>
      </c>
      <c r="AS373" t="s">
        <v>3</v>
      </c>
      <c r="AT373">
        <v>73.14</v>
      </c>
      <c r="AU373" t="s">
        <v>167</v>
      </c>
      <c r="AV373">
        <v>1</v>
      </c>
      <c r="AW373">
        <v>2</v>
      </c>
      <c r="AX373">
        <v>36405769</v>
      </c>
      <c r="AY373">
        <v>2</v>
      </c>
      <c r="AZ373">
        <v>131072</v>
      </c>
      <c r="BA373">
        <v>361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Y373*Source!I383</f>
        <v>1.6822199999999998</v>
      </c>
      <c r="CY373">
        <f>AD373</f>
        <v>279.16000000000003</v>
      </c>
      <c r="CZ373">
        <f>AH373</f>
        <v>279.16000000000003</v>
      </c>
      <c r="DA373">
        <f>AL373</f>
        <v>1</v>
      </c>
      <c r="DB373">
        <f>ROUND((ROUND(AT373*CZ373,2)*1.15),2)</f>
        <v>23480.42</v>
      </c>
      <c r="DC373">
        <f>ROUND((ROUND(AT373*AG373,2)*1.15),2)</f>
        <v>0</v>
      </c>
    </row>
    <row r="374" spans="1:107">
      <c r="A374">
        <f>ROW(Source!A383)</f>
        <v>383</v>
      </c>
      <c r="B374">
        <v>36401907</v>
      </c>
      <c r="C374">
        <v>36405760</v>
      </c>
      <c r="D374">
        <v>121548</v>
      </c>
      <c r="E374">
        <v>1</v>
      </c>
      <c r="F374">
        <v>1</v>
      </c>
      <c r="G374">
        <v>1</v>
      </c>
      <c r="H374">
        <v>1</v>
      </c>
      <c r="I374" t="s">
        <v>35</v>
      </c>
      <c r="J374" t="s">
        <v>3</v>
      </c>
      <c r="K374" t="s">
        <v>515</v>
      </c>
      <c r="L374">
        <v>608254</v>
      </c>
      <c r="N374">
        <v>1013</v>
      </c>
      <c r="O374" t="s">
        <v>516</v>
      </c>
      <c r="P374" t="s">
        <v>516</v>
      </c>
      <c r="Q374">
        <v>1</v>
      </c>
      <c r="W374">
        <v>0</v>
      </c>
      <c r="X374">
        <v>-185737400</v>
      </c>
      <c r="Y374">
        <v>1.7125000000000001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1.37</v>
      </c>
      <c r="AU374" t="s">
        <v>133</v>
      </c>
      <c r="AV374">
        <v>2</v>
      </c>
      <c r="AW374">
        <v>2</v>
      </c>
      <c r="AX374">
        <v>36405770</v>
      </c>
      <c r="AY374">
        <v>1</v>
      </c>
      <c r="AZ374">
        <v>0</v>
      </c>
      <c r="BA374">
        <v>362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Y374*Source!I383</f>
        <v>3.4250000000000003E-2</v>
      </c>
      <c r="CY374">
        <f>AD374</f>
        <v>0</v>
      </c>
      <c r="CZ374">
        <f>AH374</f>
        <v>0</v>
      </c>
      <c r="DA374">
        <f>AL374</f>
        <v>1</v>
      </c>
      <c r="DB374">
        <f>ROUND((ROUND(AT374*CZ374,2)*1.25),2)</f>
        <v>0</v>
      </c>
      <c r="DC374">
        <f>ROUND((ROUND(AT374*AG374,2)*1.25),2)</f>
        <v>0</v>
      </c>
    </row>
    <row r="375" spans="1:107">
      <c r="A375">
        <f>ROW(Source!A383)</f>
        <v>383</v>
      </c>
      <c r="B375">
        <v>36401907</v>
      </c>
      <c r="C375">
        <v>36405760</v>
      </c>
      <c r="D375">
        <v>29172379</v>
      </c>
      <c r="E375">
        <v>1</v>
      </c>
      <c r="F375">
        <v>1</v>
      </c>
      <c r="G375">
        <v>1</v>
      </c>
      <c r="H375">
        <v>2</v>
      </c>
      <c r="I375" t="s">
        <v>553</v>
      </c>
      <c r="J375" t="s">
        <v>554</v>
      </c>
      <c r="K375" t="s">
        <v>555</v>
      </c>
      <c r="L375">
        <v>1368</v>
      </c>
      <c r="N375">
        <v>1011</v>
      </c>
      <c r="O375" t="s">
        <v>520</v>
      </c>
      <c r="P375" t="s">
        <v>520</v>
      </c>
      <c r="Q375">
        <v>1</v>
      </c>
      <c r="W375">
        <v>0</v>
      </c>
      <c r="X375">
        <v>-151619853</v>
      </c>
      <c r="Y375">
        <v>1.7125000000000001</v>
      </c>
      <c r="AA375">
        <v>0</v>
      </c>
      <c r="AB375">
        <v>1102.08</v>
      </c>
      <c r="AC375">
        <v>449.82</v>
      </c>
      <c r="AD375">
        <v>0</v>
      </c>
      <c r="AE375">
        <v>0</v>
      </c>
      <c r="AF375">
        <v>112</v>
      </c>
      <c r="AG375">
        <v>13.5</v>
      </c>
      <c r="AH375">
        <v>0</v>
      </c>
      <c r="AI375">
        <v>1</v>
      </c>
      <c r="AJ375">
        <v>9.84</v>
      </c>
      <c r="AK375">
        <v>33.32</v>
      </c>
      <c r="AL375">
        <v>1</v>
      </c>
      <c r="AN375">
        <v>0</v>
      </c>
      <c r="AO375">
        <v>1</v>
      </c>
      <c r="AP375">
        <v>1</v>
      </c>
      <c r="AQ375">
        <v>0</v>
      </c>
      <c r="AR375">
        <v>0</v>
      </c>
      <c r="AS375" t="s">
        <v>3</v>
      </c>
      <c r="AT375">
        <v>1.37</v>
      </c>
      <c r="AU375" t="s">
        <v>133</v>
      </c>
      <c r="AV375">
        <v>0</v>
      </c>
      <c r="AW375">
        <v>2</v>
      </c>
      <c r="AX375">
        <v>36405771</v>
      </c>
      <c r="AY375">
        <v>1</v>
      </c>
      <c r="AZ375">
        <v>0</v>
      </c>
      <c r="BA375">
        <v>363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Y375*Source!I383</f>
        <v>3.4250000000000003E-2</v>
      </c>
      <c r="CY375">
        <f>AB375</f>
        <v>1102.08</v>
      </c>
      <c r="CZ375">
        <f>AF375</f>
        <v>112</v>
      </c>
      <c r="DA375">
        <f>AJ375</f>
        <v>9.84</v>
      </c>
      <c r="DB375">
        <f>ROUND((ROUND(AT375*CZ375,2)*1.25),2)</f>
        <v>191.8</v>
      </c>
      <c r="DC375">
        <f>ROUND((ROUND(AT375*AG375,2)*1.25),2)</f>
        <v>23.13</v>
      </c>
    </row>
    <row r="376" spans="1:107">
      <c r="A376">
        <f>ROW(Source!A383)</f>
        <v>383</v>
      </c>
      <c r="B376">
        <v>36401907</v>
      </c>
      <c r="C376">
        <v>36405760</v>
      </c>
      <c r="D376">
        <v>29174913</v>
      </c>
      <c r="E376">
        <v>1</v>
      </c>
      <c r="F376">
        <v>1</v>
      </c>
      <c r="G376">
        <v>1</v>
      </c>
      <c r="H376">
        <v>2</v>
      </c>
      <c r="I376" t="s">
        <v>531</v>
      </c>
      <c r="J376" t="s">
        <v>532</v>
      </c>
      <c r="K376" t="s">
        <v>533</v>
      </c>
      <c r="L376">
        <v>1368</v>
      </c>
      <c r="N376">
        <v>1011</v>
      </c>
      <c r="O376" t="s">
        <v>520</v>
      </c>
      <c r="P376" t="s">
        <v>520</v>
      </c>
      <c r="Q376">
        <v>1</v>
      </c>
      <c r="W376">
        <v>0</v>
      </c>
      <c r="X376">
        <v>458544584</v>
      </c>
      <c r="Y376">
        <v>2.5750000000000002</v>
      </c>
      <c r="AA376">
        <v>0</v>
      </c>
      <c r="AB376">
        <v>932.72</v>
      </c>
      <c r="AC376">
        <v>386.51</v>
      </c>
      <c r="AD376">
        <v>0</v>
      </c>
      <c r="AE376">
        <v>0</v>
      </c>
      <c r="AF376">
        <v>87.17</v>
      </c>
      <c r="AG376">
        <v>11.6</v>
      </c>
      <c r="AH376">
        <v>0</v>
      </c>
      <c r="AI376">
        <v>1</v>
      </c>
      <c r="AJ376">
        <v>10.7</v>
      </c>
      <c r="AK376">
        <v>33.32</v>
      </c>
      <c r="AL376">
        <v>1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3</v>
      </c>
      <c r="AT376">
        <v>2.06</v>
      </c>
      <c r="AU376" t="s">
        <v>133</v>
      </c>
      <c r="AV376">
        <v>0</v>
      </c>
      <c r="AW376">
        <v>2</v>
      </c>
      <c r="AX376">
        <v>36405772</v>
      </c>
      <c r="AY376">
        <v>1</v>
      </c>
      <c r="AZ376">
        <v>0</v>
      </c>
      <c r="BA376">
        <v>364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Y376*Source!I383</f>
        <v>5.1500000000000004E-2</v>
      </c>
      <c r="CY376">
        <f>AB376</f>
        <v>932.72</v>
      </c>
      <c r="CZ376">
        <f>AF376</f>
        <v>87.17</v>
      </c>
      <c r="DA376">
        <f>AJ376</f>
        <v>10.7</v>
      </c>
      <c r="DB376">
        <f>ROUND((ROUND(AT376*CZ376,2)*1.25),2)</f>
        <v>224.46</v>
      </c>
      <c r="DC376">
        <f>ROUND((ROUND(AT376*AG376,2)*1.25),2)</f>
        <v>29.88</v>
      </c>
    </row>
    <row r="377" spans="1:107">
      <c r="A377">
        <f>ROW(Source!A383)</f>
        <v>383</v>
      </c>
      <c r="B377">
        <v>36401907</v>
      </c>
      <c r="C377">
        <v>36405760</v>
      </c>
      <c r="D377">
        <v>29114836</v>
      </c>
      <c r="E377">
        <v>1</v>
      </c>
      <c r="F377">
        <v>1</v>
      </c>
      <c r="G377">
        <v>1</v>
      </c>
      <c r="H377">
        <v>3</v>
      </c>
      <c r="I377" t="s">
        <v>168</v>
      </c>
      <c r="J377" t="s">
        <v>171</v>
      </c>
      <c r="K377" t="s">
        <v>169</v>
      </c>
      <c r="L377">
        <v>1035</v>
      </c>
      <c r="N377">
        <v>1013</v>
      </c>
      <c r="O377" t="s">
        <v>170</v>
      </c>
      <c r="P377" t="s">
        <v>170</v>
      </c>
      <c r="Q377">
        <v>1</v>
      </c>
      <c r="W377">
        <v>0</v>
      </c>
      <c r="X377">
        <v>-1252999712</v>
      </c>
      <c r="Y377">
        <v>50</v>
      </c>
      <c r="AA377">
        <v>196.01</v>
      </c>
      <c r="AB377">
        <v>0</v>
      </c>
      <c r="AC377">
        <v>0</v>
      </c>
      <c r="AD377">
        <v>0</v>
      </c>
      <c r="AE377">
        <v>94.69</v>
      </c>
      <c r="AF377">
        <v>0</v>
      </c>
      <c r="AG377">
        <v>0</v>
      </c>
      <c r="AH377">
        <v>0</v>
      </c>
      <c r="AI377">
        <v>2.0699999999999998</v>
      </c>
      <c r="AJ377">
        <v>1</v>
      </c>
      <c r="AK377">
        <v>1</v>
      </c>
      <c r="AL377">
        <v>1</v>
      </c>
      <c r="AN377">
        <v>0</v>
      </c>
      <c r="AO377">
        <v>0</v>
      </c>
      <c r="AP377">
        <v>0</v>
      </c>
      <c r="AQ377">
        <v>0</v>
      </c>
      <c r="AR377">
        <v>0</v>
      </c>
      <c r="AS377" t="s">
        <v>3</v>
      </c>
      <c r="AT377">
        <v>50</v>
      </c>
      <c r="AU377" t="s">
        <v>3</v>
      </c>
      <c r="AV377">
        <v>0</v>
      </c>
      <c r="AW377">
        <v>1</v>
      </c>
      <c r="AX377">
        <v>-1</v>
      </c>
      <c r="AY377">
        <v>0</v>
      </c>
      <c r="AZ377">
        <v>0</v>
      </c>
      <c r="BA377" t="s">
        <v>3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Y377*Source!I383</f>
        <v>1</v>
      </c>
      <c r="CY377">
        <f>AA377</f>
        <v>196.01</v>
      </c>
      <c r="CZ377">
        <f>AE377</f>
        <v>94.69</v>
      </c>
      <c r="DA377">
        <f>AI377</f>
        <v>2.0699999999999998</v>
      </c>
      <c r="DB377">
        <f>ROUND(ROUND(AT377*CZ377,2),2)</f>
        <v>4734.5</v>
      </c>
      <c r="DC377">
        <f>ROUND(ROUND(AT377*AG377,2),2)</f>
        <v>0</v>
      </c>
    </row>
    <row r="378" spans="1:107">
      <c r="A378">
        <f>ROW(Source!A383)</f>
        <v>383</v>
      </c>
      <c r="B378">
        <v>36401907</v>
      </c>
      <c r="C378">
        <v>36405760</v>
      </c>
      <c r="D378">
        <v>29114332</v>
      </c>
      <c r="E378">
        <v>1</v>
      </c>
      <c r="F378">
        <v>1</v>
      </c>
      <c r="G378">
        <v>1</v>
      </c>
      <c r="H378">
        <v>3</v>
      </c>
      <c r="I378" t="s">
        <v>556</v>
      </c>
      <c r="J378" t="s">
        <v>557</v>
      </c>
      <c r="K378" t="s">
        <v>558</v>
      </c>
      <c r="L378">
        <v>1348</v>
      </c>
      <c r="N378">
        <v>1009</v>
      </c>
      <c r="O378" t="s">
        <v>30</v>
      </c>
      <c r="P378" t="s">
        <v>30</v>
      </c>
      <c r="Q378">
        <v>1000</v>
      </c>
      <c r="W378">
        <v>0</v>
      </c>
      <c r="X378">
        <v>233971917</v>
      </c>
      <c r="Y378">
        <v>3.3999999999999998E-3</v>
      </c>
      <c r="AA378">
        <v>54619.68</v>
      </c>
      <c r="AB378">
        <v>0</v>
      </c>
      <c r="AC378">
        <v>0</v>
      </c>
      <c r="AD378">
        <v>0</v>
      </c>
      <c r="AE378">
        <v>11978</v>
      </c>
      <c r="AF378">
        <v>0</v>
      </c>
      <c r="AG378">
        <v>0</v>
      </c>
      <c r="AH378">
        <v>0</v>
      </c>
      <c r="AI378">
        <v>4.5599999999999996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3.3999999999999998E-3</v>
      </c>
      <c r="AU378" t="s">
        <v>3</v>
      </c>
      <c r="AV378">
        <v>0</v>
      </c>
      <c r="AW378">
        <v>2</v>
      </c>
      <c r="AX378">
        <v>36405773</v>
      </c>
      <c r="AY378">
        <v>1</v>
      </c>
      <c r="AZ378">
        <v>0</v>
      </c>
      <c r="BA378">
        <v>365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Y378*Source!I383</f>
        <v>6.7999999999999999E-5</v>
      </c>
      <c r="CY378">
        <f>AA378</f>
        <v>54619.68</v>
      </c>
      <c r="CZ378">
        <f>AE378</f>
        <v>11978</v>
      </c>
      <c r="DA378">
        <f>AI378</f>
        <v>4.5599999999999996</v>
      </c>
      <c r="DB378">
        <f>ROUND(ROUND(AT378*CZ378,2),2)</f>
        <v>40.729999999999997</v>
      </c>
      <c r="DC378">
        <f>ROUND(ROUND(AT378*AG378,2),2)</f>
        <v>0</v>
      </c>
    </row>
    <row r="379" spans="1:107">
      <c r="A379">
        <f>ROW(Source!A383)</f>
        <v>383</v>
      </c>
      <c r="B379">
        <v>36401907</v>
      </c>
      <c r="C379">
        <v>36405760</v>
      </c>
      <c r="D379">
        <v>29130561</v>
      </c>
      <c r="E379">
        <v>1</v>
      </c>
      <c r="F379">
        <v>1</v>
      </c>
      <c r="G379">
        <v>1</v>
      </c>
      <c r="H379">
        <v>3</v>
      </c>
      <c r="I379" t="s">
        <v>177</v>
      </c>
      <c r="J379" t="s">
        <v>179</v>
      </c>
      <c r="K379" t="s">
        <v>178</v>
      </c>
      <c r="L379">
        <v>1327</v>
      </c>
      <c r="N379">
        <v>1005</v>
      </c>
      <c r="O379" t="s">
        <v>155</v>
      </c>
      <c r="P379" t="s">
        <v>155</v>
      </c>
      <c r="Q379">
        <v>1</v>
      </c>
      <c r="W379">
        <v>1</v>
      </c>
      <c r="X379">
        <v>-172969429</v>
      </c>
      <c r="Y379">
        <v>-100</v>
      </c>
      <c r="AA379">
        <v>1039.1400000000001</v>
      </c>
      <c r="AB379">
        <v>0</v>
      </c>
      <c r="AC379">
        <v>0</v>
      </c>
      <c r="AD379">
        <v>0</v>
      </c>
      <c r="AE379">
        <v>207</v>
      </c>
      <c r="AF379">
        <v>0</v>
      </c>
      <c r="AG379">
        <v>0</v>
      </c>
      <c r="AH379">
        <v>0</v>
      </c>
      <c r="AI379">
        <v>5.0199999999999996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-100</v>
      </c>
      <c r="AU379" t="s">
        <v>3</v>
      </c>
      <c r="AV379">
        <v>0</v>
      </c>
      <c r="AW379">
        <v>2</v>
      </c>
      <c r="AX379">
        <v>36405775</v>
      </c>
      <c r="AY379">
        <v>1</v>
      </c>
      <c r="AZ379">
        <v>6144</v>
      </c>
      <c r="BA379">
        <v>367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Y379*Source!I383</f>
        <v>-2</v>
      </c>
      <c r="CY379">
        <f>AA379</f>
        <v>1039.1400000000001</v>
      </c>
      <c r="CZ379">
        <f>AE379</f>
        <v>207</v>
      </c>
      <c r="DA379">
        <f>AI379</f>
        <v>5.0199999999999996</v>
      </c>
      <c r="DB379">
        <f>ROUND(ROUND(AT379*CZ379,2),2)</f>
        <v>-20700</v>
      </c>
      <c r="DC379">
        <f>ROUND(ROUND(AT379*AG379,2),2)</f>
        <v>0</v>
      </c>
    </row>
    <row r="380" spans="1:107">
      <c r="A380">
        <f>ROW(Source!A383)</f>
        <v>383</v>
      </c>
      <c r="B380">
        <v>36401907</v>
      </c>
      <c r="C380">
        <v>36405760</v>
      </c>
      <c r="D380">
        <v>29130519</v>
      </c>
      <c r="E380">
        <v>1</v>
      </c>
      <c r="F380">
        <v>1</v>
      </c>
      <c r="G380">
        <v>1</v>
      </c>
      <c r="H380">
        <v>3</v>
      </c>
      <c r="I380" t="s">
        <v>173</v>
      </c>
      <c r="J380" t="s">
        <v>175</v>
      </c>
      <c r="K380" t="s">
        <v>174</v>
      </c>
      <c r="L380">
        <v>1327</v>
      </c>
      <c r="N380">
        <v>1005</v>
      </c>
      <c r="O380" t="s">
        <v>155</v>
      </c>
      <c r="P380" t="s">
        <v>155</v>
      </c>
      <c r="Q380">
        <v>1</v>
      </c>
      <c r="W380">
        <v>0</v>
      </c>
      <c r="X380">
        <v>-1775669208</v>
      </c>
      <c r="Y380">
        <v>100</v>
      </c>
      <c r="AA380">
        <v>11067.52</v>
      </c>
      <c r="AB380">
        <v>0</v>
      </c>
      <c r="AC380">
        <v>0</v>
      </c>
      <c r="AD380">
        <v>0</v>
      </c>
      <c r="AE380">
        <v>4535.87</v>
      </c>
      <c r="AF380">
        <v>0</v>
      </c>
      <c r="AG380">
        <v>0</v>
      </c>
      <c r="AH380">
        <v>0</v>
      </c>
      <c r="AI380">
        <v>2.44</v>
      </c>
      <c r="AJ380">
        <v>1</v>
      </c>
      <c r="AK380">
        <v>1</v>
      </c>
      <c r="AL380">
        <v>1</v>
      </c>
      <c r="AN380">
        <v>0</v>
      </c>
      <c r="AO380">
        <v>0</v>
      </c>
      <c r="AP380">
        <v>0</v>
      </c>
      <c r="AQ380">
        <v>0</v>
      </c>
      <c r="AR380">
        <v>0</v>
      </c>
      <c r="AS380" t="s">
        <v>3</v>
      </c>
      <c r="AT380">
        <v>100</v>
      </c>
      <c r="AU380" t="s">
        <v>3</v>
      </c>
      <c r="AV380">
        <v>0</v>
      </c>
      <c r="AW380">
        <v>1</v>
      </c>
      <c r="AX380">
        <v>-1</v>
      </c>
      <c r="AY380">
        <v>0</v>
      </c>
      <c r="AZ380">
        <v>0</v>
      </c>
      <c r="BA380" t="s">
        <v>3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Y380*Source!I383</f>
        <v>2</v>
      </c>
      <c r="CY380">
        <f>AA380</f>
        <v>11067.52</v>
      </c>
      <c r="CZ380">
        <f>AE380</f>
        <v>4535.87</v>
      </c>
      <c r="DA380">
        <f>AI380</f>
        <v>2.44</v>
      </c>
      <c r="DB380">
        <f>ROUND(ROUND(AT380*CZ380,2),2)</f>
        <v>453587</v>
      </c>
      <c r="DC380">
        <f>ROUND(ROUND(AT380*AG380,2),2)</f>
        <v>0</v>
      </c>
    </row>
    <row r="381" spans="1:107">
      <c r="A381">
        <f>ROW(Source!A387)</f>
        <v>387</v>
      </c>
      <c r="B381">
        <v>36401907</v>
      </c>
      <c r="C381">
        <v>36405779</v>
      </c>
      <c r="D381">
        <v>18407150</v>
      </c>
      <c r="E381">
        <v>1</v>
      </c>
      <c r="F381">
        <v>1</v>
      </c>
      <c r="G381">
        <v>1</v>
      </c>
      <c r="H381">
        <v>1</v>
      </c>
      <c r="I381" t="s">
        <v>529</v>
      </c>
      <c r="J381" t="s">
        <v>3</v>
      </c>
      <c r="K381" t="s">
        <v>530</v>
      </c>
      <c r="L381">
        <v>1369</v>
      </c>
      <c r="N381">
        <v>1013</v>
      </c>
      <c r="O381" t="s">
        <v>514</v>
      </c>
      <c r="P381" t="s">
        <v>514</v>
      </c>
      <c r="Q381">
        <v>1</v>
      </c>
      <c r="W381">
        <v>0</v>
      </c>
      <c r="X381">
        <v>-931037793</v>
      </c>
      <c r="Y381">
        <v>41.100999999999999</v>
      </c>
      <c r="AA381">
        <v>0</v>
      </c>
      <c r="AB381">
        <v>0</v>
      </c>
      <c r="AC381">
        <v>0</v>
      </c>
      <c r="AD381">
        <v>272.45</v>
      </c>
      <c r="AE381">
        <v>0</v>
      </c>
      <c r="AF381">
        <v>0</v>
      </c>
      <c r="AG381">
        <v>0</v>
      </c>
      <c r="AH381">
        <v>272.45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3</v>
      </c>
      <c r="AT381">
        <v>35.74</v>
      </c>
      <c r="AU381" t="s">
        <v>134</v>
      </c>
      <c r="AV381">
        <v>1</v>
      </c>
      <c r="AW381">
        <v>2</v>
      </c>
      <c r="AX381">
        <v>36405787</v>
      </c>
      <c r="AY381">
        <v>1</v>
      </c>
      <c r="AZ381">
        <v>0</v>
      </c>
      <c r="BA381">
        <v>368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Y381*Source!I387</f>
        <v>5.7541400000000005</v>
      </c>
      <c r="CY381">
        <f>AD381</f>
        <v>272.45</v>
      </c>
      <c r="CZ381">
        <f>AH381</f>
        <v>272.45</v>
      </c>
      <c r="DA381">
        <f>AL381</f>
        <v>1</v>
      </c>
      <c r="DB381">
        <f>ROUND((ROUND(AT381*CZ381,2)*1.15),2)</f>
        <v>11197.96</v>
      </c>
      <c r="DC381">
        <f>ROUND((ROUND(AT381*AG381,2)*1.15),2)</f>
        <v>0</v>
      </c>
    </row>
    <row r="382" spans="1:107">
      <c r="A382">
        <f>ROW(Source!A387)</f>
        <v>387</v>
      </c>
      <c r="B382">
        <v>36401907</v>
      </c>
      <c r="C382">
        <v>36405779</v>
      </c>
      <c r="D382">
        <v>121548</v>
      </c>
      <c r="E382">
        <v>1</v>
      </c>
      <c r="F382">
        <v>1</v>
      </c>
      <c r="G382">
        <v>1</v>
      </c>
      <c r="H382">
        <v>1</v>
      </c>
      <c r="I382" t="s">
        <v>35</v>
      </c>
      <c r="J382" t="s">
        <v>3</v>
      </c>
      <c r="K382" t="s">
        <v>515</v>
      </c>
      <c r="L382">
        <v>608254</v>
      </c>
      <c r="N382">
        <v>1013</v>
      </c>
      <c r="O382" t="s">
        <v>516</v>
      </c>
      <c r="P382" t="s">
        <v>516</v>
      </c>
      <c r="Q382">
        <v>1</v>
      </c>
      <c r="W382">
        <v>0</v>
      </c>
      <c r="X382">
        <v>-185737400</v>
      </c>
      <c r="Y382">
        <v>0.22499999999999998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1</v>
      </c>
      <c r="AQ382">
        <v>0</v>
      </c>
      <c r="AR382">
        <v>0</v>
      </c>
      <c r="AS382" t="s">
        <v>3</v>
      </c>
      <c r="AT382">
        <v>0.18</v>
      </c>
      <c r="AU382" t="s">
        <v>133</v>
      </c>
      <c r="AV382">
        <v>2</v>
      </c>
      <c r="AW382">
        <v>2</v>
      </c>
      <c r="AX382">
        <v>36405788</v>
      </c>
      <c r="AY382">
        <v>1</v>
      </c>
      <c r="AZ382">
        <v>0</v>
      </c>
      <c r="BA382">
        <v>369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Y382*Source!I387</f>
        <v>3.15E-2</v>
      </c>
      <c r="CY382">
        <f>AD382</f>
        <v>0</v>
      </c>
      <c r="CZ382">
        <f>AH382</f>
        <v>0</v>
      </c>
      <c r="DA382">
        <f>AL382</f>
        <v>1</v>
      </c>
      <c r="DB382">
        <f>ROUND((ROUND(AT382*CZ382,2)*1.25),2)</f>
        <v>0</v>
      </c>
      <c r="DC382">
        <f>ROUND((ROUND(AT382*AG382,2)*1.25),2)</f>
        <v>0</v>
      </c>
    </row>
    <row r="383" spans="1:107">
      <c r="A383">
        <f>ROW(Source!A387)</f>
        <v>387</v>
      </c>
      <c r="B383">
        <v>36401907</v>
      </c>
      <c r="C383">
        <v>36405779</v>
      </c>
      <c r="D383">
        <v>29172556</v>
      </c>
      <c r="E383">
        <v>1</v>
      </c>
      <c r="F383">
        <v>1</v>
      </c>
      <c r="G383">
        <v>1</v>
      </c>
      <c r="H383">
        <v>2</v>
      </c>
      <c r="I383" t="s">
        <v>517</v>
      </c>
      <c r="J383" t="s">
        <v>518</v>
      </c>
      <c r="K383" t="s">
        <v>519</v>
      </c>
      <c r="L383">
        <v>1368</v>
      </c>
      <c r="N383">
        <v>1011</v>
      </c>
      <c r="O383" t="s">
        <v>520</v>
      </c>
      <c r="P383" t="s">
        <v>520</v>
      </c>
      <c r="Q383">
        <v>1</v>
      </c>
      <c r="W383">
        <v>0</v>
      </c>
      <c r="X383">
        <v>-1302720870</v>
      </c>
      <c r="Y383">
        <v>0.22499999999999998</v>
      </c>
      <c r="AA383">
        <v>0</v>
      </c>
      <c r="AB383">
        <v>466.71</v>
      </c>
      <c r="AC383">
        <v>449.82</v>
      </c>
      <c r="AD383">
        <v>0</v>
      </c>
      <c r="AE383">
        <v>0</v>
      </c>
      <c r="AF383">
        <v>31.26</v>
      </c>
      <c r="AG383">
        <v>13.5</v>
      </c>
      <c r="AH383">
        <v>0</v>
      </c>
      <c r="AI383">
        <v>1</v>
      </c>
      <c r="AJ383">
        <v>14.93</v>
      </c>
      <c r="AK383">
        <v>33.32</v>
      </c>
      <c r="AL383">
        <v>1</v>
      </c>
      <c r="AN383">
        <v>0</v>
      </c>
      <c r="AO383">
        <v>1</v>
      </c>
      <c r="AP383">
        <v>1</v>
      </c>
      <c r="AQ383">
        <v>0</v>
      </c>
      <c r="AR383">
        <v>0</v>
      </c>
      <c r="AS383" t="s">
        <v>3</v>
      </c>
      <c r="AT383">
        <v>0.18</v>
      </c>
      <c r="AU383" t="s">
        <v>133</v>
      </c>
      <c r="AV383">
        <v>0</v>
      </c>
      <c r="AW383">
        <v>2</v>
      </c>
      <c r="AX383">
        <v>36405789</v>
      </c>
      <c r="AY383">
        <v>1</v>
      </c>
      <c r="AZ383">
        <v>0</v>
      </c>
      <c r="BA383">
        <v>370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Y383*Source!I387</f>
        <v>3.15E-2</v>
      </c>
      <c r="CY383">
        <f>AB383</f>
        <v>466.71</v>
      </c>
      <c r="CZ383">
        <f>AF383</f>
        <v>31.26</v>
      </c>
      <c r="DA383">
        <f>AJ383</f>
        <v>14.93</v>
      </c>
      <c r="DB383">
        <f>ROUND((ROUND(AT383*CZ383,2)*1.25),2)</f>
        <v>7.04</v>
      </c>
      <c r="DC383">
        <f>ROUND((ROUND(AT383*AG383,2)*1.25),2)</f>
        <v>3.04</v>
      </c>
    </row>
    <row r="384" spans="1:107">
      <c r="A384">
        <f>ROW(Source!A387)</f>
        <v>387</v>
      </c>
      <c r="B384">
        <v>36401907</v>
      </c>
      <c r="C384">
        <v>36405779</v>
      </c>
      <c r="D384">
        <v>29174591</v>
      </c>
      <c r="E384">
        <v>1</v>
      </c>
      <c r="F384">
        <v>1</v>
      </c>
      <c r="G384">
        <v>1</v>
      </c>
      <c r="H384">
        <v>2</v>
      </c>
      <c r="I384" t="s">
        <v>542</v>
      </c>
      <c r="J384" t="s">
        <v>543</v>
      </c>
      <c r="K384" t="s">
        <v>544</v>
      </c>
      <c r="L384">
        <v>1368</v>
      </c>
      <c r="N384">
        <v>1011</v>
      </c>
      <c r="O384" t="s">
        <v>520</v>
      </c>
      <c r="P384" t="s">
        <v>520</v>
      </c>
      <c r="Q384">
        <v>1</v>
      </c>
      <c r="W384">
        <v>0</v>
      </c>
      <c r="X384">
        <v>1598042632</v>
      </c>
      <c r="Y384">
        <v>0.4</v>
      </c>
      <c r="AA384">
        <v>0</v>
      </c>
      <c r="AB384">
        <v>9.4700000000000006</v>
      </c>
      <c r="AC384">
        <v>0</v>
      </c>
      <c r="AD384">
        <v>0</v>
      </c>
      <c r="AE384">
        <v>0</v>
      </c>
      <c r="AF384">
        <v>0.95</v>
      </c>
      <c r="AG384">
        <v>0</v>
      </c>
      <c r="AH384">
        <v>0</v>
      </c>
      <c r="AI384">
        <v>1</v>
      </c>
      <c r="AJ384">
        <v>9.9700000000000006</v>
      </c>
      <c r="AK384">
        <v>33.32</v>
      </c>
      <c r="AL384">
        <v>1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3</v>
      </c>
      <c r="AT384">
        <v>0.32</v>
      </c>
      <c r="AU384" t="s">
        <v>133</v>
      </c>
      <c r="AV384">
        <v>0</v>
      </c>
      <c r="AW384">
        <v>2</v>
      </c>
      <c r="AX384">
        <v>36405790</v>
      </c>
      <c r="AY384">
        <v>1</v>
      </c>
      <c r="AZ384">
        <v>0</v>
      </c>
      <c r="BA384">
        <v>371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Y384*Source!I387</f>
        <v>5.6000000000000008E-2</v>
      </c>
      <c r="CY384">
        <f>AB384</f>
        <v>9.4700000000000006</v>
      </c>
      <c r="CZ384">
        <f>AF384</f>
        <v>0.95</v>
      </c>
      <c r="DA384">
        <f>AJ384</f>
        <v>9.9700000000000006</v>
      </c>
      <c r="DB384">
        <f>ROUND((ROUND(AT384*CZ384,2)*1.25),2)</f>
        <v>0.38</v>
      </c>
      <c r="DC384">
        <f>ROUND((ROUND(AT384*AG384,2)*1.25),2)</f>
        <v>0</v>
      </c>
    </row>
    <row r="385" spans="1:107">
      <c r="A385">
        <f>ROW(Source!A387)</f>
        <v>387</v>
      </c>
      <c r="B385">
        <v>36401907</v>
      </c>
      <c r="C385">
        <v>36405779</v>
      </c>
      <c r="D385">
        <v>29174913</v>
      </c>
      <c r="E385">
        <v>1</v>
      </c>
      <c r="F385">
        <v>1</v>
      </c>
      <c r="G385">
        <v>1</v>
      </c>
      <c r="H385">
        <v>2</v>
      </c>
      <c r="I385" t="s">
        <v>531</v>
      </c>
      <c r="J385" t="s">
        <v>532</v>
      </c>
      <c r="K385" t="s">
        <v>533</v>
      </c>
      <c r="L385">
        <v>1368</v>
      </c>
      <c r="N385">
        <v>1011</v>
      </c>
      <c r="O385" t="s">
        <v>520</v>
      </c>
      <c r="P385" t="s">
        <v>520</v>
      </c>
      <c r="Q385">
        <v>1</v>
      </c>
      <c r="W385">
        <v>0</v>
      </c>
      <c r="X385">
        <v>458544584</v>
      </c>
      <c r="Y385">
        <v>0.32500000000000001</v>
      </c>
      <c r="AA385">
        <v>0</v>
      </c>
      <c r="AB385">
        <v>932.72</v>
      </c>
      <c r="AC385">
        <v>386.51</v>
      </c>
      <c r="AD385">
        <v>0</v>
      </c>
      <c r="AE385">
        <v>0</v>
      </c>
      <c r="AF385">
        <v>87.17</v>
      </c>
      <c r="AG385">
        <v>11.6</v>
      </c>
      <c r="AH385">
        <v>0</v>
      </c>
      <c r="AI385">
        <v>1</v>
      </c>
      <c r="AJ385">
        <v>10.7</v>
      </c>
      <c r="AK385">
        <v>33.32</v>
      </c>
      <c r="AL385">
        <v>1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0.26</v>
      </c>
      <c r="AU385" t="s">
        <v>133</v>
      </c>
      <c r="AV385">
        <v>0</v>
      </c>
      <c r="AW385">
        <v>2</v>
      </c>
      <c r="AX385">
        <v>36405791</v>
      </c>
      <c r="AY385">
        <v>1</v>
      </c>
      <c r="AZ385">
        <v>0</v>
      </c>
      <c r="BA385">
        <v>372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Y385*Source!I387</f>
        <v>4.5500000000000006E-2</v>
      </c>
      <c r="CY385">
        <f>AB385</f>
        <v>932.72</v>
      </c>
      <c r="CZ385">
        <f>AF385</f>
        <v>87.17</v>
      </c>
      <c r="DA385">
        <f>AJ385</f>
        <v>10.7</v>
      </c>
      <c r="DB385">
        <f>ROUND((ROUND(AT385*CZ385,2)*1.25),2)</f>
        <v>28.33</v>
      </c>
      <c r="DC385">
        <f>ROUND((ROUND(AT385*AG385,2)*1.25),2)</f>
        <v>3.78</v>
      </c>
    </row>
    <row r="386" spans="1:107">
      <c r="A386">
        <f>ROW(Source!A387)</f>
        <v>387</v>
      </c>
      <c r="B386">
        <v>36401907</v>
      </c>
      <c r="C386">
        <v>36405779</v>
      </c>
      <c r="D386">
        <v>29109162</v>
      </c>
      <c r="E386">
        <v>1</v>
      </c>
      <c r="F386">
        <v>1</v>
      </c>
      <c r="G386">
        <v>1</v>
      </c>
      <c r="H386">
        <v>3</v>
      </c>
      <c r="I386" t="s">
        <v>564</v>
      </c>
      <c r="J386" t="s">
        <v>565</v>
      </c>
      <c r="K386" t="s">
        <v>566</v>
      </c>
      <c r="L386">
        <v>1327</v>
      </c>
      <c r="N386">
        <v>1005</v>
      </c>
      <c r="O386" t="s">
        <v>155</v>
      </c>
      <c r="P386" t="s">
        <v>155</v>
      </c>
      <c r="Q386">
        <v>1</v>
      </c>
      <c r="W386">
        <v>0</v>
      </c>
      <c r="X386">
        <v>2002905425</v>
      </c>
      <c r="Y386">
        <v>21</v>
      </c>
      <c r="AA386">
        <v>33.75</v>
      </c>
      <c r="AB386">
        <v>0</v>
      </c>
      <c r="AC386">
        <v>0</v>
      </c>
      <c r="AD386">
        <v>0</v>
      </c>
      <c r="AE386">
        <v>5.71</v>
      </c>
      <c r="AF386">
        <v>0</v>
      </c>
      <c r="AG386">
        <v>0</v>
      </c>
      <c r="AH386">
        <v>0</v>
      </c>
      <c r="AI386">
        <v>5.91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3</v>
      </c>
      <c r="AT386">
        <v>21</v>
      </c>
      <c r="AU386" t="s">
        <v>3</v>
      </c>
      <c r="AV386">
        <v>0</v>
      </c>
      <c r="AW386">
        <v>2</v>
      </c>
      <c r="AX386">
        <v>36405792</v>
      </c>
      <c r="AY386">
        <v>1</v>
      </c>
      <c r="AZ386">
        <v>0</v>
      </c>
      <c r="BA386">
        <v>373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Y386*Source!I387</f>
        <v>2.9400000000000004</v>
      </c>
      <c r="CY386">
        <f>AA386</f>
        <v>33.75</v>
      </c>
      <c r="CZ386">
        <f>AE386</f>
        <v>5.71</v>
      </c>
      <c r="DA386">
        <f>AI386</f>
        <v>5.91</v>
      </c>
      <c r="DB386">
        <f>ROUND(ROUND(AT386*CZ386,2),2)</f>
        <v>119.91</v>
      </c>
      <c r="DC386">
        <f>ROUND(ROUND(AT386*AG386,2),2)</f>
        <v>0</v>
      </c>
    </row>
    <row r="387" spans="1:107">
      <c r="A387">
        <f>ROW(Source!A387)</f>
        <v>387</v>
      </c>
      <c r="B387">
        <v>36401907</v>
      </c>
      <c r="C387">
        <v>36405779</v>
      </c>
      <c r="D387">
        <v>29131086</v>
      </c>
      <c r="E387">
        <v>1</v>
      </c>
      <c r="F387">
        <v>1</v>
      </c>
      <c r="G387">
        <v>1</v>
      </c>
      <c r="H387">
        <v>3</v>
      </c>
      <c r="I387" t="s">
        <v>567</v>
      </c>
      <c r="J387" t="s">
        <v>568</v>
      </c>
      <c r="K387" t="s">
        <v>569</v>
      </c>
      <c r="L387">
        <v>1339</v>
      </c>
      <c r="N387">
        <v>1007</v>
      </c>
      <c r="O387" t="s">
        <v>570</v>
      </c>
      <c r="P387" t="s">
        <v>570</v>
      </c>
      <c r="Q387">
        <v>1</v>
      </c>
      <c r="W387">
        <v>0</v>
      </c>
      <c r="X387">
        <v>135382931</v>
      </c>
      <c r="Y387">
        <v>0.82</v>
      </c>
      <c r="AA387">
        <v>6560.13</v>
      </c>
      <c r="AB387">
        <v>0</v>
      </c>
      <c r="AC387">
        <v>0</v>
      </c>
      <c r="AD387">
        <v>0</v>
      </c>
      <c r="AE387">
        <v>1970.01</v>
      </c>
      <c r="AF387">
        <v>0</v>
      </c>
      <c r="AG387">
        <v>0</v>
      </c>
      <c r="AH387">
        <v>0</v>
      </c>
      <c r="AI387">
        <v>3.33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0.82</v>
      </c>
      <c r="AU387" t="s">
        <v>3</v>
      </c>
      <c r="AV387">
        <v>0</v>
      </c>
      <c r="AW387">
        <v>2</v>
      </c>
      <c r="AX387">
        <v>36405793</v>
      </c>
      <c r="AY387">
        <v>1</v>
      </c>
      <c r="AZ387">
        <v>0</v>
      </c>
      <c r="BA387">
        <v>374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Y387*Source!I387</f>
        <v>0.1148</v>
      </c>
      <c r="CY387">
        <f>AA387</f>
        <v>6560.13</v>
      </c>
      <c r="CZ387">
        <f>AE387</f>
        <v>1970.01</v>
      </c>
      <c r="DA387">
        <f>AI387</f>
        <v>3.33</v>
      </c>
      <c r="DB387">
        <f>ROUND(ROUND(AT387*CZ387,2),2)</f>
        <v>1615.41</v>
      </c>
      <c r="DC387">
        <f>ROUND(ROUND(AT387*AG387,2),2)</f>
        <v>0</v>
      </c>
    </row>
    <row r="388" spans="1:107">
      <c r="A388">
        <f>ROW(Source!A388)</f>
        <v>388</v>
      </c>
      <c r="B388">
        <v>36401907</v>
      </c>
      <c r="C388">
        <v>36405794</v>
      </c>
      <c r="D388">
        <v>18407150</v>
      </c>
      <c r="E388">
        <v>1</v>
      </c>
      <c r="F388">
        <v>1</v>
      </c>
      <c r="G388">
        <v>1</v>
      </c>
      <c r="H388">
        <v>1</v>
      </c>
      <c r="I388" t="s">
        <v>529</v>
      </c>
      <c r="J388" t="s">
        <v>3</v>
      </c>
      <c r="K388" t="s">
        <v>530</v>
      </c>
      <c r="L388">
        <v>1369</v>
      </c>
      <c r="N388">
        <v>1013</v>
      </c>
      <c r="O388" t="s">
        <v>514</v>
      </c>
      <c r="P388" t="s">
        <v>514</v>
      </c>
      <c r="Q388">
        <v>1</v>
      </c>
      <c r="W388">
        <v>0</v>
      </c>
      <c r="X388">
        <v>-931037793</v>
      </c>
      <c r="Y388">
        <v>69.827999999999989</v>
      </c>
      <c r="AA388">
        <v>0</v>
      </c>
      <c r="AB388">
        <v>0</v>
      </c>
      <c r="AC388">
        <v>0</v>
      </c>
      <c r="AD388">
        <v>272.45</v>
      </c>
      <c r="AE388">
        <v>0</v>
      </c>
      <c r="AF388">
        <v>0</v>
      </c>
      <c r="AG388">
        <v>0</v>
      </c>
      <c r="AH388">
        <v>272.45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1</v>
      </c>
      <c r="AQ388">
        <v>0</v>
      </c>
      <c r="AR388">
        <v>0</v>
      </c>
      <c r="AS388" t="s">
        <v>3</v>
      </c>
      <c r="AT388">
        <v>60.72</v>
      </c>
      <c r="AU388" t="s">
        <v>134</v>
      </c>
      <c r="AV388">
        <v>1</v>
      </c>
      <c r="AW388">
        <v>2</v>
      </c>
      <c r="AX388">
        <v>36405803</v>
      </c>
      <c r="AY388">
        <v>1</v>
      </c>
      <c r="AZ388">
        <v>0</v>
      </c>
      <c r="BA388">
        <v>375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Y388*Source!I388</f>
        <v>9.7759199999999993</v>
      </c>
      <c r="CY388">
        <f>AD388</f>
        <v>272.45</v>
      </c>
      <c r="CZ388">
        <f>AH388</f>
        <v>272.45</v>
      </c>
      <c r="DA388">
        <f>AL388</f>
        <v>1</v>
      </c>
      <c r="DB388">
        <f>ROUND((ROUND(AT388*CZ388,2)*1.15),2)</f>
        <v>19024.63</v>
      </c>
      <c r="DC388">
        <f>ROUND((ROUND(AT388*AG388,2)*1.15),2)</f>
        <v>0</v>
      </c>
    </row>
    <row r="389" spans="1:107">
      <c r="A389">
        <f>ROW(Source!A388)</f>
        <v>388</v>
      </c>
      <c r="B389">
        <v>36401907</v>
      </c>
      <c r="C389">
        <v>36405794</v>
      </c>
      <c r="D389">
        <v>121548</v>
      </c>
      <c r="E389">
        <v>1</v>
      </c>
      <c r="F389">
        <v>1</v>
      </c>
      <c r="G389">
        <v>1</v>
      </c>
      <c r="H389">
        <v>1</v>
      </c>
      <c r="I389" t="s">
        <v>35</v>
      </c>
      <c r="J389" t="s">
        <v>3</v>
      </c>
      <c r="K389" t="s">
        <v>515</v>
      </c>
      <c r="L389">
        <v>608254</v>
      </c>
      <c r="N389">
        <v>1013</v>
      </c>
      <c r="O389" t="s">
        <v>516</v>
      </c>
      <c r="P389" t="s">
        <v>516</v>
      </c>
      <c r="Q389">
        <v>1</v>
      </c>
      <c r="W389">
        <v>0</v>
      </c>
      <c r="X389">
        <v>-185737400</v>
      </c>
      <c r="Y389">
        <v>0.72499999999999998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1</v>
      </c>
      <c r="AQ389">
        <v>0</v>
      </c>
      <c r="AR389">
        <v>0</v>
      </c>
      <c r="AS389" t="s">
        <v>3</v>
      </c>
      <c r="AT389">
        <v>0.57999999999999996</v>
      </c>
      <c r="AU389" t="s">
        <v>133</v>
      </c>
      <c r="AV389">
        <v>2</v>
      </c>
      <c r="AW389">
        <v>2</v>
      </c>
      <c r="AX389">
        <v>36405804</v>
      </c>
      <c r="AY389">
        <v>1</v>
      </c>
      <c r="AZ389">
        <v>0</v>
      </c>
      <c r="BA389">
        <v>376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Y389*Source!I388</f>
        <v>0.10150000000000001</v>
      </c>
      <c r="CY389">
        <f>AD389</f>
        <v>0</v>
      </c>
      <c r="CZ389">
        <f>AH389</f>
        <v>0</v>
      </c>
      <c r="DA389">
        <f>AL389</f>
        <v>1</v>
      </c>
      <c r="DB389">
        <f>ROUND((ROUND(AT389*CZ389,2)*1.25),2)</f>
        <v>0</v>
      </c>
      <c r="DC389">
        <f>ROUND((ROUND(AT389*AG389,2)*1.25),2)</f>
        <v>0</v>
      </c>
    </row>
    <row r="390" spans="1:107">
      <c r="A390">
        <f>ROW(Source!A388)</f>
        <v>388</v>
      </c>
      <c r="B390">
        <v>36401907</v>
      </c>
      <c r="C390">
        <v>36405794</v>
      </c>
      <c r="D390">
        <v>29172556</v>
      </c>
      <c r="E390">
        <v>1</v>
      </c>
      <c r="F390">
        <v>1</v>
      </c>
      <c r="G390">
        <v>1</v>
      </c>
      <c r="H390">
        <v>2</v>
      </c>
      <c r="I390" t="s">
        <v>517</v>
      </c>
      <c r="J390" t="s">
        <v>518</v>
      </c>
      <c r="K390" t="s">
        <v>519</v>
      </c>
      <c r="L390">
        <v>1368</v>
      </c>
      <c r="N390">
        <v>1011</v>
      </c>
      <c r="O390" t="s">
        <v>520</v>
      </c>
      <c r="P390" t="s">
        <v>520</v>
      </c>
      <c r="Q390">
        <v>1</v>
      </c>
      <c r="W390">
        <v>0</v>
      </c>
      <c r="X390">
        <v>-1302720870</v>
      </c>
      <c r="Y390">
        <v>0.72499999999999998</v>
      </c>
      <c r="AA390">
        <v>0</v>
      </c>
      <c r="AB390">
        <v>466.71</v>
      </c>
      <c r="AC390">
        <v>449.82</v>
      </c>
      <c r="AD390">
        <v>0</v>
      </c>
      <c r="AE390">
        <v>0</v>
      </c>
      <c r="AF390">
        <v>31.26</v>
      </c>
      <c r="AG390">
        <v>13.5</v>
      </c>
      <c r="AH390">
        <v>0</v>
      </c>
      <c r="AI390">
        <v>1</v>
      </c>
      <c r="AJ390">
        <v>14.93</v>
      </c>
      <c r="AK390">
        <v>33.32</v>
      </c>
      <c r="AL390">
        <v>1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3</v>
      </c>
      <c r="AT390">
        <v>0.57999999999999996</v>
      </c>
      <c r="AU390" t="s">
        <v>133</v>
      </c>
      <c r="AV390">
        <v>0</v>
      </c>
      <c r="AW390">
        <v>2</v>
      </c>
      <c r="AX390">
        <v>36405805</v>
      </c>
      <c r="AY390">
        <v>1</v>
      </c>
      <c r="AZ390">
        <v>0</v>
      </c>
      <c r="BA390">
        <v>377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Y390*Source!I388</f>
        <v>0.10150000000000001</v>
      </c>
      <c r="CY390">
        <f>AB390</f>
        <v>466.71</v>
      </c>
      <c r="CZ390">
        <f>AF390</f>
        <v>31.26</v>
      </c>
      <c r="DA390">
        <f>AJ390</f>
        <v>14.93</v>
      </c>
      <c r="DB390">
        <f>ROUND((ROUND(AT390*CZ390,2)*1.25),2)</f>
        <v>22.66</v>
      </c>
      <c r="DC390">
        <f>ROUND((ROUND(AT390*AG390,2)*1.25),2)</f>
        <v>9.7899999999999991</v>
      </c>
    </row>
    <row r="391" spans="1:107">
      <c r="A391">
        <f>ROW(Source!A388)</f>
        <v>388</v>
      </c>
      <c r="B391">
        <v>36401907</v>
      </c>
      <c r="C391">
        <v>36405794</v>
      </c>
      <c r="D391">
        <v>29174591</v>
      </c>
      <c r="E391">
        <v>1</v>
      </c>
      <c r="F391">
        <v>1</v>
      </c>
      <c r="G391">
        <v>1</v>
      </c>
      <c r="H391">
        <v>2</v>
      </c>
      <c r="I391" t="s">
        <v>542</v>
      </c>
      <c r="J391" t="s">
        <v>543</v>
      </c>
      <c r="K391" t="s">
        <v>544</v>
      </c>
      <c r="L391">
        <v>1368</v>
      </c>
      <c r="N391">
        <v>1011</v>
      </c>
      <c r="O391" t="s">
        <v>520</v>
      </c>
      <c r="P391" t="s">
        <v>520</v>
      </c>
      <c r="Q391">
        <v>1</v>
      </c>
      <c r="W391">
        <v>0</v>
      </c>
      <c r="X391">
        <v>1598042632</v>
      </c>
      <c r="Y391">
        <v>1.0249999999999999</v>
      </c>
      <c r="AA391">
        <v>0</v>
      </c>
      <c r="AB391">
        <v>9.4700000000000006</v>
      </c>
      <c r="AC391">
        <v>0</v>
      </c>
      <c r="AD391">
        <v>0</v>
      </c>
      <c r="AE391">
        <v>0</v>
      </c>
      <c r="AF391">
        <v>0.95</v>
      </c>
      <c r="AG391">
        <v>0</v>
      </c>
      <c r="AH391">
        <v>0</v>
      </c>
      <c r="AI391">
        <v>1</v>
      </c>
      <c r="AJ391">
        <v>9.9700000000000006</v>
      </c>
      <c r="AK391">
        <v>33.32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0.82</v>
      </c>
      <c r="AU391" t="s">
        <v>133</v>
      </c>
      <c r="AV391">
        <v>0</v>
      </c>
      <c r="AW391">
        <v>2</v>
      </c>
      <c r="AX391">
        <v>36405806</v>
      </c>
      <c r="AY391">
        <v>1</v>
      </c>
      <c r="AZ391">
        <v>0</v>
      </c>
      <c r="BA391">
        <v>378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Y391*Source!I388</f>
        <v>0.14349999999999999</v>
      </c>
      <c r="CY391">
        <f>AB391</f>
        <v>9.4700000000000006</v>
      </c>
      <c r="CZ391">
        <f>AF391</f>
        <v>0.95</v>
      </c>
      <c r="DA391">
        <f>AJ391</f>
        <v>9.9700000000000006</v>
      </c>
      <c r="DB391">
        <f>ROUND((ROUND(AT391*CZ391,2)*1.25),2)</f>
        <v>0.98</v>
      </c>
      <c r="DC391">
        <f>ROUND((ROUND(AT391*AG391,2)*1.25),2)</f>
        <v>0</v>
      </c>
    </row>
    <row r="392" spans="1:107">
      <c r="A392">
        <f>ROW(Source!A388)</f>
        <v>388</v>
      </c>
      <c r="B392">
        <v>36401907</v>
      </c>
      <c r="C392">
        <v>36405794</v>
      </c>
      <c r="D392">
        <v>29174661</v>
      </c>
      <c r="E392">
        <v>1</v>
      </c>
      <c r="F392">
        <v>1</v>
      </c>
      <c r="G392">
        <v>1</v>
      </c>
      <c r="H392">
        <v>2</v>
      </c>
      <c r="I392" t="s">
        <v>571</v>
      </c>
      <c r="J392" t="s">
        <v>572</v>
      </c>
      <c r="K392" t="s">
        <v>573</v>
      </c>
      <c r="L392">
        <v>1368</v>
      </c>
      <c r="N392">
        <v>1011</v>
      </c>
      <c r="O392" t="s">
        <v>520</v>
      </c>
      <c r="P392" t="s">
        <v>520</v>
      </c>
      <c r="Q392">
        <v>1</v>
      </c>
      <c r="W392">
        <v>0</v>
      </c>
      <c r="X392">
        <v>-2115030577</v>
      </c>
      <c r="Y392">
        <v>3.375</v>
      </c>
      <c r="AA392">
        <v>0</v>
      </c>
      <c r="AB392">
        <v>25.44</v>
      </c>
      <c r="AC392">
        <v>0</v>
      </c>
      <c r="AD392">
        <v>0</v>
      </c>
      <c r="AE392">
        <v>0</v>
      </c>
      <c r="AF392">
        <v>2.09</v>
      </c>
      <c r="AG392">
        <v>0</v>
      </c>
      <c r="AH392">
        <v>0</v>
      </c>
      <c r="AI392">
        <v>1</v>
      </c>
      <c r="AJ392">
        <v>12.17</v>
      </c>
      <c r="AK392">
        <v>33.32</v>
      </c>
      <c r="AL392">
        <v>1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2.7</v>
      </c>
      <c r="AU392" t="s">
        <v>133</v>
      </c>
      <c r="AV392">
        <v>0</v>
      </c>
      <c r="AW392">
        <v>2</v>
      </c>
      <c r="AX392">
        <v>36405807</v>
      </c>
      <c r="AY392">
        <v>1</v>
      </c>
      <c r="AZ392">
        <v>0</v>
      </c>
      <c r="BA392">
        <v>379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Y392*Source!I388</f>
        <v>0.47250000000000003</v>
      </c>
      <c r="CY392">
        <f>AB392</f>
        <v>25.44</v>
      </c>
      <c r="CZ392">
        <f>AF392</f>
        <v>2.09</v>
      </c>
      <c r="DA392">
        <f>AJ392</f>
        <v>12.17</v>
      </c>
      <c r="DB392">
        <f>ROUND((ROUND(AT392*CZ392,2)*1.25),2)</f>
        <v>7.05</v>
      </c>
      <c r="DC392">
        <f>ROUND((ROUND(AT392*AG392,2)*1.25),2)</f>
        <v>0</v>
      </c>
    </row>
    <row r="393" spans="1:107">
      <c r="A393">
        <f>ROW(Source!A388)</f>
        <v>388</v>
      </c>
      <c r="B393">
        <v>36401907</v>
      </c>
      <c r="C393">
        <v>36405794</v>
      </c>
      <c r="D393">
        <v>29174913</v>
      </c>
      <c r="E393">
        <v>1</v>
      </c>
      <c r="F393">
        <v>1</v>
      </c>
      <c r="G393">
        <v>1</v>
      </c>
      <c r="H393">
        <v>2</v>
      </c>
      <c r="I393" t="s">
        <v>531</v>
      </c>
      <c r="J393" t="s">
        <v>532</v>
      </c>
      <c r="K393" t="s">
        <v>533</v>
      </c>
      <c r="L393">
        <v>1368</v>
      </c>
      <c r="N393">
        <v>1011</v>
      </c>
      <c r="O393" t="s">
        <v>520</v>
      </c>
      <c r="P393" t="s">
        <v>520</v>
      </c>
      <c r="Q393">
        <v>1</v>
      </c>
      <c r="W393">
        <v>0</v>
      </c>
      <c r="X393">
        <v>458544584</v>
      </c>
      <c r="Y393">
        <v>1.05</v>
      </c>
      <c r="AA393">
        <v>0</v>
      </c>
      <c r="AB393">
        <v>932.72</v>
      </c>
      <c r="AC393">
        <v>386.51</v>
      </c>
      <c r="AD393">
        <v>0</v>
      </c>
      <c r="AE393">
        <v>0</v>
      </c>
      <c r="AF393">
        <v>87.17</v>
      </c>
      <c r="AG393">
        <v>11.6</v>
      </c>
      <c r="AH393">
        <v>0</v>
      </c>
      <c r="AI393">
        <v>1</v>
      </c>
      <c r="AJ393">
        <v>10.7</v>
      </c>
      <c r="AK393">
        <v>33.32</v>
      </c>
      <c r="AL393">
        <v>1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3</v>
      </c>
      <c r="AT393">
        <v>0.84</v>
      </c>
      <c r="AU393" t="s">
        <v>133</v>
      </c>
      <c r="AV393">
        <v>0</v>
      </c>
      <c r="AW393">
        <v>2</v>
      </c>
      <c r="AX393">
        <v>36405808</v>
      </c>
      <c r="AY393">
        <v>1</v>
      </c>
      <c r="AZ393">
        <v>0</v>
      </c>
      <c r="BA393">
        <v>380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Y393*Source!I388</f>
        <v>0.14700000000000002</v>
      </c>
      <c r="CY393">
        <f>AB393</f>
        <v>932.72</v>
      </c>
      <c r="CZ393">
        <f>AF393</f>
        <v>87.17</v>
      </c>
      <c r="DA393">
        <f>AJ393</f>
        <v>10.7</v>
      </c>
      <c r="DB393">
        <f>ROUND((ROUND(AT393*CZ393,2)*1.25),2)</f>
        <v>91.53</v>
      </c>
      <c r="DC393">
        <f>ROUND((ROUND(AT393*AG393,2)*1.25),2)</f>
        <v>12.18</v>
      </c>
    </row>
    <row r="394" spans="1:107">
      <c r="A394">
        <f>ROW(Source!A388)</f>
        <v>388</v>
      </c>
      <c r="B394">
        <v>36401907</v>
      </c>
      <c r="C394">
        <v>36405794</v>
      </c>
      <c r="D394">
        <v>29114332</v>
      </c>
      <c r="E394">
        <v>1</v>
      </c>
      <c r="F394">
        <v>1</v>
      </c>
      <c r="G394">
        <v>1</v>
      </c>
      <c r="H394">
        <v>3</v>
      </c>
      <c r="I394" t="s">
        <v>556</v>
      </c>
      <c r="J394" t="s">
        <v>557</v>
      </c>
      <c r="K394" t="s">
        <v>558</v>
      </c>
      <c r="L394">
        <v>1348</v>
      </c>
      <c r="N394">
        <v>1009</v>
      </c>
      <c r="O394" t="s">
        <v>30</v>
      </c>
      <c r="P394" t="s">
        <v>30</v>
      </c>
      <c r="Q394">
        <v>1000</v>
      </c>
      <c r="W394">
        <v>0</v>
      </c>
      <c r="X394">
        <v>233971917</v>
      </c>
      <c r="Y394">
        <v>1.23E-2</v>
      </c>
      <c r="AA394">
        <v>54619.68</v>
      </c>
      <c r="AB394">
        <v>0</v>
      </c>
      <c r="AC394">
        <v>0</v>
      </c>
      <c r="AD394">
        <v>0</v>
      </c>
      <c r="AE394">
        <v>11978</v>
      </c>
      <c r="AF394">
        <v>0</v>
      </c>
      <c r="AG394">
        <v>0</v>
      </c>
      <c r="AH394">
        <v>0</v>
      </c>
      <c r="AI394">
        <v>4.5599999999999996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1.23E-2</v>
      </c>
      <c r="AU394" t="s">
        <v>3</v>
      </c>
      <c r="AV394">
        <v>0</v>
      </c>
      <c r="AW394">
        <v>2</v>
      </c>
      <c r="AX394">
        <v>36405809</v>
      </c>
      <c r="AY394">
        <v>1</v>
      </c>
      <c r="AZ394">
        <v>0</v>
      </c>
      <c r="BA394">
        <v>381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Y394*Source!I388</f>
        <v>1.7220000000000002E-3</v>
      </c>
      <c r="CY394">
        <f>AA394</f>
        <v>54619.68</v>
      </c>
      <c r="CZ394">
        <f>AE394</f>
        <v>11978</v>
      </c>
      <c r="DA394">
        <f>AI394</f>
        <v>4.5599999999999996</v>
      </c>
      <c r="DB394">
        <f>ROUND(ROUND(AT394*CZ394,2),2)</f>
        <v>147.33000000000001</v>
      </c>
      <c r="DC394">
        <f>ROUND(ROUND(AT394*AG394,2),2)</f>
        <v>0</v>
      </c>
    </row>
    <row r="395" spans="1:107">
      <c r="A395">
        <f>ROW(Source!A388)</f>
        <v>388</v>
      </c>
      <c r="B395">
        <v>36401907</v>
      </c>
      <c r="C395">
        <v>36405794</v>
      </c>
      <c r="D395">
        <v>29130788</v>
      </c>
      <c r="E395">
        <v>1</v>
      </c>
      <c r="F395">
        <v>1</v>
      </c>
      <c r="G395">
        <v>1</v>
      </c>
      <c r="H395">
        <v>3</v>
      </c>
      <c r="I395" t="s">
        <v>574</v>
      </c>
      <c r="J395" t="s">
        <v>575</v>
      </c>
      <c r="K395" t="s">
        <v>576</v>
      </c>
      <c r="L395">
        <v>1339</v>
      </c>
      <c r="N395">
        <v>1007</v>
      </c>
      <c r="O395" t="s">
        <v>570</v>
      </c>
      <c r="P395" t="s">
        <v>570</v>
      </c>
      <c r="Q395">
        <v>1</v>
      </c>
      <c r="W395">
        <v>0</v>
      </c>
      <c r="X395">
        <v>23409818</v>
      </c>
      <c r="Y395">
        <v>2.88</v>
      </c>
      <c r="AA395">
        <v>14208.11</v>
      </c>
      <c r="AB395">
        <v>0</v>
      </c>
      <c r="AC395">
        <v>0</v>
      </c>
      <c r="AD395">
        <v>0</v>
      </c>
      <c r="AE395">
        <v>2156.0100000000002</v>
      </c>
      <c r="AF395">
        <v>0</v>
      </c>
      <c r="AG395">
        <v>0</v>
      </c>
      <c r="AH395">
        <v>0</v>
      </c>
      <c r="AI395">
        <v>6.59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2.88</v>
      </c>
      <c r="AU395" t="s">
        <v>3</v>
      </c>
      <c r="AV395">
        <v>0</v>
      </c>
      <c r="AW395">
        <v>2</v>
      </c>
      <c r="AX395">
        <v>36405810</v>
      </c>
      <c r="AY395">
        <v>1</v>
      </c>
      <c r="AZ395">
        <v>0</v>
      </c>
      <c r="BA395">
        <v>382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Y395*Source!I388</f>
        <v>0.4032</v>
      </c>
      <c r="CY395">
        <f>AA395</f>
        <v>14208.11</v>
      </c>
      <c r="CZ395">
        <f>AE395</f>
        <v>2156.0100000000002</v>
      </c>
      <c r="DA395">
        <f>AI395</f>
        <v>6.59</v>
      </c>
      <c r="DB395">
        <f>ROUND(ROUND(AT395*CZ395,2),2)</f>
        <v>6209.31</v>
      </c>
      <c r="DC395">
        <f>ROUND(ROUND(AT395*AG395,2),2)</f>
        <v>0</v>
      </c>
    </row>
    <row r="396" spans="1:107">
      <c r="A396">
        <f>ROW(Source!A389)</f>
        <v>389</v>
      </c>
      <c r="B396">
        <v>36401907</v>
      </c>
      <c r="C396">
        <v>36405811</v>
      </c>
      <c r="D396">
        <v>18408291</v>
      </c>
      <c r="E396">
        <v>1</v>
      </c>
      <c r="F396">
        <v>1</v>
      </c>
      <c r="G396">
        <v>1</v>
      </c>
      <c r="H396">
        <v>1</v>
      </c>
      <c r="I396" t="s">
        <v>559</v>
      </c>
      <c r="J396" t="s">
        <v>3</v>
      </c>
      <c r="K396" t="s">
        <v>560</v>
      </c>
      <c r="L396">
        <v>1369</v>
      </c>
      <c r="N396">
        <v>1013</v>
      </c>
      <c r="O396" t="s">
        <v>514</v>
      </c>
      <c r="P396" t="s">
        <v>514</v>
      </c>
      <c r="Q396">
        <v>1</v>
      </c>
      <c r="W396">
        <v>0</v>
      </c>
      <c r="X396">
        <v>1933892413</v>
      </c>
      <c r="Y396">
        <v>35.948999999999998</v>
      </c>
      <c r="AA396">
        <v>0</v>
      </c>
      <c r="AB396">
        <v>0</v>
      </c>
      <c r="AC396">
        <v>0</v>
      </c>
      <c r="AD396">
        <v>260.95999999999998</v>
      </c>
      <c r="AE396">
        <v>0</v>
      </c>
      <c r="AF396">
        <v>0</v>
      </c>
      <c r="AG396">
        <v>0</v>
      </c>
      <c r="AH396">
        <v>260.95999999999998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1</v>
      </c>
      <c r="AQ396">
        <v>0</v>
      </c>
      <c r="AR396">
        <v>0</v>
      </c>
      <c r="AS396" t="s">
        <v>3</v>
      </c>
      <c r="AT396">
        <v>31.26</v>
      </c>
      <c r="AU396" t="s">
        <v>134</v>
      </c>
      <c r="AV396">
        <v>1</v>
      </c>
      <c r="AW396">
        <v>2</v>
      </c>
      <c r="AX396">
        <v>36405819</v>
      </c>
      <c r="AY396">
        <v>2</v>
      </c>
      <c r="AZ396">
        <v>131072</v>
      </c>
      <c r="BA396">
        <v>383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Y396*Source!I389</f>
        <v>5.0328600000000003</v>
      </c>
      <c r="CY396">
        <f>AD396</f>
        <v>260.95999999999998</v>
      </c>
      <c r="CZ396">
        <f>AH396</f>
        <v>260.95999999999998</v>
      </c>
      <c r="DA396">
        <f>AL396</f>
        <v>1</v>
      </c>
      <c r="DB396">
        <f>ROUND((ROUND(AT396*CZ396,2)*1.15),2)</f>
        <v>9381.25</v>
      </c>
      <c r="DC396">
        <f>ROUND((ROUND(AT396*AG396,2)*1.15),2)</f>
        <v>0</v>
      </c>
    </row>
    <row r="397" spans="1:107">
      <c r="A397">
        <f>ROW(Source!A389)</f>
        <v>389</v>
      </c>
      <c r="B397">
        <v>36401907</v>
      </c>
      <c r="C397">
        <v>36405811</v>
      </c>
      <c r="D397">
        <v>121548</v>
      </c>
      <c r="E397">
        <v>1</v>
      </c>
      <c r="F397">
        <v>1</v>
      </c>
      <c r="G397">
        <v>1</v>
      </c>
      <c r="H397">
        <v>1</v>
      </c>
      <c r="I397" t="s">
        <v>35</v>
      </c>
      <c r="J397" t="s">
        <v>3</v>
      </c>
      <c r="K397" t="s">
        <v>515</v>
      </c>
      <c r="L397">
        <v>608254</v>
      </c>
      <c r="N397">
        <v>1013</v>
      </c>
      <c r="O397" t="s">
        <v>516</v>
      </c>
      <c r="P397" t="s">
        <v>516</v>
      </c>
      <c r="Q397">
        <v>1</v>
      </c>
      <c r="W397">
        <v>0</v>
      </c>
      <c r="X397">
        <v>-185737400</v>
      </c>
      <c r="Y397">
        <v>8.375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6.7</v>
      </c>
      <c r="AU397" t="s">
        <v>133</v>
      </c>
      <c r="AV397">
        <v>2</v>
      </c>
      <c r="AW397">
        <v>2</v>
      </c>
      <c r="AX397">
        <v>36405820</v>
      </c>
      <c r="AY397">
        <v>1</v>
      </c>
      <c r="AZ397">
        <v>0</v>
      </c>
      <c r="BA397">
        <v>384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Y397*Source!I389</f>
        <v>1.1725000000000001</v>
      </c>
      <c r="CY397">
        <f>AD397</f>
        <v>0</v>
      </c>
      <c r="CZ397">
        <f>AH397</f>
        <v>0</v>
      </c>
      <c r="DA397">
        <f>AL397</f>
        <v>1</v>
      </c>
      <c r="DB397">
        <f>ROUND((ROUND(AT397*CZ397,2)*1.25),2)</f>
        <v>0</v>
      </c>
      <c r="DC397">
        <f>ROUND((ROUND(AT397*AG397,2)*1.25),2)</f>
        <v>0</v>
      </c>
    </row>
    <row r="398" spans="1:107">
      <c r="A398">
        <f>ROW(Source!A389)</f>
        <v>389</v>
      </c>
      <c r="B398">
        <v>36401907</v>
      </c>
      <c r="C398">
        <v>36405811</v>
      </c>
      <c r="D398">
        <v>29172710</v>
      </c>
      <c r="E398">
        <v>1</v>
      </c>
      <c r="F398">
        <v>1</v>
      </c>
      <c r="G398">
        <v>1</v>
      </c>
      <c r="H398">
        <v>2</v>
      </c>
      <c r="I398" t="s">
        <v>523</v>
      </c>
      <c r="J398" t="s">
        <v>524</v>
      </c>
      <c r="K398" t="s">
        <v>525</v>
      </c>
      <c r="L398">
        <v>1368</v>
      </c>
      <c r="N398">
        <v>1011</v>
      </c>
      <c r="O398" t="s">
        <v>520</v>
      </c>
      <c r="P398" t="s">
        <v>520</v>
      </c>
      <c r="Q398">
        <v>1</v>
      </c>
      <c r="W398">
        <v>0</v>
      </c>
      <c r="X398">
        <v>-1676841219</v>
      </c>
      <c r="Y398">
        <v>8.375</v>
      </c>
      <c r="AA398">
        <v>0</v>
      </c>
      <c r="AB398">
        <v>539.16</v>
      </c>
      <c r="AC398">
        <v>335.2</v>
      </c>
      <c r="AD398">
        <v>0</v>
      </c>
      <c r="AE398">
        <v>0</v>
      </c>
      <c r="AF398">
        <v>46.56</v>
      </c>
      <c r="AG398">
        <v>10.06</v>
      </c>
      <c r="AH398">
        <v>0</v>
      </c>
      <c r="AI398">
        <v>1</v>
      </c>
      <c r="AJ398">
        <v>11.58</v>
      </c>
      <c r="AK398">
        <v>33.32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6.7</v>
      </c>
      <c r="AU398" t="s">
        <v>133</v>
      </c>
      <c r="AV398">
        <v>0</v>
      </c>
      <c r="AW398">
        <v>2</v>
      </c>
      <c r="AX398">
        <v>36405821</v>
      </c>
      <c r="AY398">
        <v>1</v>
      </c>
      <c r="AZ398">
        <v>0</v>
      </c>
      <c r="BA398">
        <v>385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Y398*Source!I389</f>
        <v>1.1725000000000001</v>
      </c>
      <c r="CY398">
        <f>AB398</f>
        <v>539.16</v>
      </c>
      <c r="CZ398">
        <f>AF398</f>
        <v>46.56</v>
      </c>
      <c r="DA398">
        <f>AJ398</f>
        <v>11.58</v>
      </c>
      <c r="DB398">
        <f>ROUND((ROUND(AT398*CZ398,2)*1.25),2)</f>
        <v>389.94</v>
      </c>
      <c r="DC398">
        <f>ROUND((ROUND(AT398*AG398,2)*1.25),2)</f>
        <v>84.25</v>
      </c>
    </row>
    <row r="399" spans="1:107">
      <c r="A399">
        <f>ROW(Source!A389)</f>
        <v>389</v>
      </c>
      <c r="B399">
        <v>36401907</v>
      </c>
      <c r="C399">
        <v>36405811</v>
      </c>
      <c r="D399">
        <v>29173472</v>
      </c>
      <c r="E399">
        <v>1</v>
      </c>
      <c r="F399">
        <v>1</v>
      </c>
      <c r="G399">
        <v>1</v>
      </c>
      <c r="H399">
        <v>2</v>
      </c>
      <c r="I399" t="s">
        <v>577</v>
      </c>
      <c r="J399" t="s">
        <v>578</v>
      </c>
      <c r="K399" t="s">
        <v>579</v>
      </c>
      <c r="L399">
        <v>1368</v>
      </c>
      <c r="N399">
        <v>1011</v>
      </c>
      <c r="O399" t="s">
        <v>520</v>
      </c>
      <c r="P399" t="s">
        <v>520</v>
      </c>
      <c r="Q399">
        <v>1</v>
      </c>
      <c r="W399">
        <v>0</v>
      </c>
      <c r="X399">
        <v>275932499</v>
      </c>
      <c r="Y399">
        <v>13.75</v>
      </c>
      <c r="AA399">
        <v>0</v>
      </c>
      <c r="AB399">
        <v>12.75</v>
      </c>
      <c r="AC399">
        <v>0</v>
      </c>
      <c r="AD399">
        <v>0</v>
      </c>
      <c r="AE399">
        <v>0</v>
      </c>
      <c r="AF399">
        <v>3</v>
      </c>
      <c r="AG399">
        <v>0</v>
      </c>
      <c r="AH399">
        <v>0</v>
      </c>
      <c r="AI399">
        <v>1</v>
      </c>
      <c r="AJ399">
        <v>4.25</v>
      </c>
      <c r="AK399">
        <v>33.32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11</v>
      </c>
      <c r="AU399" t="s">
        <v>133</v>
      </c>
      <c r="AV399">
        <v>0</v>
      </c>
      <c r="AW399">
        <v>2</v>
      </c>
      <c r="AX399">
        <v>36405822</v>
      </c>
      <c r="AY399">
        <v>1</v>
      </c>
      <c r="AZ399">
        <v>0</v>
      </c>
      <c r="BA399">
        <v>386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Y399*Source!I389</f>
        <v>1.9250000000000003</v>
      </c>
      <c r="CY399">
        <f>AB399</f>
        <v>12.75</v>
      </c>
      <c r="CZ399">
        <f>AF399</f>
        <v>3</v>
      </c>
      <c r="DA399">
        <f>AJ399</f>
        <v>4.25</v>
      </c>
      <c r="DB399">
        <f>ROUND((ROUND(AT399*CZ399,2)*1.25),2)</f>
        <v>41.25</v>
      </c>
      <c r="DC399">
        <f>ROUND((ROUND(AT399*AG399,2)*1.25),2)</f>
        <v>0</v>
      </c>
    </row>
    <row r="400" spans="1:107">
      <c r="A400">
        <f>ROW(Source!A389)</f>
        <v>389</v>
      </c>
      <c r="B400">
        <v>36401907</v>
      </c>
      <c r="C400">
        <v>36405811</v>
      </c>
      <c r="D400">
        <v>29174913</v>
      </c>
      <c r="E400">
        <v>1</v>
      </c>
      <c r="F400">
        <v>1</v>
      </c>
      <c r="G400">
        <v>1</v>
      </c>
      <c r="H400">
        <v>2</v>
      </c>
      <c r="I400" t="s">
        <v>531</v>
      </c>
      <c r="J400" t="s">
        <v>532</v>
      </c>
      <c r="K400" t="s">
        <v>533</v>
      </c>
      <c r="L400">
        <v>1368</v>
      </c>
      <c r="N400">
        <v>1011</v>
      </c>
      <c r="O400" t="s">
        <v>520</v>
      </c>
      <c r="P400" t="s">
        <v>520</v>
      </c>
      <c r="Q400">
        <v>1</v>
      </c>
      <c r="W400">
        <v>0</v>
      </c>
      <c r="X400">
        <v>458544584</v>
      </c>
      <c r="Y400">
        <v>0.4375</v>
      </c>
      <c r="AA400">
        <v>0</v>
      </c>
      <c r="AB400">
        <v>932.72</v>
      </c>
      <c r="AC400">
        <v>386.51</v>
      </c>
      <c r="AD400">
        <v>0</v>
      </c>
      <c r="AE400">
        <v>0</v>
      </c>
      <c r="AF400">
        <v>87.17</v>
      </c>
      <c r="AG400">
        <v>11.6</v>
      </c>
      <c r="AH400">
        <v>0</v>
      </c>
      <c r="AI400">
        <v>1</v>
      </c>
      <c r="AJ400">
        <v>10.7</v>
      </c>
      <c r="AK400">
        <v>33.32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0.35</v>
      </c>
      <c r="AU400" t="s">
        <v>133</v>
      </c>
      <c r="AV400">
        <v>0</v>
      </c>
      <c r="AW400">
        <v>2</v>
      </c>
      <c r="AX400">
        <v>36405823</v>
      </c>
      <c r="AY400">
        <v>1</v>
      </c>
      <c r="AZ400">
        <v>0</v>
      </c>
      <c r="BA400">
        <v>387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Y400*Source!I389</f>
        <v>6.1250000000000006E-2</v>
      </c>
      <c r="CY400">
        <f>AB400</f>
        <v>932.72</v>
      </c>
      <c r="CZ400">
        <f>AF400</f>
        <v>87.17</v>
      </c>
      <c r="DA400">
        <f>AJ400</f>
        <v>10.7</v>
      </c>
      <c r="DB400">
        <f>ROUND((ROUND(AT400*CZ400,2)*1.25),2)</f>
        <v>38.14</v>
      </c>
      <c r="DC400">
        <f>ROUND((ROUND(AT400*AG400,2)*1.25),2)</f>
        <v>5.08</v>
      </c>
    </row>
    <row r="401" spans="1:107">
      <c r="A401">
        <f>ROW(Source!A389)</f>
        <v>389</v>
      </c>
      <c r="B401">
        <v>36401907</v>
      </c>
      <c r="C401">
        <v>36405811</v>
      </c>
      <c r="D401">
        <v>29114687</v>
      </c>
      <c r="E401">
        <v>1</v>
      </c>
      <c r="F401">
        <v>1</v>
      </c>
      <c r="G401">
        <v>1</v>
      </c>
      <c r="H401">
        <v>3</v>
      </c>
      <c r="I401" t="s">
        <v>580</v>
      </c>
      <c r="J401" t="s">
        <v>581</v>
      </c>
      <c r="K401" t="s">
        <v>582</v>
      </c>
      <c r="L401">
        <v>1348</v>
      </c>
      <c r="N401">
        <v>1009</v>
      </c>
      <c r="O401" t="s">
        <v>30</v>
      </c>
      <c r="P401" t="s">
        <v>30</v>
      </c>
      <c r="Q401">
        <v>1000</v>
      </c>
      <c r="W401">
        <v>0</v>
      </c>
      <c r="X401">
        <v>157955001</v>
      </c>
      <c r="Y401">
        <v>1.8E-3</v>
      </c>
      <c r="AA401">
        <v>105069.06</v>
      </c>
      <c r="AB401">
        <v>0</v>
      </c>
      <c r="AC401">
        <v>0</v>
      </c>
      <c r="AD401">
        <v>0</v>
      </c>
      <c r="AE401">
        <v>16974</v>
      </c>
      <c r="AF401">
        <v>0</v>
      </c>
      <c r="AG401">
        <v>0</v>
      </c>
      <c r="AH401">
        <v>0</v>
      </c>
      <c r="AI401">
        <v>6.19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3</v>
      </c>
      <c r="AT401">
        <v>1.8E-3</v>
      </c>
      <c r="AU401" t="s">
        <v>3</v>
      </c>
      <c r="AV401">
        <v>0</v>
      </c>
      <c r="AW401">
        <v>2</v>
      </c>
      <c r="AX401">
        <v>36405824</v>
      </c>
      <c r="AY401">
        <v>1</v>
      </c>
      <c r="AZ401">
        <v>0</v>
      </c>
      <c r="BA401">
        <v>388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Y401*Source!I389</f>
        <v>2.52E-4</v>
      </c>
      <c r="CY401">
        <f>AA401</f>
        <v>105069.06</v>
      </c>
      <c r="CZ401">
        <f>AE401</f>
        <v>16974</v>
      </c>
      <c r="DA401">
        <f>AI401</f>
        <v>6.19</v>
      </c>
      <c r="DB401">
        <f>ROUND(ROUND(AT401*CZ401,2),2)</f>
        <v>30.55</v>
      </c>
      <c r="DC401">
        <f>ROUND(ROUND(AT401*AG401,2),2)</f>
        <v>0</v>
      </c>
    </row>
    <row r="402" spans="1:107">
      <c r="A402">
        <f>ROW(Source!A389)</f>
        <v>389</v>
      </c>
      <c r="B402">
        <v>36401907</v>
      </c>
      <c r="C402">
        <v>36405811</v>
      </c>
      <c r="D402">
        <v>29115292</v>
      </c>
      <c r="E402">
        <v>1</v>
      </c>
      <c r="F402">
        <v>1</v>
      </c>
      <c r="G402">
        <v>1</v>
      </c>
      <c r="H402">
        <v>3</v>
      </c>
      <c r="I402" t="s">
        <v>583</v>
      </c>
      <c r="J402" t="s">
        <v>584</v>
      </c>
      <c r="K402" t="s">
        <v>585</v>
      </c>
      <c r="L402">
        <v>1339</v>
      </c>
      <c r="N402">
        <v>1007</v>
      </c>
      <c r="O402" t="s">
        <v>570</v>
      </c>
      <c r="P402" t="s">
        <v>570</v>
      </c>
      <c r="Q402">
        <v>1</v>
      </c>
      <c r="W402">
        <v>0</v>
      </c>
      <c r="X402">
        <v>582810497</v>
      </c>
      <c r="Y402">
        <v>1.24</v>
      </c>
      <c r="AA402">
        <v>29691.33</v>
      </c>
      <c r="AB402">
        <v>0</v>
      </c>
      <c r="AC402">
        <v>0</v>
      </c>
      <c r="AD402">
        <v>0</v>
      </c>
      <c r="AE402">
        <v>4478.33</v>
      </c>
      <c r="AF402">
        <v>0</v>
      </c>
      <c r="AG402">
        <v>0</v>
      </c>
      <c r="AH402">
        <v>0</v>
      </c>
      <c r="AI402">
        <v>6.63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1.24</v>
      </c>
      <c r="AU402" t="s">
        <v>3</v>
      </c>
      <c r="AV402">
        <v>0</v>
      </c>
      <c r="AW402">
        <v>2</v>
      </c>
      <c r="AX402">
        <v>36405825</v>
      </c>
      <c r="AY402">
        <v>1</v>
      </c>
      <c r="AZ402">
        <v>0</v>
      </c>
      <c r="BA402">
        <v>389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Y402*Source!I389</f>
        <v>0.1736</v>
      </c>
      <c r="CY402">
        <f>AA402</f>
        <v>29691.33</v>
      </c>
      <c r="CZ402">
        <f>AE402</f>
        <v>4478.33</v>
      </c>
      <c r="DA402">
        <f>AI402</f>
        <v>6.63</v>
      </c>
      <c r="DB402">
        <f>ROUND(ROUND(AT402*CZ402,2),2)</f>
        <v>5553.13</v>
      </c>
      <c r="DC402">
        <f>ROUND(ROUND(AT402*AG402,2),2)</f>
        <v>0</v>
      </c>
    </row>
    <row r="403" spans="1:107">
      <c r="A403">
        <f>ROW(Source!A390)</f>
        <v>390</v>
      </c>
      <c r="B403">
        <v>36401907</v>
      </c>
      <c r="C403">
        <v>36405826</v>
      </c>
      <c r="D403">
        <v>31427882</v>
      </c>
      <c r="E403">
        <v>1</v>
      </c>
      <c r="F403">
        <v>1</v>
      </c>
      <c r="G403">
        <v>1</v>
      </c>
      <c r="H403">
        <v>1</v>
      </c>
      <c r="I403" t="s">
        <v>586</v>
      </c>
      <c r="J403" t="s">
        <v>3</v>
      </c>
      <c r="K403" t="s">
        <v>587</v>
      </c>
      <c r="L403">
        <v>1369</v>
      </c>
      <c r="N403">
        <v>1013</v>
      </c>
      <c r="O403" t="s">
        <v>514</v>
      </c>
      <c r="P403" t="s">
        <v>514</v>
      </c>
      <c r="Q403">
        <v>1</v>
      </c>
      <c r="W403">
        <v>0</v>
      </c>
      <c r="X403">
        <v>-573087009</v>
      </c>
      <c r="Y403">
        <v>52.048999999999992</v>
      </c>
      <c r="AA403">
        <v>0</v>
      </c>
      <c r="AB403">
        <v>0</v>
      </c>
      <c r="AC403">
        <v>0</v>
      </c>
      <c r="AD403">
        <v>272.45</v>
      </c>
      <c r="AE403">
        <v>0</v>
      </c>
      <c r="AF403">
        <v>0</v>
      </c>
      <c r="AG403">
        <v>0</v>
      </c>
      <c r="AH403">
        <v>272.45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3</v>
      </c>
      <c r="AT403">
        <v>45.26</v>
      </c>
      <c r="AU403" t="s">
        <v>134</v>
      </c>
      <c r="AV403">
        <v>1</v>
      </c>
      <c r="AW403">
        <v>2</v>
      </c>
      <c r="AX403">
        <v>36405836</v>
      </c>
      <c r="AY403">
        <v>1</v>
      </c>
      <c r="AZ403">
        <v>0</v>
      </c>
      <c r="BA403">
        <v>390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Y403*Source!I390</f>
        <v>7.2868599999999999</v>
      </c>
      <c r="CY403">
        <f>AD403</f>
        <v>272.45</v>
      </c>
      <c r="CZ403">
        <f>AH403</f>
        <v>272.45</v>
      </c>
      <c r="DA403">
        <f>AL403</f>
        <v>1</v>
      </c>
      <c r="DB403">
        <f>ROUND((ROUND(AT403*CZ403,2)*1.15),2)</f>
        <v>14180.75</v>
      </c>
      <c r="DC403">
        <f>ROUND((ROUND(AT403*AG403,2)*1.15),2)</f>
        <v>0</v>
      </c>
    </row>
    <row r="404" spans="1:107">
      <c r="A404">
        <f>ROW(Source!A390)</f>
        <v>390</v>
      </c>
      <c r="B404">
        <v>36401907</v>
      </c>
      <c r="C404">
        <v>36405826</v>
      </c>
      <c r="D404">
        <v>121548</v>
      </c>
      <c r="E404">
        <v>1</v>
      </c>
      <c r="F404">
        <v>1</v>
      </c>
      <c r="G404">
        <v>1</v>
      </c>
      <c r="H404">
        <v>1</v>
      </c>
      <c r="I404" t="s">
        <v>35</v>
      </c>
      <c r="J404" t="s">
        <v>3</v>
      </c>
      <c r="K404" t="s">
        <v>515</v>
      </c>
      <c r="L404">
        <v>608254</v>
      </c>
      <c r="N404">
        <v>1013</v>
      </c>
      <c r="O404" t="s">
        <v>516</v>
      </c>
      <c r="P404" t="s">
        <v>516</v>
      </c>
      <c r="Q404">
        <v>1</v>
      </c>
      <c r="W404">
        <v>0</v>
      </c>
      <c r="X404">
        <v>-185737400</v>
      </c>
      <c r="Y404">
        <v>0.05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1</v>
      </c>
      <c r="AQ404">
        <v>0</v>
      </c>
      <c r="AR404">
        <v>0</v>
      </c>
      <c r="AS404" t="s">
        <v>3</v>
      </c>
      <c r="AT404">
        <v>0.04</v>
      </c>
      <c r="AU404" t="s">
        <v>133</v>
      </c>
      <c r="AV404">
        <v>2</v>
      </c>
      <c r="AW404">
        <v>2</v>
      </c>
      <c r="AX404">
        <v>36405837</v>
      </c>
      <c r="AY404">
        <v>1</v>
      </c>
      <c r="AZ404">
        <v>0</v>
      </c>
      <c r="BA404">
        <v>391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Y404*Source!I390</f>
        <v>7.000000000000001E-3</v>
      </c>
      <c r="CY404">
        <f>AD404</f>
        <v>0</v>
      </c>
      <c r="CZ404">
        <f>AH404</f>
        <v>0</v>
      </c>
      <c r="DA404">
        <f>AL404</f>
        <v>1</v>
      </c>
      <c r="DB404">
        <f>ROUND((ROUND(AT404*CZ404,2)*1.25),2)</f>
        <v>0</v>
      </c>
      <c r="DC404">
        <f>ROUND((ROUND(AT404*AG404,2)*1.25),2)</f>
        <v>0</v>
      </c>
    </row>
    <row r="405" spans="1:107">
      <c r="A405">
        <f>ROW(Source!A390)</f>
        <v>390</v>
      </c>
      <c r="B405">
        <v>36401907</v>
      </c>
      <c r="C405">
        <v>36405826</v>
      </c>
      <c r="D405">
        <v>35554737</v>
      </c>
      <c r="E405">
        <v>1</v>
      </c>
      <c r="F405">
        <v>1</v>
      </c>
      <c r="G405">
        <v>1</v>
      </c>
      <c r="H405">
        <v>2</v>
      </c>
      <c r="I405" t="s">
        <v>517</v>
      </c>
      <c r="J405" t="s">
        <v>588</v>
      </c>
      <c r="K405" t="s">
        <v>519</v>
      </c>
      <c r="L405">
        <v>1368</v>
      </c>
      <c r="N405">
        <v>1011</v>
      </c>
      <c r="O405" t="s">
        <v>520</v>
      </c>
      <c r="P405" t="s">
        <v>520</v>
      </c>
      <c r="Q405">
        <v>1</v>
      </c>
      <c r="W405">
        <v>0</v>
      </c>
      <c r="X405">
        <v>290757077</v>
      </c>
      <c r="Y405">
        <v>0.05</v>
      </c>
      <c r="AA405">
        <v>0</v>
      </c>
      <c r="AB405">
        <v>466.71</v>
      </c>
      <c r="AC405">
        <v>449.82</v>
      </c>
      <c r="AD405">
        <v>0</v>
      </c>
      <c r="AE405">
        <v>0</v>
      </c>
      <c r="AF405">
        <v>31.26</v>
      </c>
      <c r="AG405">
        <v>13.5</v>
      </c>
      <c r="AH405">
        <v>0</v>
      </c>
      <c r="AI405">
        <v>1</v>
      </c>
      <c r="AJ405">
        <v>14.93</v>
      </c>
      <c r="AK405">
        <v>33.32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0.04</v>
      </c>
      <c r="AU405" t="s">
        <v>133</v>
      </c>
      <c r="AV405">
        <v>0</v>
      </c>
      <c r="AW405">
        <v>2</v>
      </c>
      <c r="AX405">
        <v>36405838</v>
      </c>
      <c r="AY405">
        <v>1</v>
      </c>
      <c r="AZ405">
        <v>0</v>
      </c>
      <c r="BA405">
        <v>392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Y405*Source!I390</f>
        <v>7.000000000000001E-3</v>
      </c>
      <c r="CY405">
        <f>AB405</f>
        <v>466.71</v>
      </c>
      <c r="CZ405">
        <f>AF405</f>
        <v>31.26</v>
      </c>
      <c r="DA405">
        <f>AJ405</f>
        <v>14.93</v>
      </c>
      <c r="DB405">
        <f>ROUND((ROUND(AT405*CZ405,2)*1.25),2)</f>
        <v>1.56</v>
      </c>
      <c r="DC405">
        <f>ROUND((ROUND(AT405*AG405,2)*1.25),2)</f>
        <v>0.68</v>
      </c>
    </row>
    <row r="406" spans="1:107">
      <c r="A406">
        <f>ROW(Source!A390)</f>
        <v>390</v>
      </c>
      <c r="B406">
        <v>36401907</v>
      </c>
      <c r="C406">
        <v>36405826</v>
      </c>
      <c r="D406">
        <v>35555025</v>
      </c>
      <c r="E406">
        <v>1</v>
      </c>
      <c r="F406">
        <v>1</v>
      </c>
      <c r="G406">
        <v>1</v>
      </c>
      <c r="H406">
        <v>2</v>
      </c>
      <c r="I406" t="s">
        <v>589</v>
      </c>
      <c r="J406" t="s">
        <v>590</v>
      </c>
      <c r="K406" t="s">
        <v>591</v>
      </c>
      <c r="L406">
        <v>1368</v>
      </c>
      <c r="N406">
        <v>1011</v>
      </c>
      <c r="O406" t="s">
        <v>520</v>
      </c>
      <c r="P406" t="s">
        <v>520</v>
      </c>
      <c r="Q406">
        <v>1</v>
      </c>
      <c r="W406">
        <v>0</v>
      </c>
      <c r="X406">
        <v>269071542</v>
      </c>
      <c r="Y406">
        <v>1.6875</v>
      </c>
      <c r="AA406">
        <v>0</v>
      </c>
      <c r="AB406">
        <v>21.3</v>
      </c>
      <c r="AC406">
        <v>0</v>
      </c>
      <c r="AD406">
        <v>0</v>
      </c>
      <c r="AE406">
        <v>0</v>
      </c>
      <c r="AF406">
        <v>2.7</v>
      </c>
      <c r="AG406">
        <v>0</v>
      </c>
      <c r="AH406">
        <v>0</v>
      </c>
      <c r="AI406">
        <v>1</v>
      </c>
      <c r="AJ406">
        <v>7.89</v>
      </c>
      <c r="AK406">
        <v>33.32</v>
      </c>
      <c r="AL406">
        <v>1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1.35</v>
      </c>
      <c r="AU406" t="s">
        <v>133</v>
      </c>
      <c r="AV406">
        <v>0</v>
      </c>
      <c r="AW406">
        <v>2</v>
      </c>
      <c r="AX406">
        <v>36405839</v>
      </c>
      <c r="AY406">
        <v>1</v>
      </c>
      <c r="AZ406">
        <v>0</v>
      </c>
      <c r="BA406">
        <v>393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Y406*Source!I390</f>
        <v>0.23625000000000002</v>
      </c>
      <c r="CY406">
        <f>AB406</f>
        <v>21.3</v>
      </c>
      <c r="CZ406">
        <f>AF406</f>
        <v>2.7</v>
      </c>
      <c r="DA406">
        <f>AJ406</f>
        <v>7.89</v>
      </c>
      <c r="DB406">
        <f>ROUND((ROUND(AT406*CZ406,2)*1.25),2)</f>
        <v>4.5599999999999996</v>
      </c>
      <c r="DC406">
        <f>ROUND((ROUND(AT406*AG406,2)*1.25),2)</f>
        <v>0</v>
      </c>
    </row>
    <row r="407" spans="1:107">
      <c r="A407">
        <f>ROW(Source!A390)</f>
        <v>390</v>
      </c>
      <c r="B407">
        <v>36401907</v>
      </c>
      <c r="C407">
        <v>36405826</v>
      </c>
      <c r="D407">
        <v>35555088</v>
      </c>
      <c r="E407">
        <v>1</v>
      </c>
      <c r="F407">
        <v>1</v>
      </c>
      <c r="G407">
        <v>1</v>
      </c>
      <c r="H407">
        <v>2</v>
      </c>
      <c r="I407" t="s">
        <v>531</v>
      </c>
      <c r="J407" t="s">
        <v>592</v>
      </c>
      <c r="K407" t="s">
        <v>533</v>
      </c>
      <c r="L407">
        <v>1368</v>
      </c>
      <c r="N407">
        <v>1011</v>
      </c>
      <c r="O407" t="s">
        <v>520</v>
      </c>
      <c r="P407" t="s">
        <v>520</v>
      </c>
      <c r="Q407">
        <v>1</v>
      </c>
      <c r="W407">
        <v>0</v>
      </c>
      <c r="X407">
        <v>586434904</v>
      </c>
      <c r="Y407">
        <v>1.2500000000000001E-2</v>
      </c>
      <c r="AA407">
        <v>0</v>
      </c>
      <c r="AB407">
        <v>932.72</v>
      </c>
      <c r="AC407">
        <v>386.51</v>
      </c>
      <c r="AD407">
        <v>0</v>
      </c>
      <c r="AE407">
        <v>0</v>
      </c>
      <c r="AF407">
        <v>87.17</v>
      </c>
      <c r="AG407">
        <v>11.6</v>
      </c>
      <c r="AH407">
        <v>0</v>
      </c>
      <c r="AI407">
        <v>1</v>
      </c>
      <c r="AJ407">
        <v>10.7</v>
      </c>
      <c r="AK407">
        <v>33.32</v>
      </c>
      <c r="AL407">
        <v>1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0.01</v>
      </c>
      <c r="AU407" t="s">
        <v>133</v>
      </c>
      <c r="AV407">
        <v>0</v>
      </c>
      <c r="AW407">
        <v>2</v>
      </c>
      <c r="AX407">
        <v>36405840</v>
      </c>
      <c r="AY407">
        <v>1</v>
      </c>
      <c r="AZ407">
        <v>0</v>
      </c>
      <c r="BA407">
        <v>394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Y407*Source!I390</f>
        <v>1.7500000000000003E-3</v>
      </c>
      <c r="CY407">
        <f>AB407</f>
        <v>932.72</v>
      </c>
      <c r="CZ407">
        <f>AF407</f>
        <v>87.17</v>
      </c>
      <c r="DA407">
        <f>AJ407</f>
        <v>10.7</v>
      </c>
      <c r="DB407">
        <f>ROUND((ROUND(AT407*CZ407,2)*1.25),2)</f>
        <v>1.0900000000000001</v>
      </c>
      <c r="DC407">
        <f>ROUND((ROUND(AT407*AG407,2)*1.25),2)</f>
        <v>0.15</v>
      </c>
    </row>
    <row r="408" spans="1:107">
      <c r="A408">
        <f>ROW(Source!A390)</f>
        <v>390</v>
      </c>
      <c r="B408">
        <v>36401907</v>
      </c>
      <c r="C408">
        <v>36405826</v>
      </c>
      <c r="D408">
        <v>35552818</v>
      </c>
      <c r="E408">
        <v>1</v>
      </c>
      <c r="F408">
        <v>1</v>
      </c>
      <c r="G408">
        <v>1</v>
      </c>
      <c r="H408">
        <v>3</v>
      </c>
      <c r="I408" t="s">
        <v>593</v>
      </c>
      <c r="J408" t="s">
        <v>594</v>
      </c>
      <c r="K408" t="s">
        <v>595</v>
      </c>
      <c r="L408">
        <v>1308</v>
      </c>
      <c r="N408">
        <v>1003</v>
      </c>
      <c r="O408" t="s">
        <v>65</v>
      </c>
      <c r="P408" t="s">
        <v>65</v>
      </c>
      <c r="Q408">
        <v>100</v>
      </c>
      <c r="W408">
        <v>0</v>
      </c>
      <c r="X408">
        <v>-1755052483</v>
      </c>
      <c r="Y408">
        <v>0.68</v>
      </c>
      <c r="AA408">
        <v>528.80999999999995</v>
      </c>
      <c r="AB408">
        <v>0</v>
      </c>
      <c r="AC408">
        <v>0</v>
      </c>
      <c r="AD408">
        <v>0</v>
      </c>
      <c r="AE408">
        <v>99.4</v>
      </c>
      <c r="AF408">
        <v>0</v>
      </c>
      <c r="AG408">
        <v>0</v>
      </c>
      <c r="AH408">
        <v>0</v>
      </c>
      <c r="AI408">
        <v>5.32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0.68</v>
      </c>
      <c r="AU408" t="s">
        <v>3</v>
      </c>
      <c r="AV408">
        <v>0</v>
      </c>
      <c r="AW408">
        <v>2</v>
      </c>
      <c r="AX408">
        <v>36405841</v>
      </c>
      <c r="AY408">
        <v>1</v>
      </c>
      <c r="AZ408">
        <v>0</v>
      </c>
      <c r="BA408">
        <v>395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Y408*Source!I390</f>
        <v>9.5200000000000021E-2</v>
      </c>
      <c r="CY408">
        <f>AA408</f>
        <v>528.80999999999995</v>
      </c>
      <c r="CZ408">
        <f>AE408</f>
        <v>99.4</v>
      </c>
      <c r="DA408">
        <f>AI408</f>
        <v>5.32</v>
      </c>
      <c r="DB408">
        <f>ROUND(ROUND(AT408*CZ408,2),2)</f>
        <v>67.59</v>
      </c>
      <c r="DC408">
        <f>ROUND(ROUND(AT408*AG408,2),2)</f>
        <v>0</v>
      </c>
    </row>
    <row r="409" spans="1:107">
      <c r="A409">
        <f>ROW(Source!A390)</f>
        <v>390</v>
      </c>
      <c r="B409">
        <v>36401907</v>
      </c>
      <c r="C409">
        <v>36405826</v>
      </c>
      <c r="D409">
        <v>29110964</v>
      </c>
      <c r="E409">
        <v>1</v>
      </c>
      <c r="F409">
        <v>1</v>
      </c>
      <c r="G409">
        <v>1</v>
      </c>
      <c r="H409">
        <v>3</v>
      </c>
      <c r="I409" t="s">
        <v>201</v>
      </c>
      <c r="J409" t="s">
        <v>203</v>
      </c>
      <c r="K409" t="s">
        <v>202</v>
      </c>
      <c r="L409">
        <v>1327</v>
      </c>
      <c r="N409">
        <v>1005</v>
      </c>
      <c r="O409" t="s">
        <v>155</v>
      </c>
      <c r="P409" t="s">
        <v>155</v>
      </c>
      <c r="Q409">
        <v>1</v>
      </c>
      <c r="W409">
        <v>0</v>
      </c>
      <c r="X409">
        <v>-100917442</v>
      </c>
      <c r="Y409">
        <v>102</v>
      </c>
      <c r="AA409">
        <v>516.15</v>
      </c>
      <c r="AB409">
        <v>0</v>
      </c>
      <c r="AC409">
        <v>0</v>
      </c>
      <c r="AD409">
        <v>0</v>
      </c>
      <c r="AE409">
        <v>82.19</v>
      </c>
      <c r="AF409">
        <v>0</v>
      </c>
      <c r="AG409">
        <v>0</v>
      </c>
      <c r="AH409">
        <v>0</v>
      </c>
      <c r="AI409">
        <v>6.28</v>
      </c>
      <c r="AJ409">
        <v>1</v>
      </c>
      <c r="AK409">
        <v>1</v>
      </c>
      <c r="AL409">
        <v>1</v>
      </c>
      <c r="AN409">
        <v>0</v>
      </c>
      <c r="AO409">
        <v>0</v>
      </c>
      <c r="AP409">
        <v>0</v>
      </c>
      <c r="AQ409">
        <v>0</v>
      </c>
      <c r="AR409">
        <v>0</v>
      </c>
      <c r="AS409" t="s">
        <v>3</v>
      </c>
      <c r="AT409">
        <v>102</v>
      </c>
      <c r="AU409" t="s">
        <v>3</v>
      </c>
      <c r="AV409">
        <v>0</v>
      </c>
      <c r="AW409">
        <v>1</v>
      </c>
      <c r="AX409">
        <v>-1</v>
      </c>
      <c r="AY409">
        <v>0</v>
      </c>
      <c r="AZ409">
        <v>0</v>
      </c>
      <c r="BA409" t="s">
        <v>3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Y409*Source!I390</f>
        <v>14.280000000000001</v>
      </c>
      <c r="CY409">
        <f>AA409</f>
        <v>516.15</v>
      </c>
      <c r="CZ409">
        <f>AE409</f>
        <v>82.19</v>
      </c>
      <c r="DA409">
        <f>AI409</f>
        <v>6.28</v>
      </c>
      <c r="DB409">
        <f>ROUND(ROUND(AT409*CZ409,2),2)</f>
        <v>8383.3799999999992</v>
      </c>
      <c r="DC409">
        <f>ROUND(ROUND(AT409*AG409,2),2)</f>
        <v>0</v>
      </c>
    </row>
    <row r="410" spans="1:107">
      <c r="A410">
        <f>ROW(Source!A390)</f>
        <v>390</v>
      </c>
      <c r="B410">
        <v>36401907</v>
      </c>
      <c r="C410">
        <v>36405826</v>
      </c>
      <c r="D410">
        <v>35554067</v>
      </c>
      <c r="E410">
        <v>1</v>
      </c>
      <c r="F410">
        <v>1</v>
      </c>
      <c r="G410">
        <v>1</v>
      </c>
      <c r="H410">
        <v>3</v>
      </c>
      <c r="I410" t="s">
        <v>205</v>
      </c>
      <c r="J410" t="s">
        <v>207</v>
      </c>
      <c r="K410" t="s">
        <v>206</v>
      </c>
      <c r="L410">
        <v>1327</v>
      </c>
      <c r="N410">
        <v>1005</v>
      </c>
      <c r="O410" t="s">
        <v>155</v>
      </c>
      <c r="P410" t="s">
        <v>155</v>
      </c>
      <c r="Q410">
        <v>1</v>
      </c>
      <c r="W410">
        <v>1</v>
      </c>
      <c r="X410">
        <v>722712840</v>
      </c>
      <c r="Y410">
        <v>102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0</v>
      </c>
      <c r="AP410">
        <v>1</v>
      </c>
      <c r="AQ410">
        <v>0</v>
      </c>
      <c r="AR410">
        <v>0</v>
      </c>
      <c r="AS410" t="s">
        <v>3</v>
      </c>
      <c r="AT410">
        <v>102</v>
      </c>
      <c r="AU410" t="s">
        <v>3</v>
      </c>
      <c r="AV410">
        <v>0</v>
      </c>
      <c r="AW410">
        <v>2</v>
      </c>
      <c r="AX410">
        <v>36405842</v>
      </c>
      <c r="AY410">
        <v>1</v>
      </c>
      <c r="AZ410">
        <v>0</v>
      </c>
      <c r="BA410">
        <v>396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Y410*Source!I390</f>
        <v>14.280000000000001</v>
      </c>
      <c r="CY410">
        <f>AA410</f>
        <v>0</v>
      </c>
      <c r="CZ410">
        <f>AE410</f>
        <v>0</v>
      </c>
      <c r="DA410">
        <f>AI410</f>
        <v>1</v>
      </c>
      <c r="DB410">
        <f>ROUND(ROUND(AT410*CZ410,2),2)</f>
        <v>0</v>
      </c>
      <c r="DC410">
        <f>ROUND(ROUND(AT410*AG410,2),2)</f>
        <v>0</v>
      </c>
    </row>
    <row r="411" spans="1:107">
      <c r="A411">
        <f>ROW(Source!A390)</f>
        <v>390</v>
      </c>
      <c r="B411">
        <v>36401907</v>
      </c>
      <c r="C411">
        <v>36405826</v>
      </c>
      <c r="D411">
        <v>35553389</v>
      </c>
      <c r="E411">
        <v>1</v>
      </c>
      <c r="F411">
        <v>1</v>
      </c>
      <c r="G411">
        <v>1</v>
      </c>
      <c r="H411">
        <v>3</v>
      </c>
      <c r="I411" t="s">
        <v>596</v>
      </c>
      <c r="J411" t="s">
        <v>597</v>
      </c>
      <c r="K411" t="s">
        <v>598</v>
      </c>
      <c r="L411">
        <v>1346</v>
      </c>
      <c r="N411">
        <v>1009</v>
      </c>
      <c r="O411" t="s">
        <v>160</v>
      </c>
      <c r="P411" t="s">
        <v>160</v>
      </c>
      <c r="Q411">
        <v>1</v>
      </c>
      <c r="W411">
        <v>0</v>
      </c>
      <c r="X411">
        <v>-2074468820</v>
      </c>
      <c r="Y411">
        <v>27</v>
      </c>
      <c r="AA411">
        <v>207.8</v>
      </c>
      <c r="AB411">
        <v>0</v>
      </c>
      <c r="AC411">
        <v>0</v>
      </c>
      <c r="AD411">
        <v>0</v>
      </c>
      <c r="AE411">
        <v>26.71</v>
      </c>
      <c r="AF411">
        <v>0</v>
      </c>
      <c r="AG411">
        <v>0</v>
      </c>
      <c r="AH411">
        <v>0</v>
      </c>
      <c r="AI411">
        <v>7.78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1</v>
      </c>
      <c r="AQ411">
        <v>0</v>
      </c>
      <c r="AR411">
        <v>0</v>
      </c>
      <c r="AS411" t="s">
        <v>3</v>
      </c>
      <c r="AT411">
        <v>27</v>
      </c>
      <c r="AU411" t="s">
        <v>3</v>
      </c>
      <c r="AV411">
        <v>0</v>
      </c>
      <c r="AW411">
        <v>2</v>
      </c>
      <c r="AX411">
        <v>36405843</v>
      </c>
      <c r="AY411">
        <v>1</v>
      </c>
      <c r="AZ411">
        <v>0</v>
      </c>
      <c r="BA411">
        <v>397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Y411*Source!I390</f>
        <v>3.7800000000000002</v>
      </c>
      <c r="CY411">
        <f>AA411</f>
        <v>207.8</v>
      </c>
      <c r="CZ411">
        <f>AE411</f>
        <v>26.71</v>
      </c>
      <c r="DA411">
        <f>AI411</f>
        <v>7.78</v>
      </c>
      <c r="DB411">
        <f>ROUND(ROUND(AT411*CZ411,2),2)</f>
        <v>721.17</v>
      </c>
      <c r="DC411">
        <f>ROUND(ROUND(AT411*AG411,2),2)</f>
        <v>0</v>
      </c>
    </row>
    <row r="412" spans="1:107">
      <c r="A412">
        <f>ROW(Source!A393)</f>
        <v>393</v>
      </c>
      <c r="B412">
        <v>36401907</v>
      </c>
      <c r="C412">
        <v>36405846</v>
      </c>
      <c r="D412">
        <v>18413230</v>
      </c>
      <c r="E412">
        <v>1</v>
      </c>
      <c r="F412">
        <v>1</v>
      </c>
      <c r="G412">
        <v>1</v>
      </c>
      <c r="H412">
        <v>1</v>
      </c>
      <c r="I412" t="s">
        <v>540</v>
      </c>
      <c r="J412" t="s">
        <v>3</v>
      </c>
      <c r="K412" t="s">
        <v>541</v>
      </c>
      <c r="L412">
        <v>1369</v>
      </c>
      <c r="N412">
        <v>1013</v>
      </c>
      <c r="O412" t="s">
        <v>514</v>
      </c>
      <c r="P412" t="s">
        <v>514</v>
      </c>
      <c r="Q412">
        <v>1</v>
      </c>
      <c r="W412">
        <v>0</v>
      </c>
      <c r="X412">
        <v>355262106</v>
      </c>
      <c r="Y412">
        <v>7.6589999999999998</v>
      </c>
      <c r="AA412">
        <v>0</v>
      </c>
      <c r="AB412">
        <v>0</v>
      </c>
      <c r="AC412">
        <v>0</v>
      </c>
      <c r="AD412">
        <v>293.22000000000003</v>
      </c>
      <c r="AE412">
        <v>0</v>
      </c>
      <c r="AF412">
        <v>0</v>
      </c>
      <c r="AG412">
        <v>0</v>
      </c>
      <c r="AH412">
        <v>293.22000000000003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6.66</v>
      </c>
      <c r="AU412" t="s">
        <v>134</v>
      </c>
      <c r="AV412">
        <v>1</v>
      </c>
      <c r="AW412">
        <v>2</v>
      </c>
      <c r="AX412">
        <v>36405859</v>
      </c>
      <c r="AY412">
        <v>2</v>
      </c>
      <c r="AZ412">
        <v>131072</v>
      </c>
      <c r="BA412">
        <v>398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Y412*Source!I393</f>
        <v>1.1488499999999999</v>
      </c>
      <c r="CY412">
        <f>AD412</f>
        <v>293.22000000000003</v>
      </c>
      <c r="CZ412">
        <f>AH412</f>
        <v>293.22000000000003</v>
      </c>
      <c r="DA412">
        <f>AL412</f>
        <v>1</v>
      </c>
      <c r="DB412">
        <f>ROUND((ROUND(AT412*CZ412,2)*1.15),2)</f>
        <v>2245.7800000000002</v>
      </c>
      <c r="DC412">
        <f>ROUND((ROUND(AT412*AG412,2)*1.15),2)</f>
        <v>0</v>
      </c>
    </row>
    <row r="413" spans="1:107">
      <c r="A413">
        <f>ROW(Source!A393)</f>
        <v>393</v>
      </c>
      <c r="B413">
        <v>36401907</v>
      </c>
      <c r="C413">
        <v>36405846</v>
      </c>
      <c r="D413">
        <v>29173472</v>
      </c>
      <c r="E413">
        <v>1</v>
      </c>
      <c r="F413">
        <v>1</v>
      </c>
      <c r="G413">
        <v>1</v>
      </c>
      <c r="H413">
        <v>2</v>
      </c>
      <c r="I413" t="s">
        <v>577</v>
      </c>
      <c r="J413" t="s">
        <v>578</v>
      </c>
      <c r="K413" t="s">
        <v>579</v>
      </c>
      <c r="L413">
        <v>1368</v>
      </c>
      <c r="N413">
        <v>1011</v>
      </c>
      <c r="O413" t="s">
        <v>520</v>
      </c>
      <c r="P413" t="s">
        <v>520</v>
      </c>
      <c r="Q413">
        <v>1</v>
      </c>
      <c r="W413">
        <v>0</v>
      </c>
      <c r="X413">
        <v>275932499</v>
      </c>
      <c r="Y413">
        <v>2.5124999999999997</v>
      </c>
      <c r="AA413">
        <v>0</v>
      </c>
      <c r="AB413">
        <v>12.75</v>
      </c>
      <c r="AC413">
        <v>0</v>
      </c>
      <c r="AD413">
        <v>0</v>
      </c>
      <c r="AE413">
        <v>0</v>
      </c>
      <c r="AF413">
        <v>3</v>
      </c>
      <c r="AG413">
        <v>0</v>
      </c>
      <c r="AH413">
        <v>0</v>
      </c>
      <c r="AI413">
        <v>1</v>
      </c>
      <c r="AJ413">
        <v>4.25</v>
      </c>
      <c r="AK413">
        <v>33.32</v>
      </c>
      <c r="AL413">
        <v>1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2.0099999999999998</v>
      </c>
      <c r="AU413" t="s">
        <v>133</v>
      </c>
      <c r="AV413">
        <v>0</v>
      </c>
      <c r="AW413">
        <v>2</v>
      </c>
      <c r="AX413">
        <v>36405860</v>
      </c>
      <c r="AY413">
        <v>1</v>
      </c>
      <c r="AZ413">
        <v>0</v>
      </c>
      <c r="BA413">
        <v>399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Y413*Source!I393</f>
        <v>0.37687499999999996</v>
      </c>
      <c r="CY413">
        <f>AB413</f>
        <v>12.75</v>
      </c>
      <c r="CZ413">
        <f>AF413</f>
        <v>3</v>
      </c>
      <c r="DA413">
        <f>AJ413</f>
        <v>4.25</v>
      </c>
      <c r="DB413">
        <f>ROUND((ROUND(AT413*CZ413,2)*1.25),2)</f>
        <v>7.54</v>
      </c>
      <c r="DC413">
        <f>ROUND((ROUND(AT413*AG413,2)*1.25),2)</f>
        <v>0</v>
      </c>
    </row>
    <row r="414" spans="1:107">
      <c r="A414">
        <f>ROW(Source!A393)</f>
        <v>393</v>
      </c>
      <c r="B414">
        <v>36401907</v>
      </c>
      <c r="C414">
        <v>36405846</v>
      </c>
      <c r="D414">
        <v>29174500</v>
      </c>
      <c r="E414">
        <v>1</v>
      </c>
      <c r="F414">
        <v>1</v>
      </c>
      <c r="G414">
        <v>1</v>
      </c>
      <c r="H414">
        <v>2</v>
      </c>
      <c r="I414" t="s">
        <v>599</v>
      </c>
      <c r="J414" t="s">
        <v>600</v>
      </c>
      <c r="K414" t="s">
        <v>601</v>
      </c>
      <c r="L414">
        <v>1368</v>
      </c>
      <c r="N414">
        <v>1011</v>
      </c>
      <c r="O414" t="s">
        <v>520</v>
      </c>
      <c r="P414" t="s">
        <v>520</v>
      </c>
      <c r="Q414">
        <v>1</v>
      </c>
      <c r="W414">
        <v>0</v>
      </c>
      <c r="X414">
        <v>-239831557</v>
      </c>
      <c r="Y414">
        <v>1.6625000000000001</v>
      </c>
      <c r="AA414">
        <v>0</v>
      </c>
      <c r="AB414">
        <v>7.33</v>
      </c>
      <c r="AC414">
        <v>0</v>
      </c>
      <c r="AD414">
        <v>0</v>
      </c>
      <c r="AE414">
        <v>0</v>
      </c>
      <c r="AF414">
        <v>1.95</v>
      </c>
      <c r="AG414">
        <v>0</v>
      </c>
      <c r="AH414">
        <v>0</v>
      </c>
      <c r="AI414">
        <v>1</v>
      </c>
      <c r="AJ414">
        <v>3.76</v>
      </c>
      <c r="AK414">
        <v>33.32</v>
      </c>
      <c r="AL414">
        <v>1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1.33</v>
      </c>
      <c r="AU414" t="s">
        <v>133</v>
      </c>
      <c r="AV414">
        <v>0</v>
      </c>
      <c r="AW414">
        <v>2</v>
      </c>
      <c r="AX414">
        <v>36405861</v>
      </c>
      <c r="AY414">
        <v>1</v>
      </c>
      <c r="AZ414">
        <v>0</v>
      </c>
      <c r="BA414">
        <v>400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Y414*Source!I393</f>
        <v>0.24937500000000001</v>
      </c>
      <c r="CY414">
        <f>AB414</f>
        <v>7.33</v>
      </c>
      <c r="CZ414">
        <f>AF414</f>
        <v>1.95</v>
      </c>
      <c r="DA414">
        <f>AJ414</f>
        <v>3.76</v>
      </c>
      <c r="DB414">
        <f>ROUND((ROUND(AT414*CZ414,2)*1.25),2)</f>
        <v>3.24</v>
      </c>
      <c r="DC414">
        <f>ROUND((ROUND(AT414*AG414,2)*1.25),2)</f>
        <v>0</v>
      </c>
    </row>
    <row r="415" spans="1:107">
      <c r="A415">
        <f>ROW(Source!A393)</f>
        <v>393</v>
      </c>
      <c r="B415">
        <v>36401907</v>
      </c>
      <c r="C415">
        <v>36405846</v>
      </c>
      <c r="D415">
        <v>29174913</v>
      </c>
      <c r="E415">
        <v>1</v>
      </c>
      <c r="F415">
        <v>1</v>
      </c>
      <c r="G415">
        <v>1</v>
      </c>
      <c r="H415">
        <v>2</v>
      </c>
      <c r="I415" t="s">
        <v>531</v>
      </c>
      <c r="J415" t="s">
        <v>532</v>
      </c>
      <c r="K415" t="s">
        <v>533</v>
      </c>
      <c r="L415">
        <v>1368</v>
      </c>
      <c r="N415">
        <v>1011</v>
      </c>
      <c r="O415" t="s">
        <v>520</v>
      </c>
      <c r="P415" t="s">
        <v>520</v>
      </c>
      <c r="Q415">
        <v>1</v>
      </c>
      <c r="W415">
        <v>0</v>
      </c>
      <c r="X415">
        <v>458544584</v>
      </c>
      <c r="Y415">
        <v>3.7499999999999999E-2</v>
      </c>
      <c r="AA415">
        <v>0</v>
      </c>
      <c r="AB415">
        <v>932.72</v>
      </c>
      <c r="AC415">
        <v>386.51</v>
      </c>
      <c r="AD415">
        <v>0</v>
      </c>
      <c r="AE415">
        <v>0</v>
      </c>
      <c r="AF415">
        <v>87.17</v>
      </c>
      <c r="AG415">
        <v>11.6</v>
      </c>
      <c r="AH415">
        <v>0</v>
      </c>
      <c r="AI415">
        <v>1</v>
      </c>
      <c r="AJ415">
        <v>10.7</v>
      </c>
      <c r="AK415">
        <v>33.32</v>
      </c>
      <c r="AL415">
        <v>1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0.03</v>
      </c>
      <c r="AU415" t="s">
        <v>133</v>
      </c>
      <c r="AV415">
        <v>0</v>
      </c>
      <c r="AW415">
        <v>2</v>
      </c>
      <c r="AX415">
        <v>36405862</v>
      </c>
      <c r="AY415">
        <v>1</v>
      </c>
      <c r="AZ415">
        <v>0</v>
      </c>
      <c r="BA415">
        <v>401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Y415*Source!I393</f>
        <v>5.6249999999999998E-3</v>
      </c>
      <c r="CY415">
        <f>AB415</f>
        <v>932.72</v>
      </c>
      <c r="CZ415">
        <f>AF415</f>
        <v>87.17</v>
      </c>
      <c r="DA415">
        <f>AJ415</f>
        <v>10.7</v>
      </c>
      <c r="DB415">
        <f>ROUND((ROUND(AT415*CZ415,2)*1.25),2)</f>
        <v>3.28</v>
      </c>
      <c r="DC415">
        <f>ROUND((ROUND(AT415*AG415,2)*1.25),2)</f>
        <v>0.44</v>
      </c>
    </row>
    <row r="416" spans="1:107">
      <c r="A416">
        <f>ROW(Source!A393)</f>
        <v>393</v>
      </c>
      <c r="B416">
        <v>36401907</v>
      </c>
      <c r="C416">
        <v>36405846</v>
      </c>
      <c r="D416">
        <v>29114471</v>
      </c>
      <c r="E416">
        <v>1</v>
      </c>
      <c r="F416">
        <v>1</v>
      </c>
      <c r="G416">
        <v>1</v>
      </c>
      <c r="H416">
        <v>3</v>
      </c>
      <c r="I416" t="s">
        <v>602</v>
      </c>
      <c r="J416" t="s">
        <v>603</v>
      </c>
      <c r="K416" t="s">
        <v>604</v>
      </c>
      <c r="L416">
        <v>1358</v>
      </c>
      <c r="N416">
        <v>1010</v>
      </c>
      <c r="O416" t="s">
        <v>605</v>
      </c>
      <c r="P416" t="s">
        <v>605</v>
      </c>
      <c r="Q416">
        <v>10</v>
      </c>
      <c r="W416">
        <v>0</v>
      </c>
      <c r="X416">
        <v>610395517</v>
      </c>
      <c r="Y416">
        <v>26.3</v>
      </c>
      <c r="AA416">
        <v>1.55</v>
      </c>
      <c r="AB416">
        <v>0</v>
      </c>
      <c r="AC416">
        <v>0</v>
      </c>
      <c r="AD416">
        <v>0</v>
      </c>
      <c r="AE416">
        <v>1.6</v>
      </c>
      <c r="AF416">
        <v>0</v>
      </c>
      <c r="AG416">
        <v>0</v>
      </c>
      <c r="AH416">
        <v>0</v>
      </c>
      <c r="AI416">
        <v>0.97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26.3</v>
      </c>
      <c r="AU416" t="s">
        <v>3</v>
      </c>
      <c r="AV416">
        <v>0</v>
      </c>
      <c r="AW416">
        <v>2</v>
      </c>
      <c r="AX416">
        <v>36405863</v>
      </c>
      <c r="AY416">
        <v>1</v>
      </c>
      <c r="AZ416">
        <v>0</v>
      </c>
      <c r="BA416">
        <v>402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Y416*Source!I393</f>
        <v>3.9449999999999998</v>
      </c>
      <c r="CY416">
        <f t="shared" ref="CY416:CY423" si="54">AA416</f>
        <v>1.55</v>
      </c>
      <c r="CZ416">
        <f t="shared" ref="CZ416:CZ423" si="55">AE416</f>
        <v>1.6</v>
      </c>
      <c r="DA416">
        <f t="shared" ref="DA416:DA423" si="56">AI416</f>
        <v>0.97</v>
      </c>
      <c r="DB416">
        <f t="shared" ref="DB416:DB423" si="57">ROUND(ROUND(AT416*CZ416,2),2)</f>
        <v>42.08</v>
      </c>
      <c r="DC416">
        <f t="shared" ref="DC416:DC423" si="58">ROUND(ROUND(AT416*AG416,2),2)</f>
        <v>0</v>
      </c>
    </row>
    <row r="417" spans="1:107">
      <c r="A417">
        <f>ROW(Source!A393)</f>
        <v>393</v>
      </c>
      <c r="B417">
        <v>36401907</v>
      </c>
      <c r="C417">
        <v>36405846</v>
      </c>
      <c r="D417">
        <v>29114305</v>
      </c>
      <c r="E417">
        <v>1</v>
      </c>
      <c r="F417">
        <v>1</v>
      </c>
      <c r="G417">
        <v>1</v>
      </c>
      <c r="H417">
        <v>3</v>
      </c>
      <c r="I417" t="s">
        <v>606</v>
      </c>
      <c r="J417" t="s">
        <v>607</v>
      </c>
      <c r="K417" t="s">
        <v>608</v>
      </c>
      <c r="L417">
        <v>1354</v>
      </c>
      <c r="N417">
        <v>1010</v>
      </c>
      <c r="O417" t="s">
        <v>237</v>
      </c>
      <c r="P417" t="s">
        <v>237</v>
      </c>
      <c r="Q417">
        <v>1</v>
      </c>
      <c r="W417">
        <v>0</v>
      </c>
      <c r="X417">
        <v>-1753782198</v>
      </c>
      <c r="Y417">
        <v>263</v>
      </c>
      <c r="AA417">
        <v>0.21</v>
      </c>
      <c r="AB417">
        <v>0</v>
      </c>
      <c r="AC417">
        <v>0</v>
      </c>
      <c r="AD417">
        <v>0</v>
      </c>
      <c r="AE417">
        <v>0.12</v>
      </c>
      <c r="AF417">
        <v>0</v>
      </c>
      <c r="AG417">
        <v>0</v>
      </c>
      <c r="AH417">
        <v>0</v>
      </c>
      <c r="AI417">
        <v>1.78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263</v>
      </c>
      <c r="AU417" t="s">
        <v>3</v>
      </c>
      <c r="AV417">
        <v>0</v>
      </c>
      <c r="AW417">
        <v>2</v>
      </c>
      <c r="AX417">
        <v>36405864</v>
      </c>
      <c r="AY417">
        <v>1</v>
      </c>
      <c r="AZ417">
        <v>0</v>
      </c>
      <c r="BA417">
        <v>403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Y417*Source!I393</f>
        <v>39.449999999999996</v>
      </c>
      <c r="CY417">
        <f t="shared" si="54"/>
        <v>0.21</v>
      </c>
      <c r="CZ417">
        <f t="shared" si="55"/>
        <v>0.12</v>
      </c>
      <c r="DA417">
        <f t="shared" si="56"/>
        <v>1.78</v>
      </c>
      <c r="DB417">
        <f t="shared" si="57"/>
        <v>31.56</v>
      </c>
      <c r="DC417">
        <f t="shared" si="58"/>
        <v>0</v>
      </c>
    </row>
    <row r="418" spans="1:107">
      <c r="A418">
        <f>ROW(Source!A393)</f>
        <v>393</v>
      </c>
      <c r="B418">
        <v>36401907</v>
      </c>
      <c r="C418">
        <v>36405846</v>
      </c>
      <c r="D418">
        <v>29111012</v>
      </c>
      <c r="E418">
        <v>1</v>
      </c>
      <c r="F418">
        <v>1</v>
      </c>
      <c r="G418">
        <v>1</v>
      </c>
      <c r="H418">
        <v>3</v>
      </c>
      <c r="I418" t="s">
        <v>609</v>
      </c>
      <c r="J418" t="s">
        <v>610</v>
      </c>
      <c r="K418" t="s">
        <v>611</v>
      </c>
      <c r="L418">
        <v>1354</v>
      </c>
      <c r="N418">
        <v>1010</v>
      </c>
      <c r="O418" t="s">
        <v>237</v>
      </c>
      <c r="P418" t="s">
        <v>237</v>
      </c>
      <c r="Q418">
        <v>1</v>
      </c>
      <c r="W418">
        <v>0</v>
      </c>
      <c r="X418">
        <v>-532370196</v>
      </c>
      <c r="Y418">
        <v>7</v>
      </c>
      <c r="AA418">
        <v>12.73</v>
      </c>
      <c r="AB418">
        <v>0</v>
      </c>
      <c r="AC418">
        <v>0</v>
      </c>
      <c r="AD418">
        <v>0</v>
      </c>
      <c r="AE418">
        <v>1.29</v>
      </c>
      <c r="AF418">
        <v>0</v>
      </c>
      <c r="AG418">
        <v>0</v>
      </c>
      <c r="AH418">
        <v>0</v>
      </c>
      <c r="AI418">
        <v>9.8699999999999992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7</v>
      </c>
      <c r="AU418" t="s">
        <v>3</v>
      </c>
      <c r="AV418">
        <v>0</v>
      </c>
      <c r="AW418">
        <v>2</v>
      </c>
      <c r="AX418">
        <v>36405865</v>
      </c>
      <c r="AY418">
        <v>1</v>
      </c>
      <c r="AZ418">
        <v>0</v>
      </c>
      <c r="BA418">
        <v>404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Y418*Source!I393</f>
        <v>1.05</v>
      </c>
      <c r="CY418">
        <f t="shared" si="54"/>
        <v>12.73</v>
      </c>
      <c r="CZ418">
        <f t="shared" si="55"/>
        <v>1.29</v>
      </c>
      <c r="DA418">
        <f t="shared" si="56"/>
        <v>9.8699999999999992</v>
      </c>
      <c r="DB418">
        <f t="shared" si="57"/>
        <v>9.0299999999999994</v>
      </c>
      <c r="DC418">
        <f t="shared" si="58"/>
        <v>0</v>
      </c>
    </row>
    <row r="419" spans="1:107">
      <c r="A419">
        <f>ROW(Source!A393)</f>
        <v>393</v>
      </c>
      <c r="B419">
        <v>36401907</v>
      </c>
      <c r="C419">
        <v>36405846</v>
      </c>
      <c r="D419">
        <v>29111013</v>
      </c>
      <c r="E419">
        <v>1</v>
      </c>
      <c r="F419">
        <v>1</v>
      </c>
      <c r="G419">
        <v>1</v>
      </c>
      <c r="H419">
        <v>3</v>
      </c>
      <c r="I419" t="s">
        <v>612</v>
      </c>
      <c r="J419" t="s">
        <v>613</v>
      </c>
      <c r="K419" t="s">
        <v>614</v>
      </c>
      <c r="L419">
        <v>1354</v>
      </c>
      <c r="N419">
        <v>1010</v>
      </c>
      <c r="O419" t="s">
        <v>237</v>
      </c>
      <c r="P419" t="s">
        <v>237</v>
      </c>
      <c r="Q419">
        <v>1</v>
      </c>
      <c r="W419">
        <v>0</v>
      </c>
      <c r="X419">
        <v>-463883208</v>
      </c>
      <c r="Y419">
        <v>7</v>
      </c>
      <c r="AA419">
        <v>12.73</v>
      </c>
      <c r="AB419">
        <v>0</v>
      </c>
      <c r="AC419">
        <v>0</v>
      </c>
      <c r="AD419">
        <v>0</v>
      </c>
      <c r="AE419">
        <v>1.29</v>
      </c>
      <c r="AF419">
        <v>0</v>
      </c>
      <c r="AG419">
        <v>0</v>
      </c>
      <c r="AH419">
        <v>0</v>
      </c>
      <c r="AI419">
        <v>9.8699999999999992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7</v>
      </c>
      <c r="AU419" t="s">
        <v>3</v>
      </c>
      <c r="AV419">
        <v>0</v>
      </c>
      <c r="AW419">
        <v>2</v>
      </c>
      <c r="AX419">
        <v>36405866</v>
      </c>
      <c r="AY419">
        <v>1</v>
      </c>
      <c r="AZ419">
        <v>0</v>
      </c>
      <c r="BA419">
        <v>405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Y419*Source!I393</f>
        <v>1.05</v>
      </c>
      <c r="CY419">
        <f t="shared" si="54"/>
        <v>12.73</v>
      </c>
      <c r="CZ419">
        <f t="shared" si="55"/>
        <v>1.29</v>
      </c>
      <c r="DA419">
        <f t="shared" si="56"/>
        <v>9.8699999999999992</v>
      </c>
      <c r="DB419">
        <f t="shared" si="57"/>
        <v>9.0299999999999994</v>
      </c>
      <c r="DC419">
        <f t="shared" si="58"/>
        <v>0</v>
      </c>
    </row>
    <row r="420" spans="1:107">
      <c r="A420">
        <f>ROW(Source!A393)</f>
        <v>393</v>
      </c>
      <c r="B420">
        <v>36401907</v>
      </c>
      <c r="C420">
        <v>36405846</v>
      </c>
      <c r="D420">
        <v>29111016</v>
      </c>
      <c r="E420">
        <v>1</v>
      </c>
      <c r="F420">
        <v>1</v>
      </c>
      <c r="G420">
        <v>1</v>
      </c>
      <c r="H420">
        <v>3</v>
      </c>
      <c r="I420" t="s">
        <v>615</v>
      </c>
      <c r="J420" t="s">
        <v>616</v>
      </c>
      <c r="K420" t="s">
        <v>617</v>
      </c>
      <c r="L420">
        <v>1354</v>
      </c>
      <c r="N420">
        <v>1010</v>
      </c>
      <c r="O420" t="s">
        <v>237</v>
      </c>
      <c r="P420" t="s">
        <v>237</v>
      </c>
      <c r="Q420">
        <v>1</v>
      </c>
      <c r="W420">
        <v>0</v>
      </c>
      <c r="X420">
        <v>-983964523</v>
      </c>
      <c r="Y420">
        <v>40</v>
      </c>
      <c r="AA420">
        <v>12.73</v>
      </c>
      <c r="AB420">
        <v>0</v>
      </c>
      <c r="AC420">
        <v>0</v>
      </c>
      <c r="AD420">
        <v>0</v>
      </c>
      <c r="AE420">
        <v>1.29</v>
      </c>
      <c r="AF420">
        <v>0</v>
      </c>
      <c r="AG420">
        <v>0</v>
      </c>
      <c r="AH420">
        <v>0</v>
      </c>
      <c r="AI420">
        <v>9.8699999999999992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40</v>
      </c>
      <c r="AU420" t="s">
        <v>3</v>
      </c>
      <c r="AV420">
        <v>0</v>
      </c>
      <c r="AW420">
        <v>2</v>
      </c>
      <c r="AX420">
        <v>36405867</v>
      </c>
      <c r="AY420">
        <v>1</v>
      </c>
      <c r="AZ420">
        <v>0</v>
      </c>
      <c r="BA420">
        <v>406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Y420*Source!I393</f>
        <v>6</v>
      </c>
      <c r="CY420">
        <f t="shared" si="54"/>
        <v>12.73</v>
      </c>
      <c r="CZ420">
        <f t="shared" si="55"/>
        <v>1.29</v>
      </c>
      <c r="DA420">
        <f t="shared" si="56"/>
        <v>9.8699999999999992</v>
      </c>
      <c r="DB420">
        <f t="shared" si="57"/>
        <v>51.6</v>
      </c>
      <c r="DC420">
        <f t="shared" si="58"/>
        <v>0</v>
      </c>
    </row>
    <row r="421" spans="1:107">
      <c r="A421">
        <f>ROW(Source!A393)</f>
        <v>393</v>
      </c>
      <c r="B421">
        <v>36401907</v>
      </c>
      <c r="C421">
        <v>36405846</v>
      </c>
      <c r="D421">
        <v>29111019</v>
      </c>
      <c r="E421">
        <v>1</v>
      </c>
      <c r="F421">
        <v>1</v>
      </c>
      <c r="G421">
        <v>1</v>
      </c>
      <c r="H421">
        <v>3</v>
      </c>
      <c r="I421" t="s">
        <v>618</v>
      </c>
      <c r="J421" t="s">
        <v>619</v>
      </c>
      <c r="K421" t="s">
        <v>620</v>
      </c>
      <c r="L421">
        <v>1354</v>
      </c>
      <c r="N421">
        <v>1010</v>
      </c>
      <c r="O421" t="s">
        <v>237</v>
      </c>
      <c r="P421" t="s">
        <v>237</v>
      </c>
      <c r="Q421">
        <v>1</v>
      </c>
      <c r="W421">
        <v>0</v>
      </c>
      <c r="X421">
        <v>395384367</v>
      </c>
      <c r="Y421">
        <v>8</v>
      </c>
      <c r="AA421">
        <v>8.67</v>
      </c>
      <c r="AB421">
        <v>0</v>
      </c>
      <c r="AC421">
        <v>0</v>
      </c>
      <c r="AD421">
        <v>0</v>
      </c>
      <c r="AE421">
        <v>0.63</v>
      </c>
      <c r="AF421">
        <v>0</v>
      </c>
      <c r="AG421">
        <v>0</v>
      </c>
      <c r="AH421">
        <v>0</v>
      </c>
      <c r="AI421">
        <v>13.76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8</v>
      </c>
      <c r="AU421" t="s">
        <v>3</v>
      </c>
      <c r="AV421">
        <v>0</v>
      </c>
      <c r="AW421">
        <v>2</v>
      </c>
      <c r="AX421">
        <v>36405868</v>
      </c>
      <c r="AY421">
        <v>1</v>
      </c>
      <c r="AZ421">
        <v>0</v>
      </c>
      <c r="BA421">
        <v>407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Y421*Source!I393</f>
        <v>1.2</v>
      </c>
      <c r="CY421">
        <f t="shared" si="54"/>
        <v>8.67</v>
      </c>
      <c r="CZ421">
        <f t="shared" si="55"/>
        <v>0.63</v>
      </c>
      <c r="DA421">
        <f t="shared" si="56"/>
        <v>13.76</v>
      </c>
      <c r="DB421">
        <f t="shared" si="57"/>
        <v>5.04</v>
      </c>
      <c r="DC421">
        <f t="shared" si="58"/>
        <v>0</v>
      </c>
    </row>
    <row r="422" spans="1:107">
      <c r="A422">
        <f>ROW(Source!A393)</f>
        <v>393</v>
      </c>
      <c r="B422">
        <v>36401907</v>
      </c>
      <c r="C422">
        <v>36405846</v>
      </c>
      <c r="D422">
        <v>29111018</v>
      </c>
      <c r="E422">
        <v>1</v>
      </c>
      <c r="F422">
        <v>1</v>
      </c>
      <c r="G422">
        <v>1</v>
      </c>
      <c r="H422">
        <v>3</v>
      </c>
      <c r="I422" t="s">
        <v>621</v>
      </c>
      <c r="J422" t="s">
        <v>622</v>
      </c>
      <c r="K422" t="s">
        <v>623</v>
      </c>
      <c r="L422">
        <v>1354</v>
      </c>
      <c r="N422">
        <v>1010</v>
      </c>
      <c r="O422" t="s">
        <v>237</v>
      </c>
      <c r="P422" t="s">
        <v>237</v>
      </c>
      <c r="Q422">
        <v>1</v>
      </c>
      <c r="W422">
        <v>0</v>
      </c>
      <c r="X422">
        <v>-1405133353</v>
      </c>
      <c r="Y422">
        <v>8</v>
      </c>
      <c r="AA422">
        <v>8.67</v>
      </c>
      <c r="AB422">
        <v>0</v>
      </c>
      <c r="AC422">
        <v>0</v>
      </c>
      <c r="AD422">
        <v>0</v>
      </c>
      <c r="AE422">
        <v>0.63</v>
      </c>
      <c r="AF422">
        <v>0</v>
      </c>
      <c r="AG422">
        <v>0</v>
      </c>
      <c r="AH422">
        <v>0</v>
      </c>
      <c r="AI422">
        <v>13.76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8</v>
      </c>
      <c r="AU422" t="s">
        <v>3</v>
      </c>
      <c r="AV422">
        <v>0</v>
      </c>
      <c r="AW422">
        <v>2</v>
      </c>
      <c r="AX422">
        <v>36405869</v>
      </c>
      <c r="AY422">
        <v>1</v>
      </c>
      <c r="AZ422">
        <v>0</v>
      </c>
      <c r="BA422">
        <v>408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Y422*Source!I393</f>
        <v>1.2</v>
      </c>
      <c r="CY422">
        <f t="shared" si="54"/>
        <v>8.67</v>
      </c>
      <c r="CZ422">
        <f t="shared" si="55"/>
        <v>0.63</v>
      </c>
      <c r="DA422">
        <f t="shared" si="56"/>
        <v>13.76</v>
      </c>
      <c r="DB422">
        <f t="shared" si="57"/>
        <v>5.04</v>
      </c>
      <c r="DC422">
        <f t="shared" si="58"/>
        <v>0</v>
      </c>
    </row>
    <row r="423" spans="1:107">
      <c r="A423">
        <f>ROW(Source!A393)</f>
        <v>393</v>
      </c>
      <c r="B423">
        <v>36401907</v>
      </c>
      <c r="C423">
        <v>36405846</v>
      </c>
      <c r="D423">
        <v>29110997</v>
      </c>
      <c r="E423">
        <v>1</v>
      </c>
      <c r="F423">
        <v>1</v>
      </c>
      <c r="G423">
        <v>1</v>
      </c>
      <c r="H423">
        <v>3</v>
      </c>
      <c r="I423" t="s">
        <v>624</v>
      </c>
      <c r="J423" t="s">
        <v>625</v>
      </c>
      <c r="K423" t="s">
        <v>626</v>
      </c>
      <c r="L423">
        <v>1301</v>
      </c>
      <c r="N423">
        <v>1003</v>
      </c>
      <c r="O423" t="s">
        <v>142</v>
      </c>
      <c r="P423" t="s">
        <v>142</v>
      </c>
      <c r="Q423">
        <v>1</v>
      </c>
      <c r="W423">
        <v>0</v>
      </c>
      <c r="X423">
        <v>1996222970</v>
      </c>
      <c r="Y423">
        <v>101</v>
      </c>
      <c r="AA423">
        <v>27.92</v>
      </c>
      <c r="AB423">
        <v>0</v>
      </c>
      <c r="AC423">
        <v>0</v>
      </c>
      <c r="AD423">
        <v>0</v>
      </c>
      <c r="AE423">
        <v>12.3</v>
      </c>
      <c r="AF423">
        <v>0</v>
      </c>
      <c r="AG423">
        <v>0</v>
      </c>
      <c r="AH423">
        <v>0</v>
      </c>
      <c r="AI423">
        <v>2.27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101</v>
      </c>
      <c r="AU423" t="s">
        <v>3</v>
      </c>
      <c r="AV423">
        <v>0</v>
      </c>
      <c r="AW423">
        <v>2</v>
      </c>
      <c r="AX423">
        <v>36405870</v>
      </c>
      <c r="AY423">
        <v>1</v>
      </c>
      <c r="AZ423">
        <v>0</v>
      </c>
      <c r="BA423">
        <v>409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Y423*Source!I393</f>
        <v>15.149999999999999</v>
      </c>
      <c r="CY423">
        <f t="shared" si="54"/>
        <v>27.92</v>
      </c>
      <c r="CZ423">
        <f t="shared" si="55"/>
        <v>12.3</v>
      </c>
      <c r="DA423">
        <f t="shared" si="56"/>
        <v>2.27</v>
      </c>
      <c r="DB423">
        <f t="shared" si="57"/>
        <v>1242.3</v>
      </c>
      <c r="DC423">
        <f t="shared" si="58"/>
        <v>0</v>
      </c>
    </row>
    <row r="424" spans="1:107">
      <c r="A424">
        <f>ROW(Source!A394)</f>
        <v>394</v>
      </c>
      <c r="B424">
        <v>36401907</v>
      </c>
      <c r="C424">
        <v>36405871</v>
      </c>
      <c r="D424">
        <v>18409850</v>
      </c>
      <c r="E424">
        <v>1</v>
      </c>
      <c r="F424">
        <v>1</v>
      </c>
      <c r="G424">
        <v>1</v>
      </c>
      <c r="H424">
        <v>1</v>
      </c>
      <c r="I424" t="s">
        <v>627</v>
      </c>
      <c r="J424" t="s">
        <v>3</v>
      </c>
      <c r="K424" t="s">
        <v>628</v>
      </c>
      <c r="L424">
        <v>1369</v>
      </c>
      <c r="N424">
        <v>1013</v>
      </c>
      <c r="O424" t="s">
        <v>514</v>
      </c>
      <c r="P424" t="s">
        <v>514</v>
      </c>
      <c r="Q424">
        <v>1</v>
      </c>
      <c r="W424">
        <v>0</v>
      </c>
      <c r="X424">
        <v>855544366</v>
      </c>
      <c r="Y424">
        <v>102.35</v>
      </c>
      <c r="AA424">
        <v>0</v>
      </c>
      <c r="AB424">
        <v>0</v>
      </c>
      <c r="AC424">
        <v>0</v>
      </c>
      <c r="AD424">
        <v>289.7</v>
      </c>
      <c r="AE424">
        <v>0</v>
      </c>
      <c r="AF424">
        <v>0</v>
      </c>
      <c r="AG424">
        <v>0</v>
      </c>
      <c r="AH424">
        <v>289.7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1</v>
      </c>
      <c r="AQ424">
        <v>0</v>
      </c>
      <c r="AR424">
        <v>0</v>
      </c>
      <c r="AS424" t="s">
        <v>3</v>
      </c>
      <c r="AT424">
        <v>89</v>
      </c>
      <c r="AU424" t="s">
        <v>134</v>
      </c>
      <c r="AV424">
        <v>1</v>
      </c>
      <c r="AW424">
        <v>2</v>
      </c>
      <c r="AX424">
        <v>36405891</v>
      </c>
      <c r="AY424">
        <v>2</v>
      </c>
      <c r="AZ424">
        <v>131072</v>
      </c>
      <c r="BA424">
        <v>410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Y424*Source!I394</f>
        <v>28.760350000000003</v>
      </c>
      <c r="CY424">
        <f>AD424</f>
        <v>289.7</v>
      </c>
      <c r="CZ424">
        <f>AH424</f>
        <v>289.7</v>
      </c>
      <c r="DA424">
        <f>AL424</f>
        <v>1</v>
      </c>
      <c r="DB424">
        <f>ROUND((ROUND(AT424*CZ424,2)*1.15),2)</f>
        <v>29650.799999999999</v>
      </c>
      <c r="DC424">
        <f>ROUND((ROUND(AT424*AG424,2)*1.15),2)</f>
        <v>0</v>
      </c>
    </row>
    <row r="425" spans="1:107">
      <c r="A425">
        <f>ROW(Source!A394)</f>
        <v>394</v>
      </c>
      <c r="B425">
        <v>36401907</v>
      </c>
      <c r="C425">
        <v>36405871</v>
      </c>
      <c r="D425">
        <v>29173472</v>
      </c>
      <c r="E425">
        <v>1</v>
      </c>
      <c r="F425">
        <v>1</v>
      </c>
      <c r="G425">
        <v>1</v>
      </c>
      <c r="H425">
        <v>2</v>
      </c>
      <c r="I425" t="s">
        <v>577</v>
      </c>
      <c r="J425" t="s">
        <v>578</v>
      </c>
      <c r="K425" t="s">
        <v>579</v>
      </c>
      <c r="L425">
        <v>1368</v>
      </c>
      <c r="N425">
        <v>1011</v>
      </c>
      <c r="O425" t="s">
        <v>520</v>
      </c>
      <c r="P425" t="s">
        <v>520</v>
      </c>
      <c r="Q425">
        <v>1</v>
      </c>
      <c r="W425">
        <v>0</v>
      </c>
      <c r="X425">
        <v>275932499</v>
      </c>
      <c r="Y425">
        <v>2.7</v>
      </c>
      <c r="AA425">
        <v>0</v>
      </c>
      <c r="AB425">
        <v>12.75</v>
      </c>
      <c r="AC425">
        <v>0</v>
      </c>
      <c r="AD425">
        <v>0</v>
      </c>
      <c r="AE425">
        <v>0</v>
      </c>
      <c r="AF425">
        <v>3</v>
      </c>
      <c r="AG425">
        <v>0</v>
      </c>
      <c r="AH425">
        <v>0</v>
      </c>
      <c r="AI425">
        <v>1</v>
      </c>
      <c r="AJ425">
        <v>4.25</v>
      </c>
      <c r="AK425">
        <v>33.32</v>
      </c>
      <c r="AL425">
        <v>1</v>
      </c>
      <c r="AN425">
        <v>0</v>
      </c>
      <c r="AO425">
        <v>1</v>
      </c>
      <c r="AP425">
        <v>1</v>
      </c>
      <c r="AQ425">
        <v>0</v>
      </c>
      <c r="AR425">
        <v>0</v>
      </c>
      <c r="AS425" t="s">
        <v>3</v>
      </c>
      <c r="AT425">
        <v>2.16</v>
      </c>
      <c r="AU425" t="s">
        <v>133</v>
      </c>
      <c r="AV425">
        <v>0</v>
      </c>
      <c r="AW425">
        <v>2</v>
      </c>
      <c r="AX425">
        <v>36405892</v>
      </c>
      <c r="AY425">
        <v>1</v>
      </c>
      <c r="AZ425">
        <v>0</v>
      </c>
      <c r="BA425">
        <v>411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Y425*Source!I394</f>
        <v>0.75870000000000015</v>
      </c>
      <c r="CY425">
        <f>AB425</f>
        <v>12.75</v>
      </c>
      <c r="CZ425">
        <f>AF425</f>
        <v>3</v>
      </c>
      <c r="DA425">
        <f>AJ425</f>
        <v>4.25</v>
      </c>
      <c r="DB425">
        <f>ROUND((ROUND(AT425*CZ425,2)*1.25),2)</f>
        <v>8.1</v>
      </c>
      <c r="DC425">
        <f>ROUND((ROUND(AT425*AG425,2)*1.25),2)</f>
        <v>0</v>
      </c>
    </row>
    <row r="426" spans="1:107">
      <c r="A426">
        <f>ROW(Source!A394)</f>
        <v>394</v>
      </c>
      <c r="B426">
        <v>36401907</v>
      </c>
      <c r="C426">
        <v>36405871</v>
      </c>
      <c r="D426">
        <v>29174538</v>
      </c>
      <c r="E426">
        <v>1</v>
      </c>
      <c r="F426">
        <v>1</v>
      </c>
      <c r="G426">
        <v>1</v>
      </c>
      <c r="H426">
        <v>2</v>
      </c>
      <c r="I426" t="s">
        <v>629</v>
      </c>
      <c r="J426" t="s">
        <v>630</v>
      </c>
      <c r="K426" t="s">
        <v>631</v>
      </c>
      <c r="L426">
        <v>1368</v>
      </c>
      <c r="N426">
        <v>1011</v>
      </c>
      <c r="O426" t="s">
        <v>520</v>
      </c>
      <c r="P426" t="s">
        <v>520</v>
      </c>
      <c r="Q426">
        <v>1</v>
      </c>
      <c r="W426">
        <v>0</v>
      </c>
      <c r="X426">
        <v>1107538725</v>
      </c>
      <c r="Y426">
        <v>0.58749999999999991</v>
      </c>
      <c r="AA426">
        <v>0</v>
      </c>
      <c r="AB426">
        <v>187.1</v>
      </c>
      <c r="AC426">
        <v>0</v>
      </c>
      <c r="AD426">
        <v>0</v>
      </c>
      <c r="AE426">
        <v>0</v>
      </c>
      <c r="AF426">
        <v>33.590000000000003</v>
      </c>
      <c r="AG426">
        <v>0</v>
      </c>
      <c r="AH426">
        <v>0</v>
      </c>
      <c r="AI426">
        <v>1</v>
      </c>
      <c r="AJ426">
        <v>5.57</v>
      </c>
      <c r="AK426">
        <v>33.32</v>
      </c>
      <c r="AL426">
        <v>1</v>
      </c>
      <c r="AN426">
        <v>0</v>
      </c>
      <c r="AO426">
        <v>1</v>
      </c>
      <c r="AP426">
        <v>1</v>
      </c>
      <c r="AQ426">
        <v>0</v>
      </c>
      <c r="AR426">
        <v>0</v>
      </c>
      <c r="AS426" t="s">
        <v>3</v>
      </c>
      <c r="AT426">
        <v>0.47</v>
      </c>
      <c r="AU426" t="s">
        <v>133</v>
      </c>
      <c r="AV426">
        <v>0</v>
      </c>
      <c r="AW426">
        <v>2</v>
      </c>
      <c r="AX426">
        <v>36405893</v>
      </c>
      <c r="AY426">
        <v>1</v>
      </c>
      <c r="AZ426">
        <v>0</v>
      </c>
      <c r="BA426">
        <v>412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Y426*Source!I394</f>
        <v>0.1650875</v>
      </c>
      <c r="CY426">
        <f>AB426</f>
        <v>187.1</v>
      </c>
      <c r="CZ426">
        <f>AF426</f>
        <v>33.590000000000003</v>
      </c>
      <c r="DA426">
        <f>AJ426</f>
        <v>5.57</v>
      </c>
      <c r="DB426">
        <f>ROUND((ROUND(AT426*CZ426,2)*1.25),2)</f>
        <v>19.739999999999998</v>
      </c>
      <c r="DC426">
        <f>ROUND((ROUND(AT426*AG426,2)*1.25),2)</f>
        <v>0</v>
      </c>
    </row>
    <row r="427" spans="1:107">
      <c r="A427">
        <f>ROW(Source!A394)</f>
        <v>394</v>
      </c>
      <c r="B427">
        <v>36401907</v>
      </c>
      <c r="C427">
        <v>36405871</v>
      </c>
      <c r="D427">
        <v>29174580</v>
      </c>
      <c r="E427">
        <v>1</v>
      </c>
      <c r="F427">
        <v>1</v>
      </c>
      <c r="G427">
        <v>1</v>
      </c>
      <c r="H427">
        <v>2</v>
      </c>
      <c r="I427" t="s">
        <v>632</v>
      </c>
      <c r="J427" t="s">
        <v>633</v>
      </c>
      <c r="K427" t="s">
        <v>634</v>
      </c>
      <c r="L427">
        <v>1368</v>
      </c>
      <c r="N427">
        <v>1011</v>
      </c>
      <c r="O427" t="s">
        <v>520</v>
      </c>
      <c r="P427" t="s">
        <v>520</v>
      </c>
      <c r="Q427">
        <v>1</v>
      </c>
      <c r="W427">
        <v>0</v>
      </c>
      <c r="X427">
        <v>-169468834</v>
      </c>
      <c r="Y427">
        <v>0.66250000000000009</v>
      </c>
      <c r="AA427">
        <v>0</v>
      </c>
      <c r="AB427">
        <v>31.87</v>
      </c>
      <c r="AC427">
        <v>0</v>
      </c>
      <c r="AD427">
        <v>0</v>
      </c>
      <c r="AE427">
        <v>0</v>
      </c>
      <c r="AF427">
        <v>2.08</v>
      </c>
      <c r="AG427">
        <v>0</v>
      </c>
      <c r="AH427">
        <v>0</v>
      </c>
      <c r="AI427">
        <v>1</v>
      </c>
      <c r="AJ427">
        <v>15.32</v>
      </c>
      <c r="AK427">
        <v>33.32</v>
      </c>
      <c r="AL427">
        <v>1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3</v>
      </c>
      <c r="AT427">
        <v>0.53</v>
      </c>
      <c r="AU427" t="s">
        <v>133</v>
      </c>
      <c r="AV427">
        <v>0</v>
      </c>
      <c r="AW427">
        <v>2</v>
      </c>
      <c r="AX427">
        <v>36405894</v>
      </c>
      <c r="AY427">
        <v>1</v>
      </c>
      <c r="AZ427">
        <v>0</v>
      </c>
      <c r="BA427">
        <v>413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Y427*Source!I394</f>
        <v>0.18616250000000004</v>
      </c>
      <c r="CY427">
        <f>AB427</f>
        <v>31.87</v>
      </c>
      <c r="CZ427">
        <f>AF427</f>
        <v>2.08</v>
      </c>
      <c r="DA427">
        <f>AJ427</f>
        <v>15.32</v>
      </c>
      <c r="DB427">
        <f>ROUND((ROUND(AT427*CZ427,2)*1.25),2)</f>
        <v>1.38</v>
      </c>
      <c r="DC427">
        <f>ROUND((ROUND(AT427*AG427,2)*1.25),2)</f>
        <v>0</v>
      </c>
    </row>
    <row r="428" spans="1:107">
      <c r="A428">
        <f>ROW(Source!A394)</f>
        <v>394</v>
      </c>
      <c r="B428">
        <v>36401907</v>
      </c>
      <c r="C428">
        <v>36405871</v>
      </c>
      <c r="D428">
        <v>29108656</v>
      </c>
      <c r="E428">
        <v>1</v>
      </c>
      <c r="F428">
        <v>1</v>
      </c>
      <c r="G428">
        <v>1</v>
      </c>
      <c r="H428">
        <v>3</v>
      </c>
      <c r="I428" t="s">
        <v>635</v>
      </c>
      <c r="J428" t="s">
        <v>636</v>
      </c>
      <c r="K428" t="s">
        <v>637</v>
      </c>
      <c r="L428">
        <v>1354</v>
      </c>
      <c r="N428">
        <v>1010</v>
      </c>
      <c r="O428" t="s">
        <v>237</v>
      </c>
      <c r="P428" t="s">
        <v>237</v>
      </c>
      <c r="Q428">
        <v>1</v>
      </c>
      <c r="W428">
        <v>0</v>
      </c>
      <c r="X428">
        <v>1057373551</v>
      </c>
      <c r="Y428">
        <v>7</v>
      </c>
      <c r="AA428">
        <v>103.47</v>
      </c>
      <c r="AB428">
        <v>0</v>
      </c>
      <c r="AC428">
        <v>0</v>
      </c>
      <c r="AD428">
        <v>0</v>
      </c>
      <c r="AE428">
        <v>13.87</v>
      </c>
      <c r="AF428">
        <v>0</v>
      </c>
      <c r="AG428">
        <v>0</v>
      </c>
      <c r="AH428">
        <v>0</v>
      </c>
      <c r="AI428">
        <v>7.46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7</v>
      </c>
      <c r="AU428" t="s">
        <v>3</v>
      </c>
      <c r="AV428">
        <v>0</v>
      </c>
      <c r="AW428">
        <v>2</v>
      </c>
      <c r="AX428">
        <v>36405895</v>
      </c>
      <c r="AY428">
        <v>1</v>
      </c>
      <c r="AZ428">
        <v>0</v>
      </c>
      <c r="BA428">
        <v>414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Y428*Source!I394</f>
        <v>1.9670000000000001</v>
      </c>
      <c r="CY428">
        <f t="shared" ref="CY428:CY442" si="59">AA428</f>
        <v>103.47</v>
      </c>
      <c r="CZ428">
        <f t="shared" ref="CZ428:CZ442" si="60">AE428</f>
        <v>13.87</v>
      </c>
      <c r="DA428">
        <f t="shared" ref="DA428:DA442" si="61">AI428</f>
        <v>7.46</v>
      </c>
      <c r="DB428">
        <f t="shared" ref="DB428:DB442" si="62">ROUND(ROUND(AT428*CZ428,2),2)</f>
        <v>97.09</v>
      </c>
      <c r="DC428">
        <f t="shared" ref="DC428:DC442" si="63">ROUND(ROUND(AT428*AG428,2),2)</f>
        <v>0</v>
      </c>
    </row>
    <row r="429" spans="1:107">
      <c r="A429">
        <f>ROW(Source!A394)</f>
        <v>394</v>
      </c>
      <c r="B429">
        <v>36401907</v>
      </c>
      <c r="C429">
        <v>36405871</v>
      </c>
      <c r="D429">
        <v>29109354</v>
      </c>
      <c r="E429">
        <v>1</v>
      </c>
      <c r="F429">
        <v>1</v>
      </c>
      <c r="G429">
        <v>1</v>
      </c>
      <c r="H429">
        <v>3</v>
      </c>
      <c r="I429" t="s">
        <v>638</v>
      </c>
      <c r="J429" t="s">
        <v>639</v>
      </c>
      <c r="K429" t="s">
        <v>640</v>
      </c>
      <c r="L429">
        <v>1346</v>
      </c>
      <c r="N429">
        <v>1009</v>
      </c>
      <c r="O429" t="s">
        <v>160</v>
      </c>
      <c r="P429" t="s">
        <v>160</v>
      </c>
      <c r="Q429">
        <v>1</v>
      </c>
      <c r="W429">
        <v>0</v>
      </c>
      <c r="X429">
        <v>-882693383</v>
      </c>
      <c r="Y429">
        <v>10</v>
      </c>
      <c r="AA429">
        <v>64.010000000000005</v>
      </c>
      <c r="AB429">
        <v>0</v>
      </c>
      <c r="AC429">
        <v>0</v>
      </c>
      <c r="AD429">
        <v>0</v>
      </c>
      <c r="AE429">
        <v>46.72</v>
      </c>
      <c r="AF429">
        <v>0</v>
      </c>
      <c r="AG429">
        <v>0</v>
      </c>
      <c r="AH429">
        <v>0</v>
      </c>
      <c r="AI429">
        <v>1.37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10</v>
      </c>
      <c r="AU429" t="s">
        <v>3</v>
      </c>
      <c r="AV429">
        <v>0</v>
      </c>
      <c r="AW429">
        <v>2</v>
      </c>
      <c r="AX429">
        <v>36405896</v>
      </c>
      <c r="AY429">
        <v>1</v>
      </c>
      <c r="AZ429">
        <v>0</v>
      </c>
      <c r="BA429">
        <v>415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Y429*Source!I394</f>
        <v>2.8100000000000005</v>
      </c>
      <c r="CY429">
        <f t="shared" si="59"/>
        <v>64.010000000000005</v>
      </c>
      <c r="CZ429">
        <f t="shared" si="60"/>
        <v>46.72</v>
      </c>
      <c r="DA429">
        <f t="shared" si="61"/>
        <v>1.37</v>
      </c>
      <c r="DB429">
        <f t="shared" si="62"/>
        <v>467.2</v>
      </c>
      <c r="DC429">
        <f t="shared" si="63"/>
        <v>0</v>
      </c>
    </row>
    <row r="430" spans="1:107">
      <c r="A430">
        <f>ROW(Source!A394)</f>
        <v>394</v>
      </c>
      <c r="B430">
        <v>36401907</v>
      </c>
      <c r="C430">
        <v>36405871</v>
      </c>
      <c r="D430">
        <v>29109414</v>
      </c>
      <c r="E430">
        <v>1</v>
      </c>
      <c r="F430">
        <v>1</v>
      </c>
      <c r="G430">
        <v>1</v>
      </c>
      <c r="H430">
        <v>3</v>
      </c>
      <c r="I430" t="s">
        <v>641</v>
      </c>
      <c r="J430" t="s">
        <v>642</v>
      </c>
      <c r="K430" t="s">
        <v>643</v>
      </c>
      <c r="L430">
        <v>1346</v>
      </c>
      <c r="N430">
        <v>1009</v>
      </c>
      <c r="O430" t="s">
        <v>160</v>
      </c>
      <c r="P430" t="s">
        <v>160</v>
      </c>
      <c r="Q430">
        <v>1</v>
      </c>
      <c r="W430">
        <v>0</v>
      </c>
      <c r="X430">
        <v>1092262719</v>
      </c>
      <c r="Y430">
        <v>119</v>
      </c>
      <c r="AA430">
        <v>10.1</v>
      </c>
      <c r="AB430">
        <v>0</v>
      </c>
      <c r="AC430">
        <v>0</v>
      </c>
      <c r="AD430">
        <v>0</v>
      </c>
      <c r="AE430">
        <v>1.58</v>
      </c>
      <c r="AF430">
        <v>0</v>
      </c>
      <c r="AG430">
        <v>0</v>
      </c>
      <c r="AH430">
        <v>0</v>
      </c>
      <c r="AI430">
        <v>6.39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119</v>
      </c>
      <c r="AU430" t="s">
        <v>3</v>
      </c>
      <c r="AV430">
        <v>0</v>
      </c>
      <c r="AW430">
        <v>2</v>
      </c>
      <c r="AX430">
        <v>36405897</v>
      </c>
      <c r="AY430">
        <v>1</v>
      </c>
      <c r="AZ430">
        <v>0</v>
      </c>
      <c r="BA430">
        <v>416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Y430*Source!I394</f>
        <v>33.439</v>
      </c>
      <c r="CY430">
        <f t="shared" si="59"/>
        <v>10.1</v>
      </c>
      <c r="CZ430">
        <f t="shared" si="60"/>
        <v>1.58</v>
      </c>
      <c r="DA430">
        <f t="shared" si="61"/>
        <v>6.39</v>
      </c>
      <c r="DB430">
        <f t="shared" si="62"/>
        <v>188.02</v>
      </c>
      <c r="DC430">
        <f t="shared" si="63"/>
        <v>0</v>
      </c>
    </row>
    <row r="431" spans="1:107">
      <c r="A431">
        <f>ROW(Source!A394)</f>
        <v>394</v>
      </c>
      <c r="B431">
        <v>36401907</v>
      </c>
      <c r="C431">
        <v>36405871</v>
      </c>
      <c r="D431">
        <v>29109781</v>
      </c>
      <c r="E431">
        <v>1</v>
      </c>
      <c r="F431">
        <v>1</v>
      </c>
      <c r="G431">
        <v>1</v>
      </c>
      <c r="H431">
        <v>3</v>
      </c>
      <c r="I431" t="s">
        <v>644</v>
      </c>
      <c r="J431" t="s">
        <v>645</v>
      </c>
      <c r="K431" t="s">
        <v>646</v>
      </c>
      <c r="L431">
        <v>1346</v>
      </c>
      <c r="N431">
        <v>1009</v>
      </c>
      <c r="O431" t="s">
        <v>160</v>
      </c>
      <c r="P431" t="s">
        <v>160</v>
      </c>
      <c r="Q431">
        <v>1</v>
      </c>
      <c r="W431">
        <v>0</v>
      </c>
      <c r="X431">
        <v>-306339415</v>
      </c>
      <c r="Y431">
        <v>9</v>
      </c>
      <c r="AA431">
        <v>60.38</v>
      </c>
      <c r="AB431">
        <v>0</v>
      </c>
      <c r="AC431">
        <v>0</v>
      </c>
      <c r="AD431">
        <v>0</v>
      </c>
      <c r="AE431">
        <v>11.12</v>
      </c>
      <c r="AF431">
        <v>0</v>
      </c>
      <c r="AG431">
        <v>0</v>
      </c>
      <c r="AH431">
        <v>0</v>
      </c>
      <c r="AI431">
        <v>5.43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9</v>
      </c>
      <c r="AU431" t="s">
        <v>3</v>
      </c>
      <c r="AV431">
        <v>0</v>
      </c>
      <c r="AW431">
        <v>2</v>
      </c>
      <c r="AX431">
        <v>36405898</v>
      </c>
      <c r="AY431">
        <v>1</v>
      </c>
      <c r="AZ431">
        <v>0</v>
      </c>
      <c r="BA431">
        <v>417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Y431*Source!I394</f>
        <v>2.5290000000000004</v>
      </c>
      <c r="CY431">
        <f t="shared" si="59"/>
        <v>60.38</v>
      </c>
      <c r="CZ431">
        <f t="shared" si="60"/>
        <v>11.12</v>
      </c>
      <c r="DA431">
        <f t="shared" si="61"/>
        <v>5.43</v>
      </c>
      <c r="DB431">
        <f t="shared" si="62"/>
        <v>100.08</v>
      </c>
      <c r="DC431">
        <f t="shared" si="63"/>
        <v>0</v>
      </c>
    </row>
    <row r="432" spans="1:107">
      <c r="A432">
        <f>ROW(Source!A394)</f>
        <v>394</v>
      </c>
      <c r="B432">
        <v>36401907</v>
      </c>
      <c r="C432">
        <v>36405871</v>
      </c>
      <c r="D432">
        <v>29109782</v>
      </c>
      <c r="E432">
        <v>1</v>
      </c>
      <c r="F432">
        <v>1</v>
      </c>
      <c r="G432">
        <v>1</v>
      </c>
      <c r="H432">
        <v>3</v>
      </c>
      <c r="I432" t="s">
        <v>647</v>
      </c>
      <c r="J432" t="s">
        <v>648</v>
      </c>
      <c r="K432" t="s">
        <v>649</v>
      </c>
      <c r="L432">
        <v>1346</v>
      </c>
      <c r="N432">
        <v>1009</v>
      </c>
      <c r="O432" t="s">
        <v>160</v>
      </c>
      <c r="P432" t="s">
        <v>160</v>
      </c>
      <c r="Q432">
        <v>1</v>
      </c>
      <c r="W432">
        <v>0</v>
      </c>
      <c r="X432">
        <v>-71279152</v>
      </c>
      <c r="Y432">
        <v>85</v>
      </c>
      <c r="AA432">
        <v>16.309999999999999</v>
      </c>
      <c r="AB432">
        <v>0</v>
      </c>
      <c r="AC432">
        <v>0</v>
      </c>
      <c r="AD432">
        <v>0</v>
      </c>
      <c r="AE432">
        <v>4.3600000000000003</v>
      </c>
      <c r="AF432">
        <v>0</v>
      </c>
      <c r="AG432">
        <v>0</v>
      </c>
      <c r="AH432">
        <v>0</v>
      </c>
      <c r="AI432">
        <v>3.74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85</v>
      </c>
      <c r="AU432" t="s">
        <v>3</v>
      </c>
      <c r="AV432">
        <v>0</v>
      </c>
      <c r="AW432">
        <v>2</v>
      </c>
      <c r="AX432">
        <v>36405899</v>
      </c>
      <c r="AY432">
        <v>1</v>
      </c>
      <c r="AZ432">
        <v>0</v>
      </c>
      <c r="BA432">
        <v>418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Y432*Source!I394</f>
        <v>23.885000000000002</v>
      </c>
      <c r="CY432">
        <f t="shared" si="59"/>
        <v>16.309999999999999</v>
      </c>
      <c r="CZ432">
        <f t="shared" si="60"/>
        <v>4.3600000000000003</v>
      </c>
      <c r="DA432">
        <f t="shared" si="61"/>
        <v>3.74</v>
      </c>
      <c r="DB432">
        <f t="shared" si="62"/>
        <v>370.6</v>
      </c>
      <c r="DC432">
        <f t="shared" si="63"/>
        <v>0</v>
      </c>
    </row>
    <row r="433" spans="1:107">
      <c r="A433">
        <f>ROW(Source!A394)</f>
        <v>394</v>
      </c>
      <c r="B433">
        <v>36401907</v>
      </c>
      <c r="C433">
        <v>36405871</v>
      </c>
      <c r="D433">
        <v>29110699</v>
      </c>
      <c r="E433">
        <v>1</v>
      </c>
      <c r="F433">
        <v>1</v>
      </c>
      <c r="G433">
        <v>1</v>
      </c>
      <c r="H433">
        <v>3</v>
      </c>
      <c r="I433" t="s">
        <v>650</v>
      </c>
      <c r="J433" t="s">
        <v>651</v>
      </c>
      <c r="K433" t="s">
        <v>652</v>
      </c>
      <c r="L433">
        <v>1301</v>
      </c>
      <c r="N433">
        <v>1003</v>
      </c>
      <c r="O433" t="s">
        <v>142</v>
      </c>
      <c r="P433" t="s">
        <v>142</v>
      </c>
      <c r="Q433">
        <v>1</v>
      </c>
      <c r="W433">
        <v>0</v>
      </c>
      <c r="X433">
        <v>1063889258</v>
      </c>
      <c r="Y433">
        <v>120</v>
      </c>
      <c r="AA433">
        <v>1.24</v>
      </c>
      <c r="AB433">
        <v>0</v>
      </c>
      <c r="AC433">
        <v>0</v>
      </c>
      <c r="AD433">
        <v>0</v>
      </c>
      <c r="AE433">
        <v>0.17</v>
      </c>
      <c r="AF433">
        <v>0</v>
      </c>
      <c r="AG433">
        <v>0</v>
      </c>
      <c r="AH433">
        <v>0</v>
      </c>
      <c r="AI433">
        <v>7.29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120</v>
      </c>
      <c r="AU433" t="s">
        <v>3</v>
      </c>
      <c r="AV433">
        <v>0</v>
      </c>
      <c r="AW433">
        <v>2</v>
      </c>
      <c r="AX433">
        <v>36405900</v>
      </c>
      <c r="AY433">
        <v>1</v>
      </c>
      <c r="AZ433">
        <v>0</v>
      </c>
      <c r="BA433">
        <v>419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Y433*Source!I394</f>
        <v>33.720000000000006</v>
      </c>
      <c r="CY433">
        <f t="shared" si="59"/>
        <v>1.24</v>
      </c>
      <c r="CZ433">
        <f t="shared" si="60"/>
        <v>0.17</v>
      </c>
      <c r="DA433">
        <f t="shared" si="61"/>
        <v>7.29</v>
      </c>
      <c r="DB433">
        <f t="shared" si="62"/>
        <v>20.399999999999999</v>
      </c>
      <c r="DC433">
        <f t="shared" si="63"/>
        <v>0</v>
      </c>
    </row>
    <row r="434" spans="1:107">
      <c r="A434">
        <f>ROW(Source!A394)</f>
        <v>394</v>
      </c>
      <c r="B434">
        <v>36401907</v>
      </c>
      <c r="C434">
        <v>36405871</v>
      </c>
      <c r="D434">
        <v>29110797</v>
      </c>
      <c r="E434">
        <v>1</v>
      </c>
      <c r="F434">
        <v>1</v>
      </c>
      <c r="G434">
        <v>1</v>
      </c>
      <c r="H434">
        <v>3</v>
      </c>
      <c r="I434" t="s">
        <v>653</v>
      </c>
      <c r="J434" t="s">
        <v>654</v>
      </c>
      <c r="K434" t="s">
        <v>655</v>
      </c>
      <c r="L434">
        <v>1301</v>
      </c>
      <c r="N434">
        <v>1003</v>
      </c>
      <c r="O434" t="s">
        <v>142</v>
      </c>
      <c r="P434" t="s">
        <v>142</v>
      </c>
      <c r="Q434">
        <v>1</v>
      </c>
      <c r="W434">
        <v>0</v>
      </c>
      <c r="X434">
        <v>1919953005</v>
      </c>
      <c r="Y434">
        <v>82</v>
      </c>
      <c r="AA434">
        <v>15.5</v>
      </c>
      <c r="AB434">
        <v>0</v>
      </c>
      <c r="AC434">
        <v>0</v>
      </c>
      <c r="AD434">
        <v>0</v>
      </c>
      <c r="AE434">
        <v>1.74</v>
      </c>
      <c r="AF434">
        <v>0</v>
      </c>
      <c r="AG434">
        <v>0</v>
      </c>
      <c r="AH434">
        <v>0</v>
      </c>
      <c r="AI434">
        <v>8.91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82</v>
      </c>
      <c r="AU434" t="s">
        <v>3</v>
      </c>
      <c r="AV434">
        <v>0</v>
      </c>
      <c r="AW434">
        <v>2</v>
      </c>
      <c r="AX434">
        <v>36405901</v>
      </c>
      <c r="AY434">
        <v>1</v>
      </c>
      <c r="AZ434">
        <v>0</v>
      </c>
      <c r="BA434">
        <v>420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Y434*Source!I394</f>
        <v>23.042000000000002</v>
      </c>
      <c r="CY434">
        <f t="shared" si="59"/>
        <v>15.5</v>
      </c>
      <c r="CZ434">
        <f t="shared" si="60"/>
        <v>1.74</v>
      </c>
      <c r="DA434">
        <f t="shared" si="61"/>
        <v>8.91</v>
      </c>
      <c r="DB434">
        <f t="shared" si="62"/>
        <v>142.68</v>
      </c>
      <c r="DC434">
        <f t="shared" si="63"/>
        <v>0</v>
      </c>
    </row>
    <row r="435" spans="1:107">
      <c r="A435">
        <f>ROW(Source!A394)</f>
        <v>394</v>
      </c>
      <c r="B435">
        <v>36401907</v>
      </c>
      <c r="C435">
        <v>36405871</v>
      </c>
      <c r="D435">
        <v>29110815</v>
      </c>
      <c r="E435">
        <v>1</v>
      </c>
      <c r="F435">
        <v>1</v>
      </c>
      <c r="G435">
        <v>1</v>
      </c>
      <c r="H435">
        <v>3</v>
      </c>
      <c r="I435" t="s">
        <v>656</v>
      </c>
      <c r="J435" t="s">
        <v>657</v>
      </c>
      <c r="K435" t="s">
        <v>658</v>
      </c>
      <c r="L435">
        <v>1301</v>
      </c>
      <c r="N435">
        <v>1003</v>
      </c>
      <c r="O435" t="s">
        <v>142</v>
      </c>
      <c r="P435" t="s">
        <v>142</v>
      </c>
      <c r="Q435">
        <v>1</v>
      </c>
      <c r="W435">
        <v>0</v>
      </c>
      <c r="X435">
        <v>-1169660804</v>
      </c>
      <c r="Y435">
        <v>116</v>
      </c>
      <c r="AA435">
        <v>6.29</v>
      </c>
      <c r="AB435">
        <v>0</v>
      </c>
      <c r="AC435">
        <v>0</v>
      </c>
      <c r="AD435">
        <v>0</v>
      </c>
      <c r="AE435">
        <v>0.85</v>
      </c>
      <c r="AF435">
        <v>0</v>
      </c>
      <c r="AG435">
        <v>0</v>
      </c>
      <c r="AH435">
        <v>0</v>
      </c>
      <c r="AI435">
        <v>7.4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116</v>
      </c>
      <c r="AU435" t="s">
        <v>3</v>
      </c>
      <c r="AV435">
        <v>0</v>
      </c>
      <c r="AW435">
        <v>2</v>
      </c>
      <c r="AX435">
        <v>36405902</v>
      </c>
      <c r="AY435">
        <v>1</v>
      </c>
      <c r="AZ435">
        <v>0</v>
      </c>
      <c r="BA435">
        <v>421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Y435*Source!I394</f>
        <v>32.596000000000004</v>
      </c>
      <c r="CY435">
        <f t="shared" si="59"/>
        <v>6.29</v>
      </c>
      <c r="CZ435">
        <f t="shared" si="60"/>
        <v>0.85</v>
      </c>
      <c r="DA435">
        <f t="shared" si="61"/>
        <v>7.4</v>
      </c>
      <c r="DB435">
        <f t="shared" si="62"/>
        <v>98.6</v>
      </c>
      <c r="DC435">
        <f t="shared" si="63"/>
        <v>0</v>
      </c>
    </row>
    <row r="436" spans="1:107">
      <c r="A436">
        <f>ROW(Source!A394)</f>
        <v>394</v>
      </c>
      <c r="B436">
        <v>36401907</v>
      </c>
      <c r="C436">
        <v>36405871</v>
      </c>
      <c r="D436">
        <v>29111455</v>
      </c>
      <c r="E436">
        <v>1</v>
      </c>
      <c r="F436">
        <v>1</v>
      </c>
      <c r="G436">
        <v>1</v>
      </c>
      <c r="H436">
        <v>3</v>
      </c>
      <c r="I436" t="s">
        <v>659</v>
      </c>
      <c r="J436" t="s">
        <v>660</v>
      </c>
      <c r="K436" t="s">
        <v>661</v>
      </c>
      <c r="L436">
        <v>1327</v>
      </c>
      <c r="N436">
        <v>1005</v>
      </c>
      <c r="O436" t="s">
        <v>155</v>
      </c>
      <c r="P436" t="s">
        <v>155</v>
      </c>
      <c r="Q436">
        <v>1</v>
      </c>
      <c r="W436">
        <v>0</v>
      </c>
      <c r="X436">
        <v>-1126346608</v>
      </c>
      <c r="Y436">
        <v>212</v>
      </c>
      <c r="AA436">
        <v>73.790000000000006</v>
      </c>
      <c r="AB436">
        <v>0</v>
      </c>
      <c r="AC436">
        <v>0</v>
      </c>
      <c r="AD436">
        <v>0</v>
      </c>
      <c r="AE436">
        <v>15.06</v>
      </c>
      <c r="AF436">
        <v>0</v>
      </c>
      <c r="AG436">
        <v>0</v>
      </c>
      <c r="AH436">
        <v>0</v>
      </c>
      <c r="AI436">
        <v>4.9000000000000004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212</v>
      </c>
      <c r="AU436" t="s">
        <v>3</v>
      </c>
      <c r="AV436">
        <v>0</v>
      </c>
      <c r="AW436">
        <v>2</v>
      </c>
      <c r="AX436">
        <v>36405903</v>
      </c>
      <c r="AY436">
        <v>1</v>
      </c>
      <c r="AZ436">
        <v>0</v>
      </c>
      <c r="BA436">
        <v>422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Y436*Source!I394</f>
        <v>59.572000000000003</v>
      </c>
      <c r="CY436">
        <f t="shared" si="59"/>
        <v>73.790000000000006</v>
      </c>
      <c r="CZ436">
        <f t="shared" si="60"/>
        <v>15.06</v>
      </c>
      <c r="DA436">
        <f t="shared" si="61"/>
        <v>4.9000000000000004</v>
      </c>
      <c r="DB436">
        <f t="shared" si="62"/>
        <v>3192.72</v>
      </c>
      <c r="DC436">
        <f t="shared" si="63"/>
        <v>0</v>
      </c>
    </row>
    <row r="437" spans="1:107">
      <c r="A437">
        <f>ROW(Source!A394)</f>
        <v>394</v>
      </c>
      <c r="B437">
        <v>36401907</v>
      </c>
      <c r="C437">
        <v>36405871</v>
      </c>
      <c r="D437">
        <v>29114733</v>
      </c>
      <c r="E437">
        <v>1</v>
      </c>
      <c r="F437">
        <v>1</v>
      </c>
      <c r="G437">
        <v>1</v>
      </c>
      <c r="H437">
        <v>3</v>
      </c>
      <c r="I437" t="s">
        <v>662</v>
      </c>
      <c r="J437" t="s">
        <v>663</v>
      </c>
      <c r="K437" t="s">
        <v>664</v>
      </c>
      <c r="L437">
        <v>1354</v>
      </c>
      <c r="N437">
        <v>1010</v>
      </c>
      <c r="O437" t="s">
        <v>237</v>
      </c>
      <c r="P437" t="s">
        <v>237</v>
      </c>
      <c r="Q437">
        <v>1</v>
      </c>
      <c r="W437">
        <v>0</v>
      </c>
      <c r="X437">
        <v>-1352915271</v>
      </c>
      <c r="Y437">
        <v>735</v>
      </c>
      <c r="AA437">
        <v>0.3</v>
      </c>
      <c r="AB437">
        <v>0</v>
      </c>
      <c r="AC437">
        <v>0</v>
      </c>
      <c r="AD437">
        <v>0</v>
      </c>
      <c r="AE437">
        <v>0.02</v>
      </c>
      <c r="AF437">
        <v>0</v>
      </c>
      <c r="AG437">
        <v>0</v>
      </c>
      <c r="AH437">
        <v>0</v>
      </c>
      <c r="AI437">
        <v>14.91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735</v>
      </c>
      <c r="AU437" t="s">
        <v>3</v>
      </c>
      <c r="AV437">
        <v>0</v>
      </c>
      <c r="AW437">
        <v>2</v>
      </c>
      <c r="AX437">
        <v>36405904</v>
      </c>
      <c r="AY437">
        <v>1</v>
      </c>
      <c r="AZ437">
        <v>0</v>
      </c>
      <c r="BA437">
        <v>423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Y437*Source!I394</f>
        <v>206.53500000000003</v>
      </c>
      <c r="CY437">
        <f t="shared" si="59"/>
        <v>0.3</v>
      </c>
      <c r="CZ437">
        <f t="shared" si="60"/>
        <v>0.02</v>
      </c>
      <c r="DA437">
        <f t="shared" si="61"/>
        <v>14.91</v>
      </c>
      <c r="DB437">
        <f t="shared" si="62"/>
        <v>14.7</v>
      </c>
      <c r="DC437">
        <f t="shared" si="63"/>
        <v>0</v>
      </c>
    </row>
    <row r="438" spans="1:107">
      <c r="A438">
        <f>ROW(Source!A394)</f>
        <v>394</v>
      </c>
      <c r="B438">
        <v>36401907</v>
      </c>
      <c r="C438">
        <v>36405871</v>
      </c>
      <c r="D438">
        <v>29114734</v>
      </c>
      <c r="E438">
        <v>1</v>
      </c>
      <c r="F438">
        <v>1</v>
      </c>
      <c r="G438">
        <v>1</v>
      </c>
      <c r="H438">
        <v>3</v>
      </c>
      <c r="I438" t="s">
        <v>665</v>
      </c>
      <c r="J438" t="s">
        <v>666</v>
      </c>
      <c r="K438" t="s">
        <v>667</v>
      </c>
      <c r="L438">
        <v>1354</v>
      </c>
      <c r="N438">
        <v>1010</v>
      </c>
      <c r="O438" t="s">
        <v>237</v>
      </c>
      <c r="P438" t="s">
        <v>237</v>
      </c>
      <c r="Q438">
        <v>1</v>
      </c>
      <c r="W438">
        <v>0</v>
      </c>
      <c r="X438">
        <v>1370092194</v>
      </c>
      <c r="Y438">
        <v>1855</v>
      </c>
      <c r="AA438">
        <v>0.38</v>
      </c>
      <c r="AB438">
        <v>0</v>
      </c>
      <c r="AC438">
        <v>0</v>
      </c>
      <c r="AD438">
        <v>0</v>
      </c>
      <c r="AE438">
        <v>0.03</v>
      </c>
      <c r="AF438">
        <v>0</v>
      </c>
      <c r="AG438">
        <v>0</v>
      </c>
      <c r="AH438">
        <v>0</v>
      </c>
      <c r="AI438">
        <v>12.55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1855</v>
      </c>
      <c r="AU438" t="s">
        <v>3</v>
      </c>
      <c r="AV438">
        <v>0</v>
      </c>
      <c r="AW438">
        <v>2</v>
      </c>
      <c r="AX438">
        <v>36405905</v>
      </c>
      <c r="AY438">
        <v>1</v>
      </c>
      <c r="AZ438">
        <v>0</v>
      </c>
      <c r="BA438">
        <v>424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Y438*Source!I394</f>
        <v>521.255</v>
      </c>
      <c r="CY438">
        <f t="shared" si="59"/>
        <v>0.38</v>
      </c>
      <c r="CZ438">
        <f t="shared" si="60"/>
        <v>0.03</v>
      </c>
      <c r="DA438">
        <f t="shared" si="61"/>
        <v>12.55</v>
      </c>
      <c r="DB438">
        <f t="shared" si="62"/>
        <v>55.65</v>
      </c>
      <c r="DC438">
        <f t="shared" si="63"/>
        <v>0</v>
      </c>
    </row>
    <row r="439" spans="1:107">
      <c r="A439">
        <f>ROW(Source!A394)</f>
        <v>394</v>
      </c>
      <c r="B439">
        <v>36401907</v>
      </c>
      <c r="C439">
        <v>36405871</v>
      </c>
      <c r="D439">
        <v>29114482</v>
      </c>
      <c r="E439">
        <v>1</v>
      </c>
      <c r="F439">
        <v>1</v>
      </c>
      <c r="G439">
        <v>1</v>
      </c>
      <c r="H439">
        <v>3</v>
      </c>
      <c r="I439" t="s">
        <v>668</v>
      </c>
      <c r="J439" t="s">
        <v>669</v>
      </c>
      <c r="K439" t="s">
        <v>670</v>
      </c>
      <c r="L439">
        <v>1354</v>
      </c>
      <c r="N439">
        <v>1010</v>
      </c>
      <c r="O439" t="s">
        <v>237</v>
      </c>
      <c r="P439" t="s">
        <v>237</v>
      </c>
      <c r="Q439">
        <v>1</v>
      </c>
      <c r="W439">
        <v>0</v>
      </c>
      <c r="X439">
        <v>-520920930</v>
      </c>
      <c r="Y439">
        <v>153</v>
      </c>
      <c r="AA439">
        <v>0.33</v>
      </c>
      <c r="AB439">
        <v>0</v>
      </c>
      <c r="AC439">
        <v>0</v>
      </c>
      <c r="AD439">
        <v>0</v>
      </c>
      <c r="AE439">
        <v>7.0000000000000007E-2</v>
      </c>
      <c r="AF439">
        <v>0</v>
      </c>
      <c r="AG439">
        <v>0</v>
      </c>
      <c r="AH439">
        <v>0</v>
      </c>
      <c r="AI439">
        <v>4.74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153</v>
      </c>
      <c r="AU439" t="s">
        <v>3</v>
      </c>
      <c r="AV439">
        <v>0</v>
      </c>
      <c r="AW439">
        <v>2</v>
      </c>
      <c r="AX439">
        <v>36405906</v>
      </c>
      <c r="AY439">
        <v>1</v>
      </c>
      <c r="AZ439">
        <v>0</v>
      </c>
      <c r="BA439">
        <v>425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Y439*Source!I394</f>
        <v>42.993000000000002</v>
      </c>
      <c r="CY439">
        <f t="shared" si="59"/>
        <v>0.33</v>
      </c>
      <c r="CZ439">
        <f t="shared" si="60"/>
        <v>7.0000000000000007E-2</v>
      </c>
      <c r="DA439">
        <f t="shared" si="61"/>
        <v>4.74</v>
      </c>
      <c r="DB439">
        <f t="shared" si="62"/>
        <v>10.71</v>
      </c>
      <c r="DC439">
        <f t="shared" si="63"/>
        <v>0</v>
      </c>
    </row>
    <row r="440" spans="1:107">
      <c r="A440">
        <f>ROW(Source!A394)</f>
        <v>394</v>
      </c>
      <c r="B440">
        <v>36401907</v>
      </c>
      <c r="C440">
        <v>36405871</v>
      </c>
      <c r="D440">
        <v>29129584</v>
      </c>
      <c r="E440">
        <v>1</v>
      </c>
      <c r="F440">
        <v>1</v>
      </c>
      <c r="G440">
        <v>1</v>
      </c>
      <c r="H440">
        <v>3</v>
      </c>
      <c r="I440" t="s">
        <v>671</v>
      </c>
      <c r="J440" t="s">
        <v>672</v>
      </c>
      <c r="K440" t="s">
        <v>673</v>
      </c>
      <c r="L440">
        <v>1301</v>
      </c>
      <c r="N440">
        <v>1003</v>
      </c>
      <c r="O440" t="s">
        <v>142</v>
      </c>
      <c r="P440" t="s">
        <v>142</v>
      </c>
      <c r="Q440">
        <v>1</v>
      </c>
      <c r="W440">
        <v>0</v>
      </c>
      <c r="X440">
        <v>-1665253311</v>
      </c>
      <c r="Y440">
        <v>88</v>
      </c>
      <c r="AA440">
        <v>53.07</v>
      </c>
      <c r="AB440">
        <v>0</v>
      </c>
      <c r="AC440">
        <v>0</v>
      </c>
      <c r="AD440">
        <v>0</v>
      </c>
      <c r="AE440">
        <v>7.22</v>
      </c>
      <c r="AF440">
        <v>0</v>
      </c>
      <c r="AG440">
        <v>0</v>
      </c>
      <c r="AH440">
        <v>0</v>
      </c>
      <c r="AI440">
        <v>7.35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88</v>
      </c>
      <c r="AU440" t="s">
        <v>3</v>
      </c>
      <c r="AV440">
        <v>0</v>
      </c>
      <c r="AW440">
        <v>2</v>
      </c>
      <c r="AX440">
        <v>36405907</v>
      </c>
      <c r="AY440">
        <v>1</v>
      </c>
      <c r="AZ440">
        <v>0</v>
      </c>
      <c r="BA440">
        <v>426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Y440*Source!I394</f>
        <v>24.728000000000002</v>
      </c>
      <c r="CY440">
        <f t="shared" si="59"/>
        <v>53.07</v>
      </c>
      <c r="CZ440">
        <f t="shared" si="60"/>
        <v>7.22</v>
      </c>
      <c r="DA440">
        <f t="shared" si="61"/>
        <v>7.35</v>
      </c>
      <c r="DB440">
        <f t="shared" si="62"/>
        <v>635.36</v>
      </c>
      <c r="DC440">
        <f t="shared" si="63"/>
        <v>0</v>
      </c>
    </row>
    <row r="441" spans="1:107">
      <c r="A441">
        <f>ROW(Source!A394)</f>
        <v>394</v>
      </c>
      <c r="B441">
        <v>36401907</v>
      </c>
      <c r="C441">
        <v>36405871</v>
      </c>
      <c r="D441">
        <v>29129619</v>
      </c>
      <c r="E441">
        <v>1</v>
      </c>
      <c r="F441">
        <v>1</v>
      </c>
      <c r="G441">
        <v>1</v>
      </c>
      <c r="H441">
        <v>3</v>
      </c>
      <c r="I441" t="s">
        <v>674</v>
      </c>
      <c r="J441" t="s">
        <v>675</v>
      </c>
      <c r="K441" t="s">
        <v>676</v>
      </c>
      <c r="L441">
        <v>1301</v>
      </c>
      <c r="N441">
        <v>1003</v>
      </c>
      <c r="O441" t="s">
        <v>142</v>
      </c>
      <c r="P441" t="s">
        <v>142</v>
      </c>
      <c r="Q441">
        <v>1</v>
      </c>
      <c r="W441">
        <v>0</v>
      </c>
      <c r="X441">
        <v>1030922947</v>
      </c>
      <c r="Y441">
        <v>225</v>
      </c>
      <c r="AA441">
        <v>61.61</v>
      </c>
      <c r="AB441">
        <v>0</v>
      </c>
      <c r="AC441">
        <v>0</v>
      </c>
      <c r="AD441">
        <v>0</v>
      </c>
      <c r="AE441">
        <v>8.44</v>
      </c>
      <c r="AF441">
        <v>0</v>
      </c>
      <c r="AG441">
        <v>0</v>
      </c>
      <c r="AH441">
        <v>0</v>
      </c>
      <c r="AI441">
        <v>7.3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225</v>
      </c>
      <c r="AU441" t="s">
        <v>3</v>
      </c>
      <c r="AV441">
        <v>0</v>
      </c>
      <c r="AW441">
        <v>2</v>
      </c>
      <c r="AX441">
        <v>36405908</v>
      </c>
      <c r="AY441">
        <v>1</v>
      </c>
      <c r="AZ441">
        <v>0</v>
      </c>
      <c r="BA441">
        <v>427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Y441*Source!I394</f>
        <v>63.225000000000009</v>
      </c>
      <c r="CY441">
        <f t="shared" si="59"/>
        <v>61.61</v>
      </c>
      <c r="CZ441">
        <f t="shared" si="60"/>
        <v>8.44</v>
      </c>
      <c r="DA441">
        <f t="shared" si="61"/>
        <v>7.3</v>
      </c>
      <c r="DB441">
        <f t="shared" si="62"/>
        <v>1899</v>
      </c>
      <c r="DC441">
        <f t="shared" si="63"/>
        <v>0</v>
      </c>
    </row>
    <row r="442" spans="1:107">
      <c r="A442">
        <f>ROW(Source!A394)</f>
        <v>394</v>
      </c>
      <c r="B442">
        <v>36401907</v>
      </c>
      <c r="C442">
        <v>36405871</v>
      </c>
      <c r="D442">
        <v>29129634</v>
      </c>
      <c r="E442">
        <v>1</v>
      </c>
      <c r="F442">
        <v>1</v>
      </c>
      <c r="G442">
        <v>1</v>
      </c>
      <c r="H442">
        <v>3</v>
      </c>
      <c r="I442" t="s">
        <v>677</v>
      </c>
      <c r="J442" t="s">
        <v>678</v>
      </c>
      <c r="K442" t="s">
        <v>679</v>
      </c>
      <c r="L442">
        <v>1301</v>
      </c>
      <c r="N442">
        <v>1003</v>
      </c>
      <c r="O442" t="s">
        <v>142</v>
      </c>
      <c r="P442" t="s">
        <v>142</v>
      </c>
      <c r="Q442">
        <v>1</v>
      </c>
      <c r="W442">
        <v>0</v>
      </c>
      <c r="X442">
        <v>-234707112</v>
      </c>
      <c r="Y442">
        <v>46</v>
      </c>
      <c r="AA442">
        <v>37.020000000000003</v>
      </c>
      <c r="AB442">
        <v>0</v>
      </c>
      <c r="AC442">
        <v>0</v>
      </c>
      <c r="AD442">
        <v>0</v>
      </c>
      <c r="AE442">
        <v>3.32</v>
      </c>
      <c r="AF442">
        <v>0</v>
      </c>
      <c r="AG442">
        <v>0</v>
      </c>
      <c r="AH442">
        <v>0</v>
      </c>
      <c r="AI442">
        <v>11.15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46</v>
      </c>
      <c r="AU442" t="s">
        <v>3</v>
      </c>
      <c r="AV442">
        <v>0</v>
      </c>
      <c r="AW442">
        <v>2</v>
      </c>
      <c r="AX442">
        <v>36405909</v>
      </c>
      <c r="AY442">
        <v>1</v>
      </c>
      <c r="AZ442">
        <v>0</v>
      </c>
      <c r="BA442">
        <v>428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Y442*Source!I394</f>
        <v>12.926000000000002</v>
      </c>
      <c r="CY442">
        <f t="shared" si="59"/>
        <v>37.020000000000003</v>
      </c>
      <c r="CZ442">
        <f t="shared" si="60"/>
        <v>3.32</v>
      </c>
      <c r="DA442">
        <f t="shared" si="61"/>
        <v>11.15</v>
      </c>
      <c r="DB442">
        <f t="shared" si="62"/>
        <v>152.72</v>
      </c>
      <c r="DC442">
        <f t="shared" si="63"/>
        <v>0</v>
      </c>
    </row>
    <row r="443" spans="1:107">
      <c r="A443">
        <f>ROW(Source!A395)</f>
        <v>395</v>
      </c>
      <c r="B443">
        <v>36401907</v>
      </c>
      <c r="C443">
        <v>36405910</v>
      </c>
      <c r="D443">
        <v>18410244</v>
      </c>
      <c r="E443">
        <v>1</v>
      </c>
      <c r="F443">
        <v>1</v>
      </c>
      <c r="G443">
        <v>1</v>
      </c>
      <c r="H443">
        <v>1</v>
      </c>
      <c r="I443" t="s">
        <v>680</v>
      </c>
      <c r="J443" t="s">
        <v>3</v>
      </c>
      <c r="K443" t="s">
        <v>681</v>
      </c>
      <c r="L443">
        <v>1369</v>
      </c>
      <c r="N443">
        <v>1013</v>
      </c>
      <c r="O443" t="s">
        <v>514</v>
      </c>
      <c r="P443" t="s">
        <v>514</v>
      </c>
      <c r="Q443">
        <v>1</v>
      </c>
      <c r="W443">
        <v>0</v>
      </c>
      <c r="X443">
        <v>-1803619151</v>
      </c>
      <c r="Y443">
        <v>64.330999999999989</v>
      </c>
      <c r="AA443">
        <v>0</v>
      </c>
      <c r="AB443">
        <v>0</v>
      </c>
      <c r="AC443">
        <v>0</v>
      </c>
      <c r="AD443">
        <v>296.73</v>
      </c>
      <c r="AE443">
        <v>0</v>
      </c>
      <c r="AF443">
        <v>0</v>
      </c>
      <c r="AG443">
        <v>0</v>
      </c>
      <c r="AH443">
        <v>296.73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55.94</v>
      </c>
      <c r="AU443" t="s">
        <v>134</v>
      </c>
      <c r="AV443">
        <v>1</v>
      </c>
      <c r="AW443">
        <v>2</v>
      </c>
      <c r="AX443">
        <v>36405918</v>
      </c>
      <c r="AY443">
        <v>2</v>
      </c>
      <c r="AZ443">
        <v>131072</v>
      </c>
      <c r="BA443">
        <v>429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Y443*Source!I395</f>
        <v>18.077010999999999</v>
      </c>
      <c r="CY443">
        <f>AD443</f>
        <v>296.73</v>
      </c>
      <c r="CZ443">
        <f>AH443</f>
        <v>296.73</v>
      </c>
      <c r="DA443">
        <f>AL443</f>
        <v>1</v>
      </c>
      <c r="DB443">
        <f>ROUND((ROUND(AT443*CZ443,2)*1.15),2)</f>
        <v>19088.939999999999</v>
      </c>
      <c r="DC443">
        <f>ROUND((ROUND(AT443*AG443,2)*1.15),2)</f>
        <v>0</v>
      </c>
    </row>
    <row r="444" spans="1:107">
      <c r="A444">
        <f>ROW(Source!A395)</f>
        <v>395</v>
      </c>
      <c r="B444">
        <v>36401907</v>
      </c>
      <c r="C444">
        <v>36405910</v>
      </c>
      <c r="D444">
        <v>121548</v>
      </c>
      <c r="E444">
        <v>1</v>
      </c>
      <c r="F444">
        <v>1</v>
      </c>
      <c r="G444">
        <v>1</v>
      </c>
      <c r="H444">
        <v>1</v>
      </c>
      <c r="I444" t="s">
        <v>35</v>
      </c>
      <c r="J444" t="s">
        <v>3</v>
      </c>
      <c r="K444" t="s">
        <v>515</v>
      </c>
      <c r="L444">
        <v>608254</v>
      </c>
      <c r="N444">
        <v>1013</v>
      </c>
      <c r="O444" t="s">
        <v>516</v>
      </c>
      <c r="P444" t="s">
        <v>516</v>
      </c>
      <c r="Q444">
        <v>1</v>
      </c>
      <c r="W444">
        <v>0</v>
      </c>
      <c r="X444">
        <v>-185737400</v>
      </c>
      <c r="Y444">
        <v>1.2500000000000001E-2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3</v>
      </c>
      <c r="AT444">
        <v>0.01</v>
      </c>
      <c r="AU444" t="s">
        <v>133</v>
      </c>
      <c r="AV444">
        <v>2</v>
      </c>
      <c r="AW444">
        <v>2</v>
      </c>
      <c r="AX444">
        <v>36405919</v>
      </c>
      <c r="AY444">
        <v>1</v>
      </c>
      <c r="AZ444">
        <v>0</v>
      </c>
      <c r="BA444">
        <v>430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Y444*Source!I395</f>
        <v>3.5125000000000004E-3</v>
      </c>
      <c r="CY444">
        <f>AD444</f>
        <v>0</v>
      </c>
      <c r="CZ444">
        <f>AH444</f>
        <v>0</v>
      </c>
      <c r="DA444">
        <f>AL444</f>
        <v>1</v>
      </c>
      <c r="DB444">
        <f>ROUND((ROUND(AT444*CZ444,2)*1.25),2)</f>
        <v>0</v>
      </c>
      <c r="DC444">
        <f>ROUND((ROUND(AT444*AG444,2)*1.25),2)</f>
        <v>0</v>
      </c>
    </row>
    <row r="445" spans="1:107">
      <c r="A445">
        <f>ROW(Source!A395)</f>
        <v>395</v>
      </c>
      <c r="B445">
        <v>36401907</v>
      </c>
      <c r="C445">
        <v>36405910</v>
      </c>
      <c r="D445">
        <v>29172556</v>
      </c>
      <c r="E445">
        <v>1</v>
      </c>
      <c r="F445">
        <v>1</v>
      </c>
      <c r="G445">
        <v>1</v>
      </c>
      <c r="H445">
        <v>2</v>
      </c>
      <c r="I445" t="s">
        <v>517</v>
      </c>
      <c r="J445" t="s">
        <v>518</v>
      </c>
      <c r="K445" t="s">
        <v>519</v>
      </c>
      <c r="L445">
        <v>1368</v>
      </c>
      <c r="N445">
        <v>1011</v>
      </c>
      <c r="O445" t="s">
        <v>520</v>
      </c>
      <c r="P445" t="s">
        <v>520</v>
      </c>
      <c r="Q445">
        <v>1</v>
      </c>
      <c r="W445">
        <v>0</v>
      </c>
      <c r="X445">
        <v>-1302720870</v>
      </c>
      <c r="Y445">
        <v>1.2500000000000001E-2</v>
      </c>
      <c r="AA445">
        <v>0</v>
      </c>
      <c r="AB445">
        <v>466.71</v>
      </c>
      <c r="AC445">
        <v>449.82</v>
      </c>
      <c r="AD445">
        <v>0</v>
      </c>
      <c r="AE445">
        <v>0</v>
      </c>
      <c r="AF445">
        <v>31.26</v>
      </c>
      <c r="AG445">
        <v>13.5</v>
      </c>
      <c r="AH445">
        <v>0</v>
      </c>
      <c r="AI445">
        <v>1</v>
      </c>
      <c r="AJ445">
        <v>14.93</v>
      </c>
      <c r="AK445">
        <v>33.32</v>
      </c>
      <c r="AL445">
        <v>1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0.01</v>
      </c>
      <c r="AU445" t="s">
        <v>133</v>
      </c>
      <c r="AV445">
        <v>0</v>
      </c>
      <c r="AW445">
        <v>2</v>
      </c>
      <c r="AX445">
        <v>36405920</v>
      </c>
      <c r="AY445">
        <v>1</v>
      </c>
      <c r="AZ445">
        <v>0</v>
      </c>
      <c r="BA445">
        <v>431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Y445*Source!I395</f>
        <v>3.5125000000000004E-3</v>
      </c>
      <c r="CY445">
        <f>AB445</f>
        <v>466.71</v>
      </c>
      <c r="CZ445">
        <f>AF445</f>
        <v>31.26</v>
      </c>
      <c r="DA445">
        <f>AJ445</f>
        <v>14.93</v>
      </c>
      <c r="DB445">
        <f>ROUND((ROUND(AT445*CZ445,2)*1.25),2)</f>
        <v>0.39</v>
      </c>
      <c r="DC445">
        <f>ROUND((ROUND(AT445*AG445,2)*1.25),2)</f>
        <v>0.18</v>
      </c>
    </row>
    <row r="446" spans="1:107">
      <c r="A446">
        <f>ROW(Source!A395)</f>
        <v>395</v>
      </c>
      <c r="B446">
        <v>36401907</v>
      </c>
      <c r="C446">
        <v>36405910</v>
      </c>
      <c r="D446">
        <v>29174913</v>
      </c>
      <c r="E446">
        <v>1</v>
      </c>
      <c r="F446">
        <v>1</v>
      </c>
      <c r="G446">
        <v>1</v>
      </c>
      <c r="H446">
        <v>2</v>
      </c>
      <c r="I446" t="s">
        <v>531</v>
      </c>
      <c r="J446" t="s">
        <v>532</v>
      </c>
      <c r="K446" t="s">
        <v>533</v>
      </c>
      <c r="L446">
        <v>1368</v>
      </c>
      <c r="N446">
        <v>1011</v>
      </c>
      <c r="O446" t="s">
        <v>520</v>
      </c>
      <c r="P446" t="s">
        <v>520</v>
      </c>
      <c r="Q446">
        <v>1</v>
      </c>
      <c r="W446">
        <v>0</v>
      </c>
      <c r="X446">
        <v>458544584</v>
      </c>
      <c r="Y446">
        <v>1.2500000000000001E-2</v>
      </c>
      <c r="AA446">
        <v>0</v>
      </c>
      <c r="AB446">
        <v>932.72</v>
      </c>
      <c r="AC446">
        <v>386.51</v>
      </c>
      <c r="AD446">
        <v>0</v>
      </c>
      <c r="AE446">
        <v>0</v>
      </c>
      <c r="AF446">
        <v>87.17</v>
      </c>
      <c r="AG446">
        <v>11.6</v>
      </c>
      <c r="AH446">
        <v>0</v>
      </c>
      <c r="AI446">
        <v>1</v>
      </c>
      <c r="AJ446">
        <v>10.7</v>
      </c>
      <c r="AK446">
        <v>33.32</v>
      </c>
      <c r="AL446">
        <v>1</v>
      </c>
      <c r="AN446">
        <v>0</v>
      </c>
      <c r="AO446">
        <v>1</v>
      </c>
      <c r="AP446">
        <v>1</v>
      </c>
      <c r="AQ446">
        <v>0</v>
      </c>
      <c r="AR446">
        <v>0</v>
      </c>
      <c r="AS446" t="s">
        <v>3</v>
      </c>
      <c r="AT446">
        <v>0.01</v>
      </c>
      <c r="AU446" t="s">
        <v>133</v>
      </c>
      <c r="AV446">
        <v>0</v>
      </c>
      <c r="AW446">
        <v>2</v>
      </c>
      <c r="AX446">
        <v>36405921</v>
      </c>
      <c r="AY446">
        <v>1</v>
      </c>
      <c r="AZ446">
        <v>0</v>
      </c>
      <c r="BA446">
        <v>432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Y446*Source!I395</f>
        <v>3.5125000000000004E-3</v>
      </c>
      <c r="CY446">
        <f>AB446</f>
        <v>932.72</v>
      </c>
      <c r="CZ446">
        <f>AF446</f>
        <v>87.17</v>
      </c>
      <c r="DA446">
        <f>AJ446</f>
        <v>10.7</v>
      </c>
      <c r="DB446">
        <f>ROUND((ROUND(AT446*CZ446,2)*1.25),2)</f>
        <v>1.0900000000000001</v>
      </c>
      <c r="DC446">
        <f>ROUND((ROUND(AT446*AG446,2)*1.25),2)</f>
        <v>0.15</v>
      </c>
    </row>
    <row r="447" spans="1:107">
      <c r="A447">
        <f>ROW(Source!A395)</f>
        <v>395</v>
      </c>
      <c r="B447">
        <v>36401907</v>
      </c>
      <c r="C447">
        <v>36405910</v>
      </c>
      <c r="D447">
        <v>29109386</v>
      </c>
      <c r="E447">
        <v>1</v>
      </c>
      <c r="F447">
        <v>1</v>
      </c>
      <c r="G447">
        <v>1</v>
      </c>
      <c r="H447">
        <v>3</v>
      </c>
      <c r="I447" t="s">
        <v>682</v>
      </c>
      <c r="J447" t="s">
        <v>683</v>
      </c>
      <c r="K447" t="s">
        <v>684</v>
      </c>
      <c r="L447">
        <v>1348</v>
      </c>
      <c r="N447">
        <v>1009</v>
      </c>
      <c r="O447" t="s">
        <v>30</v>
      </c>
      <c r="P447" t="s">
        <v>30</v>
      </c>
      <c r="Q447">
        <v>1000</v>
      </c>
      <c r="W447">
        <v>0</v>
      </c>
      <c r="X447">
        <v>-1262442712</v>
      </c>
      <c r="Y447">
        <v>3.4099999999999998E-2</v>
      </c>
      <c r="AA447">
        <v>55935.05</v>
      </c>
      <c r="AB447">
        <v>0</v>
      </c>
      <c r="AC447">
        <v>0</v>
      </c>
      <c r="AD447">
        <v>0</v>
      </c>
      <c r="AE447">
        <v>11300.01</v>
      </c>
      <c r="AF447">
        <v>0</v>
      </c>
      <c r="AG447">
        <v>0</v>
      </c>
      <c r="AH447">
        <v>0</v>
      </c>
      <c r="AI447">
        <v>4.95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3.4099999999999998E-2</v>
      </c>
      <c r="AU447" t="s">
        <v>3</v>
      </c>
      <c r="AV447">
        <v>0</v>
      </c>
      <c r="AW447">
        <v>2</v>
      </c>
      <c r="AX447">
        <v>36405922</v>
      </c>
      <c r="AY447">
        <v>1</v>
      </c>
      <c r="AZ447">
        <v>0</v>
      </c>
      <c r="BA447">
        <v>433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Y447*Source!I395</f>
        <v>9.5820999999999996E-3</v>
      </c>
      <c r="CY447">
        <f>AA447</f>
        <v>55935.05</v>
      </c>
      <c r="CZ447">
        <f>AE447</f>
        <v>11300.01</v>
      </c>
      <c r="DA447">
        <f>AI447</f>
        <v>4.95</v>
      </c>
      <c r="DB447">
        <f t="shared" ref="DB447:DB469" si="64">ROUND(ROUND(AT447*CZ447,2),2)</f>
        <v>385.33</v>
      </c>
      <c r="DC447">
        <f t="shared" ref="DC447:DC469" si="65">ROUND(ROUND(AT447*AG447,2),2)</f>
        <v>0</v>
      </c>
    </row>
    <row r="448" spans="1:107">
      <c r="A448">
        <f>ROW(Source!A395)</f>
        <v>395</v>
      </c>
      <c r="B448">
        <v>36401907</v>
      </c>
      <c r="C448">
        <v>36405910</v>
      </c>
      <c r="D448">
        <v>29107800</v>
      </c>
      <c r="E448">
        <v>1</v>
      </c>
      <c r="F448">
        <v>1</v>
      </c>
      <c r="G448">
        <v>1</v>
      </c>
      <c r="H448">
        <v>3</v>
      </c>
      <c r="I448" t="s">
        <v>545</v>
      </c>
      <c r="J448" t="s">
        <v>546</v>
      </c>
      <c r="K448" t="s">
        <v>547</v>
      </c>
      <c r="L448">
        <v>1346</v>
      </c>
      <c r="N448">
        <v>1009</v>
      </c>
      <c r="O448" t="s">
        <v>160</v>
      </c>
      <c r="P448" t="s">
        <v>160</v>
      </c>
      <c r="Q448">
        <v>1</v>
      </c>
      <c r="W448">
        <v>0</v>
      </c>
      <c r="X448">
        <v>-1570619850</v>
      </c>
      <c r="Y448">
        <v>0.01</v>
      </c>
      <c r="AA448">
        <v>46.61</v>
      </c>
      <c r="AB448">
        <v>0</v>
      </c>
      <c r="AC448">
        <v>0</v>
      </c>
      <c r="AD448">
        <v>0</v>
      </c>
      <c r="AE448">
        <v>1.81</v>
      </c>
      <c r="AF448">
        <v>0</v>
      </c>
      <c r="AG448">
        <v>0</v>
      </c>
      <c r="AH448">
        <v>0</v>
      </c>
      <c r="AI448">
        <v>25.75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0.01</v>
      </c>
      <c r="AU448" t="s">
        <v>3</v>
      </c>
      <c r="AV448">
        <v>0</v>
      </c>
      <c r="AW448">
        <v>2</v>
      </c>
      <c r="AX448">
        <v>36405923</v>
      </c>
      <c r="AY448">
        <v>1</v>
      </c>
      <c r="AZ448">
        <v>0</v>
      </c>
      <c r="BA448">
        <v>434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Y448*Source!I395</f>
        <v>2.8100000000000004E-3</v>
      </c>
      <c r="CY448">
        <f>AA448</f>
        <v>46.61</v>
      </c>
      <c r="CZ448">
        <f>AE448</f>
        <v>1.81</v>
      </c>
      <c r="DA448">
        <f>AI448</f>
        <v>25.75</v>
      </c>
      <c r="DB448">
        <f t="shared" si="64"/>
        <v>0.02</v>
      </c>
      <c r="DC448">
        <f t="shared" si="65"/>
        <v>0</v>
      </c>
    </row>
    <row r="449" spans="1:107">
      <c r="A449">
        <f>ROW(Source!A395)</f>
        <v>395</v>
      </c>
      <c r="B449">
        <v>36401907</v>
      </c>
      <c r="C449">
        <v>36405910</v>
      </c>
      <c r="D449">
        <v>29109603</v>
      </c>
      <c r="E449">
        <v>1</v>
      </c>
      <c r="F449">
        <v>1</v>
      </c>
      <c r="G449">
        <v>1</v>
      </c>
      <c r="H449">
        <v>3</v>
      </c>
      <c r="I449" t="s">
        <v>685</v>
      </c>
      <c r="J449" t="s">
        <v>686</v>
      </c>
      <c r="K449" t="s">
        <v>687</v>
      </c>
      <c r="L449">
        <v>1327</v>
      </c>
      <c r="N449">
        <v>1005</v>
      </c>
      <c r="O449" t="s">
        <v>155</v>
      </c>
      <c r="P449" t="s">
        <v>155</v>
      </c>
      <c r="Q449">
        <v>1</v>
      </c>
      <c r="W449">
        <v>0</v>
      </c>
      <c r="X449">
        <v>1399429038</v>
      </c>
      <c r="Y449">
        <v>112</v>
      </c>
      <c r="AA449">
        <v>54.06</v>
      </c>
      <c r="AB449">
        <v>0</v>
      </c>
      <c r="AC449">
        <v>0</v>
      </c>
      <c r="AD449">
        <v>0</v>
      </c>
      <c r="AE449">
        <v>55.16</v>
      </c>
      <c r="AF449">
        <v>0</v>
      </c>
      <c r="AG449">
        <v>0</v>
      </c>
      <c r="AH449">
        <v>0</v>
      </c>
      <c r="AI449">
        <v>0.98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112</v>
      </c>
      <c r="AU449" t="s">
        <v>3</v>
      </c>
      <c r="AV449">
        <v>0</v>
      </c>
      <c r="AW449">
        <v>2</v>
      </c>
      <c r="AX449">
        <v>36405924</v>
      </c>
      <c r="AY449">
        <v>1</v>
      </c>
      <c r="AZ449">
        <v>0</v>
      </c>
      <c r="BA449">
        <v>435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Y449*Source!I395</f>
        <v>31.472000000000001</v>
      </c>
      <c r="CY449">
        <f>AA449</f>
        <v>54.06</v>
      </c>
      <c r="CZ449">
        <f>AE449</f>
        <v>55.16</v>
      </c>
      <c r="DA449">
        <f>AI449</f>
        <v>0.98</v>
      </c>
      <c r="DB449">
        <f t="shared" si="64"/>
        <v>6177.92</v>
      </c>
      <c r="DC449">
        <f t="shared" si="65"/>
        <v>0</v>
      </c>
    </row>
    <row r="450" spans="1:107">
      <c r="A450">
        <f>ROW(Source!A396)</f>
        <v>396</v>
      </c>
      <c r="B450">
        <v>36401907</v>
      </c>
      <c r="C450">
        <v>36405925</v>
      </c>
      <c r="D450">
        <v>29364679</v>
      </c>
      <c r="E450">
        <v>1</v>
      </c>
      <c r="F450">
        <v>1</v>
      </c>
      <c r="G450">
        <v>1</v>
      </c>
      <c r="H450">
        <v>1</v>
      </c>
      <c r="I450" t="s">
        <v>688</v>
      </c>
      <c r="J450" t="s">
        <v>3</v>
      </c>
      <c r="K450" t="s">
        <v>689</v>
      </c>
      <c r="L450">
        <v>1369</v>
      </c>
      <c r="N450">
        <v>1013</v>
      </c>
      <c r="O450" t="s">
        <v>514</v>
      </c>
      <c r="P450" t="s">
        <v>514</v>
      </c>
      <c r="Q450">
        <v>1</v>
      </c>
      <c r="W450">
        <v>0</v>
      </c>
      <c r="X450">
        <v>931378261</v>
      </c>
      <c r="Y450">
        <v>30.48</v>
      </c>
      <c r="AA450">
        <v>0</v>
      </c>
      <c r="AB450">
        <v>0</v>
      </c>
      <c r="AC450">
        <v>0</v>
      </c>
      <c r="AD450">
        <v>316.85000000000002</v>
      </c>
      <c r="AE450">
        <v>0</v>
      </c>
      <c r="AF450">
        <v>0</v>
      </c>
      <c r="AG450">
        <v>0</v>
      </c>
      <c r="AH450">
        <v>316.85000000000002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3</v>
      </c>
      <c r="AT450">
        <v>30.48</v>
      </c>
      <c r="AU450" t="s">
        <v>3</v>
      </c>
      <c r="AV450">
        <v>1</v>
      </c>
      <c r="AW450">
        <v>2</v>
      </c>
      <c r="AX450">
        <v>36405938</v>
      </c>
      <c r="AY450">
        <v>2</v>
      </c>
      <c r="AZ450">
        <v>131072</v>
      </c>
      <c r="BA450">
        <v>436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Y450*Source!I396</f>
        <v>1.2192000000000001</v>
      </c>
      <c r="CY450">
        <f>AD450</f>
        <v>316.85000000000002</v>
      </c>
      <c r="CZ450">
        <f>AH450</f>
        <v>316.85000000000002</v>
      </c>
      <c r="DA450">
        <f>AL450</f>
        <v>1</v>
      </c>
      <c r="DB450">
        <f t="shared" si="64"/>
        <v>9657.59</v>
      </c>
      <c r="DC450">
        <f t="shared" si="65"/>
        <v>0</v>
      </c>
    </row>
    <row r="451" spans="1:107">
      <c r="A451">
        <f>ROW(Source!A396)</f>
        <v>396</v>
      </c>
      <c r="B451">
        <v>36401907</v>
      </c>
      <c r="C451">
        <v>36405925</v>
      </c>
      <c r="D451">
        <v>121548</v>
      </c>
      <c r="E451">
        <v>1</v>
      </c>
      <c r="F451">
        <v>1</v>
      </c>
      <c r="G451">
        <v>1</v>
      </c>
      <c r="H451">
        <v>1</v>
      </c>
      <c r="I451" t="s">
        <v>35</v>
      </c>
      <c r="J451" t="s">
        <v>3</v>
      </c>
      <c r="K451" t="s">
        <v>515</v>
      </c>
      <c r="L451">
        <v>608254</v>
      </c>
      <c r="N451">
        <v>1013</v>
      </c>
      <c r="O451" t="s">
        <v>516</v>
      </c>
      <c r="P451" t="s">
        <v>516</v>
      </c>
      <c r="Q451">
        <v>1</v>
      </c>
      <c r="W451">
        <v>0</v>
      </c>
      <c r="X451">
        <v>-185737400</v>
      </c>
      <c r="Y451">
        <v>0.03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0.03</v>
      </c>
      <c r="AU451" t="s">
        <v>3</v>
      </c>
      <c r="AV451">
        <v>2</v>
      </c>
      <c r="AW451">
        <v>2</v>
      </c>
      <c r="AX451">
        <v>36405939</v>
      </c>
      <c r="AY451">
        <v>1</v>
      </c>
      <c r="AZ451">
        <v>0</v>
      </c>
      <c r="BA451">
        <v>437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Y451*Source!I396</f>
        <v>1.1999999999999999E-3</v>
      </c>
      <c r="CY451">
        <f>AD451</f>
        <v>0</v>
      </c>
      <c r="CZ451">
        <f>AH451</f>
        <v>0</v>
      </c>
      <c r="DA451">
        <f>AL451</f>
        <v>1</v>
      </c>
      <c r="DB451">
        <f t="shared" si="64"/>
        <v>0</v>
      </c>
      <c r="DC451">
        <f t="shared" si="65"/>
        <v>0</v>
      </c>
    </row>
    <row r="452" spans="1:107">
      <c r="A452">
        <f>ROW(Source!A396)</f>
        <v>396</v>
      </c>
      <c r="B452">
        <v>36401907</v>
      </c>
      <c r="C452">
        <v>36405925</v>
      </c>
      <c r="D452">
        <v>29172362</v>
      </c>
      <c r="E452">
        <v>1</v>
      </c>
      <c r="F452">
        <v>1</v>
      </c>
      <c r="G452">
        <v>1</v>
      </c>
      <c r="H452">
        <v>2</v>
      </c>
      <c r="I452" t="s">
        <v>690</v>
      </c>
      <c r="J452" t="s">
        <v>691</v>
      </c>
      <c r="K452" t="s">
        <v>692</v>
      </c>
      <c r="L452">
        <v>1368</v>
      </c>
      <c r="N452">
        <v>1011</v>
      </c>
      <c r="O452" t="s">
        <v>520</v>
      </c>
      <c r="P452" t="s">
        <v>520</v>
      </c>
      <c r="Q452">
        <v>1</v>
      </c>
      <c r="W452">
        <v>0</v>
      </c>
      <c r="X452">
        <v>2071614860</v>
      </c>
      <c r="Y452">
        <v>0.03</v>
      </c>
      <c r="AA452">
        <v>0</v>
      </c>
      <c r="AB452">
        <v>1113.56</v>
      </c>
      <c r="AC452">
        <v>449.82</v>
      </c>
      <c r="AD452">
        <v>0</v>
      </c>
      <c r="AE452">
        <v>0</v>
      </c>
      <c r="AF452">
        <v>134.65</v>
      </c>
      <c r="AG452">
        <v>13.5</v>
      </c>
      <c r="AH452">
        <v>0</v>
      </c>
      <c r="AI452">
        <v>1</v>
      </c>
      <c r="AJ452">
        <v>8.27</v>
      </c>
      <c r="AK452">
        <v>33.32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0.03</v>
      </c>
      <c r="AU452" t="s">
        <v>3</v>
      </c>
      <c r="AV452">
        <v>0</v>
      </c>
      <c r="AW452">
        <v>2</v>
      </c>
      <c r="AX452">
        <v>36405940</v>
      </c>
      <c r="AY452">
        <v>1</v>
      </c>
      <c r="AZ452">
        <v>0</v>
      </c>
      <c r="BA452">
        <v>438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Y452*Source!I396</f>
        <v>1.1999999999999999E-3</v>
      </c>
      <c r="CY452">
        <f>AB452</f>
        <v>1113.56</v>
      </c>
      <c r="CZ452">
        <f>AF452</f>
        <v>134.65</v>
      </c>
      <c r="DA452">
        <f>AJ452</f>
        <v>8.27</v>
      </c>
      <c r="DB452">
        <f t="shared" si="64"/>
        <v>4.04</v>
      </c>
      <c r="DC452">
        <f t="shared" si="65"/>
        <v>0.41</v>
      </c>
    </row>
    <row r="453" spans="1:107">
      <c r="A453">
        <f>ROW(Source!A396)</f>
        <v>396</v>
      </c>
      <c r="B453">
        <v>36401907</v>
      </c>
      <c r="C453">
        <v>36405925</v>
      </c>
      <c r="D453">
        <v>29174913</v>
      </c>
      <c r="E453">
        <v>1</v>
      </c>
      <c r="F453">
        <v>1</v>
      </c>
      <c r="G453">
        <v>1</v>
      </c>
      <c r="H453">
        <v>2</v>
      </c>
      <c r="I453" t="s">
        <v>531</v>
      </c>
      <c r="J453" t="s">
        <v>532</v>
      </c>
      <c r="K453" t="s">
        <v>533</v>
      </c>
      <c r="L453">
        <v>1368</v>
      </c>
      <c r="N453">
        <v>1011</v>
      </c>
      <c r="O453" t="s">
        <v>520</v>
      </c>
      <c r="P453" t="s">
        <v>520</v>
      </c>
      <c r="Q453">
        <v>1</v>
      </c>
      <c r="W453">
        <v>0</v>
      </c>
      <c r="X453">
        <v>458544584</v>
      </c>
      <c r="Y453">
        <v>0.02</v>
      </c>
      <c r="AA453">
        <v>0</v>
      </c>
      <c r="AB453">
        <v>932.72</v>
      </c>
      <c r="AC453">
        <v>386.51</v>
      </c>
      <c r="AD453">
        <v>0</v>
      </c>
      <c r="AE453">
        <v>0</v>
      </c>
      <c r="AF453">
        <v>87.17</v>
      </c>
      <c r="AG453">
        <v>11.6</v>
      </c>
      <c r="AH453">
        <v>0</v>
      </c>
      <c r="AI453">
        <v>1</v>
      </c>
      <c r="AJ453">
        <v>10.7</v>
      </c>
      <c r="AK453">
        <v>33.32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0.02</v>
      </c>
      <c r="AU453" t="s">
        <v>3</v>
      </c>
      <c r="AV453">
        <v>0</v>
      </c>
      <c r="AW453">
        <v>2</v>
      </c>
      <c r="AX453">
        <v>36405941</v>
      </c>
      <c r="AY453">
        <v>1</v>
      </c>
      <c r="AZ453">
        <v>0</v>
      </c>
      <c r="BA453">
        <v>439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Y453*Source!I396</f>
        <v>8.0000000000000004E-4</v>
      </c>
      <c r="CY453">
        <f>AB453</f>
        <v>932.72</v>
      </c>
      <c r="CZ453">
        <f>AF453</f>
        <v>87.17</v>
      </c>
      <c r="DA453">
        <f>AJ453</f>
        <v>10.7</v>
      </c>
      <c r="DB453">
        <f t="shared" si="64"/>
        <v>1.74</v>
      </c>
      <c r="DC453">
        <f t="shared" si="65"/>
        <v>0.23</v>
      </c>
    </row>
    <row r="454" spans="1:107">
      <c r="A454">
        <f>ROW(Source!A396)</f>
        <v>396</v>
      </c>
      <c r="B454">
        <v>36401907</v>
      </c>
      <c r="C454">
        <v>36405925</v>
      </c>
      <c r="D454">
        <v>29114246</v>
      </c>
      <c r="E454">
        <v>1</v>
      </c>
      <c r="F454">
        <v>1</v>
      </c>
      <c r="G454">
        <v>1</v>
      </c>
      <c r="H454">
        <v>3</v>
      </c>
      <c r="I454" t="s">
        <v>693</v>
      </c>
      <c r="J454" t="s">
        <v>694</v>
      </c>
      <c r="K454" t="s">
        <v>695</v>
      </c>
      <c r="L454">
        <v>1346</v>
      </c>
      <c r="N454">
        <v>1009</v>
      </c>
      <c r="O454" t="s">
        <v>160</v>
      </c>
      <c r="P454" t="s">
        <v>160</v>
      </c>
      <c r="Q454">
        <v>1</v>
      </c>
      <c r="W454">
        <v>0</v>
      </c>
      <c r="X454">
        <v>-421273247</v>
      </c>
      <c r="Y454">
        <v>1.5</v>
      </c>
      <c r="AA454">
        <v>83.08</v>
      </c>
      <c r="AB454">
        <v>0</v>
      </c>
      <c r="AC454">
        <v>0</v>
      </c>
      <c r="AD454">
        <v>0</v>
      </c>
      <c r="AE454">
        <v>9.0399999999999991</v>
      </c>
      <c r="AF454">
        <v>0</v>
      </c>
      <c r="AG454">
        <v>0</v>
      </c>
      <c r="AH454">
        <v>0</v>
      </c>
      <c r="AI454">
        <v>9.19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1.5</v>
      </c>
      <c r="AU454" t="s">
        <v>3</v>
      </c>
      <c r="AV454">
        <v>0</v>
      </c>
      <c r="AW454">
        <v>2</v>
      </c>
      <c r="AX454">
        <v>36405942</v>
      </c>
      <c r="AY454">
        <v>1</v>
      </c>
      <c r="AZ454">
        <v>0</v>
      </c>
      <c r="BA454">
        <v>440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Y454*Source!I396</f>
        <v>0.06</v>
      </c>
      <c r="CY454">
        <f t="shared" ref="CY454:CY460" si="66">AA454</f>
        <v>83.08</v>
      </c>
      <c r="CZ454">
        <f t="shared" ref="CZ454:CZ460" si="67">AE454</f>
        <v>9.0399999999999991</v>
      </c>
      <c r="DA454">
        <f t="shared" ref="DA454:DA460" si="68">AI454</f>
        <v>9.19</v>
      </c>
      <c r="DB454">
        <f t="shared" si="64"/>
        <v>13.56</v>
      </c>
      <c r="DC454">
        <f t="shared" si="65"/>
        <v>0</v>
      </c>
    </row>
    <row r="455" spans="1:107">
      <c r="A455">
        <f>ROW(Source!A396)</f>
        <v>396</v>
      </c>
      <c r="B455">
        <v>36401907</v>
      </c>
      <c r="C455">
        <v>36405925</v>
      </c>
      <c r="D455">
        <v>29110838</v>
      </c>
      <c r="E455">
        <v>1</v>
      </c>
      <c r="F455">
        <v>1</v>
      </c>
      <c r="G455">
        <v>1</v>
      </c>
      <c r="H455">
        <v>3</v>
      </c>
      <c r="I455" t="s">
        <v>696</v>
      </c>
      <c r="J455" t="s">
        <v>697</v>
      </c>
      <c r="K455" t="s">
        <v>698</v>
      </c>
      <c r="L455">
        <v>1346</v>
      </c>
      <c r="N455">
        <v>1009</v>
      </c>
      <c r="O455" t="s">
        <v>160</v>
      </c>
      <c r="P455" t="s">
        <v>160</v>
      </c>
      <c r="Q455">
        <v>1</v>
      </c>
      <c r="W455">
        <v>0</v>
      </c>
      <c r="X455">
        <v>-667794164</v>
      </c>
      <c r="Y455">
        <v>0.42</v>
      </c>
      <c r="AA455">
        <v>100.04</v>
      </c>
      <c r="AB455">
        <v>0</v>
      </c>
      <c r="AC455">
        <v>0</v>
      </c>
      <c r="AD455">
        <v>0</v>
      </c>
      <c r="AE455">
        <v>30.5</v>
      </c>
      <c r="AF455">
        <v>0</v>
      </c>
      <c r="AG455">
        <v>0</v>
      </c>
      <c r="AH455">
        <v>0</v>
      </c>
      <c r="AI455">
        <v>3.28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0.42</v>
      </c>
      <c r="AU455" t="s">
        <v>3</v>
      </c>
      <c r="AV455">
        <v>0</v>
      </c>
      <c r="AW455">
        <v>2</v>
      </c>
      <c r="AX455">
        <v>36405943</v>
      </c>
      <c r="AY455">
        <v>1</v>
      </c>
      <c r="AZ455">
        <v>0</v>
      </c>
      <c r="BA455">
        <v>441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Y455*Source!I396</f>
        <v>1.6799999999999999E-2</v>
      </c>
      <c r="CY455">
        <f t="shared" si="66"/>
        <v>100.04</v>
      </c>
      <c r="CZ455">
        <f t="shared" si="67"/>
        <v>30.5</v>
      </c>
      <c r="DA455">
        <f t="shared" si="68"/>
        <v>3.28</v>
      </c>
      <c r="DB455">
        <f t="shared" si="64"/>
        <v>12.81</v>
      </c>
      <c r="DC455">
        <f t="shared" si="65"/>
        <v>0</v>
      </c>
    </row>
    <row r="456" spans="1:107">
      <c r="A456">
        <f>ROW(Source!A396)</f>
        <v>396</v>
      </c>
      <c r="B456">
        <v>36401907</v>
      </c>
      <c r="C456">
        <v>36405925</v>
      </c>
      <c r="D456">
        <v>29149204</v>
      </c>
      <c r="E456">
        <v>1</v>
      </c>
      <c r="F456">
        <v>1</v>
      </c>
      <c r="G456">
        <v>1</v>
      </c>
      <c r="H456">
        <v>3</v>
      </c>
      <c r="I456" t="s">
        <v>699</v>
      </c>
      <c r="J456" t="s">
        <v>700</v>
      </c>
      <c r="K456" t="s">
        <v>701</v>
      </c>
      <c r="L456">
        <v>1348</v>
      </c>
      <c r="N456">
        <v>1009</v>
      </c>
      <c r="O456" t="s">
        <v>30</v>
      </c>
      <c r="P456" t="s">
        <v>30</v>
      </c>
      <c r="Q456">
        <v>1000</v>
      </c>
      <c r="W456">
        <v>0</v>
      </c>
      <c r="X456">
        <v>-1132764130</v>
      </c>
      <c r="Y456">
        <v>3.15E-3</v>
      </c>
      <c r="AA456">
        <v>4978.46</v>
      </c>
      <c r="AB456">
        <v>0</v>
      </c>
      <c r="AC456">
        <v>0</v>
      </c>
      <c r="AD456">
        <v>0</v>
      </c>
      <c r="AE456">
        <v>729.98</v>
      </c>
      <c r="AF456">
        <v>0</v>
      </c>
      <c r="AG456">
        <v>0</v>
      </c>
      <c r="AH456">
        <v>0</v>
      </c>
      <c r="AI456">
        <v>6.82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3.15E-3</v>
      </c>
      <c r="AU456" t="s">
        <v>3</v>
      </c>
      <c r="AV456">
        <v>0</v>
      </c>
      <c r="AW456">
        <v>2</v>
      </c>
      <c r="AX456">
        <v>36405944</v>
      </c>
      <c r="AY456">
        <v>1</v>
      </c>
      <c r="AZ456">
        <v>0</v>
      </c>
      <c r="BA456">
        <v>442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Y456*Source!I396</f>
        <v>1.26E-4</v>
      </c>
      <c r="CY456">
        <f t="shared" si="66"/>
        <v>4978.46</v>
      </c>
      <c r="CZ456">
        <f t="shared" si="67"/>
        <v>729.98</v>
      </c>
      <c r="DA456">
        <f t="shared" si="68"/>
        <v>6.82</v>
      </c>
      <c r="DB456">
        <f t="shared" si="64"/>
        <v>2.2999999999999998</v>
      </c>
      <c r="DC456">
        <f t="shared" si="65"/>
        <v>0</v>
      </c>
    </row>
    <row r="457" spans="1:107">
      <c r="A457">
        <f>ROW(Source!A396)</f>
        <v>396</v>
      </c>
      <c r="B457">
        <v>36401907</v>
      </c>
      <c r="C457">
        <v>36405925</v>
      </c>
      <c r="D457">
        <v>29156251</v>
      </c>
      <c r="E457">
        <v>1</v>
      </c>
      <c r="F457">
        <v>1</v>
      </c>
      <c r="G457">
        <v>1</v>
      </c>
      <c r="H457">
        <v>3</v>
      </c>
      <c r="I457" t="s">
        <v>235</v>
      </c>
      <c r="J457" t="s">
        <v>238</v>
      </c>
      <c r="K457" t="s">
        <v>236</v>
      </c>
      <c r="L457">
        <v>1354</v>
      </c>
      <c r="N457">
        <v>1010</v>
      </c>
      <c r="O457" t="s">
        <v>237</v>
      </c>
      <c r="P457" t="s">
        <v>237</v>
      </c>
      <c r="Q457">
        <v>1</v>
      </c>
      <c r="W457">
        <v>0</v>
      </c>
      <c r="X457">
        <v>-652224790</v>
      </c>
      <c r="Y457">
        <v>1</v>
      </c>
      <c r="AA457">
        <v>61.42</v>
      </c>
      <c r="AB457">
        <v>0</v>
      </c>
      <c r="AC457">
        <v>0</v>
      </c>
      <c r="AD457">
        <v>0</v>
      </c>
      <c r="AE457">
        <v>7.62</v>
      </c>
      <c r="AF457">
        <v>0</v>
      </c>
      <c r="AG457">
        <v>0</v>
      </c>
      <c r="AH457">
        <v>0</v>
      </c>
      <c r="AI457">
        <v>8.06</v>
      </c>
      <c r="AJ457">
        <v>1</v>
      </c>
      <c r="AK457">
        <v>1</v>
      </c>
      <c r="AL457">
        <v>1</v>
      </c>
      <c r="AN457">
        <v>0</v>
      </c>
      <c r="AO457">
        <v>0</v>
      </c>
      <c r="AP457">
        <v>0</v>
      </c>
      <c r="AQ457">
        <v>0</v>
      </c>
      <c r="AR457">
        <v>0</v>
      </c>
      <c r="AS457" t="s">
        <v>3</v>
      </c>
      <c r="AT457">
        <v>1</v>
      </c>
      <c r="AU457" t="s">
        <v>3</v>
      </c>
      <c r="AV457">
        <v>0</v>
      </c>
      <c r="AW457">
        <v>1</v>
      </c>
      <c r="AX457">
        <v>-1</v>
      </c>
      <c r="AY457">
        <v>0</v>
      </c>
      <c r="AZ457">
        <v>0</v>
      </c>
      <c r="BA457" t="s">
        <v>3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Y457*Source!I396</f>
        <v>0.04</v>
      </c>
      <c r="CY457">
        <f t="shared" si="66"/>
        <v>61.42</v>
      </c>
      <c r="CZ457">
        <f t="shared" si="67"/>
        <v>7.62</v>
      </c>
      <c r="DA457">
        <f t="shared" si="68"/>
        <v>8.06</v>
      </c>
      <c r="DB457">
        <f t="shared" si="64"/>
        <v>7.62</v>
      </c>
      <c r="DC457">
        <f t="shared" si="65"/>
        <v>0</v>
      </c>
    </row>
    <row r="458" spans="1:107">
      <c r="A458">
        <f>ROW(Source!A396)</f>
        <v>396</v>
      </c>
      <c r="B458">
        <v>36401907</v>
      </c>
      <c r="C458">
        <v>36405925</v>
      </c>
      <c r="D458">
        <v>29156142</v>
      </c>
      <c r="E458">
        <v>1</v>
      </c>
      <c r="F458">
        <v>1</v>
      </c>
      <c r="G458">
        <v>1</v>
      </c>
      <c r="H458">
        <v>3</v>
      </c>
      <c r="I458" t="s">
        <v>230</v>
      </c>
      <c r="J458" t="s">
        <v>233</v>
      </c>
      <c r="K458" t="s">
        <v>231</v>
      </c>
      <c r="L458">
        <v>1356</v>
      </c>
      <c r="N458">
        <v>1010</v>
      </c>
      <c r="O458" t="s">
        <v>232</v>
      </c>
      <c r="P458" t="s">
        <v>232</v>
      </c>
      <c r="Q458">
        <v>1000</v>
      </c>
      <c r="W458">
        <v>0</v>
      </c>
      <c r="X458">
        <v>-1152774928</v>
      </c>
      <c r="Y458">
        <v>0.1</v>
      </c>
      <c r="AA458">
        <v>5955.29</v>
      </c>
      <c r="AB458">
        <v>0</v>
      </c>
      <c r="AC458">
        <v>0</v>
      </c>
      <c r="AD458">
        <v>0</v>
      </c>
      <c r="AE458">
        <v>1998.42</v>
      </c>
      <c r="AF458">
        <v>0</v>
      </c>
      <c r="AG458">
        <v>0</v>
      </c>
      <c r="AH458">
        <v>0</v>
      </c>
      <c r="AI458">
        <v>2.98</v>
      </c>
      <c r="AJ458">
        <v>1</v>
      </c>
      <c r="AK458">
        <v>1</v>
      </c>
      <c r="AL458">
        <v>1</v>
      </c>
      <c r="AN458">
        <v>0</v>
      </c>
      <c r="AO458">
        <v>0</v>
      </c>
      <c r="AP458">
        <v>0</v>
      </c>
      <c r="AQ458">
        <v>0</v>
      </c>
      <c r="AR458">
        <v>0</v>
      </c>
      <c r="AS458" t="s">
        <v>3</v>
      </c>
      <c r="AT458">
        <v>0.1</v>
      </c>
      <c r="AU458" t="s">
        <v>3</v>
      </c>
      <c r="AV458">
        <v>0</v>
      </c>
      <c r="AW458">
        <v>1</v>
      </c>
      <c r="AX458">
        <v>-1</v>
      </c>
      <c r="AY458">
        <v>0</v>
      </c>
      <c r="AZ458">
        <v>0</v>
      </c>
      <c r="BA458" t="s">
        <v>3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Y458*Source!I396</f>
        <v>4.0000000000000001E-3</v>
      </c>
      <c r="CY458">
        <f t="shared" si="66"/>
        <v>5955.29</v>
      </c>
      <c r="CZ458">
        <f t="shared" si="67"/>
        <v>1998.42</v>
      </c>
      <c r="DA458">
        <f t="shared" si="68"/>
        <v>2.98</v>
      </c>
      <c r="DB458">
        <f t="shared" si="64"/>
        <v>199.84</v>
      </c>
      <c r="DC458">
        <f t="shared" si="65"/>
        <v>0</v>
      </c>
    </row>
    <row r="459" spans="1:107">
      <c r="A459">
        <f>ROW(Source!A396)</f>
        <v>396</v>
      </c>
      <c r="B459">
        <v>36401907</v>
      </c>
      <c r="C459">
        <v>36405925</v>
      </c>
      <c r="D459">
        <v>29170678</v>
      </c>
      <c r="E459">
        <v>1</v>
      </c>
      <c r="F459">
        <v>1</v>
      </c>
      <c r="G459">
        <v>1</v>
      </c>
      <c r="H459">
        <v>3</v>
      </c>
      <c r="I459" t="s">
        <v>702</v>
      </c>
      <c r="J459" t="s">
        <v>703</v>
      </c>
      <c r="K459" t="s">
        <v>704</v>
      </c>
      <c r="L459">
        <v>1354</v>
      </c>
      <c r="N459">
        <v>1010</v>
      </c>
      <c r="O459" t="s">
        <v>237</v>
      </c>
      <c r="P459" t="s">
        <v>237</v>
      </c>
      <c r="Q459">
        <v>1</v>
      </c>
      <c r="W459">
        <v>0</v>
      </c>
      <c r="X459">
        <v>-808655695</v>
      </c>
      <c r="Y459">
        <v>102</v>
      </c>
      <c r="AA459">
        <v>0.69</v>
      </c>
      <c r="AB459">
        <v>0</v>
      </c>
      <c r="AC459">
        <v>0</v>
      </c>
      <c r="AD459">
        <v>0</v>
      </c>
      <c r="AE459">
        <v>0.28000000000000003</v>
      </c>
      <c r="AF459">
        <v>0</v>
      </c>
      <c r="AG459">
        <v>0</v>
      </c>
      <c r="AH459">
        <v>0</v>
      </c>
      <c r="AI459">
        <v>2.46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102</v>
      </c>
      <c r="AU459" t="s">
        <v>3</v>
      </c>
      <c r="AV459">
        <v>0</v>
      </c>
      <c r="AW459">
        <v>2</v>
      </c>
      <c r="AX459">
        <v>36405945</v>
      </c>
      <c r="AY459">
        <v>1</v>
      </c>
      <c r="AZ459">
        <v>0</v>
      </c>
      <c r="BA459">
        <v>443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Y459*Source!I396</f>
        <v>4.08</v>
      </c>
      <c r="CY459">
        <f t="shared" si="66"/>
        <v>0.69</v>
      </c>
      <c r="CZ459">
        <f t="shared" si="67"/>
        <v>0.28000000000000003</v>
      </c>
      <c r="DA459">
        <f t="shared" si="68"/>
        <v>2.46</v>
      </c>
      <c r="DB459">
        <f t="shared" si="64"/>
        <v>28.56</v>
      </c>
      <c r="DC459">
        <f t="shared" si="65"/>
        <v>0</v>
      </c>
    </row>
    <row r="460" spans="1:107">
      <c r="A460">
        <f>ROW(Source!A396)</f>
        <v>396</v>
      </c>
      <c r="B460">
        <v>36401907</v>
      </c>
      <c r="C460">
        <v>36405925</v>
      </c>
      <c r="D460">
        <v>29171808</v>
      </c>
      <c r="E460">
        <v>1</v>
      </c>
      <c r="F460">
        <v>1</v>
      </c>
      <c r="G460">
        <v>1</v>
      </c>
      <c r="H460">
        <v>3</v>
      </c>
      <c r="I460" t="s">
        <v>705</v>
      </c>
      <c r="J460" t="s">
        <v>706</v>
      </c>
      <c r="K460" t="s">
        <v>707</v>
      </c>
      <c r="L460">
        <v>1374</v>
      </c>
      <c r="N460">
        <v>1013</v>
      </c>
      <c r="O460" t="s">
        <v>708</v>
      </c>
      <c r="P460" t="s">
        <v>708</v>
      </c>
      <c r="Q460">
        <v>1</v>
      </c>
      <c r="W460">
        <v>0</v>
      </c>
      <c r="X460">
        <v>-915781824</v>
      </c>
      <c r="Y460">
        <v>6.05</v>
      </c>
      <c r="AA460">
        <v>1</v>
      </c>
      <c r="AB460">
        <v>0</v>
      </c>
      <c r="AC460">
        <v>0</v>
      </c>
      <c r="AD460">
        <v>0</v>
      </c>
      <c r="AE460">
        <v>1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6.05</v>
      </c>
      <c r="AU460" t="s">
        <v>3</v>
      </c>
      <c r="AV460">
        <v>0</v>
      </c>
      <c r="AW460">
        <v>2</v>
      </c>
      <c r="AX460">
        <v>36405946</v>
      </c>
      <c r="AY460">
        <v>1</v>
      </c>
      <c r="AZ460">
        <v>0</v>
      </c>
      <c r="BA460">
        <v>444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Y460*Source!I396</f>
        <v>0.24199999999999999</v>
      </c>
      <c r="CY460">
        <f t="shared" si="66"/>
        <v>1</v>
      </c>
      <c r="CZ460">
        <f t="shared" si="67"/>
        <v>1</v>
      </c>
      <c r="DA460">
        <f t="shared" si="68"/>
        <v>1</v>
      </c>
      <c r="DB460">
        <f t="shared" si="64"/>
        <v>6.05</v>
      </c>
      <c r="DC460">
        <f t="shared" si="65"/>
        <v>0</v>
      </c>
    </row>
    <row r="461" spans="1:107">
      <c r="A461">
        <f>ROW(Source!A399)</f>
        <v>399</v>
      </c>
      <c r="B461">
        <v>36401907</v>
      </c>
      <c r="C461">
        <v>36405950</v>
      </c>
      <c r="D461">
        <v>29364679</v>
      </c>
      <c r="E461">
        <v>1</v>
      </c>
      <c r="F461">
        <v>1</v>
      </c>
      <c r="G461">
        <v>1</v>
      </c>
      <c r="H461">
        <v>1</v>
      </c>
      <c r="I461" t="s">
        <v>688</v>
      </c>
      <c r="J461" t="s">
        <v>3</v>
      </c>
      <c r="K461" t="s">
        <v>689</v>
      </c>
      <c r="L461">
        <v>1369</v>
      </c>
      <c r="N461">
        <v>1013</v>
      </c>
      <c r="O461" t="s">
        <v>514</v>
      </c>
      <c r="P461" t="s">
        <v>514</v>
      </c>
      <c r="Q461">
        <v>1</v>
      </c>
      <c r="W461">
        <v>0</v>
      </c>
      <c r="X461">
        <v>931378261</v>
      </c>
      <c r="Y461">
        <v>26.24</v>
      </c>
      <c r="AA461">
        <v>0</v>
      </c>
      <c r="AB461">
        <v>0</v>
      </c>
      <c r="AC461">
        <v>0</v>
      </c>
      <c r="AD461">
        <v>316.85000000000002</v>
      </c>
      <c r="AE461">
        <v>0</v>
      </c>
      <c r="AF461">
        <v>0</v>
      </c>
      <c r="AG461">
        <v>0</v>
      </c>
      <c r="AH461">
        <v>316.85000000000002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26.24</v>
      </c>
      <c r="AU461" t="s">
        <v>3</v>
      </c>
      <c r="AV461">
        <v>1</v>
      </c>
      <c r="AW461">
        <v>2</v>
      </c>
      <c r="AX461">
        <v>36405960</v>
      </c>
      <c r="AY461">
        <v>2</v>
      </c>
      <c r="AZ461">
        <v>131072</v>
      </c>
      <c r="BA461">
        <v>445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Y461*Source!I399</f>
        <v>0.26239999999999997</v>
      </c>
      <c r="CY461">
        <f>AD461</f>
        <v>316.85000000000002</v>
      </c>
      <c r="CZ461">
        <f>AH461</f>
        <v>316.85000000000002</v>
      </c>
      <c r="DA461">
        <f>AL461</f>
        <v>1</v>
      </c>
      <c r="DB461">
        <f t="shared" si="64"/>
        <v>8314.14</v>
      </c>
      <c r="DC461">
        <f t="shared" si="65"/>
        <v>0</v>
      </c>
    </row>
    <row r="462" spans="1:107">
      <c r="A462">
        <f>ROW(Source!A399)</f>
        <v>399</v>
      </c>
      <c r="B462">
        <v>36401907</v>
      </c>
      <c r="C462">
        <v>36405950</v>
      </c>
      <c r="D462">
        <v>121548</v>
      </c>
      <c r="E462">
        <v>1</v>
      </c>
      <c r="F462">
        <v>1</v>
      </c>
      <c r="G462">
        <v>1</v>
      </c>
      <c r="H462">
        <v>1</v>
      </c>
      <c r="I462" t="s">
        <v>35</v>
      </c>
      <c r="J462" t="s">
        <v>3</v>
      </c>
      <c r="K462" t="s">
        <v>515</v>
      </c>
      <c r="L462">
        <v>608254</v>
      </c>
      <c r="N462">
        <v>1013</v>
      </c>
      <c r="O462" t="s">
        <v>516</v>
      </c>
      <c r="P462" t="s">
        <v>516</v>
      </c>
      <c r="Q462">
        <v>1</v>
      </c>
      <c r="W462">
        <v>0</v>
      </c>
      <c r="X462">
        <v>-185737400</v>
      </c>
      <c r="Y462">
        <v>0.03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0.03</v>
      </c>
      <c r="AU462" t="s">
        <v>3</v>
      </c>
      <c r="AV462">
        <v>2</v>
      </c>
      <c r="AW462">
        <v>2</v>
      </c>
      <c r="AX462">
        <v>36405961</v>
      </c>
      <c r="AY462">
        <v>1</v>
      </c>
      <c r="AZ462">
        <v>0</v>
      </c>
      <c r="BA462">
        <v>446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Y462*Source!I399</f>
        <v>2.9999999999999997E-4</v>
      </c>
      <c r="CY462">
        <f>AD462</f>
        <v>0</v>
      </c>
      <c r="CZ462">
        <f>AH462</f>
        <v>0</v>
      </c>
      <c r="DA462">
        <f>AL462</f>
        <v>1</v>
      </c>
      <c r="DB462">
        <f t="shared" si="64"/>
        <v>0</v>
      </c>
      <c r="DC462">
        <f t="shared" si="65"/>
        <v>0</v>
      </c>
    </row>
    <row r="463" spans="1:107">
      <c r="A463">
        <f>ROW(Source!A399)</f>
        <v>399</v>
      </c>
      <c r="B463">
        <v>36401907</v>
      </c>
      <c r="C463">
        <v>36405950</v>
      </c>
      <c r="D463">
        <v>29172362</v>
      </c>
      <c r="E463">
        <v>1</v>
      </c>
      <c r="F463">
        <v>1</v>
      </c>
      <c r="G463">
        <v>1</v>
      </c>
      <c r="H463">
        <v>2</v>
      </c>
      <c r="I463" t="s">
        <v>690</v>
      </c>
      <c r="J463" t="s">
        <v>691</v>
      </c>
      <c r="K463" t="s">
        <v>692</v>
      </c>
      <c r="L463">
        <v>1368</v>
      </c>
      <c r="N463">
        <v>1011</v>
      </c>
      <c r="O463" t="s">
        <v>520</v>
      </c>
      <c r="P463" t="s">
        <v>520</v>
      </c>
      <c r="Q463">
        <v>1</v>
      </c>
      <c r="W463">
        <v>0</v>
      </c>
      <c r="X463">
        <v>2071614860</v>
      </c>
      <c r="Y463">
        <v>0.03</v>
      </c>
      <c r="AA463">
        <v>0</v>
      </c>
      <c r="AB463">
        <v>1113.56</v>
      </c>
      <c r="AC463">
        <v>449.82</v>
      </c>
      <c r="AD463">
        <v>0</v>
      </c>
      <c r="AE463">
        <v>0</v>
      </c>
      <c r="AF463">
        <v>134.65</v>
      </c>
      <c r="AG463">
        <v>13.5</v>
      </c>
      <c r="AH463">
        <v>0</v>
      </c>
      <c r="AI463">
        <v>1</v>
      </c>
      <c r="AJ463">
        <v>8.27</v>
      </c>
      <c r="AK463">
        <v>33.32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0.03</v>
      </c>
      <c r="AU463" t="s">
        <v>3</v>
      </c>
      <c r="AV463">
        <v>0</v>
      </c>
      <c r="AW463">
        <v>2</v>
      </c>
      <c r="AX463">
        <v>36405962</v>
      </c>
      <c r="AY463">
        <v>1</v>
      </c>
      <c r="AZ463">
        <v>0</v>
      </c>
      <c r="BA463">
        <v>447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Y463*Source!I399</f>
        <v>2.9999999999999997E-4</v>
      </c>
      <c r="CY463">
        <f>AB463</f>
        <v>1113.56</v>
      </c>
      <c r="CZ463">
        <f>AF463</f>
        <v>134.65</v>
      </c>
      <c r="DA463">
        <f>AJ463</f>
        <v>8.27</v>
      </c>
      <c r="DB463">
        <f t="shared" si="64"/>
        <v>4.04</v>
      </c>
      <c r="DC463">
        <f t="shared" si="65"/>
        <v>0.41</v>
      </c>
    </row>
    <row r="464" spans="1:107">
      <c r="A464">
        <f>ROW(Source!A399)</f>
        <v>399</v>
      </c>
      <c r="B464">
        <v>36401907</v>
      </c>
      <c r="C464">
        <v>36405950</v>
      </c>
      <c r="D464">
        <v>29174913</v>
      </c>
      <c r="E464">
        <v>1</v>
      </c>
      <c r="F464">
        <v>1</v>
      </c>
      <c r="G464">
        <v>1</v>
      </c>
      <c r="H464">
        <v>2</v>
      </c>
      <c r="I464" t="s">
        <v>531</v>
      </c>
      <c r="J464" t="s">
        <v>532</v>
      </c>
      <c r="K464" t="s">
        <v>533</v>
      </c>
      <c r="L464">
        <v>1368</v>
      </c>
      <c r="N464">
        <v>1011</v>
      </c>
      <c r="O464" t="s">
        <v>520</v>
      </c>
      <c r="P464" t="s">
        <v>520</v>
      </c>
      <c r="Q464">
        <v>1</v>
      </c>
      <c r="W464">
        <v>0</v>
      </c>
      <c r="X464">
        <v>458544584</v>
      </c>
      <c r="Y464">
        <v>0.02</v>
      </c>
      <c r="AA464">
        <v>0</v>
      </c>
      <c r="AB464">
        <v>932.72</v>
      </c>
      <c r="AC464">
        <v>386.51</v>
      </c>
      <c r="AD464">
        <v>0</v>
      </c>
      <c r="AE464">
        <v>0</v>
      </c>
      <c r="AF464">
        <v>87.17</v>
      </c>
      <c r="AG464">
        <v>11.6</v>
      </c>
      <c r="AH464">
        <v>0</v>
      </c>
      <c r="AI464">
        <v>1</v>
      </c>
      <c r="AJ464">
        <v>10.7</v>
      </c>
      <c r="AK464">
        <v>33.32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0.02</v>
      </c>
      <c r="AU464" t="s">
        <v>3</v>
      </c>
      <c r="AV464">
        <v>0</v>
      </c>
      <c r="AW464">
        <v>2</v>
      </c>
      <c r="AX464">
        <v>36405963</v>
      </c>
      <c r="AY464">
        <v>1</v>
      </c>
      <c r="AZ464">
        <v>0</v>
      </c>
      <c r="BA464">
        <v>448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Y464*Source!I399</f>
        <v>2.0000000000000001E-4</v>
      </c>
      <c r="CY464">
        <f>AB464</f>
        <v>932.72</v>
      </c>
      <c r="CZ464">
        <f>AF464</f>
        <v>87.17</v>
      </c>
      <c r="DA464">
        <f>AJ464</f>
        <v>10.7</v>
      </c>
      <c r="DB464">
        <f t="shared" si="64"/>
        <v>1.74</v>
      </c>
      <c r="DC464">
        <f t="shared" si="65"/>
        <v>0.23</v>
      </c>
    </row>
    <row r="465" spans="1:107">
      <c r="A465">
        <f>ROW(Source!A399)</f>
        <v>399</v>
      </c>
      <c r="B465">
        <v>36401907</v>
      </c>
      <c r="C465">
        <v>36405950</v>
      </c>
      <c r="D465">
        <v>29149204</v>
      </c>
      <c r="E465">
        <v>1</v>
      </c>
      <c r="F465">
        <v>1</v>
      </c>
      <c r="G465">
        <v>1</v>
      </c>
      <c r="H465">
        <v>3</v>
      </c>
      <c r="I465" t="s">
        <v>699</v>
      </c>
      <c r="J465" t="s">
        <v>700</v>
      </c>
      <c r="K465" t="s">
        <v>701</v>
      </c>
      <c r="L465">
        <v>1348</v>
      </c>
      <c r="N465">
        <v>1009</v>
      </c>
      <c r="O465" t="s">
        <v>30</v>
      </c>
      <c r="P465" t="s">
        <v>30</v>
      </c>
      <c r="Q465">
        <v>1000</v>
      </c>
      <c r="W465">
        <v>0</v>
      </c>
      <c r="X465">
        <v>-1132764130</v>
      </c>
      <c r="Y465">
        <v>3.15E-3</v>
      </c>
      <c r="AA465">
        <v>4978.46</v>
      </c>
      <c r="AB465">
        <v>0</v>
      </c>
      <c r="AC465">
        <v>0</v>
      </c>
      <c r="AD465">
        <v>0</v>
      </c>
      <c r="AE465">
        <v>729.98</v>
      </c>
      <c r="AF465">
        <v>0</v>
      </c>
      <c r="AG465">
        <v>0</v>
      </c>
      <c r="AH465">
        <v>0</v>
      </c>
      <c r="AI465">
        <v>6.82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3.15E-3</v>
      </c>
      <c r="AU465" t="s">
        <v>3</v>
      </c>
      <c r="AV465">
        <v>0</v>
      </c>
      <c r="AW465">
        <v>2</v>
      </c>
      <c r="AX465">
        <v>36405964</v>
      </c>
      <c r="AY465">
        <v>1</v>
      </c>
      <c r="AZ465">
        <v>0</v>
      </c>
      <c r="BA465">
        <v>449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Y465*Source!I399</f>
        <v>3.15E-5</v>
      </c>
      <c r="CY465">
        <f>AA465</f>
        <v>4978.46</v>
      </c>
      <c r="CZ465">
        <f>AE465</f>
        <v>729.98</v>
      </c>
      <c r="DA465">
        <f>AI465</f>
        <v>6.82</v>
      </c>
      <c r="DB465">
        <f t="shared" si="64"/>
        <v>2.2999999999999998</v>
      </c>
      <c r="DC465">
        <f t="shared" si="65"/>
        <v>0</v>
      </c>
    </row>
    <row r="466" spans="1:107">
      <c r="A466">
        <f>ROW(Source!A399)</f>
        <v>399</v>
      </c>
      <c r="B466">
        <v>36401907</v>
      </c>
      <c r="C466">
        <v>36405950</v>
      </c>
      <c r="D466">
        <v>29156142</v>
      </c>
      <c r="E466">
        <v>1</v>
      </c>
      <c r="F466">
        <v>1</v>
      </c>
      <c r="G466">
        <v>1</v>
      </c>
      <c r="H466">
        <v>3</v>
      </c>
      <c r="I466" t="s">
        <v>230</v>
      </c>
      <c r="J466" t="s">
        <v>233</v>
      </c>
      <c r="K466" t="s">
        <v>231</v>
      </c>
      <c r="L466">
        <v>1356</v>
      </c>
      <c r="N466">
        <v>1010</v>
      </c>
      <c r="O466" t="s">
        <v>232</v>
      </c>
      <c r="P466" t="s">
        <v>232</v>
      </c>
      <c r="Q466">
        <v>1000</v>
      </c>
      <c r="W466">
        <v>0</v>
      </c>
      <c r="X466">
        <v>-1152774928</v>
      </c>
      <c r="Y466">
        <v>0.1</v>
      </c>
      <c r="AA466">
        <v>5955.29</v>
      </c>
      <c r="AB466">
        <v>0</v>
      </c>
      <c r="AC466">
        <v>0</v>
      </c>
      <c r="AD466">
        <v>0</v>
      </c>
      <c r="AE466">
        <v>1998.42</v>
      </c>
      <c r="AF466">
        <v>0</v>
      </c>
      <c r="AG466">
        <v>0</v>
      </c>
      <c r="AH466">
        <v>0</v>
      </c>
      <c r="AI466">
        <v>2.98</v>
      </c>
      <c r="AJ466">
        <v>1</v>
      </c>
      <c r="AK466">
        <v>1</v>
      </c>
      <c r="AL466">
        <v>1</v>
      </c>
      <c r="AN466">
        <v>0</v>
      </c>
      <c r="AO466">
        <v>0</v>
      </c>
      <c r="AP466">
        <v>0</v>
      </c>
      <c r="AQ466">
        <v>0</v>
      </c>
      <c r="AR466">
        <v>0</v>
      </c>
      <c r="AS466" t="s">
        <v>3</v>
      </c>
      <c r="AT466">
        <v>0.1</v>
      </c>
      <c r="AU466" t="s">
        <v>3</v>
      </c>
      <c r="AV466">
        <v>0</v>
      </c>
      <c r="AW466">
        <v>1</v>
      </c>
      <c r="AX466">
        <v>-1</v>
      </c>
      <c r="AY466">
        <v>0</v>
      </c>
      <c r="AZ466">
        <v>0</v>
      </c>
      <c r="BA466" t="s">
        <v>3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Y466*Source!I399</f>
        <v>1E-3</v>
      </c>
      <c r="CY466">
        <f>AA466</f>
        <v>5955.29</v>
      </c>
      <c r="CZ466">
        <f>AE466</f>
        <v>1998.42</v>
      </c>
      <c r="DA466">
        <f>AI466</f>
        <v>2.98</v>
      </c>
      <c r="DB466">
        <f t="shared" si="64"/>
        <v>199.84</v>
      </c>
      <c r="DC466">
        <f t="shared" si="65"/>
        <v>0</v>
      </c>
    </row>
    <row r="467" spans="1:107">
      <c r="A467">
        <f>ROW(Source!A399)</f>
        <v>399</v>
      </c>
      <c r="B467">
        <v>36401907</v>
      </c>
      <c r="C467">
        <v>36405950</v>
      </c>
      <c r="D467">
        <v>29170678</v>
      </c>
      <c r="E467">
        <v>1</v>
      </c>
      <c r="F467">
        <v>1</v>
      </c>
      <c r="G467">
        <v>1</v>
      </c>
      <c r="H467">
        <v>3</v>
      </c>
      <c r="I467" t="s">
        <v>702</v>
      </c>
      <c r="J467" t="s">
        <v>703</v>
      </c>
      <c r="K467" t="s">
        <v>704</v>
      </c>
      <c r="L467">
        <v>1354</v>
      </c>
      <c r="N467">
        <v>1010</v>
      </c>
      <c r="O467" t="s">
        <v>237</v>
      </c>
      <c r="P467" t="s">
        <v>237</v>
      </c>
      <c r="Q467">
        <v>1</v>
      </c>
      <c r="W467">
        <v>0</v>
      </c>
      <c r="X467">
        <v>-808655695</v>
      </c>
      <c r="Y467">
        <v>102</v>
      </c>
      <c r="AA467">
        <v>0.69</v>
      </c>
      <c r="AB467">
        <v>0</v>
      </c>
      <c r="AC467">
        <v>0</v>
      </c>
      <c r="AD467">
        <v>0</v>
      </c>
      <c r="AE467">
        <v>0.28000000000000003</v>
      </c>
      <c r="AF467">
        <v>0</v>
      </c>
      <c r="AG467">
        <v>0</v>
      </c>
      <c r="AH467">
        <v>0</v>
      </c>
      <c r="AI467">
        <v>2.46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102</v>
      </c>
      <c r="AU467" t="s">
        <v>3</v>
      </c>
      <c r="AV467">
        <v>0</v>
      </c>
      <c r="AW467">
        <v>2</v>
      </c>
      <c r="AX467">
        <v>36405965</v>
      </c>
      <c r="AY467">
        <v>1</v>
      </c>
      <c r="AZ467">
        <v>0</v>
      </c>
      <c r="BA467">
        <v>450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Y467*Source!I399</f>
        <v>1.02</v>
      </c>
      <c r="CY467">
        <f>AA467</f>
        <v>0.69</v>
      </c>
      <c r="CZ467">
        <f>AE467</f>
        <v>0.28000000000000003</v>
      </c>
      <c r="DA467">
        <f>AI467</f>
        <v>2.46</v>
      </c>
      <c r="DB467">
        <f t="shared" si="64"/>
        <v>28.56</v>
      </c>
      <c r="DC467">
        <f t="shared" si="65"/>
        <v>0</v>
      </c>
    </row>
    <row r="468" spans="1:107">
      <c r="A468">
        <f>ROW(Source!A399)</f>
        <v>399</v>
      </c>
      <c r="B468">
        <v>36401907</v>
      </c>
      <c r="C468">
        <v>36405950</v>
      </c>
      <c r="D468">
        <v>29169278</v>
      </c>
      <c r="E468">
        <v>1</v>
      </c>
      <c r="F468">
        <v>1</v>
      </c>
      <c r="G468">
        <v>1</v>
      </c>
      <c r="H468">
        <v>3</v>
      </c>
      <c r="I468" t="s">
        <v>245</v>
      </c>
      <c r="J468" t="s">
        <v>247</v>
      </c>
      <c r="K468" t="s">
        <v>246</v>
      </c>
      <c r="L468">
        <v>1354</v>
      </c>
      <c r="N468">
        <v>1010</v>
      </c>
      <c r="O468" t="s">
        <v>237</v>
      </c>
      <c r="P468" t="s">
        <v>237</v>
      </c>
      <c r="Q468">
        <v>1</v>
      </c>
      <c r="W468">
        <v>0</v>
      </c>
      <c r="X468">
        <v>-1190793685</v>
      </c>
      <c r="Y468">
        <v>100</v>
      </c>
      <c r="AA468">
        <v>76.47</v>
      </c>
      <c r="AB468">
        <v>0</v>
      </c>
      <c r="AC468">
        <v>0</v>
      </c>
      <c r="AD468">
        <v>0</v>
      </c>
      <c r="AE468">
        <v>8.81</v>
      </c>
      <c r="AF468">
        <v>0</v>
      </c>
      <c r="AG468">
        <v>0</v>
      </c>
      <c r="AH468">
        <v>0</v>
      </c>
      <c r="AI468">
        <v>8.68</v>
      </c>
      <c r="AJ468">
        <v>1</v>
      </c>
      <c r="AK468">
        <v>1</v>
      </c>
      <c r="AL468">
        <v>1</v>
      </c>
      <c r="AN468">
        <v>0</v>
      </c>
      <c r="AO468">
        <v>0</v>
      </c>
      <c r="AP468">
        <v>0</v>
      </c>
      <c r="AQ468">
        <v>0</v>
      </c>
      <c r="AR468">
        <v>0</v>
      </c>
      <c r="AS468" t="s">
        <v>3</v>
      </c>
      <c r="AT468">
        <v>100</v>
      </c>
      <c r="AU468" t="s">
        <v>3</v>
      </c>
      <c r="AV468">
        <v>0</v>
      </c>
      <c r="AW468">
        <v>1</v>
      </c>
      <c r="AX468">
        <v>-1</v>
      </c>
      <c r="AY468">
        <v>0</v>
      </c>
      <c r="AZ468">
        <v>0</v>
      </c>
      <c r="BA468" t="s">
        <v>3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Y468*Source!I399</f>
        <v>1</v>
      </c>
      <c r="CY468">
        <f>AA468</f>
        <v>76.47</v>
      </c>
      <c r="CZ468">
        <f>AE468</f>
        <v>8.81</v>
      </c>
      <c r="DA468">
        <f>AI468</f>
        <v>8.68</v>
      </c>
      <c r="DB468">
        <f t="shared" si="64"/>
        <v>881</v>
      </c>
      <c r="DC468">
        <f t="shared" si="65"/>
        <v>0</v>
      </c>
    </row>
    <row r="469" spans="1:107">
      <c r="A469">
        <f>ROW(Source!A399)</f>
        <v>399</v>
      </c>
      <c r="B469">
        <v>36401907</v>
      </c>
      <c r="C469">
        <v>36405950</v>
      </c>
      <c r="D469">
        <v>29171808</v>
      </c>
      <c r="E469">
        <v>1</v>
      </c>
      <c r="F469">
        <v>1</v>
      </c>
      <c r="G469">
        <v>1</v>
      </c>
      <c r="H469">
        <v>3</v>
      </c>
      <c r="I469" t="s">
        <v>705</v>
      </c>
      <c r="J469" t="s">
        <v>706</v>
      </c>
      <c r="K469" t="s">
        <v>707</v>
      </c>
      <c r="L469">
        <v>1374</v>
      </c>
      <c r="N469">
        <v>1013</v>
      </c>
      <c r="O469" t="s">
        <v>708</v>
      </c>
      <c r="P469" t="s">
        <v>708</v>
      </c>
      <c r="Q469">
        <v>1</v>
      </c>
      <c r="W469">
        <v>0</v>
      </c>
      <c r="X469">
        <v>-915781824</v>
      </c>
      <c r="Y469">
        <v>5.21</v>
      </c>
      <c r="AA469">
        <v>1</v>
      </c>
      <c r="AB469">
        <v>0</v>
      </c>
      <c r="AC469">
        <v>0</v>
      </c>
      <c r="AD469">
        <v>0</v>
      </c>
      <c r="AE469">
        <v>1</v>
      </c>
      <c r="AF469">
        <v>0</v>
      </c>
      <c r="AG469">
        <v>0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5.21</v>
      </c>
      <c r="AU469" t="s">
        <v>3</v>
      </c>
      <c r="AV469">
        <v>0</v>
      </c>
      <c r="AW469">
        <v>2</v>
      </c>
      <c r="AX469">
        <v>36405966</v>
      </c>
      <c r="AY469">
        <v>1</v>
      </c>
      <c r="AZ469">
        <v>0</v>
      </c>
      <c r="BA469">
        <v>451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Y469*Source!I399</f>
        <v>5.21E-2</v>
      </c>
      <c r="CY469">
        <f>AA469</f>
        <v>1</v>
      </c>
      <c r="CZ469">
        <f>AE469</f>
        <v>1</v>
      </c>
      <c r="DA469">
        <f>AI469</f>
        <v>1</v>
      </c>
      <c r="DB469">
        <f t="shared" si="64"/>
        <v>5.21</v>
      </c>
      <c r="DC469">
        <f t="shared" si="65"/>
        <v>0</v>
      </c>
    </row>
    <row r="470" spans="1:107">
      <c r="A470">
        <f>ROW(Source!A402)</f>
        <v>402</v>
      </c>
      <c r="B470">
        <v>36401907</v>
      </c>
      <c r="C470">
        <v>36405969</v>
      </c>
      <c r="D470">
        <v>18409850</v>
      </c>
      <c r="E470">
        <v>1</v>
      </c>
      <c r="F470">
        <v>1</v>
      </c>
      <c r="G470">
        <v>1</v>
      </c>
      <c r="H470">
        <v>1</v>
      </c>
      <c r="I470" t="s">
        <v>627</v>
      </c>
      <c r="J470" t="s">
        <v>3</v>
      </c>
      <c r="K470" t="s">
        <v>628</v>
      </c>
      <c r="L470">
        <v>1369</v>
      </c>
      <c r="N470">
        <v>1013</v>
      </c>
      <c r="O470" t="s">
        <v>514</v>
      </c>
      <c r="P470" t="s">
        <v>514</v>
      </c>
      <c r="Q470">
        <v>1</v>
      </c>
      <c r="W470">
        <v>0</v>
      </c>
      <c r="X470">
        <v>855544366</v>
      </c>
      <c r="Y470">
        <v>111.55</v>
      </c>
      <c r="AA470">
        <v>0</v>
      </c>
      <c r="AB470">
        <v>0</v>
      </c>
      <c r="AC470">
        <v>0</v>
      </c>
      <c r="AD470">
        <v>289.7</v>
      </c>
      <c r="AE470">
        <v>0</v>
      </c>
      <c r="AF470">
        <v>0</v>
      </c>
      <c r="AG470">
        <v>0</v>
      </c>
      <c r="AH470">
        <v>289.7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97</v>
      </c>
      <c r="AU470" t="s">
        <v>134</v>
      </c>
      <c r="AV470">
        <v>1</v>
      </c>
      <c r="AW470">
        <v>2</v>
      </c>
      <c r="AX470">
        <v>36405990</v>
      </c>
      <c r="AY470">
        <v>1</v>
      </c>
      <c r="AZ470">
        <v>0</v>
      </c>
      <c r="BA470">
        <v>452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Y470*Source!I402</f>
        <v>15.617000000000001</v>
      </c>
      <c r="CY470">
        <f>AD470</f>
        <v>289.7</v>
      </c>
      <c r="CZ470">
        <f>AH470</f>
        <v>289.7</v>
      </c>
      <c r="DA470">
        <f>AL470</f>
        <v>1</v>
      </c>
      <c r="DB470">
        <f>ROUND((ROUND(AT470*CZ470,2)*1.15),2)</f>
        <v>32316.04</v>
      </c>
      <c r="DC470">
        <f>ROUND((ROUND(AT470*AG470,2)*1.15),2)</f>
        <v>0</v>
      </c>
    </row>
    <row r="471" spans="1:107">
      <c r="A471">
        <f>ROW(Source!A402)</f>
        <v>402</v>
      </c>
      <c r="B471">
        <v>36401907</v>
      </c>
      <c r="C471">
        <v>36405969</v>
      </c>
      <c r="D471">
        <v>29173472</v>
      </c>
      <c r="E471">
        <v>1</v>
      </c>
      <c r="F471">
        <v>1</v>
      </c>
      <c r="G471">
        <v>1</v>
      </c>
      <c r="H471">
        <v>2</v>
      </c>
      <c r="I471" t="s">
        <v>577</v>
      </c>
      <c r="J471" t="s">
        <v>578</v>
      </c>
      <c r="K471" t="s">
        <v>579</v>
      </c>
      <c r="L471">
        <v>1368</v>
      </c>
      <c r="N471">
        <v>1011</v>
      </c>
      <c r="O471" t="s">
        <v>520</v>
      </c>
      <c r="P471" t="s">
        <v>520</v>
      </c>
      <c r="Q471">
        <v>1</v>
      </c>
      <c r="W471">
        <v>0</v>
      </c>
      <c r="X471">
        <v>275932499</v>
      </c>
      <c r="Y471">
        <v>2.75</v>
      </c>
      <c r="AA471">
        <v>0</v>
      </c>
      <c r="AB471">
        <v>12.75</v>
      </c>
      <c r="AC471">
        <v>0</v>
      </c>
      <c r="AD471">
        <v>0</v>
      </c>
      <c r="AE471">
        <v>0</v>
      </c>
      <c r="AF471">
        <v>3</v>
      </c>
      <c r="AG471">
        <v>0</v>
      </c>
      <c r="AH471">
        <v>0</v>
      </c>
      <c r="AI471">
        <v>1</v>
      </c>
      <c r="AJ471">
        <v>4.25</v>
      </c>
      <c r="AK471">
        <v>33.32</v>
      </c>
      <c r="AL471">
        <v>1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2.2000000000000002</v>
      </c>
      <c r="AU471" t="s">
        <v>133</v>
      </c>
      <c r="AV471">
        <v>0</v>
      </c>
      <c r="AW471">
        <v>2</v>
      </c>
      <c r="AX471">
        <v>36405991</v>
      </c>
      <c r="AY471">
        <v>1</v>
      </c>
      <c r="AZ471">
        <v>0</v>
      </c>
      <c r="BA471">
        <v>453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Y471*Source!I402</f>
        <v>0.38500000000000001</v>
      </c>
      <c r="CY471">
        <f>AB471</f>
        <v>12.75</v>
      </c>
      <c r="CZ471">
        <f>AF471</f>
        <v>3</v>
      </c>
      <c r="DA471">
        <f>AJ471</f>
        <v>4.25</v>
      </c>
      <c r="DB471">
        <f>ROUND((ROUND(AT471*CZ471,2)*1.25),2)</f>
        <v>8.25</v>
      </c>
      <c r="DC471">
        <f>ROUND((ROUND(AT471*AG471,2)*1.25),2)</f>
        <v>0</v>
      </c>
    </row>
    <row r="472" spans="1:107">
      <c r="A472">
        <f>ROW(Source!A402)</f>
        <v>402</v>
      </c>
      <c r="B472">
        <v>36401907</v>
      </c>
      <c r="C472">
        <v>36405969</v>
      </c>
      <c r="D472">
        <v>29174538</v>
      </c>
      <c r="E472">
        <v>1</v>
      </c>
      <c r="F472">
        <v>1</v>
      </c>
      <c r="G472">
        <v>1</v>
      </c>
      <c r="H472">
        <v>2</v>
      </c>
      <c r="I472" t="s">
        <v>629</v>
      </c>
      <c r="J472" t="s">
        <v>630</v>
      </c>
      <c r="K472" t="s">
        <v>631</v>
      </c>
      <c r="L472">
        <v>1368</v>
      </c>
      <c r="N472">
        <v>1011</v>
      </c>
      <c r="O472" t="s">
        <v>520</v>
      </c>
      <c r="P472" t="s">
        <v>520</v>
      </c>
      <c r="Q472">
        <v>1</v>
      </c>
      <c r="W472">
        <v>0</v>
      </c>
      <c r="X472">
        <v>1107538725</v>
      </c>
      <c r="Y472">
        <v>0.4</v>
      </c>
      <c r="AA472">
        <v>0</v>
      </c>
      <c r="AB472">
        <v>187.1</v>
      </c>
      <c r="AC472">
        <v>0</v>
      </c>
      <c r="AD472">
        <v>0</v>
      </c>
      <c r="AE472">
        <v>0</v>
      </c>
      <c r="AF472">
        <v>33.590000000000003</v>
      </c>
      <c r="AG472">
        <v>0</v>
      </c>
      <c r="AH472">
        <v>0</v>
      </c>
      <c r="AI472">
        <v>1</v>
      </c>
      <c r="AJ472">
        <v>5.57</v>
      </c>
      <c r="AK472">
        <v>33.32</v>
      </c>
      <c r="AL472">
        <v>1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3</v>
      </c>
      <c r="AT472">
        <v>0.32</v>
      </c>
      <c r="AU472" t="s">
        <v>133</v>
      </c>
      <c r="AV472">
        <v>0</v>
      </c>
      <c r="AW472">
        <v>2</v>
      </c>
      <c r="AX472">
        <v>36405992</v>
      </c>
      <c r="AY472">
        <v>1</v>
      </c>
      <c r="AZ472">
        <v>0</v>
      </c>
      <c r="BA472">
        <v>454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Y472*Source!I402</f>
        <v>5.6000000000000008E-2</v>
      </c>
      <c r="CY472">
        <f>AB472</f>
        <v>187.1</v>
      </c>
      <c r="CZ472">
        <f>AF472</f>
        <v>33.590000000000003</v>
      </c>
      <c r="DA472">
        <f>AJ472</f>
        <v>5.57</v>
      </c>
      <c r="DB472">
        <f>ROUND((ROUND(AT472*CZ472,2)*1.25),2)</f>
        <v>13.44</v>
      </c>
      <c r="DC472">
        <f>ROUND((ROUND(AT472*AG472,2)*1.25),2)</f>
        <v>0</v>
      </c>
    </row>
    <row r="473" spans="1:107">
      <c r="A473">
        <f>ROW(Source!A402)</f>
        <v>402</v>
      </c>
      <c r="B473">
        <v>36401907</v>
      </c>
      <c r="C473">
        <v>36405969</v>
      </c>
      <c r="D473">
        <v>29174580</v>
      </c>
      <c r="E473">
        <v>1</v>
      </c>
      <c r="F473">
        <v>1</v>
      </c>
      <c r="G473">
        <v>1</v>
      </c>
      <c r="H473">
        <v>2</v>
      </c>
      <c r="I473" t="s">
        <v>632</v>
      </c>
      <c r="J473" t="s">
        <v>633</v>
      </c>
      <c r="K473" t="s">
        <v>634</v>
      </c>
      <c r="L473">
        <v>1368</v>
      </c>
      <c r="N473">
        <v>1011</v>
      </c>
      <c r="O473" t="s">
        <v>520</v>
      </c>
      <c r="P473" t="s">
        <v>520</v>
      </c>
      <c r="Q473">
        <v>1</v>
      </c>
      <c r="W473">
        <v>0</v>
      </c>
      <c r="X473">
        <v>-169468834</v>
      </c>
      <c r="Y473">
        <v>1.625</v>
      </c>
      <c r="AA473">
        <v>0</v>
      </c>
      <c r="AB473">
        <v>31.87</v>
      </c>
      <c r="AC473">
        <v>0</v>
      </c>
      <c r="AD473">
        <v>0</v>
      </c>
      <c r="AE473">
        <v>0</v>
      </c>
      <c r="AF473">
        <v>2.08</v>
      </c>
      <c r="AG473">
        <v>0</v>
      </c>
      <c r="AH473">
        <v>0</v>
      </c>
      <c r="AI473">
        <v>1</v>
      </c>
      <c r="AJ473">
        <v>15.32</v>
      </c>
      <c r="AK473">
        <v>33.32</v>
      </c>
      <c r="AL473">
        <v>1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3</v>
      </c>
      <c r="AT473">
        <v>1.3</v>
      </c>
      <c r="AU473" t="s">
        <v>133</v>
      </c>
      <c r="AV473">
        <v>0</v>
      </c>
      <c r="AW473">
        <v>2</v>
      </c>
      <c r="AX473">
        <v>36405993</v>
      </c>
      <c r="AY473">
        <v>1</v>
      </c>
      <c r="AZ473">
        <v>0</v>
      </c>
      <c r="BA473">
        <v>455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Y473*Source!I402</f>
        <v>0.22750000000000004</v>
      </c>
      <c r="CY473">
        <f>AB473</f>
        <v>31.87</v>
      </c>
      <c r="CZ473">
        <f>AF473</f>
        <v>2.08</v>
      </c>
      <c r="DA473">
        <f>AJ473</f>
        <v>15.32</v>
      </c>
      <c r="DB473">
        <f>ROUND((ROUND(AT473*CZ473,2)*1.25),2)</f>
        <v>3.38</v>
      </c>
      <c r="DC473">
        <f>ROUND((ROUND(AT473*AG473,2)*1.25),2)</f>
        <v>0</v>
      </c>
    </row>
    <row r="474" spans="1:107">
      <c r="A474">
        <f>ROW(Source!A402)</f>
        <v>402</v>
      </c>
      <c r="B474">
        <v>36401907</v>
      </c>
      <c r="C474">
        <v>36405969</v>
      </c>
      <c r="D474">
        <v>29109354</v>
      </c>
      <c r="E474">
        <v>1</v>
      </c>
      <c r="F474">
        <v>1</v>
      </c>
      <c r="G474">
        <v>1</v>
      </c>
      <c r="H474">
        <v>3</v>
      </c>
      <c r="I474" t="s">
        <v>638</v>
      </c>
      <c r="J474" t="s">
        <v>639</v>
      </c>
      <c r="K474" t="s">
        <v>640</v>
      </c>
      <c r="L474">
        <v>1346</v>
      </c>
      <c r="N474">
        <v>1009</v>
      </c>
      <c r="O474" t="s">
        <v>160</v>
      </c>
      <c r="P474" t="s">
        <v>160</v>
      </c>
      <c r="Q474">
        <v>1</v>
      </c>
      <c r="W474">
        <v>0</v>
      </c>
      <c r="X474">
        <v>-882693383</v>
      </c>
      <c r="Y474">
        <v>10</v>
      </c>
      <c r="AA474">
        <v>64.010000000000005</v>
      </c>
      <c r="AB474">
        <v>0</v>
      </c>
      <c r="AC474">
        <v>0</v>
      </c>
      <c r="AD474">
        <v>0</v>
      </c>
      <c r="AE474">
        <v>46.72</v>
      </c>
      <c r="AF474">
        <v>0</v>
      </c>
      <c r="AG474">
        <v>0</v>
      </c>
      <c r="AH474">
        <v>0</v>
      </c>
      <c r="AI474">
        <v>1.37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1</v>
      </c>
      <c r="AQ474">
        <v>0</v>
      </c>
      <c r="AR474">
        <v>0</v>
      </c>
      <c r="AS474" t="s">
        <v>3</v>
      </c>
      <c r="AT474">
        <v>10</v>
      </c>
      <c r="AU474" t="s">
        <v>3</v>
      </c>
      <c r="AV474">
        <v>0</v>
      </c>
      <c r="AW474">
        <v>2</v>
      </c>
      <c r="AX474">
        <v>36405994</v>
      </c>
      <c r="AY474">
        <v>1</v>
      </c>
      <c r="AZ474">
        <v>0</v>
      </c>
      <c r="BA474">
        <v>456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Y474*Source!I402</f>
        <v>1.4000000000000001</v>
      </c>
      <c r="CY474">
        <f t="shared" ref="CY474:CY489" si="69">AA474</f>
        <v>64.010000000000005</v>
      </c>
      <c r="CZ474">
        <f t="shared" ref="CZ474:CZ489" si="70">AE474</f>
        <v>46.72</v>
      </c>
      <c r="DA474">
        <f t="shared" ref="DA474:DA489" si="71">AI474</f>
        <v>1.37</v>
      </c>
      <c r="DB474">
        <f t="shared" ref="DB474:DB520" si="72">ROUND(ROUND(AT474*CZ474,2),2)</f>
        <v>467.2</v>
      </c>
      <c r="DC474">
        <f t="shared" ref="DC474:DC520" si="73">ROUND(ROUND(AT474*AG474,2),2)</f>
        <v>0</v>
      </c>
    </row>
    <row r="475" spans="1:107">
      <c r="A475">
        <f>ROW(Source!A402)</f>
        <v>402</v>
      </c>
      <c r="B475">
        <v>36401907</v>
      </c>
      <c r="C475">
        <v>36405969</v>
      </c>
      <c r="D475">
        <v>29109781</v>
      </c>
      <c r="E475">
        <v>1</v>
      </c>
      <c r="F475">
        <v>1</v>
      </c>
      <c r="G475">
        <v>1</v>
      </c>
      <c r="H475">
        <v>3</v>
      </c>
      <c r="I475" t="s">
        <v>644</v>
      </c>
      <c r="J475" t="s">
        <v>645</v>
      </c>
      <c r="K475" t="s">
        <v>646</v>
      </c>
      <c r="L475">
        <v>1346</v>
      </c>
      <c r="N475">
        <v>1009</v>
      </c>
      <c r="O475" t="s">
        <v>160</v>
      </c>
      <c r="P475" t="s">
        <v>160</v>
      </c>
      <c r="Q475">
        <v>1</v>
      </c>
      <c r="W475">
        <v>0</v>
      </c>
      <c r="X475">
        <v>-306339415</v>
      </c>
      <c r="Y475">
        <v>4</v>
      </c>
      <c r="AA475">
        <v>60.38</v>
      </c>
      <c r="AB475">
        <v>0</v>
      </c>
      <c r="AC475">
        <v>0</v>
      </c>
      <c r="AD475">
        <v>0</v>
      </c>
      <c r="AE475">
        <v>11.12</v>
      </c>
      <c r="AF475">
        <v>0</v>
      </c>
      <c r="AG475">
        <v>0</v>
      </c>
      <c r="AH475">
        <v>0</v>
      </c>
      <c r="AI475">
        <v>5.43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4</v>
      </c>
      <c r="AU475" t="s">
        <v>3</v>
      </c>
      <c r="AV475">
        <v>0</v>
      </c>
      <c r="AW475">
        <v>2</v>
      </c>
      <c r="AX475">
        <v>36405995</v>
      </c>
      <c r="AY475">
        <v>1</v>
      </c>
      <c r="AZ475">
        <v>0</v>
      </c>
      <c r="BA475">
        <v>457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Y475*Source!I402</f>
        <v>0.56000000000000005</v>
      </c>
      <c r="CY475">
        <f t="shared" si="69"/>
        <v>60.38</v>
      </c>
      <c r="CZ475">
        <f t="shared" si="70"/>
        <v>11.12</v>
      </c>
      <c r="DA475">
        <f t="shared" si="71"/>
        <v>5.43</v>
      </c>
      <c r="DB475">
        <f t="shared" si="72"/>
        <v>44.48</v>
      </c>
      <c r="DC475">
        <f t="shared" si="73"/>
        <v>0</v>
      </c>
    </row>
    <row r="476" spans="1:107">
      <c r="A476">
        <f>ROW(Source!A402)</f>
        <v>402</v>
      </c>
      <c r="B476">
        <v>36401907</v>
      </c>
      <c r="C476">
        <v>36405969</v>
      </c>
      <c r="D476">
        <v>29109782</v>
      </c>
      <c r="E476">
        <v>1</v>
      </c>
      <c r="F476">
        <v>1</v>
      </c>
      <c r="G476">
        <v>1</v>
      </c>
      <c r="H476">
        <v>3</v>
      </c>
      <c r="I476" t="s">
        <v>647</v>
      </c>
      <c r="J476" t="s">
        <v>648</v>
      </c>
      <c r="K476" t="s">
        <v>649</v>
      </c>
      <c r="L476">
        <v>1346</v>
      </c>
      <c r="N476">
        <v>1009</v>
      </c>
      <c r="O476" t="s">
        <v>160</v>
      </c>
      <c r="P476" t="s">
        <v>160</v>
      </c>
      <c r="Q476">
        <v>1</v>
      </c>
      <c r="W476">
        <v>0</v>
      </c>
      <c r="X476">
        <v>-71279152</v>
      </c>
      <c r="Y476">
        <v>42</v>
      </c>
      <c r="AA476">
        <v>16.309999999999999</v>
      </c>
      <c r="AB476">
        <v>0</v>
      </c>
      <c r="AC476">
        <v>0</v>
      </c>
      <c r="AD476">
        <v>0</v>
      </c>
      <c r="AE476">
        <v>4.3600000000000003</v>
      </c>
      <c r="AF476">
        <v>0</v>
      </c>
      <c r="AG476">
        <v>0</v>
      </c>
      <c r="AH476">
        <v>0</v>
      </c>
      <c r="AI476">
        <v>3.74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42</v>
      </c>
      <c r="AU476" t="s">
        <v>3</v>
      </c>
      <c r="AV476">
        <v>0</v>
      </c>
      <c r="AW476">
        <v>2</v>
      </c>
      <c r="AX476">
        <v>36405996</v>
      </c>
      <c r="AY476">
        <v>1</v>
      </c>
      <c r="AZ476">
        <v>0</v>
      </c>
      <c r="BA476">
        <v>458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Y476*Source!I402</f>
        <v>5.8800000000000008</v>
      </c>
      <c r="CY476">
        <f t="shared" si="69"/>
        <v>16.309999999999999</v>
      </c>
      <c r="CZ476">
        <f t="shared" si="70"/>
        <v>4.3600000000000003</v>
      </c>
      <c r="DA476">
        <f t="shared" si="71"/>
        <v>3.74</v>
      </c>
      <c r="DB476">
        <f t="shared" si="72"/>
        <v>183.12</v>
      </c>
      <c r="DC476">
        <f t="shared" si="73"/>
        <v>0</v>
      </c>
    </row>
    <row r="477" spans="1:107">
      <c r="A477">
        <f>ROW(Source!A402)</f>
        <v>402</v>
      </c>
      <c r="B477">
        <v>36401907</v>
      </c>
      <c r="C477">
        <v>36405969</v>
      </c>
      <c r="D477">
        <v>29110699</v>
      </c>
      <c r="E477">
        <v>1</v>
      </c>
      <c r="F477">
        <v>1</v>
      </c>
      <c r="G477">
        <v>1</v>
      </c>
      <c r="H477">
        <v>3</v>
      </c>
      <c r="I477" t="s">
        <v>650</v>
      </c>
      <c r="J477" t="s">
        <v>651</v>
      </c>
      <c r="K477" t="s">
        <v>652</v>
      </c>
      <c r="L477">
        <v>1301</v>
      </c>
      <c r="N477">
        <v>1003</v>
      </c>
      <c r="O477" t="s">
        <v>142</v>
      </c>
      <c r="P477" t="s">
        <v>142</v>
      </c>
      <c r="Q477">
        <v>1</v>
      </c>
      <c r="W477">
        <v>0</v>
      </c>
      <c r="X477">
        <v>1063889258</v>
      </c>
      <c r="Y477">
        <v>68</v>
      </c>
      <c r="AA477">
        <v>1.24</v>
      </c>
      <c r="AB477">
        <v>0</v>
      </c>
      <c r="AC477">
        <v>0</v>
      </c>
      <c r="AD477">
        <v>0</v>
      </c>
      <c r="AE477">
        <v>0.17</v>
      </c>
      <c r="AF477">
        <v>0</v>
      </c>
      <c r="AG477">
        <v>0</v>
      </c>
      <c r="AH477">
        <v>0</v>
      </c>
      <c r="AI477">
        <v>7.29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68</v>
      </c>
      <c r="AU477" t="s">
        <v>3</v>
      </c>
      <c r="AV477">
        <v>0</v>
      </c>
      <c r="AW477">
        <v>2</v>
      </c>
      <c r="AX477">
        <v>36405997</v>
      </c>
      <c r="AY477">
        <v>1</v>
      </c>
      <c r="AZ477">
        <v>0</v>
      </c>
      <c r="BA477">
        <v>459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Y477*Source!I402</f>
        <v>9.5200000000000014</v>
      </c>
      <c r="CY477">
        <f t="shared" si="69"/>
        <v>1.24</v>
      </c>
      <c r="CZ477">
        <f t="shared" si="70"/>
        <v>0.17</v>
      </c>
      <c r="DA477">
        <f t="shared" si="71"/>
        <v>7.29</v>
      </c>
      <c r="DB477">
        <f t="shared" si="72"/>
        <v>11.56</v>
      </c>
      <c r="DC477">
        <f t="shared" si="73"/>
        <v>0</v>
      </c>
    </row>
    <row r="478" spans="1:107">
      <c r="A478">
        <f>ROW(Source!A402)</f>
        <v>402</v>
      </c>
      <c r="B478">
        <v>36401907</v>
      </c>
      <c r="C478">
        <v>36405969</v>
      </c>
      <c r="D478">
        <v>29110797</v>
      </c>
      <c r="E478">
        <v>1</v>
      </c>
      <c r="F478">
        <v>1</v>
      </c>
      <c r="G478">
        <v>1</v>
      </c>
      <c r="H478">
        <v>3</v>
      </c>
      <c r="I478" t="s">
        <v>653</v>
      </c>
      <c r="J478" t="s">
        <v>654</v>
      </c>
      <c r="K478" t="s">
        <v>655</v>
      </c>
      <c r="L478">
        <v>1301</v>
      </c>
      <c r="N478">
        <v>1003</v>
      </c>
      <c r="O478" t="s">
        <v>142</v>
      </c>
      <c r="P478" t="s">
        <v>142</v>
      </c>
      <c r="Q478">
        <v>1</v>
      </c>
      <c r="W478">
        <v>0</v>
      </c>
      <c r="X478">
        <v>1919953005</v>
      </c>
      <c r="Y478">
        <v>135</v>
      </c>
      <c r="AA478">
        <v>15.5</v>
      </c>
      <c r="AB478">
        <v>0</v>
      </c>
      <c r="AC478">
        <v>0</v>
      </c>
      <c r="AD478">
        <v>0</v>
      </c>
      <c r="AE478">
        <v>1.74</v>
      </c>
      <c r="AF478">
        <v>0</v>
      </c>
      <c r="AG478">
        <v>0</v>
      </c>
      <c r="AH478">
        <v>0</v>
      </c>
      <c r="AI478">
        <v>8.91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135</v>
      </c>
      <c r="AU478" t="s">
        <v>3</v>
      </c>
      <c r="AV478">
        <v>0</v>
      </c>
      <c r="AW478">
        <v>2</v>
      </c>
      <c r="AX478">
        <v>36405998</v>
      </c>
      <c r="AY478">
        <v>1</v>
      </c>
      <c r="AZ478">
        <v>0</v>
      </c>
      <c r="BA478">
        <v>460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Y478*Source!I402</f>
        <v>18.900000000000002</v>
      </c>
      <c r="CY478">
        <f t="shared" si="69"/>
        <v>15.5</v>
      </c>
      <c r="CZ478">
        <f t="shared" si="70"/>
        <v>1.74</v>
      </c>
      <c r="DA478">
        <f t="shared" si="71"/>
        <v>8.91</v>
      </c>
      <c r="DB478">
        <f t="shared" si="72"/>
        <v>234.9</v>
      </c>
      <c r="DC478">
        <f t="shared" si="73"/>
        <v>0</v>
      </c>
    </row>
    <row r="479" spans="1:107">
      <c r="A479">
        <f>ROW(Source!A402)</f>
        <v>402</v>
      </c>
      <c r="B479">
        <v>36401907</v>
      </c>
      <c r="C479">
        <v>36405969</v>
      </c>
      <c r="D479">
        <v>29110813</v>
      </c>
      <c r="E479">
        <v>1</v>
      </c>
      <c r="F479">
        <v>1</v>
      </c>
      <c r="G479">
        <v>1</v>
      </c>
      <c r="H479">
        <v>3</v>
      </c>
      <c r="I479" t="s">
        <v>709</v>
      </c>
      <c r="J479" t="s">
        <v>710</v>
      </c>
      <c r="K479" t="s">
        <v>711</v>
      </c>
      <c r="L479">
        <v>1301</v>
      </c>
      <c r="N479">
        <v>1003</v>
      </c>
      <c r="O479" t="s">
        <v>142</v>
      </c>
      <c r="P479" t="s">
        <v>142</v>
      </c>
      <c r="Q479">
        <v>1</v>
      </c>
      <c r="W479">
        <v>0</v>
      </c>
      <c r="X479">
        <v>-32754974</v>
      </c>
      <c r="Y479">
        <v>135</v>
      </c>
      <c r="AA479">
        <v>3</v>
      </c>
      <c r="AB479">
        <v>0</v>
      </c>
      <c r="AC479">
        <v>0</v>
      </c>
      <c r="AD479">
        <v>0</v>
      </c>
      <c r="AE479">
        <v>0.39</v>
      </c>
      <c r="AF479">
        <v>0</v>
      </c>
      <c r="AG479">
        <v>0</v>
      </c>
      <c r="AH479">
        <v>0</v>
      </c>
      <c r="AI479">
        <v>7.69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3</v>
      </c>
      <c r="AT479">
        <v>135</v>
      </c>
      <c r="AU479" t="s">
        <v>3</v>
      </c>
      <c r="AV479">
        <v>0</v>
      </c>
      <c r="AW479">
        <v>2</v>
      </c>
      <c r="AX479">
        <v>36405999</v>
      </c>
      <c r="AY479">
        <v>1</v>
      </c>
      <c r="AZ479">
        <v>0</v>
      </c>
      <c r="BA479">
        <v>461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Y479*Source!I402</f>
        <v>18.900000000000002</v>
      </c>
      <c r="CY479">
        <f t="shared" si="69"/>
        <v>3</v>
      </c>
      <c r="CZ479">
        <f t="shared" si="70"/>
        <v>0.39</v>
      </c>
      <c r="DA479">
        <f t="shared" si="71"/>
        <v>7.69</v>
      </c>
      <c r="DB479">
        <f t="shared" si="72"/>
        <v>52.65</v>
      </c>
      <c r="DC479">
        <f t="shared" si="73"/>
        <v>0</v>
      </c>
    </row>
    <row r="480" spans="1:107">
      <c r="A480">
        <f>ROW(Source!A402)</f>
        <v>402</v>
      </c>
      <c r="B480">
        <v>36401907</v>
      </c>
      <c r="C480">
        <v>36405969</v>
      </c>
      <c r="D480">
        <v>29111455</v>
      </c>
      <c r="E480">
        <v>1</v>
      </c>
      <c r="F480">
        <v>1</v>
      </c>
      <c r="G480">
        <v>1</v>
      </c>
      <c r="H480">
        <v>3</v>
      </c>
      <c r="I480" t="s">
        <v>659</v>
      </c>
      <c r="J480" t="s">
        <v>660</v>
      </c>
      <c r="K480" t="s">
        <v>661</v>
      </c>
      <c r="L480">
        <v>1327</v>
      </c>
      <c r="N480">
        <v>1005</v>
      </c>
      <c r="O480" t="s">
        <v>155</v>
      </c>
      <c r="P480" t="s">
        <v>155</v>
      </c>
      <c r="Q480">
        <v>1</v>
      </c>
      <c r="W480">
        <v>0</v>
      </c>
      <c r="X480">
        <v>-1126346608</v>
      </c>
      <c r="Y480">
        <v>111</v>
      </c>
      <c r="AA480">
        <v>73.790000000000006</v>
      </c>
      <c r="AB480">
        <v>0</v>
      </c>
      <c r="AC480">
        <v>0</v>
      </c>
      <c r="AD480">
        <v>0</v>
      </c>
      <c r="AE480">
        <v>15.06</v>
      </c>
      <c r="AF480">
        <v>0</v>
      </c>
      <c r="AG480">
        <v>0</v>
      </c>
      <c r="AH480">
        <v>0</v>
      </c>
      <c r="AI480">
        <v>4.9000000000000004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3</v>
      </c>
      <c r="AT480">
        <v>111</v>
      </c>
      <c r="AU480" t="s">
        <v>3</v>
      </c>
      <c r="AV480">
        <v>0</v>
      </c>
      <c r="AW480">
        <v>2</v>
      </c>
      <c r="AX480">
        <v>36406000</v>
      </c>
      <c r="AY480">
        <v>1</v>
      </c>
      <c r="AZ480">
        <v>0</v>
      </c>
      <c r="BA480">
        <v>462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Y480*Source!I402</f>
        <v>15.540000000000001</v>
      </c>
      <c r="CY480">
        <f t="shared" si="69"/>
        <v>73.790000000000006</v>
      </c>
      <c r="CZ480">
        <f t="shared" si="70"/>
        <v>15.06</v>
      </c>
      <c r="DA480">
        <f t="shared" si="71"/>
        <v>4.9000000000000004</v>
      </c>
      <c r="DB480">
        <f t="shared" si="72"/>
        <v>1671.66</v>
      </c>
      <c r="DC480">
        <f t="shared" si="73"/>
        <v>0</v>
      </c>
    </row>
    <row r="481" spans="1:107">
      <c r="A481">
        <f>ROW(Source!A402)</f>
        <v>402</v>
      </c>
      <c r="B481">
        <v>36401907</v>
      </c>
      <c r="C481">
        <v>36405969</v>
      </c>
      <c r="D481">
        <v>29114731</v>
      </c>
      <c r="E481">
        <v>1</v>
      </c>
      <c r="F481">
        <v>1</v>
      </c>
      <c r="G481">
        <v>1</v>
      </c>
      <c r="H481">
        <v>3</v>
      </c>
      <c r="I481" t="s">
        <v>712</v>
      </c>
      <c r="J481" t="s">
        <v>713</v>
      </c>
      <c r="K481" t="s">
        <v>714</v>
      </c>
      <c r="L481">
        <v>1354</v>
      </c>
      <c r="N481">
        <v>1010</v>
      </c>
      <c r="O481" t="s">
        <v>237</v>
      </c>
      <c r="P481" t="s">
        <v>237</v>
      </c>
      <c r="Q481">
        <v>1</v>
      </c>
      <c r="W481">
        <v>0</v>
      </c>
      <c r="X481">
        <v>-1463139681</v>
      </c>
      <c r="Y481">
        <v>368</v>
      </c>
      <c r="AA481">
        <v>0.22</v>
      </c>
      <c r="AB481">
        <v>0</v>
      </c>
      <c r="AC481">
        <v>0</v>
      </c>
      <c r="AD481">
        <v>0</v>
      </c>
      <c r="AE481">
        <v>0.02</v>
      </c>
      <c r="AF481">
        <v>0</v>
      </c>
      <c r="AG481">
        <v>0</v>
      </c>
      <c r="AH481">
        <v>0</v>
      </c>
      <c r="AI481">
        <v>10.89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368</v>
      </c>
      <c r="AU481" t="s">
        <v>3</v>
      </c>
      <c r="AV481">
        <v>0</v>
      </c>
      <c r="AW481">
        <v>2</v>
      </c>
      <c r="AX481">
        <v>36406001</v>
      </c>
      <c r="AY481">
        <v>1</v>
      </c>
      <c r="AZ481">
        <v>0</v>
      </c>
      <c r="BA481">
        <v>463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Y481*Source!I402</f>
        <v>51.52</v>
      </c>
      <c r="CY481">
        <f t="shared" si="69"/>
        <v>0.22</v>
      </c>
      <c r="CZ481">
        <f t="shared" si="70"/>
        <v>0.02</v>
      </c>
      <c r="DA481">
        <f t="shared" si="71"/>
        <v>10.89</v>
      </c>
      <c r="DB481">
        <f t="shared" si="72"/>
        <v>7.36</v>
      </c>
      <c r="DC481">
        <f t="shared" si="73"/>
        <v>0</v>
      </c>
    </row>
    <row r="482" spans="1:107">
      <c r="A482">
        <f>ROW(Source!A402)</f>
        <v>402</v>
      </c>
      <c r="B482">
        <v>36401907</v>
      </c>
      <c r="C482">
        <v>36405969</v>
      </c>
      <c r="D482">
        <v>29114733</v>
      </c>
      <c r="E482">
        <v>1</v>
      </c>
      <c r="F482">
        <v>1</v>
      </c>
      <c r="G482">
        <v>1</v>
      </c>
      <c r="H482">
        <v>3</v>
      </c>
      <c r="I482" t="s">
        <v>662</v>
      </c>
      <c r="J482" t="s">
        <v>663</v>
      </c>
      <c r="K482" t="s">
        <v>664</v>
      </c>
      <c r="L482">
        <v>1354</v>
      </c>
      <c r="N482">
        <v>1010</v>
      </c>
      <c r="O482" t="s">
        <v>237</v>
      </c>
      <c r="P482" t="s">
        <v>237</v>
      </c>
      <c r="Q482">
        <v>1</v>
      </c>
      <c r="W482">
        <v>0</v>
      </c>
      <c r="X482">
        <v>-1352915271</v>
      </c>
      <c r="Y482">
        <v>2221</v>
      </c>
      <c r="AA482">
        <v>0.3</v>
      </c>
      <c r="AB482">
        <v>0</v>
      </c>
      <c r="AC482">
        <v>0</v>
      </c>
      <c r="AD482">
        <v>0</v>
      </c>
      <c r="AE482">
        <v>0.02</v>
      </c>
      <c r="AF482">
        <v>0</v>
      </c>
      <c r="AG482">
        <v>0</v>
      </c>
      <c r="AH482">
        <v>0</v>
      </c>
      <c r="AI482">
        <v>14.91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2221</v>
      </c>
      <c r="AU482" t="s">
        <v>3</v>
      </c>
      <c r="AV482">
        <v>0</v>
      </c>
      <c r="AW482">
        <v>2</v>
      </c>
      <c r="AX482">
        <v>36406002</v>
      </c>
      <c r="AY482">
        <v>1</v>
      </c>
      <c r="AZ482">
        <v>0</v>
      </c>
      <c r="BA482">
        <v>464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Y482*Source!I402</f>
        <v>310.94000000000005</v>
      </c>
      <c r="CY482">
        <f t="shared" si="69"/>
        <v>0.3</v>
      </c>
      <c r="CZ482">
        <f t="shared" si="70"/>
        <v>0.02</v>
      </c>
      <c r="DA482">
        <f t="shared" si="71"/>
        <v>14.91</v>
      </c>
      <c r="DB482">
        <f t="shared" si="72"/>
        <v>44.42</v>
      </c>
      <c r="DC482">
        <f t="shared" si="73"/>
        <v>0</v>
      </c>
    </row>
    <row r="483" spans="1:107">
      <c r="A483">
        <f>ROW(Source!A402)</f>
        <v>402</v>
      </c>
      <c r="B483">
        <v>36401907</v>
      </c>
      <c r="C483">
        <v>36405969</v>
      </c>
      <c r="D483">
        <v>29114403</v>
      </c>
      <c r="E483">
        <v>1</v>
      </c>
      <c r="F483">
        <v>1</v>
      </c>
      <c r="G483">
        <v>1</v>
      </c>
      <c r="H483">
        <v>3</v>
      </c>
      <c r="I483" t="s">
        <v>715</v>
      </c>
      <c r="J483" t="s">
        <v>716</v>
      </c>
      <c r="K483" t="s">
        <v>717</v>
      </c>
      <c r="L483">
        <v>1354</v>
      </c>
      <c r="N483">
        <v>1010</v>
      </c>
      <c r="O483" t="s">
        <v>237</v>
      </c>
      <c r="P483" t="s">
        <v>237</v>
      </c>
      <c r="Q483">
        <v>1</v>
      </c>
      <c r="W483">
        <v>0</v>
      </c>
      <c r="X483">
        <v>310998176</v>
      </c>
      <c r="Y483">
        <v>81</v>
      </c>
      <c r="AA483">
        <v>0.61</v>
      </c>
      <c r="AB483">
        <v>0</v>
      </c>
      <c r="AC483">
        <v>0</v>
      </c>
      <c r="AD483">
        <v>0</v>
      </c>
      <c r="AE483">
        <v>0.68</v>
      </c>
      <c r="AF483">
        <v>0</v>
      </c>
      <c r="AG483">
        <v>0</v>
      </c>
      <c r="AH483">
        <v>0</v>
      </c>
      <c r="AI483">
        <v>0.9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81</v>
      </c>
      <c r="AU483" t="s">
        <v>3</v>
      </c>
      <c r="AV483">
        <v>0</v>
      </c>
      <c r="AW483">
        <v>2</v>
      </c>
      <c r="AX483">
        <v>36406003</v>
      </c>
      <c r="AY483">
        <v>1</v>
      </c>
      <c r="AZ483">
        <v>0</v>
      </c>
      <c r="BA483">
        <v>465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Y483*Source!I402</f>
        <v>11.340000000000002</v>
      </c>
      <c r="CY483">
        <f t="shared" si="69"/>
        <v>0.61</v>
      </c>
      <c r="CZ483">
        <f t="shared" si="70"/>
        <v>0.68</v>
      </c>
      <c r="DA483">
        <f t="shared" si="71"/>
        <v>0.9</v>
      </c>
      <c r="DB483">
        <f t="shared" si="72"/>
        <v>55.08</v>
      </c>
      <c r="DC483">
        <f t="shared" si="73"/>
        <v>0</v>
      </c>
    </row>
    <row r="484" spans="1:107">
      <c r="A484">
        <f>ROW(Source!A402)</f>
        <v>402</v>
      </c>
      <c r="B484">
        <v>36401907</v>
      </c>
      <c r="C484">
        <v>36405969</v>
      </c>
      <c r="D484">
        <v>29114482</v>
      </c>
      <c r="E484">
        <v>1</v>
      </c>
      <c r="F484">
        <v>1</v>
      </c>
      <c r="G484">
        <v>1</v>
      </c>
      <c r="H484">
        <v>3</v>
      </c>
      <c r="I484" t="s">
        <v>668</v>
      </c>
      <c r="J484" t="s">
        <v>669</v>
      </c>
      <c r="K484" t="s">
        <v>670</v>
      </c>
      <c r="L484">
        <v>1354</v>
      </c>
      <c r="N484">
        <v>1010</v>
      </c>
      <c r="O484" t="s">
        <v>237</v>
      </c>
      <c r="P484" t="s">
        <v>237</v>
      </c>
      <c r="Q484">
        <v>1</v>
      </c>
      <c r="W484">
        <v>0</v>
      </c>
      <c r="X484">
        <v>-520920930</v>
      </c>
      <c r="Y484">
        <v>322</v>
      </c>
      <c r="AA484">
        <v>0.33</v>
      </c>
      <c r="AB484">
        <v>0</v>
      </c>
      <c r="AC484">
        <v>0</v>
      </c>
      <c r="AD484">
        <v>0</v>
      </c>
      <c r="AE484">
        <v>7.0000000000000007E-2</v>
      </c>
      <c r="AF484">
        <v>0</v>
      </c>
      <c r="AG484">
        <v>0</v>
      </c>
      <c r="AH484">
        <v>0</v>
      </c>
      <c r="AI484">
        <v>4.74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322</v>
      </c>
      <c r="AU484" t="s">
        <v>3</v>
      </c>
      <c r="AV484">
        <v>0</v>
      </c>
      <c r="AW484">
        <v>2</v>
      </c>
      <c r="AX484">
        <v>36406004</v>
      </c>
      <c r="AY484">
        <v>1</v>
      </c>
      <c r="AZ484">
        <v>0</v>
      </c>
      <c r="BA484">
        <v>466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Y484*Source!I402</f>
        <v>45.080000000000005</v>
      </c>
      <c r="CY484">
        <f t="shared" si="69"/>
        <v>0.33</v>
      </c>
      <c r="CZ484">
        <f t="shared" si="70"/>
        <v>7.0000000000000007E-2</v>
      </c>
      <c r="DA484">
        <f t="shared" si="71"/>
        <v>4.74</v>
      </c>
      <c r="DB484">
        <f t="shared" si="72"/>
        <v>22.54</v>
      </c>
      <c r="DC484">
        <f t="shared" si="73"/>
        <v>0</v>
      </c>
    </row>
    <row r="485" spans="1:107">
      <c r="A485">
        <f>ROW(Source!A402)</f>
        <v>402</v>
      </c>
      <c r="B485">
        <v>36401907</v>
      </c>
      <c r="C485">
        <v>36405969</v>
      </c>
      <c r="D485">
        <v>29129587</v>
      </c>
      <c r="E485">
        <v>1</v>
      </c>
      <c r="F485">
        <v>1</v>
      </c>
      <c r="G485">
        <v>1</v>
      </c>
      <c r="H485">
        <v>3</v>
      </c>
      <c r="I485" t="s">
        <v>718</v>
      </c>
      <c r="J485" t="s">
        <v>719</v>
      </c>
      <c r="K485" t="s">
        <v>720</v>
      </c>
      <c r="L485">
        <v>1301</v>
      </c>
      <c r="N485">
        <v>1003</v>
      </c>
      <c r="O485" t="s">
        <v>142</v>
      </c>
      <c r="P485" t="s">
        <v>142</v>
      </c>
      <c r="Q485">
        <v>1</v>
      </c>
      <c r="W485">
        <v>0</v>
      </c>
      <c r="X485">
        <v>-1491213163</v>
      </c>
      <c r="Y485">
        <v>136</v>
      </c>
      <c r="AA485">
        <v>36.99</v>
      </c>
      <c r="AB485">
        <v>0</v>
      </c>
      <c r="AC485">
        <v>0</v>
      </c>
      <c r="AD485">
        <v>0</v>
      </c>
      <c r="AE485">
        <v>4.18</v>
      </c>
      <c r="AF485">
        <v>0</v>
      </c>
      <c r="AG485">
        <v>0</v>
      </c>
      <c r="AH485">
        <v>0</v>
      </c>
      <c r="AI485">
        <v>8.85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136</v>
      </c>
      <c r="AU485" t="s">
        <v>3</v>
      </c>
      <c r="AV485">
        <v>0</v>
      </c>
      <c r="AW485">
        <v>2</v>
      </c>
      <c r="AX485">
        <v>36406005</v>
      </c>
      <c r="AY485">
        <v>1</v>
      </c>
      <c r="AZ485">
        <v>0</v>
      </c>
      <c r="BA485">
        <v>467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Y485*Source!I402</f>
        <v>19.040000000000003</v>
      </c>
      <c r="CY485">
        <f t="shared" si="69"/>
        <v>36.99</v>
      </c>
      <c r="CZ485">
        <f t="shared" si="70"/>
        <v>4.18</v>
      </c>
      <c r="DA485">
        <f t="shared" si="71"/>
        <v>8.85</v>
      </c>
      <c r="DB485">
        <f t="shared" si="72"/>
        <v>568.48</v>
      </c>
      <c r="DC485">
        <f t="shared" si="73"/>
        <v>0</v>
      </c>
    </row>
    <row r="486" spans="1:107">
      <c r="A486">
        <f>ROW(Source!A402)</f>
        <v>402</v>
      </c>
      <c r="B486">
        <v>36401907</v>
      </c>
      <c r="C486">
        <v>36405969</v>
      </c>
      <c r="D486">
        <v>29129600</v>
      </c>
      <c r="E486">
        <v>1</v>
      </c>
      <c r="F486">
        <v>1</v>
      </c>
      <c r="G486">
        <v>1</v>
      </c>
      <c r="H486">
        <v>3</v>
      </c>
      <c r="I486" t="s">
        <v>721</v>
      </c>
      <c r="J486" t="s">
        <v>722</v>
      </c>
      <c r="K486" t="s">
        <v>723</v>
      </c>
      <c r="L486">
        <v>1301</v>
      </c>
      <c r="N486">
        <v>1003</v>
      </c>
      <c r="O486" t="s">
        <v>142</v>
      </c>
      <c r="P486" t="s">
        <v>142</v>
      </c>
      <c r="Q486">
        <v>1</v>
      </c>
      <c r="W486">
        <v>0</v>
      </c>
      <c r="X486">
        <v>-382412684</v>
      </c>
      <c r="Y486">
        <v>306</v>
      </c>
      <c r="AA486">
        <v>41.73</v>
      </c>
      <c r="AB486">
        <v>0</v>
      </c>
      <c r="AC486">
        <v>0</v>
      </c>
      <c r="AD486">
        <v>0</v>
      </c>
      <c r="AE486">
        <v>5.74</v>
      </c>
      <c r="AF486">
        <v>0</v>
      </c>
      <c r="AG486">
        <v>0</v>
      </c>
      <c r="AH486">
        <v>0</v>
      </c>
      <c r="AI486">
        <v>7.27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306</v>
      </c>
      <c r="AU486" t="s">
        <v>3</v>
      </c>
      <c r="AV486">
        <v>0</v>
      </c>
      <c r="AW486">
        <v>2</v>
      </c>
      <c r="AX486">
        <v>36406006</v>
      </c>
      <c r="AY486">
        <v>1</v>
      </c>
      <c r="AZ486">
        <v>0</v>
      </c>
      <c r="BA486">
        <v>468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Y486*Source!I402</f>
        <v>42.84</v>
      </c>
      <c r="CY486">
        <f t="shared" si="69"/>
        <v>41.73</v>
      </c>
      <c r="CZ486">
        <f t="shared" si="70"/>
        <v>5.74</v>
      </c>
      <c r="DA486">
        <f t="shared" si="71"/>
        <v>7.27</v>
      </c>
      <c r="DB486">
        <f t="shared" si="72"/>
        <v>1756.44</v>
      </c>
      <c r="DC486">
        <f t="shared" si="73"/>
        <v>0</v>
      </c>
    </row>
    <row r="487" spans="1:107">
      <c r="A487">
        <f>ROW(Source!A402)</f>
        <v>402</v>
      </c>
      <c r="B487">
        <v>36401907</v>
      </c>
      <c r="C487">
        <v>36405969</v>
      </c>
      <c r="D487">
        <v>29129688</v>
      </c>
      <c r="E487">
        <v>1</v>
      </c>
      <c r="F487">
        <v>1</v>
      </c>
      <c r="G487">
        <v>1</v>
      </c>
      <c r="H487">
        <v>3</v>
      </c>
      <c r="I487" t="s">
        <v>724</v>
      </c>
      <c r="J487" t="s">
        <v>725</v>
      </c>
      <c r="K487" t="s">
        <v>726</v>
      </c>
      <c r="L487">
        <v>1354</v>
      </c>
      <c r="N487">
        <v>1010</v>
      </c>
      <c r="O487" t="s">
        <v>237</v>
      </c>
      <c r="P487" t="s">
        <v>237</v>
      </c>
      <c r="Q487">
        <v>1</v>
      </c>
      <c r="W487">
        <v>0</v>
      </c>
      <c r="X487">
        <v>75405298</v>
      </c>
      <c r="Y487">
        <v>81</v>
      </c>
      <c r="AA487">
        <v>9.7899999999999991</v>
      </c>
      <c r="AB487">
        <v>0</v>
      </c>
      <c r="AC487">
        <v>0</v>
      </c>
      <c r="AD487">
        <v>0</v>
      </c>
      <c r="AE487">
        <v>1.32</v>
      </c>
      <c r="AF487">
        <v>0</v>
      </c>
      <c r="AG487">
        <v>0</v>
      </c>
      <c r="AH487">
        <v>0</v>
      </c>
      <c r="AI487">
        <v>7.42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81</v>
      </c>
      <c r="AU487" t="s">
        <v>3</v>
      </c>
      <c r="AV487">
        <v>0</v>
      </c>
      <c r="AW487">
        <v>2</v>
      </c>
      <c r="AX487">
        <v>36406007</v>
      </c>
      <c r="AY487">
        <v>1</v>
      </c>
      <c r="AZ487">
        <v>0</v>
      </c>
      <c r="BA487">
        <v>469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Y487*Source!I402</f>
        <v>11.340000000000002</v>
      </c>
      <c r="CY487">
        <f t="shared" si="69"/>
        <v>9.7899999999999991</v>
      </c>
      <c r="CZ487">
        <f t="shared" si="70"/>
        <v>1.32</v>
      </c>
      <c r="DA487">
        <f t="shared" si="71"/>
        <v>7.42</v>
      </c>
      <c r="DB487">
        <f t="shared" si="72"/>
        <v>106.92</v>
      </c>
      <c r="DC487">
        <f t="shared" si="73"/>
        <v>0</v>
      </c>
    </row>
    <row r="488" spans="1:107">
      <c r="A488">
        <f>ROW(Source!A402)</f>
        <v>402</v>
      </c>
      <c r="B488">
        <v>36401907</v>
      </c>
      <c r="C488">
        <v>36405969</v>
      </c>
      <c r="D488">
        <v>29129705</v>
      </c>
      <c r="E488">
        <v>1</v>
      </c>
      <c r="F488">
        <v>1</v>
      </c>
      <c r="G488">
        <v>1</v>
      </c>
      <c r="H488">
        <v>3</v>
      </c>
      <c r="I488" t="s">
        <v>727</v>
      </c>
      <c r="J488" t="s">
        <v>728</v>
      </c>
      <c r="K488" t="s">
        <v>729</v>
      </c>
      <c r="L488">
        <v>1354</v>
      </c>
      <c r="N488">
        <v>1010</v>
      </c>
      <c r="O488" t="s">
        <v>237</v>
      </c>
      <c r="P488" t="s">
        <v>237</v>
      </c>
      <c r="Q488">
        <v>1</v>
      </c>
      <c r="W488">
        <v>0</v>
      </c>
      <c r="X488">
        <v>-664589453</v>
      </c>
      <c r="Y488">
        <v>183</v>
      </c>
      <c r="AA488">
        <v>12.48</v>
      </c>
      <c r="AB488">
        <v>0</v>
      </c>
      <c r="AC488">
        <v>0</v>
      </c>
      <c r="AD488">
        <v>0</v>
      </c>
      <c r="AE488">
        <v>1.68</v>
      </c>
      <c r="AF488">
        <v>0</v>
      </c>
      <c r="AG488">
        <v>0</v>
      </c>
      <c r="AH488">
        <v>0</v>
      </c>
      <c r="AI488">
        <v>7.43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183</v>
      </c>
      <c r="AU488" t="s">
        <v>3</v>
      </c>
      <c r="AV488">
        <v>0</v>
      </c>
      <c r="AW488">
        <v>2</v>
      </c>
      <c r="AX488">
        <v>36406008</v>
      </c>
      <c r="AY488">
        <v>1</v>
      </c>
      <c r="AZ488">
        <v>0</v>
      </c>
      <c r="BA488">
        <v>470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Y488*Source!I402</f>
        <v>25.62</v>
      </c>
      <c r="CY488">
        <f t="shared" si="69"/>
        <v>12.48</v>
      </c>
      <c r="CZ488">
        <f t="shared" si="70"/>
        <v>1.68</v>
      </c>
      <c r="DA488">
        <f t="shared" si="71"/>
        <v>7.43</v>
      </c>
      <c r="DB488">
        <f t="shared" si="72"/>
        <v>307.44</v>
      </c>
      <c r="DC488">
        <f t="shared" si="73"/>
        <v>0</v>
      </c>
    </row>
    <row r="489" spans="1:107">
      <c r="A489">
        <f>ROW(Source!A402)</f>
        <v>402</v>
      </c>
      <c r="B489">
        <v>36401907</v>
      </c>
      <c r="C489">
        <v>36405969</v>
      </c>
      <c r="D489">
        <v>29129711</v>
      </c>
      <c r="E489">
        <v>1</v>
      </c>
      <c r="F489">
        <v>1</v>
      </c>
      <c r="G489">
        <v>1</v>
      </c>
      <c r="H489">
        <v>3</v>
      </c>
      <c r="I489" t="s">
        <v>730</v>
      </c>
      <c r="J489" t="s">
        <v>731</v>
      </c>
      <c r="K489" t="s">
        <v>732</v>
      </c>
      <c r="L489">
        <v>1354</v>
      </c>
      <c r="N489">
        <v>1010</v>
      </c>
      <c r="O489" t="s">
        <v>237</v>
      </c>
      <c r="P489" t="s">
        <v>237</v>
      </c>
      <c r="Q489">
        <v>1</v>
      </c>
      <c r="W489">
        <v>0</v>
      </c>
      <c r="X489">
        <v>-452411934</v>
      </c>
      <c r="Y489">
        <v>81</v>
      </c>
      <c r="AA489">
        <v>4.54</v>
      </c>
      <c r="AB489">
        <v>0</v>
      </c>
      <c r="AC489">
        <v>0</v>
      </c>
      <c r="AD489">
        <v>0</v>
      </c>
      <c r="AE489">
        <v>0.62</v>
      </c>
      <c r="AF489">
        <v>0</v>
      </c>
      <c r="AG489">
        <v>0</v>
      </c>
      <c r="AH489">
        <v>0</v>
      </c>
      <c r="AI489">
        <v>7.32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81</v>
      </c>
      <c r="AU489" t="s">
        <v>3</v>
      </c>
      <c r="AV489">
        <v>0</v>
      </c>
      <c r="AW489">
        <v>2</v>
      </c>
      <c r="AX489">
        <v>36406009</v>
      </c>
      <c r="AY489">
        <v>1</v>
      </c>
      <c r="AZ489">
        <v>0</v>
      </c>
      <c r="BA489">
        <v>471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Y489*Source!I402</f>
        <v>11.340000000000002</v>
      </c>
      <c r="CY489">
        <f t="shared" si="69"/>
        <v>4.54</v>
      </c>
      <c r="CZ489">
        <f t="shared" si="70"/>
        <v>0.62</v>
      </c>
      <c r="DA489">
        <f t="shared" si="71"/>
        <v>7.32</v>
      </c>
      <c r="DB489">
        <f t="shared" si="72"/>
        <v>50.22</v>
      </c>
      <c r="DC489">
        <f t="shared" si="73"/>
        <v>0</v>
      </c>
    </row>
    <row r="490" spans="1:107">
      <c r="A490">
        <f>ROW(Source!A403)</f>
        <v>403</v>
      </c>
      <c r="B490">
        <v>36401907</v>
      </c>
      <c r="C490">
        <v>36406011</v>
      </c>
      <c r="D490">
        <v>29364679</v>
      </c>
      <c r="E490">
        <v>1</v>
      </c>
      <c r="F490">
        <v>1</v>
      </c>
      <c r="G490">
        <v>1</v>
      </c>
      <c r="H490">
        <v>1</v>
      </c>
      <c r="I490" t="s">
        <v>688</v>
      </c>
      <c r="J490" t="s">
        <v>3</v>
      </c>
      <c r="K490" t="s">
        <v>689</v>
      </c>
      <c r="L490">
        <v>1369</v>
      </c>
      <c r="N490">
        <v>1013</v>
      </c>
      <c r="O490" t="s">
        <v>514</v>
      </c>
      <c r="P490" t="s">
        <v>514</v>
      </c>
      <c r="Q490">
        <v>1</v>
      </c>
      <c r="W490">
        <v>0</v>
      </c>
      <c r="X490">
        <v>931378261</v>
      </c>
      <c r="Y490">
        <v>70.64</v>
      </c>
      <c r="AA490">
        <v>0</v>
      </c>
      <c r="AB490">
        <v>0</v>
      </c>
      <c r="AC490">
        <v>0</v>
      </c>
      <c r="AD490">
        <v>316.85000000000002</v>
      </c>
      <c r="AE490">
        <v>0</v>
      </c>
      <c r="AF490">
        <v>0</v>
      </c>
      <c r="AG490">
        <v>0</v>
      </c>
      <c r="AH490">
        <v>316.85000000000002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70.64</v>
      </c>
      <c r="AU490" t="s">
        <v>3</v>
      </c>
      <c r="AV490">
        <v>1</v>
      </c>
      <c r="AW490">
        <v>2</v>
      </c>
      <c r="AX490">
        <v>36406023</v>
      </c>
      <c r="AY490">
        <v>1</v>
      </c>
      <c r="AZ490">
        <v>0</v>
      </c>
      <c r="BA490">
        <v>473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Y490*Source!I403</f>
        <v>4.2383999999999995</v>
      </c>
      <c r="CY490">
        <f>AD490</f>
        <v>316.85000000000002</v>
      </c>
      <c r="CZ490">
        <f>AH490</f>
        <v>316.85000000000002</v>
      </c>
      <c r="DA490">
        <f>AL490</f>
        <v>1</v>
      </c>
      <c r="DB490">
        <f t="shared" si="72"/>
        <v>22382.28</v>
      </c>
      <c r="DC490">
        <f t="shared" si="73"/>
        <v>0</v>
      </c>
    </row>
    <row r="491" spans="1:107">
      <c r="A491">
        <f>ROW(Source!A403)</f>
        <v>403</v>
      </c>
      <c r="B491">
        <v>36401907</v>
      </c>
      <c r="C491">
        <v>36406011</v>
      </c>
      <c r="D491">
        <v>121548</v>
      </c>
      <c r="E491">
        <v>1</v>
      </c>
      <c r="F491">
        <v>1</v>
      </c>
      <c r="G491">
        <v>1</v>
      </c>
      <c r="H491">
        <v>1</v>
      </c>
      <c r="I491" t="s">
        <v>35</v>
      </c>
      <c r="J491" t="s">
        <v>3</v>
      </c>
      <c r="K491" t="s">
        <v>515</v>
      </c>
      <c r="L491">
        <v>608254</v>
      </c>
      <c r="N491">
        <v>1013</v>
      </c>
      <c r="O491" t="s">
        <v>516</v>
      </c>
      <c r="P491" t="s">
        <v>516</v>
      </c>
      <c r="Q491">
        <v>1</v>
      </c>
      <c r="W491">
        <v>0</v>
      </c>
      <c r="X491">
        <v>-185737400</v>
      </c>
      <c r="Y491">
        <v>0.88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0.88</v>
      </c>
      <c r="AU491" t="s">
        <v>3</v>
      </c>
      <c r="AV491">
        <v>2</v>
      </c>
      <c r="AW491">
        <v>2</v>
      </c>
      <c r="AX491">
        <v>36406024</v>
      </c>
      <c r="AY491">
        <v>1</v>
      </c>
      <c r="AZ491">
        <v>0</v>
      </c>
      <c r="BA491">
        <v>474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Y491*Source!I403</f>
        <v>5.28E-2</v>
      </c>
      <c r="CY491">
        <f>AD491</f>
        <v>0</v>
      </c>
      <c r="CZ491">
        <f>AH491</f>
        <v>0</v>
      </c>
      <c r="DA491">
        <f>AL491</f>
        <v>1</v>
      </c>
      <c r="DB491">
        <f t="shared" si="72"/>
        <v>0</v>
      </c>
      <c r="DC491">
        <f t="shared" si="73"/>
        <v>0</v>
      </c>
    </row>
    <row r="492" spans="1:107">
      <c r="A492">
        <f>ROW(Source!A403)</f>
        <v>403</v>
      </c>
      <c r="B492">
        <v>36401907</v>
      </c>
      <c r="C492">
        <v>36406011</v>
      </c>
      <c r="D492">
        <v>29172362</v>
      </c>
      <c r="E492">
        <v>1</v>
      </c>
      <c r="F492">
        <v>1</v>
      </c>
      <c r="G492">
        <v>1</v>
      </c>
      <c r="H492">
        <v>2</v>
      </c>
      <c r="I492" t="s">
        <v>690</v>
      </c>
      <c r="J492" t="s">
        <v>691</v>
      </c>
      <c r="K492" t="s">
        <v>692</v>
      </c>
      <c r="L492">
        <v>1368</v>
      </c>
      <c r="N492">
        <v>1011</v>
      </c>
      <c r="O492" t="s">
        <v>520</v>
      </c>
      <c r="P492" t="s">
        <v>520</v>
      </c>
      <c r="Q492">
        <v>1</v>
      </c>
      <c r="W492">
        <v>0</v>
      </c>
      <c r="X492">
        <v>2071614860</v>
      </c>
      <c r="Y492">
        <v>0.88</v>
      </c>
      <c r="AA492">
        <v>0</v>
      </c>
      <c r="AB492">
        <v>1113.56</v>
      </c>
      <c r="AC492">
        <v>449.82</v>
      </c>
      <c r="AD492">
        <v>0</v>
      </c>
      <c r="AE492">
        <v>0</v>
      </c>
      <c r="AF492">
        <v>134.65</v>
      </c>
      <c r="AG492">
        <v>13.5</v>
      </c>
      <c r="AH492">
        <v>0</v>
      </c>
      <c r="AI492">
        <v>1</v>
      </c>
      <c r="AJ492">
        <v>8.27</v>
      </c>
      <c r="AK492">
        <v>33.32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0.88</v>
      </c>
      <c r="AU492" t="s">
        <v>3</v>
      </c>
      <c r="AV492">
        <v>0</v>
      </c>
      <c r="AW492">
        <v>2</v>
      </c>
      <c r="AX492">
        <v>36406025</v>
      </c>
      <c r="AY492">
        <v>1</v>
      </c>
      <c r="AZ492">
        <v>0</v>
      </c>
      <c r="BA492">
        <v>475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Y492*Source!I403</f>
        <v>5.28E-2</v>
      </c>
      <c r="CY492">
        <f>AB492</f>
        <v>1113.56</v>
      </c>
      <c r="CZ492">
        <f>AF492</f>
        <v>134.65</v>
      </c>
      <c r="DA492">
        <f>AJ492</f>
        <v>8.27</v>
      </c>
      <c r="DB492">
        <f t="shared" si="72"/>
        <v>118.49</v>
      </c>
      <c r="DC492">
        <f t="shared" si="73"/>
        <v>11.88</v>
      </c>
    </row>
    <row r="493" spans="1:107">
      <c r="A493">
        <f>ROW(Source!A403)</f>
        <v>403</v>
      </c>
      <c r="B493">
        <v>36401907</v>
      </c>
      <c r="C493">
        <v>36406011</v>
      </c>
      <c r="D493">
        <v>29174500</v>
      </c>
      <c r="E493">
        <v>1</v>
      </c>
      <c r="F493">
        <v>1</v>
      </c>
      <c r="G493">
        <v>1</v>
      </c>
      <c r="H493">
        <v>2</v>
      </c>
      <c r="I493" t="s">
        <v>599</v>
      </c>
      <c r="J493" t="s">
        <v>600</v>
      </c>
      <c r="K493" t="s">
        <v>601</v>
      </c>
      <c r="L493">
        <v>1368</v>
      </c>
      <c r="N493">
        <v>1011</v>
      </c>
      <c r="O493" t="s">
        <v>520</v>
      </c>
      <c r="P493" t="s">
        <v>520</v>
      </c>
      <c r="Q493">
        <v>1</v>
      </c>
      <c r="W493">
        <v>0</v>
      </c>
      <c r="X493">
        <v>-239831557</v>
      </c>
      <c r="Y493">
        <v>16.38</v>
      </c>
      <c r="AA493">
        <v>0</v>
      </c>
      <c r="AB493">
        <v>7.33</v>
      </c>
      <c r="AC493">
        <v>0</v>
      </c>
      <c r="AD493">
        <v>0</v>
      </c>
      <c r="AE493">
        <v>0</v>
      </c>
      <c r="AF493">
        <v>1.95</v>
      </c>
      <c r="AG493">
        <v>0</v>
      </c>
      <c r="AH493">
        <v>0</v>
      </c>
      <c r="AI493">
        <v>1</v>
      </c>
      <c r="AJ493">
        <v>3.76</v>
      </c>
      <c r="AK493">
        <v>33.32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16.38</v>
      </c>
      <c r="AU493" t="s">
        <v>3</v>
      </c>
      <c r="AV493">
        <v>0</v>
      </c>
      <c r="AW493">
        <v>2</v>
      </c>
      <c r="AX493">
        <v>36406026</v>
      </c>
      <c r="AY493">
        <v>1</v>
      </c>
      <c r="AZ493">
        <v>0</v>
      </c>
      <c r="BA493">
        <v>476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Y493*Source!I403</f>
        <v>0.9827999999999999</v>
      </c>
      <c r="CY493">
        <f>AB493</f>
        <v>7.33</v>
      </c>
      <c r="CZ493">
        <f>AF493</f>
        <v>1.95</v>
      </c>
      <c r="DA493">
        <f>AJ493</f>
        <v>3.76</v>
      </c>
      <c r="DB493">
        <f t="shared" si="72"/>
        <v>31.94</v>
      </c>
      <c r="DC493">
        <f t="shared" si="73"/>
        <v>0</v>
      </c>
    </row>
    <row r="494" spans="1:107">
      <c r="A494">
        <f>ROW(Source!A403)</f>
        <v>403</v>
      </c>
      <c r="B494">
        <v>36401907</v>
      </c>
      <c r="C494">
        <v>36406011</v>
      </c>
      <c r="D494">
        <v>29174913</v>
      </c>
      <c r="E494">
        <v>1</v>
      </c>
      <c r="F494">
        <v>1</v>
      </c>
      <c r="G494">
        <v>1</v>
      </c>
      <c r="H494">
        <v>2</v>
      </c>
      <c r="I494" t="s">
        <v>531</v>
      </c>
      <c r="J494" t="s">
        <v>532</v>
      </c>
      <c r="K494" t="s">
        <v>533</v>
      </c>
      <c r="L494">
        <v>1368</v>
      </c>
      <c r="N494">
        <v>1011</v>
      </c>
      <c r="O494" t="s">
        <v>520</v>
      </c>
      <c r="P494" t="s">
        <v>520</v>
      </c>
      <c r="Q494">
        <v>1</v>
      </c>
      <c r="W494">
        <v>0</v>
      </c>
      <c r="X494">
        <v>458544584</v>
      </c>
      <c r="Y494">
        <v>0.87</v>
      </c>
      <c r="AA494">
        <v>0</v>
      </c>
      <c r="AB494">
        <v>932.72</v>
      </c>
      <c r="AC494">
        <v>386.51</v>
      </c>
      <c r="AD494">
        <v>0</v>
      </c>
      <c r="AE494">
        <v>0</v>
      </c>
      <c r="AF494">
        <v>87.17</v>
      </c>
      <c r="AG494">
        <v>11.6</v>
      </c>
      <c r="AH494">
        <v>0</v>
      </c>
      <c r="AI494">
        <v>1</v>
      </c>
      <c r="AJ494">
        <v>10.7</v>
      </c>
      <c r="AK494">
        <v>33.32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0.87</v>
      </c>
      <c r="AU494" t="s">
        <v>3</v>
      </c>
      <c r="AV494">
        <v>0</v>
      </c>
      <c r="AW494">
        <v>2</v>
      </c>
      <c r="AX494">
        <v>36406027</v>
      </c>
      <c r="AY494">
        <v>1</v>
      </c>
      <c r="AZ494">
        <v>0</v>
      </c>
      <c r="BA494">
        <v>477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Y494*Source!I403</f>
        <v>5.2199999999999996E-2</v>
      </c>
      <c r="CY494">
        <f>AB494</f>
        <v>932.72</v>
      </c>
      <c r="CZ494">
        <f>AF494</f>
        <v>87.17</v>
      </c>
      <c r="DA494">
        <f>AJ494</f>
        <v>10.7</v>
      </c>
      <c r="DB494">
        <f t="shared" si="72"/>
        <v>75.84</v>
      </c>
      <c r="DC494">
        <f t="shared" si="73"/>
        <v>10.09</v>
      </c>
    </row>
    <row r="495" spans="1:107">
      <c r="A495">
        <f>ROW(Source!A403)</f>
        <v>403</v>
      </c>
      <c r="B495">
        <v>36401907</v>
      </c>
      <c r="C495">
        <v>36406011</v>
      </c>
      <c r="D495">
        <v>29114269</v>
      </c>
      <c r="E495">
        <v>1</v>
      </c>
      <c r="F495">
        <v>1</v>
      </c>
      <c r="G495">
        <v>1</v>
      </c>
      <c r="H495">
        <v>3</v>
      </c>
      <c r="I495" t="s">
        <v>733</v>
      </c>
      <c r="J495" t="s">
        <v>734</v>
      </c>
      <c r="K495" t="s">
        <v>735</v>
      </c>
      <c r="L495">
        <v>1348</v>
      </c>
      <c r="N495">
        <v>1009</v>
      </c>
      <c r="O495" t="s">
        <v>30</v>
      </c>
      <c r="P495" t="s">
        <v>30</v>
      </c>
      <c r="Q495">
        <v>1000</v>
      </c>
      <c r="W495">
        <v>0</v>
      </c>
      <c r="X495">
        <v>2140487653</v>
      </c>
      <c r="Y495">
        <v>3.0599999999999998E-3</v>
      </c>
      <c r="AA495">
        <v>113610.11</v>
      </c>
      <c r="AB495">
        <v>0</v>
      </c>
      <c r="AC495">
        <v>0</v>
      </c>
      <c r="AD495">
        <v>0</v>
      </c>
      <c r="AE495">
        <v>12429.99</v>
      </c>
      <c r="AF495">
        <v>0</v>
      </c>
      <c r="AG495">
        <v>0</v>
      </c>
      <c r="AH495">
        <v>0</v>
      </c>
      <c r="AI495">
        <v>9.14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3.0599999999999998E-3</v>
      </c>
      <c r="AU495" t="s">
        <v>3</v>
      </c>
      <c r="AV495">
        <v>0</v>
      </c>
      <c r="AW495">
        <v>2</v>
      </c>
      <c r="AX495">
        <v>36406028</v>
      </c>
      <c r="AY495">
        <v>1</v>
      </c>
      <c r="AZ495">
        <v>0</v>
      </c>
      <c r="BA495">
        <v>478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Y495*Source!I403</f>
        <v>1.8359999999999999E-4</v>
      </c>
      <c r="CY495">
        <f t="shared" ref="CY495:CY500" si="74">AA495</f>
        <v>113610.11</v>
      </c>
      <c r="CZ495">
        <f t="shared" ref="CZ495:CZ500" si="75">AE495</f>
        <v>12429.99</v>
      </c>
      <c r="DA495">
        <f t="shared" ref="DA495:DA500" si="76">AI495</f>
        <v>9.14</v>
      </c>
      <c r="DB495">
        <f t="shared" si="72"/>
        <v>38.04</v>
      </c>
      <c r="DC495">
        <f t="shared" si="73"/>
        <v>0</v>
      </c>
    </row>
    <row r="496" spans="1:107">
      <c r="A496">
        <f>ROW(Source!A403)</f>
        <v>403</v>
      </c>
      <c r="B496">
        <v>36401907</v>
      </c>
      <c r="C496">
        <v>36406011</v>
      </c>
      <c r="D496">
        <v>29110838</v>
      </c>
      <c r="E496">
        <v>1</v>
      </c>
      <c r="F496">
        <v>1</v>
      </c>
      <c r="G496">
        <v>1</v>
      </c>
      <c r="H496">
        <v>3</v>
      </c>
      <c r="I496" t="s">
        <v>696</v>
      </c>
      <c r="J496" t="s">
        <v>697</v>
      </c>
      <c r="K496" t="s">
        <v>698</v>
      </c>
      <c r="L496">
        <v>1346</v>
      </c>
      <c r="N496">
        <v>1009</v>
      </c>
      <c r="O496" t="s">
        <v>160</v>
      </c>
      <c r="P496" t="s">
        <v>160</v>
      </c>
      <c r="Q496">
        <v>1</v>
      </c>
      <c r="W496">
        <v>0</v>
      </c>
      <c r="X496">
        <v>-667794164</v>
      </c>
      <c r="Y496">
        <v>0.31</v>
      </c>
      <c r="AA496">
        <v>100.04</v>
      </c>
      <c r="AB496">
        <v>0</v>
      </c>
      <c r="AC496">
        <v>0</v>
      </c>
      <c r="AD496">
        <v>0</v>
      </c>
      <c r="AE496">
        <v>30.5</v>
      </c>
      <c r="AF496">
        <v>0</v>
      </c>
      <c r="AG496">
        <v>0</v>
      </c>
      <c r="AH496">
        <v>0</v>
      </c>
      <c r="AI496">
        <v>3.28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0.31</v>
      </c>
      <c r="AU496" t="s">
        <v>3</v>
      </c>
      <c r="AV496">
        <v>0</v>
      </c>
      <c r="AW496">
        <v>2</v>
      </c>
      <c r="AX496">
        <v>36406029</v>
      </c>
      <c r="AY496">
        <v>1</v>
      </c>
      <c r="AZ496">
        <v>0</v>
      </c>
      <c r="BA496">
        <v>479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Y496*Source!I403</f>
        <v>1.8599999999999998E-2</v>
      </c>
      <c r="CY496">
        <f t="shared" si="74"/>
        <v>100.04</v>
      </c>
      <c r="CZ496">
        <f t="shared" si="75"/>
        <v>30.5</v>
      </c>
      <c r="DA496">
        <f t="shared" si="76"/>
        <v>3.28</v>
      </c>
      <c r="DB496">
        <f t="shared" si="72"/>
        <v>9.4600000000000009</v>
      </c>
      <c r="DC496">
        <f t="shared" si="73"/>
        <v>0</v>
      </c>
    </row>
    <row r="497" spans="1:107">
      <c r="A497">
        <f>ROW(Source!A403)</f>
        <v>403</v>
      </c>
      <c r="B497">
        <v>36401907</v>
      </c>
      <c r="C497">
        <v>36406011</v>
      </c>
      <c r="D497">
        <v>29114470</v>
      </c>
      <c r="E497">
        <v>1</v>
      </c>
      <c r="F497">
        <v>1</v>
      </c>
      <c r="G497">
        <v>1</v>
      </c>
      <c r="H497">
        <v>3</v>
      </c>
      <c r="I497" t="s">
        <v>317</v>
      </c>
      <c r="J497" t="s">
        <v>319</v>
      </c>
      <c r="K497" t="s">
        <v>318</v>
      </c>
      <c r="L497">
        <v>1355</v>
      </c>
      <c r="N497">
        <v>1010</v>
      </c>
      <c r="O497" t="s">
        <v>58</v>
      </c>
      <c r="P497" t="s">
        <v>58</v>
      </c>
      <c r="Q497">
        <v>100</v>
      </c>
      <c r="W497">
        <v>0</v>
      </c>
      <c r="X497">
        <v>-228248654</v>
      </c>
      <c r="Y497">
        <v>4.08</v>
      </c>
      <c r="AA497">
        <v>55.19</v>
      </c>
      <c r="AB497">
        <v>0</v>
      </c>
      <c r="AC497">
        <v>0</v>
      </c>
      <c r="AD497">
        <v>0</v>
      </c>
      <c r="AE497">
        <v>86.24</v>
      </c>
      <c r="AF497">
        <v>0</v>
      </c>
      <c r="AG497">
        <v>0</v>
      </c>
      <c r="AH497">
        <v>0</v>
      </c>
      <c r="AI497">
        <v>0.64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4.08</v>
      </c>
      <c r="AU497" t="s">
        <v>3</v>
      </c>
      <c r="AV497">
        <v>0</v>
      </c>
      <c r="AW497">
        <v>2</v>
      </c>
      <c r="AX497">
        <v>36406030</v>
      </c>
      <c r="AY497">
        <v>1</v>
      </c>
      <c r="AZ497">
        <v>0</v>
      </c>
      <c r="BA497">
        <v>480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Y497*Source!I403</f>
        <v>0.24479999999999999</v>
      </c>
      <c r="CY497">
        <f t="shared" si="74"/>
        <v>55.19</v>
      </c>
      <c r="CZ497">
        <f t="shared" si="75"/>
        <v>86.24</v>
      </c>
      <c r="DA497">
        <f t="shared" si="76"/>
        <v>0.64</v>
      </c>
      <c r="DB497">
        <f t="shared" si="72"/>
        <v>351.86</v>
      </c>
      <c r="DC497">
        <f t="shared" si="73"/>
        <v>0</v>
      </c>
    </row>
    <row r="498" spans="1:107">
      <c r="A498">
        <f>ROW(Source!A403)</f>
        <v>403</v>
      </c>
      <c r="B498">
        <v>36401907</v>
      </c>
      <c r="C498">
        <v>36406011</v>
      </c>
      <c r="D498">
        <v>29164111</v>
      </c>
      <c r="E498">
        <v>1</v>
      </c>
      <c r="F498">
        <v>1</v>
      </c>
      <c r="G498">
        <v>1</v>
      </c>
      <c r="H498">
        <v>3</v>
      </c>
      <c r="I498" t="s">
        <v>736</v>
      </c>
      <c r="J498" t="s">
        <v>737</v>
      </c>
      <c r="K498" t="s">
        <v>738</v>
      </c>
      <c r="L498">
        <v>1355</v>
      </c>
      <c r="N498">
        <v>1010</v>
      </c>
      <c r="O498" t="s">
        <v>58</v>
      </c>
      <c r="P498" t="s">
        <v>58</v>
      </c>
      <c r="Q498">
        <v>100</v>
      </c>
      <c r="W498">
        <v>0</v>
      </c>
      <c r="X498">
        <v>-1689080274</v>
      </c>
      <c r="Y498">
        <v>1.02</v>
      </c>
      <c r="AA498">
        <v>783</v>
      </c>
      <c r="AB498">
        <v>0</v>
      </c>
      <c r="AC498">
        <v>0</v>
      </c>
      <c r="AD498">
        <v>0</v>
      </c>
      <c r="AE498">
        <v>100</v>
      </c>
      <c r="AF498">
        <v>0</v>
      </c>
      <c r="AG498">
        <v>0</v>
      </c>
      <c r="AH498">
        <v>0</v>
      </c>
      <c r="AI498">
        <v>7.83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1.02</v>
      </c>
      <c r="AU498" t="s">
        <v>3</v>
      </c>
      <c r="AV498">
        <v>0</v>
      </c>
      <c r="AW498">
        <v>2</v>
      </c>
      <c r="AX498">
        <v>36406031</v>
      </c>
      <c r="AY498">
        <v>1</v>
      </c>
      <c r="AZ498">
        <v>0</v>
      </c>
      <c r="BA498">
        <v>481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Y498*Source!I403</f>
        <v>6.1199999999999997E-2</v>
      </c>
      <c r="CY498">
        <f t="shared" si="74"/>
        <v>783</v>
      </c>
      <c r="CZ498">
        <f t="shared" si="75"/>
        <v>100</v>
      </c>
      <c r="DA498">
        <f t="shared" si="76"/>
        <v>7.83</v>
      </c>
      <c r="DB498">
        <f t="shared" si="72"/>
        <v>102</v>
      </c>
      <c r="DC498">
        <f t="shared" si="73"/>
        <v>0</v>
      </c>
    </row>
    <row r="499" spans="1:107">
      <c r="A499">
        <f>ROW(Source!A403)</f>
        <v>403</v>
      </c>
      <c r="B499">
        <v>36401907</v>
      </c>
      <c r="C499">
        <v>36406011</v>
      </c>
      <c r="D499">
        <v>29170288</v>
      </c>
      <c r="E499">
        <v>1</v>
      </c>
      <c r="F499">
        <v>1</v>
      </c>
      <c r="G499">
        <v>1</v>
      </c>
      <c r="H499">
        <v>3</v>
      </c>
      <c r="I499" t="s">
        <v>258</v>
      </c>
      <c r="J499" t="s">
        <v>260</v>
      </c>
      <c r="K499" t="s">
        <v>259</v>
      </c>
      <c r="L499">
        <v>1354</v>
      </c>
      <c r="N499">
        <v>1010</v>
      </c>
      <c r="O499" t="s">
        <v>237</v>
      </c>
      <c r="P499" t="s">
        <v>237</v>
      </c>
      <c r="Q499">
        <v>1</v>
      </c>
      <c r="W499">
        <v>0</v>
      </c>
      <c r="X499">
        <v>-1432988646</v>
      </c>
      <c r="Y499">
        <v>100</v>
      </c>
      <c r="AA499">
        <v>54.36</v>
      </c>
      <c r="AB499">
        <v>0</v>
      </c>
      <c r="AC499">
        <v>0</v>
      </c>
      <c r="AD499">
        <v>0</v>
      </c>
      <c r="AE499">
        <v>15.27</v>
      </c>
      <c r="AF499">
        <v>0</v>
      </c>
      <c r="AG499">
        <v>0</v>
      </c>
      <c r="AH499">
        <v>0</v>
      </c>
      <c r="AI499">
        <v>3.56</v>
      </c>
      <c r="AJ499">
        <v>1</v>
      </c>
      <c r="AK499">
        <v>1</v>
      </c>
      <c r="AL499">
        <v>1</v>
      </c>
      <c r="AN499">
        <v>0</v>
      </c>
      <c r="AO499">
        <v>0</v>
      </c>
      <c r="AP499">
        <v>0</v>
      </c>
      <c r="AQ499">
        <v>0</v>
      </c>
      <c r="AR499">
        <v>0</v>
      </c>
      <c r="AS499" t="s">
        <v>3</v>
      </c>
      <c r="AT499">
        <v>100</v>
      </c>
      <c r="AU499" t="s">
        <v>3</v>
      </c>
      <c r="AV499">
        <v>0</v>
      </c>
      <c r="AW499">
        <v>1</v>
      </c>
      <c r="AX499">
        <v>-1</v>
      </c>
      <c r="AY499">
        <v>0</v>
      </c>
      <c r="AZ499">
        <v>0</v>
      </c>
      <c r="BA499" t="s">
        <v>3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Y499*Source!I403</f>
        <v>6</v>
      </c>
      <c r="CY499">
        <f t="shared" si="74"/>
        <v>54.36</v>
      </c>
      <c r="CZ499">
        <f t="shared" si="75"/>
        <v>15.27</v>
      </c>
      <c r="DA499">
        <f t="shared" si="76"/>
        <v>3.56</v>
      </c>
      <c r="DB499">
        <f t="shared" si="72"/>
        <v>1527</v>
      </c>
      <c r="DC499">
        <f t="shared" si="73"/>
        <v>0</v>
      </c>
    </row>
    <row r="500" spans="1:107">
      <c r="A500">
        <f>ROW(Source!A403)</f>
        <v>403</v>
      </c>
      <c r="B500">
        <v>36401907</v>
      </c>
      <c r="C500">
        <v>36406011</v>
      </c>
      <c r="D500">
        <v>29171808</v>
      </c>
      <c r="E500">
        <v>1</v>
      </c>
      <c r="F500">
        <v>1</v>
      </c>
      <c r="G500">
        <v>1</v>
      </c>
      <c r="H500">
        <v>3</v>
      </c>
      <c r="I500" t="s">
        <v>705</v>
      </c>
      <c r="J500" t="s">
        <v>706</v>
      </c>
      <c r="K500" t="s">
        <v>707</v>
      </c>
      <c r="L500">
        <v>1374</v>
      </c>
      <c r="N500">
        <v>1013</v>
      </c>
      <c r="O500" t="s">
        <v>708</v>
      </c>
      <c r="P500" t="s">
        <v>708</v>
      </c>
      <c r="Q500">
        <v>1</v>
      </c>
      <c r="W500">
        <v>0</v>
      </c>
      <c r="X500">
        <v>-915781824</v>
      </c>
      <c r="Y500">
        <v>14.01</v>
      </c>
      <c r="AA500">
        <v>1</v>
      </c>
      <c r="AB500">
        <v>0</v>
      </c>
      <c r="AC500">
        <v>0</v>
      </c>
      <c r="AD500">
        <v>0</v>
      </c>
      <c r="AE500">
        <v>1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14.01</v>
      </c>
      <c r="AU500" t="s">
        <v>3</v>
      </c>
      <c r="AV500">
        <v>0</v>
      </c>
      <c r="AW500">
        <v>2</v>
      </c>
      <c r="AX500">
        <v>36406032</v>
      </c>
      <c r="AY500">
        <v>1</v>
      </c>
      <c r="AZ500">
        <v>0</v>
      </c>
      <c r="BA500">
        <v>482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Y500*Source!I403</f>
        <v>0.8405999999999999</v>
      </c>
      <c r="CY500">
        <f t="shared" si="74"/>
        <v>1</v>
      </c>
      <c r="CZ500">
        <f t="shared" si="75"/>
        <v>1</v>
      </c>
      <c r="DA500">
        <f t="shared" si="76"/>
        <v>1</v>
      </c>
      <c r="DB500">
        <f t="shared" si="72"/>
        <v>14.01</v>
      </c>
      <c r="DC500">
        <f t="shared" si="73"/>
        <v>0</v>
      </c>
    </row>
    <row r="501" spans="1:107">
      <c r="A501">
        <f>ROW(Source!A478)</f>
        <v>478</v>
      </c>
      <c r="B501">
        <v>36401907</v>
      </c>
      <c r="C501">
        <v>36406034</v>
      </c>
      <c r="D501">
        <v>18406804</v>
      </c>
      <c r="E501">
        <v>1</v>
      </c>
      <c r="F501">
        <v>1</v>
      </c>
      <c r="G501">
        <v>1</v>
      </c>
      <c r="H501">
        <v>1</v>
      </c>
      <c r="I501" t="s">
        <v>512</v>
      </c>
      <c r="J501" t="s">
        <v>3</v>
      </c>
      <c r="K501" t="s">
        <v>513</v>
      </c>
      <c r="L501">
        <v>1369</v>
      </c>
      <c r="N501">
        <v>1013</v>
      </c>
      <c r="O501" t="s">
        <v>514</v>
      </c>
      <c r="P501" t="s">
        <v>514</v>
      </c>
      <c r="Q501">
        <v>1</v>
      </c>
      <c r="W501">
        <v>0</v>
      </c>
      <c r="X501">
        <v>254330056</v>
      </c>
      <c r="Y501">
        <v>7.67</v>
      </c>
      <c r="AA501">
        <v>0</v>
      </c>
      <c r="AB501">
        <v>0</v>
      </c>
      <c r="AC501">
        <v>0</v>
      </c>
      <c r="AD501">
        <v>249.14</v>
      </c>
      <c r="AE501">
        <v>0</v>
      </c>
      <c r="AF501">
        <v>0</v>
      </c>
      <c r="AG501">
        <v>0</v>
      </c>
      <c r="AH501">
        <v>249.14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7.67</v>
      </c>
      <c r="AU501" t="s">
        <v>3</v>
      </c>
      <c r="AV501">
        <v>1</v>
      </c>
      <c r="AW501">
        <v>2</v>
      </c>
      <c r="AX501">
        <v>36406037</v>
      </c>
      <c r="AY501">
        <v>1</v>
      </c>
      <c r="AZ501">
        <v>0</v>
      </c>
      <c r="BA501">
        <v>483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Y501*Source!I478</f>
        <v>1.0968099999999998</v>
      </c>
      <c r="CY501">
        <f>AD501</f>
        <v>249.14</v>
      </c>
      <c r="CZ501">
        <f>AH501</f>
        <v>249.14</v>
      </c>
      <c r="DA501">
        <f>AL501</f>
        <v>1</v>
      </c>
      <c r="DB501">
        <f t="shared" si="72"/>
        <v>1910.9</v>
      </c>
      <c r="DC501">
        <f t="shared" si="73"/>
        <v>0</v>
      </c>
    </row>
    <row r="502" spans="1:107">
      <c r="A502">
        <f>ROW(Source!A478)</f>
        <v>478</v>
      </c>
      <c r="B502">
        <v>36401907</v>
      </c>
      <c r="C502">
        <v>36406034</v>
      </c>
      <c r="D502">
        <v>29164349</v>
      </c>
      <c r="E502">
        <v>1</v>
      </c>
      <c r="F502">
        <v>1</v>
      </c>
      <c r="G502">
        <v>1</v>
      </c>
      <c r="H502">
        <v>3</v>
      </c>
      <c r="I502" t="s">
        <v>28</v>
      </c>
      <c r="J502" t="s">
        <v>31</v>
      </c>
      <c r="K502" t="s">
        <v>29</v>
      </c>
      <c r="L502">
        <v>1348</v>
      </c>
      <c r="N502">
        <v>1009</v>
      </c>
      <c r="O502" t="s">
        <v>30</v>
      </c>
      <c r="P502" t="s">
        <v>30</v>
      </c>
      <c r="Q502">
        <v>1000</v>
      </c>
      <c r="W502">
        <v>0</v>
      </c>
      <c r="X502">
        <v>-304821490</v>
      </c>
      <c r="Y502">
        <v>0.7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0</v>
      </c>
      <c r="AP502">
        <v>0</v>
      </c>
      <c r="AQ502">
        <v>0</v>
      </c>
      <c r="AR502">
        <v>0</v>
      </c>
      <c r="AS502" t="s">
        <v>3</v>
      </c>
      <c r="AT502">
        <v>0.7</v>
      </c>
      <c r="AU502" t="s">
        <v>3</v>
      </c>
      <c r="AV502">
        <v>0</v>
      </c>
      <c r="AW502">
        <v>2</v>
      </c>
      <c r="AX502">
        <v>36406038</v>
      </c>
      <c r="AY502">
        <v>1</v>
      </c>
      <c r="AZ502">
        <v>0</v>
      </c>
      <c r="BA502">
        <v>484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Y502*Source!I478</f>
        <v>0.10009999999999998</v>
      </c>
      <c r="CY502">
        <f>AA502</f>
        <v>0</v>
      </c>
      <c r="CZ502">
        <f>AE502</f>
        <v>0</v>
      </c>
      <c r="DA502">
        <f>AI502</f>
        <v>1</v>
      </c>
      <c r="DB502">
        <f t="shared" si="72"/>
        <v>0</v>
      </c>
      <c r="DC502">
        <f t="shared" si="73"/>
        <v>0</v>
      </c>
    </row>
    <row r="503" spans="1:107">
      <c r="A503">
        <f>ROW(Source!A480)</f>
        <v>480</v>
      </c>
      <c r="B503">
        <v>36401907</v>
      </c>
      <c r="C503">
        <v>36406040</v>
      </c>
      <c r="D503">
        <v>18406804</v>
      </c>
      <c r="E503">
        <v>1</v>
      </c>
      <c r="F503">
        <v>1</v>
      </c>
      <c r="G503">
        <v>1</v>
      </c>
      <c r="H503">
        <v>1</v>
      </c>
      <c r="I503" t="s">
        <v>512</v>
      </c>
      <c r="J503" t="s">
        <v>3</v>
      </c>
      <c r="K503" t="s">
        <v>513</v>
      </c>
      <c r="L503">
        <v>1369</v>
      </c>
      <c r="N503">
        <v>1013</v>
      </c>
      <c r="O503" t="s">
        <v>514</v>
      </c>
      <c r="P503" t="s">
        <v>514</v>
      </c>
      <c r="Q503">
        <v>1</v>
      </c>
      <c r="W503">
        <v>0</v>
      </c>
      <c r="X503">
        <v>254330056</v>
      </c>
      <c r="Y503">
        <v>11.39</v>
      </c>
      <c r="AA503">
        <v>0</v>
      </c>
      <c r="AB503">
        <v>0</v>
      </c>
      <c r="AC503">
        <v>0</v>
      </c>
      <c r="AD503">
        <v>249.14</v>
      </c>
      <c r="AE503">
        <v>0</v>
      </c>
      <c r="AF503">
        <v>0</v>
      </c>
      <c r="AG503">
        <v>0</v>
      </c>
      <c r="AH503">
        <v>249.14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11.39</v>
      </c>
      <c r="AU503" t="s">
        <v>3</v>
      </c>
      <c r="AV503">
        <v>1</v>
      </c>
      <c r="AW503">
        <v>2</v>
      </c>
      <c r="AX503">
        <v>36406045</v>
      </c>
      <c r="AY503">
        <v>2</v>
      </c>
      <c r="AZ503">
        <v>131072</v>
      </c>
      <c r="BA503">
        <v>485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Y503*Source!I480</f>
        <v>1.6287700000000001</v>
      </c>
      <c r="CY503">
        <f>AD503</f>
        <v>249.14</v>
      </c>
      <c r="CZ503">
        <f>AH503</f>
        <v>249.14</v>
      </c>
      <c r="DA503">
        <f>AL503</f>
        <v>1</v>
      </c>
      <c r="DB503">
        <f t="shared" si="72"/>
        <v>2837.7</v>
      </c>
      <c r="DC503">
        <f t="shared" si="73"/>
        <v>0</v>
      </c>
    </row>
    <row r="504" spans="1:107">
      <c r="A504">
        <f>ROW(Source!A480)</f>
        <v>480</v>
      </c>
      <c r="B504">
        <v>36401907</v>
      </c>
      <c r="C504">
        <v>36406040</v>
      </c>
      <c r="D504">
        <v>121548</v>
      </c>
      <c r="E504">
        <v>1</v>
      </c>
      <c r="F504">
        <v>1</v>
      </c>
      <c r="G504">
        <v>1</v>
      </c>
      <c r="H504">
        <v>1</v>
      </c>
      <c r="I504" t="s">
        <v>35</v>
      </c>
      <c r="J504" t="s">
        <v>3</v>
      </c>
      <c r="K504" t="s">
        <v>515</v>
      </c>
      <c r="L504">
        <v>608254</v>
      </c>
      <c r="N504">
        <v>1013</v>
      </c>
      <c r="O504" t="s">
        <v>516</v>
      </c>
      <c r="P504" t="s">
        <v>516</v>
      </c>
      <c r="Q504">
        <v>1</v>
      </c>
      <c r="W504">
        <v>0</v>
      </c>
      <c r="X504">
        <v>-185737400</v>
      </c>
      <c r="Y504">
        <v>0.13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0.13</v>
      </c>
      <c r="AU504" t="s">
        <v>3</v>
      </c>
      <c r="AV504">
        <v>2</v>
      </c>
      <c r="AW504">
        <v>2</v>
      </c>
      <c r="AX504">
        <v>36406046</v>
      </c>
      <c r="AY504">
        <v>1</v>
      </c>
      <c r="AZ504">
        <v>0</v>
      </c>
      <c r="BA504">
        <v>486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Y504*Source!I480</f>
        <v>1.8589999999999999E-2</v>
      </c>
      <c r="CY504">
        <f>AD504</f>
        <v>0</v>
      </c>
      <c r="CZ504">
        <f>AH504</f>
        <v>0</v>
      </c>
      <c r="DA504">
        <f>AL504</f>
        <v>1</v>
      </c>
      <c r="DB504">
        <f t="shared" si="72"/>
        <v>0</v>
      </c>
      <c r="DC504">
        <f t="shared" si="73"/>
        <v>0</v>
      </c>
    </row>
    <row r="505" spans="1:107">
      <c r="A505">
        <f>ROW(Source!A480)</f>
        <v>480</v>
      </c>
      <c r="B505">
        <v>36401907</v>
      </c>
      <c r="C505">
        <v>36406040</v>
      </c>
      <c r="D505">
        <v>29172556</v>
      </c>
      <c r="E505">
        <v>1</v>
      </c>
      <c r="F505">
        <v>1</v>
      </c>
      <c r="G505">
        <v>1</v>
      </c>
      <c r="H505">
        <v>2</v>
      </c>
      <c r="I505" t="s">
        <v>517</v>
      </c>
      <c r="J505" t="s">
        <v>518</v>
      </c>
      <c r="K505" t="s">
        <v>519</v>
      </c>
      <c r="L505">
        <v>1368</v>
      </c>
      <c r="N505">
        <v>1011</v>
      </c>
      <c r="O505" t="s">
        <v>520</v>
      </c>
      <c r="P505" t="s">
        <v>520</v>
      </c>
      <c r="Q505">
        <v>1</v>
      </c>
      <c r="W505">
        <v>0</v>
      </c>
      <c r="X505">
        <v>-1302720870</v>
      </c>
      <c r="Y505">
        <v>0.13</v>
      </c>
      <c r="AA505">
        <v>0</v>
      </c>
      <c r="AB505">
        <v>466.71</v>
      </c>
      <c r="AC505">
        <v>449.82</v>
      </c>
      <c r="AD505">
        <v>0</v>
      </c>
      <c r="AE505">
        <v>0</v>
      </c>
      <c r="AF505">
        <v>31.26</v>
      </c>
      <c r="AG505">
        <v>13.5</v>
      </c>
      <c r="AH505">
        <v>0</v>
      </c>
      <c r="AI505">
        <v>1</v>
      </c>
      <c r="AJ505">
        <v>14.93</v>
      </c>
      <c r="AK505">
        <v>33.32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3</v>
      </c>
      <c r="AT505">
        <v>0.13</v>
      </c>
      <c r="AU505" t="s">
        <v>3</v>
      </c>
      <c r="AV505">
        <v>0</v>
      </c>
      <c r="AW505">
        <v>2</v>
      </c>
      <c r="AX505">
        <v>36406047</v>
      </c>
      <c r="AY505">
        <v>1</v>
      </c>
      <c r="AZ505">
        <v>0</v>
      </c>
      <c r="BA505">
        <v>487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Y505*Source!I480</f>
        <v>1.8589999999999999E-2</v>
      </c>
      <c r="CY505">
        <f>AB505</f>
        <v>466.71</v>
      </c>
      <c r="CZ505">
        <f>AF505</f>
        <v>31.26</v>
      </c>
      <c r="DA505">
        <f>AJ505</f>
        <v>14.93</v>
      </c>
      <c r="DB505">
        <f t="shared" si="72"/>
        <v>4.0599999999999996</v>
      </c>
      <c r="DC505">
        <f t="shared" si="73"/>
        <v>1.76</v>
      </c>
    </row>
    <row r="506" spans="1:107">
      <c r="A506">
        <f>ROW(Source!A480)</f>
        <v>480</v>
      </c>
      <c r="B506">
        <v>36401907</v>
      </c>
      <c r="C506">
        <v>36406040</v>
      </c>
      <c r="D506">
        <v>29164349</v>
      </c>
      <c r="E506">
        <v>1</v>
      </c>
      <c r="F506">
        <v>1</v>
      </c>
      <c r="G506">
        <v>1</v>
      </c>
      <c r="H506">
        <v>3</v>
      </c>
      <c r="I506" t="s">
        <v>28</v>
      </c>
      <c r="J506" t="s">
        <v>31</v>
      </c>
      <c r="K506" t="s">
        <v>29</v>
      </c>
      <c r="L506">
        <v>1348</v>
      </c>
      <c r="N506">
        <v>1009</v>
      </c>
      <c r="O506" t="s">
        <v>30</v>
      </c>
      <c r="P506" t="s">
        <v>30</v>
      </c>
      <c r="Q506">
        <v>1000</v>
      </c>
      <c r="W506">
        <v>0</v>
      </c>
      <c r="X506">
        <v>-304821490</v>
      </c>
      <c r="Y506">
        <v>0.47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0</v>
      </c>
      <c r="AP506">
        <v>0</v>
      </c>
      <c r="AQ506">
        <v>0</v>
      </c>
      <c r="AR506">
        <v>0</v>
      </c>
      <c r="AS506" t="s">
        <v>3</v>
      </c>
      <c r="AT506">
        <v>0.47</v>
      </c>
      <c r="AU506" t="s">
        <v>3</v>
      </c>
      <c r="AV506">
        <v>0</v>
      </c>
      <c r="AW506">
        <v>2</v>
      </c>
      <c r="AX506">
        <v>36406048</v>
      </c>
      <c r="AY506">
        <v>1</v>
      </c>
      <c r="AZ506">
        <v>0</v>
      </c>
      <c r="BA506">
        <v>488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Y506*Source!I480</f>
        <v>6.7209999999999992E-2</v>
      </c>
      <c r="CY506">
        <f>AA506</f>
        <v>0</v>
      </c>
      <c r="CZ506">
        <f>AE506</f>
        <v>0</v>
      </c>
      <c r="DA506">
        <f>AI506</f>
        <v>1</v>
      </c>
      <c r="DB506">
        <f t="shared" si="72"/>
        <v>0</v>
      </c>
      <c r="DC506">
        <f t="shared" si="73"/>
        <v>0</v>
      </c>
    </row>
    <row r="507" spans="1:107">
      <c r="A507">
        <f>ROW(Source!A482)</f>
        <v>482</v>
      </c>
      <c r="B507">
        <v>36401907</v>
      </c>
      <c r="C507">
        <v>36406050</v>
      </c>
      <c r="D507">
        <v>18406804</v>
      </c>
      <c r="E507">
        <v>1</v>
      </c>
      <c r="F507">
        <v>1</v>
      </c>
      <c r="G507">
        <v>1</v>
      </c>
      <c r="H507">
        <v>1</v>
      </c>
      <c r="I507" t="s">
        <v>512</v>
      </c>
      <c r="J507" t="s">
        <v>3</v>
      </c>
      <c r="K507" t="s">
        <v>513</v>
      </c>
      <c r="L507">
        <v>1369</v>
      </c>
      <c r="N507">
        <v>1013</v>
      </c>
      <c r="O507" t="s">
        <v>514</v>
      </c>
      <c r="P507" t="s">
        <v>514</v>
      </c>
      <c r="Q507">
        <v>1</v>
      </c>
      <c r="W507">
        <v>0</v>
      </c>
      <c r="X507">
        <v>254330056</v>
      </c>
      <c r="Y507">
        <v>3.77</v>
      </c>
      <c r="AA507">
        <v>0</v>
      </c>
      <c r="AB507">
        <v>0</v>
      </c>
      <c r="AC507">
        <v>0</v>
      </c>
      <c r="AD507">
        <v>249.14</v>
      </c>
      <c r="AE507">
        <v>0</v>
      </c>
      <c r="AF507">
        <v>0</v>
      </c>
      <c r="AG507">
        <v>0</v>
      </c>
      <c r="AH507">
        <v>249.14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3.77</v>
      </c>
      <c r="AU507" t="s">
        <v>3</v>
      </c>
      <c r="AV507">
        <v>1</v>
      </c>
      <c r="AW507">
        <v>2</v>
      </c>
      <c r="AX507">
        <v>36406053</v>
      </c>
      <c r="AY507">
        <v>2</v>
      </c>
      <c r="AZ507">
        <v>131072</v>
      </c>
      <c r="BA507">
        <v>489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Y507*Source!I482</f>
        <v>0.64090000000000003</v>
      </c>
      <c r="CY507">
        <f>AD507</f>
        <v>249.14</v>
      </c>
      <c r="CZ507">
        <f>AH507</f>
        <v>249.14</v>
      </c>
      <c r="DA507">
        <f>AL507</f>
        <v>1</v>
      </c>
      <c r="DB507">
        <f t="shared" si="72"/>
        <v>939.26</v>
      </c>
      <c r="DC507">
        <f t="shared" si="73"/>
        <v>0</v>
      </c>
    </row>
    <row r="508" spans="1:107">
      <c r="A508">
        <f>ROW(Source!A482)</f>
        <v>482</v>
      </c>
      <c r="B508">
        <v>36401907</v>
      </c>
      <c r="C508">
        <v>36406050</v>
      </c>
      <c r="D508">
        <v>29164349</v>
      </c>
      <c r="E508">
        <v>1</v>
      </c>
      <c r="F508">
        <v>1</v>
      </c>
      <c r="G508">
        <v>1</v>
      </c>
      <c r="H508">
        <v>3</v>
      </c>
      <c r="I508" t="s">
        <v>28</v>
      </c>
      <c r="J508" t="s">
        <v>31</v>
      </c>
      <c r="K508" t="s">
        <v>29</v>
      </c>
      <c r="L508">
        <v>1348</v>
      </c>
      <c r="N508">
        <v>1009</v>
      </c>
      <c r="O508" t="s">
        <v>30</v>
      </c>
      <c r="P508" t="s">
        <v>30</v>
      </c>
      <c r="Q508">
        <v>1000</v>
      </c>
      <c r="W508">
        <v>0</v>
      </c>
      <c r="X508">
        <v>-304821490</v>
      </c>
      <c r="Y508">
        <v>0.11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0</v>
      </c>
      <c r="AP508">
        <v>0</v>
      </c>
      <c r="AQ508">
        <v>0</v>
      </c>
      <c r="AR508">
        <v>0</v>
      </c>
      <c r="AS508" t="s">
        <v>3</v>
      </c>
      <c r="AT508">
        <v>0.11</v>
      </c>
      <c r="AU508" t="s">
        <v>3</v>
      </c>
      <c r="AV508">
        <v>0</v>
      </c>
      <c r="AW508">
        <v>2</v>
      </c>
      <c r="AX508">
        <v>36406054</v>
      </c>
      <c r="AY508">
        <v>1</v>
      </c>
      <c r="AZ508">
        <v>0</v>
      </c>
      <c r="BA508">
        <v>490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Y508*Source!I482</f>
        <v>1.8700000000000001E-2</v>
      </c>
      <c r="CY508">
        <f>AA508</f>
        <v>0</v>
      </c>
      <c r="CZ508">
        <f>AE508</f>
        <v>0</v>
      </c>
      <c r="DA508">
        <f>AI508</f>
        <v>1</v>
      </c>
      <c r="DB508">
        <f t="shared" si="72"/>
        <v>0</v>
      </c>
      <c r="DC508">
        <f t="shared" si="73"/>
        <v>0</v>
      </c>
    </row>
    <row r="509" spans="1:107">
      <c r="A509">
        <f>ROW(Source!A484)</f>
        <v>484</v>
      </c>
      <c r="B509">
        <v>36401907</v>
      </c>
      <c r="C509">
        <v>36406056</v>
      </c>
      <c r="D509">
        <v>18406804</v>
      </c>
      <c r="E509">
        <v>1</v>
      </c>
      <c r="F509">
        <v>1</v>
      </c>
      <c r="G509">
        <v>1</v>
      </c>
      <c r="H509">
        <v>1</v>
      </c>
      <c r="I509" t="s">
        <v>512</v>
      </c>
      <c r="J509" t="s">
        <v>3</v>
      </c>
      <c r="K509" t="s">
        <v>513</v>
      </c>
      <c r="L509">
        <v>1369</v>
      </c>
      <c r="N509">
        <v>1013</v>
      </c>
      <c r="O509" t="s">
        <v>514</v>
      </c>
      <c r="P509" t="s">
        <v>514</v>
      </c>
      <c r="Q509">
        <v>1</v>
      </c>
      <c r="W509">
        <v>0</v>
      </c>
      <c r="X509">
        <v>254330056</v>
      </c>
      <c r="Y509">
        <v>5.84</v>
      </c>
      <c r="AA509">
        <v>0</v>
      </c>
      <c r="AB509">
        <v>0</v>
      </c>
      <c r="AC509">
        <v>0</v>
      </c>
      <c r="AD509">
        <v>249.14</v>
      </c>
      <c r="AE509">
        <v>0</v>
      </c>
      <c r="AF509">
        <v>0</v>
      </c>
      <c r="AG509">
        <v>0</v>
      </c>
      <c r="AH509">
        <v>249.14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5.84</v>
      </c>
      <c r="AU509" t="s">
        <v>3</v>
      </c>
      <c r="AV509">
        <v>1</v>
      </c>
      <c r="AW509">
        <v>2</v>
      </c>
      <c r="AX509">
        <v>36406058</v>
      </c>
      <c r="AY509">
        <v>2</v>
      </c>
      <c r="AZ509">
        <v>131072</v>
      </c>
      <c r="BA509">
        <v>491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Y509*Source!I484</f>
        <v>0.1168</v>
      </c>
      <c r="CY509">
        <f>AD509</f>
        <v>249.14</v>
      </c>
      <c r="CZ509">
        <f>AH509</f>
        <v>249.14</v>
      </c>
      <c r="DA509">
        <f>AL509</f>
        <v>1</v>
      </c>
      <c r="DB509">
        <f t="shared" si="72"/>
        <v>1454.98</v>
      </c>
      <c r="DC509">
        <f t="shared" si="73"/>
        <v>0</v>
      </c>
    </row>
    <row r="510" spans="1:107">
      <c r="A510">
        <f>ROW(Source!A485)</f>
        <v>485</v>
      </c>
      <c r="B510">
        <v>36401907</v>
      </c>
      <c r="C510">
        <v>36406059</v>
      </c>
      <c r="D510">
        <v>18406804</v>
      </c>
      <c r="E510">
        <v>1</v>
      </c>
      <c r="F510">
        <v>1</v>
      </c>
      <c r="G510">
        <v>1</v>
      </c>
      <c r="H510">
        <v>1</v>
      </c>
      <c r="I510" t="s">
        <v>512</v>
      </c>
      <c r="J510" t="s">
        <v>3</v>
      </c>
      <c r="K510" t="s">
        <v>513</v>
      </c>
      <c r="L510">
        <v>1369</v>
      </c>
      <c r="N510">
        <v>1013</v>
      </c>
      <c r="O510" t="s">
        <v>514</v>
      </c>
      <c r="P510" t="s">
        <v>514</v>
      </c>
      <c r="Q510">
        <v>1</v>
      </c>
      <c r="W510">
        <v>0</v>
      </c>
      <c r="X510">
        <v>254330056</v>
      </c>
      <c r="Y510">
        <v>9.64</v>
      </c>
      <c r="AA510">
        <v>0</v>
      </c>
      <c r="AB510">
        <v>0</v>
      </c>
      <c r="AC510">
        <v>0</v>
      </c>
      <c r="AD510">
        <v>249.14</v>
      </c>
      <c r="AE510">
        <v>0</v>
      </c>
      <c r="AF510">
        <v>0</v>
      </c>
      <c r="AG510">
        <v>0</v>
      </c>
      <c r="AH510">
        <v>249.14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9.64</v>
      </c>
      <c r="AU510" t="s">
        <v>3</v>
      </c>
      <c r="AV510">
        <v>1</v>
      </c>
      <c r="AW510">
        <v>2</v>
      </c>
      <c r="AX510">
        <v>36406063</v>
      </c>
      <c r="AY510">
        <v>1</v>
      </c>
      <c r="AZ510">
        <v>0</v>
      </c>
      <c r="BA510">
        <v>492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Y510*Source!I485</f>
        <v>1.446</v>
      </c>
      <c r="CY510">
        <f>AD510</f>
        <v>249.14</v>
      </c>
      <c r="CZ510">
        <f>AH510</f>
        <v>249.14</v>
      </c>
      <c r="DA510">
        <f>AL510</f>
        <v>1</v>
      </c>
      <c r="DB510">
        <f t="shared" si="72"/>
        <v>2401.71</v>
      </c>
      <c r="DC510">
        <f t="shared" si="73"/>
        <v>0</v>
      </c>
    </row>
    <row r="511" spans="1:107">
      <c r="A511">
        <f>ROW(Source!A485)</f>
        <v>485</v>
      </c>
      <c r="B511">
        <v>36401907</v>
      </c>
      <c r="C511">
        <v>36406059</v>
      </c>
      <c r="D511">
        <v>121548</v>
      </c>
      <c r="E511">
        <v>1</v>
      </c>
      <c r="F511">
        <v>1</v>
      </c>
      <c r="G511">
        <v>1</v>
      </c>
      <c r="H511">
        <v>1</v>
      </c>
      <c r="I511" t="s">
        <v>35</v>
      </c>
      <c r="J511" t="s">
        <v>3</v>
      </c>
      <c r="K511" t="s">
        <v>515</v>
      </c>
      <c r="L511">
        <v>608254</v>
      </c>
      <c r="N511">
        <v>1013</v>
      </c>
      <c r="O511" t="s">
        <v>516</v>
      </c>
      <c r="P511" t="s">
        <v>516</v>
      </c>
      <c r="Q511">
        <v>1</v>
      </c>
      <c r="W511">
        <v>0</v>
      </c>
      <c r="X511">
        <v>-185737400</v>
      </c>
      <c r="Y511">
        <v>0.01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0.01</v>
      </c>
      <c r="AU511" t="s">
        <v>3</v>
      </c>
      <c r="AV511">
        <v>2</v>
      </c>
      <c r="AW511">
        <v>2</v>
      </c>
      <c r="AX511">
        <v>36406064</v>
      </c>
      <c r="AY511">
        <v>1</v>
      </c>
      <c r="AZ511">
        <v>0</v>
      </c>
      <c r="BA511">
        <v>493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Y511*Source!I485</f>
        <v>1.5E-3</v>
      </c>
      <c r="CY511">
        <f>AD511</f>
        <v>0</v>
      </c>
      <c r="CZ511">
        <f>AH511</f>
        <v>0</v>
      </c>
      <c r="DA511">
        <f>AL511</f>
        <v>1</v>
      </c>
      <c r="DB511">
        <f t="shared" si="72"/>
        <v>0</v>
      </c>
      <c r="DC511">
        <f t="shared" si="73"/>
        <v>0</v>
      </c>
    </row>
    <row r="512" spans="1:107">
      <c r="A512">
        <f>ROW(Source!A485)</f>
        <v>485</v>
      </c>
      <c r="B512">
        <v>36401907</v>
      </c>
      <c r="C512">
        <v>36406059</v>
      </c>
      <c r="D512">
        <v>29172556</v>
      </c>
      <c r="E512">
        <v>1</v>
      </c>
      <c r="F512">
        <v>1</v>
      </c>
      <c r="G512">
        <v>1</v>
      </c>
      <c r="H512">
        <v>2</v>
      </c>
      <c r="I512" t="s">
        <v>517</v>
      </c>
      <c r="J512" t="s">
        <v>518</v>
      </c>
      <c r="K512" t="s">
        <v>519</v>
      </c>
      <c r="L512">
        <v>1368</v>
      </c>
      <c r="N512">
        <v>1011</v>
      </c>
      <c r="O512" t="s">
        <v>520</v>
      </c>
      <c r="P512" t="s">
        <v>520</v>
      </c>
      <c r="Q512">
        <v>1</v>
      </c>
      <c r="W512">
        <v>0</v>
      </c>
      <c r="X512">
        <v>-1302720870</v>
      </c>
      <c r="Y512">
        <v>0.01</v>
      </c>
      <c r="AA512">
        <v>0</v>
      </c>
      <c r="AB512">
        <v>466.71</v>
      </c>
      <c r="AC512">
        <v>449.82</v>
      </c>
      <c r="AD512">
        <v>0</v>
      </c>
      <c r="AE512">
        <v>0</v>
      </c>
      <c r="AF512">
        <v>31.26</v>
      </c>
      <c r="AG512">
        <v>13.5</v>
      </c>
      <c r="AH512">
        <v>0</v>
      </c>
      <c r="AI512">
        <v>1</v>
      </c>
      <c r="AJ512">
        <v>14.93</v>
      </c>
      <c r="AK512">
        <v>33.32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0.01</v>
      </c>
      <c r="AU512" t="s">
        <v>3</v>
      </c>
      <c r="AV512">
        <v>0</v>
      </c>
      <c r="AW512">
        <v>2</v>
      </c>
      <c r="AX512">
        <v>36406065</v>
      </c>
      <c r="AY512">
        <v>1</v>
      </c>
      <c r="AZ512">
        <v>0</v>
      </c>
      <c r="BA512">
        <v>494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Y512*Source!I485</f>
        <v>1.5E-3</v>
      </c>
      <c r="CY512">
        <f>AB512</f>
        <v>466.71</v>
      </c>
      <c r="CZ512">
        <f>AF512</f>
        <v>31.26</v>
      </c>
      <c r="DA512">
        <f>AJ512</f>
        <v>14.93</v>
      </c>
      <c r="DB512">
        <f t="shared" si="72"/>
        <v>0.31</v>
      </c>
      <c r="DC512">
        <f t="shared" si="73"/>
        <v>0.14000000000000001</v>
      </c>
    </row>
    <row r="513" spans="1:107">
      <c r="A513">
        <f>ROW(Source!A486)</f>
        <v>486</v>
      </c>
      <c r="B513">
        <v>36401907</v>
      </c>
      <c r="C513">
        <v>36406066</v>
      </c>
      <c r="D513">
        <v>18408066</v>
      </c>
      <c r="E513">
        <v>1</v>
      </c>
      <c r="F513">
        <v>1</v>
      </c>
      <c r="G513">
        <v>1</v>
      </c>
      <c r="H513">
        <v>1</v>
      </c>
      <c r="I513" t="s">
        <v>521</v>
      </c>
      <c r="J513" t="s">
        <v>3</v>
      </c>
      <c r="K513" t="s">
        <v>522</v>
      </c>
      <c r="L513">
        <v>1369</v>
      </c>
      <c r="N513">
        <v>1013</v>
      </c>
      <c r="O513" t="s">
        <v>514</v>
      </c>
      <c r="P513" t="s">
        <v>514</v>
      </c>
      <c r="Q513">
        <v>1</v>
      </c>
      <c r="W513">
        <v>0</v>
      </c>
      <c r="X513">
        <v>-886480961</v>
      </c>
      <c r="Y513">
        <v>17.89</v>
      </c>
      <c r="AA513">
        <v>0</v>
      </c>
      <c r="AB513">
        <v>0</v>
      </c>
      <c r="AC513">
        <v>0</v>
      </c>
      <c r="AD513">
        <v>256.16000000000003</v>
      </c>
      <c r="AE513">
        <v>0</v>
      </c>
      <c r="AF513">
        <v>0</v>
      </c>
      <c r="AG513">
        <v>0</v>
      </c>
      <c r="AH513">
        <v>256.16000000000003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17.89</v>
      </c>
      <c r="AU513" t="s">
        <v>3</v>
      </c>
      <c r="AV513">
        <v>1</v>
      </c>
      <c r="AW513">
        <v>2</v>
      </c>
      <c r="AX513">
        <v>36406070</v>
      </c>
      <c r="AY513">
        <v>1</v>
      </c>
      <c r="AZ513">
        <v>0</v>
      </c>
      <c r="BA513">
        <v>495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Y513*Source!I486</f>
        <v>0.35780000000000001</v>
      </c>
      <c r="CY513">
        <f>AD513</f>
        <v>256.16000000000003</v>
      </c>
      <c r="CZ513">
        <f>AH513</f>
        <v>256.16000000000003</v>
      </c>
      <c r="DA513">
        <f>AL513</f>
        <v>1</v>
      </c>
      <c r="DB513">
        <f t="shared" si="72"/>
        <v>4582.7</v>
      </c>
      <c r="DC513">
        <f t="shared" si="73"/>
        <v>0</v>
      </c>
    </row>
    <row r="514" spans="1:107">
      <c r="A514">
        <f>ROW(Source!A486)</f>
        <v>486</v>
      </c>
      <c r="B514">
        <v>36401907</v>
      </c>
      <c r="C514">
        <v>36406066</v>
      </c>
      <c r="D514">
        <v>121548</v>
      </c>
      <c r="E514">
        <v>1</v>
      </c>
      <c r="F514">
        <v>1</v>
      </c>
      <c r="G514">
        <v>1</v>
      </c>
      <c r="H514">
        <v>1</v>
      </c>
      <c r="I514" t="s">
        <v>35</v>
      </c>
      <c r="J514" t="s">
        <v>3</v>
      </c>
      <c r="K514" t="s">
        <v>515</v>
      </c>
      <c r="L514">
        <v>608254</v>
      </c>
      <c r="N514">
        <v>1013</v>
      </c>
      <c r="O514" t="s">
        <v>516</v>
      </c>
      <c r="P514" t="s">
        <v>516</v>
      </c>
      <c r="Q514">
        <v>1</v>
      </c>
      <c r="W514">
        <v>0</v>
      </c>
      <c r="X514">
        <v>-185737400</v>
      </c>
      <c r="Y514">
        <v>0.08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0.08</v>
      </c>
      <c r="AU514" t="s">
        <v>3</v>
      </c>
      <c r="AV514">
        <v>2</v>
      </c>
      <c r="AW514">
        <v>2</v>
      </c>
      <c r="AX514">
        <v>36406071</v>
      </c>
      <c r="AY514">
        <v>1</v>
      </c>
      <c r="AZ514">
        <v>0</v>
      </c>
      <c r="BA514">
        <v>496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Y514*Source!I486</f>
        <v>1.6000000000000001E-3</v>
      </c>
      <c r="CY514">
        <f>AD514</f>
        <v>0</v>
      </c>
      <c r="CZ514">
        <f>AH514</f>
        <v>0</v>
      </c>
      <c r="DA514">
        <f>AL514</f>
        <v>1</v>
      </c>
      <c r="DB514">
        <f t="shared" si="72"/>
        <v>0</v>
      </c>
      <c r="DC514">
        <f t="shared" si="73"/>
        <v>0</v>
      </c>
    </row>
    <row r="515" spans="1:107">
      <c r="A515">
        <f>ROW(Source!A486)</f>
        <v>486</v>
      </c>
      <c r="B515">
        <v>36401907</v>
      </c>
      <c r="C515">
        <v>36406066</v>
      </c>
      <c r="D515">
        <v>29172556</v>
      </c>
      <c r="E515">
        <v>1</v>
      </c>
      <c r="F515">
        <v>1</v>
      </c>
      <c r="G515">
        <v>1</v>
      </c>
      <c r="H515">
        <v>2</v>
      </c>
      <c r="I515" t="s">
        <v>517</v>
      </c>
      <c r="J515" t="s">
        <v>518</v>
      </c>
      <c r="K515" t="s">
        <v>519</v>
      </c>
      <c r="L515">
        <v>1368</v>
      </c>
      <c r="N515">
        <v>1011</v>
      </c>
      <c r="O515" t="s">
        <v>520</v>
      </c>
      <c r="P515" t="s">
        <v>520</v>
      </c>
      <c r="Q515">
        <v>1</v>
      </c>
      <c r="W515">
        <v>0</v>
      </c>
      <c r="X515">
        <v>-1302720870</v>
      </c>
      <c r="Y515">
        <v>0.08</v>
      </c>
      <c r="AA515">
        <v>0</v>
      </c>
      <c r="AB515">
        <v>466.71</v>
      </c>
      <c r="AC515">
        <v>449.82</v>
      </c>
      <c r="AD515">
        <v>0</v>
      </c>
      <c r="AE515">
        <v>0</v>
      </c>
      <c r="AF515">
        <v>31.26</v>
      </c>
      <c r="AG515">
        <v>13.5</v>
      </c>
      <c r="AH515">
        <v>0</v>
      </c>
      <c r="AI515">
        <v>1</v>
      </c>
      <c r="AJ515">
        <v>14.93</v>
      </c>
      <c r="AK515">
        <v>33.32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0.08</v>
      </c>
      <c r="AU515" t="s">
        <v>3</v>
      </c>
      <c r="AV515">
        <v>0</v>
      </c>
      <c r="AW515">
        <v>2</v>
      </c>
      <c r="AX515">
        <v>36406072</v>
      </c>
      <c r="AY515">
        <v>1</v>
      </c>
      <c r="AZ515">
        <v>0</v>
      </c>
      <c r="BA515">
        <v>497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Y515*Source!I486</f>
        <v>1.6000000000000001E-3</v>
      </c>
      <c r="CY515">
        <f>AB515</f>
        <v>466.71</v>
      </c>
      <c r="CZ515">
        <f>AF515</f>
        <v>31.26</v>
      </c>
      <c r="DA515">
        <f>AJ515</f>
        <v>14.93</v>
      </c>
      <c r="DB515">
        <f t="shared" si="72"/>
        <v>2.5</v>
      </c>
      <c r="DC515">
        <f t="shared" si="73"/>
        <v>1.08</v>
      </c>
    </row>
    <row r="516" spans="1:107">
      <c r="A516">
        <f>ROW(Source!A487)</f>
        <v>487</v>
      </c>
      <c r="B516">
        <v>36401907</v>
      </c>
      <c r="C516">
        <v>36406073</v>
      </c>
      <c r="D516">
        <v>18408066</v>
      </c>
      <c r="E516">
        <v>1</v>
      </c>
      <c r="F516">
        <v>1</v>
      </c>
      <c r="G516">
        <v>1</v>
      </c>
      <c r="H516">
        <v>1</v>
      </c>
      <c r="I516" t="s">
        <v>521</v>
      </c>
      <c r="J516" t="s">
        <v>3</v>
      </c>
      <c r="K516" t="s">
        <v>522</v>
      </c>
      <c r="L516">
        <v>1369</v>
      </c>
      <c r="N516">
        <v>1013</v>
      </c>
      <c r="O516" t="s">
        <v>514</v>
      </c>
      <c r="P516" t="s">
        <v>514</v>
      </c>
      <c r="Q516">
        <v>1</v>
      </c>
      <c r="W516">
        <v>0</v>
      </c>
      <c r="X516">
        <v>-886480961</v>
      </c>
      <c r="Y516">
        <v>179.3</v>
      </c>
      <c r="AA516">
        <v>0</v>
      </c>
      <c r="AB516">
        <v>0</v>
      </c>
      <c r="AC516">
        <v>0</v>
      </c>
      <c r="AD516">
        <v>256.16000000000003</v>
      </c>
      <c r="AE516">
        <v>0</v>
      </c>
      <c r="AF516">
        <v>0</v>
      </c>
      <c r="AG516">
        <v>0</v>
      </c>
      <c r="AH516">
        <v>256.16000000000003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179.3</v>
      </c>
      <c r="AU516" t="s">
        <v>3</v>
      </c>
      <c r="AV516">
        <v>1</v>
      </c>
      <c r="AW516">
        <v>2</v>
      </c>
      <c r="AX516">
        <v>36406079</v>
      </c>
      <c r="AY516">
        <v>1</v>
      </c>
      <c r="AZ516">
        <v>0</v>
      </c>
      <c r="BA516">
        <v>498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Y516*Source!I487</f>
        <v>3.5860000000000003</v>
      </c>
      <c r="CY516">
        <f>AD516</f>
        <v>256.16000000000003</v>
      </c>
      <c r="CZ516">
        <f>AH516</f>
        <v>256.16000000000003</v>
      </c>
      <c r="DA516">
        <f>AL516</f>
        <v>1</v>
      </c>
      <c r="DB516">
        <f t="shared" si="72"/>
        <v>45929.49</v>
      </c>
      <c r="DC516">
        <f t="shared" si="73"/>
        <v>0</v>
      </c>
    </row>
    <row r="517" spans="1:107">
      <c r="A517">
        <f>ROW(Source!A487)</f>
        <v>487</v>
      </c>
      <c r="B517">
        <v>36401907</v>
      </c>
      <c r="C517">
        <v>36406073</v>
      </c>
      <c r="D517">
        <v>121548</v>
      </c>
      <c r="E517">
        <v>1</v>
      </c>
      <c r="F517">
        <v>1</v>
      </c>
      <c r="G517">
        <v>1</v>
      </c>
      <c r="H517">
        <v>1</v>
      </c>
      <c r="I517" t="s">
        <v>35</v>
      </c>
      <c r="J517" t="s">
        <v>3</v>
      </c>
      <c r="K517" t="s">
        <v>515</v>
      </c>
      <c r="L517">
        <v>608254</v>
      </c>
      <c r="N517">
        <v>1013</v>
      </c>
      <c r="O517" t="s">
        <v>516</v>
      </c>
      <c r="P517" t="s">
        <v>516</v>
      </c>
      <c r="Q517">
        <v>1</v>
      </c>
      <c r="W517">
        <v>0</v>
      </c>
      <c r="X517">
        <v>-185737400</v>
      </c>
      <c r="Y517">
        <v>3.97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3.97</v>
      </c>
      <c r="AU517" t="s">
        <v>3</v>
      </c>
      <c r="AV517">
        <v>2</v>
      </c>
      <c r="AW517">
        <v>2</v>
      </c>
      <c r="AX517">
        <v>36406080</v>
      </c>
      <c r="AY517">
        <v>1</v>
      </c>
      <c r="AZ517">
        <v>0</v>
      </c>
      <c r="BA517">
        <v>499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Y517*Source!I487</f>
        <v>7.9400000000000012E-2</v>
      </c>
      <c r="CY517">
        <f>AD517</f>
        <v>0</v>
      </c>
      <c r="CZ517">
        <f>AH517</f>
        <v>0</v>
      </c>
      <c r="DA517">
        <f>AL517</f>
        <v>1</v>
      </c>
      <c r="DB517">
        <f t="shared" si="72"/>
        <v>0</v>
      </c>
      <c r="DC517">
        <f t="shared" si="73"/>
        <v>0</v>
      </c>
    </row>
    <row r="518" spans="1:107">
      <c r="A518">
        <f>ROW(Source!A487)</f>
        <v>487</v>
      </c>
      <c r="B518">
        <v>36401907</v>
      </c>
      <c r="C518">
        <v>36406073</v>
      </c>
      <c r="D518">
        <v>29172710</v>
      </c>
      <c r="E518">
        <v>1</v>
      </c>
      <c r="F518">
        <v>1</v>
      </c>
      <c r="G518">
        <v>1</v>
      </c>
      <c r="H518">
        <v>2</v>
      </c>
      <c r="I518" t="s">
        <v>523</v>
      </c>
      <c r="J518" t="s">
        <v>524</v>
      </c>
      <c r="K518" t="s">
        <v>525</v>
      </c>
      <c r="L518">
        <v>1368</v>
      </c>
      <c r="N518">
        <v>1011</v>
      </c>
      <c r="O518" t="s">
        <v>520</v>
      </c>
      <c r="P518" t="s">
        <v>520</v>
      </c>
      <c r="Q518">
        <v>1</v>
      </c>
      <c r="W518">
        <v>0</v>
      </c>
      <c r="X518">
        <v>-1676841219</v>
      </c>
      <c r="Y518">
        <v>3.97</v>
      </c>
      <c r="AA518">
        <v>0</v>
      </c>
      <c r="AB518">
        <v>539.16</v>
      </c>
      <c r="AC518">
        <v>335.2</v>
      </c>
      <c r="AD518">
        <v>0</v>
      </c>
      <c r="AE518">
        <v>0</v>
      </c>
      <c r="AF518">
        <v>46.56</v>
      </c>
      <c r="AG518">
        <v>10.06</v>
      </c>
      <c r="AH518">
        <v>0</v>
      </c>
      <c r="AI518">
        <v>1</v>
      </c>
      <c r="AJ518">
        <v>11.58</v>
      </c>
      <c r="AK518">
        <v>33.32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3.97</v>
      </c>
      <c r="AU518" t="s">
        <v>3</v>
      </c>
      <c r="AV518">
        <v>0</v>
      </c>
      <c r="AW518">
        <v>2</v>
      </c>
      <c r="AX518">
        <v>36406081</v>
      </c>
      <c r="AY518">
        <v>1</v>
      </c>
      <c r="AZ518">
        <v>0</v>
      </c>
      <c r="BA518">
        <v>500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Y518*Source!I487</f>
        <v>7.9400000000000012E-2</v>
      </c>
      <c r="CY518">
        <f>AB518</f>
        <v>539.16</v>
      </c>
      <c r="CZ518">
        <f>AF518</f>
        <v>46.56</v>
      </c>
      <c r="DA518">
        <f>AJ518</f>
        <v>11.58</v>
      </c>
      <c r="DB518">
        <f t="shared" si="72"/>
        <v>184.84</v>
      </c>
      <c r="DC518">
        <f t="shared" si="73"/>
        <v>39.94</v>
      </c>
    </row>
    <row r="519" spans="1:107">
      <c r="A519">
        <f>ROW(Source!A487)</f>
        <v>487</v>
      </c>
      <c r="B519">
        <v>36401907</v>
      </c>
      <c r="C519">
        <v>36406073</v>
      </c>
      <c r="D519">
        <v>29174533</v>
      </c>
      <c r="E519">
        <v>1</v>
      </c>
      <c r="F519">
        <v>1</v>
      </c>
      <c r="G519">
        <v>1</v>
      </c>
      <c r="H519">
        <v>2</v>
      </c>
      <c r="I519" t="s">
        <v>526</v>
      </c>
      <c r="J519" t="s">
        <v>527</v>
      </c>
      <c r="K519" t="s">
        <v>528</v>
      </c>
      <c r="L519">
        <v>1368</v>
      </c>
      <c r="N519">
        <v>1011</v>
      </c>
      <c r="O519" t="s">
        <v>520</v>
      </c>
      <c r="P519" t="s">
        <v>520</v>
      </c>
      <c r="Q519">
        <v>1</v>
      </c>
      <c r="W519">
        <v>0</v>
      </c>
      <c r="X519">
        <v>1235896746</v>
      </c>
      <c r="Y519">
        <v>7.93</v>
      </c>
      <c r="AA519">
        <v>0</v>
      </c>
      <c r="AB519">
        <v>5.0599999999999996</v>
      </c>
      <c r="AC519">
        <v>0</v>
      </c>
      <c r="AD519">
        <v>0</v>
      </c>
      <c r="AE519">
        <v>0</v>
      </c>
      <c r="AF519">
        <v>1.53</v>
      </c>
      <c r="AG519">
        <v>0</v>
      </c>
      <c r="AH519">
        <v>0</v>
      </c>
      <c r="AI519">
        <v>1</v>
      </c>
      <c r="AJ519">
        <v>3.31</v>
      </c>
      <c r="AK519">
        <v>33.32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7.93</v>
      </c>
      <c r="AU519" t="s">
        <v>3</v>
      </c>
      <c r="AV519">
        <v>0</v>
      </c>
      <c r="AW519">
        <v>2</v>
      </c>
      <c r="AX519">
        <v>36406082</v>
      </c>
      <c r="AY519">
        <v>1</v>
      </c>
      <c r="AZ519">
        <v>0</v>
      </c>
      <c r="BA519">
        <v>501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Y519*Source!I487</f>
        <v>0.15859999999999999</v>
      </c>
      <c r="CY519">
        <f>AB519</f>
        <v>5.0599999999999996</v>
      </c>
      <c r="CZ519">
        <f>AF519</f>
        <v>1.53</v>
      </c>
      <c r="DA519">
        <f>AJ519</f>
        <v>3.31</v>
      </c>
      <c r="DB519">
        <f t="shared" si="72"/>
        <v>12.13</v>
      </c>
      <c r="DC519">
        <f t="shared" si="73"/>
        <v>0</v>
      </c>
    </row>
    <row r="520" spans="1:107">
      <c r="A520">
        <f>ROW(Source!A487)</f>
        <v>487</v>
      </c>
      <c r="B520">
        <v>36401907</v>
      </c>
      <c r="C520">
        <v>36406073</v>
      </c>
      <c r="D520">
        <v>29164349</v>
      </c>
      <c r="E520">
        <v>1</v>
      </c>
      <c r="F520">
        <v>1</v>
      </c>
      <c r="G520">
        <v>1</v>
      </c>
      <c r="H520">
        <v>3</v>
      </c>
      <c r="I520" t="s">
        <v>28</v>
      </c>
      <c r="J520" t="s">
        <v>31</v>
      </c>
      <c r="K520" t="s">
        <v>29</v>
      </c>
      <c r="L520">
        <v>1348</v>
      </c>
      <c r="N520">
        <v>1009</v>
      </c>
      <c r="O520" t="s">
        <v>30</v>
      </c>
      <c r="P520" t="s">
        <v>30</v>
      </c>
      <c r="Q520">
        <v>1000</v>
      </c>
      <c r="W520">
        <v>0</v>
      </c>
      <c r="X520">
        <v>-304821490</v>
      </c>
      <c r="Y520">
        <v>10.5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0</v>
      </c>
      <c r="AP520">
        <v>0</v>
      </c>
      <c r="AQ520">
        <v>0</v>
      </c>
      <c r="AR520">
        <v>0</v>
      </c>
      <c r="AS520" t="s">
        <v>3</v>
      </c>
      <c r="AT520">
        <v>10.5</v>
      </c>
      <c r="AU520" t="s">
        <v>3</v>
      </c>
      <c r="AV520">
        <v>0</v>
      </c>
      <c r="AW520">
        <v>2</v>
      </c>
      <c r="AX520">
        <v>36406083</v>
      </c>
      <c r="AY520">
        <v>1</v>
      </c>
      <c r="AZ520">
        <v>0</v>
      </c>
      <c r="BA520">
        <v>502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Y520*Source!I487</f>
        <v>0.21</v>
      </c>
      <c r="CY520">
        <f>AA520</f>
        <v>0</v>
      </c>
      <c r="CZ520">
        <f>AE520</f>
        <v>0</v>
      </c>
      <c r="DA520">
        <f>AI520</f>
        <v>1</v>
      </c>
      <c r="DB520">
        <f t="shared" si="72"/>
        <v>0</v>
      </c>
      <c r="DC520">
        <f t="shared" si="73"/>
        <v>0</v>
      </c>
    </row>
    <row r="521" spans="1:107">
      <c r="A521">
        <f>ROW(Source!A526)</f>
        <v>526</v>
      </c>
      <c r="B521">
        <v>36401907</v>
      </c>
      <c r="C521">
        <v>36406085</v>
      </c>
      <c r="D521">
        <v>18407150</v>
      </c>
      <c r="E521">
        <v>1</v>
      </c>
      <c r="F521">
        <v>1</v>
      </c>
      <c r="G521">
        <v>1</v>
      </c>
      <c r="H521">
        <v>1</v>
      </c>
      <c r="I521" t="s">
        <v>529</v>
      </c>
      <c r="J521" t="s">
        <v>3</v>
      </c>
      <c r="K521" t="s">
        <v>530</v>
      </c>
      <c r="L521">
        <v>1369</v>
      </c>
      <c r="N521">
        <v>1013</v>
      </c>
      <c r="O521" t="s">
        <v>514</v>
      </c>
      <c r="P521" t="s">
        <v>514</v>
      </c>
      <c r="Q521">
        <v>1</v>
      </c>
      <c r="W521">
        <v>0</v>
      </c>
      <c r="X521">
        <v>-931037793</v>
      </c>
      <c r="Y521">
        <v>24.368500000000001</v>
      </c>
      <c r="AA521">
        <v>0</v>
      </c>
      <c r="AB521">
        <v>0</v>
      </c>
      <c r="AC521">
        <v>0</v>
      </c>
      <c r="AD521">
        <v>272.45</v>
      </c>
      <c r="AE521">
        <v>0</v>
      </c>
      <c r="AF521">
        <v>0</v>
      </c>
      <c r="AG521">
        <v>0</v>
      </c>
      <c r="AH521">
        <v>272.45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3</v>
      </c>
      <c r="AT521">
        <v>21.19</v>
      </c>
      <c r="AU521" t="s">
        <v>134</v>
      </c>
      <c r="AV521">
        <v>1</v>
      </c>
      <c r="AW521">
        <v>2</v>
      </c>
      <c r="AX521">
        <v>36406092</v>
      </c>
      <c r="AY521">
        <v>1</v>
      </c>
      <c r="AZ521">
        <v>0</v>
      </c>
      <c r="BA521">
        <v>503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Y521*Source!I526</f>
        <v>0.56047550000000002</v>
      </c>
      <c r="CY521">
        <f>AD521</f>
        <v>272.45</v>
      </c>
      <c r="CZ521">
        <f>AH521</f>
        <v>272.45</v>
      </c>
      <c r="DA521">
        <f>AL521</f>
        <v>1</v>
      </c>
      <c r="DB521">
        <f>ROUND((ROUND(AT521*CZ521,2)*1.15),2)</f>
        <v>6639.2</v>
      </c>
      <c r="DC521">
        <f>ROUND((ROUND(AT521*AG521,2)*1.15),2)</f>
        <v>0</v>
      </c>
    </row>
    <row r="522" spans="1:107">
      <c r="A522">
        <f>ROW(Source!A526)</f>
        <v>526</v>
      </c>
      <c r="B522">
        <v>36401907</v>
      </c>
      <c r="C522">
        <v>36406085</v>
      </c>
      <c r="D522">
        <v>121548</v>
      </c>
      <c r="E522">
        <v>1</v>
      </c>
      <c r="F522">
        <v>1</v>
      </c>
      <c r="G522">
        <v>1</v>
      </c>
      <c r="H522">
        <v>1</v>
      </c>
      <c r="I522" t="s">
        <v>35</v>
      </c>
      <c r="J522" t="s">
        <v>3</v>
      </c>
      <c r="K522" t="s">
        <v>515</v>
      </c>
      <c r="L522">
        <v>608254</v>
      </c>
      <c r="N522">
        <v>1013</v>
      </c>
      <c r="O522" t="s">
        <v>516</v>
      </c>
      <c r="P522" t="s">
        <v>516</v>
      </c>
      <c r="Q522">
        <v>1</v>
      </c>
      <c r="W522">
        <v>0</v>
      </c>
      <c r="X522">
        <v>-185737400</v>
      </c>
      <c r="Y522">
        <v>0.05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0.04</v>
      </c>
      <c r="AU522" t="s">
        <v>133</v>
      </c>
      <c r="AV522">
        <v>2</v>
      </c>
      <c r="AW522">
        <v>2</v>
      </c>
      <c r="AX522">
        <v>36406093</v>
      </c>
      <c r="AY522">
        <v>1</v>
      </c>
      <c r="AZ522">
        <v>0</v>
      </c>
      <c r="BA522">
        <v>504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Y522*Source!I526</f>
        <v>1.15E-3</v>
      </c>
      <c r="CY522">
        <f>AD522</f>
        <v>0</v>
      </c>
      <c r="CZ522">
        <f>AH522</f>
        <v>0</v>
      </c>
      <c r="DA522">
        <f>AL522</f>
        <v>1</v>
      </c>
      <c r="DB522">
        <f>ROUND((ROUND(AT522*CZ522,2)*1.25),2)</f>
        <v>0</v>
      </c>
      <c r="DC522">
        <f>ROUND((ROUND(AT522*AG522,2)*1.25),2)</f>
        <v>0</v>
      </c>
    </row>
    <row r="523" spans="1:107">
      <c r="A523">
        <f>ROW(Source!A526)</f>
        <v>526</v>
      </c>
      <c r="B523">
        <v>36401907</v>
      </c>
      <c r="C523">
        <v>36406085</v>
      </c>
      <c r="D523">
        <v>29172556</v>
      </c>
      <c r="E523">
        <v>1</v>
      </c>
      <c r="F523">
        <v>1</v>
      </c>
      <c r="G523">
        <v>1</v>
      </c>
      <c r="H523">
        <v>2</v>
      </c>
      <c r="I523" t="s">
        <v>517</v>
      </c>
      <c r="J523" t="s">
        <v>518</v>
      </c>
      <c r="K523" t="s">
        <v>519</v>
      </c>
      <c r="L523">
        <v>1368</v>
      </c>
      <c r="N523">
        <v>1011</v>
      </c>
      <c r="O523" t="s">
        <v>520</v>
      </c>
      <c r="P523" t="s">
        <v>520</v>
      </c>
      <c r="Q523">
        <v>1</v>
      </c>
      <c r="W523">
        <v>0</v>
      </c>
      <c r="X523">
        <v>-1302720870</v>
      </c>
      <c r="Y523">
        <v>0.05</v>
      </c>
      <c r="AA523">
        <v>0</v>
      </c>
      <c r="AB523">
        <v>466.71</v>
      </c>
      <c r="AC523">
        <v>449.82</v>
      </c>
      <c r="AD523">
        <v>0</v>
      </c>
      <c r="AE523">
        <v>0</v>
      </c>
      <c r="AF523">
        <v>31.26</v>
      </c>
      <c r="AG523">
        <v>13.5</v>
      </c>
      <c r="AH523">
        <v>0</v>
      </c>
      <c r="AI523">
        <v>1</v>
      </c>
      <c r="AJ523">
        <v>14.93</v>
      </c>
      <c r="AK523">
        <v>33.32</v>
      </c>
      <c r="AL523">
        <v>1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0.04</v>
      </c>
      <c r="AU523" t="s">
        <v>133</v>
      </c>
      <c r="AV523">
        <v>0</v>
      </c>
      <c r="AW523">
        <v>2</v>
      </c>
      <c r="AX523">
        <v>36406094</v>
      </c>
      <c r="AY523">
        <v>1</v>
      </c>
      <c r="AZ523">
        <v>0</v>
      </c>
      <c r="BA523">
        <v>505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Y523*Source!I526</f>
        <v>1.15E-3</v>
      </c>
      <c r="CY523">
        <f>AB523</f>
        <v>466.71</v>
      </c>
      <c r="CZ523">
        <f>AF523</f>
        <v>31.26</v>
      </c>
      <c r="DA523">
        <f>AJ523</f>
        <v>14.93</v>
      </c>
      <c r="DB523">
        <f>ROUND((ROUND(AT523*CZ523,2)*1.25),2)</f>
        <v>1.56</v>
      </c>
      <c r="DC523">
        <f>ROUND((ROUND(AT523*AG523,2)*1.25),2)</f>
        <v>0.68</v>
      </c>
    </row>
    <row r="524" spans="1:107">
      <c r="A524">
        <f>ROW(Source!A526)</f>
        <v>526</v>
      </c>
      <c r="B524">
        <v>36401907</v>
      </c>
      <c r="C524">
        <v>36406085</v>
      </c>
      <c r="D524">
        <v>29174913</v>
      </c>
      <c r="E524">
        <v>1</v>
      </c>
      <c r="F524">
        <v>1</v>
      </c>
      <c r="G524">
        <v>1</v>
      </c>
      <c r="H524">
        <v>2</v>
      </c>
      <c r="I524" t="s">
        <v>531</v>
      </c>
      <c r="J524" t="s">
        <v>532</v>
      </c>
      <c r="K524" t="s">
        <v>533</v>
      </c>
      <c r="L524">
        <v>1368</v>
      </c>
      <c r="N524">
        <v>1011</v>
      </c>
      <c r="O524" t="s">
        <v>520</v>
      </c>
      <c r="P524" t="s">
        <v>520</v>
      </c>
      <c r="Q524">
        <v>1</v>
      </c>
      <c r="W524">
        <v>0</v>
      </c>
      <c r="X524">
        <v>458544584</v>
      </c>
      <c r="Y524">
        <v>0.1875</v>
      </c>
      <c r="AA524">
        <v>0</v>
      </c>
      <c r="AB524">
        <v>932.72</v>
      </c>
      <c r="AC524">
        <v>386.51</v>
      </c>
      <c r="AD524">
        <v>0</v>
      </c>
      <c r="AE524">
        <v>0</v>
      </c>
      <c r="AF524">
        <v>87.17</v>
      </c>
      <c r="AG524">
        <v>11.6</v>
      </c>
      <c r="AH524">
        <v>0</v>
      </c>
      <c r="AI524">
        <v>1</v>
      </c>
      <c r="AJ524">
        <v>10.7</v>
      </c>
      <c r="AK524">
        <v>33.32</v>
      </c>
      <c r="AL524">
        <v>1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3</v>
      </c>
      <c r="AT524">
        <v>0.15</v>
      </c>
      <c r="AU524" t="s">
        <v>133</v>
      </c>
      <c r="AV524">
        <v>0</v>
      </c>
      <c r="AW524">
        <v>2</v>
      </c>
      <c r="AX524">
        <v>36406095</v>
      </c>
      <c r="AY524">
        <v>1</v>
      </c>
      <c r="AZ524">
        <v>0</v>
      </c>
      <c r="BA524">
        <v>506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Y524*Source!I526</f>
        <v>4.3125000000000004E-3</v>
      </c>
      <c r="CY524">
        <f>AB524</f>
        <v>932.72</v>
      </c>
      <c r="CZ524">
        <f>AF524</f>
        <v>87.17</v>
      </c>
      <c r="DA524">
        <f>AJ524</f>
        <v>10.7</v>
      </c>
      <c r="DB524">
        <f>ROUND((ROUND(AT524*CZ524,2)*1.25),2)</f>
        <v>16.350000000000001</v>
      </c>
      <c r="DC524">
        <f>ROUND((ROUND(AT524*AG524,2)*1.25),2)</f>
        <v>2.1800000000000002</v>
      </c>
    </row>
    <row r="525" spans="1:107">
      <c r="A525">
        <f>ROW(Source!A526)</f>
        <v>526</v>
      </c>
      <c r="B525">
        <v>36401907</v>
      </c>
      <c r="C525">
        <v>36406085</v>
      </c>
      <c r="D525">
        <v>29108696</v>
      </c>
      <c r="E525">
        <v>1</v>
      </c>
      <c r="F525">
        <v>1</v>
      </c>
      <c r="G525">
        <v>1</v>
      </c>
      <c r="H525">
        <v>3</v>
      </c>
      <c r="I525" t="s">
        <v>534</v>
      </c>
      <c r="J525" t="s">
        <v>535</v>
      </c>
      <c r="K525" t="s">
        <v>536</v>
      </c>
      <c r="L525">
        <v>1354</v>
      </c>
      <c r="N525">
        <v>1010</v>
      </c>
      <c r="O525" t="s">
        <v>237</v>
      </c>
      <c r="P525" t="s">
        <v>237</v>
      </c>
      <c r="Q525">
        <v>1</v>
      </c>
      <c r="W525">
        <v>0</v>
      </c>
      <c r="X525">
        <v>2109155817</v>
      </c>
      <c r="Y525">
        <v>56.6</v>
      </c>
      <c r="AA525">
        <v>310.51</v>
      </c>
      <c r="AB525">
        <v>0</v>
      </c>
      <c r="AC525">
        <v>0</v>
      </c>
      <c r="AD525">
        <v>0</v>
      </c>
      <c r="AE525">
        <v>67.209999999999994</v>
      </c>
      <c r="AF525">
        <v>0</v>
      </c>
      <c r="AG525">
        <v>0</v>
      </c>
      <c r="AH525">
        <v>0</v>
      </c>
      <c r="AI525">
        <v>4.62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3</v>
      </c>
      <c r="AT525">
        <v>56.6</v>
      </c>
      <c r="AU525" t="s">
        <v>3</v>
      </c>
      <c r="AV525">
        <v>0</v>
      </c>
      <c r="AW525">
        <v>2</v>
      </c>
      <c r="AX525">
        <v>36406096</v>
      </c>
      <c r="AY525">
        <v>1</v>
      </c>
      <c r="AZ525">
        <v>0</v>
      </c>
      <c r="BA525">
        <v>507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Y525*Source!I526</f>
        <v>1.3018000000000001</v>
      </c>
      <c r="CY525">
        <f>AA525</f>
        <v>310.51</v>
      </c>
      <c r="CZ525">
        <f>AE525</f>
        <v>67.209999999999994</v>
      </c>
      <c r="DA525">
        <f>AI525</f>
        <v>4.62</v>
      </c>
      <c r="DB525">
        <f>ROUND(ROUND(AT525*CZ525,2),2)</f>
        <v>3804.09</v>
      </c>
      <c r="DC525">
        <f>ROUND(ROUND(AT525*AG525,2),2)</f>
        <v>0</v>
      </c>
    </row>
    <row r="526" spans="1:107">
      <c r="A526">
        <f>ROW(Source!A526)</f>
        <v>526</v>
      </c>
      <c r="B526">
        <v>36401907</v>
      </c>
      <c r="C526">
        <v>36406085</v>
      </c>
      <c r="D526">
        <v>29115197</v>
      </c>
      <c r="E526">
        <v>1</v>
      </c>
      <c r="F526">
        <v>1</v>
      </c>
      <c r="G526">
        <v>1</v>
      </c>
      <c r="H526">
        <v>3</v>
      </c>
      <c r="I526" t="s">
        <v>537</v>
      </c>
      <c r="J526" t="s">
        <v>538</v>
      </c>
      <c r="K526" t="s">
        <v>539</v>
      </c>
      <c r="L526">
        <v>1354</v>
      </c>
      <c r="N526">
        <v>1010</v>
      </c>
      <c r="O526" t="s">
        <v>237</v>
      </c>
      <c r="P526" t="s">
        <v>237</v>
      </c>
      <c r="Q526">
        <v>1</v>
      </c>
      <c r="W526">
        <v>0</v>
      </c>
      <c r="X526">
        <v>-1208533646</v>
      </c>
      <c r="Y526">
        <v>400</v>
      </c>
      <c r="AA526">
        <v>3.68</v>
      </c>
      <c r="AB526">
        <v>0</v>
      </c>
      <c r="AC526">
        <v>0</v>
      </c>
      <c r="AD526">
        <v>0</v>
      </c>
      <c r="AE526">
        <v>0.5</v>
      </c>
      <c r="AF526">
        <v>0</v>
      </c>
      <c r="AG526">
        <v>0</v>
      </c>
      <c r="AH526">
        <v>0</v>
      </c>
      <c r="AI526">
        <v>7.36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400</v>
      </c>
      <c r="AU526" t="s">
        <v>3</v>
      </c>
      <c r="AV526">
        <v>0</v>
      </c>
      <c r="AW526">
        <v>2</v>
      </c>
      <c r="AX526">
        <v>36406098</v>
      </c>
      <c r="AY526">
        <v>1</v>
      </c>
      <c r="AZ526">
        <v>0</v>
      </c>
      <c r="BA526">
        <v>509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Y526*Source!I526</f>
        <v>9.1999999999999993</v>
      </c>
      <c r="CY526">
        <f>AA526</f>
        <v>3.68</v>
      </c>
      <c r="CZ526">
        <f>AE526</f>
        <v>0.5</v>
      </c>
      <c r="DA526">
        <f>AI526</f>
        <v>7.36</v>
      </c>
      <c r="DB526">
        <f>ROUND(ROUND(AT526*CZ526,2),2)</f>
        <v>200</v>
      </c>
      <c r="DC526">
        <f>ROUND(ROUND(AT526*AG526,2),2)</f>
        <v>0</v>
      </c>
    </row>
    <row r="527" spans="1:107">
      <c r="A527">
        <f>ROW(Source!A528)</f>
        <v>528</v>
      </c>
      <c r="B527">
        <v>36401907</v>
      </c>
      <c r="C527">
        <v>36406100</v>
      </c>
      <c r="D527">
        <v>18413230</v>
      </c>
      <c r="E527">
        <v>1</v>
      </c>
      <c r="F527">
        <v>1</v>
      </c>
      <c r="G527">
        <v>1</v>
      </c>
      <c r="H527">
        <v>1</v>
      </c>
      <c r="I527" t="s">
        <v>540</v>
      </c>
      <c r="J527" t="s">
        <v>3</v>
      </c>
      <c r="K527" t="s">
        <v>541</v>
      </c>
      <c r="L527">
        <v>1369</v>
      </c>
      <c r="N527">
        <v>1013</v>
      </c>
      <c r="O527" t="s">
        <v>514</v>
      </c>
      <c r="P527" t="s">
        <v>514</v>
      </c>
      <c r="Q527">
        <v>1</v>
      </c>
      <c r="W527">
        <v>0</v>
      </c>
      <c r="X527">
        <v>355262106</v>
      </c>
      <c r="Y527">
        <v>191.44049999999999</v>
      </c>
      <c r="AA527">
        <v>0</v>
      </c>
      <c r="AB527">
        <v>0</v>
      </c>
      <c r="AC527">
        <v>0</v>
      </c>
      <c r="AD527">
        <v>293.22000000000003</v>
      </c>
      <c r="AE527">
        <v>0</v>
      </c>
      <c r="AF527">
        <v>0</v>
      </c>
      <c r="AG527">
        <v>0</v>
      </c>
      <c r="AH527">
        <v>293.22000000000003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166.47</v>
      </c>
      <c r="AU527" t="s">
        <v>134</v>
      </c>
      <c r="AV527">
        <v>1</v>
      </c>
      <c r="AW527">
        <v>2</v>
      </c>
      <c r="AX527">
        <v>36406110</v>
      </c>
      <c r="AY527">
        <v>1</v>
      </c>
      <c r="AZ527">
        <v>0</v>
      </c>
      <c r="BA527">
        <v>510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Y527*Source!I528</f>
        <v>2.2972859999999997</v>
      </c>
      <c r="CY527">
        <f>AD527</f>
        <v>293.22000000000003</v>
      </c>
      <c r="CZ527">
        <f>AH527</f>
        <v>293.22000000000003</v>
      </c>
      <c r="DA527">
        <f>AL527</f>
        <v>1</v>
      </c>
      <c r="DB527">
        <f>ROUND((ROUND(AT527*CZ527,2)*1.15),2)</f>
        <v>56134.18</v>
      </c>
      <c r="DC527">
        <f>ROUND((ROUND(AT527*AG527,2)*1.15),2)</f>
        <v>0</v>
      </c>
    </row>
    <row r="528" spans="1:107">
      <c r="A528">
        <f>ROW(Source!A528)</f>
        <v>528</v>
      </c>
      <c r="B528">
        <v>36401907</v>
      </c>
      <c r="C528">
        <v>36406100</v>
      </c>
      <c r="D528">
        <v>121548</v>
      </c>
      <c r="E528">
        <v>1</v>
      </c>
      <c r="F528">
        <v>1</v>
      </c>
      <c r="G528">
        <v>1</v>
      </c>
      <c r="H528">
        <v>1</v>
      </c>
      <c r="I528" t="s">
        <v>35</v>
      </c>
      <c r="J528" t="s">
        <v>3</v>
      </c>
      <c r="K528" t="s">
        <v>515</v>
      </c>
      <c r="L528">
        <v>608254</v>
      </c>
      <c r="N528">
        <v>1013</v>
      </c>
      <c r="O528" t="s">
        <v>516</v>
      </c>
      <c r="P528" t="s">
        <v>516</v>
      </c>
      <c r="Q528">
        <v>1</v>
      </c>
      <c r="W528">
        <v>0</v>
      </c>
      <c r="X528">
        <v>-185737400</v>
      </c>
      <c r="Y528">
        <v>0.1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0.08</v>
      </c>
      <c r="AU528" t="s">
        <v>133</v>
      </c>
      <c r="AV528">
        <v>2</v>
      </c>
      <c r="AW528">
        <v>2</v>
      </c>
      <c r="AX528">
        <v>36406111</v>
      </c>
      <c r="AY528">
        <v>1</v>
      </c>
      <c r="AZ528">
        <v>0</v>
      </c>
      <c r="BA528">
        <v>511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Y528*Source!I528</f>
        <v>1.2000000000000001E-3</v>
      </c>
      <c r="CY528">
        <f>AD528</f>
        <v>0</v>
      </c>
      <c r="CZ528">
        <f>AH528</f>
        <v>0</v>
      </c>
      <c r="DA528">
        <f>AL528</f>
        <v>1</v>
      </c>
      <c r="DB528">
        <f>ROUND((ROUND(AT528*CZ528,2)*1.25),2)</f>
        <v>0</v>
      </c>
      <c r="DC528">
        <f>ROUND((ROUND(AT528*AG528,2)*1.25),2)</f>
        <v>0</v>
      </c>
    </row>
    <row r="529" spans="1:107">
      <c r="A529">
        <f>ROW(Source!A528)</f>
        <v>528</v>
      </c>
      <c r="B529">
        <v>36401907</v>
      </c>
      <c r="C529">
        <v>36406100</v>
      </c>
      <c r="D529">
        <v>29172556</v>
      </c>
      <c r="E529">
        <v>1</v>
      </c>
      <c r="F529">
        <v>1</v>
      </c>
      <c r="G529">
        <v>1</v>
      </c>
      <c r="H529">
        <v>2</v>
      </c>
      <c r="I529" t="s">
        <v>517</v>
      </c>
      <c r="J529" t="s">
        <v>518</v>
      </c>
      <c r="K529" t="s">
        <v>519</v>
      </c>
      <c r="L529">
        <v>1368</v>
      </c>
      <c r="N529">
        <v>1011</v>
      </c>
      <c r="O529" t="s">
        <v>520</v>
      </c>
      <c r="P529" t="s">
        <v>520</v>
      </c>
      <c r="Q529">
        <v>1</v>
      </c>
      <c r="W529">
        <v>0</v>
      </c>
      <c r="X529">
        <v>-1302720870</v>
      </c>
      <c r="Y529">
        <v>0.1</v>
      </c>
      <c r="AA529">
        <v>0</v>
      </c>
      <c r="AB529">
        <v>466.71</v>
      </c>
      <c r="AC529">
        <v>449.82</v>
      </c>
      <c r="AD529">
        <v>0</v>
      </c>
      <c r="AE529">
        <v>0</v>
      </c>
      <c r="AF529">
        <v>31.26</v>
      </c>
      <c r="AG529">
        <v>13.5</v>
      </c>
      <c r="AH529">
        <v>0</v>
      </c>
      <c r="AI529">
        <v>1</v>
      </c>
      <c r="AJ529">
        <v>14.93</v>
      </c>
      <c r="AK529">
        <v>33.32</v>
      </c>
      <c r="AL529">
        <v>1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3</v>
      </c>
      <c r="AT529">
        <v>0.08</v>
      </c>
      <c r="AU529" t="s">
        <v>133</v>
      </c>
      <c r="AV529">
        <v>0</v>
      </c>
      <c r="AW529">
        <v>2</v>
      </c>
      <c r="AX529">
        <v>36406112</v>
      </c>
      <c r="AY529">
        <v>1</v>
      </c>
      <c r="AZ529">
        <v>0</v>
      </c>
      <c r="BA529">
        <v>512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Y529*Source!I528</f>
        <v>1.2000000000000001E-3</v>
      </c>
      <c r="CY529">
        <f>AB529</f>
        <v>466.71</v>
      </c>
      <c r="CZ529">
        <f>AF529</f>
        <v>31.26</v>
      </c>
      <c r="DA529">
        <f>AJ529</f>
        <v>14.93</v>
      </c>
      <c r="DB529">
        <f>ROUND((ROUND(AT529*CZ529,2)*1.25),2)</f>
        <v>3.13</v>
      </c>
      <c r="DC529">
        <f>ROUND((ROUND(AT529*AG529,2)*1.25),2)</f>
        <v>1.35</v>
      </c>
    </row>
    <row r="530" spans="1:107">
      <c r="A530">
        <f>ROW(Source!A528)</f>
        <v>528</v>
      </c>
      <c r="B530">
        <v>36401907</v>
      </c>
      <c r="C530">
        <v>36406100</v>
      </c>
      <c r="D530">
        <v>29174591</v>
      </c>
      <c r="E530">
        <v>1</v>
      </c>
      <c r="F530">
        <v>1</v>
      </c>
      <c r="G530">
        <v>1</v>
      </c>
      <c r="H530">
        <v>2</v>
      </c>
      <c r="I530" t="s">
        <v>542</v>
      </c>
      <c r="J530" t="s">
        <v>543</v>
      </c>
      <c r="K530" t="s">
        <v>544</v>
      </c>
      <c r="L530">
        <v>1368</v>
      </c>
      <c r="N530">
        <v>1011</v>
      </c>
      <c r="O530" t="s">
        <v>520</v>
      </c>
      <c r="P530" t="s">
        <v>520</v>
      </c>
      <c r="Q530">
        <v>1</v>
      </c>
      <c r="W530">
        <v>0</v>
      </c>
      <c r="X530">
        <v>1598042632</v>
      </c>
      <c r="Y530">
        <v>0.32500000000000001</v>
      </c>
      <c r="AA530">
        <v>0</v>
      </c>
      <c r="AB530">
        <v>9.4700000000000006</v>
      </c>
      <c r="AC530">
        <v>0</v>
      </c>
      <c r="AD530">
        <v>0</v>
      </c>
      <c r="AE530">
        <v>0</v>
      </c>
      <c r="AF530">
        <v>0.95</v>
      </c>
      <c r="AG530">
        <v>0</v>
      </c>
      <c r="AH530">
        <v>0</v>
      </c>
      <c r="AI530">
        <v>1</v>
      </c>
      <c r="AJ530">
        <v>9.9700000000000006</v>
      </c>
      <c r="AK530">
        <v>33.32</v>
      </c>
      <c r="AL530">
        <v>1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3</v>
      </c>
      <c r="AT530">
        <v>0.26</v>
      </c>
      <c r="AU530" t="s">
        <v>133</v>
      </c>
      <c r="AV530">
        <v>0</v>
      </c>
      <c r="AW530">
        <v>2</v>
      </c>
      <c r="AX530">
        <v>36406113</v>
      </c>
      <c r="AY530">
        <v>1</v>
      </c>
      <c r="AZ530">
        <v>0</v>
      </c>
      <c r="BA530">
        <v>513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Y530*Source!I528</f>
        <v>3.9000000000000003E-3</v>
      </c>
      <c r="CY530">
        <f>AB530</f>
        <v>9.4700000000000006</v>
      </c>
      <c r="CZ530">
        <f>AF530</f>
        <v>0.95</v>
      </c>
      <c r="DA530">
        <f>AJ530</f>
        <v>9.9700000000000006</v>
      </c>
      <c r="DB530">
        <f>ROUND((ROUND(AT530*CZ530,2)*1.25),2)</f>
        <v>0.31</v>
      </c>
      <c r="DC530">
        <f>ROUND((ROUND(AT530*AG530,2)*1.25),2)</f>
        <v>0</v>
      </c>
    </row>
    <row r="531" spans="1:107">
      <c r="A531">
        <f>ROW(Source!A528)</f>
        <v>528</v>
      </c>
      <c r="B531">
        <v>36401907</v>
      </c>
      <c r="C531">
        <v>36406100</v>
      </c>
      <c r="D531">
        <v>29174913</v>
      </c>
      <c r="E531">
        <v>1</v>
      </c>
      <c r="F531">
        <v>1</v>
      </c>
      <c r="G531">
        <v>1</v>
      </c>
      <c r="H531">
        <v>2</v>
      </c>
      <c r="I531" t="s">
        <v>531</v>
      </c>
      <c r="J531" t="s">
        <v>532</v>
      </c>
      <c r="K531" t="s">
        <v>533</v>
      </c>
      <c r="L531">
        <v>1368</v>
      </c>
      <c r="N531">
        <v>1011</v>
      </c>
      <c r="O531" t="s">
        <v>520</v>
      </c>
      <c r="P531" t="s">
        <v>520</v>
      </c>
      <c r="Q531">
        <v>1</v>
      </c>
      <c r="W531">
        <v>0</v>
      </c>
      <c r="X531">
        <v>458544584</v>
      </c>
      <c r="Y531">
        <v>0.625</v>
      </c>
      <c r="AA531">
        <v>0</v>
      </c>
      <c r="AB531">
        <v>932.72</v>
      </c>
      <c r="AC531">
        <v>386.51</v>
      </c>
      <c r="AD531">
        <v>0</v>
      </c>
      <c r="AE531">
        <v>0</v>
      </c>
      <c r="AF531">
        <v>87.17</v>
      </c>
      <c r="AG531">
        <v>11.6</v>
      </c>
      <c r="AH531">
        <v>0</v>
      </c>
      <c r="AI531">
        <v>1</v>
      </c>
      <c r="AJ531">
        <v>10.7</v>
      </c>
      <c r="AK531">
        <v>33.32</v>
      </c>
      <c r="AL531">
        <v>1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0.5</v>
      </c>
      <c r="AU531" t="s">
        <v>133</v>
      </c>
      <c r="AV531">
        <v>0</v>
      </c>
      <c r="AW531">
        <v>2</v>
      </c>
      <c r="AX531">
        <v>36406114</v>
      </c>
      <c r="AY531">
        <v>1</v>
      </c>
      <c r="AZ531">
        <v>0</v>
      </c>
      <c r="BA531">
        <v>514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Y531*Source!I528</f>
        <v>7.4999999999999997E-3</v>
      </c>
      <c r="CY531">
        <f>AB531</f>
        <v>932.72</v>
      </c>
      <c r="CZ531">
        <f>AF531</f>
        <v>87.17</v>
      </c>
      <c r="DA531">
        <f>AJ531</f>
        <v>10.7</v>
      </c>
      <c r="DB531">
        <f>ROUND((ROUND(AT531*CZ531,2)*1.25),2)</f>
        <v>54.49</v>
      </c>
      <c r="DC531">
        <f>ROUND((ROUND(AT531*AG531,2)*1.25),2)</f>
        <v>7.25</v>
      </c>
    </row>
    <row r="532" spans="1:107">
      <c r="A532">
        <f>ROW(Source!A528)</f>
        <v>528</v>
      </c>
      <c r="B532">
        <v>36401907</v>
      </c>
      <c r="C532">
        <v>36406100</v>
      </c>
      <c r="D532">
        <v>29107800</v>
      </c>
      <c r="E532">
        <v>1</v>
      </c>
      <c r="F532">
        <v>1</v>
      </c>
      <c r="G532">
        <v>1</v>
      </c>
      <c r="H532">
        <v>3</v>
      </c>
      <c r="I532" t="s">
        <v>545</v>
      </c>
      <c r="J532" t="s">
        <v>546</v>
      </c>
      <c r="K532" t="s">
        <v>547</v>
      </c>
      <c r="L532">
        <v>1346</v>
      </c>
      <c r="N532">
        <v>1009</v>
      </c>
      <c r="O532" t="s">
        <v>160</v>
      </c>
      <c r="P532" t="s">
        <v>160</v>
      </c>
      <c r="Q532">
        <v>1</v>
      </c>
      <c r="W532">
        <v>0</v>
      </c>
      <c r="X532">
        <v>-1570619850</v>
      </c>
      <c r="Y532">
        <v>0.2</v>
      </c>
      <c r="AA532">
        <v>46.61</v>
      </c>
      <c r="AB532">
        <v>0</v>
      </c>
      <c r="AC532">
        <v>0</v>
      </c>
      <c r="AD532">
        <v>0</v>
      </c>
      <c r="AE532">
        <v>1.81</v>
      </c>
      <c r="AF532">
        <v>0</v>
      </c>
      <c r="AG532">
        <v>0</v>
      </c>
      <c r="AH532">
        <v>0</v>
      </c>
      <c r="AI532">
        <v>25.75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0.2</v>
      </c>
      <c r="AU532" t="s">
        <v>3</v>
      </c>
      <c r="AV532">
        <v>0</v>
      </c>
      <c r="AW532">
        <v>2</v>
      </c>
      <c r="AX532">
        <v>36406115</v>
      </c>
      <c r="AY532">
        <v>1</v>
      </c>
      <c r="AZ532">
        <v>0</v>
      </c>
      <c r="BA532">
        <v>515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Y532*Source!I528</f>
        <v>2.4000000000000002E-3</v>
      </c>
      <c r="CY532">
        <f>AA532</f>
        <v>46.61</v>
      </c>
      <c r="CZ532">
        <f>AE532</f>
        <v>1.81</v>
      </c>
      <c r="DA532">
        <f>AI532</f>
        <v>25.75</v>
      </c>
      <c r="DB532">
        <f>ROUND(ROUND(AT532*CZ532,2),2)</f>
        <v>0.36</v>
      </c>
      <c r="DC532">
        <f>ROUND(ROUND(AT532*AG532,2),2)</f>
        <v>0</v>
      </c>
    </row>
    <row r="533" spans="1:107">
      <c r="A533">
        <f>ROW(Source!A528)</f>
        <v>528</v>
      </c>
      <c r="B533">
        <v>36401907</v>
      </c>
      <c r="C533">
        <v>36406100</v>
      </c>
      <c r="D533">
        <v>29109348</v>
      </c>
      <c r="E533">
        <v>1</v>
      </c>
      <c r="F533">
        <v>1</v>
      </c>
      <c r="G533">
        <v>1</v>
      </c>
      <c r="H533">
        <v>3</v>
      </c>
      <c r="I533" t="s">
        <v>158</v>
      </c>
      <c r="J533" t="s">
        <v>161</v>
      </c>
      <c r="K533" t="s">
        <v>159</v>
      </c>
      <c r="L533">
        <v>1346</v>
      </c>
      <c r="N533">
        <v>1009</v>
      </c>
      <c r="O533" t="s">
        <v>160</v>
      </c>
      <c r="P533" t="s">
        <v>160</v>
      </c>
      <c r="Q533">
        <v>1</v>
      </c>
      <c r="W533">
        <v>0</v>
      </c>
      <c r="X533">
        <v>-1686930993</v>
      </c>
      <c r="Y533">
        <v>8.9166670000000003</v>
      </c>
      <c r="AA533">
        <v>134.02000000000001</v>
      </c>
      <c r="AB533">
        <v>0</v>
      </c>
      <c r="AC533">
        <v>0</v>
      </c>
      <c r="AD533">
        <v>0</v>
      </c>
      <c r="AE533">
        <v>22.91</v>
      </c>
      <c r="AF533">
        <v>0</v>
      </c>
      <c r="AG533">
        <v>0</v>
      </c>
      <c r="AH533">
        <v>0</v>
      </c>
      <c r="AI533">
        <v>5.85</v>
      </c>
      <c r="AJ533">
        <v>1</v>
      </c>
      <c r="AK533">
        <v>1</v>
      </c>
      <c r="AL533">
        <v>1</v>
      </c>
      <c r="AN533">
        <v>0</v>
      </c>
      <c r="AO533">
        <v>0</v>
      </c>
      <c r="AP533">
        <v>0</v>
      </c>
      <c r="AQ533">
        <v>0</v>
      </c>
      <c r="AR533">
        <v>0</v>
      </c>
      <c r="AS533" t="s">
        <v>3</v>
      </c>
      <c r="AT533">
        <v>8.9166670000000003</v>
      </c>
      <c r="AU533" t="s">
        <v>3</v>
      </c>
      <c r="AV533">
        <v>0</v>
      </c>
      <c r="AW533">
        <v>1</v>
      </c>
      <c r="AX533">
        <v>-1</v>
      </c>
      <c r="AY533">
        <v>0</v>
      </c>
      <c r="AZ533">
        <v>0</v>
      </c>
      <c r="BA533" t="s">
        <v>3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Y533*Source!I528</f>
        <v>0.10700000400000001</v>
      </c>
      <c r="CY533">
        <f>AA533</f>
        <v>134.02000000000001</v>
      </c>
      <c r="CZ533">
        <f>AE533</f>
        <v>22.91</v>
      </c>
      <c r="DA533">
        <f>AI533</f>
        <v>5.85</v>
      </c>
      <c r="DB533">
        <f>ROUND(ROUND(AT533*CZ533,2),2)</f>
        <v>204.28</v>
      </c>
      <c r="DC533">
        <f>ROUND(ROUND(AT533*AG533,2),2)</f>
        <v>0</v>
      </c>
    </row>
    <row r="534" spans="1:107">
      <c r="A534">
        <f>ROW(Source!A528)</f>
        <v>528</v>
      </c>
      <c r="B534">
        <v>36401907</v>
      </c>
      <c r="C534">
        <v>36406100</v>
      </c>
      <c r="D534">
        <v>29109411</v>
      </c>
      <c r="E534">
        <v>1</v>
      </c>
      <c r="F534">
        <v>1</v>
      </c>
      <c r="G534">
        <v>1</v>
      </c>
      <c r="H534">
        <v>3</v>
      </c>
      <c r="I534" t="s">
        <v>548</v>
      </c>
      <c r="J534" t="s">
        <v>549</v>
      </c>
      <c r="K534" t="s">
        <v>550</v>
      </c>
      <c r="L534">
        <v>1346</v>
      </c>
      <c r="N534">
        <v>1009</v>
      </c>
      <c r="O534" t="s">
        <v>160</v>
      </c>
      <c r="P534" t="s">
        <v>160</v>
      </c>
      <c r="Q534">
        <v>1</v>
      </c>
      <c r="W534">
        <v>0</v>
      </c>
      <c r="X534">
        <v>-1130535485</v>
      </c>
      <c r="Y534">
        <v>30</v>
      </c>
      <c r="AA534">
        <v>53.91</v>
      </c>
      <c r="AB534">
        <v>0</v>
      </c>
      <c r="AC534">
        <v>0</v>
      </c>
      <c r="AD534">
        <v>0</v>
      </c>
      <c r="AE534">
        <v>15.95</v>
      </c>
      <c r="AF534">
        <v>0</v>
      </c>
      <c r="AG534">
        <v>0</v>
      </c>
      <c r="AH534">
        <v>0</v>
      </c>
      <c r="AI534">
        <v>3.38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3</v>
      </c>
      <c r="AT534">
        <v>30</v>
      </c>
      <c r="AU534" t="s">
        <v>3</v>
      </c>
      <c r="AV534">
        <v>0</v>
      </c>
      <c r="AW534">
        <v>2</v>
      </c>
      <c r="AX534">
        <v>36406116</v>
      </c>
      <c r="AY534">
        <v>1</v>
      </c>
      <c r="AZ534">
        <v>0</v>
      </c>
      <c r="BA534">
        <v>516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Y534*Source!I528</f>
        <v>0.36</v>
      </c>
      <c r="CY534">
        <f>AA534</f>
        <v>53.91</v>
      </c>
      <c r="CZ534">
        <f>AE534</f>
        <v>15.95</v>
      </c>
      <c r="DA534">
        <f>AI534</f>
        <v>3.38</v>
      </c>
      <c r="DB534">
        <f>ROUND(ROUND(AT534*CZ534,2),2)</f>
        <v>478.5</v>
      </c>
      <c r="DC534">
        <f>ROUND(ROUND(AT534*AG534,2),2)</f>
        <v>0</v>
      </c>
    </row>
    <row r="535" spans="1:107">
      <c r="A535">
        <f>ROW(Source!A528)</f>
        <v>528</v>
      </c>
      <c r="B535">
        <v>36401907</v>
      </c>
      <c r="C535">
        <v>36406100</v>
      </c>
      <c r="D535">
        <v>29109648</v>
      </c>
      <c r="E535">
        <v>1</v>
      </c>
      <c r="F535">
        <v>1</v>
      </c>
      <c r="G535">
        <v>1</v>
      </c>
      <c r="H535">
        <v>3</v>
      </c>
      <c r="I535" t="s">
        <v>153</v>
      </c>
      <c r="J535" t="s">
        <v>156</v>
      </c>
      <c r="K535" t="s">
        <v>154</v>
      </c>
      <c r="L535">
        <v>1327</v>
      </c>
      <c r="N535">
        <v>1005</v>
      </c>
      <c r="O535" t="s">
        <v>155</v>
      </c>
      <c r="P535" t="s">
        <v>155</v>
      </c>
      <c r="Q535">
        <v>1</v>
      </c>
      <c r="W535">
        <v>0</v>
      </c>
      <c r="X535">
        <v>-1326923709</v>
      </c>
      <c r="Y535">
        <v>105</v>
      </c>
      <c r="AA535">
        <v>226.72</v>
      </c>
      <c r="AB535">
        <v>0</v>
      </c>
      <c r="AC535">
        <v>0</v>
      </c>
      <c r="AD535">
        <v>0</v>
      </c>
      <c r="AE535">
        <v>377.87</v>
      </c>
      <c r="AF535">
        <v>0</v>
      </c>
      <c r="AG535">
        <v>0</v>
      </c>
      <c r="AH535">
        <v>0</v>
      </c>
      <c r="AI535">
        <v>0.6</v>
      </c>
      <c r="AJ535">
        <v>1</v>
      </c>
      <c r="AK535">
        <v>1</v>
      </c>
      <c r="AL535">
        <v>1</v>
      </c>
      <c r="AN535">
        <v>0</v>
      </c>
      <c r="AO535">
        <v>0</v>
      </c>
      <c r="AP535">
        <v>0</v>
      </c>
      <c r="AQ535">
        <v>0</v>
      </c>
      <c r="AR535">
        <v>0</v>
      </c>
      <c r="AS535" t="s">
        <v>3</v>
      </c>
      <c r="AT535">
        <v>105</v>
      </c>
      <c r="AU535" t="s">
        <v>3</v>
      </c>
      <c r="AV535">
        <v>0</v>
      </c>
      <c r="AW535">
        <v>1</v>
      </c>
      <c r="AX535">
        <v>-1</v>
      </c>
      <c r="AY535">
        <v>0</v>
      </c>
      <c r="AZ535">
        <v>0</v>
      </c>
      <c r="BA535" t="s">
        <v>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Y535*Source!I528</f>
        <v>1.26</v>
      </c>
      <c r="CY535">
        <f>AA535</f>
        <v>226.72</v>
      </c>
      <c r="CZ535">
        <f>AE535</f>
        <v>377.87</v>
      </c>
      <c r="DA535">
        <f>AI535</f>
        <v>0.6</v>
      </c>
      <c r="DB535">
        <f>ROUND(ROUND(AT535*CZ535,2),2)</f>
        <v>39676.35</v>
      </c>
      <c r="DC535">
        <f>ROUND(ROUND(AT535*AG535,2),2)</f>
        <v>0</v>
      </c>
    </row>
    <row r="536" spans="1:107">
      <c r="A536">
        <f>ROW(Source!A531)</f>
        <v>531</v>
      </c>
      <c r="B536">
        <v>36401907</v>
      </c>
      <c r="C536">
        <v>36406121</v>
      </c>
      <c r="D536">
        <v>18410572</v>
      </c>
      <c r="E536">
        <v>1</v>
      </c>
      <c r="F536">
        <v>1</v>
      </c>
      <c r="G536">
        <v>1</v>
      </c>
      <c r="H536">
        <v>1</v>
      </c>
      <c r="I536" t="s">
        <v>551</v>
      </c>
      <c r="J536" t="s">
        <v>3</v>
      </c>
      <c r="K536" t="s">
        <v>552</v>
      </c>
      <c r="L536">
        <v>1369</v>
      </c>
      <c r="N536">
        <v>1013</v>
      </c>
      <c r="O536" t="s">
        <v>514</v>
      </c>
      <c r="P536" t="s">
        <v>514</v>
      </c>
      <c r="Q536">
        <v>1</v>
      </c>
      <c r="W536">
        <v>0</v>
      </c>
      <c r="X536">
        <v>-546915240</v>
      </c>
      <c r="Y536">
        <v>84.11099999999999</v>
      </c>
      <c r="AA536">
        <v>0</v>
      </c>
      <c r="AB536">
        <v>0</v>
      </c>
      <c r="AC536">
        <v>0</v>
      </c>
      <c r="AD536">
        <v>279.16000000000003</v>
      </c>
      <c r="AE536">
        <v>0</v>
      </c>
      <c r="AF536">
        <v>0</v>
      </c>
      <c r="AG536">
        <v>0</v>
      </c>
      <c r="AH536">
        <v>279.16000000000003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1</v>
      </c>
      <c r="AQ536">
        <v>0</v>
      </c>
      <c r="AR536">
        <v>0</v>
      </c>
      <c r="AS536" t="s">
        <v>3</v>
      </c>
      <c r="AT536">
        <v>73.14</v>
      </c>
      <c r="AU536" t="s">
        <v>167</v>
      </c>
      <c r="AV536">
        <v>1</v>
      </c>
      <c r="AW536">
        <v>2</v>
      </c>
      <c r="AX536">
        <v>36406130</v>
      </c>
      <c r="AY536">
        <v>2</v>
      </c>
      <c r="AZ536">
        <v>131072</v>
      </c>
      <c r="BA536">
        <v>519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Y536*Source!I531</f>
        <v>3.3644399999999997</v>
      </c>
      <c r="CY536">
        <f>AD536</f>
        <v>279.16000000000003</v>
      </c>
      <c r="CZ536">
        <f>AH536</f>
        <v>279.16000000000003</v>
      </c>
      <c r="DA536">
        <f>AL536</f>
        <v>1</v>
      </c>
      <c r="DB536">
        <f>ROUND((ROUND(AT536*CZ536,2)*1.15),2)</f>
        <v>23480.42</v>
      </c>
      <c r="DC536">
        <f>ROUND((ROUND(AT536*AG536,2)*1.15),2)</f>
        <v>0</v>
      </c>
    </row>
    <row r="537" spans="1:107">
      <c r="A537">
        <f>ROW(Source!A531)</f>
        <v>531</v>
      </c>
      <c r="B537">
        <v>36401907</v>
      </c>
      <c r="C537">
        <v>36406121</v>
      </c>
      <c r="D537">
        <v>121548</v>
      </c>
      <c r="E537">
        <v>1</v>
      </c>
      <c r="F537">
        <v>1</v>
      </c>
      <c r="G537">
        <v>1</v>
      </c>
      <c r="H537">
        <v>1</v>
      </c>
      <c r="I537" t="s">
        <v>35</v>
      </c>
      <c r="J537" t="s">
        <v>3</v>
      </c>
      <c r="K537" t="s">
        <v>515</v>
      </c>
      <c r="L537">
        <v>608254</v>
      </c>
      <c r="N537">
        <v>1013</v>
      </c>
      <c r="O537" t="s">
        <v>516</v>
      </c>
      <c r="P537" t="s">
        <v>516</v>
      </c>
      <c r="Q537">
        <v>1</v>
      </c>
      <c r="W537">
        <v>0</v>
      </c>
      <c r="X537">
        <v>-185737400</v>
      </c>
      <c r="Y537">
        <v>1.7125000000000001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1.37</v>
      </c>
      <c r="AU537" t="s">
        <v>133</v>
      </c>
      <c r="AV537">
        <v>2</v>
      </c>
      <c r="AW537">
        <v>2</v>
      </c>
      <c r="AX537">
        <v>36406131</v>
      </c>
      <c r="AY537">
        <v>1</v>
      </c>
      <c r="AZ537">
        <v>0</v>
      </c>
      <c r="BA537">
        <v>520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Y537*Source!I531</f>
        <v>6.8500000000000005E-2</v>
      </c>
      <c r="CY537">
        <f>AD537</f>
        <v>0</v>
      </c>
      <c r="CZ537">
        <f>AH537</f>
        <v>0</v>
      </c>
      <c r="DA537">
        <f>AL537</f>
        <v>1</v>
      </c>
      <c r="DB537">
        <f>ROUND((ROUND(AT537*CZ537,2)*1.25),2)</f>
        <v>0</v>
      </c>
      <c r="DC537">
        <f>ROUND((ROUND(AT537*AG537,2)*1.25),2)</f>
        <v>0</v>
      </c>
    </row>
    <row r="538" spans="1:107">
      <c r="A538">
        <f>ROW(Source!A531)</f>
        <v>531</v>
      </c>
      <c r="B538">
        <v>36401907</v>
      </c>
      <c r="C538">
        <v>36406121</v>
      </c>
      <c r="D538">
        <v>29172379</v>
      </c>
      <c r="E538">
        <v>1</v>
      </c>
      <c r="F538">
        <v>1</v>
      </c>
      <c r="G538">
        <v>1</v>
      </c>
      <c r="H538">
        <v>2</v>
      </c>
      <c r="I538" t="s">
        <v>553</v>
      </c>
      <c r="J538" t="s">
        <v>554</v>
      </c>
      <c r="K538" t="s">
        <v>555</v>
      </c>
      <c r="L538">
        <v>1368</v>
      </c>
      <c r="N538">
        <v>1011</v>
      </c>
      <c r="O538" t="s">
        <v>520</v>
      </c>
      <c r="P538" t="s">
        <v>520</v>
      </c>
      <c r="Q538">
        <v>1</v>
      </c>
      <c r="W538">
        <v>0</v>
      </c>
      <c r="X538">
        <v>-151619853</v>
      </c>
      <c r="Y538">
        <v>1.7125000000000001</v>
      </c>
      <c r="AA538">
        <v>0</v>
      </c>
      <c r="AB538">
        <v>1102.08</v>
      </c>
      <c r="AC538">
        <v>449.82</v>
      </c>
      <c r="AD538">
        <v>0</v>
      </c>
      <c r="AE538">
        <v>0</v>
      </c>
      <c r="AF538">
        <v>112</v>
      </c>
      <c r="AG538">
        <v>13.5</v>
      </c>
      <c r="AH538">
        <v>0</v>
      </c>
      <c r="AI538">
        <v>1</v>
      </c>
      <c r="AJ538">
        <v>9.84</v>
      </c>
      <c r="AK538">
        <v>33.32</v>
      </c>
      <c r="AL538">
        <v>1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1.37</v>
      </c>
      <c r="AU538" t="s">
        <v>133</v>
      </c>
      <c r="AV538">
        <v>0</v>
      </c>
      <c r="AW538">
        <v>2</v>
      </c>
      <c r="AX538">
        <v>36406132</v>
      </c>
      <c r="AY538">
        <v>1</v>
      </c>
      <c r="AZ538">
        <v>0</v>
      </c>
      <c r="BA538">
        <v>521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Y538*Source!I531</f>
        <v>6.8500000000000005E-2</v>
      </c>
      <c r="CY538">
        <f>AB538</f>
        <v>1102.08</v>
      </c>
      <c r="CZ538">
        <f>AF538</f>
        <v>112</v>
      </c>
      <c r="DA538">
        <f>AJ538</f>
        <v>9.84</v>
      </c>
      <c r="DB538">
        <f>ROUND((ROUND(AT538*CZ538,2)*1.25),2)</f>
        <v>191.8</v>
      </c>
      <c r="DC538">
        <f>ROUND((ROUND(AT538*AG538,2)*1.25),2)</f>
        <v>23.13</v>
      </c>
    </row>
    <row r="539" spans="1:107">
      <c r="A539">
        <f>ROW(Source!A531)</f>
        <v>531</v>
      </c>
      <c r="B539">
        <v>36401907</v>
      </c>
      <c r="C539">
        <v>36406121</v>
      </c>
      <c r="D539">
        <v>29174913</v>
      </c>
      <c r="E539">
        <v>1</v>
      </c>
      <c r="F539">
        <v>1</v>
      </c>
      <c r="G539">
        <v>1</v>
      </c>
      <c r="H539">
        <v>2</v>
      </c>
      <c r="I539" t="s">
        <v>531</v>
      </c>
      <c r="J539" t="s">
        <v>532</v>
      </c>
      <c r="K539" t="s">
        <v>533</v>
      </c>
      <c r="L539">
        <v>1368</v>
      </c>
      <c r="N539">
        <v>1011</v>
      </c>
      <c r="O539" t="s">
        <v>520</v>
      </c>
      <c r="P539" t="s">
        <v>520</v>
      </c>
      <c r="Q539">
        <v>1</v>
      </c>
      <c r="W539">
        <v>0</v>
      </c>
      <c r="X539">
        <v>458544584</v>
      </c>
      <c r="Y539">
        <v>2.5750000000000002</v>
      </c>
      <c r="AA539">
        <v>0</v>
      </c>
      <c r="AB539">
        <v>932.72</v>
      </c>
      <c r="AC539">
        <v>386.51</v>
      </c>
      <c r="AD539">
        <v>0</v>
      </c>
      <c r="AE539">
        <v>0</v>
      </c>
      <c r="AF539">
        <v>87.17</v>
      </c>
      <c r="AG539">
        <v>11.6</v>
      </c>
      <c r="AH539">
        <v>0</v>
      </c>
      <c r="AI539">
        <v>1</v>
      </c>
      <c r="AJ539">
        <v>10.7</v>
      </c>
      <c r="AK539">
        <v>33.32</v>
      </c>
      <c r="AL539">
        <v>1</v>
      </c>
      <c r="AN539">
        <v>0</v>
      </c>
      <c r="AO539">
        <v>1</v>
      </c>
      <c r="AP539">
        <v>1</v>
      </c>
      <c r="AQ539">
        <v>0</v>
      </c>
      <c r="AR539">
        <v>0</v>
      </c>
      <c r="AS539" t="s">
        <v>3</v>
      </c>
      <c r="AT539">
        <v>2.06</v>
      </c>
      <c r="AU539" t="s">
        <v>133</v>
      </c>
      <c r="AV539">
        <v>0</v>
      </c>
      <c r="AW539">
        <v>2</v>
      </c>
      <c r="AX539">
        <v>36406133</v>
      </c>
      <c r="AY539">
        <v>1</v>
      </c>
      <c r="AZ539">
        <v>0</v>
      </c>
      <c r="BA539">
        <v>522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Y539*Source!I531</f>
        <v>0.10300000000000001</v>
      </c>
      <c r="CY539">
        <f>AB539</f>
        <v>932.72</v>
      </c>
      <c r="CZ539">
        <f>AF539</f>
        <v>87.17</v>
      </c>
      <c r="DA539">
        <f>AJ539</f>
        <v>10.7</v>
      </c>
      <c r="DB539">
        <f>ROUND((ROUND(AT539*CZ539,2)*1.25),2)</f>
        <v>224.46</v>
      </c>
      <c r="DC539">
        <f>ROUND((ROUND(AT539*AG539,2)*1.25),2)</f>
        <v>29.88</v>
      </c>
    </row>
    <row r="540" spans="1:107">
      <c r="A540">
        <f>ROW(Source!A531)</f>
        <v>531</v>
      </c>
      <c r="B540">
        <v>36401907</v>
      </c>
      <c r="C540">
        <v>36406121</v>
      </c>
      <c r="D540">
        <v>29114836</v>
      </c>
      <c r="E540">
        <v>1</v>
      </c>
      <c r="F540">
        <v>1</v>
      </c>
      <c r="G540">
        <v>1</v>
      </c>
      <c r="H540">
        <v>3</v>
      </c>
      <c r="I540" t="s">
        <v>168</v>
      </c>
      <c r="J540" t="s">
        <v>171</v>
      </c>
      <c r="K540" t="s">
        <v>169</v>
      </c>
      <c r="L540">
        <v>1035</v>
      </c>
      <c r="N540">
        <v>1013</v>
      </c>
      <c r="O540" t="s">
        <v>170</v>
      </c>
      <c r="P540" t="s">
        <v>170</v>
      </c>
      <c r="Q540">
        <v>1</v>
      </c>
      <c r="W540">
        <v>0</v>
      </c>
      <c r="X540">
        <v>-1252999712</v>
      </c>
      <c r="Y540">
        <v>50</v>
      </c>
      <c r="AA540">
        <v>196.01</v>
      </c>
      <c r="AB540">
        <v>0</v>
      </c>
      <c r="AC540">
        <v>0</v>
      </c>
      <c r="AD540">
        <v>0</v>
      </c>
      <c r="AE540">
        <v>94.69</v>
      </c>
      <c r="AF540">
        <v>0</v>
      </c>
      <c r="AG540">
        <v>0</v>
      </c>
      <c r="AH540">
        <v>0</v>
      </c>
      <c r="AI540">
        <v>2.0699999999999998</v>
      </c>
      <c r="AJ540">
        <v>1</v>
      </c>
      <c r="AK540">
        <v>1</v>
      </c>
      <c r="AL540">
        <v>1</v>
      </c>
      <c r="AN540">
        <v>0</v>
      </c>
      <c r="AO540">
        <v>0</v>
      </c>
      <c r="AP540">
        <v>0</v>
      </c>
      <c r="AQ540">
        <v>0</v>
      </c>
      <c r="AR540">
        <v>0</v>
      </c>
      <c r="AS540" t="s">
        <v>3</v>
      </c>
      <c r="AT540">
        <v>50</v>
      </c>
      <c r="AU540" t="s">
        <v>3</v>
      </c>
      <c r="AV540">
        <v>0</v>
      </c>
      <c r="AW540">
        <v>1</v>
      </c>
      <c r="AX540">
        <v>-1</v>
      </c>
      <c r="AY540">
        <v>0</v>
      </c>
      <c r="AZ540">
        <v>0</v>
      </c>
      <c r="BA540" t="s">
        <v>3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Y540*Source!I531</f>
        <v>2</v>
      </c>
      <c r="CY540">
        <f>AA540</f>
        <v>196.01</v>
      </c>
      <c r="CZ540">
        <f>AE540</f>
        <v>94.69</v>
      </c>
      <c r="DA540">
        <f>AI540</f>
        <v>2.0699999999999998</v>
      </c>
      <c r="DB540">
        <f>ROUND(ROUND(AT540*CZ540,2),2)</f>
        <v>4734.5</v>
      </c>
      <c r="DC540">
        <f>ROUND(ROUND(AT540*AG540,2),2)</f>
        <v>0</v>
      </c>
    </row>
    <row r="541" spans="1:107">
      <c r="A541">
        <f>ROW(Source!A531)</f>
        <v>531</v>
      </c>
      <c r="B541">
        <v>36401907</v>
      </c>
      <c r="C541">
        <v>36406121</v>
      </c>
      <c r="D541">
        <v>29114332</v>
      </c>
      <c r="E541">
        <v>1</v>
      </c>
      <c r="F541">
        <v>1</v>
      </c>
      <c r="G541">
        <v>1</v>
      </c>
      <c r="H541">
        <v>3</v>
      </c>
      <c r="I541" t="s">
        <v>556</v>
      </c>
      <c r="J541" t="s">
        <v>557</v>
      </c>
      <c r="K541" t="s">
        <v>558</v>
      </c>
      <c r="L541">
        <v>1348</v>
      </c>
      <c r="N541">
        <v>1009</v>
      </c>
      <c r="O541" t="s">
        <v>30</v>
      </c>
      <c r="P541" t="s">
        <v>30</v>
      </c>
      <c r="Q541">
        <v>1000</v>
      </c>
      <c r="W541">
        <v>0</v>
      </c>
      <c r="X541">
        <v>233971917</v>
      </c>
      <c r="Y541">
        <v>3.3999999999999998E-3</v>
      </c>
      <c r="AA541">
        <v>54619.68</v>
      </c>
      <c r="AB541">
        <v>0</v>
      </c>
      <c r="AC541">
        <v>0</v>
      </c>
      <c r="AD541">
        <v>0</v>
      </c>
      <c r="AE541">
        <v>11978</v>
      </c>
      <c r="AF541">
        <v>0</v>
      </c>
      <c r="AG541">
        <v>0</v>
      </c>
      <c r="AH541">
        <v>0</v>
      </c>
      <c r="AI541">
        <v>4.5599999999999996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3.3999999999999998E-3</v>
      </c>
      <c r="AU541" t="s">
        <v>3</v>
      </c>
      <c r="AV541">
        <v>0</v>
      </c>
      <c r="AW541">
        <v>2</v>
      </c>
      <c r="AX541">
        <v>36406134</v>
      </c>
      <c r="AY541">
        <v>1</v>
      </c>
      <c r="AZ541">
        <v>0</v>
      </c>
      <c r="BA541">
        <v>523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Y541*Source!I531</f>
        <v>1.36E-4</v>
      </c>
      <c r="CY541">
        <f>AA541</f>
        <v>54619.68</v>
      </c>
      <c r="CZ541">
        <f>AE541</f>
        <v>11978</v>
      </c>
      <c r="DA541">
        <f>AI541</f>
        <v>4.5599999999999996</v>
      </c>
      <c r="DB541">
        <f>ROUND(ROUND(AT541*CZ541,2),2)</f>
        <v>40.729999999999997</v>
      </c>
      <c r="DC541">
        <f>ROUND(ROUND(AT541*AG541,2),2)</f>
        <v>0</v>
      </c>
    </row>
    <row r="542" spans="1:107">
      <c r="A542">
        <f>ROW(Source!A531)</f>
        <v>531</v>
      </c>
      <c r="B542">
        <v>36401907</v>
      </c>
      <c r="C542">
        <v>36406121</v>
      </c>
      <c r="D542">
        <v>29130561</v>
      </c>
      <c r="E542">
        <v>1</v>
      </c>
      <c r="F542">
        <v>1</v>
      </c>
      <c r="G542">
        <v>1</v>
      </c>
      <c r="H542">
        <v>3</v>
      </c>
      <c r="I542" t="s">
        <v>177</v>
      </c>
      <c r="J542" t="s">
        <v>179</v>
      </c>
      <c r="K542" t="s">
        <v>178</v>
      </c>
      <c r="L542">
        <v>1327</v>
      </c>
      <c r="N542">
        <v>1005</v>
      </c>
      <c r="O542" t="s">
        <v>155</v>
      </c>
      <c r="P542" t="s">
        <v>155</v>
      </c>
      <c r="Q542">
        <v>1</v>
      </c>
      <c r="W542">
        <v>1</v>
      </c>
      <c r="X542">
        <v>-172969429</v>
      </c>
      <c r="Y542">
        <v>-100</v>
      </c>
      <c r="AA542">
        <v>1039.1400000000001</v>
      </c>
      <c r="AB542">
        <v>0</v>
      </c>
      <c r="AC542">
        <v>0</v>
      </c>
      <c r="AD542">
        <v>0</v>
      </c>
      <c r="AE542">
        <v>207</v>
      </c>
      <c r="AF542">
        <v>0</v>
      </c>
      <c r="AG542">
        <v>0</v>
      </c>
      <c r="AH542">
        <v>0</v>
      </c>
      <c r="AI542">
        <v>5.0199999999999996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-100</v>
      </c>
      <c r="AU542" t="s">
        <v>3</v>
      </c>
      <c r="AV542">
        <v>0</v>
      </c>
      <c r="AW542">
        <v>2</v>
      </c>
      <c r="AX542">
        <v>36406136</v>
      </c>
      <c r="AY542">
        <v>1</v>
      </c>
      <c r="AZ542">
        <v>6144</v>
      </c>
      <c r="BA542">
        <v>525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Y542*Source!I531</f>
        <v>-4</v>
      </c>
      <c r="CY542">
        <f>AA542</f>
        <v>1039.1400000000001</v>
      </c>
      <c r="CZ542">
        <f>AE542</f>
        <v>207</v>
      </c>
      <c r="DA542">
        <f>AI542</f>
        <v>5.0199999999999996</v>
      </c>
      <c r="DB542">
        <f>ROUND(ROUND(AT542*CZ542,2),2)</f>
        <v>-20700</v>
      </c>
      <c r="DC542">
        <f>ROUND(ROUND(AT542*AG542,2),2)</f>
        <v>0</v>
      </c>
    </row>
    <row r="543" spans="1:107">
      <c r="A543">
        <f>ROW(Source!A531)</f>
        <v>531</v>
      </c>
      <c r="B543">
        <v>36401907</v>
      </c>
      <c r="C543">
        <v>36406121</v>
      </c>
      <c r="D543">
        <v>29130519</v>
      </c>
      <c r="E543">
        <v>1</v>
      </c>
      <c r="F543">
        <v>1</v>
      </c>
      <c r="G543">
        <v>1</v>
      </c>
      <c r="H543">
        <v>3</v>
      </c>
      <c r="I543" t="s">
        <v>173</v>
      </c>
      <c r="J543" t="s">
        <v>175</v>
      </c>
      <c r="K543" t="s">
        <v>174</v>
      </c>
      <c r="L543">
        <v>1327</v>
      </c>
      <c r="N543">
        <v>1005</v>
      </c>
      <c r="O543" t="s">
        <v>155</v>
      </c>
      <c r="P543" t="s">
        <v>155</v>
      </c>
      <c r="Q543">
        <v>1</v>
      </c>
      <c r="W543">
        <v>0</v>
      </c>
      <c r="X543">
        <v>-1775669208</v>
      </c>
      <c r="Y543">
        <v>100</v>
      </c>
      <c r="AA543">
        <v>11067.52</v>
      </c>
      <c r="AB543">
        <v>0</v>
      </c>
      <c r="AC543">
        <v>0</v>
      </c>
      <c r="AD543">
        <v>0</v>
      </c>
      <c r="AE543">
        <v>4535.87</v>
      </c>
      <c r="AF543">
        <v>0</v>
      </c>
      <c r="AG543">
        <v>0</v>
      </c>
      <c r="AH543">
        <v>0</v>
      </c>
      <c r="AI543">
        <v>2.44</v>
      </c>
      <c r="AJ543">
        <v>1</v>
      </c>
      <c r="AK543">
        <v>1</v>
      </c>
      <c r="AL543">
        <v>1</v>
      </c>
      <c r="AN543">
        <v>0</v>
      </c>
      <c r="AO543">
        <v>0</v>
      </c>
      <c r="AP543">
        <v>0</v>
      </c>
      <c r="AQ543">
        <v>0</v>
      </c>
      <c r="AR543">
        <v>0</v>
      </c>
      <c r="AS543" t="s">
        <v>3</v>
      </c>
      <c r="AT543">
        <v>100</v>
      </c>
      <c r="AU543" t="s">
        <v>3</v>
      </c>
      <c r="AV543">
        <v>0</v>
      </c>
      <c r="AW543">
        <v>1</v>
      </c>
      <c r="AX543">
        <v>-1</v>
      </c>
      <c r="AY543">
        <v>0</v>
      </c>
      <c r="AZ543">
        <v>0</v>
      </c>
      <c r="BA543" t="s">
        <v>3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Y543*Source!I531</f>
        <v>4</v>
      </c>
      <c r="CY543">
        <f>AA543</f>
        <v>11067.52</v>
      </c>
      <c r="CZ543">
        <f>AE543</f>
        <v>4535.87</v>
      </c>
      <c r="DA543">
        <f>AI543</f>
        <v>2.44</v>
      </c>
      <c r="DB543">
        <f>ROUND(ROUND(AT543*CZ543,2),2)</f>
        <v>453587</v>
      </c>
      <c r="DC543">
        <f>ROUND(ROUND(AT543*AG543,2),2)</f>
        <v>0</v>
      </c>
    </row>
    <row r="544" spans="1:107">
      <c r="A544">
        <f>ROW(Source!A535)</f>
        <v>535</v>
      </c>
      <c r="B544">
        <v>36401907</v>
      </c>
      <c r="C544">
        <v>36406140</v>
      </c>
      <c r="D544">
        <v>18408291</v>
      </c>
      <c r="E544">
        <v>1</v>
      </c>
      <c r="F544">
        <v>1</v>
      </c>
      <c r="G544">
        <v>1</v>
      </c>
      <c r="H544">
        <v>1</v>
      </c>
      <c r="I544" t="s">
        <v>559</v>
      </c>
      <c r="J544" t="s">
        <v>3</v>
      </c>
      <c r="K544" t="s">
        <v>560</v>
      </c>
      <c r="L544">
        <v>1369</v>
      </c>
      <c r="N544">
        <v>1013</v>
      </c>
      <c r="O544" t="s">
        <v>514</v>
      </c>
      <c r="P544" t="s">
        <v>514</v>
      </c>
      <c r="Q544">
        <v>1</v>
      </c>
      <c r="W544">
        <v>0</v>
      </c>
      <c r="X544">
        <v>1933892413</v>
      </c>
      <c r="Y544">
        <v>8.9930000000000003</v>
      </c>
      <c r="AA544">
        <v>0</v>
      </c>
      <c r="AB544">
        <v>0</v>
      </c>
      <c r="AC544">
        <v>0</v>
      </c>
      <c r="AD544">
        <v>260.95999999999998</v>
      </c>
      <c r="AE544">
        <v>0</v>
      </c>
      <c r="AF544">
        <v>0</v>
      </c>
      <c r="AG544">
        <v>0</v>
      </c>
      <c r="AH544">
        <v>260.95999999999998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7.82</v>
      </c>
      <c r="AU544" t="s">
        <v>134</v>
      </c>
      <c r="AV544">
        <v>1</v>
      </c>
      <c r="AW544">
        <v>2</v>
      </c>
      <c r="AX544">
        <v>36406145</v>
      </c>
      <c r="AY544">
        <v>1</v>
      </c>
      <c r="AZ544">
        <v>0</v>
      </c>
      <c r="BA544">
        <v>526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Y544*Source!I535</f>
        <v>0.8993000000000001</v>
      </c>
      <c r="CY544">
        <f>AD544</f>
        <v>260.95999999999998</v>
      </c>
      <c r="CZ544">
        <f>AH544</f>
        <v>260.95999999999998</v>
      </c>
      <c r="DA544">
        <f>AL544</f>
        <v>1</v>
      </c>
      <c r="DB544">
        <f>ROUND((ROUND(AT544*CZ544,2)*1.15),2)</f>
        <v>2346.8200000000002</v>
      </c>
      <c r="DC544">
        <f>ROUND((ROUND(AT544*AG544,2)*1.15),2)</f>
        <v>0</v>
      </c>
    </row>
    <row r="545" spans="1:107">
      <c r="A545">
        <f>ROW(Source!A535)</f>
        <v>535</v>
      </c>
      <c r="B545">
        <v>36401907</v>
      </c>
      <c r="C545">
        <v>36406140</v>
      </c>
      <c r="D545">
        <v>29174913</v>
      </c>
      <c r="E545">
        <v>1</v>
      </c>
      <c r="F545">
        <v>1</v>
      </c>
      <c r="G545">
        <v>1</v>
      </c>
      <c r="H545">
        <v>2</v>
      </c>
      <c r="I545" t="s">
        <v>531</v>
      </c>
      <c r="J545" t="s">
        <v>532</v>
      </c>
      <c r="K545" t="s">
        <v>533</v>
      </c>
      <c r="L545">
        <v>1368</v>
      </c>
      <c r="N545">
        <v>1011</v>
      </c>
      <c r="O545" t="s">
        <v>520</v>
      </c>
      <c r="P545" t="s">
        <v>520</v>
      </c>
      <c r="Q545">
        <v>1</v>
      </c>
      <c r="W545">
        <v>0</v>
      </c>
      <c r="X545">
        <v>458544584</v>
      </c>
      <c r="Y545">
        <v>0.05</v>
      </c>
      <c r="AA545">
        <v>0</v>
      </c>
      <c r="AB545">
        <v>932.72</v>
      </c>
      <c r="AC545">
        <v>386.51</v>
      </c>
      <c r="AD545">
        <v>0</v>
      </c>
      <c r="AE545">
        <v>0</v>
      </c>
      <c r="AF545">
        <v>87.17</v>
      </c>
      <c r="AG545">
        <v>11.6</v>
      </c>
      <c r="AH545">
        <v>0</v>
      </c>
      <c r="AI545">
        <v>1</v>
      </c>
      <c r="AJ545">
        <v>10.7</v>
      </c>
      <c r="AK545">
        <v>33.32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0.04</v>
      </c>
      <c r="AU545" t="s">
        <v>133</v>
      </c>
      <c r="AV545">
        <v>0</v>
      </c>
      <c r="AW545">
        <v>2</v>
      </c>
      <c r="AX545">
        <v>36406146</v>
      </c>
      <c r="AY545">
        <v>1</v>
      </c>
      <c r="AZ545">
        <v>0</v>
      </c>
      <c r="BA545">
        <v>527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Y545*Source!I535</f>
        <v>5.000000000000001E-3</v>
      </c>
      <c r="CY545">
        <f>AB545</f>
        <v>932.72</v>
      </c>
      <c r="CZ545">
        <f>AF545</f>
        <v>87.17</v>
      </c>
      <c r="DA545">
        <f>AJ545</f>
        <v>10.7</v>
      </c>
      <c r="DB545">
        <f>ROUND((ROUND(AT545*CZ545,2)*1.25),2)</f>
        <v>4.3600000000000003</v>
      </c>
      <c r="DC545">
        <f>ROUND((ROUND(AT545*AG545,2)*1.25),2)</f>
        <v>0.57999999999999996</v>
      </c>
    </row>
    <row r="546" spans="1:107">
      <c r="A546">
        <f>ROW(Source!A535)</f>
        <v>535</v>
      </c>
      <c r="B546">
        <v>36401907</v>
      </c>
      <c r="C546">
        <v>36406140</v>
      </c>
      <c r="D546">
        <v>29114332</v>
      </c>
      <c r="E546">
        <v>1</v>
      </c>
      <c r="F546">
        <v>1</v>
      </c>
      <c r="G546">
        <v>1</v>
      </c>
      <c r="H546">
        <v>3</v>
      </c>
      <c r="I546" t="s">
        <v>556</v>
      </c>
      <c r="J546" t="s">
        <v>557</v>
      </c>
      <c r="K546" t="s">
        <v>558</v>
      </c>
      <c r="L546">
        <v>1348</v>
      </c>
      <c r="N546">
        <v>1009</v>
      </c>
      <c r="O546" t="s">
        <v>30</v>
      </c>
      <c r="P546" t="s">
        <v>30</v>
      </c>
      <c r="Q546">
        <v>1000</v>
      </c>
      <c r="W546">
        <v>0</v>
      </c>
      <c r="X546">
        <v>233971917</v>
      </c>
      <c r="Y546">
        <v>7.1000000000000002E-4</v>
      </c>
      <c r="AA546">
        <v>54619.68</v>
      </c>
      <c r="AB546">
        <v>0</v>
      </c>
      <c r="AC546">
        <v>0</v>
      </c>
      <c r="AD546">
        <v>0</v>
      </c>
      <c r="AE546">
        <v>11978</v>
      </c>
      <c r="AF546">
        <v>0</v>
      </c>
      <c r="AG546">
        <v>0</v>
      </c>
      <c r="AH546">
        <v>0</v>
      </c>
      <c r="AI546">
        <v>4.5599999999999996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7.1000000000000002E-4</v>
      </c>
      <c r="AU546" t="s">
        <v>3</v>
      </c>
      <c r="AV546">
        <v>0</v>
      </c>
      <c r="AW546">
        <v>2</v>
      </c>
      <c r="AX546">
        <v>36406147</v>
      </c>
      <c r="AY546">
        <v>1</v>
      </c>
      <c r="AZ546">
        <v>0</v>
      </c>
      <c r="BA546">
        <v>528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Y546*Source!I535</f>
        <v>7.1000000000000005E-5</v>
      </c>
      <c r="CY546">
        <f>AA546</f>
        <v>54619.68</v>
      </c>
      <c r="CZ546">
        <f>AE546</f>
        <v>11978</v>
      </c>
      <c r="DA546">
        <f>AI546</f>
        <v>4.5599999999999996</v>
      </c>
      <c r="DB546">
        <f>ROUND(ROUND(AT546*CZ546,2),2)</f>
        <v>8.5</v>
      </c>
      <c r="DC546">
        <f>ROUND(ROUND(AT546*AG546,2),2)</f>
        <v>0</v>
      </c>
    </row>
    <row r="547" spans="1:107">
      <c r="A547">
        <f>ROW(Source!A535)</f>
        <v>535</v>
      </c>
      <c r="B547">
        <v>36401907</v>
      </c>
      <c r="C547">
        <v>36406140</v>
      </c>
      <c r="D547">
        <v>29131015</v>
      </c>
      <c r="E547">
        <v>1</v>
      </c>
      <c r="F547">
        <v>1</v>
      </c>
      <c r="G547">
        <v>1</v>
      </c>
      <c r="H547">
        <v>3</v>
      </c>
      <c r="I547" t="s">
        <v>561</v>
      </c>
      <c r="J547" t="s">
        <v>562</v>
      </c>
      <c r="K547" t="s">
        <v>563</v>
      </c>
      <c r="L547">
        <v>1301</v>
      </c>
      <c r="N547">
        <v>1003</v>
      </c>
      <c r="O547" t="s">
        <v>142</v>
      </c>
      <c r="P547" t="s">
        <v>142</v>
      </c>
      <c r="Q547">
        <v>1</v>
      </c>
      <c r="W547">
        <v>0</v>
      </c>
      <c r="X547">
        <v>-497354979</v>
      </c>
      <c r="Y547">
        <v>112</v>
      </c>
      <c r="AA547">
        <v>32.03</v>
      </c>
      <c r="AB547">
        <v>0</v>
      </c>
      <c r="AC547">
        <v>0</v>
      </c>
      <c r="AD547">
        <v>0</v>
      </c>
      <c r="AE547">
        <v>3.93</v>
      </c>
      <c r="AF547">
        <v>0</v>
      </c>
      <c r="AG547">
        <v>0</v>
      </c>
      <c r="AH547">
        <v>0</v>
      </c>
      <c r="AI547">
        <v>8.15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112</v>
      </c>
      <c r="AU547" t="s">
        <v>3</v>
      </c>
      <c r="AV547">
        <v>0</v>
      </c>
      <c r="AW547">
        <v>2</v>
      </c>
      <c r="AX547">
        <v>36406148</v>
      </c>
      <c r="AY547">
        <v>1</v>
      </c>
      <c r="AZ547">
        <v>0</v>
      </c>
      <c r="BA547">
        <v>529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Y547*Source!I535</f>
        <v>11.200000000000001</v>
      </c>
      <c r="CY547">
        <f>AA547</f>
        <v>32.03</v>
      </c>
      <c r="CZ547">
        <f>AE547</f>
        <v>3.93</v>
      </c>
      <c r="DA547">
        <f>AI547</f>
        <v>8.15</v>
      </c>
      <c r="DB547">
        <f>ROUND(ROUND(AT547*CZ547,2),2)</f>
        <v>440.16</v>
      </c>
      <c r="DC547">
        <f>ROUND(ROUND(AT547*AG547,2),2)</f>
        <v>0</v>
      </c>
    </row>
    <row r="548" spans="1:107">
      <c r="A548">
        <f>ROW(Source!A536)</f>
        <v>536</v>
      </c>
      <c r="B548">
        <v>36401907</v>
      </c>
      <c r="C548">
        <v>36406149</v>
      </c>
      <c r="D548">
        <v>18407150</v>
      </c>
      <c r="E548">
        <v>1</v>
      </c>
      <c r="F548">
        <v>1</v>
      </c>
      <c r="G548">
        <v>1</v>
      </c>
      <c r="H548">
        <v>1</v>
      </c>
      <c r="I548" t="s">
        <v>529</v>
      </c>
      <c r="J548" t="s">
        <v>3</v>
      </c>
      <c r="K548" t="s">
        <v>530</v>
      </c>
      <c r="L548">
        <v>1369</v>
      </c>
      <c r="N548">
        <v>1013</v>
      </c>
      <c r="O548" t="s">
        <v>514</v>
      </c>
      <c r="P548" t="s">
        <v>514</v>
      </c>
      <c r="Q548">
        <v>1</v>
      </c>
      <c r="W548">
        <v>0</v>
      </c>
      <c r="X548">
        <v>-931037793</v>
      </c>
      <c r="Y548">
        <v>41.100999999999999</v>
      </c>
      <c r="AA548">
        <v>0</v>
      </c>
      <c r="AB548">
        <v>0</v>
      </c>
      <c r="AC548">
        <v>0</v>
      </c>
      <c r="AD548">
        <v>272.45</v>
      </c>
      <c r="AE548">
        <v>0</v>
      </c>
      <c r="AF548">
        <v>0</v>
      </c>
      <c r="AG548">
        <v>0</v>
      </c>
      <c r="AH548">
        <v>272.45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35.74</v>
      </c>
      <c r="AU548" t="s">
        <v>134</v>
      </c>
      <c r="AV548">
        <v>1</v>
      </c>
      <c r="AW548">
        <v>2</v>
      </c>
      <c r="AX548">
        <v>36406157</v>
      </c>
      <c r="AY548">
        <v>1</v>
      </c>
      <c r="AZ548">
        <v>0</v>
      </c>
      <c r="BA548">
        <v>530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Y548*Source!I536</f>
        <v>5.8774429999999995</v>
      </c>
      <c r="CY548">
        <f>AD548</f>
        <v>272.45</v>
      </c>
      <c r="CZ548">
        <f>AH548</f>
        <v>272.45</v>
      </c>
      <c r="DA548">
        <f>AL548</f>
        <v>1</v>
      </c>
      <c r="DB548">
        <f>ROUND((ROUND(AT548*CZ548,2)*1.15),2)</f>
        <v>11197.96</v>
      </c>
      <c r="DC548">
        <f>ROUND((ROUND(AT548*AG548,2)*1.15),2)</f>
        <v>0</v>
      </c>
    </row>
    <row r="549" spans="1:107">
      <c r="A549">
        <f>ROW(Source!A536)</f>
        <v>536</v>
      </c>
      <c r="B549">
        <v>36401907</v>
      </c>
      <c r="C549">
        <v>36406149</v>
      </c>
      <c r="D549">
        <v>121548</v>
      </c>
      <c r="E549">
        <v>1</v>
      </c>
      <c r="F549">
        <v>1</v>
      </c>
      <c r="G549">
        <v>1</v>
      </c>
      <c r="H549">
        <v>1</v>
      </c>
      <c r="I549" t="s">
        <v>35</v>
      </c>
      <c r="J549" t="s">
        <v>3</v>
      </c>
      <c r="K549" t="s">
        <v>515</v>
      </c>
      <c r="L549">
        <v>608254</v>
      </c>
      <c r="N549">
        <v>1013</v>
      </c>
      <c r="O549" t="s">
        <v>516</v>
      </c>
      <c r="P549" t="s">
        <v>516</v>
      </c>
      <c r="Q549">
        <v>1</v>
      </c>
      <c r="W549">
        <v>0</v>
      </c>
      <c r="X549">
        <v>-185737400</v>
      </c>
      <c r="Y549">
        <v>0.22499999999999998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0.18</v>
      </c>
      <c r="AU549" t="s">
        <v>133</v>
      </c>
      <c r="AV549">
        <v>2</v>
      </c>
      <c r="AW549">
        <v>2</v>
      </c>
      <c r="AX549">
        <v>36406158</v>
      </c>
      <c r="AY549">
        <v>1</v>
      </c>
      <c r="AZ549">
        <v>0</v>
      </c>
      <c r="BA549">
        <v>531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Y549*Source!I536</f>
        <v>3.2174999999999995E-2</v>
      </c>
      <c r="CY549">
        <f>AD549</f>
        <v>0</v>
      </c>
      <c r="CZ549">
        <f>AH549</f>
        <v>0</v>
      </c>
      <c r="DA549">
        <f>AL549</f>
        <v>1</v>
      </c>
      <c r="DB549">
        <f>ROUND((ROUND(AT549*CZ549,2)*1.25),2)</f>
        <v>0</v>
      </c>
      <c r="DC549">
        <f>ROUND((ROUND(AT549*AG549,2)*1.25),2)</f>
        <v>0</v>
      </c>
    </row>
    <row r="550" spans="1:107">
      <c r="A550">
        <f>ROW(Source!A536)</f>
        <v>536</v>
      </c>
      <c r="B550">
        <v>36401907</v>
      </c>
      <c r="C550">
        <v>36406149</v>
      </c>
      <c r="D550">
        <v>29172556</v>
      </c>
      <c r="E550">
        <v>1</v>
      </c>
      <c r="F550">
        <v>1</v>
      </c>
      <c r="G550">
        <v>1</v>
      </c>
      <c r="H550">
        <v>2</v>
      </c>
      <c r="I550" t="s">
        <v>517</v>
      </c>
      <c r="J550" t="s">
        <v>518</v>
      </c>
      <c r="K550" t="s">
        <v>519</v>
      </c>
      <c r="L550">
        <v>1368</v>
      </c>
      <c r="N550">
        <v>1011</v>
      </c>
      <c r="O550" t="s">
        <v>520</v>
      </c>
      <c r="P550" t="s">
        <v>520</v>
      </c>
      <c r="Q550">
        <v>1</v>
      </c>
      <c r="W550">
        <v>0</v>
      </c>
      <c r="X550">
        <v>-1302720870</v>
      </c>
      <c r="Y550">
        <v>0.22499999999999998</v>
      </c>
      <c r="AA550">
        <v>0</v>
      </c>
      <c r="AB550">
        <v>466.71</v>
      </c>
      <c r="AC550">
        <v>449.82</v>
      </c>
      <c r="AD550">
        <v>0</v>
      </c>
      <c r="AE550">
        <v>0</v>
      </c>
      <c r="AF550">
        <v>31.26</v>
      </c>
      <c r="AG550">
        <v>13.5</v>
      </c>
      <c r="AH550">
        <v>0</v>
      </c>
      <c r="AI550">
        <v>1</v>
      </c>
      <c r="AJ550">
        <v>14.93</v>
      </c>
      <c r="AK550">
        <v>33.32</v>
      </c>
      <c r="AL550">
        <v>1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0.18</v>
      </c>
      <c r="AU550" t="s">
        <v>133</v>
      </c>
      <c r="AV550">
        <v>0</v>
      </c>
      <c r="AW550">
        <v>2</v>
      </c>
      <c r="AX550">
        <v>36406159</v>
      </c>
      <c r="AY550">
        <v>1</v>
      </c>
      <c r="AZ550">
        <v>0</v>
      </c>
      <c r="BA550">
        <v>532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Y550*Source!I536</f>
        <v>3.2174999999999995E-2</v>
      </c>
      <c r="CY550">
        <f>AB550</f>
        <v>466.71</v>
      </c>
      <c r="CZ550">
        <f>AF550</f>
        <v>31.26</v>
      </c>
      <c r="DA550">
        <f>AJ550</f>
        <v>14.93</v>
      </c>
      <c r="DB550">
        <f>ROUND((ROUND(AT550*CZ550,2)*1.25),2)</f>
        <v>7.04</v>
      </c>
      <c r="DC550">
        <f>ROUND((ROUND(AT550*AG550,2)*1.25),2)</f>
        <v>3.04</v>
      </c>
    </row>
    <row r="551" spans="1:107">
      <c r="A551">
        <f>ROW(Source!A536)</f>
        <v>536</v>
      </c>
      <c r="B551">
        <v>36401907</v>
      </c>
      <c r="C551">
        <v>36406149</v>
      </c>
      <c r="D551">
        <v>29174591</v>
      </c>
      <c r="E551">
        <v>1</v>
      </c>
      <c r="F551">
        <v>1</v>
      </c>
      <c r="G551">
        <v>1</v>
      </c>
      <c r="H551">
        <v>2</v>
      </c>
      <c r="I551" t="s">
        <v>542</v>
      </c>
      <c r="J551" t="s">
        <v>543</v>
      </c>
      <c r="K551" t="s">
        <v>544</v>
      </c>
      <c r="L551">
        <v>1368</v>
      </c>
      <c r="N551">
        <v>1011</v>
      </c>
      <c r="O551" t="s">
        <v>520</v>
      </c>
      <c r="P551" t="s">
        <v>520</v>
      </c>
      <c r="Q551">
        <v>1</v>
      </c>
      <c r="W551">
        <v>0</v>
      </c>
      <c r="X551">
        <v>1598042632</v>
      </c>
      <c r="Y551">
        <v>0.4</v>
      </c>
      <c r="AA551">
        <v>0</v>
      </c>
      <c r="AB551">
        <v>9.4700000000000006</v>
      </c>
      <c r="AC551">
        <v>0</v>
      </c>
      <c r="AD551">
        <v>0</v>
      </c>
      <c r="AE551">
        <v>0</v>
      </c>
      <c r="AF551">
        <v>0.95</v>
      </c>
      <c r="AG551">
        <v>0</v>
      </c>
      <c r="AH551">
        <v>0</v>
      </c>
      <c r="AI551">
        <v>1</v>
      </c>
      <c r="AJ551">
        <v>9.9700000000000006</v>
      </c>
      <c r="AK551">
        <v>33.32</v>
      </c>
      <c r="AL551">
        <v>1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0.32</v>
      </c>
      <c r="AU551" t="s">
        <v>133</v>
      </c>
      <c r="AV551">
        <v>0</v>
      </c>
      <c r="AW551">
        <v>2</v>
      </c>
      <c r="AX551">
        <v>36406160</v>
      </c>
      <c r="AY551">
        <v>1</v>
      </c>
      <c r="AZ551">
        <v>0</v>
      </c>
      <c r="BA551">
        <v>533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Y551*Source!I536</f>
        <v>5.7200000000000001E-2</v>
      </c>
      <c r="CY551">
        <f>AB551</f>
        <v>9.4700000000000006</v>
      </c>
      <c r="CZ551">
        <f>AF551</f>
        <v>0.95</v>
      </c>
      <c r="DA551">
        <f>AJ551</f>
        <v>9.9700000000000006</v>
      </c>
      <c r="DB551">
        <f>ROUND((ROUND(AT551*CZ551,2)*1.25),2)</f>
        <v>0.38</v>
      </c>
      <c r="DC551">
        <f>ROUND((ROUND(AT551*AG551,2)*1.25),2)</f>
        <v>0</v>
      </c>
    </row>
    <row r="552" spans="1:107">
      <c r="A552">
        <f>ROW(Source!A536)</f>
        <v>536</v>
      </c>
      <c r="B552">
        <v>36401907</v>
      </c>
      <c r="C552">
        <v>36406149</v>
      </c>
      <c r="D552">
        <v>29174913</v>
      </c>
      <c r="E552">
        <v>1</v>
      </c>
      <c r="F552">
        <v>1</v>
      </c>
      <c r="G552">
        <v>1</v>
      </c>
      <c r="H552">
        <v>2</v>
      </c>
      <c r="I552" t="s">
        <v>531</v>
      </c>
      <c r="J552" t="s">
        <v>532</v>
      </c>
      <c r="K552" t="s">
        <v>533</v>
      </c>
      <c r="L552">
        <v>1368</v>
      </c>
      <c r="N552">
        <v>1011</v>
      </c>
      <c r="O552" t="s">
        <v>520</v>
      </c>
      <c r="P552" t="s">
        <v>520</v>
      </c>
      <c r="Q552">
        <v>1</v>
      </c>
      <c r="W552">
        <v>0</v>
      </c>
      <c r="X552">
        <v>458544584</v>
      </c>
      <c r="Y552">
        <v>0.32500000000000001</v>
      </c>
      <c r="AA552">
        <v>0</v>
      </c>
      <c r="AB552">
        <v>932.72</v>
      </c>
      <c r="AC552">
        <v>386.51</v>
      </c>
      <c r="AD552">
        <v>0</v>
      </c>
      <c r="AE552">
        <v>0</v>
      </c>
      <c r="AF552">
        <v>87.17</v>
      </c>
      <c r="AG552">
        <v>11.6</v>
      </c>
      <c r="AH552">
        <v>0</v>
      </c>
      <c r="AI552">
        <v>1</v>
      </c>
      <c r="AJ552">
        <v>10.7</v>
      </c>
      <c r="AK552">
        <v>33.32</v>
      </c>
      <c r="AL552">
        <v>1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0.26</v>
      </c>
      <c r="AU552" t="s">
        <v>133</v>
      </c>
      <c r="AV552">
        <v>0</v>
      </c>
      <c r="AW552">
        <v>2</v>
      </c>
      <c r="AX552">
        <v>36406161</v>
      </c>
      <c r="AY552">
        <v>1</v>
      </c>
      <c r="AZ552">
        <v>0</v>
      </c>
      <c r="BA552">
        <v>534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Y552*Source!I536</f>
        <v>4.6474999999999995E-2</v>
      </c>
      <c r="CY552">
        <f>AB552</f>
        <v>932.72</v>
      </c>
      <c r="CZ552">
        <f>AF552</f>
        <v>87.17</v>
      </c>
      <c r="DA552">
        <f>AJ552</f>
        <v>10.7</v>
      </c>
      <c r="DB552">
        <f>ROUND((ROUND(AT552*CZ552,2)*1.25),2)</f>
        <v>28.33</v>
      </c>
      <c r="DC552">
        <f>ROUND((ROUND(AT552*AG552,2)*1.25),2)</f>
        <v>3.78</v>
      </c>
    </row>
    <row r="553" spans="1:107">
      <c r="A553">
        <f>ROW(Source!A536)</f>
        <v>536</v>
      </c>
      <c r="B553">
        <v>36401907</v>
      </c>
      <c r="C553">
        <v>36406149</v>
      </c>
      <c r="D553">
        <v>29109162</v>
      </c>
      <c r="E553">
        <v>1</v>
      </c>
      <c r="F553">
        <v>1</v>
      </c>
      <c r="G553">
        <v>1</v>
      </c>
      <c r="H553">
        <v>3</v>
      </c>
      <c r="I553" t="s">
        <v>564</v>
      </c>
      <c r="J553" t="s">
        <v>565</v>
      </c>
      <c r="K553" t="s">
        <v>566</v>
      </c>
      <c r="L553">
        <v>1327</v>
      </c>
      <c r="N553">
        <v>1005</v>
      </c>
      <c r="O553" t="s">
        <v>155</v>
      </c>
      <c r="P553" t="s">
        <v>155</v>
      </c>
      <c r="Q553">
        <v>1</v>
      </c>
      <c r="W553">
        <v>0</v>
      </c>
      <c r="X553">
        <v>2002905425</v>
      </c>
      <c r="Y553">
        <v>21</v>
      </c>
      <c r="AA553">
        <v>33.75</v>
      </c>
      <c r="AB553">
        <v>0</v>
      </c>
      <c r="AC553">
        <v>0</v>
      </c>
      <c r="AD553">
        <v>0</v>
      </c>
      <c r="AE553">
        <v>5.71</v>
      </c>
      <c r="AF553">
        <v>0</v>
      </c>
      <c r="AG553">
        <v>0</v>
      </c>
      <c r="AH553">
        <v>0</v>
      </c>
      <c r="AI553">
        <v>5.91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21</v>
      </c>
      <c r="AU553" t="s">
        <v>3</v>
      </c>
      <c r="AV553">
        <v>0</v>
      </c>
      <c r="AW553">
        <v>2</v>
      </c>
      <c r="AX553">
        <v>36406162</v>
      </c>
      <c r="AY553">
        <v>1</v>
      </c>
      <c r="AZ553">
        <v>0</v>
      </c>
      <c r="BA553">
        <v>535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Y553*Source!I536</f>
        <v>3.0029999999999997</v>
      </c>
      <c r="CY553">
        <f>AA553</f>
        <v>33.75</v>
      </c>
      <c r="CZ553">
        <f>AE553</f>
        <v>5.71</v>
      </c>
      <c r="DA553">
        <f>AI553</f>
        <v>5.91</v>
      </c>
      <c r="DB553">
        <f>ROUND(ROUND(AT553*CZ553,2),2)</f>
        <v>119.91</v>
      </c>
      <c r="DC553">
        <f>ROUND(ROUND(AT553*AG553,2),2)</f>
        <v>0</v>
      </c>
    </row>
    <row r="554" spans="1:107">
      <c r="A554">
        <f>ROW(Source!A536)</f>
        <v>536</v>
      </c>
      <c r="B554">
        <v>36401907</v>
      </c>
      <c r="C554">
        <v>36406149</v>
      </c>
      <c r="D554">
        <v>29131086</v>
      </c>
      <c r="E554">
        <v>1</v>
      </c>
      <c r="F554">
        <v>1</v>
      </c>
      <c r="G554">
        <v>1</v>
      </c>
      <c r="H554">
        <v>3</v>
      </c>
      <c r="I554" t="s">
        <v>567</v>
      </c>
      <c r="J554" t="s">
        <v>568</v>
      </c>
      <c r="K554" t="s">
        <v>569</v>
      </c>
      <c r="L554">
        <v>1339</v>
      </c>
      <c r="N554">
        <v>1007</v>
      </c>
      <c r="O554" t="s">
        <v>570</v>
      </c>
      <c r="P554" t="s">
        <v>570</v>
      </c>
      <c r="Q554">
        <v>1</v>
      </c>
      <c r="W554">
        <v>0</v>
      </c>
      <c r="X554">
        <v>135382931</v>
      </c>
      <c r="Y554">
        <v>0.82</v>
      </c>
      <c r="AA554">
        <v>6560.13</v>
      </c>
      <c r="AB554">
        <v>0</v>
      </c>
      <c r="AC554">
        <v>0</v>
      </c>
      <c r="AD554">
        <v>0</v>
      </c>
      <c r="AE554">
        <v>1970.01</v>
      </c>
      <c r="AF554">
        <v>0</v>
      </c>
      <c r="AG554">
        <v>0</v>
      </c>
      <c r="AH554">
        <v>0</v>
      </c>
      <c r="AI554">
        <v>3.33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0.82</v>
      </c>
      <c r="AU554" t="s">
        <v>3</v>
      </c>
      <c r="AV554">
        <v>0</v>
      </c>
      <c r="AW554">
        <v>2</v>
      </c>
      <c r="AX554">
        <v>36406163</v>
      </c>
      <c r="AY554">
        <v>1</v>
      </c>
      <c r="AZ554">
        <v>0</v>
      </c>
      <c r="BA554">
        <v>536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Y554*Source!I536</f>
        <v>0.11725999999999999</v>
      </c>
      <c r="CY554">
        <f>AA554</f>
        <v>6560.13</v>
      </c>
      <c r="CZ554">
        <f>AE554</f>
        <v>1970.01</v>
      </c>
      <c r="DA554">
        <f>AI554</f>
        <v>3.33</v>
      </c>
      <c r="DB554">
        <f>ROUND(ROUND(AT554*CZ554,2),2)</f>
        <v>1615.41</v>
      </c>
      <c r="DC554">
        <f>ROUND(ROUND(AT554*AG554,2),2)</f>
        <v>0</v>
      </c>
    </row>
    <row r="555" spans="1:107">
      <c r="A555">
        <f>ROW(Source!A537)</f>
        <v>537</v>
      </c>
      <c r="B555">
        <v>36401907</v>
      </c>
      <c r="C555">
        <v>36406164</v>
      </c>
      <c r="D555">
        <v>18407150</v>
      </c>
      <c r="E555">
        <v>1</v>
      </c>
      <c r="F555">
        <v>1</v>
      </c>
      <c r="G555">
        <v>1</v>
      </c>
      <c r="H555">
        <v>1</v>
      </c>
      <c r="I555" t="s">
        <v>529</v>
      </c>
      <c r="J555" t="s">
        <v>3</v>
      </c>
      <c r="K555" t="s">
        <v>530</v>
      </c>
      <c r="L555">
        <v>1369</v>
      </c>
      <c r="N555">
        <v>1013</v>
      </c>
      <c r="O555" t="s">
        <v>514</v>
      </c>
      <c r="P555" t="s">
        <v>514</v>
      </c>
      <c r="Q555">
        <v>1</v>
      </c>
      <c r="W555">
        <v>0</v>
      </c>
      <c r="X555">
        <v>-931037793</v>
      </c>
      <c r="Y555">
        <v>69.827999999999989</v>
      </c>
      <c r="AA555">
        <v>0</v>
      </c>
      <c r="AB555">
        <v>0</v>
      </c>
      <c r="AC555">
        <v>0</v>
      </c>
      <c r="AD555">
        <v>272.45</v>
      </c>
      <c r="AE555">
        <v>0</v>
      </c>
      <c r="AF555">
        <v>0</v>
      </c>
      <c r="AG555">
        <v>0</v>
      </c>
      <c r="AH555">
        <v>272.45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60.72</v>
      </c>
      <c r="AU555" t="s">
        <v>134</v>
      </c>
      <c r="AV555">
        <v>1</v>
      </c>
      <c r="AW555">
        <v>2</v>
      </c>
      <c r="AX555">
        <v>36406173</v>
      </c>
      <c r="AY555">
        <v>1</v>
      </c>
      <c r="AZ555">
        <v>0</v>
      </c>
      <c r="BA555">
        <v>537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Y555*Source!I537</f>
        <v>9.9854039999999973</v>
      </c>
      <c r="CY555">
        <f>AD555</f>
        <v>272.45</v>
      </c>
      <c r="CZ555">
        <f>AH555</f>
        <v>272.45</v>
      </c>
      <c r="DA555">
        <f>AL555</f>
        <v>1</v>
      </c>
      <c r="DB555">
        <f>ROUND((ROUND(AT555*CZ555,2)*1.15),2)</f>
        <v>19024.63</v>
      </c>
      <c r="DC555">
        <f>ROUND((ROUND(AT555*AG555,2)*1.15),2)</f>
        <v>0</v>
      </c>
    </row>
    <row r="556" spans="1:107">
      <c r="A556">
        <f>ROW(Source!A537)</f>
        <v>537</v>
      </c>
      <c r="B556">
        <v>36401907</v>
      </c>
      <c r="C556">
        <v>36406164</v>
      </c>
      <c r="D556">
        <v>121548</v>
      </c>
      <c r="E556">
        <v>1</v>
      </c>
      <c r="F556">
        <v>1</v>
      </c>
      <c r="G556">
        <v>1</v>
      </c>
      <c r="H556">
        <v>1</v>
      </c>
      <c r="I556" t="s">
        <v>35</v>
      </c>
      <c r="J556" t="s">
        <v>3</v>
      </c>
      <c r="K556" t="s">
        <v>515</v>
      </c>
      <c r="L556">
        <v>608254</v>
      </c>
      <c r="N556">
        <v>1013</v>
      </c>
      <c r="O556" t="s">
        <v>516</v>
      </c>
      <c r="P556" t="s">
        <v>516</v>
      </c>
      <c r="Q556">
        <v>1</v>
      </c>
      <c r="W556">
        <v>0</v>
      </c>
      <c r="X556">
        <v>-185737400</v>
      </c>
      <c r="Y556">
        <v>0.72499999999999998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0.57999999999999996</v>
      </c>
      <c r="AU556" t="s">
        <v>133</v>
      </c>
      <c r="AV556">
        <v>2</v>
      </c>
      <c r="AW556">
        <v>2</v>
      </c>
      <c r="AX556">
        <v>36406174</v>
      </c>
      <c r="AY556">
        <v>1</v>
      </c>
      <c r="AZ556">
        <v>0</v>
      </c>
      <c r="BA556">
        <v>538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Y556*Source!I537</f>
        <v>0.10367499999999999</v>
      </c>
      <c r="CY556">
        <f>AD556</f>
        <v>0</v>
      </c>
      <c r="CZ556">
        <f>AH556</f>
        <v>0</v>
      </c>
      <c r="DA556">
        <f>AL556</f>
        <v>1</v>
      </c>
      <c r="DB556">
        <f>ROUND((ROUND(AT556*CZ556,2)*1.25),2)</f>
        <v>0</v>
      </c>
      <c r="DC556">
        <f>ROUND((ROUND(AT556*AG556,2)*1.25),2)</f>
        <v>0</v>
      </c>
    </row>
    <row r="557" spans="1:107">
      <c r="A557">
        <f>ROW(Source!A537)</f>
        <v>537</v>
      </c>
      <c r="B557">
        <v>36401907</v>
      </c>
      <c r="C557">
        <v>36406164</v>
      </c>
      <c r="D557">
        <v>29172556</v>
      </c>
      <c r="E557">
        <v>1</v>
      </c>
      <c r="F557">
        <v>1</v>
      </c>
      <c r="G557">
        <v>1</v>
      </c>
      <c r="H557">
        <v>2</v>
      </c>
      <c r="I557" t="s">
        <v>517</v>
      </c>
      <c r="J557" t="s">
        <v>518</v>
      </c>
      <c r="K557" t="s">
        <v>519</v>
      </c>
      <c r="L557">
        <v>1368</v>
      </c>
      <c r="N557">
        <v>1011</v>
      </c>
      <c r="O557" t="s">
        <v>520</v>
      </c>
      <c r="P557" t="s">
        <v>520</v>
      </c>
      <c r="Q557">
        <v>1</v>
      </c>
      <c r="W557">
        <v>0</v>
      </c>
      <c r="X557">
        <v>-1302720870</v>
      </c>
      <c r="Y557">
        <v>0.72499999999999998</v>
      </c>
      <c r="AA557">
        <v>0</v>
      </c>
      <c r="AB557">
        <v>466.71</v>
      </c>
      <c r="AC557">
        <v>449.82</v>
      </c>
      <c r="AD557">
        <v>0</v>
      </c>
      <c r="AE557">
        <v>0</v>
      </c>
      <c r="AF557">
        <v>31.26</v>
      </c>
      <c r="AG557">
        <v>13.5</v>
      </c>
      <c r="AH557">
        <v>0</v>
      </c>
      <c r="AI557">
        <v>1</v>
      </c>
      <c r="AJ557">
        <v>14.93</v>
      </c>
      <c r="AK557">
        <v>33.32</v>
      </c>
      <c r="AL557">
        <v>1</v>
      </c>
      <c r="AN557">
        <v>0</v>
      </c>
      <c r="AO557">
        <v>1</v>
      </c>
      <c r="AP557">
        <v>1</v>
      </c>
      <c r="AQ557">
        <v>0</v>
      </c>
      <c r="AR557">
        <v>0</v>
      </c>
      <c r="AS557" t="s">
        <v>3</v>
      </c>
      <c r="AT557">
        <v>0.57999999999999996</v>
      </c>
      <c r="AU557" t="s">
        <v>133</v>
      </c>
      <c r="AV557">
        <v>0</v>
      </c>
      <c r="AW557">
        <v>2</v>
      </c>
      <c r="AX557">
        <v>36406175</v>
      </c>
      <c r="AY557">
        <v>1</v>
      </c>
      <c r="AZ557">
        <v>0</v>
      </c>
      <c r="BA557">
        <v>539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Y557*Source!I537</f>
        <v>0.10367499999999999</v>
      </c>
      <c r="CY557">
        <f>AB557</f>
        <v>466.71</v>
      </c>
      <c r="CZ557">
        <f>AF557</f>
        <v>31.26</v>
      </c>
      <c r="DA557">
        <f>AJ557</f>
        <v>14.93</v>
      </c>
      <c r="DB557">
        <f>ROUND((ROUND(AT557*CZ557,2)*1.25),2)</f>
        <v>22.66</v>
      </c>
      <c r="DC557">
        <f>ROUND((ROUND(AT557*AG557,2)*1.25),2)</f>
        <v>9.7899999999999991</v>
      </c>
    </row>
    <row r="558" spans="1:107">
      <c r="A558">
        <f>ROW(Source!A537)</f>
        <v>537</v>
      </c>
      <c r="B558">
        <v>36401907</v>
      </c>
      <c r="C558">
        <v>36406164</v>
      </c>
      <c r="D558">
        <v>29174591</v>
      </c>
      <c r="E558">
        <v>1</v>
      </c>
      <c r="F558">
        <v>1</v>
      </c>
      <c r="G558">
        <v>1</v>
      </c>
      <c r="H558">
        <v>2</v>
      </c>
      <c r="I558" t="s">
        <v>542</v>
      </c>
      <c r="J558" t="s">
        <v>543</v>
      </c>
      <c r="K558" t="s">
        <v>544</v>
      </c>
      <c r="L558">
        <v>1368</v>
      </c>
      <c r="N558">
        <v>1011</v>
      </c>
      <c r="O558" t="s">
        <v>520</v>
      </c>
      <c r="P558" t="s">
        <v>520</v>
      </c>
      <c r="Q558">
        <v>1</v>
      </c>
      <c r="W558">
        <v>0</v>
      </c>
      <c r="X558">
        <v>1598042632</v>
      </c>
      <c r="Y558">
        <v>1.0249999999999999</v>
      </c>
      <c r="AA558">
        <v>0</v>
      </c>
      <c r="AB558">
        <v>9.4700000000000006</v>
      </c>
      <c r="AC558">
        <v>0</v>
      </c>
      <c r="AD558">
        <v>0</v>
      </c>
      <c r="AE558">
        <v>0</v>
      </c>
      <c r="AF558">
        <v>0.95</v>
      </c>
      <c r="AG558">
        <v>0</v>
      </c>
      <c r="AH558">
        <v>0</v>
      </c>
      <c r="AI558">
        <v>1</v>
      </c>
      <c r="AJ558">
        <v>9.9700000000000006</v>
      </c>
      <c r="AK558">
        <v>33.32</v>
      </c>
      <c r="AL558">
        <v>1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0.82</v>
      </c>
      <c r="AU558" t="s">
        <v>133</v>
      </c>
      <c r="AV558">
        <v>0</v>
      </c>
      <c r="AW558">
        <v>2</v>
      </c>
      <c r="AX558">
        <v>36406176</v>
      </c>
      <c r="AY558">
        <v>1</v>
      </c>
      <c r="AZ558">
        <v>0</v>
      </c>
      <c r="BA558">
        <v>540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Y558*Source!I537</f>
        <v>0.14657499999999998</v>
      </c>
      <c r="CY558">
        <f>AB558</f>
        <v>9.4700000000000006</v>
      </c>
      <c r="CZ558">
        <f>AF558</f>
        <v>0.95</v>
      </c>
      <c r="DA558">
        <f>AJ558</f>
        <v>9.9700000000000006</v>
      </c>
      <c r="DB558">
        <f>ROUND((ROUND(AT558*CZ558,2)*1.25),2)</f>
        <v>0.98</v>
      </c>
      <c r="DC558">
        <f>ROUND((ROUND(AT558*AG558,2)*1.25),2)</f>
        <v>0</v>
      </c>
    </row>
    <row r="559" spans="1:107">
      <c r="A559">
        <f>ROW(Source!A537)</f>
        <v>537</v>
      </c>
      <c r="B559">
        <v>36401907</v>
      </c>
      <c r="C559">
        <v>36406164</v>
      </c>
      <c r="D559">
        <v>29174661</v>
      </c>
      <c r="E559">
        <v>1</v>
      </c>
      <c r="F559">
        <v>1</v>
      </c>
      <c r="G559">
        <v>1</v>
      </c>
      <c r="H559">
        <v>2</v>
      </c>
      <c r="I559" t="s">
        <v>571</v>
      </c>
      <c r="J559" t="s">
        <v>572</v>
      </c>
      <c r="K559" t="s">
        <v>573</v>
      </c>
      <c r="L559">
        <v>1368</v>
      </c>
      <c r="N559">
        <v>1011</v>
      </c>
      <c r="O559" t="s">
        <v>520</v>
      </c>
      <c r="P559" t="s">
        <v>520</v>
      </c>
      <c r="Q559">
        <v>1</v>
      </c>
      <c r="W559">
        <v>0</v>
      </c>
      <c r="X559">
        <v>-2115030577</v>
      </c>
      <c r="Y559">
        <v>3.375</v>
      </c>
      <c r="AA559">
        <v>0</v>
      </c>
      <c r="AB559">
        <v>25.44</v>
      </c>
      <c r="AC559">
        <v>0</v>
      </c>
      <c r="AD559">
        <v>0</v>
      </c>
      <c r="AE559">
        <v>0</v>
      </c>
      <c r="AF559">
        <v>2.09</v>
      </c>
      <c r="AG559">
        <v>0</v>
      </c>
      <c r="AH559">
        <v>0</v>
      </c>
      <c r="AI559">
        <v>1</v>
      </c>
      <c r="AJ559">
        <v>12.17</v>
      </c>
      <c r="AK559">
        <v>33.32</v>
      </c>
      <c r="AL559">
        <v>1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2.7</v>
      </c>
      <c r="AU559" t="s">
        <v>133</v>
      </c>
      <c r="AV559">
        <v>0</v>
      </c>
      <c r="AW559">
        <v>2</v>
      </c>
      <c r="AX559">
        <v>36406177</v>
      </c>
      <c r="AY559">
        <v>1</v>
      </c>
      <c r="AZ559">
        <v>0</v>
      </c>
      <c r="BA559">
        <v>541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Y559*Source!I537</f>
        <v>0.48262499999999997</v>
      </c>
      <c r="CY559">
        <f>AB559</f>
        <v>25.44</v>
      </c>
      <c r="CZ559">
        <f>AF559</f>
        <v>2.09</v>
      </c>
      <c r="DA559">
        <f>AJ559</f>
        <v>12.17</v>
      </c>
      <c r="DB559">
        <f>ROUND((ROUND(AT559*CZ559,2)*1.25),2)</f>
        <v>7.05</v>
      </c>
      <c r="DC559">
        <f>ROUND((ROUND(AT559*AG559,2)*1.25),2)</f>
        <v>0</v>
      </c>
    </row>
    <row r="560" spans="1:107">
      <c r="A560">
        <f>ROW(Source!A537)</f>
        <v>537</v>
      </c>
      <c r="B560">
        <v>36401907</v>
      </c>
      <c r="C560">
        <v>36406164</v>
      </c>
      <c r="D560">
        <v>29174913</v>
      </c>
      <c r="E560">
        <v>1</v>
      </c>
      <c r="F560">
        <v>1</v>
      </c>
      <c r="G560">
        <v>1</v>
      </c>
      <c r="H560">
        <v>2</v>
      </c>
      <c r="I560" t="s">
        <v>531</v>
      </c>
      <c r="J560" t="s">
        <v>532</v>
      </c>
      <c r="K560" t="s">
        <v>533</v>
      </c>
      <c r="L560">
        <v>1368</v>
      </c>
      <c r="N560">
        <v>1011</v>
      </c>
      <c r="O560" t="s">
        <v>520</v>
      </c>
      <c r="P560" t="s">
        <v>520</v>
      </c>
      <c r="Q560">
        <v>1</v>
      </c>
      <c r="W560">
        <v>0</v>
      </c>
      <c r="X560">
        <v>458544584</v>
      </c>
      <c r="Y560">
        <v>1.05</v>
      </c>
      <c r="AA560">
        <v>0</v>
      </c>
      <c r="AB560">
        <v>932.72</v>
      </c>
      <c r="AC560">
        <v>386.51</v>
      </c>
      <c r="AD560">
        <v>0</v>
      </c>
      <c r="AE560">
        <v>0</v>
      </c>
      <c r="AF560">
        <v>87.17</v>
      </c>
      <c r="AG560">
        <v>11.6</v>
      </c>
      <c r="AH560">
        <v>0</v>
      </c>
      <c r="AI560">
        <v>1</v>
      </c>
      <c r="AJ560">
        <v>10.7</v>
      </c>
      <c r="AK560">
        <v>33.32</v>
      </c>
      <c r="AL560">
        <v>1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0.84</v>
      </c>
      <c r="AU560" t="s">
        <v>133</v>
      </c>
      <c r="AV560">
        <v>0</v>
      </c>
      <c r="AW560">
        <v>2</v>
      </c>
      <c r="AX560">
        <v>36406178</v>
      </c>
      <c r="AY560">
        <v>1</v>
      </c>
      <c r="AZ560">
        <v>0</v>
      </c>
      <c r="BA560">
        <v>542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Y560*Source!I537</f>
        <v>0.15015000000000001</v>
      </c>
      <c r="CY560">
        <f>AB560</f>
        <v>932.72</v>
      </c>
      <c r="CZ560">
        <f>AF560</f>
        <v>87.17</v>
      </c>
      <c r="DA560">
        <f>AJ560</f>
        <v>10.7</v>
      </c>
      <c r="DB560">
        <f>ROUND((ROUND(AT560*CZ560,2)*1.25),2)</f>
        <v>91.53</v>
      </c>
      <c r="DC560">
        <f>ROUND((ROUND(AT560*AG560,2)*1.25),2)</f>
        <v>12.18</v>
      </c>
    </row>
    <row r="561" spans="1:107">
      <c r="A561">
        <f>ROW(Source!A537)</f>
        <v>537</v>
      </c>
      <c r="B561">
        <v>36401907</v>
      </c>
      <c r="C561">
        <v>36406164</v>
      </c>
      <c r="D561">
        <v>29114332</v>
      </c>
      <c r="E561">
        <v>1</v>
      </c>
      <c r="F561">
        <v>1</v>
      </c>
      <c r="G561">
        <v>1</v>
      </c>
      <c r="H561">
        <v>3</v>
      </c>
      <c r="I561" t="s">
        <v>556</v>
      </c>
      <c r="J561" t="s">
        <v>557</v>
      </c>
      <c r="K561" t="s">
        <v>558</v>
      </c>
      <c r="L561">
        <v>1348</v>
      </c>
      <c r="N561">
        <v>1009</v>
      </c>
      <c r="O561" t="s">
        <v>30</v>
      </c>
      <c r="P561" t="s">
        <v>30</v>
      </c>
      <c r="Q561">
        <v>1000</v>
      </c>
      <c r="W561">
        <v>0</v>
      </c>
      <c r="X561">
        <v>233971917</v>
      </c>
      <c r="Y561">
        <v>1.23E-2</v>
      </c>
      <c r="AA561">
        <v>54619.68</v>
      </c>
      <c r="AB561">
        <v>0</v>
      </c>
      <c r="AC561">
        <v>0</v>
      </c>
      <c r="AD561">
        <v>0</v>
      </c>
      <c r="AE561">
        <v>11978</v>
      </c>
      <c r="AF561">
        <v>0</v>
      </c>
      <c r="AG561">
        <v>0</v>
      </c>
      <c r="AH561">
        <v>0</v>
      </c>
      <c r="AI561">
        <v>4.5599999999999996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1.23E-2</v>
      </c>
      <c r="AU561" t="s">
        <v>3</v>
      </c>
      <c r="AV561">
        <v>0</v>
      </c>
      <c r="AW561">
        <v>2</v>
      </c>
      <c r="AX561">
        <v>36406179</v>
      </c>
      <c r="AY561">
        <v>1</v>
      </c>
      <c r="AZ561">
        <v>0</v>
      </c>
      <c r="BA561">
        <v>543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Y561*Source!I537</f>
        <v>1.7588999999999999E-3</v>
      </c>
      <c r="CY561">
        <f>AA561</f>
        <v>54619.68</v>
      </c>
      <c r="CZ561">
        <f>AE561</f>
        <v>11978</v>
      </c>
      <c r="DA561">
        <f>AI561</f>
        <v>4.5599999999999996</v>
      </c>
      <c r="DB561">
        <f>ROUND(ROUND(AT561*CZ561,2),2)</f>
        <v>147.33000000000001</v>
      </c>
      <c r="DC561">
        <f>ROUND(ROUND(AT561*AG561,2),2)</f>
        <v>0</v>
      </c>
    </row>
    <row r="562" spans="1:107">
      <c r="A562">
        <f>ROW(Source!A537)</f>
        <v>537</v>
      </c>
      <c r="B562">
        <v>36401907</v>
      </c>
      <c r="C562">
        <v>36406164</v>
      </c>
      <c r="D562">
        <v>29130788</v>
      </c>
      <c r="E562">
        <v>1</v>
      </c>
      <c r="F562">
        <v>1</v>
      </c>
      <c r="G562">
        <v>1</v>
      </c>
      <c r="H562">
        <v>3</v>
      </c>
      <c r="I562" t="s">
        <v>574</v>
      </c>
      <c r="J562" t="s">
        <v>575</v>
      </c>
      <c r="K562" t="s">
        <v>576</v>
      </c>
      <c r="L562">
        <v>1339</v>
      </c>
      <c r="N562">
        <v>1007</v>
      </c>
      <c r="O562" t="s">
        <v>570</v>
      </c>
      <c r="P562" t="s">
        <v>570</v>
      </c>
      <c r="Q562">
        <v>1</v>
      </c>
      <c r="W562">
        <v>0</v>
      </c>
      <c r="X562">
        <v>23409818</v>
      </c>
      <c r="Y562">
        <v>2.88</v>
      </c>
      <c r="AA562">
        <v>14208.11</v>
      </c>
      <c r="AB562">
        <v>0</v>
      </c>
      <c r="AC562">
        <v>0</v>
      </c>
      <c r="AD562">
        <v>0</v>
      </c>
      <c r="AE562">
        <v>2156.0100000000002</v>
      </c>
      <c r="AF562">
        <v>0</v>
      </c>
      <c r="AG562">
        <v>0</v>
      </c>
      <c r="AH562">
        <v>0</v>
      </c>
      <c r="AI562">
        <v>6.59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2.88</v>
      </c>
      <c r="AU562" t="s">
        <v>3</v>
      </c>
      <c r="AV562">
        <v>0</v>
      </c>
      <c r="AW562">
        <v>2</v>
      </c>
      <c r="AX562">
        <v>36406180</v>
      </c>
      <c r="AY562">
        <v>1</v>
      </c>
      <c r="AZ562">
        <v>0</v>
      </c>
      <c r="BA562">
        <v>544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Y562*Source!I537</f>
        <v>0.41183999999999993</v>
      </c>
      <c r="CY562">
        <f>AA562</f>
        <v>14208.11</v>
      </c>
      <c r="CZ562">
        <f>AE562</f>
        <v>2156.0100000000002</v>
      </c>
      <c r="DA562">
        <f>AI562</f>
        <v>6.59</v>
      </c>
      <c r="DB562">
        <f>ROUND(ROUND(AT562*CZ562,2),2)</f>
        <v>6209.31</v>
      </c>
      <c r="DC562">
        <f>ROUND(ROUND(AT562*AG562,2),2)</f>
        <v>0</v>
      </c>
    </row>
    <row r="563" spans="1:107">
      <c r="A563">
        <f>ROW(Source!A538)</f>
        <v>538</v>
      </c>
      <c r="B563">
        <v>36401907</v>
      </c>
      <c r="C563">
        <v>36406181</v>
      </c>
      <c r="D563">
        <v>18408291</v>
      </c>
      <c r="E563">
        <v>1</v>
      </c>
      <c r="F563">
        <v>1</v>
      </c>
      <c r="G563">
        <v>1</v>
      </c>
      <c r="H563">
        <v>1</v>
      </c>
      <c r="I563" t="s">
        <v>559</v>
      </c>
      <c r="J563" t="s">
        <v>3</v>
      </c>
      <c r="K563" t="s">
        <v>560</v>
      </c>
      <c r="L563">
        <v>1369</v>
      </c>
      <c r="N563">
        <v>1013</v>
      </c>
      <c r="O563" t="s">
        <v>514</v>
      </c>
      <c r="P563" t="s">
        <v>514</v>
      </c>
      <c r="Q563">
        <v>1</v>
      </c>
      <c r="W563">
        <v>0</v>
      </c>
      <c r="X563">
        <v>1933892413</v>
      </c>
      <c r="Y563">
        <v>35.948999999999998</v>
      </c>
      <c r="AA563">
        <v>0</v>
      </c>
      <c r="AB563">
        <v>0</v>
      </c>
      <c r="AC563">
        <v>0</v>
      </c>
      <c r="AD563">
        <v>260.95999999999998</v>
      </c>
      <c r="AE563">
        <v>0</v>
      </c>
      <c r="AF563">
        <v>0</v>
      </c>
      <c r="AG563">
        <v>0</v>
      </c>
      <c r="AH563">
        <v>260.95999999999998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3</v>
      </c>
      <c r="AT563">
        <v>31.26</v>
      </c>
      <c r="AU563" t="s">
        <v>134</v>
      </c>
      <c r="AV563">
        <v>1</v>
      </c>
      <c r="AW563">
        <v>2</v>
      </c>
      <c r="AX563">
        <v>36406189</v>
      </c>
      <c r="AY563">
        <v>2</v>
      </c>
      <c r="AZ563">
        <v>131072</v>
      </c>
      <c r="BA563">
        <v>545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Y563*Source!I538</f>
        <v>5.140706999999999</v>
      </c>
      <c r="CY563">
        <f>AD563</f>
        <v>260.95999999999998</v>
      </c>
      <c r="CZ563">
        <f>AH563</f>
        <v>260.95999999999998</v>
      </c>
      <c r="DA563">
        <f>AL563</f>
        <v>1</v>
      </c>
      <c r="DB563">
        <f>ROUND((ROUND(AT563*CZ563,2)*1.15),2)</f>
        <v>9381.25</v>
      </c>
      <c r="DC563">
        <f>ROUND((ROUND(AT563*AG563,2)*1.15),2)</f>
        <v>0</v>
      </c>
    </row>
    <row r="564" spans="1:107">
      <c r="A564">
        <f>ROW(Source!A538)</f>
        <v>538</v>
      </c>
      <c r="B564">
        <v>36401907</v>
      </c>
      <c r="C564">
        <v>36406181</v>
      </c>
      <c r="D564">
        <v>121548</v>
      </c>
      <c r="E564">
        <v>1</v>
      </c>
      <c r="F564">
        <v>1</v>
      </c>
      <c r="G564">
        <v>1</v>
      </c>
      <c r="H564">
        <v>1</v>
      </c>
      <c r="I564" t="s">
        <v>35</v>
      </c>
      <c r="J564" t="s">
        <v>3</v>
      </c>
      <c r="K564" t="s">
        <v>515</v>
      </c>
      <c r="L564">
        <v>608254</v>
      </c>
      <c r="N564">
        <v>1013</v>
      </c>
      <c r="O564" t="s">
        <v>516</v>
      </c>
      <c r="P564" t="s">
        <v>516</v>
      </c>
      <c r="Q564">
        <v>1</v>
      </c>
      <c r="W564">
        <v>0</v>
      </c>
      <c r="X564">
        <v>-185737400</v>
      </c>
      <c r="Y564">
        <v>8.375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6.7</v>
      </c>
      <c r="AU564" t="s">
        <v>133</v>
      </c>
      <c r="AV564">
        <v>2</v>
      </c>
      <c r="AW564">
        <v>2</v>
      </c>
      <c r="AX564">
        <v>36406190</v>
      </c>
      <c r="AY564">
        <v>1</v>
      </c>
      <c r="AZ564">
        <v>0</v>
      </c>
      <c r="BA564">
        <v>546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Y564*Source!I538</f>
        <v>1.1976249999999999</v>
      </c>
      <c r="CY564">
        <f>AD564</f>
        <v>0</v>
      </c>
      <c r="CZ564">
        <f>AH564</f>
        <v>0</v>
      </c>
      <c r="DA564">
        <f>AL564</f>
        <v>1</v>
      </c>
      <c r="DB564">
        <f>ROUND((ROUND(AT564*CZ564,2)*1.25),2)</f>
        <v>0</v>
      </c>
      <c r="DC564">
        <f>ROUND((ROUND(AT564*AG564,2)*1.25),2)</f>
        <v>0</v>
      </c>
    </row>
    <row r="565" spans="1:107">
      <c r="A565">
        <f>ROW(Source!A538)</f>
        <v>538</v>
      </c>
      <c r="B565">
        <v>36401907</v>
      </c>
      <c r="C565">
        <v>36406181</v>
      </c>
      <c r="D565">
        <v>29172710</v>
      </c>
      <c r="E565">
        <v>1</v>
      </c>
      <c r="F565">
        <v>1</v>
      </c>
      <c r="G565">
        <v>1</v>
      </c>
      <c r="H565">
        <v>2</v>
      </c>
      <c r="I565" t="s">
        <v>523</v>
      </c>
      <c r="J565" t="s">
        <v>524</v>
      </c>
      <c r="K565" t="s">
        <v>525</v>
      </c>
      <c r="L565">
        <v>1368</v>
      </c>
      <c r="N565">
        <v>1011</v>
      </c>
      <c r="O565" t="s">
        <v>520</v>
      </c>
      <c r="P565" t="s">
        <v>520</v>
      </c>
      <c r="Q565">
        <v>1</v>
      </c>
      <c r="W565">
        <v>0</v>
      </c>
      <c r="X565">
        <v>-1676841219</v>
      </c>
      <c r="Y565">
        <v>8.375</v>
      </c>
      <c r="AA565">
        <v>0</v>
      </c>
      <c r="AB565">
        <v>539.16</v>
      </c>
      <c r="AC565">
        <v>335.2</v>
      </c>
      <c r="AD565">
        <v>0</v>
      </c>
      <c r="AE565">
        <v>0</v>
      </c>
      <c r="AF565">
        <v>46.56</v>
      </c>
      <c r="AG565">
        <v>10.06</v>
      </c>
      <c r="AH565">
        <v>0</v>
      </c>
      <c r="AI565">
        <v>1</v>
      </c>
      <c r="AJ565">
        <v>11.58</v>
      </c>
      <c r="AK565">
        <v>33.32</v>
      </c>
      <c r="AL565">
        <v>1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6.7</v>
      </c>
      <c r="AU565" t="s">
        <v>133</v>
      </c>
      <c r="AV565">
        <v>0</v>
      </c>
      <c r="AW565">
        <v>2</v>
      </c>
      <c r="AX565">
        <v>36406191</v>
      </c>
      <c r="AY565">
        <v>1</v>
      </c>
      <c r="AZ565">
        <v>0</v>
      </c>
      <c r="BA565">
        <v>547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Y565*Source!I538</f>
        <v>1.1976249999999999</v>
      </c>
      <c r="CY565">
        <f>AB565</f>
        <v>539.16</v>
      </c>
      <c r="CZ565">
        <f>AF565</f>
        <v>46.56</v>
      </c>
      <c r="DA565">
        <f>AJ565</f>
        <v>11.58</v>
      </c>
      <c r="DB565">
        <f>ROUND((ROUND(AT565*CZ565,2)*1.25),2)</f>
        <v>389.94</v>
      </c>
      <c r="DC565">
        <f>ROUND((ROUND(AT565*AG565,2)*1.25),2)</f>
        <v>84.25</v>
      </c>
    </row>
    <row r="566" spans="1:107">
      <c r="A566">
        <f>ROW(Source!A538)</f>
        <v>538</v>
      </c>
      <c r="B566">
        <v>36401907</v>
      </c>
      <c r="C566">
        <v>36406181</v>
      </c>
      <c r="D566">
        <v>29173472</v>
      </c>
      <c r="E566">
        <v>1</v>
      </c>
      <c r="F566">
        <v>1</v>
      </c>
      <c r="G566">
        <v>1</v>
      </c>
      <c r="H566">
        <v>2</v>
      </c>
      <c r="I566" t="s">
        <v>577</v>
      </c>
      <c r="J566" t="s">
        <v>578</v>
      </c>
      <c r="K566" t="s">
        <v>579</v>
      </c>
      <c r="L566">
        <v>1368</v>
      </c>
      <c r="N566">
        <v>1011</v>
      </c>
      <c r="O566" t="s">
        <v>520</v>
      </c>
      <c r="P566" t="s">
        <v>520</v>
      </c>
      <c r="Q566">
        <v>1</v>
      </c>
      <c r="W566">
        <v>0</v>
      </c>
      <c r="X566">
        <v>275932499</v>
      </c>
      <c r="Y566">
        <v>13.75</v>
      </c>
      <c r="AA566">
        <v>0</v>
      </c>
      <c r="AB566">
        <v>12.75</v>
      </c>
      <c r="AC566">
        <v>0</v>
      </c>
      <c r="AD566">
        <v>0</v>
      </c>
      <c r="AE566">
        <v>0</v>
      </c>
      <c r="AF566">
        <v>3</v>
      </c>
      <c r="AG566">
        <v>0</v>
      </c>
      <c r="AH566">
        <v>0</v>
      </c>
      <c r="AI566">
        <v>1</v>
      </c>
      <c r="AJ566">
        <v>4.25</v>
      </c>
      <c r="AK566">
        <v>33.32</v>
      </c>
      <c r="AL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11</v>
      </c>
      <c r="AU566" t="s">
        <v>133</v>
      </c>
      <c r="AV566">
        <v>0</v>
      </c>
      <c r="AW566">
        <v>2</v>
      </c>
      <c r="AX566">
        <v>36406192</v>
      </c>
      <c r="AY566">
        <v>1</v>
      </c>
      <c r="AZ566">
        <v>0</v>
      </c>
      <c r="BA566">
        <v>548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Y566*Source!I538</f>
        <v>1.9662499999999998</v>
      </c>
      <c r="CY566">
        <f>AB566</f>
        <v>12.75</v>
      </c>
      <c r="CZ566">
        <f>AF566</f>
        <v>3</v>
      </c>
      <c r="DA566">
        <f>AJ566</f>
        <v>4.25</v>
      </c>
      <c r="DB566">
        <f>ROUND((ROUND(AT566*CZ566,2)*1.25),2)</f>
        <v>41.25</v>
      </c>
      <c r="DC566">
        <f>ROUND((ROUND(AT566*AG566,2)*1.25),2)</f>
        <v>0</v>
      </c>
    </row>
    <row r="567" spans="1:107">
      <c r="A567">
        <f>ROW(Source!A538)</f>
        <v>538</v>
      </c>
      <c r="B567">
        <v>36401907</v>
      </c>
      <c r="C567">
        <v>36406181</v>
      </c>
      <c r="D567">
        <v>29174913</v>
      </c>
      <c r="E567">
        <v>1</v>
      </c>
      <c r="F567">
        <v>1</v>
      </c>
      <c r="G567">
        <v>1</v>
      </c>
      <c r="H567">
        <v>2</v>
      </c>
      <c r="I567" t="s">
        <v>531</v>
      </c>
      <c r="J567" t="s">
        <v>532</v>
      </c>
      <c r="K567" t="s">
        <v>533</v>
      </c>
      <c r="L567">
        <v>1368</v>
      </c>
      <c r="N567">
        <v>1011</v>
      </c>
      <c r="O567" t="s">
        <v>520</v>
      </c>
      <c r="P567" t="s">
        <v>520</v>
      </c>
      <c r="Q567">
        <v>1</v>
      </c>
      <c r="W567">
        <v>0</v>
      </c>
      <c r="X567">
        <v>458544584</v>
      </c>
      <c r="Y567">
        <v>0.4375</v>
      </c>
      <c r="AA567">
        <v>0</v>
      </c>
      <c r="AB567">
        <v>932.72</v>
      </c>
      <c r="AC567">
        <v>386.51</v>
      </c>
      <c r="AD567">
        <v>0</v>
      </c>
      <c r="AE567">
        <v>0</v>
      </c>
      <c r="AF567">
        <v>87.17</v>
      </c>
      <c r="AG567">
        <v>11.6</v>
      </c>
      <c r="AH567">
        <v>0</v>
      </c>
      <c r="AI567">
        <v>1</v>
      </c>
      <c r="AJ567">
        <v>10.7</v>
      </c>
      <c r="AK567">
        <v>33.32</v>
      </c>
      <c r="AL567">
        <v>1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3</v>
      </c>
      <c r="AT567">
        <v>0.35</v>
      </c>
      <c r="AU567" t="s">
        <v>133</v>
      </c>
      <c r="AV567">
        <v>0</v>
      </c>
      <c r="AW567">
        <v>2</v>
      </c>
      <c r="AX567">
        <v>36406193</v>
      </c>
      <c r="AY567">
        <v>1</v>
      </c>
      <c r="AZ567">
        <v>0</v>
      </c>
      <c r="BA567">
        <v>549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Y567*Source!I538</f>
        <v>6.2562499999999993E-2</v>
      </c>
      <c r="CY567">
        <f>AB567</f>
        <v>932.72</v>
      </c>
      <c r="CZ567">
        <f>AF567</f>
        <v>87.17</v>
      </c>
      <c r="DA567">
        <f>AJ567</f>
        <v>10.7</v>
      </c>
      <c r="DB567">
        <f>ROUND((ROUND(AT567*CZ567,2)*1.25),2)</f>
        <v>38.14</v>
      </c>
      <c r="DC567">
        <f>ROUND((ROUND(AT567*AG567,2)*1.25),2)</f>
        <v>5.08</v>
      </c>
    </row>
    <row r="568" spans="1:107">
      <c r="A568">
        <f>ROW(Source!A538)</f>
        <v>538</v>
      </c>
      <c r="B568">
        <v>36401907</v>
      </c>
      <c r="C568">
        <v>36406181</v>
      </c>
      <c r="D568">
        <v>29114687</v>
      </c>
      <c r="E568">
        <v>1</v>
      </c>
      <c r="F568">
        <v>1</v>
      </c>
      <c r="G568">
        <v>1</v>
      </c>
      <c r="H568">
        <v>3</v>
      </c>
      <c r="I568" t="s">
        <v>580</v>
      </c>
      <c r="J568" t="s">
        <v>581</v>
      </c>
      <c r="K568" t="s">
        <v>582</v>
      </c>
      <c r="L568">
        <v>1348</v>
      </c>
      <c r="N568">
        <v>1009</v>
      </c>
      <c r="O568" t="s">
        <v>30</v>
      </c>
      <c r="P568" t="s">
        <v>30</v>
      </c>
      <c r="Q568">
        <v>1000</v>
      </c>
      <c r="W568">
        <v>0</v>
      </c>
      <c r="X568">
        <v>157955001</v>
      </c>
      <c r="Y568">
        <v>1.8E-3</v>
      </c>
      <c r="AA568">
        <v>105069.06</v>
      </c>
      <c r="AB568">
        <v>0</v>
      </c>
      <c r="AC568">
        <v>0</v>
      </c>
      <c r="AD568">
        <v>0</v>
      </c>
      <c r="AE568">
        <v>16974</v>
      </c>
      <c r="AF568">
        <v>0</v>
      </c>
      <c r="AG568">
        <v>0</v>
      </c>
      <c r="AH568">
        <v>0</v>
      </c>
      <c r="AI568">
        <v>6.19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1.8E-3</v>
      </c>
      <c r="AU568" t="s">
        <v>3</v>
      </c>
      <c r="AV568">
        <v>0</v>
      </c>
      <c r="AW568">
        <v>2</v>
      </c>
      <c r="AX568">
        <v>36406194</v>
      </c>
      <c r="AY568">
        <v>1</v>
      </c>
      <c r="AZ568">
        <v>0</v>
      </c>
      <c r="BA568">
        <v>550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Y568*Source!I538</f>
        <v>2.5739999999999997E-4</v>
      </c>
      <c r="CY568">
        <f>AA568</f>
        <v>105069.06</v>
      </c>
      <c r="CZ568">
        <f>AE568</f>
        <v>16974</v>
      </c>
      <c r="DA568">
        <f>AI568</f>
        <v>6.19</v>
      </c>
      <c r="DB568">
        <f>ROUND(ROUND(AT568*CZ568,2),2)</f>
        <v>30.55</v>
      </c>
      <c r="DC568">
        <f>ROUND(ROUND(AT568*AG568,2),2)</f>
        <v>0</v>
      </c>
    </row>
    <row r="569" spans="1:107">
      <c r="A569">
        <f>ROW(Source!A538)</f>
        <v>538</v>
      </c>
      <c r="B569">
        <v>36401907</v>
      </c>
      <c r="C569">
        <v>36406181</v>
      </c>
      <c r="D569">
        <v>29115292</v>
      </c>
      <c r="E569">
        <v>1</v>
      </c>
      <c r="F569">
        <v>1</v>
      </c>
      <c r="G569">
        <v>1</v>
      </c>
      <c r="H569">
        <v>3</v>
      </c>
      <c r="I569" t="s">
        <v>583</v>
      </c>
      <c r="J569" t="s">
        <v>584</v>
      </c>
      <c r="K569" t="s">
        <v>585</v>
      </c>
      <c r="L569">
        <v>1339</v>
      </c>
      <c r="N569">
        <v>1007</v>
      </c>
      <c r="O569" t="s">
        <v>570</v>
      </c>
      <c r="P569" t="s">
        <v>570</v>
      </c>
      <c r="Q569">
        <v>1</v>
      </c>
      <c r="W569">
        <v>0</v>
      </c>
      <c r="X569">
        <v>582810497</v>
      </c>
      <c r="Y569">
        <v>1.24</v>
      </c>
      <c r="AA569">
        <v>29691.33</v>
      </c>
      <c r="AB569">
        <v>0</v>
      </c>
      <c r="AC569">
        <v>0</v>
      </c>
      <c r="AD569">
        <v>0</v>
      </c>
      <c r="AE569">
        <v>4478.33</v>
      </c>
      <c r="AF569">
        <v>0</v>
      </c>
      <c r="AG569">
        <v>0</v>
      </c>
      <c r="AH569">
        <v>0</v>
      </c>
      <c r="AI569">
        <v>6.63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1.24</v>
      </c>
      <c r="AU569" t="s">
        <v>3</v>
      </c>
      <c r="AV569">
        <v>0</v>
      </c>
      <c r="AW569">
        <v>2</v>
      </c>
      <c r="AX569">
        <v>36406195</v>
      </c>
      <c r="AY569">
        <v>1</v>
      </c>
      <c r="AZ569">
        <v>0</v>
      </c>
      <c r="BA569">
        <v>551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Y569*Source!I538</f>
        <v>0.17731999999999998</v>
      </c>
      <c r="CY569">
        <f>AA569</f>
        <v>29691.33</v>
      </c>
      <c r="CZ569">
        <f>AE569</f>
        <v>4478.33</v>
      </c>
      <c r="DA569">
        <f>AI569</f>
        <v>6.63</v>
      </c>
      <c r="DB569">
        <f>ROUND(ROUND(AT569*CZ569,2),2)</f>
        <v>5553.13</v>
      </c>
      <c r="DC569">
        <f>ROUND(ROUND(AT569*AG569,2),2)</f>
        <v>0</v>
      </c>
    </row>
    <row r="570" spans="1:107">
      <c r="A570">
        <f>ROW(Source!A539)</f>
        <v>539</v>
      </c>
      <c r="B570">
        <v>36401907</v>
      </c>
      <c r="C570">
        <v>36406196</v>
      </c>
      <c r="D570">
        <v>31427882</v>
      </c>
      <c r="E570">
        <v>1</v>
      </c>
      <c r="F570">
        <v>1</v>
      </c>
      <c r="G570">
        <v>1</v>
      </c>
      <c r="H570">
        <v>1</v>
      </c>
      <c r="I570" t="s">
        <v>586</v>
      </c>
      <c r="J570" t="s">
        <v>3</v>
      </c>
      <c r="K570" t="s">
        <v>587</v>
      </c>
      <c r="L570">
        <v>1369</v>
      </c>
      <c r="N570">
        <v>1013</v>
      </c>
      <c r="O570" t="s">
        <v>514</v>
      </c>
      <c r="P570" t="s">
        <v>514</v>
      </c>
      <c r="Q570">
        <v>1</v>
      </c>
      <c r="W570">
        <v>0</v>
      </c>
      <c r="X570">
        <v>-573087009</v>
      </c>
      <c r="Y570">
        <v>52.048999999999992</v>
      </c>
      <c r="AA570">
        <v>0</v>
      </c>
      <c r="AB570">
        <v>0</v>
      </c>
      <c r="AC570">
        <v>0</v>
      </c>
      <c r="AD570">
        <v>272.45</v>
      </c>
      <c r="AE570">
        <v>0</v>
      </c>
      <c r="AF570">
        <v>0</v>
      </c>
      <c r="AG570">
        <v>0</v>
      </c>
      <c r="AH570">
        <v>272.45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1</v>
      </c>
      <c r="AQ570">
        <v>0</v>
      </c>
      <c r="AR570">
        <v>0</v>
      </c>
      <c r="AS570" t="s">
        <v>3</v>
      </c>
      <c r="AT570">
        <v>45.26</v>
      </c>
      <c r="AU570" t="s">
        <v>134</v>
      </c>
      <c r="AV570">
        <v>1</v>
      </c>
      <c r="AW570">
        <v>2</v>
      </c>
      <c r="AX570">
        <v>36406206</v>
      </c>
      <c r="AY570">
        <v>1</v>
      </c>
      <c r="AZ570">
        <v>0</v>
      </c>
      <c r="BA570">
        <v>552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Y570*Source!I539</f>
        <v>7.4430069999999979</v>
      </c>
      <c r="CY570">
        <f>AD570</f>
        <v>272.45</v>
      </c>
      <c r="CZ570">
        <f>AH570</f>
        <v>272.45</v>
      </c>
      <c r="DA570">
        <f>AL570</f>
        <v>1</v>
      </c>
      <c r="DB570">
        <f>ROUND((ROUND(AT570*CZ570,2)*1.15),2)</f>
        <v>14180.75</v>
      </c>
      <c r="DC570">
        <f>ROUND((ROUND(AT570*AG570,2)*1.15),2)</f>
        <v>0</v>
      </c>
    </row>
    <row r="571" spans="1:107">
      <c r="A571">
        <f>ROW(Source!A539)</f>
        <v>539</v>
      </c>
      <c r="B571">
        <v>36401907</v>
      </c>
      <c r="C571">
        <v>36406196</v>
      </c>
      <c r="D571">
        <v>121548</v>
      </c>
      <c r="E571">
        <v>1</v>
      </c>
      <c r="F571">
        <v>1</v>
      </c>
      <c r="G571">
        <v>1</v>
      </c>
      <c r="H571">
        <v>1</v>
      </c>
      <c r="I571" t="s">
        <v>35</v>
      </c>
      <c r="J571" t="s">
        <v>3</v>
      </c>
      <c r="K571" t="s">
        <v>515</v>
      </c>
      <c r="L571">
        <v>608254</v>
      </c>
      <c r="N571">
        <v>1013</v>
      </c>
      <c r="O571" t="s">
        <v>516</v>
      </c>
      <c r="P571" t="s">
        <v>516</v>
      </c>
      <c r="Q571">
        <v>1</v>
      </c>
      <c r="W571">
        <v>0</v>
      </c>
      <c r="X571">
        <v>-185737400</v>
      </c>
      <c r="Y571">
        <v>0.05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1</v>
      </c>
      <c r="AQ571">
        <v>0</v>
      </c>
      <c r="AR571">
        <v>0</v>
      </c>
      <c r="AS571" t="s">
        <v>3</v>
      </c>
      <c r="AT571">
        <v>0.04</v>
      </c>
      <c r="AU571" t="s">
        <v>133</v>
      </c>
      <c r="AV571">
        <v>2</v>
      </c>
      <c r="AW571">
        <v>2</v>
      </c>
      <c r="AX571">
        <v>36406207</v>
      </c>
      <c r="AY571">
        <v>1</v>
      </c>
      <c r="AZ571">
        <v>0</v>
      </c>
      <c r="BA571">
        <v>553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Y571*Source!I539</f>
        <v>7.1500000000000001E-3</v>
      </c>
      <c r="CY571">
        <f>AD571</f>
        <v>0</v>
      </c>
      <c r="CZ571">
        <f>AH571</f>
        <v>0</v>
      </c>
      <c r="DA571">
        <f>AL571</f>
        <v>1</v>
      </c>
      <c r="DB571">
        <f>ROUND((ROUND(AT571*CZ571,2)*1.25),2)</f>
        <v>0</v>
      </c>
      <c r="DC571">
        <f>ROUND((ROUND(AT571*AG571,2)*1.25),2)</f>
        <v>0</v>
      </c>
    </row>
    <row r="572" spans="1:107">
      <c r="A572">
        <f>ROW(Source!A539)</f>
        <v>539</v>
      </c>
      <c r="B572">
        <v>36401907</v>
      </c>
      <c r="C572">
        <v>36406196</v>
      </c>
      <c r="D572">
        <v>35554737</v>
      </c>
      <c r="E572">
        <v>1</v>
      </c>
      <c r="F572">
        <v>1</v>
      </c>
      <c r="G572">
        <v>1</v>
      </c>
      <c r="H572">
        <v>2</v>
      </c>
      <c r="I572" t="s">
        <v>517</v>
      </c>
      <c r="J572" t="s">
        <v>588</v>
      </c>
      <c r="K572" t="s">
        <v>519</v>
      </c>
      <c r="L572">
        <v>1368</v>
      </c>
      <c r="N572">
        <v>1011</v>
      </c>
      <c r="O572" t="s">
        <v>520</v>
      </c>
      <c r="P572" t="s">
        <v>520</v>
      </c>
      <c r="Q572">
        <v>1</v>
      </c>
      <c r="W572">
        <v>0</v>
      </c>
      <c r="X572">
        <v>290757077</v>
      </c>
      <c r="Y572">
        <v>0.05</v>
      </c>
      <c r="AA572">
        <v>0</v>
      </c>
      <c r="AB572">
        <v>466.71</v>
      </c>
      <c r="AC572">
        <v>449.82</v>
      </c>
      <c r="AD572">
        <v>0</v>
      </c>
      <c r="AE572">
        <v>0</v>
      </c>
      <c r="AF572">
        <v>31.26</v>
      </c>
      <c r="AG572">
        <v>13.5</v>
      </c>
      <c r="AH572">
        <v>0</v>
      </c>
      <c r="AI572">
        <v>1</v>
      </c>
      <c r="AJ572">
        <v>14.93</v>
      </c>
      <c r="AK572">
        <v>33.32</v>
      </c>
      <c r="AL572">
        <v>1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0.04</v>
      </c>
      <c r="AU572" t="s">
        <v>133</v>
      </c>
      <c r="AV572">
        <v>0</v>
      </c>
      <c r="AW572">
        <v>2</v>
      </c>
      <c r="AX572">
        <v>36406208</v>
      </c>
      <c r="AY572">
        <v>1</v>
      </c>
      <c r="AZ572">
        <v>0</v>
      </c>
      <c r="BA572">
        <v>554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Y572*Source!I539</f>
        <v>7.1500000000000001E-3</v>
      </c>
      <c r="CY572">
        <f>AB572</f>
        <v>466.71</v>
      </c>
      <c r="CZ572">
        <f>AF572</f>
        <v>31.26</v>
      </c>
      <c r="DA572">
        <f>AJ572</f>
        <v>14.93</v>
      </c>
      <c r="DB572">
        <f>ROUND((ROUND(AT572*CZ572,2)*1.25),2)</f>
        <v>1.56</v>
      </c>
      <c r="DC572">
        <f>ROUND((ROUND(AT572*AG572,2)*1.25),2)</f>
        <v>0.68</v>
      </c>
    </row>
    <row r="573" spans="1:107">
      <c r="A573">
        <f>ROW(Source!A539)</f>
        <v>539</v>
      </c>
      <c r="B573">
        <v>36401907</v>
      </c>
      <c r="C573">
        <v>36406196</v>
      </c>
      <c r="D573">
        <v>35555025</v>
      </c>
      <c r="E573">
        <v>1</v>
      </c>
      <c r="F573">
        <v>1</v>
      </c>
      <c r="G573">
        <v>1</v>
      </c>
      <c r="H573">
        <v>2</v>
      </c>
      <c r="I573" t="s">
        <v>589</v>
      </c>
      <c r="J573" t="s">
        <v>590</v>
      </c>
      <c r="K573" t="s">
        <v>591</v>
      </c>
      <c r="L573">
        <v>1368</v>
      </c>
      <c r="N573">
        <v>1011</v>
      </c>
      <c r="O573" t="s">
        <v>520</v>
      </c>
      <c r="P573" t="s">
        <v>520</v>
      </c>
      <c r="Q573">
        <v>1</v>
      </c>
      <c r="W573">
        <v>0</v>
      </c>
      <c r="X573">
        <v>269071542</v>
      </c>
      <c r="Y573">
        <v>1.6875</v>
      </c>
      <c r="AA573">
        <v>0</v>
      </c>
      <c r="AB573">
        <v>21.3</v>
      </c>
      <c r="AC573">
        <v>0</v>
      </c>
      <c r="AD573">
        <v>0</v>
      </c>
      <c r="AE573">
        <v>0</v>
      </c>
      <c r="AF573">
        <v>2.7</v>
      </c>
      <c r="AG573">
        <v>0</v>
      </c>
      <c r="AH573">
        <v>0</v>
      </c>
      <c r="AI573">
        <v>1</v>
      </c>
      <c r="AJ573">
        <v>7.89</v>
      </c>
      <c r="AK573">
        <v>33.32</v>
      </c>
      <c r="AL573">
        <v>1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3</v>
      </c>
      <c r="AT573">
        <v>1.35</v>
      </c>
      <c r="AU573" t="s">
        <v>133</v>
      </c>
      <c r="AV573">
        <v>0</v>
      </c>
      <c r="AW573">
        <v>2</v>
      </c>
      <c r="AX573">
        <v>36406209</v>
      </c>
      <c r="AY573">
        <v>1</v>
      </c>
      <c r="AZ573">
        <v>0</v>
      </c>
      <c r="BA573">
        <v>555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Y573*Source!I539</f>
        <v>0.24131249999999999</v>
      </c>
      <c r="CY573">
        <f>AB573</f>
        <v>21.3</v>
      </c>
      <c r="CZ573">
        <f>AF573</f>
        <v>2.7</v>
      </c>
      <c r="DA573">
        <f>AJ573</f>
        <v>7.89</v>
      </c>
      <c r="DB573">
        <f>ROUND((ROUND(AT573*CZ573,2)*1.25),2)</f>
        <v>4.5599999999999996</v>
      </c>
      <c r="DC573">
        <f>ROUND((ROUND(AT573*AG573,2)*1.25),2)</f>
        <v>0</v>
      </c>
    </row>
    <row r="574" spans="1:107">
      <c r="A574">
        <f>ROW(Source!A539)</f>
        <v>539</v>
      </c>
      <c r="B574">
        <v>36401907</v>
      </c>
      <c r="C574">
        <v>36406196</v>
      </c>
      <c r="D574">
        <v>35555088</v>
      </c>
      <c r="E574">
        <v>1</v>
      </c>
      <c r="F574">
        <v>1</v>
      </c>
      <c r="G574">
        <v>1</v>
      </c>
      <c r="H574">
        <v>2</v>
      </c>
      <c r="I574" t="s">
        <v>531</v>
      </c>
      <c r="J574" t="s">
        <v>592</v>
      </c>
      <c r="K574" t="s">
        <v>533</v>
      </c>
      <c r="L574">
        <v>1368</v>
      </c>
      <c r="N574">
        <v>1011</v>
      </c>
      <c r="O574" t="s">
        <v>520</v>
      </c>
      <c r="P574" t="s">
        <v>520</v>
      </c>
      <c r="Q574">
        <v>1</v>
      </c>
      <c r="W574">
        <v>0</v>
      </c>
      <c r="X574">
        <v>586434904</v>
      </c>
      <c r="Y574">
        <v>1.2500000000000001E-2</v>
      </c>
      <c r="AA574">
        <v>0</v>
      </c>
      <c r="AB574">
        <v>932.72</v>
      </c>
      <c r="AC574">
        <v>386.51</v>
      </c>
      <c r="AD574">
        <v>0</v>
      </c>
      <c r="AE574">
        <v>0</v>
      </c>
      <c r="AF574">
        <v>87.17</v>
      </c>
      <c r="AG574">
        <v>11.6</v>
      </c>
      <c r="AH574">
        <v>0</v>
      </c>
      <c r="AI574">
        <v>1</v>
      </c>
      <c r="AJ574">
        <v>10.7</v>
      </c>
      <c r="AK574">
        <v>33.32</v>
      </c>
      <c r="AL574">
        <v>1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3</v>
      </c>
      <c r="AT574">
        <v>0.01</v>
      </c>
      <c r="AU574" t="s">
        <v>133</v>
      </c>
      <c r="AV574">
        <v>0</v>
      </c>
      <c r="AW574">
        <v>2</v>
      </c>
      <c r="AX574">
        <v>36406210</v>
      </c>
      <c r="AY574">
        <v>1</v>
      </c>
      <c r="AZ574">
        <v>0</v>
      </c>
      <c r="BA574">
        <v>556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Y574*Source!I539</f>
        <v>1.7875E-3</v>
      </c>
      <c r="CY574">
        <f>AB574</f>
        <v>932.72</v>
      </c>
      <c r="CZ574">
        <f>AF574</f>
        <v>87.17</v>
      </c>
      <c r="DA574">
        <f>AJ574</f>
        <v>10.7</v>
      </c>
      <c r="DB574">
        <f>ROUND((ROUND(AT574*CZ574,2)*1.25),2)</f>
        <v>1.0900000000000001</v>
      </c>
      <c r="DC574">
        <f>ROUND((ROUND(AT574*AG574,2)*1.25),2)</f>
        <v>0.15</v>
      </c>
    </row>
    <row r="575" spans="1:107">
      <c r="A575">
        <f>ROW(Source!A539)</f>
        <v>539</v>
      </c>
      <c r="B575">
        <v>36401907</v>
      </c>
      <c r="C575">
        <v>36406196</v>
      </c>
      <c r="D575">
        <v>35552818</v>
      </c>
      <c r="E575">
        <v>1</v>
      </c>
      <c r="F575">
        <v>1</v>
      </c>
      <c r="G575">
        <v>1</v>
      </c>
      <c r="H575">
        <v>3</v>
      </c>
      <c r="I575" t="s">
        <v>593</v>
      </c>
      <c r="J575" t="s">
        <v>594</v>
      </c>
      <c r="K575" t="s">
        <v>595</v>
      </c>
      <c r="L575">
        <v>1308</v>
      </c>
      <c r="N575">
        <v>1003</v>
      </c>
      <c r="O575" t="s">
        <v>65</v>
      </c>
      <c r="P575" t="s">
        <v>65</v>
      </c>
      <c r="Q575">
        <v>100</v>
      </c>
      <c r="W575">
        <v>0</v>
      </c>
      <c r="X575">
        <v>-1755052483</v>
      </c>
      <c r="Y575">
        <v>0.68</v>
      </c>
      <c r="AA575">
        <v>528.80999999999995</v>
      </c>
      <c r="AB575">
        <v>0</v>
      </c>
      <c r="AC575">
        <v>0</v>
      </c>
      <c r="AD575">
        <v>0</v>
      </c>
      <c r="AE575">
        <v>99.4</v>
      </c>
      <c r="AF575">
        <v>0</v>
      </c>
      <c r="AG575">
        <v>0</v>
      </c>
      <c r="AH575">
        <v>0</v>
      </c>
      <c r="AI575">
        <v>5.32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3</v>
      </c>
      <c r="AT575">
        <v>0.68</v>
      </c>
      <c r="AU575" t="s">
        <v>3</v>
      </c>
      <c r="AV575">
        <v>0</v>
      </c>
      <c r="AW575">
        <v>2</v>
      </c>
      <c r="AX575">
        <v>36406211</v>
      </c>
      <c r="AY575">
        <v>1</v>
      </c>
      <c r="AZ575">
        <v>0</v>
      </c>
      <c r="BA575">
        <v>557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Y575*Source!I539</f>
        <v>9.7239999999999993E-2</v>
      </c>
      <c r="CY575">
        <f>AA575</f>
        <v>528.80999999999995</v>
      </c>
      <c r="CZ575">
        <f>AE575</f>
        <v>99.4</v>
      </c>
      <c r="DA575">
        <f>AI575</f>
        <v>5.32</v>
      </c>
      <c r="DB575">
        <f>ROUND(ROUND(AT575*CZ575,2),2)</f>
        <v>67.59</v>
      </c>
      <c r="DC575">
        <f>ROUND(ROUND(AT575*AG575,2),2)</f>
        <v>0</v>
      </c>
    </row>
    <row r="576" spans="1:107">
      <c r="A576">
        <f>ROW(Source!A539)</f>
        <v>539</v>
      </c>
      <c r="B576">
        <v>36401907</v>
      </c>
      <c r="C576">
        <v>36406196</v>
      </c>
      <c r="D576">
        <v>29110964</v>
      </c>
      <c r="E576">
        <v>1</v>
      </c>
      <c r="F576">
        <v>1</v>
      </c>
      <c r="G576">
        <v>1</v>
      </c>
      <c r="H576">
        <v>3</v>
      </c>
      <c r="I576" t="s">
        <v>201</v>
      </c>
      <c r="J576" t="s">
        <v>203</v>
      </c>
      <c r="K576" t="s">
        <v>202</v>
      </c>
      <c r="L576">
        <v>1327</v>
      </c>
      <c r="N576">
        <v>1005</v>
      </c>
      <c r="O576" t="s">
        <v>155</v>
      </c>
      <c r="P576" t="s">
        <v>155</v>
      </c>
      <c r="Q576">
        <v>1</v>
      </c>
      <c r="W576">
        <v>0</v>
      </c>
      <c r="X576">
        <v>-100917442</v>
      </c>
      <c r="Y576">
        <v>102</v>
      </c>
      <c r="AA576">
        <v>516.15</v>
      </c>
      <c r="AB576">
        <v>0</v>
      </c>
      <c r="AC576">
        <v>0</v>
      </c>
      <c r="AD576">
        <v>0</v>
      </c>
      <c r="AE576">
        <v>82.19</v>
      </c>
      <c r="AF576">
        <v>0</v>
      </c>
      <c r="AG576">
        <v>0</v>
      </c>
      <c r="AH576">
        <v>0</v>
      </c>
      <c r="AI576">
        <v>6.28</v>
      </c>
      <c r="AJ576">
        <v>1</v>
      </c>
      <c r="AK576">
        <v>1</v>
      </c>
      <c r="AL576">
        <v>1</v>
      </c>
      <c r="AN576">
        <v>0</v>
      </c>
      <c r="AO576">
        <v>0</v>
      </c>
      <c r="AP576">
        <v>0</v>
      </c>
      <c r="AQ576">
        <v>0</v>
      </c>
      <c r="AR576">
        <v>0</v>
      </c>
      <c r="AS576" t="s">
        <v>3</v>
      </c>
      <c r="AT576">
        <v>102</v>
      </c>
      <c r="AU576" t="s">
        <v>3</v>
      </c>
      <c r="AV576">
        <v>0</v>
      </c>
      <c r="AW576">
        <v>1</v>
      </c>
      <c r="AX576">
        <v>-1</v>
      </c>
      <c r="AY576">
        <v>0</v>
      </c>
      <c r="AZ576">
        <v>0</v>
      </c>
      <c r="BA576" t="s">
        <v>3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Y576*Source!I539</f>
        <v>14.585999999999999</v>
      </c>
      <c r="CY576">
        <f>AA576</f>
        <v>516.15</v>
      </c>
      <c r="CZ576">
        <f>AE576</f>
        <v>82.19</v>
      </c>
      <c r="DA576">
        <f>AI576</f>
        <v>6.28</v>
      </c>
      <c r="DB576">
        <f>ROUND(ROUND(AT576*CZ576,2),2)</f>
        <v>8383.3799999999992</v>
      </c>
      <c r="DC576">
        <f>ROUND(ROUND(AT576*AG576,2),2)</f>
        <v>0</v>
      </c>
    </row>
    <row r="577" spans="1:107">
      <c r="A577">
        <f>ROW(Source!A539)</f>
        <v>539</v>
      </c>
      <c r="B577">
        <v>36401907</v>
      </c>
      <c r="C577">
        <v>36406196</v>
      </c>
      <c r="D577">
        <v>35554067</v>
      </c>
      <c r="E577">
        <v>1</v>
      </c>
      <c r="F577">
        <v>1</v>
      </c>
      <c r="G577">
        <v>1</v>
      </c>
      <c r="H577">
        <v>3</v>
      </c>
      <c r="I577" t="s">
        <v>205</v>
      </c>
      <c r="J577" t="s">
        <v>207</v>
      </c>
      <c r="K577" t="s">
        <v>206</v>
      </c>
      <c r="L577">
        <v>1327</v>
      </c>
      <c r="N577">
        <v>1005</v>
      </c>
      <c r="O577" t="s">
        <v>155</v>
      </c>
      <c r="P577" t="s">
        <v>155</v>
      </c>
      <c r="Q577">
        <v>1</v>
      </c>
      <c r="W577">
        <v>1</v>
      </c>
      <c r="X577">
        <v>722712840</v>
      </c>
      <c r="Y577">
        <v>102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0</v>
      </c>
      <c r="AP577">
        <v>1</v>
      </c>
      <c r="AQ577">
        <v>0</v>
      </c>
      <c r="AR577">
        <v>0</v>
      </c>
      <c r="AS577" t="s">
        <v>3</v>
      </c>
      <c r="AT577">
        <v>102</v>
      </c>
      <c r="AU577" t="s">
        <v>3</v>
      </c>
      <c r="AV577">
        <v>0</v>
      </c>
      <c r="AW577">
        <v>2</v>
      </c>
      <c r="AX577">
        <v>36406212</v>
      </c>
      <c r="AY577">
        <v>1</v>
      </c>
      <c r="AZ577">
        <v>0</v>
      </c>
      <c r="BA577">
        <v>558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Y577*Source!I539</f>
        <v>14.585999999999999</v>
      </c>
      <c r="CY577">
        <f>AA577</f>
        <v>0</v>
      </c>
      <c r="CZ577">
        <f>AE577</f>
        <v>0</v>
      </c>
      <c r="DA577">
        <f>AI577</f>
        <v>1</v>
      </c>
      <c r="DB577">
        <f>ROUND(ROUND(AT577*CZ577,2),2)</f>
        <v>0</v>
      </c>
      <c r="DC577">
        <f>ROUND(ROUND(AT577*AG577,2),2)</f>
        <v>0</v>
      </c>
    </row>
    <row r="578" spans="1:107">
      <c r="A578">
        <f>ROW(Source!A539)</f>
        <v>539</v>
      </c>
      <c r="B578">
        <v>36401907</v>
      </c>
      <c r="C578">
        <v>36406196</v>
      </c>
      <c r="D578">
        <v>35553389</v>
      </c>
      <c r="E578">
        <v>1</v>
      </c>
      <c r="F578">
        <v>1</v>
      </c>
      <c r="G578">
        <v>1</v>
      </c>
      <c r="H578">
        <v>3</v>
      </c>
      <c r="I578" t="s">
        <v>596</v>
      </c>
      <c r="J578" t="s">
        <v>597</v>
      </c>
      <c r="K578" t="s">
        <v>598</v>
      </c>
      <c r="L578">
        <v>1346</v>
      </c>
      <c r="N578">
        <v>1009</v>
      </c>
      <c r="O578" t="s">
        <v>160</v>
      </c>
      <c r="P578" t="s">
        <v>160</v>
      </c>
      <c r="Q578">
        <v>1</v>
      </c>
      <c r="W578">
        <v>0</v>
      </c>
      <c r="X578">
        <v>-2074468820</v>
      </c>
      <c r="Y578">
        <v>27</v>
      </c>
      <c r="AA578">
        <v>207.8</v>
      </c>
      <c r="AB578">
        <v>0</v>
      </c>
      <c r="AC578">
        <v>0</v>
      </c>
      <c r="AD578">
        <v>0</v>
      </c>
      <c r="AE578">
        <v>26.71</v>
      </c>
      <c r="AF578">
        <v>0</v>
      </c>
      <c r="AG578">
        <v>0</v>
      </c>
      <c r="AH578">
        <v>0</v>
      </c>
      <c r="AI578">
        <v>7.78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27</v>
      </c>
      <c r="AU578" t="s">
        <v>3</v>
      </c>
      <c r="AV578">
        <v>0</v>
      </c>
      <c r="AW578">
        <v>2</v>
      </c>
      <c r="AX578">
        <v>36406213</v>
      </c>
      <c r="AY578">
        <v>1</v>
      </c>
      <c r="AZ578">
        <v>0</v>
      </c>
      <c r="BA578">
        <v>559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Y578*Source!I539</f>
        <v>3.8609999999999998</v>
      </c>
      <c r="CY578">
        <f>AA578</f>
        <v>207.8</v>
      </c>
      <c r="CZ578">
        <f>AE578</f>
        <v>26.71</v>
      </c>
      <c r="DA578">
        <f>AI578</f>
        <v>7.78</v>
      </c>
      <c r="DB578">
        <f>ROUND(ROUND(AT578*CZ578,2),2)</f>
        <v>721.17</v>
      </c>
      <c r="DC578">
        <f>ROUND(ROUND(AT578*AG578,2),2)</f>
        <v>0</v>
      </c>
    </row>
    <row r="579" spans="1:107">
      <c r="A579">
        <f>ROW(Source!A542)</f>
        <v>542</v>
      </c>
      <c r="B579">
        <v>36401907</v>
      </c>
      <c r="C579">
        <v>36406216</v>
      </c>
      <c r="D579">
        <v>18413230</v>
      </c>
      <c r="E579">
        <v>1</v>
      </c>
      <c r="F579">
        <v>1</v>
      </c>
      <c r="G579">
        <v>1</v>
      </c>
      <c r="H579">
        <v>1</v>
      </c>
      <c r="I579" t="s">
        <v>540</v>
      </c>
      <c r="J579" t="s">
        <v>3</v>
      </c>
      <c r="K579" t="s">
        <v>541</v>
      </c>
      <c r="L579">
        <v>1369</v>
      </c>
      <c r="N579">
        <v>1013</v>
      </c>
      <c r="O579" t="s">
        <v>514</v>
      </c>
      <c r="P579" t="s">
        <v>514</v>
      </c>
      <c r="Q579">
        <v>1</v>
      </c>
      <c r="W579">
        <v>0</v>
      </c>
      <c r="X579">
        <v>355262106</v>
      </c>
      <c r="Y579">
        <v>7.6589999999999998</v>
      </c>
      <c r="AA579">
        <v>0</v>
      </c>
      <c r="AB579">
        <v>0</v>
      </c>
      <c r="AC579">
        <v>0</v>
      </c>
      <c r="AD579">
        <v>293.22000000000003</v>
      </c>
      <c r="AE579">
        <v>0</v>
      </c>
      <c r="AF579">
        <v>0</v>
      </c>
      <c r="AG579">
        <v>0</v>
      </c>
      <c r="AH579">
        <v>293.22000000000003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3</v>
      </c>
      <c r="AT579">
        <v>6.66</v>
      </c>
      <c r="AU579" t="s">
        <v>134</v>
      </c>
      <c r="AV579">
        <v>1</v>
      </c>
      <c r="AW579">
        <v>2</v>
      </c>
      <c r="AX579">
        <v>36406229</v>
      </c>
      <c r="AY579">
        <v>2</v>
      </c>
      <c r="AZ579">
        <v>131072</v>
      </c>
      <c r="BA579">
        <v>560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Y579*Source!I542</f>
        <v>1.30203</v>
      </c>
      <c r="CY579">
        <f>AD579</f>
        <v>293.22000000000003</v>
      </c>
      <c r="CZ579">
        <f>AH579</f>
        <v>293.22000000000003</v>
      </c>
      <c r="DA579">
        <f>AL579</f>
        <v>1</v>
      </c>
      <c r="DB579">
        <f>ROUND((ROUND(AT579*CZ579,2)*1.15),2)</f>
        <v>2245.7800000000002</v>
      </c>
      <c r="DC579">
        <f>ROUND((ROUND(AT579*AG579,2)*1.15),2)</f>
        <v>0</v>
      </c>
    </row>
    <row r="580" spans="1:107">
      <c r="A580">
        <f>ROW(Source!A542)</f>
        <v>542</v>
      </c>
      <c r="B580">
        <v>36401907</v>
      </c>
      <c r="C580">
        <v>36406216</v>
      </c>
      <c r="D580">
        <v>29173472</v>
      </c>
      <c r="E580">
        <v>1</v>
      </c>
      <c r="F580">
        <v>1</v>
      </c>
      <c r="G580">
        <v>1</v>
      </c>
      <c r="H580">
        <v>2</v>
      </c>
      <c r="I580" t="s">
        <v>577</v>
      </c>
      <c r="J580" t="s">
        <v>578</v>
      </c>
      <c r="K580" t="s">
        <v>579</v>
      </c>
      <c r="L580">
        <v>1368</v>
      </c>
      <c r="N580">
        <v>1011</v>
      </c>
      <c r="O580" t="s">
        <v>520</v>
      </c>
      <c r="P580" t="s">
        <v>520</v>
      </c>
      <c r="Q580">
        <v>1</v>
      </c>
      <c r="W580">
        <v>0</v>
      </c>
      <c r="X580">
        <v>275932499</v>
      </c>
      <c r="Y580">
        <v>2.5124999999999997</v>
      </c>
      <c r="AA580">
        <v>0</v>
      </c>
      <c r="AB580">
        <v>12.75</v>
      </c>
      <c r="AC580">
        <v>0</v>
      </c>
      <c r="AD580">
        <v>0</v>
      </c>
      <c r="AE580">
        <v>0</v>
      </c>
      <c r="AF580">
        <v>3</v>
      </c>
      <c r="AG580">
        <v>0</v>
      </c>
      <c r="AH580">
        <v>0</v>
      </c>
      <c r="AI580">
        <v>1</v>
      </c>
      <c r="AJ580">
        <v>4.25</v>
      </c>
      <c r="AK580">
        <v>33.32</v>
      </c>
      <c r="AL580">
        <v>1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3</v>
      </c>
      <c r="AT580">
        <v>2.0099999999999998</v>
      </c>
      <c r="AU580" t="s">
        <v>133</v>
      </c>
      <c r="AV580">
        <v>0</v>
      </c>
      <c r="AW580">
        <v>2</v>
      </c>
      <c r="AX580">
        <v>36406230</v>
      </c>
      <c r="AY580">
        <v>1</v>
      </c>
      <c r="AZ580">
        <v>0</v>
      </c>
      <c r="BA580">
        <v>561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Y580*Source!I542</f>
        <v>0.42712499999999998</v>
      </c>
      <c r="CY580">
        <f>AB580</f>
        <v>12.75</v>
      </c>
      <c r="CZ580">
        <f>AF580</f>
        <v>3</v>
      </c>
      <c r="DA580">
        <f>AJ580</f>
        <v>4.25</v>
      </c>
      <c r="DB580">
        <f>ROUND((ROUND(AT580*CZ580,2)*1.25),2)</f>
        <v>7.54</v>
      </c>
      <c r="DC580">
        <f>ROUND((ROUND(AT580*AG580,2)*1.25),2)</f>
        <v>0</v>
      </c>
    </row>
    <row r="581" spans="1:107">
      <c r="A581">
        <f>ROW(Source!A542)</f>
        <v>542</v>
      </c>
      <c r="B581">
        <v>36401907</v>
      </c>
      <c r="C581">
        <v>36406216</v>
      </c>
      <c r="D581">
        <v>29174500</v>
      </c>
      <c r="E581">
        <v>1</v>
      </c>
      <c r="F581">
        <v>1</v>
      </c>
      <c r="G581">
        <v>1</v>
      </c>
      <c r="H581">
        <v>2</v>
      </c>
      <c r="I581" t="s">
        <v>599</v>
      </c>
      <c r="J581" t="s">
        <v>600</v>
      </c>
      <c r="K581" t="s">
        <v>601</v>
      </c>
      <c r="L581">
        <v>1368</v>
      </c>
      <c r="N581">
        <v>1011</v>
      </c>
      <c r="O581" t="s">
        <v>520</v>
      </c>
      <c r="P581" t="s">
        <v>520</v>
      </c>
      <c r="Q581">
        <v>1</v>
      </c>
      <c r="W581">
        <v>0</v>
      </c>
      <c r="X581">
        <v>-239831557</v>
      </c>
      <c r="Y581">
        <v>1.6625000000000001</v>
      </c>
      <c r="AA581">
        <v>0</v>
      </c>
      <c r="AB581">
        <v>7.33</v>
      </c>
      <c r="AC581">
        <v>0</v>
      </c>
      <c r="AD581">
        <v>0</v>
      </c>
      <c r="AE581">
        <v>0</v>
      </c>
      <c r="AF581">
        <v>1.95</v>
      </c>
      <c r="AG581">
        <v>0</v>
      </c>
      <c r="AH581">
        <v>0</v>
      </c>
      <c r="AI581">
        <v>1</v>
      </c>
      <c r="AJ581">
        <v>3.76</v>
      </c>
      <c r="AK581">
        <v>33.32</v>
      </c>
      <c r="AL581">
        <v>1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1.33</v>
      </c>
      <c r="AU581" t="s">
        <v>133</v>
      </c>
      <c r="AV581">
        <v>0</v>
      </c>
      <c r="AW581">
        <v>2</v>
      </c>
      <c r="AX581">
        <v>36406231</v>
      </c>
      <c r="AY581">
        <v>1</v>
      </c>
      <c r="AZ581">
        <v>0</v>
      </c>
      <c r="BA581">
        <v>562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Y581*Source!I542</f>
        <v>0.28262500000000002</v>
      </c>
      <c r="CY581">
        <f>AB581</f>
        <v>7.33</v>
      </c>
      <c r="CZ581">
        <f>AF581</f>
        <v>1.95</v>
      </c>
      <c r="DA581">
        <f>AJ581</f>
        <v>3.76</v>
      </c>
      <c r="DB581">
        <f>ROUND((ROUND(AT581*CZ581,2)*1.25),2)</f>
        <v>3.24</v>
      </c>
      <c r="DC581">
        <f>ROUND((ROUND(AT581*AG581,2)*1.25),2)</f>
        <v>0</v>
      </c>
    </row>
    <row r="582" spans="1:107">
      <c r="A582">
        <f>ROW(Source!A542)</f>
        <v>542</v>
      </c>
      <c r="B582">
        <v>36401907</v>
      </c>
      <c r="C582">
        <v>36406216</v>
      </c>
      <c r="D582">
        <v>29174913</v>
      </c>
      <c r="E582">
        <v>1</v>
      </c>
      <c r="F582">
        <v>1</v>
      </c>
      <c r="G582">
        <v>1</v>
      </c>
      <c r="H582">
        <v>2</v>
      </c>
      <c r="I582" t="s">
        <v>531</v>
      </c>
      <c r="J582" t="s">
        <v>532</v>
      </c>
      <c r="K582" t="s">
        <v>533</v>
      </c>
      <c r="L582">
        <v>1368</v>
      </c>
      <c r="N582">
        <v>1011</v>
      </c>
      <c r="O582" t="s">
        <v>520</v>
      </c>
      <c r="P582" t="s">
        <v>520</v>
      </c>
      <c r="Q582">
        <v>1</v>
      </c>
      <c r="W582">
        <v>0</v>
      </c>
      <c r="X582">
        <v>458544584</v>
      </c>
      <c r="Y582">
        <v>3.7499999999999999E-2</v>
      </c>
      <c r="AA582">
        <v>0</v>
      </c>
      <c r="AB582">
        <v>932.72</v>
      </c>
      <c r="AC582">
        <v>386.51</v>
      </c>
      <c r="AD582">
        <v>0</v>
      </c>
      <c r="AE582">
        <v>0</v>
      </c>
      <c r="AF582">
        <v>87.17</v>
      </c>
      <c r="AG582">
        <v>11.6</v>
      </c>
      <c r="AH582">
        <v>0</v>
      </c>
      <c r="AI582">
        <v>1</v>
      </c>
      <c r="AJ582">
        <v>10.7</v>
      </c>
      <c r="AK582">
        <v>33.32</v>
      </c>
      <c r="AL582">
        <v>1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0.03</v>
      </c>
      <c r="AU582" t="s">
        <v>133</v>
      </c>
      <c r="AV582">
        <v>0</v>
      </c>
      <c r="AW582">
        <v>2</v>
      </c>
      <c r="AX582">
        <v>36406232</v>
      </c>
      <c r="AY582">
        <v>1</v>
      </c>
      <c r="AZ582">
        <v>0</v>
      </c>
      <c r="BA582">
        <v>563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Y582*Source!I542</f>
        <v>6.3750000000000005E-3</v>
      </c>
      <c r="CY582">
        <f>AB582</f>
        <v>932.72</v>
      </c>
      <c r="CZ582">
        <f>AF582</f>
        <v>87.17</v>
      </c>
      <c r="DA582">
        <f>AJ582</f>
        <v>10.7</v>
      </c>
      <c r="DB582">
        <f>ROUND((ROUND(AT582*CZ582,2)*1.25),2)</f>
        <v>3.28</v>
      </c>
      <c r="DC582">
        <f>ROUND((ROUND(AT582*AG582,2)*1.25),2)</f>
        <v>0.44</v>
      </c>
    </row>
    <row r="583" spans="1:107">
      <c r="A583">
        <f>ROW(Source!A542)</f>
        <v>542</v>
      </c>
      <c r="B583">
        <v>36401907</v>
      </c>
      <c r="C583">
        <v>36406216</v>
      </c>
      <c r="D583">
        <v>29114471</v>
      </c>
      <c r="E583">
        <v>1</v>
      </c>
      <c r="F583">
        <v>1</v>
      </c>
      <c r="G583">
        <v>1</v>
      </c>
      <c r="H583">
        <v>3</v>
      </c>
      <c r="I583" t="s">
        <v>602</v>
      </c>
      <c r="J583" t="s">
        <v>603</v>
      </c>
      <c r="K583" t="s">
        <v>604</v>
      </c>
      <c r="L583">
        <v>1358</v>
      </c>
      <c r="N583">
        <v>1010</v>
      </c>
      <c r="O583" t="s">
        <v>605</v>
      </c>
      <c r="P583" t="s">
        <v>605</v>
      </c>
      <c r="Q583">
        <v>10</v>
      </c>
      <c r="W583">
        <v>0</v>
      </c>
      <c r="X583">
        <v>610395517</v>
      </c>
      <c r="Y583">
        <v>26.3</v>
      </c>
      <c r="AA583">
        <v>1.55</v>
      </c>
      <c r="AB583">
        <v>0</v>
      </c>
      <c r="AC583">
        <v>0</v>
      </c>
      <c r="AD583">
        <v>0</v>
      </c>
      <c r="AE583">
        <v>1.6</v>
      </c>
      <c r="AF583">
        <v>0</v>
      </c>
      <c r="AG583">
        <v>0</v>
      </c>
      <c r="AH583">
        <v>0</v>
      </c>
      <c r="AI583">
        <v>0.97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26.3</v>
      </c>
      <c r="AU583" t="s">
        <v>3</v>
      </c>
      <c r="AV583">
        <v>0</v>
      </c>
      <c r="AW583">
        <v>2</v>
      </c>
      <c r="AX583">
        <v>36406233</v>
      </c>
      <c r="AY583">
        <v>1</v>
      </c>
      <c r="AZ583">
        <v>0</v>
      </c>
      <c r="BA583">
        <v>564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Y583*Source!I542</f>
        <v>4.4710000000000001</v>
      </c>
      <c r="CY583">
        <f t="shared" ref="CY583:CY590" si="77">AA583</f>
        <v>1.55</v>
      </c>
      <c r="CZ583">
        <f t="shared" ref="CZ583:CZ590" si="78">AE583</f>
        <v>1.6</v>
      </c>
      <c r="DA583">
        <f t="shared" ref="DA583:DA590" si="79">AI583</f>
        <v>0.97</v>
      </c>
      <c r="DB583">
        <f t="shared" ref="DB583:DB590" si="80">ROUND(ROUND(AT583*CZ583,2),2)</f>
        <v>42.08</v>
      </c>
      <c r="DC583">
        <f t="shared" ref="DC583:DC590" si="81">ROUND(ROUND(AT583*AG583,2),2)</f>
        <v>0</v>
      </c>
    </row>
    <row r="584" spans="1:107">
      <c r="A584">
        <f>ROW(Source!A542)</f>
        <v>542</v>
      </c>
      <c r="B584">
        <v>36401907</v>
      </c>
      <c r="C584">
        <v>36406216</v>
      </c>
      <c r="D584">
        <v>29114305</v>
      </c>
      <c r="E584">
        <v>1</v>
      </c>
      <c r="F584">
        <v>1</v>
      </c>
      <c r="G584">
        <v>1</v>
      </c>
      <c r="H584">
        <v>3</v>
      </c>
      <c r="I584" t="s">
        <v>606</v>
      </c>
      <c r="J584" t="s">
        <v>607</v>
      </c>
      <c r="K584" t="s">
        <v>608</v>
      </c>
      <c r="L584">
        <v>1354</v>
      </c>
      <c r="N584">
        <v>1010</v>
      </c>
      <c r="O584" t="s">
        <v>237</v>
      </c>
      <c r="P584" t="s">
        <v>237</v>
      </c>
      <c r="Q584">
        <v>1</v>
      </c>
      <c r="W584">
        <v>0</v>
      </c>
      <c r="X584">
        <v>-1753782198</v>
      </c>
      <c r="Y584">
        <v>263</v>
      </c>
      <c r="AA584">
        <v>0.21</v>
      </c>
      <c r="AB584">
        <v>0</v>
      </c>
      <c r="AC584">
        <v>0</v>
      </c>
      <c r="AD584">
        <v>0</v>
      </c>
      <c r="AE584">
        <v>0.12</v>
      </c>
      <c r="AF584">
        <v>0</v>
      </c>
      <c r="AG584">
        <v>0</v>
      </c>
      <c r="AH584">
        <v>0</v>
      </c>
      <c r="AI584">
        <v>1.78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263</v>
      </c>
      <c r="AU584" t="s">
        <v>3</v>
      </c>
      <c r="AV584">
        <v>0</v>
      </c>
      <c r="AW584">
        <v>2</v>
      </c>
      <c r="AX584">
        <v>36406234</v>
      </c>
      <c r="AY584">
        <v>1</v>
      </c>
      <c r="AZ584">
        <v>0</v>
      </c>
      <c r="BA584">
        <v>565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Y584*Source!I542</f>
        <v>44.71</v>
      </c>
      <c r="CY584">
        <f t="shared" si="77"/>
        <v>0.21</v>
      </c>
      <c r="CZ584">
        <f t="shared" si="78"/>
        <v>0.12</v>
      </c>
      <c r="DA584">
        <f t="shared" si="79"/>
        <v>1.78</v>
      </c>
      <c r="DB584">
        <f t="shared" si="80"/>
        <v>31.56</v>
      </c>
      <c r="DC584">
        <f t="shared" si="81"/>
        <v>0</v>
      </c>
    </row>
    <row r="585" spans="1:107">
      <c r="A585">
        <f>ROW(Source!A542)</f>
        <v>542</v>
      </c>
      <c r="B585">
        <v>36401907</v>
      </c>
      <c r="C585">
        <v>36406216</v>
      </c>
      <c r="D585">
        <v>29111012</v>
      </c>
      <c r="E585">
        <v>1</v>
      </c>
      <c r="F585">
        <v>1</v>
      </c>
      <c r="G585">
        <v>1</v>
      </c>
      <c r="H585">
        <v>3</v>
      </c>
      <c r="I585" t="s">
        <v>609</v>
      </c>
      <c r="J585" t="s">
        <v>610</v>
      </c>
      <c r="K585" t="s">
        <v>611</v>
      </c>
      <c r="L585">
        <v>1354</v>
      </c>
      <c r="N585">
        <v>1010</v>
      </c>
      <c r="O585" t="s">
        <v>237</v>
      </c>
      <c r="P585" t="s">
        <v>237</v>
      </c>
      <c r="Q585">
        <v>1</v>
      </c>
      <c r="W585">
        <v>0</v>
      </c>
      <c r="X585">
        <v>-532370196</v>
      </c>
      <c r="Y585">
        <v>7</v>
      </c>
      <c r="AA585">
        <v>12.73</v>
      </c>
      <c r="AB585">
        <v>0</v>
      </c>
      <c r="AC585">
        <v>0</v>
      </c>
      <c r="AD585">
        <v>0</v>
      </c>
      <c r="AE585">
        <v>1.29</v>
      </c>
      <c r="AF585">
        <v>0</v>
      </c>
      <c r="AG585">
        <v>0</v>
      </c>
      <c r="AH585">
        <v>0</v>
      </c>
      <c r="AI585">
        <v>9.8699999999999992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3</v>
      </c>
      <c r="AT585">
        <v>7</v>
      </c>
      <c r="AU585" t="s">
        <v>3</v>
      </c>
      <c r="AV585">
        <v>0</v>
      </c>
      <c r="AW585">
        <v>2</v>
      </c>
      <c r="AX585">
        <v>36406235</v>
      </c>
      <c r="AY585">
        <v>1</v>
      </c>
      <c r="AZ585">
        <v>0</v>
      </c>
      <c r="BA585">
        <v>566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Y585*Source!I542</f>
        <v>1.1900000000000002</v>
      </c>
      <c r="CY585">
        <f t="shared" si="77"/>
        <v>12.73</v>
      </c>
      <c r="CZ585">
        <f t="shared" si="78"/>
        <v>1.29</v>
      </c>
      <c r="DA585">
        <f t="shared" si="79"/>
        <v>9.8699999999999992</v>
      </c>
      <c r="DB585">
        <f t="shared" si="80"/>
        <v>9.0299999999999994</v>
      </c>
      <c r="DC585">
        <f t="shared" si="81"/>
        <v>0</v>
      </c>
    </row>
    <row r="586" spans="1:107">
      <c r="A586">
        <f>ROW(Source!A542)</f>
        <v>542</v>
      </c>
      <c r="B586">
        <v>36401907</v>
      </c>
      <c r="C586">
        <v>36406216</v>
      </c>
      <c r="D586">
        <v>29111013</v>
      </c>
      <c r="E586">
        <v>1</v>
      </c>
      <c r="F586">
        <v>1</v>
      </c>
      <c r="G586">
        <v>1</v>
      </c>
      <c r="H586">
        <v>3</v>
      </c>
      <c r="I586" t="s">
        <v>612</v>
      </c>
      <c r="J586" t="s">
        <v>613</v>
      </c>
      <c r="K586" t="s">
        <v>614</v>
      </c>
      <c r="L586">
        <v>1354</v>
      </c>
      <c r="N586">
        <v>1010</v>
      </c>
      <c r="O586" t="s">
        <v>237</v>
      </c>
      <c r="P586" t="s">
        <v>237</v>
      </c>
      <c r="Q586">
        <v>1</v>
      </c>
      <c r="W586">
        <v>0</v>
      </c>
      <c r="X586">
        <v>-463883208</v>
      </c>
      <c r="Y586">
        <v>7</v>
      </c>
      <c r="AA586">
        <v>12.73</v>
      </c>
      <c r="AB586">
        <v>0</v>
      </c>
      <c r="AC586">
        <v>0</v>
      </c>
      <c r="AD586">
        <v>0</v>
      </c>
      <c r="AE586">
        <v>1.29</v>
      </c>
      <c r="AF586">
        <v>0</v>
      </c>
      <c r="AG586">
        <v>0</v>
      </c>
      <c r="AH586">
        <v>0</v>
      </c>
      <c r="AI586">
        <v>9.8699999999999992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7</v>
      </c>
      <c r="AU586" t="s">
        <v>3</v>
      </c>
      <c r="AV586">
        <v>0</v>
      </c>
      <c r="AW586">
        <v>2</v>
      </c>
      <c r="AX586">
        <v>36406236</v>
      </c>
      <c r="AY586">
        <v>1</v>
      </c>
      <c r="AZ586">
        <v>0</v>
      </c>
      <c r="BA586">
        <v>567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Y586*Source!I542</f>
        <v>1.1900000000000002</v>
      </c>
      <c r="CY586">
        <f t="shared" si="77"/>
        <v>12.73</v>
      </c>
      <c r="CZ586">
        <f t="shared" si="78"/>
        <v>1.29</v>
      </c>
      <c r="DA586">
        <f t="shared" si="79"/>
        <v>9.8699999999999992</v>
      </c>
      <c r="DB586">
        <f t="shared" si="80"/>
        <v>9.0299999999999994</v>
      </c>
      <c r="DC586">
        <f t="shared" si="81"/>
        <v>0</v>
      </c>
    </row>
    <row r="587" spans="1:107">
      <c r="A587">
        <f>ROW(Source!A542)</f>
        <v>542</v>
      </c>
      <c r="B587">
        <v>36401907</v>
      </c>
      <c r="C587">
        <v>36406216</v>
      </c>
      <c r="D587">
        <v>29111016</v>
      </c>
      <c r="E587">
        <v>1</v>
      </c>
      <c r="F587">
        <v>1</v>
      </c>
      <c r="G587">
        <v>1</v>
      </c>
      <c r="H587">
        <v>3</v>
      </c>
      <c r="I587" t="s">
        <v>615</v>
      </c>
      <c r="J587" t="s">
        <v>616</v>
      </c>
      <c r="K587" t="s">
        <v>617</v>
      </c>
      <c r="L587">
        <v>1354</v>
      </c>
      <c r="N587">
        <v>1010</v>
      </c>
      <c r="O587" t="s">
        <v>237</v>
      </c>
      <c r="P587" t="s">
        <v>237</v>
      </c>
      <c r="Q587">
        <v>1</v>
      </c>
      <c r="W587">
        <v>0</v>
      </c>
      <c r="X587">
        <v>-983964523</v>
      </c>
      <c r="Y587">
        <v>40</v>
      </c>
      <c r="AA587">
        <v>12.73</v>
      </c>
      <c r="AB587">
        <v>0</v>
      </c>
      <c r="AC587">
        <v>0</v>
      </c>
      <c r="AD587">
        <v>0</v>
      </c>
      <c r="AE587">
        <v>1.29</v>
      </c>
      <c r="AF587">
        <v>0</v>
      </c>
      <c r="AG587">
        <v>0</v>
      </c>
      <c r="AH587">
        <v>0</v>
      </c>
      <c r="AI587">
        <v>9.8699999999999992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40</v>
      </c>
      <c r="AU587" t="s">
        <v>3</v>
      </c>
      <c r="AV587">
        <v>0</v>
      </c>
      <c r="AW587">
        <v>2</v>
      </c>
      <c r="AX587">
        <v>36406237</v>
      </c>
      <c r="AY587">
        <v>1</v>
      </c>
      <c r="AZ587">
        <v>0</v>
      </c>
      <c r="BA587">
        <v>568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Y587*Source!I542</f>
        <v>6.8000000000000007</v>
      </c>
      <c r="CY587">
        <f t="shared" si="77"/>
        <v>12.73</v>
      </c>
      <c r="CZ587">
        <f t="shared" si="78"/>
        <v>1.29</v>
      </c>
      <c r="DA587">
        <f t="shared" si="79"/>
        <v>9.8699999999999992</v>
      </c>
      <c r="DB587">
        <f t="shared" si="80"/>
        <v>51.6</v>
      </c>
      <c r="DC587">
        <f t="shared" si="81"/>
        <v>0</v>
      </c>
    </row>
    <row r="588" spans="1:107">
      <c r="A588">
        <f>ROW(Source!A542)</f>
        <v>542</v>
      </c>
      <c r="B588">
        <v>36401907</v>
      </c>
      <c r="C588">
        <v>36406216</v>
      </c>
      <c r="D588">
        <v>29111019</v>
      </c>
      <c r="E588">
        <v>1</v>
      </c>
      <c r="F588">
        <v>1</v>
      </c>
      <c r="G588">
        <v>1</v>
      </c>
      <c r="H588">
        <v>3</v>
      </c>
      <c r="I588" t="s">
        <v>618</v>
      </c>
      <c r="J588" t="s">
        <v>619</v>
      </c>
      <c r="K588" t="s">
        <v>620</v>
      </c>
      <c r="L588">
        <v>1354</v>
      </c>
      <c r="N588">
        <v>1010</v>
      </c>
      <c r="O588" t="s">
        <v>237</v>
      </c>
      <c r="P588" t="s">
        <v>237</v>
      </c>
      <c r="Q588">
        <v>1</v>
      </c>
      <c r="W588">
        <v>0</v>
      </c>
      <c r="X588">
        <v>395384367</v>
      </c>
      <c r="Y588">
        <v>8</v>
      </c>
      <c r="AA588">
        <v>8.67</v>
      </c>
      <c r="AB588">
        <v>0</v>
      </c>
      <c r="AC588">
        <v>0</v>
      </c>
      <c r="AD588">
        <v>0</v>
      </c>
      <c r="AE588">
        <v>0.63</v>
      </c>
      <c r="AF588">
        <v>0</v>
      </c>
      <c r="AG588">
        <v>0</v>
      </c>
      <c r="AH588">
        <v>0</v>
      </c>
      <c r="AI588">
        <v>13.76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8</v>
      </c>
      <c r="AU588" t="s">
        <v>3</v>
      </c>
      <c r="AV588">
        <v>0</v>
      </c>
      <c r="AW588">
        <v>2</v>
      </c>
      <c r="AX588">
        <v>36406238</v>
      </c>
      <c r="AY588">
        <v>1</v>
      </c>
      <c r="AZ588">
        <v>0</v>
      </c>
      <c r="BA588">
        <v>569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Y588*Source!I542</f>
        <v>1.36</v>
      </c>
      <c r="CY588">
        <f t="shared" si="77"/>
        <v>8.67</v>
      </c>
      <c r="CZ588">
        <f t="shared" si="78"/>
        <v>0.63</v>
      </c>
      <c r="DA588">
        <f t="shared" si="79"/>
        <v>13.76</v>
      </c>
      <c r="DB588">
        <f t="shared" si="80"/>
        <v>5.04</v>
      </c>
      <c r="DC588">
        <f t="shared" si="81"/>
        <v>0</v>
      </c>
    </row>
    <row r="589" spans="1:107">
      <c r="A589">
        <f>ROW(Source!A542)</f>
        <v>542</v>
      </c>
      <c r="B589">
        <v>36401907</v>
      </c>
      <c r="C589">
        <v>36406216</v>
      </c>
      <c r="D589">
        <v>29111018</v>
      </c>
      <c r="E589">
        <v>1</v>
      </c>
      <c r="F589">
        <v>1</v>
      </c>
      <c r="G589">
        <v>1</v>
      </c>
      <c r="H589">
        <v>3</v>
      </c>
      <c r="I589" t="s">
        <v>621</v>
      </c>
      <c r="J589" t="s">
        <v>622</v>
      </c>
      <c r="K589" t="s">
        <v>623</v>
      </c>
      <c r="L589">
        <v>1354</v>
      </c>
      <c r="N589">
        <v>1010</v>
      </c>
      <c r="O589" t="s">
        <v>237</v>
      </c>
      <c r="P589" t="s">
        <v>237</v>
      </c>
      <c r="Q589">
        <v>1</v>
      </c>
      <c r="W589">
        <v>0</v>
      </c>
      <c r="X589">
        <v>-1405133353</v>
      </c>
      <c r="Y589">
        <v>8</v>
      </c>
      <c r="AA589">
        <v>8.67</v>
      </c>
      <c r="AB589">
        <v>0</v>
      </c>
      <c r="AC589">
        <v>0</v>
      </c>
      <c r="AD589">
        <v>0</v>
      </c>
      <c r="AE589">
        <v>0.63</v>
      </c>
      <c r="AF589">
        <v>0</v>
      </c>
      <c r="AG589">
        <v>0</v>
      </c>
      <c r="AH589">
        <v>0</v>
      </c>
      <c r="AI589">
        <v>13.76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8</v>
      </c>
      <c r="AU589" t="s">
        <v>3</v>
      </c>
      <c r="AV589">
        <v>0</v>
      </c>
      <c r="AW589">
        <v>2</v>
      </c>
      <c r="AX589">
        <v>36406239</v>
      </c>
      <c r="AY589">
        <v>1</v>
      </c>
      <c r="AZ589">
        <v>0</v>
      </c>
      <c r="BA589">
        <v>570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Y589*Source!I542</f>
        <v>1.36</v>
      </c>
      <c r="CY589">
        <f t="shared" si="77"/>
        <v>8.67</v>
      </c>
      <c r="CZ589">
        <f t="shared" si="78"/>
        <v>0.63</v>
      </c>
      <c r="DA589">
        <f t="shared" si="79"/>
        <v>13.76</v>
      </c>
      <c r="DB589">
        <f t="shared" si="80"/>
        <v>5.04</v>
      </c>
      <c r="DC589">
        <f t="shared" si="81"/>
        <v>0</v>
      </c>
    </row>
    <row r="590" spans="1:107">
      <c r="A590">
        <f>ROW(Source!A542)</f>
        <v>542</v>
      </c>
      <c r="B590">
        <v>36401907</v>
      </c>
      <c r="C590">
        <v>36406216</v>
      </c>
      <c r="D590">
        <v>29110997</v>
      </c>
      <c r="E590">
        <v>1</v>
      </c>
      <c r="F590">
        <v>1</v>
      </c>
      <c r="G590">
        <v>1</v>
      </c>
      <c r="H590">
        <v>3</v>
      </c>
      <c r="I590" t="s">
        <v>624</v>
      </c>
      <c r="J590" t="s">
        <v>625</v>
      </c>
      <c r="K590" t="s">
        <v>626</v>
      </c>
      <c r="L590">
        <v>1301</v>
      </c>
      <c r="N590">
        <v>1003</v>
      </c>
      <c r="O590" t="s">
        <v>142</v>
      </c>
      <c r="P590" t="s">
        <v>142</v>
      </c>
      <c r="Q590">
        <v>1</v>
      </c>
      <c r="W590">
        <v>0</v>
      </c>
      <c r="X590">
        <v>1996222970</v>
      </c>
      <c r="Y590">
        <v>101</v>
      </c>
      <c r="AA590">
        <v>27.92</v>
      </c>
      <c r="AB590">
        <v>0</v>
      </c>
      <c r="AC590">
        <v>0</v>
      </c>
      <c r="AD590">
        <v>0</v>
      </c>
      <c r="AE590">
        <v>12.3</v>
      </c>
      <c r="AF590">
        <v>0</v>
      </c>
      <c r="AG590">
        <v>0</v>
      </c>
      <c r="AH590">
        <v>0</v>
      </c>
      <c r="AI590">
        <v>2.27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101</v>
      </c>
      <c r="AU590" t="s">
        <v>3</v>
      </c>
      <c r="AV590">
        <v>0</v>
      </c>
      <c r="AW590">
        <v>2</v>
      </c>
      <c r="AX590">
        <v>36406240</v>
      </c>
      <c r="AY590">
        <v>1</v>
      </c>
      <c r="AZ590">
        <v>0</v>
      </c>
      <c r="BA590">
        <v>571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Y590*Source!I542</f>
        <v>17.170000000000002</v>
      </c>
      <c r="CY590">
        <f t="shared" si="77"/>
        <v>27.92</v>
      </c>
      <c r="CZ590">
        <f t="shared" si="78"/>
        <v>12.3</v>
      </c>
      <c r="DA590">
        <f t="shared" si="79"/>
        <v>2.27</v>
      </c>
      <c r="DB590">
        <f t="shared" si="80"/>
        <v>1242.3</v>
      </c>
      <c r="DC590">
        <f t="shared" si="81"/>
        <v>0</v>
      </c>
    </row>
    <row r="591" spans="1:107">
      <c r="A591">
        <f>ROW(Source!A543)</f>
        <v>543</v>
      </c>
      <c r="B591">
        <v>36401907</v>
      </c>
      <c r="C591">
        <v>36406241</v>
      </c>
      <c r="D591">
        <v>18409850</v>
      </c>
      <c r="E591">
        <v>1</v>
      </c>
      <c r="F591">
        <v>1</v>
      </c>
      <c r="G591">
        <v>1</v>
      </c>
      <c r="H591">
        <v>1</v>
      </c>
      <c r="I591" t="s">
        <v>627</v>
      </c>
      <c r="J591" t="s">
        <v>3</v>
      </c>
      <c r="K591" t="s">
        <v>628</v>
      </c>
      <c r="L591">
        <v>1369</v>
      </c>
      <c r="N591">
        <v>1013</v>
      </c>
      <c r="O591" t="s">
        <v>514</v>
      </c>
      <c r="P591" t="s">
        <v>514</v>
      </c>
      <c r="Q591">
        <v>1</v>
      </c>
      <c r="W591">
        <v>0</v>
      </c>
      <c r="X591">
        <v>855544366</v>
      </c>
      <c r="Y591">
        <v>102.35</v>
      </c>
      <c r="AA591">
        <v>0</v>
      </c>
      <c r="AB591">
        <v>0</v>
      </c>
      <c r="AC591">
        <v>0</v>
      </c>
      <c r="AD591">
        <v>289.7</v>
      </c>
      <c r="AE591">
        <v>0</v>
      </c>
      <c r="AF591">
        <v>0</v>
      </c>
      <c r="AG591">
        <v>0</v>
      </c>
      <c r="AH591">
        <v>289.7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89</v>
      </c>
      <c r="AU591" t="s">
        <v>134</v>
      </c>
      <c r="AV591">
        <v>1</v>
      </c>
      <c r="AW591">
        <v>2</v>
      </c>
      <c r="AX591">
        <v>36406261</v>
      </c>
      <c r="AY591">
        <v>2</v>
      </c>
      <c r="AZ591">
        <v>131072</v>
      </c>
      <c r="BA591">
        <v>572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Y591*Source!I543</f>
        <v>49.639749999999999</v>
      </c>
      <c r="CY591">
        <f>AD591</f>
        <v>289.7</v>
      </c>
      <c r="CZ591">
        <f>AH591</f>
        <v>289.7</v>
      </c>
      <c r="DA591">
        <f>AL591</f>
        <v>1</v>
      </c>
      <c r="DB591">
        <f>ROUND((ROUND(AT591*CZ591,2)*1.15),2)</f>
        <v>29650.799999999999</v>
      </c>
      <c r="DC591">
        <f>ROUND((ROUND(AT591*AG591,2)*1.15),2)</f>
        <v>0</v>
      </c>
    </row>
    <row r="592" spans="1:107">
      <c r="A592">
        <f>ROW(Source!A543)</f>
        <v>543</v>
      </c>
      <c r="B592">
        <v>36401907</v>
      </c>
      <c r="C592">
        <v>36406241</v>
      </c>
      <c r="D592">
        <v>29173472</v>
      </c>
      <c r="E592">
        <v>1</v>
      </c>
      <c r="F592">
        <v>1</v>
      </c>
      <c r="G592">
        <v>1</v>
      </c>
      <c r="H592">
        <v>2</v>
      </c>
      <c r="I592" t="s">
        <v>577</v>
      </c>
      <c r="J592" t="s">
        <v>578</v>
      </c>
      <c r="K592" t="s">
        <v>579</v>
      </c>
      <c r="L592">
        <v>1368</v>
      </c>
      <c r="N592">
        <v>1011</v>
      </c>
      <c r="O592" t="s">
        <v>520</v>
      </c>
      <c r="P592" t="s">
        <v>520</v>
      </c>
      <c r="Q592">
        <v>1</v>
      </c>
      <c r="W592">
        <v>0</v>
      </c>
      <c r="X592">
        <v>275932499</v>
      </c>
      <c r="Y592">
        <v>2.7</v>
      </c>
      <c r="AA592">
        <v>0</v>
      </c>
      <c r="AB592">
        <v>12.75</v>
      </c>
      <c r="AC592">
        <v>0</v>
      </c>
      <c r="AD592">
        <v>0</v>
      </c>
      <c r="AE592">
        <v>0</v>
      </c>
      <c r="AF592">
        <v>3</v>
      </c>
      <c r="AG592">
        <v>0</v>
      </c>
      <c r="AH592">
        <v>0</v>
      </c>
      <c r="AI592">
        <v>1</v>
      </c>
      <c r="AJ592">
        <v>4.25</v>
      </c>
      <c r="AK592">
        <v>33.32</v>
      </c>
      <c r="AL592">
        <v>1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2.16</v>
      </c>
      <c r="AU592" t="s">
        <v>133</v>
      </c>
      <c r="AV592">
        <v>0</v>
      </c>
      <c r="AW592">
        <v>2</v>
      </c>
      <c r="AX592">
        <v>36406262</v>
      </c>
      <c r="AY592">
        <v>1</v>
      </c>
      <c r="AZ592">
        <v>0</v>
      </c>
      <c r="BA592">
        <v>573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Y592*Source!I543</f>
        <v>1.3095000000000001</v>
      </c>
      <c r="CY592">
        <f>AB592</f>
        <v>12.75</v>
      </c>
      <c r="CZ592">
        <f>AF592</f>
        <v>3</v>
      </c>
      <c r="DA592">
        <f>AJ592</f>
        <v>4.25</v>
      </c>
      <c r="DB592">
        <f>ROUND((ROUND(AT592*CZ592,2)*1.25),2)</f>
        <v>8.1</v>
      </c>
      <c r="DC592">
        <f>ROUND((ROUND(AT592*AG592,2)*1.25),2)</f>
        <v>0</v>
      </c>
    </row>
    <row r="593" spans="1:107">
      <c r="A593">
        <f>ROW(Source!A543)</f>
        <v>543</v>
      </c>
      <c r="B593">
        <v>36401907</v>
      </c>
      <c r="C593">
        <v>36406241</v>
      </c>
      <c r="D593">
        <v>29174538</v>
      </c>
      <c r="E593">
        <v>1</v>
      </c>
      <c r="F593">
        <v>1</v>
      </c>
      <c r="G593">
        <v>1</v>
      </c>
      <c r="H593">
        <v>2</v>
      </c>
      <c r="I593" t="s">
        <v>629</v>
      </c>
      <c r="J593" t="s">
        <v>630</v>
      </c>
      <c r="K593" t="s">
        <v>631</v>
      </c>
      <c r="L593">
        <v>1368</v>
      </c>
      <c r="N593">
        <v>1011</v>
      </c>
      <c r="O593" t="s">
        <v>520</v>
      </c>
      <c r="P593" t="s">
        <v>520</v>
      </c>
      <c r="Q593">
        <v>1</v>
      </c>
      <c r="W593">
        <v>0</v>
      </c>
      <c r="X593">
        <v>1107538725</v>
      </c>
      <c r="Y593">
        <v>0.58749999999999991</v>
      </c>
      <c r="AA593">
        <v>0</v>
      </c>
      <c r="AB593">
        <v>187.1</v>
      </c>
      <c r="AC593">
        <v>0</v>
      </c>
      <c r="AD593">
        <v>0</v>
      </c>
      <c r="AE593">
        <v>0</v>
      </c>
      <c r="AF593">
        <v>33.590000000000003</v>
      </c>
      <c r="AG593">
        <v>0</v>
      </c>
      <c r="AH593">
        <v>0</v>
      </c>
      <c r="AI593">
        <v>1</v>
      </c>
      <c r="AJ593">
        <v>5.57</v>
      </c>
      <c r="AK593">
        <v>33.32</v>
      </c>
      <c r="AL593">
        <v>1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0.47</v>
      </c>
      <c r="AU593" t="s">
        <v>133</v>
      </c>
      <c r="AV593">
        <v>0</v>
      </c>
      <c r="AW593">
        <v>2</v>
      </c>
      <c r="AX593">
        <v>36406263</v>
      </c>
      <c r="AY593">
        <v>1</v>
      </c>
      <c r="AZ593">
        <v>0</v>
      </c>
      <c r="BA593">
        <v>574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Y593*Source!I543</f>
        <v>0.28493749999999995</v>
      </c>
      <c r="CY593">
        <f>AB593</f>
        <v>187.1</v>
      </c>
      <c r="CZ593">
        <f>AF593</f>
        <v>33.590000000000003</v>
      </c>
      <c r="DA593">
        <f>AJ593</f>
        <v>5.57</v>
      </c>
      <c r="DB593">
        <f>ROUND((ROUND(AT593*CZ593,2)*1.25),2)</f>
        <v>19.739999999999998</v>
      </c>
      <c r="DC593">
        <f>ROUND((ROUND(AT593*AG593,2)*1.25),2)</f>
        <v>0</v>
      </c>
    </row>
    <row r="594" spans="1:107">
      <c r="A594">
        <f>ROW(Source!A543)</f>
        <v>543</v>
      </c>
      <c r="B594">
        <v>36401907</v>
      </c>
      <c r="C594">
        <v>36406241</v>
      </c>
      <c r="D594">
        <v>29174580</v>
      </c>
      <c r="E594">
        <v>1</v>
      </c>
      <c r="F594">
        <v>1</v>
      </c>
      <c r="G594">
        <v>1</v>
      </c>
      <c r="H594">
        <v>2</v>
      </c>
      <c r="I594" t="s">
        <v>632</v>
      </c>
      <c r="J594" t="s">
        <v>633</v>
      </c>
      <c r="K594" t="s">
        <v>634</v>
      </c>
      <c r="L594">
        <v>1368</v>
      </c>
      <c r="N594">
        <v>1011</v>
      </c>
      <c r="O594" t="s">
        <v>520</v>
      </c>
      <c r="P594" t="s">
        <v>520</v>
      </c>
      <c r="Q594">
        <v>1</v>
      </c>
      <c r="W594">
        <v>0</v>
      </c>
      <c r="X594">
        <v>-169468834</v>
      </c>
      <c r="Y594">
        <v>0.66250000000000009</v>
      </c>
      <c r="AA594">
        <v>0</v>
      </c>
      <c r="AB594">
        <v>31.87</v>
      </c>
      <c r="AC594">
        <v>0</v>
      </c>
      <c r="AD594">
        <v>0</v>
      </c>
      <c r="AE594">
        <v>0</v>
      </c>
      <c r="AF594">
        <v>2.08</v>
      </c>
      <c r="AG594">
        <v>0</v>
      </c>
      <c r="AH594">
        <v>0</v>
      </c>
      <c r="AI594">
        <v>1</v>
      </c>
      <c r="AJ594">
        <v>15.32</v>
      </c>
      <c r="AK594">
        <v>33.32</v>
      </c>
      <c r="AL594">
        <v>1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0.53</v>
      </c>
      <c r="AU594" t="s">
        <v>133</v>
      </c>
      <c r="AV594">
        <v>0</v>
      </c>
      <c r="AW594">
        <v>2</v>
      </c>
      <c r="AX594">
        <v>36406264</v>
      </c>
      <c r="AY594">
        <v>1</v>
      </c>
      <c r="AZ594">
        <v>0</v>
      </c>
      <c r="BA594">
        <v>575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Y594*Source!I543</f>
        <v>0.32131250000000006</v>
      </c>
      <c r="CY594">
        <f>AB594</f>
        <v>31.87</v>
      </c>
      <c r="CZ594">
        <f>AF594</f>
        <v>2.08</v>
      </c>
      <c r="DA594">
        <f>AJ594</f>
        <v>15.32</v>
      </c>
      <c r="DB594">
        <f>ROUND((ROUND(AT594*CZ594,2)*1.25),2)</f>
        <v>1.38</v>
      </c>
      <c r="DC594">
        <f>ROUND((ROUND(AT594*AG594,2)*1.25),2)</f>
        <v>0</v>
      </c>
    </row>
    <row r="595" spans="1:107">
      <c r="A595">
        <f>ROW(Source!A543)</f>
        <v>543</v>
      </c>
      <c r="B595">
        <v>36401907</v>
      </c>
      <c r="C595">
        <v>36406241</v>
      </c>
      <c r="D595">
        <v>29108656</v>
      </c>
      <c r="E595">
        <v>1</v>
      </c>
      <c r="F595">
        <v>1</v>
      </c>
      <c r="G595">
        <v>1</v>
      </c>
      <c r="H595">
        <v>3</v>
      </c>
      <c r="I595" t="s">
        <v>635</v>
      </c>
      <c r="J595" t="s">
        <v>636</v>
      </c>
      <c r="K595" t="s">
        <v>637</v>
      </c>
      <c r="L595">
        <v>1354</v>
      </c>
      <c r="N595">
        <v>1010</v>
      </c>
      <c r="O595" t="s">
        <v>237</v>
      </c>
      <c r="P595" t="s">
        <v>237</v>
      </c>
      <c r="Q595">
        <v>1</v>
      </c>
      <c r="W595">
        <v>0</v>
      </c>
      <c r="X595">
        <v>1057373551</v>
      </c>
      <c r="Y595">
        <v>7</v>
      </c>
      <c r="AA595">
        <v>103.47</v>
      </c>
      <c r="AB595">
        <v>0</v>
      </c>
      <c r="AC595">
        <v>0</v>
      </c>
      <c r="AD595">
        <v>0</v>
      </c>
      <c r="AE595">
        <v>13.87</v>
      </c>
      <c r="AF595">
        <v>0</v>
      </c>
      <c r="AG595">
        <v>0</v>
      </c>
      <c r="AH595">
        <v>0</v>
      </c>
      <c r="AI595">
        <v>7.46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7</v>
      </c>
      <c r="AU595" t="s">
        <v>3</v>
      </c>
      <c r="AV595">
        <v>0</v>
      </c>
      <c r="AW595">
        <v>2</v>
      </c>
      <c r="AX595">
        <v>36406265</v>
      </c>
      <c r="AY595">
        <v>1</v>
      </c>
      <c r="AZ595">
        <v>0</v>
      </c>
      <c r="BA595">
        <v>576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Y595*Source!I543</f>
        <v>3.395</v>
      </c>
      <c r="CY595">
        <f t="shared" ref="CY595:CY609" si="82">AA595</f>
        <v>103.47</v>
      </c>
      <c r="CZ595">
        <f t="shared" ref="CZ595:CZ609" si="83">AE595</f>
        <v>13.87</v>
      </c>
      <c r="DA595">
        <f t="shared" ref="DA595:DA609" si="84">AI595</f>
        <v>7.46</v>
      </c>
      <c r="DB595">
        <f t="shared" ref="DB595:DB609" si="85">ROUND(ROUND(AT595*CZ595,2),2)</f>
        <v>97.09</v>
      </c>
      <c r="DC595">
        <f t="shared" ref="DC595:DC609" si="86">ROUND(ROUND(AT595*AG595,2),2)</f>
        <v>0</v>
      </c>
    </row>
    <row r="596" spans="1:107">
      <c r="A596">
        <f>ROW(Source!A543)</f>
        <v>543</v>
      </c>
      <c r="B596">
        <v>36401907</v>
      </c>
      <c r="C596">
        <v>36406241</v>
      </c>
      <c r="D596">
        <v>29109354</v>
      </c>
      <c r="E596">
        <v>1</v>
      </c>
      <c r="F596">
        <v>1</v>
      </c>
      <c r="G596">
        <v>1</v>
      </c>
      <c r="H596">
        <v>3</v>
      </c>
      <c r="I596" t="s">
        <v>638</v>
      </c>
      <c r="J596" t="s">
        <v>639</v>
      </c>
      <c r="K596" t="s">
        <v>640</v>
      </c>
      <c r="L596">
        <v>1346</v>
      </c>
      <c r="N596">
        <v>1009</v>
      </c>
      <c r="O596" t="s">
        <v>160</v>
      </c>
      <c r="P596" t="s">
        <v>160</v>
      </c>
      <c r="Q596">
        <v>1</v>
      </c>
      <c r="W596">
        <v>0</v>
      </c>
      <c r="X596">
        <v>-882693383</v>
      </c>
      <c r="Y596">
        <v>10</v>
      </c>
      <c r="AA596">
        <v>64.010000000000005</v>
      </c>
      <c r="AB596">
        <v>0</v>
      </c>
      <c r="AC596">
        <v>0</v>
      </c>
      <c r="AD596">
        <v>0</v>
      </c>
      <c r="AE596">
        <v>46.72</v>
      </c>
      <c r="AF596">
        <v>0</v>
      </c>
      <c r="AG596">
        <v>0</v>
      </c>
      <c r="AH596">
        <v>0</v>
      </c>
      <c r="AI596">
        <v>1.37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10</v>
      </c>
      <c r="AU596" t="s">
        <v>3</v>
      </c>
      <c r="AV596">
        <v>0</v>
      </c>
      <c r="AW596">
        <v>2</v>
      </c>
      <c r="AX596">
        <v>36406266</v>
      </c>
      <c r="AY596">
        <v>1</v>
      </c>
      <c r="AZ596">
        <v>0</v>
      </c>
      <c r="BA596">
        <v>577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Y596*Source!I543</f>
        <v>4.8499999999999996</v>
      </c>
      <c r="CY596">
        <f t="shared" si="82"/>
        <v>64.010000000000005</v>
      </c>
      <c r="CZ596">
        <f t="shared" si="83"/>
        <v>46.72</v>
      </c>
      <c r="DA596">
        <f t="shared" si="84"/>
        <v>1.37</v>
      </c>
      <c r="DB596">
        <f t="shared" si="85"/>
        <v>467.2</v>
      </c>
      <c r="DC596">
        <f t="shared" si="86"/>
        <v>0</v>
      </c>
    </row>
    <row r="597" spans="1:107">
      <c r="A597">
        <f>ROW(Source!A543)</f>
        <v>543</v>
      </c>
      <c r="B597">
        <v>36401907</v>
      </c>
      <c r="C597">
        <v>36406241</v>
      </c>
      <c r="D597">
        <v>29109414</v>
      </c>
      <c r="E597">
        <v>1</v>
      </c>
      <c r="F597">
        <v>1</v>
      </c>
      <c r="G597">
        <v>1</v>
      </c>
      <c r="H597">
        <v>3</v>
      </c>
      <c r="I597" t="s">
        <v>641</v>
      </c>
      <c r="J597" t="s">
        <v>642</v>
      </c>
      <c r="K597" t="s">
        <v>643</v>
      </c>
      <c r="L597">
        <v>1346</v>
      </c>
      <c r="N597">
        <v>1009</v>
      </c>
      <c r="O597" t="s">
        <v>160</v>
      </c>
      <c r="P597" t="s">
        <v>160</v>
      </c>
      <c r="Q597">
        <v>1</v>
      </c>
      <c r="W597">
        <v>0</v>
      </c>
      <c r="X597">
        <v>1092262719</v>
      </c>
      <c r="Y597">
        <v>119</v>
      </c>
      <c r="AA597">
        <v>10.1</v>
      </c>
      <c r="AB597">
        <v>0</v>
      </c>
      <c r="AC597">
        <v>0</v>
      </c>
      <c r="AD597">
        <v>0</v>
      </c>
      <c r="AE597">
        <v>1.58</v>
      </c>
      <c r="AF597">
        <v>0</v>
      </c>
      <c r="AG597">
        <v>0</v>
      </c>
      <c r="AH597">
        <v>0</v>
      </c>
      <c r="AI597">
        <v>6.39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119</v>
      </c>
      <c r="AU597" t="s">
        <v>3</v>
      </c>
      <c r="AV597">
        <v>0</v>
      </c>
      <c r="AW597">
        <v>2</v>
      </c>
      <c r="AX597">
        <v>36406267</v>
      </c>
      <c r="AY597">
        <v>1</v>
      </c>
      <c r="AZ597">
        <v>0</v>
      </c>
      <c r="BA597">
        <v>578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Y597*Source!I543</f>
        <v>57.714999999999996</v>
      </c>
      <c r="CY597">
        <f t="shared" si="82"/>
        <v>10.1</v>
      </c>
      <c r="CZ597">
        <f t="shared" si="83"/>
        <v>1.58</v>
      </c>
      <c r="DA597">
        <f t="shared" si="84"/>
        <v>6.39</v>
      </c>
      <c r="DB597">
        <f t="shared" si="85"/>
        <v>188.02</v>
      </c>
      <c r="DC597">
        <f t="shared" si="86"/>
        <v>0</v>
      </c>
    </row>
    <row r="598" spans="1:107">
      <c r="A598">
        <f>ROW(Source!A543)</f>
        <v>543</v>
      </c>
      <c r="B598">
        <v>36401907</v>
      </c>
      <c r="C598">
        <v>36406241</v>
      </c>
      <c r="D598">
        <v>29109781</v>
      </c>
      <c r="E598">
        <v>1</v>
      </c>
      <c r="F598">
        <v>1</v>
      </c>
      <c r="G598">
        <v>1</v>
      </c>
      <c r="H598">
        <v>3</v>
      </c>
      <c r="I598" t="s">
        <v>644</v>
      </c>
      <c r="J598" t="s">
        <v>645</v>
      </c>
      <c r="K598" t="s">
        <v>646</v>
      </c>
      <c r="L598">
        <v>1346</v>
      </c>
      <c r="N598">
        <v>1009</v>
      </c>
      <c r="O598" t="s">
        <v>160</v>
      </c>
      <c r="P598" t="s">
        <v>160</v>
      </c>
      <c r="Q598">
        <v>1</v>
      </c>
      <c r="W598">
        <v>0</v>
      </c>
      <c r="X598">
        <v>-306339415</v>
      </c>
      <c r="Y598">
        <v>9</v>
      </c>
      <c r="AA598">
        <v>60.38</v>
      </c>
      <c r="AB598">
        <v>0</v>
      </c>
      <c r="AC598">
        <v>0</v>
      </c>
      <c r="AD598">
        <v>0</v>
      </c>
      <c r="AE598">
        <v>11.12</v>
      </c>
      <c r="AF598">
        <v>0</v>
      </c>
      <c r="AG598">
        <v>0</v>
      </c>
      <c r="AH598">
        <v>0</v>
      </c>
      <c r="AI598">
        <v>5.43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9</v>
      </c>
      <c r="AU598" t="s">
        <v>3</v>
      </c>
      <c r="AV598">
        <v>0</v>
      </c>
      <c r="AW598">
        <v>2</v>
      </c>
      <c r="AX598">
        <v>36406268</v>
      </c>
      <c r="AY598">
        <v>1</v>
      </c>
      <c r="AZ598">
        <v>0</v>
      </c>
      <c r="BA598">
        <v>579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Y598*Source!I543</f>
        <v>4.3650000000000002</v>
      </c>
      <c r="CY598">
        <f t="shared" si="82"/>
        <v>60.38</v>
      </c>
      <c r="CZ598">
        <f t="shared" si="83"/>
        <v>11.12</v>
      </c>
      <c r="DA598">
        <f t="shared" si="84"/>
        <v>5.43</v>
      </c>
      <c r="DB598">
        <f t="shared" si="85"/>
        <v>100.08</v>
      </c>
      <c r="DC598">
        <f t="shared" si="86"/>
        <v>0</v>
      </c>
    </row>
    <row r="599" spans="1:107">
      <c r="A599">
        <f>ROW(Source!A543)</f>
        <v>543</v>
      </c>
      <c r="B599">
        <v>36401907</v>
      </c>
      <c r="C599">
        <v>36406241</v>
      </c>
      <c r="D599">
        <v>29109782</v>
      </c>
      <c r="E599">
        <v>1</v>
      </c>
      <c r="F599">
        <v>1</v>
      </c>
      <c r="G599">
        <v>1</v>
      </c>
      <c r="H599">
        <v>3</v>
      </c>
      <c r="I599" t="s">
        <v>647</v>
      </c>
      <c r="J599" t="s">
        <v>648</v>
      </c>
      <c r="K599" t="s">
        <v>649</v>
      </c>
      <c r="L599">
        <v>1346</v>
      </c>
      <c r="N599">
        <v>1009</v>
      </c>
      <c r="O599" t="s">
        <v>160</v>
      </c>
      <c r="P599" t="s">
        <v>160</v>
      </c>
      <c r="Q599">
        <v>1</v>
      </c>
      <c r="W599">
        <v>0</v>
      </c>
      <c r="X599">
        <v>-71279152</v>
      </c>
      <c r="Y599">
        <v>85</v>
      </c>
      <c r="AA599">
        <v>16.309999999999999</v>
      </c>
      <c r="AB599">
        <v>0</v>
      </c>
      <c r="AC599">
        <v>0</v>
      </c>
      <c r="AD599">
        <v>0</v>
      </c>
      <c r="AE599">
        <v>4.3600000000000003</v>
      </c>
      <c r="AF599">
        <v>0</v>
      </c>
      <c r="AG599">
        <v>0</v>
      </c>
      <c r="AH599">
        <v>0</v>
      </c>
      <c r="AI599">
        <v>3.74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85</v>
      </c>
      <c r="AU599" t="s">
        <v>3</v>
      </c>
      <c r="AV599">
        <v>0</v>
      </c>
      <c r="AW599">
        <v>2</v>
      </c>
      <c r="AX599">
        <v>36406269</v>
      </c>
      <c r="AY599">
        <v>1</v>
      </c>
      <c r="AZ599">
        <v>0</v>
      </c>
      <c r="BA599">
        <v>580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Y599*Source!I543</f>
        <v>41.225000000000001</v>
      </c>
      <c r="CY599">
        <f t="shared" si="82"/>
        <v>16.309999999999999</v>
      </c>
      <c r="CZ599">
        <f t="shared" si="83"/>
        <v>4.3600000000000003</v>
      </c>
      <c r="DA599">
        <f t="shared" si="84"/>
        <v>3.74</v>
      </c>
      <c r="DB599">
        <f t="shared" si="85"/>
        <v>370.6</v>
      </c>
      <c r="DC599">
        <f t="shared" si="86"/>
        <v>0</v>
      </c>
    </row>
    <row r="600" spans="1:107">
      <c r="A600">
        <f>ROW(Source!A543)</f>
        <v>543</v>
      </c>
      <c r="B600">
        <v>36401907</v>
      </c>
      <c r="C600">
        <v>36406241</v>
      </c>
      <c r="D600">
        <v>29110699</v>
      </c>
      <c r="E600">
        <v>1</v>
      </c>
      <c r="F600">
        <v>1</v>
      </c>
      <c r="G600">
        <v>1</v>
      </c>
      <c r="H600">
        <v>3</v>
      </c>
      <c r="I600" t="s">
        <v>650</v>
      </c>
      <c r="J600" t="s">
        <v>651</v>
      </c>
      <c r="K600" t="s">
        <v>652</v>
      </c>
      <c r="L600">
        <v>1301</v>
      </c>
      <c r="N600">
        <v>1003</v>
      </c>
      <c r="O600" t="s">
        <v>142</v>
      </c>
      <c r="P600" t="s">
        <v>142</v>
      </c>
      <c r="Q600">
        <v>1</v>
      </c>
      <c r="W600">
        <v>0</v>
      </c>
      <c r="X600">
        <v>1063889258</v>
      </c>
      <c r="Y600">
        <v>120</v>
      </c>
      <c r="AA600">
        <v>1.24</v>
      </c>
      <c r="AB600">
        <v>0</v>
      </c>
      <c r="AC600">
        <v>0</v>
      </c>
      <c r="AD600">
        <v>0</v>
      </c>
      <c r="AE600">
        <v>0.17</v>
      </c>
      <c r="AF600">
        <v>0</v>
      </c>
      <c r="AG600">
        <v>0</v>
      </c>
      <c r="AH600">
        <v>0</v>
      </c>
      <c r="AI600">
        <v>7.29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120</v>
      </c>
      <c r="AU600" t="s">
        <v>3</v>
      </c>
      <c r="AV600">
        <v>0</v>
      </c>
      <c r="AW600">
        <v>2</v>
      </c>
      <c r="AX600">
        <v>36406270</v>
      </c>
      <c r="AY600">
        <v>1</v>
      </c>
      <c r="AZ600">
        <v>0</v>
      </c>
      <c r="BA600">
        <v>581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Y600*Source!I543</f>
        <v>58.199999999999996</v>
      </c>
      <c r="CY600">
        <f t="shared" si="82"/>
        <v>1.24</v>
      </c>
      <c r="CZ600">
        <f t="shared" si="83"/>
        <v>0.17</v>
      </c>
      <c r="DA600">
        <f t="shared" si="84"/>
        <v>7.29</v>
      </c>
      <c r="DB600">
        <f t="shared" si="85"/>
        <v>20.399999999999999</v>
      </c>
      <c r="DC600">
        <f t="shared" si="86"/>
        <v>0</v>
      </c>
    </row>
    <row r="601" spans="1:107">
      <c r="A601">
        <f>ROW(Source!A543)</f>
        <v>543</v>
      </c>
      <c r="B601">
        <v>36401907</v>
      </c>
      <c r="C601">
        <v>36406241</v>
      </c>
      <c r="D601">
        <v>29110797</v>
      </c>
      <c r="E601">
        <v>1</v>
      </c>
      <c r="F601">
        <v>1</v>
      </c>
      <c r="G601">
        <v>1</v>
      </c>
      <c r="H601">
        <v>3</v>
      </c>
      <c r="I601" t="s">
        <v>653</v>
      </c>
      <c r="J601" t="s">
        <v>654</v>
      </c>
      <c r="K601" t="s">
        <v>655</v>
      </c>
      <c r="L601">
        <v>1301</v>
      </c>
      <c r="N601">
        <v>1003</v>
      </c>
      <c r="O601" t="s">
        <v>142</v>
      </c>
      <c r="P601" t="s">
        <v>142</v>
      </c>
      <c r="Q601">
        <v>1</v>
      </c>
      <c r="W601">
        <v>0</v>
      </c>
      <c r="X601">
        <v>1919953005</v>
      </c>
      <c r="Y601">
        <v>82</v>
      </c>
      <c r="AA601">
        <v>15.5</v>
      </c>
      <c r="AB601">
        <v>0</v>
      </c>
      <c r="AC601">
        <v>0</v>
      </c>
      <c r="AD601">
        <v>0</v>
      </c>
      <c r="AE601">
        <v>1.74</v>
      </c>
      <c r="AF601">
        <v>0</v>
      </c>
      <c r="AG601">
        <v>0</v>
      </c>
      <c r="AH601">
        <v>0</v>
      </c>
      <c r="AI601">
        <v>8.91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82</v>
      </c>
      <c r="AU601" t="s">
        <v>3</v>
      </c>
      <c r="AV601">
        <v>0</v>
      </c>
      <c r="AW601">
        <v>2</v>
      </c>
      <c r="AX601">
        <v>36406271</v>
      </c>
      <c r="AY601">
        <v>1</v>
      </c>
      <c r="AZ601">
        <v>0</v>
      </c>
      <c r="BA601">
        <v>582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Y601*Source!I543</f>
        <v>39.769999999999996</v>
      </c>
      <c r="CY601">
        <f t="shared" si="82"/>
        <v>15.5</v>
      </c>
      <c r="CZ601">
        <f t="shared" si="83"/>
        <v>1.74</v>
      </c>
      <c r="DA601">
        <f t="shared" si="84"/>
        <v>8.91</v>
      </c>
      <c r="DB601">
        <f t="shared" si="85"/>
        <v>142.68</v>
      </c>
      <c r="DC601">
        <f t="shared" si="86"/>
        <v>0</v>
      </c>
    </row>
    <row r="602" spans="1:107">
      <c r="A602">
        <f>ROW(Source!A543)</f>
        <v>543</v>
      </c>
      <c r="B602">
        <v>36401907</v>
      </c>
      <c r="C602">
        <v>36406241</v>
      </c>
      <c r="D602">
        <v>29110815</v>
      </c>
      <c r="E602">
        <v>1</v>
      </c>
      <c r="F602">
        <v>1</v>
      </c>
      <c r="G602">
        <v>1</v>
      </c>
      <c r="H602">
        <v>3</v>
      </c>
      <c r="I602" t="s">
        <v>656</v>
      </c>
      <c r="J602" t="s">
        <v>657</v>
      </c>
      <c r="K602" t="s">
        <v>658</v>
      </c>
      <c r="L602">
        <v>1301</v>
      </c>
      <c r="N602">
        <v>1003</v>
      </c>
      <c r="O602" t="s">
        <v>142</v>
      </c>
      <c r="P602" t="s">
        <v>142</v>
      </c>
      <c r="Q602">
        <v>1</v>
      </c>
      <c r="W602">
        <v>0</v>
      </c>
      <c r="X602">
        <v>-1169660804</v>
      </c>
      <c r="Y602">
        <v>116</v>
      </c>
      <c r="AA602">
        <v>6.29</v>
      </c>
      <c r="AB602">
        <v>0</v>
      </c>
      <c r="AC602">
        <v>0</v>
      </c>
      <c r="AD602">
        <v>0</v>
      </c>
      <c r="AE602">
        <v>0.85</v>
      </c>
      <c r="AF602">
        <v>0</v>
      </c>
      <c r="AG602">
        <v>0</v>
      </c>
      <c r="AH602">
        <v>0</v>
      </c>
      <c r="AI602">
        <v>7.4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116</v>
      </c>
      <c r="AU602" t="s">
        <v>3</v>
      </c>
      <c r="AV602">
        <v>0</v>
      </c>
      <c r="AW602">
        <v>2</v>
      </c>
      <c r="AX602">
        <v>36406272</v>
      </c>
      <c r="AY602">
        <v>1</v>
      </c>
      <c r="AZ602">
        <v>0</v>
      </c>
      <c r="BA602">
        <v>583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Y602*Source!I543</f>
        <v>56.26</v>
      </c>
      <c r="CY602">
        <f t="shared" si="82"/>
        <v>6.29</v>
      </c>
      <c r="CZ602">
        <f t="shared" si="83"/>
        <v>0.85</v>
      </c>
      <c r="DA602">
        <f t="shared" si="84"/>
        <v>7.4</v>
      </c>
      <c r="DB602">
        <f t="shared" si="85"/>
        <v>98.6</v>
      </c>
      <c r="DC602">
        <f t="shared" si="86"/>
        <v>0</v>
      </c>
    </row>
    <row r="603" spans="1:107">
      <c r="A603">
        <f>ROW(Source!A543)</f>
        <v>543</v>
      </c>
      <c r="B603">
        <v>36401907</v>
      </c>
      <c r="C603">
        <v>36406241</v>
      </c>
      <c r="D603">
        <v>29111455</v>
      </c>
      <c r="E603">
        <v>1</v>
      </c>
      <c r="F603">
        <v>1</v>
      </c>
      <c r="G603">
        <v>1</v>
      </c>
      <c r="H603">
        <v>3</v>
      </c>
      <c r="I603" t="s">
        <v>659</v>
      </c>
      <c r="J603" t="s">
        <v>660</v>
      </c>
      <c r="K603" t="s">
        <v>661</v>
      </c>
      <c r="L603">
        <v>1327</v>
      </c>
      <c r="N603">
        <v>1005</v>
      </c>
      <c r="O603" t="s">
        <v>155</v>
      </c>
      <c r="P603" t="s">
        <v>155</v>
      </c>
      <c r="Q603">
        <v>1</v>
      </c>
      <c r="W603">
        <v>0</v>
      </c>
      <c r="X603">
        <v>-1126346608</v>
      </c>
      <c r="Y603">
        <v>212</v>
      </c>
      <c r="AA603">
        <v>73.790000000000006</v>
      </c>
      <c r="AB603">
        <v>0</v>
      </c>
      <c r="AC603">
        <v>0</v>
      </c>
      <c r="AD603">
        <v>0</v>
      </c>
      <c r="AE603">
        <v>15.06</v>
      </c>
      <c r="AF603">
        <v>0</v>
      </c>
      <c r="AG603">
        <v>0</v>
      </c>
      <c r="AH603">
        <v>0</v>
      </c>
      <c r="AI603">
        <v>4.9000000000000004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212</v>
      </c>
      <c r="AU603" t="s">
        <v>3</v>
      </c>
      <c r="AV603">
        <v>0</v>
      </c>
      <c r="AW603">
        <v>2</v>
      </c>
      <c r="AX603">
        <v>36406273</v>
      </c>
      <c r="AY603">
        <v>1</v>
      </c>
      <c r="AZ603">
        <v>0</v>
      </c>
      <c r="BA603">
        <v>584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Y603*Source!I543</f>
        <v>102.82</v>
      </c>
      <c r="CY603">
        <f t="shared" si="82"/>
        <v>73.790000000000006</v>
      </c>
      <c r="CZ603">
        <f t="shared" si="83"/>
        <v>15.06</v>
      </c>
      <c r="DA603">
        <f t="shared" si="84"/>
        <v>4.9000000000000004</v>
      </c>
      <c r="DB603">
        <f t="shared" si="85"/>
        <v>3192.72</v>
      </c>
      <c r="DC603">
        <f t="shared" si="86"/>
        <v>0</v>
      </c>
    </row>
    <row r="604" spans="1:107">
      <c r="A604">
        <f>ROW(Source!A543)</f>
        <v>543</v>
      </c>
      <c r="B604">
        <v>36401907</v>
      </c>
      <c r="C604">
        <v>36406241</v>
      </c>
      <c r="D604">
        <v>29114733</v>
      </c>
      <c r="E604">
        <v>1</v>
      </c>
      <c r="F604">
        <v>1</v>
      </c>
      <c r="G604">
        <v>1</v>
      </c>
      <c r="H604">
        <v>3</v>
      </c>
      <c r="I604" t="s">
        <v>662</v>
      </c>
      <c r="J604" t="s">
        <v>663</v>
      </c>
      <c r="K604" t="s">
        <v>664</v>
      </c>
      <c r="L604">
        <v>1354</v>
      </c>
      <c r="N604">
        <v>1010</v>
      </c>
      <c r="O604" t="s">
        <v>237</v>
      </c>
      <c r="P604" t="s">
        <v>237</v>
      </c>
      <c r="Q604">
        <v>1</v>
      </c>
      <c r="W604">
        <v>0</v>
      </c>
      <c r="X604">
        <v>-1352915271</v>
      </c>
      <c r="Y604">
        <v>735</v>
      </c>
      <c r="AA604">
        <v>0.3</v>
      </c>
      <c r="AB604">
        <v>0</v>
      </c>
      <c r="AC604">
        <v>0</v>
      </c>
      <c r="AD604">
        <v>0</v>
      </c>
      <c r="AE604">
        <v>0.02</v>
      </c>
      <c r="AF604">
        <v>0</v>
      </c>
      <c r="AG604">
        <v>0</v>
      </c>
      <c r="AH604">
        <v>0</v>
      </c>
      <c r="AI604">
        <v>14.91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3</v>
      </c>
      <c r="AT604">
        <v>735</v>
      </c>
      <c r="AU604" t="s">
        <v>3</v>
      </c>
      <c r="AV604">
        <v>0</v>
      </c>
      <c r="AW604">
        <v>2</v>
      </c>
      <c r="AX604">
        <v>36406274</v>
      </c>
      <c r="AY604">
        <v>1</v>
      </c>
      <c r="AZ604">
        <v>0</v>
      </c>
      <c r="BA604">
        <v>585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Y604*Source!I543</f>
        <v>356.47499999999997</v>
      </c>
      <c r="CY604">
        <f t="shared" si="82"/>
        <v>0.3</v>
      </c>
      <c r="CZ604">
        <f t="shared" si="83"/>
        <v>0.02</v>
      </c>
      <c r="DA604">
        <f t="shared" si="84"/>
        <v>14.91</v>
      </c>
      <c r="DB604">
        <f t="shared" si="85"/>
        <v>14.7</v>
      </c>
      <c r="DC604">
        <f t="shared" si="86"/>
        <v>0</v>
      </c>
    </row>
    <row r="605" spans="1:107">
      <c r="A605">
        <f>ROW(Source!A543)</f>
        <v>543</v>
      </c>
      <c r="B605">
        <v>36401907</v>
      </c>
      <c r="C605">
        <v>36406241</v>
      </c>
      <c r="D605">
        <v>29114734</v>
      </c>
      <c r="E605">
        <v>1</v>
      </c>
      <c r="F605">
        <v>1</v>
      </c>
      <c r="G605">
        <v>1</v>
      </c>
      <c r="H605">
        <v>3</v>
      </c>
      <c r="I605" t="s">
        <v>665</v>
      </c>
      <c r="J605" t="s">
        <v>666</v>
      </c>
      <c r="K605" t="s">
        <v>667</v>
      </c>
      <c r="L605">
        <v>1354</v>
      </c>
      <c r="N605">
        <v>1010</v>
      </c>
      <c r="O605" t="s">
        <v>237</v>
      </c>
      <c r="P605" t="s">
        <v>237</v>
      </c>
      <c r="Q605">
        <v>1</v>
      </c>
      <c r="W605">
        <v>0</v>
      </c>
      <c r="X605">
        <v>1370092194</v>
      </c>
      <c r="Y605">
        <v>1855</v>
      </c>
      <c r="AA605">
        <v>0.38</v>
      </c>
      <c r="AB605">
        <v>0</v>
      </c>
      <c r="AC605">
        <v>0</v>
      </c>
      <c r="AD605">
        <v>0</v>
      </c>
      <c r="AE605">
        <v>0.03</v>
      </c>
      <c r="AF605">
        <v>0</v>
      </c>
      <c r="AG605">
        <v>0</v>
      </c>
      <c r="AH605">
        <v>0</v>
      </c>
      <c r="AI605">
        <v>12.55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1855</v>
      </c>
      <c r="AU605" t="s">
        <v>3</v>
      </c>
      <c r="AV605">
        <v>0</v>
      </c>
      <c r="AW605">
        <v>2</v>
      </c>
      <c r="AX605">
        <v>36406275</v>
      </c>
      <c r="AY605">
        <v>1</v>
      </c>
      <c r="AZ605">
        <v>0</v>
      </c>
      <c r="BA605">
        <v>586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Y605*Source!I543</f>
        <v>899.67499999999995</v>
      </c>
      <c r="CY605">
        <f t="shared" si="82"/>
        <v>0.38</v>
      </c>
      <c r="CZ605">
        <f t="shared" si="83"/>
        <v>0.03</v>
      </c>
      <c r="DA605">
        <f t="shared" si="84"/>
        <v>12.55</v>
      </c>
      <c r="DB605">
        <f t="shared" si="85"/>
        <v>55.65</v>
      </c>
      <c r="DC605">
        <f t="shared" si="86"/>
        <v>0</v>
      </c>
    </row>
    <row r="606" spans="1:107">
      <c r="A606">
        <f>ROW(Source!A543)</f>
        <v>543</v>
      </c>
      <c r="B606">
        <v>36401907</v>
      </c>
      <c r="C606">
        <v>36406241</v>
      </c>
      <c r="D606">
        <v>29114482</v>
      </c>
      <c r="E606">
        <v>1</v>
      </c>
      <c r="F606">
        <v>1</v>
      </c>
      <c r="G606">
        <v>1</v>
      </c>
      <c r="H606">
        <v>3</v>
      </c>
      <c r="I606" t="s">
        <v>668</v>
      </c>
      <c r="J606" t="s">
        <v>669</v>
      </c>
      <c r="K606" t="s">
        <v>670</v>
      </c>
      <c r="L606">
        <v>1354</v>
      </c>
      <c r="N606">
        <v>1010</v>
      </c>
      <c r="O606" t="s">
        <v>237</v>
      </c>
      <c r="P606" t="s">
        <v>237</v>
      </c>
      <c r="Q606">
        <v>1</v>
      </c>
      <c r="W606">
        <v>0</v>
      </c>
      <c r="X606">
        <v>-520920930</v>
      </c>
      <c r="Y606">
        <v>153</v>
      </c>
      <c r="AA606">
        <v>0.33</v>
      </c>
      <c r="AB606">
        <v>0</v>
      </c>
      <c r="AC606">
        <v>0</v>
      </c>
      <c r="AD606">
        <v>0</v>
      </c>
      <c r="AE606">
        <v>7.0000000000000007E-2</v>
      </c>
      <c r="AF606">
        <v>0</v>
      </c>
      <c r="AG606">
        <v>0</v>
      </c>
      <c r="AH606">
        <v>0</v>
      </c>
      <c r="AI606">
        <v>4.74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153</v>
      </c>
      <c r="AU606" t="s">
        <v>3</v>
      </c>
      <c r="AV606">
        <v>0</v>
      </c>
      <c r="AW606">
        <v>2</v>
      </c>
      <c r="AX606">
        <v>36406276</v>
      </c>
      <c r="AY606">
        <v>1</v>
      </c>
      <c r="AZ606">
        <v>0</v>
      </c>
      <c r="BA606">
        <v>587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Y606*Source!I543</f>
        <v>74.204999999999998</v>
      </c>
      <c r="CY606">
        <f t="shared" si="82"/>
        <v>0.33</v>
      </c>
      <c r="CZ606">
        <f t="shared" si="83"/>
        <v>7.0000000000000007E-2</v>
      </c>
      <c r="DA606">
        <f t="shared" si="84"/>
        <v>4.74</v>
      </c>
      <c r="DB606">
        <f t="shared" si="85"/>
        <v>10.71</v>
      </c>
      <c r="DC606">
        <f t="shared" si="86"/>
        <v>0</v>
      </c>
    </row>
    <row r="607" spans="1:107">
      <c r="A607">
        <f>ROW(Source!A543)</f>
        <v>543</v>
      </c>
      <c r="B607">
        <v>36401907</v>
      </c>
      <c r="C607">
        <v>36406241</v>
      </c>
      <c r="D607">
        <v>29129584</v>
      </c>
      <c r="E607">
        <v>1</v>
      </c>
      <c r="F607">
        <v>1</v>
      </c>
      <c r="G607">
        <v>1</v>
      </c>
      <c r="H607">
        <v>3</v>
      </c>
      <c r="I607" t="s">
        <v>671</v>
      </c>
      <c r="J607" t="s">
        <v>672</v>
      </c>
      <c r="K607" t="s">
        <v>673</v>
      </c>
      <c r="L607">
        <v>1301</v>
      </c>
      <c r="N607">
        <v>1003</v>
      </c>
      <c r="O607" t="s">
        <v>142</v>
      </c>
      <c r="P607" t="s">
        <v>142</v>
      </c>
      <c r="Q607">
        <v>1</v>
      </c>
      <c r="W607">
        <v>0</v>
      </c>
      <c r="X607">
        <v>-1665253311</v>
      </c>
      <c r="Y607">
        <v>88</v>
      </c>
      <c r="AA607">
        <v>53.07</v>
      </c>
      <c r="AB607">
        <v>0</v>
      </c>
      <c r="AC607">
        <v>0</v>
      </c>
      <c r="AD607">
        <v>0</v>
      </c>
      <c r="AE607">
        <v>7.22</v>
      </c>
      <c r="AF607">
        <v>0</v>
      </c>
      <c r="AG607">
        <v>0</v>
      </c>
      <c r="AH607">
        <v>0</v>
      </c>
      <c r="AI607">
        <v>7.35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3</v>
      </c>
      <c r="AT607">
        <v>88</v>
      </c>
      <c r="AU607" t="s">
        <v>3</v>
      </c>
      <c r="AV607">
        <v>0</v>
      </c>
      <c r="AW607">
        <v>2</v>
      </c>
      <c r="AX607">
        <v>36406277</v>
      </c>
      <c r="AY607">
        <v>1</v>
      </c>
      <c r="AZ607">
        <v>0</v>
      </c>
      <c r="BA607">
        <v>588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Y607*Source!I543</f>
        <v>42.68</v>
      </c>
      <c r="CY607">
        <f t="shared" si="82"/>
        <v>53.07</v>
      </c>
      <c r="CZ607">
        <f t="shared" si="83"/>
        <v>7.22</v>
      </c>
      <c r="DA607">
        <f t="shared" si="84"/>
        <v>7.35</v>
      </c>
      <c r="DB607">
        <f t="shared" si="85"/>
        <v>635.36</v>
      </c>
      <c r="DC607">
        <f t="shared" si="86"/>
        <v>0</v>
      </c>
    </row>
    <row r="608" spans="1:107">
      <c r="A608">
        <f>ROW(Source!A543)</f>
        <v>543</v>
      </c>
      <c r="B608">
        <v>36401907</v>
      </c>
      <c r="C608">
        <v>36406241</v>
      </c>
      <c r="D608">
        <v>29129619</v>
      </c>
      <c r="E608">
        <v>1</v>
      </c>
      <c r="F608">
        <v>1</v>
      </c>
      <c r="G608">
        <v>1</v>
      </c>
      <c r="H608">
        <v>3</v>
      </c>
      <c r="I608" t="s">
        <v>674</v>
      </c>
      <c r="J608" t="s">
        <v>675</v>
      </c>
      <c r="K608" t="s">
        <v>676</v>
      </c>
      <c r="L608">
        <v>1301</v>
      </c>
      <c r="N608">
        <v>1003</v>
      </c>
      <c r="O608" t="s">
        <v>142</v>
      </c>
      <c r="P608" t="s">
        <v>142</v>
      </c>
      <c r="Q608">
        <v>1</v>
      </c>
      <c r="W608">
        <v>0</v>
      </c>
      <c r="X608">
        <v>1030922947</v>
      </c>
      <c r="Y608">
        <v>225</v>
      </c>
      <c r="AA608">
        <v>61.61</v>
      </c>
      <c r="AB608">
        <v>0</v>
      </c>
      <c r="AC608">
        <v>0</v>
      </c>
      <c r="AD608">
        <v>0</v>
      </c>
      <c r="AE608">
        <v>8.44</v>
      </c>
      <c r="AF608">
        <v>0</v>
      </c>
      <c r="AG608">
        <v>0</v>
      </c>
      <c r="AH608">
        <v>0</v>
      </c>
      <c r="AI608">
        <v>7.3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225</v>
      </c>
      <c r="AU608" t="s">
        <v>3</v>
      </c>
      <c r="AV608">
        <v>0</v>
      </c>
      <c r="AW608">
        <v>2</v>
      </c>
      <c r="AX608">
        <v>36406278</v>
      </c>
      <c r="AY608">
        <v>1</v>
      </c>
      <c r="AZ608">
        <v>0</v>
      </c>
      <c r="BA608">
        <v>589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Y608*Source!I543</f>
        <v>109.125</v>
      </c>
      <c r="CY608">
        <f t="shared" si="82"/>
        <v>61.61</v>
      </c>
      <c r="CZ608">
        <f t="shared" si="83"/>
        <v>8.44</v>
      </c>
      <c r="DA608">
        <f t="shared" si="84"/>
        <v>7.3</v>
      </c>
      <c r="DB608">
        <f t="shared" si="85"/>
        <v>1899</v>
      </c>
      <c r="DC608">
        <f t="shared" si="86"/>
        <v>0</v>
      </c>
    </row>
    <row r="609" spans="1:107">
      <c r="A609">
        <f>ROW(Source!A543)</f>
        <v>543</v>
      </c>
      <c r="B609">
        <v>36401907</v>
      </c>
      <c r="C609">
        <v>36406241</v>
      </c>
      <c r="D609">
        <v>29129634</v>
      </c>
      <c r="E609">
        <v>1</v>
      </c>
      <c r="F609">
        <v>1</v>
      </c>
      <c r="G609">
        <v>1</v>
      </c>
      <c r="H609">
        <v>3</v>
      </c>
      <c r="I609" t="s">
        <v>677</v>
      </c>
      <c r="J609" t="s">
        <v>678</v>
      </c>
      <c r="K609" t="s">
        <v>679</v>
      </c>
      <c r="L609">
        <v>1301</v>
      </c>
      <c r="N609">
        <v>1003</v>
      </c>
      <c r="O609" t="s">
        <v>142</v>
      </c>
      <c r="P609" t="s">
        <v>142</v>
      </c>
      <c r="Q609">
        <v>1</v>
      </c>
      <c r="W609">
        <v>0</v>
      </c>
      <c r="X609">
        <v>-234707112</v>
      </c>
      <c r="Y609">
        <v>46</v>
      </c>
      <c r="AA609">
        <v>37.020000000000003</v>
      </c>
      <c r="AB609">
        <v>0</v>
      </c>
      <c r="AC609">
        <v>0</v>
      </c>
      <c r="AD609">
        <v>0</v>
      </c>
      <c r="AE609">
        <v>3.32</v>
      </c>
      <c r="AF609">
        <v>0</v>
      </c>
      <c r="AG609">
        <v>0</v>
      </c>
      <c r="AH609">
        <v>0</v>
      </c>
      <c r="AI609">
        <v>11.15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46</v>
      </c>
      <c r="AU609" t="s">
        <v>3</v>
      </c>
      <c r="AV609">
        <v>0</v>
      </c>
      <c r="AW609">
        <v>2</v>
      </c>
      <c r="AX609">
        <v>36406279</v>
      </c>
      <c r="AY609">
        <v>1</v>
      </c>
      <c r="AZ609">
        <v>0</v>
      </c>
      <c r="BA609">
        <v>590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Y609*Source!I543</f>
        <v>22.31</v>
      </c>
      <c r="CY609">
        <f t="shared" si="82"/>
        <v>37.020000000000003</v>
      </c>
      <c r="CZ609">
        <f t="shared" si="83"/>
        <v>3.32</v>
      </c>
      <c r="DA609">
        <f t="shared" si="84"/>
        <v>11.15</v>
      </c>
      <c r="DB609">
        <f t="shared" si="85"/>
        <v>152.72</v>
      </c>
      <c r="DC609">
        <f t="shared" si="86"/>
        <v>0</v>
      </c>
    </row>
    <row r="610" spans="1:107">
      <c r="A610">
        <f>ROW(Source!A544)</f>
        <v>544</v>
      </c>
      <c r="B610">
        <v>36401907</v>
      </c>
      <c r="C610">
        <v>36406280</v>
      </c>
      <c r="D610">
        <v>18410244</v>
      </c>
      <c r="E610">
        <v>1</v>
      </c>
      <c r="F610">
        <v>1</v>
      </c>
      <c r="G610">
        <v>1</v>
      </c>
      <c r="H610">
        <v>1</v>
      </c>
      <c r="I610" t="s">
        <v>680</v>
      </c>
      <c r="J610" t="s">
        <v>3</v>
      </c>
      <c r="K610" t="s">
        <v>681</v>
      </c>
      <c r="L610">
        <v>1369</v>
      </c>
      <c r="N610">
        <v>1013</v>
      </c>
      <c r="O610" t="s">
        <v>514</v>
      </c>
      <c r="P610" t="s">
        <v>514</v>
      </c>
      <c r="Q610">
        <v>1</v>
      </c>
      <c r="W610">
        <v>0</v>
      </c>
      <c r="X610">
        <v>-1803619151</v>
      </c>
      <c r="Y610">
        <v>64.330999999999989</v>
      </c>
      <c r="AA610">
        <v>0</v>
      </c>
      <c r="AB610">
        <v>0</v>
      </c>
      <c r="AC610">
        <v>0</v>
      </c>
      <c r="AD610">
        <v>296.73</v>
      </c>
      <c r="AE610">
        <v>0</v>
      </c>
      <c r="AF610">
        <v>0</v>
      </c>
      <c r="AG610">
        <v>0</v>
      </c>
      <c r="AH610">
        <v>296.73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1</v>
      </c>
      <c r="AQ610">
        <v>0</v>
      </c>
      <c r="AR610">
        <v>0</v>
      </c>
      <c r="AS610" t="s">
        <v>3</v>
      </c>
      <c r="AT610">
        <v>55.94</v>
      </c>
      <c r="AU610" t="s">
        <v>134</v>
      </c>
      <c r="AV610">
        <v>1</v>
      </c>
      <c r="AW610">
        <v>2</v>
      </c>
      <c r="AX610">
        <v>36406288</v>
      </c>
      <c r="AY610">
        <v>2</v>
      </c>
      <c r="AZ610">
        <v>131072</v>
      </c>
      <c r="BA610">
        <v>591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Y610*Source!I544</f>
        <v>31.200534999999995</v>
      </c>
      <c r="CY610">
        <f>AD610</f>
        <v>296.73</v>
      </c>
      <c r="CZ610">
        <f>AH610</f>
        <v>296.73</v>
      </c>
      <c r="DA610">
        <f>AL610</f>
        <v>1</v>
      </c>
      <c r="DB610">
        <f>ROUND((ROUND(AT610*CZ610,2)*1.15),2)</f>
        <v>19088.939999999999</v>
      </c>
      <c r="DC610">
        <f>ROUND((ROUND(AT610*AG610,2)*1.15),2)</f>
        <v>0</v>
      </c>
    </row>
    <row r="611" spans="1:107">
      <c r="A611">
        <f>ROW(Source!A544)</f>
        <v>544</v>
      </c>
      <c r="B611">
        <v>36401907</v>
      </c>
      <c r="C611">
        <v>36406280</v>
      </c>
      <c r="D611">
        <v>121548</v>
      </c>
      <c r="E611">
        <v>1</v>
      </c>
      <c r="F611">
        <v>1</v>
      </c>
      <c r="G611">
        <v>1</v>
      </c>
      <c r="H611">
        <v>1</v>
      </c>
      <c r="I611" t="s">
        <v>35</v>
      </c>
      <c r="J611" t="s">
        <v>3</v>
      </c>
      <c r="K611" t="s">
        <v>515</v>
      </c>
      <c r="L611">
        <v>608254</v>
      </c>
      <c r="N611">
        <v>1013</v>
      </c>
      <c r="O611" t="s">
        <v>516</v>
      </c>
      <c r="P611" t="s">
        <v>516</v>
      </c>
      <c r="Q611">
        <v>1</v>
      </c>
      <c r="W611">
        <v>0</v>
      </c>
      <c r="X611">
        <v>-185737400</v>
      </c>
      <c r="Y611">
        <v>1.2500000000000001E-2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0.01</v>
      </c>
      <c r="AU611" t="s">
        <v>133</v>
      </c>
      <c r="AV611">
        <v>2</v>
      </c>
      <c r="AW611">
        <v>2</v>
      </c>
      <c r="AX611">
        <v>36406289</v>
      </c>
      <c r="AY611">
        <v>1</v>
      </c>
      <c r="AZ611">
        <v>0</v>
      </c>
      <c r="BA611">
        <v>592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Y611*Source!I544</f>
        <v>6.0625000000000002E-3</v>
      </c>
      <c r="CY611">
        <f>AD611</f>
        <v>0</v>
      </c>
      <c r="CZ611">
        <f>AH611</f>
        <v>0</v>
      </c>
      <c r="DA611">
        <f>AL611</f>
        <v>1</v>
      </c>
      <c r="DB611">
        <f>ROUND((ROUND(AT611*CZ611,2)*1.25),2)</f>
        <v>0</v>
      </c>
      <c r="DC611">
        <f>ROUND((ROUND(AT611*AG611,2)*1.25),2)</f>
        <v>0</v>
      </c>
    </row>
    <row r="612" spans="1:107">
      <c r="A612">
        <f>ROW(Source!A544)</f>
        <v>544</v>
      </c>
      <c r="B612">
        <v>36401907</v>
      </c>
      <c r="C612">
        <v>36406280</v>
      </c>
      <c r="D612">
        <v>29172556</v>
      </c>
      <c r="E612">
        <v>1</v>
      </c>
      <c r="F612">
        <v>1</v>
      </c>
      <c r="G612">
        <v>1</v>
      </c>
      <c r="H612">
        <v>2</v>
      </c>
      <c r="I612" t="s">
        <v>517</v>
      </c>
      <c r="J612" t="s">
        <v>518</v>
      </c>
      <c r="K612" t="s">
        <v>519</v>
      </c>
      <c r="L612">
        <v>1368</v>
      </c>
      <c r="N612">
        <v>1011</v>
      </c>
      <c r="O612" t="s">
        <v>520</v>
      </c>
      <c r="P612" t="s">
        <v>520</v>
      </c>
      <c r="Q612">
        <v>1</v>
      </c>
      <c r="W612">
        <v>0</v>
      </c>
      <c r="X612">
        <v>-1302720870</v>
      </c>
      <c r="Y612">
        <v>1.2500000000000001E-2</v>
      </c>
      <c r="AA612">
        <v>0</v>
      </c>
      <c r="AB612">
        <v>466.71</v>
      </c>
      <c r="AC612">
        <v>449.82</v>
      </c>
      <c r="AD612">
        <v>0</v>
      </c>
      <c r="AE612">
        <v>0</v>
      </c>
      <c r="AF612">
        <v>31.26</v>
      </c>
      <c r="AG612">
        <v>13.5</v>
      </c>
      <c r="AH612">
        <v>0</v>
      </c>
      <c r="AI612">
        <v>1</v>
      </c>
      <c r="AJ612">
        <v>14.93</v>
      </c>
      <c r="AK612">
        <v>33.32</v>
      </c>
      <c r="AL612">
        <v>1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0.01</v>
      </c>
      <c r="AU612" t="s">
        <v>133</v>
      </c>
      <c r="AV612">
        <v>0</v>
      </c>
      <c r="AW612">
        <v>2</v>
      </c>
      <c r="AX612">
        <v>36406290</v>
      </c>
      <c r="AY612">
        <v>1</v>
      </c>
      <c r="AZ612">
        <v>0</v>
      </c>
      <c r="BA612">
        <v>593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Y612*Source!I544</f>
        <v>6.0625000000000002E-3</v>
      </c>
      <c r="CY612">
        <f>AB612</f>
        <v>466.71</v>
      </c>
      <c r="CZ612">
        <f>AF612</f>
        <v>31.26</v>
      </c>
      <c r="DA612">
        <f>AJ612</f>
        <v>14.93</v>
      </c>
      <c r="DB612">
        <f>ROUND((ROUND(AT612*CZ612,2)*1.25),2)</f>
        <v>0.39</v>
      </c>
      <c r="DC612">
        <f>ROUND((ROUND(AT612*AG612,2)*1.25),2)</f>
        <v>0.18</v>
      </c>
    </row>
    <row r="613" spans="1:107">
      <c r="A613">
        <f>ROW(Source!A544)</f>
        <v>544</v>
      </c>
      <c r="B613">
        <v>36401907</v>
      </c>
      <c r="C613">
        <v>36406280</v>
      </c>
      <c r="D613">
        <v>29174913</v>
      </c>
      <c r="E613">
        <v>1</v>
      </c>
      <c r="F613">
        <v>1</v>
      </c>
      <c r="G613">
        <v>1</v>
      </c>
      <c r="H613">
        <v>2</v>
      </c>
      <c r="I613" t="s">
        <v>531</v>
      </c>
      <c r="J613" t="s">
        <v>532</v>
      </c>
      <c r="K613" t="s">
        <v>533</v>
      </c>
      <c r="L613">
        <v>1368</v>
      </c>
      <c r="N613">
        <v>1011</v>
      </c>
      <c r="O613" t="s">
        <v>520</v>
      </c>
      <c r="P613" t="s">
        <v>520</v>
      </c>
      <c r="Q613">
        <v>1</v>
      </c>
      <c r="W613">
        <v>0</v>
      </c>
      <c r="X613">
        <v>458544584</v>
      </c>
      <c r="Y613">
        <v>1.2500000000000001E-2</v>
      </c>
      <c r="AA613">
        <v>0</v>
      </c>
      <c r="AB613">
        <v>932.72</v>
      </c>
      <c r="AC613">
        <v>386.51</v>
      </c>
      <c r="AD613">
        <v>0</v>
      </c>
      <c r="AE613">
        <v>0</v>
      </c>
      <c r="AF613">
        <v>87.17</v>
      </c>
      <c r="AG613">
        <v>11.6</v>
      </c>
      <c r="AH613">
        <v>0</v>
      </c>
      <c r="AI613">
        <v>1</v>
      </c>
      <c r="AJ613">
        <v>10.7</v>
      </c>
      <c r="AK613">
        <v>33.32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0.01</v>
      </c>
      <c r="AU613" t="s">
        <v>133</v>
      </c>
      <c r="AV613">
        <v>0</v>
      </c>
      <c r="AW613">
        <v>2</v>
      </c>
      <c r="AX613">
        <v>36406291</v>
      </c>
      <c r="AY613">
        <v>1</v>
      </c>
      <c r="AZ613">
        <v>0</v>
      </c>
      <c r="BA613">
        <v>594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Y613*Source!I544</f>
        <v>6.0625000000000002E-3</v>
      </c>
      <c r="CY613">
        <f>AB613</f>
        <v>932.72</v>
      </c>
      <c r="CZ613">
        <f>AF613</f>
        <v>87.17</v>
      </c>
      <c r="DA613">
        <f>AJ613</f>
        <v>10.7</v>
      </c>
      <c r="DB613">
        <f>ROUND((ROUND(AT613*CZ613,2)*1.25),2)</f>
        <v>1.0900000000000001</v>
      </c>
      <c r="DC613">
        <f>ROUND((ROUND(AT613*AG613,2)*1.25),2)</f>
        <v>0.15</v>
      </c>
    </row>
    <row r="614" spans="1:107">
      <c r="A614">
        <f>ROW(Source!A544)</f>
        <v>544</v>
      </c>
      <c r="B614">
        <v>36401907</v>
      </c>
      <c r="C614">
        <v>36406280</v>
      </c>
      <c r="D614">
        <v>29109386</v>
      </c>
      <c r="E614">
        <v>1</v>
      </c>
      <c r="F614">
        <v>1</v>
      </c>
      <c r="G614">
        <v>1</v>
      </c>
      <c r="H614">
        <v>3</v>
      </c>
      <c r="I614" t="s">
        <v>682</v>
      </c>
      <c r="J614" t="s">
        <v>683</v>
      </c>
      <c r="K614" t="s">
        <v>684</v>
      </c>
      <c r="L614">
        <v>1348</v>
      </c>
      <c r="N614">
        <v>1009</v>
      </c>
      <c r="O614" t="s">
        <v>30</v>
      </c>
      <c r="P614" t="s">
        <v>30</v>
      </c>
      <c r="Q614">
        <v>1000</v>
      </c>
      <c r="W614">
        <v>0</v>
      </c>
      <c r="X614">
        <v>-1262442712</v>
      </c>
      <c r="Y614">
        <v>3.4099999999999998E-2</v>
      </c>
      <c r="AA614">
        <v>55935.05</v>
      </c>
      <c r="AB614">
        <v>0</v>
      </c>
      <c r="AC614">
        <v>0</v>
      </c>
      <c r="AD614">
        <v>0</v>
      </c>
      <c r="AE614">
        <v>11300.01</v>
      </c>
      <c r="AF614">
        <v>0</v>
      </c>
      <c r="AG614">
        <v>0</v>
      </c>
      <c r="AH614">
        <v>0</v>
      </c>
      <c r="AI614">
        <v>4.95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3</v>
      </c>
      <c r="AT614">
        <v>3.4099999999999998E-2</v>
      </c>
      <c r="AU614" t="s">
        <v>3</v>
      </c>
      <c r="AV614">
        <v>0</v>
      </c>
      <c r="AW614">
        <v>2</v>
      </c>
      <c r="AX614">
        <v>36406292</v>
      </c>
      <c r="AY614">
        <v>1</v>
      </c>
      <c r="AZ614">
        <v>0</v>
      </c>
      <c r="BA614">
        <v>595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Y614*Source!I544</f>
        <v>1.6538499999999998E-2</v>
      </c>
      <c r="CY614">
        <f>AA614</f>
        <v>55935.05</v>
      </c>
      <c r="CZ614">
        <f>AE614</f>
        <v>11300.01</v>
      </c>
      <c r="DA614">
        <f>AI614</f>
        <v>4.95</v>
      </c>
      <c r="DB614">
        <f t="shared" ref="DB614:DB636" si="87">ROUND(ROUND(AT614*CZ614,2),2)</f>
        <v>385.33</v>
      </c>
      <c r="DC614">
        <f t="shared" ref="DC614:DC636" si="88">ROUND(ROUND(AT614*AG614,2),2)</f>
        <v>0</v>
      </c>
    </row>
    <row r="615" spans="1:107">
      <c r="A615">
        <f>ROW(Source!A544)</f>
        <v>544</v>
      </c>
      <c r="B615">
        <v>36401907</v>
      </c>
      <c r="C615">
        <v>36406280</v>
      </c>
      <c r="D615">
        <v>29107800</v>
      </c>
      <c r="E615">
        <v>1</v>
      </c>
      <c r="F615">
        <v>1</v>
      </c>
      <c r="G615">
        <v>1</v>
      </c>
      <c r="H615">
        <v>3</v>
      </c>
      <c r="I615" t="s">
        <v>545</v>
      </c>
      <c r="J615" t="s">
        <v>546</v>
      </c>
      <c r="K615" t="s">
        <v>547</v>
      </c>
      <c r="L615">
        <v>1346</v>
      </c>
      <c r="N615">
        <v>1009</v>
      </c>
      <c r="O615" t="s">
        <v>160</v>
      </c>
      <c r="P615" t="s">
        <v>160</v>
      </c>
      <c r="Q615">
        <v>1</v>
      </c>
      <c r="W615">
        <v>0</v>
      </c>
      <c r="X615">
        <v>-1570619850</v>
      </c>
      <c r="Y615">
        <v>0.01</v>
      </c>
      <c r="AA615">
        <v>46.61</v>
      </c>
      <c r="AB615">
        <v>0</v>
      </c>
      <c r="AC615">
        <v>0</v>
      </c>
      <c r="AD615">
        <v>0</v>
      </c>
      <c r="AE615">
        <v>1.81</v>
      </c>
      <c r="AF615">
        <v>0</v>
      </c>
      <c r="AG615">
        <v>0</v>
      </c>
      <c r="AH615">
        <v>0</v>
      </c>
      <c r="AI615">
        <v>25.75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0.01</v>
      </c>
      <c r="AU615" t="s">
        <v>3</v>
      </c>
      <c r="AV615">
        <v>0</v>
      </c>
      <c r="AW615">
        <v>2</v>
      </c>
      <c r="AX615">
        <v>36406293</v>
      </c>
      <c r="AY615">
        <v>1</v>
      </c>
      <c r="AZ615">
        <v>0</v>
      </c>
      <c r="BA615">
        <v>596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Y615*Source!I544</f>
        <v>4.8500000000000001E-3</v>
      </c>
      <c r="CY615">
        <f>AA615</f>
        <v>46.61</v>
      </c>
      <c r="CZ615">
        <f>AE615</f>
        <v>1.81</v>
      </c>
      <c r="DA615">
        <f>AI615</f>
        <v>25.75</v>
      </c>
      <c r="DB615">
        <f t="shared" si="87"/>
        <v>0.02</v>
      </c>
      <c r="DC615">
        <f t="shared" si="88"/>
        <v>0</v>
      </c>
    </row>
    <row r="616" spans="1:107">
      <c r="A616">
        <f>ROW(Source!A544)</f>
        <v>544</v>
      </c>
      <c r="B616">
        <v>36401907</v>
      </c>
      <c r="C616">
        <v>36406280</v>
      </c>
      <c r="D616">
        <v>29109603</v>
      </c>
      <c r="E616">
        <v>1</v>
      </c>
      <c r="F616">
        <v>1</v>
      </c>
      <c r="G616">
        <v>1</v>
      </c>
      <c r="H616">
        <v>3</v>
      </c>
      <c r="I616" t="s">
        <v>685</v>
      </c>
      <c r="J616" t="s">
        <v>686</v>
      </c>
      <c r="K616" t="s">
        <v>687</v>
      </c>
      <c r="L616">
        <v>1327</v>
      </c>
      <c r="N616">
        <v>1005</v>
      </c>
      <c r="O616" t="s">
        <v>155</v>
      </c>
      <c r="P616" t="s">
        <v>155</v>
      </c>
      <c r="Q616">
        <v>1</v>
      </c>
      <c r="W616">
        <v>0</v>
      </c>
      <c r="X616">
        <v>1399429038</v>
      </c>
      <c r="Y616">
        <v>112</v>
      </c>
      <c r="AA616">
        <v>54.06</v>
      </c>
      <c r="AB616">
        <v>0</v>
      </c>
      <c r="AC616">
        <v>0</v>
      </c>
      <c r="AD616">
        <v>0</v>
      </c>
      <c r="AE616">
        <v>55.16</v>
      </c>
      <c r="AF616">
        <v>0</v>
      </c>
      <c r="AG616">
        <v>0</v>
      </c>
      <c r="AH616">
        <v>0</v>
      </c>
      <c r="AI616">
        <v>0.98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3</v>
      </c>
      <c r="AT616">
        <v>112</v>
      </c>
      <c r="AU616" t="s">
        <v>3</v>
      </c>
      <c r="AV616">
        <v>0</v>
      </c>
      <c r="AW616">
        <v>2</v>
      </c>
      <c r="AX616">
        <v>36406294</v>
      </c>
      <c r="AY616">
        <v>1</v>
      </c>
      <c r="AZ616">
        <v>0</v>
      </c>
      <c r="BA616">
        <v>597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Y616*Source!I544</f>
        <v>54.32</v>
      </c>
      <c r="CY616">
        <f>AA616</f>
        <v>54.06</v>
      </c>
      <c r="CZ616">
        <f>AE616</f>
        <v>55.16</v>
      </c>
      <c r="DA616">
        <f>AI616</f>
        <v>0.98</v>
      </c>
      <c r="DB616">
        <f t="shared" si="87"/>
        <v>6177.92</v>
      </c>
      <c r="DC616">
        <f t="shared" si="88"/>
        <v>0</v>
      </c>
    </row>
    <row r="617" spans="1:107">
      <c r="A617">
        <f>ROW(Source!A545)</f>
        <v>545</v>
      </c>
      <c r="B617">
        <v>36401907</v>
      </c>
      <c r="C617">
        <v>36406295</v>
      </c>
      <c r="D617">
        <v>29364679</v>
      </c>
      <c r="E617">
        <v>1</v>
      </c>
      <c r="F617">
        <v>1</v>
      </c>
      <c r="G617">
        <v>1</v>
      </c>
      <c r="H617">
        <v>1</v>
      </c>
      <c r="I617" t="s">
        <v>688</v>
      </c>
      <c r="J617" t="s">
        <v>3</v>
      </c>
      <c r="K617" t="s">
        <v>689</v>
      </c>
      <c r="L617">
        <v>1369</v>
      </c>
      <c r="N617">
        <v>1013</v>
      </c>
      <c r="O617" t="s">
        <v>514</v>
      </c>
      <c r="P617" t="s">
        <v>514</v>
      </c>
      <c r="Q617">
        <v>1</v>
      </c>
      <c r="W617">
        <v>0</v>
      </c>
      <c r="X617">
        <v>931378261</v>
      </c>
      <c r="Y617">
        <v>30.48</v>
      </c>
      <c r="AA617">
        <v>0</v>
      </c>
      <c r="AB617">
        <v>0</v>
      </c>
      <c r="AC617">
        <v>0</v>
      </c>
      <c r="AD617">
        <v>316.85000000000002</v>
      </c>
      <c r="AE617">
        <v>0</v>
      </c>
      <c r="AF617">
        <v>0</v>
      </c>
      <c r="AG617">
        <v>0</v>
      </c>
      <c r="AH617">
        <v>316.85000000000002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30.48</v>
      </c>
      <c r="AU617" t="s">
        <v>3</v>
      </c>
      <c r="AV617">
        <v>1</v>
      </c>
      <c r="AW617">
        <v>2</v>
      </c>
      <c r="AX617">
        <v>36406308</v>
      </c>
      <c r="AY617">
        <v>1</v>
      </c>
      <c r="AZ617">
        <v>0</v>
      </c>
      <c r="BA617">
        <v>598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Y617*Source!I545</f>
        <v>0.91439999999999999</v>
      </c>
      <c r="CY617">
        <f>AD617</f>
        <v>316.85000000000002</v>
      </c>
      <c r="CZ617">
        <f>AH617</f>
        <v>316.85000000000002</v>
      </c>
      <c r="DA617">
        <f>AL617</f>
        <v>1</v>
      </c>
      <c r="DB617">
        <f t="shared" si="87"/>
        <v>9657.59</v>
      </c>
      <c r="DC617">
        <f t="shared" si="88"/>
        <v>0</v>
      </c>
    </row>
    <row r="618" spans="1:107">
      <c r="A618">
        <f>ROW(Source!A545)</f>
        <v>545</v>
      </c>
      <c r="B618">
        <v>36401907</v>
      </c>
      <c r="C618">
        <v>36406295</v>
      </c>
      <c r="D618">
        <v>121548</v>
      </c>
      <c r="E618">
        <v>1</v>
      </c>
      <c r="F618">
        <v>1</v>
      </c>
      <c r="G618">
        <v>1</v>
      </c>
      <c r="H618">
        <v>1</v>
      </c>
      <c r="I618" t="s">
        <v>35</v>
      </c>
      <c r="J618" t="s">
        <v>3</v>
      </c>
      <c r="K618" t="s">
        <v>515</v>
      </c>
      <c r="L618">
        <v>608254</v>
      </c>
      <c r="N618">
        <v>1013</v>
      </c>
      <c r="O618" t="s">
        <v>516</v>
      </c>
      <c r="P618" t="s">
        <v>516</v>
      </c>
      <c r="Q618">
        <v>1</v>
      </c>
      <c r="W618">
        <v>0</v>
      </c>
      <c r="X618">
        <v>-185737400</v>
      </c>
      <c r="Y618">
        <v>0.03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0.03</v>
      </c>
      <c r="AU618" t="s">
        <v>3</v>
      </c>
      <c r="AV618">
        <v>2</v>
      </c>
      <c r="AW618">
        <v>2</v>
      </c>
      <c r="AX618">
        <v>36406309</v>
      </c>
      <c r="AY618">
        <v>1</v>
      </c>
      <c r="AZ618">
        <v>0</v>
      </c>
      <c r="BA618">
        <v>599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Y618*Source!I545</f>
        <v>8.9999999999999998E-4</v>
      </c>
      <c r="CY618">
        <f>AD618</f>
        <v>0</v>
      </c>
      <c r="CZ618">
        <f>AH618</f>
        <v>0</v>
      </c>
      <c r="DA618">
        <f>AL618</f>
        <v>1</v>
      </c>
      <c r="DB618">
        <f t="shared" si="87"/>
        <v>0</v>
      </c>
      <c r="DC618">
        <f t="shared" si="88"/>
        <v>0</v>
      </c>
    </row>
    <row r="619" spans="1:107">
      <c r="A619">
        <f>ROW(Source!A545)</f>
        <v>545</v>
      </c>
      <c r="B619">
        <v>36401907</v>
      </c>
      <c r="C619">
        <v>36406295</v>
      </c>
      <c r="D619">
        <v>29172362</v>
      </c>
      <c r="E619">
        <v>1</v>
      </c>
      <c r="F619">
        <v>1</v>
      </c>
      <c r="G619">
        <v>1</v>
      </c>
      <c r="H619">
        <v>2</v>
      </c>
      <c r="I619" t="s">
        <v>690</v>
      </c>
      <c r="J619" t="s">
        <v>691</v>
      </c>
      <c r="K619" t="s">
        <v>692</v>
      </c>
      <c r="L619">
        <v>1368</v>
      </c>
      <c r="N619">
        <v>1011</v>
      </c>
      <c r="O619" t="s">
        <v>520</v>
      </c>
      <c r="P619" t="s">
        <v>520</v>
      </c>
      <c r="Q619">
        <v>1</v>
      </c>
      <c r="W619">
        <v>0</v>
      </c>
      <c r="X619">
        <v>2071614860</v>
      </c>
      <c r="Y619">
        <v>0.03</v>
      </c>
      <c r="AA619">
        <v>0</v>
      </c>
      <c r="AB619">
        <v>1113.56</v>
      </c>
      <c r="AC619">
        <v>449.82</v>
      </c>
      <c r="AD619">
        <v>0</v>
      </c>
      <c r="AE619">
        <v>0</v>
      </c>
      <c r="AF619">
        <v>134.65</v>
      </c>
      <c r="AG619">
        <v>13.5</v>
      </c>
      <c r="AH619">
        <v>0</v>
      </c>
      <c r="AI619">
        <v>1</v>
      </c>
      <c r="AJ619">
        <v>8.27</v>
      </c>
      <c r="AK619">
        <v>33.32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0.03</v>
      </c>
      <c r="AU619" t="s">
        <v>3</v>
      </c>
      <c r="AV619">
        <v>0</v>
      </c>
      <c r="AW619">
        <v>2</v>
      </c>
      <c r="AX619">
        <v>36406310</v>
      </c>
      <c r="AY619">
        <v>1</v>
      </c>
      <c r="AZ619">
        <v>0</v>
      </c>
      <c r="BA619">
        <v>600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Y619*Source!I545</f>
        <v>8.9999999999999998E-4</v>
      </c>
      <c r="CY619">
        <f>AB619</f>
        <v>1113.56</v>
      </c>
      <c r="CZ619">
        <f>AF619</f>
        <v>134.65</v>
      </c>
      <c r="DA619">
        <f>AJ619</f>
        <v>8.27</v>
      </c>
      <c r="DB619">
        <f t="shared" si="87"/>
        <v>4.04</v>
      </c>
      <c r="DC619">
        <f t="shared" si="88"/>
        <v>0.41</v>
      </c>
    </row>
    <row r="620" spans="1:107">
      <c r="A620">
        <f>ROW(Source!A545)</f>
        <v>545</v>
      </c>
      <c r="B620">
        <v>36401907</v>
      </c>
      <c r="C620">
        <v>36406295</v>
      </c>
      <c r="D620">
        <v>29174913</v>
      </c>
      <c r="E620">
        <v>1</v>
      </c>
      <c r="F620">
        <v>1</v>
      </c>
      <c r="G620">
        <v>1</v>
      </c>
      <c r="H620">
        <v>2</v>
      </c>
      <c r="I620" t="s">
        <v>531</v>
      </c>
      <c r="J620" t="s">
        <v>532</v>
      </c>
      <c r="K620" t="s">
        <v>533</v>
      </c>
      <c r="L620">
        <v>1368</v>
      </c>
      <c r="N620">
        <v>1011</v>
      </c>
      <c r="O620" t="s">
        <v>520</v>
      </c>
      <c r="P620" t="s">
        <v>520</v>
      </c>
      <c r="Q620">
        <v>1</v>
      </c>
      <c r="W620">
        <v>0</v>
      </c>
      <c r="X620">
        <v>458544584</v>
      </c>
      <c r="Y620">
        <v>0.02</v>
      </c>
      <c r="AA620">
        <v>0</v>
      </c>
      <c r="AB620">
        <v>932.72</v>
      </c>
      <c r="AC620">
        <v>386.51</v>
      </c>
      <c r="AD620">
        <v>0</v>
      </c>
      <c r="AE620">
        <v>0</v>
      </c>
      <c r="AF620">
        <v>87.17</v>
      </c>
      <c r="AG620">
        <v>11.6</v>
      </c>
      <c r="AH620">
        <v>0</v>
      </c>
      <c r="AI620">
        <v>1</v>
      </c>
      <c r="AJ620">
        <v>10.7</v>
      </c>
      <c r="AK620">
        <v>33.32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0.02</v>
      </c>
      <c r="AU620" t="s">
        <v>3</v>
      </c>
      <c r="AV620">
        <v>0</v>
      </c>
      <c r="AW620">
        <v>2</v>
      </c>
      <c r="AX620">
        <v>36406311</v>
      </c>
      <c r="AY620">
        <v>1</v>
      </c>
      <c r="AZ620">
        <v>0</v>
      </c>
      <c r="BA620">
        <v>601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Y620*Source!I545</f>
        <v>5.9999999999999995E-4</v>
      </c>
      <c r="CY620">
        <f>AB620</f>
        <v>932.72</v>
      </c>
      <c r="CZ620">
        <f>AF620</f>
        <v>87.17</v>
      </c>
      <c r="DA620">
        <f>AJ620</f>
        <v>10.7</v>
      </c>
      <c r="DB620">
        <f t="shared" si="87"/>
        <v>1.74</v>
      </c>
      <c r="DC620">
        <f t="shared" si="88"/>
        <v>0.23</v>
      </c>
    </row>
    <row r="621" spans="1:107">
      <c r="A621">
        <f>ROW(Source!A545)</f>
        <v>545</v>
      </c>
      <c r="B621">
        <v>36401907</v>
      </c>
      <c r="C621">
        <v>36406295</v>
      </c>
      <c r="D621">
        <v>29114246</v>
      </c>
      <c r="E621">
        <v>1</v>
      </c>
      <c r="F621">
        <v>1</v>
      </c>
      <c r="G621">
        <v>1</v>
      </c>
      <c r="H621">
        <v>3</v>
      </c>
      <c r="I621" t="s">
        <v>693</v>
      </c>
      <c r="J621" t="s">
        <v>694</v>
      </c>
      <c r="K621" t="s">
        <v>695</v>
      </c>
      <c r="L621">
        <v>1346</v>
      </c>
      <c r="N621">
        <v>1009</v>
      </c>
      <c r="O621" t="s">
        <v>160</v>
      </c>
      <c r="P621" t="s">
        <v>160</v>
      </c>
      <c r="Q621">
        <v>1</v>
      </c>
      <c r="W621">
        <v>0</v>
      </c>
      <c r="X621">
        <v>-421273247</v>
      </c>
      <c r="Y621">
        <v>1.5</v>
      </c>
      <c r="AA621">
        <v>83.08</v>
      </c>
      <c r="AB621">
        <v>0</v>
      </c>
      <c r="AC621">
        <v>0</v>
      </c>
      <c r="AD621">
        <v>0</v>
      </c>
      <c r="AE621">
        <v>9.0399999999999991</v>
      </c>
      <c r="AF621">
        <v>0</v>
      </c>
      <c r="AG621">
        <v>0</v>
      </c>
      <c r="AH621">
        <v>0</v>
      </c>
      <c r="AI621">
        <v>9.19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1.5</v>
      </c>
      <c r="AU621" t="s">
        <v>3</v>
      </c>
      <c r="AV621">
        <v>0</v>
      </c>
      <c r="AW621">
        <v>2</v>
      </c>
      <c r="AX621">
        <v>36406312</v>
      </c>
      <c r="AY621">
        <v>1</v>
      </c>
      <c r="AZ621">
        <v>0</v>
      </c>
      <c r="BA621">
        <v>602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Y621*Source!I545</f>
        <v>4.4999999999999998E-2</v>
      </c>
      <c r="CY621">
        <f t="shared" ref="CY621:CY627" si="89">AA621</f>
        <v>83.08</v>
      </c>
      <c r="CZ621">
        <f t="shared" ref="CZ621:CZ627" si="90">AE621</f>
        <v>9.0399999999999991</v>
      </c>
      <c r="DA621">
        <f t="shared" ref="DA621:DA627" si="91">AI621</f>
        <v>9.19</v>
      </c>
      <c r="DB621">
        <f t="shared" si="87"/>
        <v>13.56</v>
      </c>
      <c r="DC621">
        <f t="shared" si="88"/>
        <v>0</v>
      </c>
    </row>
    <row r="622" spans="1:107">
      <c r="A622">
        <f>ROW(Source!A545)</f>
        <v>545</v>
      </c>
      <c r="B622">
        <v>36401907</v>
      </c>
      <c r="C622">
        <v>36406295</v>
      </c>
      <c r="D622">
        <v>29110838</v>
      </c>
      <c r="E622">
        <v>1</v>
      </c>
      <c r="F622">
        <v>1</v>
      </c>
      <c r="G622">
        <v>1</v>
      </c>
      <c r="H622">
        <v>3</v>
      </c>
      <c r="I622" t="s">
        <v>696</v>
      </c>
      <c r="J622" t="s">
        <v>697</v>
      </c>
      <c r="K622" t="s">
        <v>698</v>
      </c>
      <c r="L622">
        <v>1346</v>
      </c>
      <c r="N622">
        <v>1009</v>
      </c>
      <c r="O622" t="s">
        <v>160</v>
      </c>
      <c r="P622" t="s">
        <v>160</v>
      </c>
      <c r="Q622">
        <v>1</v>
      </c>
      <c r="W622">
        <v>0</v>
      </c>
      <c r="X622">
        <v>-667794164</v>
      </c>
      <c r="Y622">
        <v>0.42</v>
      </c>
      <c r="AA622">
        <v>100.04</v>
      </c>
      <c r="AB622">
        <v>0</v>
      </c>
      <c r="AC622">
        <v>0</v>
      </c>
      <c r="AD622">
        <v>0</v>
      </c>
      <c r="AE622">
        <v>30.5</v>
      </c>
      <c r="AF622">
        <v>0</v>
      </c>
      <c r="AG622">
        <v>0</v>
      </c>
      <c r="AH622">
        <v>0</v>
      </c>
      <c r="AI622">
        <v>3.28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0.42</v>
      </c>
      <c r="AU622" t="s">
        <v>3</v>
      </c>
      <c r="AV622">
        <v>0</v>
      </c>
      <c r="AW622">
        <v>2</v>
      </c>
      <c r="AX622">
        <v>36406313</v>
      </c>
      <c r="AY622">
        <v>1</v>
      </c>
      <c r="AZ622">
        <v>0</v>
      </c>
      <c r="BA622">
        <v>603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Y622*Source!I545</f>
        <v>1.2599999999999998E-2</v>
      </c>
      <c r="CY622">
        <f t="shared" si="89"/>
        <v>100.04</v>
      </c>
      <c r="CZ622">
        <f t="shared" si="90"/>
        <v>30.5</v>
      </c>
      <c r="DA622">
        <f t="shared" si="91"/>
        <v>3.28</v>
      </c>
      <c r="DB622">
        <f t="shared" si="87"/>
        <v>12.81</v>
      </c>
      <c r="DC622">
        <f t="shared" si="88"/>
        <v>0</v>
      </c>
    </row>
    <row r="623" spans="1:107">
      <c r="A623">
        <f>ROW(Source!A545)</f>
        <v>545</v>
      </c>
      <c r="B623">
        <v>36401907</v>
      </c>
      <c r="C623">
        <v>36406295</v>
      </c>
      <c r="D623">
        <v>29149204</v>
      </c>
      <c r="E623">
        <v>1</v>
      </c>
      <c r="F623">
        <v>1</v>
      </c>
      <c r="G623">
        <v>1</v>
      </c>
      <c r="H623">
        <v>3</v>
      </c>
      <c r="I623" t="s">
        <v>699</v>
      </c>
      <c r="J623" t="s">
        <v>700</v>
      </c>
      <c r="K623" t="s">
        <v>701</v>
      </c>
      <c r="L623">
        <v>1348</v>
      </c>
      <c r="N623">
        <v>1009</v>
      </c>
      <c r="O623" t="s">
        <v>30</v>
      </c>
      <c r="P623" t="s">
        <v>30</v>
      </c>
      <c r="Q623">
        <v>1000</v>
      </c>
      <c r="W623">
        <v>0</v>
      </c>
      <c r="X623">
        <v>-1132764130</v>
      </c>
      <c r="Y623">
        <v>3.15E-3</v>
      </c>
      <c r="AA623">
        <v>4978.46</v>
      </c>
      <c r="AB623">
        <v>0</v>
      </c>
      <c r="AC623">
        <v>0</v>
      </c>
      <c r="AD623">
        <v>0</v>
      </c>
      <c r="AE623">
        <v>729.98</v>
      </c>
      <c r="AF623">
        <v>0</v>
      </c>
      <c r="AG623">
        <v>0</v>
      </c>
      <c r="AH623">
        <v>0</v>
      </c>
      <c r="AI623">
        <v>6.82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3.15E-3</v>
      </c>
      <c r="AU623" t="s">
        <v>3</v>
      </c>
      <c r="AV623">
        <v>0</v>
      </c>
      <c r="AW623">
        <v>2</v>
      </c>
      <c r="AX623">
        <v>36406314</v>
      </c>
      <c r="AY623">
        <v>1</v>
      </c>
      <c r="AZ623">
        <v>0</v>
      </c>
      <c r="BA623">
        <v>604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Y623*Source!I545</f>
        <v>9.4499999999999993E-5</v>
      </c>
      <c r="CY623">
        <f t="shared" si="89"/>
        <v>4978.46</v>
      </c>
      <c r="CZ623">
        <f t="shared" si="90"/>
        <v>729.98</v>
      </c>
      <c r="DA623">
        <f t="shared" si="91"/>
        <v>6.82</v>
      </c>
      <c r="DB623">
        <f t="shared" si="87"/>
        <v>2.2999999999999998</v>
      </c>
      <c r="DC623">
        <f t="shared" si="88"/>
        <v>0</v>
      </c>
    </row>
    <row r="624" spans="1:107">
      <c r="A624">
        <f>ROW(Source!A545)</f>
        <v>545</v>
      </c>
      <c r="B624">
        <v>36401907</v>
      </c>
      <c r="C624">
        <v>36406295</v>
      </c>
      <c r="D624">
        <v>29156251</v>
      </c>
      <c r="E624">
        <v>1</v>
      </c>
      <c r="F624">
        <v>1</v>
      </c>
      <c r="G624">
        <v>1</v>
      </c>
      <c r="H624">
        <v>3</v>
      </c>
      <c r="I624" t="s">
        <v>235</v>
      </c>
      <c r="J624" t="s">
        <v>238</v>
      </c>
      <c r="K624" t="s">
        <v>236</v>
      </c>
      <c r="L624">
        <v>1354</v>
      </c>
      <c r="N624">
        <v>1010</v>
      </c>
      <c r="O624" t="s">
        <v>237</v>
      </c>
      <c r="P624" t="s">
        <v>237</v>
      </c>
      <c r="Q624">
        <v>1</v>
      </c>
      <c r="W624">
        <v>0</v>
      </c>
      <c r="X624">
        <v>-652224790</v>
      </c>
      <c r="Y624">
        <v>100</v>
      </c>
      <c r="AA624">
        <v>61.42</v>
      </c>
      <c r="AB624">
        <v>0</v>
      </c>
      <c r="AC624">
        <v>0</v>
      </c>
      <c r="AD624">
        <v>0</v>
      </c>
      <c r="AE624">
        <v>7.62</v>
      </c>
      <c r="AF624">
        <v>0</v>
      </c>
      <c r="AG624">
        <v>0</v>
      </c>
      <c r="AH624">
        <v>0</v>
      </c>
      <c r="AI624">
        <v>8.06</v>
      </c>
      <c r="AJ624">
        <v>1</v>
      </c>
      <c r="AK624">
        <v>1</v>
      </c>
      <c r="AL624">
        <v>1</v>
      </c>
      <c r="AN624">
        <v>0</v>
      </c>
      <c r="AO624">
        <v>0</v>
      </c>
      <c r="AP624">
        <v>0</v>
      </c>
      <c r="AQ624">
        <v>0</v>
      </c>
      <c r="AR624">
        <v>0</v>
      </c>
      <c r="AS624" t="s">
        <v>3</v>
      </c>
      <c r="AT624">
        <v>100</v>
      </c>
      <c r="AU624" t="s">
        <v>3</v>
      </c>
      <c r="AV624">
        <v>0</v>
      </c>
      <c r="AW624">
        <v>1</v>
      </c>
      <c r="AX624">
        <v>-1</v>
      </c>
      <c r="AY624">
        <v>0</v>
      </c>
      <c r="AZ624">
        <v>0</v>
      </c>
      <c r="BA624" t="s">
        <v>3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Y624*Source!I545</f>
        <v>3</v>
      </c>
      <c r="CY624">
        <f t="shared" si="89"/>
        <v>61.42</v>
      </c>
      <c r="CZ624">
        <f t="shared" si="90"/>
        <v>7.62</v>
      </c>
      <c r="DA624">
        <f t="shared" si="91"/>
        <v>8.06</v>
      </c>
      <c r="DB624">
        <f t="shared" si="87"/>
        <v>762</v>
      </c>
      <c r="DC624">
        <f t="shared" si="88"/>
        <v>0</v>
      </c>
    </row>
    <row r="625" spans="1:107">
      <c r="A625">
        <f>ROW(Source!A545)</f>
        <v>545</v>
      </c>
      <c r="B625">
        <v>36401907</v>
      </c>
      <c r="C625">
        <v>36406295</v>
      </c>
      <c r="D625">
        <v>29156142</v>
      </c>
      <c r="E625">
        <v>1</v>
      </c>
      <c r="F625">
        <v>1</v>
      </c>
      <c r="G625">
        <v>1</v>
      </c>
      <c r="H625">
        <v>3</v>
      </c>
      <c r="I625" t="s">
        <v>230</v>
      </c>
      <c r="J625" t="s">
        <v>233</v>
      </c>
      <c r="K625" t="s">
        <v>231</v>
      </c>
      <c r="L625">
        <v>1356</v>
      </c>
      <c r="N625">
        <v>1010</v>
      </c>
      <c r="O625" t="s">
        <v>232</v>
      </c>
      <c r="P625" t="s">
        <v>232</v>
      </c>
      <c r="Q625">
        <v>1000</v>
      </c>
      <c r="W625">
        <v>0</v>
      </c>
      <c r="X625">
        <v>-1152774928</v>
      </c>
      <c r="Y625">
        <v>0.1</v>
      </c>
      <c r="AA625">
        <v>5955.29</v>
      </c>
      <c r="AB625">
        <v>0</v>
      </c>
      <c r="AC625">
        <v>0</v>
      </c>
      <c r="AD625">
        <v>0</v>
      </c>
      <c r="AE625">
        <v>1998.42</v>
      </c>
      <c r="AF625">
        <v>0</v>
      </c>
      <c r="AG625">
        <v>0</v>
      </c>
      <c r="AH625">
        <v>0</v>
      </c>
      <c r="AI625">
        <v>2.98</v>
      </c>
      <c r="AJ625">
        <v>1</v>
      </c>
      <c r="AK625">
        <v>1</v>
      </c>
      <c r="AL625">
        <v>1</v>
      </c>
      <c r="AN625">
        <v>0</v>
      </c>
      <c r="AO625">
        <v>0</v>
      </c>
      <c r="AP625">
        <v>0</v>
      </c>
      <c r="AQ625">
        <v>0</v>
      </c>
      <c r="AR625">
        <v>0</v>
      </c>
      <c r="AS625" t="s">
        <v>3</v>
      </c>
      <c r="AT625">
        <v>0.1</v>
      </c>
      <c r="AU625" t="s">
        <v>3</v>
      </c>
      <c r="AV625">
        <v>0</v>
      </c>
      <c r="AW625">
        <v>1</v>
      </c>
      <c r="AX625">
        <v>-1</v>
      </c>
      <c r="AY625">
        <v>0</v>
      </c>
      <c r="AZ625">
        <v>0</v>
      </c>
      <c r="BA625" t="s">
        <v>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Y625*Source!I545</f>
        <v>3.0000000000000001E-3</v>
      </c>
      <c r="CY625">
        <f t="shared" si="89"/>
        <v>5955.29</v>
      </c>
      <c r="CZ625">
        <f t="shared" si="90"/>
        <v>1998.42</v>
      </c>
      <c r="DA625">
        <f t="shared" si="91"/>
        <v>2.98</v>
      </c>
      <c r="DB625">
        <f t="shared" si="87"/>
        <v>199.84</v>
      </c>
      <c r="DC625">
        <f t="shared" si="88"/>
        <v>0</v>
      </c>
    </row>
    <row r="626" spans="1:107">
      <c r="A626">
        <f>ROW(Source!A545)</f>
        <v>545</v>
      </c>
      <c r="B626">
        <v>36401907</v>
      </c>
      <c r="C626">
        <v>36406295</v>
      </c>
      <c r="D626">
        <v>29170678</v>
      </c>
      <c r="E626">
        <v>1</v>
      </c>
      <c r="F626">
        <v>1</v>
      </c>
      <c r="G626">
        <v>1</v>
      </c>
      <c r="H626">
        <v>3</v>
      </c>
      <c r="I626" t="s">
        <v>702</v>
      </c>
      <c r="J626" t="s">
        <v>703</v>
      </c>
      <c r="K626" t="s">
        <v>704</v>
      </c>
      <c r="L626">
        <v>1354</v>
      </c>
      <c r="N626">
        <v>1010</v>
      </c>
      <c r="O626" t="s">
        <v>237</v>
      </c>
      <c r="P626" t="s">
        <v>237</v>
      </c>
      <c r="Q626">
        <v>1</v>
      </c>
      <c r="W626">
        <v>0</v>
      </c>
      <c r="X626">
        <v>-808655695</v>
      </c>
      <c r="Y626">
        <v>102</v>
      </c>
      <c r="AA626">
        <v>0.69</v>
      </c>
      <c r="AB626">
        <v>0</v>
      </c>
      <c r="AC626">
        <v>0</v>
      </c>
      <c r="AD626">
        <v>0</v>
      </c>
      <c r="AE626">
        <v>0.28000000000000003</v>
      </c>
      <c r="AF626">
        <v>0</v>
      </c>
      <c r="AG626">
        <v>0</v>
      </c>
      <c r="AH626">
        <v>0</v>
      </c>
      <c r="AI626">
        <v>2.46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102</v>
      </c>
      <c r="AU626" t="s">
        <v>3</v>
      </c>
      <c r="AV626">
        <v>0</v>
      </c>
      <c r="AW626">
        <v>2</v>
      </c>
      <c r="AX626">
        <v>36406315</v>
      </c>
      <c r="AY626">
        <v>1</v>
      </c>
      <c r="AZ626">
        <v>0</v>
      </c>
      <c r="BA626">
        <v>605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Y626*Source!I545</f>
        <v>3.06</v>
      </c>
      <c r="CY626">
        <f t="shared" si="89"/>
        <v>0.69</v>
      </c>
      <c r="CZ626">
        <f t="shared" si="90"/>
        <v>0.28000000000000003</v>
      </c>
      <c r="DA626">
        <f t="shared" si="91"/>
        <v>2.46</v>
      </c>
      <c r="DB626">
        <f t="shared" si="87"/>
        <v>28.56</v>
      </c>
      <c r="DC626">
        <f t="shared" si="88"/>
        <v>0</v>
      </c>
    </row>
    <row r="627" spans="1:107">
      <c r="A627">
        <f>ROW(Source!A545)</f>
        <v>545</v>
      </c>
      <c r="B627">
        <v>36401907</v>
      </c>
      <c r="C627">
        <v>36406295</v>
      </c>
      <c r="D627">
        <v>29171808</v>
      </c>
      <c r="E627">
        <v>1</v>
      </c>
      <c r="F627">
        <v>1</v>
      </c>
      <c r="G627">
        <v>1</v>
      </c>
      <c r="H627">
        <v>3</v>
      </c>
      <c r="I627" t="s">
        <v>705</v>
      </c>
      <c r="J627" t="s">
        <v>706</v>
      </c>
      <c r="K627" t="s">
        <v>707</v>
      </c>
      <c r="L627">
        <v>1374</v>
      </c>
      <c r="N627">
        <v>1013</v>
      </c>
      <c r="O627" t="s">
        <v>708</v>
      </c>
      <c r="P627" t="s">
        <v>708</v>
      </c>
      <c r="Q627">
        <v>1</v>
      </c>
      <c r="W627">
        <v>0</v>
      </c>
      <c r="X627">
        <v>-915781824</v>
      </c>
      <c r="Y627">
        <v>6.05</v>
      </c>
      <c r="AA627">
        <v>1</v>
      </c>
      <c r="AB627">
        <v>0</v>
      </c>
      <c r="AC627">
        <v>0</v>
      </c>
      <c r="AD627">
        <v>0</v>
      </c>
      <c r="AE627">
        <v>1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6.05</v>
      </c>
      <c r="AU627" t="s">
        <v>3</v>
      </c>
      <c r="AV627">
        <v>0</v>
      </c>
      <c r="AW627">
        <v>2</v>
      </c>
      <c r="AX627">
        <v>36406316</v>
      </c>
      <c r="AY627">
        <v>1</v>
      </c>
      <c r="AZ627">
        <v>0</v>
      </c>
      <c r="BA627">
        <v>606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Y627*Source!I545</f>
        <v>0.18149999999999999</v>
      </c>
      <c r="CY627">
        <f t="shared" si="89"/>
        <v>1</v>
      </c>
      <c r="CZ627">
        <f t="shared" si="90"/>
        <v>1</v>
      </c>
      <c r="DA627">
        <f t="shared" si="91"/>
        <v>1</v>
      </c>
      <c r="DB627">
        <f t="shared" si="87"/>
        <v>6.05</v>
      </c>
      <c r="DC627">
        <f t="shared" si="88"/>
        <v>0</v>
      </c>
    </row>
    <row r="628" spans="1:107">
      <c r="A628">
        <f>ROW(Source!A548)</f>
        <v>548</v>
      </c>
      <c r="B628">
        <v>36401907</v>
      </c>
      <c r="C628">
        <v>36406320</v>
      </c>
      <c r="D628">
        <v>29364679</v>
      </c>
      <c r="E628">
        <v>1</v>
      </c>
      <c r="F628">
        <v>1</v>
      </c>
      <c r="G628">
        <v>1</v>
      </c>
      <c r="H628">
        <v>1</v>
      </c>
      <c r="I628" t="s">
        <v>688</v>
      </c>
      <c r="J628" t="s">
        <v>3</v>
      </c>
      <c r="K628" t="s">
        <v>689</v>
      </c>
      <c r="L628">
        <v>1369</v>
      </c>
      <c r="N628">
        <v>1013</v>
      </c>
      <c r="O628" t="s">
        <v>514</v>
      </c>
      <c r="P628" t="s">
        <v>514</v>
      </c>
      <c r="Q628">
        <v>1</v>
      </c>
      <c r="W628">
        <v>0</v>
      </c>
      <c r="X628">
        <v>931378261</v>
      </c>
      <c r="Y628">
        <v>26.24</v>
      </c>
      <c r="AA628">
        <v>0</v>
      </c>
      <c r="AB628">
        <v>0</v>
      </c>
      <c r="AC628">
        <v>0</v>
      </c>
      <c r="AD628">
        <v>316.85000000000002</v>
      </c>
      <c r="AE628">
        <v>0</v>
      </c>
      <c r="AF628">
        <v>0</v>
      </c>
      <c r="AG628">
        <v>0</v>
      </c>
      <c r="AH628">
        <v>316.85000000000002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26.24</v>
      </c>
      <c r="AU628" t="s">
        <v>3</v>
      </c>
      <c r="AV628">
        <v>1</v>
      </c>
      <c r="AW628">
        <v>2</v>
      </c>
      <c r="AX628">
        <v>36406330</v>
      </c>
      <c r="AY628">
        <v>1</v>
      </c>
      <c r="AZ628">
        <v>0</v>
      </c>
      <c r="BA628">
        <v>607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Y628*Source!I548</f>
        <v>0.26239999999999997</v>
      </c>
      <c r="CY628">
        <f>AD628</f>
        <v>316.85000000000002</v>
      </c>
      <c r="CZ628">
        <f>AH628</f>
        <v>316.85000000000002</v>
      </c>
      <c r="DA628">
        <f>AL628</f>
        <v>1</v>
      </c>
      <c r="DB628">
        <f t="shared" si="87"/>
        <v>8314.14</v>
      </c>
      <c r="DC628">
        <f t="shared" si="88"/>
        <v>0</v>
      </c>
    </row>
    <row r="629" spans="1:107">
      <c r="A629">
        <f>ROW(Source!A548)</f>
        <v>548</v>
      </c>
      <c r="B629">
        <v>36401907</v>
      </c>
      <c r="C629">
        <v>36406320</v>
      </c>
      <c r="D629">
        <v>121548</v>
      </c>
      <c r="E629">
        <v>1</v>
      </c>
      <c r="F629">
        <v>1</v>
      </c>
      <c r="G629">
        <v>1</v>
      </c>
      <c r="H629">
        <v>1</v>
      </c>
      <c r="I629" t="s">
        <v>35</v>
      </c>
      <c r="J629" t="s">
        <v>3</v>
      </c>
      <c r="K629" t="s">
        <v>515</v>
      </c>
      <c r="L629">
        <v>608254</v>
      </c>
      <c r="N629">
        <v>1013</v>
      </c>
      <c r="O629" t="s">
        <v>516</v>
      </c>
      <c r="P629" t="s">
        <v>516</v>
      </c>
      <c r="Q629">
        <v>1</v>
      </c>
      <c r="W629">
        <v>0</v>
      </c>
      <c r="X629">
        <v>-185737400</v>
      </c>
      <c r="Y629">
        <v>0.03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0.03</v>
      </c>
      <c r="AU629" t="s">
        <v>3</v>
      </c>
      <c r="AV629">
        <v>2</v>
      </c>
      <c r="AW629">
        <v>2</v>
      </c>
      <c r="AX629">
        <v>36406331</v>
      </c>
      <c r="AY629">
        <v>1</v>
      </c>
      <c r="AZ629">
        <v>0</v>
      </c>
      <c r="BA629">
        <v>608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Y629*Source!I548</f>
        <v>2.9999999999999997E-4</v>
      </c>
      <c r="CY629">
        <f>AD629</f>
        <v>0</v>
      </c>
      <c r="CZ629">
        <f>AH629</f>
        <v>0</v>
      </c>
      <c r="DA629">
        <f>AL629</f>
        <v>1</v>
      </c>
      <c r="DB629">
        <f t="shared" si="87"/>
        <v>0</v>
      </c>
      <c r="DC629">
        <f t="shared" si="88"/>
        <v>0</v>
      </c>
    </row>
    <row r="630" spans="1:107">
      <c r="A630">
        <f>ROW(Source!A548)</f>
        <v>548</v>
      </c>
      <c r="B630">
        <v>36401907</v>
      </c>
      <c r="C630">
        <v>36406320</v>
      </c>
      <c r="D630">
        <v>29172362</v>
      </c>
      <c r="E630">
        <v>1</v>
      </c>
      <c r="F630">
        <v>1</v>
      </c>
      <c r="G630">
        <v>1</v>
      </c>
      <c r="H630">
        <v>2</v>
      </c>
      <c r="I630" t="s">
        <v>690</v>
      </c>
      <c r="J630" t="s">
        <v>691</v>
      </c>
      <c r="K630" t="s">
        <v>692</v>
      </c>
      <c r="L630">
        <v>1368</v>
      </c>
      <c r="N630">
        <v>1011</v>
      </c>
      <c r="O630" t="s">
        <v>520</v>
      </c>
      <c r="P630" t="s">
        <v>520</v>
      </c>
      <c r="Q630">
        <v>1</v>
      </c>
      <c r="W630">
        <v>0</v>
      </c>
      <c r="X630">
        <v>2071614860</v>
      </c>
      <c r="Y630">
        <v>0.03</v>
      </c>
      <c r="AA630">
        <v>0</v>
      </c>
      <c r="AB630">
        <v>1113.56</v>
      </c>
      <c r="AC630">
        <v>449.82</v>
      </c>
      <c r="AD630">
        <v>0</v>
      </c>
      <c r="AE630">
        <v>0</v>
      </c>
      <c r="AF630">
        <v>134.65</v>
      </c>
      <c r="AG630">
        <v>13.5</v>
      </c>
      <c r="AH630">
        <v>0</v>
      </c>
      <c r="AI630">
        <v>1</v>
      </c>
      <c r="AJ630">
        <v>8.27</v>
      </c>
      <c r="AK630">
        <v>33.32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0.03</v>
      </c>
      <c r="AU630" t="s">
        <v>3</v>
      </c>
      <c r="AV630">
        <v>0</v>
      </c>
      <c r="AW630">
        <v>2</v>
      </c>
      <c r="AX630">
        <v>36406332</v>
      </c>
      <c r="AY630">
        <v>1</v>
      </c>
      <c r="AZ630">
        <v>0</v>
      </c>
      <c r="BA630">
        <v>609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Y630*Source!I548</f>
        <v>2.9999999999999997E-4</v>
      </c>
      <c r="CY630">
        <f>AB630</f>
        <v>1113.56</v>
      </c>
      <c r="CZ630">
        <f>AF630</f>
        <v>134.65</v>
      </c>
      <c r="DA630">
        <f>AJ630</f>
        <v>8.27</v>
      </c>
      <c r="DB630">
        <f t="shared" si="87"/>
        <v>4.04</v>
      </c>
      <c r="DC630">
        <f t="shared" si="88"/>
        <v>0.41</v>
      </c>
    </row>
    <row r="631" spans="1:107">
      <c r="A631">
        <f>ROW(Source!A548)</f>
        <v>548</v>
      </c>
      <c r="B631">
        <v>36401907</v>
      </c>
      <c r="C631">
        <v>36406320</v>
      </c>
      <c r="D631">
        <v>29174913</v>
      </c>
      <c r="E631">
        <v>1</v>
      </c>
      <c r="F631">
        <v>1</v>
      </c>
      <c r="G631">
        <v>1</v>
      </c>
      <c r="H631">
        <v>2</v>
      </c>
      <c r="I631" t="s">
        <v>531</v>
      </c>
      <c r="J631" t="s">
        <v>532</v>
      </c>
      <c r="K631" t="s">
        <v>533</v>
      </c>
      <c r="L631">
        <v>1368</v>
      </c>
      <c r="N631">
        <v>1011</v>
      </c>
      <c r="O631" t="s">
        <v>520</v>
      </c>
      <c r="P631" t="s">
        <v>520</v>
      </c>
      <c r="Q631">
        <v>1</v>
      </c>
      <c r="W631">
        <v>0</v>
      </c>
      <c r="X631">
        <v>458544584</v>
      </c>
      <c r="Y631">
        <v>0.02</v>
      </c>
      <c r="AA631">
        <v>0</v>
      </c>
      <c r="AB631">
        <v>932.72</v>
      </c>
      <c r="AC631">
        <v>386.51</v>
      </c>
      <c r="AD631">
        <v>0</v>
      </c>
      <c r="AE631">
        <v>0</v>
      </c>
      <c r="AF631">
        <v>87.17</v>
      </c>
      <c r="AG631">
        <v>11.6</v>
      </c>
      <c r="AH631">
        <v>0</v>
      </c>
      <c r="AI631">
        <v>1</v>
      </c>
      <c r="AJ631">
        <v>10.7</v>
      </c>
      <c r="AK631">
        <v>33.32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0.02</v>
      </c>
      <c r="AU631" t="s">
        <v>3</v>
      </c>
      <c r="AV631">
        <v>0</v>
      </c>
      <c r="AW631">
        <v>2</v>
      </c>
      <c r="AX631">
        <v>36406333</v>
      </c>
      <c r="AY631">
        <v>1</v>
      </c>
      <c r="AZ631">
        <v>0</v>
      </c>
      <c r="BA631">
        <v>610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Y631*Source!I548</f>
        <v>2.0000000000000001E-4</v>
      </c>
      <c r="CY631">
        <f>AB631</f>
        <v>932.72</v>
      </c>
      <c r="CZ631">
        <f>AF631</f>
        <v>87.17</v>
      </c>
      <c r="DA631">
        <f>AJ631</f>
        <v>10.7</v>
      </c>
      <c r="DB631">
        <f t="shared" si="87"/>
        <v>1.74</v>
      </c>
      <c r="DC631">
        <f t="shared" si="88"/>
        <v>0.23</v>
      </c>
    </row>
    <row r="632" spans="1:107">
      <c r="A632">
        <f>ROW(Source!A548)</f>
        <v>548</v>
      </c>
      <c r="B632">
        <v>36401907</v>
      </c>
      <c r="C632">
        <v>36406320</v>
      </c>
      <c r="D632">
        <v>29149204</v>
      </c>
      <c r="E632">
        <v>1</v>
      </c>
      <c r="F632">
        <v>1</v>
      </c>
      <c r="G632">
        <v>1</v>
      </c>
      <c r="H632">
        <v>3</v>
      </c>
      <c r="I632" t="s">
        <v>699</v>
      </c>
      <c r="J632" t="s">
        <v>700</v>
      </c>
      <c r="K632" t="s">
        <v>701</v>
      </c>
      <c r="L632">
        <v>1348</v>
      </c>
      <c r="N632">
        <v>1009</v>
      </c>
      <c r="O632" t="s">
        <v>30</v>
      </c>
      <c r="P632" t="s">
        <v>30</v>
      </c>
      <c r="Q632">
        <v>1000</v>
      </c>
      <c r="W632">
        <v>0</v>
      </c>
      <c r="X632">
        <v>-1132764130</v>
      </c>
      <c r="Y632">
        <v>3.15E-3</v>
      </c>
      <c r="AA632">
        <v>4978.46</v>
      </c>
      <c r="AB632">
        <v>0</v>
      </c>
      <c r="AC632">
        <v>0</v>
      </c>
      <c r="AD632">
        <v>0</v>
      </c>
      <c r="AE632">
        <v>729.98</v>
      </c>
      <c r="AF632">
        <v>0</v>
      </c>
      <c r="AG632">
        <v>0</v>
      </c>
      <c r="AH632">
        <v>0</v>
      </c>
      <c r="AI632">
        <v>6.82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3.15E-3</v>
      </c>
      <c r="AU632" t="s">
        <v>3</v>
      </c>
      <c r="AV632">
        <v>0</v>
      </c>
      <c r="AW632">
        <v>2</v>
      </c>
      <c r="AX632">
        <v>36406334</v>
      </c>
      <c r="AY632">
        <v>1</v>
      </c>
      <c r="AZ632">
        <v>0</v>
      </c>
      <c r="BA632">
        <v>611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Y632*Source!I548</f>
        <v>3.15E-5</v>
      </c>
      <c r="CY632">
        <f>AA632</f>
        <v>4978.46</v>
      </c>
      <c r="CZ632">
        <f>AE632</f>
        <v>729.98</v>
      </c>
      <c r="DA632">
        <f>AI632</f>
        <v>6.82</v>
      </c>
      <c r="DB632">
        <f t="shared" si="87"/>
        <v>2.2999999999999998</v>
      </c>
      <c r="DC632">
        <f t="shared" si="88"/>
        <v>0</v>
      </c>
    </row>
    <row r="633" spans="1:107">
      <c r="A633">
        <f>ROW(Source!A548)</f>
        <v>548</v>
      </c>
      <c r="B633">
        <v>36401907</v>
      </c>
      <c r="C633">
        <v>36406320</v>
      </c>
      <c r="D633">
        <v>29156142</v>
      </c>
      <c r="E633">
        <v>1</v>
      </c>
      <c r="F633">
        <v>1</v>
      </c>
      <c r="G633">
        <v>1</v>
      </c>
      <c r="H633">
        <v>3</v>
      </c>
      <c r="I633" t="s">
        <v>230</v>
      </c>
      <c r="J633" t="s">
        <v>233</v>
      </c>
      <c r="K633" t="s">
        <v>231</v>
      </c>
      <c r="L633">
        <v>1356</v>
      </c>
      <c r="N633">
        <v>1010</v>
      </c>
      <c r="O633" t="s">
        <v>232</v>
      </c>
      <c r="P633" t="s">
        <v>232</v>
      </c>
      <c r="Q633">
        <v>1000</v>
      </c>
      <c r="W633">
        <v>0</v>
      </c>
      <c r="X633">
        <v>-1152774928</v>
      </c>
      <c r="Y633">
        <v>0.1</v>
      </c>
      <c r="AA633">
        <v>5955.29</v>
      </c>
      <c r="AB633">
        <v>0</v>
      </c>
      <c r="AC633">
        <v>0</v>
      </c>
      <c r="AD633">
        <v>0</v>
      </c>
      <c r="AE633">
        <v>1998.42</v>
      </c>
      <c r="AF633">
        <v>0</v>
      </c>
      <c r="AG633">
        <v>0</v>
      </c>
      <c r="AH633">
        <v>0</v>
      </c>
      <c r="AI633">
        <v>2.98</v>
      </c>
      <c r="AJ633">
        <v>1</v>
      </c>
      <c r="AK633">
        <v>1</v>
      </c>
      <c r="AL633">
        <v>1</v>
      </c>
      <c r="AN633">
        <v>0</v>
      </c>
      <c r="AO633">
        <v>0</v>
      </c>
      <c r="AP633">
        <v>0</v>
      </c>
      <c r="AQ633">
        <v>0</v>
      </c>
      <c r="AR633">
        <v>0</v>
      </c>
      <c r="AS633" t="s">
        <v>3</v>
      </c>
      <c r="AT633">
        <v>0.1</v>
      </c>
      <c r="AU633" t="s">
        <v>3</v>
      </c>
      <c r="AV633">
        <v>0</v>
      </c>
      <c r="AW633">
        <v>1</v>
      </c>
      <c r="AX633">
        <v>-1</v>
      </c>
      <c r="AY633">
        <v>0</v>
      </c>
      <c r="AZ633">
        <v>0</v>
      </c>
      <c r="BA633" t="s">
        <v>3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Y633*Source!I548</f>
        <v>1E-3</v>
      </c>
      <c r="CY633">
        <f>AA633</f>
        <v>5955.29</v>
      </c>
      <c r="CZ633">
        <f>AE633</f>
        <v>1998.42</v>
      </c>
      <c r="DA633">
        <f>AI633</f>
        <v>2.98</v>
      </c>
      <c r="DB633">
        <f t="shared" si="87"/>
        <v>199.84</v>
      </c>
      <c r="DC633">
        <f t="shared" si="88"/>
        <v>0</v>
      </c>
    </row>
    <row r="634" spans="1:107">
      <c r="A634">
        <f>ROW(Source!A548)</f>
        <v>548</v>
      </c>
      <c r="B634">
        <v>36401907</v>
      </c>
      <c r="C634">
        <v>36406320</v>
      </c>
      <c r="D634">
        <v>29170678</v>
      </c>
      <c r="E634">
        <v>1</v>
      </c>
      <c r="F634">
        <v>1</v>
      </c>
      <c r="G634">
        <v>1</v>
      </c>
      <c r="H634">
        <v>3</v>
      </c>
      <c r="I634" t="s">
        <v>702</v>
      </c>
      <c r="J634" t="s">
        <v>703</v>
      </c>
      <c r="K634" t="s">
        <v>704</v>
      </c>
      <c r="L634">
        <v>1354</v>
      </c>
      <c r="N634">
        <v>1010</v>
      </c>
      <c r="O634" t="s">
        <v>237</v>
      </c>
      <c r="P634" t="s">
        <v>237</v>
      </c>
      <c r="Q634">
        <v>1</v>
      </c>
      <c r="W634">
        <v>0</v>
      </c>
      <c r="X634">
        <v>-808655695</v>
      </c>
      <c r="Y634">
        <v>102</v>
      </c>
      <c r="AA634">
        <v>0.69</v>
      </c>
      <c r="AB634">
        <v>0</v>
      </c>
      <c r="AC634">
        <v>0</v>
      </c>
      <c r="AD634">
        <v>0</v>
      </c>
      <c r="AE634">
        <v>0.28000000000000003</v>
      </c>
      <c r="AF634">
        <v>0</v>
      </c>
      <c r="AG634">
        <v>0</v>
      </c>
      <c r="AH634">
        <v>0</v>
      </c>
      <c r="AI634">
        <v>2.46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3</v>
      </c>
      <c r="AT634">
        <v>102</v>
      </c>
      <c r="AU634" t="s">
        <v>3</v>
      </c>
      <c r="AV634">
        <v>0</v>
      </c>
      <c r="AW634">
        <v>2</v>
      </c>
      <c r="AX634">
        <v>36406335</v>
      </c>
      <c r="AY634">
        <v>1</v>
      </c>
      <c r="AZ634">
        <v>0</v>
      </c>
      <c r="BA634">
        <v>612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Y634*Source!I548</f>
        <v>1.02</v>
      </c>
      <c r="CY634">
        <f>AA634</f>
        <v>0.69</v>
      </c>
      <c r="CZ634">
        <f>AE634</f>
        <v>0.28000000000000003</v>
      </c>
      <c r="DA634">
        <f>AI634</f>
        <v>2.46</v>
      </c>
      <c r="DB634">
        <f t="shared" si="87"/>
        <v>28.56</v>
      </c>
      <c r="DC634">
        <f t="shared" si="88"/>
        <v>0</v>
      </c>
    </row>
    <row r="635" spans="1:107">
      <c r="A635">
        <f>ROW(Source!A548)</f>
        <v>548</v>
      </c>
      <c r="B635">
        <v>36401907</v>
      </c>
      <c r="C635">
        <v>36406320</v>
      </c>
      <c r="D635">
        <v>29169278</v>
      </c>
      <c r="E635">
        <v>1</v>
      </c>
      <c r="F635">
        <v>1</v>
      </c>
      <c r="G635">
        <v>1</v>
      </c>
      <c r="H635">
        <v>3</v>
      </c>
      <c r="I635" t="s">
        <v>245</v>
      </c>
      <c r="J635" t="s">
        <v>247</v>
      </c>
      <c r="K635" t="s">
        <v>246</v>
      </c>
      <c r="L635">
        <v>1354</v>
      </c>
      <c r="N635">
        <v>1010</v>
      </c>
      <c r="O635" t="s">
        <v>237</v>
      </c>
      <c r="P635" t="s">
        <v>237</v>
      </c>
      <c r="Q635">
        <v>1</v>
      </c>
      <c r="W635">
        <v>0</v>
      </c>
      <c r="X635">
        <v>-1190793685</v>
      </c>
      <c r="Y635">
        <v>100</v>
      </c>
      <c r="AA635">
        <v>76.47</v>
      </c>
      <c r="AB635">
        <v>0</v>
      </c>
      <c r="AC635">
        <v>0</v>
      </c>
      <c r="AD635">
        <v>0</v>
      </c>
      <c r="AE635">
        <v>8.81</v>
      </c>
      <c r="AF635">
        <v>0</v>
      </c>
      <c r="AG635">
        <v>0</v>
      </c>
      <c r="AH635">
        <v>0</v>
      </c>
      <c r="AI635">
        <v>8.68</v>
      </c>
      <c r="AJ635">
        <v>1</v>
      </c>
      <c r="AK635">
        <v>1</v>
      </c>
      <c r="AL635">
        <v>1</v>
      </c>
      <c r="AN635">
        <v>0</v>
      </c>
      <c r="AO635">
        <v>0</v>
      </c>
      <c r="AP635">
        <v>0</v>
      </c>
      <c r="AQ635">
        <v>0</v>
      </c>
      <c r="AR635">
        <v>0</v>
      </c>
      <c r="AS635" t="s">
        <v>3</v>
      </c>
      <c r="AT635">
        <v>100</v>
      </c>
      <c r="AU635" t="s">
        <v>3</v>
      </c>
      <c r="AV635">
        <v>0</v>
      </c>
      <c r="AW635">
        <v>1</v>
      </c>
      <c r="AX635">
        <v>-1</v>
      </c>
      <c r="AY635">
        <v>0</v>
      </c>
      <c r="AZ635">
        <v>0</v>
      </c>
      <c r="BA635" t="s">
        <v>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Y635*Source!I548</f>
        <v>1</v>
      </c>
      <c r="CY635">
        <f>AA635</f>
        <v>76.47</v>
      </c>
      <c r="CZ635">
        <f>AE635</f>
        <v>8.81</v>
      </c>
      <c r="DA635">
        <f>AI635</f>
        <v>8.68</v>
      </c>
      <c r="DB635">
        <f t="shared" si="87"/>
        <v>881</v>
      </c>
      <c r="DC635">
        <f t="shared" si="88"/>
        <v>0</v>
      </c>
    </row>
    <row r="636" spans="1:107">
      <c r="A636">
        <f>ROW(Source!A548)</f>
        <v>548</v>
      </c>
      <c r="B636">
        <v>36401907</v>
      </c>
      <c r="C636">
        <v>36406320</v>
      </c>
      <c r="D636">
        <v>29171808</v>
      </c>
      <c r="E636">
        <v>1</v>
      </c>
      <c r="F636">
        <v>1</v>
      </c>
      <c r="G636">
        <v>1</v>
      </c>
      <c r="H636">
        <v>3</v>
      </c>
      <c r="I636" t="s">
        <v>705</v>
      </c>
      <c r="J636" t="s">
        <v>706</v>
      </c>
      <c r="K636" t="s">
        <v>707</v>
      </c>
      <c r="L636">
        <v>1374</v>
      </c>
      <c r="N636">
        <v>1013</v>
      </c>
      <c r="O636" t="s">
        <v>708</v>
      </c>
      <c r="P636" t="s">
        <v>708</v>
      </c>
      <c r="Q636">
        <v>1</v>
      </c>
      <c r="W636">
        <v>0</v>
      </c>
      <c r="X636">
        <v>-915781824</v>
      </c>
      <c r="Y636">
        <v>5.21</v>
      </c>
      <c r="AA636">
        <v>1</v>
      </c>
      <c r="AB636">
        <v>0</v>
      </c>
      <c r="AC636">
        <v>0</v>
      </c>
      <c r="AD636">
        <v>0</v>
      </c>
      <c r="AE636">
        <v>1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5.21</v>
      </c>
      <c r="AU636" t="s">
        <v>3</v>
      </c>
      <c r="AV636">
        <v>0</v>
      </c>
      <c r="AW636">
        <v>2</v>
      </c>
      <c r="AX636">
        <v>36406336</v>
      </c>
      <c r="AY636">
        <v>1</v>
      </c>
      <c r="AZ636">
        <v>0</v>
      </c>
      <c r="BA636">
        <v>613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Y636*Source!I548</f>
        <v>5.21E-2</v>
      </c>
      <c r="CY636">
        <f>AA636</f>
        <v>1</v>
      </c>
      <c r="CZ636">
        <f>AE636</f>
        <v>1</v>
      </c>
      <c r="DA636">
        <f>AI636</f>
        <v>1</v>
      </c>
      <c r="DB636">
        <f t="shared" si="87"/>
        <v>5.21</v>
      </c>
      <c r="DC636">
        <f t="shared" si="88"/>
        <v>0</v>
      </c>
    </row>
    <row r="637" spans="1:107">
      <c r="A637">
        <f>ROW(Source!A551)</f>
        <v>551</v>
      </c>
      <c r="B637">
        <v>36401907</v>
      </c>
      <c r="C637">
        <v>36406339</v>
      </c>
      <c r="D637">
        <v>18409850</v>
      </c>
      <c r="E637">
        <v>1</v>
      </c>
      <c r="F637">
        <v>1</v>
      </c>
      <c r="G637">
        <v>1</v>
      </c>
      <c r="H637">
        <v>1</v>
      </c>
      <c r="I637" t="s">
        <v>627</v>
      </c>
      <c r="J637" t="s">
        <v>3</v>
      </c>
      <c r="K637" t="s">
        <v>628</v>
      </c>
      <c r="L637">
        <v>1369</v>
      </c>
      <c r="N637">
        <v>1013</v>
      </c>
      <c r="O637" t="s">
        <v>514</v>
      </c>
      <c r="P637" t="s">
        <v>514</v>
      </c>
      <c r="Q637">
        <v>1</v>
      </c>
      <c r="W637">
        <v>0</v>
      </c>
      <c r="X637">
        <v>855544366</v>
      </c>
      <c r="Y637">
        <v>111.55</v>
      </c>
      <c r="AA637">
        <v>0</v>
      </c>
      <c r="AB637">
        <v>0</v>
      </c>
      <c r="AC637">
        <v>0</v>
      </c>
      <c r="AD637">
        <v>289.7</v>
      </c>
      <c r="AE637">
        <v>0</v>
      </c>
      <c r="AF637">
        <v>0</v>
      </c>
      <c r="AG637">
        <v>0</v>
      </c>
      <c r="AH637">
        <v>289.7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3</v>
      </c>
      <c r="AT637">
        <v>97</v>
      </c>
      <c r="AU637" t="s">
        <v>134</v>
      </c>
      <c r="AV637">
        <v>1</v>
      </c>
      <c r="AW637">
        <v>2</v>
      </c>
      <c r="AX637">
        <v>36406360</v>
      </c>
      <c r="AY637">
        <v>1</v>
      </c>
      <c r="AZ637">
        <v>0</v>
      </c>
      <c r="BA637">
        <v>614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Y637*Source!I551</f>
        <v>15.951649999999999</v>
      </c>
      <c r="CY637">
        <f>AD637</f>
        <v>289.7</v>
      </c>
      <c r="CZ637">
        <f>AH637</f>
        <v>289.7</v>
      </c>
      <c r="DA637">
        <f>AL637</f>
        <v>1</v>
      </c>
      <c r="DB637">
        <f>ROUND((ROUND(AT637*CZ637,2)*1.15),2)</f>
        <v>32316.04</v>
      </c>
      <c r="DC637">
        <f>ROUND((ROUND(AT637*AG637,2)*1.15),2)</f>
        <v>0</v>
      </c>
    </row>
    <row r="638" spans="1:107">
      <c r="A638">
        <f>ROW(Source!A551)</f>
        <v>551</v>
      </c>
      <c r="B638">
        <v>36401907</v>
      </c>
      <c r="C638">
        <v>36406339</v>
      </c>
      <c r="D638">
        <v>29173472</v>
      </c>
      <c r="E638">
        <v>1</v>
      </c>
      <c r="F638">
        <v>1</v>
      </c>
      <c r="G638">
        <v>1</v>
      </c>
      <c r="H638">
        <v>2</v>
      </c>
      <c r="I638" t="s">
        <v>577</v>
      </c>
      <c r="J638" t="s">
        <v>578</v>
      </c>
      <c r="K638" t="s">
        <v>579</v>
      </c>
      <c r="L638">
        <v>1368</v>
      </c>
      <c r="N638">
        <v>1011</v>
      </c>
      <c r="O638" t="s">
        <v>520</v>
      </c>
      <c r="P638" t="s">
        <v>520</v>
      </c>
      <c r="Q638">
        <v>1</v>
      </c>
      <c r="W638">
        <v>0</v>
      </c>
      <c r="X638">
        <v>275932499</v>
      </c>
      <c r="Y638">
        <v>2.75</v>
      </c>
      <c r="AA638">
        <v>0</v>
      </c>
      <c r="AB638">
        <v>12.75</v>
      </c>
      <c r="AC638">
        <v>0</v>
      </c>
      <c r="AD638">
        <v>0</v>
      </c>
      <c r="AE638">
        <v>0</v>
      </c>
      <c r="AF638">
        <v>3</v>
      </c>
      <c r="AG638">
        <v>0</v>
      </c>
      <c r="AH638">
        <v>0</v>
      </c>
      <c r="AI638">
        <v>1</v>
      </c>
      <c r="AJ638">
        <v>4.25</v>
      </c>
      <c r="AK638">
        <v>33.32</v>
      </c>
      <c r="AL638">
        <v>1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2.2000000000000002</v>
      </c>
      <c r="AU638" t="s">
        <v>133</v>
      </c>
      <c r="AV638">
        <v>0</v>
      </c>
      <c r="AW638">
        <v>2</v>
      </c>
      <c r="AX638">
        <v>36406361</v>
      </c>
      <c r="AY638">
        <v>1</v>
      </c>
      <c r="AZ638">
        <v>0</v>
      </c>
      <c r="BA638">
        <v>615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Y638*Source!I551</f>
        <v>0.39324999999999999</v>
      </c>
      <c r="CY638">
        <f>AB638</f>
        <v>12.75</v>
      </c>
      <c r="CZ638">
        <f>AF638</f>
        <v>3</v>
      </c>
      <c r="DA638">
        <f>AJ638</f>
        <v>4.25</v>
      </c>
      <c r="DB638">
        <f>ROUND((ROUND(AT638*CZ638,2)*1.25),2)</f>
        <v>8.25</v>
      </c>
      <c r="DC638">
        <f>ROUND((ROUND(AT638*AG638,2)*1.25),2)</f>
        <v>0</v>
      </c>
    </row>
    <row r="639" spans="1:107">
      <c r="A639">
        <f>ROW(Source!A551)</f>
        <v>551</v>
      </c>
      <c r="B639">
        <v>36401907</v>
      </c>
      <c r="C639">
        <v>36406339</v>
      </c>
      <c r="D639">
        <v>29174538</v>
      </c>
      <c r="E639">
        <v>1</v>
      </c>
      <c r="F639">
        <v>1</v>
      </c>
      <c r="G639">
        <v>1</v>
      </c>
      <c r="H639">
        <v>2</v>
      </c>
      <c r="I639" t="s">
        <v>629</v>
      </c>
      <c r="J639" t="s">
        <v>630</v>
      </c>
      <c r="K639" t="s">
        <v>631</v>
      </c>
      <c r="L639">
        <v>1368</v>
      </c>
      <c r="N639">
        <v>1011</v>
      </c>
      <c r="O639" t="s">
        <v>520</v>
      </c>
      <c r="P639" t="s">
        <v>520</v>
      </c>
      <c r="Q639">
        <v>1</v>
      </c>
      <c r="W639">
        <v>0</v>
      </c>
      <c r="X639">
        <v>1107538725</v>
      </c>
      <c r="Y639">
        <v>0.4</v>
      </c>
      <c r="AA639">
        <v>0</v>
      </c>
      <c r="AB639">
        <v>187.1</v>
      </c>
      <c r="AC639">
        <v>0</v>
      </c>
      <c r="AD639">
        <v>0</v>
      </c>
      <c r="AE639">
        <v>0</v>
      </c>
      <c r="AF639">
        <v>33.590000000000003</v>
      </c>
      <c r="AG639">
        <v>0</v>
      </c>
      <c r="AH639">
        <v>0</v>
      </c>
      <c r="AI639">
        <v>1</v>
      </c>
      <c r="AJ639">
        <v>5.57</v>
      </c>
      <c r="AK639">
        <v>33.32</v>
      </c>
      <c r="AL639">
        <v>1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0.32</v>
      </c>
      <c r="AU639" t="s">
        <v>133</v>
      </c>
      <c r="AV639">
        <v>0</v>
      </c>
      <c r="AW639">
        <v>2</v>
      </c>
      <c r="AX639">
        <v>36406362</v>
      </c>
      <c r="AY639">
        <v>1</v>
      </c>
      <c r="AZ639">
        <v>0</v>
      </c>
      <c r="BA639">
        <v>616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Y639*Source!I551</f>
        <v>5.7200000000000001E-2</v>
      </c>
      <c r="CY639">
        <f>AB639</f>
        <v>187.1</v>
      </c>
      <c r="CZ639">
        <f>AF639</f>
        <v>33.590000000000003</v>
      </c>
      <c r="DA639">
        <f>AJ639</f>
        <v>5.57</v>
      </c>
      <c r="DB639">
        <f>ROUND((ROUND(AT639*CZ639,2)*1.25),2)</f>
        <v>13.44</v>
      </c>
      <c r="DC639">
        <f>ROUND((ROUND(AT639*AG639,2)*1.25),2)</f>
        <v>0</v>
      </c>
    </row>
    <row r="640" spans="1:107">
      <c r="A640">
        <f>ROW(Source!A551)</f>
        <v>551</v>
      </c>
      <c r="B640">
        <v>36401907</v>
      </c>
      <c r="C640">
        <v>36406339</v>
      </c>
      <c r="D640">
        <v>29174580</v>
      </c>
      <c r="E640">
        <v>1</v>
      </c>
      <c r="F640">
        <v>1</v>
      </c>
      <c r="G640">
        <v>1</v>
      </c>
      <c r="H640">
        <v>2</v>
      </c>
      <c r="I640" t="s">
        <v>632</v>
      </c>
      <c r="J640" t="s">
        <v>633</v>
      </c>
      <c r="K640" t="s">
        <v>634</v>
      </c>
      <c r="L640">
        <v>1368</v>
      </c>
      <c r="N640">
        <v>1011</v>
      </c>
      <c r="O640" t="s">
        <v>520</v>
      </c>
      <c r="P640" t="s">
        <v>520</v>
      </c>
      <c r="Q640">
        <v>1</v>
      </c>
      <c r="W640">
        <v>0</v>
      </c>
      <c r="X640">
        <v>-169468834</v>
      </c>
      <c r="Y640">
        <v>1.625</v>
      </c>
      <c r="AA640">
        <v>0</v>
      </c>
      <c r="AB640">
        <v>31.87</v>
      </c>
      <c r="AC640">
        <v>0</v>
      </c>
      <c r="AD640">
        <v>0</v>
      </c>
      <c r="AE640">
        <v>0</v>
      </c>
      <c r="AF640">
        <v>2.08</v>
      </c>
      <c r="AG640">
        <v>0</v>
      </c>
      <c r="AH640">
        <v>0</v>
      </c>
      <c r="AI640">
        <v>1</v>
      </c>
      <c r="AJ640">
        <v>15.32</v>
      </c>
      <c r="AK640">
        <v>33.32</v>
      </c>
      <c r="AL640">
        <v>1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1.3</v>
      </c>
      <c r="AU640" t="s">
        <v>133</v>
      </c>
      <c r="AV640">
        <v>0</v>
      </c>
      <c r="AW640">
        <v>2</v>
      </c>
      <c r="AX640">
        <v>36406363</v>
      </c>
      <c r="AY640">
        <v>1</v>
      </c>
      <c r="AZ640">
        <v>0</v>
      </c>
      <c r="BA640">
        <v>617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Y640*Source!I551</f>
        <v>0.23237499999999997</v>
      </c>
      <c r="CY640">
        <f>AB640</f>
        <v>31.87</v>
      </c>
      <c r="CZ640">
        <f>AF640</f>
        <v>2.08</v>
      </c>
      <c r="DA640">
        <f>AJ640</f>
        <v>15.32</v>
      </c>
      <c r="DB640">
        <f>ROUND((ROUND(AT640*CZ640,2)*1.25),2)</f>
        <v>3.38</v>
      </c>
      <c r="DC640">
        <f>ROUND((ROUND(AT640*AG640,2)*1.25),2)</f>
        <v>0</v>
      </c>
    </row>
    <row r="641" spans="1:107">
      <c r="A641">
        <f>ROW(Source!A551)</f>
        <v>551</v>
      </c>
      <c r="B641">
        <v>36401907</v>
      </c>
      <c r="C641">
        <v>36406339</v>
      </c>
      <c r="D641">
        <v>29109354</v>
      </c>
      <c r="E641">
        <v>1</v>
      </c>
      <c r="F641">
        <v>1</v>
      </c>
      <c r="G641">
        <v>1</v>
      </c>
      <c r="H641">
        <v>3</v>
      </c>
      <c r="I641" t="s">
        <v>638</v>
      </c>
      <c r="J641" t="s">
        <v>639</v>
      </c>
      <c r="K641" t="s">
        <v>640</v>
      </c>
      <c r="L641">
        <v>1346</v>
      </c>
      <c r="N641">
        <v>1009</v>
      </c>
      <c r="O641" t="s">
        <v>160</v>
      </c>
      <c r="P641" t="s">
        <v>160</v>
      </c>
      <c r="Q641">
        <v>1</v>
      </c>
      <c r="W641">
        <v>0</v>
      </c>
      <c r="X641">
        <v>-882693383</v>
      </c>
      <c r="Y641">
        <v>10</v>
      </c>
      <c r="AA641">
        <v>64.010000000000005</v>
      </c>
      <c r="AB641">
        <v>0</v>
      </c>
      <c r="AC641">
        <v>0</v>
      </c>
      <c r="AD641">
        <v>0</v>
      </c>
      <c r="AE641">
        <v>46.72</v>
      </c>
      <c r="AF641">
        <v>0</v>
      </c>
      <c r="AG641">
        <v>0</v>
      </c>
      <c r="AH641">
        <v>0</v>
      </c>
      <c r="AI641">
        <v>1.37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10</v>
      </c>
      <c r="AU641" t="s">
        <v>3</v>
      </c>
      <c r="AV641">
        <v>0</v>
      </c>
      <c r="AW641">
        <v>2</v>
      </c>
      <c r="AX641">
        <v>36406364</v>
      </c>
      <c r="AY641">
        <v>1</v>
      </c>
      <c r="AZ641">
        <v>0</v>
      </c>
      <c r="BA641">
        <v>618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Y641*Source!I551</f>
        <v>1.43</v>
      </c>
      <c r="CY641">
        <f t="shared" ref="CY641:CY656" si="92">AA641</f>
        <v>64.010000000000005</v>
      </c>
      <c r="CZ641">
        <f t="shared" ref="CZ641:CZ656" si="93">AE641</f>
        <v>46.72</v>
      </c>
      <c r="DA641">
        <f t="shared" ref="DA641:DA656" si="94">AI641</f>
        <v>1.37</v>
      </c>
      <c r="DB641">
        <f t="shared" ref="DB641:DB687" si="95">ROUND(ROUND(AT641*CZ641,2),2)</f>
        <v>467.2</v>
      </c>
      <c r="DC641">
        <f t="shared" ref="DC641:DC687" si="96">ROUND(ROUND(AT641*AG641,2),2)</f>
        <v>0</v>
      </c>
    </row>
    <row r="642" spans="1:107">
      <c r="A642">
        <f>ROW(Source!A551)</f>
        <v>551</v>
      </c>
      <c r="B642">
        <v>36401907</v>
      </c>
      <c r="C642">
        <v>36406339</v>
      </c>
      <c r="D642">
        <v>29109781</v>
      </c>
      <c r="E642">
        <v>1</v>
      </c>
      <c r="F642">
        <v>1</v>
      </c>
      <c r="G642">
        <v>1</v>
      </c>
      <c r="H642">
        <v>3</v>
      </c>
      <c r="I642" t="s">
        <v>644</v>
      </c>
      <c r="J642" t="s">
        <v>645</v>
      </c>
      <c r="K642" t="s">
        <v>646</v>
      </c>
      <c r="L642">
        <v>1346</v>
      </c>
      <c r="N642">
        <v>1009</v>
      </c>
      <c r="O642" t="s">
        <v>160</v>
      </c>
      <c r="P642" t="s">
        <v>160</v>
      </c>
      <c r="Q642">
        <v>1</v>
      </c>
      <c r="W642">
        <v>0</v>
      </c>
      <c r="X642">
        <v>-306339415</v>
      </c>
      <c r="Y642">
        <v>4</v>
      </c>
      <c r="AA642">
        <v>60.38</v>
      </c>
      <c r="AB642">
        <v>0</v>
      </c>
      <c r="AC642">
        <v>0</v>
      </c>
      <c r="AD642">
        <v>0</v>
      </c>
      <c r="AE642">
        <v>11.12</v>
      </c>
      <c r="AF642">
        <v>0</v>
      </c>
      <c r="AG642">
        <v>0</v>
      </c>
      <c r="AH642">
        <v>0</v>
      </c>
      <c r="AI642">
        <v>5.43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4</v>
      </c>
      <c r="AU642" t="s">
        <v>3</v>
      </c>
      <c r="AV642">
        <v>0</v>
      </c>
      <c r="AW642">
        <v>2</v>
      </c>
      <c r="AX642">
        <v>36406365</v>
      </c>
      <c r="AY642">
        <v>1</v>
      </c>
      <c r="AZ642">
        <v>0</v>
      </c>
      <c r="BA642">
        <v>619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Y642*Source!I551</f>
        <v>0.57199999999999995</v>
      </c>
      <c r="CY642">
        <f t="shared" si="92"/>
        <v>60.38</v>
      </c>
      <c r="CZ642">
        <f t="shared" si="93"/>
        <v>11.12</v>
      </c>
      <c r="DA642">
        <f t="shared" si="94"/>
        <v>5.43</v>
      </c>
      <c r="DB642">
        <f t="shared" si="95"/>
        <v>44.48</v>
      </c>
      <c r="DC642">
        <f t="shared" si="96"/>
        <v>0</v>
      </c>
    </row>
    <row r="643" spans="1:107">
      <c r="A643">
        <f>ROW(Source!A551)</f>
        <v>551</v>
      </c>
      <c r="B643">
        <v>36401907</v>
      </c>
      <c r="C643">
        <v>36406339</v>
      </c>
      <c r="D643">
        <v>29109782</v>
      </c>
      <c r="E643">
        <v>1</v>
      </c>
      <c r="F643">
        <v>1</v>
      </c>
      <c r="G643">
        <v>1</v>
      </c>
      <c r="H643">
        <v>3</v>
      </c>
      <c r="I643" t="s">
        <v>647</v>
      </c>
      <c r="J643" t="s">
        <v>648</v>
      </c>
      <c r="K643" t="s">
        <v>649</v>
      </c>
      <c r="L643">
        <v>1346</v>
      </c>
      <c r="N643">
        <v>1009</v>
      </c>
      <c r="O643" t="s">
        <v>160</v>
      </c>
      <c r="P643" t="s">
        <v>160</v>
      </c>
      <c r="Q643">
        <v>1</v>
      </c>
      <c r="W643">
        <v>0</v>
      </c>
      <c r="X643">
        <v>-71279152</v>
      </c>
      <c r="Y643">
        <v>42</v>
      </c>
      <c r="AA643">
        <v>16.309999999999999</v>
      </c>
      <c r="AB643">
        <v>0</v>
      </c>
      <c r="AC643">
        <v>0</v>
      </c>
      <c r="AD643">
        <v>0</v>
      </c>
      <c r="AE643">
        <v>4.3600000000000003</v>
      </c>
      <c r="AF643">
        <v>0</v>
      </c>
      <c r="AG643">
        <v>0</v>
      </c>
      <c r="AH643">
        <v>0</v>
      </c>
      <c r="AI643">
        <v>3.74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42</v>
      </c>
      <c r="AU643" t="s">
        <v>3</v>
      </c>
      <c r="AV643">
        <v>0</v>
      </c>
      <c r="AW643">
        <v>2</v>
      </c>
      <c r="AX643">
        <v>36406366</v>
      </c>
      <c r="AY643">
        <v>1</v>
      </c>
      <c r="AZ643">
        <v>0</v>
      </c>
      <c r="BA643">
        <v>620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Y643*Source!I551</f>
        <v>6.0059999999999993</v>
      </c>
      <c r="CY643">
        <f t="shared" si="92"/>
        <v>16.309999999999999</v>
      </c>
      <c r="CZ643">
        <f t="shared" si="93"/>
        <v>4.3600000000000003</v>
      </c>
      <c r="DA643">
        <f t="shared" si="94"/>
        <v>3.74</v>
      </c>
      <c r="DB643">
        <f t="shared" si="95"/>
        <v>183.12</v>
      </c>
      <c r="DC643">
        <f t="shared" si="96"/>
        <v>0</v>
      </c>
    </row>
    <row r="644" spans="1:107">
      <c r="A644">
        <f>ROW(Source!A551)</f>
        <v>551</v>
      </c>
      <c r="B644">
        <v>36401907</v>
      </c>
      <c r="C644">
        <v>36406339</v>
      </c>
      <c r="D644">
        <v>29110699</v>
      </c>
      <c r="E644">
        <v>1</v>
      </c>
      <c r="F644">
        <v>1</v>
      </c>
      <c r="G644">
        <v>1</v>
      </c>
      <c r="H644">
        <v>3</v>
      </c>
      <c r="I644" t="s">
        <v>650</v>
      </c>
      <c r="J644" t="s">
        <v>651</v>
      </c>
      <c r="K644" t="s">
        <v>652</v>
      </c>
      <c r="L644">
        <v>1301</v>
      </c>
      <c r="N644">
        <v>1003</v>
      </c>
      <c r="O644" t="s">
        <v>142</v>
      </c>
      <c r="P644" t="s">
        <v>142</v>
      </c>
      <c r="Q644">
        <v>1</v>
      </c>
      <c r="W644">
        <v>0</v>
      </c>
      <c r="X644">
        <v>1063889258</v>
      </c>
      <c r="Y644">
        <v>68</v>
      </c>
      <c r="AA644">
        <v>1.24</v>
      </c>
      <c r="AB644">
        <v>0</v>
      </c>
      <c r="AC644">
        <v>0</v>
      </c>
      <c r="AD644">
        <v>0</v>
      </c>
      <c r="AE644">
        <v>0.17</v>
      </c>
      <c r="AF644">
        <v>0</v>
      </c>
      <c r="AG644">
        <v>0</v>
      </c>
      <c r="AH644">
        <v>0</v>
      </c>
      <c r="AI644">
        <v>7.29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1</v>
      </c>
      <c r="AQ644">
        <v>0</v>
      </c>
      <c r="AR644">
        <v>0</v>
      </c>
      <c r="AS644" t="s">
        <v>3</v>
      </c>
      <c r="AT644">
        <v>68</v>
      </c>
      <c r="AU644" t="s">
        <v>3</v>
      </c>
      <c r="AV644">
        <v>0</v>
      </c>
      <c r="AW644">
        <v>2</v>
      </c>
      <c r="AX644">
        <v>36406367</v>
      </c>
      <c r="AY644">
        <v>1</v>
      </c>
      <c r="AZ644">
        <v>0</v>
      </c>
      <c r="BA644">
        <v>621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Y644*Source!I551</f>
        <v>9.7239999999999984</v>
      </c>
      <c r="CY644">
        <f t="shared" si="92"/>
        <v>1.24</v>
      </c>
      <c r="CZ644">
        <f t="shared" si="93"/>
        <v>0.17</v>
      </c>
      <c r="DA644">
        <f t="shared" si="94"/>
        <v>7.29</v>
      </c>
      <c r="DB644">
        <f t="shared" si="95"/>
        <v>11.56</v>
      </c>
      <c r="DC644">
        <f t="shared" si="96"/>
        <v>0</v>
      </c>
    </row>
    <row r="645" spans="1:107">
      <c r="A645">
        <f>ROW(Source!A551)</f>
        <v>551</v>
      </c>
      <c r="B645">
        <v>36401907</v>
      </c>
      <c r="C645">
        <v>36406339</v>
      </c>
      <c r="D645">
        <v>29110797</v>
      </c>
      <c r="E645">
        <v>1</v>
      </c>
      <c r="F645">
        <v>1</v>
      </c>
      <c r="G645">
        <v>1</v>
      </c>
      <c r="H645">
        <v>3</v>
      </c>
      <c r="I645" t="s">
        <v>653</v>
      </c>
      <c r="J645" t="s">
        <v>654</v>
      </c>
      <c r="K645" t="s">
        <v>655</v>
      </c>
      <c r="L645">
        <v>1301</v>
      </c>
      <c r="N645">
        <v>1003</v>
      </c>
      <c r="O645" t="s">
        <v>142</v>
      </c>
      <c r="P645" t="s">
        <v>142</v>
      </c>
      <c r="Q645">
        <v>1</v>
      </c>
      <c r="W645">
        <v>0</v>
      </c>
      <c r="X645">
        <v>1919953005</v>
      </c>
      <c r="Y645">
        <v>135</v>
      </c>
      <c r="AA645">
        <v>15.5</v>
      </c>
      <c r="AB645">
        <v>0</v>
      </c>
      <c r="AC645">
        <v>0</v>
      </c>
      <c r="AD645">
        <v>0</v>
      </c>
      <c r="AE645">
        <v>1.74</v>
      </c>
      <c r="AF645">
        <v>0</v>
      </c>
      <c r="AG645">
        <v>0</v>
      </c>
      <c r="AH645">
        <v>0</v>
      </c>
      <c r="AI645">
        <v>8.91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135</v>
      </c>
      <c r="AU645" t="s">
        <v>3</v>
      </c>
      <c r="AV645">
        <v>0</v>
      </c>
      <c r="AW645">
        <v>2</v>
      </c>
      <c r="AX645">
        <v>36406368</v>
      </c>
      <c r="AY645">
        <v>1</v>
      </c>
      <c r="AZ645">
        <v>0</v>
      </c>
      <c r="BA645">
        <v>622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Y645*Source!I551</f>
        <v>19.305</v>
      </c>
      <c r="CY645">
        <f t="shared" si="92"/>
        <v>15.5</v>
      </c>
      <c r="CZ645">
        <f t="shared" si="93"/>
        <v>1.74</v>
      </c>
      <c r="DA645">
        <f t="shared" si="94"/>
        <v>8.91</v>
      </c>
      <c r="DB645">
        <f t="shared" si="95"/>
        <v>234.9</v>
      </c>
      <c r="DC645">
        <f t="shared" si="96"/>
        <v>0</v>
      </c>
    </row>
    <row r="646" spans="1:107">
      <c r="A646">
        <f>ROW(Source!A551)</f>
        <v>551</v>
      </c>
      <c r="B646">
        <v>36401907</v>
      </c>
      <c r="C646">
        <v>36406339</v>
      </c>
      <c r="D646">
        <v>29110813</v>
      </c>
      <c r="E646">
        <v>1</v>
      </c>
      <c r="F646">
        <v>1</v>
      </c>
      <c r="G646">
        <v>1</v>
      </c>
      <c r="H646">
        <v>3</v>
      </c>
      <c r="I646" t="s">
        <v>709</v>
      </c>
      <c r="J646" t="s">
        <v>710</v>
      </c>
      <c r="K646" t="s">
        <v>711</v>
      </c>
      <c r="L646">
        <v>1301</v>
      </c>
      <c r="N646">
        <v>1003</v>
      </c>
      <c r="O646" t="s">
        <v>142</v>
      </c>
      <c r="P646" t="s">
        <v>142</v>
      </c>
      <c r="Q646">
        <v>1</v>
      </c>
      <c r="W646">
        <v>0</v>
      </c>
      <c r="X646">
        <v>-32754974</v>
      </c>
      <c r="Y646">
        <v>135</v>
      </c>
      <c r="AA646">
        <v>3</v>
      </c>
      <c r="AB646">
        <v>0</v>
      </c>
      <c r="AC646">
        <v>0</v>
      </c>
      <c r="AD646">
        <v>0</v>
      </c>
      <c r="AE646">
        <v>0.39</v>
      </c>
      <c r="AF646">
        <v>0</v>
      </c>
      <c r="AG646">
        <v>0</v>
      </c>
      <c r="AH646">
        <v>0</v>
      </c>
      <c r="AI646">
        <v>7.69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135</v>
      </c>
      <c r="AU646" t="s">
        <v>3</v>
      </c>
      <c r="AV646">
        <v>0</v>
      </c>
      <c r="AW646">
        <v>2</v>
      </c>
      <c r="AX646">
        <v>36406369</v>
      </c>
      <c r="AY646">
        <v>1</v>
      </c>
      <c r="AZ646">
        <v>0</v>
      </c>
      <c r="BA646">
        <v>623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Y646*Source!I551</f>
        <v>19.305</v>
      </c>
      <c r="CY646">
        <f t="shared" si="92"/>
        <v>3</v>
      </c>
      <c r="CZ646">
        <f t="shared" si="93"/>
        <v>0.39</v>
      </c>
      <c r="DA646">
        <f t="shared" si="94"/>
        <v>7.69</v>
      </c>
      <c r="DB646">
        <f t="shared" si="95"/>
        <v>52.65</v>
      </c>
      <c r="DC646">
        <f t="shared" si="96"/>
        <v>0</v>
      </c>
    </row>
    <row r="647" spans="1:107">
      <c r="A647">
        <f>ROW(Source!A551)</f>
        <v>551</v>
      </c>
      <c r="B647">
        <v>36401907</v>
      </c>
      <c r="C647">
        <v>36406339</v>
      </c>
      <c r="D647">
        <v>29111455</v>
      </c>
      <c r="E647">
        <v>1</v>
      </c>
      <c r="F647">
        <v>1</v>
      </c>
      <c r="G647">
        <v>1</v>
      </c>
      <c r="H647">
        <v>3</v>
      </c>
      <c r="I647" t="s">
        <v>659</v>
      </c>
      <c r="J647" t="s">
        <v>660</v>
      </c>
      <c r="K647" t="s">
        <v>661</v>
      </c>
      <c r="L647">
        <v>1327</v>
      </c>
      <c r="N647">
        <v>1005</v>
      </c>
      <c r="O647" t="s">
        <v>155</v>
      </c>
      <c r="P647" t="s">
        <v>155</v>
      </c>
      <c r="Q647">
        <v>1</v>
      </c>
      <c r="W647">
        <v>0</v>
      </c>
      <c r="X647">
        <v>-1126346608</v>
      </c>
      <c r="Y647">
        <v>111</v>
      </c>
      <c r="AA647">
        <v>73.790000000000006</v>
      </c>
      <c r="AB647">
        <v>0</v>
      </c>
      <c r="AC647">
        <v>0</v>
      </c>
      <c r="AD647">
        <v>0</v>
      </c>
      <c r="AE647">
        <v>15.06</v>
      </c>
      <c r="AF647">
        <v>0</v>
      </c>
      <c r="AG647">
        <v>0</v>
      </c>
      <c r="AH647">
        <v>0</v>
      </c>
      <c r="AI647">
        <v>4.9000000000000004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111</v>
      </c>
      <c r="AU647" t="s">
        <v>3</v>
      </c>
      <c r="AV647">
        <v>0</v>
      </c>
      <c r="AW647">
        <v>2</v>
      </c>
      <c r="AX647">
        <v>36406370</v>
      </c>
      <c r="AY647">
        <v>1</v>
      </c>
      <c r="AZ647">
        <v>0</v>
      </c>
      <c r="BA647">
        <v>624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Y647*Source!I551</f>
        <v>15.872999999999999</v>
      </c>
      <c r="CY647">
        <f t="shared" si="92"/>
        <v>73.790000000000006</v>
      </c>
      <c r="CZ647">
        <f t="shared" si="93"/>
        <v>15.06</v>
      </c>
      <c r="DA647">
        <f t="shared" si="94"/>
        <v>4.9000000000000004</v>
      </c>
      <c r="DB647">
        <f t="shared" si="95"/>
        <v>1671.66</v>
      </c>
      <c r="DC647">
        <f t="shared" si="96"/>
        <v>0</v>
      </c>
    </row>
    <row r="648" spans="1:107">
      <c r="A648">
        <f>ROW(Source!A551)</f>
        <v>551</v>
      </c>
      <c r="B648">
        <v>36401907</v>
      </c>
      <c r="C648">
        <v>36406339</v>
      </c>
      <c r="D648">
        <v>29114731</v>
      </c>
      <c r="E648">
        <v>1</v>
      </c>
      <c r="F648">
        <v>1</v>
      </c>
      <c r="G648">
        <v>1</v>
      </c>
      <c r="H648">
        <v>3</v>
      </c>
      <c r="I648" t="s">
        <v>712</v>
      </c>
      <c r="J648" t="s">
        <v>713</v>
      </c>
      <c r="K648" t="s">
        <v>714</v>
      </c>
      <c r="L648">
        <v>1354</v>
      </c>
      <c r="N648">
        <v>1010</v>
      </c>
      <c r="O648" t="s">
        <v>237</v>
      </c>
      <c r="P648" t="s">
        <v>237</v>
      </c>
      <c r="Q648">
        <v>1</v>
      </c>
      <c r="W648">
        <v>0</v>
      </c>
      <c r="X648">
        <v>-1463139681</v>
      </c>
      <c r="Y648">
        <v>368</v>
      </c>
      <c r="AA648">
        <v>0.22</v>
      </c>
      <c r="AB648">
        <v>0</v>
      </c>
      <c r="AC648">
        <v>0</v>
      </c>
      <c r="AD648">
        <v>0</v>
      </c>
      <c r="AE648">
        <v>0.02</v>
      </c>
      <c r="AF648">
        <v>0</v>
      </c>
      <c r="AG648">
        <v>0</v>
      </c>
      <c r="AH648">
        <v>0</v>
      </c>
      <c r="AI648">
        <v>10.89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368</v>
      </c>
      <c r="AU648" t="s">
        <v>3</v>
      </c>
      <c r="AV648">
        <v>0</v>
      </c>
      <c r="AW648">
        <v>2</v>
      </c>
      <c r="AX648">
        <v>36406371</v>
      </c>
      <c r="AY648">
        <v>1</v>
      </c>
      <c r="AZ648">
        <v>0</v>
      </c>
      <c r="BA648">
        <v>625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Y648*Source!I551</f>
        <v>52.623999999999995</v>
      </c>
      <c r="CY648">
        <f t="shared" si="92"/>
        <v>0.22</v>
      </c>
      <c r="CZ648">
        <f t="shared" si="93"/>
        <v>0.02</v>
      </c>
      <c r="DA648">
        <f t="shared" si="94"/>
        <v>10.89</v>
      </c>
      <c r="DB648">
        <f t="shared" si="95"/>
        <v>7.36</v>
      </c>
      <c r="DC648">
        <f t="shared" si="96"/>
        <v>0</v>
      </c>
    </row>
    <row r="649" spans="1:107">
      <c r="A649">
        <f>ROW(Source!A551)</f>
        <v>551</v>
      </c>
      <c r="B649">
        <v>36401907</v>
      </c>
      <c r="C649">
        <v>36406339</v>
      </c>
      <c r="D649">
        <v>29114733</v>
      </c>
      <c r="E649">
        <v>1</v>
      </c>
      <c r="F649">
        <v>1</v>
      </c>
      <c r="G649">
        <v>1</v>
      </c>
      <c r="H649">
        <v>3</v>
      </c>
      <c r="I649" t="s">
        <v>662</v>
      </c>
      <c r="J649" t="s">
        <v>663</v>
      </c>
      <c r="K649" t="s">
        <v>664</v>
      </c>
      <c r="L649">
        <v>1354</v>
      </c>
      <c r="N649">
        <v>1010</v>
      </c>
      <c r="O649" t="s">
        <v>237</v>
      </c>
      <c r="P649" t="s">
        <v>237</v>
      </c>
      <c r="Q649">
        <v>1</v>
      </c>
      <c r="W649">
        <v>0</v>
      </c>
      <c r="X649">
        <v>-1352915271</v>
      </c>
      <c r="Y649">
        <v>2221</v>
      </c>
      <c r="AA649">
        <v>0.3</v>
      </c>
      <c r="AB649">
        <v>0</v>
      </c>
      <c r="AC649">
        <v>0</v>
      </c>
      <c r="AD649">
        <v>0</v>
      </c>
      <c r="AE649">
        <v>0.02</v>
      </c>
      <c r="AF649">
        <v>0</v>
      </c>
      <c r="AG649">
        <v>0</v>
      </c>
      <c r="AH649">
        <v>0</v>
      </c>
      <c r="AI649">
        <v>14.91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2221</v>
      </c>
      <c r="AU649" t="s">
        <v>3</v>
      </c>
      <c r="AV649">
        <v>0</v>
      </c>
      <c r="AW649">
        <v>2</v>
      </c>
      <c r="AX649">
        <v>36406372</v>
      </c>
      <c r="AY649">
        <v>1</v>
      </c>
      <c r="AZ649">
        <v>0</v>
      </c>
      <c r="BA649">
        <v>626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Y649*Source!I551</f>
        <v>317.60299999999995</v>
      </c>
      <c r="CY649">
        <f t="shared" si="92"/>
        <v>0.3</v>
      </c>
      <c r="CZ649">
        <f t="shared" si="93"/>
        <v>0.02</v>
      </c>
      <c r="DA649">
        <f t="shared" si="94"/>
        <v>14.91</v>
      </c>
      <c r="DB649">
        <f t="shared" si="95"/>
        <v>44.42</v>
      </c>
      <c r="DC649">
        <f t="shared" si="96"/>
        <v>0</v>
      </c>
    </row>
    <row r="650" spans="1:107">
      <c r="A650">
        <f>ROW(Source!A551)</f>
        <v>551</v>
      </c>
      <c r="B650">
        <v>36401907</v>
      </c>
      <c r="C650">
        <v>36406339</v>
      </c>
      <c r="D650">
        <v>29114403</v>
      </c>
      <c r="E650">
        <v>1</v>
      </c>
      <c r="F650">
        <v>1</v>
      </c>
      <c r="G650">
        <v>1</v>
      </c>
      <c r="H650">
        <v>3</v>
      </c>
      <c r="I650" t="s">
        <v>715</v>
      </c>
      <c r="J650" t="s">
        <v>716</v>
      </c>
      <c r="K650" t="s">
        <v>717</v>
      </c>
      <c r="L650">
        <v>1354</v>
      </c>
      <c r="N650">
        <v>1010</v>
      </c>
      <c r="O650" t="s">
        <v>237</v>
      </c>
      <c r="P650" t="s">
        <v>237</v>
      </c>
      <c r="Q650">
        <v>1</v>
      </c>
      <c r="W650">
        <v>0</v>
      </c>
      <c r="X650">
        <v>310998176</v>
      </c>
      <c r="Y650">
        <v>81</v>
      </c>
      <c r="AA650">
        <v>0.61</v>
      </c>
      <c r="AB650">
        <v>0</v>
      </c>
      <c r="AC650">
        <v>0</v>
      </c>
      <c r="AD650">
        <v>0</v>
      </c>
      <c r="AE650">
        <v>0.68</v>
      </c>
      <c r="AF650">
        <v>0</v>
      </c>
      <c r="AG650">
        <v>0</v>
      </c>
      <c r="AH650">
        <v>0</v>
      </c>
      <c r="AI650">
        <v>0.9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81</v>
      </c>
      <c r="AU650" t="s">
        <v>3</v>
      </c>
      <c r="AV650">
        <v>0</v>
      </c>
      <c r="AW650">
        <v>2</v>
      </c>
      <c r="AX650">
        <v>36406373</v>
      </c>
      <c r="AY650">
        <v>1</v>
      </c>
      <c r="AZ650">
        <v>0</v>
      </c>
      <c r="BA650">
        <v>627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Y650*Source!I551</f>
        <v>11.582999999999998</v>
      </c>
      <c r="CY650">
        <f t="shared" si="92"/>
        <v>0.61</v>
      </c>
      <c r="CZ650">
        <f t="shared" si="93"/>
        <v>0.68</v>
      </c>
      <c r="DA650">
        <f t="shared" si="94"/>
        <v>0.9</v>
      </c>
      <c r="DB650">
        <f t="shared" si="95"/>
        <v>55.08</v>
      </c>
      <c r="DC650">
        <f t="shared" si="96"/>
        <v>0</v>
      </c>
    </row>
    <row r="651" spans="1:107">
      <c r="A651">
        <f>ROW(Source!A551)</f>
        <v>551</v>
      </c>
      <c r="B651">
        <v>36401907</v>
      </c>
      <c r="C651">
        <v>36406339</v>
      </c>
      <c r="D651">
        <v>29114482</v>
      </c>
      <c r="E651">
        <v>1</v>
      </c>
      <c r="F651">
        <v>1</v>
      </c>
      <c r="G651">
        <v>1</v>
      </c>
      <c r="H651">
        <v>3</v>
      </c>
      <c r="I651" t="s">
        <v>668</v>
      </c>
      <c r="J651" t="s">
        <v>669</v>
      </c>
      <c r="K651" t="s">
        <v>670</v>
      </c>
      <c r="L651">
        <v>1354</v>
      </c>
      <c r="N651">
        <v>1010</v>
      </c>
      <c r="O651" t="s">
        <v>237</v>
      </c>
      <c r="P651" t="s">
        <v>237</v>
      </c>
      <c r="Q651">
        <v>1</v>
      </c>
      <c r="W651">
        <v>0</v>
      </c>
      <c r="X651">
        <v>-520920930</v>
      </c>
      <c r="Y651">
        <v>322</v>
      </c>
      <c r="AA651">
        <v>0.33</v>
      </c>
      <c r="AB651">
        <v>0</v>
      </c>
      <c r="AC651">
        <v>0</v>
      </c>
      <c r="AD651">
        <v>0</v>
      </c>
      <c r="AE651">
        <v>7.0000000000000007E-2</v>
      </c>
      <c r="AF651">
        <v>0</v>
      </c>
      <c r="AG651">
        <v>0</v>
      </c>
      <c r="AH651">
        <v>0</v>
      </c>
      <c r="AI651">
        <v>4.74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322</v>
      </c>
      <c r="AU651" t="s">
        <v>3</v>
      </c>
      <c r="AV651">
        <v>0</v>
      </c>
      <c r="AW651">
        <v>2</v>
      </c>
      <c r="AX651">
        <v>36406374</v>
      </c>
      <c r="AY651">
        <v>1</v>
      </c>
      <c r="AZ651">
        <v>0</v>
      </c>
      <c r="BA651">
        <v>628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Y651*Source!I551</f>
        <v>46.045999999999999</v>
      </c>
      <c r="CY651">
        <f t="shared" si="92"/>
        <v>0.33</v>
      </c>
      <c r="CZ651">
        <f t="shared" si="93"/>
        <v>7.0000000000000007E-2</v>
      </c>
      <c r="DA651">
        <f t="shared" si="94"/>
        <v>4.74</v>
      </c>
      <c r="DB651">
        <f t="shared" si="95"/>
        <v>22.54</v>
      </c>
      <c r="DC651">
        <f t="shared" si="96"/>
        <v>0</v>
      </c>
    </row>
    <row r="652" spans="1:107">
      <c r="A652">
        <f>ROW(Source!A551)</f>
        <v>551</v>
      </c>
      <c r="B652">
        <v>36401907</v>
      </c>
      <c r="C652">
        <v>36406339</v>
      </c>
      <c r="D652">
        <v>29129587</v>
      </c>
      <c r="E652">
        <v>1</v>
      </c>
      <c r="F652">
        <v>1</v>
      </c>
      <c r="G652">
        <v>1</v>
      </c>
      <c r="H652">
        <v>3</v>
      </c>
      <c r="I652" t="s">
        <v>718</v>
      </c>
      <c r="J652" t="s">
        <v>719</v>
      </c>
      <c r="K652" t="s">
        <v>720</v>
      </c>
      <c r="L652">
        <v>1301</v>
      </c>
      <c r="N652">
        <v>1003</v>
      </c>
      <c r="O652" t="s">
        <v>142</v>
      </c>
      <c r="P652" t="s">
        <v>142</v>
      </c>
      <c r="Q652">
        <v>1</v>
      </c>
      <c r="W652">
        <v>0</v>
      </c>
      <c r="X652">
        <v>-1491213163</v>
      </c>
      <c r="Y652">
        <v>136</v>
      </c>
      <c r="AA652">
        <v>36.99</v>
      </c>
      <c r="AB652">
        <v>0</v>
      </c>
      <c r="AC652">
        <v>0</v>
      </c>
      <c r="AD652">
        <v>0</v>
      </c>
      <c r="AE652">
        <v>4.18</v>
      </c>
      <c r="AF652">
        <v>0</v>
      </c>
      <c r="AG652">
        <v>0</v>
      </c>
      <c r="AH652">
        <v>0</v>
      </c>
      <c r="AI652">
        <v>8.85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136</v>
      </c>
      <c r="AU652" t="s">
        <v>3</v>
      </c>
      <c r="AV652">
        <v>0</v>
      </c>
      <c r="AW652">
        <v>2</v>
      </c>
      <c r="AX652">
        <v>36406375</v>
      </c>
      <c r="AY652">
        <v>1</v>
      </c>
      <c r="AZ652">
        <v>0</v>
      </c>
      <c r="BA652">
        <v>629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Y652*Source!I551</f>
        <v>19.447999999999997</v>
      </c>
      <c r="CY652">
        <f t="shared" si="92"/>
        <v>36.99</v>
      </c>
      <c r="CZ652">
        <f t="shared" si="93"/>
        <v>4.18</v>
      </c>
      <c r="DA652">
        <f t="shared" si="94"/>
        <v>8.85</v>
      </c>
      <c r="DB652">
        <f t="shared" si="95"/>
        <v>568.48</v>
      </c>
      <c r="DC652">
        <f t="shared" si="96"/>
        <v>0</v>
      </c>
    </row>
    <row r="653" spans="1:107">
      <c r="A653">
        <f>ROW(Source!A551)</f>
        <v>551</v>
      </c>
      <c r="B653">
        <v>36401907</v>
      </c>
      <c r="C653">
        <v>36406339</v>
      </c>
      <c r="D653">
        <v>29129600</v>
      </c>
      <c r="E653">
        <v>1</v>
      </c>
      <c r="F653">
        <v>1</v>
      </c>
      <c r="G653">
        <v>1</v>
      </c>
      <c r="H653">
        <v>3</v>
      </c>
      <c r="I653" t="s">
        <v>721</v>
      </c>
      <c r="J653" t="s">
        <v>722</v>
      </c>
      <c r="K653" t="s">
        <v>723</v>
      </c>
      <c r="L653">
        <v>1301</v>
      </c>
      <c r="N653">
        <v>1003</v>
      </c>
      <c r="O653" t="s">
        <v>142</v>
      </c>
      <c r="P653" t="s">
        <v>142</v>
      </c>
      <c r="Q653">
        <v>1</v>
      </c>
      <c r="W653">
        <v>0</v>
      </c>
      <c r="X653">
        <v>-382412684</v>
      </c>
      <c r="Y653">
        <v>306</v>
      </c>
      <c r="AA653">
        <v>41.73</v>
      </c>
      <c r="AB653">
        <v>0</v>
      </c>
      <c r="AC653">
        <v>0</v>
      </c>
      <c r="AD653">
        <v>0</v>
      </c>
      <c r="AE653">
        <v>5.74</v>
      </c>
      <c r="AF653">
        <v>0</v>
      </c>
      <c r="AG653">
        <v>0</v>
      </c>
      <c r="AH653">
        <v>0</v>
      </c>
      <c r="AI653">
        <v>7.27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1</v>
      </c>
      <c r="AQ653">
        <v>0</v>
      </c>
      <c r="AR653">
        <v>0</v>
      </c>
      <c r="AS653" t="s">
        <v>3</v>
      </c>
      <c r="AT653">
        <v>306</v>
      </c>
      <c r="AU653" t="s">
        <v>3</v>
      </c>
      <c r="AV653">
        <v>0</v>
      </c>
      <c r="AW653">
        <v>2</v>
      </c>
      <c r="AX653">
        <v>36406376</v>
      </c>
      <c r="AY653">
        <v>1</v>
      </c>
      <c r="AZ653">
        <v>0</v>
      </c>
      <c r="BA653">
        <v>630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Y653*Source!I551</f>
        <v>43.757999999999996</v>
      </c>
      <c r="CY653">
        <f t="shared" si="92"/>
        <v>41.73</v>
      </c>
      <c r="CZ653">
        <f t="shared" si="93"/>
        <v>5.74</v>
      </c>
      <c r="DA653">
        <f t="shared" si="94"/>
        <v>7.27</v>
      </c>
      <c r="DB653">
        <f t="shared" si="95"/>
        <v>1756.44</v>
      </c>
      <c r="DC653">
        <f t="shared" si="96"/>
        <v>0</v>
      </c>
    </row>
    <row r="654" spans="1:107">
      <c r="A654">
        <f>ROW(Source!A551)</f>
        <v>551</v>
      </c>
      <c r="B654">
        <v>36401907</v>
      </c>
      <c r="C654">
        <v>36406339</v>
      </c>
      <c r="D654">
        <v>29129688</v>
      </c>
      <c r="E654">
        <v>1</v>
      </c>
      <c r="F654">
        <v>1</v>
      </c>
      <c r="G654">
        <v>1</v>
      </c>
      <c r="H654">
        <v>3</v>
      </c>
      <c r="I654" t="s">
        <v>724</v>
      </c>
      <c r="J654" t="s">
        <v>725</v>
      </c>
      <c r="K654" t="s">
        <v>726</v>
      </c>
      <c r="L654">
        <v>1354</v>
      </c>
      <c r="N654">
        <v>1010</v>
      </c>
      <c r="O654" t="s">
        <v>237</v>
      </c>
      <c r="P654" t="s">
        <v>237</v>
      </c>
      <c r="Q654">
        <v>1</v>
      </c>
      <c r="W654">
        <v>0</v>
      </c>
      <c r="X654">
        <v>75405298</v>
      </c>
      <c r="Y654">
        <v>81</v>
      </c>
      <c r="AA654">
        <v>9.7899999999999991</v>
      </c>
      <c r="AB654">
        <v>0</v>
      </c>
      <c r="AC654">
        <v>0</v>
      </c>
      <c r="AD654">
        <v>0</v>
      </c>
      <c r="AE654">
        <v>1.32</v>
      </c>
      <c r="AF654">
        <v>0</v>
      </c>
      <c r="AG654">
        <v>0</v>
      </c>
      <c r="AH654">
        <v>0</v>
      </c>
      <c r="AI654">
        <v>7.42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81</v>
      </c>
      <c r="AU654" t="s">
        <v>3</v>
      </c>
      <c r="AV654">
        <v>0</v>
      </c>
      <c r="AW654">
        <v>2</v>
      </c>
      <c r="AX654">
        <v>36406377</v>
      </c>
      <c r="AY654">
        <v>1</v>
      </c>
      <c r="AZ654">
        <v>0</v>
      </c>
      <c r="BA654">
        <v>631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Y654*Source!I551</f>
        <v>11.582999999999998</v>
      </c>
      <c r="CY654">
        <f t="shared" si="92"/>
        <v>9.7899999999999991</v>
      </c>
      <c r="CZ654">
        <f t="shared" si="93"/>
        <v>1.32</v>
      </c>
      <c r="DA654">
        <f t="shared" si="94"/>
        <v>7.42</v>
      </c>
      <c r="DB654">
        <f t="shared" si="95"/>
        <v>106.92</v>
      </c>
      <c r="DC654">
        <f t="shared" si="96"/>
        <v>0</v>
      </c>
    </row>
    <row r="655" spans="1:107">
      <c r="A655">
        <f>ROW(Source!A551)</f>
        <v>551</v>
      </c>
      <c r="B655">
        <v>36401907</v>
      </c>
      <c r="C655">
        <v>36406339</v>
      </c>
      <c r="D655">
        <v>29129705</v>
      </c>
      <c r="E655">
        <v>1</v>
      </c>
      <c r="F655">
        <v>1</v>
      </c>
      <c r="G655">
        <v>1</v>
      </c>
      <c r="H655">
        <v>3</v>
      </c>
      <c r="I655" t="s">
        <v>727</v>
      </c>
      <c r="J655" t="s">
        <v>728</v>
      </c>
      <c r="K655" t="s">
        <v>729</v>
      </c>
      <c r="L655">
        <v>1354</v>
      </c>
      <c r="N655">
        <v>1010</v>
      </c>
      <c r="O655" t="s">
        <v>237</v>
      </c>
      <c r="P655" t="s">
        <v>237</v>
      </c>
      <c r="Q655">
        <v>1</v>
      </c>
      <c r="W655">
        <v>0</v>
      </c>
      <c r="X655">
        <v>-664589453</v>
      </c>
      <c r="Y655">
        <v>183</v>
      </c>
      <c r="AA655">
        <v>12.48</v>
      </c>
      <c r="AB655">
        <v>0</v>
      </c>
      <c r="AC655">
        <v>0</v>
      </c>
      <c r="AD655">
        <v>0</v>
      </c>
      <c r="AE655">
        <v>1.68</v>
      </c>
      <c r="AF655">
        <v>0</v>
      </c>
      <c r="AG655">
        <v>0</v>
      </c>
      <c r="AH655">
        <v>0</v>
      </c>
      <c r="AI655">
        <v>7.43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1</v>
      </c>
      <c r="AQ655">
        <v>0</v>
      </c>
      <c r="AR655">
        <v>0</v>
      </c>
      <c r="AS655" t="s">
        <v>3</v>
      </c>
      <c r="AT655">
        <v>183</v>
      </c>
      <c r="AU655" t="s">
        <v>3</v>
      </c>
      <c r="AV655">
        <v>0</v>
      </c>
      <c r="AW655">
        <v>2</v>
      </c>
      <c r="AX655">
        <v>36406378</v>
      </c>
      <c r="AY655">
        <v>1</v>
      </c>
      <c r="AZ655">
        <v>0</v>
      </c>
      <c r="BA655">
        <v>632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Y655*Source!I551</f>
        <v>26.168999999999997</v>
      </c>
      <c r="CY655">
        <f t="shared" si="92"/>
        <v>12.48</v>
      </c>
      <c r="CZ655">
        <f t="shared" si="93"/>
        <v>1.68</v>
      </c>
      <c r="DA655">
        <f t="shared" si="94"/>
        <v>7.43</v>
      </c>
      <c r="DB655">
        <f t="shared" si="95"/>
        <v>307.44</v>
      </c>
      <c r="DC655">
        <f t="shared" si="96"/>
        <v>0</v>
      </c>
    </row>
    <row r="656" spans="1:107">
      <c r="A656">
        <f>ROW(Source!A551)</f>
        <v>551</v>
      </c>
      <c r="B656">
        <v>36401907</v>
      </c>
      <c r="C656">
        <v>36406339</v>
      </c>
      <c r="D656">
        <v>29129711</v>
      </c>
      <c r="E656">
        <v>1</v>
      </c>
      <c r="F656">
        <v>1</v>
      </c>
      <c r="G656">
        <v>1</v>
      </c>
      <c r="H656">
        <v>3</v>
      </c>
      <c r="I656" t="s">
        <v>730</v>
      </c>
      <c r="J656" t="s">
        <v>731</v>
      </c>
      <c r="K656" t="s">
        <v>732</v>
      </c>
      <c r="L656">
        <v>1354</v>
      </c>
      <c r="N656">
        <v>1010</v>
      </c>
      <c r="O656" t="s">
        <v>237</v>
      </c>
      <c r="P656" t="s">
        <v>237</v>
      </c>
      <c r="Q656">
        <v>1</v>
      </c>
      <c r="W656">
        <v>0</v>
      </c>
      <c r="X656">
        <v>-452411934</v>
      </c>
      <c r="Y656">
        <v>81</v>
      </c>
      <c r="AA656">
        <v>4.54</v>
      </c>
      <c r="AB656">
        <v>0</v>
      </c>
      <c r="AC656">
        <v>0</v>
      </c>
      <c r="AD656">
        <v>0</v>
      </c>
      <c r="AE656">
        <v>0.62</v>
      </c>
      <c r="AF656">
        <v>0</v>
      </c>
      <c r="AG656">
        <v>0</v>
      </c>
      <c r="AH656">
        <v>0</v>
      </c>
      <c r="AI656">
        <v>7.32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81</v>
      </c>
      <c r="AU656" t="s">
        <v>3</v>
      </c>
      <c r="AV656">
        <v>0</v>
      </c>
      <c r="AW656">
        <v>2</v>
      </c>
      <c r="AX656">
        <v>36406379</v>
      </c>
      <c r="AY656">
        <v>1</v>
      </c>
      <c r="AZ656">
        <v>0</v>
      </c>
      <c r="BA656">
        <v>633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Y656*Source!I551</f>
        <v>11.582999999999998</v>
      </c>
      <c r="CY656">
        <f t="shared" si="92"/>
        <v>4.54</v>
      </c>
      <c r="CZ656">
        <f t="shared" si="93"/>
        <v>0.62</v>
      </c>
      <c r="DA656">
        <f t="shared" si="94"/>
        <v>7.32</v>
      </c>
      <c r="DB656">
        <f t="shared" si="95"/>
        <v>50.22</v>
      </c>
      <c r="DC656">
        <f t="shared" si="96"/>
        <v>0</v>
      </c>
    </row>
    <row r="657" spans="1:107">
      <c r="A657">
        <f>ROW(Source!A552)</f>
        <v>552</v>
      </c>
      <c r="B657">
        <v>36401907</v>
      </c>
      <c r="C657">
        <v>36406381</v>
      </c>
      <c r="D657">
        <v>29364679</v>
      </c>
      <c r="E657">
        <v>1</v>
      </c>
      <c r="F657">
        <v>1</v>
      </c>
      <c r="G657">
        <v>1</v>
      </c>
      <c r="H657">
        <v>1</v>
      </c>
      <c r="I657" t="s">
        <v>688</v>
      </c>
      <c r="J657" t="s">
        <v>3</v>
      </c>
      <c r="K657" t="s">
        <v>689</v>
      </c>
      <c r="L657">
        <v>1369</v>
      </c>
      <c r="N657">
        <v>1013</v>
      </c>
      <c r="O657" t="s">
        <v>514</v>
      </c>
      <c r="P657" t="s">
        <v>514</v>
      </c>
      <c r="Q657">
        <v>1</v>
      </c>
      <c r="W657">
        <v>0</v>
      </c>
      <c r="X657">
        <v>931378261</v>
      </c>
      <c r="Y657">
        <v>70.64</v>
      </c>
      <c r="AA657">
        <v>0</v>
      </c>
      <c r="AB657">
        <v>0</v>
      </c>
      <c r="AC657">
        <v>0</v>
      </c>
      <c r="AD657">
        <v>316.85000000000002</v>
      </c>
      <c r="AE657">
        <v>0</v>
      </c>
      <c r="AF657">
        <v>0</v>
      </c>
      <c r="AG657">
        <v>0</v>
      </c>
      <c r="AH657">
        <v>316.85000000000002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70.64</v>
      </c>
      <c r="AU657" t="s">
        <v>3</v>
      </c>
      <c r="AV657">
        <v>1</v>
      </c>
      <c r="AW657">
        <v>2</v>
      </c>
      <c r="AX657">
        <v>36406393</v>
      </c>
      <c r="AY657">
        <v>1</v>
      </c>
      <c r="AZ657">
        <v>0</v>
      </c>
      <c r="BA657">
        <v>635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Y657*Source!I552</f>
        <v>4.2383999999999995</v>
      </c>
      <c r="CY657">
        <f>AD657</f>
        <v>316.85000000000002</v>
      </c>
      <c r="CZ657">
        <f>AH657</f>
        <v>316.85000000000002</v>
      </c>
      <c r="DA657">
        <f>AL657</f>
        <v>1</v>
      </c>
      <c r="DB657">
        <f t="shared" si="95"/>
        <v>22382.28</v>
      </c>
      <c r="DC657">
        <f t="shared" si="96"/>
        <v>0</v>
      </c>
    </row>
    <row r="658" spans="1:107">
      <c r="A658">
        <f>ROW(Source!A552)</f>
        <v>552</v>
      </c>
      <c r="B658">
        <v>36401907</v>
      </c>
      <c r="C658">
        <v>36406381</v>
      </c>
      <c r="D658">
        <v>121548</v>
      </c>
      <c r="E658">
        <v>1</v>
      </c>
      <c r="F658">
        <v>1</v>
      </c>
      <c r="G658">
        <v>1</v>
      </c>
      <c r="H658">
        <v>1</v>
      </c>
      <c r="I658" t="s">
        <v>35</v>
      </c>
      <c r="J658" t="s">
        <v>3</v>
      </c>
      <c r="K658" t="s">
        <v>515</v>
      </c>
      <c r="L658">
        <v>608254</v>
      </c>
      <c r="N658">
        <v>1013</v>
      </c>
      <c r="O658" t="s">
        <v>516</v>
      </c>
      <c r="P658" t="s">
        <v>516</v>
      </c>
      <c r="Q658">
        <v>1</v>
      </c>
      <c r="W658">
        <v>0</v>
      </c>
      <c r="X658">
        <v>-185737400</v>
      </c>
      <c r="Y658">
        <v>0.88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0.88</v>
      </c>
      <c r="AU658" t="s">
        <v>3</v>
      </c>
      <c r="AV658">
        <v>2</v>
      </c>
      <c r="AW658">
        <v>2</v>
      </c>
      <c r="AX658">
        <v>36406394</v>
      </c>
      <c r="AY658">
        <v>1</v>
      </c>
      <c r="AZ658">
        <v>0</v>
      </c>
      <c r="BA658">
        <v>636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Y658*Source!I552</f>
        <v>5.28E-2</v>
      </c>
      <c r="CY658">
        <f>AD658</f>
        <v>0</v>
      </c>
      <c r="CZ658">
        <f>AH658</f>
        <v>0</v>
      </c>
      <c r="DA658">
        <f>AL658</f>
        <v>1</v>
      </c>
      <c r="DB658">
        <f t="shared" si="95"/>
        <v>0</v>
      </c>
      <c r="DC658">
        <f t="shared" si="96"/>
        <v>0</v>
      </c>
    </row>
    <row r="659" spans="1:107">
      <c r="A659">
        <f>ROW(Source!A552)</f>
        <v>552</v>
      </c>
      <c r="B659">
        <v>36401907</v>
      </c>
      <c r="C659">
        <v>36406381</v>
      </c>
      <c r="D659">
        <v>29172362</v>
      </c>
      <c r="E659">
        <v>1</v>
      </c>
      <c r="F659">
        <v>1</v>
      </c>
      <c r="G659">
        <v>1</v>
      </c>
      <c r="H659">
        <v>2</v>
      </c>
      <c r="I659" t="s">
        <v>690</v>
      </c>
      <c r="J659" t="s">
        <v>691</v>
      </c>
      <c r="K659" t="s">
        <v>692</v>
      </c>
      <c r="L659">
        <v>1368</v>
      </c>
      <c r="N659">
        <v>1011</v>
      </c>
      <c r="O659" t="s">
        <v>520</v>
      </c>
      <c r="P659" t="s">
        <v>520</v>
      </c>
      <c r="Q659">
        <v>1</v>
      </c>
      <c r="W659">
        <v>0</v>
      </c>
      <c r="X659">
        <v>2071614860</v>
      </c>
      <c r="Y659">
        <v>0.88</v>
      </c>
      <c r="AA659">
        <v>0</v>
      </c>
      <c r="AB659">
        <v>1113.56</v>
      </c>
      <c r="AC659">
        <v>449.82</v>
      </c>
      <c r="AD659">
        <v>0</v>
      </c>
      <c r="AE659">
        <v>0</v>
      </c>
      <c r="AF659">
        <v>134.65</v>
      </c>
      <c r="AG659">
        <v>13.5</v>
      </c>
      <c r="AH659">
        <v>0</v>
      </c>
      <c r="AI659">
        <v>1</v>
      </c>
      <c r="AJ659">
        <v>8.27</v>
      </c>
      <c r="AK659">
        <v>33.32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0.88</v>
      </c>
      <c r="AU659" t="s">
        <v>3</v>
      </c>
      <c r="AV659">
        <v>0</v>
      </c>
      <c r="AW659">
        <v>2</v>
      </c>
      <c r="AX659">
        <v>36406395</v>
      </c>
      <c r="AY659">
        <v>1</v>
      </c>
      <c r="AZ659">
        <v>0</v>
      </c>
      <c r="BA659">
        <v>637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Y659*Source!I552</f>
        <v>5.28E-2</v>
      </c>
      <c r="CY659">
        <f>AB659</f>
        <v>1113.56</v>
      </c>
      <c r="CZ659">
        <f>AF659</f>
        <v>134.65</v>
      </c>
      <c r="DA659">
        <f>AJ659</f>
        <v>8.27</v>
      </c>
      <c r="DB659">
        <f t="shared" si="95"/>
        <v>118.49</v>
      </c>
      <c r="DC659">
        <f t="shared" si="96"/>
        <v>11.88</v>
      </c>
    </row>
    <row r="660" spans="1:107">
      <c r="A660">
        <f>ROW(Source!A552)</f>
        <v>552</v>
      </c>
      <c r="B660">
        <v>36401907</v>
      </c>
      <c r="C660">
        <v>36406381</v>
      </c>
      <c r="D660">
        <v>29174500</v>
      </c>
      <c r="E660">
        <v>1</v>
      </c>
      <c r="F660">
        <v>1</v>
      </c>
      <c r="G660">
        <v>1</v>
      </c>
      <c r="H660">
        <v>2</v>
      </c>
      <c r="I660" t="s">
        <v>599</v>
      </c>
      <c r="J660" t="s">
        <v>600</v>
      </c>
      <c r="K660" t="s">
        <v>601</v>
      </c>
      <c r="L660">
        <v>1368</v>
      </c>
      <c r="N660">
        <v>1011</v>
      </c>
      <c r="O660" t="s">
        <v>520</v>
      </c>
      <c r="P660" t="s">
        <v>520</v>
      </c>
      <c r="Q660">
        <v>1</v>
      </c>
      <c r="W660">
        <v>0</v>
      </c>
      <c r="X660">
        <v>-239831557</v>
      </c>
      <c r="Y660">
        <v>16.38</v>
      </c>
      <c r="AA660">
        <v>0</v>
      </c>
      <c r="AB660">
        <v>7.33</v>
      </c>
      <c r="AC660">
        <v>0</v>
      </c>
      <c r="AD660">
        <v>0</v>
      </c>
      <c r="AE660">
        <v>0</v>
      </c>
      <c r="AF660">
        <v>1.95</v>
      </c>
      <c r="AG660">
        <v>0</v>
      </c>
      <c r="AH660">
        <v>0</v>
      </c>
      <c r="AI660">
        <v>1</v>
      </c>
      <c r="AJ660">
        <v>3.76</v>
      </c>
      <c r="AK660">
        <v>33.32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16.38</v>
      </c>
      <c r="AU660" t="s">
        <v>3</v>
      </c>
      <c r="AV660">
        <v>0</v>
      </c>
      <c r="AW660">
        <v>2</v>
      </c>
      <c r="AX660">
        <v>36406396</v>
      </c>
      <c r="AY660">
        <v>1</v>
      </c>
      <c r="AZ660">
        <v>0</v>
      </c>
      <c r="BA660">
        <v>638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Y660*Source!I552</f>
        <v>0.9827999999999999</v>
      </c>
      <c r="CY660">
        <f>AB660</f>
        <v>7.33</v>
      </c>
      <c r="CZ660">
        <f>AF660</f>
        <v>1.95</v>
      </c>
      <c r="DA660">
        <f>AJ660</f>
        <v>3.76</v>
      </c>
      <c r="DB660">
        <f t="shared" si="95"/>
        <v>31.94</v>
      </c>
      <c r="DC660">
        <f t="shared" si="96"/>
        <v>0</v>
      </c>
    </row>
    <row r="661" spans="1:107">
      <c r="A661">
        <f>ROW(Source!A552)</f>
        <v>552</v>
      </c>
      <c r="B661">
        <v>36401907</v>
      </c>
      <c r="C661">
        <v>36406381</v>
      </c>
      <c r="D661">
        <v>29174913</v>
      </c>
      <c r="E661">
        <v>1</v>
      </c>
      <c r="F661">
        <v>1</v>
      </c>
      <c r="G661">
        <v>1</v>
      </c>
      <c r="H661">
        <v>2</v>
      </c>
      <c r="I661" t="s">
        <v>531</v>
      </c>
      <c r="J661" t="s">
        <v>532</v>
      </c>
      <c r="K661" t="s">
        <v>533</v>
      </c>
      <c r="L661">
        <v>1368</v>
      </c>
      <c r="N661">
        <v>1011</v>
      </c>
      <c r="O661" t="s">
        <v>520</v>
      </c>
      <c r="P661" t="s">
        <v>520</v>
      </c>
      <c r="Q661">
        <v>1</v>
      </c>
      <c r="W661">
        <v>0</v>
      </c>
      <c r="X661">
        <v>458544584</v>
      </c>
      <c r="Y661">
        <v>0.87</v>
      </c>
      <c r="AA661">
        <v>0</v>
      </c>
      <c r="AB661">
        <v>932.72</v>
      </c>
      <c r="AC661">
        <v>386.51</v>
      </c>
      <c r="AD661">
        <v>0</v>
      </c>
      <c r="AE661">
        <v>0</v>
      </c>
      <c r="AF661">
        <v>87.17</v>
      </c>
      <c r="AG661">
        <v>11.6</v>
      </c>
      <c r="AH661">
        <v>0</v>
      </c>
      <c r="AI661">
        <v>1</v>
      </c>
      <c r="AJ661">
        <v>10.7</v>
      </c>
      <c r="AK661">
        <v>33.32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0.87</v>
      </c>
      <c r="AU661" t="s">
        <v>3</v>
      </c>
      <c r="AV661">
        <v>0</v>
      </c>
      <c r="AW661">
        <v>2</v>
      </c>
      <c r="AX661">
        <v>36406397</v>
      </c>
      <c r="AY661">
        <v>1</v>
      </c>
      <c r="AZ661">
        <v>0</v>
      </c>
      <c r="BA661">
        <v>639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Y661*Source!I552</f>
        <v>5.2199999999999996E-2</v>
      </c>
      <c r="CY661">
        <f>AB661</f>
        <v>932.72</v>
      </c>
      <c r="CZ661">
        <f>AF661</f>
        <v>87.17</v>
      </c>
      <c r="DA661">
        <f>AJ661</f>
        <v>10.7</v>
      </c>
      <c r="DB661">
        <f t="shared" si="95"/>
        <v>75.84</v>
      </c>
      <c r="DC661">
        <f t="shared" si="96"/>
        <v>10.09</v>
      </c>
    </row>
    <row r="662" spans="1:107">
      <c r="A662">
        <f>ROW(Source!A552)</f>
        <v>552</v>
      </c>
      <c r="B662">
        <v>36401907</v>
      </c>
      <c r="C662">
        <v>36406381</v>
      </c>
      <c r="D662">
        <v>29114269</v>
      </c>
      <c r="E662">
        <v>1</v>
      </c>
      <c r="F662">
        <v>1</v>
      </c>
      <c r="G662">
        <v>1</v>
      </c>
      <c r="H662">
        <v>3</v>
      </c>
      <c r="I662" t="s">
        <v>733</v>
      </c>
      <c r="J662" t="s">
        <v>734</v>
      </c>
      <c r="K662" t="s">
        <v>735</v>
      </c>
      <c r="L662">
        <v>1348</v>
      </c>
      <c r="N662">
        <v>1009</v>
      </c>
      <c r="O662" t="s">
        <v>30</v>
      </c>
      <c r="P662" t="s">
        <v>30</v>
      </c>
      <c r="Q662">
        <v>1000</v>
      </c>
      <c r="W662">
        <v>0</v>
      </c>
      <c r="X662">
        <v>2140487653</v>
      </c>
      <c r="Y662">
        <v>3.0599999999999998E-3</v>
      </c>
      <c r="AA662">
        <v>113610.11</v>
      </c>
      <c r="AB662">
        <v>0</v>
      </c>
      <c r="AC662">
        <v>0</v>
      </c>
      <c r="AD662">
        <v>0</v>
      </c>
      <c r="AE662">
        <v>12429.99</v>
      </c>
      <c r="AF662">
        <v>0</v>
      </c>
      <c r="AG662">
        <v>0</v>
      </c>
      <c r="AH662">
        <v>0</v>
      </c>
      <c r="AI662">
        <v>9.14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3.0599999999999998E-3</v>
      </c>
      <c r="AU662" t="s">
        <v>3</v>
      </c>
      <c r="AV662">
        <v>0</v>
      </c>
      <c r="AW662">
        <v>2</v>
      </c>
      <c r="AX662">
        <v>36406398</v>
      </c>
      <c r="AY662">
        <v>1</v>
      </c>
      <c r="AZ662">
        <v>0</v>
      </c>
      <c r="BA662">
        <v>640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Y662*Source!I552</f>
        <v>1.8359999999999999E-4</v>
      </c>
      <c r="CY662">
        <f t="shared" ref="CY662:CY667" si="97">AA662</f>
        <v>113610.11</v>
      </c>
      <c r="CZ662">
        <f t="shared" ref="CZ662:CZ667" si="98">AE662</f>
        <v>12429.99</v>
      </c>
      <c r="DA662">
        <f t="shared" ref="DA662:DA667" si="99">AI662</f>
        <v>9.14</v>
      </c>
      <c r="DB662">
        <f t="shared" si="95"/>
        <v>38.04</v>
      </c>
      <c r="DC662">
        <f t="shared" si="96"/>
        <v>0</v>
      </c>
    </row>
    <row r="663" spans="1:107">
      <c r="A663">
        <f>ROW(Source!A552)</f>
        <v>552</v>
      </c>
      <c r="B663">
        <v>36401907</v>
      </c>
      <c r="C663">
        <v>36406381</v>
      </c>
      <c r="D663">
        <v>29110838</v>
      </c>
      <c r="E663">
        <v>1</v>
      </c>
      <c r="F663">
        <v>1</v>
      </c>
      <c r="G663">
        <v>1</v>
      </c>
      <c r="H663">
        <v>3</v>
      </c>
      <c r="I663" t="s">
        <v>696</v>
      </c>
      <c r="J663" t="s">
        <v>697</v>
      </c>
      <c r="K663" t="s">
        <v>698</v>
      </c>
      <c r="L663">
        <v>1346</v>
      </c>
      <c r="N663">
        <v>1009</v>
      </c>
      <c r="O663" t="s">
        <v>160</v>
      </c>
      <c r="P663" t="s">
        <v>160</v>
      </c>
      <c r="Q663">
        <v>1</v>
      </c>
      <c r="W663">
        <v>0</v>
      </c>
      <c r="X663">
        <v>-667794164</v>
      </c>
      <c r="Y663">
        <v>0.31</v>
      </c>
      <c r="AA663">
        <v>100.04</v>
      </c>
      <c r="AB663">
        <v>0</v>
      </c>
      <c r="AC663">
        <v>0</v>
      </c>
      <c r="AD663">
        <v>0</v>
      </c>
      <c r="AE663">
        <v>30.5</v>
      </c>
      <c r="AF663">
        <v>0</v>
      </c>
      <c r="AG663">
        <v>0</v>
      </c>
      <c r="AH663">
        <v>0</v>
      </c>
      <c r="AI663">
        <v>3.28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0.31</v>
      </c>
      <c r="AU663" t="s">
        <v>3</v>
      </c>
      <c r="AV663">
        <v>0</v>
      </c>
      <c r="AW663">
        <v>2</v>
      </c>
      <c r="AX663">
        <v>36406399</v>
      </c>
      <c r="AY663">
        <v>1</v>
      </c>
      <c r="AZ663">
        <v>0</v>
      </c>
      <c r="BA663">
        <v>641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Y663*Source!I552</f>
        <v>1.8599999999999998E-2</v>
      </c>
      <c r="CY663">
        <f t="shared" si="97"/>
        <v>100.04</v>
      </c>
      <c r="CZ663">
        <f t="shared" si="98"/>
        <v>30.5</v>
      </c>
      <c r="DA663">
        <f t="shared" si="99"/>
        <v>3.28</v>
      </c>
      <c r="DB663">
        <f t="shared" si="95"/>
        <v>9.4600000000000009</v>
      </c>
      <c r="DC663">
        <f t="shared" si="96"/>
        <v>0</v>
      </c>
    </row>
    <row r="664" spans="1:107">
      <c r="A664">
        <f>ROW(Source!A552)</f>
        <v>552</v>
      </c>
      <c r="B664">
        <v>36401907</v>
      </c>
      <c r="C664">
        <v>36406381</v>
      </c>
      <c r="D664">
        <v>29114470</v>
      </c>
      <c r="E664">
        <v>1</v>
      </c>
      <c r="F664">
        <v>1</v>
      </c>
      <c r="G664">
        <v>1</v>
      </c>
      <c r="H664">
        <v>3</v>
      </c>
      <c r="I664" t="s">
        <v>317</v>
      </c>
      <c r="J664" t="s">
        <v>319</v>
      </c>
      <c r="K664" t="s">
        <v>318</v>
      </c>
      <c r="L664">
        <v>1355</v>
      </c>
      <c r="N664">
        <v>1010</v>
      </c>
      <c r="O664" t="s">
        <v>58</v>
      </c>
      <c r="P664" t="s">
        <v>58</v>
      </c>
      <c r="Q664">
        <v>100</v>
      </c>
      <c r="W664">
        <v>0</v>
      </c>
      <c r="X664">
        <v>-228248654</v>
      </c>
      <c r="Y664">
        <v>4.08</v>
      </c>
      <c r="AA664">
        <v>55.19</v>
      </c>
      <c r="AB664">
        <v>0</v>
      </c>
      <c r="AC664">
        <v>0</v>
      </c>
      <c r="AD664">
        <v>0</v>
      </c>
      <c r="AE664">
        <v>86.24</v>
      </c>
      <c r="AF664">
        <v>0</v>
      </c>
      <c r="AG664">
        <v>0</v>
      </c>
      <c r="AH664">
        <v>0</v>
      </c>
      <c r="AI664">
        <v>0.64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4.08</v>
      </c>
      <c r="AU664" t="s">
        <v>3</v>
      </c>
      <c r="AV664">
        <v>0</v>
      </c>
      <c r="AW664">
        <v>2</v>
      </c>
      <c r="AX664">
        <v>36406400</v>
      </c>
      <c r="AY664">
        <v>1</v>
      </c>
      <c r="AZ664">
        <v>0</v>
      </c>
      <c r="BA664">
        <v>642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Y664*Source!I552</f>
        <v>0.24479999999999999</v>
      </c>
      <c r="CY664">
        <f t="shared" si="97"/>
        <v>55.19</v>
      </c>
      <c r="CZ664">
        <f t="shared" si="98"/>
        <v>86.24</v>
      </c>
      <c r="DA664">
        <f t="shared" si="99"/>
        <v>0.64</v>
      </c>
      <c r="DB664">
        <f t="shared" si="95"/>
        <v>351.86</v>
      </c>
      <c r="DC664">
        <f t="shared" si="96"/>
        <v>0</v>
      </c>
    </row>
    <row r="665" spans="1:107">
      <c r="A665">
        <f>ROW(Source!A552)</f>
        <v>552</v>
      </c>
      <c r="B665">
        <v>36401907</v>
      </c>
      <c r="C665">
        <v>36406381</v>
      </c>
      <c r="D665">
        <v>29164111</v>
      </c>
      <c r="E665">
        <v>1</v>
      </c>
      <c r="F665">
        <v>1</v>
      </c>
      <c r="G665">
        <v>1</v>
      </c>
      <c r="H665">
        <v>3</v>
      </c>
      <c r="I665" t="s">
        <v>736</v>
      </c>
      <c r="J665" t="s">
        <v>737</v>
      </c>
      <c r="K665" t="s">
        <v>738</v>
      </c>
      <c r="L665">
        <v>1355</v>
      </c>
      <c r="N665">
        <v>1010</v>
      </c>
      <c r="O665" t="s">
        <v>58</v>
      </c>
      <c r="P665" t="s">
        <v>58</v>
      </c>
      <c r="Q665">
        <v>100</v>
      </c>
      <c r="W665">
        <v>0</v>
      </c>
      <c r="X665">
        <v>-1689080274</v>
      </c>
      <c r="Y665">
        <v>1.02</v>
      </c>
      <c r="AA665">
        <v>783</v>
      </c>
      <c r="AB665">
        <v>0</v>
      </c>
      <c r="AC665">
        <v>0</v>
      </c>
      <c r="AD665">
        <v>0</v>
      </c>
      <c r="AE665">
        <v>100</v>
      </c>
      <c r="AF665">
        <v>0</v>
      </c>
      <c r="AG665">
        <v>0</v>
      </c>
      <c r="AH665">
        <v>0</v>
      </c>
      <c r="AI665">
        <v>7.83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1.02</v>
      </c>
      <c r="AU665" t="s">
        <v>3</v>
      </c>
      <c r="AV665">
        <v>0</v>
      </c>
      <c r="AW665">
        <v>2</v>
      </c>
      <c r="AX665">
        <v>36406401</v>
      </c>
      <c r="AY665">
        <v>1</v>
      </c>
      <c r="AZ665">
        <v>0</v>
      </c>
      <c r="BA665">
        <v>643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Y665*Source!I552</f>
        <v>6.1199999999999997E-2</v>
      </c>
      <c r="CY665">
        <f t="shared" si="97"/>
        <v>783</v>
      </c>
      <c r="CZ665">
        <f t="shared" si="98"/>
        <v>100</v>
      </c>
      <c r="DA665">
        <f t="shared" si="99"/>
        <v>7.83</v>
      </c>
      <c r="DB665">
        <f t="shared" si="95"/>
        <v>102</v>
      </c>
      <c r="DC665">
        <f t="shared" si="96"/>
        <v>0</v>
      </c>
    </row>
    <row r="666" spans="1:107">
      <c r="A666">
        <f>ROW(Source!A552)</f>
        <v>552</v>
      </c>
      <c r="B666">
        <v>36401907</v>
      </c>
      <c r="C666">
        <v>36406381</v>
      </c>
      <c r="D666">
        <v>29170288</v>
      </c>
      <c r="E666">
        <v>1</v>
      </c>
      <c r="F666">
        <v>1</v>
      </c>
      <c r="G666">
        <v>1</v>
      </c>
      <c r="H666">
        <v>3</v>
      </c>
      <c r="I666" t="s">
        <v>258</v>
      </c>
      <c r="J666" t="s">
        <v>260</v>
      </c>
      <c r="K666" t="s">
        <v>259</v>
      </c>
      <c r="L666">
        <v>1354</v>
      </c>
      <c r="N666">
        <v>1010</v>
      </c>
      <c r="O666" t="s">
        <v>237</v>
      </c>
      <c r="P666" t="s">
        <v>237</v>
      </c>
      <c r="Q666">
        <v>1</v>
      </c>
      <c r="W666">
        <v>0</v>
      </c>
      <c r="X666">
        <v>-1432988646</v>
      </c>
      <c r="Y666">
        <v>100</v>
      </c>
      <c r="AA666">
        <v>54.36</v>
      </c>
      <c r="AB666">
        <v>0</v>
      </c>
      <c r="AC666">
        <v>0</v>
      </c>
      <c r="AD666">
        <v>0</v>
      </c>
      <c r="AE666">
        <v>15.27</v>
      </c>
      <c r="AF666">
        <v>0</v>
      </c>
      <c r="AG666">
        <v>0</v>
      </c>
      <c r="AH666">
        <v>0</v>
      </c>
      <c r="AI666">
        <v>3.56</v>
      </c>
      <c r="AJ666">
        <v>1</v>
      </c>
      <c r="AK666">
        <v>1</v>
      </c>
      <c r="AL666">
        <v>1</v>
      </c>
      <c r="AN666">
        <v>0</v>
      </c>
      <c r="AO666">
        <v>0</v>
      </c>
      <c r="AP666">
        <v>0</v>
      </c>
      <c r="AQ666">
        <v>0</v>
      </c>
      <c r="AR666">
        <v>0</v>
      </c>
      <c r="AS666" t="s">
        <v>3</v>
      </c>
      <c r="AT666">
        <v>100</v>
      </c>
      <c r="AU666" t="s">
        <v>3</v>
      </c>
      <c r="AV666">
        <v>0</v>
      </c>
      <c r="AW666">
        <v>1</v>
      </c>
      <c r="AX666">
        <v>-1</v>
      </c>
      <c r="AY666">
        <v>0</v>
      </c>
      <c r="AZ666">
        <v>0</v>
      </c>
      <c r="BA666" t="s">
        <v>3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Y666*Source!I552</f>
        <v>6</v>
      </c>
      <c r="CY666">
        <f t="shared" si="97"/>
        <v>54.36</v>
      </c>
      <c r="CZ666">
        <f t="shared" si="98"/>
        <v>15.27</v>
      </c>
      <c r="DA666">
        <f t="shared" si="99"/>
        <v>3.56</v>
      </c>
      <c r="DB666">
        <f t="shared" si="95"/>
        <v>1527</v>
      </c>
      <c r="DC666">
        <f t="shared" si="96"/>
        <v>0</v>
      </c>
    </row>
    <row r="667" spans="1:107">
      <c r="A667">
        <f>ROW(Source!A552)</f>
        <v>552</v>
      </c>
      <c r="B667">
        <v>36401907</v>
      </c>
      <c r="C667">
        <v>36406381</v>
      </c>
      <c r="D667">
        <v>29171808</v>
      </c>
      <c r="E667">
        <v>1</v>
      </c>
      <c r="F667">
        <v>1</v>
      </c>
      <c r="G667">
        <v>1</v>
      </c>
      <c r="H667">
        <v>3</v>
      </c>
      <c r="I667" t="s">
        <v>705</v>
      </c>
      <c r="J667" t="s">
        <v>706</v>
      </c>
      <c r="K667" t="s">
        <v>707</v>
      </c>
      <c r="L667">
        <v>1374</v>
      </c>
      <c r="N667">
        <v>1013</v>
      </c>
      <c r="O667" t="s">
        <v>708</v>
      </c>
      <c r="P667" t="s">
        <v>708</v>
      </c>
      <c r="Q667">
        <v>1</v>
      </c>
      <c r="W667">
        <v>0</v>
      </c>
      <c r="X667">
        <v>-915781824</v>
      </c>
      <c r="Y667">
        <v>14.01</v>
      </c>
      <c r="AA667">
        <v>1</v>
      </c>
      <c r="AB667">
        <v>0</v>
      </c>
      <c r="AC667">
        <v>0</v>
      </c>
      <c r="AD667">
        <v>0</v>
      </c>
      <c r="AE667">
        <v>1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14.01</v>
      </c>
      <c r="AU667" t="s">
        <v>3</v>
      </c>
      <c r="AV667">
        <v>0</v>
      </c>
      <c r="AW667">
        <v>2</v>
      </c>
      <c r="AX667">
        <v>36406402</v>
      </c>
      <c r="AY667">
        <v>1</v>
      </c>
      <c r="AZ667">
        <v>0</v>
      </c>
      <c r="BA667">
        <v>644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Y667*Source!I552</f>
        <v>0.8405999999999999</v>
      </c>
      <c r="CY667">
        <f t="shared" si="97"/>
        <v>1</v>
      </c>
      <c r="CZ667">
        <f t="shared" si="98"/>
        <v>1</v>
      </c>
      <c r="DA667">
        <f t="shared" si="99"/>
        <v>1</v>
      </c>
      <c r="DB667">
        <f t="shared" si="95"/>
        <v>14.01</v>
      </c>
      <c r="DC667">
        <f t="shared" si="96"/>
        <v>0</v>
      </c>
    </row>
    <row r="668" spans="1:107">
      <c r="A668">
        <f>ROW(Source!A735)</f>
        <v>735</v>
      </c>
      <c r="B668">
        <v>36401907</v>
      </c>
      <c r="C668">
        <v>36406775</v>
      </c>
      <c r="D668">
        <v>18406804</v>
      </c>
      <c r="E668">
        <v>1</v>
      </c>
      <c r="F668">
        <v>1</v>
      </c>
      <c r="G668">
        <v>1</v>
      </c>
      <c r="H668">
        <v>1</v>
      </c>
      <c r="I668" t="s">
        <v>512</v>
      </c>
      <c r="J668" t="s">
        <v>3</v>
      </c>
      <c r="K668" t="s">
        <v>513</v>
      </c>
      <c r="L668">
        <v>1369</v>
      </c>
      <c r="N668">
        <v>1013</v>
      </c>
      <c r="O668" t="s">
        <v>514</v>
      </c>
      <c r="P668" t="s">
        <v>514</v>
      </c>
      <c r="Q668">
        <v>1</v>
      </c>
      <c r="W668">
        <v>0</v>
      </c>
      <c r="X668">
        <v>254330056</v>
      </c>
      <c r="Y668">
        <v>7.67</v>
      </c>
      <c r="AA668">
        <v>0</v>
      </c>
      <c r="AB668">
        <v>0</v>
      </c>
      <c r="AC668">
        <v>0</v>
      </c>
      <c r="AD668">
        <v>249.14</v>
      </c>
      <c r="AE668">
        <v>0</v>
      </c>
      <c r="AF668">
        <v>0</v>
      </c>
      <c r="AG668">
        <v>0</v>
      </c>
      <c r="AH668">
        <v>249.14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7.67</v>
      </c>
      <c r="AU668" t="s">
        <v>3</v>
      </c>
      <c r="AV668">
        <v>1</v>
      </c>
      <c r="AW668">
        <v>2</v>
      </c>
      <c r="AX668">
        <v>36406778</v>
      </c>
      <c r="AY668">
        <v>1</v>
      </c>
      <c r="AZ668">
        <v>0</v>
      </c>
      <c r="BA668">
        <v>645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Y668*Source!I735</f>
        <v>2.1092500000000003</v>
      </c>
      <c r="CY668">
        <f>AD668</f>
        <v>249.14</v>
      </c>
      <c r="CZ668">
        <f>AH668</f>
        <v>249.14</v>
      </c>
      <c r="DA668">
        <f>AL668</f>
        <v>1</v>
      </c>
      <c r="DB668">
        <f t="shared" si="95"/>
        <v>1910.9</v>
      </c>
      <c r="DC668">
        <f t="shared" si="96"/>
        <v>0</v>
      </c>
    </row>
    <row r="669" spans="1:107">
      <c r="A669">
        <f>ROW(Source!A735)</f>
        <v>735</v>
      </c>
      <c r="B669">
        <v>36401907</v>
      </c>
      <c r="C669">
        <v>36406775</v>
      </c>
      <c r="D669">
        <v>29164349</v>
      </c>
      <c r="E669">
        <v>1</v>
      </c>
      <c r="F669">
        <v>1</v>
      </c>
      <c r="G669">
        <v>1</v>
      </c>
      <c r="H669">
        <v>3</v>
      </c>
      <c r="I669" t="s">
        <v>28</v>
      </c>
      <c r="J669" t="s">
        <v>31</v>
      </c>
      <c r="K669" t="s">
        <v>29</v>
      </c>
      <c r="L669">
        <v>1348</v>
      </c>
      <c r="N669">
        <v>1009</v>
      </c>
      <c r="O669" t="s">
        <v>30</v>
      </c>
      <c r="P669" t="s">
        <v>30</v>
      </c>
      <c r="Q669">
        <v>1000</v>
      </c>
      <c r="W669">
        <v>0</v>
      </c>
      <c r="X669">
        <v>-304821490</v>
      </c>
      <c r="Y669">
        <v>0.7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0</v>
      </c>
      <c r="AP669">
        <v>0</v>
      </c>
      <c r="AQ669">
        <v>0</v>
      </c>
      <c r="AR669">
        <v>0</v>
      </c>
      <c r="AS669" t="s">
        <v>3</v>
      </c>
      <c r="AT669">
        <v>0.7</v>
      </c>
      <c r="AU669" t="s">
        <v>3</v>
      </c>
      <c r="AV669">
        <v>0</v>
      </c>
      <c r="AW669">
        <v>2</v>
      </c>
      <c r="AX669">
        <v>36406779</v>
      </c>
      <c r="AY669">
        <v>1</v>
      </c>
      <c r="AZ669">
        <v>0</v>
      </c>
      <c r="BA669">
        <v>646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Y669*Source!I735</f>
        <v>0.1925</v>
      </c>
      <c r="CY669">
        <f>AA669</f>
        <v>0</v>
      </c>
      <c r="CZ669">
        <f>AE669</f>
        <v>0</v>
      </c>
      <c r="DA669">
        <f>AI669</f>
        <v>1</v>
      </c>
      <c r="DB669">
        <f t="shared" si="95"/>
        <v>0</v>
      </c>
      <c r="DC669">
        <f t="shared" si="96"/>
        <v>0</v>
      </c>
    </row>
    <row r="670" spans="1:107">
      <c r="A670">
        <f>ROW(Source!A737)</f>
        <v>737</v>
      </c>
      <c r="B670">
        <v>36401907</v>
      </c>
      <c r="C670">
        <v>36406781</v>
      </c>
      <c r="D670">
        <v>18406804</v>
      </c>
      <c r="E670">
        <v>1</v>
      </c>
      <c r="F670">
        <v>1</v>
      </c>
      <c r="G670">
        <v>1</v>
      </c>
      <c r="H670">
        <v>1</v>
      </c>
      <c r="I670" t="s">
        <v>512</v>
      </c>
      <c r="J670" t="s">
        <v>3</v>
      </c>
      <c r="K670" t="s">
        <v>513</v>
      </c>
      <c r="L670">
        <v>1369</v>
      </c>
      <c r="N670">
        <v>1013</v>
      </c>
      <c r="O670" t="s">
        <v>514</v>
      </c>
      <c r="P670" t="s">
        <v>514</v>
      </c>
      <c r="Q670">
        <v>1</v>
      </c>
      <c r="W670">
        <v>0</v>
      </c>
      <c r="X670">
        <v>254330056</v>
      </c>
      <c r="Y670">
        <v>11.39</v>
      </c>
      <c r="AA670">
        <v>0</v>
      </c>
      <c r="AB670">
        <v>0</v>
      </c>
      <c r="AC670">
        <v>0</v>
      </c>
      <c r="AD670">
        <v>249.14</v>
      </c>
      <c r="AE670">
        <v>0</v>
      </c>
      <c r="AF670">
        <v>0</v>
      </c>
      <c r="AG670">
        <v>0</v>
      </c>
      <c r="AH670">
        <v>249.14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11.39</v>
      </c>
      <c r="AU670" t="s">
        <v>3</v>
      </c>
      <c r="AV670">
        <v>1</v>
      </c>
      <c r="AW670">
        <v>2</v>
      </c>
      <c r="AX670">
        <v>36406786</v>
      </c>
      <c r="AY670">
        <v>2</v>
      </c>
      <c r="AZ670">
        <v>131072</v>
      </c>
      <c r="BA670">
        <v>647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Y670*Source!I737</f>
        <v>3.1322500000000004</v>
      </c>
      <c r="CY670">
        <f>AD670</f>
        <v>249.14</v>
      </c>
      <c r="CZ670">
        <f>AH670</f>
        <v>249.14</v>
      </c>
      <c r="DA670">
        <f>AL670</f>
        <v>1</v>
      </c>
      <c r="DB670">
        <f t="shared" si="95"/>
        <v>2837.7</v>
      </c>
      <c r="DC670">
        <f t="shared" si="96"/>
        <v>0</v>
      </c>
    </row>
    <row r="671" spans="1:107">
      <c r="A671">
        <f>ROW(Source!A737)</f>
        <v>737</v>
      </c>
      <c r="B671">
        <v>36401907</v>
      </c>
      <c r="C671">
        <v>36406781</v>
      </c>
      <c r="D671">
        <v>121548</v>
      </c>
      <c r="E671">
        <v>1</v>
      </c>
      <c r="F671">
        <v>1</v>
      </c>
      <c r="G671">
        <v>1</v>
      </c>
      <c r="H671">
        <v>1</v>
      </c>
      <c r="I671" t="s">
        <v>35</v>
      </c>
      <c r="J671" t="s">
        <v>3</v>
      </c>
      <c r="K671" t="s">
        <v>515</v>
      </c>
      <c r="L671">
        <v>608254</v>
      </c>
      <c r="N671">
        <v>1013</v>
      </c>
      <c r="O671" t="s">
        <v>516</v>
      </c>
      <c r="P671" t="s">
        <v>516</v>
      </c>
      <c r="Q671">
        <v>1</v>
      </c>
      <c r="W671">
        <v>0</v>
      </c>
      <c r="X671">
        <v>-185737400</v>
      </c>
      <c r="Y671">
        <v>0.13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0.13</v>
      </c>
      <c r="AU671" t="s">
        <v>3</v>
      </c>
      <c r="AV671">
        <v>2</v>
      </c>
      <c r="AW671">
        <v>2</v>
      </c>
      <c r="AX671">
        <v>36406787</v>
      </c>
      <c r="AY671">
        <v>1</v>
      </c>
      <c r="AZ671">
        <v>0</v>
      </c>
      <c r="BA671">
        <v>648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Y671*Source!I737</f>
        <v>3.5750000000000004E-2</v>
      </c>
      <c r="CY671">
        <f>AD671</f>
        <v>0</v>
      </c>
      <c r="CZ671">
        <f>AH671</f>
        <v>0</v>
      </c>
      <c r="DA671">
        <f>AL671</f>
        <v>1</v>
      </c>
      <c r="DB671">
        <f t="shared" si="95"/>
        <v>0</v>
      </c>
      <c r="DC671">
        <f t="shared" si="96"/>
        <v>0</v>
      </c>
    </row>
    <row r="672" spans="1:107">
      <c r="A672">
        <f>ROW(Source!A737)</f>
        <v>737</v>
      </c>
      <c r="B672">
        <v>36401907</v>
      </c>
      <c r="C672">
        <v>36406781</v>
      </c>
      <c r="D672">
        <v>29172556</v>
      </c>
      <c r="E672">
        <v>1</v>
      </c>
      <c r="F672">
        <v>1</v>
      </c>
      <c r="G672">
        <v>1</v>
      </c>
      <c r="H672">
        <v>2</v>
      </c>
      <c r="I672" t="s">
        <v>517</v>
      </c>
      <c r="J672" t="s">
        <v>518</v>
      </c>
      <c r="K672" t="s">
        <v>519</v>
      </c>
      <c r="L672">
        <v>1368</v>
      </c>
      <c r="N672">
        <v>1011</v>
      </c>
      <c r="O672" t="s">
        <v>520</v>
      </c>
      <c r="P672" t="s">
        <v>520</v>
      </c>
      <c r="Q672">
        <v>1</v>
      </c>
      <c r="W672">
        <v>0</v>
      </c>
      <c r="X672">
        <v>-1302720870</v>
      </c>
      <c r="Y672">
        <v>0.13</v>
      </c>
      <c r="AA672">
        <v>0</v>
      </c>
      <c r="AB672">
        <v>466.71</v>
      </c>
      <c r="AC672">
        <v>449.82</v>
      </c>
      <c r="AD672">
        <v>0</v>
      </c>
      <c r="AE672">
        <v>0</v>
      </c>
      <c r="AF672">
        <v>31.26</v>
      </c>
      <c r="AG672">
        <v>13.5</v>
      </c>
      <c r="AH672">
        <v>0</v>
      </c>
      <c r="AI672">
        <v>1</v>
      </c>
      <c r="AJ672">
        <v>14.93</v>
      </c>
      <c r="AK672">
        <v>33.32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0.13</v>
      </c>
      <c r="AU672" t="s">
        <v>3</v>
      </c>
      <c r="AV672">
        <v>0</v>
      </c>
      <c r="AW672">
        <v>2</v>
      </c>
      <c r="AX672">
        <v>36406788</v>
      </c>
      <c r="AY672">
        <v>1</v>
      </c>
      <c r="AZ672">
        <v>0</v>
      </c>
      <c r="BA672">
        <v>649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Y672*Source!I737</f>
        <v>3.5750000000000004E-2</v>
      </c>
      <c r="CY672">
        <f>AB672</f>
        <v>466.71</v>
      </c>
      <c r="CZ672">
        <f>AF672</f>
        <v>31.26</v>
      </c>
      <c r="DA672">
        <f>AJ672</f>
        <v>14.93</v>
      </c>
      <c r="DB672">
        <f t="shared" si="95"/>
        <v>4.0599999999999996</v>
      </c>
      <c r="DC672">
        <f t="shared" si="96"/>
        <v>1.76</v>
      </c>
    </row>
    <row r="673" spans="1:107">
      <c r="A673">
        <f>ROW(Source!A737)</f>
        <v>737</v>
      </c>
      <c r="B673">
        <v>36401907</v>
      </c>
      <c r="C673">
        <v>36406781</v>
      </c>
      <c r="D673">
        <v>29164349</v>
      </c>
      <c r="E673">
        <v>1</v>
      </c>
      <c r="F673">
        <v>1</v>
      </c>
      <c r="G673">
        <v>1</v>
      </c>
      <c r="H673">
        <v>3</v>
      </c>
      <c r="I673" t="s">
        <v>28</v>
      </c>
      <c r="J673" t="s">
        <v>31</v>
      </c>
      <c r="K673" t="s">
        <v>29</v>
      </c>
      <c r="L673">
        <v>1348</v>
      </c>
      <c r="N673">
        <v>1009</v>
      </c>
      <c r="O673" t="s">
        <v>30</v>
      </c>
      <c r="P673" t="s">
        <v>30</v>
      </c>
      <c r="Q673">
        <v>1000</v>
      </c>
      <c r="W673">
        <v>0</v>
      </c>
      <c r="X673">
        <v>-304821490</v>
      </c>
      <c r="Y673">
        <v>0.47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0</v>
      </c>
      <c r="AP673">
        <v>0</v>
      </c>
      <c r="AQ673">
        <v>0</v>
      </c>
      <c r="AR673">
        <v>0</v>
      </c>
      <c r="AS673" t="s">
        <v>3</v>
      </c>
      <c r="AT673">
        <v>0.47</v>
      </c>
      <c r="AU673" t="s">
        <v>3</v>
      </c>
      <c r="AV673">
        <v>0</v>
      </c>
      <c r="AW673">
        <v>2</v>
      </c>
      <c r="AX673">
        <v>36406789</v>
      </c>
      <c r="AY673">
        <v>1</v>
      </c>
      <c r="AZ673">
        <v>0</v>
      </c>
      <c r="BA673">
        <v>650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Y673*Source!I737</f>
        <v>0.12925</v>
      </c>
      <c r="CY673">
        <f>AA673</f>
        <v>0</v>
      </c>
      <c r="CZ673">
        <f>AE673</f>
        <v>0</v>
      </c>
      <c r="DA673">
        <f>AI673</f>
        <v>1</v>
      </c>
      <c r="DB673">
        <f t="shared" si="95"/>
        <v>0</v>
      </c>
      <c r="DC673">
        <f t="shared" si="96"/>
        <v>0</v>
      </c>
    </row>
    <row r="674" spans="1:107">
      <c r="A674">
        <f>ROW(Source!A739)</f>
        <v>739</v>
      </c>
      <c r="B674">
        <v>36401907</v>
      </c>
      <c r="C674">
        <v>36406791</v>
      </c>
      <c r="D674">
        <v>18406804</v>
      </c>
      <c r="E674">
        <v>1</v>
      </c>
      <c r="F674">
        <v>1</v>
      </c>
      <c r="G674">
        <v>1</v>
      </c>
      <c r="H674">
        <v>1</v>
      </c>
      <c r="I674" t="s">
        <v>512</v>
      </c>
      <c r="J674" t="s">
        <v>3</v>
      </c>
      <c r="K674" t="s">
        <v>513</v>
      </c>
      <c r="L674">
        <v>1369</v>
      </c>
      <c r="N674">
        <v>1013</v>
      </c>
      <c r="O674" t="s">
        <v>514</v>
      </c>
      <c r="P674" t="s">
        <v>514</v>
      </c>
      <c r="Q674">
        <v>1</v>
      </c>
      <c r="W674">
        <v>0</v>
      </c>
      <c r="X674">
        <v>254330056</v>
      </c>
      <c r="Y674">
        <v>3.77</v>
      </c>
      <c r="AA674">
        <v>0</v>
      </c>
      <c r="AB674">
        <v>0</v>
      </c>
      <c r="AC674">
        <v>0</v>
      </c>
      <c r="AD674">
        <v>249.14</v>
      </c>
      <c r="AE674">
        <v>0</v>
      </c>
      <c r="AF674">
        <v>0</v>
      </c>
      <c r="AG674">
        <v>0</v>
      </c>
      <c r="AH674">
        <v>249.14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3.77</v>
      </c>
      <c r="AU674" t="s">
        <v>3</v>
      </c>
      <c r="AV674">
        <v>1</v>
      </c>
      <c r="AW674">
        <v>2</v>
      </c>
      <c r="AX674">
        <v>36406794</v>
      </c>
      <c r="AY674">
        <v>2</v>
      </c>
      <c r="AZ674">
        <v>131072</v>
      </c>
      <c r="BA674">
        <v>651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Y674*Source!I739</f>
        <v>0.80301</v>
      </c>
      <c r="CY674">
        <f>AD674</f>
        <v>249.14</v>
      </c>
      <c r="CZ674">
        <f>AH674</f>
        <v>249.14</v>
      </c>
      <c r="DA674">
        <f>AL674</f>
        <v>1</v>
      </c>
      <c r="DB674">
        <f t="shared" si="95"/>
        <v>939.26</v>
      </c>
      <c r="DC674">
        <f t="shared" si="96"/>
        <v>0</v>
      </c>
    </row>
    <row r="675" spans="1:107">
      <c r="A675">
        <f>ROW(Source!A739)</f>
        <v>739</v>
      </c>
      <c r="B675">
        <v>36401907</v>
      </c>
      <c r="C675">
        <v>36406791</v>
      </c>
      <c r="D675">
        <v>29164349</v>
      </c>
      <c r="E675">
        <v>1</v>
      </c>
      <c r="F675">
        <v>1</v>
      </c>
      <c r="G675">
        <v>1</v>
      </c>
      <c r="H675">
        <v>3</v>
      </c>
      <c r="I675" t="s">
        <v>28</v>
      </c>
      <c r="J675" t="s">
        <v>31</v>
      </c>
      <c r="K675" t="s">
        <v>29</v>
      </c>
      <c r="L675">
        <v>1348</v>
      </c>
      <c r="N675">
        <v>1009</v>
      </c>
      <c r="O675" t="s">
        <v>30</v>
      </c>
      <c r="P675" t="s">
        <v>30</v>
      </c>
      <c r="Q675">
        <v>1000</v>
      </c>
      <c r="W675">
        <v>0</v>
      </c>
      <c r="X675">
        <v>-304821490</v>
      </c>
      <c r="Y675">
        <v>0.11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0</v>
      </c>
      <c r="AP675">
        <v>0</v>
      </c>
      <c r="AQ675">
        <v>0</v>
      </c>
      <c r="AR675">
        <v>0</v>
      </c>
      <c r="AS675" t="s">
        <v>3</v>
      </c>
      <c r="AT675">
        <v>0.11</v>
      </c>
      <c r="AU675" t="s">
        <v>3</v>
      </c>
      <c r="AV675">
        <v>0</v>
      </c>
      <c r="AW675">
        <v>2</v>
      </c>
      <c r="AX675">
        <v>36406795</v>
      </c>
      <c r="AY675">
        <v>1</v>
      </c>
      <c r="AZ675">
        <v>0</v>
      </c>
      <c r="BA675">
        <v>652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Y675*Source!I739</f>
        <v>2.3429999999999999E-2</v>
      </c>
      <c r="CY675">
        <f>AA675</f>
        <v>0</v>
      </c>
      <c r="CZ675">
        <f>AE675</f>
        <v>0</v>
      </c>
      <c r="DA675">
        <f>AI675</f>
        <v>1</v>
      </c>
      <c r="DB675">
        <f t="shared" si="95"/>
        <v>0</v>
      </c>
      <c r="DC675">
        <f t="shared" si="96"/>
        <v>0</v>
      </c>
    </row>
    <row r="676" spans="1:107">
      <c r="A676">
        <f>ROW(Source!A741)</f>
        <v>741</v>
      </c>
      <c r="B676">
        <v>36401907</v>
      </c>
      <c r="C676">
        <v>36406797</v>
      </c>
      <c r="D676">
        <v>18406804</v>
      </c>
      <c r="E676">
        <v>1</v>
      </c>
      <c r="F676">
        <v>1</v>
      </c>
      <c r="G676">
        <v>1</v>
      </c>
      <c r="H676">
        <v>1</v>
      </c>
      <c r="I676" t="s">
        <v>512</v>
      </c>
      <c r="J676" t="s">
        <v>3</v>
      </c>
      <c r="K676" t="s">
        <v>513</v>
      </c>
      <c r="L676">
        <v>1369</v>
      </c>
      <c r="N676">
        <v>1013</v>
      </c>
      <c r="O676" t="s">
        <v>514</v>
      </c>
      <c r="P676" t="s">
        <v>514</v>
      </c>
      <c r="Q676">
        <v>1</v>
      </c>
      <c r="W676">
        <v>0</v>
      </c>
      <c r="X676">
        <v>254330056</v>
      </c>
      <c r="Y676">
        <v>5.84</v>
      </c>
      <c r="AA676">
        <v>0</v>
      </c>
      <c r="AB676">
        <v>0</v>
      </c>
      <c r="AC676">
        <v>0</v>
      </c>
      <c r="AD676">
        <v>249.14</v>
      </c>
      <c r="AE676">
        <v>0</v>
      </c>
      <c r="AF676">
        <v>0</v>
      </c>
      <c r="AG676">
        <v>0</v>
      </c>
      <c r="AH676">
        <v>249.14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5.84</v>
      </c>
      <c r="AU676" t="s">
        <v>3</v>
      </c>
      <c r="AV676">
        <v>1</v>
      </c>
      <c r="AW676">
        <v>2</v>
      </c>
      <c r="AX676">
        <v>36406799</v>
      </c>
      <c r="AY676">
        <v>2</v>
      </c>
      <c r="AZ676">
        <v>131072</v>
      </c>
      <c r="BA676">
        <v>653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Y676*Source!I741</f>
        <v>0.2336</v>
      </c>
      <c r="CY676">
        <f>AD676</f>
        <v>249.14</v>
      </c>
      <c r="CZ676">
        <f>AH676</f>
        <v>249.14</v>
      </c>
      <c r="DA676">
        <f>AL676</f>
        <v>1</v>
      </c>
      <c r="DB676">
        <f t="shared" si="95"/>
        <v>1454.98</v>
      </c>
      <c r="DC676">
        <f t="shared" si="96"/>
        <v>0</v>
      </c>
    </row>
    <row r="677" spans="1:107">
      <c r="A677">
        <f>ROW(Source!A742)</f>
        <v>742</v>
      </c>
      <c r="B677">
        <v>36401907</v>
      </c>
      <c r="C677">
        <v>36406800</v>
      </c>
      <c r="D677">
        <v>18406804</v>
      </c>
      <c r="E677">
        <v>1</v>
      </c>
      <c r="F677">
        <v>1</v>
      </c>
      <c r="G677">
        <v>1</v>
      </c>
      <c r="H677">
        <v>1</v>
      </c>
      <c r="I677" t="s">
        <v>512</v>
      </c>
      <c r="J677" t="s">
        <v>3</v>
      </c>
      <c r="K677" t="s">
        <v>513</v>
      </c>
      <c r="L677">
        <v>1369</v>
      </c>
      <c r="N677">
        <v>1013</v>
      </c>
      <c r="O677" t="s">
        <v>514</v>
      </c>
      <c r="P677" t="s">
        <v>514</v>
      </c>
      <c r="Q677">
        <v>1</v>
      </c>
      <c r="W677">
        <v>0</v>
      </c>
      <c r="X677">
        <v>254330056</v>
      </c>
      <c r="Y677">
        <v>9.64</v>
      </c>
      <c r="AA677">
        <v>0</v>
      </c>
      <c r="AB677">
        <v>0</v>
      </c>
      <c r="AC677">
        <v>0</v>
      </c>
      <c r="AD677">
        <v>249.14</v>
      </c>
      <c r="AE677">
        <v>0</v>
      </c>
      <c r="AF677">
        <v>0</v>
      </c>
      <c r="AG677">
        <v>0</v>
      </c>
      <c r="AH677">
        <v>249.14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9.64</v>
      </c>
      <c r="AU677" t="s">
        <v>3</v>
      </c>
      <c r="AV677">
        <v>1</v>
      </c>
      <c r="AW677">
        <v>2</v>
      </c>
      <c r="AX677">
        <v>36406804</v>
      </c>
      <c r="AY677">
        <v>1</v>
      </c>
      <c r="AZ677">
        <v>0</v>
      </c>
      <c r="BA677">
        <v>654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Y677*Source!I742</f>
        <v>1.446</v>
      </c>
      <c r="CY677">
        <f>AD677</f>
        <v>249.14</v>
      </c>
      <c r="CZ677">
        <f>AH677</f>
        <v>249.14</v>
      </c>
      <c r="DA677">
        <f>AL677</f>
        <v>1</v>
      </c>
      <c r="DB677">
        <f t="shared" si="95"/>
        <v>2401.71</v>
      </c>
      <c r="DC677">
        <f t="shared" si="96"/>
        <v>0</v>
      </c>
    </row>
    <row r="678" spans="1:107">
      <c r="A678">
        <f>ROW(Source!A742)</f>
        <v>742</v>
      </c>
      <c r="B678">
        <v>36401907</v>
      </c>
      <c r="C678">
        <v>36406800</v>
      </c>
      <c r="D678">
        <v>121548</v>
      </c>
      <c r="E678">
        <v>1</v>
      </c>
      <c r="F678">
        <v>1</v>
      </c>
      <c r="G678">
        <v>1</v>
      </c>
      <c r="H678">
        <v>1</v>
      </c>
      <c r="I678" t="s">
        <v>35</v>
      </c>
      <c r="J678" t="s">
        <v>3</v>
      </c>
      <c r="K678" t="s">
        <v>515</v>
      </c>
      <c r="L678">
        <v>608254</v>
      </c>
      <c r="N678">
        <v>1013</v>
      </c>
      <c r="O678" t="s">
        <v>516</v>
      </c>
      <c r="P678" t="s">
        <v>516</v>
      </c>
      <c r="Q678">
        <v>1</v>
      </c>
      <c r="W678">
        <v>0</v>
      </c>
      <c r="X678">
        <v>-185737400</v>
      </c>
      <c r="Y678">
        <v>0.01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0.01</v>
      </c>
      <c r="AU678" t="s">
        <v>3</v>
      </c>
      <c r="AV678">
        <v>2</v>
      </c>
      <c r="AW678">
        <v>2</v>
      </c>
      <c r="AX678">
        <v>36406805</v>
      </c>
      <c r="AY678">
        <v>1</v>
      </c>
      <c r="AZ678">
        <v>0</v>
      </c>
      <c r="BA678">
        <v>655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Y678*Source!I742</f>
        <v>1.5E-3</v>
      </c>
      <c r="CY678">
        <f>AD678</f>
        <v>0</v>
      </c>
      <c r="CZ678">
        <f>AH678</f>
        <v>0</v>
      </c>
      <c r="DA678">
        <f>AL678</f>
        <v>1</v>
      </c>
      <c r="DB678">
        <f t="shared" si="95"/>
        <v>0</v>
      </c>
      <c r="DC678">
        <f t="shared" si="96"/>
        <v>0</v>
      </c>
    </row>
    <row r="679" spans="1:107">
      <c r="A679">
        <f>ROW(Source!A742)</f>
        <v>742</v>
      </c>
      <c r="B679">
        <v>36401907</v>
      </c>
      <c r="C679">
        <v>36406800</v>
      </c>
      <c r="D679">
        <v>29172556</v>
      </c>
      <c r="E679">
        <v>1</v>
      </c>
      <c r="F679">
        <v>1</v>
      </c>
      <c r="G679">
        <v>1</v>
      </c>
      <c r="H679">
        <v>2</v>
      </c>
      <c r="I679" t="s">
        <v>517</v>
      </c>
      <c r="J679" t="s">
        <v>518</v>
      </c>
      <c r="K679" t="s">
        <v>519</v>
      </c>
      <c r="L679">
        <v>1368</v>
      </c>
      <c r="N679">
        <v>1011</v>
      </c>
      <c r="O679" t="s">
        <v>520</v>
      </c>
      <c r="P679" t="s">
        <v>520</v>
      </c>
      <c r="Q679">
        <v>1</v>
      </c>
      <c r="W679">
        <v>0</v>
      </c>
      <c r="X679">
        <v>-1302720870</v>
      </c>
      <c r="Y679">
        <v>0.01</v>
      </c>
      <c r="AA679">
        <v>0</v>
      </c>
      <c r="AB679">
        <v>466.71</v>
      </c>
      <c r="AC679">
        <v>449.82</v>
      </c>
      <c r="AD679">
        <v>0</v>
      </c>
      <c r="AE679">
        <v>0</v>
      </c>
      <c r="AF679">
        <v>31.26</v>
      </c>
      <c r="AG679">
        <v>13.5</v>
      </c>
      <c r="AH679">
        <v>0</v>
      </c>
      <c r="AI679">
        <v>1</v>
      </c>
      <c r="AJ679">
        <v>14.93</v>
      </c>
      <c r="AK679">
        <v>33.32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0.01</v>
      </c>
      <c r="AU679" t="s">
        <v>3</v>
      </c>
      <c r="AV679">
        <v>0</v>
      </c>
      <c r="AW679">
        <v>2</v>
      </c>
      <c r="AX679">
        <v>36406806</v>
      </c>
      <c r="AY679">
        <v>1</v>
      </c>
      <c r="AZ679">
        <v>0</v>
      </c>
      <c r="BA679">
        <v>656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Y679*Source!I742</f>
        <v>1.5E-3</v>
      </c>
      <c r="CY679">
        <f>AB679</f>
        <v>466.71</v>
      </c>
      <c r="CZ679">
        <f>AF679</f>
        <v>31.26</v>
      </c>
      <c r="DA679">
        <f>AJ679</f>
        <v>14.93</v>
      </c>
      <c r="DB679">
        <f t="shared" si="95"/>
        <v>0.31</v>
      </c>
      <c r="DC679">
        <f t="shared" si="96"/>
        <v>0.14000000000000001</v>
      </c>
    </row>
    <row r="680" spans="1:107">
      <c r="A680">
        <f>ROW(Source!A743)</f>
        <v>743</v>
      </c>
      <c r="B680">
        <v>36401907</v>
      </c>
      <c r="C680">
        <v>36406807</v>
      </c>
      <c r="D680">
        <v>18408066</v>
      </c>
      <c r="E680">
        <v>1</v>
      </c>
      <c r="F680">
        <v>1</v>
      </c>
      <c r="G680">
        <v>1</v>
      </c>
      <c r="H680">
        <v>1</v>
      </c>
      <c r="I680" t="s">
        <v>521</v>
      </c>
      <c r="J680" t="s">
        <v>3</v>
      </c>
      <c r="K680" t="s">
        <v>522</v>
      </c>
      <c r="L680">
        <v>1369</v>
      </c>
      <c r="N680">
        <v>1013</v>
      </c>
      <c r="O680" t="s">
        <v>514</v>
      </c>
      <c r="P680" t="s">
        <v>514</v>
      </c>
      <c r="Q680">
        <v>1</v>
      </c>
      <c r="W680">
        <v>0</v>
      </c>
      <c r="X680">
        <v>-886480961</v>
      </c>
      <c r="Y680">
        <v>17.89</v>
      </c>
      <c r="AA680">
        <v>0</v>
      </c>
      <c r="AB680">
        <v>0</v>
      </c>
      <c r="AC680">
        <v>0</v>
      </c>
      <c r="AD680">
        <v>256.16000000000003</v>
      </c>
      <c r="AE680">
        <v>0</v>
      </c>
      <c r="AF680">
        <v>0</v>
      </c>
      <c r="AG680">
        <v>0</v>
      </c>
      <c r="AH680">
        <v>256.16000000000003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17.89</v>
      </c>
      <c r="AU680" t="s">
        <v>3</v>
      </c>
      <c r="AV680">
        <v>1</v>
      </c>
      <c r="AW680">
        <v>2</v>
      </c>
      <c r="AX680">
        <v>36406811</v>
      </c>
      <c r="AY680">
        <v>1</v>
      </c>
      <c r="AZ680">
        <v>0</v>
      </c>
      <c r="BA680">
        <v>657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Y680*Source!I743</f>
        <v>0.35780000000000001</v>
      </c>
      <c r="CY680">
        <f>AD680</f>
        <v>256.16000000000003</v>
      </c>
      <c r="CZ680">
        <f>AH680</f>
        <v>256.16000000000003</v>
      </c>
      <c r="DA680">
        <f>AL680</f>
        <v>1</v>
      </c>
      <c r="DB680">
        <f t="shared" si="95"/>
        <v>4582.7</v>
      </c>
      <c r="DC680">
        <f t="shared" si="96"/>
        <v>0</v>
      </c>
    </row>
    <row r="681" spans="1:107">
      <c r="A681">
        <f>ROW(Source!A743)</f>
        <v>743</v>
      </c>
      <c r="B681">
        <v>36401907</v>
      </c>
      <c r="C681">
        <v>36406807</v>
      </c>
      <c r="D681">
        <v>121548</v>
      </c>
      <c r="E681">
        <v>1</v>
      </c>
      <c r="F681">
        <v>1</v>
      </c>
      <c r="G681">
        <v>1</v>
      </c>
      <c r="H681">
        <v>1</v>
      </c>
      <c r="I681" t="s">
        <v>35</v>
      </c>
      <c r="J681" t="s">
        <v>3</v>
      </c>
      <c r="K681" t="s">
        <v>515</v>
      </c>
      <c r="L681">
        <v>608254</v>
      </c>
      <c r="N681">
        <v>1013</v>
      </c>
      <c r="O681" t="s">
        <v>516</v>
      </c>
      <c r="P681" t="s">
        <v>516</v>
      </c>
      <c r="Q681">
        <v>1</v>
      </c>
      <c r="W681">
        <v>0</v>
      </c>
      <c r="X681">
        <v>-185737400</v>
      </c>
      <c r="Y681">
        <v>0.08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0.08</v>
      </c>
      <c r="AU681" t="s">
        <v>3</v>
      </c>
      <c r="AV681">
        <v>2</v>
      </c>
      <c r="AW681">
        <v>2</v>
      </c>
      <c r="AX681">
        <v>36406812</v>
      </c>
      <c r="AY681">
        <v>1</v>
      </c>
      <c r="AZ681">
        <v>0</v>
      </c>
      <c r="BA681">
        <v>658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Y681*Source!I743</f>
        <v>1.6000000000000001E-3</v>
      </c>
      <c r="CY681">
        <f>AD681</f>
        <v>0</v>
      </c>
      <c r="CZ681">
        <f>AH681</f>
        <v>0</v>
      </c>
      <c r="DA681">
        <f>AL681</f>
        <v>1</v>
      </c>
      <c r="DB681">
        <f t="shared" si="95"/>
        <v>0</v>
      </c>
      <c r="DC681">
        <f t="shared" si="96"/>
        <v>0</v>
      </c>
    </row>
    <row r="682" spans="1:107">
      <c r="A682">
        <f>ROW(Source!A743)</f>
        <v>743</v>
      </c>
      <c r="B682">
        <v>36401907</v>
      </c>
      <c r="C682">
        <v>36406807</v>
      </c>
      <c r="D682">
        <v>29172556</v>
      </c>
      <c r="E682">
        <v>1</v>
      </c>
      <c r="F682">
        <v>1</v>
      </c>
      <c r="G682">
        <v>1</v>
      </c>
      <c r="H682">
        <v>2</v>
      </c>
      <c r="I682" t="s">
        <v>517</v>
      </c>
      <c r="J682" t="s">
        <v>518</v>
      </c>
      <c r="K682" t="s">
        <v>519</v>
      </c>
      <c r="L682">
        <v>1368</v>
      </c>
      <c r="N682">
        <v>1011</v>
      </c>
      <c r="O682" t="s">
        <v>520</v>
      </c>
      <c r="P682" t="s">
        <v>520</v>
      </c>
      <c r="Q682">
        <v>1</v>
      </c>
      <c r="W682">
        <v>0</v>
      </c>
      <c r="X682">
        <v>-1302720870</v>
      </c>
      <c r="Y682">
        <v>0.08</v>
      </c>
      <c r="AA682">
        <v>0</v>
      </c>
      <c r="AB682">
        <v>466.71</v>
      </c>
      <c r="AC682">
        <v>449.82</v>
      </c>
      <c r="AD682">
        <v>0</v>
      </c>
      <c r="AE682">
        <v>0</v>
      </c>
      <c r="AF682">
        <v>31.26</v>
      </c>
      <c r="AG682">
        <v>13.5</v>
      </c>
      <c r="AH682">
        <v>0</v>
      </c>
      <c r="AI682">
        <v>1</v>
      </c>
      <c r="AJ682">
        <v>14.93</v>
      </c>
      <c r="AK682">
        <v>33.32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0.08</v>
      </c>
      <c r="AU682" t="s">
        <v>3</v>
      </c>
      <c r="AV682">
        <v>0</v>
      </c>
      <c r="AW682">
        <v>2</v>
      </c>
      <c r="AX682">
        <v>36406813</v>
      </c>
      <c r="AY682">
        <v>1</v>
      </c>
      <c r="AZ682">
        <v>0</v>
      </c>
      <c r="BA682">
        <v>659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Y682*Source!I743</f>
        <v>1.6000000000000001E-3</v>
      </c>
      <c r="CY682">
        <f>AB682</f>
        <v>466.71</v>
      </c>
      <c r="CZ682">
        <f>AF682</f>
        <v>31.26</v>
      </c>
      <c r="DA682">
        <f>AJ682</f>
        <v>14.93</v>
      </c>
      <c r="DB682">
        <f t="shared" si="95"/>
        <v>2.5</v>
      </c>
      <c r="DC682">
        <f t="shared" si="96"/>
        <v>1.08</v>
      </c>
    </row>
    <row r="683" spans="1:107">
      <c r="A683">
        <f>ROW(Source!A744)</f>
        <v>744</v>
      </c>
      <c r="B683">
        <v>36401907</v>
      </c>
      <c r="C683">
        <v>36406814</v>
      </c>
      <c r="D683">
        <v>18408066</v>
      </c>
      <c r="E683">
        <v>1</v>
      </c>
      <c r="F683">
        <v>1</v>
      </c>
      <c r="G683">
        <v>1</v>
      </c>
      <c r="H683">
        <v>1</v>
      </c>
      <c r="I683" t="s">
        <v>521</v>
      </c>
      <c r="J683" t="s">
        <v>3</v>
      </c>
      <c r="K683" t="s">
        <v>522</v>
      </c>
      <c r="L683">
        <v>1369</v>
      </c>
      <c r="N683">
        <v>1013</v>
      </c>
      <c r="O683" t="s">
        <v>514</v>
      </c>
      <c r="P683" t="s">
        <v>514</v>
      </c>
      <c r="Q683">
        <v>1</v>
      </c>
      <c r="W683">
        <v>0</v>
      </c>
      <c r="X683">
        <v>-886480961</v>
      </c>
      <c r="Y683">
        <v>179.3</v>
      </c>
      <c r="AA683">
        <v>0</v>
      </c>
      <c r="AB683">
        <v>0</v>
      </c>
      <c r="AC683">
        <v>0</v>
      </c>
      <c r="AD683">
        <v>256.16000000000003</v>
      </c>
      <c r="AE683">
        <v>0</v>
      </c>
      <c r="AF683">
        <v>0</v>
      </c>
      <c r="AG683">
        <v>0</v>
      </c>
      <c r="AH683">
        <v>256.16000000000003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179.3</v>
      </c>
      <c r="AU683" t="s">
        <v>3</v>
      </c>
      <c r="AV683">
        <v>1</v>
      </c>
      <c r="AW683">
        <v>2</v>
      </c>
      <c r="AX683">
        <v>36406820</v>
      </c>
      <c r="AY683">
        <v>1</v>
      </c>
      <c r="AZ683">
        <v>0</v>
      </c>
      <c r="BA683">
        <v>660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Y683*Source!I744</f>
        <v>3.5860000000000003</v>
      </c>
      <c r="CY683">
        <f>AD683</f>
        <v>256.16000000000003</v>
      </c>
      <c r="CZ683">
        <f>AH683</f>
        <v>256.16000000000003</v>
      </c>
      <c r="DA683">
        <f>AL683</f>
        <v>1</v>
      </c>
      <c r="DB683">
        <f t="shared" si="95"/>
        <v>45929.49</v>
      </c>
      <c r="DC683">
        <f t="shared" si="96"/>
        <v>0</v>
      </c>
    </row>
    <row r="684" spans="1:107">
      <c r="A684">
        <f>ROW(Source!A744)</f>
        <v>744</v>
      </c>
      <c r="B684">
        <v>36401907</v>
      </c>
      <c r="C684">
        <v>36406814</v>
      </c>
      <c r="D684">
        <v>121548</v>
      </c>
      <c r="E684">
        <v>1</v>
      </c>
      <c r="F684">
        <v>1</v>
      </c>
      <c r="G684">
        <v>1</v>
      </c>
      <c r="H684">
        <v>1</v>
      </c>
      <c r="I684" t="s">
        <v>35</v>
      </c>
      <c r="J684" t="s">
        <v>3</v>
      </c>
      <c r="K684" t="s">
        <v>515</v>
      </c>
      <c r="L684">
        <v>608254</v>
      </c>
      <c r="N684">
        <v>1013</v>
      </c>
      <c r="O684" t="s">
        <v>516</v>
      </c>
      <c r="P684" t="s">
        <v>516</v>
      </c>
      <c r="Q684">
        <v>1</v>
      </c>
      <c r="W684">
        <v>0</v>
      </c>
      <c r="X684">
        <v>-185737400</v>
      </c>
      <c r="Y684">
        <v>3.97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3.97</v>
      </c>
      <c r="AU684" t="s">
        <v>3</v>
      </c>
      <c r="AV684">
        <v>2</v>
      </c>
      <c r="AW684">
        <v>2</v>
      </c>
      <c r="AX684">
        <v>36406821</v>
      </c>
      <c r="AY684">
        <v>1</v>
      </c>
      <c r="AZ684">
        <v>0</v>
      </c>
      <c r="BA684">
        <v>661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Y684*Source!I744</f>
        <v>7.9400000000000012E-2</v>
      </c>
      <c r="CY684">
        <f>AD684</f>
        <v>0</v>
      </c>
      <c r="CZ684">
        <f>AH684</f>
        <v>0</v>
      </c>
      <c r="DA684">
        <f>AL684</f>
        <v>1</v>
      </c>
      <c r="DB684">
        <f t="shared" si="95"/>
        <v>0</v>
      </c>
      <c r="DC684">
        <f t="shared" si="96"/>
        <v>0</v>
      </c>
    </row>
    <row r="685" spans="1:107">
      <c r="A685">
        <f>ROW(Source!A744)</f>
        <v>744</v>
      </c>
      <c r="B685">
        <v>36401907</v>
      </c>
      <c r="C685">
        <v>36406814</v>
      </c>
      <c r="D685">
        <v>29172710</v>
      </c>
      <c r="E685">
        <v>1</v>
      </c>
      <c r="F685">
        <v>1</v>
      </c>
      <c r="G685">
        <v>1</v>
      </c>
      <c r="H685">
        <v>2</v>
      </c>
      <c r="I685" t="s">
        <v>523</v>
      </c>
      <c r="J685" t="s">
        <v>524</v>
      </c>
      <c r="K685" t="s">
        <v>525</v>
      </c>
      <c r="L685">
        <v>1368</v>
      </c>
      <c r="N685">
        <v>1011</v>
      </c>
      <c r="O685" t="s">
        <v>520</v>
      </c>
      <c r="P685" t="s">
        <v>520</v>
      </c>
      <c r="Q685">
        <v>1</v>
      </c>
      <c r="W685">
        <v>0</v>
      </c>
      <c r="X685">
        <v>-1676841219</v>
      </c>
      <c r="Y685">
        <v>3.97</v>
      </c>
      <c r="AA685">
        <v>0</v>
      </c>
      <c r="AB685">
        <v>539.16</v>
      </c>
      <c r="AC685">
        <v>335.2</v>
      </c>
      <c r="AD685">
        <v>0</v>
      </c>
      <c r="AE685">
        <v>0</v>
      </c>
      <c r="AF685">
        <v>46.56</v>
      </c>
      <c r="AG685">
        <v>10.06</v>
      </c>
      <c r="AH685">
        <v>0</v>
      </c>
      <c r="AI685">
        <v>1</v>
      </c>
      <c r="AJ685">
        <v>11.58</v>
      </c>
      <c r="AK685">
        <v>33.32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3.97</v>
      </c>
      <c r="AU685" t="s">
        <v>3</v>
      </c>
      <c r="AV685">
        <v>0</v>
      </c>
      <c r="AW685">
        <v>2</v>
      </c>
      <c r="AX685">
        <v>36406822</v>
      </c>
      <c r="AY685">
        <v>1</v>
      </c>
      <c r="AZ685">
        <v>0</v>
      </c>
      <c r="BA685">
        <v>662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Y685*Source!I744</f>
        <v>7.9400000000000012E-2</v>
      </c>
      <c r="CY685">
        <f>AB685</f>
        <v>539.16</v>
      </c>
      <c r="CZ685">
        <f>AF685</f>
        <v>46.56</v>
      </c>
      <c r="DA685">
        <f>AJ685</f>
        <v>11.58</v>
      </c>
      <c r="DB685">
        <f t="shared" si="95"/>
        <v>184.84</v>
      </c>
      <c r="DC685">
        <f t="shared" si="96"/>
        <v>39.94</v>
      </c>
    </row>
    <row r="686" spans="1:107">
      <c r="A686">
        <f>ROW(Source!A744)</f>
        <v>744</v>
      </c>
      <c r="B686">
        <v>36401907</v>
      </c>
      <c r="C686">
        <v>36406814</v>
      </c>
      <c r="D686">
        <v>29174533</v>
      </c>
      <c r="E686">
        <v>1</v>
      </c>
      <c r="F686">
        <v>1</v>
      </c>
      <c r="G686">
        <v>1</v>
      </c>
      <c r="H686">
        <v>2</v>
      </c>
      <c r="I686" t="s">
        <v>526</v>
      </c>
      <c r="J686" t="s">
        <v>527</v>
      </c>
      <c r="K686" t="s">
        <v>528</v>
      </c>
      <c r="L686">
        <v>1368</v>
      </c>
      <c r="N686">
        <v>1011</v>
      </c>
      <c r="O686" t="s">
        <v>520</v>
      </c>
      <c r="P686" t="s">
        <v>520</v>
      </c>
      <c r="Q686">
        <v>1</v>
      </c>
      <c r="W686">
        <v>0</v>
      </c>
      <c r="X686">
        <v>1235896746</v>
      </c>
      <c r="Y686">
        <v>7.93</v>
      </c>
      <c r="AA686">
        <v>0</v>
      </c>
      <c r="AB686">
        <v>5.0599999999999996</v>
      </c>
      <c r="AC686">
        <v>0</v>
      </c>
      <c r="AD686">
        <v>0</v>
      </c>
      <c r="AE686">
        <v>0</v>
      </c>
      <c r="AF686">
        <v>1.53</v>
      </c>
      <c r="AG686">
        <v>0</v>
      </c>
      <c r="AH686">
        <v>0</v>
      </c>
      <c r="AI686">
        <v>1</v>
      </c>
      <c r="AJ686">
        <v>3.31</v>
      </c>
      <c r="AK686">
        <v>33.32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7.93</v>
      </c>
      <c r="AU686" t="s">
        <v>3</v>
      </c>
      <c r="AV686">
        <v>0</v>
      </c>
      <c r="AW686">
        <v>2</v>
      </c>
      <c r="AX686">
        <v>36406823</v>
      </c>
      <c r="AY686">
        <v>1</v>
      </c>
      <c r="AZ686">
        <v>0</v>
      </c>
      <c r="BA686">
        <v>663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Y686*Source!I744</f>
        <v>0.15859999999999999</v>
      </c>
      <c r="CY686">
        <f>AB686</f>
        <v>5.0599999999999996</v>
      </c>
      <c r="CZ686">
        <f>AF686</f>
        <v>1.53</v>
      </c>
      <c r="DA686">
        <f>AJ686</f>
        <v>3.31</v>
      </c>
      <c r="DB686">
        <f t="shared" si="95"/>
        <v>12.13</v>
      </c>
      <c r="DC686">
        <f t="shared" si="96"/>
        <v>0</v>
      </c>
    </row>
    <row r="687" spans="1:107">
      <c r="A687">
        <f>ROW(Source!A744)</f>
        <v>744</v>
      </c>
      <c r="B687">
        <v>36401907</v>
      </c>
      <c r="C687">
        <v>36406814</v>
      </c>
      <c r="D687">
        <v>29164349</v>
      </c>
      <c r="E687">
        <v>1</v>
      </c>
      <c r="F687">
        <v>1</v>
      </c>
      <c r="G687">
        <v>1</v>
      </c>
      <c r="H687">
        <v>3</v>
      </c>
      <c r="I687" t="s">
        <v>28</v>
      </c>
      <c r="J687" t="s">
        <v>31</v>
      </c>
      <c r="K687" t="s">
        <v>29</v>
      </c>
      <c r="L687">
        <v>1348</v>
      </c>
      <c r="N687">
        <v>1009</v>
      </c>
      <c r="O687" t="s">
        <v>30</v>
      </c>
      <c r="P687" t="s">
        <v>30</v>
      </c>
      <c r="Q687">
        <v>1000</v>
      </c>
      <c r="W687">
        <v>0</v>
      </c>
      <c r="X687">
        <v>-304821490</v>
      </c>
      <c r="Y687">
        <v>10.5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0</v>
      </c>
      <c r="AP687">
        <v>0</v>
      </c>
      <c r="AQ687">
        <v>0</v>
      </c>
      <c r="AR687">
        <v>0</v>
      </c>
      <c r="AS687" t="s">
        <v>3</v>
      </c>
      <c r="AT687">
        <v>10.5</v>
      </c>
      <c r="AU687" t="s">
        <v>3</v>
      </c>
      <c r="AV687">
        <v>0</v>
      </c>
      <c r="AW687">
        <v>2</v>
      </c>
      <c r="AX687">
        <v>36406824</v>
      </c>
      <c r="AY687">
        <v>1</v>
      </c>
      <c r="AZ687">
        <v>0</v>
      </c>
      <c r="BA687">
        <v>664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Y687*Source!I744</f>
        <v>0.21</v>
      </c>
      <c r="CY687">
        <f>AA687</f>
        <v>0</v>
      </c>
      <c r="CZ687">
        <f>AE687</f>
        <v>0</v>
      </c>
      <c r="DA687">
        <f>AI687</f>
        <v>1</v>
      </c>
      <c r="DB687">
        <f t="shared" si="95"/>
        <v>0</v>
      </c>
      <c r="DC687">
        <f t="shared" si="96"/>
        <v>0</v>
      </c>
    </row>
    <row r="688" spans="1:107">
      <c r="A688">
        <f>ROW(Source!A783)</f>
        <v>783</v>
      </c>
      <c r="B688">
        <v>36401907</v>
      </c>
      <c r="C688">
        <v>36406826</v>
      </c>
      <c r="D688">
        <v>18407150</v>
      </c>
      <c r="E688">
        <v>1</v>
      </c>
      <c r="F688">
        <v>1</v>
      </c>
      <c r="G688">
        <v>1</v>
      </c>
      <c r="H688">
        <v>1</v>
      </c>
      <c r="I688" t="s">
        <v>529</v>
      </c>
      <c r="J688" t="s">
        <v>3</v>
      </c>
      <c r="K688" t="s">
        <v>530</v>
      </c>
      <c r="L688">
        <v>1369</v>
      </c>
      <c r="N688">
        <v>1013</v>
      </c>
      <c r="O688" t="s">
        <v>514</v>
      </c>
      <c r="P688" t="s">
        <v>514</v>
      </c>
      <c r="Q688">
        <v>1</v>
      </c>
      <c r="W688">
        <v>0</v>
      </c>
      <c r="X688">
        <v>-931037793</v>
      </c>
      <c r="Y688">
        <v>24.368500000000001</v>
      </c>
      <c r="AA688">
        <v>0</v>
      </c>
      <c r="AB688">
        <v>0</v>
      </c>
      <c r="AC688">
        <v>0</v>
      </c>
      <c r="AD688">
        <v>272.45</v>
      </c>
      <c r="AE688">
        <v>0</v>
      </c>
      <c r="AF688">
        <v>0</v>
      </c>
      <c r="AG688">
        <v>0</v>
      </c>
      <c r="AH688">
        <v>272.45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1</v>
      </c>
      <c r="AQ688">
        <v>0</v>
      </c>
      <c r="AR688">
        <v>0</v>
      </c>
      <c r="AS688" t="s">
        <v>3</v>
      </c>
      <c r="AT688">
        <v>21.19</v>
      </c>
      <c r="AU688" t="s">
        <v>134</v>
      </c>
      <c r="AV688">
        <v>1</v>
      </c>
      <c r="AW688">
        <v>2</v>
      </c>
      <c r="AX688">
        <v>36406834</v>
      </c>
      <c r="AY688">
        <v>1</v>
      </c>
      <c r="AZ688">
        <v>0</v>
      </c>
      <c r="BA688">
        <v>665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Y688*Source!I783</f>
        <v>1.120951</v>
      </c>
      <c r="CY688">
        <f>AD688</f>
        <v>272.45</v>
      </c>
      <c r="CZ688">
        <f>AH688</f>
        <v>272.45</v>
      </c>
      <c r="DA688">
        <f>AL688</f>
        <v>1</v>
      </c>
      <c r="DB688">
        <f>ROUND((ROUND(AT688*CZ688,2)*1.15),2)</f>
        <v>6639.2</v>
      </c>
      <c r="DC688">
        <f>ROUND((ROUND(AT688*AG688,2)*1.15),2)</f>
        <v>0</v>
      </c>
    </row>
    <row r="689" spans="1:107">
      <c r="A689">
        <f>ROW(Source!A783)</f>
        <v>783</v>
      </c>
      <c r="B689">
        <v>36401907</v>
      </c>
      <c r="C689">
        <v>36406826</v>
      </c>
      <c r="D689">
        <v>121548</v>
      </c>
      <c r="E689">
        <v>1</v>
      </c>
      <c r="F689">
        <v>1</v>
      </c>
      <c r="G689">
        <v>1</v>
      </c>
      <c r="H689">
        <v>1</v>
      </c>
      <c r="I689" t="s">
        <v>35</v>
      </c>
      <c r="J689" t="s">
        <v>3</v>
      </c>
      <c r="K689" t="s">
        <v>515</v>
      </c>
      <c r="L689">
        <v>608254</v>
      </c>
      <c r="N689">
        <v>1013</v>
      </c>
      <c r="O689" t="s">
        <v>516</v>
      </c>
      <c r="P689" t="s">
        <v>516</v>
      </c>
      <c r="Q689">
        <v>1</v>
      </c>
      <c r="W689">
        <v>0</v>
      </c>
      <c r="X689">
        <v>-185737400</v>
      </c>
      <c r="Y689">
        <v>0.05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1</v>
      </c>
      <c r="AQ689">
        <v>0</v>
      </c>
      <c r="AR689">
        <v>0</v>
      </c>
      <c r="AS689" t="s">
        <v>3</v>
      </c>
      <c r="AT689">
        <v>0.04</v>
      </c>
      <c r="AU689" t="s">
        <v>133</v>
      </c>
      <c r="AV689">
        <v>2</v>
      </c>
      <c r="AW689">
        <v>2</v>
      </c>
      <c r="AX689">
        <v>36406835</v>
      </c>
      <c r="AY689">
        <v>1</v>
      </c>
      <c r="AZ689">
        <v>0</v>
      </c>
      <c r="BA689">
        <v>666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Y689*Source!I783</f>
        <v>2.3E-3</v>
      </c>
      <c r="CY689">
        <f>AD689</f>
        <v>0</v>
      </c>
      <c r="CZ689">
        <f>AH689</f>
        <v>0</v>
      </c>
      <c r="DA689">
        <f>AL689</f>
        <v>1</v>
      </c>
      <c r="DB689">
        <f>ROUND((ROUND(AT689*CZ689,2)*1.25),2)</f>
        <v>0</v>
      </c>
      <c r="DC689">
        <f>ROUND((ROUND(AT689*AG689,2)*1.25),2)</f>
        <v>0</v>
      </c>
    </row>
    <row r="690" spans="1:107">
      <c r="A690">
        <f>ROW(Source!A783)</f>
        <v>783</v>
      </c>
      <c r="B690">
        <v>36401907</v>
      </c>
      <c r="C690">
        <v>36406826</v>
      </c>
      <c r="D690">
        <v>29172556</v>
      </c>
      <c r="E690">
        <v>1</v>
      </c>
      <c r="F690">
        <v>1</v>
      </c>
      <c r="G690">
        <v>1</v>
      </c>
      <c r="H690">
        <v>2</v>
      </c>
      <c r="I690" t="s">
        <v>517</v>
      </c>
      <c r="J690" t="s">
        <v>518</v>
      </c>
      <c r="K690" t="s">
        <v>519</v>
      </c>
      <c r="L690">
        <v>1368</v>
      </c>
      <c r="N690">
        <v>1011</v>
      </c>
      <c r="O690" t="s">
        <v>520</v>
      </c>
      <c r="P690" t="s">
        <v>520</v>
      </c>
      <c r="Q690">
        <v>1</v>
      </c>
      <c r="W690">
        <v>0</v>
      </c>
      <c r="X690">
        <v>-1302720870</v>
      </c>
      <c r="Y690">
        <v>0.05</v>
      </c>
      <c r="AA690">
        <v>0</v>
      </c>
      <c r="AB690">
        <v>466.71</v>
      </c>
      <c r="AC690">
        <v>449.82</v>
      </c>
      <c r="AD690">
        <v>0</v>
      </c>
      <c r="AE690">
        <v>0</v>
      </c>
      <c r="AF690">
        <v>31.26</v>
      </c>
      <c r="AG690">
        <v>13.5</v>
      </c>
      <c r="AH690">
        <v>0</v>
      </c>
      <c r="AI690">
        <v>1</v>
      </c>
      <c r="AJ690">
        <v>14.93</v>
      </c>
      <c r="AK690">
        <v>33.32</v>
      </c>
      <c r="AL690">
        <v>1</v>
      </c>
      <c r="AN690">
        <v>0</v>
      </c>
      <c r="AO690">
        <v>1</v>
      </c>
      <c r="AP690">
        <v>1</v>
      </c>
      <c r="AQ690">
        <v>0</v>
      </c>
      <c r="AR690">
        <v>0</v>
      </c>
      <c r="AS690" t="s">
        <v>3</v>
      </c>
      <c r="AT690">
        <v>0.04</v>
      </c>
      <c r="AU690" t="s">
        <v>133</v>
      </c>
      <c r="AV690">
        <v>0</v>
      </c>
      <c r="AW690">
        <v>2</v>
      </c>
      <c r="AX690">
        <v>36406836</v>
      </c>
      <c r="AY690">
        <v>1</v>
      </c>
      <c r="AZ690">
        <v>0</v>
      </c>
      <c r="BA690">
        <v>667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Y690*Source!I783</f>
        <v>2.3E-3</v>
      </c>
      <c r="CY690">
        <f>AB690</f>
        <v>466.71</v>
      </c>
      <c r="CZ690">
        <f>AF690</f>
        <v>31.26</v>
      </c>
      <c r="DA690">
        <f>AJ690</f>
        <v>14.93</v>
      </c>
      <c r="DB690">
        <f>ROUND((ROUND(AT690*CZ690,2)*1.25),2)</f>
        <v>1.56</v>
      </c>
      <c r="DC690">
        <f>ROUND((ROUND(AT690*AG690,2)*1.25),2)</f>
        <v>0.68</v>
      </c>
    </row>
    <row r="691" spans="1:107">
      <c r="A691">
        <f>ROW(Source!A783)</f>
        <v>783</v>
      </c>
      <c r="B691">
        <v>36401907</v>
      </c>
      <c r="C691">
        <v>36406826</v>
      </c>
      <c r="D691">
        <v>29174913</v>
      </c>
      <c r="E691">
        <v>1</v>
      </c>
      <c r="F691">
        <v>1</v>
      </c>
      <c r="G691">
        <v>1</v>
      </c>
      <c r="H691">
        <v>2</v>
      </c>
      <c r="I691" t="s">
        <v>531</v>
      </c>
      <c r="J691" t="s">
        <v>532</v>
      </c>
      <c r="K691" t="s">
        <v>533</v>
      </c>
      <c r="L691">
        <v>1368</v>
      </c>
      <c r="N691">
        <v>1011</v>
      </c>
      <c r="O691" t="s">
        <v>520</v>
      </c>
      <c r="P691" t="s">
        <v>520</v>
      </c>
      <c r="Q691">
        <v>1</v>
      </c>
      <c r="W691">
        <v>0</v>
      </c>
      <c r="X691">
        <v>458544584</v>
      </c>
      <c r="Y691">
        <v>0.1875</v>
      </c>
      <c r="AA691">
        <v>0</v>
      </c>
      <c r="AB691">
        <v>932.72</v>
      </c>
      <c r="AC691">
        <v>386.51</v>
      </c>
      <c r="AD691">
        <v>0</v>
      </c>
      <c r="AE691">
        <v>0</v>
      </c>
      <c r="AF691">
        <v>87.17</v>
      </c>
      <c r="AG691">
        <v>11.6</v>
      </c>
      <c r="AH691">
        <v>0</v>
      </c>
      <c r="AI691">
        <v>1</v>
      </c>
      <c r="AJ691">
        <v>10.7</v>
      </c>
      <c r="AK691">
        <v>33.32</v>
      </c>
      <c r="AL691">
        <v>1</v>
      </c>
      <c r="AN691">
        <v>0</v>
      </c>
      <c r="AO691">
        <v>1</v>
      </c>
      <c r="AP691">
        <v>1</v>
      </c>
      <c r="AQ691">
        <v>0</v>
      </c>
      <c r="AR691">
        <v>0</v>
      </c>
      <c r="AS691" t="s">
        <v>3</v>
      </c>
      <c r="AT691">
        <v>0.15</v>
      </c>
      <c r="AU691" t="s">
        <v>133</v>
      </c>
      <c r="AV691">
        <v>0</v>
      </c>
      <c r="AW691">
        <v>2</v>
      </c>
      <c r="AX691">
        <v>36406837</v>
      </c>
      <c r="AY691">
        <v>1</v>
      </c>
      <c r="AZ691">
        <v>0</v>
      </c>
      <c r="BA691">
        <v>668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Y691*Source!I783</f>
        <v>8.6250000000000007E-3</v>
      </c>
      <c r="CY691">
        <f>AB691</f>
        <v>932.72</v>
      </c>
      <c r="CZ691">
        <f>AF691</f>
        <v>87.17</v>
      </c>
      <c r="DA691">
        <f>AJ691</f>
        <v>10.7</v>
      </c>
      <c r="DB691">
        <f>ROUND((ROUND(AT691*CZ691,2)*1.25),2)</f>
        <v>16.350000000000001</v>
      </c>
      <c r="DC691">
        <f>ROUND((ROUND(AT691*AG691,2)*1.25),2)</f>
        <v>2.1800000000000002</v>
      </c>
    </row>
    <row r="692" spans="1:107">
      <c r="A692">
        <f>ROW(Source!A783)</f>
        <v>783</v>
      </c>
      <c r="B692">
        <v>36401907</v>
      </c>
      <c r="C692">
        <v>36406826</v>
      </c>
      <c r="D692">
        <v>29108696</v>
      </c>
      <c r="E692">
        <v>1</v>
      </c>
      <c r="F692">
        <v>1</v>
      </c>
      <c r="G692">
        <v>1</v>
      </c>
      <c r="H692">
        <v>3</v>
      </c>
      <c r="I692" t="s">
        <v>534</v>
      </c>
      <c r="J692" t="s">
        <v>535</v>
      </c>
      <c r="K692" t="s">
        <v>536</v>
      </c>
      <c r="L692">
        <v>1354</v>
      </c>
      <c r="N692">
        <v>1010</v>
      </c>
      <c r="O692" t="s">
        <v>237</v>
      </c>
      <c r="P692" t="s">
        <v>237</v>
      </c>
      <c r="Q692">
        <v>1</v>
      </c>
      <c r="W692">
        <v>0</v>
      </c>
      <c r="X692">
        <v>2109155817</v>
      </c>
      <c r="Y692">
        <v>56.6</v>
      </c>
      <c r="AA692">
        <v>310.51</v>
      </c>
      <c r="AB692">
        <v>0</v>
      </c>
      <c r="AC692">
        <v>0</v>
      </c>
      <c r="AD692">
        <v>0</v>
      </c>
      <c r="AE692">
        <v>67.209999999999994</v>
      </c>
      <c r="AF692">
        <v>0</v>
      </c>
      <c r="AG692">
        <v>0</v>
      </c>
      <c r="AH692">
        <v>0</v>
      </c>
      <c r="AI692">
        <v>4.62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56.6</v>
      </c>
      <c r="AU692" t="s">
        <v>3</v>
      </c>
      <c r="AV692">
        <v>0</v>
      </c>
      <c r="AW692">
        <v>2</v>
      </c>
      <c r="AX692">
        <v>36406838</v>
      </c>
      <c r="AY692">
        <v>1</v>
      </c>
      <c r="AZ692">
        <v>0</v>
      </c>
      <c r="BA692">
        <v>669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Y692*Source!I783</f>
        <v>2.6036000000000001</v>
      </c>
      <c r="CY692">
        <f>AA692</f>
        <v>310.51</v>
      </c>
      <c r="CZ692">
        <f>AE692</f>
        <v>67.209999999999994</v>
      </c>
      <c r="DA692">
        <f>AI692</f>
        <v>4.62</v>
      </c>
      <c r="DB692">
        <f>ROUND(ROUND(AT692*CZ692,2),2)</f>
        <v>3804.09</v>
      </c>
      <c r="DC692">
        <f>ROUND(ROUND(AT692*AG692,2),2)</f>
        <v>0</v>
      </c>
    </row>
    <row r="693" spans="1:107">
      <c r="A693">
        <f>ROW(Source!A783)</f>
        <v>783</v>
      </c>
      <c r="B693">
        <v>36401907</v>
      </c>
      <c r="C693">
        <v>36406826</v>
      </c>
      <c r="D693">
        <v>29109720</v>
      </c>
      <c r="E693">
        <v>1</v>
      </c>
      <c r="F693">
        <v>1</v>
      </c>
      <c r="G693">
        <v>1</v>
      </c>
      <c r="H693">
        <v>3</v>
      </c>
      <c r="I693" t="s">
        <v>140</v>
      </c>
      <c r="J693" t="s">
        <v>143</v>
      </c>
      <c r="K693" t="s">
        <v>141</v>
      </c>
      <c r="L693">
        <v>1301</v>
      </c>
      <c r="N693">
        <v>1003</v>
      </c>
      <c r="O693" t="s">
        <v>142</v>
      </c>
      <c r="P693" t="s">
        <v>142</v>
      </c>
      <c r="Q693">
        <v>1</v>
      </c>
      <c r="W693">
        <v>0</v>
      </c>
      <c r="X693">
        <v>-716496253</v>
      </c>
      <c r="Y693">
        <v>100</v>
      </c>
      <c r="AA693">
        <v>108.23</v>
      </c>
      <c r="AB693">
        <v>0</v>
      </c>
      <c r="AC693">
        <v>0</v>
      </c>
      <c r="AD693">
        <v>0</v>
      </c>
      <c r="AE693">
        <v>131.99</v>
      </c>
      <c r="AF693">
        <v>0</v>
      </c>
      <c r="AG693">
        <v>0</v>
      </c>
      <c r="AH693">
        <v>0</v>
      </c>
      <c r="AI693">
        <v>0.82</v>
      </c>
      <c r="AJ693">
        <v>1</v>
      </c>
      <c r="AK693">
        <v>1</v>
      </c>
      <c r="AL693">
        <v>1</v>
      </c>
      <c r="AN693">
        <v>0</v>
      </c>
      <c r="AO693">
        <v>0</v>
      </c>
      <c r="AP693">
        <v>0</v>
      </c>
      <c r="AQ693">
        <v>0</v>
      </c>
      <c r="AR693">
        <v>0</v>
      </c>
      <c r="AS693" t="s">
        <v>3</v>
      </c>
      <c r="AT693">
        <v>100</v>
      </c>
      <c r="AU693" t="s">
        <v>3</v>
      </c>
      <c r="AV693">
        <v>0</v>
      </c>
      <c r="AW693">
        <v>1</v>
      </c>
      <c r="AX693">
        <v>-1</v>
      </c>
      <c r="AY693">
        <v>0</v>
      </c>
      <c r="AZ693">
        <v>0</v>
      </c>
      <c r="BA693" t="s">
        <v>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Y693*Source!I783</f>
        <v>4.5999999999999996</v>
      </c>
      <c r="CY693">
        <f>AA693</f>
        <v>108.23</v>
      </c>
      <c r="CZ693">
        <f>AE693</f>
        <v>131.99</v>
      </c>
      <c r="DA693">
        <f>AI693</f>
        <v>0.82</v>
      </c>
      <c r="DB693">
        <f>ROUND(ROUND(AT693*CZ693,2),2)</f>
        <v>13199</v>
      </c>
      <c r="DC693">
        <f>ROUND(ROUND(AT693*AG693,2),2)</f>
        <v>0</v>
      </c>
    </row>
    <row r="694" spans="1:107">
      <c r="A694">
        <f>ROW(Source!A783)</f>
        <v>783</v>
      </c>
      <c r="B694">
        <v>36401907</v>
      </c>
      <c r="C694">
        <v>36406826</v>
      </c>
      <c r="D694">
        <v>29115197</v>
      </c>
      <c r="E694">
        <v>1</v>
      </c>
      <c r="F694">
        <v>1</v>
      </c>
      <c r="G694">
        <v>1</v>
      </c>
      <c r="H694">
        <v>3</v>
      </c>
      <c r="I694" t="s">
        <v>537</v>
      </c>
      <c r="J694" t="s">
        <v>538</v>
      </c>
      <c r="K694" t="s">
        <v>539</v>
      </c>
      <c r="L694">
        <v>1354</v>
      </c>
      <c r="N694">
        <v>1010</v>
      </c>
      <c r="O694" t="s">
        <v>237</v>
      </c>
      <c r="P694" t="s">
        <v>237</v>
      </c>
      <c r="Q694">
        <v>1</v>
      </c>
      <c r="W694">
        <v>0</v>
      </c>
      <c r="X694">
        <v>-1208533646</v>
      </c>
      <c r="Y694">
        <v>400</v>
      </c>
      <c r="AA694">
        <v>3.68</v>
      </c>
      <c r="AB694">
        <v>0</v>
      </c>
      <c r="AC694">
        <v>0</v>
      </c>
      <c r="AD694">
        <v>0</v>
      </c>
      <c r="AE694">
        <v>0.5</v>
      </c>
      <c r="AF694">
        <v>0</v>
      </c>
      <c r="AG694">
        <v>0</v>
      </c>
      <c r="AH694">
        <v>0</v>
      </c>
      <c r="AI694">
        <v>7.36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400</v>
      </c>
      <c r="AU694" t="s">
        <v>3</v>
      </c>
      <c r="AV694">
        <v>0</v>
      </c>
      <c r="AW694">
        <v>2</v>
      </c>
      <c r="AX694">
        <v>36406840</v>
      </c>
      <c r="AY694">
        <v>1</v>
      </c>
      <c r="AZ694">
        <v>0</v>
      </c>
      <c r="BA694">
        <v>671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Y694*Source!I783</f>
        <v>18.399999999999999</v>
      </c>
      <c r="CY694">
        <f>AA694</f>
        <v>3.68</v>
      </c>
      <c r="CZ694">
        <f>AE694</f>
        <v>0.5</v>
      </c>
      <c r="DA694">
        <f>AI694</f>
        <v>7.36</v>
      </c>
      <c r="DB694">
        <f>ROUND(ROUND(AT694*CZ694,2),2)</f>
        <v>200</v>
      </c>
      <c r="DC694">
        <f>ROUND(ROUND(AT694*AG694,2),2)</f>
        <v>0</v>
      </c>
    </row>
    <row r="695" spans="1:107">
      <c r="A695">
        <f>ROW(Source!A785)</f>
        <v>785</v>
      </c>
      <c r="B695">
        <v>36401907</v>
      </c>
      <c r="C695">
        <v>36406842</v>
      </c>
      <c r="D695">
        <v>18413230</v>
      </c>
      <c r="E695">
        <v>1</v>
      </c>
      <c r="F695">
        <v>1</v>
      </c>
      <c r="G695">
        <v>1</v>
      </c>
      <c r="H695">
        <v>1</v>
      </c>
      <c r="I695" t="s">
        <v>540</v>
      </c>
      <c r="J695" t="s">
        <v>3</v>
      </c>
      <c r="K695" t="s">
        <v>541</v>
      </c>
      <c r="L695">
        <v>1369</v>
      </c>
      <c r="N695">
        <v>1013</v>
      </c>
      <c r="O695" t="s">
        <v>514</v>
      </c>
      <c r="P695" t="s">
        <v>514</v>
      </c>
      <c r="Q695">
        <v>1</v>
      </c>
      <c r="W695">
        <v>0</v>
      </c>
      <c r="X695">
        <v>355262106</v>
      </c>
      <c r="Y695">
        <v>191.44049999999999</v>
      </c>
      <c r="AA695">
        <v>0</v>
      </c>
      <c r="AB695">
        <v>0</v>
      </c>
      <c r="AC695">
        <v>0</v>
      </c>
      <c r="AD695">
        <v>293.22000000000003</v>
      </c>
      <c r="AE695">
        <v>0</v>
      </c>
      <c r="AF695">
        <v>0</v>
      </c>
      <c r="AG695">
        <v>0</v>
      </c>
      <c r="AH695">
        <v>293.22000000000003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166.47</v>
      </c>
      <c r="AU695" t="s">
        <v>134</v>
      </c>
      <c r="AV695">
        <v>1</v>
      </c>
      <c r="AW695">
        <v>2</v>
      </c>
      <c r="AX695">
        <v>36406852</v>
      </c>
      <c r="AY695">
        <v>1</v>
      </c>
      <c r="AZ695">
        <v>0</v>
      </c>
      <c r="BA695">
        <v>672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Y695*Source!I785</f>
        <v>7.6576199999999996</v>
      </c>
      <c r="CY695">
        <f>AD695</f>
        <v>293.22000000000003</v>
      </c>
      <c r="CZ695">
        <f>AH695</f>
        <v>293.22000000000003</v>
      </c>
      <c r="DA695">
        <f>AL695</f>
        <v>1</v>
      </c>
      <c r="DB695">
        <f>ROUND((ROUND(AT695*CZ695,2)*1.15),2)</f>
        <v>56134.18</v>
      </c>
      <c r="DC695">
        <f>ROUND((ROUND(AT695*AG695,2)*1.15),2)</f>
        <v>0</v>
      </c>
    </row>
    <row r="696" spans="1:107">
      <c r="A696">
        <f>ROW(Source!A785)</f>
        <v>785</v>
      </c>
      <c r="B696">
        <v>36401907</v>
      </c>
      <c r="C696">
        <v>36406842</v>
      </c>
      <c r="D696">
        <v>121548</v>
      </c>
      <c r="E696">
        <v>1</v>
      </c>
      <c r="F696">
        <v>1</v>
      </c>
      <c r="G696">
        <v>1</v>
      </c>
      <c r="H696">
        <v>1</v>
      </c>
      <c r="I696" t="s">
        <v>35</v>
      </c>
      <c r="J696" t="s">
        <v>3</v>
      </c>
      <c r="K696" t="s">
        <v>515</v>
      </c>
      <c r="L696">
        <v>608254</v>
      </c>
      <c r="N696">
        <v>1013</v>
      </c>
      <c r="O696" t="s">
        <v>516</v>
      </c>
      <c r="P696" t="s">
        <v>516</v>
      </c>
      <c r="Q696">
        <v>1</v>
      </c>
      <c r="W696">
        <v>0</v>
      </c>
      <c r="X696">
        <v>-185737400</v>
      </c>
      <c r="Y696">
        <v>0.1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0.08</v>
      </c>
      <c r="AU696" t="s">
        <v>133</v>
      </c>
      <c r="AV696">
        <v>2</v>
      </c>
      <c r="AW696">
        <v>2</v>
      </c>
      <c r="AX696">
        <v>36406853</v>
      </c>
      <c r="AY696">
        <v>1</v>
      </c>
      <c r="AZ696">
        <v>0</v>
      </c>
      <c r="BA696">
        <v>673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Y696*Source!I785</f>
        <v>4.0000000000000001E-3</v>
      </c>
      <c r="CY696">
        <f>AD696</f>
        <v>0</v>
      </c>
      <c r="CZ696">
        <f>AH696</f>
        <v>0</v>
      </c>
      <c r="DA696">
        <f>AL696</f>
        <v>1</v>
      </c>
      <c r="DB696">
        <f>ROUND((ROUND(AT696*CZ696,2)*1.25),2)</f>
        <v>0</v>
      </c>
      <c r="DC696">
        <f>ROUND((ROUND(AT696*AG696,2)*1.25),2)</f>
        <v>0</v>
      </c>
    </row>
    <row r="697" spans="1:107">
      <c r="A697">
        <f>ROW(Source!A785)</f>
        <v>785</v>
      </c>
      <c r="B697">
        <v>36401907</v>
      </c>
      <c r="C697">
        <v>36406842</v>
      </c>
      <c r="D697">
        <v>29172556</v>
      </c>
      <c r="E697">
        <v>1</v>
      </c>
      <c r="F697">
        <v>1</v>
      </c>
      <c r="G697">
        <v>1</v>
      </c>
      <c r="H697">
        <v>2</v>
      </c>
      <c r="I697" t="s">
        <v>517</v>
      </c>
      <c r="J697" t="s">
        <v>518</v>
      </c>
      <c r="K697" t="s">
        <v>519</v>
      </c>
      <c r="L697">
        <v>1368</v>
      </c>
      <c r="N697">
        <v>1011</v>
      </c>
      <c r="O697" t="s">
        <v>520</v>
      </c>
      <c r="P697" t="s">
        <v>520</v>
      </c>
      <c r="Q697">
        <v>1</v>
      </c>
      <c r="W697">
        <v>0</v>
      </c>
      <c r="X697">
        <v>-1302720870</v>
      </c>
      <c r="Y697">
        <v>0.1</v>
      </c>
      <c r="AA697">
        <v>0</v>
      </c>
      <c r="AB697">
        <v>466.71</v>
      </c>
      <c r="AC697">
        <v>449.82</v>
      </c>
      <c r="AD697">
        <v>0</v>
      </c>
      <c r="AE697">
        <v>0</v>
      </c>
      <c r="AF697">
        <v>31.26</v>
      </c>
      <c r="AG697">
        <v>13.5</v>
      </c>
      <c r="AH697">
        <v>0</v>
      </c>
      <c r="AI697">
        <v>1</v>
      </c>
      <c r="AJ697">
        <v>14.93</v>
      </c>
      <c r="AK697">
        <v>33.32</v>
      </c>
      <c r="AL697">
        <v>1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0.08</v>
      </c>
      <c r="AU697" t="s">
        <v>133</v>
      </c>
      <c r="AV697">
        <v>0</v>
      </c>
      <c r="AW697">
        <v>2</v>
      </c>
      <c r="AX697">
        <v>36406854</v>
      </c>
      <c r="AY697">
        <v>1</v>
      </c>
      <c r="AZ697">
        <v>0</v>
      </c>
      <c r="BA697">
        <v>674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Y697*Source!I785</f>
        <v>4.0000000000000001E-3</v>
      </c>
      <c r="CY697">
        <f>AB697</f>
        <v>466.71</v>
      </c>
      <c r="CZ697">
        <f>AF697</f>
        <v>31.26</v>
      </c>
      <c r="DA697">
        <f>AJ697</f>
        <v>14.93</v>
      </c>
      <c r="DB697">
        <f>ROUND((ROUND(AT697*CZ697,2)*1.25),2)</f>
        <v>3.13</v>
      </c>
      <c r="DC697">
        <f>ROUND((ROUND(AT697*AG697,2)*1.25),2)</f>
        <v>1.35</v>
      </c>
    </row>
    <row r="698" spans="1:107">
      <c r="A698">
        <f>ROW(Source!A785)</f>
        <v>785</v>
      </c>
      <c r="B698">
        <v>36401907</v>
      </c>
      <c r="C698">
        <v>36406842</v>
      </c>
      <c r="D698">
        <v>29174591</v>
      </c>
      <c r="E698">
        <v>1</v>
      </c>
      <c r="F698">
        <v>1</v>
      </c>
      <c r="G698">
        <v>1</v>
      </c>
      <c r="H698">
        <v>2</v>
      </c>
      <c r="I698" t="s">
        <v>542</v>
      </c>
      <c r="J698" t="s">
        <v>543</v>
      </c>
      <c r="K698" t="s">
        <v>544</v>
      </c>
      <c r="L698">
        <v>1368</v>
      </c>
      <c r="N698">
        <v>1011</v>
      </c>
      <c r="O698" t="s">
        <v>520</v>
      </c>
      <c r="P698" t="s">
        <v>520</v>
      </c>
      <c r="Q698">
        <v>1</v>
      </c>
      <c r="W698">
        <v>0</v>
      </c>
      <c r="X698">
        <v>1598042632</v>
      </c>
      <c r="Y698">
        <v>0.32500000000000001</v>
      </c>
      <c r="AA698">
        <v>0</v>
      </c>
      <c r="AB698">
        <v>9.4700000000000006</v>
      </c>
      <c r="AC698">
        <v>0</v>
      </c>
      <c r="AD698">
        <v>0</v>
      </c>
      <c r="AE698">
        <v>0</v>
      </c>
      <c r="AF698">
        <v>0.95</v>
      </c>
      <c r="AG698">
        <v>0</v>
      </c>
      <c r="AH698">
        <v>0</v>
      </c>
      <c r="AI698">
        <v>1</v>
      </c>
      <c r="AJ698">
        <v>9.9700000000000006</v>
      </c>
      <c r="AK698">
        <v>33.32</v>
      </c>
      <c r="AL698">
        <v>1</v>
      </c>
      <c r="AN698">
        <v>0</v>
      </c>
      <c r="AO698">
        <v>1</v>
      </c>
      <c r="AP698">
        <v>1</v>
      </c>
      <c r="AQ698">
        <v>0</v>
      </c>
      <c r="AR698">
        <v>0</v>
      </c>
      <c r="AS698" t="s">
        <v>3</v>
      </c>
      <c r="AT698">
        <v>0.26</v>
      </c>
      <c r="AU698" t="s">
        <v>133</v>
      </c>
      <c r="AV698">
        <v>0</v>
      </c>
      <c r="AW698">
        <v>2</v>
      </c>
      <c r="AX698">
        <v>36406855</v>
      </c>
      <c r="AY698">
        <v>1</v>
      </c>
      <c r="AZ698">
        <v>0</v>
      </c>
      <c r="BA698">
        <v>675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Y698*Source!I785</f>
        <v>1.3000000000000001E-2</v>
      </c>
      <c r="CY698">
        <f>AB698</f>
        <v>9.4700000000000006</v>
      </c>
      <c r="CZ698">
        <f>AF698</f>
        <v>0.95</v>
      </c>
      <c r="DA698">
        <f>AJ698</f>
        <v>9.9700000000000006</v>
      </c>
      <c r="DB698">
        <f>ROUND((ROUND(AT698*CZ698,2)*1.25),2)</f>
        <v>0.31</v>
      </c>
      <c r="DC698">
        <f>ROUND((ROUND(AT698*AG698,2)*1.25),2)</f>
        <v>0</v>
      </c>
    </row>
    <row r="699" spans="1:107">
      <c r="A699">
        <f>ROW(Source!A785)</f>
        <v>785</v>
      </c>
      <c r="B699">
        <v>36401907</v>
      </c>
      <c r="C699">
        <v>36406842</v>
      </c>
      <c r="D699">
        <v>29174913</v>
      </c>
      <c r="E699">
        <v>1</v>
      </c>
      <c r="F699">
        <v>1</v>
      </c>
      <c r="G699">
        <v>1</v>
      </c>
      <c r="H699">
        <v>2</v>
      </c>
      <c r="I699" t="s">
        <v>531</v>
      </c>
      <c r="J699" t="s">
        <v>532</v>
      </c>
      <c r="K699" t="s">
        <v>533</v>
      </c>
      <c r="L699">
        <v>1368</v>
      </c>
      <c r="N699">
        <v>1011</v>
      </c>
      <c r="O699" t="s">
        <v>520</v>
      </c>
      <c r="P699" t="s">
        <v>520</v>
      </c>
      <c r="Q699">
        <v>1</v>
      </c>
      <c r="W699">
        <v>0</v>
      </c>
      <c r="X699">
        <v>458544584</v>
      </c>
      <c r="Y699">
        <v>0.625</v>
      </c>
      <c r="AA699">
        <v>0</v>
      </c>
      <c r="AB699">
        <v>932.72</v>
      </c>
      <c r="AC699">
        <v>386.51</v>
      </c>
      <c r="AD699">
        <v>0</v>
      </c>
      <c r="AE699">
        <v>0</v>
      </c>
      <c r="AF699">
        <v>87.17</v>
      </c>
      <c r="AG699">
        <v>11.6</v>
      </c>
      <c r="AH699">
        <v>0</v>
      </c>
      <c r="AI699">
        <v>1</v>
      </c>
      <c r="AJ699">
        <v>10.7</v>
      </c>
      <c r="AK699">
        <v>33.32</v>
      </c>
      <c r="AL699">
        <v>1</v>
      </c>
      <c r="AN699">
        <v>0</v>
      </c>
      <c r="AO699">
        <v>1</v>
      </c>
      <c r="AP699">
        <v>1</v>
      </c>
      <c r="AQ699">
        <v>0</v>
      </c>
      <c r="AR699">
        <v>0</v>
      </c>
      <c r="AS699" t="s">
        <v>3</v>
      </c>
      <c r="AT699">
        <v>0.5</v>
      </c>
      <c r="AU699" t="s">
        <v>133</v>
      </c>
      <c r="AV699">
        <v>0</v>
      </c>
      <c r="AW699">
        <v>2</v>
      </c>
      <c r="AX699">
        <v>36406856</v>
      </c>
      <c r="AY699">
        <v>1</v>
      </c>
      <c r="AZ699">
        <v>0</v>
      </c>
      <c r="BA699">
        <v>676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Y699*Source!I785</f>
        <v>2.5000000000000001E-2</v>
      </c>
      <c r="CY699">
        <f>AB699</f>
        <v>932.72</v>
      </c>
      <c r="CZ699">
        <f>AF699</f>
        <v>87.17</v>
      </c>
      <c r="DA699">
        <f>AJ699</f>
        <v>10.7</v>
      </c>
      <c r="DB699">
        <f>ROUND((ROUND(AT699*CZ699,2)*1.25),2)</f>
        <v>54.49</v>
      </c>
      <c r="DC699">
        <f>ROUND((ROUND(AT699*AG699,2)*1.25),2)</f>
        <v>7.25</v>
      </c>
    </row>
    <row r="700" spans="1:107">
      <c r="A700">
        <f>ROW(Source!A785)</f>
        <v>785</v>
      </c>
      <c r="B700">
        <v>36401907</v>
      </c>
      <c r="C700">
        <v>36406842</v>
      </c>
      <c r="D700">
        <v>29107800</v>
      </c>
      <c r="E700">
        <v>1</v>
      </c>
      <c r="F700">
        <v>1</v>
      </c>
      <c r="G700">
        <v>1</v>
      </c>
      <c r="H700">
        <v>3</v>
      </c>
      <c r="I700" t="s">
        <v>545</v>
      </c>
      <c r="J700" t="s">
        <v>546</v>
      </c>
      <c r="K700" t="s">
        <v>547</v>
      </c>
      <c r="L700">
        <v>1346</v>
      </c>
      <c r="N700">
        <v>1009</v>
      </c>
      <c r="O700" t="s">
        <v>160</v>
      </c>
      <c r="P700" t="s">
        <v>160</v>
      </c>
      <c r="Q700">
        <v>1</v>
      </c>
      <c r="W700">
        <v>0</v>
      </c>
      <c r="X700">
        <v>-1570619850</v>
      </c>
      <c r="Y700">
        <v>0.2</v>
      </c>
      <c r="AA700">
        <v>46.61</v>
      </c>
      <c r="AB700">
        <v>0</v>
      </c>
      <c r="AC700">
        <v>0</v>
      </c>
      <c r="AD700">
        <v>0</v>
      </c>
      <c r="AE700">
        <v>1.81</v>
      </c>
      <c r="AF700">
        <v>0</v>
      </c>
      <c r="AG700">
        <v>0</v>
      </c>
      <c r="AH700">
        <v>0</v>
      </c>
      <c r="AI700">
        <v>25.75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0.2</v>
      </c>
      <c r="AU700" t="s">
        <v>3</v>
      </c>
      <c r="AV700">
        <v>0</v>
      </c>
      <c r="AW700">
        <v>2</v>
      </c>
      <c r="AX700">
        <v>36406857</v>
      </c>
      <c r="AY700">
        <v>1</v>
      </c>
      <c r="AZ700">
        <v>0</v>
      </c>
      <c r="BA700">
        <v>677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Y700*Source!I785</f>
        <v>8.0000000000000002E-3</v>
      </c>
      <c r="CY700">
        <f>AA700</f>
        <v>46.61</v>
      </c>
      <c r="CZ700">
        <f>AE700</f>
        <v>1.81</v>
      </c>
      <c r="DA700">
        <f>AI700</f>
        <v>25.75</v>
      </c>
      <c r="DB700">
        <f>ROUND(ROUND(AT700*CZ700,2),2)</f>
        <v>0.36</v>
      </c>
      <c r="DC700">
        <f>ROUND(ROUND(AT700*AG700,2),2)</f>
        <v>0</v>
      </c>
    </row>
    <row r="701" spans="1:107">
      <c r="A701">
        <f>ROW(Source!A785)</f>
        <v>785</v>
      </c>
      <c r="B701">
        <v>36401907</v>
      </c>
      <c r="C701">
        <v>36406842</v>
      </c>
      <c r="D701">
        <v>29109411</v>
      </c>
      <c r="E701">
        <v>1</v>
      </c>
      <c r="F701">
        <v>1</v>
      </c>
      <c r="G701">
        <v>1</v>
      </c>
      <c r="H701">
        <v>3</v>
      </c>
      <c r="I701" t="s">
        <v>548</v>
      </c>
      <c r="J701" t="s">
        <v>549</v>
      </c>
      <c r="K701" t="s">
        <v>550</v>
      </c>
      <c r="L701">
        <v>1346</v>
      </c>
      <c r="N701">
        <v>1009</v>
      </c>
      <c r="O701" t="s">
        <v>160</v>
      </c>
      <c r="P701" t="s">
        <v>160</v>
      </c>
      <c r="Q701">
        <v>1</v>
      </c>
      <c r="W701">
        <v>0</v>
      </c>
      <c r="X701">
        <v>-1130535485</v>
      </c>
      <c r="Y701">
        <v>30</v>
      </c>
      <c r="AA701">
        <v>53.91</v>
      </c>
      <c r="AB701">
        <v>0</v>
      </c>
      <c r="AC701">
        <v>0</v>
      </c>
      <c r="AD701">
        <v>0</v>
      </c>
      <c r="AE701">
        <v>15.95</v>
      </c>
      <c r="AF701">
        <v>0</v>
      </c>
      <c r="AG701">
        <v>0</v>
      </c>
      <c r="AH701">
        <v>0</v>
      </c>
      <c r="AI701">
        <v>3.38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30</v>
      </c>
      <c r="AU701" t="s">
        <v>3</v>
      </c>
      <c r="AV701">
        <v>0</v>
      </c>
      <c r="AW701">
        <v>2</v>
      </c>
      <c r="AX701">
        <v>36406858</v>
      </c>
      <c r="AY701">
        <v>1</v>
      </c>
      <c r="AZ701">
        <v>0</v>
      </c>
      <c r="BA701">
        <v>678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Y701*Source!I785</f>
        <v>1.2</v>
      </c>
      <c r="CY701">
        <f>AA701</f>
        <v>53.91</v>
      </c>
      <c r="CZ701">
        <f>AE701</f>
        <v>15.95</v>
      </c>
      <c r="DA701">
        <f>AI701</f>
        <v>3.38</v>
      </c>
      <c r="DB701">
        <f>ROUND(ROUND(AT701*CZ701,2),2)</f>
        <v>478.5</v>
      </c>
      <c r="DC701">
        <f>ROUND(ROUND(AT701*AG701,2),2)</f>
        <v>0</v>
      </c>
    </row>
    <row r="702" spans="1:107">
      <c r="A702">
        <f>ROW(Source!A785)</f>
        <v>785</v>
      </c>
      <c r="B702">
        <v>36401907</v>
      </c>
      <c r="C702">
        <v>36406842</v>
      </c>
      <c r="D702">
        <v>29109535</v>
      </c>
      <c r="E702">
        <v>1</v>
      </c>
      <c r="F702">
        <v>1</v>
      </c>
      <c r="G702">
        <v>1</v>
      </c>
      <c r="H702">
        <v>3</v>
      </c>
      <c r="I702" t="s">
        <v>281</v>
      </c>
      <c r="J702" t="s">
        <v>283</v>
      </c>
      <c r="K702" t="s">
        <v>282</v>
      </c>
      <c r="L702">
        <v>1327</v>
      </c>
      <c r="N702">
        <v>1005</v>
      </c>
      <c r="O702" t="s">
        <v>155</v>
      </c>
      <c r="P702" t="s">
        <v>155</v>
      </c>
      <c r="Q702">
        <v>1</v>
      </c>
      <c r="W702">
        <v>0</v>
      </c>
      <c r="X702">
        <v>522970763</v>
      </c>
      <c r="Y702">
        <v>105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0</v>
      </c>
      <c r="AP702">
        <v>0</v>
      </c>
      <c r="AQ702">
        <v>0</v>
      </c>
      <c r="AR702">
        <v>0</v>
      </c>
      <c r="AS702" t="s">
        <v>3</v>
      </c>
      <c r="AT702">
        <v>105</v>
      </c>
      <c r="AU702" t="s">
        <v>3</v>
      </c>
      <c r="AV702">
        <v>0</v>
      </c>
      <c r="AW702">
        <v>2</v>
      </c>
      <c r="AX702">
        <v>36406859</v>
      </c>
      <c r="AY702">
        <v>1</v>
      </c>
      <c r="AZ702">
        <v>0</v>
      </c>
      <c r="BA702">
        <v>679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Y702*Source!I785</f>
        <v>4.2</v>
      </c>
      <c r="CY702">
        <f>AA702</f>
        <v>0</v>
      </c>
      <c r="CZ702">
        <f>AE702</f>
        <v>0</v>
      </c>
      <c r="DA702">
        <f>AI702</f>
        <v>1</v>
      </c>
      <c r="DB702">
        <f>ROUND(ROUND(AT702*CZ702,2),2)</f>
        <v>0</v>
      </c>
      <c r="DC702">
        <f>ROUND(ROUND(AT702*AG702,2),2)</f>
        <v>0</v>
      </c>
    </row>
    <row r="703" spans="1:107">
      <c r="A703">
        <f>ROW(Source!A785)</f>
        <v>785</v>
      </c>
      <c r="B703">
        <v>36401907</v>
      </c>
      <c r="C703">
        <v>36406842</v>
      </c>
      <c r="D703">
        <v>29109265</v>
      </c>
      <c r="E703">
        <v>1</v>
      </c>
      <c r="F703">
        <v>1</v>
      </c>
      <c r="G703">
        <v>1</v>
      </c>
      <c r="H703">
        <v>3</v>
      </c>
      <c r="I703" t="s">
        <v>284</v>
      </c>
      <c r="J703" t="s">
        <v>286</v>
      </c>
      <c r="K703" t="s">
        <v>285</v>
      </c>
      <c r="L703">
        <v>1348</v>
      </c>
      <c r="N703">
        <v>1009</v>
      </c>
      <c r="O703" t="s">
        <v>30</v>
      </c>
      <c r="P703" t="s">
        <v>30</v>
      </c>
      <c r="Q703">
        <v>1000</v>
      </c>
      <c r="W703">
        <v>0</v>
      </c>
      <c r="X703">
        <v>-192135928</v>
      </c>
      <c r="Y703">
        <v>8.8999999999999999E-3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0</v>
      </c>
      <c r="AP703">
        <v>0</v>
      </c>
      <c r="AQ703">
        <v>0</v>
      </c>
      <c r="AR703">
        <v>0</v>
      </c>
      <c r="AS703" t="s">
        <v>3</v>
      </c>
      <c r="AT703">
        <v>8.8999999999999999E-3</v>
      </c>
      <c r="AU703" t="s">
        <v>3</v>
      </c>
      <c r="AV703">
        <v>0</v>
      </c>
      <c r="AW703">
        <v>2</v>
      </c>
      <c r="AX703">
        <v>36406860</v>
      </c>
      <c r="AY703">
        <v>1</v>
      </c>
      <c r="AZ703">
        <v>0</v>
      </c>
      <c r="BA703">
        <v>680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Y703*Source!I785</f>
        <v>3.5599999999999998E-4</v>
      </c>
      <c r="CY703">
        <f>AA703</f>
        <v>0</v>
      </c>
      <c r="CZ703">
        <f>AE703</f>
        <v>0</v>
      </c>
      <c r="DA703">
        <f>AI703</f>
        <v>1</v>
      </c>
      <c r="DB703">
        <f>ROUND(ROUND(AT703*CZ703,2),2)</f>
        <v>0</v>
      </c>
      <c r="DC703">
        <f>ROUND(ROUND(AT703*AG703,2),2)</f>
        <v>0</v>
      </c>
    </row>
    <row r="704" spans="1:107">
      <c r="A704">
        <f>ROW(Source!A788)</f>
        <v>788</v>
      </c>
      <c r="B704">
        <v>36401907</v>
      </c>
      <c r="C704">
        <v>36406863</v>
      </c>
      <c r="D704">
        <v>18410572</v>
      </c>
      <c r="E704">
        <v>1</v>
      </c>
      <c r="F704">
        <v>1</v>
      </c>
      <c r="G704">
        <v>1</v>
      </c>
      <c r="H704">
        <v>1</v>
      </c>
      <c r="I704" t="s">
        <v>551</v>
      </c>
      <c r="J704" t="s">
        <v>3</v>
      </c>
      <c r="K704" t="s">
        <v>552</v>
      </c>
      <c r="L704">
        <v>1369</v>
      </c>
      <c r="N704">
        <v>1013</v>
      </c>
      <c r="O704" t="s">
        <v>514</v>
      </c>
      <c r="P704" t="s">
        <v>514</v>
      </c>
      <c r="Q704">
        <v>1</v>
      </c>
      <c r="W704">
        <v>0</v>
      </c>
      <c r="X704">
        <v>-546915240</v>
      </c>
      <c r="Y704">
        <v>84.11099999999999</v>
      </c>
      <c r="AA704">
        <v>0</v>
      </c>
      <c r="AB704">
        <v>0</v>
      </c>
      <c r="AC704">
        <v>0</v>
      </c>
      <c r="AD704">
        <v>279.16000000000003</v>
      </c>
      <c r="AE704">
        <v>0</v>
      </c>
      <c r="AF704">
        <v>0</v>
      </c>
      <c r="AG704">
        <v>0</v>
      </c>
      <c r="AH704">
        <v>279.16000000000003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1</v>
      </c>
      <c r="AQ704">
        <v>0</v>
      </c>
      <c r="AR704">
        <v>0</v>
      </c>
      <c r="AS704" t="s">
        <v>3</v>
      </c>
      <c r="AT704">
        <v>73.14</v>
      </c>
      <c r="AU704" t="s">
        <v>167</v>
      </c>
      <c r="AV704">
        <v>1</v>
      </c>
      <c r="AW704">
        <v>2</v>
      </c>
      <c r="AX704">
        <v>36406872</v>
      </c>
      <c r="AY704">
        <v>2</v>
      </c>
      <c r="AZ704">
        <v>131072</v>
      </c>
      <c r="BA704">
        <v>681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Y704*Source!I788</f>
        <v>1.6822199999999998</v>
      </c>
      <c r="CY704">
        <f>AD704</f>
        <v>279.16000000000003</v>
      </c>
      <c r="CZ704">
        <f>AH704</f>
        <v>279.16000000000003</v>
      </c>
      <c r="DA704">
        <f>AL704</f>
        <v>1</v>
      </c>
      <c r="DB704">
        <f>ROUND((ROUND(AT704*CZ704,2)*1.15),2)</f>
        <v>23480.42</v>
      </c>
      <c r="DC704">
        <f>ROUND((ROUND(AT704*AG704,2)*1.15),2)</f>
        <v>0</v>
      </c>
    </row>
    <row r="705" spans="1:107">
      <c r="A705">
        <f>ROW(Source!A788)</f>
        <v>788</v>
      </c>
      <c r="B705">
        <v>36401907</v>
      </c>
      <c r="C705">
        <v>36406863</v>
      </c>
      <c r="D705">
        <v>121548</v>
      </c>
      <c r="E705">
        <v>1</v>
      </c>
      <c r="F705">
        <v>1</v>
      </c>
      <c r="G705">
        <v>1</v>
      </c>
      <c r="H705">
        <v>1</v>
      </c>
      <c r="I705" t="s">
        <v>35</v>
      </c>
      <c r="J705" t="s">
        <v>3</v>
      </c>
      <c r="K705" t="s">
        <v>515</v>
      </c>
      <c r="L705">
        <v>608254</v>
      </c>
      <c r="N705">
        <v>1013</v>
      </c>
      <c r="O705" t="s">
        <v>516</v>
      </c>
      <c r="P705" t="s">
        <v>516</v>
      </c>
      <c r="Q705">
        <v>1</v>
      </c>
      <c r="W705">
        <v>0</v>
      </c>
      <c r="X705">
        <v>-185737400</v>
      </c>
      <c r="Y705">
        <v>1.7125000000000001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1</v>
      </c>
      <c r="AQ705">
        <v>0</v>
      </c>
      <c r="AR705">
        <v>0</v>
      </c>
      <c r="AS705" t="s">
        <v>3</v>
      </c>
      <c r="AT705">
        <v>1.37</v>
      </c>
      <c r="AU705" t="s">
        <v>133</v>
      </c>
      <c r="AV705">
        <v>2</v>
      </c>
      <c r="AW705">
        <v>2</v>
      </c>
      <c r="AX705">
        <v>36406873</v>
      </c>
      <c r="AY705">
        <v>1</v>
      </c>
      <c r="AZ705">
        <v>0</v>
      </c>
      <c r="BA705">
        <v>682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Y705*Source!I788</f>
        <v>3.4250000000000003E-2</v>
      </c>
      <c r="CY705">
        <f>AD705</f>
        <v>0</v>
      </c>
      <c r="CZ705">
        <f>AH705</f>
        <v>0</v>
      </c>
      <c r="DA705">
        <f>AL705</f>
        <v>1</v>
      </c>
      <c r="DB705">
        <f>ROUND((ROUND(AT705*CZ705,2)*1.25),2)</f>
        <v>0</v>
      </c>
      <c r="DC705">
        <f>ROUND((ROUND(AT705*AG705,2)*1.25),2)</f>
        <v>0</v>
      </c>
    </row>
    <row r="706" spans="1:107">
      <c r="A706">
        <f>ROW(Source!A788)</f>
        <v>788</v>
      </c>
      <c r="B706">
        <v>36401907</v>
      </c>
      <c r="C706">
        <v>36406863</v>
      </c>
      <c r="D706">
        <v>29172379</v>
      </c>
      <c r="E706">
        <v>1</v>
      </c>
      <c r="F706">
        <v>1</v>
      </c>
      <c r="G706">
        <v>1</v>
      </c>
      <c r="H706">
        <v>2</v>
      </c>
      <c r="I706" t="s">
        <v>553</v>
      </c>
      <c r="J706" t="s">
        <v>554</v>
      </c>
      <c r="K706" t="s">
        <v>555</v>
      </c>
      <c r="L706">
        <v>1368</v>
      </c>
      <c r="N706">
        <v>1011</v>
      </c>
      <c r="O706" t="s">
        <v>520</v>
      </c>
      <c r="P706" t="s">
        <v>520</v>
      </c>
      <c r="Q706">
        <v>1</v>
      </c>
      <c r="W706">
        <v>0</v>
      </c>
      <c r="X706">
        <v>-151619853</v>
      </c>
      <c r="Y706">
        <v>1.7125000000000001</v>
      </c>
      <c r="AA706">
        <v>0</v>
      </c>
      <c r="AB706">
        <v>1102.08</v>
      </c>
      <c r="AC706">
        <v>449.82</v>
      </c>
      <c r="AD706">
        <v>0</v>
      </c>
      <c r="AE706">
        <v>0</v>
      </c>
      <c r="AF706">
        <v>112</v>
      </c>
      <c r="AG706">
        <v>13.5</v>
      </c>
      <c r="AH706">
        <v>0</v>
      </c>
      <c r="AI706">
        <v>1</v>
      </c>
      <c r="AJ706">
        <v>9.84</v>
      </c>
      <c r="AK706">
        <v>33.32</v>
      </c>
      <c r="AL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3</v>
      </c>
      <c r="AT706">
        <v>1.37</v>
      </c>
      <c r="AU706" t="s">
        <v>133</v>
      </c>
      <c r="AV706">
        <v>0</v>
      </c>
      <c r="AW706">
        <v>2</v>
      </c>
      <c r="AX706">
        <v>36406874</v>
      </c>
      <c r="AY706">
        <v>1</v>
      </c>
      <c r="AZ706">
        <v>0</v>
      </c>
      <c r="BA706">
        <v>683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Y706*Source!I788</f>
        <v>3.4250000000000003E-2</v>
      </c>
      <c r="CY706">
        <f>AB706</f>
        <v>1102.08</v>
      </c>
      <c r="CZ706">
        <f>AF706</f>
        <v>112</v>
      </c>
      <c r="DA706">
        <f>AJ706</f>
        <v>9.84</v>
      </c>
      <c r="DB706">
        <f>ROUND((ROUND(AT706*CZ706,2)*1.25),2)</f>
        <v>191.8</v>
      </c>
      <c r="DC706">
        <f>ROUND((ROUND(AT706*AG706,2)*1.25),2)</f>
        <v>23.13</v>
      </c>
    </row>
    <row r="707" spans="1:107">
      <c r="A707">
        <f>ROW(Source!A788)</f>
        <v>788</v>
      </c>
      <c r="B707">
        <v>36401907</v>
      </c>
      <c r="C707">
        <v>36406863</v>
      </c>
      <c r="D707">
        <v>29174913</v>
      </c>
      <c r="E707">
        <v>1</v>
      </c>
      <c r="F707">
        <v>1</v>
      </c>
      <c r="G707">
        <v>1</v>
      </c>
      <c r="H707">
        <v>2</v>
      </c>
      <c r="I707" t="s">
        <v>531</v>
      </c>
      <c r="J707" t="s">
        <v>532</v>
      </c>
      <c r="K707" t="s">
        <v>533</v>
      </c>
      <c r="L707">
        <v>1368</v>
      </c>
      <c r="N707">
        <v>1011</v>
      </c>
      <c r="O707" t="s">
        <v>520</v>
      </c>
      <c r="P707" t="s">
        <v>520</v>
      </c>
      <c r="Q707">
        <v>1</v>
      </c>
      <c r="W707">
        <v>0</v>
      </c>
      <c r="X707">
        <v>458544584</v>
      </c>
      <c r="Y707">
        <v>2.5750000000000002</v>
      </c>
      <c r="AA707">
        <v>0</v>
      </c>
      <c r="AB707">
        <v>932.72</v>
      </c>
      <c r="AC707">
        <v>386.51</v>
      </c>
      <c r="AD707">
        <v>0</v>
      </c>
      <c r="AE707">
        <v>0</v>
      </c>
      <c r="AF707">
        <v>87.17</v>
      </c>
      <c r="AG707">
        <v>11.6</v>
      </c>
      <c r="AH707">
        <v>0</v>
      </c>
      <c r="AI707">
        <v>1</v>
      </c>
      <c r="AJ707">
        <v>10.7</v>
      </c>
      <c r="AK707">
        <v>33.32</v>
      </c>
      <c r="AL707">
        <v>1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3</v>
      </c>
      <c r="AT707">
        <v>2.06</v>
      </c>
      <c r="AU707" t="s">
        <v>133</v>
      </c>
      <c r="AV707">
        <v>0</v>
      </c>
      <c r="AW707">
        <v>2</v>
      </c>
      <c r="AX707">
        <v>36406875</v>
      </c>
      <c r="AY707">
        <v>1</v>
      </c>
      <c r="AZ707">
        <v>0</v>
      </c>
      <c r="BA707">
        <v>684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Y707*Source!I788</f>
        <v>5.1500000000000004E-2</v>
      </c>
      <c r="CY707">
        <f>AB707</f>
        <v>932.72</v>
      </c>
      <c r="CZ707">
        <f>AF707</f>
        <v>87.17</v>
      </c>
      <c r="DA707">
        <f>AJ707</f>
        <v>10.7</v>
      </c>
      <c r="DB707">
        <f>ROUND((ROUND(AT707*CZ707,2)*1.25),2)</f>
        <v>224.46</v>
      </c>
      <c r="DC707">
        <f>ROUND((ROUND(AT707*AG707,2)*1.25),2)</f>
        <v>29.88</v>
      </c>
    </row>
    <row r="708" spans="1:107">
      <c r="A708">
        <f>ROW(Source!A788)</f>
        <v>788</v>
      </c>
      <c r="B708">
        <v>36401907</v>
      </c>
      <c r="C708">
        <v>36406863</v>
      </c>
      <c r="D708">
        <v>29114836</v>
      </c>
      <c r="E708">
        <v>1</v>
      </c>
      <c r="F708">
        <v>1</v>
      </c>
      <c r="G708">
        <v>1</v>
      </c>
      <c r="H708">
        <v>3</v>
      </c>
      <c r="I708" t="s">
        <v>168</v>
      </c>
      <c r="J708" t="s">
        <v>171</v>
      </c>
      <c r="K708" t="s">
        <v>169</v>
      </c>
      <c r="L708">
        <v>1035</v>
      </c>
      <c r="N708">
        <v>1013</v>
      </c>
      <c r="O708" t="s">
        <v>170</v>
      </c>
      <c r="P708" t="s">
        <v>170</v>
      </c>
      <c r="Q708">
        <v>1</v>
      </c>
      <c r="W708">
        <v>0</v>
      </c>
      <c r="X708">
        <v>-1252999712</v>
      </c>
      <c r="Y708">
        <v>100</v>
      </c>
      <c r="AA708">
        <v>196.01</v>
      </c>
      <c r="AB708">
        <v>0</v>
      </c>
      <c r="AC708">
        <v>0</v>
      </c>
      <c r="AD708">
        <v>0</v>
      </c>
      <c r="AE708">
        <v>94.69</v>
      </c>
      <c r="AF708">
        <v>0</v>
      </c>
      <c r="AG708">
        <v>0</v>
      </c>
      <c r="AH708">
        <v>0</v>
      </c>
      <c r="AI708">
        <v>2.0699999999999998</v>
      </c>
      <c r="AJ708">
        <v>1</v>
      </c>
      <c r="AK708">
        <v>1</v>
      </c>
      <c r="AL708">
        <v>1</v>
      </c>
      <c r="AN708">
        <v>0</v>
      </c>
      <c r="AO708">
        <v>0</v>
      </c>
      <c r="AP708">
        <v>0</v>
      </c>
      <c r="AQ708">
        <v>0</v>
      </c>
      <c r="AR708">
        <v>0</v>
      </c>
      <c r="AS708" t="s">
        <v>3</v>
      </c>
      <c r="AT708">
        <v>100</v>
      </c>
      <c r="AU708" t="s">
        <v>3</v>
      </c>
      <c r="AV708">
        <v>0</v>
      </c>
      <c r="AW708">
        <v>1</v>
      </c>
      <c r="AX708">
        <v>-1</v>
      </c>
      <c r="AY708">
        <v>0</v>
      </c>
      <c r="AZ708">
        <v>0</v>
      </c>
      <c r="BA708" t="s">
        <v>3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Y708*Source!I788</f>
        <v>2</v>
      </c>
      <c r="CY708">
        <f>AA708</f>
        <v>196.01</v>
      </c>
      <c r="CZ708">
        <f>AE708</f>
        <v>94.69</v>
      </c>
      <c r="DA708">
        <f>AI708</f>
        <v>2.0699999999999998</v>
      </c>
      <c r="DB708">
        <f>ROUND(ROUND(AT708*CZ708,2),2)</f>
        <v>9469</v>
      </c>
      <c r="DC708">
        <f>ROUND(ROUND(AT708*AG708,2),2)</f>
        <v>0</v>
      </c>
    </row>
    <row r="709" spans="1:107">
      <c r="A709">
        <f>ROW(Source!A788)</f>
        <v>788</v>
      </c>
      <c r="B709">
        <v>36401907</v>
      </c>
      <c r="C709">
        <v>36406863</v>
      </c>
      <c r="D709">
        <v>29114332</v>
      </c>
      <c r="E709">
        <v>1</v>
      </c>
      <c r="F709">
        <v>1</v>
      </c>
      <c r="G709">
        <v>1</v>
      </c>
      <c r="H709">
        <v>3</v>
      </c>
      <c r="I709" t="s">
        <v>556</v>
      </c>
      <c r="J709" t="s">
        <v>557</v>
      </c>
      <c r="K709" t="s">
        <v>558</v>
      </c>
      <c r="L709">
        <v>1348</v>
      </c>
      <c r="N709">
        <v>1009</v>
      </c>
      <c r="O709" t="s">
        <v>30</v>
      </c>
      <c r="P709" t="s">
        <v>30</v>
      </c>
      <c r="Q709">
        <v>1000</v>
      </c>
      <c r="W709">
        <v>0</v>
      </c>
      <c r="X709">
        <v>233971917</v>
      </c>
      <c r="Y709">
        <v>3.3999999999999998E-3</v>
      </c>
      <c r="AA709">
        <v>54619.68</v>
      </c>
      <c r="AB709">
        <v>0</v>
      </c>
      <c r="AC709">
        <v>0</v>
      </c>
      <c r="AD709">
        <v>0</v>
      </c>
      <c r="AE709">
        <v>11978</v>
      </c>
      <c r="AF709">
        <v>0</v>
      </c>
      <c r="AG709">
        <v>0</v>
      </c>
      <c r="AH709">
        <v>0</v>
      </c>
      <c r="AI709">
        <v>4.5599999999999996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3.3999999999999998E-3</v>
      </c>
      <c r="AU709" t="s">
        <v>3</v>
      </c>
      <c r="AV709">
        <v>0</v>
      </c>
      <c r="AW709">
        <v>2</v>
      </c>
      <c r="AX709">
        <v>36406876</v>
      </c>
      <c r="AY709">
        <v>1</v>
      </c>
      <c r="AZ709">
        <v>0</v>
      </c>
      <c r="BA709">
        <v>685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Y709*Source!I788</f>
        <v>6.7999999999999999E-5</v>
      </c>
      <c r="CY709">
        <f>AA709</f>
        <v>54619.68</v>
      </c>
      <c r="CZ709">
        <f>AE709</f>
        <v>11978</v>
      </c>
      <c r="DA709">
        <f>AI709</f>
        <v>4.5599999999999996</v>
      </c>
      <c r="DB709">
        <f>ROUND(ROUND(AT709*CZ709,2),2)</f>
        <v>40.729999999999997</v>
      </c>
      <c r="DC709">
        <f>ROUND(ROUND(AT709*AG709,2),2)</f>
        <v>0</v>
      </c>
    </row>
    <row r="710" spans="1:107">
      <c r="A710">
        <f>ROW(Source!A788)</f>
        <v>788</v>
      </c>
      <c r="B710">
        <v>36401907</v>
      </c>
      <c r="C710">
        <v>36406863</v>
      </c>
      <c r="D710">
        <v>29130561</v>
      </c>
      <c r="E710">
        <v>1</v>
      </c>
      <c r="F710">
        <v>1</v>
      </c>
      <c r="G710">
        <v>1</v>
      </c>
      <c r="H710">
        <v>3</v>
      </c>
      <c r="I710" t="s">
        <v>177</v>
      </c>
      <c r="J710" t="s">
        <v>179</v>
      </c>
      <c r="K710" t="s">
        <v>178</v>
      </c>
      <c r="L710">
        <v>1327</v>
      </c>
      <c r="N710">
        <v>1005</v>
      </c>
      <c r="O710" t="s">
        <v>155</v>
      </c>
      <c r="P710" t="s">
        <v>155</v>
      </c>
      <c r="Q710">
        <v>1</v>
      </c>
      <c r="W710">
        <v>1</v>
      </c>
      <c r="X710">
        <v>-172969429</v>
      </c>
      <c r="Y710">
        <v>-100</v>
      </c>
      <c r="AA710">
        <v>1039.1400000000001</v>
      </c>
      <c r="AB710">
        <v>0</v>
      </c>
      <c r="AC710">
        <v>0</v>
      </c>
      <c r="AD710">
        <v>0</v>
      </c>
      <c r="AE710">
        <v>207</v>
      </c>
      <c r="AF710">
        <v>0</v>
      </c>
      <c r="AG710">
        <v>0</v>
      </c>
      <c r="AH710">
        <v>0</v>
      </c>
      <c r="AI710">
        <v>5.0199999999999996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-100</v>
      </c>
      <c r="AU710" t="s">
        <v>3</v>
      </c>
      <c r="AV710">
        <v>0</v>
      </c>
      <c r="AW710">
        <v>2</v>
      </c>
      <c r="AX710">
        <v>36406878</v>
      </c>
      <c r="AY710">
        <v>1</v>
      </c>
      <c r="AZ710">
        <v>6144</v>
      </c>
      <c r="BA710">
        <v>687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Y710*Source!I788</f>
        <v>-2</v>
      </c>
      <c r="CY710">
        <f>AA710</f>
        <v>1039.1400000000001</v>
      </c>
      <c r="CZ710">
        <f>AE710</f>
        <v>207</v>
      </c>
      <c r="DA710">
        <f>AI710</f>
        <v>5.0199999999999996</v>
      </c>
      <c r="DB710">
        <f>ROUND(ROUND(AT710*CZ710,2),2)</f>
        <v>-20700</v>
      </c>
      <c r="DC710">
        <f>ROUND(ROUND(AT710*AG710,2),2)</f>
        <v>0</v>
      </c>
    </row>
    <row r="711" spans="1:107">
      <c r="A711">
        <f>ROW(Source!A788)</f>
        <v>788</v>
      </c>
      <c r="B711">
        <v>36401907</v>
      </c>
      <c r="C711">
        <v>36406863</v>
      </c>
      <c r="D711">
        <v>29130519</v>
      </c>
      <c r="E711">
        <v>1</v>
      </c>
      <c r="F711">
        <v>1</v>
      </c>
      <c r="G711">
        <v>1</v>
      </c>
      <c r="H711">
        <v>3</v>
      </c>
      <c r="I711" t="s">
        <v>173</v>
      </c>
      <c r="J711" t="s">
        <v>175</v>
      </c>
      <c r="K711" t="s">
        <v>174</v>
      </c>
      <c r="L711">
        <v>1327</v>
      </c>
      <c r="N711">
        <v>1005</v>
      </c>
      <c r="O711" t="s">
        <v>155</v>
      </c>
      <c r="P711" t="s">
        <v>155</v>
      </c>
      <c r="Q711">
        <v>1</v>
      </c>
      <c r="W711">
        <v>0</v>
      </c>
      <c r="X711">
        <v>-1775669208</v>
      </c>
      <c r="Y711">
        <v>100</v>
      </c>
      <c r="AA711">
        <v>11067.52</v>
      </c>
      <c r="AB711">
        <v>0</v>
      </c>
      <c r="AC711">
        <v>0</v>
      </c>
      <c r="AD711">
        <v>0</v>
      </c>
      <c r="AE711">
        <v>4535.87</v>
      </c>
      <c r="AF711">
        <v>0</v>
      </c>
      <c r="AG711">
        <v>0</v>
      </c>
      <c r="AH711">
        <v>0</v>
      </c>
      <c r="AI711">
        <v>2.44</v>
      </c>
      <c r="AJ711">
        <v>1</v>
      </c>
      <c r="AK711">
        <v>1</v>
      </c>
      <c r="AL711">
        <v>1</v>
      </c>
      <c r="AN711">
        <v>0</v>
      </c>
      <c r="AO711">
        <v>0</v>
      </c>
      <c r="AP711">
        <v>0</v>
      </c>
      <c r="AQ711">
        <v>0</v>
      </c>
      <c r="AR711">
        <v>0</v>
      </c>
      <c r="AS711" t="s">
        <v>3</v>
      </c>
      <c r="AT711">
        <v>100</v>
      </c>
      <c r="AU711" t="s">
        <v>3</v>
      </c>
      <c r="AV711">
        <v>0</v>
      </c>
      <c r="AW711">
        <v>1</v>
      </c>
      <c r="AX711">
        <v>-1</v>
      </c>
      <c r="AY711">
        <v>0</v>
      </c>
      <c r="AZ711">
        <v>0</v>
      </c>
      <c r="BA711" t="s">
        <v>3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Y711*Source!I788</f>
        <v>2</v>
      </c>
      <c r="CY711">
        <f>AA711</f>
        <v>11067.52</v>
      </c>
      <c r="CZ711">
        <f>AE711</f>
        <v>4535.87</v>
      </c>
      <c r="DA711">
        <f>AI711</f>
        <v>2.44</v>
      </c>
      <c r="DB711">
        <f>ROUND(ROUND(AT711*CZ711,2),2)</f>
        <v>453587</v>
      </c>
      <c r="DC711">
        <f>ROUND(ROUND(AT711*AG711,2),2)</f>
        <v>0</v>
      </c>
    </row>
    <row r="712" spans="1:107">
      <c r="A712">
        <f>ROW(Source!A792)</f>
        <v>792</v>
      </c>
      <c r="B712">
        <v>36401907</v>
      </c>
      <c r="C712">
        <v>36406882</v>
      </c>
      <c r="D712">
        <v>18408291</v>
      </c>
      <c r="E712">
        <v>1</v>
      </c>
      <c r="F712">
        <v>1</v>
      </c>
      <c r="G712">
        <v>1</v>
      </c>
      <c r="H712">
        <v>1</v>
      </c>
      <c r="I712" t="s">
        <v>559</v>
      </c>
      <c r="J712" t="s">
        <v>3</v>
      </c>
      <c r="K712" t="s">
        <v>560</v>
      </c>
      <c r="L712">
        <v>1369</v>
      </c>
      <c r="N712">
        <v>1013</v>
      </c>
      <c r="O712" t="s">
        <v>514</v>
      </c>
      <c r="P712" t="s">
        <v>514</v>
      </c>
      <c r="Q712">
        <v>1</v>
      </c>
      <c r="W712">
        <v>0</v>
      </c>
      <c r="X712">
        <v>1933892413</v>
      </c>
      <c r="Y712">
        <v>8.9930000000000003</v>
      </c>
      <c r="AA712">
        <v>0</v>
      </c>
      <c r="AB712">
        <v>0</v>
      </c>
      <c r="AC712">
        <v>0</v>
      </c>
      <c r="AD712">
        <v>260.95999999999998</v>
      </c>
      <c r="AE712">
        <v>0</v>
      </c>
      <c r="AF712">
        <v>0</v>
      </c>
      <c r="AG712">
        <v>0</v>
      </c>
      <c r="AH712">
        <v>260.95999999999998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7.82</v>
      </c>
      <c r="AU712" t="s">
        <v>134</v>
      </c>
      <c r="AV712">
        <v>1</v>
      </c>
      <c r="AW712">
        <v>2</v>
      </c>
      <c r="AX712">
        <v>36406887</v>
      </c>
      <c r="AY712">
        <v>1</v>
      </c>
      <c r="AZ712">
        <v>0</v>
      </c>
      <c r="BA712">
        <v>688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Y712*Source!I792</f>
        <v>0.44965000000000005</v>
      </c>
      <c r="CY712">
        <f>AD712</f>
        <v>260.95999999999998</v>
      </c>
      <c r="CZ712">
        <f>AH712</f>
        <v>260.95999999999998</v>
      </c>
      <c r="DA712">
        <f>AL712</f>
        <v>1</v>
      </c>
      <c r="DB712">
        <f>ROUND((ROUND(AT712*CZ712,2)*1.15),2)</f>
        <v>2346.8200000000002</v>
      </c>
      <c r="DC712">
        <f>ROUND((ROUND(AT712*AG712,2)*1.15),2)</f>
        <v>0</v>
      </c>
    </row>
    <row r="713" spans="1:107">
      <c r="A713">
        <f>ROW(Source!A792)</f>
        <v>792</v>
      </c>
      <c r="B713">
        <v>36401907</v>
      </c>
      <c r="C713">
        <v>36406882</v>
      </c>
      <c r="D713">
        <v>29174913</v>
      </c>
      <c r="E713">
        <v>1</v>
      </c>
      <c r="F713">
        <v>1</v>
      </c>
      <c r="G713">
        <v>1</v>
      </c>
      <c r="H713">
        <v>2</v>
      </c>
      <c r="I713" t="s">
        <v>531</v>
      </c>
      <c r="J713" t="s">
        <v>532</v>
      </c>
      <c r="K713" t="s">
        <v>533</v>
      </c>
      <c r="L713">
        <v>1368</v>
      </c>
      <c r="N713">
        <v>1011</v>
      </c>
      <c r="O713" t="s">
        <v>520</v>
      </c>
      <c r="P713" t="s">
        <v>520</v>
      </c>
      <c r="Q713">
        <v>1</v>
      </c>
      <c r="W713">
        <v>0</v>
      </c>
      <c r="X713">
        <v>458544584</v>
      </c>
      <c r="Y713">
        <v>0.05</v>
      </c>
      <c r="AA713">
        <v>0</v>
      </c>
      <c r="AB713">
        <v>932.72</v>
      </c>
      <c r="AC713">
        <v>386.51</v>
      </c>
      <c r="AD713">
        <v>0</v>
      </c>
      <c r="AE713">
        <v>0</v>
      </c>
      <c r="AF713">
        <v>87.17</v>
      </c>
      <c r="AG713">
        <v>11.6</v>
      </c>
      <c r="AH713">
        <v>0</v>
      </c>
      <c r="AI713">
        <v>1</v>
      </c>
      <c r="AJ713">
        <v>10.7</v>
      </c>
      <c r="AK713">
        <v>33.32</v>
      </c>
      <c r="AL713">
        <v>1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0.04</v>
      </c>
      <c r="AU713" t="s">
        <v>133</v>
      </c>
      <c r="AV713">
        <v>0</v>
      </c>
      <c r="AW713">
        <v>2</v>
      </c>
      <c r="AX713">
        <v>36406888</v>
      </c>
      <c r="AY713">
        <v>1</v>
      </c>
      <c r="AZ713">
        <v>0</v>
      </c>
      <c r="BA713">
        <v>689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Y713*Source!I792</f>
        <v>2.5000000000000005E-3</v>
      </c>
      <c r="CY713">
        <f>AB713</f>
        <v>932.72</v>
      </c>
      <c r="CZ713">
        <f>AF713</f>
        <v>87.17</v>
      </c>
      <c r="DA713">
        <f>AJ713</f>
        <v>10.7</v>
      </c>
      <c r="DB713">
        <f>ROUND((ROUND(AT713*CZ713,2)*1.25),2)</f>
        <v>4.3600000000000003</v>
      </c>
      <c r="DC713">
        <f>ROUND((ROUND(AT713*AG713,2)*1.25),2)</f>
        <v>0.57999999999999996</v>
      </c>
    </row>
    <row r="714" spans="1:107">
      <c r="A714">
        <f>ROW(Source!A792)</f>
        <v>792</v>
      </c>
      <c r="B714">
        <v>36401907</v>
      </c>
      <c r="C714">
        <v>36406882</v>
      </c>
      <c r="D714">
        <v>29114332</v>
      </c>
      <c r="E714">
        <v>1</v>
      </c>
      <c r="F714">
        <v>1</v>
      </c>
      <c r="G714">
        <v>1</v>
      </c>
      <c r="H714">
        <v>3</v>
      </c>
      <c r="I714" t="s">
        <v>556</v>
      </c>
      <c r="J714" t="s">
        <v>557</v>
      </c>
      <c r="K714" t="s">
        <v>558</v>
      </c>
      <c r="L714">
        <v>1348</v>
      </c>
      <c r="N714">
        <v>1009</v>
      </c>
      <c r="O714" t="s">
        <v>30</v>
      </c>
      <c r="P714" t="s">
        <v>30</v>
      </c>
      <c r="Q714">
        <v>1000</v>
      </c>
      <c r="W714">
        <v>0</v>
      </c>
      <c r="X714">
        <v>233971917</v>
      </c>
      <c r="Y714">
        <v>7.1000000000000002E-4</v>
      </c>
      <c r="AA714">
        <v>54619.68</v>
      </c>
      <c r="AB714">
        <v>0</v>
      </c>
      <c r="AC714">
        <v>0</v>
      </c>
      <c r="AD714">
        <v>0</v>
      </c>
      <c r="AE714">
        <v>11978</v>
      </c>
      <c r="AF714">
        <v>0</v>
      </c>
      <c r="AG714">
        <v>0</v>
      </c>
      <c r="AH714">
        <v>0</v>
      </c>
      <c r="AI714">
        <v>4.5599999999999996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7.1000000000000002E-4</v>
      </c>
      <c r="AU714" t="s">
        <v>3</v>
      </c>
      <c r="AV714">
        <v>0</v>
      </c>
      <c r="AW714">
        <v>2</v>
      </c>
      <c r="AX714">
        <v>36406889</v>
      </c>
      <c r="AY714">
        <v>1</v>
      </c>
      <c r="AZ714">
        <v>0</v>
      </c>
      <c r="BA714">
        <v>690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Y714*Source!I792</f>
        <v>3.5500000000000002E-5</v>
      </c>
      <c r="CY714">
        <f>AA714</f>
        <v>54619.68</v>
      </c>
      <c r="CZ714">
        <f>AE714</f>
        <v>11978</v>
      </c>
      <c r="DA714">
        <f>AI714</f>
        <v>4.5599999999999996</v>
      </c>
      <c r="DB714">
        <f>ROUND(ROUND(AT714*CZ714,2),2)</f>
        <v>8.5</v>
      </c>
      <c r="DC714">
        <f>ROUND(ROUND(AT714*AG714,2),2)</f>
        <v>0</v>
      </c>
    </row>
    <row r="715" spans="1:107">
      <c r="A715">
        <f>ROW(Source!A792)</f>
        <v>792</v>
      </c>
      <c r="B715">
        <v>36401907</v>
      </c>
      <c r="C715">
        <v>36406882</v>
      </c>
      <c r="D715">
        <v>29131015</v>
      </c>
      <c r="E715">
        <v>1</v>
      </c>
      <c r="F715">
        <v>1</v>
      </c>
      <c r="G715">
        <v>1</v>
      </c>
      <c r="H715">
        <v>3</v>
      </c>
      <c r="I715" t="s">
        <v>561</v>
      </c>
      <c r="J715" t="s">
        <v>562</v>
      </c>
      <c r="K715" t="s">
        <v>563</v>
      </c>
      <c r="L715">
        <v>1301</v>
      </c>
      <c r="N715">
        <v>1003</v>
      </c>
      <c r="O715" t="s">
        <v>142</v>
      </c>
      <c r="P715" t="s">
        <v>142</v>
      </c>
      <c r="Q715">
        <v>1</v>
      </c>
      <c r="W715">
        <v>0</v>
      </c>
      <c r="X715">
        <v>-497354979</v>
      </c>
      <c r="Y715">
        <v>112</v>
      </c>
      <c r="AA715">
        <v>32.03</v>
      </c>
      <c r="AB715">
        <v>0</v>
      </c>
      <c r="AC715">
        <v>0</v>
      </c>
      <c r="AD715">
        <v>0</v>
      </c>
      <c r="AE715">
        <v>3.93</v>
      </c>
      <c r="AF715">
        <v>0</v>
      </c>
      <c r="AG715">
        <v>0</v>
      </c>
      <c r="AH715">
        <v>0</v>
      </c>
      <c r="AI715">
        <v>8.15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112</v>
      </c>
      <c r="AU715" t="s">
        <v>3</v>
      </c>
      <c r="AV715">
        <v>0</v>
      </c>
      <c r="AW715">
        <v>2</v>
      </c>
      <c r="AX715">
        <v>36406890</v>
      </c>
      <c r="AY715">
        <v>1</v>
      </c>
      <c r="AZ715">
        <v>0</v>
      </c>
      <c r="BA715">
        <v>691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Y715*Source!I792</f>
        <v>5.6000000000000005</v>
      </c>
      <c r="CY715">
        <f>AA715</f>
        <v>32.03</v>
      </c>
      <c r="CZ715">
        <f>AE715</f>
        <v>3.93</v>
      </c>
      <c r="DA715">
        <f>AI715</f>
        <v>8.15</v>
      </c>
      <c r="DB715">
        <f>ROUND(ROUND(AT715*CZ715,2),2)</f>
        <v>440.16</v>
      </c>
      <c r="DC715">
        <f>ROUND(ROUND(AT715*AG715,2),2)</f>
        <v>0</v>
      </c>
    </row>
    <row r="716" spans="1:107">
      <c r="A716">
        <f>ROW(Source!A793)</f>
        <v>793</v>
      </c>
      <c r="B716">
        <v>36401907</v>
      </c>
      <c r="C716">
        <v>36406891</v>
      </c>
      <c r="D716">
        <v>18407150</v>
      </c>
      <c r="E716">
        <v>1</v>
      </c>
      <c r="F716">
        <v>1</v>
      </c>
      <c r="G716">
        <v>1</v>
      </c>
      <c r="H716">
        <v>1</v>
      </c>
      <c r="I716" t="s">
        <v>529</v>
      </c>
      <c r="J716" t="s">
        <v>3</v>
      </c>
      <c r="K716" t="s">
        <v>530</v>
      </c>
      <c r="L716">
        <v>1369</v>
      </c>
      <c r="N716">
        <v>1013</v>
      </c>
      <c r="O716" t="s">
        <v>514</v>
      </c>
      <c r="P716" t="s">
        <v>514</v>
      </c>
      <c r="Q716">
        <v>1</v>
      </c>
      <c r="W716">
        <v>0</v>
      </c>
      <c r="X716">
        <v>-931037793</v>
      </c>
      <c r="Y716">
        <v>51.405000000000001</v>
      </c>
      <c r="AA716">
        <v>0</v>
      </c>
      <c r="AB716">
        <v>0</v>
      </c>
      <c r="AC716">
        <v>0</v>
      </c>
      <c r="AD716">
        <v>272.45</v>
      </c>
      <c r="AE716">
        <v>0</v>
      </c>
      <c r="AF716">
        <v>0</v>
      </c>
      <c r="AG716">
        <v>0</v>
      </c>
      <c r="AH716">
        <v>272.45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44.7</v>
      </c>
      <c r="AU716" t="s">
        <v>134</v>
      </c>
      <c r="AV716">
        <v>1</v>
      </c>
      <c r="AW716">
        <v>2</v>
      </c>
      <c r="AX716">
        <v>36406905</v>
      </c>
      <c r="AY716">
        <v>1</v>
      </c>
      <c r="AZ716">
        <v>0</v>
      </c>
      <c r="BA716">
        <v>692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Y716*Source!I793</f>
        <v>14.136375000000001</v>
      </c>
      <c r="CY716">
        <f>AD716</f>
        <v>272.45</v>
      </c>
      <c r="CZ716">
        <f>AH716</f>
        <v>272.45</v>
      </c>
      <c r="DA716">
        <f>AL716</f>
        <v>1</v>
      </c>
      <c r="DB716">
        <f>ROUND((ROUND(AT716*CZ716,2)*1.15),2)</f>
        <v>14005.3</v>
      </c>
      <c r="DC716">
        <f>ROUND((ROUND(AT716*AG716,2)*1.15),2)</f>
        <v>0</v>
      </c>
    </row>
    <row r="717" spans="1:107">
      <c r="A717">
        <f>ROW(Source!A793)</f>
        <v>793</v>
      </c>
      <c r="B717">
        <v>36401907</v>
      </c>
      <c r="C717">
        <v>36406891</v>
      </c>
      <c r="D717">
        <v>121548</v>
      </c>
      <c r="E717">
        <v>1</v>
      </c>
      <c r="F717">
        <v>1</v>
      </c>
      <c r="G717">
        <v>1</v>
      </c>
      <c r="H717">
        <v>1</v>
      </c>
      <c r="I717" t="s">
        <v>35</v>
      </c>
      <c r="J717" t="s">
        <v>3</v>
      </c>
      <c r="K717" t="s">
        <v>515</v>
      </c>
      <c r="L717">
        <v>608254</v>
      </c>
      <c r="N717">
        <v>1013</v>
      </c>
      <c r="O717" t="s">
        <v>516</v>
      </c>
      <c r="P717" t="s">
        <v>516</v>
      </c>
      <c r="Q717">
        <v>1</v>
      </c>
      <c r="W717">
        <v>0</v>
      </c>
      <c r="X717">
        <v>-185737400</v>
      </c>
      <c r="Y717">
        <v>0.17500000000000002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1</v>
      </c>
      <c r="AQ717">
        <v>0</v>
      </c>
      <c r="AR717">
        <v>0</v>
      </c>
      <c r="AS717" t="s">
        <v>3</v>
      </c>
      <c r="AT717">
        <v>0.14000000000000001</v>
      </c>
      <c r="AU717" t="s">
        <v>133</v>
      </c>
      <c r="AV717">
        <v>2</v>
      </c>
      <c r="AW717">
        <v>2</v>
      </c>
      <c r="AX717">
        <v>36406906</v>
      </c>
      <c r="AY717">
        <v>1</v>
      </c>
      <c r="AZ717">
        <v>0</v>
      </c>
      <c r="BA717">
        <v>693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Y717*Source!I793</f>
        <v>4.8125000000000008E-2</v>
      </c>
      <c r="CY717">
        <f>AD717</f>
        <v>0</v>
      </c>
      <c r="CZ717">
        <f>AH717</f>
        <v>0</v>
      </c>
      <c r="DA717">
        <f>AL717</f>
        <v>1</v>
      </c>
      <c r="DB717">
        <f>ROUND((ROUND(AT717*CZ717,2)*1.25),2)</f>
        <v>0</v>
      </c>
      <c r="DC717">
        <f>ROUND((ROUND(AT717*AG717,2)*1.25),2)</f>
        <v>0</v>
      </c>
    </row>
    <row r="718" spans="1:107">
      <c r="A718">
        <f>ROW(Source!A793)</f>
        <v>793</v>
      </c>
      <c r="B718">
        <v>36401907</v>
      </c>
      <c r="C718">
        <v>36406891</v>
      </c>
      <c r="D718">
        <v>29172479</v>
      </c>
      <c r="E718">
        <v>1</v>
      </c>
      <c r="F718">
        <v>1</v>
      </c>
      <c r="G718">
        <v>1</v>
      </c>
      <c r="H718">
        <v>2</v>
      </c>
      <c r="I718" t="s">
        <v>739</v>
      </c>
      <c r="J718" t="s">
        <v>740</v>
      </c>
      <c r="K718" t="s">
        <v>741</v>
      </c>
      <c r="L718">
        <v>1368</v>
      </c>
      <c r="N718">
        <v>1011</v>
      </c>
      <c r="O718" t="s">
        <v>520</v>
      </c>
      <c r="P718" t="s">
        <v>520</v>
      </c>
      <c r="Q718">
        <v>1</v>
      </c>
      <c r="W718">
        <v>0</v>
      </c>
      <c r="X718">
        <v>-996378858</v>
      </c>
      <c r="Y718">
        <v>0.17500000000000002</v>
      </c>
      <c r="AA718">
        <v>0</v>
      </c>
      <c r="AB718">
        <v>901.01</v>
      </c>
      <c r="AC718">
        <v>335.2</v>
      </c>
      <c r="AD718">
        <v>0</v>
      </c>
      <c r="AE718">
        <v>0</v>
      </c>
      <c r="AF718">
        <v>99.89</v>
      </c>
      <c r="AG718">
        <v>10.06</v>
      </c>
      <c r="AH718">
        <v>0</v>
      </c>
      <c r="AI718">
        <v>1</v>
      </c>
      <c r="AJ718">
        <v>9.02</v>
      </c>
      <c r="AK718">
        <v>33.32</v>
      </c>
      <c r="AL718">
        <v>1</v>
      </c>
      <c r="AN718">
        <v>0</v>
      </c>
      <c r="AO718">
        <v>1</v>
      </c>
      <c r="AP718">
        <v>1</v>
      </c>
      <c r="AQ718">
        <v>0</v>
      </c>
      <c r="AR718">
        <v>0</v>
      </c>
      <c r="AS718" t="s">
        <v>3</v>
      </c>
      <c r="AT718">
        <v>0.14000000000000001</v>
      </c>
      <c r="AU718" t="s">
        <v>133</v>
      </c>
      <c r="AV718">
        <v>0</v>
      </c>
      <c r="AW718">
        <v>2</v>
      </c>
      <c r="AX718">
        <v>36406907</v>
      </c>
      <c r="AY718">
        <v>1</v>
      </c>
      <c r="AZ718">
        <v>0</v>
      </c>
      <c r="BA718">
        <v>694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Y718*Source!I793</f>
        <v>4.8125000000000008E-2</v>
      </c>
      <c r="CY718">
        <f>AB718</f>
        <v>901.01</v>
      </c>
      <c r="CZ718">
        <f>AF718</f>
        <v>99.89</v>
      </c>
      <c r="DA718">
        <f>AJ718</f>
        <v>9.02</v>
      </c>
      <c r="DB718">
        <f>ROUND((ROUND(AT718*CZ718,2)*1.25),2)</f>
        <v>17.48</v>
      </c>
      <c r="DC718">
        <f>ROUND((ROUND(AT718*AG718,2)*1.25),2)</f>
        <v>1.76</v>
      </c>
    </row>
    <row r="719" spans="1:107">
      <c r="A719">
        <f>ROW(Source!A793)</f>
        <v>793</v>
      </c>
      <c r="B719">
        <v>36401907</v>
      </c>
      <c r="C719">
        <v>36406891</v>
      </c>
      <c r="D719">
        <v>29174591</v>
      </c>
      <c r="E719">
        <v>1</v>
      </c>
      <c r="F719">
        <v>1</v>
      </c>
      <c r="G719">
        <v>1</v>
      </c>
      <c r="H719">
        <v>2</v>
      </c>
      <c r="I719" t="s">
        <v>542</v>
      </c>
      <c r="J719" t="s">
        <v>543</v>
      </c>
      <c r="K719" t="s">
        <v>544</v>
      </c>
      <c r="L719">
        <v>1368</v>
      </c>
      <c r="N719">
        <v>1011</v>
      </c>
      <c r="O719" t="s">
        <v>520</v>
      </c>
      <c r="P719" t="s">
        <v>520</v>
      </c>
      <c r="Q719">
        <v>1</v>
      </c>
      <c r="W719">
        <v>0</v>
      </c>
      <c r="X719">
        <v>1598042632</v>
      </c>
      <c r="Y719">
        <v>0.5625</v>
      </c>
      <c r="AA719">
        <v>0</v>
      </c>
      <c r="AB719">
        <v>9.4700000000000006</v>
      </c>
      <c r="AC719">
        <v>0</v>
      </c>
      <c r="AD719">
        <v>0</v>
      </c>
      <c r="AE719">
        <v>0</v>
      </c>
      <c r="AF719">
        <v>0.95</v>
      </c>
      <c r="AG719">
        <v>0</v>
      </c>
      <c r="AH719">
        <v>0</v>
      </c>
      <c r="AI719">
        <v>1</v>
      </c>
      <c r="AJ719">
        <v>9.9700000000000006</v>
      </c>
      <c r="AK719">
        <v>33.32</v>
      </c>
      <c r="AL719">
        <v>1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0.45</v>
      </c>
      <c r="AU719" t="s">
        <v>133</v>
      </c>
      <c r="AV719">
        <v>0</v>
      </c>
      <c r="AW719">
        <v>2</v>
      </c>
      <c r="AX719">
        <v>36406908</v>
      </c>
      <c r="AY719">
        <v>1</v>
      </c>
      <c r="AZ719">
        <v>0</v>
      </c>
      <c r="BA719">
        <v>695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Y719*Source!I793</f>
        <v>0.15468750000000001</v>
      </c>
      <c r="CY719">
        <f>AB719</f>
        <v>9.4700000000000006</v>
      </c>
      <c r="CZ719">
        <f>AF719</f>
        <v>0.95</v>
      </c>
      <c r="DA719">
        <f>AJ719</f>
        <v>9.9700000000000006</v>
      </c>
      <c r="DB719">
        <f>ROUND((ROUND(AT719*CZ719,2)*1.25),2)</f>
        <v>0.54</v>
      </c>
      <c r="DC719">
        <f>ROUND((ROUND(AT719*AG719,2)*1.25),2)</f>
        <v>0</v>
      </c>
    </row>
    <row r="720" spans="1:107">
      <c r="A720">
        <f>ROW(Source!A793)</f>
        <v>793</v>
      </c>
      <c r="B720">
        <v>36401907</v>
      </c>
      <c r="C720">
        <v>36406891</v>
      </c>
      <c r="D720">
        <v>29174913</v>
      </c>
      <c r="E720">
        <v>1</v>
      </c>
      <c r="F720">
        <v>1</v>
      </c>
      <c r="G720">
        <v>1</v>
      </c>
      <c r="H720">
        <v>2</v>
      </c>
      <c r="I720" t="s">
        <v>531</v>
      </c>
      <c r="J720" t="s">
        <v>532</v>
      </c>
      <c r="K720" t="s">
        <v>533</v>
      </c>
      <c r="L720">
        <v>1368</v>
      </c>
      <c r="N720">
        <v>1011</v>
      </c>
      <c r="O720" t="s">
        <v>520</v>
      </c>
      <c r="P720" t="s">
        <v>520</v>
      </c>
      <c r="Q720">
        <v>1</v>
      </c>
      <c r="W720">
        <v>0</v>
      </c>
      <c r="X720">
        <v>458544584</v>
      </c>
      <c r="Y720">
        <v>0.6</v>
      </c>
      <c r="AA720">
        <v>0</v>
      </c>
      <c r="AB720">
        <v>932.72</v>
      </c>
      <c r="AC720">
        <v>386.51</v>
      </c>
      <c r="AD720">
        <v>0</v>
      </c>
      <c r="AE720">
        <v>0</v>
      </c>
      <c r="AF720">
        <v>87.17</v>
      </c>
      <c r="AG720">
        <v>11.6</v>
      </c>
      <c r="AH720">
        <v>0</v>
      </c>
      <c r="AI720">
        <v>1</v>
      </c>
      <c r="AJ720">
        <v>10.7</v>
      </c>
      <c r="AK720">
        <v>33.32</v>
      </c>
      <c r="AL720">
        <v>1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0.48</v>
      </c>
      <c r="AU720" t="s">
        <v>133</v>
      </c>
      <c r="AV720">
        <v>0</v>
      </c>
      <c r="AW720">
        <v>2</v>
      </c>
      <c r="AX720">
        <v>36406909</v>
      </c>
      <c r="AY720">
        <v>1</v>
      </c>
      <c r="AZ720">
        <v>0</v>
      </c>
      <c r="BA720">
        <v>696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Y720*Source!I793</f>
        <v>0.16500000000000001</v>
      </c>
      <c r="CY720">
        <f>AB720</f>
        <v>932.72</v>
      </c>
      <c r="CZ720">
        <f>AF720</f>
        <v>87.17</v>
      </c>
      <c r="DA720">
        <f>AJ720</f>
        <v>10.7</v>
      </c>
      <c r="DB720">
        <f>ROUND((ROUND(AT720*CZ720,2)*1.25),2)</f>
        <v>52.3</v>
      </c>
      <c r="DC720">
        <f>ROUND((ROUND(AT720*AG720,2)*1.25),2)</f>
        <v>6.96</v>
      </c>
    </row>
    <row r="721" spans="1:107">
      <c r="A721">
        <f>ROW(Source!A793)</f>
        <v>793</v>
      </c>
      <c r="B721">
        <v>36401907</v>
      </c>
      <c r="C721">
        <v>36406891</v>
      </c>
      <c r="D721">
        <v>29114340</v>
      </c>
      <c r="E721">
        <v>1</v>
      </c>
      <c r="F721">
        <v>1</v>
      </c>
      <c r="G721">
        <v>1</v>
      </c>
      <c r="H721">
        <v>3</v>
      </c>
      <c r="I721" t="s">
        <v>742</v>
      </c>
      <c r="J721" t="s">
        <v>743</v>
      </c>
      <c r="K721" t="s">
        <v>744</v>
      </c>
      <c r="L721">
        <v>1348</v>
      </c>
      <c r="N721">
        <v>1009</v>
      </c>
      <c r="O721" t="s">
        <v>30</v>
      </c>
      <c r="P721" t="s">
        <v>30</v>
      </c>
      <c r="Q721">
        <v>1000</v>
      </c>
      <c r="W721">
        <v>0</v>
      </c>
      <c r="X721">
        <v>-528746691</v>
      </c>
      <c r="Y721">
        <v>1.6000000000000001E-3</v>
      </c>
      <c r="AA721">
        <v>54070.5</v>
      </c>
      <c r="AB721">
        <v>0</v>
      </c>
      <c r="AC721">
        <v>0</v>
      </c>
      <c r="AD721">
        <v>0</v>
      </c>
      <c r="AE721">
        <v>8475</v>
      </c>
      <c r="AF721">
        <v>0</v>
      </c>
      <c r="AG721">
        <v>0</v>
      </c>
      <c r="AH721">
        <v>0</v>
      </c>
      <c r="AI721">
        <v>6.38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1.6000000000000001E-3</v>
      </c>
      <c r="AU721" t="s">
        <v>3</v>
      </c>
      <c r="AV721">
        <v>0</v>
      </c>
      <c r="AW721">
        <v>2</v>
      </c>
      <c r="AX721">
        <v>36406910</v>
      </c>
      <c r="AY721">
        <v>1</v>
      </c>
      <c r="AZ721">
        <v>0</v>
      </c>
      <c r="BA721">
        <v>697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Y721*Source!I793</f>
        <v>4.4000000000000007E-4</v>
      </c>
      <c r="CY721">
        <f t="shared" ref="CY721:CY728" si="100">AA721</f>
        <v>54070.5</v>
      </c>
      <c r="CZ721">
        <f t="shared" ref="CZ721:CZ728" si="101">AE721</f>
        <v>8475</v>
      </c>
      <c r="DA721">
        <f t="shared" ref="DA721:DA728" si="102">AI721</f>
        <v>6.38</v>
      </c>
      <c r="DB721">
        <f t="shared" ref="DB721:DB728" si="103">ROUND(ROUND(AT721*CZ721,2),2)</f>
        <v>13.56</v>
      </c>
      <c r="DC721">
        <f t="shared" ref="DC721:DC728" si="104">ROUND(ROUND(AT721*AG721,2),2)</f>
        <v>0</v>
      </c>
    </row>
    <row r="722" spans="1:107">
      <c r="A722">
        <f>ROW(Source!A793)</f>
        <v>793</v>
      </c>
      <c r="B722">
        <v>36401907</v>
      </c>
      <c r="C722">
        <v>36406891</v>
      </c>
      <c r="D722">
        <v>29109162</v>
      </c>
      <c r="E722">
        <v>1</v>
      </c>
      <c r="F722">
        <v>1</v>
      </c>
      <c r="G722">
        <v>1</v>
      </c>
      <c r="H722">
        <v>3</v>
      </c>
      <c r="I722" t="s">
        <v>564</v>
      </c>
      <c r="J722" t="s">
        <v>565</v>
      </c>
      <c r="K722" t="s">
        <v>566</v>
      </c>
      <c r="L722">
        <v>1327</v>
      </c>
      <c r="N722">
        <v>1005</v>
      </c>
      <c r="O722" t="s">
        <v>155</v>
      </c>
      <c r="P722" t="s">
        <v>155</v>
      </c>
      <c r="Q722">
        <v>1</v>
      </c>
      <c r="W722">
        <v>0</v>
      </c>
      <c r="X722">
        <v>2002905425</v>
      </c>
      <c r="Y722">
        <v>23</v>
      </c>
      <c r="AA722">
        <v>33.75</v>
      </c>
      <c r="AB722">
        <v>0</v>
      </c>
      <c r="AC722">
        <v>0</v>
      </c>
      <c r="AD722">
        <v>0</v>
      </c>
      <c r="AE722">
        <v>5.71</v>
      </c>
      <c r="AF722">
        <v>0</v>
      </c>
      <c r="AG722">
        <v>0</v>
      </c>
      <c r="AH722">
        <v>0</v>
      </c>
      <c r="AI722">
        <v>5.91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23</v>
      </c>
      <c r="AU722" t="s">
        <v>3</v>
      </c>
      <c r="AV722">
        <v>0</v>
      </c>
      <c r="AW722">
        <v>2</v>
      </c>
      <c r="AX722">
        <v>36406911</v>
      </c>
      <c r="AY722">
        <v>1</v>
      </c>
      <c r="AZ722">
        <v>0</v>
      </c>
      <c r="BA722">
        <v>698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Y722*Source!I793</f>
        <v>6.3250000000000002</v>
      </c>
      <c r="CY722">
        <f t="shared" si="100"/>
        <v>33.75</v>
      </c>
      <c r="CZ722">
        <f t="shared" si="101"/>
        <v>5.71</v>
      </c>
      <c r="DA722">
        <f t="shared" si="102"/>
        <v>5.91</v>
      </c>
      <c r="DB722">
        <f t="shared" si="103"/>
        <v>131.33000000000001</v>
      </c>
      <c r="DC722">
        <f t="shared" si="104"/>
        <v>0</v>
      </c>
    </row>
    <row r="723" spans="1:107">
      <c r="A723">
        <f>ROW(Source!A793)</f>
        <v>793</v>
      </c>
      <c r="B723">
        <v>36401907</v>
      </c>
      <c r="C723">
        <v>36406891</v>
      </c>
      <c r="D723">
        <v>29107615</v>
      </c>
      <c r="E723">
        <v>1</v>
      </c>
      <c r="F723">
        <v>1</v>
      </c>
      <c r="G723">
        <v>1</v>
      </c>
      <c r="H723">
        <v>3</v>
      </c>
      <c r="I723" t="s">
        <v>745</v>
      </c>
      <c r="J723" t="s">
        <v>746</v>
      </c>
      <c r="K723" t="s">
        <v>747</v>
      </c>
      <c r="L723">
        <v>1348</v>
      </c>
      <c r="N723">
        <v>1009</v>
      </c>
      <c r="O723" t="s">
        <v>30</v>
      </c>
      <c r="P723" t="s">
        <v>30</v>
      </c>
      <c r="Q723">
        <v>1000</v>
      </c>
      <c r="W723">
        <v>0</v>
      </c>
      <c r="X723">
        <v>-529114404</v>
      </c>
      <c r="Y723">
        <v>3.3999999999999998E-3</v>
      </c>
      <c r="AA723">
        <v>161968</v>
      </c>
      <c r="AB723">
        <v>0</v>
      </c>
      <c r="AC723">
        <v>0</v>
      </c>
      <c r="AD723">
        <v>0</v>
      </c>
      <c r="AE723">
        <v>19100</v>
      </c>
      <c r="AF723">
        <v>0</v>
      </c>
      <c r="AG723">
        <v>0</v>
      </c>
      <c r="AH723">
        <v>0</v>
      </c>
      <c r="AI723">
        <v>8.48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3.3999999999999998E-3</v>
      </c>
      <c r="AU723" t="s">
        <v>3</v>
      </c>
      <c r="AV723">
        <v>0</v>
      </c>
      <c r="AW723">
        <v>2</v>
      </c>
      <c r="AX723">
        <v>36406912</v>
      </c>
      <c r="AY723">
        <v>1</v>
      </c>
      <c r="AZ723">
        <v>0</v>
      </c>
      <c r="BA723">
        <v>699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Y723*Source!I793</f>
        <v>9.3500000000000007E-4</v>
      </c>
      <c r="CY723">
        <f t="shared" si="100"/>
        <v>161968</v>
      </c>
      <c r="CZ723">
        <f t="shared" si="101"/>
        <v>19100</v>
      </c>
      <c r="DA723">
        <f t="shared" si="102"/>
        <v>8.48</v>
      </c>
      <c r="DB723">
        <f t="shared" si="103"/>
        <v>64.94</v>
      </c>
      <c r="DC723">
        <f t="shared" si="104"/>
        <v>0</v>
      </c>
    </row>
    <row r="724" spans="1:107">
      <c r="A724">
        <f>ROW(Source!A793)</f>
        <v>793</v>
      </c>
      <c r="B724">
        <v>36401907</v>
      </c>
      <c r="C724">
        <v>36406891</v>
      </c>
      <c r="D724">
        <v>29115662</v>
      </c>
      <c r="E724">
        <v>1</v>
      </c>
      <c r="F724">
        <v>1</v>
      </c>
      <c r="G724">
        <v>1</v>
      </c>
      <c r="H724">
        <v>3</v>
      </c>
      <c r="I724" t="s">
        <v>748</v>
      </c>
      <c r="J724" t="s">
        <v>749</v>
      </c>
      <c r="K724" t="s">
        <v>750</v>
      </c>
      <c r="L724">
        <v>1339</v>
      </c>
      <c r="N724">
        <v>1007</v>
      </c>
      <c r="O724" t="s">
        <v>570</v>
      </c>
      <c r="P724" t="s">
        <v>570</v>
      </c>
      <c r="Q724">
        <v>1</v>
      </c>
      <c r="W724">
        <v>0</v>
      </c>
      <c r="X724">
        <v>-1374050018</v>
      </c>
      <c r="Y724">
        <v>0.24</v>
      </c>
      <c r="AA724">
        <v>6175.95</v>
      </c>
      <c r="AB724">
        <v>0</v>
      </c>
      <c r="AC724">
        <v>0</v>
      </c>
      <c r="AD724">
        <v>0</v>
      </c>
      <c r="AE724">
        <v>1045</v>
      </c>
      <c r="AF724">
        <v>0</v>
      </c>
      <c r="AG724">
        <v>0</v>
      </c>
      <c r="AH724">
        <v>0</v>
      </c>
      <c r="AI724">
        <v>5.91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0.24</v>
      </c>
      <c r="AU724" t="s">
        <v>3</v>
      </c>
      <c r="AV724">
        <v>0</v>
      </c>
      <c r="AW724">
        <v>2</v>
      </c>
      <c r="AX724">
        <v>36406913</v>
      </c>
      <c r="AY724">
        <v>1</v>
      </c>
      <c r="AZ724">
        <v>0</v>
      </c>
      <c r="BA724">
        <v>700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Y724*Source!I793</f>
        <v>6.6000000000000003E-2</v>
      </c>
      <c r="CY724">
        <f t="shared" si="100"/>
        <v>6175.95</v>
      </c>
      <c r="CZ724">
        <f t="shared" si="101"/>
        <v>1045</v>
      </c>
      <c r="DA724">
        <f t="shared" si="102"/>
        <v>5.91</v>
      </c>
      <c r="DB724">
        <f t="shared" si="103"/>
        <v>250.8</v>
      </c>
      <c r="DC724">
        <f t="shared" si="104"/>
        <v>0</v>
      </c>
    </row>
    <row r="725" spans="1:107">
      <c r="A725">
        <f>ROW(Source!A793)</f>
        <v>793</v>
      </c>
      <c r="B725">
        <v>36401907</v>
      </c>
      <c r="C725">
        <v>36406891</v>
      </c>
      <c r="D725">
        <v>29131086</v>
      </c>
      <c r="E725">
        <v>1</v>
      </c>
      <c r="F725">
        <v>1</v>
      </c>
      <c r="G725">
        <v>1</v>
      </c>
      <c r="H725">
        <v>3</v>
      </c>
      <c r="I725" t="s">
        <v>567</v>
      </c>
      <c r="J725" t="s">
        <v>568</v>
      </c>
      <c r="K725" t="s">
        <v>569</v>
      </c>
      <c r="L725">
        <v>1339</v>
      </c>
      <c r="N725">
        <v>1007</v>
      </c>
      <c r="O725" t="s">
        <v>570</v>
      </c>
      <c r="P725" t="s">
        <v>570</v>
      </c>
      <c r="Q725">
        <v>1</v>
      </c>
      <c r="W725">
        <v>0</v>
      </c>
      <c r="X725">
        <v>135382931</v>
      </c>
      <c r="Y725">
        <v>1.18</v>
      </c>
      <c r="AA725">
        <v>6560.13</v>
      </c>
      <c r="AB725">
        <v>0</v>
      </c>
      <c r="AC725">
        <v>0</v>
      </c>
      <c r="AD725">
        <v>0</v>
      </c>
      <c r="AE725">
        <v>1970.01</v>
      </c>
      <c r="AF725">
        <v>0</v>
      </c>
      <c r="AG725">
        <v>0</v>
      </c>
      <c r="AH725">
        <v>0</v>
      </c>
      <c r="AI725">
        <v>3.33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1.18</v>
      </c>
      <c r="AU725" t="s">
        <v>3</v>
      </c>
      <c r="AV725">
        <v>0</v>
      </c>
      <c r="AW725">
        <v>2</v>
      </c>
      <c r="AX725">
        <v>36406914</v>
      </c>
      <c r="AY725">
        <v>1</v>
      </c>
      <c r="AZ725">
        <v>0</v>
      </c>
      <c r="BA725">
        <v>701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Y725*Source!I793</f>
        <v>0.32450000000000001</v>
      </c>
      <c r="CY725">
        <f t="shared" si="100"/>
        <v>6560.13</v>
      </c>
      <c r="CZ725">
        <f t="shared" si="101"/>
        <v>1970.01</v>
      </c>
      <c r="DA725">
        <f t="shared" si="102"/>
        <v>3.33</v>
      </c>
      <c r="DB725">
        <f t="shared" si="103"/>
        <v>2324.61</v>
      </c>
      <c r="DC725">
        <f t="shared" si="104"/>
        <v>0</v>
      </c>
    </row>
    <row r="726" spans="1:107">
      <c r="A726">
        <f>ROW(Source!A793)</f>
        <v>793</v>
      </c>
      <c r="B726">
        <v>36401907</v>
      </c>
      <c r="C726">
        <v>36406891</v>
      </c>
      <c r="D726">
        <v>29145153</v>
      </c>
      <c r="E726">
        <v>1</v>
      </c>
      <c r="F726">
        <v>1</v>
      </c>
      <c r="G726">
        <v>1</v>
      </c>
      <c r="H726">
        <v>3</v>
      </c>
      <c r="I726" t="s">
        <v>751</v>
      </c>
      <c r="J726" t="s">
        <v>752</v>
      </c>
      <c r="K726" t="s">
        <v>753</v>
      </c>
      <c r="L726">
        <v>1339</v>
      </c>
      <c r="N726">
        <v>1007</v>
      </c>
      <c r="O726" t="s">
        <v>570</v>
      </c>
      <c r="P726" t="s">
        <v>570</v>
      </c>
      <c r="Q726">
        <v>1</v>
      </c>
      <c r="W726">
        <v>0</v>
      </c>
      <c r="X726">
        <v>1291934812</v>
      </c>
      <c r="Y726">
        <v>0.28000000000000003</v>
      </c>
      <c r="AA726">
        <v>3208.91</v>
      </c>
      <c r="AB726">
        <v>0</v>
      </c>
      <c r="AC726">
        <v>0</v>
      </c>
      <c r="AD726">
        <v>0</v>
      </c>
      <c r="AE726">
        <v>426.15</v>
      </c>
      <c r="AF726">
        <v>0</v>
      </c>
      <c r="AG726">
        <v>0</v>
      </c>
      <c r="AH726">
        <v>0</v>
      </c>
      <c r="AI726">
        <v>7.53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0.28000000000000003</v>
      </c>
      <c r="AU726" t="s">
        <v>3</v>
      </c>
      <c r="AV726">
        <v>0</v>
      </c>
      <c r="AW726">
        <v>2</v>
      </c>
      <c r="AX726">
        <v>36406915</v>
      </c>
      <c r="AY726">
        <v>1</v>
      </c>
      <c r="AZ726">
        <v>0</v>
      </c>
      <c r="BA726">
        <v>702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Y726*Source!I793</f>
        <v>7.7000000000000013E-2</v>
      </c>
      <c r="CY726">
        <f t="shared" si="100"/>
        <v>3208.91</v>
      </c>
      <c r="CZ726">
        <f t="shared" si="101"/>
        <v>426.15</v>
      </c>
      <c r="DA726">
        <f t="shared" si="102"/>
        <v>7.53</v>
      </c>
      <c r="DB726">
        <f t="shared" si="103"/>
        <v>119.32</v>
      </c>
      <c r="DC726">
        <f t="shared" si="104"/>
        <v>0</v>
      </c>
    </row>
    <row r="727" spans="1:107">
      <c r="A727">
        <f>ROW(Source!A793)</f>
        <v>793</v>
      </c>
      <c r="B727">
        <v>36401907</v>
      </c>
      <c r="C727">
        <v>36406891</v>
      </c>
      <c r="D727">
        <v>29148832</v>
      </c>
      <c r="E727">
        <v>1</v>
      </c>
      <c r="F727">
        <v>1</v>
      </c>
      <c r="G727">
        <v>1</v>
      </c>
      <c r="H727">
        <v>3</v>
      </c>
      <c r="I727" t="s">
        <v>754</v>
      </c>
      <c r="J727" t="s">
        <v>755</v>
      </c>
      <c r="K727" t="s">
        <v>756</v>
      </c>
      <c r="L727">
        <v>1356</v>
      </c>
      <c r="N727">
        <v>1010</v>
      </c>
      <c r="O727" t="s">
        <v>232</v>
      </c>
      <c r="P727" t="s">
        <v>232</v>
      </c>
      <c r="Q727">
        <v>1000</v>
      </c>
      <c r="W727">
        <v>0</v>
      </c>
      <c r="X727">
        <v>-463371541</v>
      </c>
      <c r="Y727">
        <v>0.51</v>
      </c>
      <c r="AA727">
        <v>8359.85</v>
      </c>
      <c r="AB727">
        <v>0</v>
      </c>
      <c r="AC727">
        <v>0</v>
      </c>
      <c r="AD727">
        <v>0</v>
      </c>
      <c r="AE727">
        <v>1752.59</v>
      </c>
      <c r="AF727">
        <v>0</v>
      </c>
      <c r="AG727">
        <v>0</v>
      </c>
      <c r="AH727">
        <v>0</v>
      </c>
      <c r="AI727">
        <v>4.7699999999999996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0.51</v>
      </c>
      <c r="AU727" t="s">
        <v>3</v>
      </c>
      <c r="AV727">
        <v>0</v>
      </c>
      <c r="AW727">
        <v>2</v>
      </c>
      <c r="AX727">
        <v>36406916</v>
      </c>
      <c r="AY727">
        <v>1</v>
      </c>
      <c r="AZ727">
        <v>0</v>
      </c>
      <c r="BA727">
        <v>703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Y727*Source!I793</f>
        <v>0.14025000000000001</v>
      </c>
      <c r="CY727">
        <f t="shared" si="100"/>
        <v>8359.85</v>
      </c>
      <c r="CZ727">
        <f t="shared" si="101"/>
        <v>1752.59</v>
      </c>
      <c r="DA727">
        <f t="shared" si="102"/>
        <v>4.7699999999999996</v>
      </c>
      <c r="DB727">
        <f t="shared" si="103"/>
        <v>893.82</v>
      </c>
      <c r="DC727">
        <f t="shared" si="104"/>
        <v>0</v>
      </c>
    </row>
    <row r="728" spans="1:107">
      <c r="A728">
        <f>ROW(Source!A793)</f>
        <v>793</v>
      </c>
      <c r="B728">
        <v>36401907</v>
      </c>
      <c r="C728">
        <v>36406891</v>
      </c>
      <c r="D728">
        <v>29150040</v>
      </c>
      <c r="E728">
        <v>1</v>
      </c>
      <c r="F728">
        <v>1</v>
      </c>
      <c r="G728">
        <v>1</v>
      </c>
      <c r="H728">
        <v>3</v>
      </c>
      <c r="I728" t="s">
        <v>757</v>
      </c>
      <c r="J728" t="s">
        <v>758</v>
      </c>
      <c r="K728" t="s">
        <v>759</v>
      </c>
      <c r="L728">
        <v>1339</v>
      </c>
      <c r="N728">
        <v>1007</v>
      </c>
      <c r="O728" t="s">
        <v>570</v>
      </c>
      <c r="P728" t="s">
        <v>570</v>
      </c>
      <c r="Q728">
        <v>1</v>
      </c>
      <c r="W728">
        <v>0</v>
      </c>
      <c r="X728">
        <v>693153122</v>
      </c>
      <c r="Y728">
        <v>7.0000000000000007E-2</v>
      </c>
      <c r="AA728">
        <v>22.2</v>
      </c>
      <c r="AB728">
        <v>0</v>
      </c>
      <c r="AC728">
        <v>0</v>
      </c>
      <c r="AD728">
        <v>0</v>
      </c>
      <c r="AE728">
        <v>2.44</v>
      </c>
      <c r="AF728">
        <v>0</v>
      </c>
      <c r="AG728">
        <v>0</v>
      </c>
      <c r="AH728">
        <v>0</v>
      </c>
      <c r="AI728">
        <v>9.1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7.0000000000000007E-2</v>
      </c>
      <c r="AU728" t="s">
        <v>3</v>
      </c>
      <c r="AV728">
        <v>0</v>
      </c>
      <c r="AW728">
        <v>2</v>
      </c>
      <c r="AX728">
        <v>36406917</v>
      </c>
      <c r="AY728">
        <v>1</v>
      </c>
      <c r="AZ728">
        <v>0</v>
      </c>
      <c r="BA728">
        <v>704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Y728*Source!I793</f>
        <v>1.9250000000000003E-2</v>
      </c>
      <c r="CY728">
        <f t="shared" si="100"/>
        <v>22.2</v>
      </c>
      <c r="CZ728">
        <f t="shared" si="101"/>
        <v>2.44</v>
      </c>
      <c r="DA728">
        <f t="shared" si="102"/>
        <v>9.1</v>
      </c>
      <c r="DB728">
        <f t="shared" si="103"/>
        <v>0.17</v>
      </c>
      <c r="DC728">
        <f t="shared" si="104"/>
        <v>0</v>
      </c>
    </row>
    <row r="729" spans="1:107">
      <c r="A729">
        <f>ROW(Source!A794)</f>
        <v>794</v>
      </c>
      <c r="B729">
        <v>36401907</v>
      </c>
      <c r="C729">
        <v>36406918</v>
      </c>
      <c r="D729">
        <v>18407150</v>
      </c>
      <c r="E729">
        <v>1</v>
      </c>
      <c r="F729">
        <v>1</v>
      </c>
      <c r="G729">
        <v>1</v>
      </c>
      <c r="H729">
        <v>1</v>
      </c>
      <c r="I729" t="s">
        <v>529</v>
      </c>
      <c r="J729" t="s">
        <v>3</v>
      </c>
      <c r="K729" t="s">
        <v>530</v>
      </c>
      <c r="L729">
        <v>1369</v>
      </c>
      <c r="N729">
        <v>1013</v>
      </c>
      <c r="O729" t="s">
        <v>514</v>
      </c>
      <c r="P729" t="s">
        <v>514</v>
      </c>
      <c r="Q729">
        <v>1</v>
      </c>
      <c r="W729">
        <v>0</v>
      </c>
      <c r="X729">
        <v>-931037793</v>
      </c>
      <c r="Y729">
        <v>69.827999999999989</v>
      </c>
      <c r="AA729">
        <v>0</v>
      </c>
      <c r="AB729">
        <v>0</v>
      </c>
      <c r="AC729">
        <v>0</v>
      </c>
      <c r="AD729">
        <v>272.45</v>
      </c>
      <c r="AE729">
        <v>0</v>
      </c>
      <c r="AF729">
        <v>0</v>
      </c>
      <c r="AG729">
        <v>0</v>
      </c>
      <c r="AH729">
        <v>272.45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1</v>
      </c>
      <c r="AQ729">
        <v>0</v>
      </c>
      <c r="AR729">
        <v>0</v>
      </c>
      <c r="AS729" t="s">
        <v>3</v>
      </c>
      <c r="AT729">
        <v>60.72</v>
      </c>
      <c r="AU729" t="s">
        <v>134</v>
      </c>
      <c r="AV729">
        <v>1</v>
      </c>
      <c r="AW729">
        <v>2</v>
      </c>
      <c r="AX729">
        <v>36406927</v>
      </c>
      <c r="AY729">
        <v>1</v>
      </c>
      <c r="AZ729">
        <v>0</v>
      </c>
      <c r="BA729">
        <v>705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Y729*Source!I794</f>
        <v>19.2027</v>
      </c>
      <c r="CY729">
        <f>AD729</f>
        <v>272.45</v>
      </c>
      <c r="CZ729">
        <f>AH729</f>
        <v>272.45</v>
      </c>
      <c r="DA729">
        <f>AL729</f>
        <v>1</v>
      </c>
      <c r="DB729">
        <f>ROUND((ROUND(AT729*CZ729,2)*1.15),2)</f>
        <v>19024.63</v>
      </c>
      <c r="DC729">
        <f>ROUND((ROUND(AT729*AG729,2)*1.15),2)</f>
        <v>0</v>
      </c>
    </row>
    <row r="730" spans="1:107">
      <c r="A730">
        <f>ROW(Source!A794)</f>
        <v>794</v>
      </c>
      <c r="B730">
        <v>36401907</v>
      </c>
      <c r="C730">
        <v>36406918</v>
      </c>
      <c r="D730">
        <v>121548</v>
      </c>
      <c r="E730">
        <v>1</v>
      </c>
      <c r="F730">
        <v>1</v>
      </c>
      <c r="G730">
        <v>1</v>
      </c>
      <c r="H730">
        <v>1</v>
      </c>
      <c r="I730" t="s">
        <v>35</v>
      </c>
      <c r="J730" t="s">
        <v>3</v>
      </c>
      <c r="K730" t="s">
        <v>515</v>
      </c>
      <c r="L730">
        <v>608254</v>
      </c>
      <c r="N730">
        <v>1013</v>
      </c>
      <c r="O730" t="s">
        <v>516</v>
      </c>
      <c r="P730" t="s">
        <v>516</v>
      </c>
      <c r="Q730">
        <v>1</v>
      </c>
      <c r="W730">
        <v>0</v>
      </c>
      <c r="X730">
        <v>-185737400</v>
      </c>
      <c r="Y730">
        <v>0.72499999999999998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0.57999999999999996</v>
      </c>
      <c r="AU730" t="s">
        <v>133</v>
      </c>
      <c r="AV730">
        <v>2</v>
      </c>
      <c r="AW730">
        <v>2</v>
      </c>
      <c r="AX730">
        <v>36406928</v>
      </c>
      <c r="AY730">
        <v>1</v>
      </c>
      <c r="AZ730">
        <v>0</v>
      </c>
      <c r="BA730">
        <v>706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Y730*Source!I794</f>
        <v>0.199375</v>
      </c>
      <c r="CY730">
        <f>AD730</f>
        <v>0</v>
      </c>
      <c r="CZ730">
        <f>AH730</f>
        <v>0</v>
      </c>
      <c r="DA730">
        <f>AL730</f>
        <v>1</v>
      </c>
      <c r="DB730">
        <f>ROUND((ROUND(AT730*CZ730,2)*1.25),2)</f>
        <v>0</v>
      </c>
      <c r="DC730">
        <f>ROUND((ROUND(AT730*AG730,2)*1.25),2)</f>
        <v>0</v>
      </c>
    </row>
    <row r="731" spans="1:107">
      <c r="A731">
        <f>ROW(Source!A794)</f>
        <v>794</v>
      </c>
      <c r="B731">
        <v>36401907</v>
      </c>
      <c r="C731">
        <v>36406918</v>
      </c>
      <c r="D731">
        <v>29172556</v>
      </c>
      <c r="E731">
        <v>1</v>
      </c>
      <c r="F731">
        <v>1</v>
      </c>
      <c r="G731">
        <v>1</v>
      </c>
      <c r="H731">
        <v>2</v>
      </c>
      <c r="I731" t="s">
        <v>517</v>
      </c>
      <c r="J731" t="s">
        <v>518</v>
      </c>
      <c r="K731" t="s">
        <v>519</v>
      </c>
      <c r="L731">
        <v>1368</v>
      </c>
      <c r="N731">
        <v>1011</v>
      </c>
      <c r="O731" t="s">
        <v>520</v>
      </c>
      <c r="P731" t="s">
        <v>520</v>
      </c>
      <c r="Q731">
        <v>1</v>
      </c>
      <c r="W731">
        <v>0</v>
      </c>
      <c r="X731">
        <v>-1302720870</v>
      </c>
      <c r="Y731">
        <v>0.72499999999999998</v>
      </c>
      <c r="AA731">
        <v>0</v>
      </c>
      <c r="AB731">
        <v>466.71</v>
      </c>
      <c r="AC731">
        <v>449.82</v>
      </c>
      <c r="AD731">
        <v>0</v>
      </c>
      <c r="AE731">
        <v>0</v>
      </c>
      <c r="AF731">
        <v>31.26</v>
      </c>
      <c r="AG731">
        <v>13.5</v>
      </c>
      <c r="AH731">
        <v>0</v>
      </c>
      <c r="AI731">
        <v>1</v>
      </c>
      <c r="AJ731">
        <v>14.93</v>
      </c>
      <c r="AK731">
        <v>33.32</v>
      </c>
      <c r="AL731">
        <v>1</v>
      </c>
      <c r="AN731">
        <v>0</v>
      </c>
      <c r="AO731">
        <v>1</v>
      </c>
      <c r="AP731">
        <v>1</v>
      </c>
      <c r="AQ731">
        <v>0</v>
      </c>
      <c r="AR731">
        <v>0</v>
      </c>
      <c r="AS731" t="s">
        <v>3</v>
      </c>
      <c r="AT731">
        <v>0.57999999999999996</v>
      </c>
      <c r="AU731" t="s">
        <v>133</v>
      </c>
      <c r="AV731">
        <v>0</v>
      </c>
      <c r="AW731">
        <v>2</v>
      </c>
      <c r="AX731">
        <v>36406929</v>
      </c>
      <c r="AY731">
        <v>1</v>
      </c>
      <c r="AZ731">
        <v>0</v>
      </c>
      <c r="BA731">
        <v>707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Y731*Source!I794</f>
        <v>0.199375</v>
      </c>
      <c r="CY731">
        <f>AB731</f>
        <v>466.71</v>
      </c>
      <c r="CZ731">
        <f>AF731</f>
        <v>31.26</v>
      </c>
      <c r="DA731">
        <f>AJ731</f>
        <v>14.93</v>
      </c>
      <c r="DB731">
        <f>ROUND((ROUND(AT731*CZ731,2)*1.25),2)</f>
        <v>22.66</v>
      </c>
      <c r="DC731">
        <f>ROUND((ROUND(AT731*AG731,2)*1.25),2)</f>
        <v>9.7899999999999991</v>
      </c>
    </row>
    <row r="732" spans="1:107">
      <c r="A732">
        <f>ROW(Source!A794)</f>
        <v>794</v>
      </c>
      <c r="B732">
        <v>36401907</v>
      </c>
      <c r="C732">
        <v>36406918</v>
      </c>
      <c r="D732">
        <v>29174591</v>
      </c>
      <c r="E732">
        <v>1</v>
      </c>
      <c r="F732">
        <v>1</v>
      </c>
      <c r="G732">
        <v>1</v>
      </c>
      <c r="H732">
        <v>2</v>
      </c>
      <c r="I732" t="s">
        <v>542</v>
      </c>
      <c r="J732" t="s">
        <v>543</v>
      </c>
      <c r="K732" t="s">
        <v>544</v>
      </c>
      <c r="L732">
        <v>1368</v>
      </c>
      <c r="N732">
        <v>1011</v>
      </c>
      <c r="O732" t="s">
        <v>520</v>
      </c>
      <c r="P732" t="s">
        <v>520</v>
      </c>
      <c r="Q732">
        <v>1</v>
      </c>
      <c r="W732">
        <v>0</v>
      </c>
      <c r="X732">
        <v>1598042632</v>
      </c>
      <c r="Y732">
        <v>1.0249999999999999</v>
      </c>
      <c r="AA732">
        <v>0</v>
      </c>
      <c r="AB732">
        <v>9.4700000000000006</v>
      </c>
      <c r="AC732">
        <v>0</v>
      </c>
      <c r="AD732">
        <v>0</v>
      </c>
      <c r="AE732">
        <v>0</v>
      </c>
      <c r="AF732">
        <v>0.95</v>
      </c>
      <c r="AG732">
        <v>0</v>
      </c>
      <c r="AH732">
        <v>0</v>
      </c>
      <c r="AI732">
        <v>1</v>
      </c>
      <c r="AJ732">
        <v>9.9700000000000006</v>
      </c>
      <c r="AK732">
        <v>33.32</v>
      </c>
      <c r="AL732">
        <v>1</v>
      </c>
      <c r="AN732">
        <v>0</v>
      </c>
      <c r="AO732">
        <v>1</v>
      </c>
      <c r="AP732">
        <v>1</v>
      </c>
      <c r="AQ732">
        <v>0</v>
      </c>
      <c r="AR732">
        <v>0</v>
      </c>
      <c r="AS732" t="s">
        <v>3</v>
      </c>
      <c r="AT732">
        <v>0.82</v>
      </c>
      <c r="AU732" t="s">
        <v>133</v>
      </c>
      <c r="AV732">
        <v>0</v>
      </c>
      <c r="AW732">
        <v>2</v>
      </c>
      <c r="AX732">
        <v>36406930</v>
      </c>
      <c r="AY732">
        <v>1</v>
      </c>
      <c r="AZ732">
        <v>0</v>
      </c>
      <c r="BA732">
        <v>708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Y732*Source!I794</f>
        <v>0.28187499999999999</v>
      </c>
      <c r="CY732">
        <f>AB732</f>
        <v>9.4700000000000006</v>
      </c>
      <c r="CZ732">
        <f>AF732</f>
        <v>0.95</v>
      </c>
      <c r="DA732">
        <f>AJ732</f>
        <v>9.9700000000000006</v>
      </c>
      <c r="DB732">
        <f>ROUND((ROUND(AT732*CZ732,2)*1.25),2)</f>
        <v>0.98</v>
      </c>
      <c r="DC732">
        <f>ROUND((ROUND(AT732*AG732,2)*1.25),2)</f>
        <v>0</v>
      </c>
    </row>
    <row r="733" spans="1:107">
      <c r="A733">
        <f>ROW(Source!A794)</f>
        <v>794</v>
      </c>
      <c r="B733">
        <v>36401907</v>
      </c>
      <c r="C733">
        <v>36406918</v>
      </c>
      <c r="D733">
        <v>29174661</v>
      </c>
      <c r="E733">
        <v>1</v>
      </c>
      <c r="F733">
        <v>1</v>
      </c>
      <c r="G733">
        <v>1</v>
      </c>
      <c r="H733">
        <v>2</v>
      </c>
      <c r="I733" t="s">
        <v>571</v>
      </c>
      <c r="J733" t="s">
        <v>572</v>
      </c>
      <c r="K733" t="s">
        <v>573</v>
      </c>
      <c r="L733">
        <v>1368</v>
      </c>
      <c r="N733">
        <v>1011</v>
      </c>
      <c r="O733" t="s">
        <v>520</v>
      </c>
      <c r="P733" t="s">
        <v>520</v>
      </c>
      <c r="Q733">
        <v>1</v>
      </c>
      <c r="W733">
        <v>0</v>
      </c>
      <c r="X733">
        <v>-2115030577</v>
      </c>
      <c r="Y733">
        <v>3.375</v>
      </c>
      <c r="AA733">
        <v>0</v>
      </c>
      <c r="AB733">
        <v>25.44</v>
      </c>
      <c r="AC733">
        <v>0</v>
      </c>
      <c r="AD733">
        <v>0</v>
      </c>
      <c r="AE733">
        <v>0</v>
      </c>
      <c r="AF733">
        <v>2.09</v>
      </c>
      <c r="AG733">
        <v>0</v>
      </c>
      <c r="AH733">
        <v>0</v>
      </c>
      <c r="AI733">
        <v>1</v>
      </c>
      <c r="AJ733">
        <v>12.17</v>
      </c>
      <c r="AK733">
        <v>33.32</v>
      </c>
      <c r="AL733">
        <v>1</v>
      </c>
      <c r="AN733">
        <v>0</v>
      </c>
      <c r="AO733">
        <v>1</v>
      </c>
      <c r="AP733">
        <v>1</v>
      </c>
      <c r="AQ733">
        <v>0</v>
      </c>
      <c r="AR733">
        <v>0</v>
      </c>
      <c r="AS733" t="s">
        <v>3</v>
      </c>
      <c r="AT733">
        <v>2.7</v>
      </c>
      <c r="AU733" t="s">
        <v>133</v>
      </c>
      <c r="AV733">
        <v>0</v>
      </c>
      <c r="AW733">
        <v>2</v>
      </c>
      <c r="AX733">
        <v>36406931</v>
      </c>
      <c r="AY733">
        <v>1</v>
      </c>
      <c r="AZ733">
        <v>0</v>
      </c>
      <c r="BA733">
        <v>709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Y733*Source!I794</f>
        <v>0.92812500000000009</v>
      </c>
      <c r="CY733">
        <f>AB733</f>
        <v>25.44</v>
      </c>
      <c r="CZ733">
        <f>AF733</f>
        <v>2.09</v>
      </c>
      <c r="DA733">
        <f>AJ733</f>
        <v>12.17</v>
      </c>
      <c r="DB733">
        <f>ROUND((ROUND(AT733*CZ733,2)*1.25),2)</f>
        <v>7.05</v>
      </c>
      <c r="DC733">
        <f>ROUND((ROUND(AT733*AG733,2)*1.25),2)</f>
        <v>0</v>
      </c>
    </row>
    <row r="734" spans="1:107">
      <c r="A734">
        <f>ROW(Source!A794)</f>
        <v>794</v>
      </c>
      <c r="B734">
        <v>36401907</v>
      </c>
      <c r="C734">
        <v>36406918</v>
      </c>
      <c r="D734">
        <v>29174913</v>
      </c>
      <c r="E734">
        <v>1</v>
      </c>
      <c r="F734">
        <v>1</v>
      </c>
      <c r="G734">
        <v>1</v>
      </c>
      <c r="H734">
        <v>2</v>
      </c>
      <c r="I734" t="s">
        <v>531</v>
      </c>
      <c r="J734" t="s">
        <v>532</v>
      </c>
      <c r="K734" t="s">
        <v>533</v>
      </c>
      <c r="L734">
        <v>1368</v>
      </c>
      <c r="N734">
        <v>1011</v>
      </c>
      <c r="O734" t="s">
        <v>520</v>
      </c>
      <c r="P734" t="s">
        <v>520</v>
      </c>
      <c r="Q734">
        <v>1</v>
      </c>
      <c r="W734">
        <v>0</v>
      </c>
      <c r="X734">
        <v>458544584</v>
      </c>
      <c r="Y734">
        <v>1.05</v>
      </c>
      <c r="AA734">
        <v>0</v>
      </c>
      <c r="AB734">
        <v>932.72</v>
      </c>
      <c r="AC734">
        <v>386.51</v>
      </c>
      <c r="AD734">
        <v>0</v>
      </c>
      <c r="AE734">
        <v>0</v>
      </c>
      <c r="AF734">
        <v>87.17</v>
      </c>
      <c r="AG734">
        <v>11.6</v>
      </c>
      <c r="AH734">
        <v>0</v>
      </c>
      <c r="AI734">
        <v>1</v>
      </c>
      <c r="AJ734">
        <v>10.7</v>
      </c>
      <c r="AK734">
        <v>33.32</v>
      </c>
      <c r="AL734">
        <v>1</v>
      </c>
      <c r="AN734">
        <v>0</v>
      </c>
      <c r="AO734">
        <v>1</v>
      </c>
      <c r="AP734">
        <v>1</v>
      </c>
      <c r="AQ734">
        <v>0</v>
      </c>
      <c r="AR734">
        <v>0</v>
      </c>
      <c r="AS734" t="s">
        <v>3</v>
      </c>
      <c r="AT734">
        <v>0.84</v>
      </c>
      <c r="AU734" t="s">
        <v>133</v>
      </c>
      <c r="AV734">
        <v>0</v>
      </c>
      <c r="AW734">
        <v>2</v>
      </c>
      <c r="AX734">
        <v>36406932</v>
      </c>
      <c r="AY734">
        <v>1</v>
      </c>
      <c r="AZ734">
        <v>0</v>
      </c>
      <c r="BA734">
        <v>710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Y734*Source!I794</f>
        <v>0.28875000000000006</v>
      </c>
      <c r="CY734">
        <f>AB734</f>
        <v>932.72</v>
      </c>
      <c r="CZ734">
        <f>AF734</f>
        <v>87.17</v>
      </c>
      <c r="DA734">
        <f>AJ734</f>
        <v>10.7</v>
      </c>
      <c r="DB734">
        <f>ROUND((ROUND(AT734*CZ734,2)*1.25),2)</f>
        <v>91.53</v>
      </c>
      <c r="DC734">
        <f>ROUND((ROUND(AT734*AG734,2)*1.25),2)</f>
        <v>12.18</v>
      </c>
    </row>
    <row r="735" spans="1:107">
      <c r="A735">
        <f>ROW(Source!A794)</f>
        <v>794</v>
      </c>
      <c r="B735">
        <v>36401907</v>
      </c>
      <c r="C735">
        <v>36406918</v>
      </c>
      <c r="D735">
        <v>29114332</v>
      </c>
      <c r="E735">
        <v>1</v>
      </c>
      <c r="F735">
        <v>1</v>
      </c>
      <c r="G735">
        <v>1</v>
      </c>
      <c r="H735">
        <v>3</v>
      </c>
      <c r="I735" t="s">
        <v>556</v>
      </c>
      <c r="J735" t="s">
        <v>557</v>
      </c>
      <c r="K735" t="s">
        <v>558</v>
      </c>
      <c r="L735">
        <v>1348</v>
      </c>
      <c r="N735">
        <v>1009</v>
      </c>
      <c r="O735" t="s">
        <v>30</v>
      </c>
      <c r="P735" t="s">
        <v>30</v>
      </c>
      <c r="Q735">
        <v>1000</v>
      </c>
      <c r="W735">
        <v>0</v>
      </c>
      <c r="X735">
        <v>233971917</v>
      </c>
      <c r="Y735">
        <v>1.23E-2</v>
      </c>
      <c r="AA735">
        <v>54619.68</v>
      </c>
      <c r="AB735">
        <v>0</v>
      </c>
      <c r="AC735">
        <v>0</v>
      </c>
      <c r="AD735">
        <v>0</v>
      </c>
      <c r="AE735">
        <v>11978</v>
      </c>
      <c r="AF735">
        <v>0</v>
      </c>
      <c r="AG735">
        <v>0</v>
      </c>
      <c r="AH735">
        <v>0</v>
      </c>
      <c r="AI735">
        <v>4.5599999999999996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1.23E-2</v>
      </c>
      <c r="AU735" t="s">
        <v>3</v>
      </c>
      <c r="AV735">
        <v>0</v>
      </c>
      <c r="AW735">
        <v>2</v>
      </c>
      <c r="AX735">
        <v>36406933</v>
      </c>
      <c r="AY735">
        <v>1</v>
      </c>
      <c r="AZ735">
        <v>0</v>
      </c>
      <c r="BA735">
        <v>711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Y735*Source!I794</f>
        <v>3.3825000000000005E-3</v>
      </c>
      <c r="CY735">
        <f>AA735</f>
        <v>54619.68</v>
      </c>
      <c r="CZ735">
        <f>AE735</f>
        <v>11978</v>
      </c>
      <c r="DA735">
        <f>AI735</f>
        <v>4.5599999999999996</v>
      </c>
      <c r="DB735">
        <f>ROUND(ROUND(AT735*CZ735,2),2)</f>
        <v>147.33000000000001</v>
      </c>
      <c r="DC735">
        <f>ROUND(ROUND(AT735*AG735,2),2)</f>
        <v>0</v>
      </c>
    </row>
    <row r="736" spans="1:107">
      <c r="A736">
        <f>ROW(Source!A794)</f>
        <v>794</v>
      </c>
      <c r="B736">
        <v>36401907</v>
      </c>
      <c r="C736">
        <v>36406918</v>
      </c>
      <c r="D736">
        <v>29130788</v>
      </c>
      <c r="E736">
        <v>1</v>
      </c>
      <c r="F736">
        <v>1</v>
      </c>
      <c r="G736">
        <v>1</v>
      </c>
      <c r="H736">
        <v>3</v>
      </c>
      <c r="I736" t="s">
        <v>574</v>
      </c>
      <c r="J736" t="s">
        <v>575</v>
      </c>
      <c r="K736" t="s">
        <v>576</v>
      </c>
      <c r="L736">
        <v>1339</v>
      </c>
      <c r="N736">
        <v>1007</v>
      </c>
      <c r="O736" t="s">
        <v>570</v>
      </c>
      <c r="P736" t="s">
        <v>570</v>
      </c>
      <c r="Q736">
        <v>1</v>
      </c>
      <c r="W736">
        <v>0</v>
      </c>
      <c r="X736">
        <v>23409818</v>
      </c>
      <c r="Y736">
        <v>2.88</v>
      </c>
      <c r="AA736">
        <v>14208.11</v>
      </c>
      <c r="AB736">
        <v>0</v>
      </c>
      <c r="AC736">
        <v>0</v>
      </c>
      <c r="AD736">
        <v>0</v>
      </c>
      <c r="AE736">
        <v>2156.0100000000002</v>
      </c>
      <c r="AF736">
        <v>0</v>
      </c>
      <c r="AG736">
        <v>0</v>
      </c>
      <c r="AH736">
        <v>0</v>
      </c>
      <c r="AI736">
        <v>6.59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2.88</v>
      </c>
      <c r="AU736" t="s">
        <v>3</v>
      </c>
      <c r="AV736">
        <v>0</v>
      </c>
      <c r="AW736">
        <v>2</v>
      </c>
      <c r="AX736">
        <v>36406934</v>
      </c>
      <c r="AY736">
        <v>1</v>
      </c>
      <c r="AZ736">
        <v>0</v>
      </c>
      <c r="BA736">
        <v>712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Y736*Source!I794</f>
        <v>0.79200000000000004</v>
      </c>
      <c r="CY736">
        <f>AA736</f>
        <v>14208.11</v>
      </c>
      <c r="CZ736">
        <f>AE736</f>
        <v>2156.0100000000002</v>
      </c>
      <c r="DA736">
        <f>AI736</f>
        <v>6.59</v>
      </c>
      <c r="DB736">
        <f>ROUND(ROUND(AT736*CZ736,2),2)</f>
        <v>6209.31</v>
      </c>
      <c r="DC736">
        <f>ROUND(ROUND(AT736*AG736,2),2)</f>
        <v>0</v>
      </c>
    </row>
    <row r="737" spans="1:107">
      <c r="A737">
        <f>ROW(Source!A795)</f>
        <v>795</v>
      </c>
      <c r="B737">
        <v>36401907</v>
      </c>
      <c r="C737">
        <v>36406935</v>
      </c>
      <c r="D737">
        <v>18408291</v>
      </c>
      <c r="E737">
        <v>1</v>
      </c>
      <c r="F737">
        <v>1</v>
      </c>
      <c r="G737">
        <v>1</v>
      </c>
      <c r="H737">
        <v>1</v>
      </c>
      <c r="I737" t="s">
        <v>559</v>
      </c>
      <c r="J737" t="s">
        <v>3</v>
      </c>
      <c r="K737" t="s">
        <v>560</v>
      </c>
      <c r="L737">
        <v>1369</v>
      </c>
      <c r="N737">
        <v>1013</v>
      </c>
      <c r="O737" t="s">
        <v>514</v>
      </c>
      <c r="P737" t="s">
        <v>514</v>
      </c>
      <c r="Q737">
        <v>1</v>
      </c>
      <c r="W737">
        <v>0</v>
      </c>
      <c r="X737">
        <v>1933892413</v>
      </c>
      <c r="Y737">
        <v>35.948999999999998</v>
      </c>
      <c r="AA737">
        <v>0</v>
      </c>
      <c r="AB737">
        <v>0</v>
      </c>
      <c r="AC737">
        <v>0</v>
      </c>
      <c r="AD737">
        <v>260.95999999999998</v>
      </c>
      <c r="AE737">
        <v>0</v>
      </c>
      <c r="AF737">
        <v>0</v>
      </c>
      <c r="AG737">
        <v>0</v>
      </c>
      <c r="AH737">
        <v>260.95999999999998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31.26</v>
      </c>
      <c r="AU737" t="s">
        <v>134</v>
      </c>
      <c r="AV737">
        <v>1</v>
      </c>
      <c r="AW737">
        <v>2</v>
      </c>
      <c r="AX737">
        <v>36406943</v>
      </c>
      <c r="AY737">
        <v>2</v>
      </c>
      <c r="AZ737">
        <v>131072</v>
      </c>
      <c r="BA737">
        <v>713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Y737*Source!I795</f>
        <v>9.8859750000000002</v>
      </c>
      <c r="CY737">
        <f>AD737</f>
        <v>260.95999999999998</v>
      </c>
      <c r="CZ737">
        <f>AH737</f>
        <v>260.95999999999998</v>
      </c>
      <c r="DA737">
        <f>AL737</f>
        <v>1</v>
      </c>
      <c r="DB737">
        <f>ROUND((ROUND(AT737*CZ737,2)*1.15),2)</f>
        <v>9381.25</v>
      </c>
      <c r="DC737">
        <f>ROUND((ROUND(AT737*AG737,2)*1.15),2)</f>
        <v>0</v>
      </c>
    </row>
    <row r="738" spans="1:107">
      <c r="A738">
        <f>ROW(Source!A795)</f>
        <v>795</v>
      </c>
      <c r="B738">
        <v>36401907</v>
      </c>
      <c r="C738">
        <v>36406935</v>
      </c>
      <c r="D738">
        <v>121548</v>
      </c>
      <c r="E738">
        <v>1</v>
      </c>
      <c r="F738">
        <v>1</v>
      </c>
      <c r="G738">
        <v>1</v>
      </c>
      <c r="H738">
        <v>1</v>
      </c>
      <c r="I738" t="s">
        <v>35</v>
      </c>
      <c r="J738" t="s">
        <v>3</v>
      </c>
      <c r="K738" t="s">
        <v>515</v>
      </c>
      <c r="L738">
        <v>608254</v>
      </c>
      <c r="N738">
        <v>1013</v>
      </c>
      <c r="O738" t="s">
        <v>516</v>
      </c>
      <c r="P738" t="s">
        <v>516</v>
      </c>
      <c r="Q738">
        <v>1</v>
      </c>
      <c r="W738">
        <v>0</v>
      </c>
      <c r="X738">
        <v>-185737400</v>
      </c>
      <c r="Y738">
        <v>8.375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1</v>
      </c>
      <c r="AQ738">
        <v>0</v>
      </c>
      <c r="AR738">
        <v>0</v>
      </c>
      <c r="AS738" t="s">
        <v>3</v>
      </c>
      <c r="AT738">
        <v>6.7</v>
      </c>
      <c r="AU738" t="s">
        <v>133</v>
      </c>
      <c r="AV738">
        <v>2</v>
      </c>
      <c r="AW738">
        <v>2</v>
      </c>
      <c r="AX738">
        <v>36406944</v>
      </c>
      <c r="AY738">
        <v>1</v>
      </c>
      <c r="AZ738">
        <v>0</v>
      </c>
      <c r="BA738">
        <v>714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Y738*Source!I795</f>
        <v>2.3031250000000001</v>
      </c>
      <c r="CY738">
        <f>AD738</f>
        <v>0</v>
      </c>
      <c r="CZ738">
        <f>AH738</f>
        <v>0</v>
      </c>
      <c r="DA738">
        <f>AL738</f>
        <v>1</v>
      </c>
      <c r="DB738">
        <f>ROUND((ROUND(AT738*CZ738,2)*1.25),2)</f>
        <v>0</v>
      </c>
      <c r="DC738">
        <f>ROUND((ROUND(AT738*AG738,2)*1.25),2)</f>
        <v>0</v>
      </c>
    </row>
    <row r="739" spans="1:107">
      <c r="A739">
        <f>ROW(Source!A795)</f>
        <v>795</v>
      </c>
      <c r="B739">
        <v>36401907</v>
      </c>
      <c r="C739">
        <v>36406935</v>
      </c>
      <c r="D739">
        <v>29172710</v>
      </c>
      <c r="E739">
        <v>1</v>
      </c>
      <c r="F739">
        <v>1</v>
      </c>
      <c r="G739">
        <v>1</v>
      </c>
      <c r="H739">
        <v>2</v>
      </c>
      <c r="I739" t="s">
        <v>523</v>
      </c>
      <c r="J739" t="s">
        <v>524</v>
      </c>
      <c r="K739" t="s">
        <v>525</v>
      </c>
      <c r="L739">
        <v>1368</v>
      </c>
      <c r="N739">
        <v>1011</v>
      </c>
      <c r="O739" t="s">
        <v>520</v>
      </c>
      <c r="P739" t="s">
        <v>520</v>
      </c>
      <c r="Q739">
        <v>1</v>
      </c>
      <c r="W739">
        <v>0</v>
      </c>
      <c r="X739">
        <v>-1676841219</v>
      </c>
      <c r="Y739">
        <v>8.375</v>
      </c>
      <c r="AA739">
        <v>0</v>
      </c>
      <c r="AB739">
        <v>539.16</v>
      </c>
      <c r="AC739">
        <v>335.2</v>
      </c>
      <c r="AD739">
        <v>0</v>
      </c>
      <c r="AE739">
        <v>0</v>
      </c>
      <c r="AF739">
        <v>46.56</v>
      </c>
      <c r="AG739">
        <v>10.06</v>
      </c>
      <c r="AH739">
        <v>0</v>
      </c>
      <c r="AI739">
        <v>1</v>
      </c>
      <c r="AJ739">
        <v>11.58</v>
      </c>
      <c r="AK739">
        <v>33.32</v>
      </c>
      <c r="AL739">
        <v>1</v>
      </c>
      <c r="AN739">
        <v>0</v>
      </c>
      <c r="AO739">
        <v>1</v>
      </c>
      <c r="AP739">
        <v>1</v>
      </c>
      <c r="AQ739">
        <v>0</v>
      </c>
      <c r="AR739">
        <v>0</v>
      </c>
      <c r="AS739" t="s">
        <v>3</v>
      </c>
      <c r="AT739">
        <v>6.7</v>
      </c>
      <c r="AU739" t="s">
        <v>133</v>
      </c>
      <c r="AV739">
        <v>0</v>
      </c>
      <c r="AW739">
        <v>2</v>
      </c>
      <c r="AX739">
        <v>36406945</v>
      </c>
      <c r="AY739">
        <v>1</v>
      </c>
      <c r="AZ739">
        <v>0</v>
      </c>
      <c r="BA739">
        <v>715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Y739*Source!I795</f>
        <v>2.3031250000000001</v>
      </c>
      <c r="CY739">
        <f>AB739</f>
        <v>539.16</v>
      </c>
      <c r="CZ739">
        <f>AF739</f>
        <v>46.56</v>
      </c>
      <c r="DA739">
        <f>AJ739</f>
        <v>11.58</v>
      </c>
      <c r="DB739">
        <f>ROUND((ROUND(AT739*CZ739,2)*1.25),2)</f>
        <v>389.94</v>
      </c>
      <c r="DC739">
        <f>ROUND((ROUND(AT739*AG739,2)*1.25),2)</f>
        <v>84.25</v>
      </c>
    </row>
    <row r="740" spans="1:107">
      <c r="A740">
        <f>ROW(Source!A795)</f>
        <v>795</v>
      </c>
      <c r="B740">
        <v>36401907</v>
      </c>
      <c r="C740">
        <v>36406935</v>
      </c>
      <c r="D740">
        <v>29173472</v>
      </c>
      <c r="E740">
        <v>1</v>
      </c>
      <c r="F740">
        <v>1</v>
      </c>
      <c r="G740">
        <v>1</v>
      </c>
      <c r="H740">
        <v>2</v>
      </c>
      <c r="I740" t="s">
        <v>577</v>
      </c>
      <c r="J740" t="s">
        <v>578</v>
      </c>
      <c r="K740" t="s">
        <v>579</v>
      </c>
      <c r="L740">
        <v>1368</v>
      </c>
      <c r="N740">
        <v>1011</v>
      </c>
      <c r="O740" t="s">
        <v>520</v>
      </c>
      <c r="P740" t="s">
        <v>520</v>
      </c>
      <c r="Q740">
        <v>1</v>
      </c>
      <c r="W740">
        <v>0</v>
      </c>
      <c r="X740">
        <v>275932499</v>
      </c>
      <c r="Y740">
        <v>13.75</v>
      </c>
      <c r="AA740">
        <v>0</v>
      </c>
      <c r="AB740">
        <v>12.75</v>
      </c>
      <c r="AC740">
        <v>0</v>
      </c>
      <c r="AD740">
        <v>0</v>
      </c>
      <c r="AE740">
        <v>0</v>
      </c>
      <c r="AF740">
        <v>3</v>
      </c>
      <c r="AG740">
        <v>0</v>
      </c>
      <c r="AH740">
        <v>0</v>
      </c>
      <c r="AI740">
        <v>1</v>
      </c>
      <c r="AJ740">
        <v>4.25</v>
      </c>
      <c r="AK740">
        <v>33.32</v>
      </c>
      <c r="AL740">
        <v>1</v>
      </c>
      <c r="AN740">
        <v>0</v>
      </c>
      <c r="AO740">
        <v>1</v>
      </c>
      <c r="AP740">
        <v>1</v>
      </c>
      <c r="AQ740">
        <v>0</v>
      </c>
      <c r="AR740">
        <v>0</v>
      </c>
      <c r="AS740" t="s">
        <v>3</v>
      </c>
      <c r="AT740">
        <v>11</v>
      </c>
      <c r="AU740" t="s">
        <v>133</v>
      </c>
      <c r="AV740">
        <v>0</v>
      </c>
      <c r="AW740">
        <v>2</v>
      </c>
      <c r="AX740">
        <v>36406946</v>
      </c>
      <c r="AY740">
        <v>1</v>
      </c>
      <c r="AZ740">
        <v>0</v>
      </c>
      <c r="BA740">
        <v>716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Y740*Source!I795</f>
        <v>3.7812500000000004</v>
      </c>
      <c r="CY740">
        <f>AB740</f>
        <v>12.75</v>
      </c>
      <c r="CZ740">
        <f>AF740</f>
        <v>3</v>
      </c>
      <c r="DA740">
        <f>AJ740</f>
        <v>4.25</v>
      </c>
      <c r="DB740">
        <f>ROUND((ROUND(AT740*CZ740,2)*1.25),2)</f>
        <v>41.25</v>
      </c>
      <c r="DC740">
        <f>ROUND((ROUND(AT740*AG740,2)*1.25),2)</f>
        <v>0</v>
      </c>
    </row>
    <row r="741" spans="1:107">
      <c r="A741">
        <f>ROW(Source!A795)</f>
        <v>795</v>
      </c>
      <c r="B741">
        <v>36401907</v>
      </c>
      <c r="C741">
        <v>36406935</v>
      </c>
      <c r="D741">
        <v>29174913</v>
      </c>
      <c r="E741">
        <v>1</v>
      </c>
      <c r="F741">
        <v>1</v>
      </c>
      <c r="G741">
        <v>1</v>
      </c>
      <c r="H741">
        <v>2</v>
      </c>
      <c r="I741" t="s">
        <v>531</v>
      </c>
      <c r="J741" t="s">
        <v>532</v>
      </c>
      <c r="K741" t="s">
        <v>533</v>
      </c>
      <c r="L741">
        <v>1368</v>
      </c>
      <c r="N741">
        <v>1011</v>
      </c>
      <c r="O741" t="s">
        <v>520</v>
      </c>
      <c r="P741" t="s">
        <v>520</v>
      </c>
      <c r="Q741">
        <v>1</v>
      </c>
      <c r="W741">
        <v>0</v>
      </c>
      <c r="X741">
        <v>458544584</v>
      </c>
      <c r="Y741">
        <v>0.4375</v>
      </c>
      <c r="AA741">
        <v>0</v>
      </c>
      <c r="AB741">
        <v>932.72</v>
      </c>
      <c r="AC741">
        <v>386.51</v>
      </c>
      <c r="AD741">
        <v>0</v>
      </c>
      <c r="AE741">
        <v>0</v>
      </c>
      <c r="AF741">
        <v>87.17</v>
      </c>
      <c r="AG741">
        <v>11.6</v>
      </c>
      <c r="AH741">
        <v>0</v>
      </c>
      <c r="AI741">
        <v>1</v>
      </c>
      <c r="AJ741">
        <v>10.7</v>
      </c>
      <c r="AK741">
        <v>33.32</v>
      </c>
      <c r="AL741">
        <v>1</v>
      </c>
      <c r="AN741">
        <v>0</v>
      </c>
      <c r="AO741">
        <v>1</v>
      </c>
      <c r="AP741">
        <v>1</v>
      </c>
      <c r="AQ741">
        <v>0</v>
      </c>
      <c r="AR741">
        <v>0</v>
      </c>
      <c r="AS741" t="s">
        <v>3</v>
      </c>
      <c r="AT741">
        <v>0.35</v>
      </c>
      <c r="AU741" t="s">
        <v>133</v>
      </c>
      <c r="AV741">
        <v>0</v>
      </c>
      <c r="AW741">
        <v>2</v>
      </c>
      <c r="AX741">
        <v>36406947</v>
      </c>
      <c r="AY741">
        <v>1</v>
      </c>
      <c r="AZ741">
        <v>0</v>
      </c>
      <c r="BA741">
        <v>717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Y741*Source!I795</f>
        <v>0.12031250000000002</v>
      </c>
      <c r="CY741">
        <f>AB741</f>
        <v>932.72</v>
      </c>
      <c r="CZ741">
        <f>AF741</f>
        <v>87.17</v>
      </c>
      <c r="DA741">
        <f>AJ741</f>
        <v>10.7</v>
      </c>
      <c r="DB741">
        <f>ROUND((ROUND(AT741*CZ741,2)*1.25),2)</f>
        <v>38.14</v>
      </c>
      <c r="DC741">
        <f>ROUND((ROUND(AT741*AG741,2)*1.25),2)</f>
        <v>5.08</v>
      </c>
    </row>
    <row r="742" spans="1:107">
      <c r="A742">
        <f>ROW(Source!A795)</f>
        <v>795</v>
      </c>
      <c r="B742">
        <v>36401907</v>
      </c>
      <c r="C742">
        <v>36406935</v>
      </c>
      <c r="D742">
        <v>29114687</v>
      </c>
      <c r="E742">
        <v>1</v>
      </c>
      <c r="F742">
        <v>1</v>
      </c>
      <c r="G742">
        <v>1</v>
      </c>
      <c r="H742">
        <v>3</v>
      </c>
      <c r="I742" t="s">
        <v>580</v>
      </c>
      <c r="J742" t="s">
        <v>581</v>
      </c>
      <c r="K742" t="s">
        <v>582</v>
      </c>
      <c r="L742">
        <v>1348</v>
      </c>
      <c r="N742">
        <v>1009</v>
      </c>
      <c r="O742" t="s">
        <v>30</v>
      </c>
      <c r="P742" t="s">
        <v>30</v>
      </c>
      <c r="Q742">
        <v>1000</v>
      </c>
      <c r="W742">
        <v>0</v>
      </c>
      <c r="X742">
        <v>157955001</v>
      </c>
      <c r="Y742">
        <v>1.8E-3</v>
      </c>
      <c r="AA742">
        <v>105069.06</v>
      </c>
      <c r="AB742">
        <v>0</v>
      </c>
      <c r="AC742">
        <v>0</v>
      </c>
      <c r="AD742">
        <v>0</v>
      </c>
      <c r="AE742">
        <v>16974</v>
      </c>
      <c r="AF742">
        <v>0</v>
      </c>
      <c r="AG742">
        <v>0</v>
      </c>
      <c r="AH742">
        <v>0</v>
      </c>
      <c r="AI742">
        <v>6.19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1.8E-3</v>
      </c>
      <c r="AU742" t="s">
        <v>3</v>
      </c>
      <c r="AV742">
        <v>0</v>
      </c>
      <c r="AW742">
        <v>2</v>
      </c>
      <c r="AX742">
        <v>36406948</v>
      </c>
      <c r="AY742">
        <v>1</v>
      </c>
      <c r="AZ742">
        <v>0</v>
      </c>
      <c r="BA742">
        <v>718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Y742*Source!I795</f>
        <v>4.95E-4</v>
      </c>
      <c r="CY742">
        <f>AA742</f>
        <v>105069.06</v>
      </c>
      <c r="CZ742">
        <f>AE742</f>
        <v>16974</v>
      </c>
      <c r="DA742">
        <f>AI742</f>
        <v>6.19</v>
      </c>
      <c r="DB742">
        <f>ROUND(ROUND(AT742*CZ742,2),2)</f>
        <v>30.55</v>
      </c>
      <c r="DC742">
        <f>ROUND(ROUND(AT742*AG742,2),2)</f>
        <v>0</v>
      </c>
    </row>
    <row r="743" spans="1:107">
      <c r="A743">
        <f>ROW(Source!A795)</f>
        <v>795</v>
      </c>
      <c r="B743">
        <v>36401907</v>
      </c>
      <c r="C743">
        <v>36406935</v>
      </c>
      <c r="D743">
        <v>29115292</v>
      </c>
      <c r="E743">
        <v>1</v>
      </c>
      <c r="F743">
        <v>1</v>
      </c>
      <c r="G743">
        <v>1</v>
      </c>
      <c r="H743">
        <v>3</v>
      </c>
      <c r="I743" t="s">
        <v>583</v>
      </c>
      <c r="J743" t="s">
        <v>584</v>
      </c>
      <c r="K743" t="s">
        <v>585</v>
      </c>
      <c r="L743">
        <v>1339</v>
      </c>
      <c r="N743">
        <v>1007</v>
      </c>
      <c r="O743" t="s">
        <v>570</v>
      </c>
      <c r="P743" t="s">
        <v>570</v>
      </c>
      <c r="Q743">
        <v>1</v>
      </c>
      <c r="W743">
        <v>0</v>
      </c>
      <c r="X743">
        <v>582810497</v>
      </c>
      <c r="Y743">
        <v>1.24</v>
      </c>
      <c r="AA743">
        <v>29691.33</v>
      </c>
      <c r="AB743">
        <v>0</v>
      </c>
      <c r="AC743">
        <v>0</v>
      </c>
      <c r="AD743">
        <v>0</v>
      </c>
      <c r="AE743">
        <v>4478.33</v>
      </c>
      <c r="AF743">
        <v>0</v>
      </c>
      <c r="AG743">
        <v>0</v>
      </c>
      <c r="AH743">
        <v>0</v>
      </c>
      <c r="AI743">
        <v>6.63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1.24</v>
      </c>
      <c r="AU743" t="s">
        <v>3</v>
      </c>
      <c r="AV743">
        <v>0</v>
      </c>
      <c r="AW743">
        <v>2</v>
      </c>
      <c r="AX743">
        <v>36406949</v>
      </c>
      <c r="AY743">
        <v>1</v>
      </c>
      <c r="AZ743">
        <v>0</v>
      </c>
      <c r="BA743">
        <v>719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Y743*Source!I795</f>
        <v>0.34100000000000003</v>
      </c>
      <c r="CY743">
        <f>AA743</f>
        <v>29691.33</v>
      </c>
      <c r="CZ743">
        <f>AE743</f>
        <v>4478.33</v>
      </c>
      <c r="DA743">
        <f>AI743</f>
        <v>6.63</v>
      </c>
      <c r="DB743">
        <f>ROUND(ROUND(AT743*CZ743,2),2)</f>
        <v>5553.13</v>
      </c>
      <c r="DC743">
        <f>ROUND(ROUND(AT743*AG743,2),2)</f>
        <v>0</v>
      </c>
    </row>
    <row r="744" spans="1:107">
      <c r="A744">
        <f>ROW(Source!A796)</f>
        <v>796</v>
      </c>
      <c r="B744">
        <v>36401907</v>
      </c>
      <c r="C744">
        <v>36406950</v>
      </c>
      <c r="D744">
        <v>18410542</v>
      </c>
      <c r="E744">
        <v>1</v>
      </c>
      <c r="F744">
        <v>1</v>
      </c>
      <c r="G744">
        <v>1</v>
      </c>
      <c r="H744">
        <v>1</v>
      </c>
      <c r="I744" t="s">
        <v>760</v>
      </c>
      <c r="J744" t="s">
        <v>3</v>
      </c>
      <c r="K744" t="s">
        <v>761</v>
      </c>
      <c r="L744">
        <v>1369</v>
      </c>
      <c r="N744">
        <v>1013</v>
      </c>
      <c r="O744" t="s">
        <v>514</v>
      </c>
      <c r="P744" t="s">
        <v>514</v>
      </c>
      <c r="Q744">
        <v>1</v>
      </c>
      <c r="W744">
        <v>0</v>
      </c>
      <c r="X744">
        <v>1415306217</v>
      </c>
      <c r="Y744">
        <v>36.121499999999997</v>
      </c>
      <c r="AA744">
        <v>0</v>
      </c>
      <c r="AB744">
        <v>0</v>
      </c>
      <c r="AC744">
        <v>0</v>
      </c>
      <c r="AD744">
        <v>265.43</v>
      </c>
      <c r="AE744">
        <v>0</v>
      </c>
      <c r="AF744">
        <v>0</v>
      </c>
      <c r="AG744">
        <v>0</v>
      </c>
      <c r="AH744">
        <v>265.43</v>
      </c>
      <c r="AI744">
        <v>1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1</v>
      </c>
      <c r="AQ744">
        <v>0</v>
      </c>
      <c r="AR744">
        <v>0</v>
      </c>
      <c r="AS744" t="s">
        <v>3</v>
      </c>
      <c r="AT744">
        <v>31.41</v>
      </c>
      <c r="AU744" t="s">
        <v>134</v>
      </c>
      <c r="AV744">
        <v>1</v>
      </c>
      <c r="AW744">
        <v>2</v>
      </c>
      <c r="AX744">
        <v>36406959</v>
      </c>
      <c r="AY744">
        <v>2</v>
      </c>
      <c r="AZ744">
        <v>131072</v>
      </c>
      <c r="BA744">
        <v>720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Y744*Source!I796</f>
        <v>9.9334124999999993</v>
      </c>
      <c r="CY744">
        <f>AD744</f>
        <v>265.43</v>
      </c>
      <c r="CZ744">
        <f>AH744</f>
        <v>265.43</v>
      </c>
      <c r="DA744">
        <f>AL744</f>
        <v>1</v>
      </c>
      <c r="DB744">
        <f>ROUND((ROUND(AT744*CZ744,2)*1.15),2)</f>
        <v>9587.73</v>
      </c>
      <c r="DC744">
        <f>ROUND((ROUND(AT744*AG744,2)*1.15),2)</f>
        <v>0</v>
      </c>
    </row>
    <row r="745" spans="1:107">
      <c r="A745">
        <f>ROW(Source!A796)</f>
        <v>796</v>
      </c>
      <c r="B745">
        <v>36401907</v>
      </c>
      <c r="C745">
        <v>36406950</v>
      </c>
      <c r="D745">
        <v>121548</v>
      </c>
      <c r="E745">
        <v>1</v>
      </c>
      <c r="F745">
        <v>1</v>
      </c>
      <c r="G745">
        <v>1</v>
      </c>
      <c r="H745">
        <v>1</v>
      </c>
      <c r="I745" t="s">
        <v>35</v>
      </c>
      <c r="J745" t="s">
        <v>3</v>
      </c>
      <c r="K745" t="s">
        <v>515</v>
      </c>
      <c r="L745">
        <v>608254</v>
      </c>
      <c r="N745">
        <v>1013</v>
      </c>
      <c r="O745" t="s">
        <v>516</v>
      </c>
      <c r="P745" t="s">
        <v>516</v>
      </c>
      <c r="Q745">
        <v>1</v>
      </c>
      <c r="W745">
        <v>0</v>
      </c>
      <c r="X745">
        <v>-185737400</v>
      </c>
      <c r="Y745">
        <v>0.42500000000000004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1</v>
      </c>
      <c r="AQ745">
        <v>0</v>
      </c>
      <c r="AR745">
        <v>0</v>
      </c>
      <c r="AS745" t="s">
        <v>3</v>
      </c>
      <c r="AT745">
        <v>0.34</v>
      </c>
      <c r="AU745" t="s">
        <v>133</v>
      </c>
      <c r="AV745">
        <v>2</v>
      </c>
      <c r="AW745">
        <v>2</v>
      </c>
      <c r="AX745">
        <v>36406960</v>
      </c>
      <c r="AY745">
        <v>1</v>
      </c>
      <c r="AZ745">
        <v>0</v>
      </c>
      <c r="BA745">
        <v>721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Y745*Source!I796</f>
        <v>0.11687500000000002</v>
      </c>
      <c r="CY745">
        <f>AD745</f>
        <v>0</v>
      </c>
      <c r="CZ745">
        <f>AH745</f>
        <v>0</v>
      </c>
      <c r="DA745">
        <f>AL745</f>
        <v>1</v>
      </c>
      <c r="DB745">
        <f>ROUND((ROUND(AT745*CZ745,2)*1.25),2)</f>
        <v>0</v>
      </c>
      <c r="DC745">
        <f>ROUND((ROUND(AT745*AG745,2)*1.25),2)</f>
        <v>0</v>
      </c>
    </row>
    <row r="746" spans="1:107">
      <c r="A746">
        <f>ROW(Source!A796)</f>
        <v>796</v>
      </c>
      <c r="B746">
        <v>36401907</v>
      </c>
      <c r="C746">
        <v>36406950</v>
      </c>
      <c r="D746">
        <v>29172556</v>
      </c>
      <c r="E746">
        <v>1</v>
      </c>
      <c r="F746">
        <v>1</v>
      </c>
      <c r="G746">
        <v>1</v>
      </c>
      <c r="H746">
        <v>2</v>
      </c>
      <c r="I746" t="s">
        <v>517</v>
      </c>
      <c r="J746" t="s">
        <v>518</v>
      </c>
      <c r="K746" t="s">
        <v>519</v>
      </c>
      <c r="L746">
        <v>1368</v>
      </c>
      <c r="N746">
        <v>1011</v>
      </c>
      <c r="O746" t="s">
        <v>520</v>
      </c>
      <c r="P746" t="s">
        <v>520</v>
      </c>
      <c r="Q746">
        <v>1</v>
      </c>
      <c r="W746">
        <v>0</v>
      </c>
      <c r="X746">
        <v>-1302720870</v>
      </c>
      <c r="Y746">
        <v>0.42500000000000004</v>
      </c>
      <c r="AA746">
        <v>0</v>
      </c>
      <c r="AB746">
        <v>466.71</v>
      </c>
      <c r="AC746">
        <v>449.82</v>
      </c>
      <c r="AD746">
        <v>0</v>
      </c>
      <c r="AE746">
        <v>0</v>
      </c>
      <c r="AF746">
        <v>31.26</v>
      </c>
      <c r="AG746">
        <v>13.5</v>
      </c>
      <c r="AH746">
        <v>0</v>
      </c>
      <c r="AI746">
        <v>1</v>
      </c>
      <c r="AJ746">
        <v>14.93</v>
      </c>
      <c r="AK746">
        <v>33.32</v>
      </c>
      <c r="AL746">
        <v>1</v>
      </c>
      <c r="AN746">
        <v>0</v>
      </c>
      <c r="AO746">
        <v>1</v>
      </c>
      <c r="AP746">
        <v>1</v>
      </c>
      <c r="AQ746">
        <v>0</v>
      </c>
      <c r="AR746">
        <v>0</v>
      </c>
      <c r="AS746" t="s">
        <v>3</v>
      </c>
      <c r="AT746">
        <v>0.34</v>
      </c>
      <c r="AU746" t="s">
        <v>133</v>
      </c>
      <c r="AV746">
        <v>0</v>
      </c>
      <c r="AW746">
        <v>2</v>
      </c>
      <c r="AX746">
        <v>36406961</v>
      </c>
      <c r="AY746">
        <v>1</v>
      </c>
      <c r="AZ746">
        <v>0</v>
      </c>
      <c r="BA746">
        <v>722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Y746*Source!I796</f>
        <v>0.11687500000000002</v>
      </c>
      <c r="CY746">
        <f>AB746</f>
        <v>466.71</v>
      </c>
      <c r="CZ746">
        <f>AF746</f>
        <v>31.26</v>
      </c>
      <c r="DA746">
        <f>AJ746</f>
        <v>14.93</v>
      </c>
      <c r="DB746">
        <f>ROUND((ROUND(AT746*CZ746,2)*1.25),2)</f>
        <v>13.29</v>
      </c>
      <c r="DC746">
        <f>ROUND((ROUND(AT746*AG746,2)*1.25),2)</f>
        <v>5.74</v>
      </c>
    </row>
    <row r="747" spans="1:107">
      <c r="A747">
        <f>ROW(Source!A796)</f>
        <v>796</v>
      </c>
      <c r="B747">
        <v>36401907</v>
      </c>
      <c r="C747">
        <v>36406950</v>
      </c>
      <c r="D747">
        <v>29174663</v>
      </c>
      <c r="E747">
        <v>1</v>
      </c>
      <c r="F747">
        <v>1</v>
      </c>
      <c r="G747">
        <v>1</v>
      </c>
      <c r="H747">
        <v>2</v>
      </c>
      <c r="I747" t="s">
        <v>762</v>
      </c>
      <c r="J747" t="s">
        <v>763</v>
      </c>
      <c r="K747" t="s">
        <v>764</v>
      </c>
      <c r="L747">
        <v>1368</v>
      </c>
      <c r="N747">
        <v>1011</v>
      </c>
      <c r="O747" t="s">
        <v>520</v>
      </c>
      <c r="P747" t="s">
        <v>520</v>
      </c>
      <c r="Q747">
        <v>1</v>
      </c>
      <c r="W747">
        <v>0</v>
      </c>
      <c r="X747">
        <v>494683813</v>
      </c>
      <c r="Y747">
        <v>6.625</v>
      </c>
      <c r="AA747">
        <v>0</v>
      </c>
      <c r="AB747">
        <v>17.100000000000001</v>
      </c>
      <c r="AC747">
        <v>0</v>
      </c>
      <c r="AD747">
        <v>0</v>
      </c>
      <c r="AE747">
        <v>0</v>
      </c>
      <c r="AF747">
        <v>3.4</v>
      </c>
      <c r="AG747">
        <v>0</v>
      </c>
      <c r="AH747">
        <v>0</v>
      </c>
      <c r="AI747">
        <v>1</v>
      </c>
      <c r="AJ747">
        <v>5.03</v>
      </c>
      <c r="AK747">
        <v>33.32</v>
      </c>
      <c r="AL747">
        <v>1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5.3</v>
      </c>
      <c r="AU747" t="s">
        <v>133</v>
      </c>
      <c r="AV747">
        <v>0</v>
      </c>
      <c r="AW747">
        <v>2</v>
      </c>
      <c r="AX747">
        <v>36406962</v>
      </c>
      <c r="AY747">
        <v>1</v>
      </c>
      <c r="AZ747">
        <v>0</v>
      </c>
      <c r="BA747">
        <v>723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Y747*Source!I796</f>
        <v>1.8218750000000001</v>
      </c>
      <c r="CY747">
        <f>AB747</f>
        <v>17.100000000000001</v>
      </c>
      <c r="CZ747">
        <f>AF747</f>
        <v>3.4</v>
      </c>
      <c r="DA747">
        <f>AJ747</f>
        <v>5.03</v>
      </c>
      <c r="DB747">
        <f>ROUND((ROUND(AT747*CZ747,2)*1.25),2)</f>
        <v>22.53</v>
      </c>
      <c r="DC747">
        <f>ROUND((ROUND(AT747*AG747,2)*1.25),2)</f>
        <v>0</v>
      </c>
    </row>
    <row r="748" spans="1:107">
      <c r="A748">
        <f>ROW(Source!A796)</f>
        <v>796</v>
      </c>
      <c r="B748">
        <v>36401907</v>
      </c>
      <c r="C748">
        <v>36406950</v>
      </c>
      <c r="D748">
        <v>29174913</v>
      </c>
      <c r="E748">
        <v>1</v>
      </c>
      <c r="F748">
        <v>1</v>
      </c>
      <c r="G748">
        <v>1</v>
      </c>
      <c r="H748">
        <v>2</v>
      </c>
      <c r="I748" t="s">
        <v>531</v>
      </c>
      <c r="J748" t="s">
        <v>532</v>
      </c>
      <c r="K748" t="s">
        <v>533</v>
      </c>
      <c r="L748">
        <v>1368</v>
      </c>
      <c r="N748">
        <v>1011</v>
      </c>
      <c r="O748" t="s">
        <v>520</v>
      </c>
      <c r="P748" t="s">
        <v>520</v>
      </c>
      <c r="Q748">
        <v>1</v>
      </c>
      <c r="W748">
        <v>0</v>
      </c>
      <c r="X748">
        <v>458544584</v>
      </c>
      <c r="Y748">
        <v>0.6</v>
      </c>
      <c r="AA748">
        <v>0</v>
      </c>
      <c r="AB748">
        <v>932.72</v>
      </c>
      <c r="AC748">
        <v>386.51</v>
      </c>
      <c r="AD748">
        <v>0</v>
      </c>
      <c r="AE748">
        <v>0</v>
      </c>
      <c r="AF748">
        <v>87.17</v>
      </c>
      <c r="AG748">
        <v>11.6</v>
      </c>
      <c r="AH748">
        <v>0</v>
      </c>
      <c r="AI748">
        <v>1</v>
      </c>
      <c r="AJ748">
        <v>10.7</v>
      </c>
      <c r="AK748">
        <v>33.32</v>
      </c>
      <c r="AL748">
        <v>1</v>
      </c>
      <c r="AN748">
        <v>0</v>
      </c>
      <c r="AO748">
        <v>1</v>
      </c>
      <c r="AP748">
        <v>1</v>
      </c>
      <c r="AQ748">
        <v>0</v>
      </c>
      <c r="AR748">
        <v>0</v>
      </c>
      <c r="AS748" t="s">
        <v>3</v>
      </c>
      <c r="AT748">
        <v>0.48</v>
      </c>
      <c r="AU748" t="s">
        <v>133</v>
      </c>
      <c r="AV748">
        <v>0</v>
      </c>
      <c r="AW748">
        <v>2</v>
      </c>
      <c r="AX748">
        <v>36406963</v>
      </c>
      <c r="AY748">
        <v>1</v>
      </c>
      <c r="AZ748">
        <v>0</v>
      </c>
      <c r="BA748">
        <v>724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Y748*Source!I796</f>
        <v>0.16500000000000001</v>
      </c>
      <c r="CY748">
        <f>AB748</f>
        <v>932.72</v>
      </c>
      <c r="CZ748">
        <f>AF748</f>
        <v>87.17</v>
      </c>
      <c r="DA748">
        <f>AJ748</f>
        <v>10.7</v>
      </c>
      <c r="DB748">
        <f>ROUND((ROUND(AT748*CZ748,2)*1.25),2)</f>
        <v>52.3</v>
      </c>
      <c r="DC748">
        <f>ROUND((ROUND(AT748*AG748,2)*1.25),2)</f>
        <v>6.96</v>
      </c>
    </row>
    <row r="749" spans="1:107">
      <c r="A749">
        <f>ROW(Source!A796)</f>
        <v>796</v>
      </c>
      <c r="B749">
        <v>36401907</v>
      </c>
      <c r="C749">
        <v>36406950</v>
      </c>
      <c r="D749">
        <v>29110876</v>
      </c>
      <c r="E749">
        <v>1</v>
      </c>
      <c r="F749">
        <v>1</v>
      </c>
      <c r="G749">
        <v>1</v>
      </c>
      <c r="H749">
        <v>3</v>
      </c>
      <c r="I749" t="s">
        <v>293</v>
      </c>
      <c r="J749" t="s">
        <v>295</v>
      </c>
      <c r="K749" t="s">
        <v>294</v>
      </c>
      <c r="L749">
        <v>1327</v>
      </c>
      <c r="N749">
        <v>1005</v>
      </c>
      <c r="O749" t="s">
        <v>155</v>
      </c>
      <c r="P749" t="s">
        <v>155</v>
      </c>
      <c r="Q749">
        <v>1</v>
      </c>
      <c r="W749">
        <v>1</v>
      </c>
      <c r="X749">
        <v>-217513507</v>
      </c>
      <c r="Y749">
        <v>-102</v>
      </c>
      <c r="AA749">
        <v>184.42</v>
      </c>
      <c r="AB749">
        <v>0</v>
      </c>
      <c r="AC749">
        <v>0</v>
      </c>
      <c r="AD749">
        <v>0</v>
      </c>
      <c r="AE749">
        <v>67.8</v>
      </c>
      <c r="AF749">
        <v>0</v>
      </c>
      <c r="AG749">
        <v>0</v>
      </c>
      <c r="AH749">
        <v>0</v>
      </c>
      <c r="AI749">
        <v>2.72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-102</v>
      </c>
      <c r="AU749" t="s">
        <v>3</v>
      </c>
      <c r="AV749">
        <v>0</v>
      </c>
      <c r="AW749">
        <v>2</v>
      </c>
      <c r="AX749">
        <v>36406964</v>
      </c>
      <c r="AY749">
        <v>1</v>
      </c>
      <c r="AZ749">
        <v>6144</v>
      </c>
      <c r="BA749">
        <v>725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Y749*Source!I796</f>
        <v>-28.05</v>
      </c>
      <c r="CY749">
        <f>AA749</f>
        <v>184.42</v>
      </c>
      <c r="CZ749">
        <f>AE749</f>
        <v>67.8</v>
      </c>
      <c r="DA749">
        <f>AI749</f>
        <v>2.72</v>
      </c>
      <c r="DB749">
        <f>ROUND(ROUND(AT749*CZ749,2),2)</f>
        <v>-6915.6</v>
      </c>
      <c r="DC749">
        <f>ROUND(ROUND(AT749*AG749,2),2)</f>
        <v>0</v>
      </c>
    </row>
    <row r="750" spans="1:107">
      <c r="A750">
        <f>ROW(Source!A796)</f>
        <v>796</v>
      </c>
      <c r="B750">
        <v>36401907</v>
      </c>
      <c r="C750">
        <v>36406950</v>
      </c>
      <c r="D750">
        <v>29110762</v>
      </c>
      <c r="E750">
        <v>1</v>
      </c>
      <c r="F750">
        <v>1</v>
      </c>
      <c r="G750">
        <v>1</v>
      </c>
      <c r="H750">
        <v>3</v>
      </c>
      <c r="I750" t="s">
        <v>593</v>
      </c>
      <c r="J750" t="s">
        <v>765</v>
      </c>
      <c r="K750" t="s">
        <v>595</v>
      </c>
      <c r="L750">
        <v>1308</v>
      </c>
      <c r="N750">
        <v>1003</v>
      </c>
      <c r="O750" t="s">
        <v>65</v>
      </c>
      <c r="P750" t="s">
        <v>65</v>
      </c>
      <c r="Q750">
        <v>100</v>
      </c>
      <c r="W750">
        <v>0</v>
      </c>
      <c r="X750">
        <v>961672469</v>
      </c>
      <c r="Y750">
        <v>0.68</v>
      </c>
      <c r="AA750">
        <v>528.80999999999995</v>
      </c>
      <c r="AB750">
        <v>0</v>
      </c>
      <c r="AC750">
        <v>0</v>
      </c>
      <c r="AD750">
        <v>0</v>
      </c>
      <c r="AE750">
        <v>99.4</v>
      </c>
      <c r="AF750">
        <v>0</v>
      </c>
      <c r="AG750">
        <v>0</v>
      </c>
      <c r="AH750">
        <v>0</v>
      </c>
      <c r="AI750">
        <v>5.32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0.68</v>
      </c>
      <c r="AU750" t="s">
        <v>3</v>
      </c>
      <c r="AV750">
        <v>0</v>
      </c>
      <c r="AW750">
        <v>2</v>
      </c>
      <c r="AX750">
        <v>36406965</v>
      </c>
      <c r="AY750">
        <v>1</v>
      </c>
      <c r="AZ750">
        <v>0</v>
      </c>
      <c r="BA750">
        <v>726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Y750*Source!I796</f>
        <v>0.18700000000000003</v>
      </c>
      <c r="CY750">
        <f>AA750</f>
        <v>528.80999999999995</v>
      </c>
      <c r="CZ750">
        <f>AE750</f>
        <v>99.4</v>
      </c>
      <c r="DA750">
        <f>AI750</f>
        <v>5.32</v>
      </c>
      <c r="DB750">
        <f>ROUND(ROUND(AT750*CZ750,2),2)</f>
        <v>67.59</v>
      </c>
      <c r="DC750">
        <f>ROUND(ROUND(AT750*AG750,2),2)</f>
        <v>0</v>
      </c>
    </row>
    <row r="751" spans="1:107">
      <c r="A751">
        <f>ROW(Source!A796)</f>
        <v>796</v>
      </c>
      <c r="B751">
        <v>36401907</v>
      </c>
      <c r="C751">
        <v>36406950</v>
      </c>
      <c r="D751">
        <v>29110964</v>
      </c>
      <c r="E751">
        <v>1</v>
      </c>
      <c r="F751">
        <v>1</v>
      </c>
      <c r="G751">
        <v>1</v>
      </c>
      <c r="H751">
        <v>3</v>
      </c>
      <c r="I751" t="s">
        <v>201</v>
      </c>
      <c r="J751" t="s">
        <v>203</v>
      </c>
      <c r="K751" t="s">
        <v>202</v>
      </c>
      <c r="L751">
        <v>1327</v>
      </c>
      <c r="N751">
        <v>1005</v>
      </c>
      <c r="O751" t="s">
        <v>155</v>
      </c>
      <c r="P751" t="s">
        <v>155</v>
      </c>
      <c r="Q751">
        <v>1</v>
      </c>
      <c r="W751">
        <v>0</v>
      </c>
      <c r="X751">
        <v>-100917442</v>
      </c>
      <c r="Y751">
        <v>102</v>
      </c>
      <c r="AA751">
        <v>516.15</v>
      </c>
      <c r="AB751">
        <v>0</v>
      </c>
      <c r="AC751">
        <v>0</v>
      </c>
      <c r="AD751">
        <v>0</v>
      </c>
      <c r="AE751">
        <v>82.19</v>
      </c>
      <c r="AF751">
        <v>0</v>
      </c>
      <c r="AG751">
        <v>0</v>
      </c>
      <c r="AH751">
        <v>0</v>
      </c>
      <c r="AI751">
        <v>6.28</v>
      </c>
      <c r="AJ751">
        <v>1</v>
      </c>
      <c r="AK751">
        <v>1</v>
      </c>
      <c r="AL751">
        <v>1</v>
      </c>
      <c r="AN751">
        <v>0</v>
      </c>
      <c r="AO751">
        <v>0</v>
      </c>
      <c r="AP751">
        <v>0</v>
      </c>
      <c r="AQ751">
        <v>0</v>
      </c>
      <c r="AR751">
        <v>0</v>
      </c>
      <c r="AS751" t="s">
        <v>3</v>
      </c>
      <c r="AT751">
        <v>102</v>
      </c>
      <c r="AU751" t="s">
        <v>3</v>
      </c>
      <c r="AV751">
        <v>0</v>
      </c>
      <c r="AW751">
        <v>1</v>
      </c>
      <c r="AX751">
        <v>-1</v>
      </c>
      <c r="AY751">
        <v>0</v>
      </c>
      <c r="AZ751">
        <v>0</v>
      </c>
      <c r="BA751" t="s">
        <v>3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Y751*Source!I796</f>
        <v>28.05</v>
      </c>
      <c r="CY751">
        <f>AA751</f>
        <v>516.15</v>
      </c>
      <c r="CZ751">
        <f>AE751</f>
        <v>82.19</v>
      </c>
      <c r="DA751">
        <f>AI751</f>
        <v>6.28</v>
      </c>
      <c r="DB751">
        <f>ROUND(ROUND(AT751*CZ751,2),2)</f>
        <v>8383.3799999999992</v>
      </c>
      <c r="DC751">
        <f>ROUND(ROUND(AT751*AG751,2),2)</f>
        <v>0</v>
      </c>
    </row>
    <row r="752" spans="1:107">
      <c r="A752">
        <f>ROW(Source!A799)</f>
        <v>799</v>
      </c>
      <c r="B752">
        <v>36401907</v>
      </c>
      <c r="C752">
        <v>36406968</v>
      </c>
      <c r="D752">
        <v>18413230</v>
      </c>
      <c r="E752">
        <v>1</v>
      </c>
      <c r="F752">
        <v>1</v>
      </c>
      <c r="G752">
        <v>1</v>
      </c>
      <c r="H752">
        <v>1</v>
      </c>
      <c r="I752" t="s">
        <v>540</v>
      </c>
      <c r="J752" t="s">
        <v>3</v>
      </c>
      <c r="K752" t="s">
        <v>541</v>
      </c>
      <c r="L752">
        <v>1369</v>
      </c>
      <c r="N752">
        <v>1013</v>
      </c>
      <c r="O752" t="s">
        <v>514</v>
      </c>
      <c r="P752" t="s">
        <v>514</v>
      </c>
      <c r="Q752">
        <v>1</v>
      </c>
      <c r="W752">
        <v>0</v>
      </c>
      <c r="X752">
        <v>355262106</v>
      </c>
      <c r="Y752">
        <v>7.6589999999999998</v>
      </c>
      <c r="AA752">
        <v>0</v>
      </c>
      <c r="AB752">
        <v>0</v>
      </c>
      <c r="AC752">
        <v>0</v>
      </c>
      <c r="AD752">
        <v>293.22000000000003</v>
      </c>
      <c r="AE752">
        <v>0</v>
      </c>
      <c r="AF752">
        <v>0</v>
      </c>
      <c r="AG752">
        <v>0</v>
      </c>
      <c r="AH752">
        <v>293.22000000000003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1</v>
      </c>
      <c r="AQ752">
        <v>0</v>
      </c>
      <c r="AR752">
        <v>0</v>
      </c>
      <c r="AS752" t="s">
        <v>3</v>
      </c>
      <c r="AT752">
        <v>6.66</v>
      </c>
      <c r="AU752" t="s">
        <v>134</v>
      </c>
      <c r="AV752">
        <v>1</v>
      </c>
      <c r="AW752">
        <v>2</v>
      </c>
      <c r="AX752">
        <v>36406981</v>
      </c>
      <c r="AY752">
        <v>2</v>
      </c>
      <c r="AZ752">
        <v>131072</v>
      </c>
      <c r="BA752">
        <v>727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Y752*Source!I799</f>
        <v>1.631367</v>
      </c>
      <c r="CY752">
        <f>AD752</f>
        <v>293.22000000000003</v>
      </c>
      <c r="CZ752">
        <f>AH752</f>
        <v>293.22000000000003</v>
      </c>
      <c r="DA752">
        <f>AL752</f>
        <v>1</v>
      </c>
      <c r="DB752">
        <f>ROUND((ROUND(AT752*CZ752,2)*1.15),2)</f>
        <v>2245.7800000000002</v>
      </c>
      <c r="DC752">
        <f>ROUND((ROUND(AT752*AG752,2)*1.15),2)</f>
        <v>0</v>
      </c>
    </row>
    <row r="753" spans="1:107">
      <c r="A753">
        <f>ROW(Source!A799)</f>
        <v>799</v>
      </c>
      <c r="B753">
        <v>36401907</v>
      </c>
      <c r="C753">
        <v>36406968</v>
      </c>
      <c r="D753">
        <v>29173472</v>
      </c>
      <c r="E753">
        <v>1</v>
      </c>
      <c r="F753">
        <v>1</v>
      </c>
      <c r="G753">
        <v>1</v>
      </c>
      <c r="H753">
        <v>2</v>
      </c>
      <c r="I753" t="s">
        <v>577</v>
      </c>
      <c r="J753" t="s">
        <v>578</v>
      </c>
      <c r="K753" t="s">
        <v>579</v>
      </c>
      <c r="L753">
        <v>1368</v>
      </c>
      <c r="N753">
        <v>1011</v>
      </c>
      <c r="O753" t="s">
        <v>520</v>
      </c>
      <c r="P753" t="s">
        <v>520</v>
      </c>
      <c r="Q753">
        <v>1</v>
      </c>
      <c r="W753">
        <v>0</v>
      </c>
      <c r="X753">
        <v>275932499</v>
      </c>
      <c r="Y753">
        <v>2.5124999999999997</v>
      </c>
      <c r="AA753">
        <v>0</v>
      </c>
      <c r="AB753">
        <v>12.75</v>
      </c>
      <c r="AC753">
        <v>0</v>
      </c>
      <c r="AD753">
        <v>0</v>
      </c>
      <c r="AE753">
        <v>0</v>
      </c>
      <c r="AF753">
        <v>3</v>
      </c>
      <c r="AG753">
        <v>0</v>
      </c>
      <c r="AH753">
        <v>0</v>
      </c>
      <c r="AI753">
        <v>1</v>
      </c>
      <c r="AJ753">
        <v>4.25</v>
      </c>
      <c r="AK753">
        <v>33.32</v>
      </c>
      <c r="AL753">
        <v>1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2.0099999999999998</v>
      </c>
      <c r="AU753" t="s">
        <v>133</v>
      </c>
      <c r="AV753">
        <v>0</v>
      </c>
      <c r="AW753">
        <v>2</v>
      </c>
      <c r="AX753">
        <v>36406982</v>
      </c>
      <c r="AY753">
        <v>1</v>
      </c>
      <c r="AZ753">
        <v>0</v>
      </c>
      <c r="BA753">
        <v>728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Y753*Source!I799</f>
        <v>0.53516249999999999</v>
      </c>
      <c r="CY753">
        <f>AB753</f>
        <v>12.75</v>
      </c>
      <c r="CZ753">
        <f>AF753</f>
        <v>3</v>
      </c>
      <c r="DA753">
        <f>AJ753</f>
        <v>4.25</v>
      </c>
      <c r="DB753">
        <f>ROUND((ROUND(AT753*CZ753,2)*1.25),2)</f>
        <v>7.54</v>
      </c>
      <c r="DC753">
        <f>ROUND((ROUND(AT753*AG753,2)*1.25),2)</f>
        <v>0</v>
      </c>
    </row>
    <row r="754" spans="1:107">
      <c r="A754">
        <f>ROW(Source!A799)</f>
        <v>799</v>
      </c>
      <c r="B754">
        <v>36401907</v>
      </c>
      <c r="C754">
        <v>36406968</v>
      </c>
      <c r="D754">
        <v>29174500</v>
      </c>
      <c r="E754">
        <v>1</v>
      </c>
      <c r="F754">
        <v>1</v>
      </c>
      <c r="G754">
        <v>1</v>
      </c>
      <c r="H754">
        <v>2</v>
      </c>
      <c r="I754" t="s">
        <v>599</v>
      </c>
      <c r="J754" t="s">
        <v>600</v>
      </c>
      <c r="K754" t="s">
        <v>601</v>
      </c>
      <c r="L754">
        <v>1368</v>
      </c>
      <c r="N754">
        <v>1011</v>
      </c>
      <c r="O754" t="s">
        <v>520</v>
      </c>
      <c r="P754" t="s">
        <v>520</v>
      </c>
      <c r="Q754">
        <v>1</v>
      </c>
      <c r="W754">
        <v>0</v>
      </c>
      <c r="X754">
        <v>-239831557</v>
      </c>
      <c r="Y754">
        <v>1.6625000000000001</v>
      </c>
      <c r="AA754">
        <v>0</v>
      </c>
      <c r="AB754">
        <v>7.33</v>
      </c>
      <c r="AC754">
        <v>0</v>
      </c>
      <c r="AD754">
        <v>0</v>
      </c>
      <c r="AE754">
        <v>0</v>
      </c>
      <c r="AF754">
        <v>1.95</v>
      </c>
      <c r="AG754">
        <v>0</v>
      </c>
      <c r="AH754">
        <v>0</v>
      </c>
      <c r="AI754">
        <v>1</v>
      </c>
      <c r="AJ754">
        <v>3.76</v>
      </c>
      <c r="AK754">
        <v>33.32</v>
      </c>
      <c r="AL754">
        <v>1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1.33</v>
      </c>
      <c r="AU754" t="s">
        <v>133</v>
      </c>
      <c r="AV754">
        <v>0</v>
      </c>
      <c r="AW754">
        <v>2</v>
      </c>
      <c r="AX754">
        <v>36406983</v>
      </c>
      <c r="AY754">
        <v>1</v>
      </c>
      <c r="AZ754">
        <v>0</v>
      </c>
      <c r="BA754">
        <v>729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Y754*Source!I799</f>
        <v>0.3541125</v>
      </c>
      <c r="CY754">
        <f>AB754</f>
        <v>7.33</v>
      </c>
      <c r="CZ754">
        <f>AF754</f>
        <v>1.95</v>
      </c>
      <c r="DA754">
        <f>AJ754</f>
        <v>3.76</v>
      </c>
      <c r="DB754">
        <f>ROUND((ROUND(AT754*CZ754,2)*1.25),2)</f>
        <v>3.24</v>
      </c>
      <c r="DC754">
        <f>ROUND((ROUND(AT754*AG754,2)*1.25),2)</f>
        <v>0</v>
      </c>
    </row>
    <row r="755" spans="1:107">
      <c r="A755">
        <f>ROW(Source!A799)</f>
        <v>799</v>
      </c>
      <c r="B755">
        <v>36401907</v>
      </c>
      <c r="C755">
        <v>36406968</v>
      </c>
      <c r="D755">
        <v>29174913</v>
      </c>
      <c r="E755">
        <v>1</v>
      </c>
      <c r="F755">
        <v>1</v>
      </c>
      <c r="G755">
        <v>1</v>
      </c>
      <c r="H755">
        <v>2</v>
      </c>
      <c r="I755" t="s">
        <v>531</v>
      </c>
      <c r="J755" t="s">
        <v>532</v>
      </c>
      <c r="K755" t="s">
        <v>533</v>
      </c>
      <c r="L755">
        <v>1368</v>
      </c>
      <c r="N755">
        <v>1011</v>
      </c>
      <c r="O755" t="s">
        <v>520</v>
      </c>
      <c r="P755" t="s">
        <v>520</v>
      </c>
      <c r="Q755">
        <v>1</v>
      </c>
      <c r="W755">
        <v>0</v>
      </c>
      <c r="X755">
        <v>458544584</v>
      </c>
      <c r="Y755">
        <v>3.7499999999999999E-2</v>
      </c>
      <c r="AA755">
        <v>0</v>
      </c>
      <c r="AB755">
        <v>932.72</v>
      </c>
      <c r="AC755">
        <v>386.51</v>
      </c>
      <c r="AD755">
        <v>0</v>
      </c>
      <c r="AE755">
        <v>0</v>
      </c>
      <c r="AF755">
        <v>87.17</v>
      </c>
      <c r="AG755">
        <v>11.6</v>
      </c>
      <c r="AH755">
        <v>0</v>
      </c>
      <c r="AI755">
        <v>1</v>
      </c>
      <c r="AJ755">
        <v>10.7</v>
      </c>
      <c r="AK755">
        <v>33.32</v>
      </c>
      <c r="AL755">
        <v>1</v>
      </c>
      <c r="AN755">
        <v>0</v>
      </c>
      <c r="AO755">
        <v>1</v>
      </c>
      <c r="AP755">
        <v>1</v>
      </c>
      <c r="AQ755">
        <v>0</v>
      </c>
      <c r="AR755">
        <v>0</v>
      </c>
      <c r="AS755" t="s">
        <v>3</v>
      </c>
      <c r="AT755">
        <v>0.03</v>
      </c>
      <c r="AU755" t="s">
        <v>133</v>
      </c>
      <c r="AV755">
        <v>0</v>
      </c>
      <c r="AW755">
        <v>2</v>
      </c>
      <c r="AX755">
        <v>36406984</v>
      </c>
      <c r="AY755">
        <v>1</v>
      </c>
      <c r="AZ755">
        <v>0</v>
      </c>
      <c r="BA755">
        <v>730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Y755*Source!I799</f>
        <v>7.9874999999999998E-3</v>
      </c>
      <c r="CY755">
        <f>AB755</f>
        <v>932.72</v>
      </c>
      <c r="CZ755">
        <f>AF755</f>
        <v>87.17</v>
      </c>
      <c r="DA755">
        <f>AJ755</f>
        <v>10.7</v>
      </c>
      <c r="DB755">
        <f>ROUND((ROUND(AT755*CZ755,2)*1.25),2)</f>
        <v>3.28</v>
      </c>
      <c r="DC755">
        <f>ROUND((ROUND(AT755*AG755,2)*1.25),2)</f>
        <v>0.44</v>
      </c>
    </row>
    <row r="756" spans="1:107">
      <c r="A756">
        <f>ROW(Source!A799)</f>
        <v>799</v>
      </c>
      <c r="B756">
        <v>36401907</v>
      </c>
      <c r="C756">
        <v>36406968</v>
      </c>
      <c r="D756">
        <v>29114471</v>
      </c>
      <c r="E756">
        <v>1</v>
      </c>
      <c r="F756">
        <v>1</v>
      </c>
      <c r="G756">
        <v>1</v>
      </c>
      <c r="H756">
        <v>3</v>
      </c>
      <c r="I756" t="s">
        <v>602</v>
      </c>
      <c r="J756" t="s">
        <v>603</v>
      </c>
      <c r="K756" t="s">
        <v>604</v>
      </c>
      <c r="L756">
        <v>1358</v>
      </c>
      <c r="N756">
        <v>1010</v>
      </c>
      <c r="O756" t="s">
        <v>605</v>
      </c>
      <c r="P756" t="s">
        <v>605</v>
      </c>
      <c r="Q756">
        <v>10</v>
      </c>
      <c r="W756">
        <v>0</v>
      </c>
      <c r="X756">
        <v>610395517</v>
      </c>
      <c r="Y756">
        <v>26.3</v>
      </c>
      <c r="AA756">
        <v>1.55</v>
      </c>
      <c r="AB756">
        <v>0</v>
      </c>
      <c r="AC756">
        <v>0</v>
      </c>
      <c r="AD756">
        <v>0</v>
      </c>
      <c r="AE756">
        <v>1.6</v>
      </c>
      <c r="AF756">
        <v>0</v>
      </c>
      <c r="AG756">
        <v>0</v>
      </c>
      <c r="AH756">
        <v>0</v>
      </c>
      <c r="AI756">
        <v>0.97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26.3</v>
      </c>
      <c r="AU756" t="s">
        <v>3</v>
      </c>
      <c r="AV756">
        <v>0</v>
      </c>
      <c r="AW756">
        <v>2</v>
      </c>
      <c r="AX756">
        <v>36406985</v>
      </c>
      <c r="AY756">
        <v>1</v>
      </c>
      <c r="AZ756">
        <v>0</v>
      </c>
      <c r="BA756">
        <v>731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Y756*Source!I799</f>
        <v>5.6018999999999997</v>
      </c>
      <c r="CY756">
        <f t="shared" ref="CY756:CY763" si="105">AA756</f>
        <v>1.55</v>
      </c>
      <c r="CZ756">
        <f t="shared" ref="CZ756:CZ763" si="106">AE756</f>
        <v>1.6</v>
      </c>
      <c r="DA756">
        <f t="shared" ref="DA756:DA763" si="107">AI756</f>
        <v>0.97</v>
      </c>
      <c r="DB756">
        <f t="shared" ref="DB756:DB763" si="108">ROUND(ROUND(AT756*CZ756,2),2)</f>
        <v>42.08</v>
      </c>
      <c r="DC756">
        <f t="shared" ref="DC756:DC763" si="109">ROUND(ROUND(AT756*AG756,2),2)</f>
        <v>0</v>
      </c>
    </row>
    <row r="757" spans="1:107">
      <c r="A757">
        <f>ROW(Source!A799)</f>
        <v>799</v>
      </c>
      <c r="B757">
        <v>36401907</v>
      </c>
      <c r="C757">
        <v>36406968</v>
      </c>
      <c r="D757">
        <v>29114305</v>
      </c>
      <c r="E757">
        <v>1</v>
      </c>
      <c r="F757">
        <v>1</v>
      </c>
      <c r="G757">
        <v>1</v>
      </c>
      <c r="H757">
        <v>3</v>
      </c>
      <c r="I757" t="s">
        <v>606</v>
      </c>
      <c r="J757" t="s">
        <v>607</v>
      </c>
      <c r="K757" t="s">
        <v>608</v>
      </c>
      <c r="L757">
        <v>1354</v>
      </c>
      <c r="N757">
        <v>1010</v>
      </c>
      <c r="O757" t="s">
        <v>237</v>
      </c>
      <c r="P757" t="s">
        <v>237</v>
      </c>
      <c r="Q757">
        <v>1</v>
      </c>
      <c r="W757">
        <v>0</v>
      </c>
      <c r="X757">
        <v>-1753782198</v>
      </c>
      <c r="Y757">
        <v>263</v>
      </c>
      <c r="AA757">
        <v>0.21</v>
      </c>
      <c r="AB757">
        <v>0</v>
      </c>
      <c r="AC757">
        <v>0</v>
      </c>
      <c r="AD757">
        <v>0</v>
      </c>
      <c r="AE757">
        <v>0.12</v>
      </c>
      <c r="AF757">
        <v>0</v>
      </c>
      <c r="AG757">
        <v>0</v>
      </c>
      <c r="AH757">
        <v>0</v>
      </c>
      <c r="AI757">
        <v>1.78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263</v>
      </c>
      <c r="AU757" t="s">
        <v>3</v>
      </c>
      <c r="AV757">
        <v>0</v>
      </c>
      <c r="AW757">
        <v>2</v>
      </c>
      <c r="AX757">
        <v>36406986</v>
      </c>
      <c r="AY757">
        <v>1</v>
      </c>
      <c r="AZ757">
        <v>0</v>
      </c>
      <c r="BA757">
        <v>732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Y757*Source!I799</f>
        <v>56.018999999999998</v>
      </c>
      <c r="CY757">
        <f t="shared" si="105"/>
        <v>0.21</v>
      </c>
      <c r="CZ757">
        <f t="shared" si="106"/>
        <v>0.12</v>
      </c>
      <c r="DA757">
        <f t="shared" si="107"/>
        <v>1.78</v>
      </c>
      <c r="DB757">
        <f t="shared" si="108"/>
        <v>31.56</v>
      </c>
      <c r="DC757">
        <f t="shared" si="109"/>
        <v>0</v>
      </c>
    </row>
    <row r="758" spans="1:107">
      <c r="A758">
        <f>ROW(Source!A799)</f>
        <v>799</v>
      </c>
      <c r="B758">
        <v>36401907</v>
      </c>
      <c r="C758">
        <v>36406968</v>
      </c>
      <c r="D758">
        <v>29111012</v>
      </c>
      <c r="E758">
        <v>1</v>
      </c>
      <c r="F758">
        <v>1</v>
      </c>
      <c r="G758">
        <v>1</v>
      </c>
      <c r="H758">
        <v>3</v>
      </c>
      <c r="I758" t="s">
        <v>609</v>
      </c>
      <c r="J758" t="s">
        <v>610</v>
      </c>
      <c r="K758" t="s">
        <v>611</v>
      </c>
      <c r="L758">
        <v>1354</v>
      </c>
      <c r="N758">
        <v>1010</v>
      </c>
      <c r="O758" t="s">
        <v>237</v>
      </c>
      <c r="P758" t="s">
        <v>237</v>
      </c>
      <c r="Q758">
        <v>1</v>
      </c>
      <c r="W758">
        <v>0</v>
      </c>
      <c r="X758">
        <v>-532370196</v>
      </c>
      <c r="Y758">
        <v>7</v>
      </c>
      <c r="AA758">
        <v>12.73</v>
      </c>
      <c r="AB758">
        <v>0</v>
      </c>
      <c r="AC758">
        <v>0</v>
      </c>
      <c r="AD758">
        <v>0</v>
      </c>
      <c r="AE758">
        <v>1.29</v>
      </c>
      <c r="AF758">
        <v>0</v>
      </c>
      <c r="AG758">
        <v>0</v>
      </c>
      <c r="AH758">
        <v>0</v>
      </c>
      <c r="AI758">
        <v>9.8699999999999992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7</v>
      </c>
      <c r="AU758" t="s">
        <v>3</v>
      </c>
      <c r="AV758">
        <v>0</v>
      </c>
      <c r="AW758">
        <v>2</v>
      </c>
      <c r="AX758">
        <v>36406987</v>
      </c>
      <c r="AY758">
        <v>1</v>
      </c>
      <c r="AZ758">
        <v>0</v>
      </c>
      <c r="BA758">
        <v>733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Y758*Source!I799</f>
        <v>1.4909999999999999</v>
      </c>
      <c r="CY758">
        <f t="shared" si="105"/>
        <v>12.73</v>
      </c>
      <c r="CZ758">
        <f t="shared" si="106"/>
        <v>1.29</v>
      </c>
      <c r="DA758">
        <f t="shared" si="107"/>
        <v>9.8699999999999992</v>
      </c>
      <c r="DB758">
        <f t="shared" si="108"/>
        <v>9.0299999999999994</v>
      </c>
      <c r="DC758">
        <f t="shared" si="109"/>
        <v>0</v>
      </c>
    </row>
    <row r="759" spans="1:107">
      <c r="A759">
        <f>ROW(Source!A799)</f>
        <v>799</v>
      </c>
      <c r="B759">
        <v>36401907</v>
      </c>
      <c r="C759">
        <v>36406968</v>
      </c>
      <c r="D759">
        <v>29111013</v>
      </c>
      <c r="E759">
        <v>1</v>
      </c>
      <c r="F759">
        <v>1</v>
      </c>
      <c r="G759">
        <v>1</v>
      </c>
      <c r="H759">
        <v>3</v>
      </c>
      <c r="I759" t="s">
        <v>612</v>
      </c>
      <c r="J759" t="s">
        <v>613</v>
      </c>
      <c r="K759" t="s">
        <v>614</v>
      </c>
      <c r="L759">
        <v>1354</v>
      </c>
      <c r="N759">
        <v>1010</v>
      </c>
      <c r="O759" t="s">
        <v>237</v>
      </c>
      <c r="P759" t="s">
        <v>237</v>
      </c>
      <c r="Q759">
        <v>1</v>
      </c>
      <c r="W759">
        <v>0</v>
      </c>
      <c r="X759">
        <v>-463883208</v>
      </c>
      <c r="Y759">
        <v>7</v>
      </c>
      <c r="AA759">
        <v>12.73</v>
      </c>
      <c r="AB759">
        <v>0</v>
      </c>
      <c r="AC759">
        <v>0</v>
      </c>
      <c r="AD759">
        <v>0</v>
      </c>
      <c r="AE759">
        <v>1.29</v>
      </c>
      <c r="AF759">
        <v>0</v>
      </c>
      <c r="AG759">
        <v>0</v>
      </c>
      <c r="AH759">
        <v>0</v>
      </c>
      <c r="AI759">
        <v>9.8699999999999992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7</v>
      </c>
      <c r="AU759" t="s">
        <v>3</v>
      </c>
      <c r="AV759">
        <v>0</v>
      </c>
      <c r="AW759">
        <v>2</v>
      </c>
      <c r="AX759">
        <v>36406988</v>
      </c>
      <c r="AY759">
        <v>1</v>
      </c>
      <c r="AZ759">
        <v>0</v>
      </c>
      <c r="BA759">
        <v>734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Y759*Source!I799</f>
        <v>1.4909999999999999</v>
      </c>
      <c r="CY759">
        <f t="shared" si="105"/>
        <v>12.73</v>
      </c>
      <c r="CZ759">
        <f t="shared" si="106"/>
        <v>1.29</v>
      </c>
      <c r="DA759">
        <f t="shared" si="107"/>
        <v>9.8699999999999992</v>
      </c>
      <c r="DB759">
        <f t="shared" si="108"/>
        <v>9.0299999999999994</v>
      </c>
      <c r="DC759">
        <f t="shared" si="109"/>
        <v>0</v>
      </c>
    </row>
    <row r="760" spans="1:107">
      <c r="A760">
        <f>ROW(Source!A799)</f>
        <v>799</v>
      </c>
      <c r="B760">
        <v>36401907</v>
      </c>
      <c r="C760">
        <v>36406968</v>
      </c>
      <c r="D760">
        <v>29111016</v>
      </c>
      <c r="E760">
        <v>1</v>
      </c>
      <c r="F760">
        <v>1</v>
      </c>
      <c r="G760">
        <v>1</v>
      </c>
      <c r="H760">
        <v>3</v>
      </c>
      <c r="I760" t="s">
        <v>615</v>
      </c>
      <c r="J760" t="s">
        <v>616</v>
      </c>
      <c r="K760" t="s">
        <v>617</v>
      </c>
      <c r="L760">
        <v>1354</v>
      </c>
      <c r="N760">
        <v>1010</v>
      </c>
      <c r="O760" t="s">
        <v>237</v>
      </c>
      <c r="P760" t="s">
        <v>237</v>
      </c>
      <c r="Q760">
        <v>1</v>
      </c>
      <c r="W760">
        <v>0</v>
      </c>
      <c r="X760">
        <v>-983964523</v>
      </c>
      <c r="Y760">
        <v>40</v>
      </c>
      <c r="AA760">
        <v>12.73</v>
      </c>
      <c r="AB760">
        <v>0</v>
      </c>
      <c r="AC760">
        <v>0</v>
      </c>
      <c r="AD760">
        <v>0</v>
      </c>
      <c r="AE760">
        <v>1.29</v>
      </c>
      <c r="AF760">
        <v>0</v>
      </c>
      <c r="AG760">
        <v>0</v>
      </c>
      <c r="AH760">
        <v>0</v>
      </c>
      <c r="AI760">
        <v>9.8699999999999992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40</v>
      </c>
      <c r="AU760" t="s">
        <v>3</v>
      </c>
      <c r="AV760">
        <v>0</v>
      </c>
      <c r="AW760">
        <v>2</v>
      </c>
      <c r="AX760">
        <v>36406989</v>
      </c>
      <c r="AY760">
        <v>1</v>
      </c>
      <c r="AZ760">
        <v>0</v>
      </c>
      <c r="BA760">
        <v>735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Y760*Source!I799</f>
        <v>8.52</v>
      </c>
      <c r="CY760">
        <f t="shared" si="105"/>
        <v>12.73</v>
      </c>
      <c r="CZ760">
        <f t="shared" si="106"/>
        <v>1.29</v>
      </c>
      <c r="DA760">
        <f t="shared" si="107"/>
        <v>9.8699999999999992</v>
      </c>
      <c r="DB760">
        <f t="shared" si="108"/>
        <v>51.6</v>
      </c>
      <c r="DC760">
        <f t="shared" si="109"/>
        <v>0</v>
      </c>
    </row>
    <row r="761" spans="1:107">
      <c r="A761">
        <f>ROW(Source!A799)</f>
        <v>799</v>
      </c>
      <c r="B761">
        <v>36401907</v>
      </c>
      <c r="C761">
        <v>36406968</v>
      </c>
      <c r="D761">
        <v>29111019</v>
      </c>
      <c r="E761">
        <v>1</v>
      </c>
      <c r="F761">
        <v>1</v>
      </c>
      <c r="G761">
        <v>1</v>
      </c>
      <c r="H761">
        <v>3</v>
      </c>
      <c r="I761" t="s">
        <v>618</v>
      </c>
      <c r="J761" t="s">
        <v>619</v>
      </c>
      <c r="K761" t="s">
        <v>620</v>
      </c>
      <c r="L761">
        <v>1354</v>
      </c>
      <c r="N761">
        <v>1010</v>
      </c>
      <c r="O761" t="s">
        <v>237</v>
      </c>
      <c r="P761" t="s">
        <v>237</v>
      </c>
      <c r="Q761">
        <v>1</v>
      </c>
      <c r="W761">
        <v>0</v>
      </c>
      <c r="X761">
        <v>395384367</v>
      </c>
      <c r="Y761">
        <v>8</v>
      </c>
      <c r="AA761">
        <v>8.67</v>
      </c>
      <c r="AB761">
        <v>0</v>
      </c>
      <c r="AC761">
        <v>0</v>
      </c>
      <c r="AD761">
        <v>0</v>
      </c>
      <c r="AE761">
        <v>0.63</v>
      </c>
      <c r="AF761">
        <v>0</v>
      </c>
      <c r="AG761">
        <v>0</v>
      </c>
      <c r="AH761">
        <v>0</v>
      </c>
      <c r="AI761">
        <v>13.76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8</v>
      </c>
      <c r="AU761" t="s">
        <v>3</v>
      </c>
      <c r="AV761">
        <v>0</v>
      </c>
      <c r="AW761">
        <v>2</v>
      </c>
      <c r="AX761">
        <v>36406990</v>
      </c>
      <c r="AY761">
        <v>1</v>
      </c>
      <c r="AZ761">
        <v>0</v>
      </c>
      <c r="BA761">
        <v>736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Y761*Source!I799</f>
        <v>1.704</v>
      </c>
      <c r="CY761">
        <f t="shared" si="105"/>
        <v>8.67</v>
      </c>
      <c r="CZ761">
        <f t="shared" si="106"/>
        <v>0.63</v>
      </c>
      <c r="DA761">
        <f t="shared" si="107"/>
        <v>13.76</v>
      </c>
      <c r="DB761">
        <f t="shared" si="108"/>
        <v>5.04</v>
      </c>
      <c r="DC761">
        <f t="shared" si="109"/>
        <v>0</v>
      </c>
    </row>
    <row r="762" spans="1:107">
      <c r="A762">
        <f>ROW(Source!A799)</f>
        <v>799</v>
      </c>
      <c r="B762">
        <v>36401907</v>
      </c>
      <c r="C762">
        <v>36406968</v>
      </c>
      <c r="D762">
        <v>29111018</v>
      </c>
      <c r="E762">
        <v>1</v>
      </c>
      <c r="F762">
        <v>1</v>
      </c>
      <c r="G762">
        <v>1</v>
      </c>
      <c r="H762">
        <v>3</v>
      </c>
      <c r="I762" t="s">
        <v>621</v>
      </c>
      <c r="J762" t="s">
        <v>622</v>
      </c>
      <c r="K762" t="s">
        <v>623</v>
      </c>
      <c r="L762">
        <v>1354</v>
      </c>
      <c r="N762">
        <v>1010</v>
      </c>
      <c r="O762" t="s">
        <v>237</v>
      </c>
      <c r="P762" t="s">
        <v>237</v>
      </c>
      <c r="Q762">
        <v>1</v>
      </c>
      <c r="W762">
        <v>0</v>
      </c>
      <c r="X762">
        <v>-1405133353</v>
      </c>
      <c r="Y762">
        <v>8</v>
      </c>
      <c r="AA762">
        <v>8.67</v>
      </c>
      <c r="AB762">
        <v>0</v>
      </c>
      <c r="AC762">
        <v>0</v>
      </c>
      <c r="AD762">
        <v>0</v>
      </c>
      <c r="AE762">
        <v>0.63</v>
      </c>
      <c r="AF762">
        <v>0</v>
      </c>
      <c r="AG762">
        <v>0</v>
      </c>
      <c r="AH762">
        <v>0</v>
      </c>
      <c r="AI762">
        <v>13.76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8</v>
      </c>
      <c r="AU762" t="s">
        <v>3</v>
      </c>
      <c r="AV762">
        <v>0</v>
      </c>
      <c r="AW762">
        <v>2</v>
      </c>
      <c r="AX762">
        <v>36406991</v>
      </c>
      <c r="AY762">
        <v>1</v>
      </c>
      <c r="AZ762">
        <v>0</v>
      </c>
      <c r="BA762">
        <v>737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Y762*Source!I799</f>
        <v>1.704</v>
      </c>
      <c r="CY762">
        <f t="shared" si="105"/>
        <v>8.67</v>
      </c>
      <c r="CZ762">
        <f t="shared" si="106"/>
        <v>0.63</v>
      </c>
      <c r="DA762">
        <f t="shared" si="107"/>
        <v>13.76</v>
      </c>
      <c r="DB762">
        <f t="shared" si="108"/>
        <v>5.04</v>
      </c>
      <c r="DC762">
        <f t="shared" si="109"/>
        <v>0</v>
      </c>
    </row>
    <row r="763" spans="1:107">
      <c r="A763">
        <f>ROW(Source!A799)</f>
        <v>799</v>
      </c>
      <c r="B763">
        <v>36401907</v>
      </c>
      <c r="C763">
        <v>36406968</v>
      </c>
      <c r="D763">
        <v>29110997</v>
      </c>
      <c r="E763">
        <v>1</v>
      </c>
      <c r="F763">
        <v>1</v>
      </c>
      <c r="G763">
        <v>1</v>
      </c>
      <c r="H763">
        <v>3</v>
      </c>
      <c r="I763" t="s">
        <v>624</v>
      </c>
      <c r="J763" t="s">
        <v>625</v>
      </c>
      <c r="K763" t="s">
        <v>626</v>
      </c>
      <c r="L763">
        <v>1301</v>
      </c>
      <c r="N763">
        <v>1003</v>
      </c>
      <c r="O763" t="s">
        <v>142</v>
      </c>
      <c r="P763" t="s">
        <v>142</v>
      </c>
      <c r="Q763">
        <v>1</v>
      </c>
      <c r="W763">
        <v>0</v>
      </c>
      <c r="X763">
        <v>1996222970</v>
      </c>
      <c r="Y763">
        <v>101</v>
      </c>
      <c r="AA763">
        <v>27.92</v>
      </c>
      <c r="AB763">
        <v>0</v>
      </c>
      <c r="AC763">
        <v>0</v>
      </c>
      <c r="AD763">
        <v>0</v>
      </c>
      <c r="AE763">
        <v>12.3</v>
      </c>
      <c r="AF763">
        <v>0</v>
      </c>
      <c r="AG763">
        <v>0</v>
      </c>
      <c r="AH763">
        <v>0</v>
      </c>
      <c r="AI763">
        <v>2.27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101</v>
      </c>
      <c r="AU763" t="s">
        <v>3</v>
      </c>
      <c r="AV763">
        <v>0</v>
      </c>
      <c r="AW763">
        <v>2</v>
      </c>
      <c r="AX763">
        <v>36406992</v>
      </c>
      <c r="AY763">
        <v>1</v>
      </c>
      <c r="AZ763">
        <v>0</v>
      </c>
      <c r="BA763">
        <v>738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Y763*Source!I799</f>
        <v>21.512999999999998</v>
      </c>
      <c r="CY763">
        <f t="shared" si="105"/>
        <v>27.92</v>
      </c>
      <c r="CZ763">
        <f t="shared" si="106"/>
        <v>12.3</v>
      </c>
      <c r="DA763">
        <f t="shared" si="107"/>
        <v>2.27</v>
      </c>
      <c r="DB763">
        <f t="shared" si="108"/>
        <v>1242.3</v>
      </c>
      <c r="DC763">
        <f t="shared" si="109"/>
        <v>0</v>
      </c>
    </row>
    <row r="764" spans="1:107">
      <c r="A764">
        <f>ROW(Source!A800)</f>
        <v>800</v>
      </c>
      <c r="B764">
        <v>36401907</v>
      </c>
      <c r="C764">
        <v>36406993</v>
      </c>
      <c r="D764">
        <v>18409850</v>
      </c>
      <c r="E764">
        <v>1</v>
      </c>
      <c r="F764">
        <v>1</v>
      </c>
      <c r="G764">
        <v>1</v>
      </c>
      <c r="H764">
        <v>1</v>
      </c>
      <c r="I764" t="s">
        <v>627</v>
      </c>
      <c r="J764" t="s">
        <v>3</v>
      </c>
      <c r="K764" t="s">
        <v>628</v>
      </c>
      <c r="L764">
        <v>1369</v>
      </c>
      <c r="N764">
        <v>1013</v>
      </c>
      <c r="O764" t="s">
        <v>514</v>
      </c>
      <c r="P764" t="s">
        <v>514</v>
      </c>
      <c r="Q764">
        <v>1</v>
      </c>
      <c r="W764">
        <v>0</v>
      </c>
      <c r="X764">
        <v>855544366</v>
      </c>
      <c r="Y764">
        <v>102.35</v>
      </c>
      <c r="AA764">
        <v>0</v>
      </c>
      <c r="AB764">
        <v>0</v>
      </c>
      <c r="AC764">
        <v>0</v>
      </c>
      <c r="AD764">
        <v>289.7</v>
      </c>
      <c r="AE764">
        <v>0</v>
      </c>
      <c r="AF764">
        <v>0</v>
      </c>
      <c r="AG764">
        <v>0</v>
      </c>
      <c r="AH764">
        <v>289.7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1</v>
      </c>
      <c r="AQ764">
        <v>0</v>
      </c>
      <c r="AR764">
        <v>0</v>
      </c>
      <c r="AS764" t="s">
        <v>3</v>
      </c>
      <c r="AT764">
        <v>89</v>
      </c>
      <c r="AU764" t="s">
        <v>134</v>
      </c>
      <c r="AV764">
        <v>1</v>
      </c>
      <c r="AW764">
        <v>2</v>
      </c>
      <c r="AX764">
        <v>36407013</v>
      </c>
      <c r="AY764">
        <v>2</v>
      </c>
      <c r="AZ764">
        <v>131072</v>
      </c>
      <c r="BA764">
        <v>739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Y764*Source!I800</f>
        <v>27.250687499999998</v>
      </c>
      <c r="CY764">
        <f>AD764</f>
        <v>289.7</v>
      </c>
      <c r="CZ764">
        <f>AH764</f>
        <v>289.7</v>
      </c>
      <c r="DA764">
        <f>AL764</f>
        <v>1</v>
      </c>
      <c r="DB764">
        <f>ROUND((ROUND(AT764*CZ764,2)*1.15),2)</f>
        <v>29650.799999999999</v>
      </c>
      <c r="DC764">
        <f>ROUND((ROUND(AT764*AG764,2)*1.15),2)</f>
        <v>0</v>
      </c>
    </row>
    <row r="765" spans="1:107">
      <c r="A765">
        <f>ROW(Source!A800)</f>
        <v>800</v>
      </c>
      <c r="B765">
        <v>36401907</v>
      </c>
      <c r="C765">
        <v>36406993</v>
      </c>
      <c r="D765">
        <v>29173472</v>
      </c>
      <c r="E765">
        <v>1</v>
      </c>
      <c r="F765">
        <v>1</v>
      </c>
      <c r="G765">
        <v>1</v>
      </c>
      <c r="H765">
        <v>2</v>
      </c>
      <c r="I765" t="s">
        <v>577</v>
      </c>
      <c r="J765" t="s">
        <v>578</v>
      </c>
      <c r="K765" t="s">
        <v>579</v>
      </c>
      <c r="L765">
        <v>1368</v>
      </c>
      <c r="N765">
        <v>1011</v>
      </c>
      <c r="O765" t="s">
        <v>520</v>
      </c>
      <c r="P765" t="s">
        <v>520</v>
      </c>
      <c r="Q765">
        <v>1</v>
      </c>
      <c r="W765">
        <v>0</v>
      </c>
      <c r="X765">
        <v>275932499</v>
      </c>
      <c r="Y765">
        <v>2.7</v>
      </c>
      <c r="AA765">
        <v>0</v>
      </c>
      <c r="AB765">
        <v>12.75</v>
      </c>
      <c r="AC765">
        <v>0</v>
      </c>
      <c r="AD765">
        <v>0</v>
      </c>
      <c r="AE765">
        <v>0</v>
      </c>
      <c r="AF765">
        <v>3</v>
      </c>
      <c r="AG765">
        <v>0</v>
      </c>
      <c r="AH765">
        <v>0</v>
      </c>
      <c r="AI765">
        <v>1</v>
      </c>
      <c r="AJ765">
        <v>4.25</v>
      </c>
      <c r="AK765">
        <v>33.32</v>
      </c>
      <c r="AL765">
        <v>1</v>
      </c>
      <c r="AN765">
        <v>0</v>
      </c>
      <c r="AO765">
        <v>1</v>
      </c>
      <c r="AP765">
        <v>1</v>
      </c>
      <c r="AQ765">
        <v>0</v>
      </c>
      <c r="AR765">
        <v>0</v>
      </c>
      <c r="AS765" t="s">
        <v>3</v>
      </c>
      <c r="AT765">
        <v>2.16</v>
      </c>
      <c r="AU765" t="s">
        <v>133</v>
      </c>
      <c r="AV765">
        <v>0</v>
      </c>
      <c r="AW765">
        <v>2</v>
      </c>
      <c r="AX765">
        <v>36407014</v>
      </c>
      <c r="AY765">
        <v>1</v>
      </c>
      <c r="AZ765">
        <v>0</v>
      </c>
      <c r="BA765">
        <v>740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Y765*Source!I800</f>
        <v>0.71887500000000004</v>
      </c>
      <c r="CY765">
        <f>AB765</f>
        <v>12.75</v>
      </c>
      <c r="CZ765">
        <f>AF765</f>
        <v>3</v>
      </c>
      <c r="DA765">
        <f>AJ765</f>
        <v>4.25</v>
      </c>
      <c r="DB765">
        <f>ROUND((ROUND(AT765*CZ765,2)*1.25),2)</f>
        <v>8.1</v>
      </c>
      <c r="DC765">
        <f>ROUND((ROUND(AT765*AG765,2)*1.25),2)</f>
        <v>0</v>
      </c>
    </row>
    <row r="766" spans="1:107">
      <c r="A766">
        <f>ROW(Source!A800)</f>
        <v>800</v>
      </c>
      <c r="B766">
        <v>36401907</v>
      </c>
      <c r="C766">
        <v>36406993</v>
      </c>
      <c r="D766">
        <v>29174538</v>
      </c>
      <c r="E766">
        <v>1</v>
      </c>
      <c r="F766">
        <v>1</v>
      </c>
      <c r="G766">
        <v>1</v>
      </c>
      <c r="H766">
        <v>2</v>
      </c>
      <c r="I766" t="s">
        <v>629</v>
      </c>
      <c r="J766" t="s">
        <v>630</v>
      </c>
      <c r="K766" t="s">
        <v>631</v>
      </c>
      <c r="L766">
        <v>1368</v>
      </c>
      <c r="N766">
        <v>1011</v>
      </c>
      <c r="O766" t="s">
        <v>520</v>
      </c>
      <c r="P766" t="s">
        <v>520</v>
      </c>
      <c r="Q766">
        <v>1</v>
      </c>
      <c r="W766">
        <v>0</v>
      </c>
      <c r="X766">
        <v>1107538725</v>
      </c>
      <c r="Y766">
        <v>0.58749999999999991</v>
      </c>
      <c r="AA766">
        <v>0</v>
      </c>
      <c r="AB766">
        <v>187.1</v>
      </c>
      <c r="AC766">
        <v>0</v>
      </c>
      <c r="AD766">
        <v>0</v>
      </c>
      <c r="AE766">
        <v>0</v>
      </c>
      <c r="AF766">
        <v>33.590000000000003</v>
      </c>
      <c r="AG766">
        <v>0</v>
      </c>
      <c r="AH766">
        <v>0</v>
      </c>
      <c r="AI766">
        <v>1</v>
      </c>
      <c r="AJ766">
        <v>5.57</v>
      </c>
      <c r="AK766">
        <v>33.32</v>
      </c>
      <c r="AL766">
        <v>1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0.47</v>
      </c>
      <c r="AU766" t="s">
        <v>133</v>
      </c>
      <c r="AV766">
        <v>0</v>
      </c>
      <c r="AW766">
        <v>2</v>
      </c>
      <c r="AX766">
        <v>36407015</v>
      </c>
      <c r="AY766">
        <v>1</v>
      </c>
      <c r="AZ766">
        <v>0</v>
      </c>
      <c r="BA766">
        <v>741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Y766*Source!I800</f>
        <v>0.15642187499999996</v>
      </c>
      <c r="CY766">
        <f>AB766</f>
        <v>187.1</v>
      </c>
      <c r="CZ766">
        <f>AF766</f>
        <v>33.590000000000003</v>
      </c>
      <c r="DA766">
        <f>AJ766</f>
        <v>5.57</v>
      </c>
      <c r="DB766">
        <f>ROUND((ROUND(AT766*CZ766,2)*1.25),2)</f>
        <v>19.739999999999998</v>
      </c>
      <c r="DC766">
        <f>ROUND((ROUND(AT766*AG766,2)*1.25),2)</f>
        <v>0</v>
      </c>
    </row>
    <row r="767" spans="1:107">
      <c r="A767">
        <f>ROW(Source!A800)</f>
        <v>800</v>
      </c>
      <c r="B767">
        <v>36401907</v>
      </c>
      <c r="C767">
        <v>36406993</v>
      </c>
      <c r="D767">
        <v>29174580</v>
      </c>
      <c r="E767">
        <v>1</v>
      </c>
      <c r="F767">
        <v>1</v>
      </c>
      <c r="G767">
        <v>1</v>
      </c>
      <c r="H767">
        <v>2</v>
      </c>
      <c r="I767" t="s">
        <v>632</v>
      </c>
      <c r="J767" t="s">
        <v>633</v>
      </c>
      <c r="K767" t="s">
        <v>634</v>
      </c>
      <c r="L767">
        <v>1368</v>
      </c>
      <c r="N767">
        <v>1011</v>
      </c>
      <c r="O767" t="s">
        <v>520</v>
      </c>
      <c r="P767" t="s">
        <v>520</v>
      </c>
      <c r="Q767">
        <v>1</v>
      </c>
      <c r="W767">
        <v>0</v>
      </c>
      <c r="X767">
        <v>-169468834</v>
      </c>
      <c r="Y767">
        <v>0.66250000000000009</v>
      </c>
      <c r="AA767">
        <v>0</v>
      </c>
      <c r="AB767">
        <v>31.87</v>
      </c>
      <c r="AC767">
        <v>0</v>
      </c>
      <c r="AD767">
        <v>0</v>
      </c>
      <c r="AE767">
        <v>0</v>
      </c>
      <c r="AF767">
        <v>2.08</v>
      </c>
      <c r="AG767">
        <v>0</v>
      </c>
      <c r="AH767">
        <v>0</v>
      </c>
      <c r="AI767">
        <v>1</v>
      </c>
      <c r="AJ767">
        <v>15.32</v>
      </c>
      <c r="AK767">
        <v>33.32</v>
      </c>
      <c r="AL767">
        <v>1</v>
      </c>
      <c r="AN767">
        <v>0</v>
      </c>
      <c r="AO767">
        <v>1</v>
      </c>
      <c r="AP767">
        <v>1</v>
      </c>
      <c r="AQ767">
        <v>0</v>
      </c>
      <c r="AR767">
        <v>0</v>
      </c>
      <c r="AS767" t="s">
        <v>3</v>
      </c>
      <c r="AT767">
        <v>0.53</v>
      </c>
      <c r="AU767" t="s">
        <v>133</v>
      </c>
      <c r="AV767">
        <v>0</v>
      </c>
      <c r="AW767">
        <v>2</v>
      </c>
      <c r="AX767">
        <v>36407016</v>
      </c>
      <c r="AY767">
        <v>1</v>
      </c>
      <c r="AZ767">
        <v>0</v>
      </c>
      <c r="BA767">
        <v>742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Y767*Source!I800</f>
        <v>0.17639062500000002</v>
      </c>
      <c r="CY767">
        <f>AB767</f>
        <v>31.87</v>
      </c>
      <c r="CZ767">
        <f>AF767</f>
        <v>2.08</v>
      </c>
      <c r="DA767">
        <f>AJ767</f>
        <v>15.32</v>
      </c>
      <c r="DB767">
        <f>ROUND((ROUND(AT767*CZ767,2)*1.25),2)</f>
        <v>1.38</v>
      </c>
      <c r="DC767">
        <f>ROUND((ROUND(AT767*AG767,2)*1.25),2)</f>
        <v>0</v>
      </c>
    </row>
    <row r="768" spans="1:107">
      <c r="A768">
        <f>ROW(Source!A800)</f>
        <v>800</v>
      </c>
      <c r="B768">
        <v>36401907</v>
      </c>
      <c r="C768">
        <v>36406993</v>
      </c>
      <c r="D768">
        <v>29108656</v>
      </c>
      <c r="E768">
        <v>1</v>
      </c>
      <c r="F768">
        <v>1</v>
      </c>
      <c r="G768">
        <v>1</v>
      </c>
      <c r="H768">
        <v>3</v>
      </c>
      <c r="I768" t="s">
        <v>635</v>
      </c>
      <c r="J768" t="s">
        <v>636</v>
      </c>
      <c r="K768" t="s">
        <v>637</v>
      </c>
      <c r="L768">
        <v>1354</v>
      </c>
      <c r="N768">
        <v>1010</v>
      </c>
      <c r="O768" t="s">
        <v>237</v>
      </c>
      <c r="P768" t="s">
        <v>237</v>
      </c>
      <c r="Q768">
        <v>1</v>
      </c>
      <c r="W768">
        <v>0</v>
      </c>
      <c r="X768">
        <v>1057373551</v>
      </c>
      <c r="Y768">
        <v>7</v>
      </c>
      <c r="AA768">
        <v>103.47</v>
      </c>
      <c r="AB768">
        <v>0</v>
      </c>
      <c r="AC768">
        <v>0</v>
      </c>
      <c r="AD768">
        <v>0</v>
      </c>
      <c r="AE768">
        <v>13.87</v>
      </c>
      <c r="AF768">
        <v>0</v>
      </c>
      <c r="AG768">
        <v>0</v>
      </c>
      <c r="AH768">
        <v>0</v>
      </c>
      <c r="AI768">
        <v>7.46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7</v>
      </c>
      <c r="AU768" t="s">
        <v>3</v>
      </c>
      <c r="AV768">
        <v>0</v>
      </c>
      <c r="AW768">
        <v>2</v>
      </c>
      <c r="AX768">
        <v>36407017</v>
      </c>
      <c r="AY768">
        <v>1</v>
      </c>
      <c r="AZ768">
        <v>0</v>
      </c>
      <c r="BA768">
        <v>743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Y768*Source!I800</f>
        <v>1.86375</v>
      </c>
      <c r="CY768">
        <f t="shared" ref="CY768:CY782" si="110">AA768</f>
        <v>103.47</v>
      </c>
      <c r="CZ768">
        <f t="shared" ref="CZ768:CZ782" si="111">AE768</f>
        <v>13.87</v>
      </c>
      <c r="DA768">
        <f t="shared" ref="DA768:DA782" si="112">AI768</f>
        <v>7.46</v>
      </c>
      <c r="DB768">
        <f t="shared" ref="DB768:DB782" si="113">ROUND(ROUND(AT768*CZ768,2),2)</f>
        <v>97.09</v>
      </c>
      <c r="DC768">
        <f t="shared" ref="DC768:DC782" si="114">ROUND(ROUND(AT768*AG768,2),2)</f>
        <v>0</v>
      </c>
    </row>
    <row r="769" spans="1:107">
      <c r="A769">
        <f>ROW(Source!A800)</f>
        <v>800</v>
      </c>
      <c r="B769">
        <v>36401907</v>
      </c>
      <c r="C769">
        <v>36406993</v>
      </c>
      <c r="D769">
        <v>29109354</v>
      </c>
      <c r="E769">
        <v>1</v>
      </c>
      <c r="F769">
        <v>1</v>
      </c>
      <c r="G769">
        <v>1</v>
      </c>
      <c r="H769">
        <v>3</v>
      </c>
      <c r="I769" t="s">
        <v>638</v>
      </c>
      <c r="J769" t="s">
        <v>639</v>
      </c>
      <c r="K769" t="s">
        <v>640</v>
      </c>
      <c r="L769">
        <v>1346</v>
      </c>
      <c r="N769">
        <v>1009</v>
      </c>
      <c r="O769" t="s">
        <v>160</v>
      </c>
      <c r="P769" t="s">
        <v>160</v>
      </c>
      <c r="Q769">
        <v>1</v>
      </c>
      <c r="W769">
        <v>0</v>
      </c>
      <c r="X769">
        <v>-882693383</v>
      </c>
      <c r="Y769">
        <v>10</v>
      </c>
      <c r="AA769">
        <v>64.010000000000005</v>
      </c>
      <c r="AB769">
        <v>0</v>
      </c>
      <c r="AC769">
        <v>0</v>
      </c>
      <c r="AD769">
        <v>0</v>
      </c>
      <c r="AE769">
        <v>46.72</v>
      </c>
      <c r="AF769">
        <v>0</v>
      </c>
      <c r="AG769">
        <v>0</v>
      </c>
      <c r="AH769">
        <v>0</v>
      </c>
      <c r="AI769">
        <v>1.37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10</v>
      </c>
      <c r="AU769" t="s">
        <v>3</v>
      </c>
      <c r="AV769">
        <v>0</v>
      </c>
      <c r="AW769">
        <v>2</v>
      </c>
      <c r="AX769">
        <v>36407018</v>
      </c>
      <c r="AY769">
        <v>1</v>
      </c>
      <c r="AZ769">
        <v>0</v>
      </c>
      <c r="BA769">
        <v>744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Y769*Source!I800</f>
        <v>2.6624999999999996</v>
      </c>
      <c r="CY769">
        <f t="shared" si="110"/>
        <v>64.010000000000005</v>
      </c>
      <c r="CZ769">
        <f t="shared" si="111"/>
        <v>46.72</v>
      </c>
      <c r="DA769">
        <f t="shared" si="112"/>
        <v>1.37</v>
      </c>
      <c r="DB769">
        <f t="shared" si="113"/>
        <v>467.2</v>
      </c>
      <c r="DC769">
        <f t="shared" si="114"/>
        <v>0</v>
      </c>
    </row>
    <row r="770" spans="1:107">
      <c r="A770">
        <f>ROW(Source!A800)</f>
        <v>800</v>
      </c>
      <c r="B770">
        <v>36401907</v>
      </c>
      <c r="C770">
        <v>36406993</v>
      </c>
      <c r="D770">
        <v>29109414</v>
      </c>
      <c r="E770">
        <v>1</v>
      </c>
      <c r="F770">
        <v>1</v>
      </c>
      <c r="G770">
        <v>1</v>
      </c>
      <c r="H770">
        <v>3</v>
      </c>
      <c r="I770" t="s">
        <v>641</v>
      </c>
      <c r="J770" t="s">
        <v>642</v>
      </c>
      <c r="K770" t="s">
        <v>643</v>
      </c>
      <c r="L770">
        <v>1346</v>
      </c>
      <c r="N770">
        <v>1009</v>
      </c>
      <c r="O770" t="s">
        <v>160</v>
      </c>
      <c r="P770" t="s">
        <v>160</v>
      </c>
      <c r="Q770">
        <v>1</v>
      </c>
      <c r="W770">
        <v>0</v>
      </c>
      <c r="X770">
        <v>1092262719</v>
      </c>
      <c r="Y770">
        <v>119</v>
      </c>
      <c r="AA770">
        <v>10.1</v>
      </c>
      <c r="AB770">
        <v>0</v>
      </c>
      <c r="AC770">
        <v>0</v>
      </c>
      <c r="AD770">
        <v>0</v>
      </c>
      <c r="AE770">
        <v>1.58</v>
      </c>
      <c r="AF770">
        <v>0</v>
      </c>
      <c r="AG770">
        <v>0</v>
      </c>
      <c r="AH770">
        <v>0</v>
      </c>
      <c r="AI770">
        <v>6.39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119</v>
      </c>
      <c r="AU770" t="s">
        <v>3</v>
      </c>
      <c r="AV770">
        <v>0</v>
      </c>
      <c r="AW770">
        <v>2</v>
      </c>
      <c r="AX770">
        <v>36407019</v>
      </c>
      <c r="AY770">
        <v>1</v>
      </c>
      <c r="AZ770">
        <v>0</v>
      </c>
      <c r="BA770">
        <v>745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Y770*Source!I800</f>
        <v>31.68375</v>
      </c>
      <c r="CY770">
        <f t="shared" si="110"/>
        <v>10.1</v>
      </c>
      <c r="CZ770">
        <f t="shared" si="111"/>
        <v>1.58</v>
      </c>
      <c r="DA770">
        <f t="shared" si="112"/>
        <v>6.39</v>
      </c>
      <c r="DB770">
        <f t="shared" si="113"/>
        <v>188.02</v>
      </c>
      <c r="DC770">
        <f t="shared" si="114"/>
        <v>0</v>
      </c>
    </row>
    <row r="771" spans="1:107">
      <c r="A771">
        <f>ROW(Source!A800)</f>
        <v>800</v>
      </c>
      <c r="B771">
        <v>36401907</v>
      </c>
      <c r="C771">
        <v>36406993</v>
      </c>
      <c r="D771">
        <v>29109781</v>
      </c>
      <c r="E771">
        <v>1</v>
      </c>
      <c r="F771">
        <v>1</v>
      </c>
      <c r="G771">
        <v>1</v>
      </c>
      <c r="H771">
        <v>3</v>
      </c>
      <c r="I771" t="s">
        <v>644</v>
      </c>
      <c r="J771" t="s">
        <v>645</v>
      </c>
      <c r="K771" t="s">
        <v>646</v>
      </c>
      <c r="L771">
        <v>1346</v>
      </c>
      <c r="N771">
        <v>1009</v>
      </c>
      <c r="O771" t="s">
        <v>160</v>
      </c>
      <c r="P771" t="s">
        <v>160</v>
      </c>
      <c r="Q771">
        <v>1</v>
      </c>
      <c r="W771">
        <v>0</v>
      </c>
      <c r="X771">
        <v>-306339415</v>
      </c>
      <c r="Y771">
        <v>9</v>
      </c>
      <c r="AA771">
        <v>60.38</v>
      </c>
      <c r="AB771">
        <v>0</v>
      </c>
      <c r="AC771">
        <v>0</v>
      </c>
      <c r="AD771">
        <v>0</v>
      </c>
      <c r="AE771">
        <v>11.12</v>
      </c>
      <c r="AF771">
        <v>0</v>
      </c>
      <c r="AG771">
        <v>0</v>
      </c>
      <c r="AH771">
        <v>0</v>
      </c>
      <c r="AI771">
        <v>5.43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9</v>
      </c>
      <c r="AU771" t="s">
        <v>3</v>
      </c>
      <c r="AV771">
        <v>0</v>
      </c>
      <c r="AW771">
        <v>2</v>
      </c>
      <c r="AX771">
        <v>36407020</v>
      </c>
      <c r="AY771">
        <v>1</v>
      </c>
      <c r="AZ771">
        <v>0</v>
      </c>
      <c r="BA771">
        <v>746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Y771*Source!I800</f>
        <v>2.3962499999999998</v>
      </c>
      <c r="CY771">
        <f t="shared" si="110"/>
        <v>60.38</v>
      </c>
      <c r="CZ771">
        <f t="shared" si="111"/>
        <v>11.12</v>
      </c>
      <c r="DA771">
        <f t="shared" si="112"/>
        <v>5.43</v>
      </c>
      <c r="DB771">
        <f t="shared" si="113"/>
        <v>100.08</v>
      </c>
      <c r="DC771">
        <f t="shared" si="114"/>
        <v>0</v>
      </c>
    </row>
    <row r="772" spans="1:107">
      <c r="A772">
        <f>ROW(Source!A800)</f>
        <v>800</v>
      </c>
      <c r="B772">
        <v>36401907</v>
      </c>
      <c r="C772">
        <v>36406993</v>
      </c>
      <c r="D772">
        <v>29109782</v>
      </c>
      <c r="E772">
        <v>1</v>
      </c>
      <c r="F772">
        <v>1</v>
      </c>
      <c r="G772">
        <v>1</v>
      </c>
      <c r="H772">
        <v>3</v>
      </c>
      <c r="I772" t="s">
        <v>647</v>
      </c>
      <c r="J772" t="s">
        <v>648</v>
      </c>
      <c r="K772" t="s">
        <v>649</v>
      </c>
      <c r="L772">
        <v>1346</v>
      </c>
      <c r="N772">
        <v>1009</v>
      </c>
      <c r="O772" t="s">
        <v>160</v>
      </c>
      <c r="P772" t="s">
        <v>160</v>
      </c>
      <c r="Q772">
        <v>1</v>
      </c>
      <c r="W772">
        <v>0</v>
      </c>
      <c r="X772">
        <v>-71279152</v>
      </c>
      <c r="Y772">
        <v>85</v>
      </c>
      <c r="AA772">
        <v>16.309999999999999</v>
      </c>
      <c r="AB772">
        <v>0</v>
      </c>
      <c r="AC772">
        <v>0</v>
      </c>
      <c r="AD772">
        <v>0</v>
      </c>
      <c r="AE772">
        <v>4.3600000000000003</v>
      </c>
      <c r="AF772">
        <v>0</v>
      </c>
      <c r="AG772">
        <v>0</v>
      </c>
      <c r="AH772">
        <v>0</v>
      </c>
      <c r="AI772">
        <v>3.74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85</v>
      </c>
      <c r="AU772" t="s">
        <v>3</v>
      </c>
      <c r="AV772">
        <v>0</v>
      </c>
      <c r="AW772">
        <v>2</v>
      </c>
      <c r="AX772">
        <v>36407021</v>
      </c>
      <c r="AY772">
        <v>1</v>
      </c>
      <c r="AZ772">
        <v>0</v>
      </c>
      <c r="BA772">
        <v>747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Y772*Source!I800</f>
        <v>22.631249999999998</v>
      </c>
      <c r="CY772">
        <f t="shared" si="110"/>
        <v>16.309999999999999</v>
      </c>
      <c r="CZ772">
        <f t="shared" si="111"/>
        <v>4.3600000000000003</v>
      </c>
      <c r="DA772">
        <f t="shared" si="112"/>
        <v>3.74</v>
      </c>
      <c r="DB772">
        <f t="shared" si="113"/>
        <v>370.6</v>
      </c>
      <c r="DC772">
        <f t="shared" si="114"/>
        <v>0</v>
      </c>
    </row>
    <row r="773" spans="1:107">
      <c r="A773">
        <f>ROW(Source!A800)</f>
        <v>800</v>
      </c>
      <c r="B773">
        <v>36401907</v>
      </c>
      <c r="C773">
        <v>36406993</v>
      </c>
      <c r="D773">
        <v>29110699</v>
      </c>
      <c r="E773">
        <v>1</v>
      </c>
      <c r="F773">
        <v>1</v>
      </c>
      <c r="G773">
        <v>1</v>
      </c>
      <c r="H773">
        <v>3</v>
      </c>
      <c r="I773" t="s">
        <v>650</v>
      </c>
      <c r="J773" t="s">
        <v>651</v>
      </c>
      <c r="K773" t="s">
        <v>652</v>
      </c>
      <c r="L773">
        <v>1301</v>
      </c>
      <c r="N773">
        <v>1003</v>
      </c>
      <c r="O773" t="s">
        <v>142</v>
      </c>
      <c r="P773" t="s">
        <v>142</v>
      </c>
      <c r="Q773">
        <v>1</v>
      </c>
      <c r="W773">
        <v>0</v>
      </c>
      <c r="X773">
        <v>1063889258</v>
      </c>
      <c r="Y773">
        <v>120</v>
      </c>
      <c r="AA773">
        <v>1.24</v>
      </c>
      <c r="AB773">
        <v>0</v>
      </c>
      <c r="AC773">
        <v>0</v>
      </c>
      <c r="AD773">
        <v>0</v>
      </c>
      <c r="AE773">
        <v>0.17</v>
      </c>
      <c r="AF773">
        <v>0</v>
      </c>
      <c r="AG773">
        <v>0</v>
      </c>
      <c r="AH773">
        <v>0</v>
      </c>
      <c r="AI773">
        <v>7.29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120</v>
      </c>
      <c r="AU773" t="s">
        <v>3</v>
      </c>
      <c r="AV773">
        <v>0</v>
      </c>
      <c r="AW773">
        <v>2</v>
      </c>
      <c r="AX773">
        <v>36407022</v>
      </c>
      <c r="AY773">
        <v>1</v>
      </c>
      <c r="AZ773">
        <v>0</v>
      </c>
      <c r="BA773">
        <v>748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Y773*Source!I800</f>
        <v>31.95</v>
      </c>
      <c r="CY773">
        <f t="shared" si="110"/>
        <v>1.24</v>
      </c>
      <c r="CZ773">
        <f t="shared" si="111"/>
        <v>0.17</v>
      </c>
      <c r="DA773">
        <f t="shared" si="112"/>
        <v>7.29</v>
      </c>
      <c r="DB773">
        <f t="shared" si="113"/>
        <v>20.399999999999999</v>
      </c>
      <c r="DC773">
        <f t="shared" si="114"/>
        <v>0</v>
      </c>
    </row>
    <row r="774" spans="1:107">
      <c r="A774">
        <f>ROW(Source!A800)</f>
        <v>800</v>
      </c>
      <c r="B774">
        <v>36401907</v>
      </c>
      <c r="C774">
        <v>36406993</v>
      </c>
      <c r="D774">
        <v>29110797</v>
      </c>
      <c r="E774">
        <v>1</v>
      </c>
      <c r="F774">
        <v>1</v>
      </c>
      <c r="G774">
        <v>1</v>
      </c>
      <c r="H774">
        <v>3</v>
      </c>
      <c r="I774" t="s">
        <v>653</v>
      </c>
      <c r="J774" t="s">
        <v>654</v>
      </c>
      <c r="K774" t="s">
        <v>655</v>
      </c>
      <c r="L774">
        <v>1301</v>
      </c>
      <c r="N774">
        <v>1003</v>
      </c>
      <c r="O774" t="s">
        <v>142</v>
      </c>
      <c r="P774" t="s">
        <v>142</v>
      </c>
      <c r="Q774">
        <v>1</v>
      </c>
      <c r="W774">
        <v>0</v>
      </c>
      <c r="X774">
        <v>1919953005</v>
      </c>
      <c r="Y774">
        <v>82</v>
      </c>
      <c r="AA774">
        <v>15.5</v>
      </c>
      <c r="AB774">
        <v>0</v>
      </c>
      <c r="AC774">
        <v>0</v>
      </c>
      <c r="AD774">
        <v>0</v>
      </c>
      <c r="AE774">
        <v>1.74</v>
      </c>
      <c r="AF774">
        <v>0</v>
      </c>
      <c r="AG774">
        <v>0</v>
      </c>
      <c r="AH774">
        <v>0</v>
      </c>
      <c r="AI774">
        <v>8.91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82</v>
      </c>
      <c r="AU774" t="s">
        <v>3</v>
      </c>
      <c r="AV774">
        <v>0</v>
      </c>
      <c r="AW774">
        <v>2</v>
      </c>
      <c r="AX774">
        <v>36407023</v>
      </c>
      <c r="AY774">
        <v>1</v>
      </c>
      <c r="AZ774">
        <v>0</v>
      </c>
      <c r="BA774">
        <v>749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Y774*Source!I800</f>
        <v>21.8325</v>
      </c>
      <c r="CY774">
        <f t="shared" si="110"/>
        <v>15.5</v>
      </c>
      <c r="CZ774">
        <f t="shared" si="111"/>
        <v>1.74</v>
      </c>
      <c r="DA774">
        <f t="shared" si="112"/>
        <v>8.91</v>
      </c>
      <c r="DB774">
        <f t="shared" si="113"/>
        <v>142.68</v>
      </c>
      <c r="DC774">
        <f t="shared" si="114"/>
        <v>0</v>
      </c>
    </row>
    <row r="775" spans="1:107">
      <c r="A775">
        <f>ROW(Source!A800)</f>
        <v>800</v>
      </c>
      <c r="B775">
        <v>36401907</v>
      </c>
      <c r="C775">
        <v>36406993</v>
      </c>
      <c r="D775">
        <v>29110815</v>
      </c>
      <c r="E775">
        <v>1</v>
      </c>
      <c r="F775">
        <v>1</v>
      </c>
      <c r="G775">
        <v>1</v>
      </c>
      <c r="H775">
        <v>3</v>
      </c>
      <c r="I775" t="s">
        <v>656</v>
      </c>
      <c r="J775" t="s">
        <v>657</v>
      </c>
      <c r="K775" t="s">
        <v>658</v>
      </c>
      <c r="L775">
        <v>1301</v>
      </c>
      <c r="N775">
        <v>1003</v>
      </c>
      <c r="O775" t="s">
        <v>142</v>
      </c>
      <c r="P775" t="s">
        <v>142</v>
      </c>
      <c r="Q775">
        <v>1</v>
      </c>
      <c r="W775">
        <v>0</v>
      </c>
      <c r="X775">
        <v>-1169660804</v>
      </c>
      <c r="Y775">
        <v>116</v>
      </c>
      <c r="AA775">
        <v>6.29</v>
      </c>
      <c r="AB775">
        <v>0</v>
      </c>
      <c r="AC775">
        <v>0</v>
      </c>
      <c r="AD775">
        <v>0</v>
      </c>
      <c r="AE775">
        <v>0.85</v>
      </c>
      <c r="AF775">
        <v>0</v>
      </c>
      <c r="AG775">
        <v>0</v>
      </c>
      <c r="AH775">
        <v>0</v>
      </c>
      <c r="AI775">
        <v>7.4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116</v>
      </c>
      <c r="AU775" t="s">
        <v>3</v>
      </c>
      <c r="AV775">
        <v>0</v>
      </c>
      <c r="AW775">
        <v>2</v>
      </c>
      <c r="AX775">
        <v>36407024</v>
      </c>
      <c r="AY775">
        <v>1</v>
      </c>
      <c r="AZ775">
        <v>0</v>
      </c>
      <c r="BA775">
        <v>750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Y775*Source!I800</f>
        <v>30.884999999999998</v>
      </c>
      <c r="CY775">
        <f t="shared" si="110"/>
        <v>6.29</v>
      </c>
      <c r="CZ775">
        <f t="shared" si="111"/>
        <v>0.85</v>
      </c>
      <c r="DA775">
        <f t="shared" si="112"/>
        <v>7.4</v>
      </c>
      <c r="DB775">
        <f t="shared" si="113"/>
        <v>98.6</v>
      </c>
      <c r="DC775">
        <f t="shared" si="114"/>
        <v>0</v>
      </c>
    </row>
    <row r="776" spans="1:107">
      <c r="A776">
        <f>ROW(Source!A800)</f>
        <v>800</v>
      </c>
      <c r="B776">
        <v>36401907</v>
      </c>
      <c r="C776">
        <v>36406993</v>
      </c>
      <c r="D776">
        <v>29111455</v>
      </c>
      <c r="E776">
        <v>1</v>
      </c>
      <c r="F776">
        <v>1</v>
      </c>
      <c r="G776">
        <v>1</v>
      </c>
      <c r="H776">
        <v>3</v>
      </c>
      <c r="I776" t="s">
        <v>659</v>
      </c>
      <c r="J776" t="s">
        <v>660</v>
      </c>
      <c r="K776" t="s">
        <v>661</v>
      </c>
      <c r="L776">
        <v>1327</v>
      </c>
      <c r="N776">
        <v>1005</v>
      </c>
      <c r="O776" t="s">
        <v>155</v>
      </c>
      <c r="P776" t="s">
        <v>155</v>
      </c>
      <c r="Q776">
        <v>1</v>
      </c>
      <c r="W776">
        <v>0</v>
      </c>
      <c r="X776">
        <v>-1126346608</v>
      </c>
      <c r="Y776">
        <v>212</v>
      </c>
      <c r="AA776">
        <v>73.790000000000006</v>
      </c>
      <c r="AB776">
        <v>0</v>
      </c>
      <c r="AC776">
        <v>0</v>
      </c>
      <c r="AD776">
        <v>0</v>
      </c>
      <c r="AE776">
        <v>15.06</v>
      </c>
      <c r="AF776">
        <v>0</v>
      </c>
      <c r="AG776">
        <v>0</v>
      </c>
      <c r="AH776">
        <v>0</v>
      </c>
      <c r="AI776">
        <v>4.9000000000000004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212</v>
      </c>
      <c r="AU776" t="s">
        <v>3</v>
      </c>
      <c r="AV776">
        <v>0</v>
      </c>
      <c r="AW776">
        <v>2</v>
      </c>
      <c r="AX776">
        <v>36407025</v>
      </c>
      <c r="AY776">
        <v>1</v>
      </c>
      <c r="AZ776">
        <v>0</v>
      </c>
      <c r="BA776">
        <v>751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Y776*Source!I800</f>
        <v>56.445</v>
      </c>
      <c r="CY776">
        <f t="shared" si="110"/>
        <v>73.790000000000006</v>
      </c>
      <c r="CZ776">
        <f t="shared" si="111"/>
        <v>15.06</v>
      </c>
      <c r="DA776">
        <f t="shared" si="112"/>
        <v>4.9000000000000004</v>
      </c>
      <c r="DB776">
        <f t="shared" si="113"/>
        <v>3192.72</v>
      </c>
      <c r="DC776">
        <f t="shared" si="114"/>
        <v>0</v>
      </c>
    </row>
    <row r="777" spans="1:107">
      <c r="A777">
        <f>ROW(Source!A800)</f>
        <v>800</v>
      </c>
      <c r="B777">
        <v>36401907</v>
      </c>
      <c r="C777">
        <v>36406993</v>
      </c>
      <c r="D777">
        <v>29114733</v>
      </c>
      <c r="E777">
        <v>1</v>
      </c>
      <c r="F777">
        <v>1</v>
      </c>
      <c r="G777">
        <v>1</v>
      </c>
      <c r="H777">
        <v>3</v>
      </c>
      <c r="I777" t="s">
        <v>662</v>
      </c>
      <c r="J777" t="s">
        <v>663</v>
      </c>
      <c r="K777" t="s">
        <v>664</v>
      </c>
      <c r="L777">
        <v>1354</v>
      </c>
      <c r="N777">
        <v>1010</v>
      </c>
      <c r="O777" t="s">
        <v>237</v>
      </c>
      <c r="P777" t="s">
        <v>237</v>
      </c>
      <c r="Q777">
        <v>1</v>
      </c>
      <c r="W777">
        <v>0</v>
      </c>
      <c r="X777">
        <v>-1352915271</v>
      </c>
      <c r="Y777">
        <v>735</v>
      </c>
      <c r="AA777">
        <v>0.3</v>
      </c>
      <c r="AB777">
        <v>0</v>
      </c>
      <c r="AC777">
        <v>0</v>
      </c>
      <c r="AD777">
        <v>0</v>
      </c>
      <c r="AE777">
        <v>0.02</v>
      </c>
      <c r="AF777">
        <v>0</v>
      </c>
      <c r="AG777">
        <v>0</v>
      </c>
      <c r="AH777">
        <v>0</v>
      </c>
      <c r="AI777">
        <v>14.91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735</v>
      </c>
      <c r="AU777" t="s">
        <v>3</v>
      </c>
      <c r="AV777">
        <v>0</v>
      </c>
      <c r="AW777">
        <v>2</v>
      </c>
      <c r="AX777">
        <v>36407026</v>
      </c>
      <c r="AY777">
        <v>1</v>
      </c>
      <c r="AZ777">
        <v>0</v>
      </c>
      <c r="BA777">
        <v>752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Y777*Source!I800</f>
        <v>195.69374999999999</v>
      </c>
      <c r="CY777">
        <f t="shared" si="110"/>
        <v>0.3</v>
      </c>
      <c r="CZ777">
        <f t="shared" si="111"/>
        <v>0.02</v>
      </c>
      <c r="DA777">
        <f t="shared" si="112"/>
        <v>14.91</v>
      </c>
      <c r="DB777">
        <f t="shared" si="113"/>
        <v>14.7</v>
      </c>
      <c r="DC777">
        <f t="shared" si="114"/>
        <v>0</v>
      </c>
    </row>
    <row r="778" spans="1:107">
      <c r="A778">
        <f>ROW(Source!A800)</f>
        <v>800</v>
      </c>
      <c r="B778">
        <v>36401907</v>
      </c>
      <c r="C778">
        <v>36406993</v>
      </c>
      <c r="D778">
        <v>29114734</v>
      </c>
      <c r="E778">
        <v>1</v>
      </c>
      <c r="F778">
        <v>1</v>
      </c>
      <c r="G778">
        <v>1</v>
      </c>
      <c r="H778">
        <v>3</v>
      </c>
      <c r="I778" t="s">
        <v>665</v>
      </c>
      <c r="J778" t="s">
        <v>666</v>
      </c>
      <c r="K778" t="s">
        <v>667</v>
      </c>
      <c r="L778">
        <v>1354</v>
      </c>
      <c r="N778">
        <v>1010</v>
      </c>
      <c r="O778" t="s">
        <v>237</v>
      </c>
      <c r="P778" t="s">
        <v>237</v>
      </c>
      <c r="Q778">
        <v>1</v>
      </c>
      <c r="W778">
        <v>0</v>
      </c>
      <c r="X778">
        <v>1370092194</v>
      </c>
      <c r="Y778">
        <v>1855</v>
      </c>
      <c r="AA778">
        <v>0.38</v>
      </c>
      <c r="AB778">
        <v>0</v>
      </c>
      <c r="AC778">
        <v>0</v>
      </c>
      <c r="AD778">
        <v>0</v>
      </c>
      <c r="AE778">
        <v>0.03</v>
      </c>
      <c r="AF778">
        <v>0</v>
      </c>
      <c r="AG778">
        <v>0</v>
      </c>
      <c r="AH778">
        <v>0</v>
      </c>
      <c r="AI778">
        <v>12.55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1855</v>
      </c>
      <c r="AU778" t="s">
        <v>3</v>
      </c>
      <c r="AV778">
        <v>0</v>
      </c>
      <c r="AW778">
        <v>2</v>
      </c>
      <c r="AX778">
        <v>36407027</v>
      </c>
      <c r="AY778">
        <v>1</v>
      </c>
      <c r="AZ778">
        <v>0</v>
      </c>
      <c r="BA778">
        <v>753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Y778*Source!I800</f>
        <v>493.89374999999995</v>
      </c>
      <c r="CY778">
        <f t="shared" si="110"/>
        <v>0.38</v>
      </c>
      <c r="CZ778">
        <f t="shared" si="111"/>
        <v>0.03</v>
      </c>
      <c r="DA778">
        <f t="shared" si="112"/>
        <v>12.55</v>
      </c>
      <c r="DB778">
        <f t="shared" si="113"/>
        <v>55.65</v>
      </c>
      <c r="DC778">
        <f t="shared" si="114"/>
        <v>0</v>
      </c>
    </row>
    <row r="779" spans="1:107">
      <c r="A779">
        <f>ROW(Source!A800)</f>
        <v>800</v>
      </c>
      <c r="B779">
        <v>36401907</v>
      </c>
      <c r="C779">
        <v>36406993</v>
      </c>
      <c r="D779">
        <v>29114482</v>
      </c>
      <c r="E779">
        <v>1</v>
      </c>
      <c r="F779">
        <v>1</v>
      </c>
      <c r="G779">
        <v>1</v>
      </c>
      <c r="H779">
        <v>3</v>
      </c>
      <c r="I779" t="s">
        <v>668</v>
      </c>
      <c r="J779" t="s">
        <v>669</v>
      </c>
      <c r="K779" t="s">
        <v>670</v>
      </c>
      <c r="L779">
        <v>1354</v>
      </c>
      <c r="N779">
        <v>1010</v>
      </c>
      <c r="O779" t="s">
        <v>237</v>
      </c>
      <c r="P779" t="s">
        <v>237</v>
      </c>
      <c r="Q779">
        <v>1</v>
      </c>
      <c r="W779">
        <v>0</v>
      </c>
      <c r="X779">
        <v>-520920930</v>
      </c>
      <c r="Y779">
        <v>153</v>
      </c>
      <c r="AA779">
        <v>0.33</v>
      </c>
      <c r="AB779">
        <v>0</v>
      </c>
      <c r="AC779">
        <v>0</v>
      </c>
      <c r="AD779">
        <v>0</v>
      </c>
      <c r="AE779">
        <v>7.0000000000000007E-2</v>
      </c>
      <c r="AF779">
        <v>0</v>
      </c>
      <c r="AG779">
        <v>0</v>
      </c>
      <c r="AH779">
        <v>0</v>
      </c>
      <c r="AI779">
        <v>4.74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153</v>
      </c>
      <c r="AU779" t="s">
        <v>3</v>
      </c>
      <c r="AV779">
        <v>0</v>
      </c>
      <c r="AW779">
        <v>2</v>
      </c>
      <c r="AX779">
        <v>36407028</v>
      </c>
      <c r="AY779">
        <v>1</v>
      </c>
      <c r="AZ779">
        <v>0</v>
      </c>
      <c r="BA779">
        <v>754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Y779*Source!I800</f>
        <v>40.736249999999998</v>
      </c>
      <c r="CY779">
        <f t="shared" si="110"/>
        <v>0.33</v>
      </c>
      <c r="CZ779">
        <f t="shared" si="111"/>
        <v>7.0000000000000007E-2</v>
      </c>
      <c r="DA779">
        <f t="shared" si="112"/>
        <v>4.74</v>
      </c>
      <c r="DB779">
        <f t="shared" si="113"/>
        <v>10.71</v>
      </c>
      <c r="DC779">
        <f t="shared" si="114"/>
        <v>0</v>
      </c>
    </row>
    <row r="780" spans="1:107">
      <c r="A780">
        <f>ROW(Source!A800)</f>
        <v>800</v>
      </c>
      <c r="B780">
        <v>36401907</v>
      </c>
      <c r="C780">
        <v>36406993</v>
      </c>
      <c r="D780">
        <v>29129584</v>
      </c>
      <c r="E780">
        <v>1</v>
      </c>
      <c r="F780">
        <v>1</v>
      </c>
      <c r="G780">
        <v>1</v>
      </c>
      <c r="H780">
        <v>3</v>
      </c>
      <c r="I780" t="s">
        <v>671</v>
      </c>
      <c r="J780" t="s">
        <v>672</v>
      </c>
      <c r="K780" t="s">
        <v>673</v>
      </c>
      <c r="L780">
        <v>1301</v>
      </c>
      <c r="N780">
        <v>1003</v>
      </c>
      <c r="O780" t="s">
        <v>142</v>
      </c>
      <c r="P780" t="s">
        <v>142</v>
      </c>
      <c r="Q780">
        <v>1</v>
      </c>
      <c r="W780">
        <v>0</v>
      </c>
      <c r="X780">
        <v>-1665253311</v>
      </c>
      <c r="Y780">
        <v>88</v>
      </c>
      <c r="AA780">
        <v>53.07</v>
      </c>
      <c r="AB780">
        <v>0</v>
      </c>
      <c r="AC780">
        <v>0</v>
      </c>
      <c r="AD780">
        <v>0</v>
      </c>
      <c r="AE780">
        <v>7.22</v>
      </c>
      <c r="AF780">
        <v>0</v>
      </c>
      <c r="AG780">
        <v>0</v>
      </c>
      <c r="AH780">
        <v>0</v>
      </c>
      <c r="AI780">
        <v>7.35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88</v>
      </c>
      <c r="AU780" t="s">
        <v>3</v>
      </c>
      <c r="AV780">
        <v>0</v>
      </c>
      <c r="AW780">
        <v>2</v>
      </c>
      <c r="AX780">
        <v>36407029</v>
      </c>
      <c r="AY780">
        <v>1</v>
      </c>
      <c r="AZ780">
        <v>0</v>
      </c>
      <c r="BA780">
        <v>755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Y780*Source!I800</f>
        <v>23.43</v>
      </c>
      <c r="CY780">
        <f t="shared" si="110"/>
        <v>53.07</v>
      </c>
      <c r="CZ780">
        <f t="shared" si="111"/>
        <v>7.22</v>
      </c>
      <c r="DA780">
        <f t="shared" si="112"/>
        <v>7.35</v>
      </c>
      <c r="DB780">
        <f t="shared" si="113"/>
        <v>635.36</v>
      </c>
      <c r="DC780">
        <f t="shared" si="114"/>
        <v>0</v>
      </c>
    </row>
    <row r="781" spans="1:107">
      <c r="A781">
        <f>ROW(Source!A800)</f>
        <v>800</v>
      </c>
      <c r="B781">
        <v>36401907</v>
      </c>
      <c r="C781">
        <v>36406993</v>
      </c>
      <c r="D781">
        <v>29129619</v>
      </c>
      <c r="E781">
        <v>1</v>
      </c>
      <c r="F781">
        <v>1</v>
      </c>
      <c r="G781">
        <v>1</v>
      </c>
      <c r="H781">
        <v>3</v>
      </c>
      <c r="I781" t="s">
        <v>674</v>
      </c>
      <c r="J781" t="s">
        <v>675</v>
      </c>
      <c r="K781" t="s">
        <v>676</v>
      </c>
      <c r="L781">
        <v>1301</v>
      </c>
      <c r="N781">
        <v>1003</v>
      </c>
      <c r="O781" t="s">
        <v>142</v>
      </c>
      <c r="P781" t="s">
        <v>142</v>
      </c>
      <c r="Q781">
        <v>1</v>
      </c>
      <c r="W781">
        <v>0</v>
      </c>
      <c r="X781">
        <v>1030922947</v>
      </c>
      <c r="Y781">
        <v>225</v>
      </c>
      <c r="AA781">
        <v>61.61</v>
      </c>
      <c r="AB781">
        <v>0</v>
      </c>
      <c r="AC781">
        <v>0</v>
      </c>
      <c r="AD781">
        <v>0</v>
      </c>
      <c r="AE781">
        <v>8.44</v>
      </c>
      <c r="AF781">
        <v>0</v>
      </c>
      <c r="AG781">
        <v>0</v>
      </c>
      <c r="AH781">
        <v>0</v>
      </c>
      <c r="AI781">
        <v>7.3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225</v>
      </c>
      <c r="AU781" t="s">
        <v>3</v>
      </c>
      <c r="AV781">
        <v>0</v>
      </c>
      <c r="AW781">
        <v>2</v>
      </c>
      <c r="AX781">
        <v>36407030</v>
      </c>
      <c r="AY781">
        <v>1</v>
      </c>
      <c r="AZ781">
        <v>0</v>
      </c>
      <c r="BA781">
        <v>756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Y781*Source!I800</f>
        <v>59.90625</v>
      </c>
      <c r="CY781">
        <f t="shared" si="110"/>
        <v>61.61</v>
      </c>
      <c r="CZ781">
        <f t="shared" si="111"/>
        <v>8.44</v>
      </c>
      <c r="DA781">
        <f t="shared" si="112"/>
        <v>7.3</v>
      </c>
      <c r="DB781">
        <f t="shared" si="113"/>
        <v>1899</v>
      </c>
      <c r="DC781">
        <f t="shared" si="114"/>
        <v>0</v>
      </c>
    </row>
    <row r="782" spans="1:107">
      <c r="A782">
        <f>ROW(Source!A800)</f>
        <v>800</v>
      </c>
      <c r="B782">
        <v>36401907</v>
      </c>
      <c r="C782">
        <v>36406993</v>
      </c>
      <c r="D782">
        <v>29129634</v>
      </c>
      <c r="E782">
        <v>1</v>
      </c>
      <c r="F782">
        <v>1</v>
      </c>
      <c r="G782">
        <v>1</v>
      </c>
      <c r="H782">
        <v>3</v>
      </c>
      <c r="I782" t="s">
        <v>677</v>
      </c>
      <c r="J782" t="s">
        <v>678</v>
      </c>
      <c r="K782" t="s">
        <v>679</v>
      </c>
      <c r="L782">
        <v>1301</v>
      </c>
      <c r="N782">
        <v>1003</v>
      </c>
      <c r="O782" t="s">
        <v>142</v>
      </c>
      <c r="P782" t="s">
        <v>142</v>
      </c>
      <c r="Q782">
        <v>1</v>
      </c>
      <c r="W782">
        <v>0</v>
      </c>
      <c r="X782">
        <v>-234707112</v>
      </c>
      <c r="Y782">
        <v>46</v>
      </c>
      <c r="AA782">
        <v>37.020000000000003</v>
      </c>
      <c r="AB782">
        <v>0</v>
      </c>
      <c r="AC782">
        <v>0</v>
      </c>
      <c r="AD782">
        <v>0</v>
      </c>
      <c r="AE782">
        <v>3.32</v>
      </c>
      <c r="AF782">
        <v>0</v>
      </c>
      <c r="AG782">
        <v>0</v>
      </c>
      <c r="AH782">
        <v>0</v>
      </c>
      <c r="AI782">
        <v>11.15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46</v>
      </c>
      <c r="AU782" t="s">
        <v>3</v>
      </c>
      <c r="AV782">
        <v>0</v>
      </c>
      <c r="AW782">
        <v>2</v>
      </c>
      <c r="AX782">
        <v>36407031</v>
      </c>
      <c r="AY782">
        <v>1</v>
      </c>
      <c r="AZ782">
        <v>0</v>
      </c>
      <c r="BA782">
        <v>757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Y782*Source!I800</f>
        <v>12.247499999999999</v>
      </c>
      <c r="CY782">
        <f t="shared" si="110"/>
        <v>37.020000000000003</v>
      </c>
      <c r="CZ782">
        <f t="shared" si="111"/>
        <v>3.32</v>
      </c>
      <c r="DA782">
        <f t="shared" si="112"/>
        <v>11.15</v>
      </c>
      <c r="DB782">
        <f t="shared" si="113"/>
        <v>152.72</v>
      </c>
      <c r="DC782">
        <f t="shared" si="114"/>
        <v>0</v>
      </c>
    </row>
    <row r="783" spans="1:107">
      <c r="A783">
        <f>ROW(Source!A801)</f>
        <v>801</v>
      </c>
      <c r="B783">
        <v>36401907</v>
      </c>
      <c r="C783">
        <v>36407032</v>
      </c>
      <c r="D783">
        <v>18409850</v>
      </c>
      <c r="E783">
        <v>1</v>
      </c>
      <c r="F783">
        <v>1</v>
      </c>
      <c r="G783">
        <v>1</v>
      </c>
      <c r="H783">
        <v>1</v>
      </c>
      <c r="I783" t="s">
        <v>627</v>
      </c>
      <c r="J783" t="s">
        <v>3</v>
      </c>
      <c r="K783" t="s">
        <v>628</v>
      </c>
      <c r="L783">
        <v>1369</v>
      </c>
      <c r="N783">
        <v>1013</v>
      </c>
      <c r="O783" t="s">
        <v>514</v>
      </c>
      <c r="P783" t="s">
        <v>514</v>
      </c>
      <c r="Q783">
        <v>1</v>
      </c>
      <c r="W783">
        <v>0</v>
      </c>
      <c r="X783">
        <v>855544366</v>
      </c>
      <c r="Y783">
        <v>96.6</v>
      </c>
      <c r="AA783">
        <v>0</v>
      </c>
      <c r="AB783">
        <v>0</v>
      </c>
      <c r="AC783">
        <v>0</v>
      </c>
      <c r="AD783">
        <v>289.7</v>
      </c>
      <c r="AE783">
        <v>0</v>
      </c>
      <c r="AF783">
        <v>0</v>
      </c>
      <c r="AG783">
        <v>0</v>
      </c>
      <c r="AH783">
        <v>289.7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1</v>
      </c>
      <c r="AQ783">
        <v>0</v>
      </c>
      <c r="AR783">
        <v>0</v>
      </c>
      <c r="AS783" t="s">
        <v>3</v>
      </c>
      <c r="AT783">
        <v>84</v>
      </c>
      <c r="AU783" t="s">
        <v>134</v>
      </c>
      <c r="AV783">
        <v>1</v>
      </c>
      <c r="AW783">
        <v>2</v>
      </c>
      <c r="AX783">
        <v>36407051</v>
      </c>
      <c r="AY783">
        <v>2</v>
      </c>
      <c r="AZ783">
        <v>131072</v>
      </c>
      <c r="BA783">
        <v>758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Y783*Source!I801</f>
        <v>25.719749999999998</v>
      </c>
      <c r="CY783">
        <f>AD783</f>
        <v>289.7</v>
      </c>
      <c r="CZ783">
        <f>AH783</f>
        <v>289.7</v>
      </c>
      <c r="DA783">
        <f>AL783</f>
        <v>1</v>
      </c>
      <c r="DB783">
        <f>ROUND((ROUND(AT783*CZ783,2)*1.15),2)</f>
        <v>27985.02</v>
      </c>
      <c r="DC783">
        <f>ROUND((ROUND(AT783*AG783,2)*1.15),2)</f>
        <v>0</v>
      </c>
    </row>
    <row r="784" spans="1:107">
      <c r="A784">
        <f>ROW(Source!A801)</f>
        <v>801</v>
      </c>
      <c r="B784">
        <v>36401907</v>
      </c>
      <c r="C784">
        <v>36407032</v>
      </c>
      <c r="D784">
        <v>29173472</v>
      </c>
      <c r="E784">
        <v>1</v>
      </c>
      <c r="F784">
        <v>1</v>
      </c>
      <c r="G784">
        <v>1</v>
      </c>
      <c r="H784">
        <v>2</v>
      </c>
      <c r="I784" t="s">
        <v>577</v>
      </c>
      <c r="J784" t="s">
        <v>578</v>
      </c>
      <c r="K784" t="s">
        <v>579</v>
      </c>
      <c r="L784">
        <v>1368</v>
      </c>
      <c r="N784">
        <v>1011</v>
      </c>
      <c r="O784" t="s">
        <v>520</v>
      </c>
      <c r="P784" t="s">
        <v>520</v>
      </c>
      <c r="Q784">
        <v>1</v>
      </c>
      <c r="W784">
        <v>0</v>
      </c>
      <c r="X784">
        <v>275932499</v>
      </c>
      <c r="Y784">
        <v>2.75</v>
      </c>
      <c r="AA784">
        <v>0</v>
      </c>
      <c r="AB784">
        <v>12.75</v>
      </c>
      <c r="AC784">
        <v>0</v>
      </c>
      <c r="AD784">
        <v>0</v>
      </c>
      <c r="AE784">
        <v>0</v>
      </c>
      <c r="AF784">
        <v>3</v>
      </c>
      <c r="AG784">
        <v>0</v>
      </c>
      <c r="AH784">
        <v>0</v>
      </c>
      <c r="AI784">
        <v>1</v>
      </c>
      <c r="AJ784">
        <v>4.25</v>
      </c>
      <c r="AK784">
        <v>33.32</v>
      </c>
      <c r="AL784">
        <v>1</v>
      </c>
      <c r="AN784">
        <v>0</v>
      </c>
      <c r="AO784">
        <v>1</v>
      </c>
      <c r="AP784">
        <v>1</v>
      </c>
      <c r="AQ784">
        <v>0</v>
      </c>
      <c r="AR784">
        <v>0</v>
      </c>
      <c r="AS784" t="s">
        <v>3</v>
      </c>
      <c r="AT784">
        <v>2.2000000000000002</v>
      </c>
      <c r="AU784" t="s">
        <v>133</v>
      </c>
      <c r="AV784">
        <v>0</v>
      </c>
      <c r="AW784">
        <v>2</v>
      </c>
      <c r="AX784">
        <v>36407052</v>
      </c>
      <c r="AY784">
        <v>1</v>
      </c>
      <c r="AZ784">
        <v>0</v>
      </c>
      <c r="BA784">
        <v>759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Y784*Source!I801</f>
        <v>0.73218749999999999</v>
      </c>
      <c r="CY784">
        <f>AB784</f>
        <v>12.75</v>
      </c>
      <c r="CZ784">
        <f>AF784</f>
        <v>3</v>
      </c>
      <c r="DA784">
        <f>AJ784</f>
        <v>4.25</v>
      </c>
      <c r="DB784">
        <f>ROUND((ROUND(AT784*CZ784,2)*1.25),2)</f>
        <v>8.25</v>
      </c>
      <c r="DC784">
        <f>ROUND((ROUND(AT784*AG784,2)*1.25),2)</f>
        <v>0</v>
      </c>
    </row>
    <row r="785" spans="1:107">
      <c r="A785">
        <f>ROW(Source!A801)</f>
        <v>801</v>
      </c>
      <c r="B785">
        <v>36401907</v>
      </c>
      <c r="C785">
        <v>36407032</v>
      </c>
      <c r="D785">
        <v>29174538</v>
      </c>
      <c r="E785">
        <v>1</v>
      </c>
      <c r="F785">
        <v>1</v>
      </c>
      <c r="G785">
        <v>1</v>
      </c>
      <c r="H785">
        <v>2</v>
      </c>
      <c r="I785" t="s">
        <v>629</v>
      </c>
      <c r="J785" t="s">
        <v>630</v>
      </c>
      <c r="K785" t="s">
        <v>631</v>
      </c>
      <c r="L785">
        <v>1368</v>
      </c>
      <c r="N785">
        <v>1011</v>
      </c>
      <c r="O785" t="s">
        <v>520</v>
      </c>
      <c r="P785" t="s">
        <v>520</v>
      </c>
      <c r="Q785">
        <v>1</v>
      </c>
      <c r="W785">
        <v>0</v>
      </c>
      <c r="X785">
        <v>1107538725</v>
      </c>
      <c r="Y785">
        <v>0.21250000000000002</v>
      </c>
      <c r="AA785">
        <v>0</v>
      </c>
      <c r="AB785">
        <v>187.1</v>
      </c>
      <c r="AC785">
        <v>0</v>
      </c>
      <c r="AD785">
        <v>0</v>
      </c>
      <c r="AE785">
        <v>0</v>
      </c>
      <c r="AF785">
        <v>33.590000000000003</v>
      </c>
      <c r="AG785">
        <v>0</v>
      </c>
      <c r="AH785">
        <v>0</v>
      </c>
      <c r="AI785">
        <v>1</v>
      </c>
      <c r="AJ785">
        <v>5.57</v>
      </c>
      <c r="AK785">
        <v>33.32</v>
      </c>
      <c r="AL785">
        <v>1</v>
      </c>
      <c r="AN785">
        <v>0</v>
      </c>
      <c r="AO785">
        <v>1</v>
      </c>
      <c r="AP785">
        <v>1</v>
      </c>
      <c r="AQ785">
        <v>0</v>
      </c>
      <c r="AR785">
        <v>0</v>
      </c>
      <c r="AS785" t="s">
        <v>3</v>
      </c>
      <c r="AT785">
        <v>0.17</v>
      </c>
      <c r="AU785" t="s">
        <v>133</v>
      </c>
      <c r="AV785">
        <v>0</v>
      </c>
      <c r="AW785">
        <v>2</v>
      </c>
      <c r="AX785">
        <v>36407053</v>
      </c>
      <c r="AY785">
        <v>1</v>
      </c>
      <c r="AZ785">
        <v>0</v>
      </c>
      <c r="BA785">
        <v>760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Y785*Source!I801</f>
        <v>5.6578125E-2</v>
      </c>
      <c r="CY785">
        <f>AB785</f>
        <v>187.1</v>
      </c>
      <c r="CZ785">
        <f>AF785</f>
        <v>33.590000000000003</v>
      </c>
      <c r="DA785">
        <f>AJ785</f>
        <v>5.57</v>
      </c>
      <c r="DB785">
        <f>ROUND((ROUND(AT785*CZ785,2)*1.25),2)</f>
        <v>7.14</v>
      </c>
      <c r="DC785">
        <f>ROUND((ROUND(AT785*AG785,2)*1.25),2)</f>
        <v>0</v>
      </c>
    </row>
    <row r="786" spans="1:107">
      <c r="A786">
        <f>ROW(Source!A801)</f>
        <v>801</v>
      </c>
      <c r="B786">
        <v>36401907</v>
      </c>
      <c r="C786">
        <v>36407032</v>
      </c>
      <c r="D786">
        <v>29174580</v>
      </c>
      <c r="E786">
        <v>1</v>
      </c>
      <c r="F786">
        <v>1</v>
      </c>
      <c r="G786">
        <v>1</v>
      </c>
      <c r="H786">
        <v>2</v>
      </c>
      <c r="I786" t="s">
        <v>632</v>
      </c>
      <c r="J786" t="s">
        <v>633</v>
      </c>
      <c r="K786" t="s">
        <v>634</v>
      </c>
      <c r="L786">
        <v>1368</v>
      </c>
      <c r="N786">
        <v>1011</v>
      </c>
      <c r="O786" t="s">
        <v>520</v>
      </c>
      <c r="P786" t="s">
        <v>520</v>
      </c>
      <c r="Q786">
        <v>1</v>
      </c>
      <c r="W786">
        <v>0</v>
      </c>
      <c r="X786">
        <v>-169468834</v>
      </c>
      <c r="Y786">
        <v>1.0874999999999999</v>
      </c>
      <c r="AA786">
        <v>0</v>
      </c>
      <c r="AB786">
        <v>31.87</v>
      </c>
      <c r="AC786">
        <v>0</v>
      </c>
      <c r="AD786">
        <v>0</v>
      </c>
      <c r="AE786">
        <v>0</v>
      </c>
      <c r="AF786">
        <v>2.08</v>
      </c>
      <c r="AG786">
        <v>0</v>
      </c>
      <c r="AH786">
        <v>0</v>
      </c>
      <c r="AI786">
        <v>1</v>
      </c>
      <c r="AJ786">
        <v>15.32</v>
      </c>
      <c r="AK786">
        <v>33.32</v>
      </c>
      <c r="AL786">
        <v>1</v>
      </c>
      <c r="AN786">
        <v>0</v>
      </c>
      <c r="AO786">
        <v>1</v>
      </c>
      <c r="AP786">
        <v>1</v>
      </c>
      <c r="AQ786">
        <v>0</v>
      </c>
      <c r="AR786">
        <v>0</v>
      </c>
      <c r="AS786" t="s">
        <v>3</v>
      </c>
      <c r="AT786">
        <v>0.87</v>
      </c>
      <c r="AU786" t="s">
        <v>133</v>
      </c>
      <c r="AV786">
        <v>0</v>
      </c>
      <c r="AW786">
        <v>2</v>
      </c>
      <c r="AX786">
        <v>36407054</v>
      </c>
      <c r="AY786">
        <v>1</v>
      </c>
      <c r="AZ786">
        <v>0</v>
      </c>
      <c r="BA786">
        <v>761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Y786*Source!I801</f>
        <v>0.28954687499999998</v>
      </c>
      <c r="CY786">
        <f>AB786</f>
        <v>31.87</v>
      </c>
      <c r="CZ786">
        <f>AF786</f>
        <v>2.08</v>
      </c>
      <c r="DA786">
        <f>AJ786</f>
        <v>15.32</v>
      </c>
      <c r="DB786">
        <f>ROUND((ROUND(AT786*CZ786,2)*1.25),2)</f>
        <v>2.2599999999999998</v>
      </c>
      <c r="DC786">
        <f>ROUND((ROUND(AT786*AG786,2)*1.25),2)</f>
        <v>0</v>
      </c>
    </row>
    <row r="787" spans="1:107">
      <c r="A787">
        <f>ROW(Source!A801)</f>
        <v>801</v>
      </c>
      <c r="B787">
        <v>36401907</v>
      </c>
      <c r="C787">
        <v>36407032</v>
      </c>
      <c r="D787">
        <v>29109354</v>
      </c>
      <c r="E787">
        <v>1</v>
      </c>
      <c r="F787">
        <v>1</v>
      </c>
      <c r="G787">
        <v>1</v>
      </c>
      <c r="H787">
        <v>3</v>
      </c>
      <c r="I787" t="s">
        <v>638</v>
      </c>
      <c r="J787" t="s">
        <v>639</v>
      </c>
      <c r="K787" t="s">
        <v>640</v>
      </c>
      <c r="L787">
        <v>1346</v>
      </c>
      <c r="N787">
        <v>1009</v>
      </c>
      <c r="O787" t="s">
        <v>160</v>
      </c>
      <c r="P787" t="s">
        <v>160</v>
      </c>
      <c r="Q787">
        <v>1</v>
      </c>
      <c r="W787">
        <v>0</v>
      </c>
      <c r="X787">
        <v>-882693383</v>
      </c>
      <c r="Y787">
        <v>10</v>
      </c>
      <c r="AA787">
        <v>64.010000000000005</v>
      </c>
      <c r="AB787">
        <v>0</v>
      </c>
      <c r="AC787">
        <v>0</v>
      </c>
      <c r="AD787">
        <v>0</v>
      </c>
      <c r="AE787">
        <v>46.72</v>
      </c>
      <c r="AF787">
        <v>0</v>
      </c>
      <c r="AG787">
        <v>0</v>
      </c>
      <c r="AH787">
        <v>0</v>
      </c>
      <c r="AI787">
        <v>1.37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10</v>
      </c>
      <c r="AU787" t="s">
        <v>3</v>
      </c>
      <c r="AV787">
        <v>0</v>
      </c>
      <c r="AW787">
        <v>2</v>
      </c>
      <c r="AX787">
        <v>36407055</v>
      </c>
      <c r="AY787">
        <v>1</v>
      </c>
      <c r="AZ787">
        <v>0</v>
      </c>
      <c r="BA787">
        <v>762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Y787*Source!I801</f>
        <v>2.6624999999999996</v>
      </c>
      <c r="CY787">
        <f t="shared" ref="CY787:CY800" si="115">AA787</f>
        <v>64.010000000000005</v>
      </c>
      <c r="CZ787">
        <f t="shared" ref="CZ787:CZ800" si="116">AE787</f>
        <v>46.72</v>
      </c>
      <c r="DA787">
        <f t="shared" ref="DA787:DA800" si="117">AI787</f>
        <v>1.37</v>
      </c>
      <c r="DB787">
        <f t="shared" ref="DB787:DB800" si="118">ROUND(ROUND(AT787*CZ787,2),2)</f>
        <v>467.2</v>
      </c>
      <c r="DC787">
        <f t="shared" ref="DC787:DC800" si="119">ROUND(ROUND(AT787*AG787,2),2)</f>
        <v>0</v>
      </c>
    </row>
    <row r="788" spans="1:107">
      <c r="A788">
        <f>ROW(Source!A801)</f>
        <v>801</v>
      </c>
      <c r="B788">
        <v>36401907</v>
      </c>
      <c r="C788">
        <v>36407032</v>
      </c>
      <c r="D788">
        <v>29109414</v>
      </c>
      <c r="E788">
        <v>1</v>
      </c>
      <c r="F788">
        <v>1</v>
      </c>
      <c r="G788">
        <v>1</v>
      </c>
      <c r="H788">
        <v>3</v>
      </c>
      <c r="I788" t="s">
        <v>641</v>
      </c>
      <c r="J788" t="s">
        <v>642</v>
      </c>
      <c r="K788" t="s">
        <v>643</v>
      </c>
      <c r="L788">
        <v>1346</v>
      </c>
      <c r="N788">
        <v>1009</v>
      </c>
      <c r="O788" t="s">
        <v>160</v>
      </c>
      <c r="P788" t="s">
        <v>160</v>
      </c>
      <c r="Q788">
        <v>1</v>
      </c>
      <c r="W788">
        <v>0</v>
      </c>
      <c r="X788">
        <v>1092262719</v>
      </c>
      <c r="Y788">
        <v>137</v>
      </c>
      <c r="AA788">
        <v>10.1</v>
      </c>
      <c r="AB788">
        <v>0</v>
      </c>
      <c r="AC788">
        <v>0</v>
      </c>
      <c r="AD788">
        <v>0</v>
      </c>
      <c r="AE788">
        <v>1.58</v>
      </c>
      <c r="AF788">
        <v>0</v>
      </c>
      <c r="AG788">
        <v>0</v>
      </c>
      <c r="AH788">
        <v>0</v>
      </c>
      <c r="AI788">
        <v>6.39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137</v>
      </c>
      <c r="AU788" t="s">
        <v>3</v>
      </c>
      <c r="AV788">
        <v>0</v>
      </c>
      <c r="AW788">
        <v>2</v>
      </c>
      <c r="AX788">
        <v>36407056</v>
      </c>
      <c r="AY788">
        <v>1</v>
      </c>
      <c r="AZ788">
        <v>0</v>
      </c>
      <c r="BA788">
        <v>763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Y788*Source!I801</f>
        <v>36.47625</v>
      </c>
      <c r="CY788">
        <f t="shared" si="115"/>
        <v>10.1</v>
      </c>
      <c r="CZ788">
        <f t="shared" si="116"/>
        <v>1.58</v>
      </c>
      <c r="DA788">
        <f t="shared" si="117"/>
        <v>6.39</v>
      </c>
      <c r="DB788">
        <f t="shared" si="118"/>
        <v>216.46</v>
      </c>
      <c r="DC788">
        <f t="shared" si="119"/>
        <v>0</v>
      </c>
    </row>
    <row r="789" spans="1:107">
      <c r="A789">
        <f>ROW(Source!A801)</f>
        <v>801</v>
      </c>
      <c r="B789">
        <v>36401907</v>
      </c>
      <c r="C789">
        <v>36407032</v>
      </c>
      <c r="D789">
        <v>29109781</v>
      </c>
      <c r="E789">
        <v>1</v>
      </c>
      <c r="F789">
        <v>1</v>
      </c>
      <c r="G789">
        <v>1</v>
      </c>
      <c r="H789">
        <v>3</v>
      </c>
      <c r="I789" t="s">
        <v>644</v>
      </c>
      <c r="J789" t="s">
        <v>645</v>
      </c>
      <c r="K789" t="s">
        <v>646</v>
      </c>
      <c r="L789">
        <v>1346</v>
      </c>
      <c r="N789">
        <v>1009</v>
      </c>
      <c r="O789" t="s">
        <v>160</v>
      </c>
      <c r="P789" t="s">
        <v>160</v>
      </c>
      <c r="Q789">
        <v>1</v>
      </c>
      <c r="W789">
        <v>0</v>
      </c>
      <c r="X789">
        <v>-306339415</v>
      </c>
      <c r="Y789">
        <v>10</v>
      </c>
      <c r="AA789">
        <v>60.38</v>
      </c>
      <c r="AB789">
        <v>0</v>
      </c>
      <c r="AC789">
        <v>0</v>
      </c>
      <c r="AD789">
        <v>0</v>
      </c>
      <c r="AE789">
        <v>11.12</v>
      </c>
      <c r="AF789">
        <v>0</v>
      </c>
      <c r="AG789">
        <v>0</v>
      </c>
      <c r="AH789">
        <v>0</v>
      </c>
      <c r="AI789">
        <v>5.43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10</v>
      </c>
      <c r="AU789" t="s">
        <v>3</v>
      </c>
      <c r="AV789">
        <v>0</v>
      </c>
      <c r="AW789">
        <v>2</v>
      </c>
      <c r="AX789">
        <v>36407057</v>
      </c>
      <c r="AY789">
        <v>1</v>
      </c>
      <c r="AZ789">
        <v>0</v>
      </c>
      <c r="BA789">
        <v>764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Y789*Source!I801</f>
        <v>2.6624999999999996</v>
      </c>
      <c r="CY789">
        <f t="shared" si="115"/>
        <v>60.38</v>
      </c>
      <c r="CZ789">
        <f t="shared" si="116"/>
        <v>11.12</v>
      </c>
      <c r="DA789">
        <f t="shared" si="117"/>
        <v>5.43</v>
      </c>
      <c r="DB789">
        <f t="shared" si="118"/>
        <v>111.2</v>
      </c>
      <c r="DC789">
        <f t="shared" si="119"/>
        <v>0</v>
      </c>
    </row>
    <row r="790" spans="1:107">
      <c r="A790">
        <f>ROW(Source!A801)</f>
        <v>801</v>
      </c>
      <c r="B790">
        <v>36401907</v>
      </c>
      <c r="C790">
        <v>36407032</v>
      </c>
      <c r="D790">
        <v>29109782</v>
      </c>
      <c r="E790">
        <v>1</v>
      </c>
      <c r="F790">
        <v>1</v>
      </c>
      <c r="G790">
        <v>1</v>
      </c>
      <c r="H790">
        <v>3</v>
      </c>
      <c r="I790" t="s">
        <v>647</v>
      </c>
      <c r="J790" t="s">
        <v>648</v>
      </c>
      <c r="K790" t="s">
        <v>649</v>
      </c>
      <c r="L790">
        <v>1346</v>
      </c>
      <c r="N790">
        <v>1009</v>
      </c>
      <c r="O790" t="s">
        <v>160</v>
      </c>
      <c r="P790" t="s">
        <v>160</v>
      </c>
      <c r="Q790">
        <v>1</v>
      </c>
      <c r="W790">
        <v>0</v>
      </c>
      <c r="X790">
        <v>-71279152</v>
      </c>
      <c r="Y790">
        <v>69</v>
      </c>
      <c r="AA790">
        <v>16.309999999999999</v>
      </c>
      <c r="AB790">
        <v>0</v>
      </c>
      <c r="AC790">
        <v>0</v>
      </c>
      <c r="AD790">
        <v>0</v>
      </c>
      <c r="AE790">
        <v>4.3600000000000003</v>
      </c>
      <c r="AF790">
        <v>0</v>
      </c>
      <c r="AG790">
        <v>0</v>
      </c>
      <c r="AH790">
        <v>0</v>
      </c>
      <c r="AI790">
        <v>3.74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69</v>
      </c>
      <c r="AU790" t="s">
        <v>3</v>
      </c>
      <c r="AV790">
        <v>0</v>
      </c>
      <c r="AW790">
        <v>2</v>
      </c>
      <c r="AX790">
        <v>36407058</v>
      </c>
      <c r="AY790">
        <v>1</v>
      </c>
      <c r="AZ790">
        <v>0</v>
      </c>
      <c r="BA790">
        <v>765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Y790*Source!I801</f>
        <v>18.37125</v>
      </c>
      <c r="CY790">
        <f t="shared" si="115"/>
        <v>16.309999999999999</v>
      </c>
      <c r="CZ790">
        <f t="shared" si="116"/>
        <v>4.3600000000000003</v>
      </c>
      <c r="DA790">
        <f t="shared" si="117"/>
        <v>3.74</v>
      </c>
      <c r="DB790">
        <f t="shared" si="118"/>
        <v>300.83999999999997</v>
      </c>
      <c r="DC790">
        <f t="shared" si="119"/>
        <v>0</v>
      </c>
    </row>
    <row r="791" spans="1:107">
      <c r="A791">
        <f>ROW(Source!A801)</f>
        <v>801</v>
      </c>
      <c r="B791">
        <v>36401907</v>
      </c>
      <c r="C791">
        <v>36407032</v>
      </c>
      <c r="D791">
        <v>29110699</v>
      </c>
      <c r="E791">
        <v>1</v>
      </c>
      <c r="F791">
        <v>1</v>
      </c>
      <c r="G791">
        <v>1</v>
      </c>
      <c r="H791">
        <v>3</v>
      </c>
      <c r="I791" t="s">
        <v>650</v>
      </c>
      <c r="J791" t="s">
        <v>651</v>
      </c>
      <c r="K791" t="s">
        <v>652</v>
      </c>
      <c r="L791">
        <v>1301</v>
      </c>
      <c r="N791">
        <v>1003</v>
      </c>
      <c r="O791" t="s">
        <v>142</v>
      </c>
      <c r="P791" t="s">
        <v>142</v>
      </c>
      <c r="Q791">
        <v>1</v>
      </c>
      <c r="W791">
        <v>0</v>
      </c>
      <c r="X791">
        <v>1063889258</v>
      </c>
      <c r="Y791">
        <v>118</v>
      </c>
      <c r="AA791">
        <v>1.24</v>
      </c>
      <c r="AB791">
        <v>0</v>
      </c>
      <c r="AC791">
        <v>0</v>
      </c>
      <c r="AD791">
        <v>0</v>
      </c>
      <c r="AE791">
        <v>0.17</v>
      </c>
      <c r="AF791">
        <v>0</v>
      </c>
      <c r="AG791">
        <v>0</v>
      </c>
      <c r="AH791">
        <v>0</v>
      </c>
      <c r="AI791">
        <v>7.29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118</v>
      </c>
      <c r="AU791" t="s">
        <v>3</v>
      </c>
      <c r="AV791">
        <v>0</v>
      </c>
      <c r="AW791">
        <v>2</v>
      </c>
      <c r="AX791">
        <v>36407059</v>
      </c>
      <c r="AY791">
        <v>1</v>
      </c>
      <c r="AZ791">
        <v>0</v>
      </c>
      <c r="BA791">
        <v>766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Y791*Source!I801</f>
        <v>31.417499999999997</v>
      </c>
      <c r="CY791">
        <f t="shared" si="115"/>
        <v>1.24</v>
      </c>
      <c r="CZ791">
        <f t="shared" si="116"/>
        <v>0.17</v>
      </c>
      <c r="DA791">
        <f t="shared" si="117"/>
        <v>7.29</v>
      </c>
      <c r="DB791">
        <f t="shared" si="118"/>
        <v>20.059999999999999</v>
      </c>
      <c r="DC791">
        <f t="shared" si="119"/>
        <v>0</v>
      </c>
    </row>
    <row r="792" spans="1:107">
      <c r="A792">
        <f>ROW(Source!A801)</f>
        <v>801</v>
      </c>
      <c r="B792">
        <v>36401907</v>
      </c>
      <c r="C792">
        <v>36407032</v>
      </c>
      <c r="D792">
        <v>29110797</v>
      </c>
      <c r="E792">
        <v>1</v>
      </c>
      <c r="F792">
        <v>1</v>
      </c>
      <c r="G792">
        <v>1</v>
      </c>
      <c r="H792">
        <v>3</v>
      </c>
      <c r="I792" t="s">
        <v>653</v>
      </c>
      <c r="J792" t="s">
        <v>654</v>
      </c>
      <c r="K792" t="s">
        <v>655</v>
      </c>
      <c r="L792">
        <v>1301</v>
      </c>
      <c r="N792">
        <v>1003</v>
      </c>
      <c r="O792" t="s">
        <v>142</v>
      </c>
      <c r="P792" t="s">
        <v>142</v>
      </c>
      <c r="Q792">
        <v>1</v>
      </c>
      <c r="W792">
        <v>0</v>
      </c>
      <c r="X792">
        <v>1919953005</v>
      </c>
      <c r="Y792">
        <v>80</v>
      </c>
      <c r="AA792">
        <v>15.5</v>
      </c>
      <c r="AB792">
        <v>0</v>
      </c>
      <c r="AC792">
        <v>0</v>
      </c>
      <c r="AD792">
        <v>0</v>
      </c>
      <c r="AE792">
        <v>1.74</v>
      </c>
      <c r="AF792">
        <v>0</v>
      </c>
      <c r="AG792">
        <v>0</v>
      </c>
      <c r="AH792">
        <v>0</v>
      </c>
      <c r="AI792">
        <v>8.91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80</v>
      </c>
      <c r="AU792" t="s">
        <v>3</v>
      </c>
      <c r="AV792">
        <v>0</v>
      </c>
      <c r="AW792">
        <v>2</v>
      </c>
      <c r="AX792">
        <v>36407060</v>
      </c>
      <c r="AY792">
        <v>1</v>
      </c>
      <c r="AZ792">
        <v>0</v>
      </c>
      <c r="BA792">
        <v>767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Y792*Source!I801</f>
        <v>21.299999999999997</v>
      </c>
      <c r="CY792">
        <f t="shared" si="115"/>
        <v>15.5</v>
      </c>
      <c r="CZ792">
        <f t="shared" si="116"/>
        <v>1.74</v>
      </c>
      <c r="DA792">
        <f t="shared" si="117"/>
        <v>8.91</v>
      </c>
      <c r="DB792">
        <f t="shared" si="118"/>
        <v>139.19999999999999</v>
      </c>
      <c r="DC792">
        <f t="shared" si="119"/>
        <v>0</v>
      </c>
    </row>
    <row r="793" spans="1:107">
      <c r="A793">
        <f>ROW(Source!A801)</f>
        <v>801</v>
      </c>
      <c r="B793">
        <v>36401907</v>
      </c>
      <c r="C793">
        <v>36407032</v>
      </c>
      <c r="D793">
        <v>29110815</v>
      </c>
      <c r="E793">
        <v>1</v>
      </c>
      <c r="F793">
        <v>1</v>
      </c>
      <c r="G793">
        <v>1</v>
      </c>
      <c r="H793">
        <v>3</v>
      </c>
      <c r="I793" t="s">
        <v>656</v>
      </c>
      <c r="J793" t="s">
        <v>657</v>
      </c>
      <c r="K793" t="s">
        <v>658</v>
      </c>
      <c r="L793">
        <v>1301</v>
      </c>
      <c r="N793">
        <v>1003</v>
      </c>
      <c r="O793" t="s">
        <v>142</v>
      </c>
      <c r="P793" t="s">
        <v>142</v>
      </c>
      <c r="Q793">
        <v>1</v>
      </c>
      <c r="W793">
        <v>0</v>
      </c>
      <c r="X793">
        <v>-1169660804</v>
      </c>
      <c r="Y793">
        <v>117</v>
      </c>
      <c r="AA793">
        <v>6.29</v>
      </c>
      <c r="AB793">
        <v>0</v>
      </c>
      <c r="AC793">
        <v>0</v>
      </c>
      <c r="AD793">
        <v>0</v>
      </c>
      <c r="AE793">
        <v>0.85</v>
      </c>
      <c r="AF793">
        <v>0</v>
      </c>
      <c r="AG793">
        <v>0</v>
      </c>
      <c r="AH793">
        <v>0</v>
      </c>
      <c r="AI793">
        <v>7.4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117</v>
      </c>
      <c r="AU793" t="s">
        <v>3</v>
      </c>
      <c r="AV793">
        <v>0</v>
      </c>
      <c r="AW793">
        <v>2</v>
      </c>
      <c r="AX793">
        <v>36407061</v>
      </c>
      <c r="AY793">
        <v>1</v>
      </c>
      <c r="AZ793">
        <v>0</v>
      </c>
      <c r="BA793">
        <v>768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Y793*Source!I801</f>
        <v>31.151249999999997</v>
      </c>
      <c r="CY793">
        <f t="shared" si="115"/>
        <v>6.29</v>
      </c>
      <c r="CZ793">
        <f t="shared" si="116"/>
        <v>0.85</v>
      </c>
      <c r="DA793">
        <f t="shared" si="117"/>
        <v>7.4</v>
      </c>
      <c r="DB793">
        <f t="shared" si="118"/>
        <v>99.45</v>
      </c>
      <c r="DC793">
        <f t="shared" si="119"/>
        <v>0</v>
      </c>
    </row>
    <row r="794" spans="1:107">
      <c r="A794">
        <f>ROW(Source!A801)</f>
        <v>801</v>
      </c>
      <c r="B794">
        <v>36401907</v>
      </c>
      <c r="C794">
        <v>36407032</v>
      </c>
      <c r="D794">
        <v>29111455</v>
      </c>
      <c r="E794">
        <v>1</v>
      </c>
      <c r="F794">
        <v>1</v>
      </c>
      <c r="G794">
        <v>1</v>
      </c>
      <c r="H794">
        <v>3</v>
      </c>
      <c r="I794" t="s">
        <v>659</v>
      </c>
      <c r="J794" t="s">
        <v>660</v>
      </c>
      <c r="K794" t="s">
        <v>661</v>
      </c>
      <c r="L794">
        <v>1327</v>
      </c>
      <c r="N794">
        <v>1005</v>
      </c>
      <c r="O794" t="s">
        <v>155</v>
      </c>
      <c r="P794" t="s">
        <v>155</v>
      </c>
      <c r="Q794">
        <v>1</v>
      </c>
      <c r="W794">
        <v>0</v>
      </c>
      <c r="X794">
        <v>-1126346608</v>
      </c>
      <c r="Y794">
        <v>225</v>
      </c>
      <c r="AA794">
        <v>73.790000000000006</v>
      </c>
      <c r="AB794">
        <v>0</v>
      </c>
      <c r="AC794">
        <v>0</v>
      </c>
      <c r="AD794">
        <v>0</v>
      </c>
      <c r="AE794">
        <v>15.06</v>
      </c>
      <c r="AF794">
        <v>0</v>
      </c>
      <c r="AG794">
        <v>0</v>
      </c>
      <c r="AH794">
        <v>0</v>
      </c>
      <c r="AI794">
        <v>4.9000000000000004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225</v>
      </c>
      <c r="AU794" t="s">
        <v>3</v>
      </c>
      <c r="AV794">
        <v>0</v>
      </c>
      <c r="AW794">
        <v>2</v>
      </c>
      <c r="AX794">
        <v>36407062</v>
      </c>
      <c r="AY794">
        <v>1</v>
      </c>
      <c r="AZ794">
        <v>0</v>
      </c>
      <c r="BA794">
        <v>769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Y794*Source!I801</f>
        <v>59.90625</v>
      </c>
      <c r="CY794">
        <f t="shared" si="115"/>
        <v>73.790000000000006</v>
      </c>
      <c r="CZ794">
        <f t="shared" si="116"/>
        <v>15.06</v>
      </c>
      <c r="DA794">
        <f t="shared" si="117"/>
        <v>4.9000000000000004</v>
      </c>
      <c r="DB794">
        <f t="shared" si="118"/>
        <v>3388.5</v>
      </c>
      <c r="DC794">
        <f t="shared" si="119"/>
        <v>0</v>
      </c>
    </row>
    <row r="795" spans="1:107">
      <c r="A795">
        <f>ROW(Source!A801)</f>
        <v>801</v>
      </c>
      <c r="B795">
        <v>36401907</v>
      </c>
      <c r="C795">
        <v>36407032</v>
      </c>
      <c r="D795">
        <v>29114733</v>
      </c>
      <c r="E795">
        <v>1</v>
      </c>
      <c r="F795">
        <v>1</v>
      </c>
      <c r="G795">
        <v>1</v>
      </c>
      <c r="H795">
        <v>3</v>
      </c>
      <c r="I795" t="s">
        <v>662</v>
      </c>
      <c r="J795" t="s">
        <v>663</v>
      </c>
      <c r="K795" t="s">
        <v>664</v>
      </c>
      <c r="L795">
        <v>1354</v>
      </c>
      <c r="N795">
        <v>1010</v>
      </c>
      <c r="O795" t="s">
        <v>237</v>
      </c>
      <c r="P795" t="s">
        <v>237</v>
      </c>
      <c r="Q795">
        <v>1</v>
      </c>
      <c r="W795">
        <v>0</v>
      </c>
      <c r="X795">
        <v>-1352915271</v>
      </c>
      <c r="Y795">
        <v>790</v>
      </c>
      <c r="AA795">
        <v>0.3</v>
      </c>
      <c r="AB795">
        <v>0</v>
      </c>
      <c r="AC795">
        <v>0</v>
      </c>
      <c r="AD795">
        <v>0</v>
      </c>
      <c r="AE795">
        <v>0.02</v>
      </c>
      <c r="AF795">
        <v>0</v>
      </c>
      <c r="AG795">
        <v>0</v>
      </c>
      <c r="AH795">
        <v>0</v>
      </c>
      <c r="AI795">
        <v>14.91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790</v>
      </c>
      <c r="AU795" t="s">
        <v>3</v>
      </c>
      <c r="AV795">
        <v>0</v>
      </c>
      <c r="AW795">
        <v>2</v>
      </c>
      <c r="AX795">
        <v>36407063</v>
      </c>
      <c r="AY795">
        <v>1</v>
      </c>
      <c r="AZ795">
        <v>0</v>
      </c>
      <c r="BA795">
        <v>770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Y795*Source!I801</f>
        <v>210.33749999999998</v>
      </c>
      <c r="CY795">
        <f t="shared" si="115"/>
        <v>0.3</v>
      </c>
      <c r="CZ795">
        <f t="shared" si="116"/>
        <v>0.02</v>
      </c>
      <c r="DA795">
        <f t="shared" si="117"/>
        <v>14.91</v>
      </c>
      <c r="DB795">
        <f t="shared" si="118"/>
        <v>15.8</v>
      </c>
      <c r="DC795">
        <f t="shared" si="119"/>
        <v>0</v>
      </c>
    </row>
    <row r="796" spans="1:107">
      <c r="A796">
        <f>ROW(Source!A801)</f>
        <v>801</v>
      </c>
      <c r="B796">
        <v>36401907</v>
      </c>
      <c r="C796">
        <v>36407032</v>
      </c>
      <c r="D796">
        <v>29114734</v>
      </c>
      <c r="E796">
        <v>1</v>
      </c>
      <c r="F796">
        <v>1</v>
      </c>
      <c r="G796">
        <v>1</v>
      </c>
      <c r="H796">
        <v>3</v>
      </c>
      <c r="I796" t="s">
        <v>665</v>
      </c>
      <c r="J796" t="s">
        <v>666</v>
      </c>
      <c r="K796" t="s">
        <v>667</v>
      </c>
      <c r="L796">
        <v>1354</v>
      </c>
      <c r="N796">
        <v>1010</v>
      </c>
      <c r="O796" t="s">
        <v>237</v>
      </c>
      <c r="P796" t="s">
        <v>237</v>
      </c>
      <c r="Q796">
        <v>1</v>
      </c>
      <c r="W796">
        <v>0</v>
      </c>
      <c r="X796">
        <v>1370092194</v>
      </c>
      <c r="Y796">
        <v>1844</v>
      </c>
      <c r="AA796">
        <v>0.38</v>
      </c>
      <c r="AB796">
        <v>0</v>
      </c>
      <c r="AC796">
        <v>0</v>
      </c>
      <c r="AD796">
        <v>0</v>
      </c>
      <c r="AE796">
        <v>0.03</v>
      </c>
      <c r="AF796">
        <v>0</v>
      </c>
      <c r="AG796">
        <v>0</v>
      </c>
      <c r="AH796">
        <v>0</v>
      </c>
      <c r="AI796">
        <v>12.55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1844</v>
      </c>
      <c r="AU796" t="s">
        <v>3</v>
      </c>
      <c r="AV796">
        <v>0</v>
      </c>
      <c r="AW796">
        <v>2</v>
      </c>
      <c r="AX796">
        <v>36407064</v>
      </c>
      <c r="AY796">
        <v>1</v>
      </c>
      <c r="AZ796">
        <v>0</v>
      </c>
      <c r="BA796">
        <v>771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Y796*Source!I801</f>
        <v>490.96499999999997</v>
      </c>
      <c r="CY796">
        <f t="shared" si="115"/>
        <v>0.38</v>
      </c>
      <c r="CZ796">
        <f t="shared" si="116"/>
        <v>0.03</v>
      </c>
      <c r="DA796">
        <f t="shared" si="117"/>
        <v>12.55</v>
      </c>
      <c r="DB796">
        <f t="shared" si="118"/>
        <v>55.32</v>
      </c>
      <c r="DC796">
        <f t="shared" si="119"/>
        <v>0</v>
      </c>
    </row>
    <row r="797" spans="1:107">
      <c r="A797">
        <f>ROW(Source!A801)</f>
        <v>801</v>
      </c>
      <c r="B797">
        <v>36401907</v>
      </c>
      <c r="C797">
        <v>36407032</v>
      </c>
      <c r="D797">
        <v>29114482</v>
      </c>
      <c r="E797">
        <v>1</v>
      </c>
      <c r="F797">
        <v>1</v>
      </c>
      <c r="G797">
        <v>1</v>
      </c>
      <c r="H797">
        <v>3</v>
      </c>
      <c r="I797" t="s">
        <v>668</v>
      </c>
      <c r="J797" t="s">
        <v>669</v>
      </c>
      <c r="K797" t="s">
        <v>670</v>
      </c>
      <c r="L797">
        <v>1354</v>
      </c>
      <c r="N797">
        <v>1010</v>
      </c>
      <c r="O797" t="s">
        <v>237</v>
      </c>
      <c r="P797" t="s">
        <v>237</v>
      </c>
      <c r="Q797">
        <v>1</v>
      </c>
      <c r="W797">
        <v>0</v>
      </c>
      <c r="X797">
        <v>-520920930</v>
      </c>
      <c r="Y797">
        <v>149</v>
      </c>
      <c r="AA797">
        <v>0.33</v>
      </c>
      <c r="AB797">
        <v>0</v>
      </c>
      <c r="AC797">
        <v>0</v>
      </c>
      <c r="AD797">
        <v>0</v>
      </c>
      <c r="AE797">
        <v>7.0000000000000007E-2</v>
      </c>
      <c r="AF797">
        <v>0</v>
      </c>
      <c r="AG797">
        <v>0</v>
      </c>
      <c r="AH797">
        <v>0</v>
      </c>
      <c r="AI797">
        <v>4.74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3</v>
      </c>
      <c r="AT797">
        <v>149</v>
      </c>
      <c r="AU797" t="s">
        <v>3</v>
      </c>
      <c r="AV797">
        <v>0</v>
      </c>
      <c r="AW797">
        <v>2</v>
      </c>
      <c r="AX797">
        <v>36407065</v>
      </c>
      <c r="AY797">
        <v>1</v>
      </c>
      <c r="AZ797">
        <v>0</v>
      </c>
      <c r="BA797">
        <v>772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Y797*Source!I801</f>
        <v>39.671250000000001</v>
      </c>
      <c r="CY797">
        <f t="shared" si="115"/>
        <v>0.33</v>
      </c>
      <c r="CZ797">
        <f t="shared" si="116"/>
        <v>7.0000000000000007E-2</v>
      </c>
      <c r="DA797">
        <f t="shared" si="117"/>
        <v>4.74</v>
      </c>
      <c r="DB797">
        <f t="shared" si="118"/>
        <v>10.43</v>
      </c>
      <c r="DC797">
        <f t="shared" si="119"/>
        <v>0</v>
      </c>
    </row>
    <row r="798" spans="1:107">
      <c r="A798">
        <f>ROW(Source!A801)</f>
        <v>801</v>
      </c>
      <c r="B798">
        <v>36401907</v>
      </c>
      <c r="C798">
        <v>36407032</v>
      </c>
      <c r="D798">
        <v>29129584</v>
      </c>
      <c r="E798">
        <v>1</v>
      </c>
      <c r="F798">
        <v>1</v>
      </c>
      <c r="G798">
        <v>1</v>
      </c>
      <c r="H798">
        <v>3</v>
      </c>
      <c r="I798" t="s">
        <v>671</v>
      </c>
      <c r="J798" t="s">
        <v>672</v>
      </c>
      <c r="K798" t="s">
        <v>673</v>
      </c>
      <c r="L798">
        <v>1301</v>
      </c>
      <c r="N798">
        <v>1003</v>
      </c>
      <c r="O798" t="s">
        <v>142</v>
      </c>
      <c r="P798" t="s">
        <v>142</v>
      </c>
      <c r="Q798">
        <v>1</v>
      </c>
      <c r="W798">
        <v>0</v>
      </c>
      <c r="X798">
        <v>-1665253311</v>
      </c>
      <c r="Y798">
        <v>86</v>
      </c>
      <c r="AA798">
        <v>53.07</v>
      </c>
      <c r="AB798">
        <v>0</v>
      </c>
      <c r="AC798">
        <v>0</v>
      </c>
      <c r="AD798">
        <v>0</v>
      </c>
      <c r="AE798">
        <v>7.22</v>
      </c>
      <c r="AF798">
        <v>0</v>
      </c>
      <c r="AG798">
        <v>0</v>
      </c>
      <c r="AH798">
        <v>0</v>
      </c>
      <c r="AI798">
        <v>7.35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3</v>
      </c>
      <c r="AT798">
        <v>86</v>
      </c>
      <c r="AU798" t="s">
        <v>3</v>
      </c>
      <c r="AV798">
        <v>0</v>
      </c>
      <c r="AW798">
        <v>2</v>
      </c>
      <c r="AX798">
        <v>36407066</v>
      </c>
      <c r="AY798">
        <v>1</v>
      </c>
      <c r="AZ798">
        <v>0</v>
      </c>
      <c r="BA798">
        <v>773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Y798*Source!I801</f>
        <v>22.897499999999997</v>
      </c>
      <c r="CY798">
        <f t="shared" si="115"/>
        <v>53.07</v>
      </c>
      <c r="CZ798">
        <f t="shared" si="116"/>
        <v>7.22</v>
      </c>
      <c r="DA798">
        <f t="shared" si="117"/>
        <v>7.35</v>
      </c>
      <c r="DB798">
        <f t="shared" si="118"/>
        <v>620.91999999999996</v>
      </c>
      <c r="DC798">
        <f t="shared" si="119"/>
        <v>0</v>
      </c>
    </row>
    <row r="799" spans="1:107">
      <c r="A799">
        <f>ROW(Source!A801)</f>
        <v>801</v>
      </c>
      <c r="B799">
        <v>36401907</v>
      </c>
      <c r="C799">
        <v>36407032</v>
      </c>
      <c r="D799">
        <v>29129619</v>
      </c>
      <c r="E799">
        <v>1</v>
      </c>
      <c r="F799">
        <v>1</v>
      </c>
      <c r="G799">
        <v>1</v>
      </c>
      <c r="H799">
        <v>3</v>
      </c>
      <c r="I799" t="s">
        <v>674</v>
      </c>
      <c r="J799" t="s">
        <v>675</v>
      </c>
      <c r="K799" t="s">
        <v>676</v>
      </c>
      <c r="L799">
        <v>1301</v>
      </c>
      <c r="N799">
        <v>1003</v>
      </c>
      <c r="O799" t="s">
        <v>142</v>
      </c>
      <c r="P799" t="s">
        <v>142</v>
      </c>
      <c r="Q799">
        <v>1</v>
      </c>
      <c r="W799">
        <v>0</v>
      </c>
      <c r="X799">
        <v>1030922947</v>
      </c>
      <c r="Y799">
        <v>234</v>
      </c>
      <c r="AA799">
        <v>61.61</v>
      </c>
      <c r="AB799">
        <v>0</v>
      </c>
      <c r="AC799">
        <v>0</v>
      </c>
      <c r="AD799">
        <v>0</v>
      </c>
      <c r="AE799">
        <v>8.44</v>
      </c>
      <c r="AF799">
        <v>0</v>
      </c>
      <c r="AG799">
        <v>0</v>
      </c>
      <c r="AH799">
        <v>0</v>
      </c>
      <c r="AI799">
        <v>7.3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234</v>
      </c>
      <c r="AU799" t="s">
        <v>3</v>
      </c>
      <c r="AV799">
        <v>0</v>
      </c>
      <c r="AW799">
        <v>2</v>
      </c>
      <c r="AX799">
        <v>36407067</v>
      </c>
      <c r="AY799">
        <v>1</v>
      </c>
      <c r="AZ799">
        <v>0</v>
      </c>
      <c r="BA799">
        <v>774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Y799*Source!I801</f>
        <v>62.302499999999995</v>
      </c>
      <c r="CY799">
        <f t="shared" si="115"/>
        <v>61.61</v>
      </c>
      <c r="CZ799">
        <f t="shared" si="116"/>
        <v>8.44</v>
      </c>
      <c r="DA799">
        <f t="shared" si="117"/>
        <v>7.3</v>
      </c>
      <c r="DB799">
        <f t="shared" si="118"/>
        <v>1974.96</v>
      </c>
      <c r="DC799">
        <f t="shared" si="119"/>
        <v>0</v>
      </c>
    </row>
    <row r="800" spans="1:107">
      <c r="A800">
        <f>ROW(Source!A801)</f>
        <v>801</v>
      </c>
      <c r="B800">
        <v>36401907</v>
      </c>
      <c r="C800">
        <v>36407032</v>
      </c>
      <c r="D800">
        <v>29129715</v>
      </c>
      <c r="E800">
        <v>1</v>
      </c>
      <c r="F800">
        <v>1</v>
      </c>
      <c r="G800">
        <v>1</v>
      </c>
      <c r="H800">
        <v>3</v>
      </c>
      <c r="I800" t="s">
        <v>766</v>
      </c>
      <c r="J800" t="s">
        <v>767</v>
      </c>
      <c r="K800" t="s">
        <v>768</v>
      </c>
      <c r="L800">
        <v>1301</v>
      </c>
      <c r="N800">
        <v>1003</v>
      </c>
      <c r="O800" t="s">
        <v>142</v>
      </c>
      <c r="P800" t="s">
        <v>142</v>
      </c>
      <c r="Q800">
        <v>1</v>
      </c>
      <c r="W800">
        <v>0</v>
      </c>
      <c r="X800">
        <v>-1083681358</v>
      </c>
      <c r="Y800">
        <v>37</v>
      </c>
      <c r="AA800">
        <v>31.71</v>
      </c>
      <c r="AB800">
        <v>0</v>
      </c>
      <c r="AC800">
        <v>0</v>
      </c>
      <c r="AD800">
        <v>0</v>
      </c>
      <c r="AE800">
        <v>6.33</v>
      </c>
      <c r="AF800">
        <v>0</v>
      </c>
      <c r="AG800">
        <v>0</v>
      </c>
      <c r="AH800">
        <v>0</v>
      </c>
      <c r="AI800">
        <v>5.01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37</v>
      </c>
      <c r="AU800" t="s">
        <v>3</v>
      </c>
      <c r="AV800">
        <v>0</v>
      </c>
      <c r="AW800">
        <v>2</v>
      </c>
      <c r="AX800">
        <v>36407068</v>
      </c>
      <c r="AY800">
        <v>1</v>
      </c>
      <c r="AZ800">
        <v>0</v>
      </c>
      <c r="BA800">
        <v>775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Y800*Source!I801</f>
        <v>9.8512500000000003</v>
      </c>
      <c r="CY800">
        <f t="shared" si="115"/>
        <v>31.71</v>
      </c>
      <c r="CZ800">
        <f t="shared" si="116"/>
        <v>6.33</v>
      </c>
      <c r="DA800">
        <f t="shared" si="117"/>
        <v>5.01</v>
      </c>
      <c r="DB800">
        <f t="shared" si="118"/>
        <v>234.21</v>
      </c>
      <c r="DC800">
        <f t="shared" si="119"/>
        <v>0</v>
      </c>
    </row>
    <row r="801" spans="1:107">
      <c r="A801">
        <f>ROW(Source!A802)</f>
        <v>802</v>
      </c>
      <c r="B801">
        <v>36401907</v>
      </c>
      <c r="C801">
        <v>36407069</v>
      </c>
      <c r="D801">
        <v>18410244</v>
      </c>
      <c r="E801">
        <v>1</v>
      </c>
      <c r="F801">
        <v>1</v>
      </c>
      <c r="G801">
        <v>1</v>
      </c>
      <c r="H801">
        <v>1</v>
      </c>
      <c r="I801" t="s">
        <v>680</v>
      </c>
      <c r="J801" t="s">
        <v>3</v>
      </c>
      <c r="K801" t="s">
        <v>681</v>
      </c>
      <c r="L801">
        <v>1369</v>
      </c>
      <c r="N801">
        <v>1013</v>
      </c>
      <c r="O801" t="s">
        <v>514</v>
      </c>
      <c r="P801" t="s">
        <v>514</v>
      </c>
      <c r="Q801">
        <v>1</v>
      </c>
      <c r="W801">
        <v>0</v>
      </c>
      <c r="X801">
        <v>-1803619151</v>
      </c>
      <c r="Y801">
        <v>64.330999999999989</v>
      </c>
      <c r="AA801">
        <v>0</v>
      </c>
      <c r="AB801">
        <v>0</v>
      </c>
      <c r="AC801">
        <v>0</v>
      </c>
      <c r="AD801">
        <v>296.73</v>
      </c>
      <c r="AE801">
        <v>0</v>
      </c>
      <c r="AF801">
        <v>0</v>
      </c>
      <c r="AG801">
        <v>0</v>
      </c>
      <c r="AH801">
        <v>296.73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1</v>
      </c>
      <c r="AQ801">
        <v>0</v>
      </c>
      <c r="AR801">
        <v>0</v>
      </c>
      <c r="AS801" t="s">
        <v>3</v>
      </c>
      <c r="AT801">
        <v>55.94</v>
      </c>
      <c r="AU801" t="s">
        <v>134</v>
      </c>
      <c r="AV801">
        <v>1</v>
      </c>
      <c r="AW801">
        <v>2</v>
      </c>
      <c r="AX801">
        <v>36407077</v>
      </c>
      <c r="AY801">
        <v>2</v>
      </c>
      <c r="AZ801">
        <v>131072</v>
      </c>
      <c r="BA801">
        <v>776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Y801*Source!I802</f>
        <v>34.25625749999999</v>
      </c>
      <c r="CY801">
        <f>AD801</f>
        <v>296.73</v>
      </c>
      <c r="CZ801">
        <f>AH801</f>
        <v>296.73</v>
      </c>
      <c r="DA801">
        <f>AL801</f>
        <v>1</v>
      </c>
      <c r="DB801">
        <f>ROUND((ROUND(AT801*CZ801,2)*1.15),2)</f>
        <v>19088.939999999999</v>
      </c>
      <c r="DC801">
        <f>ROUND((ROUND(AT801*AG801,2)*1.15),2)</f>
        <v>0</v>
      </c>
    </row>
    <row r="802" spans="1:107">
      <c r="A802">
        <f>ROW(Source!A802)</f>
        <v>802</v>
      </c>
      <c r="B802">
        <v>36401907</v>
      </c>
      <c r="C802">
        <v>36407069</v>
      </c>
      <c r="D802">
        <v>121548</v>
      </c>
      <c r="E802">
        <v>1</v>
      </c>
      <c r="F802">
        <v>1</v>
      </c>
      <c r="G802">
        <v>1</v>
      </c>
      <c r="H802">
        <v>1</v>
      </c>
      <c r="I802" t="s">
        <v>35</v>
      </c>
      <c r="J802" t="s">
        <v>3</v>
      </c>
      <c r="K802" t="s">
        <v>515</v>
      </c>
      <c r="L802">
        <v>608254</v>
      </c>
      <c r="N802">
        <v>1013</v>
      </c>
      <c r="O802" t="s">
        <v>516</v>
      </c>
      <c r="P802" t="s">
        <v>516</v>
      </c>
      <c r="Q802">
        <v>1</v>
      </c>
      <c r="W802">
        <v>0</v>
      </c>
      <c r="X802">
        <v>-185737400</v>
      </c>
      <c r="Y802">
        <v>1.2500000000000001E-2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1</v>
      </c>
      <c r="AQ802">
        <v>0</v>
      </c>
      <c r="AR802">
        <v>0</v>
      </c>
      <c r="AS802" t="s">
        <v>3</v>
      </c>
      <c r="AT802">
        <v>0.01</v>
      </c>
      <c r="AU802" t="s">
        <v>133</v>
      </c>
      <c r="AV802">
        <v>2</v>
      </c>
      <c r="AW802">
        <v>2</v>
      </c>
      <c r="AX802">
        <v>36407078</v>
      </c>
      <c r="AY802">
        <v>1</v>
      </c>
      <c r="AZ802">
        <v>0</v>
      </c>
      <c r="BA802">
        <v>777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Y802*Source!I802</f>
        <v>6.6562499999999998E-3</v>
      </c>
      <c r="CY802">
        <f>AD802</f>
        <v>0</v>
      </c>
      <c r="CZ802">
        <f>AH802</f>
        <v>0</v>
      </c>
      <c r="DA802">
        <f>AL802</f>
        <v>1</v>
      </c>
      <c r="DB802">
        <f>ROUND((ROUND(AT802*CZ802,2)*1.25),2)</f>
        <v>0</v>
      </c>
      <c r="DC802">
        <f>ROUND((ROUND(AT802*AG802,2)*1.25),2)</f>
        <v>0</v>
      </c>
    </row>
    <row r="803" spans="1:107">
      <c r="A803">
        <f>ROW(Source!A802)</f>
        <v>802</v>
      </c>
      <c r="B803">
        <v>36401907</v>
      </c>
      <c r="C803">
        <v>36407069</v>
      </c>
      <c r="D803">
        <v>29172556</v>
      </c>
      <c r="E803">
        <v>1</v>
      </c>
      <c r="F803">
        <v>1</v>
      </c>
      <c r="G803">
        <v>1</v>
      </c>
      <c r="H803">
        <v>2</v>
      </c>
      <c r="I803" t="s">
        <v>517</v>
      </c>
      <c r="J803" t="s">
        <v>518</v>
      </c>
      <c r="K803" t="s">
        <v>519</v>
      </c>
      <c r="L803">
        <v>1368</v>
      </c>
      <c r="N803">
        <v>1011</v>
      </c>
      <c r="O803" t="s">
        <v>520</v>
      </c>
      <c r="P803" t="s">
        <v>520</v>
      </c>
      <c r="Q803">
        <v>1</v>
      </c>
      <c r="W803">
        <v>0</v>
      </c>
      <c r="X803">
        <v>-1302720870</v>
      </c>
      <c r="Y803">
        <v>1.2500000000000001E-2</v>
      </c>
      <c r="AA803">
        <v>0</v>
      </c>
      <c r="AB803">
        <v>466.71</v>
      </c>
      <c r="AC803">
        <v>449.82</v>
      </c>
      <c r="AD803">
        <v>0</v>
      </c>
      <c r="AE803">
        <v>0</v>
      </c>
      <c r="AF803">
        <v>31.26</v>
      </c>
      <c r="AG803">
        <v>13.5</v>
      </c>
      <c r="AH803">
        <v>0</v>
      </c>
      <c r="AI803">
        <v>1</v>
      </c>
      <c r="AJ803">
        <v>14.93</v>
      </c>
      <c r="AK803">
        <v>33.32</v>
      </c>
      <c r="AL803">
        <v>1</v>
      </c>
      <c r="AN803">
        <v>0</v>
      </c>
      <c r="AO803">
        <v>1</v>
      </c>
      <c r="AP803">
        <v>1</v>
      </c>
      <c r="AQ803">
        <v>0</v>
      </c>
      <c r="AR803">
        <v>0</v>
      </c>
      <c r="AS803" t="s">
        <v>3</v>
      </c>
      <c r="AT803">
        <v>0.01</v>
      </c>
      <c r="AU803" t="s">
        <v>133</v>
      </c>
      <c r="AV803">
        <v>0</v>
      </c>
      <c r="AW803">
        <v>2</v>
      </c>
      <c r="AX803">
        <v>36407079</v>
      </c>
      <c r="AY803">
        <v>1</v>
      </c>
      <c r="AZ803">
        <v>0</v>
      </c>
      <c r="BA803">
        <v>778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Y803*Source!I802</f>
        <v>6.6562499999999998E-3</v>
      </c>
      <c r="CY803">
        <f>AB803</f>
        <v>466.71</v>
      </c>
      <c r="CZ803">
        <f>AF803</f>
        <v>31.26</v>
      </c>
      <c r="DA803">
        <f>AJ803</f>
        <v>14.93</v>
      </c>
      <c r="DB803">
        <f>ROUND((ROUND(AT803*CZ803,2)*1.25),2)</f>
        <v>0.39</v>
      </c>
      <c r="DC803">
        <f>ROUND((ROUND(AT803*AG803,2)*1.25),2)</f>
        <v>0.18</v>
      </c>
    </row>
    <row r="804" spans="1:107">
      <c r="A804">
        <f>ROW(Source!A802)</f>
        <v>802</v>
      </c>
      <c r="B804">
        <v>36401907</v>
      </c>
      <c r="C804">
        <v>36407069</v>
      </c>
      <c r="D804">
        <v>29174913</v>
      </c>
      <c r="E804">
        <v>1</v>
      </c>
      <c r="F804">
        <v>1</v>
      </c>
      <c r="G804">
        <v>1</v>
      </c>
      <c r="H804">
        <v>2</v>
      </c>
      <c r="I804" t="s">
        <v>531</v>
      </c>
      <c r="J804" t="s">
        <v>532</v>
      </c>
      <c r="K804" t="s">
        <v>533</v>
      </c>
      <c r="L804">
        <v>1368</v>
      </c>
      <c r="N804">
        <v>1011</v>
      </c>
      <c r="O804" t="s">
        <v>520</v>
      </c>
      <c r="P804" t="s">
        <v>520</v>
      </c>
      <c r="Q804">
        <v>1</v>
      </c>
      <c r="W804">
        <v>0</v>
      </c>
      <c r="X804">
        <v>458544584</v>
      </c>
      <c r="Y804">
        <v>1.2500000000000001E-2</v>
      </c>
      <c r="AA804">
        <v>0</v>
      </c>
      <c r="AB804">
        <v>932.72</v>
      </c>
      <c r="AC804">
        <v>386.51</v>
      </c>
      <c r="AD804">
        <v>0</v>
      </c>
      <c r="AE804">
        <v>0</v>
      </c>
      <c r="AF804">
        <v>87.17</v>
      </c>
      <c r="AG804">
        <v>11.6</v>
      </c>
      <c r="AH804">
        <v>0</v>
      </c>
      <c r="AI804">
        <v>1</v>
      </c>
      <c r="AJ804">
        <v>10.7</v>
      </c>
      <c r="AK804">
        <v>33.32</v>
      </c>
      <c r="AL804">
        <v>1</v>
      </c>
      <c r="AN804">
        <v>0</v>
      </c>
      <c r="AO804">
        <v>1</v>
      </c>
      <c r="AP804">
        <v>1</v>
      </c>
      <c r="AQ804">
        <v>0</v>
      </c>
      <c r="AR804">
        <v>0</v>
      </c>
      <c r="AS804" t="s">
        <v>3</v>
      </c>
      <c r="AT804">
        <v>0.01</v>
      </c>
      <c r="AU804" t="s">
        <v>133</v>
      </c>
      <c r="AV804">
        <v>0</v>
      </c>
      <c r="AW804">
        <v>2</v>
      </c>
      <c r="AX804">
        <v>36407080</v>
      </c>
      <c r="AY804">
        <v>1</v>
      </c>
      <c r="AZ804">
        <v>0</v>
      </c>
      <c r="BA804">
        <v>779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Y804*Source!I802</f>
        <v>6.6562499999999998E-3</v>
      </c>
      <c r="CY804">
        <f>AB804</f>
        <v>932.72</v>
      </c>
      <c r="CZ804">
        <f>AF804</f>
        <v>87.17</v>
      </c>
      <c r="DA804">
        <f>AJ804</f>
        <v>10.7</v>
      </c>
      <c r="DB804">
        <f>ROUND((ROUND(AT804*CZ804,2)*1.25),2)</f>
        <v>1.0900000000000001</v>
      </c>
      <c r="DC804">
        <f>ROUND((ROUND(AT804*AG804,2)*1.25),2)</f>
        <v>0.15</v>
      </c>
    </row>
    <row r="805" spans="1:107">
      <c r="A805">
        <f>ROW(Source!A802)</f>
        <v>802</v>
      </c>
      <c r="B805">
        <v>36401907</v>
      </c>
      <c r="C805">
        <v>36407069</v>
      </c>
      <c r="D805">
        <v>29109386</v>
      </c>
      <c r="E805">
        <v>1</v>
      </c>
      <c r="F805">
        <v>1</v>
      </c>
      <c r="G805">
        <v>1</v>
      </c>
      <c r="H805">
        <v>3</v>
      </c>
      <c r="I805" t="s">
        <v>682</v>
      </c>
      <c r="J805" t="s">
        <v>683</v>
      </c>
      <c r="K805" t="s">
        <v>684</v>
      </c>
      <c r="L805">
        <v>1348</v>
      </c>
      <c r="N805">
        <v>1009</v>
      </c>
      <c r="O805" t="s">
        <v>30</v>
      </c>
      <c r="P805" t="s">
        <v>30</v>
      </c>
      <c r="Q805">
        <v>1000</v>
      </c>
      <c r="W805">
        <v>0</v>
      </c>
      <c r="X805">
        <v>-1262442712</v>
      </c>
      <c r="Y805">
        <v>3.4099999999999998E-2</v>
      </c>
      <c r="AA805">
        <v>55935.05</v>
      </c>
      <c r="AB805">
        <v>0</v>
      </c>
      <c r="AC805">
        <v>0</v>
      </c>
      <c r="AD805">
        <v>0</v>
      </c>
      <c r="AE805">
        <v>11300.01</v>
      </c>
      <c r="AF805">
        <v>0</v>
      </c>
      <c r="AG805">
        <v>0</v>
      </c>
      <c r="AH805">
        <v>0</v>
      </c>
      <c r="AI805">
        <v>4.95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3.4099999999999998E-2</v>
      </c>
      <c r="AU805" t="s">
        <v>3</v>
      </c>
      <c r="AV805">
        <v>0</v>
      </c>
      <c r="AW805">
        <v>2</v>
      </c>
      <c r="AX805">
        <v>36407081</v>
      </c>
      <c r="AY805">
        <v>1</v>
      </c>
      <c r="AZ805">
        <v>0</v>
      </c>
      <c r="BA805">
        <v>780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Y805*Source!I802</f>
        <v>1.8158249999999997E-2</v>
      </c>
      <c r="CY805">
        <f>AA805</f>
        <v>55935.05</v>
      </c>
      <c r="CZ805">
        <f>AE805</f>
        <v>11300.01</v>
      </c>
      <c r="DA805">
        <f>AI805</f>
        <v>4.95</v>
      </c>
      <c r="DB805">
        <f>ROUND(ROUND(AT805*CZ805,2),2)</f>
        <v>385.33</v>
      </c>
      <c r="DC805">
        <f>ROUND(ROUND(AT805*AG805,2),2)</f>
        <v>0</v>
      </c>
    </row>
    <row r="806" spans="1:107">
      <c r="A806">
        <f>ROW(Source!A802)</f>
        <v>802</v>
      </c>
      <c r="B806">
        <v>36401907</v>
      </c>
      <c r="C806">
        <v>36407069</v>
      </c>
      <c r="D806">
        <v>29107800</v>
      </c>
      <c r="E806">
        <v>1</v>
      </c>
      <c r="F806">
        <v>1</v>
      </c>
      <c r="G806">
        <v>1</v>
      </c>
      <c r="H806">
        <v>3</v>
      </c>
      <c r="I806" t="s">
        <v>545</v>
      </c>
      <c r="J806" t="s">
        <v>546</v>
      </c>
      <c r="K806" t="s">
        <v>547</v>
      </c>
      <c r="L806">
        <v>1346</v>
      </c>
      <c r="N806">
        <v>1009</v>
      </c>
      <c r="O806" t="s">
        <v>160</v>
      </c>
      <c r="P806" t="s">
        <v>160</v>
      </c>
      <c r="Q806">
        <v>1</v>
      </c>
      <c r="W806">
        <v>0</v>
      </c>
      <c r="X806">
        <v>-1570619850</v>
      </c>
      <c r="Y806">
        <v>0.01</v>
      </c>
      <c r="AA806">
        <v>46.61</v>
      </c>
      <c r="AB806">
        <v>0</v>
      </c>
      <c r="AC806">
        <v>0</v>
      </c>
      <c r="AD806">
        <v>0</v>
      </c>
      <c r="AE806">
        <v>1.81</v>
      </c>
      <c r="AF806">
        <v>0</v>
      </c>
      <c r="AG806">
        <v>0</v>
      </c>
      <c r="AH806">
        <v>0</v>
      </c>
      <c r="AI806">
        <v>25.75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0</v>
      </c>
      <c r="AQ806">
        <v>0</v>
      </c>
      <c r="AR806">
        <v>0</v>
      </c>
      <c r="AS806" t="s">
        <v>3</v>
      </c>
      <c r="AT806">
        <v>0.01</v>
      </c>
      <c r="AU806" t="s">
        <v>3</v>
      </c>
      <c r="AV806">
        <v>0</v>
      </c>
      <c r="AW806">
        <v>2</v>
      </c>
      <c r="AX806">
        <v>36407082</v>
      </c>
      <c r="AY806">
        <v>1</v>
      </c>
      <c r="AZ806">
        <v>0</v>
      </c>
      <c r="BA806">
        <v>781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Y806*Source!I802</f>
        <v>5.3249999999999999E-3</v>
      </c>
      <c r="CY806">
        <f>AA806</f>
        <v>46.61</v>
      </c>
      <c r="CZ806">
        <f>AE806</f>
        <v>1.81</v>
      </c>
      <c r="DA806">
        <f>AI806</f>
        <v>25.75</v>
      </c>
      <c r="DB806">
        <f>ROUND(ROUND(AT806*CZ806,2),2)</f>
        <v>0.02</v>
      </c>
      <c r="DC806">
        <f>ROUND(ROUND(AT806*AG806,2),2)</f>
        <v>0</v>
      </c>
    </row>
    <row r="807" spans="1:107">
      <c r="A807">
        <f>ROW(Source!A802)</f>
        <v>802</v>
      </c>
      <c r="B807">
        <v>36401907</v>
      </c>
      <c r="C807">
        <v>36407069</v>
      </c>
      <c r="D807">
        <v>29109603</v>
      </c>
      <c r="E807">
        <v>1</v>
      </c>
      <c r="F807">
        <v>1</v>
      </c>
      <c r="G807">
        <v>1</v>
      </c>
      <c r="H807">
        <v>3</v>
      </c>
      <c r="I807" t="s">
        <v>685</v>
      </c>
      <c r="J807" t="s">
        <v>686</v>
      </c>
      <c r="K807" t="s">
        <v>687</v>
      </c>
      <c r="L807">
        <v>1327</v>
      </c>
      <c r="N807">
        <v>1005</v>
      </c>
      <c r="O807" t="s">
        <v>155</v>
      </c>
      <c r="P807" t="s">
        <v>155</v>
      </c>
      <c r="Q807">
        <v>1</v>
      </c>
      <c r="W807">
        <v>0</v>
      </c>
      <c r="X807">
        <v>1399429038</v>
      </c>
      <c r="Y807">
        <v>112</v>
      </c>
      <c r="AA807">
        <v>54.06</v>
      </c>
      <c r="AB807">
        <v>0</v>
      </c>
      <c r="AC807">
        <v>0</v>
      </c>
      <c r="AD807">
        <v>0</v>
      </c>
      <c r="AE807">
        <v>55.16</v>
      </c>
      <c r="AF807">
        <v>0</v>
      </c>
      <c r="AG807">
        <v>0</v>
      </c>
      <c r="AH807">
        <v>0</v>
      </c>
      <c r="AI807">
        <v>0.98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112</v>
      </c>
      <c r="AU807" t="s">
        <v>3</v>
      </c>
      <c r="AV807">
        <v>0</v>
      </c>
      <c r="AW807">
        <v>2</v>
      </c>
      <c r="AX807">
        <v>36407083</v>
      </c>
      <c r="AY807">
        <v>1</v>
      </c>
      <c r="AZ807">
        <v>0</v>
      </c>
      <c r="BA807">
        <v>782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Y807*Source!I802</f>
        <v>59.64</v>
      </c>
      <c r="CY807">
        <f>AA807</f>
        <v>54.06</v>
      </c>
      <c r="CZ807">
        <f>AE807</f>
        <v>55.16</v>
      </c>
      <c r="DA807">
        <f>AI807</f>
        <v>0.98</v>
      </c>
      <c r="DB807">
        <f>ROUND(ROUND(AT807*CZ807,2),2)</f>
        <v>6177.92</v>
      </c>
      <c r="DC807">
        <f>ROUND(ROUND(AT807*AG807,2),2)</f>
        <v>0</v>
      </c>
    </row>
    <row r="808" spans="1:107">
      <c r="A808">
        <f>ROW(Source!A803)</f>
        <v>803</v>
      </c>
      <c r="B808">
        <v>36401907</v>
      </c>
      <c r="C808">
        <v>36407084</v>
      </c>
      <c r="D808">
        <v>29364679</v>
      </c>
      <c r="E808">
        <v>1</v>
      </c>
      <c r="F808">
        <v>1</v>
      </c>
      <c r="G808">
        <v>1</v>
      </c>
      <c r="H808">
        <v>1</v>
      </c>
      <c r="I808" t="s">
        <v>688</v>
      </c>
      <c r="J808" t="s">
        <v>3</v>
      </c>
      <c r="K808" t="s">
        <v>689</v>
      </c>
      <c r="L808">
        <v>1369</v>
      </c>
      <c r="N808">
        <v>1013</v>
      </c>
      <c r="O808" t="s">
        <v>514</v>
      </c>
      <c r="P808" t="s">
        <v>514</v>
      </c>
      <c r="Q808">
        <v>1</v>
      </c>
      <c r="W808">
        <v>0</v>
      </c>
      <c r="X808">
        <v>931378261</v>
      </c>
      <c r="Y808">
        <v>35.052</v>
      </c>
      <c r="AA808">
        <v>0</v>
      </c>
      <c r="AB808">
        <v>0</v>
      </c>
      <c r="AC808">
        <v>0</v>
      </c>
      <c r="AD808">
        <v>316.85000000000002</v>
      </c>
      <c r="AE808">
        <v>0</v>
      </c>
      <c r="AF808">
        <v>0</v>
      </c>
      <c r="AG808">
        <v>0</v>
      </c>
      <c r="AH808">
        <v>316.85000000000002</v>
      </c>
      <c r="AI808">
        <v>1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30.48</v>
      </c>
      <c r="AU808" t="s">
        <v>134</v>
      </c>
      <c r="AV808">
        <v>1</v>
      </c>
      <c r="AW808">
        <v>2</v>
      </c>
      <c r="AX808">
        <v>36407097</v>
      </c>
      <c r="AY808">
        <v>2</v>
      </c>
      <c r="AZ808">
        <v>131072</v>
      </c>
      <c r="BA808">
        <v>783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Y808*Source!I803</f>
        <v>1.0515600000000001</v>
      </c>
      <c r="CY808">
        <f>AD808</f>
        <v>316.85000000000002</v>
      </c>
      <c r="CZ808">
        <f>AH808</f>
        <v>316.85000000000002</v>
      </c>
      <c r="DA808">
        <f>AL808</f>
        <v>1</v>
      </c>
      <c r="DB808">
        <f>ROUND((ROUND(AT808*CZ808,2)*1.15),2)</f>
        <v>11106.23</v>
      </c>
      <c r="DC808">
        <f>ROUND((ROUND(AT808*AG808,2)*1.15),2)</f>
        <v>0</v>
      </c>
    </row>
    <row r="809" spans="1:107">
      <c r="A809">
        <f>ROW(Source!A803)</f>
        <v>803</v>
      </c>
      <c r="B809">
        <v>36401907</v>
      </c>
      <c r="C809">
        <v>36407084</v>
      </c>
      <c r="D809">
        <v>121548</v>
      </c>
      <c r="E809">
        <v>1</v>
      </c>
      <c r="F809">
        <v>1</v>
      </c>
      <c r="G809">
        <v>1</v>
      </c>
      <c r="H809">
        <v>1</v>
      </c>
      <c r="I809" t="s">
        <v>35</v>
      </c>
      <c r="J809" t="s">
        <v>3</v>
      </c>
      <c r="K809" t="s">
        <v>515</v>
      </c>
      <c r="L809">
        <v>608254</v>
      </c>
      <c r="N809">
        <v>1013</v>
      </c>
      <c r="O809" t="s">
        <v>516</v>
      </c>
      <c r="P809" t="s">
        <v>516</v>
      </c>
      <c r="Q809">
        <v>1</v>
      </c>
      <c r="W809">
        <v>0</v>
      </c>
      <c r="X809">
        <v>-185737400</v>
      </c>
      <c r="Y809">
        <v>0.03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0.03</v>
      </c>
      <c r="AU809" t="s">
        <v>3</v>
      </c>
      <c r="AV809">
        <v>2</v>
      </c>
      <c r="AW809">
        <v>2</v>
      </c>
      <c r="AX809">
        <v>36407098</v>
      </c>
      <c r="AY809">
        <v>1</v>
      </c>
      <c r="AZ809">
        <v>0</v>
      </c>
      <c r="BA809">
        <v>784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Y809*Source!I803</f>
        <v>8.9999999999999998E-4</v>
      </c>
      <c r="CY809">
        <f>AD809</f>
        <v>0</v>
      </c>
      <c r="CZ809">
        <f>AH809</f>
        <v>0</v>
      </c>
      <c r="DA809">
        <f>AL809</f>
        <v>1</v>
      </c>
      <c r="DB809">
        <f t="shared" ref="DB809:DB819" si="120">ROUND(ROUND(AT809*CZ809,2),2)</f>
        <v>0</v>
      </c>
      <c r="DC809">
        <f t="shared" ref="DC809:DC819" si="121">ROUND(ROUND(AT809*AG809,2),2)</f>
        <v>0</v>
      </c>
    </row>
    <row r="810" spans="1:107">
      <c r="A810">
        <f>ROW(Source!A803)</f>
        <v>803</v>
      </c>
      <c r="B810">
        <v>36401907</v>
      </c>
      <c r="C810">
        <v>36407084</v>
      </c>
      <c r="D810">
        <v>29172362</v>
      </c>
      <c r="E810">
        <v>1</v>
      </c>
      <c r="F810">
        <v>1</v>
      </c>
      <c r="G810">
        <v>1</v>
      </c>
      <c r="H810">
        <v>2</v>
      </c>
      <c r="I810" t="s">
        <v>690</v>
      </c>
      <c r="J810" t="s">
        <v>691</v>
      </c>
      <c r="K810" t="s">
        <v>692</v>
      </c>
      <c r="L810">
        <v>1368</v>
      </c>
      <c r="N810">
        <v>1011</v>
      </c>
      <c r="O810" t="s">
        <v>520</v>
      </c>
      <c r="P810" t="s">
        <v>520</v>
      </c>
      <c r="Q810">
        <v>1</v>
      </c>
      <c r="W810">
        <v>0</v>
      </c>
      <c r="X810">
        <v>2071614860</v>
      </c>
      <c r="Y810">
        <v>0.03</v>
      </c>
      <c r="AA810">
        <v>0</v>
      </c>
      <c r="AB810">
        <v>1113.56</v>
      </c>
      <c r="AC810">
        <v>449.82</v>
      </c>
      <c r="AD810">
        <v>0</v>
      </c>
      <c r="AE810">
        <v>0</v>
      </c>
      <c r="AF810">
        <v>134.65</v>
      </c>
      <c r="AG810">
        <v>13.5</v>
      </c>
      <c r="AH810">
        <v>0</v>
      </c>
      <c r="AI810">
        <v>1</v>
      </c>
      <c r="AJ810">
        <v>8.27</v>
      </c>
      <c r="AK810">
        <v>33.32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0.03</v>
      </c>
      <c r="AU810" t="s">
        <v>3</v>
      </c>
      <c r="AV810">
        <v>0</v>
      </c>
      <c r="AW810">
        <v>2</v>
      </c>
      <c r="AX810">
        <v>36407099</v>
      </c>
      <c r="AY810">
        <v>1</v>
      </c>
      <c r="AZ810">
        <v>0</v>
      </c>
      <c r="BA810">
        <v>785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Y810*Source!I803</f>
        <v>8.9999999999999998E-4</v>
      </c>
      <c r="CY810">
        <f>AB810</f>
        <v>1113.56</v>
      </c>
      <c r="CZ810">
        <f>AF810</f>
        <v>134.65</v>
      </c>
      <c r="DA810">
        <f>AJ810</f>
        <v>8.27</v>
      </c>
      <c r="DB810">
        <f t="shared" si="120"/>
        <v>4.04</v>
      </c>
      <c r="DC810">
        <f t="shared" si="121"/>
        <v>0.41</v>
      </c>
    </row>
    <row r="811" spans="1:107">
      <c r="A811">
        <f>ROW(Source!A803)</f>
        <v>803</v>
      </c>
      <c r="B811">
        <v>36401907</v>
      </c>
      <c r="C811">
        <v>36407084</v>
      </c>
      <c r="D811">
        <v>29174913</v>
      </c>
      <c r="E811">
        <v>1</v>
      </c>
      <c r="F811">
        <v>1</v>
      </c>
      <c r="G811">
        <v>1</v>
      </c>
      <c r="H811">
        <v>2</v>
      </c>
      <c r="I811" t="s">
        <v>531</v>
      </c>
      <c r="J811" t="s">
        <v>532</v>
      </c>
      <c r="K811" t="s">
        <v>533</v>
      </c>
      <c r="L811">
        <v>1368</v>
      </c>
      <c r="N811">
        <v>1011</v>
      </c>
      <c r="O811" t="s">
        <v>520</v>
      </c>
      <c r="P811" t="s">
        <v>520</v>
      </c>
      <c r="Q811">
        <v>1</v>
      </c>
      <c r="W811">
        <v>0</v>
      </c>
      <c r="X811">
        <v>458544584</v>
      </c>
      <c r="Y811">
        <v>0.02</v>
      </c>
      <c r="AA811">
        <v>0</v>
      </c>
      <c r="AB811">
        <v>932.72</v>
      </c>
      <c r="AC811">
        <v>386.51</v>
      </c>
      <c r="AD811">
        <v>0</v>
      </c>
      <c r="AE811">
        <v>0</v>
      </c>
      <c r="AF811">
        <v>87.17</v>
      </c>
      <c r="AG811">
        <v>11.6</v>
      </c>
      <c r="AH811">
        <v>0</v>
      </c>
      <c r="AI811">
        <v>1</v>
      </c>
      <c r="AJ811">
        <v>10.7</v>
      </c>
      <c r="AK811">
        <v>33.32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0.02</v>
      </c>
      <c r="AU811" t="s">
        <v>3</v>
      </c>
      <c r="AV811">
        <v>0</v>
      </c>
      <c r="AW811">
        <v>2</v>
      </c>
      <c r="AX811">
        <v>36407100</v>
      </c>
      <c r="AY811">
        <v>1</v>
      </c>
      <c r="AZ811">
        <v>0</v>
      </c>
      <c r="BA811">
        <v>786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Y811*Source!I803</f>
        <v>5.9999999999999995E-4</v>
      </c>
      <c r="CY811">
        <f>AB811</f>
        <v>932.72</v>
      </c>
      <c r="CZ811">
        <f>AF811</f>
        <v>87.17</v>
      </c>
      <c r="DA811">
        <f>AJ811</f>
        <v>10.7</v>
      </c>
      <c r="DB811">
        <f t="shared" si="120"/>
        <v>1.74</v>
      </c>
      <c r="DC811">
        <f t="shared" si="121"/>
        <v>0.23</v>
      </c>
    </row>
    <row r="812" spans="1:107">
      <c r="A812">
        <f>ROW(Source!A803)</f>
        <v>803</v>
      </c>
      <c r="B812">
        <v>36401907</v>
      </c>
      <c r="C812">
        <v>36407084</v>
      </c>
      <c r="D812">
        <v>29114246</v>
      </c>
      <c r="E812">
        <v>1</v>
      </c>
      <c r="F812">
        <v>1</v>
      </c>
      <c r="G812">
        <v>1</v>
      </c>
      <c r="H812">
        <v>3</v>
      </c>
      <c r="I812" t="s">
        <v>693</v>
      </c>
      <c r="J812" t="s">
        <v>694</v>
      </c>
      <c r="K812" t="s">
        <v>695</v>
      </c>
      <c r="L812">
        <v>1346</v>
      </c>
      <c r="N812">
        <v>1009</v>
      </c>
      <c r="O812" t="s">
        <v>160</v>
      </c>
      <c r="P812" t="s">
        <v>160</v>
      </c>
      <c r="Q812">
        <v>1</v>
      </c>
      <c r="W812">
        <v>0</v>
      </c>
      <c r="X812">
        <v>-421273247</v>
      </c>
      <c r="Y812">
        <v>1.5</v>
      </c>
      <c r="AA812">
        <v>83.08</v>
      </c>
      <c r="AB812">
        <v>0</v>
      </c>
      <c r="AC812">
        <v>0</v>
      </c>
      <c r="AD812">
        <v>0</v>
      </c>
      <c r="AE812">
        <v>9.0399999999999991</v>
      </c>
      <c r="AF812">
        <v>0</v>
      </c>
      <c r="AG812">
        <v>0</v>
      </c>
      <c r="AH812">
        <v>0</v>
      </c>
      <c r="AI812">
        <v>9.19</v>
      </c>
      <c r="AJ812">
        <v>1</v>
      </c>
      <c r="AK812">
        <v>1</v>
      </c>
      <c r="AL812">
        <v>1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3</v>
      </c>
      <c r="AT812">
        <v>1.5</v>
      </c>
      <c r="AU812" t="s">
        <v>3</v>
      </c>
      <c r="AV812">
        <v>0</v>
      </c>
      <c r="AW812">
        <v>2</v>
      </c>
      <c r="AX812">
        <v>36407101</v>
      </c>
      <c r="AY812">
        <v>1</v>
      </c>
      <c r="AZ812">
        <v>0</v>
      </c>
      <c r="BA812">
        <v>787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Y812*Source!I803</f>
        <v>4.4999999999999998E-2</v>
      </c>
      <c r="CY812">
        <f t="shared" ref="CY812:CY819" si="122">AA812</f>
        <v>83.08</v>
      </c>
      <c r="CZ812">
        <f t="shared" ref="CZ812:CZ819" si="123">AE812</f>
        <v>9.0399999999999991</v>
      </c>
      <c r="DA812">
        <f t="shared" ref="DA812:DA819" si="124">AI812</f>
        <v>9.19</v>
      </c>
      <c r="DB812">
        <f t="shared" si="120"/>
        <v>13.56</v>
      </c>
      <c r="DC812">
        <f t="shared" si="121"/>
        <v>0</v>
      </c>
    </row>
    <row r="813" spans="1:107">
      <c r="A813">
        <f>ROW(Source!A803)</f>
        <v>803</v>
      </c>
      <c r="B813">
        <v>36401907</v>
      </c>
      <c r="C813">
        <v>36407084</v>
      </c>
      <c r="D813">
        <v>29110838</v>
      </c>
      <c r="E813">
        <v>1</v>
      </c>
      <c r="F813">
        <v>1</v>
      </c>
      <c r="G813">
        <v>1</v>
      </c>
      <c r="H813">
        <v>3</v>
      </c>
      <c r="I813" t="s">
        <v>696</v>
      </c>
      <c r="J813" t="s">
        <v>697</v>
      </c>
      <c r="K813" t="s">
        <v>698</v>
      </c>
      <c r="L813">
        <v>1346</v>
      </c>
      <c r="N813">
        <v>1009</v>
      </c>
      <c r="O813" t="s">
        <v>160</v>
      </c>
      <c r="P813" t="s">
        <v>160</v>
      </c>
      <c r="Q813">
        <v>1</v>
      </c>
      <c r="W813">
        <v>0</v>
      </c>
      <c r="X813">
        <v>-667794164</v>
      </c>
      <c r="Y813">
        <v>0.42</v>
      </c>
      <c r="AA813">
        <v>100.04</v>
      </c>
      <c r="AB813">
        <v>0</v>
      </c>
      <c r="AC813">
        <v>0</v>
      </c>
      <c r="AD813">
        <v>0</v>
      </c>
      <c r="AE813">
        <v>30.5</v>
      </c>
      <c r="AF813">
        <v>0</v>
      </c>
      <c r="AG813">
        <v>0</v>
      </c>
      <c r="AH813">
        <v>0</v>
      </c>
      <c r="AI813">
        <v>3.28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0.42</v>
      </c>
      <c r="AU813" t="s">
        <v>3</v>
      </c>
      <c r="AV813">
        <v>0</v>
      </c>
      <c r="AW813">
        <v>2</v>
      </c>
      <c r="AX813">
        <v>36407102</v>
      </c>
      <c r="AY813">
        <v>1</v>
      </c>
      <c r="AZ813">
        <v>0</v>
      </c>
      <c r="BA813">
        <v>788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Y813*Source!I803</f>
        <v>1.2599999999999998E-2</v>
      </c>
      <c r="CY813">
        <f t="shared" si="122"/>
        <v>100.04</v>
      </c>
      <c r="CZ813">
        <f t="shared" si="123"/>
        <v>30.5</v>
      </c>
      <c r="DA813">
        <f t="shared" si="124"/>
        <v>3.28</v>
      </c>
      <c r="DB813">
        <f t="shared" si="120"/>
        <v>12.81</v>
      </c>
      <c r="DC813">
        <f t="shared" si="121"/>
        <v>0</v>
      </c>
    </row>
    <row r="814" spans="1:107">
      <c r="A814">
        <f>ROW(Source!A803)</f>
        <v>803</v>
      </c>
      <c r="B814">
        <v>36401907</v>
      </c>
      <c r="C814">
        <v>36407084</v>
      </c>
      <c r="D814">
        <v>29149204</v>
      </c>
      <c r="E814">
        <v>1</v>
      </c>
      <c r="F814">
        <v>1</v>
      </c>
      <c r="G814">
        <v>1</v>
      </c>
      <c r="H814">
        <v>3</v>
      </c>
      <c r="I814" t="s">
        <v>699</v>
      </c>
      <c r="J814" t="s">
        <v>700</v>
      </c>
      <c r="K814" t="s">
        <v>701</v>
      </c>
      <c r="L814">
        <v>1348</v>
      </c>
      <c r="N814">
        <v>1009</v>
      </c>
      <c r="O814" t="s">
        <v>30</v>
      </c>
      <c r="P814" t="s">
        <v>30</v>
      </c>
      <c r="Q814">
        <v>1000</v>
      </c>
      <c r="W814">
        <v>0</v>
      </c>
      <c r="X814">
        <v>-1132764130</v>
      </c>
      <c r="Y814">
        <v>3.15E-3</v>
      </c>
      <c r="AA814">
        <v>4978.46</v>
      </c>
      <c r="AB814">
        <v>0</v>
      </c>
      <c r="AC814">
        <v>0</v>
      </c>
      <c r="AD814">
        <v>0</v>
      </c>
      <c r="AE814">
        <v>729.98</v>
      </c>
      <c r="AF814">
        <v>0</v>
      </c>
      <c r="AG814">
        <v>0</v>
      </c>
      <c r="AH814">
        <v>0</v>
      </c>
      <c r="AI814">
        <v>6.82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3.15E-3</v>
      </c>
      <c r="AU814" t="s">
        <v>3</v>
      </c>
      <c r="AV814">
        <v>0</v>
      </c>
      <c r="AW814">
        <v>2</v>
      </c>
      <c r="AX814">
        <v>36407103</v>
      </c>
      <c r="AY814">
        <v>1</v>
      </c>
      <c r="AZ814">
        <v>0</v>
      </c>
      <c r="BA814">
        <v>789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Y814*Source!I803</f>
        <v>9.4499999999999993E-5</v>
      </c>
      <c r="CY814">
        <f t="shared" si="122"/>
        <v>4978.46</v>
      </c>
      <c r="CZ814">
        <f t="shared" si="123"/>
        <v>729.98</v>
      </c>
      <c r="DA814">
        <f t="shared" si="124"/>
        <v>6.82</v>
      </c>
      <c r="DB814">
        <f t="shared" si="120"/>
        <v>2.2999999999999998</v>
      </c>
      <c r="DC814">
        <f t="shared" si="121"/>
        <v>0</v>
      </c>
    </row>
    <row r="815" spans="1:107">
      <c r="A815">
        <f>ROW(Source!A803)</f>
        <v>803</v>
      </c>
      <c r="B815">
        <v>36401907</v>
      </c>
      <c r="C815">
        <v>36407084</v>
      </c>
      <c r="D815">
        <v>29156251</v>
      </c>
      <c r="E815">
        <v>1</v>
      </c>
      <c r="F815">
        <v>1</v>
      </c>
      <c r="G815">
        <v>1</v>
      </c>
      <c r="H815">
        <v>3</v>
      </c>
      <c r="I815" t="s">
        <v>235</v>
      </c>
      <c r="J815" t="s">
        <v>238</v>
      </c>
      <c r="K815" t="s">
        <v>236</v>
      </c>
      <c r="L815">
        <v>1354</v>
      </c>
      <c r="N815">
        <v>1010</v>
      </c>
      <c r="O815" t="s">
        <v>237</v>
      </c>
      <c r="P815" t="s">
        <v>237</v>
      </c>
      <c r="Q815">
        <v>1</v>
      </c>
      <c r="W815">
        <v>0</v>
      </c>
      <c r="X815">
        <v>-652224790</v>
      </c>
      <c r="Y815">
        <v>66.666667000000004</v>
      </c>
      <c r="AA815">
        <v>61.42</v>
      </c>
      <c r="AB815">
        <v>0</v>
      </c>
      <c r="AC815">
        <v>0</v>
      </c>
      <c r="AD815">
        <v>0</v>
      </c>
      <c r="AE815">
        <v>7.62</v>
      </c>
      <c r="AF815">
        <v>0</v>
      </c>
      <c r="AG815">
        <v>0</v>
      </c>
      <c r="AH815">
        <v>0</v>
      </c>
      <c r="AI815">
        <v>8.06</v>
      </c>
      <c r="AJ815">
        <v>1</v>
      </c>
      <c r="AK815">
        <v>1</v>
      </c>
      <c r="AL815">
        <v>1</v>
      </c>
      <c r="AN815">
        <v>0</v>
      </c>
      <c r="AO815">
        <v>0</v>
      </c>
      <c r="AP815">
        <v>0</v>
      </c>
      <c r="AQ815">
        <v>0</v>
      </c>
      <c r="AR815">
        <v>0</v>
      </c>
      <c r="AS815" t="s">
        <v>3</v>
      </c>
      <c r="AT815">
        <v>66.666667000000004</v>
      </c>
      <c r="AU815" t="s">
        <v>3</v>
      </c>
      <c r="AV815">
        <v>0</v>
      </c>
      <c r="AW815">
        <v>1</v>
      </c>
      <c r="AX815">
        <v>-1</v>
      </c>
      <c r="AY815">
        <v>0</v>
      </c>
      <c r="AZ815">
        <v>0</v>
      </c>
      <c r="BA815" t="s">
        <v>3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Y815*Source!I803</f>
        <v>2.0000000099999999</v>
      </c>
      <c r="CY815">
        <f t="shared" si="122"/>
        <v>61.42</v>
      </c>
      <c r="CZ815">
        <f t="shared" si="123"/>
        <v>7.62</v>
      </c>
      <c r="DA815">
        <f t="shared" si="124"/>
        <v>8.06</v>
      </c>
      <c r="DB815">
        <f t="shared" si="120"/>
        <v>508</v>
      </c>
      <c r="DC815">
        <f t="shared" si="121"/>
        <v>0</v>
      </c>
    </row>
    <row r="816" spans="1:107">
      <c r="A816">
        <f>ROW(Source!A803)</f>
        <v>803</v>
      </c>
      <c r="B816">
        <v>36401907</v>
      </c>
      <c r="C816">
        <v>36407084</v>
      </c>
      <c r="D816">
        <v>29156254</v>
      </c>
      <c r="E816">
        <v>1</v>
      </c>
      <c r="F816">
        <v>1</v>
      </c>
      <c r="G816">
        <v>1</v>
      </c>
      <c r="H816">
        <v>3</v>
      </c>
      <c r="I816" t="s">
        <v>301</v>
      </c>
      <c r="J816" t="s">
        <v>303</v>
      </c>
      <c r="K816" t="s">
        <v>302</v>
      </c>
      <c r="L816">
        <v>1354</v>
      </c>
      <c r="N816">
        <v>1010</v>
      </c>
      <c r="O816" t="s">
        <v>237</v>
      </c>
      <c r="P816" t="s">
        <v>237</v>
      </c>
      <c r="Q816">
        <v>1</v>
      </c>
      <c r="W816">
        <v>0</v>
      </c>
      <c r="X816">
        <v>-1484870884</v>
      </c>
      <c r="Y816">
        <v>33.333333000000003</v>
      </c>
      <c r="AA816">
        <v>77.94</v>
      </c>
      <c r="AB816">
        <v>0</v>
      </c>
      <c r="AC816">
        <v>0</v>
      </c>
      <c r="AD816">
        <v>0</v>
      </c>
      <c r="AE816">
        <v>9.01</v>
      </c>
      <c r="AF816">
        <v>0</v>
      </c>
      <c r="AG816">
        <v>0</v>
      </c>
      <c r="AH816">
        <v>0</v>
      </c>
      <c r="AI816">
        <v>8.65</v>
      </c>
      <c r="AJ816">
        <v>1</v>
      </c>
      <c r="AK816">
        <v>1</v>
      </c>
      <c r="AL816">
        <v>1</v>
      </c>
      <c r="AN816">
        <v>0</v>
      </c>
      <c r="AO816">
        <v>0</v>
      </c>
      <c r="AP816">
        <v>0</v>
      </c>
      <c r="AQ816">
        <v>0</v>
      </c>
      <c r="AR816">
        <v>0</v>
      </c>
      <c r="AS816" t="s">
        <v>3</v>
      </c>
      <c r="AT816">
        <v>33.333333000000003</v>
      </c>
      <c r="AU816" t="s">
        <v>3</v>
      </c>
      <c r="AV816">
        <v>0</v>
      </c>
      <c r="AW816">
        <v>1</v>
      </c>
      <c r="AX816">
        <v>-1</v>
      </c>
      <c r="AY816">
        <v>0</v>
      </c>
      <c r="AZ816">
        <v>0</v>
      </c>
      <c r="BA816" t="s">
        <v>3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Y816*Source!I803</f>
        <v>0.99999999000000006</v>
      </c>
      <c r="CY816">
        <f t="shared" si="122"/>
        <v>77.94</v>
      </c>
      <c r="CZ816">
        <f t="shared" si="123"/>
        <v>9.01</v>
      </c>
      <c r="DA816">
        <f t="shared" si="124"/>
        <v>8.65</v>
      </c>
      <c r="DB816">
        <f t="shared" si="120"/>
        <v>300.33</v>
      </c>
      <c r="DC816">
        <f t="shared" si="121"/>
        <v>0</v>
      </c>
    </row>
    <row r="817" spans="1:107">
      <c r="A817">
        <f>ROW(Source!A803)</f>
        <v>803</v>
      </c>
      <c r="B817">
        <v>36401907</v>
      </c>
      <c r="C817">
        <v>36407084</v>
      </c>
      <c r="D817">
        <v>29156142</v>
      </c>
      <c r="E817">
        <v>1</v>
      </c>
      <c r="F817">
        <v>1</v>
      </c>
      <c r="G817">
        <v>1</v>
      </c>
      <c r="H817">
        <v>3</v>
      </c>
      <c r="I817" t="s">
        <v>230</v>
      </c>
      <c r="J817" t="s">
        <v>233</v>
      </c>
      <c r="K817" t="s">
        <v>231</v>
      </c>
      <c r="L817">
        <v>1356</v>
      </c>
      <c r="N817">
        <v>1010</v>
      </c>
      <c r="O817" t="s">
        <v>232</v>
      </c>
      <c r="P817" t="s">
        <v>232</v>
      </c>
      <c r="Q817">
        <v>1000</v>
      </c>
      <c r="W817">
        <v>0</v>
      </c>
      <c r="X817">
        <v>-1152774928</v>
      </c>
      <c r="Y817">
        <v>0.1</v>
      </c>
      <c r="AA817">
        <v>5955.29</v>
      </c>
      <c r="AB817">
        <v>0</v>
      </c>
      <c r="AC817">
        <v>0</v>
      </c>
      <c r="AD817">
        <v>0</v>
      </c>
      <c r="AE817">
        <v>1998.42</v>
      </c>
      <c r="AF817">
        <v>0</v>
      </c>
      <c r="AG817">
        <v>0</v>
      </c>
      <c r="AH817">
        <v>0</v>
      </c>
      <c r="AI817">
        <v>2.98</v>
      </c>
      <c r="AJ817">
        <v>1</v>
      </c>
      <c r="AK817">
        <v>1</v>
      </c>
      <c r="AL817">
        <v>1</v>
      </c>
      <c r="AN817">
        <v>0</v>
      </c>
      <c r="AO817">
        <v>0</v>
      </c>
      <c r="AP817">
        <v>0</v>
      </c>
      <c r="AQ817">
        <v>0</v>
      </c>
      <c r="AR817">
        <v>0</v>
      </c>
      <c r="AS817" t="s">
        <v>3</v>
      </c>
      <c r="AT817">
        <v>0.1</v>
      </c>
      <c r="AU817" t="s">
        <v>3</v>
      </c>
      <c r="AV817">
        <v>0</v>
      </c>
      <c r="AW817">
        <v>1</v>
      </c>
      <c r="AX817">
        <v>-1</v>
      </c>
      <c r="AY817">
        <v>0</v>
      </c>
      <c r="AZ817">
        <v>0</v>
      </c>
      <c r="BA817" t="s">
        <v>3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Y817*Source!I803</f>
        <v>3.0000000000000001E-3</v>
      </c>
      <c r="CY817">
        <f t="shared" si="122"/>
        <v>5955.29</v>
      </c>
      <c r="CZ817">
        <f t="shared" si="123"/>
        <v>1998.42</v>
      </c>
      <c r="DA817">
        <f t="shared" si="124"/>
        <v>2.98</v>
      </c>
      <c r="DB817">
        <f t="shared" si="120"/>
        <v>199.84</v>
      </c>
      <c r="DC817">
        <f t="shared" si="121"/>
        <v>0</v>
      </c>
    </row>
    <row r="818" spans="1:107">
      <c r="A818">
        <f>ROW(Source!A803)</f>
        <v>803</v>
      </c>
      <c r="B818">
        <v>36401907</v>
      </c>
      <c r="C818">
        <v>36407084</v>
      </c>
      <c r="D818">
        <v>29170678</v>
      </c>
      <c r="E818">
        <v>1</v>
      </c>
      <c r="F818">
        <v>1</v>
      </c>
      <c r="G818">
        <v>1</v>
      </c>
      <c r="H818">
        <v>3</v>
      </c>
      <c r="I818" t="s">
        <v>702</v>
      </c>
      <c r="J818" t="s">
        <v>703</v>
      </c>
      <c r="K818" t="s">
        <v>704</v>
      </c>
      <c r="L818">
        <v>1354</v>
      </c>
      <c r="N818">
        <v>1010</v>
      </c>
      <c r="O818" t="s">
        <v>237</v>
      </c>
      <c r="P818" t="s">
        <v>237</v>
      </c>
      <c r="Q818">
        <v>1</v>
      </c>
      <c r="W818">
        <v>0</v>
      </c>
      <c r="X818">
        <v>-808655695</v>
      </c>
      <c r="Y818">
        <v>102</v>
      </c>
      <c r="AA818">
        <v>0.69</v>
      </c>
      <c r="AB818">
        <v>0</v>
      </c>
      <c r="AC818">
        <v>0</v>
      </c>
      <c r="AD818">
        <v>0</v>
      </c>
      <c r="AE818">
        <v>0.28000000000000003</v>
      </c>
      <c r="AF818">
        <v>0</v>
      </c>
      <c r="AG818">
        <v>0</v>
      </c>
      <c r="AH818">
        <v>0</v>
      </c>
      <c r="AI818">
        <v>2.46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102</v>
      </c>
      <c r="AU818" t="s">
        <v>3</v>
      </c>
      <c r="AV818">
        <v>0</v>
      </c>
      <c r="AW818">
        <v>2</v>
      </c>
      <c r="AX818">
        <v>36407104</v>
      </c>
      <c r="AY818">
        <v>1</v>
      </c>
      <c r="AZ818">
        <v>0</v>
      </c>
      <c r="BA818">
        <v>790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Y818*Source!I803</f>
        <v>3.06</v>
      </c>
      <c r="CY818">
        <f t="shared" si="122"/>
        <v>0.69</v>
      </c>
      <c r="CZ818">
        <f t="shared" si="123"/>
        <v>0.28000000000000003</v>
      </c>
      <c r="DA818">
        <f t="shared" si="124"/>
        <v>2.46</v>
      </c>
      <c r="DB818">
        <f t="shared" si="120"/>
        <v>28.56</v>
      </c>
      <c r="DC818">
        <f t="shared" si="121"/>
        <v>0</v>
      </c>
    </row>
    <row r="819" spans="1:107">
      <c r="A819">
        <f>ROW(Source!A803)</f>
        <v>803</v>
      </c>
      <c r="B819">
        <v>36401907</v>
      </c>
      <c r="C819">
        <v>36407084</v>
      </c>
      <c r="D819">
        <v>29171808</v>
      </c>
      <c r="E819">
        <v>1</v>
      </c>
      <c r="F819">
        <v>1</v>
      </c>
      <c r="G819">
        <v>1</v>
      </c>
      <c r="H819">
        <v>3</v>
      </c>
      <c r="I819" t="s">
        <v>705</v>
      </c>
      <c r="J819" t="s">
        <v>706</v>
      </c>
      <c r="K819" t="s">
        <v>707</v>
      </c>
      <c r="L819">
        <v>1374</v>
      </c>
      <c r="N819">
        <v>1013</v>
      </c>
      <c r="O819" t="s">
        <v>708</v>
      </c>
      <c r="P819" t="s">
        <v>708</v>
      </c>
      <c r="Q819">
        <v>1</v>
      </c>
      <c r="W819">
        <v>0</v>
      </c>
      <c r="X819">
        <v>-915781824</v>
      </c>
      <c r="Y819">
        <v>6.05</v>
      </c>
      <c r="AA819">
        <v>1</v>
      </c>
      <c r="AB819">
        <v>0</v>
      </c>
      <c r="AC819">
        <v>0</v>
      </c>
      <c r="AD819">
        <v>0</v>
      </c>
      <c r="AE819">
        <v>1</v>
      </c>
      <c r="AF819">
        <v>0</v>
      </c>
      <c r="AG819">
        <v>0</v>
      </c>
      <c r="AH819">
        <v>0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6.05</v>
      </c>
      <c r="AU819" t="s">
        <v>3</v>
      </c>
      <c r="AV819">
        <v>0</v>
      </c>
      <c r="AW819">
        <v>2</v>
      </c>
      <c r="AX819">
        <v>36407105</v>
      </c>
      <c r="AY819">
        <v>1</v>
      </c>
      <c r="AZ819">
        <v>0</v>
      </c>
      <c r="BA819">
        <v>791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Y819*Source!I803</f>
        <v>0.18149999999999999</v>
      </c>
      <c r="CY819">
        <f t="shared" si="122"/>
        <v>1</v>
      </c>
      <c r="CZ819">
        <f t="shared" si="123"/>
        <v>1</v>
      </c>
      <c r="DA819">
        <f t="shared" si="124"/>
        <v>1</v>
      </c>
      <c r="DB819">
        <f t="shared" si="120"/>
        <v>6.05</v>
      </c>
      <c r="DC819">
        <f t="shared" si="121"/>
        <v>0</v>
      </c>
    </row>
    <row r="820" spans="1:107">
      <c r="A820">
        <f>ROW(Source!A807)</f>
        <v>807</v>
      </c>
      <c r="B820">
        <v>36401907</v>
      </c>
      <c r="C820">
        <v>36407109</v>
      </c>
      <c r="D820">
        <v>29364679</v>
      </c>
      <c r="E820">
        <v>1</v>
      </c>
      <c r="F820">
        <v>1</v>
      </c>
      <c r="G820">
        <v>1</v>
      </c>
      <c r="H820">
        <v>1</v>
      </c>
      <c r="I820" t="s">
        <v>688</v>
      </c>
      <c r="J820" t="s">
        <v>3</v>
      </c>
      <c r="K820" t="s">
        <v>689</v>
      </c>
      <c r="L820">
        <v>1369</v>
      </c>
      <c r="N820">
        <v>1013</v>
      </c>
      <c r="O820" t="s">
        <v>514</v>
      </c>
      <c r="P820" t="s">
        <v>514</v>
      </c>
      <c r="Q820">
        <v>1</v>
      </c>
      <c r="W820">
        <v>0</v>
      </c>
      <c r="X820">
        <v>931378261</v>
      </c>
      <c r="Y820">
        <v>30.175999999999995</v>
      </c>
      <c r="AA820">
        <v>0</v>
      </c>
      <c r="AB820">
        <v>0</v>
      </c>
      <c r="AC820">
        <v>0</v>
      </c>
      <c r="AD820">
        <v>316.85000000000002</v>
      </c>
      <c r="AE820">
        <v>0</v>
      </c>
      <c r="AF820">
        <v>0</v>
      </c>
      <c r="AG820">
        <v>0</v>
      </c>
      <c r="AH820">
        <v>316.85000000000002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1</v>
      </c>
      <c r="AQ820">
        <v>0</v>
      </c>
      <c r="AR820">
        <v>0</v>
      </c>
      <c r="AS820" t="s">
        <v>3</v>
      </c>
      <c r="AT820">
        <v>26.24</v>
      </c>
      <c r="AU820" t="s">
        <v>134</v>
      </c>
      <c r="AV820">
        <v>1</v>
      </c>
      <c r="AW820">
        <v>2</v>
      </c>
      <c r="AX820">
        <v>36407119</v>
      </c>
      <c r="AY820">
        <v>2</v>
      </c>
      <c r="AZ820">
        <v>131072</v>
      </c>
      <c r="BA820">
        <v>792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Y820*Source!I807</f>
        <v>0.30175999999999997</v>
      </c>
      <c r="CY820">
        <f>AD820</f>
        <v>316.85000000000002</v>
      </c>
      <c r="CZ820">
        <f>AH820</f>
        <v>316.85000000000002</v>
      </c>
      <c r="DA820">
        <f>AL820</f>
        <v>1</v>
      </c>
      <c r="DB820">
        <f>ROUND((ROUND(AT820*CZ820,2)*1.15),2)</f>
        <v>9561.26</v>
      </c>
      <c r="DC820">
        <f>ROUND((ROUND(AT820*AG820,2)*1.15),2)</f>
        <v>0</v>
      </c>
    </row>
    <row r="821" spans="1:107">
      <c r="A821">
        <f>ROW(Source!A807)</f>
        <v>807</v>
      </c>
      <c r="B821">
        <v>36401907</v>
      </c>
      <c r="C821">
        <v>36407109</v>
      </c>
      <c r="D821">
        <v>121548</v>
      </c>
      <c r="E821">
        <v>1</v>
      </c>
      <c r="F821">
        <v>1</v>
      </c>
      <c r="G821">
        <v>1</v>
      </c>
      <c r="H821">
        <v>1</v>
      </c>
      <c r="I821" t="s">
        <v>35</v>
      </c>
      <c r="J821" t="s">
        <v>3</v>
      </c>
      <c r="K821" t="s">
        <v>515</v>
      </c>
      <c r="L821">
        <v>608254</v>
      </c>
      <c r="N821">
        <v>1013</v>
      </c>
      <c r="O821" t="s">
        <v>516</v>
      </c>
      <c r="P821" t="s">
        <v>516</v>
      </c>
      <c r="Q821">
        <v>1</v>
      </c>
      <c r="W821">
        <v>0</v>
      </c>
      <c r="X821">
        <v>-185737400</v>
      </c>
      <c r="Y821">
        <v>0.03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3</v>
      </c>
      <c r="AT821">
        <v>0.03</v>
      </c>
      <c r="AU821" t="s">
        <v>3</v>
      </c>
      <c r="AV821">
        <v>2</v>
      </c>
      <c r="AW821">
        <v>2</v>
      </c>
      <c r="AX821">
        <v>36407120</v>
      </c>
      <c r="AY821">
        <v>1</v>
      </c>
      <c r="AZ821">
        <v>0</v>
      </c>
      <c r="BA821">
        <v>793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Y821*Source!I807</f>
        <v>2.9999999999999997E-4</v>
      </c>
      <c r="CY821">
        <f>AD821</f>
        <v>0</v>
      </c>
      <c r="CZ821">
        <f>AH821</f>
        <v>0</v>
      </c>
      <c r="DA821">
        <f>AL821</f>
        <v>1</v>
      </c>
      <c r="DB821">
        <f t="shared" ref="DB821:DB828" si="125">ROUND(ROUND(AT821*CZ821,2),2)</f>
        <v>0</v>
      </c>
      <c r="DC821">
        <f t="shared" ref="DC821:DC828" si="126">ROUND(ROUND(AT821*AG821,2),2)</f>
        <v>0</v>
      </c>
    </row>
    <row r="822" spans="1:107">
      <c r="A822">
        <f>ROW(Source!A807)</f>
        <v>807</v>
      </c>
      <c r="B822">
        <v>36401907</v>
      </c>
      <c r="C822">
        <v>36407109</v>
      </c>
      <c r="D822">
        <v>29172362</v>
      </c>
      <c r="E822">
        <v>1</v>
      </c>
      <c r="F822">
        <v>1</v>
      </c>
      <c r="G822">
        <v>1</v>
      </c>
      <c r="H822">
        <v>2</v>
      </c>
      <c r="I822" t="s">
        <v>690</v>
      </c>
      <c r="J822" t="s">
        <v>691</v>
      </c>
      <c r="K822" t="s">
        <v>692</v>
      </c>
      <c r="L822">
        <v>1368</v>
      </c>
      <c r="N822">
        <v>1011</v>
      </c>
      <c r="O822" t="s">
        <v>520</v>
      </c>
      <c r="P822" t="s">
        <v>520</v>
      </c>
      <c r="Q822">
        <v>1</v>
      </c>
      <c r="W822">
        <v>0</v>
      </c>
      <c r="X822">
        <v>2071614860</v>
      </c>
      <c r="Y822">
        <v>0.03</v>
      </c>
      <c r="AA822">
        <v>0</v>
      </c>
      <c r="AB822">
        <v>1113.56</v>
      </c>
      <c r="AC822">
        <v>449.82</v>
      </c>
      <c r="AD822">
        <v>0</v>
      </c>
      <c r="AE822">
        <v>0</v>
      </c>
      <c r="AF822">
        <v>134.65</v>
      </c>
      <c r="AG822">
        <v>13.5</v>
      </c>
      <c r="AH822">
        <v>0</v>
      </c>
      <c r="AI822">
        <v>1</v>
      </c>
      <c r="AJ822">
        <v>8.27</v>
      </c>
      <c r="AK822">
        <v>33.32</v>
      </c>
      <c r="AL822">
        <v>1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0.03</v>
      </c>
      <c r="AU822" t="s">
        <v>3</v>
      </c>
      <c r="AV822">
        <v>0</v>
      </c>
      <c r="AW822">
        <v>2</v>
      </c>
      <c r="AX822">
        <v>36407121</v>
      </c>
      <c r="AY822">
        <v>1</v>
      </c>
      <c r="AZ822">
        <v>0</v>
      </c>
      <c r="BA822">
        <v>794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Y822*Source!I807</f>
        <v>2.9999999999999997E-4</v>
      </c>
      <c r="CY822">
        <f>AB822</f>
        <v>1113.56</v>
      </c>
      <c r="CZ822">
        <f>AF822</f>
        <v>134.65</v>
      </c>
      <c r="DA822">
        <f>AJ822</f>
        <v>8.27</v>
      </c>
      <c r="DB822">
        <f t="shared" si="125"/>
        <v>4.04</v>
      </c>
      <c r="DC822">
        <f t="shared" si="126"/>
        <v>0.41</v>
      </c>
    </row>
    <row r="823" spans="1:107">
      <c r="A823">
        <f>ROW(Source!A807)</f>
        <v>807</v>
      </c>
      <c r="B823">
        <v>36401907</v>
      </c>
      <c r="C823">
        <v>36407109</v>
      </c>
      <c r="D823">
        <v>29174913</v>
      </c>
      <c r="E823">
        <v>1</v>
      </c>
      <c r="F823">
        <v>1</v>
      </c>
      <c r="G823">
        <v>1</v>
      </c>
      <c r="H823">
        <v>2</v>
      </c>
      <c r="I823" t="s">
        <v>531</v>
      </c>
      <c r="J823" t="s">
        <v>532</v>
      </c>
      <c r="K823" t="s">
        <v>533</v>
      </c>
      <c r="L823">
        <v>1368</v>
      </c>
      <c r="N823">
        <v>1011</v>
      </c>
      <c r="O823" t="s">
        <v>520</v>
      </c>
      <c r="P823" t="s">
        <v>520</v>
      </c>
      <c r="Q823">
        <v>1</v>
      </c>
      <c r="W823">
        <v>0</v>
      </c>
      <c r="X823">
        <v>458544584</v>
      </c>
      <c r="Y823">
        <v>0.02</v>
      </c>
      <c r="AA823">
        <v>0</v>
      </c>
      <c r="AB823">
        <v>932.72</v>
      </c>
      <c r="AC823">
        <v>386.51</v>
      </c>
      <c r="AD823">
        <v>0</v>
      </c>
      <c r="AE823">
        <v>0</v>
      </c>
      <c r="AF823">
        <v>87.17</v>
      </c>
      <c r="AG823">
        <v>11.6</v>
      </c>
      <c r="AH823">
        <v>0</v>
      </c>
      <c r="AI823">
        <v>1</v>
      </c>
      <c r="AJ823">
        <v>10.7</v>
      </c>
      <c r="AK823">
        <v>33.32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0.02</v>
      </c>
      <c r="AU823" t="s">
        <v>3</v>
      </c>
      <c r="AV823">
        <v>0</v>
      </c>
      <c r="AW823">
        <v>2</v>
      </c>
      <c r="AX823">
        <v>36407122</v>
      </c>
      <c r="AY823">
        <v>1</v>
      </c>
      <c r="AZ823">
        <v>0</v>
      </c>
      <c r="BA823">
        <v>795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Y823*Source!I807</f>
        <v>2.0000000000000001E-4</v>
      </c>
      <c r="CY823">
        <f>AB823</f>
        <v>932.72</v>
      </c>
      <c r="CZ823">
        <f>AF823</f>
        <v>87.17</v>
      </c>
      <c r="DA823">
        <f>AJ823</f>
        <v>10.7</v>
      </c>
      <c r="DB823">
        <f t="shared" si="125"/>
        <v>1.74</v>
      </c>
      <c r="DC823">
        <f t="shared" si="126"/>
        <v>0.23</v>
      </c>
    </row>
    <row r="824" spans="1:107">
      <c r="A824">
        <f>ROW(Source!A807)</f>
        <v>807</v>
      </c>
      <c r="B824">
        <v>36401907</v>
      </c>
      <c r="C824">
        <v>36407109</v>
      </c>
      <c r="D824">
        <v>29149204</v>
      </c>
      <c r="E824">
        <v>1</v>
      </c>
      <c r="F824">
        <v>1</v>
      </c>
      <c r="G824">
        <v>1</v>
      </c>
      <c r="H824">
        <v>3</v>
      </c>
      <c r="I824" t="s">
        <v>699</v>
      </c>
      <c r="J824" t="s">
        <v>700</v>
      </c>
      <c r="K824" t="s">
        <v>701</v>
      </c>
      <c r="L824">
        <v>1348</v>
      </c>
      <c r="N824">
        <v>1009</v>
      </c>
      <c r="O824" t="s">
        <v>30</v>
      </c>
      <c r="P824" t="s">
        <v>30</v>
      </c>
      <c r="Q824">
        <v>1000</v>
      </c>
      <c r="W824">
        <v>0</v>
      </c>
      <c r="X824">
        <v>-1132764130</v>
      </c>
      <c r="Y824">
        <v>3.15E-3</v>
      </c>
      <c r="AA824">
        <v>4978.46</v>
      </c>
      <c r="AB824">
        <v>0</v>
      </c>
      <c r="AC824">
        <v>0</v>
      </c>
      <c r="AD824">
        <v>0</v>
      </c>
      <c r="AE824">
        <v>729.98</v>
      </c>
      <c r="AF824">
        <v>0</v>
      </c>
      <c r="AG824">
        <v>0</v>
      </c>
      <c r="AH824">
        <v>0</v>
      </c>
      <c r="AI824">
        <v>6.82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3.15E-3</v>
      </c>
      <c r="AU824" t="s">
        <v>3</v>
      </c>
      <c r="AV824">
        <v>0</v>
      </c>
      <c r="AW824">
        <v>2</v>
      </c>
      <c r="AX824">
        <v>36407123</v>
      </c>
      <c r="AY824">
        <v>1</v>
      </c>
      <c r="AZ824">
        <v>0</v>
      </c>
      <c r="BA824">
        <v>796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Y824*Source!I807</f>
        <v>3.15E-5</v>
      </c>
      <c r="CY824">
        <f>AA824</f>
        <v>4978.46</v>
      </c>
      <c r="CZ824">
        <f>AE824</f>
        <v>729.98</v>
      </c>
      <c r="DA824">
        <f>AI824</f>
        <v>6.82</v>
      </c>
      <c r="DB824">
        <f t="shared" si="125"/>
        <v>2.2999999999999998</v>
      </c>
      <c r="DC824">
        <f t="shared" si="126"/>
        <v>0</v>
      </c>
    </row>
    <row r="825" spans="1:107">
      <c r="A825">
        <f>ROW(Source!A807)</f>
        <v>807</v>
      </c>
      <c r="B825">
        <v>36401907</v>
      </c>
      <c r="C825">
        <v>36407109</v>
      </c>
      <c r="D825">
        <v>29156142</v>
      </c>
      <c r="E825">
        <v>1</v>
      </c>
      <c r="F825">
        <v>1</v>
      </c>
      <c r="G825">
        <v>1</v>
      </c>
      <c r="H825">
        <v>3</v>
      </c>
      <c r="I825" t="s">
        <v>230</v>
      </c>
      <c r="J825" t="s">
        <v>233</v>
      </c>
      <c r="K825" t="s">
        <v>231</v>
      </c>
      <c r="L825">
        <v>1356</v>
      </c>
      <c r="N825">
        <v>1010</v>
      </c>
      <c r="O825" t="s">
        <v>232</v>
      </c>
      <c r="P825" t="s">
        <v>232</v>
      </c>
      <c r="Q825">
        <v>1000</v>
      </c>
      <c r="W825">
        <v>0</v>
      </c>
      <c r="X825">
        <v>-1152774928</v>
      </c>
      <c r="Y825">
        <v>0.1</v>
      </c>
      <c r="AA825">
        <v>5955.29</v>
      </c>
      <c r="AB825">
        <v>0</v>
      </c>
      <c r="AC825">
        <v>0</v>
      </c>
      <c r="AD825">
        <v>0</v>
      </c>
      <c r="AE825">
        <v>1998.42</v>
      </c>
      <c r="AF825">
        <v>0</v>
      </c>
      <c r="AG825">
        <v>0</v>
      </c>
      <c r="AH825">
        <v>0</v>
      </c>
      <c r="AI825">
        <v>2.98</v>
      </c>
      <c r="AJ825">
        <v>1</v>
      </c>
      <c r="AK825">
        <v>1</v>
      </c>
      <c r="AL825">
        <v>1</v>
      </c>
      <c r="AN825">
        <v>0</v>
      </c>
      <c r="AO825">
        <v>0</v>
      </c>
      <c r="AP825">
        <v>0</v>
      </c>
      <c r="AQ825">
        <v>0</v>
      </c>
      <c r="AR825">
        <v>0</v>
      </c>
      <c r="AS825" t="s">
        <v>3</v>
      </c>
      <c r="AT825">
        <v>0.1</v>
      </c>
      <c r="AU825" t="s">
        <v>3</v>
      </c>
      <c r="AV825">
        <v>0</v>
      </c>
      <c r="AW825">
        <v>1</v>
      </c>
      <c r="AX825">
        <v>-1</v>
      </c>
      <c r="AY825">
        <v>0</v>
      </c>
      <c r="AZ825">
        <v>0</v>
      </c>
      <c r="BA825" t="s">
        <v>3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Y825*Source!I807</f>
        <v>1E-3</v>
      </c>
      <c r="CY825">
        <f>AA825</f>
        <v>5955.29</v>
      </c>
      <c r="CZ825">
        <f>AE825</f>
        <v>1998.42</v>
      </c>
      <c r="DA825">
        <f>AI825</f>
        <v>2.98</v>
      </c>
      <c r="DB825">
        <f t="shared" si="125"/>
        <v>199.84</v>
      </c>
      <c r="DC825">
        <f t="shared" si="126"/>
        <v>0</v>
      </c>
    </row>
    <row r="826" spans="1:107">
      <c r="A826">
        <f>ROW(Source!A807)</f>
        <v>807</v>
      </c>
      <c r="B826">
        <v>36401907</v>
      </c>
      <c r="C826">
        <v>36407109</v>
      </c>
      <c r="D826">
        <v>29170678</v>
      </c>
      <c r="E826">
        <v>1</v>
      </c>
      <c r="F826">
        <v>1</v>
      </c>
      <c r="G826">
        <v>1</v>
      </c>
      <c r="H826">
        <v>3</v>
      </c>
      <c r="I826" t="s">
        <v>702</v>
      </c>
      <c r="J826" t="s">
        <v>703</v>
      </c>
      <c r="K826" t="s">
        <v>704</v>
      </c>
      <c r="L826">
        <v>1354</v>
      </c>
      <c r="N826">
        <v>1010</v>
      </c>
      <c r="O826" t="s">
        <v>237</v>
      </c>
      <c r="P826" t="s">
        <v>237</v>
      </c>
      <c r="Q826">
        <v>1</v>
      </c>
      <c r="W826">
        <v>0</v>
      </c>
      <c r="X826">
        <v>-808655695</v>
      </c>
      <c r="Y826">
        <v>102</v>
      </c>
      <c r="AA826">
        <v>0.69</v>
      </c>
      <c r="AB826">
        <v>0</v>
      </c>
      <c r="AC826">
        <v>0</v>
      </c>
      <c r="AD826">
        <v>0</v>
      </c>
      <c r="AE826">
        <v>0.28000000000000003</v>
      </c>
      <c r="AF826">
        <v>0</v>
      </c>
      <c r="AG826">
        <v>0</v>
      </c>
      <c r="AH826">
        <v>0</v>
      </c>
      <c r="AI826">
        <v>2.46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102</v>
      </c>
      <c r="AU826" t="s">
        <v>3</v>
      </c>
      <c r="AV826">
        <v>0</v>
      </c>
      <c r="AW826">
        <v>2</v>
      </c>
      <c r="AX826">
        <v>36407124</v>
      </c>
      <c r="AY826">
        <v>1</v>
      </c>
      <c r="AZ826">
        <v>0</v>
      </c>
      <c r="BA826">
        <v>797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Y826*Source!I807</f>
        <v>1.02</v>
      </c>
      <c r="CY826">
        <f>AA826</f>
        <v>0.69</v>
      </c>
      <c r="CZ826">
        <f>AE826</f>
        <v>0.28000000000000003</v>
      </c>
      <c r="DA826">
        <f>AI826</f>
        <v>2.46</v>
      </c>
      <c r="DB826">
        <f t="shared" si="125"/>
        <v>28.56</v>
      </c>
      <c r="DC826">
        <f t="shared" si="126"/>
        <v>0</v>
      </c>
    </row>
    <row r="827" spans="1:107">
      <c r="A827">
        <f>ROW(Source!A807)</f>
        <v>807</v>
      </c>
      <c r="B827">
        <v>36401907</v>
      </c>
      <c r="C827">
        <v>36407109</v>
      </c>
      <c r="D827">
        <v>29169278</v>
      </c>
      <c r="E827">
        <v>1</v>
      </c>
      <c r="F827">
        <v>1</v>
      </c>
      <c r="G827">
        <v>1</v>
      </c>
      <c r="H827">
        <v>3</v>
      </c>
      <c r="I827" t="s">
        <v>245</v>
      </c>
      <c r="J827" t="s">
        <v>247</v>
      </c>
      <c r="K827" t="s">
        <v>246</v>
      </c>
      <c r="L827">
        <v>1354</v>
      </c>
      <c r="N827">
        <v>1010</v>
      </c>
      <c r="O827" t="s">
        <v>237</v>
      </c>
      <c r="P827" t="s">
        <v>237</v>
      </c>
      <c r="Q827">
        <v>1</v>
      </c>
      <c r="W827">
        <v>0</v>
      </c>
      <c r="X827">
        <v>-1190793685</v>
      </c>
      <c r="Y827">
        <v>100</v>
      </c>
      <c r="AA827">
        <v>76.47</v>
      </c>
      <c r="AB827">
        <v>0</v>
      </c>
      <c r="AC827">
        <v>0</v>
      </c>
      <c r="AD827">
        <v>0</v>
      </c>
      <c r="AE827">
        <v>8.81</v>
      </c>
      <c r="AF827">
        <v>0</v>
      </c>
      <c r="AG827">
        <v>0</v>
      </c>
      <c r="AH827">
        <v>0</v>
      </c>
      <c r="AI827">
        <v>8.68</v>
      </c>
      <c r="AJ827">
        <v>1</v>
      </c>
      <c r="AK827">
        <v>1</v>
      </c>
      <c r="AL827">
        <v>1</v>
      </c>
      <c r="AN827">
        <v>0</v>
      </c>
      <c r="AO827">
        <v>0</v>
      </c>
      <c r="AP827">
        <v>0</v>
      </c>
      <c r="AQ827">
        <v>0</v>
      </c>
      <c r="AR827">
        <v>0</v>
      </c>
      <c r="AS827" t="s">
        <v>3</v>
      </c>
      <c r="AT827">
        <v>100</v>
      </c>
      <c r="AU827" t="s">
        <v>3</v>
      </c>
      <c r="AV827">
        <v>0</v>
      </c>
      <c r="AW827">
        <v>1</v>
      </c>
      <c r="AX827">
        <v>-1</v>
      </c>
      <c r="AY827">
        <v>0</v>
      </c>
      <c r="AZ827">
        <v>0</v>
      </c>
      <c r="BA827" t="s">
        <v>3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Y827*Source!I807</f>
        <v>1</v>
      </c>
      <c r="CY827">
        <f>AA827</f>
        <v>76.47</v>
      </c>
      <c r="CZ827">
        <f>AE827</f>
        <v>8.81</v>
      </c>
      <c r="DA827">
        <f>AI827</f>
        <v>8.68</v>
      </c>
      <c r="DB827">
        <f t="shared" si="125"/>
        <v>881</v>
      </c>
      <c r="DC827">
        <f t="shared" si="126"/>
        <v>0</v>
      </c>
    </row>
    <row r="828" spans="1:107">
      <c r="A828">
        <f>ROW(Source!A807)</f>
        <v>807</v>
      </c>
      <c r="B828">
        <v>36401907</v>
      </c>
      <c r="C828">
        <v>36407109</v>
      </c>
      <c r="D828">
        <v>29171808</v>
      </c>
      <c r="E828">
        <v>1</v>
      </c>
      <c r="F828">
        <v>1</v>
      </c>
      <c r="G828">
        <v>1</v>
      </c>
      <c r="H828">
        <v>3</v>
      </c>
      <c r="I828" t="s">
        <v>705</v>
      </c>
      <c r="J828" t="s">
        <v>706</v>
      </c>
      <c r="K828" t="s">
        <v>707</v>
      </c>
      <c r="L828">
        <v>1374</v>
      </c>
      <c r="N828">
        <v>1013</v>
      </c>
      <c r="O828" t="s">
        <v>708</v>
      </c>
      <c r="P828" t="s">
        <v>708</v>
      </c>
      <c r="Q828">
        <v>1</v>
      </c>
      <c r="W828">
        <v>0</v>
      </c>
      <c r="X828">
        <v>-915781824</v>
      </c>
      <c r="Y828">
        <v>5.21</v>
      </c>
      <c r="AA828">
        <v>1</v>
      </c>
      <c r="AB828">
        <v>0</v>
      </c>
      <c r="AC828">
        <v>0</v>
      </c>
      <c r="AD828">
        <v>0</v>
      </c>
      <c r="AE828">
        <v>1</v>
      </c>
      <c r="AF828">
        <v>0</v>
      </c>
      <c r="AG828">
        <v>0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5.21</v>
      </c>
      <c r="AU828" t="s">
        <v>3</v>
      </c>
      <c r="AV828">
        <v>0</v>
      </c>
      <c r="AW828">
        <v>2</v>
      </c>
      <c r="AX828">
        <v>36407125</v>
      </c>
      <c r="AY828">
        <v>1</v>
      </c>
      <c r="AZ828">
        <v>0</v>
      </c>
      <c r="BA828">
        <v>798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Y828*Source!I807</f>
        <v>5.21E-2</v>
      </c>
      <c r="CY828">
        <f>AA828</f>
        <v>1</v>
      </c>
      <c r="CZ828">
        <f>AE828</f>
        <v>1</v>
      </c>
      <c r="DA828">
        <f>AI828</f>
        <v>1</v>
      </c>
      <c r="DB828">
        <f t="shared" si="125"/>
        <v>5.21</v>
      </c>
      <c r="DC828">
        <f t="shared" si="126"/>
        <v>0</v>
      </c>
    </row>
    <row r="829" spans="1:107">
      <c r="A829">
        <f>ROW(Source!A810)</f>
        <v>810</v>
      </c>
      <c r="B829">
        <v>36401907</v>
      </c>
      <c r="C829">
        <v>36407128</v>
      </c>
      <c r="D829">
        <v>18442760</v>
      </c>
      <c r="E829">
        <v>1</v>
      </c>
      <c r="F829">
        <v>1</v>
      </c>
      <c r="G829">
        <v>1</v>
      </c>
      <c r="H829">
        <v>1</v>
      </c>
      <c r="I829" t="s">
        <v>769</v>
      </c>
      <c r="J829" t="s">
        <v>3</v>
      </c>
      <c r="K829" t="s">
        <v>770</v>
      </c>
      <c r="L829">
        <v>1369</v>
      </c>
      <c r="N829">
        <v>1013</v>
      </c>
      <c r="O829" t="s">
        <v>514</v>
      </c>
      <c r="P829" t="s">
        <v>514</v>
      </c>
      <c r="Q829">
        <v>1</v>
      </c>
      <c r="W829">
        <v>0</v>
      </c>
      <c r="X829">
        <v>1855713677</v>
      </c>
      <c r="Y829">
        <v>29.945999999999998</v>
      </c>
      <c r="AA829">
        <v>0</v>
      </c>
      <c r="AB829">
        <v>0</v>
      </c>
      <c r="AC829">
        <v>0</v>
      </c>
      <c r="AD829">
        <v>354.22</v>
      </c>
      <c r="AE829">
        <v>0</v>
      </c>
      <c r="AF829">
        <v>0</v>
      </c>
      <c r="AG829">
        <v>0</v>
      </c>
      <c r="AH829">
        <v>354.22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1</v>
      </c>
      <c r="AQ829">
        <v>0</v>
      </c>
      <c r="AR829">
        <v>0</v>
      </c>
      <c r="AS829" t="s">
        <v>3</v>
      </c>
      <c r="AT829">
        <v>26.04</v>
      </c>
      <c r="AU829" t="s">
        <v>134</v>
      </c>
      <c r="AV829">
        <v>1</v>
      </c>
      <c r="AW829">
        <v>2</v>
      </c>
      <c r="AX829">
        <v>36407134</v>
      </c>
      <c r="AY829">
        <v>1</v>
      </c>
      <c r="AZ829">
        <v>0</v>
      </c>
      <c r="BA829">
        <v>799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Y829*Source!I810</f>
        <v>8.2351500000000009</v>
      </c>
      <c r="CY829">
        <f>AD829</f>
        <v>354.22</v>
      </c>
      <c r="CZ829">
        <f>AH829</f>
        <v>354.22</v>
      </c>
      <c r="DA829">
        <f>AL829</f>
        <v>1</v>
      </c>
      <c r="DB829">
        <f>ROUND((ROUND(AT829*CZ829,2)*1.15),2)</f>
        <v>10607.47</v>
      </c>
      <c r="DC829">
        <f>ROUND((ROUND(AT829*AG829,2)*1.15),2)</f>
        <v>0</v>
      </c>
    </row>
    <row r="830" spans="1:107">
      <c r="A830">
        <f>ROW(Source!A810)</f>
        <v>810</v>
      </c>
      <c r="B830">
        <v>36401907</v>
      </c>
      <c r="C830">
        <v>36407128</v>
      </c>
      <c r="D830">
        <v>29173472</v>
      </c>
      <c r="E830">
        <v>1</v>
      </c>
      <c r="F830">
        <v>1</v>
      </c>
      <c r="G830">
        <v>1</v>
      </c>
      <c r="H830">
        <v>2</v>
      </c>
      <c r="I830" t="s">
        <v>577</v>
      </c>
      <c r="J830" t="s">
        <v>578</v>
      </c>
      <c r="K830" t="s">
        <v>579</v>
      </c>
      <c r="L830">
        <v>1368</v>
      </c>
      <c r="N830">
        <v>1011</v>
      </c>
      <c r="O830" t="s">
        <v>520</v>
      </c>
      <c r="P830" t="s">
        <v>520</v>
      </c>
      <c r="Q830">
        <v>1</v>
      </c>
      <c r="W830">
        <v>0</v>
      </c>
      <c r="X830">
        <v>275932499</v>
      </c>
      <c r="Y830">
        <v>9.125</v>
      </c>
      <c r="AA830">
        <v>0</v>
      </c>
      <c r="AB830">
        <v>12.75</v>
      </c>
      <c r="AC830">
        <v>0</v>
      </c>
      <c r="AD830">
        <v>0</v>
      </c>
      <c r="AE830">
        <v>0</v>
      </c>
      <c r="AF830">
        <v>3</v>
      </c>
      <c r="AG830">
        <v>0</v>
      </c>
      <c r="AH830">
        <v>0</v>
      </c>
      <c r="AI830">
        <v>1</v>
      </c>
      <c r="AJ830">
        <v>4.25</v>
      </c>
      <c r="AK830">
        <v>33.32</v>
      </c>
      <c r="AL830">
        <v>1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7.3</v>
      </c>
      <c r="AU830" t="s">
        <v>133</v>
      </c>
      <c r="AV830">
        <v>0</v>
      </c>
      <c r="AW830">
        <v>2</v>
      </c>
      <c r="AX830">
        <v>36407135</v>
      </c>
      <c r="AY830">
        <v>1</v>
      </c>
      <c r="AZ830">
        <v>0</v>
      </c>
      <c r="BA830">
        <v>800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Y830*Source!I810</f>
        <v>2.5093750000000004</v>
      </c>
      <c r="CY830">
        <f>AB830</f>
        <v>12.75</v>
      </c>
      <c r="CZ830">
        <f>AF830</f>
        <v>3</v>
      </c>
      <c r="DA830">
        <f>AJ830</f>
        <v>4.25</v>
      </c>
      <c r="DB830">
        <f>ROUND((ROUND(AT830*CZ830,2)*1.25),2)</f>
        <v>27.38</v>
      </c>
      <c r="DC830">
        <f>ROUND((ROUND(AT830*AG830,2)*1.25),2)</f>
        <v>0</v>
      </c>
    </row>
    <row r="831" spans="1:107">
      <c r="A831">
        <f>ROW(Source!A810)</f>
        <v>810</v>
      </c>
      <c r="B831">
        <v>36401907</v>
      </c>
      <c r="C831">
        <v>36407128</v>
      </c>
      <c r="D831">
        <v>29174580</v>
      </c>
      <c r="E831">
        <v>1</v>
      </c>
      <c r="F831">
        <v>1</v>
      </c>
      <c r="G831">
        <v>1</v>
      </c>
      <c r="H831">
        <v>2</v>
      </c>
      <c r="I831" t="s">
        <v>632</v>
      </c>
      <c r="J831" t="s">
        <v>633</v>
      </c>
      <c r="K831" t="s">
        <v>634</v>
      </c>
      <c r="L831">
        <v>1368</v>
      </c>
      <c r="N831">
        <v>1011</v>
      </c>
      <c r="O831" t="s">
        <v>520</v>
      </c>
      <c r="P831" t="s">
        <v>520</v>
      </c>
      <c r="Q831">
        <v>1</v>
      </c>
      <c r="W831">
        <v>0</v>
      </c>
      <c r="X831">
        <v>-169468834</v>
      </c>
      <c r="Y831">
        <v>9.125</v>
      </c>
      <c r="AA831">
        <v>0</v>
      </c>
      <c r="AB831">
        <v>31.87</v>
      </c>
      <c r="AC831">
        <v>0</v>
      </c>
      <c r="AD831">
        <v>0</v>
      </c>
      <c r="AE831">
        <v>0</v>
      </c>
      <c r="AF831">
        <v>2.08</v>
      </c>
      <c r="AG831">
        <v>0</v>
      </c>
      <c r="AH831">
        <v>0</v>
      </c>
      <c r="AI831">
        <v>1</v>
      </c>
      <c r="AJ831">
        <v>15.32</v>
      </c>
      <c r="AK831">
        <v>33.32</v>
      </c>
      <c r="AL831">
        <v>1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7.3</v>
      </c>
      <c r="AU831" t="s">
        <v>133</v>
      </c>
      <c r="AV831">
        <v>0</v>
      </c>
      <c r="AW831">
        <v>2</v>
      </c>
      <c r="AX831">
        <v>36407136</v>
      </c>
      <c r="AY831">
        <v>1</v>
      </c>
      <c r="AZ831">
        <v>0</v>
      </c>
      <c r="BA831">
        <v>801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Y831*Source!I810</f>
        <v>2.5093750000000004</v>
      </c>
      <c r="CY831">
        <f>AB831</f>
        <v>31.87</v>
      </c>
      <c r="CZ831">
        <f>AF831</f>
        <v>2.08</v>
      </c>
      <c r="DA831">
        <f>AJ831</f>
        <v>15.32</v>
      </c>
      <c r="DB831">
        <f>ROUND((ROUND(AT831*CZ831,2)*1.25),2)</f>
        <v>18.98</v>
      </c>
      <c r="DC831">
        <f>ROUND((ROUND(AT831*AG831,2)*1.25),2)</f>
        <v>0</v>
      </c>
    </row>
    <row r="832" spans="1:107">
      <c r="A832">
        <f>ROW(Source!A810)</f>
        <v>810</v>
      </c>
      <c r="B832">
        <v>36401907</v>
      </c>
      <c r="C832">
        <v>36407128</v>
      </c>
      <c r="D832">
        <v>29174613</v>
      </c>
      <c r="E832">
        <v>1</v>
      </c>
      <c r="F832">
        <v>1</v>
      </c>
      <c r="G832">
        <v>1</v>
      </c>
      <c r="H832">
        <v>2</v>
      </c>
      <c r="I832" t="s">
        <v>771</v>
      </c>
      <c r="J832" t="s">
        <v>772</v>
      </c>
      <c r="K832" t="s">
        <v>773</v>
      </c>
      <c r="L832">
        <v>1368</v>
      </c>
      <c r="N832">
        <v>1011</v>
      </c>
      <c r="O832" t="s">
        <v>520</v>
      </c>
      <c r="P832" t="s">
        <v>520</v>
      </c>
      <c r="Q832">
        <v>1</v>
      </c>
      <c r="W832">
        <v>0</v>
      </c>
      <c r="X832">
        <v>494066865</v>
      </c>
      <c r="Y832">
        <v>1.825</v>
      </c>
      <c r="AA832">
        <v>0</v>
      </c>
      <c r="AB832">
        <v>0.52</v>
      </c>
      <c r="AC832">
        <v>0</v>
      </c>
      <c r="AD832">
        <v>0</v>
      </c>
      <c r="AE832">
        <v>0</v>
      </c>
      <c r="AF832">
        <v>0.14000000000000001</v>
      </c>
      <c r="AG832">
        <v>0</v>
      </c>
      <c r="AH832">
        <v>0</v>
      </c>
      <c r="AI832">
        <v>1</v>
      </c>
      <c r="AJ832">
        <v>3.71</v>
      </c>
      <c r="AK832">
        <v>33.32</v>
      </c>
      <c r="AL832">
        <v>1</v>
      </c>
      <c r="AN832">
        <v>0</v>
      </c>
      <c r="AO832">
        <v>1</v>
      </c>
      <c r="AP832">
        <v>1</v>
      </c>
      <c r="AQ832">
        <v>0</v>
      </c>
      <c r="AR832">
        <v>0</v>
      </c>
      <c r="AS832" t="s">
        <v>3</v>
      </c>
      <c r="AT832">
        <v>1.46</v>
      </c>
      <c r="AU832" t="s">
        <v>133</v>
      </c>
      <c r="AV832">
        <v>0</v>
      </c>
      <c r="AW832">
        <v>2</v>
      </c>
      <c r="AX832">
        <v>36407137</v>
      </c>
      <c r="AY832">
        <v>1</v>
      </c>
      <c r="AZ832">
        <v>0</v>
      </c>
      <c r="BA832">
        <v>802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Y832*Source!I810</f>
        <v>0.50187500000000007</v>
      </c>
      <c r="CY832">
        <f>AB832</f>
        <v>0.52</v>
      </c>
      <c r="CZ832">
        <f>AF832</f>
        <v>0.14000000000000001</v>
      </c>
      <c r="DA832">
        <f>AJ832</f>
        <v>3.71</v>
      </c>
      <c r="DB832">
        <f>ROUND((ROUND(AT832*CZ832,2)*1.25),2)</f>
        <v>0.25</v>
      </c>
      <c r="DC832">
        <f>ROUND((ROUND(AT832*AG832,2)*1.25),2)</f>
        <v>0</v>
      </c>
    </row>
    <row r="833" spans="1:107">
      <c r="A833">
        <f>ROW(Source!A810)</f>
        <v>810</v>
      </c>
      <c r="B833">
        <v>36401907</v>
      </c>
      <c r="C833">
        <v>36407128</v>
      </c>
      <c r="D833">
        <v>29174913</v>
      </c>
      <c r="E833">
        <v>1</v>
      </c>
      <c r="F833">
        <v>1</v>
      </c>
      <c r="G833">
        <v>1</v>
      </c>
      <c r="H833">
        <v>2</v>
      </c>
      <c r="I833" t="s">
        <v>531</v>
      </c>
      <c r="J833" t="s">
        <v>532</v>
      </c>
      <c r="K833" t="s">
        <v>533</v>
      </c>
      <c r="L833">
        <v>1368</v>
      </c>
      <c r="N833">
        <v>1011</v>
      </c>
      <c r="O833" t="s">
        <v>520</v>
      </c>
      <c r="P833" t="s">
        <v>520</v>
      </c>
      <c r="Q833">
        <v>1</v>
      </c>
      <c r="W833">
        <v>0</v>
      </c>
      <c r="X833">
        <v>458544584</v>
      </c>
      <c r="Y833">
        <v>0.17500000000000002</v>
      </c>
      <c r="AA833">
        <v>0</v>
      </c>
      <c r="AB833">
        <v>932.72</v>
      </c>
      <c r="AC833">
        <v>386.51</v>
      </c>
      <c r="AD833">
        <v>0</v>
      </c>
      <c r="AE833">
        <v>0</v>
      </c>
      <c r="AF833">
        <v>87.17</v>
      </c>
      <c r="AG833">
        <v>11.6</v>
      </c>
      <c r="AH833">
        <v>0</v>
      </c>
      <c r="AI833">
        <v>1</v>
      </c>
      <c r="AJ833">
        <v>10.7</v>
      </c>
      <c r="AK833">
        <v>33.32</v>
      </c>
      <c r="AL833">
        <v>1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0.14000000000000001</v>
      </c>
      <c r="AU833" t="s">
        <v>133</v>
      </c>
      <c r="AV833">
        <v>0</v>
      </c>
      <c r="AW833">
        <v>2</v>
      </c>
      <c r="AX833">
        <v>36407138</v>
      </c>
      <c r="AY833">
        <v>1</v>
      </c>
      <c r="AZ833">
        <v>0</v>
      </c>
      <c r="BA833">
        <v>803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Y833*Source!I810</f>
        <v>4.8125000000000008E-2</v>
      </c>
      <c r="CY833">
        <f>AB833</f>
        <v>932.72</v>
      </c>
      <c r="CZ833">
        <f>AF833</f>
        <v>87.17</v>
      </c>
      <c r="DA833">
        <f>AJ833</f>
        <v>10.7</v>
      </c>
      <c r="DB833">
        <f>ROUND((ROUND(AT833*CZ833,2)*1.25),2)</f>
        <v>15.25</v>
      </c>
      <c r="DC833">
        <f>ROUND((ROUND(AT833*AG833,2)*1.25),2)</f>
        <v>2.0299999999999998</v>
      </c>
    </row>
    <row r="834" spans="1:107">
      <c r="A834">
        <f>ROW(Source!A815)</f>
        <v>815</v>
      </c>
      <c r="B834">
        <v>36401907</v>
      </c>
      <c r="C834">
        <v>36407148</v>
      </c>
      <c r="D834">
        <v>18442760</v>
      </c>
      <c r="E834">
        <v>1</v>
      </c>
      <c r="F834">
        <v>1</v>
      </c>
      <c r="G834">
        <v>1</v>
      </c>
      <c r="H834">
        <v>1</v>
      </c>
      <c r="I834" t="s">
        <v>769</v>
      </c>
      <c r="J834" t="s">
        <v>3</v>
      </c>
      <c r="K834" t="s">
        <v>770</v>
      </c>
      <c r="L834">
        <v>1369</v>
      </c>
      <c r="N834">
        <v>1013</v>
      </c>
      <c r="O834" t="s">
        <v>514</v>
      </c>
      <c r="P834" t="s">
        <v>514</v>
      </c>
      <c r="Q834">
        <v>1</v>
      </c>
      <c r="W834">
        <v>0</v>
      </c>
      <c r="X834">
        <v>1855713677</v>
      </c>
      <c r="Y834">
        <v>42.009499999999996</v>
      </c>
      <c r="AA834">
        <v>0</v>
      </c>
      <c r="AB834">
        <v>0</v>
      </c>
      <c r="AC834">
        <v>0</v>
      </c>
      <c r="AD834">
        <v>354.22</v>
      </c>
      <c r="AE834">
        <v>0</v>
      </c>
      <c r="AF834">
        <v>0</v>
      </c>
      <c r="AG834">
        <v>0</v>
      </c>
      <c r="AH834">
        <v>354.22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1</v>
      </c>
      <c r="AQ834">
        <v>0</v>
      </c>
      <c r="AR834">
        <v>0</v>
      </c>
      <c r="AS834" t="s">
        <v>3</v>
      </c>
      <c r="AT834">
        <v>36.53</v>
      </c>
      <c r="AU834" t="s">
        <v>134</v>
      </c>
      <c r="AV834">
        <v>1</v>
      </c>
      <c r="AW834">
        <v>2</v>
      </c>
      <c r="AX834">
        <v>36407152</v>
      </c>
      <c r="AY834">
        <v>1</v>
      </c>
      <c r="AZ834">
        <v>0</v>
      </c>
      <c r="BA834">
        <v>809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Y834*Source!I815</f>
        <v>2.5205699999999998</v>
      </c>
      <c r="CY834">
        <f>AD834</f>
        <v>354.22</v>
      </c>
      <c r="CZ834">
        <f>AH834</f>
        <v>354.22</v>
      </c>
      <c r="DA834">
        <f>AL834</f>
        <v>1</v>
      </c>
      <c r="DB834">
        <f>ROUND((ROUND(AT834*CZ834,2)*1.15),2)</f>
        <v>14880.61</v>
      </c>
      <c r="DC834">
        <f>ROUND((ROUND(AT834*AG834,2)*1.15),2)</f>
        <v>0</v>
      </c>
    </row>
    <row r="835" spans="1:107">
      <c r="A835">
        <f>ROW(Source!A815)</f>
        <v>815</v>
      </c>
      <c r="B835">
        <v>36401907</v>
      </c>
      <c r="C835">
        <v>36407148</v>
      </c>
      <c r="D835">
        <v>29109376</v>
      </c>
      <c r="E835">
        <v>1</v>
      </c>
      <c r="F835">
        <v>1</v>
      </c>
      <c r="G835">
        <v>1</v>
      </c>
      <c r="H835">
        <v>3</v>
      </c>
      <c r="I835" t="s">
        <v>326</v>
      </c>
      <c r="J835" t="s">
        <v>328</v>
      </c>
      <c r="K835" t="s">
        <v>327</v>
      </c>
      <c r="L835">
        <v>1346</v>
      </c>
      <c r="N835">
        <v>1009</v>
      </c>
      <c r="O835" t="s">
        <v>160</v>
      </c>
      <c r="P835" t="s">
        <v>160</v>
      </c>
      <c r="Q835">
        <v>1</v>
      </c>
      <c r="W835">
        <v>0</v>
      </c>
      <c r="X835">
        <v>-501888552</v>
      </c>
      <c r="Y835">
        <v>0.83333299999999999</v>
      </c>
      <c r="AA835">
        <v>25647.39</v>
      </c>
      <c r="AB835">
        <v>0</v>
      </c>
      <c r="AC835">
        <v>0</v>
      </c>
      <c r="AD835">
        <v>0</v>
      </c>
      <c r="AE835">
        <v>4894.54</v>
      </c>
      <c r="AF835">
        <v>0</v>
      </c>
      <c r="AG835">
        <v>0</v>
      </c>
      <c r="AH835">
        <v>0</v>
      </c>
      <c r="AI835">
        <v>5.24</v>
      </c>
      <c r="AJ835">
        <v>1</v>
      </c>
      <c r="AK835">
        <v>1</v>
      </c>
      <c r="AL835">
        <v>1</v>
      </c>
      <c r="AN835">
        <v>0</v>
      </c>
      <c r="AO835">
        <v>0</v>
      </c>
      <c r="AP835">
        <v>0</v>
      </c>
      <c r="AQ835">
        <v>0</v>
      </c>
      <c r="AR835">
        <v>0</v>
      </c>
      <c r="AS835" t="s">
        <v>3</v>
      </c>
      <c r="AT835">
        <v>0.83333299999999999</v>
      </c>
      <c r="AU835" t="s">
        <v>3</v>
      </c>
      <c r="AV835">
        <v>0</v>
      </c>
      <c r="AW835">
        <v>2</v>
      </c>
      <c r="AX835">
        <v>36407153</v>
      </c>
      <c r="AY835">
        <v>1</v>
      </c>
      <c r="AZ835">
        <v>6144</v>
      </c>
      <c r="BA835">
        <v>810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Y835*Source!I815</f>
        <v>4.9999979999999999E-2</v>
      </c>
      <c r="CY835">
        <f>AA835</f>
        <v>25647.39</v>
      </c>
      <c r="CZ835">
        <f>AE835</f>
        <v>4894.54</v>
      </c>
      <c r="DA835">
        <f>AI835</f>
        <v>5.24</v>
      </c>
      <c r="DB835">
        <f>ROUND(ROUND(AT835*CZ835,2),2)</f>
        <v>4078.78</v>
      </c>
      <c r="DC835">
        <f>ROUND(ROUND(AT835*AG835,2),2)</f>
        <v>0</v>
      </c>
    </row>
    <row r="836" spans="1:107">
      <c r="A836">
        <f>ROW(Source!A815)</f>
        <v>815</v>
      </c>
      <c r="B836">
        <v>36401907</v>
      </c>
      <c r="C836">
        <v>36407148</v>
      </c>
      <c r="D836">
        <v>29109730</v>
      </c>
      <c r="E836">
        <v>1</v>
      </c>
      <c r="F836">
        <v>1</v>
      </c>
      <c r="G836">
        <v>1</v>
      </c>
      <c r="H836">
        <v>3</v>
      </c>
      <c r="I836" t="s">
        <v>330</v>
      </c>
      <c r="J836" t="s">
        <v>332</v>
      </c>
      <c r="K836" t="s">
        <v>331</v>
      </c>
      <c r="L836">
        <v>1327</v>
      </c>
      <c r="N836">
        <v>1005</v>
      </c>
      <c r="O836" t="s">
        <v>155</v>
      </c>
      <c r="P836" t="s">
        <v>155</v>
      </c>
      <c r="Q836">
        <v>1</v>
      </c>
      <c r="W836">
        <v>0</v>
      </c>
      <c r="X836">
        <v>650529573</v>
      </c>
      <c r="Y836">
        <v>66.666667000000004</v>
      </c>
      <c r="AA836">
        <v>372.63</v>
      </c>
      <c r="AB836">
        <v>0</v>
      </c>
      <c r="AC836">
        <v>0</v>
      </c>
      <c r="AD836">
        <v>0</v>
      </c>
      <c r="AE836">
        <v>37.299999999999997</v>
      </c>
      <c r="AF836">
        <v>0</v>
      </c>
      <c r="AG836">
        <v>0</v>
      </c>
      <c r="AH836">
        <v>0</v>
      </c>
      <c r="AI836">
        <v>9.99</v>
      </c>
      <c r="AJ836">
        <v>1</v>
      </c>
      <c r="AK836">
        <v>1</v>
      </c>
      <c r="AL836">
        <v>1</v>
      </c>
      <c r="AN836">
        <v>0</v>
      </c>
      <c r="AO836">
        <v>0</v>
      </c>
      <c r="AP836">
        <v>0</v>
      </c>
      <c r="AQ836">
        <v>0</v>
      </c>
      <c r="AR836">
        <v>0</v>
      </c>
      <c r="AS836" t="s">
        <v>3</v>
      </c>
      <c r="AT836">
        <v>66.666667000000004</v>
      </c>
      <c r="AU836" t="s">
        <v>3</v>
      </c>
      <c r="AV836">
        <v>0</v>
      </c>
      <c r="AW836">
        <v>2</v>
      </c>
      <c r="AX836">
        <v>36407154</v>
      </c>
      <c r="AY836">
        <v>1</v>
      </c>
      <c r="AZ836">
        <v>6144</v>
      </c>
      <c r="BA836">
        <v>811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Y836*Source!I815</f>
        <v>4.0000000199999999</v>
      </c>
      <c r="CY836">
        <f>AA836</f>
        <v>372.63</v>
      </c>
      <c r="CZ836">
        <f>AE836</f>
        <v>37.299999999999997</v>
      </c>
      <c r="DA836">
        <f>AI836</f>
        <v>9.99</v>
      </c>
      <c r="DB836">
        <f>ROUND(ROUND(AT836*CZ836,2),2)</f>
        <v>2486.67</v>
      </c>
      <c r="DC836">
        <f>ROUND(ROUND(AT836*AG836,2),2)</f>
        <v>0</v>
      </c>
    </row>
    <row r="837" spans="1:107">
      <c r="A837">
        <f>ROW(Source!A818)</f>
        <v>818</v>
      </c>
      <c r="B837">
        <v>36401907</v>
      </c>
      <c r="C837">
        <v>36407157</v>
      </c>
      <c r="D837">
        <v>29364679</v>
      </c>
      <c r="E837">
        <v>1</v>
      </c>
      <c r="F837">
        <v>1</v>
      </c>
      <c r="G837">
        <v>1</v>
      </c>
      <c r="H837">
        <v>1</v>
      </c>
      <c r="I837" t="s">
        <v>688</v>
      </c>
      <c r="J837" t="s">
        <v>3</v>
      </c>
      <c r="K837" t="s">
        <v>689</v>
      </c>
      <c r="L837">
        <v>1369</v>
      </c>
      <c r="N837">
        <v>1013</v>
      </c>
      <c r="O837" t="s">
        <v>514</v>
      </c>
      <c r="P837" t="s">
        <v>514</v>
      </c>
      <c r="Q837">
        <v>1</v>
      </c>
      <c r="W837">
        <v>0</v>
      </c>
      <c r="X837">
        <v>931378261</v>
      </c>
      <c r="Y837">
        <v>108.56</v>
      </c>
      <c r="AA837">
        <v>0</v>
      </c>
      <c r="AB837">
        <v>0</v>
      </c>
      <c r="AC837">
        <v>0</v>
      </c>
      <c r="AD837">
        <v>316.85000000000002</v>
      </c>
      <c r="AE837">
        <v>0</v>
      </c>
      <c r="AF837">
        <v>0</v>
      </c>
      <c r="AG837">
        <v>0</v>
      </c>
      <c r="AH837">
        <v>316.85000000000002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1</v>
      </c>
      <c r="AQ837">
        <v>0</v>
      </c>
      <c r="AR837">
        <v>0</v>
      </c>
      <c r="AS837" t="s">
        <v>3</v>
      </c>
      <c r="AT837">
        <v>94.4</v>
      </c>
      <c r="AU837" t="s">
        <v>134</v>
      </c>
      <c r="AV837">
        <v>1</v>
      </c>
      <c r="AW837">
        <v>2</v>
      </c>
      <c r="AX837">
        <v>36407165</v>
      </c>
      <c r="AY837">
        <v>1</v>
      </c>
      <c r="AZ837">
        <v>0</v>
      </c>
      <c r="BA837">
        <v>812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Y837*Source!I818</f>
        <v>4.3424000000000005</v>
      </c>
      <c r="CY837">
        <f>AD837</f>
        <v>316.85000000000002</v>
      </c>
      <c r="CZ837">
        <f>AH837</f>
        <v>316.85000000000002</v>
      </c>
      <c r="DA837">
        <f>AL837</f>
        <v>1</v>
      </c>
      <c r="DB837">
        <f>ROUND((ROUND(AT837*CZ837,2)*1.15),2)</f>
        <v>34397.24</v>
      </c>
      <c r="DC837">
        <f>ROUND((ROUND(AT837*AG837,2)*1.15),2)</f>
        <v>0</v>
      </c>
    </row>
    <row r="838" spans="1:107">
      <c r="A838">
        <f>ROW(Source!A818)</f>
        <v>818</v>
      </c>
      <c r="B838">
        <v>36401907</v>
      </c>
      <c r="C838">
        <v>36407157</v>
      </c>
      <c r="D838">
        <v>121548</v>
      </c>
      <c r="E838">
        <v>1</v>
      </c>
      <c r="F838">
        <v>1</v>
      </c>
      <c r="G838">
        <v>1</v>
      </c>
      <c r="H838">
        <v>1</v>
      </c>
      <c r="I838" t="s">
        <v>35</v>
      </c>
      <c r="J838" t="s">
        <v>3</v>
      </c>
      <c r="K838" t="s">
        <v>515</v>
      </c>
      <c r="L838">
        <v>608254</v>
      </c>
      <c r="N838">
        <v>1013</v>
      </c>
      <c r="O838" t="s">
        <v>516</v>
      </c>
      <c r="P838" t="s">
        <v>516</v>
      </c>
      <c r="Q838">
        <v>1</v>
      </c>
      <c r="W838">
        <v>0</v>
      </c>
      <c r="X838">
        <v>-185737400</v>
      </c>
      <c r="Y838">
        <v>0.2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0.2</v>
      </c>
      <c r="AU838" t="s">
        <v>3</v>
      </c>
      <c r="AV838">
        <v>2</v>
      </c>
      <c r="AW838">
        <v>2</v>
      </c>
      <c r="AX838">
        <v>36407166</v>
      </c>
      <c r="AY838">
        <v>1</v>
      </c>
      <c r="AZ838">
        <v>0</v>
      </c>
      <c r="BA838">
        <v>813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Y838*Source!I818</f>
        <v>8.0000000000000002E-3</v>
      </c>
      <c r="CY838">
        <f>AD838</f>
        <v>0</v>
      </c>
      <c r="CZ838">
        <f>AH838</f>
        <v>0</v>
      </c>
      <c r="DA838">
        <f>AL838</f>
        <v>1</v>
      </c>
      <c r="DB838">
        <f t="shared" ref="DB838:DB843" si="127">ROUND(ROUND(AT838*CZ838,2),2)</f>
        <v>0</v>
      </c>
      <c r="DC838">
        <f t="shared" ref="DC838:DC843" si="128">ROUND(ROUND(AT838*AG838,2),2)</f>
        <v>0</v>
      </c>
    </row>
    <row r="839" spans="1:107">
      <c r="A839">
        <f>ROW(Source!A818)</f>
        <v>818</v>
      </c>
      <c r="B839">
        <v>36401907</v>
      </c>
      <c r="C839">
        <v>36407157</v>
      </c>
      <c r="D839">
        <v>29172362</v>
      </c>
      <c r="E839">
        <v>1</v>
      </c>
      <c r="F839">
        <v>1</v>
      </c>
      <c r="G839">
        <v>1</v>
      </c>
      <c r="H839">
        <v>2</v>
      </c>
      <c r="I839" t="s">
        <v>690</v>
      </c>
      <c r="J839" t="s">
        <v>691</v>
      </c>
      <c r="K839" t="s">
        <v>692</v>
      </c>
      <c r="L839">
        <v>1368</v>
      </c>
      <c r="N839">
        <v>1011</v>
      </c>
      <c r="O839" t="s">
        <v>520</v>
      </c>
      <c r="P839" t="s">
        <v>520</v>
      </c>
      <c r="Q839">
        <v>1</v>
      </c>
      <c r="W839">
        <v>0</v>
      </c>
      <c r="X839">
        <v>2071614860</v>
      </c>
      <c r="Y839">
        <v>0.2</v>
      </c>
      <c r="AA839">
        <v>0</v>
      </c>
      <c r="AB839">
        <v>1113.56</v>
      </c>
      <c r="AC839">
        <v>449.82</v>
      </c>
      <c r="AD839">
        <v>0</v>
      </c>
      <c r="AE839">
        <v>0</v>
      </c>
      <c r="AF839">
        <v>134.65</v>
      </c>
      <c r="AG839">
        <v>13.5</v>
      </c>
      <c r="AH839">
        <v>0</v>
      </c>
      <c r="AI839">
        <v>1</v>
      </c>
      <c r="AJ839">
        <v>8.27</v>
      </c>
      <c r="AK839">
        <v>33.32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0.2</v>
      </c>
      <c r="AU839" t="s">
        <v>3</v>
      </c>
      <c r="AV839">
        <v>0</v>
      </c>
      <c r="AW839">
        <v>2</v>
      </c>
      <c r="AX839">
        <v>36407167</v>
      </c>
      <c r="AY839">
        <v>1</v>
      </c>
      <c r="AZ839">
        <v>0</v>
      </c>
      <c r="BA839">
        <v>814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Y839*Source!I818</f>
        <v>8.0000000000000002E-3</v>
      </c>
      <c r="CY839">
        <f>AB839</f>
        <v>1113.56</v>
      </c>
      <c r="CZ839">
        <f>AF839</f>
        <v>134.65</v>
      </c>
      <c r="DA839">
        <f>AJ839</f>
        <v>8.27</v>
      </c>
      <c r="DB839">
        <f t="shared" si="127"/>
        <v>26.93</v>
      </c>
      <c r="DC839">
        <f t="shared" si="128"/>
        <v>2.7</v>
      </c>
    </row>
    <row r="840" spans="1:107">
      <c r="A840">
        <f>ROW(Source!A818)</f>
        <v>818</v>
      </c>
      <c r="B840">
        <v>36401907</v>
      </c>
      <c r="C840">
        <v>36407157</v>
      </c>
      <c r="D840">
        <v>29174913</v>
      </c>
      <c r="E840">
        <v>1</v>
      </c>
      <c r="F840">
        <v>1</v>
      </c>
      <c r="G840">
        <v>1</v>
      </c>
      <c r="H840">
        <v>2</v>
      </c>
      <c r="I840" t="s">
        <v>531</v>
      </c>
      <c r="J840" t="s">
        <v>532</v>
      </c>
      <c r="K840" t="s">
        <v>533</v>
      </c>
      <c r="L840">
        <v>1368</v>
      </c>
      <c r="N840">
        <v>1011</v>
      </c>
      <c r="O840" t="s">
        <v>520</v>
      </c>
      <c r="P840" t="s">
        <v>520</v>
      </c>
      <c r="Q840">
        <v>1</v>
      </c>
      <c r="W840">
        <v>0</v>
      </c>
      <c r="X840">
        <v>458544584</v>
      </c>
      <c r="Y840">
        <v>0.2</v>
      </c>
      <c r="AA840">
        <v>0</v>
      </c>
      <c r="AB840">
        <v>932.72</v>
      </c>
      <c r="AC840">
        <v>386.51</v>
      </c>
      <c r="AD840">
        <v>0</v>
      </c>
      <c r="AE840">
        <v>0</v>
      </c>
      <c r="AF840">
        <v>87.17</v>
      </c>
      <c r="AG840">
        <v>11.6</v>
      </c>
      <c r="AH840">
        <v>0</v>
      </c>
      <c r="AI840">
        <v>1</v>
      </c>
      <c r="AJ840">
        <v>10.7</v>
      </c>
      <c r="AK840">
        <v>33.32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0.2</v>
      </c>
      <c r="AU840" t="s">
        <v>3</v>
      </c>
      <c r="AV840">
        <v>0</v>
      </c>
      <c r="AW840">
        <v>2</v>
      </c>
      <c r="AX840">
        <v>36407168</v>
      </c>
      <c r="AY840">
        <v>1</v>
      </c>
      <c r="AZ840">
        <v>0</v>
      </c>
      <c r="BA840">
        <v>815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Y840*Source!I818</f>
        <v>8.0000000000000002E-3</v>
      </c>
      <c r="CY840">
        <f>AB840</f>
        <v>932.72</v>
      </c>
      <c r="CZ840">
        <f>AF840</f>
        <v>87.17</v>
      </c>
      <c r="DA840">
        <f>AJ840</f>
        <v>10.7</v>
      </c>
      <c r="DB840">
        <f t="shared" si="127"/>
        <v>17.43</v>
      </c>
      <c r="DC840">
        <f t="shared" si="128"/>
        <v>2.3199999999999998</v>
      </c>
    </row>
    <row r="841" spans="1:107">
      <c r="A841">
        <f>ROW(Source!A818)</f>
        <v>818</v>
      </c>
      <c r="B841">
        <v>36401907</v>
      </c>
      <c r="C841">
        <v>36407157</v>
      </c>
      <c r="D841">
        <v>29164111</v>
      </c>
      <c r="E841">
        <v>1</v>
      </c>
      <c r="F841">
        <v>1</v>
      </c>
      <c r="G841">
        <v>1</v>
      </c>
      <c r="H841">
        <v>3</v>
      </c>
      <c r="I841" t="s">
        <v>736</v>
      </c>
      <c r="J841" t="s">
        <v>737</v>
      </c>
      <c r="K841" t="s">
        <v>738</v>
      </c>
      <c r="L841">
        <v>1355</v>
      </c>
      <c r="N841">
        <v>1010</v>
      </c>
      <c r="O841" t="s">
        <v>58</v>
      </c>
      <c r="P841" t="s">
        <v>58</v>
      </c>
      <c r="Q841">
        <v>100</v>
      </c>
      <c r="W841">
        <v>0</v>
      </c>
      <c r="X841">
        <v>-1689080274</v>
      </c>
      <c r="Y841">
        <v>1.02</v>
      </c>
      <c r="AA841">
        <v>783</v>
      </c>
      <c r="AB841">
        <v>0</v>
      </c>
      <c r="AC841">
        <v>0</v>
      </c>
      <c r="AD841">
        <v>0</v>
      </c>
      <c r="AE841">
        <v>100</v>
      </c>
      <c r="AF841">
        <v>0</v>
      </c>
      <c r="AG841">
        <v>0</v>
      </c>
      <c r="AH841">
        <v>0</v>
      </c>
      <c r="AI841">
        <v>7.83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1.02</v>
      </c>
      <c r="AU841" t="s">
        <v>3</v>
      </c>
      <c r="AV841">
        <v>0</v>
      </c>
      <c r="AW841">
        <v>2</v>
      </c>
      <c r="AX841">
        <v>36407169</v>
      </c>
      <c r="AY841">
        <v>1</v>
      </c>
      <c r="AZ841">
        <v>0</v>
      </c>
      <c r="BA841">
        <v>816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Y841*Source!I818</f>
        <v>4.0800000000000003E-2</v>
      </c>
      <c r="CY841">
        <f>AA841</f>
        <v>783</v>
      </c>
      <c r="CZ841">
        <f>AE841</f>
        <v>100</v>
      </c>
      <c r="DA841">
        <f>AI841</f>
        <v>7.83</v>
      </c>
      <c r="DB841">
        <f t="shared" si="127"/>
        <v>102</v>
      </c>
      <c r="DC841">
        <f t="shared" si="128"/>
        <v>0</v>
      </c>
    </row>
    <row r="842" spans="1:107">
      <c r="A842">
        <f>ROW(Source!A818)</f>
        <v>818</v>
      </c>
      <c r="B842">
        <v>36401907</v>
      </c>
      <c r="C842">
        <v>36407157</v>
      </c>
      <c r="D842">
        <v>29170288</v>
      </c>
      <c r="E842">
        <v>1</v>
      </c>
      <c r="F842">
        <v>1</v>
      </c>
      <c r="G842">
        <v>1</v>
      </c>
      <c r="H842">
        <v>3</v>
      </c>
      <c r="I842" t="s">
        <v>258</v>
      </c>
      <c r="J842" t="s">
        <v>260</v>
      </c>
      <c r="K842" t="s">
        <v>259</v>
      </c>
      <c r="L842">
        <v>1354</v>
      </c>
      <c r="N842">
        <v>1010</v>
      </c>
      <c r="O842" t="s">
        <v>237</v>
      </c>
      <c r="P842" t="s">
        <v>237</v>
      </c>
      <c r="Q842">
        <v>1</v>
      </c>
      <c r="W842">
        <v>0</v>
      </c>
      <c r="X842">
        <v>-1432988646</v>
      </c>
      <c r="Y842">
        <v>150</v>
      </c>
      <c r="AA842">
        <v>54.36</v>
      </c>
      <c r="AB842">
        <v>0</v>
      </c>
      <c r="AC842">
        <v>0</v>
      </c>
      <c r="AD842">
        <v>0</v>
      </c>
      <c r="AE842">
        <v>15.27</v>
      </c>
      <c r="AF842">
        <v>0</v>
      </c>
      <c r="AG842">
        <v>0</v>
      </c>
      <c r="AH842">
        <v>0</v>
      </c>
      <c r="AI842">
        <v>3.56</v>
      </c>
      <c r="AJ842">
        <v>1</v>
      </c>
      <c r="AK842">
        <v>1</v>
      </c>
      <c r="AL842">
        <v>1</v>
      </c>
      <c r="AN842">
        <v>0</v>
      </c>
      <c r="AO842">
        <v>0</v>
      </c>
      <c r="AP842">
        <v>0</v>
      </c>
      <c r="AQ842">
        <v>0</v>
      </c>
      <c r="AR842">
        <v>0</v>
      </c>
      <c r="AS842" t="s">
        <v>3</v>
      </c>
      <c r="AT842">
        <v>150</v>
      </c>
      <c r="AU842" t="s">
        <v>3</v>
      </c>
      <c r="AV842">
        <v>0</v>
      </c>
      <c r="AW842">
        <v>1</v>
      </c>
      <c r="AX842">
        <v>-1</v>
      </c>
      <c r="AY842">
        <v>0</v>
      </c>
      <c r="AZ842">
        <v>0</v>
      </c>
      <c r="BA842" t="s">
        <v>3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Y842*Source!I818</f>
        <v>6</v>
      </c>
      <c r="CY842">
        <f>AA842</f>
        <v>54.36</v>
      </c>
      <c r="CZ842">
        <f>AE842</f>
        <v>15.27</v>
      </c>
      <c r="DA842">
        <f>AI842</f>
        <v>3.56</v>
      </c>
      <c r="DB842">
        <f t="shared" si="127"/>
        <v>2290.5</v>
      </c>
      <c r="DC842">
        <f t="shared" si="128"/>
        <v>0</v>
      </c>
    </row>
    <row r="843" spans="1:107">
      <c r="A843">
        <f>ROW(Source!A818)</f>
        <v>818</v>
      </c>
      <c r="B843">
        <v>36401907</v>
      </c>
      <c r="C843">
        <v>36407157</v>
      </c>
      <c r="D843">
        <v>29171808</v>
      </c>
      <c r="E843">
        <v>1</v>
      </c>
      <c r="F843">
        <v>1</v>
      </c>
      <c r="G843">
        <v>1</v>
      </c>
      <c r="H843">
        <v>3</v>
      </c>
      <c r="I843" t="s">
        <v>705</v>
      </c>
      <c r="J843" t="s">
        <v>706</v>
      </c>
      <c r="K843" t="s">
        <v>707</v>
      </c>
      <c r="L843">
        <v>1374</v>
      </c>
      <c r="N843">
        <v>1013</v>
      </c>
      <c r="O843" t="s">
        <v>708</v>
      </c>
      <c r="P843" t="s">
        <v>708</v>
      </c>
      <c r="Q843">
        <v>1</v>
      </c>
      <c r="W843">
        <v>0</v>
      </c>
      <c r="X843">
        <v>-915781824</v>
      </c>
      <c r="Y843">
        <v>18.73</v>
      </c>
      <c r="AA843">
        <v>1</v>
      </c>
      <c r="AB843">
        <v>0</v>
      </c>
      <c r="AC843">
        <v>0</v>
      </c>
      <c r="AD843">
        <v>0</v>
      </c>
      <c r="AE843">
        <v>1</v>
      </c>
      <c r="AF843">
        <v>0</v>
      </c>
      <c r="AG843">
        <v>0</v>
      </c>
      <c r="AH843">
        <v>0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18.73</v>
      </c>
      <c r="AU843" t="s">
        <v>3</v>
      </c>
      <c r="AV843">
        <v>0</v>
      </c>
      <c r="AW843">
        <v>2</v>
      </c>
      <c r="AX843">
        <v>36407170</v>
      </c>
      <c r="AY843">
        <v>1</v>
      </c>
      <c r="AZ843">
        <v>0</v>
      </c>
      <c r="BA843">
        <v>817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Y843*Source!I818</f>
        <v>0.74920000000000009</v>
      </c>
      <c r="CY843">
        <f>AA843</f>
        <v>1</v>
      </c>
      <c r="CZ843">
        <f>AE843</f>
        <v>1</v>
      </c>
      <c r="DA843">
        <f>AI843</f>
        <v>1</v>
      </c>
      <c r="DB843">
        <f t="shared" si="127"/>
        <v>18.73</v>
      </c>
      <c r="DC843">
        <f t="shared" si="128"/>
        <v>0</v>
      </c>
    </row>
    <row r="844" spans="1:107">
      <c r="A844">
        <f>ROW(Source!A929)</f>
        <v>929</v>
      </c>
      <c r="B844">
        <v>36401907</v>
      </c>
      <c r="C844">
        <v>36407223</v>
      </c>
      <c r="D844">
        <v>18407150</v>
      </c>
      <c r="E844">
        <v>1</v>
      </c>
      <c r="F844">
        <v>1</v>
      </c>
      <c r="G844">
        <v>1</v>
      </c>
      <c r="H844">
        <v>1</v>
      </c>
      <c r="I844" t="s">
        <v>529</v>
      </c>
      <c r="J844" t="s">
        <v>3</v>
      </c>
      <c r="K844" t="s">
        <v>530</v>
      </c>
      <c r="L844">
        <v>1369</v>
      </c>
      <c r="N844">
        <v>1013</v>
      </c>
      <c r="O844" t="s">
        <v>514</v>
      </c>
      <c r="P844" t="s">
        <v>514</v>
      </c>
      <c r="Q844">
        <v>1</v>
      </c>
      <c r="W844">
        <v>0</v>
      </c>
      <c r="X844">
        <v>-931037793</v>
      </c>
      <c r="Y844">
        <v>24.368500000000001</v>
      </c>
      <c r="AA844">
        <v>0</v>
      </c>
      <c r="AB844">
        <v>0</v>
      </c>
      <c r="AC844">
        <v>0</v>
      </c>
      <c r="AD844">
        <v>272.45</v>
      </c>
      <c r="AE844">
        <v>0</v>
      </c>
      <c r="AF844">
        <v>0</v>
      </c>
      <c r="AG844">
        <v>0</v>
      </c>
      <c r="AH844">
        <v>272.45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1</v>
      </c>
      <c r="AQ844">
        <v>0</v>
      </c>
      <c r="AR844">
        <v>0</v>
      </c>
      <c r="AS844" t="s">
        <v>3</v>
      </c>
      <c r="AT844">
        <v>21.19</v>
      </c>
      <c r="AU844" t="s">
        <v>134</v>
      </c>
      <c r="AV844">
        <v>1</v>
      </c>
      <c r="AW844">
        <v>2</v>
      </c>
      <c r="AX844">
        <v>36407231</v>
      </c>
      <c r="AY844">
        <v>1</v>
      </c>
      <c r="AZ844">
        <v>0</v>
      </c>
      <c r="BA844">
        <v>818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Y844*Source!I929</f>
        <v>1.120951</v>
      </c>
      <c r="CY844">
        <f>AD844</f>
        <v>272.45</v>
      </c>
      <c r="CZ844">
        <f>AH844</f>
        <v>272.45</v>
      </c>
      <c r="DA844">
        <f>AL844</f>
        <v>1</v>
      </c>
      <c r="DB844">
        <f>ROUND((ROUND(AT844*CZ844,2)*1.15),2)</f>
        <v>6639.2</v>
      </c>
      <c r="DC844">
        <f>ROUND((ROUND(AT844*AG844,2)*1.15),2)</f>
        <v>0</v>
      </c>
    </row>
    <row r="845" spans="1:107">
      <c r="A845">
        <f>ROW(Source!A929)</f>
        <v>929</v>
      </c>
      <c r="B845">
        <v>36401907</v>
      </c>
      <c r="C845">
        <v>36407223</v>
      </c>
      <c r="D845">
        <v>121548</v>
      </c>
      <c r="E845">
        <v>1</v>
      </c>
      <c r="F845">
        <v>1</v>
      </c>
      <c r="G845">
        <v>1</v>
      </c>
      <c r="H845">
        <v>1</v>
      </c>
      <c r="I845" t="s">
        <v>35</v>
      </c>
      <c r="J845" t="s">
        <v>3</v>
      </c>
      <c r="K845" t="s">
        <v>515</v>
      </c>
      <c r="L845">
        <v>608254</v>
      </c>
      <c r="N845">
        <v>1013</v>
      </c>
      <c r="O845" t="s">
        <v>516</v>
      </c>
      <c r="P845" t="s">
        <v>516</v>
      </c>
      <c r="Q845">
        <v>1</v>
      </c>
      <c r="W845">
        <v>0</v>
      </c>
      <c r="X845">
        <v>-185737400</v>
      </c>
      <c r="Y845">
        <v>0.05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1</v>
      </c>
      <c r="AQ845">
        <v>0</v>
      </c>
      <c r="AR845">
        <v>0</v>
      </c>
      <c r="AS845" t="s">
        <v>3</v>
      </c>
      <c r="AT845">
        <v>0.04</v>
      </c>
      <c r="AU845" t="s">
        <v>133</v>
      </c>
      <c r="AV845">
        <v>2</v>
      </c>
      <c r="AW845">
        <v>2</v>
      </c>
      <c r="AX845">
        <v>36407232</v>
      </c>
      <c r="AY845">
        <v>1</v>
      </c>
      <c r="AZ845">
        <v>0</v>
      </c>
      <c r="BA845">
        <v>819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Y845*Source!I929</f>
        <v>2.3E-3</v>
      </c>
      <c r="CY845">
        <f>AD845</f>
        <v>0</v>
      </c>
      <c r="CZ845">
        <f>AH845</f>
        <v>0</v>
      </c>
      <c r="DA845">
        <f>AL845</f>
        <v>1</v>
      </c>
      <c r="DB845">
        <f>ROUND((ROUND(AT845*CZ845,2)*1.25),2)</f>
        <v>0</v>
      </c>
      <c r="DC845">
        <f>ROUND((ROUND(AT845*AG845,2)*1.25),2)</f>
        <v>0</v>
      </c>
    </row>
    <row r="846" spans="1:107">
      <c r="A846">
        <f>ROW(Source!A929)</f>
        <v>929</v>
      </c>
      <c r="B846">
        <v>36401907</v>
      </c>
      <c r="C846">
        <v>36407223</v>
      </c>
      <c r="D846">
        <v>29172556</v>
      </c>
      <c r="E846">
        <v>1</v>
      </c>
      <c r="F846">
        <v>1</v>
      </c>
      <c r="G846">
        <v>1</v>
      </c>
      <c r="H846">
        <v>2</v>
      </c>
      <c r="I846" t="s">
        <v>517</v>
      </c>
      <c r="J846" t="s">
        <v>518</v>
      </c>
      <c r="K846" t="s">
        <v>519</v>
      </c>
      <c r="L846">
        <v>1368</v>
      </c>
      <c r="N846">
        <v>1011</v>
      </c>
      <c r="O846" t="s">
        <v>520</v>
      </c>
      <c r="P846" t="s">
        <v>520</v>
      </c>
      <c r="Q846">
        <v>1</v>
      </c>
      <c r="W846">
        <v>0</v>
      </c>
      <c r="X846">
        <v>-1302720870</v>
      </c>
      <c r="Y846">
        <v>0.05</v>
      </c>
      <c r="AA846">
        <v>0</v>
      </c>
      <c r="AB846">
        <v>466.71</v>
      </c>
      <c r="AC846">
        <v>449.82</v>
      </c>
      <c r="AD846">
        <v>0</v>
      </c>
      <c r="AE846">
        <v>0</v>
      </c>
      <c r="AF846">
        <v>31.26</v>
      </c>
      <c r="AG846">
        <v>13.5</v>
      </c>
      <c r="AH846">
        <v>0</v>
      </c>
      <c r="AI846">
        <v>1</v>
      </c>
      <c r="AJ846">
        <v>14.93</v>
      </c>
      <c r="AK846">
        <v>33.32</v>
      </c>
      <c r="AL846">
        <v>1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0.04</v>
      </c>
      <c r="AU846" t="s">
        <v>133</v>
      </c>
      <c r="AV846">
        <v>0</v>
      </c>
      <c r="AW846">
        <v>2</v>
      </c>
      <c r="AX846">
        <v>36407233</v>
      </c>
      <c r="AY846">
        <v>1</v>
      </c>
      <c r="AZ846">
        <v>0</v>
      </c>
      <c r="BA846">
        <v>820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Y846*Source!I929</f>
        <v>2.3E-3</v>
      </c>
      <c r="CY846">
        <f>AB846</f>
        <v>466.71</v>
      </c>
      <c r="CZ846">
        <f>AF846</f>
        <v>31.26</v>
      </c>
      <c r="DA846">
        <f>AJ846</f>
        <v>14.93</v>
      </c>
      <c r="DB846">
        <f>ROUND((ROUND(AT846*CZ846,2)*1.25),2)</f>
        <v>1.56</v>
      </c>
      <c r="DC846">
        <f>ROUND((ROUND(AT846*AG846,2)*1.25),2)</f>
        <v>0.68</v>
      </c>
    </row>
    <row r="847" spans="1:107">
      <c r="A847">
        <f>ROW(Source!A929)</f>
        <v>929</v>
      </c>
      <c r="B847">
        <v>36401907</v>
      </c>
      <c r="C847">
        <v>36407223</v>
      </c>
      <c r="D847">
        <v>29174913</v>
      </c>
      <c r="E847">
        <v>1</v>
      </c>
      <c r="F847">
        <v>1</v>
      </c>
      <c r="G847">
        <v>1</v>
      </c>
      <c r="H847">
        <v>2</v>
      </c>
      <c r="I847" t="s">
        <v>531</v>
      </c>
      <c r="J847" t="s">
        <v>532</v>
      </c>
      <c r="K847" t="s">
        <v>533</v>
      </c>
      <c r="L847">
        <v>1368</v>
      </c>
      <c r="N847">
        <v>1011</v>
      </c>
      <c r="O847" t="s">
        <v>520</v>
      </c>
      <c r="P847" t="s">
        <v>520</v>
      </c>
      <c r="Q847">
        <v>1</v>
      </c>
      <c r="W847">
        <v>0</v>
      </c>
      <c r="X847">
        <v>458544584</v>
      </c>
      <c r="Y847">
        <v>0.1875</v>
      </c>
      <c r="AA847">
        <v>0</v>
      </c>
      <c r="AB847">
        <v>932.72</v>
      </c>
      <c r="AC847">
        <v>386.51</v>
      </c>
      <c r="AD847">
        <v>0</v>
      </c>
      <c r="AE847">
        <v>0</v>
      </c>
      <c r="AF847">
        <v>87.17</v>
      </c>
      <c r="AG847">
        <v>11.6</v>
      </c>
      <c r="AH847">
        <v>0</v>
      </c>
      <c r="AI847">
        <v>1</v>
      </c>
      <c r="AJ847">
        <v>10.7</v>
      </c>
      <c r="AK847">
        <v>33.32</v>
      </c>
      <c r="AL847">
        <v>1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0.15</v>
      </c>
      <c r="AU847" t="s">
        <v>133</v>
      </c>
      <c r="AV847">
        <v>0</v>
      </c>
      <c r="AW847">
        <v>2</v>
      </c>
      <c r="AX847">
        <v>36407234</v>
      </c>
      <c r="AY847">
        <v>1</v>
      </c>
      <c r="AZ847">
        <v>0</v>
      </c>
      <c r="BA847">
        <v>821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Y847*Source!I929</f>
        <v>8.6250000000000007E-3</v>
      </c>
      <c r="CY847">
        <f>AB847</f>
        <v>932.72</v>
      </c>
      <c r="CZ847">
        <f>AF847</f>
        <v>87.17</v>
      </c>
      <c r="DA847">
        <f>AJ847</f>
        <v>10.7</v>
      </c>
      <c r="DB847">
        <f>ROUND((ROUND(AT847*CZ847,2)*1.25),2)</f>
        <v>16.350000000000001</v>
      </c>
      <c r="DC847">
        <f>ROUND((ROUND(AT847*AG847,2)*1.25),2)</f>
        <v>2.1800000000000002</v>
      </c>
    </row>
    <row r="848" spans="1:107">
      <c r="A848">
        <f>ROW(Source!A929)</f>
        <v>929</v>
      </c>
      <c r="B848">
        <v>36401907</v>
      </c>
      <c r="C848">
        <v>36407223</v>
      </c>
      <c r="D848">
        <v>29108696</v>
      </c>
      <c r="E848">
        <v>1</v>
      </c>
      <c r="F848">
        <v>1</v>
      </c>
      <c r="G848">
        <v>1</v>
      </c>
      <c r="H848">
        <v>3</v>
      </c>
      <c r="I848" t="s">
        <v>534</v>
      </c>
      <c r="J848" t="s">
        <v>535</v>
      </c>
      <c r="K848" t="s">
        <v>536</v>
      </c>
      <c r="L848">
        <v>1354</v>
      </c>
      <c r="N848">
        <v>1010</v>
      </c>
      <c r="O848" t="s">
        <v>237</v>
      </c>
      <c r="P848" t="s">
        <v>237</v>
      </c>
      <c r="Q848">
        <v>1</v>
      </c>
      <c r="W848">
        <v>0</v>
      </c>
      <c r="X848">
        <v>2109155817</v>
      </c>
      <c r="Y848">
        <v>56.6</v>
      </c>
      <c r="AA848">
        <v>310.51</v>
      </c>
      <c r="AB848">
        <v>0</v>
      </c>
      <c r="AC848">
        <v>0</v>
      </c>
      <c r="AD848">
        <v>0</v>
      </c>
      <c r="AE848">
        <v>67.209999999999994</v>
      </c>
      <c r="AF848">
        <v>0</v>
      </c>
      <c r="AG848">
        <v>0</v>
      </c>
      <c r="AH848">
        <v>0</v>
      </c>
      <c r="AI848">
        <v>4.62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56.6</v>
      </c>
      <c r="AU848" t="s">
        <v>3</v>
      </c>
      <c r="AV848">
        <v>0</v>
      </c>
      <c r="AW848">
        <v>2</v>
      </c>
      <c r="AX848">
        <v>36407235</v>
      </c>
      <c r="AY848">
        <v>1</v>
      </c>
      <c r="AZ848">
        <v>0</v>
      </c>
      <c r="BA848">
        <v>822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Y848*Source!I929</f>
        <v>2.6036000000000001</v>
      </c>
      <c r="CY848">
        <f>AA848</f>
        <v>310.51</v>
      </c>
      <c r="CZ848">
        <f>AE848</f>
        <v>67.209999999999994</v>
      </c>
      <c r="DA848">
        <f>AI848</f>
        <v>4.62</v>
      </c>
      <c r="DB848">
        <f>ROUND(ROUND(AT848*CZ848,2),2)</f>
        <v>3804.09</v>
      </c>
      <c r="DC848">
        <f>ROUND(ROUND(AT848*AG848,2),2)</f>
        <v>0</v>
      </c>
    </row>
    <row r="849" spans="1:107">
      <c r="A849">
        <f>ROW(Source!A929)</f>
        <v>929</v>
      </c>
      <c r="B849">
        <v>36401907</v>
      </c>
      <c r="C849">
        <v>36407223</v>
      </c>
      <c r="D849">
        <v>29109720</v>
      </c>
      <c r="E849">
        <v>1</v>
      </c>
      <c r="F849">
        <v>1</v>
      </c>
      <c r="G849">
        <v>1</v>
      </c>
      <c r="H849">
        <v>3</v>
      </c>
      <c r="I849" t="s">
        <v>140</v>
      </c>
      <c r="J849" t="s">
        <v>143</v>
      </c>
      <c r="K849" t="s">
        <v>141</v>
      </c>
      <c r="L849">
        <v>1301</v>
      </c>
      <c r="N849">
        <v>1003</v>
      </c>
      <c r="O849" t="s">
        <v>142</v>
      </c>
      <c r="P849" t="s">
        <v>142</v>
      </c>
      <c r="Q849">
        <v>1</v>
      </c>
      <c r="W849">
        <v>0</v>
      </c>
      <c r="X849">
        <v>-716496253</v>
      </c>
      <c r="Y849">
        <v>100</v>
      </c>
      <c r="AA849">
        <v>108.23</v>
      </c>
      <c r="AB849">
        <v>0</v>
      </c>
      <c r="AC849">
        <v>0</v>
      </c>
      <c r="AD849">
        <v>0</v>
      </c>
      <c r="AE849">
        <v>131.99</v>
      </c>
      <c r="AF849">
        <v>0</v>
      </c>
      <c r="AG849">
        <v>0</v>
      </c>
      <c r="AH849">
        <v>0</v>
      </c>
      <c r="AI849">
        <v>0.82</v>
      </c>
      <c r="AJ849">
        <v>1</v>
      </c>
      <c r="AK849">
        <v>1</v>
      </c>
      <c r="AL849">
        <v>1</v>
      </c>
      <c r="AN849">
        <v>0</v>
      </c>
      <c r="AO849">
        <v>0</v>
      </c>
      <c r="AP849">
        <v>0</v>
      </c>
      <c r="AQ849">
        <v>0</v>
      </c>
      <c r="AR849">
        <v>0</v>
      </c>
      <c r="AS849" t="s">
        <v>3</v>
      </c>
      <c r="AT849">
        <v>100</v>
      </c>
      <c r="AU849" t="s">
        <v>3</v>
      </c>
      <c r="AV849">
        <v>0</v>
      </c>
      <c r="AW849">
        <v>1</v>
      </c>
      <c r="AX849">
        <v>-1</v>
      </c>
      <c r="AY849">
        <v>0</v>
      </c>
      <c r="AZ849">
        <v>0</v>
      </c>
      <c r="BA849" t="s">
        <v>3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Y849*Source!I929</f>
        <v>4.5999999999999996</v>
      </c>
      <c r="CY849">
        <f>AA849</f>
        <v>108.23</v>
      </c>
      <c r="CZ849">
        <f>AE849</f>
        <v>131.99</v>
      </c>
      <c r="DA849">
        <f>AI849</f>
        <v>0.82</v>
      </c>
      <c r="DB849">
        <f>ROUND(ROUND(AT849*CZ849,2),2)</f>
        <v>13199</v>
      </c>
      <c r="DC849">
        <f>ROUND(ROUND(AT849*AG849,2),2)</f>
        <v>0</v>
      </c>
    </row>
    <row r="850" spans="1:107">
      <c r="A850">
        <f>ROW(Source!A929)</f>
        <v>929</v>
      </c>
      <c r="B850">
        <v>36401907</v>
      </c>
      <c r="C850">
        <v>36407223</v>
      </c>
      <c r="D850">
        <v>29115197</v>
      </c>
      <c r="E850">
        <v>1</v>
      </c>
      <c r="F850">
        <v>1</v>
      </c>
      <c r="G850">
        <v>1</v>
      </c>
      <c r="H850">
        <v>3</v>
      </c>
      <c r="I850" t="s">
        <v>537</v>
      </c>
      <c r="J850" t="s">
        <v>538</v>
      </c>
      <c r="K850" t="s">
        <v>539</v>
      </c>
      <c r="L850">
        <v>1354</v>
      </c>
      <c r="N850">
        <v>1010</v>
      </c>
      <c r="O850" t="s">
        <v>237</v>
      </c>
      <c r="P850" t="s">
        <v>237</v>
      </c>
      <c r="Q850">
        <v>1</v>
      </c>
      <c r="W850">
        <v>0</v>
      </c>
      <c r="X850">
        <v>-1208533646</v>
      </c>
      <c r="Y850">
        <v>400</v>
      </c>
      <c r="AA850">
        <v>3.68</v>
      </c>
      <c r="AB850">
        <v>0</v>
      </c>
      <c r="AC850">
        <v>0</v>
      </c>
      <c r="AD850">
        <v>0</v>
      </c>
      <c r="AE850">
        <v>0.5</v>
      </c>
      <c r="AF850">
        <v>0</v>
      </c>
      <c r="AG850">
        <v>0</v>
      </c>
      <c r="AH850">
        <v>0</v>
      </c>
      <c r="AI850">
        <v>7.36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400</v>
      </c>
      <c r="AU850" t="s">
        <v>3</v>
      </c>
      <c r="AV850">
        <v>0</v>
      </c>
      <c r="AW850">
        <v>2</v>
      </c>
      <c r="AX850">
        <v>36407237</v>
      </c>
      <c r="AY850">
        <v>1</v>
      </c>
      <c r="AZ850">
        <v>0</v>
      </c>
      <c r="BA850">
        <v>824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Y850*Source!I929</f>
        <v>18.399999999999999</v>
      </c>
      <c r="CY850">
        <f>AA850</f>
        <v>3.68</v>
      </c>
      <c r="CZ850">
        <f>AE850</f>
        <v>0.5</v>
      </c>
      <c r="DA850">
        <f>AI850</f>
        <v>7.36</v>
      </c>
      <c r="DB850">
        <f>ROUND(ROUND(AT850*CZ850,2),2)</f>
        <v>200</v>
      </c>
      <c r="DC850">
        <f>ROUND(ROUND(AT850*AG850,2),2)</f>
        <v>0</v>
      </c>
    </row>
    <row r="851" spans="1:107">
      <c r="A851">
        <f>ROW(Source!A931)</f>
        <v>931</v>
      </c>
      <c r="B851">
        <v>36401907</v>
      </c>
      <c r="C851">
        <v>36407239</v>
      </c>
      <c r="D851">
        <v>18413230</v>
      </c>
      <c r="E851">
        <v>1</v>
      </c>
      <c r="F851">
        <v>1</v>
      </c>
      <c r="G851">
        <v>1</v>
      </c>
      <c r="H851">
        <v>1</v>
      </c>
      <c r="I851" t="s">
        <v>540</v>
      </c>
      <c r="J851" t="s">
        <v>3</v>
      </c>
      <c r="K851" t="s">
        <v>541</v>
      </c>
      <c r="L851">
        <v>1369</v>
      </c>
      <c r="N851">
        <v>1013</v>
      </c>
      <c r="O851" t="s">
        <v>514</v>
      </c>
      <c r="P851" t="s">
        <v>514</v>
      </c>
      <c r="Q851">
        <v>1</v>
      </c>
      <c r="W851">
        <v>0</v>
      </c>
      <c r="X851">
        <v>355262106</v>
      </c>
      <c r="Y851">
        <v>191.44049999999999</v>
      </c>
      <c r="AA851">
        <v>0</v>
      </c>
      <c r="AB851">
        <v>0</v>
      </c>
      <c r="AC851">
        <v>0</v>
      </c>
      <c r="AD851">
        <v>293.22000000000003</v>
      </c>
      <c r="AE851">
        <v>0</v>
      </c>
      <c r="AF851">
        <v>0</v>
      </c>
      <c r="AG851">
        <v>0</v>
      </c>
      <c r="AH851">
        <v>293.22000000000003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3</v>
      </c>
      <c r="AT851">
        <v>166.47</v>
      </c>
      <c r="AU851" t="s">
        <v>134</v>
      </c>
      <c r="AV851">
        <v>1</v>
      </c>
      <c r="AW851">
        <v>2</v>
      </c>
      <c r="AX851">
        <v>36407249</v>
      </c>
      <c r="AY851">
        <v>1</v>
      </c>
      <c r="AZ851">
        <v>0</v>
      </c>
      <c r="BA851">
        <v>825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Y851*Source!I931</f>
        <v>7.6576199999999996</v>
      </c>
      <c r="CY851">
        <f>AD851</f>
        <v>293.22000000000003</v>
      </c>
      <c r="CZ851">
        <f>AH851</f>
        <v>293.22000000000003</v>
      </c>
      <c r="DA851">
        <f>AL851</f>
        <v>1</v>
      </c>
      <c r="DB851">
        <f>ROUND((ROUND(AT851*CZ851,2)*1.15),2)</f>
        <v>56134.18</v>
      </c>
      <c r="DC851">
        <f>ROUND((ROUND(AT851*AG851,2)*1.15),2)</f>
        <v>0</v>
      </c>
    </row>
    <row r="852" spans="1:107">
      <c r="A852">
        <f>ROW(Source!A931)</f>
        <v>931</v>
      </c>
      <c r="B852">
        <v>36401907</v>
      </c>
      <c r="C852">
        <v>36407239</v>
      </c>
      <c r="D852">
        <v>121548</v>
      </c>
      <c r="E852">
        <v>1</v>
      </c>
      <c r="F852">
        <v>1</v>
      </c>
      <c r="G852">
        <v>1</v>
      </c>
      <c r="H852">
        <v>1</v>
      </c>
      <c r="I852" t="s">
        <v>35</v>
      </c>
      <c r="J852" t="s">
        <v>3</v>
      </c>
      <c r="K852" t="s">
        <v>515</v>
      </c>
      <c r="L852">
        <v>608254</v>
      </c>
      <c r="N852">
        <v>1013</v>
      </c>
      <c r="O852" t="s">
        <v>516</v>
      </c>
      <c r="P852" t="s">
        <v>516</v>
      </c>
      <c r="Q852">
        <v>1</v>
      </c>
      <c r="W852">
        <v>0</v>
      </c>
      <c r="X852">
        <v>-185737400</v>
      </c>
      <c r="Y852">
        <v>0.1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1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1</v>
      </c>
      <c r="AQ852">
        <v>0</v>
      </c>
      <c r="AR852">
        <v>0</v>
      </c>
      <c r="AS852" t="s">
        <v>3</v>
      </c>
      <c r="AT852">
        <v>0.08</v>
      </c>
      <c r="AU852" t="s">
        <v>133</v>
      </c>
      <c r="AV852">
        <v>2</v>
      </c>
      <c r="AW852">
        <v>2</v>
      </c>
      <c r="AX852">
        <v>36407250</v>
      </c>
      <c r="AY852">
        <v>1</v>
      </c>
      <c r="AZ852">
        <v>0</v>
      </c>
      <c r="BA852">
        <v>826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Y852*Source!I931</f>
        <v>4.0000000000000001E-3</v>
      </c>
      <c r="CY852">
        <f>AD852</f>
        <v>0</v>
      </c>
      <c r="CZ852">
        <f>AH852</f>
        <v>0</v>
      </c>
      <c r="DA852">
        <f>AL852</f>
        <v>1</v>
      </c>
      <c r="DB852">
        <f>ROUND((ROUND(AT852*CZ852,2)*1.25),2)</f>
        <v>0</v>
      </c>
      <c r="DC852">
        <f>ROUND((ROUND(AT852*AG852,2)*1.25),2)</f>
        <v>0</v>
      </c>
    </row>
    <row r="853" spans="1:107">
      <c r="A853">
        <f>ROW(Source!A931)</f>
        <v>931</v>
      </c>
      <c r="B853">
        <v>36401907</v>
      </c>
      <c r="C853">
        <v>36407239</v>
      </c>
      <c r="D853">
        <v>29172556</v>
      </c>
      <c r="E853">
        <v>1</v>
      </c>
      <c r="F853">
        <v>1</v>
      </c>
      <c r="G853">
        <v>1</v>
      </c>
      <c r="H853">
        <v>2</v>
      </c>
      <c r="I853" t="s">
        <v>517</v>
      </c>
      <c r="J853" t="s">
        <v>518</v>
      </c>
      <c r="K853" t="s">
        <v>519</v>
      </c>
      <c r="L853">
        <v>1368</v>
      </c>
      <c r="N853">
        <v>1011</v>
      </c>
      <c r="O853" t="s">
        <v>520</v>
      </c>
      <c r="P853" t="s">
        <v>520</v>
      </c>
      <c r="Q853">
        <v>1</v>
      </c>
      <c r="W853">
        <v>0</v>
      </c>
      <c r="X853">
        <v>-1302720870</v>
      </c>
      <c r="Y853">
        <v>0.1</v>
      </c>
      <c r="AA853">
        <v>0</v>
      </c>
      <c r="AB853">
        <v>466.71</v>
      </c>
      <c r="AC853">
        <v>449.82</v>
      </c>
      <c r="AD853">
        <v>0</v>
      </c>
      <c r="AE853">
        <v>0</v>
      </c>
      <c r="AF853">
        <v>31.26</v>
      </c>
      <c r="AG853">
        <v>13.5</v>
      </c>
      <c r="AH853">
        <v>0</v>
      </c>
      <c r="AI853">
        <v>1</v>
      </c>
      <c r="AJ853">
        <v>14.93</v>
      </c>
      <c r="AK853">
        <v>33.32</v>
      </c>
      <c r="AL853">
        <v>1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3</v>
      </c>
      <c r="AT853">
        <v>0.08</v>
      </c>
      <c r="AU853" t="s">
        <v>133</v>
      </c>
      <c r="AV853">
        <v>0</v>
      </c>
      <c r="AW853">
        <v>2</v>
      </c>
      <c r="AX853">
        <v>36407251</v>
      </c>
      <c r="AY853">
        <v>1</v>
      </c>
      <c r="AZ853">
        <v>0</v>
      </c>
      <c r="BA853">
        <v>827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Y853*Source!I931</f>
        <v>4.0000000000000001E-3</v>
      </c>
      <c r="CY853">
        <f>AB853</f>
        <v>466.71</v>
      </c>
      <c r="CZ853">
        <f>AF853</f>
        <v>31.26</v>
      </c>
      <c r="DA853">
        <f>AJ853</f>
        <v>14.93</v>
      </c>
      <c r="DB853">
        <f>ROUND((ROUND(AT853*CZ853,2)*1.25),2)</f>
        <v>3.13</v>
      </c>
      <c r="DC853">
        <f>ROUND((ROUND(AT853*AG853,2)*1.25),2)</f>
        <v>1.35</v>
      </c>
    </row>
    <row r="854" spans="1:107">
      <c r="A854">
        <f>ROW(Source!A931)</f>
        <v>931</v>
      </c>
      <c r="B854">
        <v>36401907</v>
      </c>
      <c r="C854">
        <v>36407239</v>
      </c>
      <c r="D854">
        <v>29174591</v>
      </c>
      <c r="E854">
        <v>1</v>
      </c>
      <c r="F854">
        <v>1</v>
      </c>
      <c r="G854">
        <v>1</v>
      </c>
      <c r="H854">
        <v>2</v>
      </c>
      <c r="I854" t="s">
        <v>542</v>
      </c>
      <c r="J854" t="s">
        <v>543</v>
      </c>
      <c r="K854" t="s">
        <v>544</v>
      </c>
      <c r="L854">
        <v>1368</v>
      </c>
      <c r="N854">
        <v>1011</v>
      </c>
      <c r="O854" t="s">
        <v>520</v>
      </c>
      <c r="P854" t="s">
        <v>520</v>
      </c>
      <c r="Q854">
        <v>1</v>
      </c>
      <c r="W854">
        <v>0</v>
      </c>
      <c r="X854">
        <v>1598042632</v>
      </c>
      <c r="Y854">
        <v>0.32500000000000001</v>
      </c>
      <c r="AA854">
        <v>0</v>
      </c>
      <c r="AB854">
        <v>9.4700000000000006</v>
      </c>
      <c r="AC854">
        <v>0</v>
      </c>
      <c r="AD854">
        <v>0</v>
      </c>
      <c r="AE854">
        <v>0</v>
      </c>
      <c r="AF854">
        <v>0.95</v>
      </c>
      <c r="AG854">
        <v>0</v>
      </c>
      <c r="AH854">
        <v>0</v>
      </c>
      <c r="AI854">
        <v>1</v>
      </c>
      <c r="AJ854">
        <v>9.9700000000000006</v>
      </c>
      <c r="AK854">
        <v>33.32</v>
      </c>
      <c r="AL854">
        <v>1</v>
      </c>
      <c r="AN854">
        <v>0</v>
      </c>
      <c r="AO854">
        <v>1</v>
      </c>
      <c r="AP854">
        <v>1</v>
      </c>
      <c r="AQ854">
        <v>0</v>
      </c>
      <c r="AR854">
        <v>0</v>
      </c>
      <c r="AS854" t="s">
        <v>3</v>
      </c>
      <c r="AT854">
        <v>0.26</v>
      </c>
      <c r="AU854" t="s">
        <v>133</v>
      </c>
      <c r="AV854">
        <v>0</v>
      </c>
      <c r="AW854">
        <v>2</v>
      </c>
      <c r="AX854">
        <v>36407252</v>
      </c>
      <c r="AY854">
        <v>1</v>
      </c>
      <c r="AZ854">
        <v>0</v>
      </c>
      <c r="BA854">
        <v>828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Y854*Source!I931</f>
        <v>1.3000000000000001E-2</v>
      </c>
      <c r="CY854">
        <f>AB854</f>
        <v>9.4700000000000006</v>
      </c>
      <c r="CZ854">
        <f>AF854</f>
        <v>0.95</v>
      </c>
      <c r="DA854">
        <f>AJ854</f>
        <v>9.9700000000000006</v>
      </c>
      <c r="DB854">
        <f>ROUND((ROUND(AT854*CZ854,2)*1.25),2)</f>
        <v>0.31</v>
      </c>
      <c r="DC854">
        <f>ROUND((ROUND(AT854*AG854,2)*1.25),2)</f>
        <v>0</v>
      </c>
    </row>
    <row r="855" spans="1:107">
      <c r="A855">
        <f>ROW(Source!A931)</f>
        <v>931</v>
      </c>
      <c r="B855">
        <v>36401907</v>
      </c>
      <c r="C855">
        <v>36407239</v>
      </c>
      <c r="D855">
        <v>29174913</v>
      </c>
      <c r="E855">
        <v>1</v>
      </c>
      <c r="F855">
        <v>1</v>
      </c>
      <c r="G855">
        <v>1</v>
      </c>
      <c r="H855">
        <v>2</v>
      </c>
      <c r="I855" t="s">
        <v>531</v>
      </c>
      <c r="J855" t="s">
        <v>532</v>
      </c>
      <c r="K855" t="s">
        <v>533</v>
      </c>
      <c r="L855">
        <v>1368</v>
      </c>
      <c r="N855">
        <v>1011</v>
      </c>
      <c r="O855" t="s">
        <v>520</v>
      </c>
      <c r="P855" t="s">
        <v>520</v>
      </c>
      <c r="Q855">
        <v>1</v>
      </c>
      <c r="W855">
        <v>0</v>
      </c>
      <c r="X855">
        <v>458544584</v>
      </c>
      <c r="Y855">
        <v>0.625</v>
      </c>
      <c r="AA855">
        <v>0</v>
      </c>
      <c r="AB855">
        <v>932.72</v>
      </c>
      <c r="AC855">
        <v>386.51</v>
      </c>
      <c r="AD855">
        <v>0</v>
      </c>
      <c r="AE855">
        <v>0</v>
      </c>
      <c r="AF855">
        <v>87.17</v>
      </c>
      <c r="AG855">
        <v>11.6</v>
      </c>
      <c r="AH855">
        <v>0</v>
      </c>
      <c r="AI855">
        <v>1</v>
      </c>
      <c r="AJ855">
        <v>10.7</v>
      </c>
      <c r="AK855">
        <v>33.32</v>
      </c>
      <c r="AL855">
        <v>1</v>
      </c>
      <c r="AN855">
        <v>0</v>
      </c>
      <c r="AO855">
        <v>1</v>
      </c>
      <c r="AP855">
        <v>1</v>
      </c>
      <c r="AQ855">
        <v>0</v>
      </c>
      <c r="AR855">
        <v>0</v>
      </c>
      <c r="AS855" t="s">
        <v>3</v>
      </c>
      <c r="AT855">
        <v>0.5</v>
      </c>
      <c r="AU855" t="s">
        <v>133</v>
      </c>
      <c r="AV855">
        <v>0</v>
      </c>
      <c r="AW855">
        <v>2</v>
      </c>
      <c r="AX855">
        <v>36407253</v>
      </c>
      <c r="AY855">
        <v>1</v>
      </c>
      <c r="AZ855">
        <v>0</v>
      </c>
      <c r="BA855">
        <v>829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Y855*Source!I931</f>
        <v>2.5000000000000001E-2</v>
      </c>
      <c r="CY855">
        <f>AB855</f>
        <v>932.72</v>
      </c>
      <c r="CZ855">
        <f>AF855</f>
        <v>87.17</v>
      </c>
      <c r="DA855">
        <f>AJ855</f>
        <v>10.7</v>
      </c>
      <c r="DB855">
        <f>ROUND((ROUND(AT855*CZ855,2)*1.25),2)</f>
        <v>54.49</v>
      </c>
      <c r="DC855">
        <f>ROUND((ROUND(AT855*AG855,2)*1.25),2)</f>
        <v>7.25</v>
      </c>
    </row>
    <row r="856" spans="1:107">
      <c r="A856">
        <f>ROW(Source!A931)</f>
        <v>931</v>
      </c>
      <c r="B856">
        <v>36401907</v>
      </c>
      <c r="C856">
        <v>36407239</v>
      </c>
      <c r="D856">
        <v>29107800</v>
      </c>
      <c r="E856">
        <v>1</v>
      </c>
      <c r="F856">
        <v>1</v>
      </c>
      <c r="G856">
        <v>1</v>
      </c>
      <c r="H856">
        <v>3</v>
      </c>
      <c r="I856" t="s">
        <v>545</v>
      </c>
      <c r="J856" t="s">
        <v>546</v>
      </c>
      <c r="K856" t="s">
        <v>547</v>
      </c>
      <c r="L856">
        <v>1346</v>
      </c>
      <c r="N856">
        <v>1009</v>
      </c>
      <c r="O856" t="s">
        <v>160</v>
      </c>
      <c r="P856" t="s">
        <v>160</v>
      </c>
      <c r="Q856">
        <v>1</v>
      </c>
      <c r="W856">
        <v>0</v>
      </c>
      <c r="X856">
        <v>-1570619850</v>
      </c>
      <c r="Y856">
        <v>0.2</v>
      </c>
      <c r="AA856">
        <v>46.61</v>
      </c>
      <c r="AB856">
        <v>0</v>
      </c>
      <c r="AC856">
        <v>0</v>
      </c>
      <c r="AD856">
        <v>0</v>
      </c>
      <c r="AE856">
        <v>1.81</v>
      </c>
      <c r="AF856">
        <v>0</v>
      </c>
      <c r="AG856">
        <v>0</v>
      </c>
      <c r="AH856">
        <v>0</v>
      </c>
      <c r="AI856">
        <v>25.75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0.2</v>
      </c>
      <c r="AU856" t="s">
        <v>3</v>
      </c>
      <c r="AV856">
        <v>0</v>
      </c>
      <c r="AW856">
        <v>2</v>
      </c>
      <c r="AX856">
        <v>36407254</v>
      </c>
      <c r="AY856">
        <v>1</v>
      </c>
      <c r="AZ856">
        <v>0</v>
      </c>
      <c r="BA856">
        <v>830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Y856*Source!I931</f>
        <v>8.0000000000000002E-3</v>
      </c>
      <c r="CY856">
        <f>AA856</f>
        <v>46.61</v>
      </c>
      <c r="CZ856">
        <f>AE856</f>
        <v>1.81</v>
      </c>
      <c r="DA856">
        <f>AI856</f>
        <v>25.75</v>
      </c>
      <c r="DB856">
        <f>ROUND(ROUND(AT856*CZ856,2),2)</f>
        <v>0.36</v>
      </c>
      <c r="DC856">
        <f>ROUND(ROUND(AT856*AG856,2),2)</f>
        <v>0</v>
      </c>
    </row>
    <row r="857" spans="1:107">
      <c r="A857">
        <f>ROW(Source!A931)</f>
        <v>931</v>
      </c>
      <c r="B857">
        <v>36401907</v>
      </c>
      <c r="C857">
        <v>36407239</v>
      </c>
      <c r="D857">
        <v>29109411</v>
      </c>
      <c r="E857">
        <v>1</v>
      </c>
      <c r="F857">
        <v>1</v>
      </c>
      <c r="G857">
        <v>1</v>
      </c>
      <c r="H857">
        <v>3</v>
      </c>
      <c r="I857" t="s">
        <v>548</v>
      </c>
      <c r="J857" t="s">
        <v>549</v>
      </c>
      <c r="K857" t="s">
        <v>550</v>
      </c>
      <c r="L857">
        <v>1346</v>
      </c>
      <c r="N857">
        <v>1009</v>
      </c>
      <c r="O857" t="s">
        <v>160</v>
      </c>
      <c r="P857" t="s">
        <v>160</v>
      </c>
      <c r="Q857">
        <v>1</v>
      </c>
      <c r="W857">
        <v>0</v>
      </c>
      <c r="X857">
        <v>-1130535485</v>
      </c>
      <c r="Y857">
        <v>30</v>
      </c>
      <c r="AA857">
        <v>53.91</v>
      </c>
      <c r="AB857">
        <v>0</v>
      </c>
      <c r="AC857">
        <v>0</v>
      </c>
      <c r="AD857">
        <v>0</v>
      </c>
      <c r="AE857">
        <v>15.95</v>
      </c>
      <c r="AF857">
        <v>0</v>
      </c>
      <c r="AG857">
        <v>0</v>
      </c>
      <c r="AH857">
        <v>0</v>
      </c>
      <c r="AI857">
        <v>3.38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30</v>
      </c>
      <c r="AU857" t="s">
        <v>3</v>
      </c>
      <c r="AV857">
        <v>0</v>
      </c>
      <c r="AW857">
        <v>2</v>
      </c>
      <c r="AX857">
        <v>36407255</v>
      </c>
      <c r="AY857">
        <v>1</v>
      </c>
      <c r="AZ857">
        <v>0</v>
      </c>
      <c r="BA857">
        <v>831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Y857*Source!I931</f>
        <v>1.2</v>
      </c>
      <c r="CY857">
        <f>AA857</f>
        <v>53.91</v>
      </c>
      <c r="CZ857">
        <f>AE857</f>
        <v>15.95</v>
      </c>
      <c r="DA857">
        <f>AI857</f>
        <v>3.38</v>
      </c>
      <c r="DB857">
        <f>ROUND(ROUND(AT857*CZ857,2),2)</f>
        <v>478.5</v>
      </c>
      <c r="DC857">
        <f>ROUND(ROUND(AT857*AG857,2),2)</f>
        <v>0</v>
      </c>
    </row>
    <row r="858" spans="1:107">
      <c r="A858">
        <f>ROW(Source!A931)</f>
        <v>931</v>
      </c>
      <c r="B858">
        <v>36401907</v>
      </c>
      <c r="C858">
        <v>36407239</v>
      </c>
      <c r="D858">
        <v>29109535</v>
      </c>
      <c r="E858">
        <v>1</v>
      </c>
      <c r="F858">
        <v>1</v>
      </c>
      <c r="G858">
        <v>1</v>
      </c>
      <c r="H858">
        <v>3</v>
      </c>
      <c r="I858" t="s">
        <v>281</v>
      </c>
      <c r="J858" t="s">
        <v>283</v>
      </c>
      <c r="K858" t="s">
        <v>282</v>
      </c>
      <c r="L858">
        <v>1327</v>
      </c>
      <c r="N858">
        <v>1005</v>
      </c>
      <c r="O858" t="s">
        <v>155</v>
      </c>
      <c r="P858" t="s">
        <v>155</v>
      </c>
      <c r="Q858">
        <v>1</v>
      </c>
      <c r="W858">
        <v>0</v>
      </c>
      <c r="X858">
        <v>522970763</v>
      </c>
      <c r="Y858">
        <v>105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1</v>
      </c>
      <c r="AJ858">
        <v>1</v>
      </c>
      <c r="AK858">
        <v>1</v>
      </c>
      <c r="AL858">
        <v>1</v>
      </c>
      <c r="AN858">
        <v>0</v>
      </c>
      <c r="AO858">
        <v>0</v>
      </c>
      <c r="AP858">
        <v>0</v>
      </c>
      <c r="AQ858">
        <v>0</v>
      </c>
      <c r="AR858">
        <v>0</v>
      </c>
      <c r="AS858" t="s">
        <v>3</v>
      </c>
      <c r="AT858">
        <v>105</v>
      </c>
      <c r="AU858" t="s">
        <v>3</v>
      </c>
      <c r="AV858">
        <v>0</v>
      </c>
      <c r="AW858">
        <v>2</v>
      </c>
      <c r="AX858">
        <v>36407256</v>
      </c>
      <c r="AY858">
        <v>1</v>
      </c>
      <c r="AZ858">
        <v>0</v>
      </c>
      <c r="BA858">
        <v>832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Y858*Source!I931</f>
        <v>4.2</v>
      </c>
      <c r="CY858">
        <f>AA858</f>
        <v>0</v>
      </c>
      <c r="CZ858">
        <f>AE858</f>
        <v>0</v>
      </c>
      <c r="DA858">
        <f>AI858</f>
        <v>1</v>
      </c>
      <c r="DB858">
        <f>ROUND(ROUND(AT858*CZ858,2),2)</f>
        <v>0</v>
      </c>
      <c r="DC858">
        <f>ROUND(ROUND(AT858*AG858,2),2)</f>
        <v>0</v>
      </c>
    </row>
    <row r="859" spans="1:107">
      <c r="A859">
        <f>ROW(Source!A931)</f>
        <v>931</v>
      </c>
      <c r="B859">
        <v>36401907</v>
      </c>
      <c r="C859">
        <v>36407239</v>
      </c>
      <c r="D859">
        <v>29109265</v>
      </c>
      <c r="E859">
        <v>1</v>
      </c>
      <c r="F859">
        <v>1</v>
      </c>
      <c r="G859">
        <v>1</v>
      </c>
      <c r="H859">
        <v>3</v>
      </c>
      <c r="I859" t="s">
        <v>284</v>
      </c>
      <c r="J859" t="s">
        <v>286</v>
      </c>
      <c r="K859" t="s">
        <v>285</v>
      </c>
      <c r="L859">
        <v>1348</v>
      </c>
      <c r="N859">
        <v>1009</v>
      </c>
      <c r="O859" t="s">
        <v>30</v>
      </c>
      <c r="P859" t="s">
        <v>30</v>
      </c>
      <c r="Q859">
        <v>1000</v>
      </c>
      <c r="W859">
        <v>0</v>
      </c>
      <c r="X859">
        <v>-192135928</v>
      </c>
      <c r="Y859">
        <v>8.8999999999999999E-3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1</v>
      </c>
      <c r="AJ859">
        <v>1</v>
      </c>
      <c r="AK859">
        <v>1</v>
      </c>
      <c r="AL859">
        <v>1</v>
      </c>
      <c r="AN859">
        <v>0</v>
      </c>
      <c r="AO859">
        <v>0</v>
      </c>
      <c r="AP859">
        <v>0</v>
      </c>
      <c r="AQ859">
        <v>0</v>
      </c>
      <c r="AR859">
        <v>0</v>
      </c>
      <c r="AS859" t="s">
        <v>3</v>
      </c>
      <c r="AT859">
        <v>8.8999999999999999E-3</v>
      </c>
      <c r="AU859" t="s">
        <v>3</v>
      </c>
      <c r="AV859">
        <v>0</v>
      </c>
      <c r="AW859">
        <v>2</v>
      </c>
      <c r="AX859">
        <v>36407257</v>
      </c>
      <c r="AY859">
        <v>1</v>
      </c>
      <c r="AZ859">
        <v>0</v>
      </c>
      <c r="BA859">
        <v>833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Y859*Source!I931</f>
        <v>3.5599999999999998E-4</v>
      </c>
      <c r="CY859">
        <f>AA859</f>
        <v>0</v>
      </c>
      <c r="CZ859">
        <f>AE859</f>
        <v>0</v>
      </c>
      <c r="DA859">
        <f>AI859</f>
        <v>1</v>
      </c>
      <c r="DB859">
        <f>ROUND(ROUND(AT859*CZ859,2),2)</f>
        <v>0</v>
      </c>
      <c r="DC859">
        <f>ROUND(ROUND(AT859*AG859,2),2)</f>
        <v>0</v>
      </c>
    </row>
    <row r="860" spans="1:107">
      <c r="A860">
        <f>ROW(Source!A934)</f>
        <v>934</v>
      </c>
      <c r="B860">
        <v>36401907</v>
      </c>
      <c r="C860">
        <v>36407260</v>
      </c>
      <c r="D860">
        <v>18410572</v>
      </c>
      <c r="E860">
        <v>1</v>
      </c>
      <c r="F860">
        <v>1</v>
      </c>
      <c r="G860">
        <v>1</v>
      </c>
      <c r="H860">
        <v>1</v>
      </c>
      <c r="I860" t="s">
        <v>551</v>
      </c>
      <c r="J860" t="s">
        <v>3</v>
      </c>
      <c r="K860" t="s">
        <v>552</v>
      </c>
      <c r="L860">
        <v>1369</v>
      </c>
      <c r="N860">
        <v>1013</v>
      </c>
      <c r="O860" t="s">
        <v>514</v>
      </c>
      <c r="P860" t="s">
        <v>514</v>
      </c>
      <c r="Q860">
        <v>1</v>
      </c>
      <c r="W860">
        <v>0</v>
      </c>
      <c r="X860">
        <v>-546915240</v>
      </c>
      <c r="Y860">
        <v>84.11099999999999</v>
      </c>
      <c r="AA860">
        <v>0</v>
      </c>
      <c r="AB860">
        <v>0</v>
      </c>
      <c r="AC860">
        <v>0</v>
      </c>
      <c r="AD860">
        <v>279.16000000000003</v>
      </c>
      <c r="AE860">
        <v>0</v>
      </c>
      <c r="AF860">
        <v>0</v>
      </c>
      <c r="AG860">
        <v>0</v>
      </c>
      <c r="AH860">
        <v>279.16000000000003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73.14</v>
      </c>
      <c r="AU860" t="s">
        <v>167</v>
      </c>
      <c r="AV860">
        <v>1</v>
      </c>
      <c r="AW860">
        <v>2</v>
      </c>
      <c r="AX860">
        <v>36407269</v>
      </c>
      <c r="AY860">
        <v>2</v>
      </c>
      <c r="AZ860">
        <v>131072</v>
      </c>
      <c r="BA860">
        <v>834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Y860*Source!I934</f>
        <v>1.6822199999999998</v>
      </c>
      <c r="CY860">
        <f>AD860</f>
        <v>279.16000000000003</v>
      </c>
      <c r="CZ860">
        <f>AH860</f>
        <v>279.16000000000003</v>
      </c>
      <c r="DA860">
        <f>AL860</f>
        <v>1</v>
      </c>
      <c r="DB860">
        <f>ROUND((ROUND(AT860*CZ860,2)*1.15),2)</f>
        <v>23480.42</v>
      </c>
      <c r="DC860">
        <f>ROUND((ROUND(AT860*AG860,2)*1.15),2)</f>
        <v>0</v>
      </c>
    </row>
    <row r="861" spans="1:107">
      <c r="A861">
        <f>ROW(Source!A934)</f>
        <v>934</v>
      </c>
      <c r="B861">
        <v>36401907</v>
      </c>
      <c r="C861">
        <v>36407260</v>
      </c>
      <c r="D861">
        <v>121548</v>
      </c>
      <c r="E861">
        <v>1</v>
      </c>
      <c r="F861">
        <v>1</v>
      </c>
      <c r="G861">
        <v>1</v>
      </c>
      <c r="H861">
        <v>1</v>
      </c>
      <c r="I861" t="s">
        <v>35</v>
      </c>
      <c r="J861" t="s">
        <v>3</v>
      </c>
      <c r="K861" t="s">
        <v>515</v>
      </c>
      <c r="L861">
        <v>608254</v>
      </c>
      <c r="N861">
        <v>1013</v>
      </c>
      <c r="O861" t="s">
        <v>516</v>
      </c>
      <c r="P861" t="s">
        <v>516</v>
      </c>
      <c r="Q861">
        <v>1</v>
      </c>
      <c r="W861">
        <v>0</v>
      </c>
      <c r="X861">
        <v>-185737400</v>
      </c>
      <c r="Y861">
        <v>1.7125000000000001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1</v>
      </c>
      <c r="AQ861">
        <v>0</v>
      </c>
      <c r="AR861">
        <v>0</v>
      </c>
      <c r="AS861" t="s">
        <v>3</v>
      </c>
      <c r="AT861">
        <v>1.37</v>
      </c>
      <c r="AU861" t="s">
        <v>133</v>
      </c>
      <c r="AV861">
        <v>2</v>
      </c>
      <c r="AW861">
        <v>2</v>
      </c>
      <c r="AX861">
        <v>36407270</v>
      </c>
      <c r="AY861">
        <v>1</v>
      </c>
      <c r="AZ861">
        <v>0</v>
      </c>
      <c r="BA861">
        <v>835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Y861*Source!I934</f>
        <v>3.4250000000000003E-2</v>
      </c>
      <c r="CY861">
        <f>AD861</f>
        <v>0</v>
      </c>
      <c r="CZ861">
        <f>AH861</f>
        <v>0</v>
      </c>
      <c r="DA861">
        <f>AL861</f>
        <v>1</v>
      </c>
      <c r="DB861">
        <f>ROUND((ROUND(AT861*CZ861,2)*1.25),2)</f>
        <v>0</v>
      </c>
      <c r="DC861">
        <f>ROUND((ROUND(AT861*AG861,2)*1.25),2)</f>
        <v>0</v>
      </c>
    </row>
    <row r="862" spans="1:107">
      <c r="A862">
        <f>ROW(Source!A934)</f>
        <v>934</v>
      </c>
      <c r="B862">
        <v>36401907</v>
      </c>
      <c r="C862">
        <v>36407260</v>
      </c>
      <c r="D862">
        <v>29172379</v>
      </c>
      <c r="E862">
        <v>1</v>
      </c>
      <c r="F862">
        <v>1</v>
      </c>
      <c r="G862">
        <v>1</v>
      </c>
      <c r="H862">
        <v>2</v>
      </c>
      <c r="I862" t="s">
        <v>553</v>
      </c>
      <c r="J862" t="s">
        <v>554</v>
      </c>
      <c r="K862" t="s">
        <v>555</v>
      </c>
      <c r="L862">
        <v>1368</v>
      </c>
      <c r="N862">
        <v>1011</v>
      </c>
      <c r="O862" t="s">
        <v>520</v>
      </c>
      <c r="P862" t="s">
        <v>520</v>
      </c>
      <c r="Q862">
        <v>1</v>
      </c>
      <c r="W862">
        <v>0</v>
      </c>
      <c r="X862">
        <v>-151619853</v>
      </c>
      <c r="Y862">
        <v>1.7125000000000001</v>
      </c>
      <c r="AA862">
        <v>0</v>
      </c>
      <c r="AB862">
        <v>1102.08</v>
      </c>
      <c r="AC862">
        <v>449.82</v>
      </c>
      <c r="AD862">
        <v>0</v>
      </c>
      <c r="AE862">
        <v>0</v>
      </c>
      <c r="AF862">
        <v>112</v>
      </c>
      <c r="AG862">
        <v>13.5</v>
      </c>
      <c r="AH862">
        <v>0</v>
      </c>
      <c r="AI862">
        <v>1</v>
      </c>
      <c r="AJ862">
        <v>9.84</v>
      </c>
      <c r="AK862">
        <v>33.32</v>
      </c>
      <c r="AL862">
        <v>1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1.37</v>
      </c>
      <c r="AU862" t="s">
        <v>133</v>
      </c>
      <c r="AV862">
        <v>0</v>
      </c>
      <c r="AW862">
        <v>2</v>
      </c>
      <c r="AX862">
        <v>36407271</v>
      </c>
      <c r="AY862">
        <v>1</v>
      </c>
      <c r="AZ862">
        <v>0</v>
      </c>
      <c r="BA862">
        <v>836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Y862*Source!I934</f>
        <v>3.4250000000000003E-2</v>
      </c>
      <c r="CY862">
        <f>AB862</f>
        <v>1102.08</v>
      </c>
      <c r="CZ862">
        <f>AF862</f>
        <v>112</v>
      </c>
      <c r="DA862">
        <f>AJ862</f>
        <v>9.84</v>
      </c>
      <c r="DB862">
        <f>ROUND((ROUND(AT862*CZ862,2)*1.25),2)</f>
        <v>191.8</v>
      </c>
      <c r="DC862">
        <f>ROUND((ROUND(AT862*AG862,2)*1.25),2)</f>
        <v>23.13</v>
      </c>
    </row>
    <row r="863" spans="1:107">
      <c r="A863">
        <f>ROW(Source!A934)</f>
        <v>934</v>
      </c>
      <c r="B863">
        <v>36401907</v>
      </c>
      <c r="C863">
        <v>36407260</v>
      </c>
      <c r="D863">
        <v>29174913</v>
      </c>
      <c r="E863">
        <v>1</v>
      </c>
      <c r="F863">
        <v>1</v>
      </c>
      <c r="G863">
        <v>1</v>
      </c>
      <c r="H863">
        <v>2</v>
      </c>
      <c r="I863" t="s">
        <v>531</v>
      </c>
      <c r="J863" t="s">
        <v>532</v>
      </c>
      <c r="K863" t="s">
        <v>533</v>
      </c>
      <c r="L863">
        <v>1368</v>
      </c>
      <c r="N863">
        <v>1011</v>
      </c>
      <c r="O863" t="s">
        <v>520</v>
      </c>
      <c r="P863" t="s">
        <v>520</v>
      </c>
      <c r="Q863">
        <v>1</v>
      </c>
      <c r="W863">
        <v>0</v>
      </c>
      <c r="X863">
        <v>458544584</v>
      </c>
      <c r="Y863">
        <v>2.5750000000000002</v>
      </c>
      <c r="AA863">
        <v>0</v>
      </c>
      <c r="AB863">
        <v>932.72</v>
      </c>
      <c r="AC863">
        <v>386.51</v>
      </c>
      <c r="AD863">
        <v>0</v>
      </c>
      <c r="AE863">
        <v>0</v>
      </c>
      <c r="AF863">
        <v>87.17</v>
      </c>
      <c r="AG863">
        <v>11.6</v>
      </c>
      <c r="AH863">
        <v>0</v>
      </c>
      <c r="AI863">
        <v>1</v>
      </c>
      <c r="AJ863">
        <v>10.7</v>
      </c>
      <c r="AK863">
        <v>33.32</v>
      </c>
      <c r="AL863">
        <v>1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2.06</v>
      </c>
      <c r="AU863" t="s">
        <v>133</v>
      </c>
      <c r="AV863">
        <v>0</v>
      </c>
      <c r="AW863">
        <v>2</v>
      </c>
      <c r="AX863">
        <v>36407272</v>
      </c>
      <c r="AY863">
        <v>1</v>
      </c>
      <c r="AZ863">
        <v>0</v>
      </c>
      <c r="BA863">
        <v>837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Y863*Source!I934</f>
        <v>5.1500000000000004E-2</v>
      </c>
      <c r="CY863">
        <f>AB863</f>
        <v>932.72</v>
      </c>
      <c r="CZ863">
        <f>AF863</f>
        <v>87.17</v>
      </c>
      <c r="DA863">
        <f>AJ863</f>
        <v>10.7</v>
      </c>
      <c r="DB863">
        <f>ROUND((ROUND(AT863*CZ863,2)*1.25),2)</f>
        <v>224.46</v>
      </c>
      <c r="DC863">
        <f>ROUND((ROUND(AT863*AG863,2)*1.25),2)</f>
        <v>29.88</v>
      </c>
    </row>
    <row r="864" spans="1:107">
      <c r="A864">
        <f>ROW(Source!A934)</f>
        <v>934</v>
      </c>
      <c r="B864">
        <v>36401907</v>
      </c>
      <c r="C864">
        <v>36407260</v>
      </c>
      <c r="D864">
        <v>29114836</v>
      </c>
      <c r="E864">
        <v>1</v>
      </c>
      <c r="F864">
        <v>1</v>
      </c>
      <c r="G864">
        <v>1</v>
      </c>
      <c r="H864">
        <v>3</v>
      </c>
      <c r="I864" t="s">
        <v>168</v>
      </c>
      <c r="J864" t="s">
        <v>171</v>
      </c>
      <c r="K864" t="s">
        <v>169</v>
      </c>
      <c r="L864">
        <v>1035</v>
      </c>
      <c r="N864">
        <v>1013</v>
      </c>
      <c r="O864" t="s">
        <v>170</v>
      </c>
      <c r="P864" t="s">
        <v>170</v>
      </c>
      <c r="Q864">
        <v>1</v>
      </c>
      <c r="W864">
        <v>0</v>
      </c>
      <c r="X864">
        <v>-1252999712</v>
      </c>
      <c r="Y864">
        <v>100</v>
      </c>
      <c r="AA864">
        <v>196.01</v>
      </c>
      <c r="AB864">
        <v>0</v>
      </c>
      <c r="AC864">
        <v>0</v>
      </c>
      <c r="AD864">
        <v>0</v>
      </c>
      <c r="AE864">
        <v>94.69</v>
      </c>
      <c r="AF864">
        <v>0</v>
      </c>
      <c r="AG864">
        <v>0</v>
      </c>
      <c r="AH864">
        <v>0</v>
      </c>
      <c r="AI864">
        <v>2.0699999999999998</v>
      </c>
      <c r="AJ864">
        <v>1</v>
      </c>
      <c r="AK864">
        <v>1</v>
      </c>
      <c r="AL864">
        <v>1</v>
      </c>
      <c r="AN864">
        <v>0</v>
      </c>
      <c r="AO864">
        <v>0</v>
      </c>
      <c r="AP864">
        <v>0</v>
      </c>
      <c r="AQ864">
        <v>0</v>
      </c>
      <c r="AR864">
        <v>0</v>
      </c>
      <c r="AS864" t="s">
        <v>3</v>
      </c>
      <c r="AT864">
        <v>100</v>
      </c>
      <c r="AU864" t="s">
        <v>3</v>
      </c>
      <c r="AV864">
        <v>0</v>
      </c>
      <c r="AW864">
        <v>1</v>
      </c>
      <c r="AX864">
        <v>-1</v>
      </c>
      <c r="AY864">
        <v>0</v>
      </c>
      <c r="AZ864">
        <v>0</v>
      </c>
      <c r="BA864" t="s">
        <v>3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Y864*Source!I934</f>
        <v>2</v>
      </c>
      <c r="CY864">
        <f>AA864</f>
        <v>196.01</v>
      </c>
      <c r="CZ864">
        <f>AE864</f>
        <v>94.69</v>
      </c>
      <c r="DA864">
        <f>AI864</f>
        <v>2.0699999999999998</v>
      </c>
      <c r="DB864">
        <f>ROUND(ROUND(AT864*CZ864,2),2)</f>
        <v>9469</v>
      </c>
      <c r="DC864">
        <f>ROUND(ROUND(AT864*AG864,2),2)</f>
        <v>0</v>
      </c>
    </row>
    <row r="865" spans="1:107">
      <c r="A865">
        <f>ROW(Source!A934)</f>
        <v>934</v>
      </c>
      <c r="B865">
        <v>36401907</v>
      </c>
      <c r="C865">
        <v>36407260</v>
      </c>
      <c r="D865">
        <v>29114332</v>
      </c>
      <c r="E865">
        <v>1</v>
      </c>
      <c r="F865">
        <v>1</v>
      </c>
      <c r="G865">
        <v>1</v>
      </c>
      <c r="H865">
        <v>3</v>
      </c>
      <c r="I865" t="s">
        <v>556</v>
      </c>
      <c r="J865" t="s">
        <v>557</v>
      </c>
      <c r="K865" t="s">
        <v>558</v>
      </c>
      <c r="L865">
        <v>1348</v>
      </c>
      <c r="N865">
        <v>1009</v>
      </c>
      <c r="O865" t="s">
        <v>30</v>
      </c>
      <c r="P865" t="s">
        <v>30</v>
      </c>
      <c r="Q865">
        <v>1000</v>
      </c>
      <c r="W865">
        <v>0</v>
      </c>
      <c r="X865">
        <v>233971917</v>
      </c>
      <c r="Y865">
        <v>3.3999999999999998E-3</v>
      </c>
      <c r="AA865">
        <v>54619.68</v>
      </c>
      <c r="AB865">
        <v>0</v>
      </c>
      <c r="AC865">
        <v>0</v>
      </c>
      <c r="AD865">
        <v>0</v>
      </c>
      <c r="AE865">
        <v>11978</v>
      </c>
      <c r="AF865">
        <v>0</v>
      </c>
      <c r="AG865">
        <v>0</v>
      </c>
      <c r="AH865">
        <v>0</v>
      </c>
      <c r="AI865">
        <v>4.5599999999999996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3.3999999999999998E-3</v>
      </c>
      <c r="AU865" t="s">
        <v>3</v>
      </c>
      <c r="AV865">
        <v>0</v>
      </c>
      <c r="AW865">
        <v>2</v>
      </c>
      <c r="AX865">
        <v>36407273</v>
      </c>
      <c r="AY865">
        <v>1</v>
      </c>
      <c r="AZ865">
        <v>0</v>
      </c>
      <c r="BA865">
        <v>838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Y865*Source!I934</f>
        <v>6.7999999999999999E-5</v>
      </c>
      <c r="CY865">
        <f>AA865</f>
        <v>54619.68</v>
      </c>
      <c r="CZ865">
        <f>AE865</f>
        <v>11978</v>
      </c>
      <c r="DA865">
        <f>AI865</f>
        <v>4.5599999999999996</v>
      </c>
      <c r="DB865">
        <f>ROUND(ROUND(AT865*CZ865,2),2)</f>
        <v>40.729999999999997</v>
      </c>
      <c r="DC865">
        <f>ROUND(ROUND(AT865*AG865,2),2)</f>
        <v>0</v>
      </c>
    </row>
    <row r="866" spans="1:107">
      <c r="A866">
        <f>ROW(Source!A934)</f>
        <v>934</v>
      </c>
      <c r="B866">
        <v>36401907</v>
      </c>
      <c r="C866">
        <v>36407260</v>
      </c>
      <c r="D866">
        <v>29130561</v>
      </c>
      <c r="E866">
        <v>1</v>
      </c>
      <c r="F866">
        <v>1</v>
      </c>
      <c r="G866">
        <v>1</v>
      </c>
      <c r="H866">
        <v>3</v>
      </c>
      <c r="I866" t="s">
        <v>177</v>
      </c>
      <c r="J866" t="s">
        <v>179</v>
      </c>
      <c r="K866" t="s">
        <v>178</v>
      </c>
      <c r="L866">
        <v>1327</v>
      </c>
      <c r="N866">
        <v>1005</v>
      </c>
      <c r="O866" t="s">
        <v>155</v>
      </c>
      <c r="P866" t="s">
        <v>155</v>
      </c>
      <c r="Q866">
        <v>1</v>
      </c>
      <c r="W866">
        <v>1</v>
      </c>
      <c r="X866">
        <v>-172969429</v>
      </c>
      <c r="Y866">
        <v>-100</v>
      </c>
      <c r="AA866">
        <v>1039.1400000000001</v>
      </c>
      <c r="AB866">
        <v>0</v>
      </c>
      <c r="AC866">
        <v>0</v>
      </c>
      <c r="AD866">
        <v>0</v>
      </c>
      <c r="AE866">
        <v>207</v>
      </c>
      <c r="AF866">
        <v>0</v>
      </c>
      <c r="AG866">
        <v>0</v>
      </c>
      <c r="AH866">
        <v>0</v>
      </c>
      <c r="AI866">
        <v>5.0199999999999996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-100</v>
      </c>
      <c r="AU866" t="s">
        <v>3</v>
      </c>
      <c r="AV866">
        <v>0</v>
      </c>
      <c r="AW866">
        <v>2</v>
      </c>
      <c r="AX866">
        <v>36407275</v>
      </c>
      <c r="AY866">
        <v>1</v>
      </c>
      <c r="AZ866">
        <v>6144</v>
      </c>
      <c r="BA866">
        <v>840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Y866*Source!I934</f>
        <v>-2</v>
      </c>
      <c r="CY866">
        <f>AA866</f>
        <v>1039.1400000000001</v>
      </c>
      <c r="CZ866">
        <f>AE866</f>
        <v>207</v>
      </c>
      <c r="DA866">
        <f>AI866</f>
        <v>5.0199999999999996</v>
      </c>
      <c r="DB866">
        <f>ROUND(ROUND(AT866*CZ866,2),2)</f>
        <v>-20700</v>
      </c>
      <c r="DC866">
        <f>ROUND(ROUND(AT866*AG866,2),2)</f>
        <v>0</v>
      </c>
    </row>
    <row r="867" spans="1:107">
      <c r="A867">
        <f>ROW(Source!A934)</f>
        <v>934</v>
      </c>
      <c r="B867">
        <v>36401907</v>
      </c>
      <c r="C867">
        <v>36407260</v>
      </c>
      <c r="D867">
        <v>29130519</v>
      </c>
      <c r="E867">
        <v>1</v>
      </c>
      <c r="F867">
        <v>1</v>
      </c>
      <c r="G867">
        <v>1</v>
      </c>
      <c r="H867">
        <v>3</v>
      </c>
      <c r="I867" t="s">
        <v>173</v>
      </c>
      <c r="J867" t="s">
        <v>175</v>
      </c>
      <c r="K867" t="s">
        <v>174</v>
      </c>
      <c r="L867">
        <v>1327</v>
      </c>
      <c r="N867">
        <v>1005</v>
      </c>
      <c r="O867" t="s">
        <v>155</v>
      </c>
      <c r="P867" t="s">
        <v>155</v>
      </c>
      <c r="Q867">
        <v>1</v>
      </c>
      <c r="W867">
        <v>0</v>
      </c>
      <c r="X867">
        <v>-1775669208</v>
      </c>
      <c r="Y867">
        <v>100</v>
      </c>
      <c r="AA867">
        <v>11067.52</v>
      </c>
      <c r="AB867">
        <v>0</v>
      </c>
      <c r="AC867">
        <v>0</v>
      </c>
      <c r="AD867">
        <v>0</v>
      </c>
      <c r="AE867">
        <v>4535.87</v>
      </c>
      <c r="AF867">
        <v>0</v>
      </c>
      <c r="AG867">
        <v>0</v>
      </c>
      <c r="AH867">
        <v>0</v>
      </c>
      <c r="AI867">
        <v>2.44</v>
      </c>
      <c r="AJ867">
        <v>1</v>
      </c>
      <c r="AK867">
        <v>1</v>
      </c>
      <c r="AL867">
        <v>1</v>
      </c>
      <c r="AN867">
        <v>0</v>
      </c>
      <c r="AO867">
        <v>0</v>
      </c>
      <c r="AP867">
        <v>0</v>
      </c>
      <c r="AQ867">
        <v>0</v>
      </c>
      <c r="AR867">
        <v>0</v>
      </c>
      <c r="AS867" t="s">
        <v>3</v>
      </c>
      <c r="AT867">
        <v>100</v>
      </c>
      <c r="AU867" t="s">
        <v>3</v>
      </c>
      <c r="AV867">
        <v>0</v>
      </c>
      <c r="AW867">
        <v>1</v>
      </c>
      <c r="AX867">
        <v>-1</v>
      </c>
      <c r="AY867">
        <v>0</v>
      </c>
      <c r="AZ867">
        <v>0</v>
      </c>
      <c r="BA867" t="s">
        <v>3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Y867*Source!I934</f>
        <v>2</v>
      </c>
      <c r="CY867">
        <f>AA867</f>
        <v>11067.52</v>
      </c>
      <c r="CZ867">
        <f>AE867</f>
        <v>4535.87</v>
      </c>
      <c r="DA867">
        <f>AI867</f>
        <v>2.44</v>
      </c>
      <c r="DB867">
        <f>ROUND(ROUND(AT867*CZ867,2),2)</f>
        <v>453587</v>
      </c>
      <c r="DC867">
        <f>ROUND(ROUND(AT867*AG867,2),2)</f>
        <v>0</v>
      </c>
    </row>
    <row r="868" spans="1:107">
      <c r="A868">
        <f>ROW(Source!A938)</f>
        <v>938</v>
      </c>
      <c r="B868">
        <v>36401907</v>
      </c>
      <c r="C868">
        <v>36407279</v>
      </c>
      <c r="D868">
        <v>18408291</v>
      </c>
      <c r="E868">
        <v>1</v>
      </c>
      <c r="F868">
        <v>1</v>
      </c>
      <c r="G868">
        <v>1</v>
      </c>
      <c r="H868">
        <v>1</v>
      </c>
      <c r="I868" t="s">
        <v>559</v>
      </c>
      <c r="J868" t="s">
        <v>3</v>
      </c>
      <c r="K868" t="s">
        <v>560</v>
      </c>
      <c r="L868">
        <v>1369</v>
      </c>
      <c r="N868">
        <v>1013</v>
      </c>
      <c r="O868" t="s">
        <v>514</v>
      </c>
      <c r="P868" t="s">
        <v>514</v>
      </c>
      <c r="Q868">
        <v>1</v>
      </c>
      <c r="W868">
        <v>0</v>
      </c>
      <c r="X868">
        <v>1933892413</v>
      </c>
      <c r="Y868">
        <v>8.9930000000000003</v>
      </c>
      <c r="AA868">
        <v>0</v>
      </c>
      <c r="AB868">
        <v>0</v>
      </c>
      <c r="AC868">
        <v>0</v>
      </c>
      <c r="AD868">
        <v>260.95999999999998</v>
      </c>
      <c r="AE868">
        <v>0</v>
      </c>
      <c r="AF868">
        <v>0</v>
      </c>
      <c r="AG868">
        <v>0</v>
      </c>
      <c r="AH868">
        <v>260.95999999999998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7.82</v>
      </c>
      <c r="AU868" t="s">
        <v>134</v>
      </c>
      <c r="AV868">
        <v>1</v>
      </c>
      <c r="AW868">
        <v>2</v>
      </c>
      <c r="AX868">
        <v>36407284</v>
      </c>
      <c r="AY868">
        <v>1</v>
      </c>
      <c r="AZ868">
        <v>0</v>
      </c>
      <c r="BA868">
        <v>841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Y868*Source!I938</f>
        <v>0.44965000000000005</v>
      </c>
      <c r="CY868">
        <f>AD868</f>
        <v>260.95999999999998</v>
      </c>
      <c r="CZ868">
        <f>AH868</f>
        <v>260.95999999999998</v>
      </c>
      <c r="DA868">
        <f>AL868</f>
        <v>1</v>
      </c>
      <c r="DB868">
        <f>ROUND((ROUND(AT868*CZ868,2)*1.15),2)</f>
        <v>2346.8200000000002</v>
      </c>
      <c r="DC868">
        <f>ROUND((ROUND(AT868*AG868,2)*1.15),2)</f>
        <v>0</v>
      </c>
    </row>
    <row r="869" spans="1:107">
      <c r="A869">
        <f>ROW(Source!A938)</f>
        <v>938</v>
      </c>
      <c r="B869">
        <v>36401907</v>
      </c>
      <c r="C869">
        <v>36407279</v>
      </c>
      <c r="D869">
        <v>29174913</v>
      </c>
      <c r="E869">
        <v>1</v>
      </c>
      <c r="F869">
        <v>1</v>
      </c>
      <c r="G869">
        <v>1</v>
      </c>
      <c r="H869">
        <v>2</v>
      </c>
      <c r="I869" t="s">
        <v>531</v>
      </c>
      <c r="J869" t="s">
        <v>532</v>
      </c>
      <c r="K869" t="s">
        <v>533</v>
      </c>
      <c r="L869">
        <v>1368</v>
      </c>
      <c r="N869">
        <v>1011</v>
      </c>
      <c r="O869" t="s">
        <v>520</v>
      </c>
      <c r="P869" t="s">
        <v>520</v>
      </c>
      <c r="Q869">
        <v>1</v>
      </c>
      <c r="W869">
        <v>0</v>
      </c>
      <c r="X869">
        <v>458544584</v>
      </c>
      <c r="Y869">
        <v>0.05</v>
      </c>
      <c r="AA869">
        <v>0</v>
      </c>
      <c r="AB869">
        <v>932.72</v>
      </c>
      <c r="AC869">
        <v>386.51</v>
      </c>
      <c r="AD869">
        <v>0</v>
      </c>
      <c r="AE869">
        <v>0</v>
      </c>
      <c r="AF869">
        <v>87.17</v>
      </c>
      <c r="AG869">
        <v>11.6</v>
      </c>
      <c r="AH869">
        <v>0</v>
      </c>
      <c r="AI869">
        <v>1</v>
      </c>
      <c r="AJ869">
        <v>10.7</v>
      </c>
      <c r="AK869">
        <v>33.32</v>
      </c>
      <c r="AL869">
        <v>1</v>
      </c>
      <c r="AN869">
        <v>0</v>
      </c>
      <c r="AO869">
        <v>1</v>
      </c>
      <c r="AP869">
        <v>1</v>
      </c>
      <c r="AQ869">
        <v>0</v>
      </c>
      <c r="AR869">
        <v>0</v>
      </c>
      <c r="AS869" t="s">
        <v>3</v>
      </c>
      <c r="AT869">
        <v>0.04</v>
      </c>
      <c r="AU869" t="s">
        <v>133</v>
      </c>
      <c r="AV869">
        <v>0</v>
      </c>
      <c r="AW869">
        <v>2</v>
      </c>
      <c r="AX869">
        <v>36407285</v>
      </c>
      <c r="AY869">
        <v>1</v>
      </c>
      <c r="AZ869">
        <v>0</v>
      </c>
      <c r="BA869">
        <v>842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Y869*Source!I938</f>
        <v>2.5000000000000005E-3</v>
      </c>
      <c r="CY869">
        <f>AB869</f>
        <v>932.72</v>
      </c>
      <c r="CZ869">
        <f>AF869</f>
        <v>87.17</v>
      </c>
      <c r="DA869">
        <f>AJ869</f>
        <v>10.7</v>
      </c>
      <c r="DB869">
        <f>ROUND((ROUND(AT869*CZ869,2)*1.25),2)</f>
        <v>4.3600000000000003</v>
      </c>
      <c r="DC869">
        <f>ROUND((ROUND(AT869*AG869,2)*1.25),2)</f>
        <v>0.57999999999999996</v>
      </c>
    </row>
    <row r="870" spans="1:107">
      <c r="A870">
        <f>ROW(Source!A938)</f>
        <v>938</v>
      </c>
      <c r="B870">
        <v>36401907</v>
      </c>
      <c r="C870">
        <v>36407279</v>
      </c>
      <c r="D870">
        <v>29114332</v>
      </c>
      <c r="E870">
        <v>1</v>
      </c>
      <c r="F870">
        <v>1</v>
      </c>
      <c r="G870">
        <v>1</v>
      </c>
      <c r="H870">
        <v>3</v>
      </c>
      <c r="I870" t="s">
        <v>556</v>
      </c>
      <c r="J870" t="s">
        <v>557</v>
      </c>
      <c r="K870" t="s">
        <v>558</v>
      </c>
      <c r="L870">
        <v>1348</v>
      </c>
      <c r="N870">
        <v>1009</v>
      </c>
      <c r="O870" t="s">
        <v>30</v>
      </c>
      <c r="P870" t="s">
        <v>30</v>
      </c>
      <c r="Q870">
        <v>1000</v>
      </c>
      <c r="W870">
        <v>0</v>
      </c>
      <c r="X870">
        <v>233971917</v>
      </c>
      <c r="Y870">
        <v>7.1000000000000002E-4</v>
      </c>
      <c r="AA870">
        <v>54619.68</v>
      </c>
      <c r="AB870">
        <v>0</v>
      </c>
      <c r="AC870">
        <v>0</v>
      </c>
      <c r="AD870">
        <v>0</v>
      </c>
      <c r="AE870">
        <v>11978</v>
      </c>
      <c r="AF870">
        <v>0</v>
      </c>
      <c r="AG870">
        <v>0</v>
      </c>
      <c r="AH870">
        <v>0</v>
      </c>
      <c r="AI870">
        <v>4.5599999999999996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7.1000000000000002E-4</v>
      </c>
      <c r="AU870" t="s">
        <v>3</v>
      </c>
      <c r="AV870">
        <v>0</v>
      </c>
      <c r="AW870">
        <v>2</v>
      </c>
      <c r="AX870">
        <v>36407286</v>
      </c>
      <c r="AY870">
        <v>1</v>
      </c>
      <c r="AZ870">
        <v>0</v>
      </c>
      <c r="BA870">
        <v>843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Y870*Source!I938</f>
        <v>3.5500000000000002E-5</v>
      </c>
      <c r="CY870">
        <f>AA870</f>
        <v>54619.68</v>
      </c>
      <c r="CZ870">
        <f>AE870</f>
        <v>11978</v>
      </c>
      <c r="DA870">
        <f>AI870</f>
        <v>4.5599999999999996</v>
      </c>
      <c r="DB870">
        <f>ROUND(ROUND(AT870*CZ870,2),2)</f>
        <v>8.5</v>
      </c>
      <c r="DC870">
        <f>ROUND(ROUND(AT870*AG870,2),2)</f>
        <v>0</v>
      </c>
    </row>
    <row r="871" spans="1:107">
      <c r="A871">
        <f>ROW(Source!A938)</f>
        <v>938</v>
      </c>
      <c r="B871">
        <v>36401907</v>
      </c>
      <c r="C871">
        <v>36407279</v>
      </c>
      <c r="D871">
        <v>29131015</v>
      </c>
      <c r="E871">
        <v>1</v>
      </c>
      <c r="F871">
        <v>1</v>
      </c>
      <c r="G871">
        <v>1</v>
      </c>
      <c r="H871">
        <v>3</v>
      </c>
      <c r="I871" t="s">
        <v>561</v>
      </c>
      <c r="J871" t="s">
        <v>562</v>
      </c>
      <c r="K871" t="s">
        <v>563</v>
      </c>
      <c r="L871">
        <v>1301</v>
      </c>
      <c r="N871">
        <v>1003</v>
      </c>
      <c r="O871" t="s">
        <v>142</v>
      </c>
      <c r="P871" t="s">
        <v>142</v>
      </c>
      <c r="Q871">
        <v>1</v>
      </c>
      <c r="W871">
        <v>0</v>
      </c>
      <c r="X871">
        <v>-497354979</v>
      </c>
      <c r="Y871">
        <v>112</v>
      </c>
      <c r="AA871">
        <v>32.03</v>
      </c>
      <c r="AB871">
        <v>0</v>
      </c>
      <c r="AC871">
        <v>0</v>
      </c>
      <c r="AD871">
        <v>0</v>
      </c>
      <c r="AE871">
        <v>3.93</v>
      </c>
      <c r="AF871">
        <v>0</v>
      </c>
      <c r="AG871">
        <v>0</v>
      </c>
      <c r="AH871">
        <v>0</v>
      </c>
      <c r="AI871">
        <v>8.15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112</v>
      </c>
      <c r="AU871" t="s">
        <v>3</v>
      </c>
      <c r="AV871">
        <v>0</v>
      </c>
      <c r="AW871">
        <v>2</v>
      </c>
      <c r="AX871">
        <v>36407287</v>
      </c>
      <c r="AY871">
        <v>1</v>
      </c>
      <c r="AZ871">
        <v>0</v>
      </c>
      <c r="BA871">
        <v>844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Y871*Source!I938</f>
        <v>5.6000000000000005</v>
      </c>
      <c r="CY871">
        <f>AA871</f>
        <v>32.03</v>
      </c>
      <c r="CZ871">
        <f>AE871</f>
        <v>3.93</v>
      </c>
      <c r="DA871">
        <f>AI871</f>
        <v>8.15</v>
      </c>
      <c r="DB871">
        <f>ROUND(ROUND(AT871*CZ871,2),2)</f>
        <v>440.16</v>
      </c>
      <c r="DC871">
        <f>ROUND(ROUND(AT871*AG871,2),2)</f>
        <v>0</v>
      </c>
    </row>
    <row r="872" spans="1:107">
      <c r="A872">
        <f>ROW(Source!A939)</f>
        <v>939</v>
      </c>
      <c r="B872">
        <v>36401907</v>
      </c>
      <c r="C872">
        <v>36407288</v>
      </c>
      <c r="D872">
        <v>18407150</v>
      </c>
      <c r="E872">
        <v>1</v>
      </c>
      <c r="F872">
        <v>1</v>
      </c>
      <c r="G872">
        <v>1</v>
      </c>
      <c r="H872">
        <v>1</v>
      </c>
      <c r="I872" t="s">
        <v>529</v>
      </c>
      <c r="J872" t="s">
        <v>3</v>
      </c>
      <c r="K872" t="s">
        <v>530</v>
      </c>
      <c r="L872">
        <v>1369</v>
      </c>
      <c r="N872">
        <v>1013</v>
      </c>
      <c r="O872" t="s">
        <v>514</v>
      </c>
      <c r="P872" t="s">
        <v>514</v>
      </c>
      <c r="Q872">
        <v>1</v>
      </c>
      <c r="W872">
        <v>0</v>
      </c>
      <c r="X872">
        <v>-931037793</v>
      </c>
      <c r="Y872">
        <v>51.405000000000001</v>
      </c>
      <c r="AA872">
        <v>0</v>
      </c>
      <c r="AB872">
        <v>0</v>
      </c>
      <c r="AC872">
        <v>0</v>
      </c>
      <c r="AD872">
        <v>272.45</v>
      </c>
      <c r="AE872">
        <v>0</v>
      </c>
      <c r="AF872">
        <v>0</v>
      </c>
      <c r="AG872">
        <v>0</v>
      </c>
      <c r="AH872">
        <v>272.45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44.7</v>
      </c>
      <c r="AU872" t="s">
        <v>134</v>
      </c>
      <c r="AV872">
        <v>1</v>
      </c>
      <c r="AW872">
        <v>2</v>
      </c>
      <c r="AX872">
        <v>36407302</v>
      </c>
      <c r="AY872">
        <v>1</v>
      </c>
      <c r="AZ872">
        <v>0</v>
      </c>
      <c r="BA872">
        <v>845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Y872*Source!I939</f>
        <v>14.290590000000002</v>
      </c>
      <c r="CY872">
        <f>AD872</f>
        <v>272.45</v>
      </c>
      <c r="CZ872">
        <f>AH872</f>
        <v>272.45</v>
      </c>
      <c r="DA872">
        <f>AL872</f>
        <v>1</v>
      </c>
      <c r="DB872">
        <f>ROUND((ROUND(AT872*CZ872,2)*1.15),2)</f>
        <v>14005.3</v>
      </c>
      <c r="DC872">
        <f>ROUND((ROUND(AT872*AG872,2)*1.15),2)</f>
        <v>0</v>
      </c>
    </row>
    <row r="873" spans="1:107">
      <c r="A873">
        <f>ROW(Source!A939)</f>
        <v>939</v>
      </c>
      <c r="B873">
        <v>36401907</v>
      </c>
      <c r="C873">
        <v>36407288</v>
      </c>
      <c r="D873">
        <v>121548</v>
      </c>
      <c r="E873">
        <v>1</v>
      </c>
      <c r="F873">
        <v>1</v>
      </c>
      <c r="G873">
        <v>1</v>
      </c>
      <c r="H873">
        <v>1</v>
      </c>
      <c r="I873" t="s">
        <v>35</v>
      </c>
      <c r="J873" t="s">
        <v>3</v>
      </c>
      <c r="K873" t="s">
        <v>515</v>
      </c>
      <c r="L873">
        <v>608254</v>
      </c>
      <c r="N873">
        <v>1013</v>
      </c>
      <c r="O873" t="s">
        <v>516</v>
      </c>
      <c r="P873" t="s">
        <v>516</v>
      </c>
      <c r="Q873">
        <v>1</v>
      </c>
      <c r="W873">
        <v>0</v>
      </c>
      <c r="X873">
        <v>-185737400</v>
      </c>
      <c r="Y873">
        <v>0.17500000000000002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1</v>
      </c>
      <c r="AQ873">
        <v>0</v>
      </c>
      <c r="AR873">
        <v>0</v>
      </c>
      <c r="AS873" t="s">
        <v>3</v>
      </c>
      <c r="AT873">
        <v>0.14000000000000001</v>
      </c>
      <c r="AU873" t="s">
        <v>133</v>
      </c>
      <c r="AV873">
        <v>2</v>
      </c>
      <c r="AW873">
        <v>2</v>
      </c>
      <c r="AX873">
        <v>36407303</v>
      </c>
      <c r="AY873">
        <v>1</v>
      </c>
      <c r="AZ873">
        <v>0</v>
      </c>
      <c r="BA873">
        <v>846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Y873*Source!I939</f>
        <v>4.8650000000000006E-2</v>
      </c>
      <c r="CY873">
        <f>AD873</f>
        <v>0</v>
      </c>
      <c r="CZ873">
        <f>AH873</f>
        <v>0</v>
      </c>
      <c r="DA873">
        <f>AL873</f>
        <v>1</v>
      </c>
      <c r="DB873">
        <f>ROUND((ROUND(AT873*CZ873,2)*1.25),2)</f>
        <v>0</v>
      </c>
      <c r="DC873">
        <f>ROUND((ROUND(AT873*AG873,2)*1.25),2)</f>
        <v>0</v>
      </c>
    </row>
    <row r="874" spans="1:107">
      <c r="A874">
        <f>ROW(Source!A939)</f>
        <v>939</v>
      </c>
      <c r="B874">
        <v>36401907</v>
      </c>
      <c r="C874">
        <v>36407288</v>
      </c>
      <c r="D874">
        <v>29172479</v>
      </c>
      <c r="E874">
        <v>1</v>
      </c>
      <c r="F874">
        <v>1</v>
      </c>
      <c r="G874">
        <v>1</v>
      </c>
      <c r="H874">
        <v>2</v>
      </c>
      <c r="I874" t="s">
        <v>739</v>
      </c>
      <c r="J874" t="s">
        <v>740</v>
      </c>
      <c r="K874" t="s">
        <v>741</v>
      </c>
      <c r="L874">
        <v>1368</v>
      </c>
      <c r="N874">
        <v>1011</v>
      </c>
      <c r="O874" t="s">
        <v>520</v>
      </c>
      <c r="P874" t="s">
        <v>520</v>
      </c>
      <c r="Q874">
        <v>1</v>
      </c>
      <c r="W874">
        <v>0</v>
      </c>
      <c r="X874">
        <v>-996378858</v>
      </c>
      <c r="Y874">
        <v>0.17500000000000002</v>
      </c>
      <c r="AA874">
        <v>0</v>
      </c>
      <c r="AB874">
        <v>901.01</v>
      </c>
      <c r="AC874">
        <v>335.2</v>
      </c>
      <c r="AD874">
        <v>0</v>
      </c>
      <c r="AE874">
        <v>0</v>
      </c>
      <c r="AF874">
        <v>99.89</v>
      </c>
      <c r="AG874">
        <v>10.06</v>
      </c>
      <c r="AH874">
        <v>0</v>
      </c>
      <c r="AI874">
        <v>1</v>
      </c>
      <c r="AJ874">
        <v>9.02</v>
      </c>
      <c r="AK874">
        <v>33.32</v>
      </c>
      <c r="AL874">
        <v>1</v>
      </c>
      <c r="AN874">
        <v>0</v>
      </c>
      <c r="AO874">
        <v>1</v>
      </c>
      <c r="AP874">
        <v>1</v>
      </c>
      <c r="AQ874">
        <v>0</v>
      </c>
      <c r="AR874">
        <v>0</v>
      </c>
      <c r="AS874" t="s">
        <v>3</v>
      </c>
      <c r="AT874">
        <v>0.14000000000000001</v>
      </c>
      <c r="AU874" t="s">
        <v>133</v>
      </c>
      <c r="AV874">
        <v>0</v>
      </c>
      <c r="AW874">
        <v>2</v>
      </c>
      <c r="AX874">
        <v>36407304</v>
      </c>
      <c r="AY874">
        <v>1</v>
      </c>
      <c r="AZ874">
        <v>0</v>
      </c>
      <c r="BA874">
        <v>847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Y874*Source!I939</f>
        <v>4.8650000000000006E-2</v>
      </c>
      <c r="CY874">
        <f>AB874</f>
        <v>901.01</v>
      </c>
      <c r="CZ874">
        <f>AF874</f>
        <v>99.89</v>
      </c>
      <c r="DA874">
        <f>AJ874</f>
        <v>9.02</v>
      </c>
      <c r="DB874">
        <f>ROUND((ROUND(AT874*CZ874,2)*1.25),2)</f>
        <v>17.48</v>
      </c>
      <c r="DC874">
        <f>ROUND((ROUND(AT874*AG874,2)*1.25),2)</f>
        <v>1.76</v>
      </c>
    </row>
    <row r="875" spans="1:107">
      <c r="A875">
        <f>ROW(Source!A939)</f>
        <v>939</v>
      </c>
      <c r="B875">
        <v>36401907</v>
      </c>
      <c r="C875">
        <v>36407288</v>
      </c>
      <c r="D875">
        <v>29174591</v>
      </c>
      <c r="E875">
        <v>1</v>
      </c>
      <c r="F875">
        <v>1</v>
      </c>
      <c r="G875">
        <v>1</v>
      </c>
      <c r="H875">
        <v>2</v>
      </c>
      <c r="I875" t="s">
        <v>542</v>
      </c>
      <c r="J875" t="s">
        <v>543</v>
      </c>
      <c r="K875" t="s">
        <v>544</v>
      </c>
      <c r="L875">
        <v>1368</v>
      </c>
      <c r="N875">
        <v>1011</v>
      </c>
      <c r="O875" t="s">
        <v>520</v>
      </c>
      <c r="P875" t="s">
        <v>520</v>
      </c>
      <c r="Q875">
        <v>1</v>
      </c>
      <c r="W875">
        <v>0</v>
      </c>
      <c r="X875">
        <v>1598042632</v>
      </c>
      <c r="Y875">
        <v>0.5625</v>
      </c>
      <c r="AA875">
        <v>0</v>
      </c>
      <c r="AB875">
        <v>9.4700000000000006</v>
      </c>
      <c r="AC875">
        <v>0</v>
      </c>
      <c r="AD875">
        <v>0</v>
      </c>
      <c r="AE875">
        <v>0</v>
      </c>
      <c r="AF875">
        <v>0.95</v>
      </c>
      <c r="AG875">
        <v>0</v>
      </c>
      <c r="AH875">
        <v>0</v>
      </c>
      <c r="AI875">
        <v>1</v>
      </c>
      <c r="AJ875">
        <v>9.9700000000000006</v>
      </c>
      <c r="AK875">
        <v>33.32</v>
      </c>
      <c r="AL875">
        <v>1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0.45</v>
      </c>
      <c r="AU875" t="s">
        <v>133</v>
      </c>
      <c r="AV875">
        <v>0</v>
      </c>
      <c r="AW875">
        <v>2</v>
      </c>
      <c r="AX875">
        <v>36407305</v>
      </c>
      <c r="AY875">
        <v>1</v>
      </c>
      <c r="AZ875">
        <v>0</v>
      </c>
      <c r="BA875">
        <v>848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Y875*Source!I939</f>
        <v>0.15637500000000001</v>
      </c>
      <c r="CY875">
        <f>AB875</f>
        <v>9.4700000000000006</v>
      </c>
      <c r="CZ875">
        <f>AF875</f>
        <v>0.95</v>
      </c>
      <c r="DA875">
        <f>AJ875</f>
        <v>9.9700000000000006</v>
      </c>
      <c r="DB875">
        <f>ROUND((ROUND(AT875*CZ875,2)*1.25),2)</f>
        <v>0.54</v>
      </c>
      <c r="DC875">
        <f>ROUND((ROUND(AT875*AG875,2)*1.25),2)</f>
        <v>0</v>
      </c>
    </row>
    <row r="876" spans="1:107">
      <c r="A876">
        <f>ROW(Source!A939)</f>
        <v>939</v>
      </c>
      <c r="B876">
        <v>36401907</v>
      </c>
      <c r="C876">
        <v>36407288</v>
      </c>
      <c r="D876">
        <v>29174913</v>
      </c>
      <c r="E876">
        <v>1</v>
      </c>
      <c r="F876">
        <v>1</v>
      </c>
      <c r="G876">
        <v>1</v>
      </c>
      <c r="H876">
        <v>2</v>
      </c>
      <c r="I876" t="s">
        <v>531</v>
      </c>
      <c r="J876" t="s">
        <v>532</v>
      </c>
      <c r="K876" t="s">
        <v>533</v>
      </c>
      <c r="L876">
        <v>1368</v>
      </c>
      <c r="N876">
        <v>1011</v>
      </c>
      <c r="O876" t="s">
        <v>520</v>
      </c>
      <c r="P876" t="s">
        <v>520</v>
      </c>
      <c r="Q876">
        <v>1</v>
      </c>
      <c r="W876">
        <v>0</v>
      </c>
      <c r="X876">
        <v>458544584</v>
      </c>
      <c r="Y876">
        <v>0.6</v>
      </c>
      <c r="AA876">
        <v>0</v>
      </c>
      <c r="AB876">
        <v>932.72</v>
      </c>
      <c r="AC876">
        <v>386.51</v>
      </c>
      <c r="AD876">
        <v>0</v>
      </c>
      <c r="AE876">
        <v>0</v>
      </c>
      <c r="AF876">
        <v>87.17</v>
      </c>
      <c r="AG876">
        <v>11.6</v>
      </c>
      <c r="AH876">
        <v>0</v>
      </c>
      <c r="AI876">
        <v>1</v>
      </c>
      <c r="AJ876">
        <v>10.7</v>
      </c>
      <c r="AK876">
        <v>33.32</v>
      </c>
      <c r="AL876">
        <v>1</v>
      </c>
      <c r="AN876">
        <v>0</v>
      </c>
      <c r="AO876">
        <v>1</v>
      </c>
      <c r="AP876">
        <v>1</v>
      </c>
      <c r="AQ876">
        <v>0</v>
      </c>
      <c r="AR876">
        <v>0</v>
      </c>
      <c r="AS876" t="s">
        <v>3</v>
      </c>
      <c r="AT876">
        <v>0.48</v>
      </c>
      <c r="AU876" t="s">
        <v>133</v>
      </c>
      <c r="AV876">
        <v>0</v>
      </c>
      <c r="AW876">
        <v>2</v>
      </c>
      <c r="AX876">
        <v>36407306</v>
      </c>
      <c r="AY876">
        <v>1</v>
      </c>
      <c r="AZ876">
        <v>0</v>
      </c>
      <c r="BA876">
        <v>849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Y876*Source!I939</f>
        <v>0.1668</v>
      </c>
      <c r="CY876">
        <f>AB876</f>
        <v>932.72</v>
      </c>
      <c r="CZ876">
        <f>AF876</f>
        <v>87.17</v>
      </c>
      <c r="DA876">
        <f>AJ876</f>
        <v>10.7</v>
      </c>
      <c r="DB876">
        <f>ROUND((ROUND(AT876*CZ876,2)*1.25),2)</f>
        <v>52.3</v>
      </c>
      <c r="DC876">
        <f>ROUND((ROUND(AT876*AG876,2)*1.25),2)</f>
        <v>6.96</v>
      </c>
    </row>
    <row r="877" spans="1:107">
      <c r="A877">
        <f>ROW(Source!A939)</f>
        <v>939</v>
      </c>
      <c r="B877">
        <v>36401907</v>
      </c>
      <c r="C877">
        <v>36407288</v>
      </c>
      <c r="D877">
        <v>29114340</v>
      </c>
      <c r="E877">
        <v>1</v>
      </c>
      <c r="F877">
        <v>1</v>
      </c>
      <c r="G877">
        <v>1</v>
      </c>
      <c r="H877">
        <v>3</v>
      </c>
      <c r="I877" t="s">
        <v>742</v>
      </c>
      <c r="J877" t="s">
        <v>743</v>
      </c>
      <c r="K877" t="s">
        <v>744</v>
      </c>
      <c r="L877">
        <v>1348</v>
      </c>
      <c r="N877">
        <v>1009</v>
      </c>
      <c r="O877" t="s">
        <v>30</v>
      </c>
      <c r="P877" t="s">
        <v>30</v>
      </c>
      <c r="Q877">
        <v>1000</v>
      </c>
      <c r="W877">
        <v>0</v>
      </c>
      <c r="X877">
        <v>-528746691</v>
      </c>
      <c r="Y877">
        <v>1.6000000000000001E-3</v>
      </c>
      <c r="AA877">
        <v>54070.5</v>
      </c>
      <c r="AB877">
        <v>0</v>
      </c>
      <c r="AC877">
        <v>0</v>
      </c>
      <c r="AD877">
        <v>0</v>
      </c>
      <c r="AE877">
        <v>8475</v>
      </c>
      <c r="AF877">
        <v>0</v>
      </c>
      <c r="AG877">
        <v>0</v>
      </c>
      <c r="AH877">
        <v>0</v>
      </c>
      <c r="AI877">
        <v>6.38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1.6000000000000001E-3</v>
      </c>
      <c r="AU877" t="s">
        <v>3</v>
      </c>
      <c r="AV877">
        <v>0</v>
      </c>
      <c r="AW877">
        <v>2</v>
      </c>
      <c r="AX877">
        <v>36407307</v>
      </c>
      <c r="AY877">
        <v>1</v>
      </c>
      <c r="AZ877">
        <v>0</v>
      </c>
      <c r="BA877">
        <v>850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Y877*Source!I939</f>
        <v>4.4480000000000008E-4</v>
      </c>
      <c r="CY877">
        <f t="shared" ref="CY877:CY884" si="129">AA877</f>
        <v>54070.5</v>
      </c>
      <c r="CZ877">
        <f t="shared" ref="CZ877:CZ884" si="130">AE877</f>
        <v>8475</v>
      </c>
      <c r="DA877">
        <f t="shared" ref="DA877:DA884" si="131">AI877</f>
        <v>6.38</v>
      </c>
      <c r="DB877">
        <f t="shared" ref="DB877:DB884" si="132">ROUND(ROUND(AT877*CZ877,2),2)</f>
        <v>13.56</v>
      </c>
      <c r="DC877">
        <f t="shared" ref="DC877:DC884" si="133">ROUND(ROUND(AT877*AG877,2),2)</f>
        <v>0</v>
      </c>
    </row>
    <row r="878" spans="1:107">
      <c r="A878">
        <f>ROW(Source!A939)</f>
        <v>939</v>
      </c>
      <c r="B878">
        <v>36401907</v>
      </c>
      <c r="C878">
        <v>36407288</v>
      </c>
      <c r="D878">
        <v>29109162</v>
      </c>
      <c r="E878">
        <v>1</v>
      </c>
      <c r="F878">
        <v>1</v>
      </c>
      <c r="G878">
        <v>1</v>
      </c>
      <c r="H878">
        <v>3</v>
      </c>
      <c r="I878" t="s">
        <v>564</v>
      </c>
      <c r="J878" t="s">
        <v>565</v>
      </c>
      <c r="K878" t="s">
        <v>566</v>
      </c>
      <c r="L878">
        <v>1327</v>
      </c>
      <c r="N878">
        <v>1005</v>
      </c>
      <c r="O878" t="s">
        <v>155</v>
      </c>
      <c r="P878" t="s">
        <v>155</v>
      </c>
      <c r="Q878">
        <v>1</v>
      </c>
      <c r="W878">
        <v>0</v>
      </c>
      <c r="X878">
        <v>2002905425</v>
      </c>
      <c r="Y878">
        <v>23</v>
      </c>
      <c r="AA878">
        <v>33.75</v>
      </c>
      <c r="AB878">
        <v>0</v>
      </c>
      <c r="AC878">
        <v>0</v>
      </c>
      <c r="AD878">
        <v>0</v>
      </c>
      <c r="AE878">
        <v>5.71</v>
      </c>
      <c r="AF878">
        <v>0</v>
      </c>
      <c r="AG878">
        <v>0</v>
      </c>
      <c r="AH878">
        <v>0</v>
      </c>
      <c r="AI878">
        <v>5.91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23</v>
      </c>
      <c r="AU878" t="s">
        <v>3</v>
      </c>
      <c r="AV878">
        <v>0</v>
      </c>
      <c r="AW878">
        <v>2</v>
      </c>
      <c r="AX878">
        <v>36407308</v>
      </c>
      <c r="AY878">
        <v>1</v>
      </c>
      <c r="AZ878">
        <v>0</v>
      </c>
      <c r="BA878">
        <v>851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Y878*Source!I939</f>
        <v>6.3940000000000001</v>
      </c>
      <c r="CY878">
        <f t="shared" si="129"/>
        <v>33.75</v>
      </c>
      <c r="CZ878">
        <f t="shared" si="130"/>
        <v>5.71</v>
      </c>
      <c r="DA878">
        <f t="shared" si="131"/>
        <v>5.91</v>
      </c>
      <c r="DB878">
        <f t="shared" si="132"/>
        <v>131.33000000000001</v>
      </c>
      <c r="DC878">
        <f t="shared" si="133"/>
        <v>0</v>
      </c>
    </row>
    <row r="879" spans="1:107">
      <c r="A879">
        <f>ROW(Source!A939)</f>
        <v>939</v>
      </c>
      <c r="B879">
        <v>36401907</v>
      </c>
      <c r="C879">
        <v>36407288</v>
      </c>
      <c r="D879">
        <v>29107615</v>
      </c>
      <c r="E879">
        <v>1</v>
      </c>
      <c r="F879">
        <v>1</v>
      </c>
      <c r="G879">
        <v>1</v>
      </c>
      <c r="H879">
        <v>3</v>
      </c>
      <c r="I879" t="s">
        <v>745</v>
      </c>
      <c r="J879" t="s">
        <v>746</v>
      </c>
      <c r="K879" t="s">
        <v>747</v>
      </c>
      <c r="L879">
        <v>1348</v>
      </c>
      <c r="N879">
        <v>1009</v>
      </c>
      <c r="O879" t="s">
        <v>30</v>
      </c>
      <c r="P879" t="s">
        <v>30</v>
      </c>
      <c r="Q879">
        <v>1000</v>
      </c>
      <c r="W879">
        <v>0</v>
      </c>
      <c r="X879">
        <v>-529114404</v>
      </c>
      <c r="Y879">
        <v>3.3999999999999998E-3</v>
      </c>
      <c r="AA879">
        <v>161968</v>
      </c>
      <c r="AB879">
        <v>0</v>
      </c>
      <c r="AC879">
        <v>0</v>
      </c>
      <c r="AD879">
        <v>0</v>
      </c>
      <c r="AE879">
        <v>19100</v>
      </c>
      <c r="AF879">
        <v>0</v>
      </c>
      <c r="AG879">
        <v>0</v>
      </c>
      <c r="AH879">
        <v>0</v>
      </c>
      <c r="AI879">
        <v>8.48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3.3999999999999998E-3</v>
      </c>
      <c r="AU879" t="s">
        <v>3</v>
      </c>
      <c r="AV879">
        <v>0</v>
      </c>
      <c r="AW879">
        <v>2</v>
      </c>
      <c r="AX879">
        <v>36407309</v>
      </c>
      <c r="AY879">
        <v>1</v>
      </c>
      <c r="AZ879">
        <v>0</v>
      </c>
      <c r="BA879">
        <v>852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Y879*Source!I939</f>
        <v>9.4519999999999999E-4</v>
      </c>
      <c r="CY879">
        <f t="shared" si="129"/>
        <v>161968</v>
      </c>
      <c r="CZ879">
        <f t="shared" si="130"/>
        <v>19100</v>
      </c>
      <c r="DA879">
        <f t="shared" si="131"/>
        <v>8.48</v>
      </c>
      <c r="DB879">
        <f t="shared" si="132"/>
        <v>64.94</v>
      </c>
      <c r="DC879">
        <f t="shared" si="133"/>
        <v>0</v>
      </c>
    </row>
    <row r="880" spans="1:107">
      <c r="A880">
        <f>ROW(Source!A939)</f>
        <v>939</v>
      </c>
      <c r="B880">
        <v>36401907</v>
      </c>
      <c r="C880">
        <v>36407288</v>
      </c>
      <c r="D880">
        <v>29115662</v>
      </c>
      <c r="E880">
        <v>1</v>
      </c>
      <c r="F880">
        <v>1</v>
      </c>
      <c r="G880">
        <v>1</v>
      </c>
      <c r="H880">
        <v>3</v>
      </c>
      <c r="I880" t="s">
        <v>748</v>
      </c>
      <c r="J880" t="s">
        <v>749</v>
      </c>
      <c r="K880" t="s">
        <v>750</v>
      </c>
      <c r="L880">
        <v>1339</v>
      </c>
      <c r="N880">
        <v>1007</v>
      </c>
      <c r="O880" t="s">
        <v>570</v>
      </c>
      <c r="P880" t="s">
        <v>570</v>
      </c>
      <c r="Q880">
        <v>1</v>
      </c>
      <c r="W880">
        <v>0</v>
      </c>
      <c r="X880">
        <v>-1374050018</v>
      </c>
      <c r="Y880">
        <v>0.24</v>
      </c>
      <c r="AA880">
        <v>6175.95</v>
      </c>
      <c r="AB880">
        <v>0</v>
      </c>
      <c r="AC880">
        <v>0</v>
      </c>
      <c r="AD880">
        <v>0</v>
      </c>
      <c r="AE880">
        <v>1045</v>
      </c>
      <c r="AF880">
        <v>0</v>
      </c>
      <c r="AG880">
        <v>0</v>
      </c>
      <c r="AH880">
        <v>0</v>
      </c>
      <c r="AI880">
        <v>5.91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0.24</v>
      </c>
      <c r="AU880" t="s">
        <v>3</v>
      </c>
      <c r="AV880">
        <v>0</v>
      </c>
      <c r="AW880">
        <v>2</v>
      </c>
      <c r="AX880">
        <v>36407310</v>
      </c>
      <c r="AY880">
        <v>1</v>
      </c>
      <c r="AZ880">
        <v>0</v>
      </c>
      <c r="BA880">
        <v>853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Y880*Source!I939</f>
        <v>6.6720000000000002E-2</v>
      </c>
      <c r="CY880">
        <f t="shared" si="129"/>
        <v>6175.95</v>
      </c>
      <c r="CZ880">
        <f t="shared" si="130"/>
        <v>1045</v>
      </c>
      <c r="DA880">
        <f t="shared" si="131"/>
        <v>5.91</v>
      </c>
      <c r="DB880">
        <f t="shared" si="132"/>
        <v>250.8</v>
      </c>
      <c r="DC880">
        <f t="shared" si="133"/>
        <v>0</v>
      </c>
    </row>
    <row r="881" spans="1:107">
      <c r="A881">
        <f>ROW(Source!A939)</f>
        <v>939</v>
      </c>
      <c r="B881">
        <v>36401907</v>
      </c>
      <c r="C881">
        <v>36407288</v>
      </c>
      <c r="D881">
        <v>29131086</v>
      </c>
      <c r="E881">
        <v>1</v>
      </c>
      <c r="F881">
        <v>1</v>
      </c>
      <c r="G881">
        <v>1</v>
      </c>
      <c r="H881">
        <v>3</v>
      </c>
      <c r="I881" t="s">
        <v>567</v>
      </c>
      <c r="J881" t="s">
        <v>568</v>
      </c>
      <c r="K881" t="s">
        <v>569</v>
      </c>
      <c r="L881">
        <v>1339</v>
      </c>
      <c r="N881">
        <v>1007</v>
      </c>
      <c r="O881" t="s">
        <v>570</v>
      </c>
      <c r="P881" t="s">
        <v>570</v>
      </c>
      <c r="Q881">
        <v>1</v>
      </c>
      <c r="W881">
        <v>0</v>
      </c>
      <c r="X881">
        <v>135382931</v>
      </c>
      <c r="Y881">
        <v>1.18</v>
      </c>
      <c r="AA881">
        <v>6560.13</v>
      </c>
      <c r="AB881">
        <v>0</v>
      </c>
      <c r="AC881">
        <v>0</v>
      </c>
      <c r="AD881">
        <v>0</v>
      </c>
      <c r="AE881">
        <v>1970.01</v>
      </c>
      <c r="AF881">
        <v>0</v>
      </c>
      <c r="AG881">
        <v>0</v>
      </c>
      <c r="AH881">
        <v>0</v>
      </c>
      <c r="AI881">
        <v>3.33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1.18</v>
      </c>
      <c r="AU881" t="s">
        <v>3</v>
      </c>
      <c r="AV881">
        <v>0</v>
      </c>
      <c r="AW881">
        <v>2</v>
      </c>
      <c r="AX881">
        <v>36407311</v>
      </c>
      <c r="AY881">
        <v>1</v>
      </c>
      <c r="AZ881">
        <v>0</v>
      </c>
      <c r="BA881">
        <v>854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Y881*Source!I939</f>
        <v>0.32804</v>
      </c>
      <c r="CY881">
        <f t="shared" si="129"/>
        <v>6560.13</v>
      </c>
      <c r="CZ881">
        <f t="shared" si="130"/>
        <v>1970.01</v>
      </c>
      <c r="DA881">
        <f t="shared" si="131"/>
        <v>3.33</v>
      </c>
      <c r="DB881">
        <f t="shared" si="132"/>
        <v>2324.61</v>
      </c>
      <c r="DC881">
        <f t="shared" si="133"/>
        <v>0</v>
      </c>
    </row>
    <row r="882" spans="1:107">
      <c r="A882">
        <f>ROW(Source!A939)</f>
        <v>939</v>
      </c>
      <c r="B882">
        <v>36401907</v>
      </c>
      <c r="C882">
        <v>36407288</v>
      </c>
      <c r="D882">
        <v>29145153</v>
      </c>
      <c r="E882">
        <v>1</v>
      </c>
      <c r="F882">
        <v>1</v>
      </c>
      <c r="G882">
        <v>1</v>
      </c>
      <c r="H882">
        <v>3</v>
      </c>
      <c r="I882" t="s">
        <v>751</v>
      </c>
      <c r="J882" t="s">
        <v>752</v>
      </c>
      <c r="K882" t="s">
        <v>753</v>
      </c>
      <c r="L882">
        <v>1339</v>
      </c>
      <c r="N882">
        <v>1007</v>
      </c>
      <c r="O882" t="s">
        <v>570</v>
      </c>
      <c r="P882" t="s">
        <v>570</v>
      </c>
      <c r="Q882">
        <v>1</v>
      </c>
      <c r="W882">
        <v>0</v>
      </c>
      <c r="X882">
        <v>1291934812</v>
      </c>
      <c r="Y882">
        <v>0.28000000000000003</v>
      </c>
      <c r="AA882">
        <v>3208.91</v>
      </c>
      <c r="AB882">
        <v>0</v>
      </c>
      <c r="AC882">
        <v>0</v>
      </c>
      <c r="AD882">
        <v>0</v>
      </c>
      <c r="AE882">
        <v>426.15</v>
      </c>
      <c r="AF882">
        <v>0</v>
      </c>
      <c r="AG882">
        <v>0</v>
      </c>
      <c r="AH882">
        <v>0</v>
      </c>
      <c r="AI882">
        <v>7.53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0.28000000000000003</v>
      </c>
      <c r="AU882" t="s">
        <v>3</v>
      </c>
      <c r="AV882">
        <v>0</v>
      </c>
      <c r="AW882">
        <v>2</v>
      </c>
      <c r="AX882">
        <v>36407312</v>
      </c>
      <c r="AY882">
        <v>1</v>
      </c>
      <c r="AZ882">
        <v>0</v>
      </c>
      <c r="BA882">
        <v>855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Y882*Source!I939</f>
        <v>7.784000000000002E-2</v>
      </c>
      <c r="CY882">
        <f t="shared" si="129"/>
        <v>3208.91</v>
      </c>
      <c r="CZ882">
        <f t="shared" si="130"/>
        <v>426.15</v>
      </c>
      <c r="DA882">
        <f t="shared" si="131"/>
        <v>7.53</v>
      </c>
      <c r="DB882">
        <f t="shared" si="132"/>
        <v>119.32</v>
      </c>
      <c r="DC882">
        <f t="shared" si="133"/>
        <v>0</v>
      </c>
    </row>
    <row r="883" spans="1:107">
      <c r="A883">
        <f>ROW(Source!A939)</f>
        <v>939</v>
      </c>
      <c r="B883">
        <v>36401907</v>
      </c>
      <c r="C883">
        <v>36407288</v>
      </c>
      <c r="D883">
        <v>29148832</v>
      </c>
      <c r="E883">
        <v>1</v>
      </c>
      <c r="F883">
        <v>1</v>
      </c>
      <c r="G883">
        <v>1</v>
      </c>
      <c r="H883">
        <v>3</v>
      </c>
      <c r="I883" t="s">
        <v>754</v>
      </c>
      <c r="J883" t="s">
        <v>755</v>
      </c>
      <c r="K883" t="s">
        <v>756</v>
      </c>
      <c r="L883">
        <v>1356</v>
      </c>
      <c r="N883">
        <v>1010</v>
      </c>
      <c r="O883" t="s">
        <v>232</v>
      </c>
      <c r="P883" t="s">
        <v>232</v>
      </c>
      <c r="Q883">
        <v>1000</v>
      </c>
      <c r="W883">
        <v>0</v>
      </c>
      <c r="X883">
        <v>-463371541</v>
      </c>
      <c r="Y883">
        <v>0.51</v>
      </c>
      <c r="AA883">
        <v>8359.85</v>
      </c>
      <c r="AB883">
        <v>0</v>
      </c>
      <c r="AC883">
        <v>0</v>
      </c>
      <c r="AD883">
        <v>0</v>
      </c>
      <c r="AE883">
        <v>1752.59</v>
      </c>
      <c r="AF883">
        <v>0</v>
      </c>
      <c r="AG883">
        <v>0</v>
      </c>
      <c r="AH883">
        <v>0</v>
      </c>
      <c r="AI883">
        <v>4.7699999999999996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0.51</v>
      </c>
      <c r="AU883" t="s">
        <v>3</v>
      </c>
      <c r="AV883">
        <v>0</v>
      </c>
      <c r="AW883">
        <v>2</v>
      </c>
      <c r="AX883">
        <v>36407313</v>
      </c>
      <c r="AY883">
        <v>1</v>
      </c>
      <c r="AZ883">
        <v>0</v>
      </c>
      <c r="BA883">
        <v>856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Y883*Source!I939</f>
        <v>0.14178000000000002</v>
      </c>
      <c r="CY883">
        <f t="shared" si="129"/>
        <v>8359.85</v>
      </c>
      <c r="CZ883">
        <f t="shared" si="130"/>
        <v>1752.59</v>
      </c>
      <c r="DA883">
        <f t="shared" si="131"/>
        <v>4.7699999999999996</v>
      </c>
      <c r="DB883">
        <f t="shared" si="132"/>
        <v>893.82</v>
      </c>
      <c r="DC883">
        <f t="shared" si="133"/>
        <v>0</v>
      </c>
    </row>
    <row r="884" spans="1:107">
      <c r="A884">
        <f>ROW(Source!A939)</f>
        <v>939</v>
      </c>
      <c r="B884">
        <v>36401907</v>
      </c>
      <c r="C884">
        <v>36407288</v>
      </c>
      <c r="D884">
        <v>29150040</v>
      </c>
      <c r="E884">
        <v>1</v>
      </c>
      <c r="F884">
        <v>1</v>
      </c>
      <c r="G884">
        <v>1</v>
      </c>
      <c r="H884">
        <v>3</v>
      </c>
      <c r="I884" t="s">
        <v>757</v>
      </c>
      <c r="J884" t="s">
        <v>758</v>
      </c>
      <c r="K884" t="s">
        <v>759</v>
      </c>
      <c r="L884">
        <v>1339</v>
      </c>
      <c r="N884">
        <v>1007</v>
      </c>
      <c r="O884" t="s">
        <v>570</v>
      </c>
      <c r="P884" t="s">
        <v>570</v>
      </c>
      <c r="Q884">
        <v>1</v>
      </c>
      <c r="W884">
        <v>0</v>
      </c>
      <c r="X884">
        <v>693153122</v>
      </c>
      <c r="Y884">
        <v>7.0000000000000007E-2</v>
      </c>
      <c r="AA884">
        <v>22.2</v>
      </c>
      <c r="AB884">
        <v>0</v>
      </c>
      <c r="AC884">
        <v>0</v>
      </c>
      <c r="AD884">
        <v>0</v>
      </c>
      <c r="AE884">
        <v>2.44</v>
      </c>
      <c r="AF884">
        <v>0</v>
      </c>
      <c r="AG884">
        <v>0</v>
      </c>
      <c r="AH884">
        <v>0</v>
      </c>
      <c r="AI884">
        <v>9.1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7.0000000000000007E-2</v>
      </c>
      <c r="AU884" t="s">
        <v>3</v>
      </c>
      <c r="AV884">
        <v>0</v>
      </c>
      <c r="AW884">
        <v>2</v>
      </c>
      <c r="AX884">
        <v>36407314</v>
      </c>
      <c r="AY884">
        <v>1</v>
      </c>
      <c r="AZ884">
        <v>0</v>
      </c>
      <c r="BA884">
        <v>857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Y884*Source!I939</f>
        <v>1.9460000000000005E-2</v>
      </c>
      <c r="CY884">
        <f t="shared" si="129"/>
        <v>22.2</v>
      </c>
      <c r="CZ884">
        <f t="shared" si="130"/>
        <v>2.44</v>
      </c>
      <c r="DA884">
        <f t="shared" si="131"/>
        <v>9.1</v>
      </c>
      <c r="DB884">
        <f t="shared" si="132"/>
        <v>0.17</v>
      </c>
      <c r="DC884">
        <f t="shared" si="133"/>
        <v>0</v>
      </c>
    </row>
    <row r="885" spans="1:107">
      <c r="A885">
        <f>ROW(Source!A940)</f>
        <v>940</v>
      </c>
      <c r="B885">
        <v>36401907</v>
      </c>
      <c r="C885">
        <v>36407315</v>
      </c>
      <c r="D885">
        <v>18407150</v>
      </c>
      <c r="E885">
        <v>1</v>
      </c>
      <c r="F885">
        <v>1</v>
      </c>
      <c r="G885">
        <v>1</v>
      </c>
      <c r="H885">
        <v>1</v>
      </c>
      <c r="I885" t="s">
        <v>529</v>
      </c>
      <c r="J885" t="s">
        <v>3</v>
      </c>
      <c r="K885" t="s">
        <v>530</v>
      </c>
      <c r="L885">
        <v>1369</v>
      </c>
      <c r="N885">
        <v>1013</v>
      </c>
      <c r="O885" t="s">
        <v>514</v>
      </c>
      <c r="P885" t="s">
        <v>514</v>
      </c>
      <c r="Q885">
        <v>1</v>
      </c>
      <c r="W885">
        <v>0</v>
      </c>
      <c r="X885">
        <v>-931037793</v>
      </c>
      <c r="Y885">
        <v>69.827999999999989</v>
      </c>
      <c r="AA885">
        <v>0</v>
      </c>
      <c r="AB885">
        <v>0</v>
      </c>
      <c r="AC885">
        <v>0</v>
      </c>
      <c r="AD885">
        <v>272.45</v>
      </c>
      <c r="AE885">
        <v>0</v>
      </c>
      <c r="AF885">
        <v>0</v>
      </c>
      <c r="AG885">
        <v>0</v>
      </c>
      <c r="AH885">
        <v>272.45</v>
      </c>
      <c r="AI885">
        <v>1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1</v>
      </c>
      <c r="AQ885">
        <v>0</v>
      </c>
      <c r="AR885">
        <v>0</v>
      </c>
      <c r="AS885" t="s">
        <v>3</v>
      </c>
      <c r="AT885">
        <v>60.72</v>
      </c>
      <c r="AU885" t="s">
        <v>134</v>
      </c>
      <c r="AV885">
        <v>1</v>
      </c>
      <c r="AW885">
        <v>2</v>
      </c>
      <c r="AX885">
        <v>36407324</v>
      </c>
      <c r="AY885">
        <v>1</v>
      </c>
      <c r="AZ885">
        <v>0</v>
      </c>
      <c r="BA885">
        <v>858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Y885*Source!I940</f>
        <v>19.412184</v>
      </c>
      <c r="CY885">
        <f>AD885</f>
        <v>272.45</v>
      </c>
      <c r="CZ885">
        <f>AH885</f>
        <v>272.45</v>
      </c>
      <c r="DA885">
        <f>AL885</f>
        <v>1</v>
      </c>
      <c r="DB885">
        <f>ROUND((ROUND(AT885*CZ885,2)*1.15),2)</f>
        <v>19024.63</v>
      </c>
      <c r="DC885">
        <f>ROUND((ROUND(AT885*AG885,2)*1.15),2)</f>
        <v>0</v>
      </c>
    </row>
    <row r="886" spans="1:107">
      <c r="A886">
        <f>ROW(Source!A940)</f>
        <v>940</v>
      </c>
      <c r="B886">
        <v>36401907</v>
      </c>
      <c r="C886">
        <v>36407315</v>
      </c>
      <c r="D886">
        <v>121548</v>
      </c>
      <c r="E886">
        <v>1</v>
      </c>
      <c r="F886">
        <v>1</v>
      </c>
      <c r="G886">
        <v>1</v>
      </c>
      <c r="H886">
        <v>1</v>
      </c>
      <c r="I886" t="s">
        <v>35</v>
      </c>
      <c r="J886" t="s">
        <v>3</v>
      </c>
      <c r="K886" t="s">
        <v>515</v>
      </c>
      <c r="L886">
        <v>608254</v>
      </c>
      <c r="N886">
        <v>1013</v>
      </c>
      <c r="O886" t="s">
        <v>516</v>
      </c>
      <c r="P886" t="s">
        <v>516</v>
      </c>
      <c r="Q886">
        <v>1</v>
      </c>
      <c r="W886">
        <v>0</v>
      </c>
      <c r="X886">
        <v>-185737400</v>
      </c>
      <c r="Y886">
        <v>0.72499999999999998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0.57999999999999996</v>
      </c>
      <c r="AU886" t="s">
        <v>133</v>
      </c>
      <c r="AV886">
        <v>2</v>
      </c>
      <c r="AW886">
        <v>2</v>
      </c>
      <c r="AX886">
        <v>36407325</v>
      </c>
      <c r="AY886">
        <v>1</v>
      </c>
      <c r="AZ886">
        <v>0</v>
      </c>
      <c r="BA886">
        <v>859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Y886*Source!I940</f>
        <v>0.20155000000000001</v>
      </c>
      <c r="CY886">
        <f>AD886</f>
        <v>0</v>
      </c>
      <c r="CZ886">
        <f>AH886</f>
        <v>0</v>
      </c>
      <c r="DA886">
        <f>AL886</f>
        <v>1</v>
      </c>
      <c r="DB886">
        <f>ROUND((ROUND(AT886*CZ886,2)*1.25),2)</f>
        <v>0</v>
      </c>
      <c r="DC886">
        <f>ROUND((ROUND(AT886*AG886,2)*1.25),2)</f>
        <v>0</v>
      </c>
    </row>
    <row r="887" spans="1:107">
      <c r="A887">
        <f>ROW(Source!A940)</f>
        <v>940</v>
      </c>
      <c r="B887">
        <v>36401907</v>
      </c>
      <c r="C887">
        <v>36407315</v>
      </c>
      <c r="D887">
        <v>29172556</v>
      </c>
      <c r="E887">
        <v>1</v>
      </c>
      <c r="F887">
        <v>1</v>
      </c>
      <c r="G887">
        <v>1</v>
      </c>
      <c r="H887">
        <v>2</v>
      </c>
      <c r="I887" t="s">
        <v>517</v>
      </c>
      <c r="J887" t="s">
        <v>518</v>
      </c>
      <c r="K887" t="s">
        <v>519</v>
      </c>
      <c r="L887">
        <v>1368</v>
      </c>
      <c r="N887">
        <v>1011</v>
      </c>
      <c r="O887" t="s">
        <v>520</v>
      </c>
      <c r="P887" t="s">
        <v>520</v>
      </c>
      <c r="Q887">
        <v>1</v>
      </c>
      <c r="W887">
        <v>0</v>
      </c>
      <c r="X887">
        <v>-1302720870</v>
      </c>
      <c r="Y887">
        <v>0.72499999999999998</v>
      </c>
      <c r="AA887">
        <v>0</v>
      </c>
      <c r="AB887">
        <v>466.71</v>
      </c>
      <c r="AC887">
        <v>449.82</v>
      </c>
      <c r="AD887">
        <v>0</v>
      </c>
      <c r="AE887">
        <v>0</v>
      </c>
      <c r="AF887">
        <v>31.26</v>
      </c>
      <c r="AG887">
        <v>13.5</v>
      </c>
      <c r="AH887">
        <v>0</v>
      </c>
      <c r="AI887">
        <v>1</v>
      </c>
      <c r="AJ887">
        <v>14.93</v>
      </c>
      <c r="AK887">
        <v>33.32</v>
      </c>
      <c r="AL887">
        <v>1</v>
      </c>
      <c r="AN887">
        <v>0</v>
      </c>
      <c r="AO887">
        <v>1</v>
      </c>
      <c r="AP887">
        <v>1</v>
      </c>
      <c r="AQ887">
        <v>0</v>
      </c>
      <c r="AR887">
        <v>0</v>
      </c>
      <c r="AS887" t="s">
        <v>3</v>
      </c>
      <c r="AT887">
        <v>0.57999999999999996</v>
      </c>
      <c r="AU887" t="s">
        <v>133</v>
      </c>
      <c r="AV887">
        <v>0</v>
      </c>
      <c r="AW887">
        <v>2</v>
      </c>
      <c r="AX887">
        <v>36407326</v>
      </c>
      <c r="AY887">
        <v>1</v>
      </c>
      <c r="AZ887">
        <v>0</v>
      </c>
      <c r="BA887">
        <v>860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Y887*Source!I940</f>
        <v>0.20155000000000001</v>
      </c>
      <c r="CY887">
        <f>AB887</f>
        <v>466.71</v>
      </c>
      <c r="CZ887">
        <f>AF887</f>
        <v>31.26</v>
      </c>
      <c r="DA887">
        <f>AJ887</f>
        <v>14.93</v>
      </c>
      <c r="DB887">
        <f>ROUND((ROUND(AT887*CZ887,2)*1.25),2)</f>
        <v>22.66</v>
      </c>
      <c r="DC887">
        <f>ROUND((ROUND(AT887*AG887,2)*1.25),2)</f>
        <v>9.7899999999999991</v>
      </c>
    </row>
    <row r="888" spans="1:107">
      <c r="A888">
        <f>ROW(Source!A940)</f>
        <v>940</v>
      </c>
      <c r="B888">
        <v>36401907</v>
      </c>
      <c r="C888">
        <v>36407315</v>
      </c>
      <c r="D888">
        <v>29174591</v>
      </c>
      <c r="E888">
        <v>1</v>
      </c>
      <c r="F888">
        <v>1</v>
      </c>
      <c r="G888">
        <v>1</v>
      </c>
      <c r="H888">
        <v>2</v>
      </c>
      <c r="I888" t="s">
        <v>542</v>
      </c>
      <c r="J888" t="s">
        <v>543</v>
      </c>
      <c r="K888" t="s">
        <v>544</v>
      </c>
      <c r="L888">
        <v>1368</v>
      </c>
      <c r="N888">
        <v>1011</v>
      </c>
      <c r="O888" t="s">
        <v>520</v>
      </c>
      <c r="P888" t="s">
        <v>520</v>
      </c>
      <c r="Q888">
        <v>1</v>
      </c>
      <c r="W888">
        <v>0</v>
      </c>
      <c r="X888">
        <v>1598042632</v>
      </c>
      <c r="Y888">
        <v>1.0249999999999999</v>
      </c>
      <c r="AA888">
        <v>0</v>
      </c>
      <c r="AB888">
        <v>9.4700000000000006</v>
      </c>
      <c r="AC888">
        <v>0</v>
      </c>
      <c r="AD888">
        <v>0</v>
      </c>
      <c r="AE888">
        <v>0</v>
      </c>
      <c r="AF888">
        <v>0.95</v>
      </c>
      <c r="AG888">
        <v>0</v>
      </c>
      <c r="AH888">
        <v>0</v>
      </c>
      <c r="AI888">
        <v>1</v>
      </c>
      <c r="AJ888">
        <v>9.9700000000000006</v>
      </c>
      <c r="AK888">
        <v>33.32</v>
      </c>
      <c r="AL888">
        <v>1</v>
      </c>
      <c r="AN888">
        <v>0</v>
      </c>
      <c r="AO888">
        <v>1</v>
      </c>
      <c r="AP888">
        <v>1</v>
      </c>
      <c r="AQ888">
        <v>0</v>
      </c>
      <c r="AR888">
        <v>0</v>
      </c>
      <c r="AS888" t="s">
        <v>3</v>
      </c>
      <c r="AT888">
        <v>0.82</v>
      </c>
      <c r="AU888" t="s">
        <v>133</v>
      </c>
      <c r="AV888">
        <v>0</v>
      </c>
      <c r="AW888">
        <v>2</v>
      </c>
      <c r="AX888">
        <v>36407327</v>
      </c>
      <c r="AY888">
        <v>1</v>
      </c>
      <c r="AZ888">
        <v>0</v>
      </c>
      <c r="BA888">
        <v>861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Y888*Source!I940</f>
        <v>0.28494999999999998</v>
      </c>
      <c r="CY888">
        <f>AB888</f>
        <v>9.4700000000000006</v>
      </c>
      <c r="CZ888">
        <f>AF888</f>
        <v>0.95</v>
      </c>
      <c r="DA888">
        <f>AJ888</f>
        <v>9.9700000000000006</v>
      </c>
      <c r="DB888">
        <f>ROUND((ROUND(AT888*CZ888,2)*1.25),2)</f>
        <v>0.98</v>
      </c>
      <c r="DC888">
        <f>ROUND((ROUND(AT888*AG888,2)*1.25),2)</f>
        <v>0</v>
      </c>
    </row>
    <row r="889" spans="1:107">
      <c r="A889">
        <f>ROW(Source!A940)</f>
        <v>940</v>
      </c>
      <c r="B889">
        <v>36401907</v>
      </c>
      <c r="C889">
        <v>36407315</v>
      </c>
      <c r="D889">
        <v>29174661</v>
      </c>
      <c r="E889">
        <v>1</v>
      </c>
      <c r="F889">
        <v>1</v>
      </c>
      <c r="G889">
        <v>1</v>
      </c>
      <c r="H889">
        <v>2</v>
      </c>
      <c r="I889" t="s">
        <v>571</v>
      </c>
      <c r="J889" t="s">
        <v>572</v>
      </c>
      <c r="K889" t="s">
        <v>573</v>
      </c>
      <c r="L889">
        <v>1368</v>
      </c>
      <c r="N889">
        <v>1011</v>
      </c>
      <c r="O889" t="s">
        <v>520</v>
      </c>
      <c r="P889" t="s">
        <v>520</v>
      </c>
      <c r="Q889">
        <v>1</v>
      </c>
      <c r="W889">
        <v>0</v>
      </c>
      <c r="X889">
        <v>-2115030577</v>
      </c>
      <c r="Y889">
        <v>3.375</v>
      </c>
      <c r="AA889">
        <v>0</v>
      </c>
      <c r="AB889">
        <v>25.44</v>
      </c>
      <c r="AC889">
        <v>0</v>
      </c>
      <c r="AD889">
        <v>0</v>
      </c>
      <c r="AE889">
        <v>0</v>
      </c>
      <c r="AF889">
        <v>2.09</v>
      </c>
      <c r="AG889">
        <v>0</v>
      </c>
      <c r="AH889">
        <v>0</v>
      </c>
      <c r="AI889">
        <v>1</v>
      </c>
      <c r="AJ889">
        <v>12.17</v>
      </c>
      <c r="AK889">
        <v>33.32</v>
      </c>
      <c r="AL889">
        <v>1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2.7</v>
      </c>
      <c r="AU889" t="s">
        <v>133</v>
      </c>
      <c r="AV889">
        <v>0</v>
      </c>
      <c r="AW889">
        <v>2</v>
      </c>
      <c r="AX889">
        <v>36407328</v>
      </c>
      <c r="AY889">
        <v>1</v>
      </c>
      <c r="AZ889">
        <v>0</v>
      </c>
      <c r="BA889">
        <v>862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Y889*Source!I940</f>
        <v>0.93825000000000003</v>
      </c>
      <c r="CY889">
        <f>AB889</f>
        <v>25.44</v>
      </c>
      <c r="CZ889">
        <f>AF889</f>
        <v>2.09</v>
      </c>
      <c r="DA889">
        <f>AJ889</f>
        <v>12.17</v>
      </c>
      <c r="DB889">
        <f>ROUND((ROUND(AT889*CZ889,2)*1.25),2)</f>
        <v>7.05</v>
      </c>
      <c r="DC889">
        <f>ROUND((ROUND(AT889*AG889,2)*1.25),2)</f>
        <v>0</v>
      </c>
    </row>
    <row r="890" spans="1:107">
      <c r="A890">
        <f>ROW(Source!A940)</f>
        <v>940</v>
      </c>
      <c r="B890">
        <v>36401907</v>
      </c>
      <c r="C890">
        <v>36407315</v>
      </c>
      <c r="D890">
        <v>29174913</v>
      </c>
      <c r="E890">
        <v>1</v>
      </c>
      <c r="F890">
        <v>1</v>
      </c>
      <c r="G890">
        <v>1</v>
      </c>
      <c r="H890">
        <v>2</v>
      </c>
      <c r="I890" t="s">
        <v>531</v>
      </c>
      <c r="J890" t="s">
        <v>532</v>
      </c>
      <c r="K890" t="s">
        <v>533</v>
      </c>
      <c r="L890">
        <v>1368</v>
      </c>
      <c r="N890">
        <v>1011</v>
      </c>
      <c r="O890" t="s">
        <v>520</v>
      </c>
      <c r="P890" t="s">
        <v>520</v>
      </c>
      <c r="Q890">
        <v>1</v>
      </c>
      <c r="W890">
        <v>0</v>
      </c>
      <c r="X890">
        <v>458544584</v>
      </c>
      <c r="Y890">
        <v>1.05</v>
      </c>
      <c r="AA890">
        <v>0</v>
      </c>
      <c r="AB890">
        <v>932.72</v>
      </c>
      <c r="AC890">
        <v>386.51</v>
      </c>
      <c r="AD890">
        <v>0</v>
      </c>
      <c r="AE890">
        <v>0</v>
      </c>
      <c r="AF890">
        <v>87.17</v>
      </c>
      <c r="AG890">
        <v>11.6</v>
      </c>
      <c r="AH890">
        <v>0</v>
      </c>
      <c r="AI890">
        <v>1</v>
      </c>
      <c r="AJ890">
        <v>10.7</v>
      </c>
      <c r="AK890">
        <v>33.32</v>
      </c>
      <c r="AL890">
        <v>1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0.84</v>
      </c>
      <c r="AU890" t="s">
        <v>133</v>
      </c>
      <c r="AV890">
        <v>0</v>
      </c>
      <c r="AW890">
        <v>2</v>
      </c>
      <c r="AX890">
        <v>36407329</v>
      </c>
      <c r="AY890">
        <v>1</v>
      </c>
      <c r="AZ890">
        <v>0</v>
      </c>
      <c r="BA890">
        <v>863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Y890*Source!I940</f>
        <v>0.29190000000000005</v>
      </c>
      <c r="CY890">
        <f>AB890</f>
        <v>932.72</v>
      </c>
      <c r="CZ890">
        <f>AF890</f>
        <v>87.17</v>
      </c>
      <c r="DA890">
        <f>AJ890</f>
        <v>10.7</v>
      </c>
      <c r="DB890">
        <f>ROUND((ROUND(AT890*CZ890,2)*1.25),2)</f>
        <v>91.53</v>
      </c>
      <c r="DC890">
        <f>ROUND((ROUND(AT890*AG890,2)*1.25),2)</f>
        <v>12.18</v>
      </c>
    </row>
    <row r="891" spans="1:107">
      <c r="A891">
        <f>ROW(Source!A940)</f>
        <v>940</v>
      </c>
      <c r="B891">
        <v>36401907</v>
      </c>
      <c r="C891">
        <v>36407315</v>
      </c>
      <c r="D891">
        <v>29114332</v>
      </c>
      <c r="E891">
        <v>1</v>
      </c>
      <c r="F891">
        <v>1</v>
      </c>
      <c r="G891">
        <v>1</v>
      </c>
      <c r="H891">
        <v>3</v>
      </c>
      <c r="I891" t="s">
        <v>556</v>
      </c>
      <c r="J891" t="s">
        <v>557</v>
      </c>
      <c r="K891" t="s">
        <v>558</v>
      </c>
      <c r="L891">
        <v>1348</v>
      </c>
      <c r="N891">
        <v>1009</v>
      </c>
      <c r="O891" t="s">
        <v>30</v>
      </c>
      <c r="P891" t="s">
        <v>30</v>
      </c>
      <c r="Q891">
        <v>1000</v>
      </c>
      <c r="W891">
        <v>0</v>
      </c>
      <c r="X891">
        <v>233971917</v>
      </c>
      <c r="Y891">
        <v>1.23E-2</v>
      </c>
      <c r="AA891">
        <v>54619.68</v>
      </c>
      <c r="AB891">
        <v>0</v>
      </c>
      <c r="AC891">
        <v>0</v>
      </c>
      <c r="AD891">
        <v>0</v>
      </c>
      <c r="AE891">
        <v>11978</v>
      </c>
      <c r="AF891">
        <v>0</v>
      </c>
      <c r="AG891">
        <v>0</v>
      </c>
      <c r="AH891">
        <v>0</v>
      </c>
      <c r="AI891">
        <v>4.5599999999999996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1.23E-2</v>
      </c>
      <c r="AU891" t="s">
        <v>3</v>
      </c>
      <c r="AV891">
        <v>0</v>
      </c>
      <c r="AW891">
        <v>2</v>
      </c>
      <c r="AX891">
        <v>36407330</v>
      </c>
      <c r="AY891">
        <v>1</v>
      </c>
      <c r="AZ891">
        <v>0</v>
      </c>
      <c r="BA891">
        <v>864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Y891*Source!I940</f>
        <v>3.4194000000000004E-3</v>
      </c>
      <c r="CY891">
        <f>AA891</f>
        <v>54619.68</v>
      </c>
      <c r="CZ891">
        <f>AE891</f>
        <v>11978</v>
      </c>
      <c r="DA891">
        <f>AI891</f>
        <v>4.5599999999999996</v>
      </c>
      <c r="DB891">
        <f>ROUND(ROUND(AT891*CZ891,2),2)</f>
        <v>147.33000000000001</v>
      </c>
      <c r="DC891">
        <f>ROUND(ROUND(AT891*AG891,2),2)</f>
        <v>0</v>
      </c>
    </row>
    <row r="892" spans="1:107">
      <c r="A892">
        <f>ROW(Source!A940)</f>
        <v>940</v>
      </c>
      <c r="B892">
        <v>36401907</v>
      </c>
      <c r="C892">
        <v>36407315</v>
      </c>
      <c r="D892">
        <v>29130788</v>
      </c>
      <c r="E892">
        <v>1</v>
      </c>
      <c r="F892">
        <v>1</v>
      </c>
      <c r="G892">
        <v>1</v>
      </c>
      <c r="H892">
        <v>3</v>
      </c>
      <c r="I892" t="s">
        <v>574</v>
      </c>
      <c r="J892" t="s">
        <v>575</v>
      </c>
      <c r="K892" t="s">
        <v>576</v>
      </c>
      <c r="L892">
        <v>1339</v>
      </c>
      <c r="N892">
        <v>1007</v>
      </c>
      <c r="O892" t="s">
        <v>570</v>
      </c>
      <c r="P892" t="s">
        <v>570</v>
      </c>
      <c r="Q892">
        <v>1</v>
      </c>
      <c r="W892">
        <v>0</v>
      </c>
      <c r="X892">
        <v>23409818</v>
      </c>
      <c r="Y892">
        <v>2.88</v>
      </c>
      <c r="AA892">
        <v>14208.11</v>
      </c>
      <c r="AB892">
        <v>0</v>
      </c>
      <c r="AC892">
        <v>0</v>
      </c>
      <c r="AD892">
        <v>0</v>
      </c>
      <c r="AE892">
        <v>2156.0100000000002</v>
      </c>
      <c r="AF892">
        <v>0</v>
      </c>
      <c r="AG892">
        <v>0</v>
      </c>
      <c r="AH892">
        <v>0</v>
      </c>
      <c r="AI892">
        <v>6.59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2.88</v>
      </c>
      <c r="AU892" t="s">
        <v>3</v>
      </c>
      <c r="AV892">
        <v>0</v>
      </c>
      <c r="AW892">
        <v>2</v>
      </c>
      <c r="AX892">
        <v>36407331</v>
      </c>
      <c r="AY892">
        <v>1</v>
      </c>
      <c r="AZ892">
        <v>0</v>
      </c>
      <c r="BA892">
        <v>865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Y892*Source!I940</f>
        <v>0.80064000000000002</v>
      </c>
      <c r="CY892">
        <f>AA892</f>
        <v>14208.11</v>
      </c>
      <c r="CZ892">
        <f>AE892</f>
        <v>2156.0100000000002</v>
      </c>
      <c r="DA892">
        <f>AI892</f>
        <v>6.59</v>
      </c>
      <c r="DB892">
        <f>ROUND(ROUND(AT892*CZ892,2),2)</f>
        <v>6209.31</v>
      </c>
      <c r="DC892">
        <f>ROUND(ROUND(AT892*AG892,2),2)</f>
        <v>0</v>
      </c>
    </row>
    <row r="893" spans="1:107">
      <c r="A893">
        <f>ROW(Source!A941)</f>
        <v>941</v>
      </c>
      <c r="B893">
        <v>36401907</v>
      </c>
      <c r="C893">
        <v>36407332</v>
      </c>
      <c r="D893">
        <v>18408291</v>
      </c>
      <c r="E893">
        <v>1</v>
      </c>
      <c r="F893">
        <v>1</v>
      </c>
      <c r="G893">
        <v>1</v>
      </c>
      <c r="H893">
        <v>1</v>
      </c>
      <c r="I893" t="s">
        <v>559</v>
      </c>
      <c r="J893" t="s">
        <v>3</v>
      </c>
      <c r="K893" t="s">
        <v>560</v>
      </c>
      <c r="L893">
        <v>1369</v>
      </c>
      <c r="N893">
        <v>1013</v>
      </c>
      <c r="O893" t="s">
        <v>514</v>
      </c>
      <c r="P893" t="s">
        <v>514</v>
      </c>
      <c r="Q893">
        <v>1</v>
      </c>
      <c r="W893">
        <v>0</v>
      </c>
      <c r="X893">
        <v>1933892413</v>
      </c>
      <c r="Y893">
        <v>35.948999999999998</v>
      </c>
      <c r="AA893">
        <v>0</v>
      </c>
      <c r="AB893">
        <v>0</v>
      </c>
      <c r="AC893">
        <v>0</v>
      </c>
      <c r="AD893">
        <v>260.95999999999998</v>
      </c>
      <c r="AE893">
        <v>0</v>
      </c>
      <c r="AF893">
        <v>0</v>
      </c>
      <c r="AG893">
        <v>0</v>
      </c>
      <c r="AH893">
        <v>260.95999999999998</v>
      </c>
      <c r="AI893">
        <v>1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31.26</v>
      </c>
      <c r="AU893" t="s">
        <v>134</v>
      </c>
      <c r="AV893">
        <v>1</v>
      </c>
      <c r="AW893">
        <v>2</v>
      </c>
      <c r="AX893">
        <v>36407340</v>
      </c>
      <c r="AY893">
        <v>2</v>
      </c>
      <c r="AZ893">
        <v>131072</v>
      </c>
      <c r="BA893">
        <v>866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Y893*Source!I941</f>
        <v>9.9938219999999998</v>
      </c>
      <c r="CY893">
        <f>AD893</f>
        <v>260.95999999999998</v>
      </c>
      <c r="CZ893">
        <f>AH893</f>
        <v>260.95999999999998</v>
      </c>
      <c r="DA893">
        <f>AL893</f>
        <v>1</v>
      </c>
      <c r="DB893">
        <f>ROUND((ROUND(AT893*CZ893,2)*1.15),2)</f>
        <v>9381.25</v>
      </c>
      <c r="DC893">
        <f>ROUND((ROUND(AT893*AG893,2)*1.15),2)</f>
        <v>0</v>
      </c>
    </row>
    <row r="894" spans="1:107">
      <c r="A894">
        <f>ROW(Source!A941)</f>
        <v>941</v>
      </c>
      <c r="B894">
        <v>36401907</v>
      </c>
      <c r="C894">
        <v>36407332</v>
      </c>
      <c r="D894">
        <v>121548</v>
      </c>
      <c r="E894">
        <v>1</v>
      </c>
      <c r="F894">
        <v>1</v>
      </c>
      <c r="G894">
        <v>1</v>
      </c>
      <c r="H894">
        <v>1</v>
      </c>
      <c r="I894" t="s">
        <v>35</v>
      </c>
      <c r="J894" t="s">
        <v>3</v>
      </c>
      <c r="K894" t="s">
        <v>515</v>
      </c>
      <c r="L894">
        <v>608254</v>
      </c>
      <c r="N894">
        <v>1013</v>
      </c>
      <c r="O894" t="s">
        <v>516</v>
      </c>
      <c r="P894" t="s">
        <v>516</v>
      </c>
      <c r="Q894">
        <v>1</v>
      </c>
      <c r="W894">
        <v>0</v>
      </c>
      <c r="X894">
        <v>-185737400</v>
      </c>
      <c r="Y894">
        <v>8.375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6.7</v>
      </c>
      <c r="AU894" t="s">
        <v>133</v>
      </c>
      <c r="AV894">
        <v>2</v>
      </c>
      <c r="AW894">
        <v>2</v>
      </c>
      <c r="AX894">
        <v>36407341</v>
      </c>
      <c r="AY894">
        <v>1</v>
      </c>
      <c r="AZ894">
        <v>0</v>
      </c>
      <c r="BA894">
        <v>867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Y894*Source!I941</f>
        <v>2.3282500000000002</v>
      </c>
      <c r="CY894">
        <f>AD894</f>
        <v>0</v>
      </c>
      <c r="CZ894">
        <f>AH894</f>
        <v>0</v>
      </c>
      <c r="DA894">
        <f>AL894</f>
        <v>1</v>
      </c>
      <c r="DB894">
        <f>ROUND((ROUND(AT894*CZ894,2)*1.25),2)</f>
        <v>0</v>
      </c>
      <c r="DC894">
        <f>ROUND((ROUND(AT894*AG894,2)*1.25),2)</f>
        <v>0</v>
      </c>
    </row>
    <row r="895" spans="1:107">
      <c r="A895">
        <f>ROW(Source!A941)</f>
        <v>941</v>
      </c>
      <c r="B895">
        <v>36401907</v>
      </c>
      <c r="C895">
        <v>36407332</v>
      </c>
      <c r="D895">
        <v>29172710</v>
      </c>
      <c r="E895">
        <v>1</v>
      </c>
      <c r="F895">
        <v>1</v>
      </c>
      <c r="G895">
        <v>1</v>
      </c>
      <c r="H895">
        <v>2</v>
      </c>
      <c r="I895" t="s">
        <v>523</v>
      </c>
      <c r="J895" t="s">
        <v>524</v>
      </c>
      <c r="K895" t="s">
        <v>525</v>
      </c>
      <c r="L895">
        <v>1368</v>
      </c>
      <c r="N895">
        <v>1011</v>
      </c>
      <c r="O895" t="s">
        <v>520</v>
      </c>
      <c r="P895" t="s">
        <v>520</v>
      </c>
      <c r="Q895">
        <v>1</v>
      </c>
      <c r="W895">
        <v>0</v>
      </c>
      <c r="X895">
        <v>-1676841219</v>
      </c>
      <c r="Y895">
        <v>8.375</v>
      </c>
      <c r="AA895">
        <v>0</v>
      </c>
      <c r="AB895">
        <v>539.16</v>
      </c>
      <c r="AC895">
        <v>335.2</v>
      </c>
      <c r="AD895">
        <v>0</v>
      </c>
      <c r="AE895">
        <v>0</v>
      </c>
      <c r="AF895">
        <v>46.56</v>
      </c>
      <c r="AG895">
        <v>10.06</v>
      </c>
      <c r="AH895">
        <v>0</v>
      </c>
      <c r="AI895">
        <v>1</v>
      </c>
      <c r="AJ895">
        <v>11.58</v>
      </c>
      <c r="AK895">
        <v>33.32</v>
      </c>
      <c r="AL895">
        <v>1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6.7</v>
      </c>
      <c r="AU895" t="s">
        <v>133</v>
      </c>
      <c r="AV895">
        <v>0</v>
      </c>
      <c r="AW895">
        <v>2</v>
      </c>
      <c r="AX895">
        <v>36407342</v>
      </c>
      <c r="AY895">
        <v>1</v>
      </c>
      <c r="AZ895">
        <v>0</v>
      </c>
      <c r="BA895">
        <v>868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Y895*Source!I941</f>
        <v>2.3282500000000002</v>
      </c>
      <c r="CY895">
        <f>AB895</f>
        <v>539.16</v>
      </c>
      <c r="CZ895">
        <f>AF895</f>
        <v>46.56</v>
      </c>
      <c r="DA895">
        <f>AJ895</f>
        <v>11.58</v>
      </c>
      <c r="DB895">
        <f>ROUND((ROUND(AT895*CZ895,2)*1.25),2)</f>
        <v>389.94</v>
      </c>
      <c r="DC895">
        <f>ROUND((ROUND(AT895*AG895,2)*1.25),2)</f>
        <v>84.25</v>
      </c>
    </row>
    <row r="896" spans="1:107">
      <c r="A896">
        <f>ROW(Source!A941)</f>
        <v>941</v>
      </c>
      <c r="B896">
        <v>36401907</v>
      </c>
      <c r="C896">
        <v>36407332</v>
      </c>
      <c r="D896">
        <v>29173472</v>
      </c>
      <c r="E896">
        <v>1</v>
      </c>
      <c r="F896">
        <v>1</v>
      </c>
      <c r="G896">
        <v>1</v>
      </c>
      <c r="H896">
        <v>2</v>
      </c>
      <c r="I896" t="s">
        <v>577</v>
      </c>
      <c r="J896" t="s">
        <v>578</v>
      </c>
      <c r="K896" t="s">
        <v>579</v>
      </c>
      <c r="L896">
        <v>1368</v>
      </c>
      <c r="N896">
        <v>1011</v>
      </c>
      <c r="O896" t="s">
        <v>520</v>
      </c>
      <c r="P896" t="s">
        <v>520</v>
      </c>
      <c r="Q896">
        <v>1</v>
      </c>
      <c r="W896">
        <v>0</v>
      </c>
      <c r="X896">
        <v>275932499</v>
      </c>
      <c r="Y896">
        <v>13.75</v>
      </c>
      <c r="AA896">
        <v>0</v>
      </c>
      <c r="AB896">
        <v>12.75</v>
      </c>
      <c r="AC896">
        <v>0</v>
      </c>
      <c r="AD896">
        <v>0</v>
      </c>
      <c r="AE896">
        <v>0</v>
      </c>
      <c r="AF896">
        <v>3</v>
      </c>
      <c r="AG896">
        <v>0</v>
      </c>
      <c r="AH896">
        <v>0</v>
      </c>
      <c r="AI896">
        <v>1</v>
      </c>
      <c r="AJ896">
        <v>4.25</v>
      </c>
      <c r="AK896">
        <v>33.32</v>
      </c>
      <c r="AL896">
        <v>1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11</v>
      </c>
      <c r="AU896" t="s">
        <v>133</v>
      </c>
      <c r="AV896">
        <v>0</v>
      </c>
      <c r="AW896">
        <v>2</v>
      </c>
      <c r="AX896">
        <v>36407343</v>
      </c>
      <c r="AY896">
        <v>1</v>
      </c>
      <c r="AZ896">
        <v>0</v>
      </c>
      <c r="BA896">
        <v>869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Y896*Source!I941</f>
        <v>3.8225000000000002</v>
      </c>
      <c r="CY896">
        <f>AB896</f>
        <v>12.75</v>
      </c>
      <c r="CZ896">
        <f>AF896</f>
        <v>3</v>
      </c>
      <c r="DA896">
        <f>AJ896</f>
        <v>4.25</v>
      </c>
      <c r="DB896">
        <f>ROUND((ROUND(AT896*CZ896,2)*1.25),2)</f>
        <v>41.25</v>
      </c>
      <c r="DC896">
        <f>ROUND((ROUND(AT896*AG896,2)*1.25),2)</f>
        <v>0</v>
      </c>
    </row>
    <row r="897" spans="1:107">
      <c r="A897">
        <f>ROW(Source!A941)</f>
        <v>941</v>
      </c>
      <c r="B897">
        <v>36401907</v>
      </c>
      <c r="C897">
        <v>36407332</v>
      </c>
      <c r="D897">
        <v>29174913</v>
      </c>
      <c r="E897">
        <v>1</v>
      </c>
      <c r="F897">
        <v>1</v>
      </c>
      <c r="G897">
        <v>1</v>
      </c>
      <c r="H897">
        <v>2</v>
      </c>
      <c r="I897" t="s">
        <v>531</v>
      </c>
      <c r="J897" t="s">
        <v>532</v>
      </c>
      <c r="K897" t="s">
        <v>533</v>
      </c>
      <c r="L897">
        <v>1368</v>
      </c>
      <c r="N897">
        <v>1011</v>
      </c>
      <c r="O897" t="s">
        <v>520</v>
      </c>
      <c r="P897" t="s">
        <v>520</v>
      </c>
      <c r="Q897">
        <v>1</v>
      </c>
      <c r="W897">
        <v>0</v>
      </c>
      <c r="X897">
        <v>458544584</v>
      </c>
      <c r="Y897">
        <v>0.4375</v>
      </c>
      <c r="AA897">
        <v>0</v>
      </c>
      <c r="AB897">
        <v>932.72</v>
      </c>
      <c r="AC897">
        <v>386.51</v>
      </c>
      <c r="AD897">
        <v>0</v>
      </c>
      <c r="AE897">
        <v>0</v>
      </c>
      <c r="AF897">
        <v>87.17</v>
      </c>
      <c r="AG897">
        <v>11.6</v>
      </c>
      <c r="AH897">
        <v>0</v>
      </c>
      <c r="AI897">
        <v>1</v>
      </c>
      <c r="AJ897">
        <v>10.7</v>
      </c>
      <c r="AK897">
        <v>33.32</v>
      </c>
      <c r="AL897">
        <v>1</v>
      </c>
      <c r="AN897">
        <v>0</v>
      </c>
      <c r="AO897">
        <v>1</v>
      </c>
      <c r="AP897">
        <v>1</v>
      </c>
      <c r="AQ897">
        <v>0</v>
      </c>
      <c r="AR897">
        <v>0</v>
      </c>
      <c r="AS897" t="s">
        <v>3</v>
      </c>
      <c r="AT897">
        <v>0.35</v>
      </c>
      <c r="AU897" t="s">
        <v>133</v>
      </c>
      <c r="AV897">
        <v>0</v>
      </c>
      <c r="AW897">
        <v>2</v>
      </c>
      <c r="AX897">
        <v>36407344</v>
      </c>
      <c r="AY897">
        <v>1</v>
      </c>
      <c r="AZ897">
        <v>0</v>
      </c>
      <c r="BA897">
        <v>870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Y897*Source!I941</f>
        <v>0.12162500000000001</v>
      </c>
      <c r="CY897">
        <f>AB897</f>
        <v>932.72</v>
      </c>
      <c r="CZ897">
        <f>AF897</f>
        <v>87.17</v>
      </c>
      <c r="DA897">
        <f>AJ897</f>
        <v>10.7</v>
      </c>
      <c r="DB897">
        <f>ROUND((ROUND(AT897*CZ897,2)*1.25),2)</f>
        <v>38.14</v>
      </c>
      <c r="DC897">
        <f>ROUND((ROUND(AT897*AG897,2)*1.25),2)</f>
        <v>5.08</v>
      </c>
    </row>
    <row r="898" spans="1:107">
      <c r="A898">
        <f>ROW(Source!A941)</f>
        <v>941</v>
      </c>
      <c r="B898">
        <v>36401907</v>
      </c>
      <c r="C898">
        <v>36407332</v>
      </c>
      <c r="D898">
        <v>29114687</v>
      </c>
      <c r="E898">
        <v>1</v>
      </c>
      <c r="F898">
        <v>1</v>
      </c>
      <c r="G898">
        <v>1</v>
      </c>
      <c r="H898">
        <v>3</v>
      </c>
      <c r="I898" t="s">
        <v>580</v>
      </c>
      <c r="J898" t="s">
        <v>581</v>
      </c>
      <c r="K898" t="s">
        <v>582</v>
      </c>
      <c r="L898">
        <v>1348</v>
      </c>
      <c r="N898">
        <v>1009</v>
      </c>
      <c r="O898" t="s">
        <v>30</v>
      </c>
      <c r="P898" t="s">
        <v>30</v>
      </c>
      <c r="Q898">
        <v>1000</v>
      </c>
      <c r="W898">
        <v>0</v>
      </c>
      <c r="X898">
        <v>157955001</v>
      </c>
      <c r="Y898">
        <v>1.8E-3</v>
      </c>
      <c r="AA898">
        <v>105069.06</v>
      </c>
      <c r="AB898">
        <v>0</v>
      </c>
      <c r="AC898">
        <v>0</v>
      </c>
      <c r="AD898">
        <v>0</v>
      </c>
      <c r="AE898">
        <v>16974</v>
      </c>
      <c r="AF898">
        <v>0</v>
      </c>
      <c r="AG898">
        <v>0</v>
      </c>
      <c r="AH898">
        <v>0</v>
      </c>
      <c r="AI898">
        <v>6.19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1.8E-3</v>
      </c>
      <c r="AU898" t="s">
        <v>3</v>
      </c>
      <c r="AV898">
        <v>0</v>
      </c>
      <c r="AW898">
        <v>2</v>
      </c>
      <c r="AX898">
        <v>36407345</v>
      </c>
      <c r="AY898">
        <v>1</v>
      </c>
      <c r="AZ898">
        <v>0</v>
      </c>
      <c r="BA898">
        <v>871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Y898*Source!I941</f>
        <v>5.0040000000000002E-4</v>
      </c>
      <c r="CY898">
        <f>AA898</f>
        <v>105069.06</v>
      </c>
      <c r="CZ898">
        <f>AE898</f>
        <v>16974</v>
      </c>
      <c r="DA898">
        <f>AI898</f>
        <v>6.19</v>
      </c>
      <c r="DB898">
        <f>ROUND(ROUND(AT898*CZ898,2),2)</f>
        <v>30.55</v>
      </c>
      <c r="DC898">
        <f>ROUND(ROUND(AT898*AG898,2),2)</f>
        <v>0</v>
      </c>
    </row>
    <row r="899" spans="1:107">
      <c r="A899">
        <f>ROW(Source!A941)</f>
        <v>941</v>
      </c>
      <c r="B899">
        <v>36401907</v>
      </c>
      <c r="C899">
        <v>36407332</v>
      </c>
      <c r="D899">
        <v>29115292</v>
      </c>
      <c r="E899">
        <v>1</v>
      </c>
      <c r="F899">
        <v>1</v>
      </c>
      <c r="G899">
        <v>1</v>
      </c>
      <c r="H899">
        <v>3</v>
      </c>
      <c r="I899" t="s">
        <v>583</v>
      </c>
      <c r="J899" t="s">
        <v>584</v>
      </c>
      <c r="K899" t="s">
        <v>585</v>
      </c>
      <c r="L899">
        <v>1339</v>
      </c>
      <c r="N899">
        <v>1007</v>
      </c>
      <c r="O899" t="s">
        <v>570</v>
      </c>
      <c r="P899" t="s">
        <v>570</v>
      </c>
      <c r="Q899">
        <v>1</v>
      </c>
      <c r="W899">
        <v>0</v>
      </c>
      <c r="X899">
        <v>582810497</v>
      </c>
      <c r="Y899">
        <v>1.24</v>
      </c>
      <c r="AA899">
        <v>29691.33</v>
      </c>
      <c r="AB899">
        <v>0</v>
      </c>
      <c r="AC899">
        <v>0</v>
      </c>
      <c r="AD899">
        <v>0</v>
      </c>
      <c r="AE899">
        <v>4478.33</v>
      </c>
      <c r="AF899">
        <v>0</v>
      </c>
      <c r="AG899">
        <v>0</v>
      </c>
      <c r="AH899">
        <v>0</v>
      </c>
      <c r="AI899">
        <v>6.63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1.24</v>
      </c>
      <c r="AU899" t="s">
        <v>3</v>
      </c>
      <c r="AV899">
        <v>0</v>
      </c>
      <c r="AW899">
        <v>2</v>
      </c>
      <c r="AX899">
        <v>36407346</v>
      </c>
      <c r="AY899">
        <v>1</v>
      </c>
      <c r="AZ899">
        <v>0</v>
      </c>
      <c r="BA899">
        <v>872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Y899*Source!I941</f>
        <v>0.34472000000000003</v>
      </c>
      <c r="CY899">
        <f>AA899</f>
        <v>29691.33</v>
      </c>
      <c r="CZ899">
        <f>AE899</f>
        <v>4478.33</v>
      </c>
      <c r="DA899">
        <f>AI899</f>
        <v>6.63</v>
      </c>
      <c r="DB899">
        <f>ROUND(ROUND(AT899*CZ899,2),2)</f>
        <v>5553.13</v>
      </c>
      <c r="DC899">
        <f>ROUND(ROUND(AT899*AG899,2),2)</f>
        <v>0</v>
      </c>
    </row>
    <row r="900" spans="1:107">
      <c r="A900">
        <f>ROW(Source!A942)</f>
        <v>942</v>
      </c>
      <c r="B900">
        <v>36401907</v>
      </c>
      <c r="C900">
        <v>36407347</v>
      </c>
      <c r="D900">
        <v>18410542</v>
      </c>
      <c r="E900">
        <v>1</v>
      </c>
      <c r="F900">
        <v>1</v>
      </c>
      <c r="G900">
        <v>1</v>
      </c>
      <c r="H900">
        <v>1</v>
      </c>
      <c r="I900" t="s">
        <v>760</v>
      </c>
      <c r="J900" t="s">
        <v>3</v>
      </c>
      <c r="K900" t="s">
        <v>761</v>
      </c>
      <c r="L900">
        <v>1369</v>
      </c>
      <c r="N900">
        <v>1013</v>
      </c>
      <c r="O900" t="s">
        <v>514</v>
      </c>
      <c r="P900" t="s">
        <v>514</v>
      </c>
      <c r="Q900">
        <v>1</v>
      </c>
      <c r="W900">
        <v>0</v>
      </c>
      <c r="X900">
        <v>1415306217</v>
      </c>
      <c r="Y900">
        <v>36.121499999999997</v>
      </c>
      <c r="AA900">
        <v>0</v>
      </c>
      <c r="AB900">
        <v>0</v>
      </c>
      <c r="AC900">
        <v>0</v>
      </c>
      <c r="AD900">
        <v>265.43</v>
      </c>
      <c r="AE900">
        <v>0</v>
      </c>
      <c r="AF900">
        <v>0</v>
      </c>
      <c r="AG900">
        <v>0</v>
      </c>
      <c r="AH900">
        <v>265.43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1</v>
      </c>
      <c r="AQ900">
        <v>0</v>
      </c>
      <c r="AR900">
        <v>0</v>
      </c>
      <c r="AS900" t="s">
        <v>3</v>
      </c>
      <c r="AT900">
        <v>31.41</v>
      </c>
      <c r="AU900" t="s">
        <v>134</v>
      </c>
      <c r="AV900">
        <v>1</v>
      </c>
      <c r="AW900">
        <v>2</v>
      </c>
      <c r="AX900">
        <v>36407356</v>
      </c>
      <c r="AY900">
        <v>2</v>
      </c>
      <c r="AZ900">
        <v>131072</v>
      </c>
      <c r="BA900">
        <v>873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Y900*Source!I942</f>
        <v>10.041777</v>
      </c>
      <c r="CY900">
        <f>AD900</f>
        <v>265.43</v>
      </c>
      <c r="CZ900">
        <f>AH900</f>
        <v>265.43</v>
      </c>
      <c r="DA900">
        <f>AL900</f>
        <v>1</v>
      </c>
      <c r="DB900">
        <f>ROUND((ROUND(AT900*CZ900,2)*1.15),2)</f>
        <v>9587.73</v>
      </c>
      <c r="DC900">
        <f>ROUND((ROUND(AT900*AG900,2)*1.15),2)</f>
        <v>0</v>
      </c>
    </row>
    <row r="901" spans="1:107">
      <c r="A901">
        <f>ROW(Source!A942)</f>
        <v>942</v>
      </c>
      <c r="B901">
        <v>36401907</v>
      </c>
      <c r="C901">
        <v>36407347</v>
      </c>
      <c r="D901">
        <v>121548</v>
      </c>
      <c r="E901">
        <v>1</v>
      </c>
      <c r="F901">
        <v>1</v>
      </c>
      <c r="G901">
        <v>1</v>
      </c>
      <c r="H901">
        <v>1</v>
      </c>
      <c r="I901" t="s">
        <v>35</v>
      </c>
      <c r="J901" t="s">
        <v>3</v>
      </c>
      <c r="K901" t="s">
        <v>515</v>
      </c>
      <c r="L901">
        <v>608254</v>
      </c>
      <c r="N901">
        <v>1013</v>
      </c>
      <c r="O901" t="s">
        <v>516</v>
      </c>
      <c r="P901" t="s">
        <v>516</v>
      </c>
      <c r="Q901">
        <v>1</v>
      </c>
      <c r="W901">
        <v>0</v>
      </c>
      <c r="X901">
        <v>-185737400</v>
      </c>
      <c r="Y901">
        <v>0.42500000000000004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1</v>
      </c>
      <c r="AQ901">
        <v>0</v>
      </c>
      <c r="AR901">
        <v>0</v>
      </c>
      <c r="AS901" t="s">
        <v>3</v>
      </c>
      <c r="AT901">
        <v>0.34</v>
      </c>
      <c r="AU901" t="s">
        <v>133</v>
      </c>
      <c r="AV901">
        <v>2</v>
      </c>
      <c r="AW901">
        <v>2</v>
      </c>
      <c r="AX901">
        <v>36407357</v>
      </c>
      <c r="AY901">
        <v>1</v>
      </c>
      <c r="AZ901">
        <v>0</v>
      </c>
      <c r="BA901">
        <v>874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Y901*Source!I942</f>
        <v>0.11815000000000002</v>
      </c>
      <c r="CY901">
        <f>AD901</f>
        <v>0</v>
      </c>
      <c r="CZ901">
        <f>AH901</f>
        <v>0</v>
      </c>
      <c r="DA901">
        <f>AL901</f>
        <v>1</v>
      </c>
      <c r="DB901">
        <f>ROUND((ROUND(AT901*CZ901,2)*1.25),2)</f>
        <v>0</v>
      </c>
      <c r="DC901">
        <f>ROUND((ROUND(AT901*AG901,2)*1.25),2)</f>
        <v>0</v>
      </c>
    </row>
    <row r="902" spans="1:107">
      <c r="A902">
        <f>ROW(Source!A942)</f>
        <v>942</v>
      </c>
      <c r="B902">
        <v>36401907</v>
      </c>
      <c r="C902">
        <v>36407347</v>
      </c>
      <c r="D902">
        <v>29172556</v>
      </c>
      <c r="E902">
        <v>1</v>
      </c>
      <c r="F902">
        <v>1</v>
      </c>
      <c r="G902">
        <v>1</v>
      </c>
      <c r="H902">
        <v>2</v>
      </c>
      <c r="I902" t="s">
        <v>517</v>
      </c>
      <c r="J902" t="s">
        <v>518</v>
      </c>
      <c r="K902" t="s">
        <v>519</v>
      </c>
      <c r="L902">
        <v>1368</v>
      </c>
      <c r="N902">
        <v>1011</v>
      </c>
      <c r="O902" t="s">
        <v>520</v>
      </c>
      <c r="P902" t="s">
        <v>520</v>
      </c>
      <c r="Q902">
        <v>1</v>
      </c>
      <c r="W902">
        <v>0</v>
      </c>
      <c r="X902">
        <v>-1302720870</v>
      </c>
      <c r="Y902">
        <v>0.42500000000000004</v>
      </c>
      <c r="AA902">
        <v>0</v>
      </c>
      <c r="AB902">
        <v>466.71</v>
      </c>
      <c r="AC902">
        <v>449.82</v>
      </c>
      <c r="AD902">
        <v>0</v>
      </c>
      <c r="AE902">
        <v>0</v>
      </c>
      <c r="AF902">
        <v>31.26</v>
      </c>
      <c r="AG902">
        <v>13.5</v>
      </c>
      <c r="AH902">
        <v>0</v>
      </c>
      <c r="AI902">
        <v>1</v>
      </c>
      <c r="AJ902">
        <v>14.93</v>
      </c>
      <c r="AK902">
        <v>33.32</v>
      </c>
      <c r="AL902">
        <v>1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0.34</v>
      </c>
      <c r="AU902" t="s">
        <v>133</v>
      </c>
      <c r="AV902">
        <v>0</v>
      </c>
      <c r="AW902">
        <v>2</v>
      </c>
      <c r="AX902">
        <v>36407358</v>
      </c>
      <c r="AY902">
        <v>1</v>
      </c>
      <c r="AZ902">
        <v>0</v>
      </c>
      <c r="BA902">
        <v>875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Y902*Source!I942</f>
        <v>0.11815000000000002</v>
      </c>
      <c r="CY902">
        <f>AB902</f>
        <v>466.71</v>
      </c>
      <c r="CZ902">
        <f>AF902</f>
        <v>31.26</v>
      </c>
      <c r="DA902">
        <f>AJ902</f>
        <v>14.93</v>
      </c>
      <c r="DB902">
        <f>ROUND((ROUND(AT902*CZ902,2)*1.25),2)</f>
        <v>13.29</v>
      </c>
      <c r="DC902">
        <f>ROUND((ROUND(AT902*AG902,2)*1.25),2)</f>
        <v>5.74</v>
      </c>
    </row>
    <row r="903" spans="1:107">
      <c r="A903">
        <f>ROW(Source!A942)</f>
        <v>942</v>
      </c>
      <c r="B903">
        <v>36401907</v>
      </c>
      <c r="C903">
        <v>36407347</v>
      </c>
      <c r="D903">
        <v>29174663</v>
      </c>
      <c r="E903">
        <v>1</v>
      </c>
      <c r="F903">
        <v>1</v>
      </c>
      <c r="G903">
        <v>1</v>
      </c>
      <c r="H903">
        <v>2</v>
      </c>
      <c r="I903" t="s">
        <v>762</v>
      </c>
      <c r="J903" t="s">
        <v>763</v>
      </c>
      <c r="K903" t="s">
        <v>764</v>
      </c>
      <c r="L903">
        <v>1368</v>
      </c>
      <c r="N903">
        <v>1011</v>
      </c>
      <c r="O903" t="s">
        <v>520</v>
      </c>
      <c r="P903" t="s">
        <v>520</v>
      </c>
      <c r="Q903">
        <v>1</v>
      </c>
      <c r="W903">
        <v>0</v>
      </c>
      <c r="X903">
        <v>494683813</v>
      </c>
      <c r="Y903">
        <v>6.625</v>
      </c>
      <c r="AA903">
        <v>0</v>
      </c>
      <c r="AB903">
        <v>17.100000000000001</v>
      </c>
      <c r="AC903">
        <v>0</v>
      </c>
      <c r="AD903">
        <v>0</v>
      </c>
      <c r="AE903">
        <v>0</v>
      </c>
      <c r="AF903">
        <v>3.4</v>
      </c>
      <c r="AG903">
        <v>0</v>
      </c>
      <c r="AH903">
        <v>0</v>
      </c>
      <c r="AI903">
        <v>1</v>
      </c>
      <c r="AJ903">
        <v>5.03</v>
      </c>
      <c r="AK903">
        <v>33.32</v>
      </c>
      <c r="AL903">
        <v>1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5.3</v>
      </c>
      <c r="AU903" t="s">
        <v>133</v>
      </c>
      <c r="AV903">
        <v>0</v>
      </c>
      <c r="AW903">
        <v>2</v>
      </c>
      <c r="AX903">
        <v>36407359</v>
      </c>
      <c r="AY903">
        <v>1</v>
      </c>
      <c r="AZ903">
        <v>0</v>
      </c>
      <c r="BA903">
        <v>876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Y903*Source!I942</f>
        <v>1.8417500000000002</v>
      </c>
      <c r="CY903">
        <f>AB903</f>
        <v>17.100000000000001</v>
      </c>
      <c r="CZ903">
        <f>AF903</f>
        <v>3.4</v>
      </c>
      <c r="DA903">
        <f>AJ903</f>
        <v>5.03</v>
      </c>
      <c r="DB903">
        <f>ROUND((ROUND(AT903*CZ903,2)*1.25),2)</f>
        <v>22.53</v>
      </c>
      <c r="DC903">
        <f>ROUND((ROUND(AT903*AG903,2)*1.25),2)</f>
        <v>0</v>
      </c>
    </row>
    <row r="904" spans="1:107">
      <c r="A904">
        <f>ROW(Source!A942)</f>
        <v>942</v>
      </c>
      <c r="B904">
        <v>36401907</v>
      </c>
      <c r="C904">
        <v>36407347</v>
      </c>
      <c r="D904">
        <v>29174913</v>
      </c>
      <c r="E904">
        <v>1</v>
      </c>
      <c r="F904">
        <v>1</v>
      </c>
      <c r="G904">
        <v>1</v>
      </c>
      <c r="H904">
        <v>2</v>
      </c>
      <c r="I904" t="s">
        <v>531</v>
      </c>
      <c r="J904" t="s">
        <v>532</v>
      </c>
      <c r="K904" t="s">
        <v>533</v>
      </c>
      <c r="L904">
        <v>1368</v>
      </c>
      <c r="N904">
        <v>1011</v>
      </c>
      <c r="O904" t="s">
        <v>520</v>
      </c>
      <c r="P904" t="s">
        <v>520</v>
      </c>
      <c r="Q904">
        <v>1</v>
      </c>
      <c r="W904">
        <v>0</v>
      </c>
      <c r="X904">
        <v>458544584</v>
      </c>
      <c r="Y904">
        <v>0.6</v>
      </c>
      <c r="AA904">
        <v>0</v>
      </c>
      <c r="AB904">
        <v>932.72</v>
      </c>
      <c r="AC904">
        <v>386.51</v>
      </c>
      <c r="AD904">
        <v>0</v>
      </c>
      <c r="AE904">
        <v>0</v>
      </c>
      <c r="AF904">
        <v>87.17</v>
      </c>
      <c r="AG904">
        <v>11.6</v>
      </c>
      <c r="AH904">
        <v>0</v>
      </c>
      <c r="AI904">
        <v>1</v>
      </c>
      <c r="AJ904">
        <v>10.7</v>
      </c>
      <c r="AK904">
        <v>33.32</v>
      </c>
      <c r="AL904">
        <v>1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0.48</v>
      </c>
      <c r="AU904" t="s">
        <v>133</v>
      </c>
      <c r="AV904">
        <v>0</v>
      </c>
      <c r="AW904">
        <v>2</v>
      </c>
      <c r="AX904">
        <v>36407360</v>
      </c>
      <c r="AY904">
        <v>1</v>
      </c>
      <c r="AZ904">
        <v>0</v>
      </c>
      <c r="BA904">
        <v>877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Y904*Source!I942</f>
        <v>0.1668</v>
      </c>
      <c r="CY904">
        <f>AB904</f>
        <v>932.72</v>
      </c>
      <c r="CZ904">
        <f>AF904</f>
        <v>87.17</v>
      </c>
      <c r="DA904">
        <f>AJ904</f>
        <v>10.7</v>
      </c>
      <c r="DB904">
        <f>ROUND((ROUND(AT904*CZ904,2)*1.25),2)</f>
        <v>52.3</v>
      </c>
      <c r="DC904">
        <f>ROUND((ROUND(AT904*AG904,2)*1.25),2)</f>
        <v>6.96</v>
      </c>
    </row>
    <row r="905" spans="1:107">
      <c r="A905">
        <f>ROW(Source!A942)</f>
        <v>942</v>
      </c>
      <c r="B905">
        <v>36401907</v>
      </c>
      <c r="C905">
        <v>36407347</v>
      </c>
      <c r="D905">
        <v>29110876</v>
      </c>
      <c r="E905">
        <v>1</v>
      </c>
      <c r="F905">
        <v>1</v>
      </c>
      <c r="G905">
        <v>1</v>
      </c>
      <c r="H905">
        <v>3</v>
      </c>
      <c r="I905" t="s">
        <v>293</v>
      </c>
      <c r="J905" t="s">
        <v>295</v>
      </c>
      <c r="K905" t="s">
        <v>294</v>
      </c>
      <c r="L905">
        <v>1327</v>
      </c>
      <c r="N905">
        <v>1005</v>
      </c>
      <c r="O905" t="s">
        <v>155</v>
      </c>
      <c r="P905" t="s">
        <v>155</v>
      </c>
      <c r="Q905">
        <v>1</v>
      </c>
      <c r="W905">
        <v>1</v>
      </c>
      <c r="X905">
        <v>-217513507</v>
      </c>
      <c r="Y905">
        <v>-102</v>
      </c>
      <c r="AA905">
        <v>184.42</v>
      </c>
      <c r="AB905">
        <v>0</v>
      </c>
      <c r="AC905">
        <v>0</v>
      </c>
      <c r="AD905">
        <v>0</v>
      </c>
      <c r="AE905">
        <v>67.8</v>
      </c>
      <c r="AF905">
        <v>0</v>
      </c>
      <c r="AG905">
        <v>0</v>
      </c>
      <c r="AH905">
        <v>0</v>
      </c>
      <c r="AI905">
        <v>2.72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0</v>
      </c>
      <c r="AQ905">
        <v>0</v>
      </c>
      <c r="AR905">
        <v>0</v>
      </c>
      <c r="AS905" t="s">
        <v>3</v>
      </c>
      <c r="AT905">
        <v>-102</v>
      </c>
      <c r="AU905" t="s">
        <v>3</v>
      </c>
      <c r="AV905">
        <v>0</v>
      </c>
      <c r="AW905">
        <v>2</v>
      </c>
      <c r="AX905">
        <v>36407361</v>
      </c>
      <c r="AY905">
        <v>1</v>
      </c>
      <c r="AZ905">
        <v>6144</v>
      </c>
      <c r="BA905">
        <v>878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Y905*Source!I942</f>
        <v>-28.356000000000002</v>
      </c>
      <c r="CY905">
        <f>AA905</f>
        <v>184.42</v>
      </c>
      <c r="CZ905">
        <f>AE905</f>
        <v>67.8</v>
      </c>
      <c r="DA905">
        <f>AI905</f>
        <v>2.72</v>
      </c>
      <c r="DB905">
        <f>ROUND(ROUND(AT905*CZ905,2),2)</f>
        <v>-6915.6</v>
      </c>
      <c r="DC905">
        <f>ROUND(ROUND(AT905*AG905,2),2)</f>
        <v>0</v>
      </c>
    </row>
    <row r="906" spans="1:107">
      <c r="A906">
        <f>ROW(Source!A942)</f>
        <v>942</v>
      </c>
      <c r="B906">
        <v>36401907</v>
      </c>
      <c r="C906">
        <v>36407347</v>
      </c>
      <c r="D906">
        <v>29110762</v>
      </c>
      <c r="E906">
        <v>1</v>
      </c>
      <c r="F906">
        <v>1</v>
      </c>
      <c r="G906">
        <v>1</v>
      </c>
      <c r="H906">
        <v>3</v>
      </c>
      <c r="I906" t="s">
        <v>593</v>
      </c>
      <c r="J906" t="s">
        <v>765</v>
      </c>
      <c r="K906" t="s">
        <v>595</v>
      </c>
      <c r="L906">
        <v>1308</v>
      </c>
      <c r="N906">
        <v>1003</v>
      </c>
      <c r="O906" t="s">
        <v>65</v>
      </c>
      <c r="P906" t="s">
        <v>65</v>
      </c>
      <c r="Q906">
        <v>100</v>
      </c>
      <c r="W906">
        <v>0</v>
      </c>
      <c r="X906">
        <v>961672469</v>
      </c>
      <c r="Y906">
        <v>0.68</v>
      </c>
      <c r="AA906">
        <v>528.80999999999995</v>
      </c>
      <c r="AB906">
        <v>0</v>
      </c>
      <c r="AC906">
        <v>0</v>
      </c>
      <c r="AD906">
        <v>0</v>
      </c>
      <c r="AE906">
        <v>99.4</v>
      </c>
      <c r="AF906">
        <v>0</v>
      </c>
      <c r="AG906">
        <v>0</v>
      </c>
      <c r="AH906">
        <v>0</v>
      </c>
      <c r="AI906">
        <v>5.32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 t="s">
        <v>3</v>
      </c>
      <c r="AT906">
        <v>0.68</v>
      </c>
      <c r="AU906" t="s">
        <v>3</v>
      </c>
      <c r="AV906">
        <v>0</v>
      </c>
      <c r="AW906">
        <v>2</v>
      </c>
      <c r="AX906">
        <v>36407362</v>
      </c>
      <c r="AY906">
        <v>1</v>
      </c>
      <c r="AZ906">
        <v>0</v>
      </c>
      <c r="BA906">
        <v>879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Y906*Source!I942</f>
        <v>0.18904000000000004</v>
      </c>
      <c r="CY906">
        <f>AA906</f>
        <v>528.80999999999995</v>
      </c>
      <c r="CZ906">
        <f>AE906</f>
        <v>99.4</v>
      </c>
      <c r="DA906">
        <f>AI906</f>
        <v>5.32</v>
      </c>
      <c r="DB906">
        <f>ROUND(ROUND(AT906*CZ906,2),2)</f>
        <v>67.59</v>
      </c>
      <c r="DC906">
        <f>ROUND(ROUND(AT906*AG906,2),2)</f>
        <v>0</v>
      </c>
    </row>
    <row r="907" spans="1:107">
      <c r="A907">
        <f>ROW(Source!A942)</f>
        <v>942</v>
      </c>
      <c r="B907">
        <v>36401907</v>
      </c>
      <c r="C907">
        <v>36407347</v>
      </c>
      <c r="D907">
        <v>29110964</v>
      </c>
      <c r="E907">
        <v>1</v>
      </c>
      <c r="F907">
        <v>1</v>
      </c>
      <c r="G907">
        <v>1</v>
      </c>
      <c r="H907">
        <v>3</v>
      </c>
      <c r="I907" t="s">
        <v>201</v>
      </c>
      <c r="J907" t="s">
        <v>203</v>
      </c>
      <c r="K907" t="s">
        <v>202</v>
      </c>
      <c r="L907">
        <v>1327</v>
      </c>
      <c r="N907">
        <v>1005</v>
      </c>
      <c r="O907" t="s">
        <v>155</v>
      </c>
      <c r="P907" t="s">
        <v>155</v>
      </c>
      <c r="Q907">
        <v>1</v>
      </c>
      <c r="W907">
        <v>0</v>
      </c>
      <c r="X907">
        <v>-100917442</v>
      </c>
      <c r="Y907">
        <v>102</v>
      </c>
      <c r="AA907">
        <v>516.15</v>
      </c>
      <c r="AB907">
        <v>0</v>
      </c>
      <c r="AC907">
        <v>0</v>
      </c>
      <c r="AD907">
        <v>0</v>
      </c>
      <c r="AE907">
        <v>82.19</v>
      </c>
      <c r="AF907">
        <v>0</v>
      </c>
      <c r="AG907">
        <v>0</v>
      </c>
      <c r="AH907">
        <v>0</v>
      </c>
      <c r="AI907">
        <v>6.28</v>
      </c>
      <c r="AJ907">
        <v>1</v>
      </c>
      <c r="AK907">
        <v>1</v>
      </c>
      <c r="AL907">
        <v>1</v>
      </c>
      <c r="AN907">
        <v>0</v>
      </c>
      <c r="AO907">
        <v>0</v>
      </c>
      <c r="AP907">
        <v>0</v>
      </c>
      <c r="AQ907">
        <v>0</v>
      </c>
      <c r="AR907">
        <v>0</v>
      </c>
      <c r="AS907" t="s">
        <v>3</v>
      </c>
      <c r="AT907">
        <v>102</v>
      </c>
      <c r="AU907" t="s">
        <v>3</v>
      </c>
      <c r="AV907">
        <v>0</v>
      </c>
      <c r="AW907">
        <v>1</v>
      </c>
      <c r="AX907">
        <v>-1</v>
      </c>
      <c r="AY907">
        <v>0</v>
      </c>
      <c r="AZ907">
        <v>0</v>
      </c>
      <c r="BA907" t="s">
        <v>3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Y907*Source!I942</f>
        <v>28.356000000000002</v>
      </c>
      <c r="CY907">
        <f>AA907</f>
        <v>516.15</v>
      </c>
      <c r="CZ907">
        <f>AE907</f>
        <v>82.19</v>
      </c>
      <c r="DA907">
        <f>AI907</f>
        <v>6.28</v>
      </c>
      <c r="DB907">
        <f>ROUND(ROUND(AT907*CZ907,2),2)</f>
        <v>8383.3799999999992</v>
      </c>
      <c r="DC907">
        <f>ROUND(ROUND(AT907*AG907,2),2)</f>
        <v>0</v>
      </c>
    </row>
    <row r="908" spans="1:107">
      <c r="A908">
        <f>ROW(Source!A945)</f>
        <v>945</v>
      </c>
      <c r="B908">
        <v>36401907</v>
      </c>
      <c r="C908">
        <v>36407365</v>
      </c>
      <c r="D908">
        <v>18413230</v>
      </c>
      <c r="E908">
        <v>1</v>
      </c>
      <c r="F908">
        <v>1</v>
      </c>
      <c r="G908">
        <v>1</v>
      </c>
      <c r="H908">
        <v>1</v>
      </c>
      <c r="I908" t="s">
        <v>540</v>
      </c>
      <c r="J908" t="s">
        <v>3</v>
      </c>
      <c r="K908" t="s">
        <v>541</v>
      </c>
      <c r="L908">
        <v>1369</v>
      </c>
      <c r="N908">
        <v>1013</v>
      </c>
      <c r="O908" t="s">
        <v>514</v>
      </c>
      <c r="P908" t="s">
        <v>514</v>
      </c>
      <c r="Q908">
        <v>1</v>
      </c>
      <c r="W908">
        <v>0</v>
      </c>
      <c r="X908">
        <v>355262106</v>
      </c>
      <c r="Y908">
        <v>7.6589999999999998</v>
      </c>
      <c r="AA908">
        <v>0</v>
      </c>
      <c r="AB908">
        <v>0</v>
      </c>
      <c r="AC908">
        <v>0</v>
      </c>
      <c r="AD908">
        <v>293.22000000000003</v>
      </c>
      <c r="AE908">
        <v>0</v>
      </c>
      <c r="AF908">
        <v>0</v>
      </c>
      <c r="AG908">
        <v>0</v>
      </c>
      <c r="AH908">
        <v>293.22000000000003</v>
      </c>
      <c r="AI908">
        <v>1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6.66</v>
      </c>
      <c r="AU908" t="s">
        <v>134</v>
      </c>
      <c r="AV908">
        <v>1</v>
      </c>
      <c r="AW908">
        <v>2</v>
      </c>
      <c r="AX908">
        <v>36407378</v>
      </c>
      <c r="AY908">
        <v>2</v>
      </c>
      <c r="AZ908">
        <v>131072</v>
      </c>
      <c r="BA908">
        <v>880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Y908*Source!I945</f>
        <v>1.6390259999999999</v>
      </c>
      <c r="CY908">
        <f>AD908</f>
        <v>293.22000000000003</v>
      </c>
      <c r="CZ908">
        <f>AH908</f>
        <v>293.22000000000003</v>
      </c>
      <c r="DA908">
        <f>AL908</f>
        <v>1</v>
      </c>
      <c r="DB908">
        <f>ROUND((ROUND(AT908*CZ908,2)*1.15),2)</f>
        <v>2245.7800000000002</v>
      </c>
      <c r="DC908">
        <f>ROUND((ROUND(AT908*AG908,2)*1.15),2)</f>
        <v>0</v>
      </c>
    </row>
    <row r="909" spans="1:107">
      <c r="A909">
        <f>ROW(Source!A945)</f>
        <v>945</v>
      </c>
      <c r="B909">
        <v>36401907</v>
      </c>
      <c r="C909">
        <v>36407365</v>
      </c>
      <c r="D909">
        <v>29173472</v>
      </c>
      <c r="E909">
        <v>1</v>
      </c>
      <c r="F909">
        <v>1</v>
      </c>
      <c r="G909">
        <v>1</v>
      </c>
      <c r="H909">
        <v>2</v>
      </c>
      <c r="I909" t="s">
        <v>577</v>
      </c>
      <c r="J909" t="s">
        <v>578</v>
      </c>
      <c r="K909" t="s">
        <v>579</v>
      </c>
      <c r="L909">
        <v>1368</v>
      </c>
      <c r="N909">
        <v>1011</v>
      </c>
      <c r="O909" t="s">
        <v>520</v>
      </c>
      <c r="P909" t="s">
        <v>520</v>
      </c>
      <c r="Q909">
        <v>1</v>
      </c>
      <c r="W909">
        <v>0</v>
      </c>
      <c r="X909">
        <v>275932499</v>
      </c>
      <c r="Y909">
        <v>2.5124999999999997</v>
      </c>
      <c r="AA909">
        <v>0</v>
      </c>
      <c r="AB909">
        <v>12.75</v>
      </c>
      <c r="AC909">
        <v>0</v>
      </c>
      <c r="AD909">
        <v>0</v>
      </c>
      <c r="AE909">
        <v>0</v>
      </c>
      <c r="AF909">
        <v>3</v>
      </c>
      <c r="AG909">
        <v>0</v>
      </c>
      <c r="AH909">
        <v>0</v>
      </c>
      <c r="AI909">
        <v>1</v>
      </c>
      <c r="AJ909">
        <v>4.25</v>
      </c>
      <c r="AK909">
        <v>33.32</v>
      </c>
      <c r="AL909">
        <v>1</v>
      </c>
      <c r="AN909">
        <v>0</v>
      </c>
      <c r="AO909">
        <v>1</v>
      </c>
      <c r="AP909">
        <v>1</v>
      </c>
      <c r="AQ909">
        <v>0</v>
      </c>
      <c r="AR909">
        <v>0</v>
      </c>
      <c r="AS909" t="s">
        <v>3</v>
      </c>
      <c r="AT909">
        <v>2.0099999999999998</v>
      </c>
      <c r="AU909" t="s">
        <v>133</v>
      </c>
      <c r="AV909">
        <v>0</v>
      </c>
      <c r="AW909">
        <v>2</v>
      </c>
      <c r="AX909">
        <v>36407379</v>
      </c>
      <c r="AY909">
        <v>1</v>
      </c>
      <c r="AZ909">
        <v>0</v>
      </c>
      <c r="BA909">
        <v>881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Y909*Source!I945</f>
        <v>0.5376749999999999</v>
      </c>
      <c r="CY909">
        <f>AB909</f>
        <v>12.75</v>
      </c>
      <c r="CZ909">
        <f>AF909</f>
        <v>3</v>
      </c>
      <c r="DA909">
        <f>AJ909</f>
        <v>4.25</v>
      </c>
      <c r="DB909">
        <f>ROUND((ROUND(AT909*CZ909,2)*1.25),2)</f>
        <v>7.54</v>
      </c>
      <c r="DC909">
        <f>ROUND((ROUND(AT909*AG909,2)*1.25),2)</f>
        <v>0</v>
      </c>
    </row>
    <row r="910" spans="1:107">
      <c r="A910">
        <f>ROW(Source!A945)</f>
        <v>945</v>
      </c>
      <c r="B910">
        <v>36401907</v>
      </c>
      <c r="C910">
        <v>36407365</v>
      </c>
      <c r="D910">
        <v>29174500</v>
      </c>
      <c r="E910">
        <v>1</v>
      </c>
      <c r="F910">
        <v>1</v>
      </c>
      <c r="G910">
        <v>1</v>
      </c>
      <c r="H910">
        <v>2</v>
      </c>
      <c r="I910" t="s">
        <v>599</v>
      </c>
      <c r="J910" t="s">
        <v>600</v>
      </c>
      <c r="K910" t="s">
        <v>601</v>
      </c>
      <c r="L910">
        <v>1368</v>
      </c>
      <c r="N910">
        <v>1011</v>
      </c>
      <c r="O910" t="s">
        <v>520</v>
      </c>
      <c r="P910" t="s">
        <v>520</v>
      </c>
      <c r="Q910">
        <v>1</v>
      </c>
      <c r="W910">
        <v>0</v>
      </c>
      <c r="X910">
        <v>-239831557</v>
      </c>
      <c r="Y910">
        <v>1.6625000000000001</v>
      </c>
      <c r="AA910">
        <v>0</v>
      </c>
      <c r="AB910">
        <v>7.33</v>
      </c>
      <c r="AC910">
        <v>0</v>
      </c>
      <c r="AD910">
        <v>0</v>
      </c>
      <c r="AE910">
        <v>0</v>
      </c>
      <c r="AF910">
        <v>1.95</v>
      </c>
      <c r="AG910">
        <v>0</v>
      </c>
      <c r="AH910">
        <v>0</v>
      </c>
      <c r="AI910">
        <v>1</v>
      </c>
      <c r="AJ910">
        <v>3.76</v>
      </c>
      <c r="AK910">
        <v>33.32</v>
      </c>
      <c r="AL910">
        <v>1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1.33</v>
      </c>
      <c r="AU910" t="s">
        <v>133</v>
      </c>
      <c r="AV910">
        <v>0</v>
      </c>
      <c r="AW910">
        <v>2</v>
      </c>
      <c r="AX910">
        <v>36407380</v>
      </c>
      <c r="AY910">
        <v>1</v>
      </c>
      <c r="AZ910">
        <v>0</v>
      </c>
      <c r="BA910">
        <v>882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Y910*Source!I945</f>
        <v>0.35577500000000001</v>
      </c>
      <c r="CY910">
        <f>AB910</f>
        <v>7.33</v>
      </c>
      <c r="CZ910">
        <f>AF910</f>
        <v>1.95</v>
      </c>
      <c r="DA910">
        <f>AJ910</f>
        <v>3.76</v>
      </c>
      <c r="DB910">
        <f>ROUND((ROUND(AT910*CZ910,2)*1.25),2)</f>
        <v>3.24</v>
      </c>
      <c r="DC910">
        <f>ROUND((ROUND(AT910*AG910,2)*1.25),2)</f>
        <v>0</v>
      </c>
    </row>
    <row r="911" spans="1:107">
      <c r="A911">
        <f>ROW(Source!A945)</f>
        <v>945</v>
      </c>
      <c r="B911">
        <v>36401907</v>
      </c>
      <c r="C911">
        <v>36407365</v>
      </c>
      <c r="D911">
        <v>29174913</v>
      </c>
      <c r="E911">
        <v>1</v>
      </c>
      <c r="F911">
        <v>1</v>
      </c>
      <c r="G911">
        <v>1</v>
      </c>
      <c r="H911">
        <v>2</v>
      </c>
      <c r="I911" t="s">
        <v>531</v>
      </c>
      <c r="J911" t="s">
        <v>532</v>
      </c>
      <c r="K911" t="s">
        <v>533</v>
      </c>
      <c r="L911">
        <v>1368</v>
      </c>
      <c r="N911">
        <v>1011</v>
      </c>
      <c r="O911" t="s">
        <v>520</v>
      </c>
      <c r="P911" t="s">
        <v>520</v>
      </c>
      <c r="Q911">
        <v>1</v>
      </c>
      <c r="W911">
        <v>0</v>
      </c>
      <c r="X911">
        <v>458544584</v>
      </c>
      <c r="Y911">
        <v>3.7499999999999999E-2</v>
      </c>
      <c r="AA911">
        <v>0</v>
      </c>
      <c r="AB911">
        <v>932.72</v>
      </c>
      <c r="AC911">
        <v>386.51</v>
      </c>
      <c r="AD911">
        <v>0</v>
      </c>
      <c r="AE911">
        <v>0</v>
      </c>
      <c r="AF911">
        <v>87.17</v>
      </c>
      <c r="AG911">
        <v>11.6</v>
      </c>
      <c r="AH911">
        <v>0</v>
      </c>
      <c r="AI911">
        <v>1</v>
      </c>
      <c r="AJ911">
        <v>10.7</v>
      </c>
      <c r="AK911">
        <v>33.32</v>
      </c>
      <c r="AL911">
        <v>1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0.03</v>
      </c>
      <c r="AU911" t="s">
        <v>133</v>
      </c>
      <c r="AV911">
        <v>0</v>
      </c>
      <c r="AW911">
        <v>2</v>
      </c>
      <c r="AX911">
        <v>36407381</v>
      </c>
      <c r="AY911">
        <v>1</v>
      </c>
      <c r="AZ911">
        <v>0</v>
      </c>
      <c r="BA911">
        <v>883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Y911*Source!I945</f>
        <v>8.0249999999999991E-3</v>
      </c>
      <c r="CY911">
        <f>AB911</f>
        <v>932.72</v>
      </c>
      <c r="CZ911">
        <f>AF911</f>
        <v>87.17</v>
      </c>
      <c r="DA911">
        <f>AJ911</f>
        <v>10.7</v>
      </c>
      <c r="DB911">
        <f>ROUND((ROUND(AT911*CZ911,2)*1.25),2)</f>
        <v>3.28</v>
      </c>
      <c r="DC911">
        <f>ROUND((ROUND(AT911*AG911,2)*1.25),2)</f>
        <v>0.44</v>
      </c>
    </row>
    <row r="912" spans="1:107">
      <c r="A912">
        <f>ROW(Source!A945)</f>
        <v>945</v>
      </c>
      <c r="B912">
        <v>36401907</v>
      </c>
      <c r="C912">
        <v>36407365</v>
      </c>
      <c r="D912">
        <v>29114471</v>
      </c>
      <c r="E912">
        <v>1</v>
      </c>
      <c r="F912">
        <v>1</v>
      </c>
      <c r="G912">
        <v>1</v>
      </c>
      <c r="H912">
        <v>3</v>
      </c>
      <c r="I912" t="s">
        <v>602</v>
      </c>
      <c r="J912" t="s">
        <v>603</v>
      </c>
      <c r="K912" t="s">
        <v>604</v>
      </c>
      <c r="L912">
        <v>1358</v>
      </c>
      <c r="N912">
        <v>1010</v>
      </c>
      <c r="O912" t="s">
        <v>605</v>
      </c>
      <c r="P912" t="s">
        <v>605</v>
      </c>
      <c r="Q912">
        <v>10</v>
      </c>
      <c r="W912">
        <v>0</v>
      </c>
      <c r="X912">
        <v>610395517</v>
      </c>
      <c r="Y912">
        <v>26.3</v>
      </c>
      <c r="AA912">
        <v>1.55</v>
      </c>
      <c r="AB912">
        <v>0</v>
      </c>
      <c r="AC912">
        <v>0</v>
      </c>
      <c r="AD912">
        <v>0</v>
      </c>
      <c r="AE912">
        <v>1.6</v>
      </c>
      <c r="AF912">
        <v>0</v>
      </c>
      <c r="AG912">
        <v>0</v>
      </c>
      <c r="AH912">
        <v>0</v>
      </c>
      <c r="AI912">
        <v>0.97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26.3</v>
      </c>
      <c r="AU912" t="s">
        <v>3</v>
      </c>
      <c r="AV912">
        <v>0</v>
      </c>
      <c r="AW912">
        <v>2</v>
      </c>
      <c r="AX912">
        <v>36407382</v>
      </c>
      <c r="AY912">
        <v>1</v>
      </c>
      <c r="AZ912">
        <v>0</v>
      </c>
      <c r="BA912">
        <v>884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Y912*Source!I945</f>
        <v>5.6281999999999996</v>
      </c>
      <c r="CY912">
        <f t="shared" ref="CY912:CY919" si="134">AA912</f>
        <v>1.55</v>
      </c>
      <c r="CZ912">
        <f t="shared" ref="CZ912:CZ919" si="135">AE912</f>
        <v>1.6</v>
      </c>
      <c r="DA912">
        <f t="shared" ref="DA912:DA919" si="136">AI912</f>
        <v>0.97</v>
      </c>
      <c r="DB912">
        <f t="shared" ref="DB912:DB919" si="137">ROUND(ROUND(AT912*CZ912,2),2)</f>
        <v>42.08</v>
      </c>
      <c r="DC912">
        <f t="shared" ref="DC912:DC919" si="138">ROUND(ROUND(AT912*AG912,2),2)</f>
        <v>0</v>
      </c>
    </row>
    <row r="913" spans="1:107">
      <c r="A913">
        <f>ROW(Source!A945)</f>
        <v>945</v>
      </c>
      <c r="B913">
        <v>36401907</v>
      </c>
      <c r="C913">
        <v>36407365</v>
      </c>
      <c r="D913">
        <v>29114305</v>
      </c>
      <c r="E913">
        <v>1</v>
      </c>
      <c r="F913">
        <v>1</v>
      </c>
      <c r="G913">
        <v>1</v>
      </c>
      <c r="H913">
        <v>3</v>
      </c>
      <c r="I913" t="s">
        <v>606</v>
      </c>
      <c r="J913" t="s">
        <v>607</v>
      </c>
      <c r="K913" t="s">
        <v>608</v>
      </c>
      <c r="L913">
        <v>1354</v>
      </c>
      <c r="N913">
        <v>1010</v>
      </c>
      <c r="O913" t="s">
        <v>237</v>
      </c>
      <c r="P913" t="s">
        <v>237</v>
      </c>
      <c r="Q913">
        <v>1</v>
      </c>
      <c r="W913">
        <v>0</v>
      </c>
      <c r="X913">
        <v>-1753782198</v>
      </c>
      <c r="Y913">
        <v>263</v>
      </c>
      <c r="AA913">
        <v>0.21</v>
      </c>
      <c r="AB913">
        <v>0</v>
      </c>
      <c r="AC913">
        <v>0</v>
      </c>
      <c r="AD913">
        <v>0</v>
      </c>
      <c r="AE913">
        <v>0.12</v>
      </c>
      <c r="AF913">
        <v>0</v>
      </c>
      <c r="AG913">
        <v>0</v>
      </c>
      <c r="AH913">
        <v>0</v>
      </c>
      <c r="AI913">
        <v>1.78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3</v>
      </c>
      <c r="AT913">
        <v>263</v>
      </c>
      <c r="AU913" t="s">
        <v>3</v>
      </c>
      <c r="AV913">
        <v>0</v>
      </c>
      <c r="AW913">
        <v>2</v>
      </c>
      <c r="AX913">
        <v>36407383</v>
      </c>
      <c r="AY913">
        <v>1</v>
      </c>
      <c r="AZ913">
        <v>0</v>
      </c>
      <c r="BA913">
        <v>885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Y913*Source!I945</f>
        <v>56.281999999999996</v>
      </c>
      <c r="CY913">
        <f t="shared" si="134"/>
        <v>0.21</v>
      </c>
      <c r="CZ913">
        <f t="shared" si="135"/>
        <v>0.12</v>
      </c>
      <c r="DA913">
        <f t="shared" si="136"/>
        <v>1.78</v>
      </c>
      <c r="DB913">
        <f t="shared" si="137"/>
        <v>31.56</v>
      </c>
      <c r="DC913">
        <f t="shared" si="138"/>
        <v>0</v>
      </c>
    </row>
    <row r="914" spans="1:107">
      <c r="A914">
        <f>ROW(Source!A945)</f>
        <v>945</v>
      </c>
      <c r="B914">
        <v>36401907</v>
      </c>
      <c r="C914">
        <v>36407365</v>
      </c>
      <c r="D914">
        <v>29111012</v>
      </c>
      <c r="E914">
        <v>1</v>
      </c>
      <c r="F914">
        <v>1</v>
      </c>
      <c r="G914">
        <v>1</v>
      </c>
      <c r="H914">
        <v>3</v>
      </c>
      <c r="I914" t="s">
        <v>609</v>
      </c>
      <c r="J914" t="s">
        <v>610</v>
      </c>
      <c r="K914" t="s">
        <v>611</v>
      </c>
      <c r="L914">
        <v>1354</v>
      </c>
      <c r="N914">
        <v>1010</v>
      </c>
      <c r="O914" t="s">
        <v>237</v>
      </c>
      <c r="P914" t="s">
        <v>237</v>
      </c>
      <c r="Q914">
        <v>1</v>
      </c>
      <c r="W914">
        <v>0</v>
      </c>
      <c r="X914">
        <v>-532370196</v>
      </c>
      <c r="Y914">
        <v>7</v>
      </c>
      <c r="AA914">
        <v>12.73</v>
      </c>
      <c r="AB914">
        <v>0</v>
      </c>
      <c r="AC914">
        <v>0</v>
      </c>
      <c r="AD914">
        <v>0</v>
      </c>
      <c r="AE914">
        <v>1.29</v>
      </c>
      <c r="AF914">
        <v>0</v>
      </c>
      <c r="AG914">
        <v>0</v>
      </c>
      <c r="AH914">
        <v>0</v>
      </c>
      <c r="AI914">
        <v>9.8699999999999992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3</v>
      </c>
      <c r="AT914">
        <v>7</v>
      </c>
      <c r="AU914" t="s">
        <v>3</v>
      </c>
      <c r="AV914">
        <v>0</v>
      </c>
      <c r="AW914">
        <v>2</v>
      </c>
      <c r="AX914">
        <v>36407384</v>
      </c>
      <c r="AY914">
        <v>1</v>
      </c>
      <c r="AZ914">
        <v>0</v>
      </c>
      <c r="BA914">
        <v>886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Y914*Source!I945</f>
        <v>1.498</v>
      </c>
      <c r="CY914">
        <f t="shared" si="134"/>
        <v>12.73</v>
      </c>
      <c r="CZ914">
        <f t="shared" si="135"/>
        <v>1.29</v>
      </c>
      <c r="DA914">
        <f t="shared" si="136"/>
        <v>9.8699999999999992</v>
      </c>
      <c r="DB914">
        <f t="shared" si="137"/>
        <v>9.0299999999999994</v>
      </c>
      <c r="DC914">
        <f t="shared" si="138"/>
        <v>0</v>
      </c>
    </row>
    <row r="915" spans="1:107">
      <c r="A915">
        <f>ROW(Source!A945)</f>
        <v>945</v>
      </c>
      <c r="B915">
        <v>36401907</v>
      </c>
      <c r="C915">
        <v>36407365</v>
      </c>
      <c r="D915">
        <v>29111013</v>
      </c>
      <c r="E915">
        <v>1</v>
      </c>
      <c r="F915">
        <v>1</v>
      </c>
      <c r="G915">
        <v>1</v>
      </c>
      <c r="H915">
        <v>3</v>
      </c>
      <c r="I915" t="s">
        <v>612</v>
      </c>
      <c r="J915" t="s">
        <v>613</v>
      </c>
      <c r="K915" t="s">
        <v>614</v>
      </c>
      <c r="L915">
        <v>1354</v>
      </c>
      <c r="N915">
        <v>1010</v>
      </c>
      <c r="O915" t="s">
        <v>237</v>
      </c>
      <c r="P915" t="s">
        <v>237</v>
      </c>
      <c r="Q915">
        <v>1</v>
      </c>
      <c r="W915">
        <v>0</v>
      </c>
      <c r="X915">
        <v>-463883208</v>
      </c>
      <c r="Y915">
        <v>7</v>
      </c>
      <c r="AA915">
        <v>12.73</v>
      </c>
      <c r="AB915">
        <v>0</v>
      </c>
      <c r="AC915">
        <v>0</v>
      </c>
      <c r="AD915">
        <v>0</v>
      </c>
      <c r="AE915">
        <v>1.29</v>
      </c>
      <c r="AF915">
        <v>0</v>
      </c>
      <c r="AG915">
        <v>0</v>
      </c>
      <c r="AH915">
        <v>0</v>
      </c>
      <c r="AI915">
        <v>9.8699999999999992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7</v>
      </c>
      <c r="AU915" t="s">
        <v>3</v>
      </c>
      <c r="AV915">
        <v>0</v>
      </c>
      <c r="AW915">
        <v>2</v>
      </c>
      <c r="AX915">
        <v>36407385</v>
      </c>
      <c r="AY915">
        <v>1</v>
      </c>
      <c r="AZ915">
        <v>0</v>
      </c>
      <c r="BA915">
        <v>887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Y915*Source!I945</f>
        <v>1.498</v>
      </c>
      <c r="CY915">
        <f t="shared" si="134"/>
        <v>12.73</v>
      </c>
      <c r="CZ915">
        <f t="shared" si="135"/>
        <v>1.29</v>
      </c>
      <c r="DA915">
        <f t="shared" si="136"/>
        <v>9.8699999999999992</v>
      </c>
      <c r="DB915">
        <f t="shared" si="137"/>
        <v>9.0299999999999994</v>
      </c>
      <c r="DC915">
        <f t="shared" si="138"/>
        <v>0</v>
      </c>
    </row>
    <row r="916" spans="1:107">
      <c r="A916">
        <f>ROW(Source!A945)</f>
        <v>945</v>
      </c>
      <c r="B916">
        <v>36401907</v>
      </c>
      <c r="C916">
        <v>36407365</v>
      </c>
      <c r="D916">
        <v>29111016</v>
      </c>
      <c r="E916">
        <v>1</v>
      </c>
      <c r="F916">
        <v>1</v>
      </c>
      <c r="G916">
        <v>1</v>
      </c>
      <c r="H916">
        <v>3</v>
      </c>
      <c r="I916" t="s">
        <v>615</v>
      </c>
      <c r="J916" t="s">
        <v>616</v>
      </c>
      <c r="K916" t="s">
        <v>617</v>
      </c>
      <c r="L916">
        <v>1354</v>
      </c>
      <c r="N916">
        <v>1010</v>
      </c>
      <c r="O916" t="s">
        <v>237</v>
      </c>
      <c r="P916" t="s">
        <v>237</v>
      </c>
      <c r="Q916">
        <v>1</v>
      </c>
      <c r="W916">
        <v>0</v>
      </c>
      <c r="X916">
        <v>-983964523</v>
      </c>
      <c r="Y916">
        <v>40</v>
      </c>
      <c r="AA916">
        <v>12.73</v>
      </c>
      <c r="AB916">
        <v>0</v>
      </c>
      <c r="AC916">
        <v>0</v>
      </c>
      <c r="AD916">
        <v>0</v>
      </c>
      <c r="AE916">
        <v>1.29</v>
      </c>
      <c r="AF916">
        <v>0</v>
      </c>
      <c r="AG916">
        <v>0</v>
      </c>
      <c r="AH916">
        <v>0</v>
      </c>
      <c r="AI916">
        <v>9.8699999999999992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40</v>
      </c>
      <c r="AU916" t="s">
        <v>3</v>
      </c>
      <c r="AV916">
        <v>0</v>
      </c>
      <c r="AW916">
        <v>2</v>
      </c>
      <c r="AX916">
        <v>36407386</v>
      </c>
      <c r="AY916">
        <v>1</v>
      </c>
      <c r="AZ916">
        <v>0</v>
      </c>
      <c r="BA916">
        <v>888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Y916*Source!I945</f>
        <v>8.56</v>
      </c>
      <c r="CY916">
        <f t="shared" si="134"/>
        <v>12.73</v>
      </c>
      <c r="CZ916">
        <f t="shared" si="135"/>
        <v>1.29</v>
      </c>
      <c r="DA916">
        <f t="shared" si="136"/>
        <v>9.8699999999999992</v>
      </c>
      <c r="DB916">
        <f t="shared" si="137"/>
        <v>51.6</v>
      </c>
      <c r="DC916">
        <f t="shared" si="138"/>
        <v>0</v>
      </c>
    </row>
    <row r="917" spans="1:107">
      <c r="A917">
        <f>ROW(Source!A945)</f>
        <v>945</v>
      </c>
      <c r="B917">
        <v>36401907</v>
      </c>
      <c r="C917">
        <v>36407365</v>
      </c>
      <c r="D917">
        <v>29111019</v>
      </c>
      <c r="E917">
        <v>1</v>
      </c>
      <c r="F917">
        <v>1</v>
      </c>
      <c r="G917">
        <v>1</v>
      </c>
      <c r="H917">
        <v>3</v>
      </c>
      <c r="I917" t="s">
        <v>618</v>
      </c>
      <c r="J917" t="s">
        <v>619</v>
      </c>
      <c r="K917" t="s">
        <v>620</v>
      </c>
      <c r="L917">
        <v>1354</v>
      </c>
      <c r="N917">
        <v>1010</v>
      </c>
      <c r="O917" t="s">
        <v>237</v>
      </c>
      <c r="P917" t="s">
        <v>237</v>
      </c>
      <c r="Q917">
        <v>1</v>
      </c>
      <c r="W917">
        <v>0</v>
      </c>
      <c r="X917">
        <v>395384367</v>
      </c>
      <c r="Y917">
        <v>8</v>
      </c>
      <c r="AA917">
        <v>8.67</v>
      </c>
      <c r="AB917">
        <v>0</v>
      </c>
      <c r="AC917">
        <v>0</v>
      </c>
      <c r="AD917">
        <v>0</v>
      </c>
      <c r="AE917">
        <v>0.63</v>
      </c>
      <c r="AF917">
        <v>0</v>
      </c>
      <c r="AG917">
        <v>0</v>
      </c>
      <c r="AH917">
        <v>0</v>
      </c>
      <c r="AI917">
        <v>13.76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3</v>
      </c>
      <c r="AT917">
        <v>8</v>
      </c>
      <c r="AU917" t="s">
        <v>3</v>
      </c>
      <c r="AV917">
        <v>0</v>
      </c>
      <c r="AW917">
        <v>2</v>
      </c>
      <c r="AX917">
        <v>36407387</v>
      </c>
      <c r="AY917">
        <v>1</v>
      </c>
      <c r="AZ917">
        <v>0</v>
      </c>
      <c r="BA917">
        <v>889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Y917*Source!I945</f>
        <v>1.712</v>
      </c>
      <c r="CY917">
        <f t="shared" si="134"/>
        <v>8.67</v>
      </c>
      <c r="CZ917">
        <f t="shared" si="135"/>
        <v>0.63</v>
      </c>
      <c r="DA917">
        <f t="shared" si="136"/>
        <v>13.76</v>
      </c>
      <c r="DB917">
        <f t="shared" si="137"/>
        <v>5.04</v>
      </c>
      <c r="DC917">
        <f t="shared" si="138"/>
        <v>0</v>
      </c>
    </row>
    <row r="918" spans="1:107">
      <c r="A918">
        <f>ROW(Source!A945)</f>
        <v>945</v>
      </c>
      <c r="B918">
        <v>36401907</v>
      </c>
      <c r="C918">
        <v>36407365</v>
      </c>
      <c r="D918">
        <v>29111018</v>
      </c>
      <c r="E918">
        <v>1</v>
      </c>
      <c r="F918">
        <v>1</v>
      </c>
      <c r="G918">
        <v>1</v>
      </c>
      <c r="H918">
        <v>3</v>
      </c>
      <c r="I918" t="s">
        <v>621</v>
      </c>
      <c r="J918" t="s">
        <v>622</v>
      </c>
      <c r="K918" t="s">
        <v>623</v>
      </c>
      <c r="L918">
        <v>1354</v>
      </c>
      <c r="N918">
        <v>1010</v>
      </c>
      <c r="O918" t="s">
        <v>237</v>
      </c>
      <c r="P918" t="s">
        <v>237</v>
      </c>
      <c r="Q918">
        <v>1</v>
      </c>
      <c r="W918">
        <v>0</v>
      </c>
      <c r="X918">
        <v>-1405133353</v>
      </c>
      <c r="Y918">
        <v>8</v>
      </c>
      <c r="AA918">
        <v>8.67</v>
      </c>
      <c r="AB918">
        <v>0</v>
      </c>
      <c r="AC918">
        <v>0</v>
      </c>
      <c r="AD918">
        <v>0</v>
      </c>
      <c r="AE918">
        <v>0.63</v>
      </c>
      <c r="AF918">
        <v>0</v>
      </c>
      <c r="AG918">
        <v>0</v>
      </c>
      <c r="AH918">
        <v>0</v>
      </c>
      <c r="AI918">
        <v>13.76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8</v>
      </c>
      <c r="AU918" t="s">
        <v>3</v>
      </c>
      <c r="AV918">
        <v>0</v>
      </c>
      <c r="AW918">
        <v>2</v>
      </c>
      <c r="AX918">
        <v>36407388</v>
      </c>
      <c r="AY918">
        <v>1</v>
      </c>
      <c r="AZ918">
        <v>0</v>
      </c>
      <c r="BA918">
        <v>890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Y918*Source!I945</f>
        <v>1.712</v>
      </c>
      <c r="CY918">
        <f t="shared" si="134"/>
        <v>8.67</v>
      </c>
      <c r="CZ918">
        <f t="shared" si="135"/>
        <v>0.63</v>
      </c>
      <c r="DA918">
        <f t="shared" si="136"/>
        <v>13.76</v>
      </c>
      <c r="DB918">
        <f t="shared" si="137"/>
        <v>5.04</v>
      </c>
      <c r="DC918">
        <f t="shared" si="138"/>
        <v>0</v>
      </c>
    </row>
    <row r="919" spans="1:107">
      <c r="A919">
        <f>ROW(Source!A945)</f>
        <v>945</v>
      </c>
      <c r="B919">
        <v>36401907</v>
      </c>
      <c r="C919">
        <v>36407365</v>
      </c>
      <c r="D919">
        <v>29110997</v>
      </c>
      <c r="E919">
        <v>1</v>
      </c>
      <c r="F919">
        <v>1</v>
      </c>
      <c r="G919">
        <v>1</v>
      </c>
      <c r="H919">
        <v>3</v>
      </c>
      <c r="I919" t="s">
        <v>624</v>
      </c>
      <c r="J919" t="s">
        <v>625</v>
      </c>
      <c r="K919" t="s">
        <v>626</v>
      </c>
      <c r="L919">
        <v>1301</v>
      </c>
      <c r="N919">
        <v>1003</v>
      </c>
      <c r="O919" t="s">
        <v>142</v>
      </c>
      <c r="P919" t="s">
        <v>142</v>
      </c>
      <c r="Q919">
        <v>1</v>
      </c>
      <c r="W919">
        <v>0</v>
      </c>
      <c r="X919">
        <v>1996222970</v>
      </c>
      <c r="Y919">
        <v>101</v>
      </c>
      <c r="AA919">
        <v>27.92</v>
      </c>
      <c r="AB919">
        <v>0</v>
      </c>
      <c r="AC919">
        <v>0</v>
      </c>
      <c r="AD919">
        <v>0</v>
      </c>
      <c r="AE919">
        <v>12.3</v>
      </c>
      <c r="AF919">
        <v>0</v>
      </c>
      <c r="AG919">
        <v>0</v>
      </c>
      <c r="AH919">
        <v>0</v>
      </c>
      <c r="AI919">
        <v>2.27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101</v>
      </c>
      <c r="AU919" t="s">
        <v>3</v>
      </c>
      <c r="AV919">
        <v>0</v>
      </c>
      <c r="AW919">
        <v>2</v>
      </c>
      <c r="AX919">
        <v>36407389</v>
      </c>
      <c r="AY919">
        <v>1</v>
      </c>
      <c r="AZ919">
        <v>0</v>
      </c>
      <c r="BA919">
        <v>891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Y919*Source!I945</f>
        <v>21.614000000000001</v>
      </c>
      <c r="CY919">
        <f t="shared" si="134"/>
        <v>27.92</v>
      </c>
      <c r="CZ919">
        <f t="shared" si="135"/>
        <v>12.3</v>
      </c>
      <c r="DA919">
        <f t="shared" si="136"/>
        <v>2.27</v>
      </c>
      <c r="DB919">
        <f t="shared" si="137"/>
        <v>1242.3</v>
      </c>
      <c r="DC919">
        <f t="shared" si="138"/>
        <v>0</v>
      </c>
    </row>
    <row r="920" spans="1:107">
      <c r="A920">
        <f>ROW(Source!A946)</f>
        <v>946</v>
      </c>
      <c r="B920">
        <v>36401907</v>
      </c>
      <c r="C920">
        <v>36407390</v>
      </c>
      <c r="D920">
        <v>18409850</v>
      </c>
      <c r="E920">
        <v>1</v>
      </c>
      <c r="F920">
        <v>1</v>
      </c>
      <c r="G920">
        <v>1</v>
      </c>
      <c r="H920">
        <v>1</v>
      </c>
      <c r="I920" t="s">
        <v>627</v>
      </c>
      <c r="J920" t="s">
        <v>3</v>
      </c>
      <c r="K920" t="s">
        <v>628</v>
      </c>
      <c r="L920">
        <v>1369</v>
      </c>
      <c r="N920">
        <v>1013</v>
      </c>
      <c r="O920" t="s">
        <v>514</v>
      </c>
      <c r="P920" t="s">
        <v>514</v>
      </c>
      <c r="Q920">
        <v>1</v>
      </c>
      <c r="W920">
        <v>0</v>
      </c>
      <c r="X920">
        <v>855544366</v>
      </c>
      <c r="Y920">
        <v>102.35</v>
      </c>
      <c r="AA920">
        <v>0</v>
      </c>
      <c r="AB920">
        <v>0</v>
      </c>
      <c r="AC920">
        <v>0</v>
      </c>
      <c r="AD920">
        <v>289.7</v>
      </c>
      <c r="AE920">
        <v>0</v>
      </c>
      <c r="AF920">
        <v>0</v>
      </c>
      <c r="AG920">
        <v>0</v>
      </c>
      <c r="AH920">
        <v>289.7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89</v>
      </c>
      <c r="AU920" t="s">
        <v>134</v>
      </c>
      <c r="AV920">
        <v>1</v>
      </c>
      <c r="AW920">
        <v>2</v>
      </c>
      <c r="AX920">
        <v>36407410</v>
      </c>
      <c r="AY920">
        <v>2</v>
      </c>
      <c r="AZ920">
        <v>131072</v>
      </c>
      <c r="BA920">
        <v>892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Y920*Source!I946</f>
        <v>27.378625</v>
      </c>
      <c r="CY920">
        <f>AD920</f>
        <v>289.7</v>
      </c>
      <c r="CZ920">
        <f>AH920</f>
        <v>289.7</v>
      </c>
      <c r="DA920">
        <f>AL920</f>
        <v>1</v>
      </c>
      <c r="DB920">
        <f>ROUND((ROUND(AT920*CZ920,2)*1.15),2)</f>
        <v>29650.799999999999</v>
      </c>
      <c r="DC920">
        <f>ROUND((ROUND(AT920*AG920,2)*1.15),2)</f>
        <v>0</v>
      </c>
    </row>
    <row r="921" spans="1:107">
      <c r="A921">
        <f>ROW(Source!A946)</f>
        <v>946</v>
      </c>
      <c r="B921">
        <v>36401907</v>
      </c>
      <c r="C921">
        <v>36407390</v>
      </c>
      <c r="D921">
        <v>29173472</v>
      </c>
      <c r="E921">
        <v>1</v>
      </c>
      <c r="F921">
        <v>1</v>
      </c>
      <c r="G921">
        <v>1</v>
      </c>
      <c r="H921">
        <v>2</v>
      </c>
      <c r="I921" t="s">
        <v>577</v>
      </c>
      <c r="J921" t="s">
        <v>578</v>
      </c>
      <c r="K921" t="s">
        <v>579</v>
      </c>
      <c r="L921">
        <v>1368</v>
      </c>
      <c r="N921">
        <v>1011</v>
      </c>
      <c r="O921" t="s">
        <v>520</v>
      </c>
      <c r="P921" t="s">
        <v>520</v>
      </c>
      <c r="Q921">
        <v>1</v>
      </c>
      <c r="W921">
        <v>0</v>
      </c>
      <c r="X921">
        <v>275932499</v>
      </c>
      <c r="Y921">
        <v>2.7</v>
      </c>
      <c r="AA921">
        <v>0</v>
      </c>
      <c r="AB921">
        <v>12.75</v>
      </c>
      <c r="AC921">
        <v>0</v>
      </c>
      <c r="AD921">
        <v>0</v>
      </c>
      <c r="AE921">
        <v>0</v>
      </c>
      <c r="AF921">
        <v>3</v>
      </c>
      <c r="AG921">
        <v>0</v>
      </c>
      <c r="AH921">
        <v>0</v>
      </c>
      <c r="AI921">
        <v>1</v>
      </c>
      <c r="AJ921">
        <v>4.25</v>
      </c>
      <c r="AK921">
        <v>33.32</v>
      </c>
      <c r="AL921">
        <v>1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2.16</v>
      </c>
      <c r="AU921" t="s">
        <v>133</v>
      </c>
      <c r="AV921">
        <v>0</v>
      </c>
      <c r="AW921">
        <v>2</v>
      </c>
      <c r="AX921">
        <v>36407411</v>
      </c>
      <c r="AY921">
        <v>1</v>
      </c>
      <c r="AZ921">
        <v>0</v>
      </c>
      <c r="BA921">
        <v>893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Y921*Source!I946</f>
        <v>0.72225000000000006</v>
      </c>
      <c r="CY921">
        <f>AB921</f>
        <v>12.75</v>
      </c>
      <c r="CZ921">
        <f>AF921</f>
        <v>3</v>
      </c>
      <c r="DA921">
        <f>AJ921</f>
        <v>4.25</v>
      </c>
      <c r="DB921">
        <f>ROUND((ROUND(AT921*CZ921,2)*1.25),2)</f>
        <v>8.1</v>
      </c>
      <c r="DC921">
        <f>ROUND((ROUND(AT921*AG921,2)*1.25),2)</f>
        <v>0</v>
      </c>
    </row>
    <row r="922" spans="1:107">
      <c r="A922">
        <f>ROW(Source!A946)</f>
        <v>946</v>
      </c>
      <c r="B922">
        <v>36401907</v>
      </c>
      <c r="C922">
        <v>36407390</v>
      </c>
      <c r="D922">
        <v>29174538</v>
      </c>
      <c r="E922">
        <v>1</v>
      </c>
      <c r="F922">
        <v>1</v>
      </c>
      <c r="G922">
        <v>1</v>
      </c>
      <c r="H922">
        <v>2</v>
      </c>
      <c r="I922" t="s">
        <v>629</v>
      </c>
      <c r="J922" t="s">
        <v>630</v>
      </c>
      <c r="K922" t="s">
        <v>631</v>
      </c>
      <c r="L922">
        <v>1368</v>
      </c>
      <c r="N922">
        <v>1011</v>
      </c>
      <c r="O922" t="s">
        <v>520</v>
      </c>
      <c r="P922" t="s">
        <v>520</v>
      </c>
      <c r="Q922">
        <v>1</v>
      </c>
      <c r="W922">
        <v>0</v>
      </c>
      <c r="X922">
        <v>1107538725</v>
      </c>
      <c r="Y922">
        <v>0.58749999999999991</v>
      </c>
      <c r="AA922">
        <v>0</v>
      </c>
      <c r="AB922">
        <v>187.1</v>
      </c>
      <c r="AC922">
        <v>0</v>
      </c>
      <c r="AD922">
        <v>0</v>
      </c>
      <c r="AE922">
        <v>0</v>
      </c>
      <c r="AF922">
        <v>33.590000000000003</v>
      </c>
      <c r="AG922">
        <v>0</v>
      </c>
      <c r="AH922">
        <v>0</v>
      </c>
      <c r="AI922">
        <v>1</v>
      </c>
      <c r="AJ922">
        <v>5.57</v>
      </c>
      <c r="AK922">
        <v>33.32</v>
      </c>
      <c r="AL922">
        <v>1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0.47</v>
      </c>
      <c r="AU922" t="s">
        <v>133</v>
      </c>
      <c r="AV922">
        <v>0</v>
      </c>
      <c r="AW922">
        <v>2</v>
      </c>
      <c r="AX922">
        <v>36407412</v>
      </c>
      <c r="AY922">
        <v>1</v>
      </c>
      <c r="AZ922">
        <v>0</v>
      </c>
      <c r="BA922">
        <v>894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Y922*Source!I946</f>
        <v>0.15715625</v>
      </c>
      <c r="CY922">
        <f>AB922</f>
        <v>187.1</v>
      </c>
      <c r="CZ922">
        <f>AF922</f>
        <v>33.590000000000003</v>
      </c>
      <c r="DA922">
        <f>AJ922</f>
        <v>5.57</v>
      </c>
      <c r="DB922">
        <f>ROUND((ROUND(AT922*CZ922,2)*1.25),2)</f>
        <v>19.739999999999998</v>
      </c>
      <c r="DC922">
        <f>ROUND((ROUND(AT922*AG922,2)*1.25),2)</f>
        <v>0</v>
      </c>
    </row>
    <row r="923" spans="1:107">
      <c r="A923">
        <f>ROW(Source!A946)</f>
        <v>946</v>
      </c>
      <c r="B923">
        <v>36401907</v>
      </c>
      <c r="C923">
        <v>36407390</v>
      </c>
      <c r="D923">
        <v>29174580</v>
      </c>
      <c r="E923">
        <v>1</v>
      </c>
      <c r="F923">
        <v>1</v>
      </c>
      <c r="G923">
        <v>1</v>
      </c>
      <c r="H923">
        <v>2</v>
      </c>
      <c r="I923" t="s">
        <v>632</v>
      </c>
      <c r="J923" t="s">
        <v>633</v>
      </c>
      <c r="K923" t="s">
        <v>634</v>
      </c>
      <c r="L923">
        <v>1368</v>
      </c>
      <c r="N923">
        <v>1011</v>
      </c>
      <c r="O923" t="s">
        <v>520</v>
      </c>
      <c r="P923" t="s">
        <v>520</v>
      </c>
      <c r="Q923">
        <v>1</v>
      </c>
      <c r="W923">
        <v>0</v>
      </c>
      <c r="X923">
        <v>-169468834</v>
      </c>
      <c r="Y923">
        <v>0.66250000000000009</v>
      </c>
      <c r="AA923">
        <v>0</v>
      </c>
      <c r="AB923">
        <v>31.87</v>
      </c>
      <c r="AC923">
        <v>0</v>
      </c>
      <c r="AD923">
        <v>0</v>
      </c>
      <c r="AE923">
        <v>0</v>
      </c>
      <c r="AF923">
        <v>2.08</v>
      </c>
      <c r="AG923">
        <v>0</v>
      </c>
      <c r="AH923">
        <v>0</v>
      </c>
      <c r="AI923">
        <v>1</v>
      </c>
      <c r="AJ923">
        <v>15.32</v>
      </c>
      <c r="AK923">
        <v>33.32</v>
      </c>
      <c r="AL923">
        <v>1</v>
      </c>
      <c r="AN923">
        <v>0</v>
      </c>
      <c r="AO923">
        <v>1</v>
      </c>
      <c r="AP923">
        <v>1</v>
      </c>
      <c r="AQ923">
        <v>0</v>
      </c>
      <c r="AR923">
        <v>0</v>
      </c>
      <c r="AS923" t="s">
        <v>3</v>
      </c>
      <c r="AT923">
        <v>0.53</v>
      </c>
      <c r="AU923" t="s">
        <v>133</v>
      </c>
      <c r="AV923">
        <v>0</v>
      </c>
      <c r="AW923">
        <v>2</v>
      </c>
      <c r="AX923">
        <v>36407413</v>
      </c>
      <c r="AY923">
        <v>1</v>
      </c>
      <c r="AZ923">
        <v>0</v>
      </c>
      <c r="BA923">
        <v>895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Y923*Source!I946</f>
        <v>0.17721875000000004</v>
      </c>
      <c r="CY923">
        <f>AB923</f>
        <v>31.87</v>
      </c>
      <c r="CZ923">
        <f>AF923</f>
        <v>2.08</v>
      </c>
      <c r="DA923">
        <f>AJ923</f>
        <v>15.32</v>
      </c>
      <c r="DB923">
        <f>ROUND((ROUND(AT923*CZ923,2)*1.25),2)</f>
        <v>1.38</v>
      </c>
      <c r="DC923">
        <f>ROUND((ROUND(AT923*AG923,2)*1.25),2)</f>
        <v>0</v>
      </c>
    </row>
    <row r="924" spans="1:107">
      <c r="A924">
        <f>ROW(Source!A946)</f>
        <v>946</v>
      </c>
      <c r="B924">
        <v>36401907</v>
      </c>
      <c r="C924">
        <v>36407390</v>
      </c>
      <c r="D924">
        <v>29108656</v>
      </c>
      <c r="E924">
        <v>1</v>
      </c>
      <c r="F924">
        <v>1</v>
      </c>
      <c r="G924">
        <v>1</v>
      </c>
      <c r="H924">
        <v>3</v>
      </c>
      <c r="I924" t="s">
        <v>635</v>
      </c>
      <c r="J924" t="s">
        <v>636</v>
      </c>
      <c r="K924" t="s">
        <v>637</v>
      </c>
      <c r="L924">
        <v>1354</v>
      </c>
      <c r="N924">
        <v>1010</v>
      </c>
      <c r="O924" t="s">
        <v>237</v>
      </c>
      <c r="P924" t="s">
        <v>237</v>
      </c>
      <c r="Q924">
        <v>1</v>
      </c>
      <c r="W924">
        <v>0</v>
      </c>
      <c r="X924">
        <v>1057373551</v>
      </c>
      <c r="Y924">
        <v>7</v>
      </c>
      <c r="AA924">
        <v>103.47</v>
      </c>
      <c r="AB924">
        <v>0</v>
      </c>
      <c r="AC924">
        <v>0</v>
      </c>
      <c r="AD924">
        <v>0</v>
      </c>
      <c r="AE924">
        <v>13.87</v>
      </c>
      <c r="AF924">
        <v>0</v>
      </c>
      <c r="AG924">
        <v>0</v>
      </c>
      <c r="AH924">
        <v>0</v>
      </c>
      <c r="AI924">
        <v>7.46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0</v>
      </c>
      <c r="AQ924">
        <v>0</v>
      </c>
      <c r="AR924">
        <v>0</v>
      </c>
      <c r="AS924" t="s">
        <v>3</v>
      </c>
      <c r="AT924">
        <v>7</v>
      </c>
      <c r="AU924" t="s">
        <v>3</v>
      </c>
      <c r="AV924">
        <v>0</v>
      </c>
      <c r="AW924">
        <v>2</v>
      </c>
      <c r="AX924">
        <v>36407414</v>
      </c>
      <c r="AY924">
        <v>1</v>
      </c>
      <c r="AZ924">
        <v>0</v>
      </c>
      <c r="BA924">
        <v>896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Y924*Source!I946</f>
        <v>1.8725000000000001</v>
      </c>
      <c r="CY924">
        <f t="shared" ref="CY924:CY938" si="139">AA924</f>
        <v>103.47</v>
      </c>
      <c r="CZ924">
        <f t="shared" ref="CZ924:CZ938" si="140">AE924</f>
        <v>13.87</v>
      </c>
      <c r="DA924">
        <f t="shared" ref="DA924:DA938" si="141">AI924</f>
        <v>7.46</v>
      </c>
      <c r="DB924">
        <f t="shared" ref="DB924:DB938" si="142">ROUND(ROUND(AT924*CZ924,2),2)</f>
        <v>97.09</v>
      </c>
      <c r="DC924">
        <f t="shared" ref="DC924:DC938" si="143">ROUND(ROUND(AT924*AG924,2),2)</f>
        <v>0</v>
      </c>
    </row>
    <row r="925" spans="1:107">
      <c r="A925">
        <f>ROW(Source!A946)</f>
        <v>946</v>
      </c>
      <c r="B925">
        <v>36401907</v>
      </c>
      <c r="C925">
        <v>36407390</v>
      </c>
      <c r="D925">
        <v>29109354</v>
      </c>
      <c r="E925">
        <v>1</v>
      </c>
      <c r="F925">
        <v>1</v>
      </c>
      <c r="G925">
        <v>1</v>
      </c>
      <c r="H925">
        <v>3</v>
      </c>
      <c r="I925" t="s">
        <v>638</v>
      </c>
      <c r="J925" t="s">
        <v>639</v>
      </c>
      <c r="K925" t="s">
        <v>640</v>
      </c>
      <c r="L925">
        <v>1346</v>
      </c>
      <c r="N925">
        <v>1009</v>
      </c>
      <c r="O925" t="s">
        <v>160</v>
      </c>
      <c r="P925" t="s">
        <v>160</v>
      </c>
      <c r="Q925">
        <v>1</v>
      </c>
      <c r="W925">
        <v>0</v>
      </c>
      <c r="X925">
        <v>-882693383</v>
      </c>
      <c r="Y925">
        <v>10</v>
      </c>
      <c r="AA925">
        <v>64.010000000000005</v>
      </c>
      <c r="AB925">
        <v>0</v>
      </c>
      <c r="AC925">
        <v>0</v>
      </c>
      <c r="AD925">
        <v>0</v>
      </c>
      <c r="AE925">
        <v>46.72</v>
      </c>
      <c r="AF925">
        <v>0</v>
      </c>
      <c r="AG925">
        <v>0</v>
      </c>
      <c r="AH925">
        <v>0</v>
      </c>
      <c r="AI925">
        <v>1.37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0</v>
      </c>
      <c r="AQ925">
        <v>0</v>
      </c>
      <c r="AR925">
        <v>0</v>
      </c>
      <c r="AS925" t="s">
        <v>3</v>
      </c>
      <c r="AT925">
        <v>10</v>
      </c>
      <c r="AU925" t="s">
        <v>3</v>
      </c>
      <c r="AV925">
        <v>0</v>
      </c>
      <c r="AW925">
        <v>2</v>
      </c>
      <c r="AX925">
        <v>36407415</v>
      </c>
      <c r="AY925">
        <v>1</v>
      </c>
      <c r="AZ925">
        <v>0</v>
      </c>
      <c r="BA925">
        <v>897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Y925*Source!I946</f>
        <v>2.6750000000000003</v>
      </c>
      <c r="CY925">
        <f t="shared" si="139"/>
        <v>64.010000000000005</v>
      </c>
      <c r="CZ925">
        <f t="shared" si="140"/>
        <v>46.72</v>
      </c>
      <c r="DA925">
        <f t="shared" si="141"/>
        <v>1.37</v>
      </c>
      <c r="DB925">
        <f t="shared" si="142"/>
        <v>467.2</v>
      </c>
      <c r="DC925">
        <f t="shared" si="143"/>
        <v>0</v>
      </c>
    </row>
    <row r="926" spans="1:107">
      <c r="A926">
        <f>ROW(Source!A946)</f>
        <v>946</v>
      </c>
      <c r="B926">
        <v>36401907</v>
      </c>
      <c r="C926">
        <v>36407390</v>
      </c>
      <c r="D926">
        <v>29109414</v>
      </c>
      <c r="E926">
        <v>1</v>
      </c>
      <c r="F926">
        <v>1</v>
      </c>
      <c r="G926">
        <v>1</v>
      </c>
      <c r="H926">
        <v>3</v>
      </c>
      <c r="I926" t="s">
        <v>641</v>
      </c>
      <c r="J926" t="s">
        <v>642</v>
      </c>
      <c r="K926" t="s">
        <v>643</v>
      </c>
      <c r="L926">
        <v>1346</v>
      </c>
      <c r="N926">
        <v>1009</v>
      </c>
      <c r="O926" t="s">
        <v>160</v>
      </c>
      <c r="P926" t="s">
        <v>160</v>
      </c>
      <c r="Q926">
        <v>1</v>
      </c>
      <c r="W926">
        <v>0</v>
      </c>
      <c r="X926">
        <v>1092262719</v>
      </c>
      <c r="Y926">
        <v>119</v>
      </c>
      <c r="AA926">
        <v>10.1</v>
      </c>
      <c r="AB926">
        <v>0</v>
      </c>
      <c r="AC926">
        <v>0</v>
      </c>
      <c r="AD926">
        <v>0</v>
      </c>
      <c r="AE926">
        <v>1.58</v>
      </c>
      <c r="AF926">
        <v>0</v>
      </c>
      <c r="AG926">
        <v>0</v>
      </c>
      <c r="AH926">
        <v>0</v>
      </c>
      <c r="AI926">
        <v>6.39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0</v>
      </c>
      <c r="AQ926">
        <v>0</v>
      </c>
      <c r="AR926">
        <v>0</v>
      </c>
      <c r="AS926" t="s">
        <v>3</v>
      </c>
      <c r="AT926">
        <v>119</v>
      </c>
      <c r="AU926" t="s">
        <v>3</v>
      </c>
      <c r="AV926">
        <v>0</v>
      </c>
      <c r="AW926">
        <v>2</v>
      </c>
      <c r="AX926">
        <v>36407416</v>
      </c>
      <c r="AY926">
        <v>1</v>
      </c>
      <c r="AZ926">
        <v>0</v>
      </c>
      <c r="BA926">
        <v>898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Y926*Source!I946</f>
        <v>31.832500000000003</v>
      </c>
      <c r="CY926">
        <f t="shared" si="139"/>
        <v>10.1</v>
      </c>
      <c r="CZ926">
        <f t="shared" si="140"/>
        <v>1.58</v>
      </c>
      <c r="DA926">
        <f t="shared" si="141"/>
        <v>6.39</v>
      </c>
      <c r="DB926">
        <f t="shared" si="142"/>
        <v>188.02</v>
      </c>
      <c r="DC926">
        <f t="shared" si="143"/>
        <v>0</v>
      </c>
    </row>
    <row r="927" spans="1:107">
      <c r="A927">
        <f>ROW(Source!A946)</f>
        <v>946</v>
      </c>
      <c r="B927">
        <v>36401907</v>
      </c>
      <c r="C927">
        <v>36407390</v>
      </c>
      <c r="D927">
        <v>29109781</v>
      </c>
      <c r="E927">
        <v>1</v>
      </c>
      <c r="F927">
        <v>1</v>
      </c>
      <c r="G927">
        <v>1</v>
      </c>
      <c r="H927">
        <v>3</v>
      </c>
      <c r="I927" t="s">
        <v>644</v>
      </c>
      <c r="J927" t="s">
        <v>645</v>
      </c>
      <c r="K927" t="s">
        <v>646</v>
      </c>
      <c r="L927">
        <v>1346</v>
      </c>
      <c r="N927">
        <v>1009</v>
      </c>
      <c r="O927" t="s">
        <v>160</v>
      </c>
      <c r="P927" t="s">
        <v>160</v>
      </c>
      <c r="Q927">
        <v>1</v>
      </c>
      <c r="W927">
        <v>0</v>
      </c>
      <c r="X927">
        <v>-306339415</v>
      </c>
      <c r="Y927">
        <v>9</v>
      </c>
      <c r="AA927">
        <v>60.38</v>
      </c>
      <c r="AB927">
        <v>0</v>
      </c>
      <c r="AC927">
        <v>0</v>
      </c>
      <c r="AD927">
        <v>0</v>
      </c>
      <c r="AE927">
        <v>11.12</v>
      </c>
      <c r="AF927">
        <v>0</v>
      </c>
      <c r="AG927">
        <v>0</v>
      </c>
      <c r="AH927">
        <v>0</v>
      </c>
      <c r="AI927">
        <v>5.43</v>
      </c>
      <c r="AJ927">
        <v>1</v>
      </c>
      <c r="AK927">
        <v>1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9</v>
      </c>
      <c r="AU927" t="s">
        <v>3</v>
      </c>
      <c r="AV927">
        <v>0</v>
      </c>
      <c r="AW927">
        <v>2</v>
      </c>
      <c r="AX927">
        <v>36407417</v>
      </c>
      <c r="AY927">
        <v>1</v>
      </c>
      <c r="AZ927">
        <v>0</v>
      </c>
      <c r="BA927">
        <v>899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Y927*Source!I946</f>
        <v>2.4075000000000002</v>
      </c>
      <c r="CY927">
        <f t="shared" si="139"/>
        <v>60.38</v>
      </c>
      <c r="CZ927">
        <f t="shared" si="140"/>
        <v>11.12</v>
      </c>
      <c r="DA927">
        <f t="shared" si="141"/>
        <v>5.43</v>
      </c>
      <c r="DB927">
        <f t="shared" si="142"/>
        <v>100.08</v>
      </c>
      <c r="DC927">
        <f t="shared" si="143"/>
        <v>0</v>
      </c>
    </row>
    <row r="928" spans="1:107">
      <c r="A928">
        <f>ROW(Source!A946)</f>
        <v>946</v>
      </c>
      <c r="B928">
        <v>36401907</v>
      </c>
      <c r="C928">
        <v>36407390</v>
      </c>
      <c r="D928">
        <v>29109782</v>
      </c>
      <c r="E928">
        <v>1</v>
      </c>
      <c r="F928">
        <v>1</v>
      </c>
      <c r="G928">
        <v>1</v>
      </c>
      <c r="H928">
        <v>3</v>
      </c>
      <c r="I928" t="s">
        <v>647</v>
      </c>
      <c r="J928" t="s">
        <v>648</v>
      </c>
      <c r="K928" t="s">
        <v>649</v>
      </c>
      <c r="L928">
        <v>1346</v>
      </c>
      <c r="N928">
        <v>1009</v>
      </c>
      <c r="O928" t="s">
        <v>160</v>
      </c>
      <c r="P928" t="s">
        <v>160</v>
      </c>
      <c r="Q928">
        <v>1</v>
      </c>
      <c r="W928">
        <v>0</v>
      </c>
      <c r="X928">
        <v>-71279152</v>
      </c>
      <c r="Y928">
        <v>85</v>
      </c>
      <c r="AA928">
        <v>16.309999999999999</v>
      </c>
      <c r="AB928">
        <v>0</v>
      </c>
      <c r="AC928">
        <v>0</v>
      </c>
      <c r="AD928">
        <v>0</v>
      </c>
      <c r="AE928">
        <v>4.3600000000000003</v>
      </c>
      <c r="AF928">
        <v>0</v>
      </c>
      <c r="AG928">
        <v>0</v>
      </c>
      <c r="AH928">
        <v>0</v>
      </c>
      <c r="AI928">
        <v>3.74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85</v>
      </c>
      <c r="AU928" t="s">
        <v>3</v>
      </c>
      <c r="AV928">
        <v>0</v>
      </c>
      <c r="AW928">
        <v>2</v>
      </c>
      <c r="AX928">
        <v>36407418</v>
      </c>
      <c r="AY928">
        <v>1</v>
      </c>
      <c r="AZ928">
        <v>0</v>
      </c>
      <c r="BA928">
        <v>900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Y928*Source!I946</f>
        <v>22.737500000000001</v>
      </c>
      <c r="CY928">
        <f t="shared" si="139"/>
        <v>16.309999999999999</v>
      </c>
      <c r="CZ928">
        <f t="shared" si="140"/>
        <v>4.3600000000000003</v>
      </c>
      <c r="DA928">
        <f t="shared" si="141"/>
        <v>3.74</v>
      </c>
      <c r="DB928">
        <f t="shared" si="142"/>
        <v>370.6</v>
      </c>
      <c r="DC928">
        <f t="shared" si="143"/>
        <v>0</v>
      </c>
    </row>
    <row r="929" spans="1:107">
      <c r="A929">
        <f>ROW(Source!A946)</f>
        <v>946</v>
      </c>
      <c r="B929">
        <v>36401907</v>
      </c>
      <c r="C929">
        <v>36407390</v>
      </c>
      <c r="D929">
        <v>29110699</v>
      </c>
      <c r="E929">
        <v>1</v>
      </c>
      <c r="F929">
        <v>1</v>
      </c>
      <c r="G929">
        <v>1</v>
      </c>
      <c r="H929">
        <v>3</v>
      </c>
      <c r="I929" t="s">
        <v>650</v>
      </c>
      <c r="J929" t="s">
        <v>651</v>
      </c>
      <c r="K929" t="s">
        <v>652</v>
      </c>
      <c r="L929">
        <v>1301</v>
      </c>
      <c r="N929">
        <v>1003</v>
      </c>
      <c r="O929" t="s">
        <v>142</v>
      </c>
      <c r="P929" t="s">
        <v>142</v>
      </c>
      <c r="Q929">
        <v>1</v>
      </c>
      <c r="W929">
        <v>0</v>
      </c>
      <c r="X929">
        <v>1063889258</v>
      </c>
      <c r="Y929">
        <v>120</v>
      </c>
      <c r="AA929">
        <v>1.24</v>
      </c>
      <c r="AB929">
        <v>0</v>
      </c>
      <c r="AC929">
        <v>0</v>
      </c>
      <c r="AD929">
        <v>0</v>
      </c>
      <c r="AE929">
        <v>0.17</v>
      </c>
      <c r="AF929">
        <v>0</v>
      </c>
      <c r="AG929">
        <v>0</v>
      </c>
      <c r="AH929">
        <v>0</v>
      </c>
      <c r="AI929">
        <v>7.29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120</v>
      </c>
      <c r="AU929" t="s">
        <v>3</v>
      </c>
      <c r="AV929">
        <v>0</v>
      </c>
      <c r="AW929">
        <v>2</v>
      </c>
      <c r="AX929">
        <v>36407419</v>
      </c>
      <c r="AY929">
        <v>1</v>
      </c>
      <c r="AZ929">
        <v>0</v>
      </c>
      <c r="BA929">
        <v>901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Y929*Source!I946</f>
        <v>32.1</v>
      </c>
      <c r="CY929">
        <f t="shared" si="139"/>
        <v>1.24</v>
      </c>
      <c r="CZ929">
        <f t="shared" si="140"/>
        <v>0.17</v>
      </c>
      <c r="DA929">
        <f t="shared" si="141"/>
        <v>7.29</v>
      </c>
      <c r="DB929">
        <f t="shared" si="142"/>
        <v>20.399999999999999</v>
      </c>
      <c r="DC929">
        <f t="shared" si="143"/>
        <v>0</v>
      </c>
    </row>
    <row r="930" spans="1:107">
      <c r="A930">
        <f>ROW(Source!A946)</f>
        <v>946</v>
      </c>
      <c r="B930">
        <v>36401907</v>
      </c>
      <c r="C930">
        <v>36407390</v>
      </c>
      <c r="D930">
        <v>29110797</v>
      </c>
      <c r="E930">
        <v>1</v>
      </c>
      <c r="F930">
        <v>1</v>
      </c>
      <c r="G930">
        <v>1</v>
      </c>
      <c r="H930">
        <v>3</v>
      </c>
      <c r="I930" t="s">
        <v>653</v>
      </c>
      <c r="J930" t="s">
        <v>654</v>
      </c>
      <c r="K930" t="s">
        <v>655</v>
      </c>
      <c r="L930">
        <v>1301</v>
      </c>
      <c r="N930">
        <v>1003</v>
      </c>
      <c r="O930" t="s">
        <v>142</v>
      </c>
      <c r="P930" t="s">
        <v>142</v>
      </c>
      <c r="Q930">
        <v>1</v>
      </c>
      <c r="W930">
        <v>0</v>
      </c>
      <c r="X930">
        <v>1919953005</v>
      </c>
      <c r="Y930">
        <v>82</v>
      </c>
      <c r="AA930">
        <v>15.5</v>
      </c>
      <c r="AB930">
        <v>0</v>
      </c>
      <c r="AC930">
        <v>0</v>
      </c>
      <c r="AD930">
        <v>0</v>
      </c>
      <c r="AE930">
        <v>1.74</v>
      </c>
      <c r="AF930">
        <v>0</v>
      </c>
      <c r="AG930">
        <v>0</v>
      </c>
      <c r="AH930">
        <v>0</v>
      </c>
      <c r="AI930">
        <v>8.91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82</v>
      </c>
      <c r="AU930" t="s">
        <v>3</v>
      </c>
      <c r="AV930">
        <v>0</v>
      </c>
      <c r="AW930">
        <v>2</v>
      </c>
      <c r="AX930">
        <v>36407420</v>
      </c>
      <c r="AY930">
        <v>1</v>
      </c>
      <c r="AZ930">
        <v>0</v>
      </c>
      <c r="BA930">
        <v>902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Y930*Source!I946</f>
        <v>21.935000000000002</v>
      </c>
      <c r="CY930">
        <f t="shared" si="139"/>
        <v>15.5</v>
      </c>
      <c r="CZ930">
        <f t="shared" si="140"/>
        <v>1.74</v>
      </c>
      <c r="DA930">
        <f t="shared" si="141"/>
        <v>8.91</v>
      </c>
      <c r="DB930">
        <f t="shared" si="142"/>
        <v>142.68</v>
      </c>
      <c r="DC930">
        <f t="shared" si="143"/>
        <v>0</v>
      </c>
    </row>
    <row r="931" spans="1:107">
      <c r="A931">
        <f>ROW(Source!A946)</f>
        <v>946</v>
      </c>
      <c r="B931">
        <v>36401907</v>
      </c>
      <c r="C931">
        <v>36407390</v>
      </c>
      <c r="D931">
        <v>29110815</v>
      </c>
      <c r="E931">
        <v>1</v>
      </c>
      <c r="F931">
        <v>1</v>
      </c>
      <c r="G931">
        <v>1</v>
      </c>
      <c r="H931">
        <v>3</v>
      </c>
      <c r="I931" t="s">
        <v>656</v>
      </c>
      <c r="J931" t="s">
        <v>657</v>
      </c>
      <c r="K931" t="s">
        <v>658</v>
      </c>
      <c r="L931">
        <v>1301</v>
      </c>
      <c r="N931">
        <v>1003</v>
      </c>
      <c r="O931" t="s">
        <v>142</v>
      </c>
      <c r="P931" t="s">
        <v>142</v>
      </c>
      <c r="Q931">
        <v>1</v>
      </c>
      <c r="W931">
        <v>0</v>
      </c>
      <c r="X931">
        <v>-1169660804</v>
      </c>
      <c r="Y931">
        <v>116</v>
      </c>
      <c r="AA931">
        <v>6.29</v>
      </c>
      <c r="AB931">
        <v>0</v>
      </c>
      <c r="AC931">
        <v>0</v>
      </c>
      <c r="AD931">
        <v>0</v>
      </c>
      <c r="AE931">
        <v>0.85</v>
      </c>
      <c r="AF931">
        <v>0</v>
      </c>
      <c r="AG931">
        <v>0</v>
      </c>
      <c r="AH931">
        <v>0</v>
      </c>
      <c r="AI931">
        <v>7.4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116</v>
      </c>
      <c r="AU931" t="s">
        <v>3</v>
      </c>
      <c r="AV931">
        <v>0</v>
      </c>
      <c r="AW931">
        <v>2</v>
      </c>
      <c r="AX931">
        <v>36407421</v>
      </c>
      <c r="AY931">
        <v>1</v>
      </c>
      <c r="AZ931">
        <v>0</v>
      </c>
      <c r="BA931">
        <v>903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Y931*Source!I946</f>
        <v>31.03</v>
      </c>
      <c r="CY931">
        <f t="shared" si="139"/>
        <v>6.29</v>
      </c>
      <c r="CZ931">
        <f t="shared" si="140"/>
        <v>0.85</v>
      </c>
      <c r="DA931">
        <f t="shared" si="141"/>
        <v>7.4</v>
      </c>
      <c r="DB931">
        <f t="shared" si="142"/>
        <v>98.6</v>
      </c>
      <c r="DC931">
        <f t="shared" si="143"/>
        <v>0</v>
      </c>
    </row>
    <row r="932" spans="1:107">
      <c r="A932">
        <f>ROW(Source!A946)</f>
        <v>946</v>
      </c>
      <c r="B932">
        <v>36401907</v>
      </c>
      <c r="C932">
        <v>36407390</v>
      </c>
      <c r="D932">
        <v>29111455</v>
      </c>
      <c r="E932">
        <v>1</v>
      </c>
      <c r="F932">
        <v>1</v>
      </c>
      <c r="G932">
        <v>1</v>
      </c>
      <c r="H932">
        <v>3</v>
      </c>
      <c r="I932" t="s">
        <v>659</v>
      </c>
      <c r="J932" t="s">
        <v>660</v>
      </c>
      <c r="K932" t="s">
        <v>661</v>
      </c>
      <c r="L932">
        <v>1327</v>
      </c>
      <c r="N932">
        <v>1005</v>
      </c>
      <c r="O932" t="s">
        <v>155</v>
      </c>
      <c r="P932" t="s">
        <v>155</v>
      </c>
      <c r="Q932">
        <v>1</v>
      </c>
      <c r="W932">
        <v>0</v>
      </c>
      <c r="X932">
        <v>-1126346608</v>
      </c>
      <c r="Y932">
        <v>212</v>
      </c>
      <c r="AA932">
        <v>73.790000000000006</v>
      </c>
      <c r="AB932">
        <v>0</v>
      </c>
      <c r="AC932">
        <v>0</v>
      </c>
      <c r="AD932">
        <v>0</v>
      </c>
      <c r="AE932">
        <v>15.06</v>
      </c>
      <c r="AF932">
        <v>0</v>
      </c>
      <c r="AG932">
        <v>0</v>
      </c>
      <c r="AH932">
        <v>0</v>
      </c>
      <c r="AI932">
        <v>4.9000000000000004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212</v>
      </c>
      <c r="AU932" t="s">
        <v>3</v>
      </c>
      <c r="AV932">
        <v>0</v>
      </c>
      <c r="AW932">
        <v>2</v>
      </c>
      <c r="AX932">
        <v>36407422</v>
      </c>
      <c r="AY932">
        <v>1</v>
      </c>
      <c r="AZ932">
        <v>0</v>
      </c>
      <c r="BA932">
        <v>904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Y932*Source!I946</f>
        <v>56.71</v>
      </c>
      <c r="CY932">
        <f t="shared" si="139"/>
        <v>73.790000000000006</v>
      </c>
      <c r="CZ932">
        <f t="shared" si="140"/>
        <v>15.06</v>
      </c>
      <c r="DA932">
        <f t="shared" si="141"/>
        <v>4.9000000000000004</v>
      </c>
      <c r="DB932">
        <f t="shared" si="142"/>
        <v>3192.72</v>
      </c>
      <c r="DC932">
        <f t="shared" si="143"/>
        <v>0</v>
      </c>
    </row>
    <row r="933" spans="1:107">
      <c r="A933">
        <f>ROW(Source!A946)</f>
        <v>946</v>
      </c>
      <c r="B933">
        <v>36401907</v>
      </c>
      <c r="C933">
        <v>36407390</v>
      </c>
      <c r="D933">
        <v>29114733</v>
      </c>
      <c r="E933">
        <v>1</v>
      </c>
      <c r="F933">
        <v>1</v>
      </c>
      <c r="G933">
        <v>1</v>
      </c>
      <c r="H933">
        <v>3</v>
      </c>
      <c r="I933" t="s">
        <v>662</v>
      </c>
      <c r="J933" t="s">
        <v>663</v>
      </c>
      <c r="K933" t="s">
        <v>664</v>
      </c>
      <c r="L933">
        <v>1354</v>
      </c>
      <c r="N933">
        <v>1010</v>
      </c>
      <c r="O933" t="s">
        <v>237</v>
      </c>
      <c r="P933" t="s">
        <v>237</v>
      </c>
      <c r="Q933">
        <v>1</v>
      </c>
      <c r="W933">
        <v>0</v>
      </c>
      <c r="X933">
        <v>-1352915271</v>
      </c>
      <c r="Y933">
        <v>735</v>
      </c>
      <c r="AA933">
        <v>0.3</v>
      </c>
      <c r="AB933">
        <v>0</v>
      </c>
      <c r="AC933">
        <v>0</v>
      </c>
      <c r="AD933">
        <v>0</v>
      </c>
      <c r="AE933">
        <v>0.02</v>
      </c>
      <c r="AF933">
        <v>0</v>
      </c>
      <c r="AG933">
        <v>0</v>
      </c>
      <c r="AH933">
        <v>0</v>
      </c>
      <c r="AI933">
        <v>14.91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735</v>
      </c>
      <c r="AU933" t="s">
        <v>3</v>
      </c>
      <c r="AV933">
        <v>0</v>
      </c>
      <c r="AW933">
        <v>2</v>
      </c>
      <c r="AX933">
        <v>36407423</v>
      </c>
      <c r="AY933">
        <v>1</v>
      </c>
      <c r="AZ933">
        <v>0</v>
      </c>
      <c r="BA933">
        <v>905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Y933*Source!I946</f>
        <v>196.61250000000001</v>
      </c>
      <c r="CY933">
        <f t="shared" si="139"/>
        <v>0.3</v>
      </c>
      <c r="CZ933">
        <f t="shared" si="140"/>
        <v>0.02</v>
      </c>
      <c r="DA933">
        <f t="shared" si="141"/>
        <v>14.91</v>
      </c>
      <c r="DB933">
        <f t="shared" si="142"/>
        <v>14.7</v>
      </c>
      <c r="DC933">
        <f t="shared" si="143"/>
        <v>0</v>
      </c>
    </row>
    <row r="934" spans="1:107">
      <c r="A934">
        <f>ROW(Source!A946)</f>
        <v>946</v>
      </c>
      <c r="B934">
        <v>36401907</v>
      </c>
      <c r="C934">
        <v>36407390</v>
      </c>
      <c r="D934">
        <v>29114734</v>
      </c>
      <c r="E934">
        <v>1</v>
      </c>
      <c r="F934">
        <v>1</v>
      </c>
      <c r="G934">
        <v>1</v>
      </c>
      <c r="H934">
        <v>3</v>
      </c>
      <c r="I934" t="s">
        <v>665</v>
      </c>
      <c r="J934" t="s">
        <v>666</v>
      </c>
      <c r="K934" t="s">
        <v>667</v>
      </c>
      <c r="L934">
        <v>1354</v>
      </c>
      <c r="N934">
        <v>1010</v>
      </c>
      <c r="O934" t="s">
        <v>237</v>
      </c>
      <c r="P934" t="s">
        <v>237</v>
      </c>
      <c r="Q934">
        <v>1</v>
      </c>
      <c r="W934">
        <v>0</v>
      </c>
      <c r="X934">
        <v>1370092194</v>
      </c>
      <c r="Y934">
        <v>1855</v>
      </c>
      <c r="AA934">
        <v>0.38</v>
      </c>
      <c r="AB934">
        <v>0</v>
      </c>
      <c r="AC934">
        <v>0</v>
      </c>
      <c r="AD934">
        <v>0</v>
      </c>
      <c r="AE934">
        <v>0.03</v>
      </c>
      <c r="AF934">
        <v>0</v>
      </c>
      <c r="AG934">
        <v>0</v>
      </c>
      <c r="AH934">
        <v>0</v>
      </c>
      <c r="AI934">
        <v>12.55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1855</v>
      </c>
      <c r="AU934" t="s">
        <v>3</v>
      </c>
      <c r="AV934">
        <v>0</v>
      </c>
      <c r="AW934">
        <v>2</v>
      </c>
      <c r="AX934">
        <v>36407424</v>
      </c>
      <c r="AY934">
        <v>1</v>
      </c>
      <c r="AZ934">
        <v>0</v>
      </c>
      <c r="BA934">
        <v>906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Y934*Source!I946</f>
        <v>496.21250000000003</v>
      </c>
      <c r="CY934">
        <f t="shared" si="139"/>
        <v>0.38</v>
      </c>
      <c r="CZ934">
        <f t="shared" si="140"/>
        <v>0.03</v>
      </c>
      <c r="DA934">
        <f t="shared" si="141"/>
        <v>12.55</v>
      </c>
      <c r="DB934">
        <f t="shared" si="142"/>
        <v>55.65</v>
      </c>
      <c r="DC934">
        <f t="shared" si="143"/>
        <v>0</v>
      </c>
    </row>
    <row r="935" spans="1:107">
      <c r="A935">
        <f>ROW(Source!A946)</f>
        <v>946</v>
      </c>
      <c r="B935">
        <v>36401907</v>
      </c>
      <c r="C935">
        <v>36407390</v>
      </c>
      <c r="D935">
        <v>29114482</v>
      </c>
      <c r="E935">
        <v>1</v>
      </c>
      <c r="F935">
        <v>1</v>
      </c>
      <c r="G935">
        <v>1</v>
      </c>
      <c r="H935">
        <v>3</v>
      </c>
      <c r="I935" t="s">
        <v>668</v>
      </c>
      <c r="J935" t="s">
        <v>669</v>
      </c>
      <c r="K935" t="s">
        <v>670</v>
      </c>
      <c r="L935">
        <v>1354</v>
      </c>
      <c r="N935">
        <v>1010</v>
      </c>
      <c r="O935" t="s">
        <v>237</v>
      </c>
      <c r="P935" t="s">
        <v>237</v>
      </c>
      <c r="Q935">
        <v>1</v>
      </c>
      <c r="W935">
        <v>0</v>
      </c>
      <c r="X935">
        <v>-520920930</v>
      </c>
      <c r="Y935">
        <v>153</v>
      </c>
      <c r="AA935">
        <v>0.33</v>
      </c>
      <c r="AB935">
        <v>0</v>
      </c>
      <c r="AC935">
        <v>0</v>
      </c>
      <c r="AD935">
        <v>0</v>
      </c>
      <c r="AE935">
        <v>7.0000000000000007E-2</v>
      </c>
      <c r="AF935">
        <v>0</v>
      </c>
      <c r="AG935">
        <v>0</v>
      </c>
      <c r="AH935">
        <v>0</v>
      </c>
      <c r="AI935">
        <v>4.74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153</v>
      </c>
      <c r="AU935" t="s">
        <v>3</v>
      </c>
      <c r="AV935">
        <v>0</v>
      </c>
      <c r="AW935">
        <v>2</v>
      </c>
      <c r="AX935">
        <v>36407425</v>
      </c>
      <c r="AY935">
        <v>1</v>
      </c>
      <c r="AZ935">
        <v>0</v>
      </c>
      <c r="BA935">
        <v>907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Y935*Source!I946</f>
        <v>40.927500000000002</v>
      </c>
      <c r="CY935">
        <f t="shared" si="139"/>
        <v>0.33</v>
      </c>
      <c r="CZ935">
        <f t="shared" si="140"/>
        <v>7.0000000000000007E-2</v>
      </c>
      <c r="DA935">
        <f t="shared" si="141"/>
        <v>4.74</v>
      </c>
      <c r="DB935">
        <f t="shared" si="142"/>
        <v>10.71</v>
      </c>
      <c r="DC935">
        <f t="shared" si="143"/>
        <v>0</v>
      </c>
    </row>
    <row r="936" spans="1:107">
      <c r="A936">
        <f>ROW(Source!A946)</f>
        <v>946</v>
      </c>
      <c r="B936">
        <v>36401907</v>
      </c>
      <c r="C936">
        <v>36407390</v>
      </c>
      <c r="D936">
        <v>29129584</v>
      </c>
      <c r="E936">
        <v>1</v>
      </c>
      <c r="F936">
        <v>1</v>
      </c>
      <c r="G936">
        <v>1</v>
      </c>
      <c r="H936">
        <v>3</v>
      </c>
      <c r="I936" t="s">
        <v>671</v>
      </c>
      <c r="J936" t="s">
        <v>672</v>
      </c>
      <c r="K936" t="s">
        <v>673</v>
      </c>
      <c r="L936">
        <v>1301</v>
      </c>
      <c r="N936">
        <v>1003</v>
      </c>
      <c r="O936" t="s">
        <v>142</v>
      </c>
      <c r="P936" t="s">
        <v>142</v>
      </c>
      <c r="Q936">
        <v>1</v>
      </c>
      <c r="W936">
        <v>0</v>
      </c>
      <c r="X936">
        <v>-1665253311</v>
      </c>
      <c r="Y936">
        <v>88</v>
      </c>
      <c r="AA936">
        <v>53.07</v>
      </c>
      <c r="AB936">
        <v>0</v>
      </c>
      <c r="AC936">
        <v>0</v>
      </c>
      <c r="AD936">
        <v>0</v>
      </c>
      <c r="AE936">
        <v>7.22</v>
      </c>
      <c r="AF936">
        <v>0</v>
      </c>
      <c r="AG936">
        <v>0</v>
      </c>
      <c r="AH936">
        <v>0</v>
      </c>
      <c r="AI936">
        <v>7.35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88</v>
      </c>
      <c r="AU936" t="s">
        <v>3</v>
      </c>
      <c r="AV936">
        <v>0</v>
      </c>
      <c r="AW936">
        <v>2</v>
      </c>
      <c r="AX936">
        <v>36407426</v>
      </c>
      <c r="AY936">
        <v>1</v>
      </c>
      <c r="AZ936">
        <v>0</v>
      </c>
      <c r="BA936">
        <v>908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Y936*Source!I946</f>
        <v>23.540000000000003</v>
      </c>
      <c r="CY936">
        <f t="shared" si="139"/>
        <v>53.07</v>
      </c>
      <c r="CZ936">
        <f t="shared" si="140"/>
        <v>7.22</v>
      </c>
      <c r="DA936">
        <f t="shared" si="141"/>
        <v>7.35</v>
      </c>
      <c r="DB936">
        <f t="shared" si="142"/>
        <v>635.36</v>
      </c>
      <c r="DC936">
        <f t="shared" si="143"/>
        <v>0</v>
      </c>
    </row>
    <row r="937" spans="1:107">
      <c r="A937">
        <f>ROW(Source!A946)</f>
        <v>946</v>
      </c>
      <c r="B937">
        <v>36401907</v>
      </c>
      <c r="C937">
        <v>36407390</v>
      </c>
      <c r="D937">
        <v>29129619</v>
      </c>
      <c r="E937">
        <v>1</v>
      </c>
      <c r="F937">
        <v>1</v>
      </c>
      <c r="G937">
        <v>1</v>
      </c>
      <c r="H937">
        <v>3</v>
      </c>
      <c r="I937" t="s">
        <v>674</v>
      </c>
      <c r="J937" t="s">
        <v>675</v>
      </c>
      <c r="K937" t="s">
        <v>676</v>
      </c>
      <c r="L937">
        <v>1301</v>
      </c>
      <c r="N937">
        <v>1003</v>
      </c>
      <c r="O937" t="s">
        <v>142</v>
      </c>
      <c r="P937" t="s">
        <v>142</v>
      </c>
      <c r="Q937">
        <v>1</v>
      </c>
      <c r="W937">
        <v>0</v>
      </c>
      <c r="X937">
        <v>1030922947</v>
      </c>
      <c r="Y937">
        <v>225</v>
      </c>
      <c r="AA937">
        <v>61.61</v>
      </c>
      <c r="AB937">
        <v>0</v>
      </c>
      <c r="AC937">
        <v>0</v>
      </c>
      <c r="AD937">
        <v>0</v>
      </c>
      <c r="AE937">
        <v>8.44</v>
      </c>
      <c r="AF937">
        <v>0</v>
      </c>
      <c r="AG937">
        <v>0</v>
      </c>
      <c r="AH937">
        <v>0</v>
      </c>
      <c r="AI937">
        <v>7.3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225</v>
      </c>
      <c r="AU937" t="s">
        <v>3</v>
      </c>
      <c r="AV937">
        <v>0</v>
      </c>
      <c r="AW937">
        <v>2</v>
      </c>
      <c r="AX937">
        <v>36407427</v>
      </c>
      <c r="AY937">
        <v>1</v>
      </c>
      <c r="AZ937">
        <v>0</v>
      </c>
      <c r="BA937">
        <v>909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Y937*Source!I946</f>
        <v>60.1875</v>
      </c>
      <c r="CY937">
        <f t="shared" si="139"/>
        <v>61.61</v>
      </c>
      <c r="CZ937">
        <f t="shared" si="140"/>
        <v>8.44</v>
      </c>
      <c r="DA937">
        <f t="shared" si="141"/>
        <v>7.3</v>
      </c>
      <c r="DB937">
        <f t="shared" si="142"/>
        <v>1899</v>
      </c>
      <c r="DC937">
        <f t="shared" si="143"/>
        <v>0</v>
      </c>
    </row>
    <row r="938" spans="1:107">
      <c r="A938">
        <f>ROW(Source!A946)</f>
        <v>946</v>
      </c>
      <c r="B938">
        <v>36401907</v>
      </c>
      <c r="C938">
        <v>36407390</v>
      </c>
      <c r="D938">
        <v>29129634</v>
      </c>
      <c r="E938">
        <v>1</v>
      </c>
      <c r="F938">
        <v>1</v>
      </c>
      <c r="G938">
        <v>1</v>
      </c>
      <c r="H938">
        <v>3</v>
      </c>
      <c r="I938" t="s">
        <v>677</v>
      </c>
      <c r="J938" t="s">
        <v>678</v>
      </c>
      <c r="K938" t="s">
        <v>679</v>
      </c>
      <c r="L938">
        <v>1301</v>
      </c>
      <c r="N938">
        <v>1003</v>
      </c>
      <c r="O938" t="s">
        <v>142</v>
      </c>
      <c r="P938" t="s">
        <v>142</v>
      </c>
      <c r="Q938">
        <v>1</v>
      </c>
      <c r="W938">
        <v>0</v>
      </c>
      <c r="X938">
        <v>-234707112</v>
      </c>
      <c r="Y938">
        <v>46</v>
      </c>
      <c r="AA938">
        <v>37.020000000000003</v>
      </c>
      <c r="AB938">
        <v>0</v>
      </c>
      <c r="AC938">
        <v>0</v>
      </c>
      <c r="AD938">
        <v>0</v>
      </c>
      <c r="AE938">
        <v>3.32</v>
      </c>
      <c r="AF938">
        <v>0</v>
      </c>
      <c r="AG938">
        <v>0</v>
      </c>
      <c r="AH938">
        <v>0</v>
      </c>
      <c r="AI938">
        <v>11.15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46</v>
      </c>
      <c r="AU938" t="s">
        <v>3</v>
      </c>
      <c r="AV938">
        <v>0</v>
      </c>
      <c r="AW938">
        <v>2</v>
      </c>
      <c r="AX938">
        <v>36407428</v>
      </c>
      <c r="AY938">
        <v>1</v>
      </c>
      <c r="AZ938">
        <v>0</v>
      </c>
      <c r="BA938">
        <v>910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Y938*Source!I946</f>
        <v>12.305000000000001</v>
      </c>
      <c r="CY938">
        <f t="shared" si="139"/>
        <v>37.020000000000003</v>
      </c>
      <c r="CZ938">
        <f t="shared" si="140"/>
        <v>3.32</v>
      </c>
      <c r="DA938">
        <f t="shared" si="141"/>
        <v>11.15</v>
      </c>
      <c r="DB938">
        <f t="shared" si="142"/>
        <v>152.72</v>
      </c>
      <c r="DC938">
        <f t="shared" si="143"/>
        <v>0</v>
      </c>
    </row>
    <row r="939" spans="1:107">
      <c r="A939">
        <f>ROW(Source!A947)</f>
        <v>947</v>
      </c>
      <c r="B939">
        <v>36401907</v>
      </c>
      <c r="C939">
        <v>36407429</v>
      </c>
      <c r="D939">
        <v>18409850</v>
      </c>
      <c r="E939">
        <v>1</v>
      </c>
      <c r="F939">
        <v>1</v>
      </c>
      <c r="G939">
        <v>1</v>
      </c>
      <c r="H939">
        <v>1</v>
      </c>
      <c r="I939" t="s">
        <v>627</v>
      </c>
      <c r="J939" t="s">
        <v>3</v>
      </c>
      <c r="K939" t="s">
        <v>628</v>
      </c>
      <c r="L939">
        <v>1369</v>
      </c>
      <c r="N939">
        <v>1013</v>
      </c>
      <c r="O939" t="s">
        <v>514</v>
      </c>
      <c r="P939" t="s">
        <v>514</v>
      </c>
      <c r="Q939">
        <v>1</v>
      </c>
      <c r="W939">
        <v>0</v>
      </c>
      <c r="X939">
        <v>855544366</v>
      </c>
      <c r="Y939">
        <v>96.6</v>
      </c>
      <c r="AA939">
        <v>0</v>
      </c>
      <c r="AB939">
        <v>0</v>
      </c>
      <c r="AC939">
        <v>0</v>
      </c>
      <c r="AD939">
        <v>289.7</v>
      </c>
      <c r="AE939">
        <v>0</v>
      </c>
      <c r="AF939">
        <v>0</v>
      </c>
      <c r="AG939">
        <v>0</v>
      </c>
      <c r="AH939">
        <v>289.7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84</v>
      </c>
      <c r="AU939" t="s">
        <v>134</v>
      </c>
      <c r="AV939">
        <v>1</v>
      </c>
      <c r="AW939">
        <v>2</v>
      </c>
      <c r="AX939">
        <v>36407448</v>
      </c>
      <c r="AY939">
        <v>2</v>
      </c>
      <c r="AZ939">
        <v>131072</v>
      </c>
      <c r="BA939">
        <v>911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Y939*Source!I947</f>
        <v>25.840499999999999</v>
      </c>
      <c r="CY939">
        <f>AD939</f>
        <v>289.7</v>
      </c>
      <c r="CZ939">
        <f>AH939</f>
        <v>289.7</v>
      </c>
      <c r="DA939">
        <f>AL939</f>
        <v>1</v>
      </c>
      <c r="DB939">
        <f>ROUND((ROUND(AT939*CZ939,2)*1.15),2)</f>
        <v>27985.02</v>
      </c>
      <c r="DC939">
        <f>ROUND((ROUND(AT939*AG939,2)*1.15),2)</f>
        <v>0</v>
      </c>
    </row>
    <row r="940" spans="1:107">
      <c r="A940">
        <f>ROW(Source!A947)</f>
        <v>947</v>
      </c>
      <c r="B940">
        <v>36401907</v>
      </c>
      <c r="C940">
        <v>36407429</v>
      </c>
      <c r="D940">
        <v>29173472</v>
      </c>
      <c r="E940">
        <v>1</v>
      </c>
      <c r="F940">
        <v>1</v>
      </c>
      <c r="G940">
        <v>1</v>
      </c>
      <c r="H940">
        <v>2</v>
      </c>
      <c r="I940" t="s">
        <v>577</v>
      </c>
      <c r="J940" t="s">
        <v>578</v>
      </c>
      <c r="K940" t="s">
        <v>579</v>
      </c>
      <c r="L940">
        <v>1368</v>
      </c>
      <c r="N940">
        <v>1011</v>
      </c>
      <c r="O940" t="s">
        <v>520</v>
      </c>
      <c r="P940" t="s">
        <v>520</v>
      </c>
      <c r="Q940">
        <v>1</v>
      </c>
      <c r="W940">
        <v>0</v>
      </c>
      <c r="X940">
        <v>275932499</v>
      </c>
      <c r="Y940">
        <v>2.75</v>
      </c>
      <c r="AA940">
        <v>0</v>
      </c>
      <c r="AB940">
        <v>12.75</v>
      </c>
      <c r="AC940">
        <v>0</v>
      </c>
      <c r="AD940">
        <v>0</v>
      </c>
      <c r="AE940">
        <v>0</v>
      </c>
      <c r="AF940">
        <v>3</v>
      </c>
      <c r="AG940">
        <v>0</v>
      </c>
      <c r="AH940">
        <v>0</v>
      </c>
      <c r="AI940">
        <v>1</v>
      </c>
      <c r="AJ940">
        <v>4.25</v>
      </c>
      <c r="AK940">
        <v>33.32</v>
      </c>
      <c r="AL940">
        <v>1</v>
      </c>
      <c r="AN940">
        <v>0</v>
      </c>
      <c r="AO940">
        <v>1</v>
      </c>
      <c r="AP940">
        <v>1</v>
      </c>
      <c r="AQ940">
        <v>0</v>
      </c>
      <c r="AR940">
        <v>0</v>
      </c>
      <c r="AS940" t="s">
        <v>3</v>
      </c>
      <c r="AT940">
        <v>2.2000000000000002</v>
      </c>
      <c r="AU940" t="s">
        <v>133</v>
      </c>
      <c r="AV940">
        <v>0</v>
      </c>
      <c r="AW940">
        <v>2</v>
      </c>
      <c r="AX940">
        <v>36407449</v>
      </c>
      <c r="AY940">
        <v>1</v>
      </c>
      <c r="AZ940">
        <v>0</v>
      </c>
      <c r="BA940">
        <v>912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Y940*Source!I947</f>
        <v>0.73562500000000008</v>
      </c>
      <c r="CY940">
        <f>AB940</f>
        <v>12.75</v>
      </c>
      <c r="CZ940">
        <f>AF940</f>
        <v>3</v>
      </c>
      <c r="DA940">
        <f>AJ940</f>
        <v>4.25</v>
      </c>
      <c r="DB940">
        <f>ROUND((ROUND(AT940*CZ940,2)*1.25),2)</f>
        <v>8.25</v>
      </c>
      <c r="DC940">
        <f>ROUND((ROUND(AT940*AG940,2)*1.25),2)</f>
        <v>0</v>
      </c>
    </row>
    <row r="941" spans="1:107">
      <c r="A941">
        <f>ROW(Source!A947)</f>
        <v>947</v>
      </c>
      <c r="B941">
        <v>36401907</v>
      </c>
      <c r="C941">
        <v>36407429</v>
      </c>
      <c r="D941">
        <v>29174538</v>
      </c>
      <c r="E941">
        <v>1</v>
      </c>
      <c r="F941">
        <v>1</v>
      </c>
      <c r="G941">
        <v>1</v>
      </c>
      <c r="H941">
        <v>2</v>
      </c>
      <c r="I941" t="s">
        <v>629</v>
      </c>
      <c r="J941" t="s">
        <v>630</v>
      </c>
      <c r="K941" t="s">
        <v>631</v>
      </c>
      <c r="L941">
        <v>1368</v>
      </c>
      <c r="N941">
        <v>1011</v>
      </c>
      <c r="O941" t="s">
        <v>520</v>
      </c>
      <c r="P941" t="s">
        <v>520</v>
      </c>
      <c r="Q941">
        <v>1</v>
      </c>
      <c r="W941">
        <v>0</v>
      </c>
      <c r="X941">
        <v>1107538725</v>
      </c>
      <c r="Y941">
        <v>0.21250000000000002</v>
      </c>
      <c r="AA941">
        <v>0</v>
      </c>
      <c r="AB941">
        <v>187.1</v>
      </c>
      <c r="AC941">
        <v>0</v>
      </c>
      <c r="AD941">
        <v>0</v>
      </c>
      <c r="AE941">
        <v>0</v>
      </c>
      <c r="AF941">
        <v>33.590000000000003</v>
      </c>
      <c r="AG941">
        <v>0</v>
      </c>
      <c r="AH941">
        <v>0</v>
      </c>
      <c r="AI941">
        <v>1</v>
      </c>
      <c r="AJ941">
        <v>5.57</v>
      </c>
      <c r="AK941">
        <v>33.32</v>
      </c>
      <c r="AL941">
        <v>1</v>
      </c>
      <c r="AN941">
        <v>0</v>
      </c>
      <c r="AO941">
        <v>1</v>
      </c>
      <c r="AP941">
        <v>1</v>
      </c>
      <c r="AQ941">
        <v>0</v>
      </c>
      <c r="AR941">
        <v>0</v>
      </c>
      <c r="AS941" t="s">
        <v>3</v>
      </c>
      <c r="AT941">
        <v>0.17</v>
      </c>
      <c r="AU941" t="s">
        <v>133</v>
      </c>
      <c r="AV941">
        <v>0</v>
      </c>
      <c r="AW941">
        <v>2</v>
      </c>
      <c r="AX941">
        <v>36407450</v>
      </c>
      <c r="AY941">
        <v>1</v>
      </c>
      <c r="AZ941">
        <v>0</v>
      </c>
      <c r="BA941">
        <v>913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Y941*Source!I947</f>
        <v>5.6843750000000012E-2</v>
      </c>
      <c r="CY941">
        <f>AB941</f>
        <v>187.1</v>
      </c>
      <c r="CZ941">
        <f>AF941</f>
        <v>33.590000000000003</v>
      </c>
      <c r="DA941">
        <f>AJ941</f>
        <v>5.57</v>
      </c>
      <c r="DB941">
        <f>ROUND((ROUND(AT941*CZ941,2)*1.25),2)</f>
        <v>7.14</v>
      </c>
      <c r="DC941">
        <f>ROUND((ROUND(AT941*AG941,2)*1.25),2)</f>
        <v>0</v>
      </c>
    </row>
    <row r="942" spans="1:107">
      <c r="A942">
        <f>ROW(Source!A947)</f>
        <v>947</v>
      </c>
      <c r="B942">
        <v>36401907</v>
      </c>
      <c r="C942">
        <v>36407429</v>
      </c>
      <c r="D942">
        <v>29174580</v>
      </c>
      <c r="E942">
        <v>1</v>
      </c>
      <c r="F942">
        <v>1</v>
      </c>
      <c r="G942">
        <v>1</v>
      </c>
      <c r="H942">
        <v>2</v>
      </c>
      <c r="I942" t="s">
        <v>632</v>
      </c>
      <c r="J942" t="s">
        <v>633</v>
      </c>
      <c r="K942" t="s">
        <v>634</v>
      </c>
      <c r="L942">
        <v>1368</v>
      </c>
      <c r="N942">
        <v>1011</v>
      </c>
      <c r="O942" t="s">
        <v>520</v>
      </c>
      <c r="P942" t="s">
        <v>520</v>
      </c>
      <c r="Q942">
        <v>1</v>
      </c>
      <c r="W942">
        <v>0</v>
      </c>
      <c r="X942">
        <v>-169468834</v>
      </c>
      <c r="Y942">
        <v>1.0874999999999999</v>
      </c>
      <c r="AA942">
        <v>0</v>
      </c>
      <c r="AB942">
        <v>31.87</v>
      </c>
      <c r="AC942">
        <v>0</v>
      </c>
      <c r="AD942">
        <v>0</v>
      </c>
      <c r="AE942">
        <v>0</v>
      </c>
      <c r="AF942">
        <v>2.08</v>
      </c>
      <c r="AG942">
        <v>0</v>
      </c>
      <c r="AH942">
        <v>0</v>
      </c>
      <c r="AI942">
        <v>1</v>
      </c>
      <c r="AJ942">
        <v>15.32</v>
      </c>
      <c r="AK942">
        <v>33.32</v>
      </c>
      <c r="AL942">
        <v>1</v>
      </c>
      <c r="AN942">
        <v>0</v>
      </c>
      <c r="AO942">
        <v>1</v>
      </c>
      <c r="AP942">
        <v>1</v>
      </c>
      <c r="AQ942">
        <v>0</v>
      </c>
      <c r="AR942">
        <v>0</v>
      </c>
      <c r="AS942" t="s">
        <v>3</v>
      </c>
      <c r="AT942">
        <v>0.87</v>
      </c>
      <c r="AU942" t="s">
        <v>133</v>
      </c>
      <c r="AV942">
        <v>0</v>
      </c>
      <c r="AW942">
        <v>2</v>
      </c>
      <c r="AX942">
        <v>36407451</v>
      </c>
      <c r="AY942">
        <v>1</v>
      </c>
      <c r="AZ942">
        <v>0</v>
      </c>
      <c r="BA942">
        <v>914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Y942*Source!I947</f>
        <v>0.29090624999999998</v>
      </c>
      <c r="CY942">
        <f>AB942</f>
        <v>31.87</v>
      </c>
      <c r="CZ942">
        <f>AF942</f>
        <v>2.08</v>
      </c>
      <c r="DA942">
        <f>AJ942</f>
        <v>15.32</v>
      </c>
      <c r="DB942">
        <f>ROUND((ROUND(AT942*CZ942,2)*1.25),2)</f>
        <v>2.2599999999999998</v>
      </c>
      <c r="DC942">
        <f>ROUND((ROUND(AT942*AG942,2)*1.25),2)</f>
        <v>0</v>
      </c>
    </row>
    <row r="943" spans="1:107">
      <c r="A943">
        <f>ROW(Source!A947)</f>
        <v>947</v>
      </c>
      <c r="B943">
        <v>36401907</v>
      </c>
      <c r="C943">
        <v>36407429</v>
      </c>
      <c r="D943">
        <v>29109354</v>
      </c>
      <c r="E943">
        <v>1</v>
      </c>
      <c r="F943">
        <v>1</v>
      </c>
      <c r="G943">
        <v>1</v>
      </c>
      <c r="H943">
        <v>3</v>
      </c>
      <c r="I943" t="s">
        <v>638</v>
      </c>
      <c r="J943" t="s">
        <v>639</v>
      </c>
      <c r="K943" t="s">
        <v>640</v>
      </c>
      <c r="L943">
        <v>1346</v>
      </c>
      <c r="N943">
        <v>1009</v>
      </c>
      <c r="O943" t="s">
        <v>160</v>
      </c>
      <c r="P943" t="s">
        <v>160</v>
      </c>
      <c r="Q943">
        <v>1</v>
      </c>
      <c r="W943">
        <v>0</v>
      </c>
      <c r="X943">
        <v>-882693383</v>
      </c>
      <c r="Y943">
        <v>10</v>
      </c>
      <c r="AA943">
        <v>64.010000000000005</v>
      </c>
      <c r="AB943">
        <v>0</v>
      </c>
      <c r="AC943">
        <v>0</v>
      </c>
      <c r="AD943">
        <v>0</v>
      </c>
      <c r="AE943">
        <v>46.72</v>
      </c>
      <c r="AF943">
        <v>0</v>
      </c>
      <c r="AG943">
        <v>0</v>
      </c>
      <c r="AH943">
        <v>0</v>
      </c>
      <c r="AI943">
        <v>1.37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3</v>
      </c>
      <c r="AT943">
        <v>10</v>
      </c>
      <c r="AU943" t="s">
        <v>3</v>
      </c>
      <c r="AV943">
        <v>0</v>
      </c>
      <c r="AW943">
        <v>2</v>
      </c>
      <c r="AX943">
        <v>36407452</v>
      </c>
      <c r="AY943">
        <v>1</v>
      </c>
      <c r="AZ943">
        <v>0</v>
      </c>
      <c r="BA943">
        <v>915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Y943*Source!I947</f>
        <v>2.6750000000000003</v>
      </c>
      <c r="CY943">
        <f t="shared" ref="CY943:CY956" si="144">AA943</f>
        <v>64.010000000000005</v>
      </c>
      <c r="CZ943">
        <f t="shared" ref="CZ943:CZ956" si="145">AE943</f>
        <v>46.72</v>
      </c>
      <c r="DA943">
        <f t="shared" ref="DA943:DA956" si="146">AI943</f>
        <v>1.37</v>
      </c>
      <c r="DB943">
        <f t="shared" ref="DB943:DB956" si="147">ROUND(ROUND(AT943*CZ943,2),2)</f>
        <v>467.2</v>
      </c>
      <c r="DC943">
        <f t="shared" ref="DC943:DC956" si="148">ROUND(ROUND(AT943*AG943,2),2)</f>
        <v>0</v>
      </c>
    </row>
    <row r="944" spans="1:107">
      <c r="A944">
        <f>ROW(Source!A947)</f>
        <v>947</v>
      </c>
      <c r="B944">
        <v>36401907</v>
      </c>
      <c r="C944">
        <v>36407429</v>
      </c>
      <c r="D944">
        <v>29109414</v>
      </c>
      <c r="E944">
        <v>1</v>
      </c>
      <c r="F944">
        <v>1</v>
      </c>
      <c r="G944">
        <v>1</v>
      </c>
      <c r="H944">
        <v>3</v>
      </c>
      <c r="I944" t="s">
        <v>641</v>
      </c>
      <c r="J944" t="s">
        <v>642</v>
      </c>
      <c r="K944" t="s">
        <v>643</v>
      </c>
      <c r="L944">
        <v>1346</v>
      </c>
      <c r="N944">
        <v>1009</v>
      </c>
      <c r="O944" t="s">
        <v>160</v>
      </c>
      <c r="P944" t="s">
        <v>160</v>
      </c>
      <c r="Q944">
        <v>1</v>
      </c>
      <c r="W944">
        <v>0</v>
      </c>
      <c r="X944">
        <v>1092262719</v>
      </c>
      <c r="Y944">
        <v>137</v>
      </c>
      <c r="AA944">
        <v>10.1</v>
      </c>
      <c r="AB944">
        <v>0</v>
      </c>
      <c r="AC944">
        <v>0</v>
      </c>
      <c r="AD944">
        <v>0</v>
      </c>
      <c r="AE944">
        <v>1.58</v>
      </c>
      <c r="AF944">
        <v>0</v>
      </c>
      <c r="AG944">
        <v>0</v>
      </c>
      <c r="AH944">
        <v>0</v>
      </c>
      <c r="AI944">
        <v>6.39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137</v>
      </c>
      <c r="AU944" t="s">
        <v>3</v>
      </c>
      <c r="AV944">
        <v>0</v>
      </c>
      <c r="AW944">
        <v>2</v>
      </c>
      <c r="AX944">
        <v>36407453</v>
      </c>
      <c r="AY944">
        <v>1</v>
      </c>
      <c r="AZ944">
        <v>0</v>
      </c>
      <c r="BA944">
        <v>916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Y944*Source!I947</f>
        <v>36.647500000000001</v>
      </c>
      <c r="CY944">
        <f t="shared" si="144"/>
        <v>10.1</v>
      </c>
      <c r="CZ944">
        <f t="shared" si="145"/>
        <v>1.58</v>
      </c>
      <c r="DA944">
        <f t="shared" si="146"/>
        <v>6.39</v>
      </c>
      <c r="DB944">
        <f t="shared" si="147"/>
        <v>216.46</v>
      </c>
      <c r="DC944">
        <f t="shared" si="148"/>
        <v>0</v>
      </c>
    </row>
    <row r="945" spans="1:107">
      <c r="A945">
        <f>ROW(Source!A947)</f>
        <v>947</v>
      </c>
      <c r="B945">
        <v>36401907</v>
      </c>
      <c r="C945">
        <v>36407429</v>
      </c>
      <c r="D945">
        <v>29109781</v>
      </c>
      <c r="E945">
        <v>1</v>
      </c>
      <c r="F945">
        <v>1</v>
      </c>
      <c r="G945">
        <v>1</v>
      </c>
      <c r="H945">
        <v>3</v>
      </c>
      <c r="I945" t="s">
        <v>644</v>
      </c>
      <c r="J945" t="s">
        <v>645</v>
      </c>
      <c r="K945" t="s">
        <v>646</v>
      </c>
      <c r="L945">
        <v>1346</v>
      </c>
      <c r="N945">
        <v>1009</v>
      </c>
      <c r="O945" t="s">
        <v>160</v>
      </c>
      <c r="P945" t="s">
        <v>160</v>
      </c>
      <c r="Q945">
        <v>1</v>
      </c>
      <c r="W945">
        <v>0</v>
      </c>
      <c r="X945">
        <v>-306339415</v>
      </c>
      <c r="Y945">
        <v>10</v>
      </c>
      <c r="AA945">
        <v>60.38</v>
      </c>
      <c r="AB945">
        <v>0</v>
      </c>
      <c r="AC945">
        <v>0</v>
      </c>
      <c r="AD945">
        <v>0</v>
      </c>
      <c r="AE945">
        <v>11.12</v>
      </c>
      <c r="AF945">
        <v>0</v>
      </c>
      <c r="AG945">
        <v>0</v>
      </c>
      <c r="AH945">
        <v>0</v>
      </c>
      <c r="AI945">
        <v>5.43</v>
      </c>
      <c r="AJ945">
        <v>1</v>
      </c>
      <c r="AK945">
        <v>1</v>
      </c>
      <c r="AL945">
        <v>1</v>
      </c>
      <c r="AN945">
        <v>0</v>
      </c>
      <c r="AO945">
        <v>1</v>
      </c>
      <c r="AP945">
        <v>0</v>
      </c>
      <c r="AQ945">
        <v>0</v>
      </c>
      <c r="AR945">
        <v>0</v>
      </c>
      <c r="AS945" t="s">
        <v>3</v>
      </c>
      <c r="AT945">
        <v>10</v>
      </c>
      <c r="AU945" t="s">
        <v>3</v>
      </c>
      <c r="AV945">
        <v>0</v>
      </c>
      <c r="AW945">
        <v>2</v>
      </c>
      <c r="AX945">
        <v>36407454</v>
      </c>
      <c r="AY945">
        <v>1</v>
      </c>
      <c r="AZ945">
        <v>0</v>
      </c>
      <c r="BA945">
        <v>917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Y945*Source!I947</f>
        <v>2.6750000000000003</v>
      </c>
      <c r="CY945">
        <f t="shared" si="144"/>
        <v>60.38</v>
      </c>
      <c r="CZ945">
        <f t="shared" si="145"/>
        <v>11.12</v>
      </c>
      <c r="DA945">
        <f t="shared" si="146"/>
        <v>5.43</v>
      </c>
      <c r="DB945">
        <f t="shared" si="147"/>
        <v>111.2</v>
      </c>
      <c r="DC945">
        <f t="shared" si="148"/>
        <v>0</v>
      </c>
    </row>
    <row r="946" spans="1:107">
      <c r="A946">
        <f>ROW(Source!A947)</f>
        <v>947</v>
      </c>
      <c r="B946">
        <v>36401907</v>
      </c>
      <c r="C946">
        <v>36407429</v>
      </c>
      <c r="D946">
        <v>29109782</v>
      </c>
      <c r="E946">
        <v>1</v>
      </c>
      <c r="F946">
        <v>1</v>
      </c>
      <c r="G946">
        <v>1</v>
      </c>
      <c r="H946">
        <v>3</v>
      </c>
      <c r="I946" t="s">
        <v>647</v>
      </c>
      <c r="J946" t="s">
        <v>648</v>
      </c>
      <c r="K946" t="s">
        <v>649</v>
      </c>
      <c r="L946">
        <v>1346</v>
      </c>
      <c r="N946">
        <v>1009</v>
      </c>
      <c r="O946" t="s">
        <v>160</v>
      </c>
      <c r="P946" t="s">
        <v>160</v>
      </c>
      <c r="Q946">
        <v>1</v>
      </c>
      <c r="W946">
        <v>0</v>
      </c>
      <c r="X946">
        <v>-71279152</v>
      </c>
      <c r="Y946">
        <v>69</v>
      </c>
      <c r="AA946">
        <v>16.309999999999999</v>
      </c>
      <c r="AB946">
        <v>0</v>
      </c>
      <c r="AC946">
        <v>0</v>
      </c>
      <c r="AD946">
        <v>0</v>
      </c>
      <c r="AE946">
        <v>4.3600000000000003</v>
      </c>
      <c r="AF946">
        <v>0</v>
      </c>
      <c r="AG946">
        <v>0</v>
      </c>
      <c r="AH946">
        <v>0</v>
      </c>
      <c r="AI946">
        <v>3.74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69</v>
      </c>
      <c r="AU946" t="s">
        <v>3</v>
      </c>
      <c r="AV946">
        <v>0</v>
      </c>
      <c r="AW946">
        <v>2</v>
      </c>
      <c r="AX946">
        <v>36407455</v>
      </c>
      <c r="AY946">
        <v>1</v>
      </c>
      <c r="AZ946">
        <v>0</v>
      </c>
      <c r="BA946">
        <v>918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Y946*Source!I947</f>
        <v>18.4575</v>
      </c>
      <c r="CY946">
        <f t="shared" si="144"/>
        <v>16.309999999999999</v>
      </c>
      <c r="CZ946">
        <f t="shared" si="145"/>
        <v>4.3600000000000003</v>
      </c>
      <c r="DA946">
        <f t="shared" si="146"/>
        <v>3.74</v>
      </c>
      <c r="DB946">
        <f t="shared" si="147"/>
        <v>300.83999999999997</v>
      </c>
      <c r="DC946">
        <f t="shared" si="148"/>
        <v>0</v>
      </c>
    </row>
    <row r="947" spans="1:107">
      <c r="A947">
        <f>ROW(Source!A947)</f>
        <v>947</v>
      </c>
      <c r="B947">
        <v>36401907</v>
      </c>
      <c r="C947">
        <v>36407429</v>
      </c>
      <c r="D947">
        <v>29110699</v>
      </c>
      <c r="E947">
        <v>1</v>
      </c>
      <c r="F947">
        <v>1</v>
      </c>
      <c r="G947">
        <v>1</v>
      </c>
      <c r="H947">
        <v>3</v>
      </c>
      <c r="I947" t="s">
        <v>650</v>
      </c>
      <c r="J947" t="s">
        <v>651</v>
      </c>
      <c r="K947" t="s">
        <v>652</v>
      </c>
      <c r="L947">
        <v>1301</v>
      </c>
      <c r="N947">
        <v>1003</v>
      </c>
      <c r="O947" t="s">
        <v>142</v>
      </c>
      <c r="P947" t="s">
        <v>142</v>
      </c>
      <c r="Q947">
        <v>1</v>
      </c>
      <c r="W947">
        <v>0</v>
      </c>
      <c r="X947">
        <v>1063889258</v>
      </c>
      <c r="Y947">
        <v>118</v>
      </c>
      <c r="AA947">
        <v>1.24</v>
      </c>
      <c r="AB947">
        <v>0</v>
      </c>
      <c r="AC947">
        <v>0</v>
      </c>
      <c r="AD947">
        <v>0</v>
      </c>
      <c r="AE947">
        <v>0.17</v>
      </c>
      <c r="AF947">
        <v>0</v>
      </c>
      <c r="AG947">
        <v>0</v>
      </c>
      <c r="AH947">
        <v>0</v>
      </c>
      <c r="AI947">
        <v>7.29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0</v>
      </c>
      <c r="AQ947">
        <v>0</v>
      </c>
      <c r="AR947">
        <v>0</v>
      </c>
      <c r="AS947" t="s">
        <v>3</v>
      </c>
      <c r="AT947">
        <v>118</v>
      </c>
      <c r="AU947" t="s">
        <v>3</v>
      </c>
      <c r="AV947">
        <v>0</v>
      </c>
      <c r="AW947">
        <v>2</v>
      </c>
      <c r="AX947">
        <v>36407456</v>
      </c>
      <c r="AY947">
        <v>1</v>
      </c>
      <c r="AZ947">
        <v>0</v>
      </c>
      <c r="BA947">
        <v>919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Y947*Source!I947</f>
        <v>31.565000000000001</v>
      </c>
      <c r="CY947">
        <f t="shared" si="144"/>
        <v>1.24</v>
      </c>
      <c r="CZ947">
        <f t="shared" si="145"/>
        <v>0.17</v>
      </c>
      <c r="DA947">
        <f t="shared" si="146"/>
        <v>7.29</v>
      </c>
      <c r="DB947">
        <f t="shared" si="147"/>
        <v>20.059999999999999</v>
      </c>
      <c r="DC947">
        <f t="shared" si="148"/>
        <v>0</v>
      </c>
    </row>
    <row r="948" spans="1:107">
      <c r="A948">
        <f>ROW(Source!A947)</f>
        <v>947</v>
      </c>
      <c r="B948">
        <v>36401907</v>
      </c>
      <c r="C948">
        <v>36407429</v>
      </c>
      <c r="D948">
        <v>29110797</v>
      </c>
      <c r="E948">
        <v>1</v>
      </c>
      <c r="F948">
        <v>1</v>
      </c>
      <c r="G948">
        <v>1</v>
      </c>
      <c r="H948">
        <v>3</v>
      </c>
      <c r="I948" t="s">
        <v>653</v>
      </c>
      <c r="J948" t="s">
        <v>654</v>
      </c>
      <c r="K948" t="s">
        <v>655</v>
      </c>
      <c r="L948">
        <v>1301</v>
      </c>
      <c r="N948">
        <v>1003</v>
      </c>
      <c r="O948" t="s">
        <v>142</v>
      </c>
      <c r="P948" t="s">
        <v>142</v>
      </c>
      <c r="Q948">
        <v>1</v>
      </c>
      <c r="W948">
        <v>0</v>
      </c>
      <c r="X948">
        <v>1919953005</v>
      </c>
      <c r="Y948">
        <v>80</v>
      </c>
      <c r="AA948">
        <v>15.5</v>
      </c>
      <c r="AB948">
        <v>0</v>
      </c>
      <c r="AC948">
        <v>0</v>
      </c>
      <c r="AD948">
        <v>0</v>
      </c>
      <c r="AE948">
        <v>1.74</v>
      </c>
      <c r="AF948">
        <v>0</v>
      </c>
      <c r="AG948">
        <v>0</v>
      </c>
      <c r="AH948">
        <v>0</v>
      </c>
      <c r="AI948">
        <v>8.91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80</v>
      </c>
      <c r="AU948" t="s">
        <v>3</v>
      </c>
      <c r="AV948">
        <v>0</v>
      </c>
      <c r="AW948">
        <v>2</v>
      </c>
      <c r="AX948">
        <v>36407457</v>
      </c>
      <c r="AY948">
        <v>1</v>
      </c>
      <c r="AZ948">
        <v>0</v>
      </c>
      <c r="BA948">
        <v>920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Y948*Source!I947</f>
        <v>21.400000000000002</v>
      </c>
      <c r="CY948">
        <f t="shared" si="144"/>
        <v>15.5</v>
      </c>
      <c r="CZ948">
        <f t="shared" si="145"/>
        <v>1.74</v>
      </c>
      <c r="DA948">
        <f t="shared" si="146"/>
        <v>8.91</v>
      </c>
      <c r="DB948">
        <f t="shared" si="147"/>
        <v>139.19999999999999</v>
      </c>
      <c r="DC948">
        <f t="shared" si="148"/>
        <v>0</v>
      </c>
    </row>
    <row r="949" spans="1:107">
      <c r="A949">
        <f>ROW(Source!A947)</f>
        <v>947</v>
      </c>
      <c r="B949">
        <v>36401907</v>
      </c>
      <c r="C949">
        <v>36407429</v>
      </c>
      <c r="D949">
        <v>29110815</v>
      </c>
      <c r="E949">
        <v>1</v>
      </c>
      <c r="F949">
        <v>1</v>
      </c>
      <c r="G949">
        <v>1</v>
      </c>
      <c r="H949">
        <v>3</v>
      </c>
      <c r="I949" t="s">
        <v>656</v>
      </c>
      <c r="J949" t="s">
        <v>657</v>
      </c>
      <c r="K949" t="s">
        <v>658</v>
      </c>
      <c r="L949">
        <v>1301</v>
      </c>
      <c r="N949">
        <v>1003</v>
      </c>
      <c r="O949" t="s">
        <v>142</v>
      </c>
      <c r="P949" t="s">
        <v>142</v>
      </c>
      <c r="Q949">
        <v>1</v>
      </c>
      <c r="W949">
        <v>0</v>
      </c>
      <c r="X949">
        <v>-1169660804</v>
      </c>
      <c r="Y949">
        <v>117</v>
      </c>
      <c r="AA949">
        <v>6.29</v>
      </c>
      <c r="AB949">
        <v>0</v>
      </c>
      <c r="AC949">
        <v>0</v>
      </c>
      <c r="AD949">
        <v>0</v>
      </c>
      <c r="AE949">
        <v>0.85</v>
      </c>
      <c r="AF949">
        <v>0</v>
      </c>
      <c r="AG949">
        <v>0</v>
      </c>
      <c r="AH949">
        <v>0</v>
      </c>
      <c r="AI949">
        <v>7.4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0</v>
      </c>
      <c r="AQ949">
        <v>0</v>
      </c>
      <c r="AR949">
        <v>0</v>
      </c>
      <c r="AS949" t="s">
        <v>3</v>
      </c>
      <c r="AT949">
        <v>117</v>
      </c>
      <c r="AU949" t="s">
        <v>3</v>
      </c>
      <c r="AV949">
        <v>0</v>
      </c>
      <c r="AW949">
        <v>2</v>
      </c>
      <c r="AX949">
        <v>36407458</v>
      </c>
      <c r="AY949">
        <v>1</v>
      </c>
      <c r="AZ949">
        <v>0</v>
      </c>
      <c r="BA949">
        <v>921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Y949*Source!I947</f>
        <v>31.297500000000003</v>
      </c>
      <c r="CY949">
        <f t="shared" si="144"/>
        <v>6.29</v>
      </c>
      <c r="CZ949">
        <f t="shared" si="145"/>
        <v>0.85</v>
      </c>
      <c r="DA949">
        <f t="shared" si="146"/>
        <v>7.4</v>
      </c>
      <c r="DB949">
        <f t="shared" si="147"/>
        <v>99.45</v>
      </c>
      <c r="DC949">
        <f t="shared" si="148"/>
        <v>0</v>
      </c>
    </row>
    <row r="950" spans="1:107">
      <c r="A950">
        <f>ROW(Source!A947)</f>
        <v>947</v>
      </c>
      <c r="B950">
        <v>36401907</v>
      </c>
      <c r="C950">
        <v>36407429</v>
      </c>
      <c r="D950">
        <v>29111455</v>
      </c>
      <c r="E950">
        <v>1</v>
      </c>
      <c r="F950">
        <v>1</v>
      </c>
      <c r="G950">
        <v>1</v>
      </c>
      <c r="H950">
        <v>3</v>
      </c>
      <c r="I950" t="s">
        <v>659</v>
      </c>
      <c r="J950" t="s">
        <v>660</v>
      </c>
      <c r="K950" t="s">
        <v>661</v>
      </c>
      <c r="L950">
        <v>1327</v>
      </c>
      <c r="N950">
        <v>1005</v>
      </c>
      <c r="O950" t="s">
        <v>155</v>
      </c>
      <c r="P950" t="s">
        <v>155</v>
      </c>
      <c r="Q950">
        <v>1</v>
      </c>
      <c r="W950">
        <v>0</v>
      </c>
      <c r="X950">
        <v>-1126346608</v>
      </c>
      <c r="Y950">
        <v>225</v>
      </c>
      <c r="AA950">
        <v>73.790000000000006</v>
      </c>
      <c r="AB950">
        <v>0</v>
      </c>
      <c r="AC950">
        <v>0</v>
      </c>
      <c r="AD950">
        <v>0</v>
      </c>
      <c r="AE950">
        <v>15.06</v>
      </c>
      <c r="AF950">
        <v>0</v>
      </c>
      <c r="AG950">
        <v>0</v>
      </c>
      <c r="AH950">
        <v>0</v>
      </c>
      <c r="AI950">
        <v>4.9000000000000004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0</v>
      </c>
      <c r="AQ950">
        <v>0</v>
      </c>
      <c r="AR950">
        <v>0</v>
      </c>
      <c r="AS950" t="s">
        <v>3</v>
      </c>
      <c r="AT950">
        <v>225</v>
      </c>
      <c r="AU950" t="s">
        <v>3</v>
      </c>
      <c r="AV950">
        <v>0</v>
      </c>
      <c r="AW950">
        <v>2</v>
      </c>
      <c r="AX950">
        <v>36407459</v>
      </c>
      <c r="AY950">
        <v>1</v>
      </c>
      <c r="AZ950">
        <v>0</v>
      </c>
      <c r="BA950">
        <v>922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Y950*Source!I947</f>
        <v>60.1875</v>
      </c>
      <c r="CY950">
        <f t="shared" si="144"/>
        <v>73.790000000000006</v>
      </c>
      <c r="CZ950">
        <f t="shared" si="145"/>
        <v>15.06</v>
      </c>
      <c r="DA950">
        <f t="shared" si="146"/>
        <v>4.9000000000000004</v>
      </c>
      <c r="DB950">
        <f t="shared" si="147"/>
        <v>3388.5</v>
      </c>
      <c r="DC950">
        <f t="shared" si="148"/>
        <v>0</v>
      </c>
    </row>
    <row r="951" spans="1:107">
      <c r="A951">
        <f>ROW(Source!A947)</f>
        <v>947</v>
      </c>
      <c r="B951">
        <v>36401907</v>
      </c>
      <c r="C951">
        <v>36407429</v>
      </c>
      <c r="D951">
        <v>29114733</v>
      </c>
      <c r="E951">
        <v>1</v>
      </c>
      <c r="F951">
        <v>1</v>
      </c>
      <c r="G951">
        <v>1</v>
      </c>
      <c r="H951">
        <v>3</v>
      </c>
      <c r="I951" t="s">
        <v>662</v>
      </c>
      <c r="J951" t="s">
        <v>663</v>
      </c>
      <c r="K951" t="s">
        <v>664</v>
      </c>
      <c r="L951">
        <v>1354</v>
      </c>
      <c r="N951">
        <v>1010</v>
      </c>
      <c r="O951" t="s">
        <v>237</v>
      </c>
      <c r="P951" t="s">
        <v>237</v>
      </c>
      <c r="Q951">
        <v>1</v>
      </c>
      <c r="W951">
        <v>0</v>
      </c>
      <c r="X951">
        <v>-1352915271</v>
      </c>
      <c r="Y951">
        <v>790</v>
      </c>
      <c r="AA951">
        <v>0.3</v>
      </c>
      <c r="AB951">
        <v>0</v>
      </c>
      <c r="AC951">
        <v>0</v>
      </c>
      <c r="AD951">
        <v>0</v>
      </c>
      <c r="AE951">
        <v>0.02</v>
      </c>
      <c r="AF951">
        <v>0</v>
      </c>
      <c r="AG951">
        <v>0</v>
      </c>
      <c r="AH951">
        <v>0</v>
      </c>
      <c r="AI951">
        <v>14.91</v>
      </c>
      <c r="AJ951">
        <v>1</v>
      </c>
      <c r="AK951">
        <v>1</v>
      </c>
      <c r="AL951">
        <v>1</v>
      </c>
      <c r="AN951">
        <v>0</v>
      </c>
      <c r="AO951">
        <v>1</v>
      </c>
      <c r="AP951">
        <v>0</v>
      </c>
      <c r="AQ951">
        <v>0</v>
      </c>
      <c r="AR951">
        <v>0</v>
      </c>
      <c r="AS951" t="s">
        <v>3</v>
      </c>
      <c r="AT951">
        <v>790</v>
      </c>
      <c r="AU951" t="s">
        <v>3</v>
      </c>
      <c r="AV951">
        <v>0</v>
      </c>
      <c r="AW951">
        <v>2</v>
      </c>
      <c r="AX951">
        <v>36407460</v>
      </c>
      <c r="AY951">
        <v>1</v>
      </c>
      <c r="AZ951">
        <v>0</v>
      </c>
      <c r="BA951">
        <v>923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Y951*Source!I947</f>
        <v>211.32500000000002</v>
      </c>
      <c r="CY951">
        <f t="shared" si="144"/>
        <v>0.3</v>
      </c>
      <c r="CZ951">
        <f t="shared" si="145"/>
        <v>0.02</v>
      </c>
      <c r="DA951">
        <f t="shared" si="146"/>
        <v>14.91</v>
      </c>
      <c r="DB951">
        <f t="shared" si="147"/>
        <v>15.8</v>
      </c>
      <c r="DC951">
        <f t="shared" si="148"/>
        <v>0</v>
      </c>
    </row>
    <row r="952" spans="1:107">
      <c r="A952">
        <f>ROW(Source!A947)</f>
        <v>947</v>
      </c>
      <c r="B952">
        <v>36401907</v>
      </c>
      <c r="C952">
        <v>36407429</v>
      </c>
      <c r="D952">
        <v>29114734</v>
      </c>
      <c r="E952">
        <v>1</v>
      </c>
      <c r="F952">
        <v>1</v>
      </c>
      <c r="G952">
        <v>1</v>
      </c>
      <c r="H952">
        <v>3</v>
      </c>
      <c r="I952" t="s">
        <v>665</v>
      </c>
      <c r="J952" t="s">
        <v>666</v>
      </c>
      <c r="K952" t="s">
        <v>667</v>
      </c>
      <c r="L952">
        <v>1354</v>
      </c>
      <c r="N952">
        <v>1010</v>
      </c>
      <c r="O952" t="s">
        <v>237</v>
      </c>
      <c r="P952" t="s">
        <v>237</v>
      </c>
      <c r="Q952">
        <v>1</v>
      </c>
      <c r="W952">
        <v>0</v>
      </c>
      <c r="X952">
        <v>1370092194</v>
      </c>
      <c r="Y952">
        <v>1844</v>
      </c>
      <c r="AA952">
        <v>0.38</v>
      </c>
      <c r="AB952">
        <v>0</v>
      </c>
      <c r="AC952">
        <v>0</v>
      </c>
      <c r="AD952">
        <v>0</v>
      </c>
      <c r="AE952">
        <v>0.03</v>
      </c>
      <c r="AF952">
        <v>0</v>
      </c>
      <c r="AG952">
        <v>0</v>
      </c>
      <c r="AH952">
        <v>0</v>
      </c>
      <c r="AI952">
        <v>12.55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1844</v>
      </c>
      <c r="AU952" t="s">
        <v>3</v>
      </c>
      <c r="AV952">
        <v>0</v>
      </c>
      <c r="AW952">
        <v>2</v>
      </c>
      <c r="AX952">
        <v>36407461</v>
      </c>
      <c r="AY952">
        <v>1</v>
      </c>
      <c r="AZ952">
        <v>0</v>
      </c>
      <c r="BA952">
        <v>924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Y952*Source!I947</f>
        <v>493.27000000000004</v>
      </c>
      <c r="CY952">
        <f t="shared" si="144"/>
        <v>0.38</v>
      </c>
      <c r="CZ952">
        <f t="shared" si="145"/>
        <v>0.03</v>
      </c>
      <c r="DA952">
        <f t="shared" si="146"/>
        <v>12.55</v>
      </c>
      <c r="DB952">
        <f t="shared" si="147"/>
        <v>55.32</v>
      </c>
      <c r="DC952">
        <f t="shared" si="148"/>
        <v>0</v>
      </c>
    </row>
    <row r="953" spans="1:107">
      <c r="A953">
        <f>ROW(Source!A947)</f>
        <v>947</v>
      </c>
      <c r="B953">
        <v>36401907</v>
      </c>
      <c r="C953">
        <v>36407429</v>
      </c>
      <c r="D953">
        <v>29114482</v>
      </c>
      <c r="E953">
        <v>1</v>
      </c>
      <c r="F953">
        <v>1</v>
      </c>
      <c r="G953">
        <v>1</v>
      </c>
      <c r="H953">
        <v>3</v>
      </c>
      <c r="I953" t="s">
        <v>668</v>
      </c>
      <c r="J953" t="s">
        <v>669</v>
      </c>
      <c r="K953" t="s">
        <v>670</v>
      </c>
      <c r="L953">
        <v>1354</v>
      </c>
      <c r="N953">
        <v>1010</v>
      </c>
      <c r="O953" t="s">
        <v>237</v>
      </c>
      <c r="P953" t="s">
        <v>237</v>
      </c>
      <c r="Q953">
        <v>1</v>
      </c>
      <c r="W953">
        <v>0</v>
      </c>
      <c r="X953">
        <v>-520920930</v>
      </c>
      <c r="Y953">
        <v>149</v>
      </c>
      <c r="AA953">
        <v>0.33</v>
      </c>
      <c r="AB953">
        <v>0</v>
      </c>
      <c r="AC953">
        <v>0</v>
      </c>
      <c r="AD953">
        <v>0</v>
      </c>
      <c r="AE953">
        <v>7.0000000000000007E-2</v>
      </c>
      <c r="AF953">
        <v>0</v>
      </c>
      <c r="AG953">
        <v>0</v>
      </c>
      <c r="AH953">
        <v>0</v>
      </c>
      <c r="AI953">
        <v>4.74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149</v>
      </c>
      <c r="AU953" t="s">
        <v>3</v>
      </c>
      <c r="AV953">
        <v>0</v>
      </c>
      <c r="AW953">
        <v>2</v>
      </c>
      <c r="AX953">
        <v>36407462</v>
      </c>
      <c r="AY953">
        <v>1</v>
      </c>
      <c r="AZ953">
        <v>0</v>
      </c>
      <c r="BA953">
        <v>925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Y953*Source!I947</f>
        <v>39.857500000000002</v>
      </c>
      <c r="CY953">
        <f t="shared" si="144"/>
        <v>0.33</v>
      </c>
      <c r="CZ953">
        <f t="shared" si="145"/>
        <v>7.0000000000000007E-2</v>
      </c>
      <c r="DA953">
        <f t="shared" si="146"/>
        <v>4.74</v>
      </c>
      <c r="DB953">
        <f t="shared" si="147"/>
        <v>10.43</v>
      </c>
      <c r="DC953">
        <f t="shared" si="148"/>
        <v>0</v>
      </c>
    </row>
    <row r="954" spans="1:107">
      <c r="A954">
        <f>ROW(Source!A947)</f>
        <v>947</v>
      </c>
      <c r="B954">
        <v>36401907</v>
      </c>
      <c r="C954">
        <v>36407429</v>
      </c>
      <c r="D954">
        <v>29129584</v>
      </c>
      <c r="E954">
        <v>1</v>
      </c>
      <c r="F954">
        <v>1</v>
      </c>
      <c r="G954">
        <v>1</v>
      </c>
      <c r="H954">
        <v>3</v>
      </c>
      <c r="I954" t="s">
        <v>671</v>
      </c>
      <c r="J954" t="s">
        <v>672</v>
      </c>
      <c r="K954" t="s">
        <v>673</v>
      </c>
      <c r="L954">
        <v>1301</v>
      </c>
      <c r="N954">
        <v>1003</v>
      </c>
      <c r="O954" t="s">
        <v>142</v>
      </c>
      <c r="P954" t="s">
        <v>142</v>
      </c>
      <c r="Q954">
        <v>1</v>
      </c>
      <c r="W954">
        <v>0</v>
      </c>
      <c r="X954">
        <v>-1665253311</v>
      </c>
      <c r="Y954">
        <v>86</v>
      </c>
      <c r="AA954">
        <v>53.07</v>
      </c>
      <c r="AB954">
        <v>0</v>
      </c>
      <c r="AC954">
        <v>0</v>
      </c>
      <c r="AD954">
        <v>0</v>
      </c>
      <c r="AE954">
        <v>7.22</v>
      </c>
      <c r="AF954">
        <v>0</v>
      </c>
      <c r="AG954">
        <v>0</v>
      </c>
      <c r="AH954">
        <v>0</v>
      </c>
      <c r="AI954">
        <v>7.35</v>
      </c>
      <c r="AJ954">
        <v>1</v>
      </c>
      <c r="AK954">
        <v>1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86</v>
      </c>
      <c r="AU954" t="s">
        <v>3</v>
      </c>
      <c r="AV954">
        <v>0</v>
      </c>
      <c r="AW954">
        <v>2</v>
      </c>
      <c r="AX954">
        <v>36407463</v>
      </c>
      <c r="AY954">
        <v>1</v>
      </c>
      <c r="AZ954">
        <v>0</v>
      </c>
      <c r="BA954">
        <v>926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Y954*Source!I947</f>
        <v>23.005000000000003</v>
      </c>
      <c r="CY954">
        <f t="shared" si="144"/>
        <v>53.07</v>
      </c>
      <c r="CZ954">
        <f t="shared" si="145"/>
        <v>7.22</v>
      </c>
      <c r="DA954">
        <f t="shared" si="146"/>
        <v>7.35</v>
      </c>
      <c r="DB954">
        <f t="shared" si="147"/>
        <v>620.91999999999996</v>
      </c>
      <c r="DC954">
        <f t="shared" si="148"/>
        <v>0</v>
      </c>
    </row>
    <row r="955" spans="1:107">
      <c r="A955">
        <f>ROW(Source!A947)</f>
        <v>947</v>
      </c>
      <c r="B955">
        <v>36401907</v>
      </c>
      <c r="C955">
        <v>36407429</v>
      </c>
      <c r="D955">
        <v>29129619</v>
      </c>
      <c r="E955">
        <v>1</v>
      </c>
      <c r="F955">
        <v>1</v>
      </c>
      <c r="G955">
        <v>1</v>
      </c>
      <c r="H955">
        <v>3</v>
      </c>
      <c r="I955" t="s">
        <v>674</v>
      </c>
      <c r="J955" t="s">
        <v>675</v>
      </c>
      <c r="K955" t="s">
        <v>676</v>
      </c>
      <c r="L955">
        <v>1301</v>
      </c>
      <c r="N955">
        <v>1003</v>
      </c>
      <c r="O955" t="s">
        <v>142</v>
      </c>
      <c r="P955" t="s">
        <v>142</v>
      </c>
      <c r="Q955">
        <v>1</v>
      </c>
      <c r="W955">
        <v>0</v>
      </c>
      <c r="X955">
        <v>1030922947</v>
      </c>
      <c r="Y955">
        <v>234</v>
      </c>
      <c r="AA955">
        <v>61.61</v>
      </c>
      <c r="AB955">
        <v>0</v>
      </c>
      <c r="AC955">
        <v>0</v>
      </c>
      <c r="AD955">
        <v>0</v>
      </c>
      <c r="AE955">
        <v>8.44</v>
      </c>
      <c r="AF955">
        <v>0</v>
      </c>
      <c r="AG955">
        <v>0</v>
      </c>
      <c r="AH955">
        <v>0</v>
      </c>
      <c r="AI955">
        <v>7.3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234</v>
      </c>
      <c r="AU955" t="s">
        <v>3</v>
      </c>
      <c r="AV955">
        <v>0</v>
      </c>
      <c r="AW955">
        <v>2</v>
      </c>
      <c r="AX955">
        <v>36407464</v>
      </c>
      <c r="AY955">
        <v>1</v>
      </c>
      <c r="AZ955">
        <v>0</v>
      </c>
      <c r="BA955">
        <v>927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Y955*Source!I947</f>
        <v>62.595000000000006</v>
      </c>
      <c r="CY955">
        <f t="shared" si="144"/>
        <v>61.61</v>
      </c>
      <c r="CZ955">
        <f t="shared" si="145"/>
        <v>8.44</v>
      </c>
      <c r="DA955">
        <f t="shared" si="146"/>
        <v>7.3</v>
      </c>
      <c r="DB955">
        <f t="shared" si="147"/>
        <v>1974.96</v>
      </c>
      <c r="DC955">
        <f t="shared" si="148"/>
        <v>0</v>
      </c>
    </row>
    <row r="956" spans="1:107">
      <c r="A956">
        <f>ROW(Source!A947)</f>
        <v>947</v>
      </c>
      <c r="B956">
        <v>36401907</v>
      </c>
      <c r="C956">
        <v>36407429</v>
      </c>
      <c r="D956">
        <v>29129715</v>
      </c>
      <c r="E956">
        <v>1</v>
      </c>
      <c r="F956">
        <v>1</v>
      </c>
      <c r="G956">
        <v>1</v>
      </c>
      <c r="H956">
        <v>3</v>
      </c>
      <c r="I956" t="s">
        <v>766</v>
      </c>
      <c r="J956" t="s">
        <v>767</v>
      </c>
      <c r="K956" t="s">
        <v>768</v>
      </c>
      <c r="L956">
        <v>1301</v>
      </c>
      <c r="N956">
        <v>1003</v>
      </c>
      <c r="O956" t="s">
        <v>142</v>
      </c>
      <c r="P956" t="s">
        <v>142</v>
      </c>
      <c r="Q956">
        <v>1</v>
      </c>
      <c r="W956">
        <v>0</v>
      </c>
      <c r="X956">
        <v>-1083681358</v>
      </c>
      <c r="Y956">
        <v>37</v>
      </c>
      <c r="AA956">
        <v>31.71</v>
      </c>
      <c r="AB956">
        <v>0</v>
      </c>
      <c r="AC956">
        <v>0</v>
      </c>
      <c r="AD956">
        <v>0</v>
      </c>
      <c r="AE956">
        <v>6.33</v>
      </c>
      <c r="AF956">
        <v>0</v>
      </c>
      <c r="AG956">
        <v>0</v>
      </c>
      <c r="AH956">
        <v>0</v>
      </c>
      <c r="AI956">
        <v>5.01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37</v>
      </c>
      <c r="AU956" t="s">
        <v>3</v>
      </c>
      <c r="AV956">
        <v>0</v>
      </c>
      <c r="AW956">
        <v>2</v>
      </c>
      <c r="AX956">
        <v>36407465</v>
      </c>
      <c r="AY956">
        <v>1</v>
      </c>
      <c r="AZ956">
        <v>0</v>
      </c>
      <c r="BA956">
        <v>928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Y956*Source!I947</f>
        <v>9.8975000000000009</v>
      </c>
      <c r="CY956">
        <f t="shared" si="144"/>
        <v>31.71</v>
      </c>
      <c r="CZ956">
        <f t="shared" si="145"/>
        <v>6.33</v>
      </c>
      <c r="DA956">
        <f t="shared" si="146"/>
        <v>5.01</v>
      </c>
      <c r="DB956">
        <f t="shared" si="147"/>
        <v>234.21</v>
      </c>
      <c r="DC956">
        <f t="shared" si="148"/>
        <v>0</v>
      </c>
    </row>
    <row r="957" spans="1:107">
      <c r="A957">
        <f>ROW(Source!A948)</f>
        <v>948</v>
      </c>
      <c r="B957">
        <v>36401907</v>
      </c>
      <c r="C957">
        <v>36407466</v>
      </c>
      <c r="D957">
        <v>18410244</v>
      </c>
      <c r="E957">
        <v>1</v>
      </c>
      <c r="F957">
        <v>1</v>
      </c>
      <c r="G957">
        <v>1</v>
      </c>
      <c r="H957">
        <v>1</v>
      </c>
      <c r="I957" t="s">
        <v>680</v>
      </c>
      <c r="J957" t="s">
        <v>3</v>
      </c>
      <c r="K957" t="s">
        <v>681</v>
      </c>
      <c r="L957">
        <v>1369</v>
      </c>
      <c r="N957">
        <v>1013</v>
      </c>
      <c r="O957" t="s">
        <v>514</v>
      </c>
      <c r="P957" t="s">
        <v>514</v>
      </c>
      <c r="Q957">
        <v>1</v>
      </c>
      <c r="W957">
        <v>0</v>
      </c>
      <c r="X957">
        <v>-1803619151</v>
      </c>
      <c r="Y957">
        <v>64.330999999999989</v>
      </c>
      <c r="AA957">
        <v>0</v>
      </c>
      <c r="AB957">
        <v>0</v>
      </c>
      <c r="AC957">
        <v>0</v>
      </c>
      <c r="AD957">
        <v>296.73</v>
      </c>
      <c r="AE957">
        <v>0</v>
      </c>
      <c r="AF957">
        <v>0</v>
      </c>
      <c r="AG957">
        <v>0</v>
      </c>
      <c r="AH957">
        <v>296.73</v>
      </c>
      <c r="AI957">
        <v>1</v>
      </c>
      <c r="AJ957">
        <v>1</v>
      </c>
      <c r="AK957">
        <v>1</v>
      </c>
      <c r="AL957">
        <v>1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55.94</v>
      </c>
      <c r="AU957" t="s">
        <v>134</v>
      </c>
      <c r="AV957">
        <v>1</v>
      </c>
      <c r="AW957">
        <v>2</v>
      </c>
      <c r="AX957">
        <v>36407474</v>
      </c>
      <c r="AY957">
        <v>2</v>
      </c>
      <c r="AZ957">
        <v>131072</v>
      </c>
      <c r="BA957">
        <v>929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Y957*Source!I948</f>
        <v>34.417084999999993</v>
      </c>
      <c r="CY957">
        <f>AD957</f>
        <v>296.73</v>
      </c>
      <c r="CZ957">
        <f>AH957</f>
        <v>296.73</v>
      </c>
      <c r="DA957">
        <f>AL957</f>
        <v>1</v>
      </c>
      <c r="DB957">
        <f>ROUND((ROUND(AT957*CZ957,2)*1.15),2)</f>
        <v>19088.939999999999</v>
      </c>
      <c r="DC957">
        <f>ROUND((ROUND(AT957*AG957,2)*1.15),2)</f>
        <v>0</v>
      </c>
    </row>
    <row r="958" spans="1:107">
      <c r="A958">
        <f>ROW(Source!A948)</f>
        <v>948</v>
      </c>
      <c r="B958">
        <v>36401907</v>
      </c>
      <c r="C958">
        <v>36407466</v>
      </c>
      <c r="D958">
        <v>121548</v>
      </c>
      <c r="E958">
        <v>1</v>
      </c>
      <c r="F958">
        <v>1</v>
      </c>
      <c r="G958">
        <v>1</v>
      </c>
      <c r="H958">
        <v>1</v>
      </c>
      <c r="I958" t="s">
        <v>35</v>
      </c>
      <c r="J958" t="s">
        <v>3</v>
      </c>
      <c r="K958" t="s">
        <v>515</v>
      </c>
      <c r="L958">
        <v>608254</v>
      </c>
      <c r="N958">
        <v>1013</v>
      </c>
      <c r="O958" t="s">
        <v>516</v>
      </c>
      <c r="P958" t="s">
        <v>516</v>
      </c>
      <c r="Q958">
        <v>1</v>
      </c>
      <c r="W958">
        <v>0</v>
      </c>
      <c r="X958">
        <v>-185737400</v>
      </c>
      <c r="Y958">
        <v>1.2500000000000001E-2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1</v>
      </c>
      <c r="AJ958">
        <v>1</v>
      </c>
      <c r="AK958">
        <v>1</v>
      </c>
      <c r="AL958">
        <v>1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0.01</v>
      </c>
      <c r="AU958" t="s">
        <v>133</v>
      </c>
      <c r="AV958">
        <v>2</v>
      </c>
      <c r="AW958">
        <v>2</v>
      </c>
      <c r="AX958">
        <v>36407475</v>
      </c>
      <c r="AY958">
        <v>1</v>
      </c>
      <c r="AZ958">
        <v>0</v>
      </c>
      <c r="BA958">
        <v>930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Y958*Source!I948</f>
        <v>6.6875000000000007E-3</v>
      </c>
      <c r="CY958">
        <f>AD958</f>
        <v>0</v>
      </c>
      <c r="CZ958">
        <f>AH958</f>
        <v>0</v>
      </c>
      <c r="DA958">
        <f>AL958</f>
        <v>1</v>
      </c>
      <c r="DB958">
        <f>ROUND((ROUND(AT958*CZ958,2)*1.25),2)</f>
        <v>0</v>
      </c>
      <c r="DC958">
        <f>ROUND((ROUND(AT958*AG958,2)*1.25),2)</f>
        <v>0</v>
      </c>
    </row>
    <row r="959" spans="1:107">
      <c r="A959">
        <f>ROW(Source!A948)</f>
        <v>948</v>
      </c>
      <c r="B959">
        <v>36401907</v>
      </c>
      <c r="C959">
        <v>36407466</v>
      </c>
      <c r="D959">
        <v>29172556</v>
      </c>
      <c r="E959">
        <v>1</v>
      </c>
      <c r="F959">
        <v>1</v>
      </c>
      <c r="G959">
        <v>1</v>
      </c>
      <c r="H959">
        <v>2</v>
      </c>
      <c r="I959" t="s">
        <v>517</v>
      </c>
      <c r="J959" t="s">
        <v>518</v>
      </c>
      <c r="K959" t="s">
        <v>519</v>
      </c>
      <c r="L959">
        <v>1368</v>
      </c>
      <c r="N959">
        <v>1011</v>
      </c>
      <c r="O959" t="s">
        <v>520</v>
      </c>
      <c r="P959" t="s">
        <v>520</v>
      </c>
      <c r="Q959">
        <v>1</v>
      </c>
      <c r="W959">
        <v>0</v>
      </c>
      <c r="X959">
        <v>-1302720870</v>
      </c>
      <c r="Y959">
        <v>1.2500000000000001E-2</v>
      </c>
      <c r="AA959">
        <v>0</v>
      </c>
      <c r="AB959">
        <v>466.71</v>
      </c>
      <c r="AC959">
        <v>449.82</v>
      </c>
      <c r="AD959">
        <v>0</v>
      </c>
      <c r="AE959">
        <v>0</v>
      </c>
      <c r="AF959">
        <v>31.26</v>
      </c>
      <c r="AG959">
        <v>13.5</v>
      </c>
      <c r="AH959">
        <v>0</v>
      </c>
      <c r="AI959">
        <v>1</v>
      </c>
      <c r="AJ959">
        <v>14.93</v>
      </c>
      <c r="AK959">
        <v>33.32</v>
      </c>
      <c r="AL959">
        <v>1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0.01</v>
      </c>
      <c r="AU959" t="s">
        <v>133</v>
      </c>
      <c r="AV959">
        <v>0</v>
      </c>
      <c r="AW959">
        <v>2</v>
      </c>
      <c r="AX959">
        <v>36407476</v>
      </c>
      <c r="AY959">
        <v>1</v>
      </c>
      <c r="AZ959">
        <v>0</v>
      </c>
      <c r="BA959">
        <v>931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Y959*Source!I948</f>
        <v>6.6875000000000007E-3</v>
      </c>
      <c r="CY959">
        <f>AB959</f>
        <v>466.71</v>
      </c>
      <c r="CZ959">
        <f>AF959</f>
        <v>31.26</v>
      </c>
      <c r="DA959">
        <f>AJ959</f>
        <v>14.93</v>
      </c>
      <c r="DB959">
        <f>ROUND((ROUND(AT959*CZ959,2)*1.25),2)</f>
        <v>0.39</v>
      </c>
      <c r="DC959">
        <f>ROUND((ROUND(AT959*AG959,2)*1.25),2)</f>
        <v>0.18</v>
      </c>
    </row>
    <row r="960" spans="1:107">
      <c r="A960">
        <f>ROW(Source!A948)</f>
        <v>948</v>
      </c>
      <c r="B960">
        <v>36401907</v>
      </c>
      <c r="C960">
        <v>36407466</v>
      </c>
      <c r="D960">
        <v>29174913</v>
      </c>
      <c r="E960">
        <v>1</v>
      </c>
      <c r="F960">
        <v>1</v>
      </c>
      <c r="G960">
        <v>1</v>
      </c>
      <c r="H960">
        <v>2</v>
      </c>
      <c r="I960" t="s">
        <v>531</v>
      </c>
      <c r="J960" t="s">
        <v>532</v>
      </c>
      <c r="K960" t="s">
        <v>533</v>
      </c>
      <c r="L960">
        <v>1368</v>
      </c>
      <c r="N960">
        <v>1011</v>
      </c>
      <c r="O960" t="s">
        <v>520</v>
      </c>
      <c r="P960" t="s">
        <v>520</v>
      </c>
      <c r="Q960">
        <v>1</v>
      </c>
      <c r="W960">
        <v>0</v>
      </c>
      <c r="X960">
        <v>458544584</v>
      </c>
      <c r="Y960">
        <v>1.2500000000000001E-2</v>
      </c>
      <c r="AA960">
        <v>0</v>
      </c>
      <c r="AB960">
        <v>932.72</v>
      </c>
      <c r="AC960">
        <v>386.51</v>
      </c>
      <c r="AD960">
        <v>0</v>
      </c>
      <c r="AE960">
        <v>0</v>
      </c>
      <c r="AF960">
        <v>87.17</v>
      </c>
      <c r="AG960">
        <v>11.6</v>
      </c>
      <c r="AH960">
        <v>0</v>
      </c>
      <c r="AI960">
        <v>1</v>
      </c>
      <c r="AJ960">
        <v>10.7</v>
      </c>
      <c r="AK960">
        <v>33.32</v>
      </c>
      <c r="AL960">
        <v>1</v>
      </c>
      <c r="AN960">
        <v>0</v>
      </c>
      <c r="AO960">
        <v>1</v>
      </c>
      <c r="AP960">
        <v>1</v>
      </c>
      <c r="AQ960">
        <v>0</v>
      </c>
      <c r="AR960">
        <v>0</v>
      </c>
      <c r="AS960" t="s">
        <v>3</v>
      </c>
      <c r="AT960">
        <v>0.01</v>
      </c>
      <c r="AU960" t="s">
        <v>133</v>
      </c>
      <c r="AV960">
        <v>0</v>
      </c>
      <c r="AW960">
        <v>2</v>
      </c>
      <c r="AX960">
        <v>36407477</v>
      </c>
      <c r="AY960">
        <v>1</v>
      </c>
      <c r="AZ960">
        <v>0</v>
      </c>
      <c r="BA960">
        <v>932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Y960*Source!I948</f>
        <v>6.6875000000000007E-3</v>
      </c>
      <c r="CY960">
        <f>AB960</f>
        <v>932.72</v>
      </c>
      <c r="CZ960">
        <f>AF960</f>
        <v>87.17</v>
      </c>
      <c r="DA960">
        <f>AJ960</f>
        <v>10.7</v>
      </c>
      <c r="DB960">
        <f>ROUND((ROUND(AT960*CZ960,2)*1.25),2)</f>
        <v>1.0900000000000001</v>
      </c>
      <c r="DC960">
        <f>ROUND((ROUND(AT960*AG960,2)*1.25),2)</f>
        <v>0.15</v>
      </c>
    </row>
    <row r="961" spans="1:107">
      <c r="A961">
        <f>ROW(Source!A948)</f>
        <v>948</v>
      </c>
      <c r="B961">
        <v>36401907</v>
      </c>
      <c r="C961">
        <v>36407466</v>
      </c>
      <c r="D961">
        <v>29109386</v>
      </c>
      <c r="E961">
        <v>1</v>
      </c>
      <c r="F961">
        <v>1</v>
      </c>
      <c r="G961">
        <v>1</v>
      </c>
      <c r="H961">
        <v>3</v>
      </c>
      <c r="I961" t="s">
        <v>682</v>
      </c>
      <c r="J961" t="s">
        <v>683</v>
      </c>
      <c r="K961" t="s">
        <v>684</v>
      </c>
      <c r="L961">
        <v>1348</v>
      </c>
      <c r="N961">
        <v>1009</v>
      </c>
      <c r="O961" t="s">
        <v>30</v>
      </c>
      <c r="P961" t="s">
        <v>30</v>
      </c>
      <c r="Q961">
        <v>1000</v>
      </c>
      <c r="W961">
        <v>0</v>
      </c>
      <c r="X961">
        <v>-1262442712</v>
      </c>
      <c r="Y961">
        <v>3.4099999999999998E-2</v>
      </c>
      <c r="AA961">
        <v>55935.05</v>
      </c>
      <c r="AB961">
        <v>0</v>
      </c>
      <c r="AC961">
        <v>0</v>
      </c>
      <c r="AD961">
        <v>0</v>
      </c>
      <c r="AE961">
        <v>11300.01</v>
      </c>
      <c r="AF961">
        <v>0</v>
      </c>
      <c r="AG961">
        <v>0</v>
      </c>
      <c r="AH961">
        <v>0</v>
      </c>
      <c r="AI961">
        <v>4.95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3</v>
      </c>
      <c r="AT961">
        <v>3.4099999999999998E-2</v>
      </c>
      <c r="AU961" t="s">
        <v>3</v>
      </c>
      <c r="AV961">
        <v>0</v>
      </c>
      <c r="AW961">
        <v>2</v>
      </c>
      <c r="AX961">
        <v>36407478</v>
      </c>
      <c r="AY961">
        <v>1</v>
      </c>
      <c r="AZ961">
        <v>0</v>
      </c>
      <c r="BA961">
        <v>933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Y961*Source!I948</f>
        <v>1.8243499999999999E-2</v>
      </c>
      <c r="CY961">
        <f>AA961</f>
        <v>55935.05</v>
      </c>
      <c r="CZ961">
        <f>AE961</f>
        <v>11300.01</v>
      </c>
      <c r="DA961">
        <f>AI961</f>
        <v>4.95</v>
      </c>
      <c r="DB961">
        <f>ROUND(ROUND(AT961*CZ961,2),2)</f>
        <v>385.33</v>
      </c>
      <c r="DC961">
        <f>ROUND(ROUND(AT961*AG961,2),2)</f>
        <v>0</v>
      </c>
    </row>
    <row r="962" spans="1:107">
      <c r="A962">
        <f>ROW(Source!A948)</f>
        <v>948</v>
      </c>
      <c r="B962">
        <v>36401907</v>
      </c>
      <c r="C962">
        <v>36407466</v>
      </c>
      <c r="D962">
        <v>29107800</v>
      </c>
      <c r="E962">
        <v>1</v>
      </c>
      <c r="F962">
        <v>1</v>
      </c>
      <c r="G962">
        <v>1</v>
      </c>
      <c r="H962">
        <v>3</v>
      </c>
      <c r="I962" t="s">
        <v>545</v>
      </c>
      <c r="J962" t="s">
        <v>546</v>
      </c>
      <c r="K962" t="s">
        <v>547</v>
      </c>
      <c r="L962">
        <v>1346</v>
      </c>
      <c r="N962">
        <v>1009</v>
      </c>
      <c r="O962" t="s">
        <v>160</v>
      </c>
      <c r="P962" t="s">
        <v>160</v>
      </c>
      <c r="Q962">
        <v>1</v>
      </c>
      <c r="W962">
        <v>0</v>
      </c>
      <c r="X962">
        <v>-1570619850</v>
      </c>
      <c r="Y962">
        <v>0.01</v>
      </c>
      <c r="AA962">
        <v>46.61</v>
      </c>
      <c r="AB962">
        <v>0</v>
      </c>
      <c r="AC962">
        <v>0</v>
      </c>
      <c r="AD962">
        <v>0</v>
      </c>
      <c r="AE962">
        <v>1.81</v>
      </c>
      <c r="AF962">
        <v>0</v>
      </c>
      <c r="AG962">
        <v>0</v>
      </c>
      <c r="AH962">
        <v>0</v>
      </c>
      <c r="AI962">
        <v>25.75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0.01</v>
      </c>
      <c r="AU962" t="s">
        <v>3</v>
      </c>
      <c r="AV962">
        <v>0</v>
      </c>
      <c r="AW962">
        <v>2</v>
      </c>
      <c r="AX962">
        <v>36407479</v>
      </c>
      <c r="AY962">
        <v>1</v>
      </c>
      <c r="AZ962">
        <v>0</v>
      </c>
      <c r="BA962">
        <v>934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Y962*Source!I948</f>
        <v>5.3500000000000006E-3</v>
      </c>
      <c r="CY962">
        <f>AA962</f>
        <v>46.61</v>
      </c>
      <c r="CZ962">
        <f>AE962</f>
        <v>1.81</v>
      </c>
      <c r="DA962">
        <f>AI962</f>
        <v>25.75</v>
      </c>
      <c r="DB962">
        <f>ROUND(ROUND(AT962*CZ962,2),2)</f>
        <v>0.02</v>
      </c>
      <c r="DC962">
        <f>ROUND(ROUND(AT962*AG962,2),2)</f>
        <v>0</v>
      </c>
    </row>
    <row r="963" spans="1:107">
      <c r="A963">
        <f>ROW(Source!A948)</f>
        <v>948</v>
      </c>
      <c r="B963">
        <v>36401907</v>
      </c>
      <c r="C963">
        <v>36407466</v>
      </c>
      <c r="D963">
        <v>29109603</v>
      </c>
      <c r="E963">
        <v>1</v>
      </c>
      <c r="F963">
        <v>1</v>
      </c>
      <c r="G963">
        <v>1</v>
      </c>
      <c r="H963">
        <v>3</v>
      </c>
      <c r="I963" t="s">
        <v>685</v>
      </c>
      <c r="J963" t="s">
        <v>686</v>
      </c>
      <c r="K963" t="s">
        <v>687</v>
      </c>
      <c r="L963">
        <v>1327</v>
      </c>
      <c r="N963">
        <v>1005</v>
      </c>
      <c r="O963" t="s">
        <v>155</v>
      </c>
      <c r="P963" t="s">
        <v>155</v>
      </c>
      <c r="Q963">
        <v>1</v>
      </c>
      <c r="W963">
        <v>0</v>
      </c>
      <c r="X963">
        <v>1399429038</v>
      </c>
      <c r="Y963">
        <v>112</v>
      </c>
      <c r="AA963">
        <v>54.06</v>
      </c>
      <c r="AB963">
        <v>0</v>
      </c>
      <c r="AC963">
        <v>0</v>
      </c>
      <c r="AD963">
        <v>0</v>
      </c>
      <c r="AE963">
        <v>55.16</v>
      </c>
      <c r="AF963">
        <v>0</v>
      </c>
      <c r="AG963">
        <v>0</v>
      </c>
      <c r="AH963">
        <v>0</v>
      </c>
      <c r="AI963">
        <v>0.98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112</v>
      </c>
      <c r="AU963" t="s">
        <v>3</v>
      </c>
      <c r="AV963">
        <v>0</v>
      </c>
      <c r="AW963">
        <v>2</v>
      </c>
      <c r="AX963">
        <v>36407480</v>
      </c>
      <c r="AY963">
        <v>1</v>
      </c>
      <c r="AZ963">
        <v>0</v>
      </c>
      <c r="BA963">
        <v>935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Y963*Source!I948</f>
        <v>59.92</v>
      </c>
      <c r="CY963">
        <f>AA963</f>
        <v>54.06</v>
      </c>
      <c r="CZ963">
        <f>AE963</f>
        <v>55.16</v>
      </c>
      <c r="DA963">
        <f>AI963</f>
        <v>0.98</v>
      </c>
      <c r="DB963">
        <f>ROUND(ROUND(AT963*CZ963,2),2)</f>
        <v>6177.92</v>
      </c>
      <c r="DC963">
        <f>ROUND(ROUND(AT963*AG963,2),2)</f>
        <v>0</v>
      </c>
    </row>
    <row r="964" spans="1:107">
      <c r="A964">
        <f>ROW(Source!A949)</f>
        <v>949</v>
      </c>
      <c r="B964">
        <v>36401907</v>
      </c>
      <c r="C964">
        <v>36407481</v>
      </c>
      <c r="D964">
        <v>29364679</v>
      </c>
      <c r="E964">
        <v>1</v>
      </c>
      <c r="F964">
        <v>1</v>
      </c>
      <c r="G964">
        <v>1</v>
      </c>
      <c r="H964">
        <v>1</v>
      </c>
      <c r="I964" t="s">
        <v>688</v>
      </c>
      <c r="J964" t="s">
        <v>3</v>
      </c>
      <c r="K964" t="s">
        <v>689</v>
      </c>
      <c r="L964">
        <v>1369</v>
      </c>
      <c r="N964">
        <v>1013</v>
      </c>
      <c r="O964" t="s">
        <v>514</v>
      </c>
      <c r="P964" t="s">
        <v>514</v>
      </c>
      <c r="Q964">
        <v>1</v>
      </c>
      <c r="W964">
        <v>0</v>
      </c>
      <c r="X964">
        <v>931378261</v>
      </c>
      <c r="Y964">
        <v>35.052</v>
      </c>
      <c r="AA964">
        <v>0</v>
      </c>
      <c r="AB964">
        <v>0</v>
      </c>
      <c r="AC964">
        <v>0</v>
      </c>
      <c r="AD964">
        <v>316.85000000000002</v>
      </c>
      <c r="AE964">
        <v>0</v>
      </c>
      <c r="AF964">
        <v>0</v>
      </c>
      <c r="AG964">
        <v>0</v>
      </c>
      <c r="AH964">
        <v>316.85000000000002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1</v>
      </c>
      <c r="AQ964">
        <v>0</v>
      </c>
      <c r="AR964">
        <v>0</v>
      </c>
      <c r="AS964" t="s">
        <v>3</v>
      </c>
      <c r="AT964">
        <v>30.48</v>
      </c>
      <c r="AU964" t="s">
        <v>134</v>
      </c>
      <c r="AV964">
        <v>1</v>
      </c>
      <c r="AW964">
        <v>2</v>
      </c>
      <c r="AX964">
        <v>36407494</v>
      </c>
      <c r="AY964">
        <v>2</v>
      </c>
      <c r="AZ964">
        <v>131072</v>
      </c>
      <c r="BA964">
        <v>936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Y964*Source!I949</f>
        <v>1.0515600000000001</v>
      </c>
      <c r="CY964">
        <f>AD964</f>
        <v>316.85000000000002</v>
      </c>
      <c r="CZ964">
        <f>AH964</f>
        <v>316.85000000000002</v>
      </c>
      <c r="DA964">
        <f>AL964</f>
        <v>1</v>
      </c>
      <c r="DB964">
        <f>ROUND((ROUND(AT964*CZ964,2)*1.15),2)</f>
        <v>11106.23</v>
      </c>
      <c r="DC964">
        <f>ROUND((ROUND(AT964*AG964,2)*1.15),2)</f>
        <v>0</v>
      </c>
    </row>
    <row r="965" spans="1:107">
      <c r="A965">
        <f>ROW(Source!A949)</f>
        <v>949</v>
      </c>
      <c r="B965">
        <v>36401907</v>
      </c>
      <c r="C965">
        <v>36407481</v>
      </c>
      <c r="D965">
        <v>121548</v>
      </c>
      <c r="E965">
        <v>1</v>
      </c>
      <c r="F965">
        <v>1</v>
      </c>
      <c r="G965">
        <v>1</v>
      </c>
      <c r="H965">
        <v>1</v>
      </c>
      <c r="I965" t="s">
        <v>35</v>
      </c>
      <c r="J965" t="s">
        <v>3</v>
      </c>
      <c r="K965" t="s">
        <v>515</v>
      </c>
      <c r="L965">
        <v>608254</v>
      </c>
      <c r="N965">
        <v>1013</v>
      </c>
      <c r="O965" t="s">
        <v>516</v>
      </c>
      <c r="P965" t="s">
        <v>516</v>
      </c>
      <c r="Q965">
        <v>1</v>
      </c>
      <c r="W965">
        <v>0</v>
      </c>
      <c r="X965">
        <v>-185737400</v>
      </c>
      <c r="Y965">
        <v>0.03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1</v>
      </c>
      <c r="AJ965">
        <v>1</v>
      </c>
      <c r="AK965">
        <v>1</v>
      </c>
      <c r="AL965">
        <v>1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3</v>
      </c>
      <c r="AT965">
        <v>0.03</v>
      </c>
      <c r="AU965" t="s">
        <v>3</v>
      </c>
      <c r="AV965">
        <v>2</v>
      </c>
      <c r="AW965">
        <v>2</v>
      </c>
      <c r="AX965">
        <v>36407495</v>
      </c>
      <c r="AY965">
        <v>1</v>
      </c>
      <c r="AZ965">
        <v>0</v>
      </c>
      <c r="BA965">
        <v>937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Y965*Source!I949</f>
        <v>8.9999999999999998E-4</v>
      </c>
      <c r="CY965">
        <f>AD965</f>
        <v>0</v>
      </c>
      <c r="CZ965">
        <f>AH965</f>
        <v>0</v>
      </c>
      <c r="DA965">
        <f>AL965</f>
        <v>1</v>
      </c>
      <c r="DB965">
        <f t="shared" ref="DB965:DB975" si="149">ROUND(ROUND(AT965*CZ965,2),2)</f>
        <v>0</v>
      </c>
      <c r="DC965">
        <f t="shared" ref="DC965:DC975" si="150">ROUND(ROUND(AT965*AG965,2),2)</f>
        <v>0</v>
      </c>
    </row>
    <row r="966" spans="1:107">
      <c r="A966">
        <f>ROW(Source!A949)</f>
        <v>949</v>
      </c>
      <c r="B966">
        <v>36401907</v>
      </c>
      <c r="C966">
        <v>36407481</v>
      </c>
      <c r="D966">
        <v>29172362</v>
      </c>
      <c r="E966">
        <v>1</v>
      </c>
      <c r="F966">
        <v>1</v>
      </c>
      <c r="G966">
        <v>1</v>
      </c>
      <c r="H966">
        <v>2</v>
      </c>
      <c r="I966" t="s">
        <v>690</v>
      </c>
      <c r="J966" t="s">
        <v>691</v>
      </c>
      <c r="K966" t="s">
        <v>692</v>
      </c>
      <c r="L966">
        <v>1368</v>
      </c>
      <c r="N966">
        <v>1011</v>
      </c>
      <c r="O966" t="s">
        <v>520</v>
      </c>
      <c r="P966" t="s">
        <v>520</v>
      </c>
      <c r="Q966">
        <v>1</v>
      </c>
      <c r="W966">
        <v>0</v>
      </c>
      <c r="X966">
        <v>2071614860</v>
      </c>
      <c r="Y966">
        <v>0.03</v>
      </c>
      <c r="AA966">
        <v>0</v>
      </c>
      <c r="AB966">
        <v>1113.56</v>
      </c>
      <c r="AC966">
        <v>449.82</v>
      </c>
      <c r="AD966">
        <v>0</v>
      </c>
      <c r="AE966">
        <v>0</v>
      </c>
      <c r="AF966">
        <v>134.65</v>
      </c>
      <c r="AG966">
        <v>13.5</v>
      </c>
      <c r="AH966">
        <v>0</v>
      </c>
      <c r="AI966">
        <v>1</v>
      </c>
      <c r="AJ966">
        <v>8.27</v>
      </c>
      <c r="AK966">
        <v>33.32</v>
      </c>
      <c r="AL966">
        <v>1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3</v>
      </c>
      <c r="AT966">
        <v>0.03</v>
      </c>
      <c r="AU966" t="s">
        <v>3</v>
      </c>
      <c r="AV966">
        <v>0</v>
      </c>
      <c r="AW966">
        <v>2</v>
      </c>
      <c r="AX966">
        <v>36407496</v>
      </c>
      <c r="AY966">
        <v>1</v>
      </c>
      <c r="AZ966">
        <v>0</v>
      </c>
      <c r="BA966">
        <v>938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Y966*Source!I949</f>
        <v>8.9999999999999998E-4</v>
      </c>
      <c r="CY966">
        <f>AB966</f>
        <v>1113.56</v>
      </c>
      <c r="CZ966">
        <f>AF966</f>
        <v>134.65</v>
      </c>
      <c r="DA966">
        <f>AJ966</f>
        <v>8.27</v>
      </c>
      <c r="DB966">
        <f t="shared" si="149"/>
        <v>4.04</v>
      </c>
      <c r="DC966">
        <f t="shared" si="150"/>
        <v>0.41</v>
      </c>
    </row>
    <row r="967" spans="1:107">
      <c r="A967">
        <f>ROW(Source!A949)</f>
        <v>949</v>
      </c>
      <c r="B967">
        <v>36401907</v>
      </c>
      <c r="C967">
        <v>36407481</v>
      </c>
      <c r="D967">
        <v>29174913</v>
      </c>
      <c r="E967">
        <v>1</v>
      </c>
      <c r="F967">
        <v>1</v>
      </c>
      <c r="G967">
        <v>1</v>
      </c>
      <c r="H967">
        <v>2</v>
      </c>
      <c r="I967" t="s">
        <v>531</v>
      </c>
      <c r="J967" t="s">
        <v>532</v>
      </c>
      <c r="K967" t="s">
        <v>533</v>
      </c>
      <c r="L967">
        <v>1368</v>
      </c>
      <c r="N967">
        <v>1011</v>
      </c>
      <c r="O967" t="s">
        <v>520</v>
      </c>
      <c r="P967" t="s">
        <v>520</v>
      </c>
      <c r="Q967">
        <v>1</v>
      </c>
      <c r="W967">
        <v>0</v>
      </c>
      <c r="X967">
        <v>458544584</v>
      </c>
      <c r="Y967">
        <v>0.02</v>
      </c>
      <c r="AA967">
        <v>0</v>
      </c>
      <c r="AB967">
        <v>932.72</v>
      </c>
      <c r="AC967">
        <v>386.51</v>
      </c>
      <c r="AD967">
        <v>0</v>
      </c>
      <c r="AE967">
        <v>0</v>
      </c>
      <c r="AF967">
        <v>87.17</v>
      </c>
      <c r="AG967">
        <v>11.6</v>
      </c>
      <c r="AH967">
        <v>0</v>
      </c>
      <c r="AI967">
        <v>1</v>
      </c>
      <c r="AJ967">
        <v>10.7</v>
      </c>
      <c r="AK967">
        <v>33.32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0.02</v>
      </c>
      <c r="AU967" t="s">
        <v>3</v>
      </c>
      <c r="AV967">
        <v>0</v>
      </c>
      <c r="AW967">
        <v>2</v>
      </c>
      <c r="AX967">
        <v>36407497</v>
      </c>
      <c r="AY967">
        <v>1</v>
      </c>
      <c r="AZ967">
        <v>0</v>
      </c>
      <c r="BA967">
        <v>939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Y967*Source!I949</f>
        <v>5.9999999999999995E-4</v>
      </c>
      <c r="CY967">
        <f>AB967</f>
        <v>932.72</v>
      </c>
      <c r="CZ967">
        <f>AF967</f>
        <v>87.17</v>
      </c>
      <c r="DA967">
        <f>AJ967</f>
        <v>10.7</v>
      </c>
      <c r="DB967">
        <f t="shared" si="149"/>
        <v>1.74</v>
      </c>
      <c r="DC967">
        <f t="shared" si="150"/>
        <v>0.23</v>
      </c>
    </row>
    <row r="968" spans="1:107">
      <c r="A968">
        <f>ROW(Source!A949)</f>
        <v>949</v>
      </c>
      <c r="B968">
        <v>36401907</v>
      </c>
      <c r="C968">
        <v>36407481</v>
      </c>
      <c r="D968">
        <v>29114246</v>
      </c>
      <c r="E968">
        <v>1</v>
      </c>
      <c r="F968">
        <v>1</v>
      </c>
      <c r="G968">
        <v>1</v>
      </c>
      <c r="H968">
        <v>3</v>
      </c>
      <c r="I968" t="s">
        <v>693</v>
      </c>
      <c r="J968" t="s">
        <v>694</v>
      </c>
      <c r="K968" t="s">
        <v>695</v>
      </c>
      <c r="L968">
        <v>1346</v>
      </c>
      <c r="N968">
        <v>1009</v>
      </c>
      <c r="O968" t="s">
        <v>160</v>
      </c>
      <c r="P968" t="s">
        <v>160</v>
      </c>
      <c r="Q968">
        <v>1</v>
      </c>
      <c r="W968">
        <v>0</v>
      </c>
      <c r="X968">
        <v>-421273247</v>
      </c>
      <c r="Y968">
        <v>1.5</v>
      </c>
      <c r="AA968">
        <v>83.08</v>
      </c>
      <c r="AB968">
        <v>0</v>
      </c>
      <c r="AC968">
        <v>0</v>
      </c>
      <c r="AD968">
        <v>0</v>
      </c>
      <c r="AE968">
        <v>9.0399999999999991</v>
      </c>
      <c r="AF968">
        <v>0</v>
      </c>
      <c r="AG968">
        <v>0</v>
      </c>
      <c r="AH968">
        <v>0</v>
      </c>
      <c r="AI968">
        <v>9.19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0</v>
      </c>
      <c r="AQ968">
        <v>0</v>
      </c>
      <c r="AR968">
        <v>0</v>
      </c>
      <c r="AS968" t="s">
        <v>3</v>
      </c>
      <c r="AT968">
        <v>1.5</v>
      </c>
      <c r="AU968" t="s">
        <v>3</v>
      </c>
      <c r="AV968">
        <v>0</v>
      </c>
      <c r="AW968">
        <v>2</v>
      </c>
      <c r="AX968">
        <v>36407498</v>
      </c>
      <c r="AY968">
        <v>1</v>
      </c>
      <c r="AZ968">
        <v>0</v>
      </c>
      <c r="BA968">
        <v>940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Y968*Source!I949</f>
        <v>4.4999999999999998E-2</v>
      </c>
      <c r="CY968">
        <f t="shared" ref="CY968:CY975" si="151">AA968</f>
        <v>83.08</v>
      </c>
      <c r="CZ968">
        <f t="shared" ref="CZ968:CZ975" si="152">AE968</f>
        <v>9.0399999999999991</v>
      </c>
      <c r="DA968">
        <f t="shared" ref="DA968:DA975" si="153">AI968</f>
        <v>9.19</v>
      </c>
      <c r="DB968">
        <f t="shared" si="149"/>
        <v>13.56</v>
      </c>
      <c r="DC968">
        <f t="shared" si="150"/>
        <v>0</v>
      </c>
    </row>
    <row r="969" spans="1:107">
      <c r="A969">
        <f>ROW(Source!A949)</f>
        <v>949</v>
      </c>
      <c r="B969">
        <v>36401907</v>
      </c>
      <c r="C969">
        <v>36407481</v>
      </c>
      <c r="D969">
        <v>29110838</v>
      </c>
      <c r="E969">
        <v>1</v>
      </c>
      <c r="F969">
        <v>1</v>
      </c>
      <c r="G969">
        <v>1</v>
      </c>
      <c r="H969">
        <v>3</v>
      </c>
      <c r="I969" t="s">
        <v>696</v>
      </c>
      <c r="J969" t="s">
        <v>697</v>
      </c>
      <c r="K969" t="s">
        <v>698</v>
      </c>
      <c r="L969">
        <v>1346</v>
      </c>
      <c r="N969">
        <v>1009</v>
      </c>
      <c r="O969" t="s">
        <v>160</v>
      </c>
      <c r="P969" t="s">
        <v>160</v>
      </c>
      <c r="Q969">
        <v>1</v>
      </c>
      <c r="W969">
        <v>0</v>
      </c>
      <c r="X969">
        <v>-667794164</v>
      </c>
      <c r="Y969">
        <v>0.42</v>
      </c>
      <c r="AA969">
        <v>100.04</v>
      </c>
      <c r="AB969">
        <v>0</v>
      </c>
      <c r="AC969">
        <v>0</v>
      </c>
      <c r="AD969">
        <v>0</v>
      </c>
      <c r="AE969">
        <v>30.5</v>
      </c>
      <c r="AF969">
        <v>0</v>
      </c>
      <c r="AG969">
        <v>0</v>
      </c>
      <c r="AH969">
        <v>0</v>
      </c>
      <c r="AI969">
        <v>3.28</v>
      </c>
      <c r="AJ969">
        <v>1</v>
      </c>
      <c r="AK969">
        <v>1</v>
      </c>
      <c r="AL969">
        <v>1</v>
      </c>
      <c r="AN969">
        <v>0</v>
      </c>
      <c r="AO969">
        <v>1</v>
      </c>
      <c r="AP969">
        <v>0</v>
      </c>
      <c r="AQ969">
        <v>0</v>
      </c>
      <c r="AR969">
        <v>0</v>
      </c>
      <c r="AS969" t="s">
        <v>3</v>
      </c>
      <c r="AT969">
        <v>0.42</v>
      </c>
      <c r="AU969" t="s">
        <v>3</v>
      </c>
      <c r="AV969">
        <v>0</v>
      </c>
      <c r="AW969">
        <v>2</v>
      </c>
      <c r="AX969">
        <v>36407499</v>
      </c>
      <c r="AY969">
        <v>1</v>
      </c>
      <c r="AZ969">
        <v>0</v>
      </c>
      <c r="BA969">
        <v>941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Y969*Source!I949</f>
        <v>1.2599999999999998E-2</v>
      </c>
      <c r="CY969">
        <f t="shared" si="151"/>
        <v>100.04</v>
      </c>
      <c r="CZ969">
        <f t="shared" si="152"/>
        <v>30.5</v>
      </c>
      <c r="DA969">
        <f t="shared" si="153"/>
        <v>3.28</v>
      </c>
      <c r="DB969">
        <f t="shared" si="149"/>
        <v>12.81</v>
      </c>
      <c r="DC969">
        <f t="shared" si="150"/>
        <v>0</v>
      </c>
    </row>
    <row r="970" spans="1:107">
      <c r="A970">
        <f>ROW(Source!A949)</f>
        <v>949</v>
      </c>
      <c r="B970">
        <v>36401907</v>
      </c>
      <c r="C970">
        <v>36407481</v>
      </c>
      <c r="D970">
        <v>29149204</v>
      </c>
      <c r="E970">
        <v>1</v>
      </c>
      <c r="F970">
        <v>1</v>
      </c>
      <c r="G970">
        <v>1</v>
      </c>
      <c r="H970">
        <v>3</v>
      </c>
      <c r="I970" t="s">
        <v>699</v>
      </c>
      <c r="J970" t="s">
        <v>700</v>
      </c>
      <c r="K970" t="s">
        <v>701</v>
      </c>
      <c r="L970">
        <v>1348</v>
      </c>
      <c r="N970">
        <v>1009</v>
      </c>
      <c r="O970" t="s">
        <v>30</v>
      </c>
      <c r="P970" t="s">
        <v>30</v>
      </c>
      <c r="Q970">
        <v>1000</v>
      </c>
      <c r="W970">
        <v>0</v>
      </c>
      <c r="X970">
        <v>-1132764130</v>
      </c>
      <c r="Y970">
        <v>3.15E-3</v>
      </c>
      <c r="AA970">
        <v>4978.46</v>
      </c>
      <c r="AB970">
        <v>0</v>
      </c>
      <c r="AC970">
        <v>0</v>
      </c>
      <c r="AD970">
        <v>0</v>
      </c>
      <c r="AE970">
        <v>729.98</v>
      </c>
      <c r="AF970">
        <v>0</v>
      </c>
      <c r="AG970">
        <v>0</v>
      </c>
      <c r="AH970">
        <v>0</v>
      </c>
      <c r="AI970">
        <v>6.82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3.15E-3</v>
      </c>
      <c r="AU970" t="s">
        <v>3</v>
      </c>
      <c r="AV970">
        <v>0</v>
      </c>
      <c r="AW970">
        <v>2</v>
      </c>
      <c r="AX970">
        <v>36407500</v>
      </c>
      <c r="AY970">
        <v>1</v>
      </c>
      <c r="AZ970">
        <v>0</v>
      </c>
      <c r="BA970">
        <v>942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Y970*Source!I949</f>
        <v>9.4499999999999993E-5</v>
      </c>
      <c r="CY970">
        <f t="shared" si="151"/>
        <v>4978.46</v>
      </c>
      <c r="CZ970">
        <f t="shared" si="152"/>
        <v>729.98</v>
      </c>
      <c r="DA970">
        <f t="shared" si="153"/>
        <v>6.82</v>
      </c>
      <c r="DB970">
        <f t="shared" si="149"/>
        <v>2.2999999999999998</v>
      </c>
      <c r="DC970">
        <f t="shared" si="150"/>
        <v>0</v>
      </c>
    </row>
    <row r="971" spans="1:107">
      <c r="A971">
        <f>ROW(Source!A949)</f>
        <v>949</v>
      </c>
      <c r="B971">
        <v>36401907</v>
      </c>
      <c r="C971">
        <v>36407481</v>
      </c>
      <c r="D971">
        <v>29156251</v>
      </c>
      <c r="E971">
        <v>1</v>
      </c>
      <c r="F971">
        <v>1</v>
      </c>
      <c r="G971">
        <v>1</v>
      </c>
      <c r="H971">
        <v>3</v>
      </c>
      <c r="I971" t="s">
        <v>235</v>
      </c>
      <c r="J971" t="s">
        <v>238</v>
      </c>
      <c r="K971" t="s">
        <v>236</v>
      </c>
      <c r="L971">
        <v>1354</v>
      </c>
      <c r="N971">
        <v>1010</v>
      </c>
      <c r="O971" t="s">
        <v>237</v>
      </c>
      <c r="P971" t="s">
        <v>237</v>
      </c>
      <c r="Q971">
        <v>1</v>
      </c>
      <c r="W971">
        <v>0</v>
      </c>
      <c r="X971">
        <v>-652224790</v>
      </c>
      <c r="Y971">
        <v>66.666667000000004</v>
      </c>
      <c r="AA971">
        <v>61.42</v>
      </c>
      <c r="AB971">
        <v>0</v>
      </c>
      <c r="AC971">
        <v>0</v>
      </c>
      <c r="AD971">
        <v>0</v>
      </c>
      <c r="AE971">
        <v>7.62</v>
      </c>
      <c r="AF971">
        <v>0</v>
      </c>
      <c r="AG971">
        <v>0</v>
      </c>
      <c r="AH971">
        <v>0</v>
      </c>
      <c r="AI971">
        <v>8.06</v>
      </c>
      <c r="AJ971">
        <v>1</v>
      </c>
      <c r="AK971">
        <v>1</v>
      </c>
      <c r="AL971">
        <v>1</v>
      </c>
      <c r="AN971">
        <v>0</v>
      </c>
      <c r="AO971">
        <v>0</v>
      </c>
      <c r="AP971">
        <v>0</v>
      </c>
      <c r="AQ971">
        <v>0</v>
      </c>
      <c r="AR971">
        <v>0</v>
      </c>
      <c r="AS971" t="s">
        <v>3</v>
      </c>
      <c r="AT971">
        <v>66.666667000000004</v>
      </c>
      <c r="AU971" t="s">
        <v>3</v>
      </c>
      <c r="AV971">
        <v>0</v>
      </c>
      <c r="AW971">
        <v>1</v>
      </c>
      <c r="AX971">
        <v>-1</v>
      </c>
      <c r="AY971">
        <v>0</v>
      </c>
      <c r="AZ971">
        <v>0</v>
      </c>
      <c r="BA971" t="s">
        <v>3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Y971*Source!I949</f>
        <v>2.0000000099999999</v>
      </c>
      <c r="CY971">
        <f t="shared" si="151"/>
        <v>61.42</v>
      </c>
      <c r="CZ971">
        <f t="shared" si="152"/>
        <v>7.62</v>
      </c>
      <c r="DA971">
        <f t="shared" si="153"/>
        <v>8.06</v>
      </c>
      <c r="DB971">
        <f t="shared" si="149"/>
        <v>508</v>
      </c>
      <c r="DC971">
        <f t="shared" si="150"/>
        <v>0</v>
      </c>
    </row>
    <row r="972" spans="1:107">
      <c r="A972">
        <f>ROW(Source!A949)</f>
        <v>949</v>
      </c>
      <c r="B972">
        <v>36401907</v>
      </c>
      <c r="C972">
        <v>36407481</v>
      </c>
      <c r="D972">
        <v>29156254</v>
      </c>
      <c r="E972">
        <v>1</v>
      </c>
      <c r="F972">
        <v>1</v>
      </c>
      <c r="G972">
        <v>1</v>
      </c>
      <c r="H972">
        <v>3</v>
      </c>
      <c r="I972" t="s">
        <v>301</v>
      </c>
      <c r="J972" t="s">
        <v>303</v>
      </c>
      <c r="K972" t="s">
        <v>302</v>
      </c>
      <c r="L972">
        <v>1354</v>
      </c>
      <c r="N972">
        <v>1010</v>
      </c>
      <c r="O972" t="s">
        <v>237</v>
      </c>
      <c r="P972" t="s">
        <v>237</v>
      </c>
      <c r="Q972">
        <v>1</v>
      </c>
      <c r="W972">
        <v>0</v>
      </c>
      <c r="X972">
        <v>-1484870884</v>
      </c>
      <c r="Y972">
        <v>33.333333000000003</v>
      </c>
      <c r="AA972">
        <v>77.94</v>
      </c>
      <c r="AB972">
        <v>0</v>
      </c>
      <c r="AC972">
        <v>0</v>
      </c>
      <c r="AD972">
        <v>0</v>
      </c>
      <c r="AE972">
        <v>9.01</v>
      </c>
      <c r="AF972">
        <v>0</v>
      </c>
      <c r="AG972">
        <v>0</v>
      </c>
      <c r="AH972">
        <v>0</v>
      </c>
      <c r="AI972">
        <v>8.65</v>
      </c>
      <c r="AJ972">
        <v>1</v>
      </c>
      <c r="AK972">
        <v>1</v>
      </c>
      <c r="AL972">
        <v>1</v>
      </c>
      <c r="AN972">
        <v>0</v>
      </c>
      <c r="AO972">
        <v>0</v>
      </c>
      <c r="AP972">
        <v>0</v>
      </c>
      <c r="AQ972">
        <v>0</v>
      </c>
      <c r="AR972">
        <v>0</v>
      </c>
      <c r="AS972" t="s">
        <v>3</v>
      </c>
      <c r="AT972">
        <v>33.333333000000003</v>
      </c>
      <c r="AU972" t="s">
        <v>3</v>
      </c>
      <c r="AV972">
        <v>0</v>
      </c>
      <c r="AW972">
        <v>1</v>
      </c>
      <c r="AX972">
        <v>-1</v>
      </c>
      <c r="AY972">
        <v>0</v>
      </c>
      <c r="AZ972">
        <v>0</v>
      </c>
      <c r="BA972" t="s">
        <v>3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Y972*Source!I949</f>
        <v>0.99999999000000006</v>
      </c>
      <c r="CY972">
        <f t="shared" si="151"/>
        <v>77.94</v>
      </c>
      <c r="CZ972">
        <f t="shared" si="152"/>
        <v>9.01</v>
      </c>
      <c r="DA972">
        <f t="shared" si="153"/>
        <v>8.65</v>
      </c>
      <c r="DB972">
        <f t="shared" si="149"/>
        <v>300.33</v>
      </c>
      <c r="DC972">
        <f t="shared" si="150"/>
        <v>0</v>
      </c>
    </row>
    <row r="973" spans="1:107">
      <c r="A973">
        <f>ROW(Source!A949)</f>
        <v>949</v>
      </c>
      <c r="B973">
        <v>36401907</v>
      </c>
      <c r="C973">
        <v>36407481</v>
      </c>
      <c r="D973">
        <v>29156142</v>
      </c>
      <c r="E973">
        <v>1</v>
      </c>
      <c r="F973">
        <v>1</v>
      </c>
      <c r="G973">
        <v>1</v>
      </c>
      <c r="H973">
        <v>3</v>
      </c>
      <c r="I973" t="s">
        <v>230</v>
      </c>
      <c r="J973" t="s">
        <v>233</v>
      </c>
      <c r="K973" t="s">
        <v>231</v>
      </c>
      <c r="L973">
        <v>1356</v>
      </c>
      <c r="N973">
        <v>1010</v>
      </c>
      <c r="O973" t="s">
        <v>232</v>
      </c>
      <c r="P973" t="s">
        <v>232</v>
      </c>
      <c r="Q973">
        <v>1000</v>
      </c>
      <c r="W973">
        <v>0</v>
      </c>
      <c r="X973">
        <v>-1152774928</v>
      </c>
      <c r="Y973">
        <v>0.1</v>
      </c>
      <c r="AA973">
        <v>5955.29</v>
      </c>
      <c r="AB973">
        <v>0</v>
      </c>
      <c r="AC973">
        <v>0</v>
      </c>
      <c r="AD973">
        <v>0</v>
      </c>
      <c r="AE973">
        <v>1998.42</v>
      </c>
      <c r="AF973">
        <v>0</v>
      </c>
      <c r="AG973">
        <v>0</v>
      </c>
      <c r="AH973">
        <v>0</v>
      </c>
      <c r="AI973">
        <v>2.98</v>
      </c>
      <c r="AJ973">
        <v>1</v>
      </c>
      <c r="AK973">
        <v>1</v>
      </c>
      <c r="AL973">
        <v>1</v>
      </c>
      <c r="AN973">
        <v>0</v>
      </c>
      <c r="AO973">
        <v>0</v>
      </c>
      <c r="AP973">
        <v>0</v>
      </c>
      <c r="AQ973">
        <v>0</v>
      </c>
      <c r="AR973">
        <v>0</v>
      </c>
      <c r="AS973" t="s">
        <v>3</v>
      </c>
      <c r="AT973">
        <v>0.1</v>
      </c>
      <c r="AU973" t="s">
        <v>3</v>
      </c>
      <c r="AV973">
        <v>0</v>
      </c>
      <c r="AW973">
        <v>1</v>
      </c>
      <c r="AX973">
        <v>-1</v>
      </c>
      <c r="AY973">
        <v>0</v>
      </c>
      <c r="AZ973">
        <v>0</v>
      </c>
      <c r="BA973" t="s">
        <v>3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Y973*Source!I949</f>
        <v>3.0000000000000001E-3</v>
      </c>
      <c r="CY973">
        <f t="shared" si="151"/>
        <v>5955.29</v>
      </c>
      <c r="CZ973">
        <f t="shared" si="152"/>
        <v>1998.42</v>
      </c>
      <c r="DA973">
        <f t="shared" si="153"/>
        <v>2.98</v>
      </c>
      <c r="DB973">
        <f t="shared" si="149"/>
        <v>199.84</v>
      </c>
      <c r="DC973">
        <f t="shared" si="150"/>
        <v>0</v>
      </c>
    </row>
    <row r="974" spans="1:107">
      <c r="A974">
        <f>ROW(Source!A949)</f>
        <v>949</v>
      </c>
      <c r="B974">
        <v>36401907</v>
      </c>
      <c r="C974">
        <v>36407481</v>
      </c>
      <c r="D974">
        <v>29170678</v>
      </c>
      <c r="E974">
        <v>1</v>
      </c>
      <c r="F974">
        <v>1</v>
      </c>
      <c r="G974">
        <v>1</v>
      </c>
      <c r="H974">
        <v>3</v>
      </c>
      <c r="I974" t="s">
        <v>702</v>
      </c>
      <c r="J974" t="s">
        <v>703</v>
      </c>
      <c r="K974" t="s">
        <v>704</v>
      </c>
      <c r="L974">
        <v>1354</v>
      </c>
      <c r="N974">
        <v>1010</v>
      </c>
      <c r="O974" t="s">
        <v>237</v>
      </c>
      <c r="P974" t="s">
        <v>237</v>
      </c>
      <c r="Q974">
        <v>1</v>
      </c>
      <c r="W974">
        <v>0</v>
      </c>
      <c r="X974">
        <v>-808655695</v>
      </c>
      <c r="Y974">
        <v>102</v>
      </c>
      <c r="AA974">
        <v>0.69</v>
      </c>
      <c r="AB974">
        <v>0</v>
      </c>
      <c r="AC974">
        <v>0</v>
      </c>
      <c r="AD974">
        <v>0</v>
      </c>
      <c r="AE974">
        <v>0.28000000000000003</v>
      </c>
      <c r="AF974">
        <v>0</v>
      </c>
      <c r="AG974">
        <v>0</v>
      </c>
      <c r="AH974">
        <v>0</v>
      </c>
      <c r="AI974">
        <v>2.46</v>
      </c>
      <c r="AJ974">
        <v>1</v>
      </c>
      <c r="AK974">
        <v>1</v>
      </c>
      <c r="AL974">
        <v>1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102</v>
      </c>
      <c r="AU974" t="s">
        <v>3</v>
      </c>
      <c r="AV974">
        <v>0</v>
      </c>
      <c r="AW974">
        <v>2</v>
      </c>
      <c r="AX974">
        <v>36407501</v>
      </c>
      <c r="AY974">
        <v>1</v>
      </c>
      <c r="AZ974">
        <v>0</v>
      </c>
      <c r="BA974">
        <v>943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Y974*Source!I949</f>
        <v>3.06</v>
      </c>
      <c r="CY974">
        <f t="shared" si="151"/>
        <v>0.69</v>
      </c>
      <c r="CZ974">
        <f t="shared" si="152"/>
        <v>0.28000000000000003</v>
      </c>
      <c r="DA974">
        <f t="shared" si="153"/>
        <v>2.46</v>
      </c>
      <c r="DB974">
        <f t="shared" si="149"/>
        <v>28.56</v>
      </c>
      <c r="DC974">
        <f t="shared" si="150"/>
        <v>0</v>
      </c>
    </row>
    <row r="975" spans="1:107">
      <c r="A975">
        <f>ROW(Source!A949)</f>
        <v>949</v>
      </c>
      <c r="B975">
        <v>36401907</v>
      </c>
      <c r="C975">
        <v>36407481</v>
      </c>
      <c r="D975">
        <v>29171808</v>
      </c>
      <c r="E975">
        <v>1</v>
      </c>
      <c r="F975">
        <v>1</v>
      </c>
      <c r="G975">
        <v>1</v>
      </c>
      <c r="H975">
        <v>3</v>
      </c>
      <c r="I975" t="s">
        <v>705</v>
      </c>
      <c r="J975" t="s">
        <v>706</v>
      </c>
      <c r="K975" t="s">
        <v>707</v>
      </c>
      <c r="L975">
        <v>1374</v>
      </c>
      <c r="N975">
        <v>1013</v>
      </c>
      <c r="O975" t="s">
        <v>708</v>
      </c>
      <c r="P975" t="s">
        <v>708</v>
      </c>
      <c r="Q975">
        <v>1</v>
      </c>
      <c r="W975">
        <v>0</v>
      </c>
      <c r="X975">
        <v>-915781824</v>
      </c>
      <c r="Y975">
        <v>6.05</v>
      </c>
      <c r="AA975">
        <v>1</v>
      </c>
      <c r="AB975">
        <v>0</v>
      </c>
      <c r="AC975">
        <v>0</v>
      </c>
      <c r="AD975">
        <v>0</v>
      </c>
      <c r="AE975">
        <v>1</v>
      </c>
      <c r="AF975">
        <v>0</v>
      </c>
      <c r="AG975">
        <v>0</v>
      </c>
      <c r="AH975">
        <v>0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0</v>
      </c>
      <c r="AQ975">
        <v>0</v>
      </c>
      <c r="AR975">
        <v>0</v>
      </c>
      <c r="AS975" t="s">
        <v>3</v>
      </c>
      <c r="AT975">
        <v>6.05</v>
      </c>
      <c r="AU975" t="s">
        <v>3</v>
      </c>
      <c r="AV975">
        <v>0</v>
      </c>
      <c r="AW975">
        <v>2</v>
      </c>
      <c r="AX975">
        <v>36407502</v>
      </c>
      <c r="AY975">
        <v>1</v>
      </c>
      <c r="AZ975">
        <v>0</v>
      </c>
      <c r="BA975">
        <v>944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Y975*Source!I949</f>
        <v>0.18149999999999999</v>
      </c>
      <c r="CY975">
        <f t="shared" si="151"/>
        <v>1</v>
      </c>
      <c r="CZ975">
        <f t="shared" si="152"/>
        <v>1</v>
      </c>
      <c r="DA975">
        <f t="shared" si="153"/>
        <v>1</v>
      </c>
      <c r="DB975">
        <f t="shared" si="149"/>
        <v>6.05</v>
      </c>
      <c r="DC975">
        <f t="shared" si="150"/>
        <v>0</v>
      </c>
    </row>
    <row r="976" spans="1:107">
      <c r="A976">
        <f>ROW(Source!A953)</f>
        <v>953</v>
      </c>
      <c r="B976">
        <v>36401907</v>
      </c>
      <c r="C976">
        <v>36407506</v>
      </c>
      <c r="D976">
        <v>29364679</v>
      </c>
      <c r="E976">
        <v>1</v>
      </c>
      <c r="F976">
        <v>1</v>
      </c>
      <c r="G976">
        <v>1</v>
      </c>
      <c r="H976">
        <v>1</v>
      </c>
      <c r="I976" t="s">
        <v>688</v>
      </c>
      <c r="J976" t="s">
        <v>3</v>
      </c>
      <c r="K976" t="s">
        <v>689</v>
      </c>
      <c r="L976">
        <v>1369</v>
      </c>
      <c r="N976">
        <v>1013</v>
      </c>
      <c r="O976" t="s">
        <v>514</v>
      </c>
      <c r="P976" t="s">
        <v>514</v>
      </c>
      <c r="Q976">
        <v>1</v>
      </c>
      <c r="W976">
        <v>0</v>
      </c>
      <c r="X976">
        <v>931378261</v>
      </c>
      <c r="Y976">
        <v>30.175999999999995</v>
      </c>
      <c r="AA976">
        <v>0</v>
      </c>
      <c r="AB976">
        <v>0</v>
      </c>
      <c r="AC976">
        <v>0</v>
      </c>
      <c r="AD976">
        <v>316.85000000000002</v>
      </c>
      <c r="AE976">
        <v>0</v>
      </c>
      <c r="AF976">
        <v>0</v>
      </c>
      <c r="AG976">
        <v>0</v>
      </c>
      <c r="AH976">
        <v>316.85000000000002</v>
      </c>
      <c r="AI976">
        <v>1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1</v>
      </c>
      <c r="AQ976">
        <v>0</v>
      </c>
      <c r="AR976">
        <v>0</v>
      </c>
      <c r="AS976" t="s">
        <v>3</v>
      </c>
      <c r="AT976">
        <v>26.24</v>
      </c>
      <c r="AU976" t="s">
        <v>134</v>
      </c>
      <c r="AV976">
        <v>1</v>
      </c>
      <c r="AW976">
        <v>2</v>
      </c>
      <c r="AX976">
        <v>36407516</v>
      </c>
      <c r="AY976">
        <v>2</v>
      </c>
      <c r="AZ976">
        <v>131072</v>
      </c>
      <c r="BA976">
        <v>945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Y976*Source!I953</f>
        <v>0.30175999999999997</v>
      </c>
      <c r="CY976">
        <f>AD976</f>
        <v>316.85000000000002</v>
      </c>
      <c r="CZ976">
        <f>AH976</f>
        <v>316.85000000000002</v>
      </c>
      <c r="DA976">
        <f>AL976</f>
        <v>1</v>
      </c>
      <c r="DB976">
        <f>ROUND((ROUND(AT976*CZ976,2)*1.15),2)</f>
        <v>9561.26</v>
      </c>
      <c r="DC976">
        <f>ROUND((ROUND(AT976*AG976,2)*1.15),2)</f>
        <v>0</v>
      </c>
    </row>
    <row r="977" spans="1:107">
      <c r="A977">
        <f>ROW(Source!A953)</f>
        <v>953</v>
      </c>
      <c r="B977">
        <v>36401907</v>
      </c>
      <c r="C977">
        <v>36407506</v>
      </c>
      <c r="D977">
        <v>121548</v>
      </c>
      <c r="E977">
        <v>1</v>
      </c>
      <c r="F977">
        <v>1</v>
      </c>
      <c r="G977">
        <v>1</v>
      </c>
      <c r="H977">
        <v>1</v>
      </c>
      <c r="I977" t="s">
        <v>35</v>
      </c>
      <c r="J977" t="s">
        <v>3</v>
      </c>
      <c r="K977" t="s">
        <v>515</v>
      </c>
      <c r="L977">
        <v>608254</v>
      </c>
      <c r="N977">
        <v>1013</v>
      </c>
      <c r="O977" t="s">
        <v>516</v>
      </c>
      <c r="P977" t="s">
        <v>516</v>
      </c>
      <c r="Q977">
        <v>1</v>
      </c>
      <c r="W977">
        <v>0</v>
      </c>
      <c r="X977">
        <v>-185737400</v>
      </c>
      <c r="Y977">
        <v>0.03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1</v>
      </c>
      <c r="AJ977">
        <v>1</v>
      </c>
      <c r="AK977">
        <v>1</v>
      </c>
      <c r="AL977">
        <v>1</v>
      </c>
      <c r="AN977">
        <v>0</v>
      </c>
      <c r="AO977">
        <v>1</v>
      </c>
      <c r="AP977">
        <v>0</v>
      </c>
      <c r="AQ977">
        <v>0</v>
      </c>
      <c r="AR977">
        <v>0</v>
      </c>
      <c r="AS977" t="s">
        <v>3</v>
      </c>
      <c r="AT977">
        <v>0.03</v>
      </c>
      <c r="AU977" t="s">
        <v>3</v>
      </c>
      <c r="AV977">
        <v>2</v>
      </c>
      <c r="AW977">
        <v>2</v>
      </c>
      <c r="AX977">
        <v>36407517</v>
      </c>
      <c r="AY977">
        <v>1</v>
      </c>
      <c r="AZ977">
        <v>0</v>
      </c>
      <c r="BA977">
        <v>946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Y977*Source!I953</f>
        <v>2.9999999999999997E-4</v>
      </c>
      <c r="CY977">
        <f>AD977</f>
        <v>0</v>
      </c>
      <c r="CZ977">
        <f>AH977</f>
        <v>0</v>
      </c>
      <c r="DA977">
        <f>AL977</f>
        <v>1</v>
      </c>
      <c r="DB977">
        <f t="shared" ref="DB977:DB984" si="154">ROUND(ROUND(AT977*CZ977,2),2)</f>
        <v>0</v>
      </c>
      <c r="DC977">
        <f t="shared" ref="DC977:DC984" si="155">ROUND(ROUND(AT977*AG977,2),2)</f>
        <v>0</v>
      </c>
    </row>
    <row r="978" spans="1:107">
      <c r="A978">
        <f>ROW(Source!A953)</f>
        <v>953</v>
      </c>
      <c r="B978">
        <v>36401907</v>
      </c>
      <c r="C978">
        <v>36407506</v>
      </c>
      <c r="D978">
        <v>29172362</v>
      </c>
      <c r="E978">
        <v>1</v>
      </c>
      <c r="F978">
        <v>1</v>
      </c>
      <c r="G978">
        <v>1</v>
      </c>
      <c r="H978">
        <v>2</v>
      </c>
      <c r="I978" t="s">
        <v>690</v>
      </c>
      <c r="J978" t="s">
        <v>691</v>
      </c>
      <c r="K978" t="s">
        <v>692</v>
      </c>
      <c r="L978">
        <v>1368</v>
      </c>
      <c r="N978">
        <v>1011</v>
      </c>
      <c r="O978" t="s">
        <v>520</v>
      </c>
      <c r="P978" t="s">
        <v>520</v>
      </c>
      <c r="Q978">
        <v>1</v>
      </c>
      <c r="W978">
        <v>0</v>
      </c>
      <c r="X978">
        <v>2071614860</v>
      </c>
      <c r="Y978">
        <v>0.03</v>
      </c>
      <c r="AA978">
        <v>0</v>
      </c>
      <c r="AB978">
        <v>1113.56</v>
      </c>
      <c r="AC978">
        <v>449.82</v>
      </c>
      <c r="AD978">
        <v>0</v>
      </c>
      <c r="AE978">
        <v>0</v>
      </c>
      <c r="AF978">
        <v>134.65</v>
      </c>
      <c r="AG978">
        <v>13.5</v>
      </c>
      <c r="AH978">
        <v>0</v>
      </c>
      <c r="AI978">
        <v>1</v>
      </c>
      <c r="AJ978">
        <v>8.27</v>
      </c>
      <c r="AK978">
        <v>33.32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0.03</v>
      </c>
      <c r="AU978" t="s">
        <v>3</v>
      </c>
      <c r="AV978">
        <v>0</v>
      </c>
      <c r="AW978">
        <v>2</v>
      </c>
      <c r="AX978">
        <v>36407518</v>
      </c>
      <c r="AY978">
        <v>1</v>
      </c>
      <c r="AZ978">
        <v>0</v>
      </c>
      <c r="BA978">
        <v>947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Y978*Source!I953</f>
        <v>2.9999999999999997E-4</v>
      </c>
      <c r="CY978">
        <f>AB978</f>
        <v>1113.56</v>
      </c>
      <c r="CZ978">
        <f>AF978</f>
        <v>134.65</v>
      </c>
      <c r="DA978">
        <f>AJ978</f>
        <v>8.27</v>
      </c>
      <c r="DB978">
        <f t="shared" si="154"/>
        <v>4.04</v>
      </c>
      <c r="DC978">
        <f t="shared" si="155"/>
        <v>0.41</v>
      </c>
    </row>
    <row r="979" spans="1:107">
      <c r="A979">
        <f>ROW(Source!A953)</f>
        <v>953</v>
      </c>
      <c r="B979">
        <v>36401907</v>
      </c>
      <c r="C979">
        <v>36407506</v>
      </c>
      <c r="D979">
        <v>29174913</v>
      </c>
      <c r="E979">
        <v>1</v>
      </c>
      <c r="F979">
        <v>1</v>
      </c>
      <c r="G979">
        <v>1</v>
      </c>
      <c r="H979">
        <v>2</v>
      </c>
      <c r="I979" t="s">
        <v>531</v>
      </c>
      <c r="J979" t="s">
        <v>532</v>
      </c>
      <c r="K979" t="s">
        <v>533</v>
      </c>
      <c r="L979">
        <v>1368</v>
      </c>
      <c r="N979">
        <v>1011</v>
      </c>
      <c r="O979" t="s">
        <v>520</v>
      </c>
      <c r="P979" t="s">
        <v>520</v>
      </c>
      <c r="Q979">
        <v>1</v>
      </c>
      <c r="W979">
        <v>0</v>
      </c>
      <c r="X979">
        <v>458544584</v>
      </c>
      <c r="Y979">
        <v>0.02</v>
      </c>
      <c r="AA979">
        <v>0</v>
      </c>
      <c r="AB979">
        <v>932.72</v>
      </c>
      <c r="AC979">
        <v>386.51</v>
      </c>
      <c r="AD979">
        <v>0</v>
      </c>
      <c r="AE979">
        <v>0</v>
      </c>
      <c r="AF979">
        <v>87.17</v>
      </c>
      <c r="AG979">
        <v>11.6</v>
      </c>
      <c r="AH979">
        <v>0</v>
      </c>
      <c r="AI979">
        <v>1</v>
      </c>
      <c r="AJ979">
        <v>10.7</v>
      </c>
      <c r="AK979">
        <v>33.32</v>
      </c>
      <c r="AL979">
        <v>1</v>
      </c>
      <c r="AN979">
        <v>0</v>
      </c>
      <c r="AO979">
        <v>1</v>
      </c>
      <c r="AP979">
        <v>0</v>
      </c>
      <c r="AQ979">
        <v>0</v>
      </c>
      <c r="AR979">
        <v>0</v>
      </c>
      <c r="AS979" t="s">
        <v>3</v>
      </c>
      <c r="AT979">
        <v>0.02</v>
      </c>
      <c r="AU979" t="s">
        <v>3</v>
      </c>
      <c r="AV979">
        <v>0</v>
      </c>
      <c r="AW979">
        <v>2</v>
      </c>
      <c r="AX979">
        <v>36407519</v>
      </c>
      <c r="AY979">
        <v>1</v>
      </c>
      <c r="AZ979">
        <v>0</v>
      </c>
      <c r="BA979">
        <v>948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Y979*Source!I953</f>
        <v>2.0000000000000001E-4</v>
      </c>
      <c r="CY979">
        <f>AB979</f>
        <v>932.72</v>
      </c>
      <c r="CZ979">
        <f>AF979</f>
        <v>87.17</v>
      </c>
      <c r="DA979">
        <f>AJ979</f>
        <v>10.7</v>
      </c>
      <c r="DB979">
        <f t="shared" si="154"/>
        <v>1.74</v>
      </c>
      <c r="DC979">
        <f t="shared" si="155"/>
        <v>0.23</v>
      </c>
    </row>
    <row r="980" spans="1:107">
      <c r="A980">
        <f>ROW(Source!A953)</f>
        <v>953</v>
      </c>
      <c r="B980">
        <v>36401907</v>
      </c>
      <c r="C980">
        <v>36407506</v>
      </c>
      <c r="D980">
        <v>29149204</v>
      </c>
      <c r="E980">
        <v>1</v>
      </c>
      <c r="F980">
        <v>1</v>
      </c>
      <c r="G980">
        <v>1</v>
      </c>
      <c r="H980">
        <v>3</v>
      </c>
      <c r="I980" t="s">
        <v>699</v>
      </c>
      <c r="J980" t="s">
        <v>700</v>
      </c>
      <c r="K980" t="s">
        <v>701</v>
      </c>
      <c r="L980">
        <v>1348</v>
      </c>
      <c r="N980">
        <v>1009</v>
      </c>
      <c r="O980" t="s">
        <v>30</v>
      </c>
      <c r="P980" t="s">
        <v>30</v>
      </c>
      <c r="Q980">
        <v>1000</v>
      </c>
      <c r="W980">
        <v>0</v>
      </c>
      <c r="X980">
        <v>-1132764130</v>
      </c>
      <c r="Y980">
        <v>3.15E-3</v>
      </c>
      <c r="AA980">
        <v>4978.46</v>
      </c>
      <c r="AB980">
        <v>0</v>
      </c>
      <c r="AC980">
        <v>0</v>
      </c>
      <c r="AD980">
        <v>0</v>
      </c>
      <c r="AE980">
        <v>729.98</v>
      </c>
      <c r="AF980">
        <v>0</v>
      </c>
      <c r="AG980">
        <v>0</v>
      </c>
      <c r="AH980">
        <v>0</v>
      </c>
      <c r="AI980">
        <v>6.82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3</v>
      </c>
      <c r="AT980">
        <v>3.15E-3</v>
      </c>
      <c r="AU980" t="s">
        <v>3</v>
      </c>
      <c r="AV980">
        <v>0</v>
      </c>
      <c r="AW980">
        <v>2</v>
      </c>
      <c r="AX980">
        <v>36407520</v>
      </c>
      <c r="AY980">
        <v>1</v>
      </c>
      <c r="AZ980">
        <v>0</v>
      </c>
      <c r="BA980">
        <v>949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Y980*Source!I953</f>
        <v>3.15E-5</v>
      </c>
      <c r="CY980">
        <f>AA980</f>
        <v>4978.46</v>
      </c>
      <c r="CZ980">
        <f>AE980</f>
        <v>729.98</v>
      </c>
      <c r="DA980">
        <f>AI980</f>
        <v>6.82</v>
      </c>
      <c r="DB980">
        <f t="shared" si="154"/>
        <v>2.2999999999999998</v>
      </c>
      <c r="DC980">
        <f t="shared" si="155"/>
        <v>0</v>
      </c>
    </row>
    <row r="981" spans="1:107">
      <c r="A981">
        <f>ROW(Source!A953)</f>
        <v>953</v>
      </c>
      <c r="B981">
        <v>36401907</v>
      </c>
      <c r="C981">
        <v>36407506</v>
      </c>
      <c r="D981">
        <v>29156142</v>
      </c>
      <c r="E981">
        <v>1</v>
      </c>
      <c r="F981">
        <v>1</v>
      </c>
      <c r="G981">
        <v>1</v>
      </c>
      <c r="H981">
        <v>3</v>
      </c>
      <c r="I981" t="s">
        <v>230</v>
      </c>
      <c r="J981" t="s">
        <v>233</v>
      </c>
      <c r="K981" t="s">
        <v>231</v>
      </c>
      <c r="L981">
        <v>1356</v>
      </c>
      <c r="N981">
        <v>1010</v>
      </c>
      <c r="O981" t="s">
        <v>232</v>
      </c>
      <c r="P981" t="s">
        <v>232</v>
      </c>
      <c r="Q981">
        <v>1000</v>
      </c>
      <c r="W981">
        <v>0</v>
      </c>
      <c r="X981">
        <v>-1152774928</v>
      </c>
      <c r="Y981">
        <v>0.1</v>
      </c>
      <c r="AA981">
        <v>5955.29</v>
      </c>
      <c r="AB981">
        <v>0</v>
      </c>
      <c r="AC981">
        <v>0</v>
      </c>
      <c r="AD981">
        <v>0</v>
      </c>
      <c r="AE981">
        <v>1998.42</v>
      </c>
      <c r="AF981">
        <v>0</v>
      </c>
      <c r="AG981">
        <v>0</v>
      </c>
      <c r="AH981">
        <v>0</v>
      </c>
      <c r="AI981">
        <v>2.98</v>
      </c>
      <c r="AJ981">
        <v>1</v>
      </c>
      <c r="AK981">
        <v>1</v>
      </c>
      <c r="AL981">
        <v>1</v>
      </c>
      <c r="AN981">
        <v>0</v>
      </c>
      <c r="AO981">
        <v>0</v>
      </c>
      <c r="AP981">
        <v>0</v>
      </c>
      <c r="AQ981">
        <v>0</v>
      </c>
      <c r="AR981">
        <v>0</v>
      </c>
      <c r="AS981" t="s">
        <v>3</v>
      </c>
      <c r="AT981">
        <v>0.1</v>
      </c>
      <c r="AU981" t="s">
        <v>3</v>
      </c>
      <c r="AV981">
        <v>0</v>
      </c>
      <c r="AW981">
        <v>1</v>
      </c>
      <c r="AX981">
        <v>-1</v>
      </c>
      <c r="AY981">
        <v>0</v>
      </c>
      <c r="AZ981">
        <v>0</v>
      </c>
      <c r="BA981" t="s">
        <v>3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Y981*Source!I953</f>
        <v>1E-3</v>
      </c>
      <c r="CY981">
        <f>AA981</f>
        <v>5955.29</v>
      </c>
      <c r="CZ981">
        <f>AE981</f>
        <v>1998.42</v>
      </c>
      <c r="DA981">
        <f>AI981</f>
        <v>2.98</v>
      </c>
      <c r="DB981">
        <f t="shared" si="154"/>
        <v>199.84</v>
      </c>
      <c r="DC981">
        <f t="shared" si="155"/>
        <v>0</v>
      </c>
    </row>
    <row r="982" spans="1:107">
      <c r="A982">
        <f>ROW(Source!A953)</f>
        <v>953</v>
      </c>
      <c r="B982">
        <v>36401907</v>
      </c>
      <c r="C982">
        <v>36407506</v>
      </c>
      <c r="D982">
        <v>29170678</v>
      </c>
      <c r="E982">
        <v>1</v>
      </c>
      <c r="F982">
        <v>1</v>
      </c>
      <c r="G982">
        <v>1</v>
      </c>
      <c r="H982">
        <v>3</v>
      </c>
      <c r="I982" t="s">
        <v>702</v>
      </c>
      <c r="J982" t="s">
        <v>703</v>
      </c>
      <c r="K982" t="s">
        <v>704</v>
      </c>
      <c r="L982">
        <v>1354</v>
      </c>
      <c r="N982">
        <v>1010</v>
      </c>
      <c r="O982" t="s">
        <v>237</v>
      </c>
      <c r="P982" t="s">
        <v>237</v>
      </c>
      <c r="Q982">
        <v>1</v>
      </c>
      <c r="W982">
        <v>0</v>
      </c>
      <c r="X982">
        <v>-808655695</v>
      </c>
      <c r="Y982">
        <v>102</v>
      </c>
      <c r="AA982">
        <v>0.69</v>
      </c>
      <c r="AB982">
        <v>0</v>
      </c>
      <c r="AC982">
        <v>0</v>
      </c>
      <c r="AD982">
        <v>0</v>
      </c>
      <c r="AE982">
        <v>0.28000000000000003</v>
      </c>
      <c r="AF982">
        <v>0</v>
      </c>
      <c r="AG982">
        <v>0</v>
      </c>
      <c r="AH982">
        <v>0</v>
      </c>
      <c r="AI982">
        <v>2.46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102</v>
      </c>
      <c r="AU982" t="s">
        <v>3</v>
      </c>
      <c r="AV982">
        <v>0</v>
      </c>
      <c r="AW982">
        <v>2</v>
      </c>
      <c r="AX982">
        <v>36407521</v>
      </c>
      <c r="AY982">
        <v>1</v>
      </c>
      <c r="AZ982">
        <v>0</v>
      </c>
      <c r="BA982">
        <v>950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Y982*Source!I953</f>
        <v>1.02</v>
      </c>
      <c r="CY982">
        <f>AA982</f>
        <v>0.69</v>
      </c>
      <c r="CZ982">
        <f>AE982</f>
        <v>0.28000000000000003</v>
      </c>
      <c r="DA982">
        <f>AI982</f>
        <v>2.46</v>
      </c>
      <c r="DB982">
        <f t="shared" si="154"/>
        <v>28.56</v>
      </c>
      <c r="DC982">
        <f t="shared" si="155"/>
        <v>0</v>
      </c>
    </row>
    <row r="983" spans="1:107">
      <c r="A983">
        <f>ROW(Source!A953)</f>
        <v>953</v>
      </c>
      <c r="B983">
        <v>36401907</v>
      </c>
      <c r="C983">
        <v>36407506</v>
      </c>
      <c r="D983">
        <v>29169278</v>
      </c>
      <c r="E983">
        <v>1</v>
      </c>
      <c r="F983">
        <v>1</v>
      </c>
      <c r="G983">
        <v>1</v>
      </c>
      <c r="H983">
        <v>3</v>
      </c>
      <c r="I983" t="s">
        <v>245</v>
      </c>
      <c r="J983" t="s">
        <v>247</v>
      </c>
      <c r="K983" t="s">
        <v>246</v>
      </c>
      <c r="L983">
        <v>1354</v>
      </c>
      <c r="N983">
        <v>1010</v>
      </c>
      <c r="O983" t="s">
        <v>237</v>
      </c>
      <c r="P983" t="s">
        <v>237</v>
      </c>
      <c r="Q983">
        <v>1</v>
      </c>
      <c r="W983">
        <v>0</v>
      </c>
      <c r="X983">
        <v>-1190793685</v>
      </c>
      <c r="Y983">
        <v>100</v>
      </c>
      <c r="AA983">
        <v>76.47</v>
      </c>
      <c r="AB983">
        <v>0</v>
      </c>
      <c r="AC983">
        <v>0</v>
      </c>
      <c r="AD983">
        <v>0</v>
      </c>
      <c r="AE983">
        <v>8.81</v>
      </c>
      <c r="AF983">
        <v>0</v>
      </c>
      <c r="AG983">
        <v>0</v>
      </c>
      <c r="AH983">
        <v>0</v>
      </c>
      <c r="AI983">
        <v>8.68</v>
      </c>
      <c r="AJ983">
        <v>1</v>
      </c>
      <c r="AK983">
        <v>1</v>
      </c>
      <c r="AL983">
        <v>1</v>
      </c>
      <c r="AN983">
        <v>0</v>
      </c>
      <c r="AO983">
        <v>0</v>
      </c>
      <c r="AP983">
        <v>0</v>
      </c>
      <c r="AQ983">
        <v>0</v>
      </c>
      <c r="AR983">
        <v>0</v>
      </c>
      <c r="AS983" t="s">
        <v>3</v>
      </c>
      <c r="AT983">
        <v>100</v>
      </c>
      <c r="AU983" t="s">
        <v>3</v>
      </c>
      <c r="AV983">
        <v>0</v>
      </c>
      <c r="AW983">
        <v>1</v>
      </c>
      <c r="AX983">
        <v>-1</v>
      </c>
      <c r="AY983">
        <v>0</v>
      </c>
      <c r="AZ983">
        <v>0</v>
      </c>
      <c r="BA983" t="s">
        <v>3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Y983*Source!I953</f>
        <v>1</v>
      </c>
      <c r="CY983">
        <f>AA983</f>
        <v>76.47</v>
      </c>
      <c r="CZ983">
        <f>AE983</f>
        <v>8.81</v>
      </c>
      <c r="DA983">
        <f>AI983</f>
        <v>8.68</v>
      </c>
      <c r="DB983">
        <f t="shared" si="154"/>
        <v>881</v>
      </c>
      <c r="DC983">
        <f t="shared" si="155"/>
        <v>0</v>
      </c>
    </row>
    <row r="984" spans="1:107">
      <c r="A984">
        <f>ROW(Source!A953)</f>
        <v>953</v>
      </c>
      <c r="B984">
        <v>36401907</v>
      </c>
      <c r="C984">
        <v>36407506</v>
      </c>
      <c r="D984">
        <v>29171808</v>
      </c>
      <c r="E984">
        <v>1</v>
      </c>
      <c r="F984">
        <v>1</v>
      </c>
      <c r="G984">
        <v>1</v>
      </c>
      <c r="H984">
        <v>3</v>
      </c>
      <c r="I984" t="s">
        <v>705</v>
      </c>
      <c r="J984" t="s">
        <v>706</v>
      </c>
      <c r="K984" t="s">
        <v>707</v>
      </c>
      <c r="L984">
        <v>1374</v>
      </c>
      <c r="N984">
        <v>1013</v>
      </c>
      <c r="O984" t="s">
        <v>708</v>
      </c>
      <c r="P984" t="s">
        <v>708</v>
      </c>
      <c r="Q984">
        <v>1</v>
      </c>
      <c r="W984">
        <v>0</v>
      </c>
      <c r="X984">
        <v>-915781824</v>
      </c>
      <c r="Y984">
        <v>5.21</v>
      </c>
      <c r="AA984">
        <v>1</v>
      </c>
      <c r="AB984">
        <v>0</v>
      </c>
      <c r="AC984">
        <v>0</v>
      </c>
      <c r="AD984">
        <v>0</v>
      </c>
      <c r="AE984">
        <v>1</v>
      </c>
      <c r="AF984">
        <v>0</v>
      </c>
      <c r="AG984">
        <v>0</v>
      </c>
      <c r="AH984">
        <v>0</v>
      </c>
      <c r="AI984">
        <v>1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5.21</v>
      </c>
      <c r="AU984" t="s">
        <v>3</v>
      </c>
      <c r="AV984">
        <v>0</v>
      </c>
      <c r="AW984">
        <v>2</v>
      </c>
      <c r="AX984">
        <v>36407522</v>
      </c>
      <c r="AY984">
        <v>1</v>
      </c>
      <c r="AZ984">
        <v>0</v>
      </c>
      <c r="BA984">
        <v>951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Y984*Source!I953</f>
        <v>5.21E-2</v>
      </c>
      <c r="CY984">
        <f>AA984</f>
        <v>1</v>
      </c>
      <c r="CZ984">
        <f>AE984</f>
        <v>1</v>
      </c>
      <c r="DA984">
        <f>AI984</f>
        <v>1</v>
      </c>
      <c r="DB984">
        <f t="shared" si="154"/>
        <v>5.21</v>
      </c>
      <c r="DC984">
        <f t="shared" si="155"/>
        <v>0</v>
      </c>
    </row>
    <row r="985" spans="1:107">
      <c r="A985">
        <f>ROW(Source!A956)</f>
        <v>956</v>
      </c>
      <c r="B985">
        <v>36401907</v>
      </c>
      <c r="C985">
        <v>36407525</v>
      </c>
      <c r="D985">
        <v>18442760</v>
      </c>
      <c r="E985">
        <v>1</v>
      </c>
      <c r="F985">
        <v>1</v>
      </c>
      <c r="G985">
        <v>1</v>
      </c>
      <c r="H985">
        <v>1</v>
      </c>
      <c r="I985" t="s">
        <v>769</v>
      </c>
      <c r="J985" t="s">
        <v>3</v>
      </c>
      <c r="K985" t="s">
        <v>770</v>
      </c>
      <c r="L985">
        <v>1369</v>
      </c>
      <c r="N985">
        <v>1013</v>
      </c>
      <c r="O985" t="s">
        <v>514</v>
      </c>
      <c r="P985" t="s">
        <v>514</v>
      </c>
      <c r="Q985">
        <v>1</v>
      </c>
      <c r="W985">
        <v>0</v>
      </c>
      <c r="X985">
        <v>1855713677</v>
      </c>
      <c r="Y985">
        <v>29.945999999999998</v>
      </c>
      <c r="AA985">
        <v>0</v>
      </c>
      <c r="AB985">
        <v>0</v>
      </c>
      <c r="AC985">
        <v>0</v>
      </c>
      <c r="AD985">
        <v>354.22</v>
      </c>
      <c r="AE985">
        <v>0</v>
      </c>
      <c r="AF985">
        <v>0</v>
      </c>
      <c r="AG985">
        <v>0</v>
      </c>
      <c r="AH985">
        <v>354.22</v>
      </c>
      <c r="AI985">
        <v>1</v>
      </c>
      <c r="AJ985">
        <v>1</v>
      </c>
      <c r="AK985">
        <v>1</v>
      </c>
      <c r="AL985">
        <v>1</v>
      </c>
      <c r="AN985">
        <v>0</v>
      </c>
      <c r="AO985">
        <v>1</v>
      </c>
      <c r="AP985">
        <v>1</v>
      </c>
      <c r="AQ985">
        <v>0</v>
      </c>
      <c r="AR985">
        <v>0</v>
      </c>
      <c r="AS985" t="s">
        <v>3</v>
      </c>
      <c r="AT985">
        <v>26.04</v>
      </c>
      <c r="AU985" t="s">
        <v>134</v>
      </c>
      <c r="AV985">
        <v>1</v>
      </c>
      <c r="AW985">
        <v>2</v>
      </c>
      <c r="AX985">
        <v>36407531</v>
      </c>
      <c r="AY985">
        <v>1</v>
      </c>
      <c r="AZ985">
        <v>0</v>
      </c>
      <c r="BA985">
        <v>952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Y985*Source!I956</f>
        <v>8.3848800000000008</v>
      </c>
      <c r="CY985">
        <f>AD985</f>
        <v>354.22</v>
      </c>
      <c r="CZ985">
        <f>AH985</f>
        <v>354.22</v>
      </c>
      <c r="DA985">
        <f>AL985</f>
        <v>1</v>
      </c>
      <c r="DB985">
        <f>ROUND((ROUND(AT985*CZ985,2)*1.15),2)</f>
        <v>10607.47</v>
      </c>
      <c r="DC985">
        <f>ROUND((ROUND(AT985*AG985,2)*1.15),2)</f>
        <v>0</v>
      </c>
    </row>
    <row r="986" spans="1:107">
      <c r="A986">
        <f>ROW(Source!A956)</f>
        <v>956</v>
      </c>
      <c r="B986">
        <v>36401907</v>
      </c>
      <c r="C986">
        <v>36407525</v>
      </c>
      <c r="D986">
        <v>29173472</v>
      </c>
      <c r="E986">
        <v>1</v>
      </c>
      <c r="F986">
        <v>1</v>
      </c>
      <c r="G986">
        <v>1</v>
      </c>
      <c r="H986">
        <v>2</v>
      </c>
      <c r="I986" t="s">
        <v>577</v>
      </c>
      <c r="J986" t="s">
        <v>578</v>
      </c>
      <c r="K986" t="s">
        <v>579</v>
      </c>
      <c r="L986">
        <v>1368</v>
      </c>
      <c r="N986">
        <v>1011</v>
      </c>
      <c r="O986" t="s">
        <v>520</v>
      </c>
      <c r="P986" t="s">
        <v>520</v>
      </c>
      <c r="Q986">
        <v>1</v>
      </c>
      <c r="W986">
        <v>0</v>
      </c>
      <c r="X986">
        <v>275932499</v>
      </c>
      <c r="Y986">
        <v>9.125</v>
      </c>
      <c r="AA986">
        <v>0</v>
      </c>
      <c r="AB986">
        <v>12.75</v>
      </c>
      <c r="AC986">
        <v>0</v>
      </c>
      <c r="AD986">
        <v>0</v>
      </c>
      <c r="AE986">
        <v>0</v>
      </c>
      <c r="AF986">
        <v>3</v>
      </c>
      <c r="AG986">
        <v>0</v>
      </c>
      <c r="AH986">
        <v>0</v>
      </c>
      <c r="AI986">
        <v>1</v>
      </c>
      <c r="AJ986">
        <v>4.25</v>
      </c>
      <c r="AK986">
        <v>33.32</v>
      </c>
      <c r="AL986">
        <v>1</v>
      </c>
      <c r="AN986">
        <v>0</v>
      </c>
      <c r="AO986">
        <v>1</v>
      </c>
      <c r="AP986">
        <v>1</v>
      </c>
      <c r="AQ986">
        <v>0</v>
      </c>
      <c r="AR986">
        <v>0</v>
      </c>
      <c r="AS986" t="s">
        <v>3</v>
      </c>
      <c r="AT986">
        <v>7.3</v>
      </c>
      <c r="AU986" t="s">
        <v>133</v>
      </c>
      <c r="AV986">
        <v>0</v>
      </c>
      <c r="AW986">
        <v>2</v>
      </c>
      <c r="AX986">
        <v>36407532</v>
      </c>
      <c r="AY986">
        <v>1</v>
      </c>
      <c r="AZ986">
        <v>0</v>
      </c>
      <c r="BA986">
        <v>953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Y986*Source!I956</f>
        <v>2.5550000000000002</v>
      </c>
      <c r="CY986">
        <f>AB986</f>
        <v>12.75</v>
      </c>
      <c r="CZ986">
        <f>AF986</f>
        <v>3</v>
      </c>
      <c r="DA986">
        <f>AJ986</f>
        <v>4.25</v>
      </c>
      <c r="DB986">
        <f>ROUND((ROUND(AT986*CZ986,2)*1.25),2)</f>
        <v>27.38</v>
      </c>
      <c r="DC986">
        <f>ROUND((ROUND(AT986*AG986,2)*1.25),2)</f>
        <v>0</v>
      </c>
    </row>
    <row r="987" spans="1:107">
      <c r="A987">
        <f>ROW(Source!A956)</f>
        <v>956</v>
      </c>
      <c r="B987">
        <v>36401907</v>
      </c>
      <c r="C987">
        <v>36407525</v>
      </c>
      <c r="D987">
        <v>29174580</v>
      </c>
      <c r="E987">
        <v>1</v>
      </c>
      <c r="F987">
        <v>1</v>
      </c>
      <c r="G987">
        <v>1</v>
      </c>
      <c r="H987">
        <v>2</v>
      </c>
      <c r="I987" t="s">
        <v>632</v>
      </c>
      <c r="J987" t="s">
        <v>633</v>
      </c>
      <c r="K987" t="s">
        <v>634</v>
      </c>
      <c r="L987">
        <v>1368</v>
      </c>
      <c r="N987">
        <v>1011</v>
      </c>
      <c r="O987" t="s">
        <v>520</v>
      </c>
      <c r="P987" t="s">
        <v>520</v>
      </c>
      <c r="Q987">
        <v>1</v>
      </c>
      <c r="W987">
        <v>0</v>
      </c>
      <c r="X987">
        <v>-169468834</v>
      </c>
      <c r="Y987">
        <v>9.125</v>
      </c>
      <c r="AA987">
        <v>0</v>
      </c>
      <c r="AB987">
        <v>31.87</v>
      </c>
      <c r="AC987">
        <v>0</v>
      </c>
      <c r="AD987">
        <v>0</v>
      </c>
      <c r="AE987">
        <v>0</v>
      </c>
      <c r="AF987">
        <v>2.08</v>
      </c>
      <c r="AG987">
        <v>0</v>
      </c>
      <c r="AH987">
        <v>0</v>
      </c>
      <c r="AI987">
        <v>1</v>
      </c>
      <c r="AJ987">
        <v>15.32</v>
      </c>
      <c r="AK987">
        <v>33.32</v>
      </c>
      <c r="AL987">
        <v>1</v>
      </c>
      <c r="AN987">
        <v>0</v>
      </c>
      <c r="AO987">
        <v>1</v>
      </c>
      <c r="AP987">
        <v>1</v>
      </c>
      <c r="AQ987">
        <v>0</v>
      </c>
      <c r="AR987">
        <v>0</v>
      </c>
      <c r="AS987" t="s">
        <v>3</v>
      </c>
      <c r="AT987">
        <v>7.3</v>
      </c>
      <c r="AU987" t="s">
        <v>133</v>
      </c>
      <c r="AV987">
        <v>0</v>
      </c>
      <c r="AW987">
        <v>2</v>
      </c>
      <c r="AX987">
        <v>36407533</v>
      </c>
      <c r="AY987">
        <v>1</v>
      </c>
      <c r="AZ987">
        <v>0</v>
      </c>
      <c r="BA987">
        <v>954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Y987*Source!I956</f>
        <v>2.5550000000000002</v>
      </c>
      <c r="CY987">
        <f>AB987</f>
        <v>31.87</v>
      </c>
      <c r="CZ987">
        <f>AF987</f>
        <v>2.08</v>
      </c>
      <c r="DA987">
        <f>AJ987</f>
        <v>15.32</v>
      </c>
      <c r="DB987">
        <f>ROUND((ROUND(AT987*CZ987,2)*1.25),2)</f>
        <v>18.98</v>
      </c>
      <c r="DC987">
        <f>ROUND((ROUND(AT987*AG987,2)*1.25),2)</f>
        <v>0</v>
      </c>
    </row>
    <row r="988" spans="1:107">
      <c r="A988">
        <f>ROW(Source!A956)</f>
        <v>956</v>
      </c>
      <c r="B988">
        <v>36401907</v>
      </c>
      <c r="C988">
        <v>36407525</v>
      </c>
      <c r="D988">
        <v>29174613</v>
      </c>
      <c r="E988">
        <v>1</v>
      </c>
      <c r="F988">
        <v>1</v>
      </c>
      <c r="G988">
        <v>1</v>
      </c>
      <c r="H988">
        <v>2</v>
      </c>
      <c r="I988" t="s">
        <v>771</v>
      </c>
      <c r="J988" t="s">
        <v>772</v>
      </c>
      <c r="K988" t="s">
        <v>773</v>
      </c>
      <c r="L988">
        <v>1368</v>
      </c>
      <c r="N988">
        <v>1011</v>
      </c>
      <c r="O988" t="s">
        <v>520</v>
      </c>
      <c r="P988" t="s">
        <v>520</v>
      </c>
      <c r="Q988">
        <v>1</v>
      </c>
      <c r="W988">
        <v>0</v>
      </c>
      <c r="X988">
        <v>494066865</v>
      </c>
      <c r="Y988">
        <v>1.825</v>
      </c>
      <c r="AA988">
        <v>0</v>
      </c>
      <c r="AB988">
        <v>0.52</v>
      </c>
      <c r="AC988">
        <v>0</v>
      </c>
      <c r="AD988">
        <v>0</v>
      </c>
      <c r="AE988">
        <v>0</v>
      </c>
      <c r="AF988">
        <v>0.14000000000000001</v>
      </c>
      <c r="AG988">
        <v>0</v>
      </c>
      <c r="AH988">
        <v>0</v>
      </c>
      <c r="AI988">
        <v>1</v>
      </c>
      <c r="AJ988">
        <v>3.71</v>
      </c>
      <c r="AK988">
        <v>33.32</v>
      </c>
      <c r="AL988">
        <v>1</v>
      </c>
      <c r="AN988">
        <v>0</v>
      </c>
      <c r="AO988">
        <v>1</v>
      </c>
      <c r="AP988">
        <v>1</v>
      </c>
      <c r="AQ988">
        <v>0</v>
      </c>
      <c r="AR988">
        <v>0</v>
      </c>
      <c r="AS988" t="s">
        <v>3</v>
      </c>
      <c r="AT988">
        <v>1.46</v>
      </c>
      <c r="AU988" t="s">
        <v>133</v>
      </c>
      <c r="AV988">
        <v>0</v>
      </c>
      <c r="AW988">
        <v>2</v>
      </c>
      <c r="AX988">
        <v>36407534</v>
      </c>
      <c r="AY988">
        <v>1</v>
      </c>
      <c r="AZ988">
        <v>0</v>
      </c>
      <c r="BA988">
        <v>955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Y988*Source!I956</f>
        <v>0.51100000000000001</v>
      </c>
      <c r="CY988">
        <f>AB988</f>
        <v>0.52</v>
      </c>
      <c r="CZ988">
        <f>AF988</f>
        <v>0.14000000000000001</v>
      </c>
      <c r="DA988">
        <f>AJ988</f>
        <v>3.71</v>
      </c>
      <c r="DB988">
        <f>ROUND((ROUND(AT988*CZ988,2)*1.25),2)</f>
        <v>0.25</v>
      </c>
      <c r="DC988">
        <f>ROUND((ROUND(AT988*AG988,2)*1.25),2)</f>
        <v>0</v>
      </c>
    </row>
    <row r="989" spans="1:107">
      <c r="A989">
        <f>ROW(Source!A956)</f>
        <v>956</v>
      </c>
      <c r="B989">
        <v>36401907</v>
      </c>
      <c r="C989">
        <v>36407525</v>
      </c>
      <c r="D989">
        <v>29174913</v>
      </c>
      <c r="E989">
        <v>1</v>
      </c>
      <c r="F989">
        <v>1</v>
      </c>
      <c r="G989">
        <v>1</v>
      </c>
      <c r="H989">
        <v>2</v>
      </c>
      <c r="I989" t="s">
        <v>531</v>
      </c>
      <c r="J989" t="s">
        <v>532</v>
      </c>
      <c r="K989" t="s">
        <v>533</v>
      </c>
      <c r="L989">
        <v>1368</v>
      </c>
      <c r="N989">
        <v>1011</v>
      </c>
      <c r="O989" t="s">
        <v>520</v>
      </c>
      <c r="P989" t="s">
        <v>520</v>
      </c>
      <c r="Q989">
        <v>1</v>
      </c>
      <c r="W989">
        <v>0</v>
      </c>
      <c r="X989">
        <v>458544584</v>
      </c>
      <c r="Y989">
        <v>0.17500000000000002</v>
      </c>
      <c r="AA989">
        <v>0</v>
      </c>
      <c r="AB989">
        <v>932.72</v>
      </c>
      <c r="AC989">
        <v>386.51</v>
      </c>
      <c r="AD989">
        <v>0</v>
      </c>
      <c r="AE989">
        <v>0</v>
      </c>
      <c r="AF989">
        <v>87.17</v>
      </c>
      <c r="AG989">
        <v>11.6</v>
      </c>
      <c r="AH989">
        <v>0</v>
      </c>
      <c r="AI989">
        <v>1</v>
      </c>
      <c r="AJ989">
        <v>10.7</v>
      </c>
      <c r="AK989">
        <v>33.32</v>
      </c>
      <c r="AL989">
        <v>1</v>
      </c>
      <c r="AN989">
        <v>0</v>
      </c>
      <c r="AO989">
        <v>1</v>
      </c>
      <c r="AP989">
        <v>1</v>
      </c>
      <c r="AQ989">
        <v>0</v>
      </c>
      <c r="AR989">
        <v>0</v>
      </c>
      <c r="AS989" t="s">
        <v>3</v>
      </c>
      <c r="AT989">
        <v>0.14000000000000001</v>
      </c>
      <c r="AU989" t="s">
        <v>133</v>
      </c>
      <c r="AV989">
        <v>0</v>
      </c>
      <c r="AW989">
        <v>2</v>
      </c>
      <c r="AX989">
        <v>36407535</v>
      </c>
      <c r="AY989">
        <v>1</v>
      </c>
      <c r="AZ989">
        <v>0</v>
      </c>
      <c r="BA989">
        <v>956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Y989*Source!I956</f>
        <v>4.9000000000000009E-2</v>
      </c>
      <c r="CY989">
        <f>AB989</f>
        <v>932.72</v>
      </c>
      <c r="CZ989">
        <f>AF989</f>
        <v>87.17</v>
      </c>
      <c r="DA989">
        <f>AJ989</f>
        <v>10.7</v>
      </c>
      <c r="DB989">
        <f>ROUND((ROUND(AT989*CZ989,2)*1.25),2)</f>
        <v>15.25</v>
      </c>
      <c r="DC989">
        <f>ROUND((ROUND(AT989*AG989,2)*1.25),2)</f>
        <v>2.0299999999999998</v>
      </c>
    </row>
    <row r="990" spans="1:107">
      <c r="A990">
        <f>ROW(Source!A961)</f>
        <v>961</v>
      </c>
      <c r="B990">
        <v>36401907</v>
      </c>
      <c r="C990">
        <v>36407545</v>
      </c>
      <c r="D990">
        <v>18442760</v>
      </c>
      <c r="E990">
        <v>1</v>
      </c>
      <c r="F990">
        <v>1</v>
      </c>
      <c r="G990">
        <v>1</v>
      </c>
      <c r="H990">
        <v>1</v>
      </c>
      <c r="I990" t="s">
        <v>769</v>
      </c>
      <c r="J990" t="s">
        <v>3</v>
      </c>
      <c r="K990" t="s">
        <v>770</v>
      </c>
      <c r="L990">
        <v>1369</v>
      </c>
      <c r="N990">
        <v>1013</v>
      </c>
      <c r="O990" t="s">
        <v>514</v>
      </c>
      <c r="P990" t="s">
        <v>514</v>
      </c>
      <c r="Q990">
        <v>1</v>
      </c>
      <c r="W990">
        <v>0</v>
      </c>
      <c r="X990">
        <v>1855713677</v>
      </c>
      <c r="Y990">
        <v>42.009499999999996</v>
      </c>
      <c r="AA990">
        <v>0</v>
      </c>
      <c r="AB990">
        <v>0</v>
      </c>
      <c r="AC990">
        <v>0</v>
      </c>
      <c r="AD990">
        <v>354.22</v>
      </c>
      <c r="AE990">
        <v>0</v>
      </c>
      <c r="AF990">
        <v>0</v>
      </c>
      <c r="AG990">
        <v>0</v>
      </c>
      <c r="AH990">
        <v>354.22</v>
      </c>
      <c r="AI990">
        <v>1</v>
      </c>
      <c r="AJ990">
        <v>1</v>
      </c>
      <c r="AK990">
        <v>1</v>
      </c>
      <c r="AL990">
        <v>1</v>
      </c>
      <c r="AN990">
        <v>0</v>
      </c>
      <c r="AO990">
        <v>1</v>
      </c>
      <c r="AP990">
        <v>1</v>
      </c>
      <c r="AQ990">
        <v>0</v>
      </c>
      <c r="AR990">
        <v>0</v>
      </c>
      <c r="AS990" t="s">
        <v>3</v>
      </c>
      <c r="AT990">
        <v>36.53</v>
      </c>
      <c r="AU990" t="s">
        <v>134</v>
      </c>
      <c r="AV990">
        <v>1</v>
      </c>
      <c r="AW990">
        <v>2</v>
      </c>
      <c r="AX990">
        <v>36407549</v>
      </c>
      <c r="AY990">
        <v>1</v>
      </c>
      <c r="AZ990">
        <v>0</v>
      </c>
      <c r="BA990">
        <v>962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Y990*Source!I961</f>
        <v>2.5205699999999998</v>
      </c>
      <c r="CY990">
        <f>AD990</f>
        <v>354.22</v>
      </c>
      <c r="CZ990">
        <f>AH990</f>
        <v>354.22</v>
      </c>
      <c r="DA990">
        <f>AL990</f>
        <v>1</v>
      </c>
      <c r="DB990">
        <f>ROUND((ROUND(AT990*CZ990,2)*1.15),2)</f>
        <v>14880.61</v>
      </c>
      <c r="DC990">
        <f>ROUND((ROUND(AT990*AG990,2)*1.15),2)</f>
        <v>0</v>
      </c>
    </row>
    <row r="991" spans="1:107">
      <c r="A991">
        <f>ROW(Source!A961)</f>
        <v>961</v>
      </c>
      <c r="B991">
        <v>36401907</v>
      </c>
      <c r="C991">
        <v>36407545</v>
      </c>
      <c r="D991">
        <v>29109376</v>
      </c>
      <c r="E991">
        <v>1</v>
      </c>
      <c r="F991">
        <v>1</v>
      </c>
      <c r="G991">
        <v>1</v>
      </c>
      <c r="H991">
        <v>3</v>
      </c>
      <c r="I991" t="s">
        <v>326</v>
      </c>
      <c r="J991" t="s">
        <v>328</v>
      </c>
      <c r="K991" t="s">
        <v>327</v>
      </c>
      <c r="L991">
        <v>1346</v>
      </c>
      <c r="N991">
        <v>1009</v>
      </c>
      <c r="O991" t="s">
        <v>160</v>
      </c>
      <c r="P991" t="s">
        <v>160</v>
      </c>
      <c r="Q991">
        <v>1</v>
      </c>
      <c r="W991">
        <v>0</v>
      </c>
      <c r="X991">
        <v>-501888552</v>
      </c>
      <c r="Y991">
        <v>1</v>
      </c>
      <c r="AA991">
        <v>25647.39</v>
      </c>
      <c r="AB991">
        <v>0</v>
      </c>
      <c r="AC991">
        <v>0</v>
      </c>
      <c r="AD991">
        <v>0</v>
      </c>
      <c r="AE991">
        <v>4894.54</v>
      </c>
      <c r="AF991">
        <v>0</v>
      </c>
      <c r="AG991">
        <v>0</v>
      </c>
      <c r="AH991">
        <v>0</v>
      </c>
      <c r="AI991">
        <v>5.24</v>
      </c>
      <c r="AJ991">
        <v>1</v>
      </c>
      <c r="AK991">
        <v>1</v>
      </c>
      <c r="AL991">
        <v>1</v>
      </c>
      <c r="AN991">
        <v>0</v>
      </c>
      <c r="AO991">
        <v>0</v>
      </c>
      <c r="AP991">
        <v>0</v>
      </c>
      <c r="AQ991">
        <v>0</v>
      </c>
      <c r="AR991">
        <v>0</v>
      </c>
      <c r="AS991" t="s">
        <v>3</v>
      </c>
      <c r="AT991">
        <v>1</v>
      </c>
      <c r="AU991" t="s">
        <v>3</v>
      </c>
      <c r="AV991">
        <v>0</v>
      </c>
      <c r="AW991">
        <v>2</v>
      </c>
      <c r="AX991">
        <v>36407550</v>
      </c>
      <c r="AY991">
        <v>1</v>
      </c>
      <c r="AZ991">
        <v>6144</v>
      </c>
      <c r="BA991">
        <v>963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Y991*Source!I961</f>
        <v>0.06</v>
      </c>
      <c r="CY991">
        <f>AA991</f>
        <v>25647.39</v>
      </c>
      <c r="CZ991">
        <f>AE991</f>
        <v>4894.54</v>
      </c>
      <c r="DA991">
        <f>AI991</f>
        <v>5.24</v>
      </c>
      <c r="DB991">
        <f>ROUND(ROUND(AT991*CZ991,2),2)</f>
        <v>4894.54</v>
      </c>
      <c r="DC991">
        <f>ROUND(ROUND(AT991*AG991,2),2)</f>
        <v>0</v>
      </c>
    </row>
    <row r="992" spans="1:107">
      <c r="A992">
        <f>ROW(Source!A961)</f>
        <v>961</v>
      </c>
      <c r="B992">
        <v>36401907</v>
      </c>
      <c r="C992">
        <v>36407545</v>
      </c>
      <c r="D992">
        <v>29109730</v>
      </c>
      <c r="E992">
        <v>1</v>
      </c>
      <c r="F992">
        <v>1</v>
      </c>
      <c r="G992">
        <v>1</v>
      </c>
      <c r="H992">
        <v>3</v>
      </c>
      <c r="I992" t="s">
        <v>330</v>
      </c>
      <c r="J992" t="s">
        <v>332</v>
      </c>
      <c r="K992" t="s">
        <v>331</v>
      </c>
      <c r="L992">
        <v>1327</v>
      </c>
      <c r="N992">
        <v>1005</v>
      </c>
      <c r="O992" t="s">
        <v>155</v>
      </c>
      <c r="P992" t="s">
        <v>155</v>
      </c>
      <c r="Q992">
        <v>1</v>
      </c>
      <c r="W992">
        <v>0</v>
      </c>
      <c r="X992">
        <v>650529573</v>
      </c>
      <c r="Y992">
        <v>83.333332999999996</v>
      </c>
      <c r="AA992">
        <v>372.63</v>
      </c>
      <c r="AB992">
        <v>0</v>
      </c>
      <c r="AC992">
        <v>0</v>
      </c>
      <c r="AD992">
        <v>0</v>
      </c>
      <c r="AE992">
        <v>37.299999999999997</v>
      </c>
      <c r="AF992">
        <v>0</v>
      </c>
      <c r="AG992">
        <v>0</v>
      </c>
      <c r="AH992">
        <v>0</v>
      </c>
      <c r="AI992">
        <v>9.99</v>
      </c>
      <c r="AJ992">
        <v>1</v>
      </c>
      <c r="AK992">
        <v>1</v>
      </c>
      <c r="AL992">
        <v>1</v>
      </c>
      <c r="AN992">
        <v>0</v>
      </c>
      <c r="AO992">
        <v>0</v>
      </c>
      <c r="AP992">
        <v>0</v>
      </c>
      <c r="AQ992">
        <v>0</v>
      </c>
      <c r="AR992">
        <v>0</v>
      </c>
      <c r="AS992" t="s">
        <v>3</v>
      </c>
      <c r="AT992">
        <v>83.333332999999996</v>
      </c>
      <c r="AU992" t="s">
        <v>3</v>
      </c>
      <c r="AV992">
        <v>0</v>
      </c>
      <c r="AW992">
        <v>2</v>
      </c>
      <c r="AX992">
        <v>36407551</v>
      </c>
      <c r="AY992">
        <v>1</v>
      </c>
      <c r="AZ992">
        <v>6144</v>
      </c>
      <c r="BA992">
        <v>964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Y992*Source!I961</f>
        <v>4.9999999799999992</v>
      </c>
      <c r="CY992">
        <f>AA992</f>
        <v>372.63</v>
      </c>
      <c r="CZ992">
        <f>AE992</f>
        <v>37.299999999999997</v>
      </c>
      <c r="DA992">
        <f>AI992</f>
        <v>9.99</v>
      </c>
      <c r="DB992">
        <f>ROUND(ROUND(AT992*CZ992,2),2)</f>
        <v>3108.33</v>
      </c>
      <c r="DC992">
        <f>ROUND(ROUND(AT992*AG992,2),2)</f>
        <v>0</v>
      </c>
    </row>
    <row r="993" spans="1:107">
      <c r="A993">
        <f>ROW(Source!A964)</f>
        <v>964</v>
      </c>
      <c r="B993">
        <v>36401907</v>
      </c>
      <c r="C993">
        <v>36407554</v>
      </c>
      <c r="D993">
        <v>29364679</v>
      </c>
      <c r="E993">
        <v>1</v>
      </c>
      <c r="F993">
        <v>1</v>
      </c>
      <c r="G993">
        <v>1</v>
      </c>
      <c r="H993">
        <v>1</v>
      </c>
      <c r="I993" t="s">
        <v>688</v>
      </c>
      <c r="J993" t="s">
        <v>3</v>
      </c>
      <c r="K993" t="s">
        <v>689</v>
      </c>
      <c r="L993">
        <v>1369</v>
      </c>
      <c r="N993">
        <v>1013</v>
      </c>
      <c r="O993" t="s">
        <v>514</v>
      </c>
      <c r="P993" t="s">
        <v>514</v>
      </c>
      <c r="Q993">
        <v>1</v>
      </c>
      <c r="W993">
        <v>0</v>
      </c>
      <c r="X993">
        <v>931378261</v>
      </c>
      <c r="Y993">
        <v>108.56</v>
      </c>
      <c r="AA993">
        <v>0</v>
      </c>
      <c r="AB993">
        <v>0</v>
      </c>
      <c r="AC993">
        <v>0</v>
      </c>
      <c r="AD993">
        <v>316.85000000000002</v>
      </c>
      <c r="AE993">
        <v>0</v>
      </c>
      <c r="AF993">
        <v>0</v>
      </c>
      <c r="AG993">
        <v>0</v>
      </c>
      <c r="AH993">
        <v>316.85000000000002</v>
      </c>
      <c r="AI993">
        <v>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94.4</v>
      </c>
      <c r="AU993" t="s">
        <v>134</v>
      </c>
      <c r="AV993">
        <v>1</v>
      </c>
      <c r="AW993">
        <v>2</v>
      </c>
      <c r="AX993">
        <v>36407562</v>
      </c>
      <c r="AY993">
        <v>1</v>
      </c>
      <c r="AZ993">
        <v>0</v>
      </c>
      <c r="BA993">
        <v>965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Y993*Source!I964</f>
        <v>4.3424000000000005</v>
      </c>
      <c r="CY993">
        <f>AD993</f>
        <v>316.85000000000002</v>
      </c>
      <c r="CZ993">
        <f>AH993</f>
        <v>316.85000000000002</v>
      </c>
      <c r="DA993">
        <f>AL993</f>
        <v>1</v>
      </c>
      <c r="DB993">
        <f>ROUND((ROUND(AT993*CZ993,2)*1.15),2)</f>
        <v>34397.24</v>
      </c>
      <c r="DC993">
        <f>ROUND((ROUND(AT993*AG993,2)*1.15),2)</f>
        <v>0</v>
      </c>
    </row>
    <row r="994" spans="1:107">
      <c r="A994">
        <f>ROW(Source!A964)</f>
        <v>964</v>
      </c>
      <c r="B994">
        <v>36401907</v>
      </c>
      <c r="C994">
        <v>36407554</v>
      </c>
      <c r="D994">
        <v>121548</v>
      </c>
      <c r="E994">
        <v>1</v>
      </c>
      <c r="F994">
        <v>1</v>
      </c>
      <c r="G994">
        <v>1</v>
      </c>
      <c r="H994">
        <v>1</v>
      </c>
      <c r="I994" t="s">
        <v>35</v>
      </c>
      <c r="J994" t="s">
        <v>3</v>
      </c>
      <c r="K994" t="s">
        <v>515</v>
      </c>
      <c r="L994">
        <v>608254</v>
      </c>
      <c r="N994">
        <v>1013</v>
      </c>
      <c r="O994" t="s">
        <v>516</v>
      </c>
      <c r="P994" t="s">
        <v>516</v>
      </c>
      <c r="Q994">
        <v>1</v>
      </c>
      <c r="W994">
        <v>0</v>
      </c>
      <c r="X994">
        <v>-185737400</v>
      </c>
      <c r="Y994">
        <v>0.2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1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0.2</v>
      </c>
      <c r="AU994" t="s">
        <v>3</v>
      </c>
      <c r="AV994">
        <v>2</v>
      </c>
      <c r="AW994">
        <v>2</v>
      </c>
      <c r="AX994">
        <v>36407563</v>
      </c>
      <c r="AY994">
        <v>1</v>
      </c>
      <c r="AZ994">
        <v>0</v>
      </c>
      <c r="BA994">
        <v>966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Y994*Source!I964</f>
        <v>8.0000000000000002E-3</v>
      </c>
      <c r="CY994">
        <f>AD994</f>
        <v>0</v>
      </c>
      <c r="CZ994">
        <f>AH994</f>
        <v>0</v>
      </c>
      <c r="DA994">
        <f>AL994</f>
        <v>1</v>
      </c>
      <c r="DB994">
        <f t="shared" ref="DB994:DB1013" si="156">ROUND(ROUND(AT994*CZ994,2),2)</f>
        <v>0</v>
      </c>
      <c r="DC994">
        <f t="shared" ref="DC994:DC1013" si="157">ROUND(ROUND(AT994*AG994,2),2)</f>
        <v>0</v>
      </c>
    </row>
    <row r="995" spans="1:107">
      <c r="A995">
        <f>ROW(Source!A964)</f>
        <v>964</v>
      </c>
      <c r="B995">
        <v>36401907</v>
      </c>
      <c r="C995">
        <v>36407554</v>
      </c>
      <c r="D995">
        <v>29172362</v>
      </c>
      <c r="E995">
        <v>1</v>
      </c>
      <c r="F995">
        <v>1</v>
      </c>
      <c r="G995">
        <v>1</v>
      </c>
      <c r="H995">
        <v>2</v>
      </c>
      <c r="I995" t="s">
        <v>690</v>
      </c>
      <c r="J995" t="s">
        <v>691</v>
      </c>
      <c r="K995" t="s">
        <v>692</v>
      </c>
      <c r="L995">
        <v>1368</v>
      </c>
      <c r="N995">
        <v>1011</v>
      </c>
      <c r="O995" t="s">
        <v>520</v>
      </c>
      <c r="P995" t="s">
        <v>520</v>
      </c>
      <c r="Q995">
        <v>1</v>
      </c>
      <c r="W995">
        <v>0</v>
      </c>
      <c r="X995">
        <v>2071614860</v>
      </c>
      <c r="Y995">
        <v>0.2</v>
      </c>
      <c r="AA995">
        <v>0</v>
      </c>
      <c r="AB995">
        <v>1113.56</v>
      </c>
      <c r="AC995">
        <v>449.82</v>
      </c>
      <c r="AD995">
        <v>0</v>
      </c>
      <c r="AE995">
        <v>0</v>
      </c>
      <c r="AF995">
        <v>134.65</v>
      </c>
      <c r="AG995">
        <v>13.5</v>
      </c>
      <c r="AH995">
        <v>0</v>
      </c>
      <c r="AI995">
        <v>1</v>
      </c>
      <c r="AJ995">
        <v>8.27</v>
      </c>
      <c r="AK995">
        <v>33.32</v>
      </c>
      <c r="AL995">
        <v>1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0.2</v>
      </c>
      <c r="AU995" t="s">
        <v>3</v>
      </c>
      <c r="AV995">
        <v>0</v>
      </c>
      <c r="AW995">
        <v>2</v>
      </c>
      <c r="AX995">
        <v>36407564</v>
      </c>
      <c r="AY995">
        <v>1</v>
      </c>
      <c r="AZ995">
        <v>0</v>
      </c>
      <c r="BA995">
        <v>967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Y995*Source!I964</f>
        <v>8.0000000000000002E-3</v>
      </c>
      <c r="CY995">
        <f>AB995</f>
        <v>1113.56</v>
      </c>
      <c r="CZ995">
        <f>AF995</f>
        <v>134.65</v>
      </c>
      <c r="DA995">
        <f>AJ995</f>
        <v>8.27</v>
      </c>
      <c r="DB995">
        <f t="shared" si="156"/>
        <v>26.93</v>
      </c>
      <c r="DC995">
        <f t="shared" si="157"/>
        <v>2.7</v>
      </c>
    </row>
    <row r="996" spans="1:107">
      <c r="A996">
        <f>ROW(Source!A964)</f>
        <v>964</v>
      </c>
      <c r="B996">
        <v>36401907</v>
      </c>
      <c r="C996">
        <v>36407554</v>
      </c>
      <c r="D996">
        <v>29174913</v>
      </c>
      <c r="E996">
        <v>1</v>
      </c>
      <c r="F996">
        <v>1</v>
      </c>
      <c r="G996">
        <v>1</v>
      </c>
      <c r="H996">
        <v>2</v>
      </c>
      <c r="I996" t="s">
        <v>531</v>
      </c>
      <c r="J996" t="s">
        <v>532</v>
      </c>
      <c r="K996" t="s">
        <v>533</v>
      </c>
      <c r="L996">
        <v>1368</v>
      </c>
      <c r="N996">
        <v>1011</v>
      </c>
      <c r="O996" t="s">
        <v>520</v>
      </c>
      <c r="P996" t="s">
        <v>520</v>
      </c>
      <c r="Q996">
        <v>1</v>
      </c>
      <c r="W996">
        <v>0</v>
      </c>
      <c r="X996">
        <v>458544584</v>
      </c>
      <c r="Y996">
        <v>0.2</v>
      </c>
      <c r="AA996">
        <v>0</v>
      </c>
      <c r="AB996">
        <v>932.72</v>
      </c>
      <c r="AC996">
        <v>386.51</v>
      </c>
      <c r="AD996">
        <v>0</v>
      </c>
      <c r="AE996">
        <v>0</v>
      </c>
      <c r="AF996">
        <v>87.17</v>
      </c>
      <c r="AG996">
        <v>11.6</v>
      </c>
      <c r="AH996">
        <v>0</v>
      </c>
      <c r="AI996">
        <v>1</v>
      </c>
      <c r="AJ996">
        <v>10.7</v>
      </c>
      <c r="AK996">
        <v>33.32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0.2</v>
      </c>
      <c r="AU996" t="s">
        <v>3</v>
      </c>
      <c r="AV996">
        <v>0</v>
      </c>
      <c r="AW996">
        <v>2</v>
      </c>
      <c r="AX996">
        <v>36407565</v>
      </c>
      <c r="AY996">
        <v>1</v>
      </c>
      <c r="AZ996">
        <v>0</v>
      </c>
      <c r="BA996">
        <v>968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Y996*Source!I964</f>
        <v>8.0000000000000002E-3</v>
      </c>
      <c r="CY996">
        <f>AB996</f>
        <v>932.72</v>
      </c>
      <c r="CZ996">
        <f>AF996</f>
        <v>87.17</v>
      </c>
      <c r="DA996">
        <f>AJ996</f>
        <v>10.7</v>
      </c>
      <c r="DB996">
        <f t="shared" si="156"/>
        <v>17.43</v>
      </c>
      <c r="DC996">
        <f t="shared" si="157"/>
        <v>2.3199999999999998</v>
      </c>
    </row>
    <row r="997" spans="1:107">
      <c r="A997">
        <f>ROW(Source!A964)</f>
        <v>964</v>
      </c>
      <c r="B997">
        <v>36401907</v>
      </c>
      <c r="C997">
        <v>36407554</v>
      </c>
      <c r="D997">
        <v>29164111</v>
      </c>
      <c r="E997">
        <v>1</v>
      </c>
      <c r="F997">
        <v>1</v>
      </c>
      <c r="G997">
        <v>1</v>
      </c>
      <c r="H997">
        <v>3</v>
      </c>
      <c r="I997" t="s">
        <v>736</v>
      </c>
      <c r="J997" t="s">
        <v>737</v>
      </c>
      <c r="K997" t="s">
        <v>738</v>
      </c>
      <c r="L997">
        <v>1355</v>
      </c>
      <c r="N997">
        <v>1010</v>
      </c>
      <c r="O997" t="s">
        <v>58</v>
      </c>
      <c r="P997" t="s">
        <v>58</v>
      </c>
      <c r="Q997">
        <v>100</v>
      </c>
      <c r="W997">
        <v>0</v>
      </c>
      <c r="X997">
        <v>-1689080274</v>
      </c>
      <c r="Y997">
        <v>1.02</v>
      </c>
      <c r="AA997">
        <v>783</v>
      </c>
      <c r="AB997">
        <v>0</v>
      </c>
      <c r="AC997">
        <v>0</v>
      </c>
      <c r="AD997">
        <v>0</v>
      </c>
      <c r="AE997">
        <v>100</v>
      </c>
      <c r="AF997">
        <v>0</v>
      </c>
      <c r="AG997">
        <v>0</v>
      </c>
      <c r="AH997">
        <v>0</v>
      </c>
      <c r="AI997">
        <v>7.83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1.02</v>
      </c>
      <c r="AU997" t="s">
        <v>3</v>
      </c>
      <c r="AV997">
        <v>0</v>
      </c>
      <c r="AW997">
        <v>2</v>
      </c>
      <c r="AX997">
        <v>36407566</v>
      </c>
      <c r="AY997">
        <v>1</v>
      </c>
      <c r="AZ997">
        <v>0</v>
      </c>
      <c r="BA997">
        <v>969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Y997*Source!I964</f>
        <v>4.0800000000000003E-2</v>
      </c>
      <c r="CY997">
        <f>AA997</f>
        <v>783</v>
      </c>
      <c r="CZ997">
        <f>AE997</f>
        <v>100</v>
      </c>
      <c r="DA997">
        <f>AI997</f>
        <v>7.83</v>
      </c>
      <c r="DB997">
        <f t="shared" si="156"/>
        <v>102</v>
      </c>
      <c r="DC997">
        <f t="shared" si="157"/>
        <v>0</v>
      </c>
    </row>
    <row r="998" spans="1:107">
      <c r="A998">
        <f>ROW(Source!A964)</f>
        <v>964</v>
      </c>
      <c r="B998">
        <v>36401907</v>
      </c>
      <c r="C998">
        <v>36407554</v>
      </c>
      <c r="D998">
        <v>29170288</v>
      </c>
      <c r="E998">
        <v>1</v>
      </c>
      <c r="F998">
        <v>1</v>
      </c>
      <c r="G998">
        <v>1</v>
      </c>
      <c r="H998">
        <v>3</v>
      </c>
      <c r="I998" t="s">
        <v>258</v>
      </c>
      <c r="J998" t="s">
        <v>260</v>
      </c>
      <c r="K998" t="s">
        <v>259</v>
      </c>
      <c r="L998">
        <v>1354</v>
      </c>
      <c r="N998">
        <v>1010</v>
      </c>
      <c r="O998" t="s">
        <v>237</v>
      </c>
      <c r="P998" t="s">
        <v>237</v>
      </c>
      <c r="Q998">
        <v>1</v>
      </c>
      <c r="W998">
        <v>0</v>
      </c>
      <c r="X998">
        <v>-1432988646</v>
      </c>
      <c r="Y998">
        <v>150</v>
      </c>
      <c r="AA998">
        <v>54.36</v>
      </c>
      <c r="AB998">
        <v>0</v>
      </c>
      <c r="AC998">
        <v>0</v>
      </c>
      <c r="AD998">
        <v>0</v>
      </c>
      <c r="AE998">
        <v>15.27</v>
      </c>
      <c r="AF998">
        <v>0</v>
      </c>
      <c r="AG998">
        <v>0</v>
      </c>
      <c r="AH998">
        <v>0</v>
      </c>
      <c r="AI998">
        <v>3.56</v>
      </c>
      <c r="AJ998">
        <v>1</v>
      </c>
      <c r="AK998">
        <v>1</v>
      </c>
      <c r="AL998">
        <v>1</v>
      </c>
      <c r="AN998">
        <v>0</v>
      </c>
      <c r="AO998">
        <v>0</v>
      </c>
      <c r="AP998">
        <v>0</v>
      </c>
      <c r="AQ998">
        <v>0</v>
      </c>
      <c r="AR998">
        <v>0</v>
      </c>
      <c r="AS998" t="s">
        <v>3</v>
      </c>
      <c r="AT998">
        <v>150</v>
      </c>
      <c r="AU998" t="s">
        <v>3</v>
      </c>
      <c r="AV998">
        <v>0</v>
      </c>
      <c r="AW998">
        <v>1</v>
      </c>
      <c r="AX998">
        <v>-1</v>
      </c>
      <c r="AY998">
        <v>0</v>
      </c>
      <c r="AZ998">
        <v>0</v>
      </c>
      <c r="BA998" t="s">
        <v>3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Y998*Source!I964</f>
        <v>6</v>
      </c>
      <c r="CY998">
        <f>AA998</f>
        <v>54.36</v>
      </c>
      <c r="CZ998">
        <f>AE998</f>
        <v>15.27</v>
      </c>
      <c r="DA998">
        <f>AI998</f>
        <v>3.56</v>
      </c>
      <c r="DB998">
        <f t="shared" si="156"/>
        <v>2290.5</v>
      </c>
      <c r="DC998">
        <f t="shared" si="157"/>
        <v>0</v>
      </c>
    </row>
    <row r="999" spans="1:107">
      <c r="A999">
        <f>ROW(Source!A964)</f>
        <v>964</v>
      </c>
      <c r="B999">
        <v>36401907</v>
      </c>
      <c r="C999">
        <v>36407554</v>
      </c>
      <c r="D999">
        <v>29171808</v>
      </c>
      <c r="E999">
        <v>1</v>
      </c>
      <c r="F999">
        <v>1</v>
      </c>
      <c r="G999">
        <v>1</v>
      </c>
      <c r="H999">
        <v>3</v>
      </c>
      <c r="I999" t="s">
        <v>705</v>
      </c>
      <c r="J999" t="s">
        <v>706</v>
      </c>
      <c r="K999" t="s">
        <v>707</v>
      </c>
      <c r="L999">
        <v>1374</v>
      </c>
      <c r="N999">
        <v>1013</v>
      </c>
      <c r="O999" t="s">
        <v>708</v>
      </c>
      <c r="P999" t="s">
        <v>708</v>
      </c>
      <c r="Q999">
        <v>1</v>
      </c>
      <c r="W999">
        <v>0</v>
      </c>
      <c r="X999">
        <v>-915781824</v>
      </c>
      <c r="Y999">
        <v>18.73</v>
      </c>
      <c r="AA999">
        <v>1</v>
      </c>
      <c r="AB999">
        <v>0</v>
      </c>
      <c r="AC999">
        <v>0</v>
      </c>
      <c r="AD999">
        <v>0</v>
      </c>
      <c r="AE999">
        <v>1</v>
      </c>
      <c r="AF999">
        <v>0</v>
      </c>
      <c r="AG999">
        <v>0</v>
      </c>
      <c r="AH999">
        <v>0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18.73</v>
      </c>
      <c r="AU999" t="s">
        <v>3</v>
      </c>
      <c r="AV999">
        <v>0</v>
      </c>
      <c r="AW999">
        <v>2</v>
      </c>
      <c r="AX999">
        <v>36407567</v>
      </c>
      <c r="AY999">
        <v>1</v>
      </c>
      <c r="AZ999">
        <v>0</v>
      </c>
      <c r="BA999">
        <v>970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Y999*Source!I964</f>
        <v>0.74920000000000009</v>
      </c>
      <c r="CY999">
        <f>AA999</f>
        <v>1</v>
      </c>
      <c r="CZ999">
        <f>AE999</f>
        <v>1</v>
      </c>
      <c r="DA999">
        <f>AI999</f>
        <v>1</v>
      </c>
      <c r="DB999">
        <f t="shared" si="156"/>
        <v>18.73</v>
      </c>
      <c r="DC999">
        <f t="shared" si="157"/>
        <v>0</v>
      </c>
    </row>
    <row r="1000" spans="1:107">
      <c r="A1000">
        <f>ROW(Source!A1039)</f>
        <v>1039</v>
      </c>
      <c r="B1000">
        <v>36401907</v>
      </c>
      <c r="C1000">
        <v>36407569</v>
      </c>
      <c r="D1000">
        <v>18406804</v>
      </c>
      <c r="E1000">
        <v>1</v>
      </c>
      <c r="F1000">
        <v>1</v>
      </c>
      <c r="G1000">
        <v>1</v>
      </c>
      <c r="H1000">
        <v>1</v>
      </c>
      <c r="I1000" t="s">
        <v>512</v>
      </c>
      <c r="J1000" t="s">
        <v>3</v>
      </c>
      <c r="K1000" t="s">
        <v>513</v>
      </c>
      <c r="L1000">
        <v>1369</v>
      </c>
      <c r="N1000">
        <v>1013</v>
      </c>
      <c r="O1000" t="s">
        <v>514</v>
      </c>
      <c r="P1000" t="s">
        <v>514</v>
      </c>
      <c r="Q1000">
        <v>1</v>
      </c>
      <c r="W1000">
        <v>0</v>
      </c>
      <c r="X1000">
        <v>254330056</v>
      </c>
      <c r="Y1000">
        <v>7.67</v>
      </c>
      <c r="AA1000">
        <v>0</v>
      </c>
      <c r="AB1000">
        <v>0</v>
      </c>
      <c r="AC1000">
        <v>0</v>
      </c>
      <c r="AD1000">
        <v>249.14</v>
      </c>
      <c r="AE1000">
        <v>0</v>
      </c>
      <c r="AF1000">
        <v>0</v>
      </c>
      <c r="AG1000">
        <v>0</v>
      </c>
      <c r="AH1000">
        <v>249.14</v>
      </c>
      <c r="AI1000">
        <v>1</v>
      </c>
      <c r="AJ1000">
        <v>1</v>
      </c>
      <c r="AK1000">
        <v>1</v>
      </c>
      <c r="AL1000">
        <v>1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 t="s">
        <v>3</v>
      </c>
      <c r="AT1000">
        <v>7.67</v>
      </c>
      <c r="AU1000" t="s">
        <v>3</v>
      </c>
      <c r="AV1000">
        <v>1</v>
      </c>
      <c r="AW1000">
        <v>2</v>
      </c>
      <c r="AX1000">
        <v>36407572</v>
      </c>
      <c r="AY1000">
        <v>1</v>
      </c>
      <c r="AZ1000">
        <v>0</v>
      </c>
      <c r="BA1000">
        <v>971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Y1000*Source!I1039</f>
        <v>2.1629399999999999</v>
      </c>
      <c r="CY1000">
        <f>AD1000</f>
        <v>249.14</v>
      </c>
      <c r="CZ1000">
        <f>AH1000</f>
        <v>249.14</v>
      </c>
      <c r="DA1000">
        <f>AL1000</f>
        <v>1</v>
      </c>
      <c r="DB1000">
        <f t="shared" si="156"/>
        <v>1910.9</v>
      </c>
      <c r="DC1000">
        <f t="shared" si="157"/>
        <v>0</v>
      </c>
    </row>
    <row r="1001" spans="1:107">
      <c r="A1001">
        <f>ROW(Source!A1039)</f>
        <v>1039</v>
      </c>
      <c r="B1001">
        <v>36401907</v>
      </c>
      <c r="C1001">
        <v>36407569</v>
      </c>
      <c r="D1001">
        <v>29164349</v>
      </c>
      <c r="E1001">
        <v>1</v>
      </c>
      <c r="F1001">
        <v>1</v>
      </c>
      <c r="G1001">
        <v>1</v>
      </c>
      <c r="H1001">
        <v>3</v>
      </c>
      <c r="I1001" t="s">
        <v>28</v>
      </c>
      <c r="J1001" t="s">
        <v>31</v>
      </c>
      <c r="K1001" t="s">
        <v>29</v>
      </c>
      <c r="L1001">
        <v>1348</v>
      </c>
      <c r="N1001">
        <v>1009</v>
      </c>
      <c r="O1001" t="s">
        <v>30</v>
      </c>
      <c r="P1001" t="s">
        <v>30</v>
      </c>
      <c r="Q1001">
        <v>1000</v>
      </c>
      <c r="W1001">
        <v>0</v>
      </c>
      <c r="X1001">
        <v>-304821490</v>
      </c>
      <c r="Y1001">
        <v>0.7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 t="s">
        <v>3</v>
      </c>
      <c r="AT1001">
        <v>0.7</v>
      </c>
      <c r="AU1001" t="s">
        <v>3</v>
      </c>
      <c r="AV1001">
        <v>0</v>
      </c>
      <c r="AW1001">
        <v>2</v>
      </c>
      <c r="AX1001">
        <v>36407573</v>
      </c>
      <c r="AY1001">
        <v>1</v>
      </c>
      <c r="AZ1001">
        <v>0</v>
      </c>
      <c r="BA1001">
        <v>972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Y1001*Source!I1039</f>
        <v>0.19739999999999996</v>
      </c>
      <c r="CY1001">
        <f>AA1001</f>
        <v>0</v>
      </c>
      <c r="CZ1001">
        <f>AE1001</f>
        <v>0</v>
      </c>
      <c r="DA1001">
        <f>AI1001</f>
        <v>1</v>
      </c>
      <c r="DB1001">
        <f t="shared" si="156"/>
        <v>0</v>
      </c>
      <c r="DC1001">
        <f t="shared" si="157"/>
        <v>0</v>
      </c>
    </row>
    <row r="1002" spans="1:107">
      <c r="A1002">
        <f>ROW(Source!A1041)</f>
        <v>1041</v>
      </c>
      <c r="B1002">
        <v>36401907</v>
      </c>
      <c r="C1002">
        <v>36407575</v>
      </c>
      <c r="D1002">
        <v>18406804</v>
      </c>
      <c r="E1002">
        <v>1</v>
      </c>
      <c r="F1002">
        <v>1</v>
      </c>
      <c r="G1002">
        <v>1</v>
      </c>
      <c r="H1002">
        <v>1</v>
      </c>
      <c r="I1002" t="s">
        <v>512</v>
      </c>
      <c r="J1002" t="s">
        <v>3</v>
      </c>
      <c r="K1002" t="s">
        <v>513</v>
      </c>
      <c r="L1002">
        <v>1369</v>
      </c>
      <c r="N1002">
        <v>1013</v>
      </c>
      <c r="O1002" t="s">
        <v>514</v>
      </c>
      <c r="P1002" t="s">
        <v>514</v>
      </c>
      <c r="Q1002">
        <v>1</v>
      </c>
      <c r="W1002">
        <v>0</v>
      </c>
      <c r="X1002">
        <v>254330056</v>
      </c>
      <c r="Y1002">
        <v>11.39</v>
      </c>
      <c r="AA1002">
        <v>0</v>
      </c>
      <c r="AB1002">
        <v>0</v>
      </c>
      <c r="AC1002">
        <v>0</v>
      </c>
      <c r="AD1002">
        <v>249.14</v>
      </c>
      <c r="AE1002">
        <v>0</v>
      </c>
      <c r="AF1002">
        <v>0</v>
      </c>
      <c r="AG1002">
        <v>0</v>
      </c>
      <c r="AH1002">
        <v>249.14</v>
      </c>
      <c r="AI1002">
        <v>1</v>
      </c>
      <c r="AJ1002">
        <v>1</v>
      </c>
      <c r="AK1002">
        <v>1</v>
      </c>
      <c r="AL1002">
        <v>1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3</v>
      </c>
      <c r="AT1002">
        <v>11.39</v>
      </c>
      <c r="AU1002" t="s">
        <v>3</v>
      </c>
      <c r="AV1002">
        <v>1</v>
      </c>
      <c r="AW1002">
        <v>2</v>
      </c>
      <c r="AX1002">
        <v>36407580</v>
      </c>
      <c r="AY1002">
        <v>2</v>
      </c>
      <c r="AZ1002">
        <v>131072</v>
      </c>
      <c r="BA1002">
        <v>973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Y1002*Source!I1041</f>
        <v>3.2119800000000001</v>
      </c>
      <c r="CY1002">
        <f>AD1002</f>
        <v>249.14</v>
      </c>
      <c r="CZ1002">
        <f>AH1002</f>
        <v>249.14</v>
      </c>
      <c r="DA1002">
        <f>AL1002</f>
        <v>1</v>
      </c>
      <c r="DB1002">
        <f t="shared" si="156"/>
        <v>2837.7</v>
      </c>
      <c r="DC1002">
        <f t="shared" si="157"/>
        <v>0</v>
      </c>
    </row>
    <row r="1003" spans="1:107">
      <c r="A1003">
        <f>ROW(Source!A1041)</f>
        <v>1041</v>
      </c>
      <c r="B1003">
        <v>36401907</v>
      </c>
      <c r="C1003">
        <v>36407575</v>
      </c>
      <c r="D1003">
        <v>121548</v>
      </c>
      <c r="E1003">
        <v>1</v>
      </c>
      <c r="F1003">
        <v>1</v>
      </c>
      <c r="G1003">
        <v>1</v>
      </c>
      <c r="H1003">
        <v>1</v>
      </c>
      <c r="I1003" t="s">
        <v>35</v>
      </c>
      <c r="J1003" t="s">
        <v>3</v>
      </c>
      <c r="K1003" t="s">
        <v>515</v>
      </c>
      <c r="L1003">
        <v>608254</v>
      </c>
      <c r="N1003">
        <v>1013</v>
      </c>
      <c r="O1003" t="s">
        <v>516</v>
      </c>
      <c r="P1003" t="s">
        <v>516</v>
      </c>
      <c r="Q1003">
        <v>1</v>
      </c>
      <c r="W1003">
        <v>0</v>
      </c>
      <c r="X1003">
        <v>-185737400</v>
      </c>
      <c r="Y1003">
        <v>0.13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1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0.13</v>
      </c>
      <c r="AU1003" t="s">
        <v>3</v>
      </c>
      <c r="AV1003">
        <v>2</v>
      </c>
      <c r="AW1003">
        <v>2</v>
      </c>
      <c r="AX1003">
        <v>36407581</v>
      </c>
      <c r="AY1003">
        <v>1</v>
      </c>
      <c r="AZ1003">
        <v>0</v>
      </c>
      <c r="BA1003">
        <v>974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Y1003*Source!I1041</f>
        <v>3.6659999999999998E-2</v>
      </c>
      <c r="CY1003">
        <f>AD1003</f>
        <v>0</v>
      </c>
      <c r="CZ1003">
        <f>AH1003</f>
        <v>0</v>
      </c>
      <c r="DA1003">
        <f>AL1003</f>
        <v>1</v>
      </c>
      <c r="DB1003">
        <f t="shared" si="156"/>
        <v>0</v>
      </c>
      <c r="DC1003">
        <f t="shared" si="157"/>
        <v>0</v>
      </c>
    </row>
    <row r="1004" spans="1:107">
      <c r="A1004">
        <f>ROW(Source!A1041)</f>
        <v>1041</v>
      </c>
      <c r="B1004">
        <v>36401907</v>
      </c>
      <c r="C1004">
        <v>36407575</v>
      </c>
      <c r="D1004">
        <v>29172556</v>
      </c>
      <c r="E1004">
        <v>1</v>
      </c>
      <c r="F1004">
        <v>1</v>
      </c>
      <c r="G1004">
        <v>1</v>
      </c>
      <c r="H1004">
        <v>2</v>
      </c>
      <c r="I1004" t="s">
        <v>517</v>
      </c>
      <c r="J1004" t="s">
        <v>518</v>
      </c>
      <c r="K1004" t="s">
        <v>519</v>
      </c>
      <c r="L1004">
        <v>1368</v>
      </c>
      <c r="N1004">
        <v>1011</v>
      </c>
      <c r="O1004" t="s">
        <v>520</v>
      </c>
      <c r="P1004" t="s">
        <v>520</v>
      </c>
      <c r="Q1004">
        <v>1</v>
      </c>
      <c r="W1004">
        <v>0</v>
      </c>
      <c r="X1004">
        <v>-1302720870</v>
      </c>
      <c r="Y1004">
        <v>0.13</v>
      </c>
      <c r="AA1004">
        <v>0</v>
      </c>
      <c r="AB1004">
        <v>466.71</v>
      </c>
      <c r="AC1004">
        <v>449.82</v>
      </c>
      <c r="AD1004">
        <v>0</v>
      </c>
      <c r="AE1004">
        <v>0</v>
      </c>
      <c r="AF1004">
        <v>31.26</v>
      </c>
      <c r="AG1004">
        <v>13.5</v>
      </c>
      <c r="AH1004">
        <v>0</v>
      </c>
      <c r="AI1004">
        <v>1</v>
      </c>
      <c r="AJ1004">
        <v>14.93</v>
      </c>
      <c r="AK1004">
        <v>33.32</v>
      </c>
      <c r="AL1004">
        <v>1</v>
      </c>
      <c r="AN1004">
        <v>0</v>
      </c>
      <c r="AO1004">
        <v>1</v>
      </c>
      <c r="AP1004">
        <v>0</v>
      </c>
      <c r="AQ1004">
        <v>0</v>
      </c>
      <c r="AR1004">
        <v>0</v>
      </c>
      <c r="AS1004" t="s">
        <v>3</v>
      </c>
      <c r="AT1004">
        <v>0.13</v>
      </c>
      <c r="AU1004" t="s">
        <v>3</v>
      </c>
      <c r="AV1004">
        <v>0</v>
      </c>
      <c r="AW1004">
        <v>2</v>
      </c>
      <c r="AX1004">
        <v>36407582</v>
      </c>
      <c r="AY1004">
        <v>1</v>
      </c>
      <c r="AZ1004">
        <v>0</v>
      </c>
      <c r="BA1004">
        <v>975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Y1004*Source!I1041</f>
        <v>3.6659999999999998E-2</v>
      </c>
      <c r="CY1004">
        <f>AB1004</f>
        <v>466.71</v>
      </c>
      <c r="CZ1004">
        <f>AF1004</f>
        <v>31.26</v>
      </c>
      <c r="DA1004">
        <f>AJ1004</f>
        <v>14.93</v>
      </c>
      <c r="DB1004">
        <f t="shared" si="156"/>
        <v>4.0599999999999996</v>
      </c>
      <c r="DC1004">
        <f t="shared" si="157"/>
        <v>1.76</v>
      </c>
    </row>
    <row r="1005" spans="1:107">
      <c r="A1005">
        <f>ROW(Source!A1041)</f>
        <v>1041</v>
      </c>
      <c r="B1005">
        <v>36401907</v>
      </c>
      <c r="C1005">
        <v>36407575</v>
      </c>
      <c r="D1005">
        <v>29164349</v>
      </c>
      <c r="E1005">
        <v>1</v>
      </c>
      <c r="F1005">
        <v>1</v>
      </c>
      <c r="G1005">
        <v>1</v>
      </c>
      <c r="H1005">
        <v>3</v>
      </c>
      <c r="I1005" t="s">
        <v>28</v>
      </c>
      <c r="J1005" t="s">
        <v>31</v>
      </c>
      <c r="K1005" t="s">
        <v>29</v>
      </c>
      <c r="L1005">
        <v>1348</v>
      </c>
      <c r="N1005">
        <v>1009</v>
      </c>
      <c r="O1005" t="s">
        <v>30</v>
      </c>
      <c r="P1005" t="s">
        <v>30</v>
      </c>
      <c r="Q1005">
        <v>1000</v>
      </c>
      <c r="W1005">
        <v>0</v>
      </c>
      <c r="X1005">
        <v>-304821490</v>
      </c>
      <c r="Y1005">
        <v>0.47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1</v>
      </c>
      <c r="AJ1005">
        <v>1</v>
      </c>
      <c r="AK1005">
        <v>1</v>
      </c>
      <c r="AL1005">
        <v>1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 t="s">
        <v>3</v>
      </c>
      <c r="AT1005">
        <v>0.47</v>
      </c>
      <c r="AU1005" t="s">
        <v>3</v>
      </c>
      <c r="AV1005">
        <v>0</v>
      </c>
      <c r="AW1005">
        <v>2</v>
      </c>
      <c r="AX1005">
        <v>36407583</v>
      </c>
      <c r="AY1005">
        <v>1</v>
      </c>
      <c r="AZ1005">
        <v>0</v>
      </c>
      <c r="BA1005">
        <v>976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Y1005*Source!I1041</f>
        <v>0.13253999999999999</v>
      </c>
      <c r="CY1005">
        <f>AA1005</f>
        <v>0</v>
      </c>
      <c r="CZ1005">
        <f>AE1005</f>
        <v>0</v>
      </c>
      <c r="DA1005">
        <f>AI1005</f>
        <v>1</v>
      </c>
      <c r="DB1005">
        <f t="shared" si="156"/>
        <v>0</v>
      </c>
      <c r="DC1005">
        <f t="shared" si="157"/>
        <v>0</v>
      </c>
    </row>
    <row r="1006" spans="1:107">
      <c r="A1006">
        <f>ROW(Source!A1043)</f>
        <v>1043</v>
      </c>
      <c r="B1006">
        <v>36401907</v>
      </c>
      <c r="C1006">
        <v>36407585</v>
      </c>
      <c r="D1006">
        <v>18406804</v>
      </c>
      <c r="E1006">
        <v>1</v>
      </c>
      <c r="F1006">
        <v>1</v>
      </c>
      <c r="G1006">
        <v>1</v>
      </c>
      <c r="H1006">
        <v>1</v>
      </c>
      <c r="I1006" t="s">
        <v>512</v>
      </c>
      <c r="J1006" t="s">
        <v>3</v>
      </c>
      <c r="K1006" t="s">
        <v>513</v>
      </c>
      <c r="L1006">
        <v>1369</v>
      </c>
      <c r="N1006">
        <v>1013</v>
      </c>
      <c r="O1006" t="s">
        <v>514</v>
      </c>
      <c r="P1006" t="s">
        <v>514</v>
      </c>
      <c r="Q1006">
        <v>1</v>
      </c>
      <c r="W1006">
        <v>0</v>
      </c>
      <c r="X1006">
        <v>254330056</v>
      </c>
      <c r="Y1006">
        <v>3.77</v>
      </c>
      <c r="AA1006">
        <v>0</v>
      </c>
      <c r="AB1006">
        <v>0</v>
      </c>
      <c r="AC1006">
        <v>0</v>
      </c>
      <c r="AD1006">
        <v>249.14</v>
      </c>
      <c r="AE1006">
        <v>0</v>
      </c>
      <c r="AF1006">
        <v>0</v>
      </c>
      <c r="AG1006">
        <v>0</v>
      </c>
      <c r="AH1006">
        <v>249.14</v>
      </c>
      <c r="AI1006">
        <v>1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0</v>
      </c>
      <c r="AQ1006">
        <v>0</v>
      </c>
      <c r="AR1006">
        <v>0</v>
      </c>
      <c r="AS1006" t="s">
        <v>3</v>
      </c>
      <c r="AT1006">
        <v>3.77</v>
      </c>
      <c r="AU1006" t="s">
        <v>3</v>
      </c>
      <c r="AV1006">
        <v>1</v>
      </c>
      <c r="AW1006">
        <v>2</v>
      </c>
      <c r="AX1006">
        <v>36407588</v>
      </c>
      <c r="AY1006">
        <v>2</v>
      </c>
      <c r="AZ1006">
        <v>131072</v>
      </c>
      <c r="BA1006">
        <v>977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Y1006*Source!I1043</f>
        <v>0.81205800000000006</v>
      </c>
      <c r="CY1006">
        <f>AD1006</f>
        <v>249.14</v>
      </c>
      <c r="CZ1006">
        <f>AH1006</f>
        <v>249.14</v>
      </c>
      <c r="DA1006">
        <f>AL1006</f>
        <v>1</v>
      </c>
      <c r="DB1006">
        <f t="shared" si="156"/>
        <v>939.26</v>
      </c>
      <c r="DC1006">
        <f t="shared" si="157"/>
        <v>0</v>
      </c>
    </row>
    <row r="1007" spans="1:107">
      <c r="A1007">
        <f>ROW(Source!A1043)</f>
        <v>1043</v>
      </c>
      <c r="B1007">
        <v>36401907</v>
      </c>
      <c r="C1007">
        <v>36407585</v>
      </c>
      <c r="D1007">
        <v>29164349</v>
      </c>
      <c r="E1007">
        <v>1</v>
      </c>
      <c r="F1007">
        <v>1</v>
      </c>
      <c r="G1007">
        <v>1</v>
      </c>
      <c r="H1007">
        <v>3</v>
      </c>
      <c r="I1007" t="s">
        <v>28</v>
      </c>
      <c r="J1007" t="s">
        <v>31</v>
      </c>
      <c r="K1007" t="s">
        <v>29</v>
      </c>
      <c r="L1007">
        <v>1348</v>
      </c>
      <c r="N1007">
        <v>1009</v>
      </c>
      <c r="O1007" t="s">
        <v>30</v>
      </c>
      <c r="P1007" t="s">
        <v>30</v>
      </c>
      <c r="Q1007">
        <v>1000</v>
      </c>
      <c r="W1007">
        <v>0</v>
      </c>
      <c r="X1007">
        <v>-304821490</v>
      </c>
      <c r="Y1007">
        <v>0.11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 t="s">
        <v>3</v>
      </c>
      <c r="AT1007">
        <v>0.11</v>
      </c>
      <c r="AU1007" t="s">
        <v>3</v>
      </c>
      <c r="AV1007">
        <v>0</v>
      </c>
      <c r="AW1007">
        <v>2</v>
      </c>
      <c r="AX1007">
        <v>36407589</v>
      </c>
      <c r="AY1007">
        <v>1</v>
      </c>
      <c r="AZ1007">
        <v>0</v>
      </c>
      <c r="BA1007">
        <v>978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Y1007*Source!I1043</f>
        <v>2.3694E-2</v>
      </c>
      <c r="CY1007">
        <f>AA1007</f>
        <v>0</v>
      </c>
      <c r="CZ1007">
        <f>AE1007</f>
        <v>0</v>
      </c>
      <c r="DA1007">
        <f>AI1007</f>
        <v>1</v>
      </c>
      <c r="DB1007">
        <f t="shared" si="156"/>
        <v>0</v>
      </c>
      <c r="DC1007">
        <f t="shared" si="157"/>
        <v>0</v>
      </c>
    </row>
    <row r="1008" spans="1:107">
      <c r="A1008">
        <f>ROW(Source!A1045)</f>
        <v>1045</v>
      </c>
      <c r="B1008">
        <v>36401907</v>
      </c>
      <c r="C1008">
        <v>36407591</v>
      </c>
      <c r="D1008">
        <v>18406804</v>
      </c>
      <c r="E1008">
        <v>1</v>
      </c>
      <c r="F1008">
        <v>1</v>
      </c>
      <c r="G1008">
        <v>1</v>
      </c>
      <c r="H1008">
        <v>1</v>
      </c>
      <c r="I1008" t="s">
        <v>512</v>
      </c>
      <c r="J1008" t="s">
        <v>3</v>
      </c>
      <c r="K1008" t="s">
        <v>513</v>
      </c>
      <c r="L1008">
        <v>1369</v>
      </c>
      <c r="N1008">
        <v>1013</v>
      </c>
      <c r="O1008" t="s">
        <v>514</v>
      </c>
      <c r="P1008" t="s">
        <v>514</v>
      </c>
      <c r="Q1008">
        <v>1</v>
      </c>
      <c r="W1008">
        <v>0</v>
      </c>
      <c r="X1008">
        <v>254330056</v>
      </c>
      <c r="Y1008">
        <v>5.84</v>
      </c>
      <c r="AA1008">
        <v>0</v>
      </c>
      <c r="AB1008">
        <v>0</v>
      </c>
      <c r="AC1008">
        <v>0</v>
      </c>
      <c r="AD1008">
        <v>249.14</v>
      </c>
      <c r="AE1008">
        <v>0</v>
      </c>
      <c r="AF1008">
        <v>0</v>
      </c>
      <c r="AG1008">
        <v>0</v>
      </c>
      <c r="AH1008">
        <v>249.14</v>
      </c>
      <c r="AI1008">
        <v>1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3</v>
      </c>
      <c r="AT1008">
        <v>5.84</v>
      </c>
      <c r="AU1008" t="s">
        <v>3</v>
      </c>
      <c r="AV1008">
        <v>1</v>
      </c>
      <c r="AW1008">
        <v>2</v>
      </c>
      <c r="AX1008">
        <v>36407593</v>
      </c>
      <c r="AY1008">
        <v>2</v>
      </c>
      <c r="AZ1008">
        <v>131072</v>
      </c>
      <c r="BA1008">
        <v>979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Y1008*Source!I1045</f>
        <v>0.2336</v>
      </c>
      <c r="CY1008">
        <f>AD1008</f>
        <v>249.14</v>
      </c>
      <c r="CZ1008">
        <f>AH1008</f>
        <v>249.14</v>
      </c>
      <c r="DA1008">
        <f>AL1008</f>
        <v>1</v>
      </c>
      <c r="DB1008">
        <f t="shared" si="156"/>
        <v>1454.98</v>
      </c>
      <c r="DC1008">
        <f t="shared" si="157"/>
        <v>0</v>
      </c>
    </row>
    <row r="1009" spans="1:107">
      <c r="A1009">
        <f>ROW(Source!A1046)</f>
        <v>1046</v>
      </c>
      <c r="B1009">
        <v>36401907</v>
      </c>
      <c r="C1009">
        <v>36407594</v>
      </c>
      <c r="D1009">
        <v>18408066</v>
      </c>
      <c r="E1009">
        <v>1</v>
      </c>
      <c r="F1009">
        <v>1</v>
      </c>
      <c r="G1009">
        <v>1</v>
      </c>
      <c r="H1009">
        <v>1</v>
      </c>
      <c r="I1009" t="s">
        <v>521</v>
      </c>
      <c r="J1009" t="s">
        <v>3</v>
      </c>
      <c r="K1009" t="s">
        <v>522</v>
      </c>
      <c r="L1009">
        <v>1369</v>
      </c>
      <c r="N1009">
        <v>1013</v>
      </c>
      <c r="O1009" t="s">
        <v>514</v>
      </c>
      <c r="P1009" t="s">
        <v>514</v>
      </c>
      <c r="Q1009">
        <v>1</v>
      </c>
      <c r="W1009">
        <v>0</v>
      </c>
      <c r="X1009">
        <v>-886480961</v>
      </c>
      <c r="Y1009">
        <v>179.3</v>
      </c>
      <c r="AA1009">
        <v>0</v>
      </c>
      <c r="AB1009">
        <v>0</v>
      </c>
      <c r="AC1009">
        <v>0</v>
      </c>
      <c r="AD1009">
        <v>256.16000000000003</v>
      </c>
      <c r="AE1009">
        <v>0</v>
      </c>
      <c r="AF1009">
        <v>0</v>
      </c>
      <c r="AG1009">
        <v>0</v>
      </c>
      <c r="AH1009">
        <v>256.16000000000003</v>
      </c>
      <c r="AI1009">
        <v>1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0</v>
      </c>
      <c r="AQ1009">
        <v>0</v>
      </c>
      <c r="AR1009">
        <v>0</v>
      </c>
      <c r="AS1009" t="s">
        <v>3</v>
      </c>
      <c r="AT1009">
        <v>179.3</v>
      </c>
      <c r="AU1009" t="s">
        <v>3</v>
      </c>
      <c r="AV1009">
        <v>1</v>
      </c>
      <c r="AW1009">
        <v>2</v>
      </c>
      <c r="AX1009">
        <v>36407600</v>
      </c>
      <c r="AY1009">
        <v>1</v>
      </c>
      <c r="AZ1009">
        <v>0</v>
      </c>
      <c r="BA1009">
        <v>980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Y1009*Source!I1046</f>
        <v>3.5860000000000003</v>
      </c>
      <c r="CY1009">
        <f>AD1009</f>
        <v>256.16000000000003</v>
      </c>
      <c r="CZ1009">
        <f>AH1009</f>
        <v>256.16000000000003</v>
      </c>
      <c r="DA1009">
        <f>AL1009</f>
        <v>1</v>
      </c>
      <c r="DB1009">
        <f t="shared" si="156"/>
        <v>45929.49</v>
      </c>
      <c r="DC1009">
        <f t="shared" si="157"/>
        <v>0</v>
      </c>
    </row>
    <row r="1010" spans="1:107">
      <c r="A1010">
        <f>ROW(Source!A1046)</f>
        <v>1046</v>
      </c>
      <c r="B1010">
        <v>36401907</v>
      </c>
      <c r="C1010">
        <v>36407594</v>
      </c>
      <c r="D1010">
        <v>121548</v>
      </c>
      <c r="E1010">
        <v>1</v>
      </c>
      <c r="F1010">
        <v>1</v>
      </c>
      <c r="G1010">
        <v>1</v>
      </c>
      <c r="H1010">
        <v>1</v>
      </c>
      <c r="I1010" t="s">
        <v>35</v>
      </c>
      <c r="J1010" t="s">
        <v>3</v>
      </c>
      <c r="K1010" t="s">
        <v>515</v>
      </c>
      <c r="L1010">
        <v>608254</v>
      </c>
      <c r="N1010">
        <v>1013</v>
      </c>
      <c r="O1010" t="s">
        <v>516</v>
      </c>
      <c r="P1010" t="s">
        <v>516</v>
      </c>
      <c r="Q1010">
        <v>1</v>
      </c>
      <c r="W1010">
        <v>0</v>
      </c>
      <c r="X1010">
        <v>-185737400</v>
      </c>
      <c r="Y1010">
        <v>3.97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3</v>
      </c>
      <c r="AT1010">
        <v>3.97</v>
      </c>
      <c r="AU1010" t="s">
        <v>3</v>
      </c>
      <c r="AV1010">
        <v>2</v>
      </c>
      <c r="AW1010">
        <v>2</v>
      </c>
      <c r="AX1010">
        <v>36407601</v>
      </c>
      <c r="AY1010">
        <v>1</v>
      </c>
      <c r="AZ1010">
        <v>0</v>
      </c>
      <c r="BA1010">
        <v>981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Y1010*Source!I1046</f>
        <v>7.9400000000000012E-2</v>
      </c>
      <c r="CY1010">
        <f>AD1010</f>
        <v>0</v>
      </c>
      <c r="CZ1010">
        <f>AH1010</f>
        <v>0</v>
      </c>
      <c r="DA1010">
        <f>AL1010</f>
        <v>1</v>
      </c>
      <c r="DB1010">
        <f t="shared" si="156"/>
        <v>0</v>
      </c>
      <c r="DC1010">
        <f t="shared" si="157"/>
        <v>0</v>
      </c>
    </row>
    <row r="1011" spans="1:107">
      <c r="A1011">
        <f>ROW(Source!A1046)</f>
        <v>1046</v>
      </c>
      <c r="B1011">
        <v>36401907</v>
      </c>
      <c r="C1011">
        <v>36407594</v>
      </c>
      <c r="D1011">
        <v>29172710</v>
      </c>
      <c r="E1011">
        <v>1</v>
      </c>
      <c r="F1011">
        <v>1</v>
      </c>
      <c r="G1011">
        <v>1</v>
      </c>
      <c r="H1011">
        <v>2</v>
      </c>
      <c r="I1011" t="s">
        <v>523</v>
      </c>
      <c r="J1011" t="s">
        <v>524</v>
      </c>
      <c r="K1011" t="s">
        <v>525</v>
      </c>
      <c r="L1011">
        <v>1368</v>
      </c>
      <c r="N1011">
        <v>1011</v>
      </c>
      <c r="O1011" t="s">
        <v>520</v>
      </c>
      <c r="P1011" t="s">
        <v>520</v>
      </c>
      <c r="Q1011">
        <v>1</v>
      </c>
      <c r="W1011">
        <v>0</v>
      </c>
      <c r="X1011">
        <v>-1676841219</v>
      </c>
      <c r="Y1011">
        <v>3.97</v>
      </c>
      <c r="AA1011">
        <v>0</v>
      </c>
      <c r="AB1011">
        <v>539.16</v>
      </c>
      <c r="AC1011">
        <v>335.2</v>
      </c>
      <c r="AD1011">
        <v>0</v>
      </c>
      <c r="AE1011">
        <v>0</v>
      </c>
      <c r="AF1011">
        <v>46.56</v>
      </c>
      <c r="AG1011">
        <v>10.06</v>
      </c>
      <c r="AH1011">
        <v>0</v>
      </c>
      <c r="AI1011">
        <v>1</v>
      </c>
      <c r="AJ1011">
        <v>11.58</v>
      </c>
      <c r="AK1011">
        <v>33.32</v>
      </c>
      <c r="AL1011">
        <v>1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3.97</v>
      </c>
      <c r="AU1011" t="s">
        <v>3</v>
      </c>
      <c r="AV1011">
        <v>0</v>
      </c>
      <c r="AW1011">
        <v>2</v>
      </c>
      <c r="AX1011">
        <v>36407602</v>
      </c>
      <c r="AY1011">
        <v>1</v>
      </c>
      <c r="AZ1011">
        <v>0</v>
      </c>
      <c r="BA1011">
        <v>982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Y1011*Source!I1046</f>
        <v>7.9400000000000012E-2</v>
      </c>
      <c r="CY1011">
        <f>AB1011</f>
        <v>539.16</v>
      </c>
      <c r="CZ1011">
        <f>AF1011</f>
        <v>46.56</v>
      </c>
      <c r="DA1011">
        <f>AJ1011</f>
        <v>11.58</v>
      </c>
      <c r="DB1011">
        <f t="shared" si="156"/>
        <v>184.84</v>
      </c>
      <c r="DC1011">
        <f t="shared" si="157"/>
        <v>39.94</v>
      </c>
    </row>
    <row r="1012" spans="1:107">
      <c r="A1012">
        <f>ROW(Source!A1046)</f>
        <v>1046</v>
      </c>
      <c r="B1012">
        <v>36401907</v>
      </c>
      <c r="C1012">
        <v>36407594</v>
      </c>
      <c r="D1012">
        <v>29174533</v>
      </c>
      <c r="E1012">
        <v>1</v>
      </c>
      <c r="F1012">
        <v>1</v>
      </c>
      <c r="G1012">
        <v>1</v>
      </c>
      <c r="H1012">
        <v>2</v>
      </c>
      <c r="I1012" t="s">
        <v>526</v>
      </c>
      <c r="J1012" t="s">
        <v>527</v>
      </c>
      <c r="K1012" t="s">
        <v>528</v>
      </c>
      <c r="L1012">
        <v>1368</v>
      </c>
      <c r="N1012">
        <v>1011</v>
      </c>
      <c r="O1012" t="s">
        <v>520</v>
      </c>
      <c r="P1012" t="s">
        <v>520</v>
      </c>
      <c r="Q1012">
        <v>1</v>
      </c>
      <c r="W1012">
        <v>0</v>
      </c>
      <c r="X1012">
        <v>1235896746</v>
      </c>
      <c r="Y1012">
        <v>7.93</v>
      </c>
      <c r="AA1012">
        <v>0</v>
      </c>
      <c r="AB1012">
        <v>5.0599999999999996</v>
      </c>
      <c r="AC1012">
        <v>0</v>
      </c>
      <c r="AD1012">
        <v>0</v>
      </c>
      <c r="AE1012">
        <v>0</v>
      </c>
      <c r="AF1012">
        <v>1.53</v>
      </c>
      <c r="AG1012">
        <v>0</v>
      </c>
      <c r="AH1012">
        <v>0</v>
      </c>
      <c r="AI1012">
        <v>1</v>
      </c>
      <c r="AJ1012">
        <v>3.31</v>
      </c>
      <c r="AK1012">
        <v>33.32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7.93</v>
      </c>
      <c r="AU1012" t="s">
        <v>3</v>
      </c>
      <c r="AV1012">
        <v>0</v>
      </c>
      <c r="AW1012">
        <v>2</v>
      </c>
      <c r="AX1012">
        <v>36407603</v>
      </c>
      <c r="AY1012">
        <v>1</v>
      </c>
      <c r="AZ1012">
        <v>0</v>
      </c>
      <c r="BA1012">
        <v>983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Y1012*Source!I1046</f>
        <v>0.15859999999999999</v>
      </c>
      <c r="CY1012">
        <f>AB1012</f>
        <v>5.0599999999999996</v>
      </c>
      <c r="CZ1012">
        <f>AF1012</f>
        <v>1.53</v>
      </c>
      <c r="DA1012">
        <f>AJ1012</f>
        <v>3.31</v>
      </c>
      <c r="DB1012">
        <f t="shared" si="156"/>
        <v>12.13</v>
      </c>
      <c r="DC1012">
        <f t="shared" si="157"/>
        <v>0</v>
      </c>
    </row>
    <row r="1013" spans="1:107">
      <c r="A1013">
        <f>ROW(Source!A1046)</f>
        <v>1046</v>
      </c>
      <c r="B1013">
        <v>36401907</v>
      </c>
      <c r="C1013">
        <v>36407594</v>
      </c>
      <c r="D1013">
        <v>29164349</v>
      </c>
      <c r="E1013">
        <v>1</v>
      </c>
      <c r="F1013">
        <v>1</v>
      </c>
      <c r="G1013">
        <v>1</v>
      </c>
      <c r="H1013">
        <v>3</v>
      </c>
      <c r="I1013" t="s">
        <v>28</v>
      </c>
      <c r="J1013" t="s">
        <v>31</v>
      </c>
      <c r="K1013" t="s">
        <v>29</v>
      </c>
      <c r="L1013">
        <v>1348</v>
      </c>
      <c r="N1013">
        <v>1009</v>
      </c>
      <c r="O1013" t="s">
        <v>30</v>
      </c>
      <c r="P1013" t="s">
        <v>30</v>
      </c>
      <c r="Q1013">
        <v>1000</v>
      </c>
      <c r="W1013">
        <v>0</v>
      </c>
      <c r="X1013">
        <v>-304821490</v>
      </c>
      <c r="Y1013">
        <v>10.5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1</v>
      </c>
      <c r="AJ1013">
        <v>1</v>
      </c>
      <c r="AK1013">
        <v>1</v>
      </c>
      <c r="AL1013">
        <v>1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 t="s">
        <v>3</v>
      </c>
      <c r="AT1013">
        <v>10.5</v>
      </c>
      <c r="AU1013" t="s">
        <v>3</v>
      </c>
      <c r="AV1013">
        <v>0</v>
      </c>
      <c r="AW1013">
        <v>2</v>
      </c>
      <c r="AX1013">
        <v>36407604</v>
      </c>
      <c r="AY1013">
        <v>1</v>
      </c>
      <c r="AZ1013">
        <v>0</v>
      </c>
      <c r="BA1013">
        <v>984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Y1013*Source!I1046</f>
        <v>0.21</v>
      </c>
      <c r="CY1013">
        <f>AA1013</f>
        <v>0</v>
      </c>
      <c r="CZ1013">
        <f>AE1013</f>
        <v>0</v>
      </c>
      <c r="DA1013">
        <f>AI1013</f>
        <v>1</v>
      </c>
      <c r="DB1013">
        <f t="shared" si="156"/>
        <v>0</v>
      </c>
      <c r="DC1013">
        <f t="shared" si="157"/>
        <v>0</v>
      </c>
    </row>
    <row r="1014" spans="1:107">
      <c r="A1014">
        <f>ROW(Source!A1085)</f>
        <v>1085</v>
      </c>
      <c r="B1014">
        <v>36401907</v>
      </c>
      <c r="C1014">
        <v>36407606</v>
      </c>
      <c r="D1014">
        <v>18407150</v>
      </c>
      <c r="E1014">
        <v>1</v>
      </c>
      <c r="F1014">
        <v>1</v>
      </c>
      <c r="G1014">
        <v>1</v>
      </c>
      <c r="H1014">
        <v>1</v>
      </c>
      <c r="I1014" t="s">
        <v>529</v>
      </c>
      <c r="J1014" t="s">
        <v>3</v>
      </c>
      <c r="K1014" t="s">
        <v>530</v>
      </c>
      <c r="L1014">
        <v>1369</v>
      </c>
      <c r="N1014">
        <v>1013</v>
      </c>
      <c r="O1014" t="s">
        <v>514</v>
      </c>
      <c r="P1014" t="s">
        <v>514</v>
      </c>
      <c r="Q1014">
        <v>1</v>
      </c>
      <c r="W1014">
        <v>0</v>
      </c>
      <c r="X1014">
        <v>-931037793</v>
      </c>
      <c r="Y1014">
        <v>24.368500000000001</v>
      </c>
      <c r="AA1014">
        <v>0</v>
      </c>
      <c r="AB1014">
        <v>0</v>
      </c>
      <c r="AC1014">
        <v>0</v>
      </c>
      <c r="AD1014">
        <v>272.45</v>
      </c>
      <c r="AE1014">
        <v>0</v>
      </c>
      <c r="AF1014">
        <v>0</v>
      </c>
      <c r="AG1014">
        <v>0</v>
      </c>
      <c r="AH1014">
        <v>272.45</v>
      </c>
      <c r="AI1014">
        <v>1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1</v>
      </c>
      <c r="AQ1014">
        <v>0</v>
      </c>
      <c r="AR1014">
        <v>0</v>
      </c>
      <c r="AS1014" t="s">
        <v>3</v>
      </c>
      <c r="AT1014">
        <v>21.19</v>
      </c>
      <c r="AU1014" t="s">
        <v>134</v>
      </c>
      <c r="AV1014">
        <v>1</v>
      </c>
      <c r="AW1014">
        <v>2</v>
      </c>
      <c r="AX1014">
        <v>36407614</v>
      </c>
      <c r="AY1014">
        <v>1</v>
      </c>
      <c r="AZ1014">
        <v>0</v>
      </c>
      <c r="BA1014">
        <v>985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Y1014*Source!I1085</f>
        <v>1.120951</v>
      </c>
      <c r="CY1014">
        <f>AD1014</f>
        <v>272.45</v>
      </c>
      <c r="CZ1014">
        <f>AH1014</f>
        <v>272.45</v>
      </c>
      <c r="DA1014">
        <f>AL1014</f>
        <v>1</v>
      </c>
      <c r="DB1014">
        <f>ROUND((ROUND(AT1014*CZ1014,2)*1.15),2)</f>
        <v>6639.2</v>
      </c>
      <c r="DC1014">
        <f>ROUND((ROUND(AT1014*AG1014,2)*1.15),2)</f>
        <v>0</v>
      </c>
    </row>
    <row r="1015" spans="1:107">
      <c r="A1015">
        <f>ROW(Source!A1085)</f>
        <v>1085</v>
      </c>
      <c r="B1015">
        <v>36401907</v>
      </c>
      <c r="C1015">
        <v>36407606</v>
      </c>
      <c r="D1015">
        <v>121548</v>
      </c>
      <c r="E1015">
        <v>1</v>
      </c>
      <c r="F1015">
        <v>1</v>
      </c>
      <c r="G1015">
        <v>1</v>
      </c>
      <c r="H1015">
        <v>1</v>
      </c>
      <c r="I1015" t="s">
        <v>35</v>
      </c>
      <c r="J1015" t="s">
        <v>3</v>
      </c>
      <c r="K1015" t="s">
        <v>515</v>
      </c>
      <c r="L1015">
        <v>608254</v>
      </c>
      <c r="N1015">
        <v>1013</v>
      </c>
      <c r="O1015" t="s">
        <v>516</v>
      </c>
      <c r="P1015" t="s">
        <v>516</v>
      </c>
      <c r="Q1015">
        <v>1</v>
      </c>
      <c r="W1015">
        <v>0</v>
      </c>
      <c r="X1015">
        <v>-185737400</v>
      </c>
      <c r="Y1015">
        <v>0.05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1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1</v>
      </c>
      <c r="AQ1015">
        <v>0</v>
      </c>
      <c r="AR1015">
        <v>0</v>
      </c>
      <c r="AS1015" t="s">
        <v>3</v>
      </c>
      <c r="AT1015">
        <v>0.04</v>
      </c>
      <c r="AU1015" t="s">
        <v>133</v>
      </c>
      <c r="AV1015">
        <v>2</v>
      </c>
      <c r="AW1015">
        <v>2</v>
      </c>
      <c r="AX1015">
        <v>36407615</v>
      </c>
      <c r="AY1015">
        <v>1</v>
      </c>
      <c r="AZ1015">
        <v>0</v>
      </c>
      <c r="BA1015">
        <v>986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Y1015*Source!I1085</f>
        <v>2.3E-3</v>
      </c>
      <c r="CY1015">
        <f>AD1015</f>
        <v>0</v>
      </c>
      <c r="CZ1015">
        <f>AH1015</f>
        <v>0</v>
      </c>
      <c r="DA1015">
        <f>AL1015</f>
        <v>1</v>
      </c>
      <c r="DB1015">
        <f>ROUND((ROUND(AT1015*CZ1015,2)*1.25),2)</f>
        <v>0</v>
      </c>
      <c r="DC1015">
        <f>ROUND((ROUND(AT1015*AG1015,2)*1.25),2)</f>
        <v>0</v>
      </c>
    </row>
    <row r="1016" spans="1:107">
      <c r="A1016">
        <f>ROW(Source!A1085)</f>
        <v>1085</v>
      </c>
      <c r="B1016">
        <v>36401907</v>
      </c>
      <c r="C1016">
        <v>36407606</v>
      </c>
      <c r="D1016">
        <v>29172556</v>
      </c>
      <c r="E1016">
        <v>1</v>
      </c>
      <c r="F1016">
        <v>1</v>
      </c>
      <c r="G1016">
        <v>1</v>
      </c>
      <c r="H1016">
        <v>2</v>
      </c>
      <c r="I1016" t="s">
        <v>517</v>
      </c>
      <c r="J1016" t="s">
        <v>518</v>
      </c>
      <c r="K1016" t="s">
        <v>519</v>
      </c>
      <c r="L1016">
        <v>1368</v>
      </c>
      <c r="N1016">
        <v>1011</v>
      </c>
      <c r="O1016" t="s">
        <v>520</v>
      </c>
      <c r="P1016" t="s">
        <v>520</v>
      </c>
      <c r="Q1016">
        <v>1</v>
      </c>
      <c r="W1016">
        <v>0</v>
      </c>
      <c r="X1016">
        <v>-1302720870</v>
      </c>
      <c r="Y1016">
        <v>0.05</v>
      </c>
      <c r="AA1016">
        <v>0</v>
      </c>
      <c r="AB1016">
        <v>466.71</v>
      </c>
      <c r="AC1016">
        <v>449.82</v>
      </c>
      <c r="AD1016">
        <v>0</v>
      </c>
      <c r="AE1016">
        <v>0</v>
      </c>
      <c r="AF1016">
        <v>31.26</v>
      </c>
      <c r="AG1016">
        <v>13.5</v>
      </c>
      <c r="AH1016">
        <v>0</v>
      </c>
      <c r="AI1016">
        <v>1</v>
      </c>
      <c r="AJ1016">
        <v>14.93</v>
      </c>
      <c r="AK1016">
        <v>33.32</v>
      </c>
      <c r="AL1016">
        <v>1</v>
      </c>
      <c r="AN1016">
        <v>0</v>
      </c>
      <c r="AO1016">
        <v>1</v>
      </c>
      <c r="AP1016">
        <v>1</v>
      </c>
      <c r="AQ1016">
        <v>0</v>
      </c>
      <c r="AR1016">
        <v>0</v>
      </c>
      <c r="AS1016" t="s">
        <v>3</v>
      </c>
      <c r="AT1016">
        <v>0.04</v>
      </c>
      <c r="AU1016" t="s">
        <v>133</v>
      </c>
      <c r="AV1016">
        <v>0</v>
      </c>
      <c r="AW1016">
        <v>2</v>
      </c>
      <c r="AX1016">
        <v>36407616</v>
      </c>
      <c r="AY1016">
        <v>1</v>
      </c>
      <c r="AZ1016">
        <v>0</v>
      </c>
      <c r="BA1016">
        <v>987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Y1016*Source!I1085</f>
        <v>2.3E-3</v>
      </c>
      <c r="CY1016">
        <f>AB1016</f>
        <v>466.71</v>
      </c>
      <c r="CZ1016">
        <f>AF1016</f>
        <v>31.26</v>
      </c>
      <c r="DA1016">
        <f>AJ1016</f>
        <v>14.93</v>
      </c>
      <c r="DB1016">
        <f>ROUND((ROUND(AT1016*CZ1016,2)*1.25),2)</f>
        <v>1.56</v>
      </c>
      <c r="DC1016">
        <f>ROUND((ROUND(AT1016*AG1016,2)*1.25),2)</f>
        <v>0.68</v>
      </c>
    </row>
    <row r="1017" spans="1:107">
      <c r="A1017">
        <f>ROW(Source!A1085)</f>
        <v>1085</v>
      </c>
      <c r="B1017">
        <v>36401907</v>
      </c>
      <c r="C1017">
        <v>36407606</v>
      </c>
      <c r="D1017">
        <v>29174913</v>
      </c>
      <c r="E1017">
        <v>1</v>
      </c>
      <c r="F1017">
        <v>1</v>
      </c>
      <c r="G1017">
        <v>1</v>
      </c>
      <c r="H1017">
        <v>2</v>
      </c>
      <c r="I1017" t="s">
        <v>531</v>
      </c>
      <c r="J1017" t="s">
        <v>532</v>
      </c>
      <c r="K1017" t="s">
        <v>533</v>
      </c>
      <c r="L1017">
        <v>1368</v>
      </c>
      <c r="N1017">
        <v>1011</v>
      </c>
      <c r="O1017" t="s">
        <v>520</v>
      </c>
      <c r="P1017" t="s">
        <v>520</v>
      </c>
      <c r="Q1017">
        <v>1</v>
      </c>
      <c r="W1017">
        <v>0</v>
      </c>
      <c r="X1017">
        <v>458544584</v>
      </c>
      <c r="Y1017">
        <v>0.1875</v>
      </c>
      <c r="AA1017">
        <v>0</v>
      </c>
      <c r="AB1017">
        <v>932.72</v>
      </c>
      <c r="AC1017">
        <v>386.51</v>
      </c>
      <c r="AD1017">
        <v>0</v>
      </c>
      <c r="AE1017">
        <v>0</v>
      </c>
      <c r="AF1017">
        <v>87.17</v>
      </c>
      <c r="AG1017">
        <v>11.6</v>
      </c>
      <c r="AH1017">
        <v>0</v>
      </c>
      <c r="AI1017">
        <v>1</v>
      </c>
      <c r="AJ1017">
        <v>10.7</v>
      </c>
      <c r="AK1017">
        <v>33.32</v>
      </c>
      <c r="AL1017">
        <v>1</v>
      </c>
      <c r="AN1017">
        <v>0</v>
      </c>
      <c r="AO1017">
        <v>1</v>
      </c>
      <c r="AP1017">
        <v>1</v>
      </c>
      <c r="AQ1017">
        <v>0</v>
      </c>
      <c r="AR1017">
        <v>0</v>
      </c>
      <c r="AS1017" t="s">
        <v>3</v>
      </c>
      <c r="AT1017">
        <v>0.15</v>
      </c>
      <c r="AU1017" t="s">
        <v>133</v>
      </c>
      <c r="AV1017">
        <v>0</v>
      </c>
      <c r="AW1017">
        <v>2</v>
      </c>
      <c r="AX1017">
        <v>36407617</v>
      </c>
      <c r="AY1017">
        <v>1</v>
      </c>
      <c r="AZ1017">
        <v>0</v>
      </c>
      <c r="BA1017">
        <v>988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Y1017*Source!I1085</f>
        <v>8.6250000000000007E-3</v>
      </c>
      <c r="CY1017">
        <f>AB1017</f>
        <v>932.72</v>
      </c>
      <c r="CZ1017">
        <f>AF1017</f>
        <v>87.17</v>
      </c>
      <c r="DA1017">
        <f>AJ1017</f>
        <v>10.7</v>
      </c>
      <c r="DB1017">
        <f>ROUND((ROUND(AT1017*CZ1017,2)*1.25),2)</f>
        <v>16.350000000000001</v>
      </c>
      <c r="DC1017">
        <f>ROUND((ROUND(AT1017*AG1017,2)*1.25),2)</f>
        <v>2.1800000000000002</v>
      </c>
    </row>
    <row r="1018" spans="1:107">
      <c r="A1018">
        <f>ROW(Source!A1085)</f>
        <v>1085</v>
      </c>
      <c r="B1018">
        <v>36401907</v>
      </c>
      <c r="C1018">
        <v>36407606</v>
      </c>
      <c r="D1018">
        <v>29108696</v>
      </c>
      <c r="E1018">
        <v>1</v>
      </c>
      <c r="F1018">
        <v>1</v>
      </c>
      <c r="G1018">
        <v>1</v>
      </c>
      <c r="H1018">
        <v>3</v>
      </c>
      <c r="I1018" t="s">
        <v>534</v>
      </c>
      <c r="J1018" t="s">
        <v>535</v>
      </c>
      <c r="K1018" t="s">
        <v>536</v>
      </c>
      <c r="L1018">
        <v>1354</v>
      </c>
      <c r="N1018">
        <v>1010</v>
      </c>
      <c r="O1018" t="s">
        <v>237</v>
      </c>
      <c r="P1018" t="s">
        <v>237</v>
      </c>
      <c r="Q1018">
        <v>1</v>
      </c>
      <c r="W1018">
        <v>0</v>
      </c>
      <c r="X1018">
        <v>2109155817</v>
      </c>
      <c r="Y1018">
        <v>56.6</v>
      </c>
      <c r="AA1018">
        <v>310.51</v>
      </c>
      <c r="AB1018">
        <v>0</v>
      </c>
      <c r="AC1018">
        <v>0</v>
      </c>
      <c r="AD1018">
        <v>0</v>
      </c>
      <c r="AE1018">
        <v>67.209999999999994</v>
      </c>
      <c r="AF1018">
        <v>0</v>
      </c>
      <c r="AG1018">
        <v>0</v>
      </c>
      <c r="AH1018">
        <v>0</v>
      </c>
      <c r="AI1018">
        <v>4.62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0</v>
      </c>
      <c r="AQ1018">
        <v>0</v>
      </c>
      <c r="AR1018">
        <v>0</v>
      </c>
      <c r="AS1018" t="s">
        <v>3</v>
      </c>
      <c r="AT1018">
        <v>56.6</v>
      </c>
      <c r="AU1018" t="s">
        <v>3</v>
      </c>
      <c r="AV1018">
        <v>0</v>
      </c>
      <c r="AW1018">
        <v>2</v>
      </c>
      <c r="AX1018">
        <v>36407618</v>
      </c>
      <c r="AY1018">
        <v>1</v>
      </c>
      <c r="AZ1018">
        <v>0</v>
      </c>
      <c r="BA1018">
        <v>989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Y1018*Source!I1085</f>
        <v>2.6036000000000001</v>
      </c>
      <c r="CY1018">
        <f>AA1018</f>
        <v>310.51</v>
      </c>
      <c r="CZ1018">
        <f>AE1018</f>
        <v>67.209999999999994</v>
      </c>
      <c r="DA1018">
        <f>AI1018</f>
        <v>4.62</v>
      </c>
      <c r="DB1018">
        <f>ROUND(ROUND(AT1018*CZ1018,2),2)</f>
        <v>3804.09</v>
      </c>
      <c r="DC1018">
        <f>ROUND(ROUND(AT1018*AG1018,2),2)</f>
        <v>0</v>
      </c>
    </row>
    <row r="1019" spans="1:107">
      <c r="A1019">
        <f>ROW(Source!A1085)</f>
        <v>1085</v>
      </c>
      <c r="B1019">
        <v>36401907</v>
      </c>
      <c r="C1019">
        <v>36407606</v>
      </c>
      <c r="D1019">
        <v>29109720</v>
      </c>
      <c r="E1019">
        <v>1</v>
      </c>
      <c r="F1019">
        <v>1</v>
      </c>
      <c r="G1019">
        <v>1</v>
      </c>
      <c r="H1019">
        <v>3</v>
      </c>
      <c r="I1019" t="s">
        <v>140</v>
      </c>
      <c r="J1019" t="s">
        <v>143</v>
      </c>
      <c r="K1019" t="s">
        <v>141</v>
      </c>
      <c r="L1019">
        <v>1301</v>
      </c>
      <c r="N1019">
        <v>1003</v>
      </c>
      <c r="O1019" t="s">
        <v>142</v>
      </c>
      <c r="P1019" t="s">
        <v>142</v>
      </c>
      <c r="Q1019">
        <v>1</v>
      </c>
      <c r="W1019">
        <v>0</v>
      </c>
      <c r="X1019">
        <v>-716496253</v>
      </c>
      <c r="Y1019">
        <v>100</v>
      </c>
      <c r="AA1019">
        <v>108.23</v>
      </c>
      <c r="AB1019">
        <v>0</v>
      </c>
      <c r="AC1019">
        <v>0</v>
      </c>
      <c r="AD1019">
        <v>0</v>
      </c>
      <c r="AE1019">
        <v>131.99</v>
      </c>
      <c r="AF1019">
        <v>0</v>
      </c>
      <c r="AG1019">
        <v>0</v>
      </c>
      <c r="AH1019">
        <v>0</v>
      </c>
      <c r="AI1019">
        <v>0.82</v>
      </c>
      <c r="AJ1019">
        <v>1</v>
      </c>
      <c r="AK1019">
        <v>1</v>
      </c>
      <c r="AL1019">
        <v>1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 t="s">
        <v>3</v>
      </c>
      <c r="AT1019">
        <v>100</v>
      </c>
      <c r="AU1019" t="s">
        <v>3</v>
      </c>
      <c r="AV1019">
        <v>0</v>
      </c>
      <c r="AW1019">
        <v>1</v>
      </c>
      <c r="AX1019">
        <v>-1</v>
      </c>
      <c r="AY1019">
        <v>0</v>
      </c>
      <c r="AZ1019">
        <v>0</v>
      </c>
      <c r="BA1019" t="s">
        <v>3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Y1019*Source!I1085</f>
        <v>4.5999999999999996</v>
      </c>
      <c r="CY1019">
        <f>AA1019</f>
        <v>108.23</v>
      </c>
      <c r="CZ1019">
        <f>AE1019</f>
        <v>131.99</v>
      </c>
      <c r="DA1019">
        <f>AI1019</f>
        <v>0.82</v>
      </c>
      <c r="DB1019">
        <f>ROUND(ROUND(AT1019*CZ1019,2),2)</f>
        <v>13199</v>
      </c>
      <c r="DC1019">
        <f>ROUND(ROUND(AT1019*AG1019,2),2)</f>
        <v>0</v>
      </c>
    </row>
    <row r="1020" spans="1:107">
      <c r="A1020">
        <f>ROW(Source!A1085)</f>
        <v>1085</v>
      </c>
      <c r="B1020">
        <v>36401907</v>
      </c>
      <c r="C1020">
        <v>36407606</v>
      </c>
      <c r="D1020">
        <v>29115197</v>
      </c>
      <c r="E1020">
        <v>1</v>
      </c>
      <c r="F1020">
        <v>1</v>
      </c>
      <c r="G1020">
        <v>1</v>
      </c>
      <c r="H1020">
        <v>3</v>
      </c>
      <c r="I1020" t="s">
        <v>537</v>
      </c>
      <c r="J1020" t="s">
        <v>538</v>
      </c>
      <c r="K1020" t="s">
        <v>539</v>
      </c>
      <c r="L1020">
        <v>1354</v>
      </c>
      <c r="N1020">
        <v>1010</v>
      </c>
      <c r="O1020" t="s">
        <v>237</v>
      </c>
      <c r="P1020" t="s">
        <v>237</v>
      </c>
      <c r="Q1020">
        <v>1</v>
      </c>
      <c r="W1020">
        <v>0</v>
      </c>
      <c r="X1020">
        <v>-1208533646</v>
      </c>
      <c r="Y1020">
        <v>400</v>
      </c>
      <c r="AA1020">
        <v>3.68</v>
      </c>
      <c r="AB1020">
        <v>0</v>
      </c>
      <c r="AC1020">
        <v>0</v>
      </c>
      <c r="AD1020">
        <v>0</v>
      </c>
      <c r="AE1020">
        <v>0.5</v>
      </c>
      <c r="AF1020">
        <v>0</v>
      </c>
      <c r="AG1020">
        <v>0</v>
      </c>
      <c r="AH1020">
        <v>0</v>
      </c>
      <c r="AI1020">
        <v>7.36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3</v>
      </c>
      <c r="AT1020">
        <v>400</v>
      </c>
      <c r="AU1020" t="s">
        <v>3</v>
      </c>
      <c r="AV1020">
        <v>0</v>
      </c>
      <c r="AW1020">
        <v>2</v>
      </c>
      <c r="AX1020">
        <v>36407620</v>
      </c>
      <c r="AY1020">
        <v>1</v>
      </c>
      <c r="AZ1020">
        <v>0</v>
      </c>
      <c r="BA1020">
        <v>991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Y1020*Source!I1085</f>
        <v>18.399999999999999</v>
      </c>
      <c r="CY1020">
        <f>AA1020</f>
        <v>3.68</v>
      </c>
      <c r="CZ1020">
        <f>AE1020</f>
        <v>0.5</v>
      </c>
      <c r="DA1020">
        <f>AI1020</f>
        <v>7.36</v>
      </c>
      <c r="DB1020">
        <f>ROUND(ROUND(AT1020*CZ1020,2),2)</f>
        <v>200</v>
      </c>
      <c r="DC1020">
        <f>ROUND(ROUND(AT1020*AG1020,2),2)</f>
        <v>0</v>
      </c>
    </row>
    <row r="1021" spans="1:107">
      <c r="A1021">
        <f>ROW(Source!A1087)</f>
        <v>1087</v>
      </c>
      <c r="B1021">
        <v>36401907</v>
      </c>
      <c r="C1021">
        <v>36407622</v>
      </c>
      <c r="D1021">
        <v>18413230</v>
      </c>
      <c r="E1021">
        <v>1</v>
      </c>
      <c r="F1021">
        <v>1</v>
      </c>
      <c r="G1021">
        <v>1</v>
      </c>
      <c r="H1021">
        <v>1</v>
      </c>
      <c r="I1021" t="s">
        <v>540</v>
      </c>
      <c r="J1021" t="s">
        <v>3</v>
      </c>
      <c r="K1021" t="s">
        <v>541</v>
      </c>
      <c r="L1021">
        <v>1369</v>
      </c>
      <c r="N1021">
        <v>1013</v>
      </c>
      <c r="O1021" t="s">
        <v>514</v>
      </c>
      <c r="P1021" t="s">
        <v>514</v>
      </c>
      <c r="Q1021">
        <v>1</v>
      </c>
      <c r="W1021">
        <v>0</v>
      </c>
      <c r="X1021">
        <v>355262106</v>
      </c>
      <c r="Y1021">
        <v>191.44049999999999</v>
      </c>
      <c r="AA1021">
        <v>0</v>
      </c>
      <c r="AB1021">
        <v>0</v>
      </c>
      <c r="AC1021">
        <v>0</v>
      </c>
      <c r="AD1021">
        <v>293.22000000000003</v>
      </c>
      <c r="AE1021">
        <v>0</v>
      </c>
      <c r="AF1021">
        <v>0</v>
      </c>
      <c r="AG1021">
        <v>0</v>
      </c>
      <c r="AH1021">
        <v>293.22000000000003</v>
      </c>
      <c r="AI1021">
        <v>1</v>
      </c>
      <c r="AJ1021">
        <v>1</v>
      </c>
      <c r="AK1021">
        <v>1</v>
      </c>
      <c r="AL1021">
        <v>1</v>
      </c>
      <c r="AN1021">
        <v>0</v>
      </c>
      <c r="AO1021">
        <v>1</v>
      </c>
      <c r="AP1021">
        <v>1</v>
      </c>
      <c r="AQ1021">
        <v>0</v>
      </c>
      <c r="AR1021">
        <v>0</v>
      </c>
      <c r="AS1021" t="s">
        <v>3</v>
      </c>
      <c r="AT1021">
        <v>166.47</v>
      </c>
      <c r="AU1021" t="s">
        <v>134</v>
      </c>
      <c r="AV1021">
        <v>1</v>
      </c>
      <c r="AW1021">
        <v>2</v>
      </c>
      <c r="AX1021">
        <v>36407632</v>
      </c>
      <c r="AY1021">
        <v>1</v>
      </c>
      <c r="AZ1021">
        <v>0</v>
      </c>
      <c r="BA1021">
        <v>992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Y1021*Source!I1087</f>
        <v>7.6576199999999996</v>
      </c>
      <c r="CY1021">
        <f>AD1021</f>
        <v>293.22000000000003</v>
      </c>
      <c r="CZ1021">
        <f>AH1021</f>
        <v>293.22000000000003</v>
      </c>
      <c r="DA1021">
        <f>AL1021</f>
        <v>1</v>
      </c>
      <c r="DB1021">
        <f>ROUND((ROUND(AT1021*CZ1021,2)*1.15),2)</f>
        <v>56134.18</v>
      </c>
      <c r="DC1021">
        <f>ROUND((ROUND(AT1021*AG1021,2)*1.15),2)</f>
        <v>0</v>
      </c>
    </row>
    <row r="1022" spans="1:107">
      <c r="A1022">
        <f>ROW(Source!A1087)</f>
        <v>1087</v>
      </c>
      <c r="B1022">
        <v>36401907</v>
      </c>
      <c r="C1022">
        <v>36407622</v>
      </c>
      <c r="D1022">
        <v>121548</v>
      </c>
      <c r="E1022">
        <v>1</v>
      </c>
      <c r="F1022">
        <v>1</v>
      </c>
      <c r="G1022">
        <v>1</v>
      </c>
      <c r="H1022">
        <v>1</v>
      </c>
      <c r="I1022" t="s">
        <v>35</v>
      </c>
      <c r="J1022" t="s">
        <v>3</v>
      </c>
      <c r="K1022" t="s">
        <v>515</v>
      </c>
      <c r="L1022">
        <v>608254</v>
      </c>
      <c r="N1022">
        <v>1013</v>
      </c>
      <c r="O1022" t="s">
        <v>516</v>
      </c>
      <c r="P1022" t="s">
        <v>516</v>
      </c>
      <c r="Q1022">
        <v>1</v>
      </c>
      <c r="W1022">
        <v>0</v>
      </c>
      <c r="X1022">
        <v>-185737400</v>
      </c>
      <c r="Y1022">
        <v>0.1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1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1</v>
      </c>
      <c r="AQ1022">
        <v>0</v>
      </c>
      <c r="AR1022">
        <v>0</v>
      </c>
      <c r="AS1022" t="s">
        <v>3</v>
      </c>
      <c r="AT1022">
        <v>0.08</v>
      </c>
      <c r="AU1022" t="s">
        <v>133</v>
      </c>
      <c r="AV1022">
        <v>2</v>
      </c>
      <c r="AW1022">
        <v>2</v>
      </c>
      <c r="AX1022">
        <v>36407633</v>
      </c>
      <c r="AY1022">
        <v>1</v>
      </c>
      <c r="AZ1022">
        <v>0</v>
      </c>
      <c r="BA1022">
        <v>993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Y1022*Source!I1087</f>
        <v>4.0000000000000001E-3</v>
      </c>
      <c r="CY1022">
        <f>AD1022</f>
        <v>0</v>
      </c>
      <c r="CZ1022">
        <f>AH1022</f>
        <v>0</v>
      </c>
      <c r="DA1022">
        <f>AL1022</f>
        <v>1</v>
      </c>
      <c r="DB1022">
        <f>ROUND((ROUND(AT1022*CZ1022,2)*1.25),2)</f>
        <v>0</v>
      </c>
      <c r="DC1022">
        <f>ROUND((ROUND(AT1022*AG1022,2)*1.25),2)</f>
        <v>0</v>
      </c>
    </row>
    <row r="1023" spans="1:107">
      <c r="A1023">
        <f>ROW(Source!A1087)</f>
        <v>1087</v>
      </c>
      <c r="B1023">
        <v>36401907</v>
      </c>
      <c r="C1023">
        <v>36407622</v>
      </c>
      <c r="D1023">
        <v>29172556</v>
      </c>
      <c r="E1023">
        <v>1</v>
      </c>
      <c r="F1023">
        <v>1</v>
      </c>
      <c r="G1023">
        <v>1</v>
      </c>
      <c r="H1023">
        <v>2</v>
      </c>
      <c r="I1023" t="s">
        <v>517</v>
      </c>
      <c r="J1023" t="s">
        <v>518</v>
      </c>
      <c r="K1023" t="s">
        <v>519</v>
      </c>
      <c r="L1023">
        <v>1368</v>
      </c>
      <c r="N1023">
        <v>1011</v>
      </c>
      <c r="O1023" t="s">
        <v>520</v>
      </c>
      <c r="P1023" t="s">
        <v>520</v>
      </c>
      <c r="Q1023">
        <v>1</v>
      </c>
      <c r="W1023">
        <v>0</v>
      </c>
      <c r="X1023">
        <v>-1302720870</v>
      </c>
      <c r="Y1023">
        <v>0.1</v>
      </c>
      <c r="AA1023">
        <v>0</v>
      </c>
      <c r="AB1023">
        <v>466.71</v>
      </c>
      <c r="AC1023">
        <v>449.82</v>
      </c>
      <c r="AD1023">
        <v>0</v>
      </c>
      <c r="AE1023">
        <v>0</v>
      </c>
      <c r="AF1023">
        <v>31.26</v>
      </c>
      <c r="AG1023">
        <v>13.5</v>
      </c>
      <c r="AH1023">
        <v>0</v>
      </c>
      <c r="AI1023">
        <v>1</v>
      </c>
      <c r="AJ1023">
        <v>14.93</v>
      </c>
      <c r="AK1023">
        <v>33.32</v>
      </c>
      <c r="AL1023">
        <v>1</v>
      </c>
      <c r="AN1023">
        <v>0</v>
      </c>
      <c r="AO1023">
        <v>1</v>
      </c>
      <c r="AP1023">
        <v>1</v>
      </c>
      <c r="AQ1023">
        <v>0</v>
      </c>
      <c r="AR1023">
        <v>0</v>
      </c>
      <c r="AS1023" t="s">
        <v>3</v>
      </c>
      <c r="AT1023">
        <v>0.08</v>
      </c>
      <c r="AU1023" t="s">
        <v>133</v>
      </c>
      <c r="AV1023">
        <v>0</v>
      </c>
      <c r="AW1023">
        <v>2</v>
      </c>
      <c r="AX1023">
        <v>36407634</v>
      </c>
      <c r="AY1023">
        <v>1</v>
      </c>
      <c r="AZ1023">
        <v>0</v>
      </c>
      <c r="BA1023">
        <v>994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Y1023*Source!I1087</f>
        <v>4.0000000000000001E-3</v>
      </c>
      <c r="CY1023">
        <f>AB1023</f>
        <v>466.71</v>
      </c>
      <c r="CZ1023">
        <f>AF1023</f>
        <v>31.26</v>
      </c>
      <c r="DA1023">
        <f>AJ1023</f>
        <v>14.93</v>
      </c>
      <c r="DB1023">
        <f>ROUND((ROUND(AT1023*CZ1023,2)*1.25),2)</f>
        <v>3.13</v>
      </c>
      <c r="DC1023">
        <f>ROUND((ROUND(AT1023*AG1023,2)*1.25),2)</f>
        <v>1.35</v>
      </c>
    </row>
    <row r="1024" spans="1:107">
      <c r="A1024">
        <f>ROW(Source!A1087)</f>
        <v>1087</v>
      </c>
      <c r="B1024">
        <v>36401907</v>
      </c>
      <c r="C1024">
        <v>36407622</v>
      </c>
      <c r="D1024">
        <v>29174591</v>
      </c>
      <c r="E1024">
        <v>1</v>
      </c>
      <c r="F1024">
        <v>1</v>
      </c>
      <c r="G1024">
        <v>1</v>
      </c>
      <c r="H1024">
        <v>2</v>
      </c>
      <c r="I1024" t="s">
        <v>542</v>
      </c>
      <c r="J1024" t="s">
        <v>543</v>
      </c>
      <c r="K1024" t="s">
        <v>544</v>
      </c>
      <c r="L1024">
        <v>1368</v>
      </c>
      <c r="N1024">
        <v>1011</v>
      </c>
      <c r="O1024" t="s">
        <v>520</v>
      </c>
      <c r="P1024" t="s">
        <v>520</v>
      </c>
      <c r="Q1024">
        <v>1</v>
      </c>
      <c r="W1024">
        <v>0</v>
      </c>
      <c r="X1024">
        <v>1598042632</v>
      </c>
      <c r="Y1024">
        <v>0.32500000000000001</v>
      </c>
      <c r="AA1024">
        <v>0</v>
      </c>
      <c r="AB1024">
        <v>9.4700000000000006</v>
      </c>
      <c r="AC1024">
        <v>0</v>
      </c>
      <c r="AD1024">
        <v>0</v>
      </c>
      <c r="AE1024">
        <v>0</v>
      </c>
      <c r="AF1024">
        <v>0.95</v>
      </c>
      <c r="AG1024">
        <v>0</v>
      </c>
      <c r="AH1024">
        <v>0</v>
      </c>
      <c r="AI1024">
        <v>1</v>
      </c>
      <c r="AJ1024">
        <v>9.9700000000000006</v>
      </c>
      <c r="AK1024">
        <v>33.32</v>
      </c>
      <c r="AL1024">
        <v>1</v>
      </c>
      <c r="AN1024">
        <v>0</v>
      </c>
      <c r="AO1024">
        <v>1</v>
      </c>
      <c r="AP1024">
        <v>1</v>
      </c>
      <c r="AQ1024">
        <v>0</v>
      </c>
      <c r="AR1024">
        <v>0</v>
      </c>
      <c r="AS1024" t="s">
        <v>3</v>
      </c>
      <c r="AT1024">
        <v>0.26</v>
      </c>
      <c r="AU1024" t="s">
        <v>133</v>
      </c>
      <c r="AV1024">
        <v>0</v>
      </c>
      <c r="AW1024">
        <v>2</v>
      </c>
      <c r="AX1024">
        <v>36407635</v>
      </c>
      <c r="AY1024">
        <v>1</v>
      </c>
      <c r="AZ1024">
        <v>0</v>
      </c>
      <c r="BA1024">
        <v>995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Y1024*Source!I1087</f>
        <v>1.3000000000000001E-2</v>
      </c>
      <c r="CY1024">
        <f>AB1024</f>
        <v>9.4700000000000006</v>
      </c>
      <c r="CZ1024">
        <f>AF1024</f>
        <v>0.95</v>
      </c>
      <c r="DA1024">
        <f>AJ1024</f>
        <v>9.9700000000000006</v>
      </c>
      <c r="DB1024">
        <f>ROUND((ROUND(AT1024*CZ1024,2)*1.25),2)</f>
        <v>0.31</v>
      </c>
      <c r="DC1024">
        <f>ROUND((ROUND(AT1024*AG1024,2)*1.25),2)</f>
        <v>0</v>
      </c>
    </row>
    <row r="1025" spans="1:107">
      <c r="A1025">
        <f>ROW(Source!A1087)</f>
        <v>1087</v>
      </c>
      <c r="B1025">
        <v>36401907</v>
      </c>
      <c r="C1025">
        <v>36407622</v>
      </c>
      <c r="D1025">
        <v>29174913</v>
      </c>
      <c r="E1025">
        <v>1</v>
      </c>
      <c r="F1025">
        <v>1</v>
      </c>
      <c r="G1025">
        <v>1</v>
      </c>
      <c r="H1025">
        <v>2</v>
      </c>
      <c r="I1025" t="s">
        <v>531</v>
      </c>
      <c r="J1025" t="s">
        <v>532</v>
      </c>
      <c r="K1025" t="s">
        <v>533</v>
      </c>
      <c r="L1025">
        <v>1368</v>
      </c>
      <c r="N1025">
        <v>1011</v>
      </c>
      <c r="O1025" t="s">
        <v>520</v>
      </c>
      <c r="P1025" t="s">
        <v>520</v>
      </c>
      <c r="Q1025">
        <v>1</v>
      </c>
      <c r="W1025">
        <v>0</v>
      </c>
      <c r="X1025">
        <v>458544584</v>
      </c>
      <c r="Y1025">
        <v>0.625</v>
      </c>
      <c r="AA1025">
        <v>0</v>
      </c>
      <c r="AB1025">
        <v>932.72</v>
      </c>
      <c r="AC1025">
        <v>386.51</v>
      </c>
      <c r="AD1025">
        <v>0</v>
      </c>
      <c r="AE1025">
        <v>0</v>
      </c>
      <c r="AF1025">
        <v>87.17</v>
      </c>
      <c r="AG1025">
        <v>11.6</v>
      </c>
      <c r="AH1025">
        <v>0</v>
      </c>
      <c r="AI1025">
        <v>1</v>
      </c>
      <c r="AJ1025">
        <v>10.7</v>
      </c>
      <c r="AK1025">
        <v>33.32</v>
      </c>
      <c r="AL1025">
        <v>1</v>
      </c>
      <c r="AN1025">
        <v>0</v>
      </c>
      <c r="AO1025">
        <v>1</v>
      </c>
      <c r="AP1025">
        <v>1</v>
      </c>
      <c r="AQ1025">
        <v>0</v>
      </c>
      <c r="AR1025">
        <v>0</v>
      </c>
      <c r="AS1025" t="s">
        <v>3</v>
      </c>
      <c r="AT1025">
        <v>0.5</v>
      </c>
      <c r="AU1025" t="s">
        <v>133</v>
      </c>
      <c r="AV1025">
        <v>0</v>
      </c>
      <c r="AW1025">
        <v>2</v>
      </c>
      <c r="AX1025">
        <v>36407636</v>
      </c>
      <c r="AY1025">
        <v>1</v>
      </c>
      <c r="AZ1025">
        <v>0</v>
      </c>
      <c r="BA1025">
        <v>996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Y1025*Source!I1087</f>
        <v>2.5000000000000001E-2</v>
      </c>
      <c r="CY1025">
        <f>AB1025</f>
        <v>932.72</v>
      </c>
      <c r="CZ1025">
        <f>AF1025</f>
        <v>87.17</v>
      </c>
      <c r="DA1025">
        <f>AJ1025</f>
        <v>10.7</v>
      </c>
      <c r="DB1025">
        <f>ROUND((ROUND(AT1025*CZ1025,2)*1.25),2)</f>
        <v>54.49</v>
      </c>
      <c r="DC1025">
        <f>ROUND((ROUND(AT1025*AG1025,2)*1.25),2)</f>
        <v>7.25</v>
      </c>
    </row>
    <row r="1026" spans="1:107">
      <c r="A1026">
        <f>ROW(Source!A1087)</f>
        <v>1087</v>
      </c>
      <c r="B1026">
        <v>36401907</v>
      </c>
      <c r="C1026">
        <v>36407622</v>
      </c>
      <c r="D1026">
        <v>29107800</v>
      </c>
      <c r="E1026">
        <v>1</v>
      </c>
      <c r="F1026">
        <v>1</v>
      </c>
      <c r="G1026">
        <v>1</v>
      </c>
      <c r="H1026">
        <v>3</v>
      </c>
      <c r="I1026" t="s">
        <v>545</v>
      </c>
      <c r="J1026" t="s">
        <v>546</v>
      </c>
      <c r="K1026" t="s">
        <v>547</v>
      </c>
      <c r="L1026">
        <v>1346</v>
      </c>
      <c r="N1026">
        <v>1009</v>
      </c>
      <c r="O1026" t="s">
        <v>160</v>
      </c>
      <c r="P1026" t="s">
        <v>160</v>
      </c>
      <c r="Q1026">
        <v>1</v>
      </c>
      <c r="W1026">
        <v>0</v>
      </c>
      <c r="X1026">
        <v>-1570619850</v>
      </c>
      <c r="Y1026">
        <v>0.2</v>
      </c>
      <c r="AA1026">
        <v>46.61</v>
      </c>
      <c r="AB1026">
        <v>0</v>
      </c>
      <c r="AC1026">
        <v>0</v>
      </c>
      <c r="AD1026">
        <v>0</v>
      </c>
      <c r="AE1026">
        <v>1.81</v>
      </c>
      <c r="AF1026">
        <v>0</v>
      </c>
      <c r="AG1026">
        <v>0</v>
      </c>
      <c r="AH1026">
        <v>0</v>
      </c>
      <c r="AI1026">
        <v>25.75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0.2</v>
      </c>
      <c r="AU1026" t="s">
        <v>3</v>
      </c>
      <c r="AV1026">
        <v>0</v>
      </c>
      <c r="AW1026">
        <v>2</v>
      </c>
      <c r="AX1026">
        <v>36407637</v>
      </c>
      <c r="AY1026">
        <v>1</v>
      </c>
      <c r="AZ1026">
        <v>0</v>
      </c>
      <c r="BA1026">
        <v>997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Y1026*Source!I1087</f>
        <v>8.0000000000000002E-3</v>
      </c>
      <c r="CY1026">
        <f>AA1026</f>
        <v>46.61</v>
      </c>
      <c r="CZ1026">
        <f>AE1026</f>
        <v>1.81</v>
      </c>
      <c r="DA1026">
        <f>AI1026</f>
        <v>25.75</v>
      </c>
      <c r="DB1026">
        <f>ROUND(ROUND(AT1026*CZ1026,2),2)</f>
        <v>0.36</v>
      </c>
      <c r="DC1026">
        <f>ROUND(ROUND(AT1026*AG1026,2),2)</f>
        <v>0</v>
      </c>
    </row>
    <row r="1027" spans="1:107">
      <c r="A1027">
        <f>ROW(Source!A1087)</f>
        <v>1087</v>
      </c>
      <c r="B1027">
        <v>36401907</v>
      </c>
      <c r="C1027">
        <v>36407622</v>
      </c>
      <c r="D1027">
        <v>29109411</v>
      </c>
      <c r="E1027">
        <v>1</v>
      </c>
      <c r="F1027">
        <v>1</v>
      </c>
      <c r="G1027">
        <v>1</v>
      </c>
      <c r="H1027">
        <v>3</v>
      </c>
      <c r="I1027" t="s">
        <v>548</v>
      </c>
      <c r="J1027" t="s">
        <v>549</v>
      </c>
      <c r="K1027" t="s">
        <v>550</v>
      </c>
      <c r="L1027">
        <v>1346</v>
      </c>
      <c r="N1027">
        <v>1009</v>
      </c>
      <c r="O1027" t="s">
        <v>160</v>
      </c>
      <c r="P1027" t="s">
        <v>160</v>
      </c>
      <c r="Q1027">
        <v>1</v>
      </c>
      <c r="W1027">
        <v>0</v>
      </c>
      <c r="X1027">
        <v>-1130535485</v>
      </c>
      <c r="Y1027">
        <v>30</v>
      </c>
      <c r="AA1027">
        <v>53.91</v>
      </c>
      <c r="AB1027">
        <v>0</v>
      </c>
      <c r="AC1027">
        <v>0</v>
      </c>
      <c r="AD1027">
        <v>0</v>
      </c>
      <c r="AE1027">
        <v>15.95</v>
      </c>
      <c r="AF1027">
        <v>0</v>
      </c>
      <c r="AG1027">
        <v>0</v>
      </c>
      <c r="AH1027">
        <v>0</v>
      </c>
      <c r="AI1027">
        <v>3.38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30</v>
      </c>
      <c r="AU1027" t="s">
        <v>3</v>
      </c>
      <c r="AV1027">
        <v>0</v>
      </c>
      <c r="AW1027">
        <v>2</v>
      </c>
      <c r="AX1027">
        <v>36407638</v>
      </c>
      <c r="AY1027">
        <v>1</v>
      </c>
      <c r="AZ1027">
        <v>0</v>
      </c>
      <c r="BA1027">
        <v>998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Y1027*Source!I1087</f>
        <v>1.2</v>
      </c>
      <c r="CY1027">
        <f>AA1027</f>
        <v>53.91</v>
      </c>
      <c r="CZ1027">
        <f>AE1027</f>
        <v>15.95</v>
      </c>
      <c r="DA1027">
        <f>AI1027</f>
        <v>3.38</v>
      </c>
      <c r="DB1027">
        <f>ROUND(ROUND(AT1027*CZ1027,2),2)</f>
        <v>478.5</v>
      </c>
      <c r="DC1027">
        <f>ROUND(ROUND(AT1027*AG1027,2),2)</f>
        <v>0</v>
      </c>
    </row>
    <row r="1028" spans="1:107">
      <c r="A1028">
        <f>ROW(Source!A1087)</f>
        <v>1087</v>
      </c>
      <c r="B1028">
        <v>36401907</v>
      </c>
      <c r="C1028">
        <v>36407622</v>
      </c>
      <c r="D1028">
        <v>29109535</v>
      </c>
      <c r="E1028">
        <v>1</v>
      </c>
      <c r="F1028">
        <v>1</v>
      </c>
      <c r="G1028">
        <v>1</v>
      </c>
      <c r="H1028">
        <v>3</v>
      </c>
      <c r="I1028" t="s">
        <v>281</v>
      </c>
      <c r="J1028" t="s">
        <v>283</v>
      </c>
      <c r="K1028" t="s">
        <v>282</v>
      </c>
      <c r="L1028">
        <v>1327</v>
      </c>
      <c r="N1028">
        <v>1005</v>
      </c>
      <c r="O1028" t="s">
        <v>155</v>
      </c>
      <c r="P1028" t="s">
        <v>155</v>
      </c>
      <c r="Q1028">
        <v>1</v>
      </c>
      <c r="W1028">
        <v>0</v>
      </c>
      <c r="X1028">
        <v>522970763</v>
      </c>
      <c r="Y1028">
        <v>105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1</v>
      </c>
      <c r="AJ1028">
        <v>1</v>
      </c>
      <c r="AK1028">
        <v>1</v>
      </c>
      <c r="AL1028">
        <v>1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 t="s">
        <v>3</v>
      </c>
      <c r="AT1028">
        <v>105</v>
      </c>
      <c r="AU1028" t="s">
        <v>3</v>
      </c>
      <c r="AV1028">
        <v>0</v>
      </c>
      <c r="AW1028">
        <v>2</v>
      </c>
      <c r="AX1028">
        <v>36407639</v>
      </c>
      <c r="AY1028">
        <v>1</v>
      </c>
      <c r="AZ1028">
        <v>0</v>
      </c>
      <c r="BA1028">
        <v>999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Y1028*Source!I1087</f>
        <v>4.2</v>
      </c>
      <c r="CY1028">
        <f>AA1028</f>
        <v>0</v>
      </c>
      <c r="CZ1028">
        <f>AE1028</f>
        <v>0</v>
      </c>
      <c r="DA1028">
        <f>AI1028</f>
        <v>1</v>
      </c>
      <c r="DB1028">
        <f>ROUND(ROUND(AT1028*CZ1028,2),2)</f>
        <v>0</v>
      </c>
      <c r="DC1028">
        <f>ROUND(ROUND(AT1028*AG1028,2),2)</f>
        <v>0</v>
      </c>
    </row>
    <row r="1029" spans="1:107">
      <c r="A1029">
        <f>ROW(Source!A1087)</f>
        <v>1087</v>
      </c>
      <c r="B1029">
        <v>36401907</v>
      </c>
      <c r="C1029">
        <v>36407622</v>
      </c>
      <c r="D1029">
        <v>29109265</v>
      </c>
      <c r="E1029">
        <v>1</v>
      </c>
      <c r="F1029">
        <v>1</v>
      </c>
      <c r="G1029">
        <v>1</v>
      </c>
      <c r="H1029">
        <v>3</v>
      </c>
      <c r="I1029" t="s">
        <v>284</v>
      </c>
      <c r="J1029" t="s">
        <v>286</v>
      </c>
      <c r="K1029" t="s">
        <v>285</v>
      </c>
      <c r="L1029">
        <v>1348</v>
      </c>
      <c r="N1029">
        <v>1009</v>
      </c>
      <c r="O1029" t="s">
        <v>30</v>
      </c>
      <c r="P1029" t="s">
        <v>30</v>
      </c>
      <c r="Q1029">
        <v>1000</v>
      </c>
      <c r="W1029">
        <v>0</v>
      </c>
      <c r="X1029">
        <v>-192135928</v>
      </c>
      <c r="Y1029">
        <v>8.8999999999999999E-3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1</v>
      </c>
      <c r="AJ1029">
        <v>1</v>
      </c>
      <c r="AK1029">
        <v>1</v>
      </c>
      <c r="AL1029">
        <v>1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 t="s">
        <v>3</v>
      </c>
      <c r="AT1029">
        <v>8.8999999999999999E-3</v>
      </c>
      <c r="AU1029" t="s">
        <v>3</v>
      </c>
      <c r="AV1029">
        <v>0</v>
      </c>
      <c r="AW1029">
        <v>2</v>
      </c>
      <c r="AX1029">
        <v>36407640</v>
      </c>
      <c r="AY1029">
        <v>1</v>
      </c>
      <c r="AZ1029">
        <v>0</v>
      </c>
      <c r="BA1029">
        <v>1000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Y1029*Source!I1087</f>
        <v>3.5599999999999998E-4</v>
      </c>
      <c r="CY1029">
        <f>AA1029</f>
        <v>0</v>
      </c>
      <c r="CZ1029">
        <f>AE1029</f>
        <v>0</v>
      </c>
      <c r="DA1029">
        <f>AI1029</f>
        <v>1</v>
      </c>
      <c r="DB1029">
        <f>ROUND(ROUND(AT1029*CZ1029,2),2)</f>
        <v>0</v>
      </c>
      <c r="DC1029">
        <f>ROUND(ROUND(AT1029*AG1029,2),2)</f>
        <v>0</v>
      </c>
    </row>
    <row r="1030" spans="1:107">
      <c r="A1030">
        <f>ROW(Source!A1090)</f>
        <v>1090</v>
      </c>
      <c r="B1030">
        <v>36401907</v>
      </c>
      <c r="C1030">
        <v>36407643</v>
      </c>
      <c r="D1030">
        <v>18410572</v>
      </c>
      <c r="E1030">
        <v>1</v>
      </c>
      <c r="F1030">
        <v>1</v>
      </c>
      <c r="G1030">
        <v>1</v>
      </c>
      <c r="H1030">
        <v>1</v>
      </c>
      <c r="I1030" t="s">
        <v>551</v>
      </c>
      <c r="J1030" t="s">
        <v>3</v>
      </c>
      <c r="K1030" t="s">
        <v>552</v>
      </c>
      <c r="L1030">
        <v>1369</v>
      </c>
      <c r="N1030">
        <v>1013</v>
      </c>
      <c r="O1030" t="s">
        <v>514</v>
      </c>
      <c r="P1030" t="s">
        <v>514</v>
      </c>
      <c r="Q1030">
        <v>1</v>
      </c>
      <c r="W1030">
        <v>0</v>
      </c>
      <c r="X1030">
        <v>-546915240</v>
      </c>
      <c r="Y1030">
        <v>96.727649999999983</v>
      </c>
      <c r="AA1030">
        <v>0</v>
      </c>
      <c r="AB1030">
        <v>0</v>
      </c>
      <c r="AC1030">
        <v>0</v>
      </c>
      <c r="AD1030">
        <v>279.16000000000003</v>
      </c>
      <c r="AE1030">
        <v>0</v>
      </c>
      <c r="AF1030">
        <v>0</v>
      </c>
      <c r="AG1030">
        <v>0</v>
      </c>
      <c r="AH1030">
        <v>279.16000000000003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73.14</v>
      </c>
      <c r="AU1030" t="s">
        <v>342</v>
      </c>
      <c r="AV1030">
        <v>1</v>
      </c>
      <c r="AW1030">
        <v>2</v>
      </c>
      <c r="AX1030">
        <v>36407652</v>
      </c>
      <c r="AY1030">
        <v>2</v>
      </c>
      <c r="AZ1030">
        <v>131072</v>
      </c>
      <c r="BA1030">
        <v>1001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Y1030*Source!I1090</f>
        <v>1.9345529999999997</v>
      </c>
      <c r="CY1030">
        <f>AD1030</f>
        <v>279.16000000000003</v>
      </c>
      <c r="CZ1030">
        <f>AH1030</f>
        <v>279.16000000000003</v>
      </c>
      <c r="DA1030">
        <f>AL1030</f>
        <v>1</v>
      </c>
      <c r="DB1030">
        <f>ROUND(((ROUND(AT1030*CZ1030,2)*1.15)*1.15),2)</f>
        <v>27002.49</v>
      </c>
      <c r="DC1030">
        <f>ROUND(((ROUND(AT1030*AG1030,2)*1.15)*1.15),2)</f>
        <v>0</v>
      </c>
    </row>
    <row r="1031" spans="1:107">
      <c r="A1031">
        <f>ROW(Source!A1090)</f>
        <v>1090</v>
      </c>
      <c r="B1031">
        <v>36401907</v>
      </c>
      <c r="C1031">
        <v>36407643</v>
      </c>
      <c r="D1031">
        <v>121548</v>
      </c>
      <c r="E1031">
        <v>1</v>
      </c>
      <c r="F1031">
        <v>1</v>
      </c>
      <c r="G1031">
        <v>1</v>
      </c>
      <c r="H1031">
        <v>1</v>
      </c>
      <c r="I1031" t="s">
        <v>35</v>
      </c>
      <c r="J1031" t="s">
        <v>3</v>
      </c>
      <c r="K1031" t="s">
        <v>515</v>
      </c>
      <c r="L1031">
        <v>608254</v>
      </c>
      <c r="N1031">
        <v>1013</v>
      </c>
      <c r="O1031" t="s">
        <v>516</v>
      </c>
      <c r="P1031" t="s">
        <v>516</v>
      </c>
      <c r="Q1031">
        <v>1</v>
      </c>
      <c r="W1031">
        <v>0</v>
      </c>
      <c r="X1031">
        <v>-185737400</v>
      </c>
      <c r="Y1031">
        <v>2.140625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1.37</v>
      </c>
      <c r="AU1031" t="s">
        <v>341</v>
      </c>
      <c r="AV1031">
        <v>2</v>
      </c>
      <c r="AW1031">
        <v>2</v>
      </c>
      <c r="AX1031">
        <v>36407653</v>
      </c>
      <c r="AY1031">
        <v>1</v>
      </c>
      <c r="AZ1031">
        <v>0</v>
      </c>
      <c r="BA1031">
        <v>1002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Y1031*Source!I1090</f>
        <v>4.2812500000000003E-2</v>
      </c>
      <c r="CY1031">
        <f>AD1031</f>
        <v>0</v>
      </c>
      <c r="CZ1031">
        <f>AH1031</f>
        <v>0</v>
      </c>
      <c r="DA1031">
        <f>AL1031</f>
        <v>1</v>
      </c>
      <c r="DB1031">
        <f>ROUND(((ROUND(AT1031*CZ1031,2)*1.25)*1.25),2)</f>
        <v>0</v>
      </c>
      <c r="DC1031">
        <f>ROUND(((ROUND(AT1031*AG1031,2)*1.25)*1.25),2)</f>
        <v>0</v>
      </c>
    </row>
    <row r="1032" spans="1:107">
      <c r="A1032">
        <f>ROW(Source!A1090)</f>
        <v>1090</v>
      </c>
      <c r="B1032">
        <v>36401907</v>
      </c>
      <c r="C1032">
        <v>36407643</v>
      </c>
      <c r="D1032">
        <v>29172379</v>
      </c>
      <c r="E1032">
        <v>1</v>
      </c>
      <c r="F1032">
        <v>1</v>
      </c>
      <c r="G1032">
        <v>1</v>
      </c>
      <c r="H1032">
        <v>2</v>
      </c>
      <c r="I1032" t="s">
        <v>553</v>
      </c>
      <c r="J1032" t="s">
        <v>554</v>
      </c>
      <c r="K1032" t="s">
        <v>555</v>
      </c>
      <c r="L1032">
        <v>1368</v>
      </c>
      <c r="N1032">
        <v>1011</v>
      </c>
      <c r="O1032" t="s">
        <v>520</v>
      </c>
      <c r="P1032" t="s">
        <v>520</v>
      </c>
      <c r="Q1032">
        <v>1</v>
      </c>
      <c r="W1032">
        <v>0</v>
      </c>
      <c r="X1032">
        <v>-151619853</v>
      </c>
      <c r="Y1032">
        <v>2.140625</v>
      </c>
      <c r="AA1032">
        <v>0</v>
      </c>
      <c r="AB1032">
        <v>1102.08</v>
      </c>
      <c r="AC1032">
        <v>449.82</v>
      </c>
      <c r="AD1032">
        <v>0</v>
      </c>
      <c r="AE1032">
        <v>0</v>
      </c>
      <c r="AF1032">
        <v>112</v>
      </c>
      <c r="AG1032">
        <v>13.5</v>
      </c>
      <c r="AH1032">
        <v>0</v>
      </c>
      <c r="AI1032">
        <v>1</v>
      </c>
      <c r="AJ1032">
        <v>9.84</v>
      </c>
      <c r="AK1032">
        <v>33.32</v>
      </c>
      <c r="AL1032">
        <v>1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1.37</v>
      </c>
      <c r="AU1032" t="s">
        <v>341</v>
      </c>
      <c r="AV1032">
        <v>0</v>
      </c>
      <c r="AW1032">
        <v>2</v>
      </c>
      <c r="AX1032">
        <v>36407654</v>
      </c>
      <c r="AY1032">
        <v>1</v>
      </c>
      <c r="AZ1032">
        <v>0</v>
      </c>
      <c r="BA1032">
        <v>1003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Y1032*Source!I1090</f>
        <v>4.2812500000000003E-2</v>
      </c>
      <c r="CY1032">
        <f>AB1032</f>
        <v>1102.08</v>
      </c>
      <c r="CZ1032">
        <f>AF1032</f>
        <v>112</v>
      </c>
      <c r="DA1032">
        <f>AJ1032</f>
        <v>9.84</v>
      </c>
      <c r="DB1032">
        <f>ROUND(((ROUND(AT1032*CZ1032,2)*1.25)*1.25),2)</f>
        <v>239.75</v>
      </c>
      <c r="DC1032">
        <f>ROUND(((ROUND(AT1032*AG1032,2)*1.25)*1.25),2)</f>
        <v>28.91</v>
      </c>
    </row>
    <row r="1033" spans="1:107">
      <c r="A1033">
        <f>ROW(Source!A1090)</f>
        <v>1090</v>
      </c>
      <c r="B1033">
        <v>36401907</v>
      </c>
      <c r="C1033">
        <v>36407643</v>
      </c>
      <c r="D1033">
        <v>29174913</v>
      </c>
      <c r="E1033">
        <v>1</v>
      </c>
      <c r="F1033">
        <v>1</v>
      </c>
      <c r="G1033">
        <v>1</v>
      </c>
      <c r="H1033">
        <v>2</v>
      </c>
      <c r="I1033" t="s">
        <v>531</v>
      </c>
      <c r="J1033" t="s">
        <v>532</v>
      </c>
      <c r="K1033" t="s">
        <v>533</v>
      </c>
      <c r="L1033">
        <v>1368</v>
      </c>
      <c r="N1033">
        <v>1011</v>
      </c>
      <c r="O1033" t="s">
        <v>520</v>
      </c>
      <c r="P1033" t="s">
        <v>520</v>
      </c>
      <c r="Q1033">
        <v>1</v>
      </c>
      <c r="W1033">
        <v>0</v>
      </c>
      <c r="X1033">
        <v>458544584</v>
      </c>
      <c r="Y1033">
        <v>3.21875</v>
      </c>
      <c r="AA1033">
        <v>0</v>
      </c>
      <c r="AB1033">
        <v>932.72</v>
      </c>
      <c r="AC1033">
        <v>386.51</v>
      </c>
      <c r="AD1033">
        <v>0</v>
      </c>
      <c r="AE1033">
        <v>0</v>
      </c>
      <c r="AF1033">
        <v>87.17</v>
      </c>
      <c r="AG1033">
        <v>11.6</v>
      </c>
      <c r="AH1033">
        <v>0</v>
      </c>
      <c r="AI1033">
        <v>1</v>
      </c>
      <c r="AJ1033">
        <v>10.7</v>
      </c>
      <c r="AK1033">
        <v>33.32</v>
      </c>
      <c r="AL1033">
        <v>1</v>
      </c>
      <c r="AN1033">
        <v>0</v>
      </c>
      <c r="AO1033">
        <v>1</v>
      </c>
      <c r="AP1033">
        <v>1</v>
      </c>
      <c r="AQ1033">
        <v>0</v>
      </c>
      <c r="AR1033">
        <v>0</v>
      </c>
      <c r="AS1033" t="s">
        <v>3</v>
      </c>
      <c r="AT1033">
        <v>2.06</v>
      </c>
      <c r="AU1033" t="s">
        <v>341</v>
      </c>
      <c r="AV1033">
        <v>0</v>
      </c>
      <c r="AW1033">
        <v>2</v>
      </c>
      <c r="AX1033">
        <v>36407655</v>
      </c>
      <c r="AY1033">
        <v>1</v>
      </c>
      <c r="AZ1033">
        <v>0</v>
      </c>
      <c r="BA1033">
        <v>1004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Y1033*Source!I1090</f>
        <v>6.4375000000000002E-2</v>
      </c>
      <c r="CY1033">
        <f>AB1033</f>
        <v>932.72</v>
      </c>
      <c r="CZ1033">
        <f>AF1033</f>
        <v>87.17</v>
      </c>
      <c r="DA1033">
        <f>AJ1033</f>
        <v>10.7</v>
      </c>
      <c r="DB1033">
        <f>ROUND(((ROUND(AT1033*CZ1033,2)*1.25)*1.25),2)</f>
        <v>280.58</v>
      </c>
      <c r="DC1033">
        <f>ROUND(((ROUND(AT1033*AG1033,2)*1.25)*1.25),2)</f>
        <v>37.340000000000003</v>
      </c>
    </row>
    <row r="1034" spans="1:107">
      <c r="A1034">
        <f>ROW(Source!A1090)</f>
        <v>1090</v>
      </c>
      <c r="B1034">
        <v>36401907</v>
      </c>
      <c r="C1034">
        <v>36407643</v>
      </c>
      <c r="D1034">
        <v>29114836</v>
      </c>
      <c r="E1034">
        <v>1</v>
      </c>
      <c r="F1034">
        <v>1</v>
      </c>
      <c r="G1034">
        <v>1</v>
      </c>
      <c r="H1034">
        <v>3</v>
      </c>
      <c r="I1034" t="s">
        <v>168</v>
      </c>
      <c r="J1034" t="s">
        <v>171</v>
      </c>
      <c r="K1034" t="s">
        <v>169</v>
      </c>
      <c r="L1034">
        <v>1035</v>
      </c>
      <c r="N1034">
        <v>1013</v>
      </c>
      <c r="O1034" t="s">
        <v>170</v>
      </c>
      <c r="P1034" t="s">
        <v>170</v>
      </c>
      <c r="Q1034">
        <v>1</v>
      </c>
      <c r="W1034">
        <v>0</v>
      </c>
      <c r="X1034">
        <v>-1252999712</v>
      </c>
      <c r="Y1034">
        <v>100</v>
      </c>
      <c r="AA1034">
        <v>196.01</v>
      </c>
      <c r="AB1034">
        <v>0</v>
      </c>
      <c r="AC1034">
        <v>0</v>
      </c>
      <c r="AD1034">
        <v>0</v>
      </c>
      <c r="AE1034">
        <v>94.69</v>
      </c>
      <c r="AF1034">
        <v>0</v>
      </c>
      <c r="AG1034">
        <v>0</v>
      </c>
      <c r="AH1034">
        <v>0</v>
      </c>
      <c r="AI1034">
        <v>2.0699999999999998</v>
      </c>
      <c r="AJ1034">
        <v>1</v>
      </c>
      <c r="AK1034">
        <v>1</v>
      </c>
      <c r="AL1034">
        <v>1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 t="s">
        <v>3</v>
      </c>
      <c r="AT1034">
        <v>100</v>
      </c>
      <c r="AU1034" t="s">
        <v>3</v>
      </c>
      <c r="AV1034">
        <v>0</v>
      </c>
      <c r="AW1034">
        <v>1</v>
      </c>
      <c r="AX1034">
        <v>-1</v>
      </c>
      <c r="AY1034">
        <v>0</v>
      </c>
      <c r="AZ1034">
        <v>0</v>
      </c>
      <c r="BA1034" t="s">
        <v>3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Y1034*Source!I1090</f>
        <v>2</v>
      </c>
      <c r="CY1034">
        <f>AA1034</f>
        <v>196.01</v>
      </c>
      <c r="CZ1034">
        <f>AE1034</f>
        <v>94.69</v>
      </c>
      <c r="DA1034">
        <f>AI1034</f>
        <v>2.0699999999999998</v>
      </c>
      <c r="DB1034">
        <f>ROUND(ROUND(AT1034*CZ1034,2),2)</f>
        <v>9469</v>
      </c>
      <c r="DC1034">
        <f>ROUND(ROUND(AT1034*AG1034,2),2)</f>
        <v>0</v>
      </c>
    </row>
    <row r="1035" spans="1:107">
      <c r="A1035">
        <f>ROW(Source!A1090)</f>
        <v>1090</v>
      </c>
      <c r="B1035">
        <v>36401907</v>
      </c>
      <c r="C1035">
        <v>36407643</v>
      </c>
      <c r="D1035">
        <v>29114332</v>
      </c>
      <c r="E1035">
        <v>1</v>
      </c>
      <c r="F1035">
        <v>1</v>
      </c>
      <c r="G1035">
        <v>1</v>
      </c>
      <c r="H1035">
        <v>3</v>
      </c>
      <c r="I1035" t="s">
        <v>556</v>
      </c>
      <c r="J1035" t="s">
        <v>557</v>
      </c>
      <c r="K1035" t="s">
        <v>558</v>
      </c>
      <c r="L1035">
        <v>1348</v>
      </c>
      <c r="N1035">
        <v>1009</v>
      </c>
      <c r="O1035" t="s">
        <v>30</v>
      </c>
      <c r="P1035" t="s">
        <v>30</v>
      </c>
      <c r="Q1035">
        <v>1000</v>
      </c>
      <c r="W1035">
        <v>0</v>
      </c>
      <c r="X1035">
        <v>233971917</v>
      </c>
      <c r="Y1035">
        <v>3.3999999999999998E-3</v>
      </c>
      <c r="AA1035">
        <v>54619.68</v>
      </c>
      <c r="AB1035">
        <v>0</v>
      </c>
      <c r="AC1035">
        <v>0</v>
      </c>
      <c r="AD1035">
        <v>0</v>
      </c>
      <c r="AE1035">
        <v>11978</v>
      </c>
      <c r="AF1035">
        <v>0</v>
      </c>
      <c r="AG1035">
        <v>0</v>
      </c>
      <c r="AH1035">
        <v>0</v>
      </c>
      <c r="AI1035">
        <v>4.5599999999999996</v>
      </c>
      <c r="AJ1035">
        <v>1</v>
      </c>
      <c r="AK1035">
        <v>1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3.3999999999999998E-3</v>
      </c>
      <c r="AU1035" t="s">
        <v>3</v>
      </c>
      <c r="AV1035">
        <v>0</v>
      </c>
      <c r="AW1035">
        <v>2</v>
      </c>
      <c r="AX1035">
        <v>36407656</v>
      </c>
      <c r="AY1035">
        <v>1</v>
      </c>
      <c r="AZ1035">
        <v>0</v>
      </c>
      <c r="BA1035">
        <v>1005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Y1035*Source!I1090</f>
        <v>6.7999999999999999E-5</v>
      </c>
      <c r="CY1035">
        <f>AA1035</f>
        <v>54619.68</v>
      </c>
      <c r="CZ1035">
        <f>AE1035</f>
        <v>11978</v>
      </c>
      <c r="DA1035">
        <f>AI1035</f>
        <v>4.5599999999999996</v>
      </c>
      <c r="DB1035">
        <f>ROUND(ROUND(AT1035*CZ1035,2),2)</f>
        <v>40.729999999999997</v>
      </c>
      <c r="DC1035">
        <f>ROUND(ROUND(AT1035*AG1035,2),2)</f>
        <v>0</v>
      </c>
    </row>
    <row r="1036" spans="1:107">
      <c r="A1036">
        <f>ROW(Source!A1090)</f>
        <v>1090</v>
      </c>
      <c r="B1036">
        <v>36401907</v>
      </c>
      <c r="C1036">
        <v>36407643</v>
      </c>
      <c r="D1036">
        <v>29130561</v>
      </c>
      <c r="E1036">
        <v>1</v>
      </c>
      <c r="F1036">
        <v>1</v>
      </c>
      <c r="G1036">
        <v>1</v>
      </c>
      <c r="H1036">
        <v>3</v>
      </c>
      <c r="I1036" t="s">
        <v>177</v>
      </c>
      <c r="J1036" t="s">
        <v>179</v>
      </c>
      <c r="K1036" t="s">
        <v>178</v>
      </c>
      <c r="L1036">
        <v>1327</v>
      </c>
      <c r="N1036">
        <v>1005</v>
      </c>
      <c r="O1036" t="s">
        <v>155</v>
      </c>
      <c r="P1036" t="s">
        <v>155</v>
      </c>
      <c r="Q1036">
        <v>1</v>
      </c>
      <c r="W1036">
        <v>1</v>
      </c>
      <c r="X1036">
        <v>-172969429</v>
      </c>
      <c r="Y1036">
        <v>-100</v>
      </c>
      <c r="AA1036">
        <v>1039.1400000000001</v>
      </c>
      <c r="AB1036">
        <v>0</v>
      </c>
      <c r="AC1036">
        <v>0</v>
      </c>
      <c r="AD1036">
        <v>0</v>
      </c>
      <c r="AE1036">
        <v>207</v>
      </c>
      <c r="AF1036">
        <v>0</v>
      </c>
      <c r="AG1036">
        <v>0</v>
      </c>
      <c r="AH1036">
        <v>0</v>
      </c>
      <c r="AI1036">
        <v>5.0199999999999996</v>
      </c>
      <c r="AJ1036">
        <v>1</v>
      </c>
      <c r="AK1036">
        <v>1</v>
      </c>
      <c r="AL1036">
        <v>1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3</v>
      </c>
      <c r="AT1036">
        <v>-100</v>
      </c>
      <c r="AU1036" t="s">
        <v>3</v>
      </c>
      <c r="AV1036">
        <v>0</v>
      </c>
      <c r="AW1036">
        <v>2</v>
      </c>
      <c r="AX1036">
        <v>36407658</v>
      </c>
      <c r="AY1036">
        <v>1</v>
      </c>
      <c r="AZ1036">
        <v>6144</v>
      </c>
      <c r="BA1036">
        <v>1007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Y1036*Source!I1090</f>
        <v>-2</v>
      </c>
      <c r="CY1036">
        <f>AA1036</f>
        <v>1039.1400000000001</v>
      </c>
      <c r="CZ1036">
        <f>AE1036</f>
        <v>207</v>
      </c>
      <c r="DA1036">
        <f>AI1036</f>
        <v>5.0199999999999996</v>
      </c>
      <c r="DB1036">
        <f>ROUND(ROUND(AT1036*CZ1036,2),2)</f>
        <v>-20700</v>
      </c>
      <c r="DC1036">
        <f>ROUND(ROUND(AT1036*AG1036,2),2)</f>
        <v>0</v>
      </c>
    </row>
    <row r="1037" spans="1:107">
      <c r="A1037">
        <f>ROW(Source!A1090)</f>
        <v>1090</v>
      </c>
      <c r="B1037">
        <v>36401907</v>
      </c>
      <c r="C1037">
        <v>36407643</v>
      </c>
      <c r="D1037">
        <v>29130519</v>
      </c>
      <c r="E1037">
        <v>1</v>
      </c>
      <c r="F1037">
        <v>1</v>
      </c>
      <c r="G1037">
        <v>1</v>
      </c>
      <c r="H1037">
        <v>3</v>
      </c>
      <c r="I1037" t="s">
        <v>173</v>
      </c>
      <c r="J1037" t="s">
        <v>175</v>
      </c>
      <c r="K1037" t="s">
        <v>174</v>
      </c>
      <c r="L1037">
        <v>1327</v>
      </c>
      <c r="N1037">
        <v>1005</v>
      </c>
      <c r="O1037" t="s">
        <v>155</v>
      </c>
      <c r="P1037" t="s">
        <v>155</v>
      </c>
      <c r="Q1037">
        <v>1</v>
      </c>
      <c r="W1037">
        <v>0</v>
      </c>
      <c r="X1037">
        <v>-1775669208</v>
      </c>
      <c r="Y1037">
        <v>100</v>
      </c>
      <c r="AA1037">
        <v>11067.52</v>
      </c>
      <c r="AB1037">
        <v>0</v>
      </c>
      <c r="AC1037">
        <v>0</v>
      </c>
      <c r="AD1037">
        <v>0</v>
      </c>
      <c r="AE1037">
        <v>4535.87</v>
      </c>
      <c r="AF1037">
        <v>0</v>
      </c>
      <c r="AG1037">
        <v>0</v>
      </c>
      <c r="AH1037">
        <v>0</v>
      </c>
      <c r="AI1037">
        <v>2.44</v>
      </c>
      <c r="AJ1037">
        <v>1</v>
      </c>
      <c r="AK1037">
        <v>1</v>
      </c>
      <c r="AL1037">
        <v>1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 t="s">
        <v>3</v>
      </c>
      <c r="AT1037">
        <v>100</v>
      </c>
      <c r="AU1037" t="s">
        <v>3</v>
      </c>
      <c r="AV1037">
        <v>0</v>
      </c>
      <c r="AW1037">
        <v>1</v>
      </c>
      <c r="AX1037">
        <v>-1</v>
      </c>
      <c r="AY1037">
        <v>0</v>
      </c>
      <c r="AZ1037">
        <v>0</v>
      </c>
      <c r="BA1037" t="s">
        <v>3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Y1037*Source!I1090</f>
        <v>2</v>
      </c>
      <c r="CY1037">
        <f>AA1037</f>
        <v>11067.52</v>
      </c>
      <c r="CZ1037">
        <f>AE1037</f>
        <v>4535.87</v>
      </c>
      <c r="DA1037">
        <f>AI1037</f>
        <v>2.44</v>
      </c>
      <c r="DB1037">
        <f>ROUND(ROUND(AT1037*CZ1037,2),2)</f>
        <v>453587</v>
      </c>
      <c r="DC1037">
        <f>ROUND(ROUND(AT1037*AG1037,2),2)</f>
        <v>0</v>
      </c>
    </row>
    <row r="1038" spans="1:107">
      <c r="A1038">
        <f>ROW(Source!A1094)</f>
        <v>1094</v>
      </c>
      <c r="B1038">
        <v>36401907</v>
      </c>
      <c r="C1038">
        <v>36407662</v>
      </c>
      <c r="D1038">
        <v>18408291</v>
      </c>
      <c r="E1038">
        <v>1</v>
      </c>
      <c r="F1038">
        <v>1</v>
      </c>
      <c r="G1038">
        <v>1</v>
      </c>
      <c r="H1038">
        <v>1</v>
      </c>
      <c r="I1038" t="s">
        <v>559</v>
      </c>
      <c r="J1038" t="s">
        <v>3</v>
      </c>
      <c r="K1038" t="s">
        <v>560</v>
      </c>
      <c r="L1038">
        <v>1369</v>
      </c>
      <c r="N1038">
        <v>1013</v>
      </c>
      <c r="O1038" t="s">
        <v>514</v>
      </c>
      <c r="P1038" t="s">
        <v>514</v>
      </c>
      <c r="Q1038">
        <v>1</v>
      </c>
      <c r="W1038">
        <v>0</v>
      </c>
      <c r="X1038">
        <v>1933892413</v>
      </c>
      <c r="Y1038">
        <v>8.9930000000000003</v>
      </c>
      <c r="AA1038">
        <v>0</v>
      </c>
      <c r="AB1038">
        <v>0</v>
      </c>
      <c r="AC1038">
        <v>0</v>
      </c>
      <c r="AD1038">
        <v>260.95999999999998</v>
      </c>
      <c r="AE1038">
        <v>0</v>
      </c>
      <c r="AF1038">
        <v>0</v>
      </c>
      <c r="AG1038">
        <v>0</v>
      </c>
      <c r="AH1038">
        <v>260.95999999999998</v>
      </c>
      <c r="AI1038">
        <v>1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1</v>
      </c>
      <c r="AQ1038">
        <v>0</v>
      </c>
      <c r="AR1038">
        <v>0</v>
      </c>
      <c r="AS1038" t="s">
        <v>3</v>
      </c>
      <c r="AT1038">
        <v>7.82</v>
      </c>
      <c r="AU1038" t="s">
        <v>134</v>
      </c>
      <c r="AV1038">
        <v>1</v>
      </c>
      <c r="AW1038">
        <v>2</v>
      </c>
      <c r="AX1038">
        <v>36407667</v>
      </c>
      <c r="AY1038">
        <v>1</v>
      </c>
      <c r="AZ1038">
        <v>0</v>
      </c>
      <c r="BA1038">
        <v>1008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Y1038*Source!I1094</f>
        <v>0.44965000000000005</v>
      </c>
      <c r="CY1038">
        <f>AD1038</f>
        <v>260.95999999999998</v>
      </c>
      <c r="CZ1038">
        <f>AH1038</f>
        <v>260.95999999999998</v>
      </c>
      <c r="DA1038">
        <f>AL1038</f>
        <v>1</v>
      </c>
      <c r="DB1038">
        <f>ROUND((ROUND(AT1038*CZ1038,2)*1.15),2)</f>
        <v>2346.8200000000002</v>
      </c>
      <c r="DC1038">
        <f>ROUND((ROUND(AT1038*AG1038,2)*1.15),2)</f>
        <v>0</v>
      </c>
    </row>
    <row r="1039" spans="1:107">
      <c r="A1039">
        <f>ROW(Source!A1094)</f>
        <v>1094</v>
      </c>
      <c r="B1039">
        <v>36401907</v>
      </c>
      <c r="C1039">
        <v>36407662</v>
      </c>
      <c r="D1039">
        <v>29174913</v>
      </c>
      <c r="E1039">
        <v>1</v>
      </c>
      <c r="F1039">
        <v>1</v>
      </c>
      <c r="G1039">
        <v>1</v>
      </c>
      <c r="H1039">
        <v>2</v>
      </c>
      <c r="I1039" t="s">
        <v>531</v>
      </c>
      <c r="J1039" t="s">
        <v>532</v>
      </c>
      <c r="K1039" t="s">
        <v>533</v>
      </c>
      <c r="L1039">
        <v>1368</v>
      </c>
      <c r="N1039">
        <v>1011</v>
      </c>
      <c r="O1039" t="s">
        <v>520</v>
      </c>
      <c r="P1039" t="s">
        <v>520</v>
      </c>
      <c r="Q1039">
        <v>1</v>
      </c>
      <c r="W1039">
        <v>0</v>
      </c>
      <c r="X1039">
        <v>458544584</v>
      </c>
      <c r="Y1039">
        <v>0.05</v>
      </c>
      <c r="AA1039">
        <v>0</v>
      </c>
      <c r="AB1039">
        <v>932.72</v>
      </c>
      <c r="AC1039">
        <v>386.51</v>
      </c>
      <c r="AD1039">
        <v>0</v>
      </c>
      <c r="AE1039">
        <v>0</v>
      </c>
      <c r="AF1039">
        <v>87.17</v>
      </c>
      <c r="AG1039">
        <v>11.6</v>
      </c>
      <c r="AH1039">
        <v>0</v>
      </c>
      <c r="AI1039">
        <v>1</v>
      </c>
      <c r="AJ1039">
        <v>10.7</v>
      </c>
      <c r="AK1039">
        <v>33.32</v>
      </c>
      <c r="AL1039">
        <v>1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0.04</v>
      </c>
      <c r="AU1039" t="s">
        <v>133</v>
      </c>
      <c r="AV1039">
        <v>0</v>
      </c>
      <c r="AW1039">
        <v>2</v>
      </c>
      <c r="AX1039">
        <v>36407668</v>
      </c>
      <c r="AY1039">
        <v>1</v>
      </c>
      <c r="AZ1039">
        <v>0</v>
      </c>
      <c r="BA1039">
        <v>1009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Y1039*Source!I1094</f>
        <v>2.5000000000000005E-3</v>
      </c>
      <c r="CY1039">
        <f>AB1039</f>
        <v>932.72</v>
      </c>
      <c r="CZ1039">
        <f>AF1039</f>
        <v>87.17</v>
      </c>
      <c r="DA1039">
        <f>AJ1039</f>
        <v>10.7</v>
      </c>
      <c r="DB1039">
        <f>ROUND((ROUND(AT1039*CZ1039,2)*1.25),2)</f>
        <v>4.3600000000000003</v>
      </c>
      <c r="DC1039">
        <f>ROUND((ROUND(AT1039*AG1039,2)*1.25),2)</f>
        <v>0.57999999999999996</v>
      </c>
    </row>
    <row r="1040" spans="1:107">
      <c r="A1040">
        <f>ROW(Source!A1094)</f>
        <v>1094</v>
      </c>
      <c r="B1040">
        <v>36401907</v>
      </c>
      <c r="C1040">
        <v>36407662</v>
      </c>
      <c r="D1040">
        <v>29114332</v>
      </c>
      <c r="E1040">
        <v>1</v>
      </c>
      <c r="F1040">
        <v>1</v>
      </c>
      <c r="G1040">
        <v>1</v>
      </c>
      <c r="H1040">
        <v>3</v>
      </c>
      <c r="I1040" t="s">
        <v>556</v>
      </c>
      <c r="J1040" t="s">
        <v>557</v>
      </c>
      <c r="K1040" t="s">
        <v>558</v>
      </c>
      <c r="L1040">
        <v>1348</v>
      </c>
      <c r="N1040">
        <v>1009</v>
      </c>
      <c r="O1040" t="s">
        <v>30</v>
      </c>
      <c r="P1040" t="s">
        <v>30</v>
      </c>
      <c r="Q1040">
        <v>1000</v>
      </c>
      <c r="W1040">
        <v>0</v>
      </c>
      <c r="X1040">
        <v>233971917</v>
      </c>
      <c r="Y1040">
        <v>7.1000000000000002E-4</v>
      </c>
      <c r="AA1040">
        <v>54619.68</v>
      </c>
      <c r="AB1040">
        <v>0</v>
      </c>
      <c r="AC1040">
        <v>0</v>
      </c>
      <c r="AD1040">
        <v>0</v>
      </c>
      <c r="AE1040">
        <v>11978</v>
      </c>
      <c r="AF1040">
        <v>0</v>
      </c>
      <c r="AG1040">
        <v>0</v>
      </c>
      <c r="AH1040">
        <v>0</v>
      </c>
      <c r="AI1040">
        <v>4.5599999999999996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3</v>
      </c>
      <c r="AT1040">
        <v>7.1000000000000002E-4</v>
      </c>
      <c r="AU1040" t="s">
        <v>3</v>
      </c>
      <c r="AV1040">
        <v>0</v>
      </c>
      <c r="AW1040">
        <v>2</v>
      </c>
      <c r="AX1040">
        <v>36407669</v>
      </c>
      <c r="AY1040">
        <v>1</v>
      </c>
      <c r="AZ1040">
        <v>0</v>
      </c>
      <c r="BA1040">
        <v>1010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Y1040*Source!I1094</f>
        <v>3.5500000000000002E-5</v>
      </c>
      <c r="CY1040">
        <f>AA1040</f>
        <v>54619.68</v>
      </c>
      <c r="CZ1040">
        <f>AE1040</f>
        <v>11978</v>
      </c>
      <c r="DA1040">
        <f>AI1040</f>
        <v>4.5599999999999996</v>
      </c>
      <c r="DB1040">
        <f>ROUND(ROUND(AT1040*CZ1040,2),2)</f>
        <v>8.5</v>
      </c>
      <c r="DC1040">
        <f>ROUND(ROUND(AT1040*AG1040,2),2)</f>
        <v>0</v>
      </c>
    </row>
    <row r="1041" spans="1:107">
      <c r="A1041">
        <f>ROW(Source!A1094)</f>
        <v>1094</v>
      </c>
      <c r="B1041">
        <v>36401907</v>
      </c>
      <c r="C1041">
        <v>36407662</v>
      </c>
      <c r="D1041">
        <v>29131015</v>
      </c>
      <c r="E1041">
        <v>1</v>
      </c>
      <c r="F1041">
        <v>1</v>
      </c>
      <c r="G1041">
        <v>1</v>
      </c>
      <c r="H1041">
        <v>3</v>
      </c>
      <c r="I1041" t="s">
        <v>561</v>
      </c>
      <c r="J1041" t="s">
        <v>562</v>
      </c>
      <c r="K1041" t="s">
        <v>563</v>
      </c>
      <c r="L1041">
        <v>1301</v>
      </c>
      <c r="N1041">
        <v>1003</v>
      </c>
      <c r="O1041" t="s">
        <v>142</v>
      </c>
      <c r="P1041" t="s">
        <v>142</v>
      </c>
      <c r="Q1041">
        <v>1</v>
      </c>
      <c r="W1041">
        <v>0</v>
      </c>
      <c r="X1041">
        <v>-497354979</v>
      </c>
      <c r="Y1041">
        <v>112</v>
      </c>
      <c r="AA1041">
        <v>32.03</v>
      </c>
      <c r="AB1041">
        <v>0</v>
      </c>
      <c r="AC1041">
        <v>0</v>
      </c>
      <c r="AD1041">
        <v>0</v>
      </c>
      <c r="AE1041">
        <v>3.93</v>
      </c>
      <c r="AF1041">
        <v>0</v>
      </c>
      <c r="AG1041">
        <v>0</v>
      </c>
      <c r="AH1041">
        <v>0</v>
      </c>
      <c r="AI1041">
        <v>8.15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112</v>
      </c>
      <c r="AU1041" t="s">
        <v>3</v>
      </c>
      <c r="AV1041">
        <v>0</v>
      </c>
      <c r="AW1041">
        <v>2</v>
      </c>
      <c r="AX1041">
        <v>36407670</v>
      </c>
      <c r="AY1041">
        <v>1</v>
      </c>
      <c r="AZ1041">
        <v>0</v>
      </c>
      <c r="BA1041">
        <v>1011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Y1041*Source!I1094</f>
        <v>5.6000000000000005</v>
      </c>
      <c r="CY1041">
        <f>AA1041</f>
        <v>32.03</v>
      </c>
      <c r="CZ1041">
        <f>AE1041</f>
        <v>3.93</v>
      </c>
      <c r="DA1041">
        <f>AI1041</f>
        <v>8.15</v>
      </c>
      <c r="DB1041">
        <f>ROUND(ROUND(AT1041*CZ1041,2),2)</f>
        <v>440.16</v>
      </c>
      <c r="DC1041">
        <f>ROUND(ROUND(AT1041*AG1041,2),2)</f>
        <v>0</v>
      </c>
    </row>
    <row r="1042" spans="1:107">
      <c r="A1042">
        <f>ROW(Source!A1095)</f>
        <v>1095</v>
      </c>
      <c r="B1042">
        <v>36401907</v>
      </c>
      <c r="C1042">
        <v>36407671</v>
      </c>
      <c r="D1042">
        <v>18407150</v>
      </c>
      <c r="E1042">
        <v>1</v>
      </c>
      <c r="F1042">
        <v>1</v>
      </c>
      <c r="G1042">
        <v>1</v>
      </c>
      <c r="H1042">
        <v>1</v>
      </c>
      <c r="I1042" t="s">
        <v>529</v>
      </c>
      <c r="J1042" t="s">
        <v>3</v>
      </c>
      <c r="K1042" t="s">
        <v>530</v>
      </c>
      <c r="L1042">
        <v>1369</v>
      </c>
      <c r="N1042">
        <v>1013</v>
      </c>
      <c r="O1042" t="s">
        <v>514</v>
      </c>
      <c r="P1042" t="s">
        <v>514</v>
      </c>
      <c r="Q1042">
        <v>1</v>
      </c>
      <c r="W1042">
        <v>0</v>
      </c>
      <c r="X1042">
        <v>-931037793</v>
      </c>
      <c r="Y1042">
        <v>51.405000000000001</v>
      </c>
      <c r="AA1042">
        <v>0</v>
      </c>
      <c r="AB1042">
        <v>0</v>
      </c>
      <c r="AC1042">
        <v>0</v>
      </c>
      <c r="AD1042">
        <v>272.45</v>
      </c>
      <c r="AE1042">
        <v>0</v>
      </c>
      <c r="AF1042">
        <v>0</v>
      </c>
      <c r="AG1042">
        <v>0</v>
      </c>
      <c r="AH1042">
        <v>272.45</v>
      </c>
      <c r="AI1042">
        <v>1</v>
      </c>
      <c r="AJ1042">
        <v>1</v>
      </c>
      <c r="AK1042">
        <v>1</v>
      </c>
      <c r="AL1042">
        <v>1</v>
      </c>
      <c r="AN1042">
        <v>0</v>
      </c>
      <c r="AO1042">
        <v>1</v>
      </c>
      <c r="AP1042">
        <v>1</v>
      </c>
      <c r="AQ1042">
        <v>0</v>
      </c>
      <c r="AR1042">
        <v>0</v>
      </c>
      <c r="AS1042" t="s">
        <v>3</v>
      </c>
      <c r="AT1042">
        <v>44.7</v>
      </c>
      <c r="AU1042" t="s">
        <v>134</v>
      </c>
      <c r="AV1042">
        <v>1</v>
      </c>
      <c r="AW1042">
        <v>2</v>
      </c>
      <c r="AX1042">
        <v>36407685</v>
      </c>
      <c r="AY1042">
        <v>1</v>
      </c>
      <c r="AZ1042">
        <v>0</v>
      </c>
      <c r="BA1042">
        <v>1012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Y1042*Source!I1095</f>
        <v>14.49621</v>
      </c>
      <c r="CY1042">
        <f>AD1042</f>
        <v>272.45</v>
      </c>
      <c r="CZ1042">
        <f>AH1042</f>
        <v>272.45</v>
      </c>
      <c r="DA1042">
        <f>AL1042</f>
        <v>1</v>
      </c>
      <c r="DB1042">
        <f>ROUND((ROUND(AT1042*CZ1042,2)*1.15),2)</f>
        <v>14005.3</v>
      </c>
      <c r="DC1042">
        <f>ROUND((ROUND(AT1042*AG1042,2)*1.15),2)</f>
        <v>0</v>
      </c>
    </row>
    <row r="1043" spans="1:107">
      <c r="A1043">
        <f>ROW(Source!A1095)</f>
        <v>1095</v>
      </c>
      <c r="B1043">
        <v>36401907</v>
      </c>
      <c r="C1043">
        <v>36407671</v>
      </c>
      <c r="D1043">
        <v>121548</v>
      </c>
      <c r="E1043">
        <v>1</v>
      </c>
      <c r="F1043">
        <v>1</v>
      </c>
      <c r="G1043">
        <v>1</v>
      </c>
      <c r="H1043">
        <v>1</v>
      </c>
      <c r="I1043" t="s">
        <v>35</v>
      </c>
      <c r="J1043" t="s">
        <v>3</v>
      </c>
      <c r="K1043" t="s">
        <v>515</v>
      </c>
      <c r="L1043">
        <v>608254</v>
      </c>
      <c r="N1043">
        <v>1013</v>
      </c>
      <c r="O1043" t="s">
        <v>516</v>
      </c>
      <c r="P1043" t="s">
        <v>516</v>
      </c>
      <c r="Q1043">
        <v>1</v>
      </c>
      <c r="W1043">
        <v>0</v>
      </c>
      <c r="X1043">
        <v>-185737400</v>
      </c>
      <c r="Y1043">
        <v>0.17500000000000002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1</v>
      </c>
      <c r="AQ1043">
        <v>0</v>
      </c>
      <c r="AR1043">
        <v>0</v>
      </c>
      <c r="AS1043" t="s">
        <v>3</v>
      </c>
      <c r="AT1043">
        <v>0.14000000000000001</v>
      </c>
      <c r="AU1043" t="s">
        <v>133</v>
      </c>
      <c r="AV1043">
        <v>2</v>
      </c>
      <c r="AW1043">
        <v>2</v>
      </c>
      <c r="AX1043">
        <v>36407686</v>
      </c>
      <c r="AY1043">
        <v>1</v>
      </c>
      <c r="AZ1043">
        <v>0</v>
      </c>
      <c r="BA1043">
        <v>1013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Y1043*Source!I1095</f>
        <v>4.9349999999999998E-2</v>
      </c>
      <c r="CY1043">
        <f>AD1043</f>
        <v>0</v>
      </c>
      <c r="CZ1043">
        <f>AH1043</f>
        <v>0</v>
      </c>
      <c r="DA1043">
        <f>AL1043</f>
        <v>1</v>
      </c>
      <c r="DB1043">
        <f>ROUND((ROUND(AT1043*CZ1043,2)*1.25),2)</f>
        <v>0</v>
      </c>
      <c r="DC1043">
        <f>ROUND((ROUND(AT1043*AG1043,2)*1.25),2)</f>
        <v>0</v>
      </c>
    </row>
    <row r="1044" spans="1:107">
      <c r="A1044">
        <f>ROW(Source!A1095)</f>
        <v>1095</v>
      </c>
      <c r="B1044">
        <v>36401907</v>
      </c>
      <c r="C1044">
        <v>36407671</v>
      </c>
      <c r="D1044">
        <v>29172479</v>
      </c>
      <c r="E1044">
        <v>1</v>
      </c>
      <c r="F1044">
        <v>1</v>
      </c>
      <c r="G1044">
        <v>1</v>
      </c>
      <c r="H1044">
        <v>2</v>
      </c>
      <c r="I1044" t="s">
        <v>739</v>
      </c>
      <c r="J1044" t="s">
        <v>740</v>
      </c>
      <c r="K1044" t="s">
        <v>741</v>
      </c>
      <c r="L1044">
        <v>1368</v>
      </c>
      <c r="N1044">
        <v>1011</v>
      </c>
      <c r="O1044" t="s">
        <v>520</v>
      </c>
      <c r="P1044" t="s">
        <v>520</v>
      </c>
      <c r="Q1044">
        <v>1</v>
      </c>
      <c r="W1044">
        <v>0</v>
      </c>
      <c r="X1044">
        <v>-996378858</v>
      </c>
      <c r="Y1044">
        <v>0.17500000000000002</v>
      </c>
      <c r="AA1044">
        <v>0</v>
      </c>
      <c r="AB1044">
        <v>901.01</v>
      </c>
      <c r="AC1044">
        <v>335.2</v>
      </c>
      <c r="AD1044">
        <v>0</v>
      </c>
      <c r="AE1044">
        <v>0</v>
      </c>
      <c r="AF1044">
        <v>99.89</v>
      </c>
      <c r="AG1044">
        <v>10.06</v>
      </c>
      <c r="AH1044">
        <v>0</v>
      </c>
      <c r="AI1044">
        <v>1</v>
      </c>
      <c r="AJ1044">
        <v>9.02</v>
      </c>
      <c r="AK1044">
        <v>33.32</v>
      </c>
      <c r="AL1044">
        <v>1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0.14000000000000001</v>
      </c>
      <c r="AU1044" t="s">
        <v>133</v>
      </c>
      <c r="AV1044">
        <v>0</v>
      </c>
      <c r="AW1044">
        <v>2</v>
      </c>
      <c r="AX1044">
        <v>36407687</v>
      </c>
      <c r="AY1044">
        <v>1</v>
      </c>
      <c r="AZ1044">
        <v>0</v>
      </c>
      <c r="BA1044">
        <v>1014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Y1044*Source!I1095</f>
        <v>4.9349999999999998E-2</v>
      </c>
      <c r="CY1044">
        <f>AB1044</f>
        <v>901.01</v>
      </c>
      <c r="CZ1044">
        <f>AF1044</f>
        <v>99.89</v>
      </c>
      <c r="DA1044">
        <f>AJ1044</f>
        <v>9.02</v>
      </c>
      <c r="DB1044">
        <f>ROUND((ROUND(AT1044*CZ1044,2)*1.25),2)</f>
        <v>17.48</v>
      </c>
      <c r="DC1044">
        <f>ROUND((ROUND(AT1044*AG1044,2)*1.25),2)</f>
        <v>1.76</v>
      </c>
    </row>
    <row r="1045" spans="1:107">
      <c r="A1045">
        <f>ROW(Source!A1095)</f>
        <v>1095</v>
      </c>
      <c r="B1045">
        <v>36401907</v>
      </c>
      <c r="C1045">
        <v>36407671</v>
      </c>
      <c r="D1045">
        <v>29174591</v>
      </c>
      <c r="E1045">
        <v>1</v>
      </c>
      <c r="F1045">
        <v>1</v>
      </c>
      <c r="G1045">
        <v>1</v>
      </c>
      <c r="H1045">
        <v>2</v>
      </c>
      <c r="I1045" t="s">
        <v>542</v>
      </c>
      <c r="J1045" t="s">
        <v>543</v>
      </c>
      <c r="K1045" t="s">
        <v>544</v>
      </c>
      <c r="L1045">
        <v>1368</v>
      </c>
      <c r="N1045">
        <v>1011</v>
      </c>
      <c r="O1045" t="s">
        <v>520</v>
      </c>
      <c r="P1045" t="s">
        <v>520</v>
      </c>
      <c r="Q1045">
        <v>1</v>
      </c>
      <c r="W1045">
        <v>0</v>
      </c>
      <c r="X1045">
        <v>1598042632</v>
      </c>
      <c r="Y1045">
        <v>0.5625</v>
      </c>
      <c r="AA1045">
        <v>0</v>
      </c>
      <c r="AB1045">
        <v>9.4700000000000006</v>
      </c>
      <c r="AC1045">
        <v>0</v>
      </c>
      <c r="AD1045">
        <v>0</v>
      </c>
      <c r="AE1045">
        <v>0</v>
      </c>
      <c r="AF1045">
        <v>0.95</v>
      </c>
      <c r="AG1045">
        <v>0</v>
      </c>
      <c r="AH1045">
        <v>0</v>
      </c>
      <c r="AI1045">
        <v>1</v>
      </c>
      <c r="AJ1045">
        <v>9.9700000000000006</v>
      </c>
      <c r="AK1045">
        <v>33.32</v>
      </c>
      <c r="AL1045">
        <v>1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 t="s">
        <v>3</v>
      </c>
      <c r="AT1045">
        <v>0.45</v>
      </c>
      <c r="AU1045" t="s">
        <v>133</v>
      </c>
      <c r="AV1045">
        <v>0</v>
      </c>
      <c r="AW1045">
        <v>2</v>
      </c>
      <c r="AX1045">
        <v>36407688</v>
      </c>
      <c r="AY1045">
        <v>1</v>
      </c>
      <c r="AZ1045">
        <v>0</v>
      </c>
      <c r="BA1045">
        <v>1015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Y1045*Source!I1095</f>
        <v>0.15862499999999999</v>
      </c>
      <c r="CY1045">
        <f>AB1045</f>
        <v>9.4700000000000006</v>
      </c>
      <c r="CZ1045">
        <f>AF1045</f>
        <v>0.95</v>
      </c>
      <c r="DA1045">
        <f>AJ1045</f>
        <v>9.9700000000000006</v>
      </c>
      <c r="DB1045">
        <f>ROUND((ROUND(AT1045*CZ1045,2)*1.25),2)</f>
        <v>0.54</v>
      </c>
      <c r="DC1045">
        <f>ROUND((ROUND(AT1045*AG1045,2)*1.25),2)</f>
        <v>0</v>
      </c>
    </row>
    <row r="1046" spans="1:107">
      <c r="A1046">
        <f>ROW(Source!A1095)</f>
        <v>1095</v>
      </c>
      <c r="B1046">
        <v>36401907</v>
      </c>
      <c r="C1046">
        <v>36407671</v>
      </c>
      <c r="D1046">
        <v>29174913</v>
      </c>
      <c r="E1046">
        <v>1</v>
      </c>
      <c r="F1046">
        <v>1</v>
      </c>
      <c r="G1046">
        <v>1</v>
      </c>
      <c r="H1046">
        <v>2</v>
      </c>
      <c r="I1046" t="s">
        <v>531</v>
      </c>
      <c r="J1046" t="s">
        <v>532</v>
      </c>
      <c r="K1046" t="s">
        <v>533</v>
      </c>
      <c r="L1046">
        <v>1368</v>
      </c>
      <c r="N1046">
        <v>1011</v>
      </c>
      <c r="O1046" t="s">
        <v>520</v>
      </c>
      <c r="P1046" t="s">
        <v>520</v>
      </c>
      <c r="Q1046">
        <v>1</v>
      </c>
      <c r="W1046">
        <v>0</v>
      </c>
      <c r="X1046">
        <v>458544584</v>
      </c>
      <c r="Y1046">
        <v>0.6</v>
      </c>
      <c r="AA1046">
        <v>0</v>
      </c>
      <c r="AB1046">
        <v>932.72</v>
      </c>
      <c r="AC1046">
        <v>386.51</v>
      </c>
      <c r="AD1046">
        <v>0</v>
      </c>
      <c r="AE1046">
        <v>0</v>
      </c>
      <c r="AF1046">
        <v>87.17</v>
      </c>
      <c r="AG1046">
        <v>11.6</v>
      </c>
      <c r="AH1046">
        <v>0</v>
      </c>
      <c r="AI1046">
        <v>1</v>
      </c>
      <c r="AJ1046">
        <v>10.7</v>
      </c>
      <c r="AK1046">
        <v>33.32</v>
      </c>
      <c r="AL1046">
        <v>1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0.48</v>
      </c>
      <c r="AU1046" t="s">
        <v>133</v>
      </c>
      <c r="AV1046">
        <v>0</v>
      </c>
      <c r="AW1046">
        <v>2</v>
      </c>
      <c r="AX1046">
        <v>36407689</v>
      </c>
      <c r="AY1046">
        <v>1</v>
      </c>
      <c r="AZ1046">
        <v>0</v>
      </c>
      <c r="BA1046">
        <v>1016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Y1046*Source!I1095</f>
        <v>0.16919999999999999</v>
      </c>
      <c r="CY1046">
        <f>AB1046</f>
        <v>932.72</v>
      </c>
      <c r="CZ1046">
        <f>AF1046</f>
        <v>87.17</v>
      </c>
      <c r="DA1046">
        <f>AJ1046</f>
        <v>10.7</v>
      </c>
      <c r="DB1046">
        <f>ROUND((ROUND(AT1046*CZ1046,2)*1.25),2)</f>
        <v>52.3</v>
      </c>
      <c r="DC1046">
        <f>ROUND((ROUND(AT1046*AG1046,2)*1.25),2)</f>
        <v>6.96</v>
      </c>
    </row>
    <row r="1047" spans="1:107">
      <c r="A1047">
        <f>ROW(Source!A1095)</f>
        <v>1095</v>
      </c>
      <c r="B1047">
        <v>36401907</v>
      </c>
      <c r="C1047">
        <v>36407671</v>
      </c>
      <c r="D1047">
        <v>29114340</v>
      </c>
      <c r="E1047">
        <v>1</v>
      </c>
      <c r="F1047">
        <v>1</v>
      </c>
      <c r="G1047">
        <v>1</v>
      </c>
      <c r="H1047">
        <v>3</v>
      </c>
      <c r="I1047" t="s">
        <v>742</v>
      </c>
      <c r="J1047" t="s">
        <v>743</v>
      </c>
      <c r="K1047" t="s">
        <v>744</v>
      </c>
      <c r="L1047">
        <v>1348</v>
      </c>
      <c r="N1047">
        <v>1009</v>
      </c>
      <c r="O1047" t="s">
        <v>30</v>
      </c>
      <c r="P1047" t="s">
        <v>30</v>
      </c>
      <c r="Q1047">
        <v>1000</v>
      </c>
      <c r="W1047">
        <v>0</v>
      </c>
      <c r="X1047">
        <v>-528746691</v>
      </c>
      <c r="Y1047">
        <v>1.6000000000000001E-3</v>
      </c>
      <c r="AA1047">
        <v>54070.5</v>
      </c>
      <c r="AB1047">
        <v>0</v>
      </c>
      <c r="AC1047">
        <v>0</v>
      </c>
      <c r="AD1047">
        <v>0</v>
      </c>
      <c r="AE1047">
        <v>8475</v>
      </c>
      <c r="AF1047">
        <v>0</v>
      </c>
      <c r="AG1047">
        <v>0</v>
      </c>
      <c r="AH1047">
        <v>0</v>
      </c>
      <c r="AI1047">
        <v>6.38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1.6000000000000001E-3</v>
      </c>
      <c r="AU1047" t="s">
        <v>3</v>
      </c>
      <c r="AV1047">
        <v>0</v>
      </c>
      <c r="AW1047">
        <v>2</v>
      </c>
      <c r="AX1047">
        <v>36407690</v>
      </c>
      <c r="AY1047">
        <v>1</v>
      </c>
      <c r="AZ1047">
        <v>0</v>
      </c>
      <c r="BA1047">
        <v>1017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Y1047*Source!I1095</f>
        <v>4.5119999999999996E-4</v>
      </c>
      <c r="CY1047">
        <f t="shared" ref="CY1047:CY1054" si="158">AA1047</f>
        <v>54070.5</v>
      </c>
      <c r="CZ1047">
        <f t="shared" ref="CZ1047:CZ1054" si="159">AE1047</f>
        <v>8475</v>
      </c>
      <c r="DA1047">
        <f t="shared" ref="DA1047:DA1054" si="160">AI1047</f>
        <v>6.38</v>
      </c>
      <c r="DB1047">
        <f t="shared" ref="DB1047:DB1054" si="161">ROUND(ROUND(AT1047*CZ1047,2),2)</f>
        <v>13.56</v>
      </c>
      <c r="DC1047">
        <f t="shared" ref="DC1047:DC1054" si="162">ROUND(ROUND(AT1047*AG1047,2),2)</f>
        <v>0</v>
      </c>
    </row>
    <row r="1048" spans="1:107">
      <c r="A1048">
        <f>ROW(Source!A1095)</f>
        <v>1095</v>
      </c>
      <c r="B1048">
        <v>36401907</v>
      </c>
      <c r="C1048">
        <v>36407671</v>
      </c>
      <c r="D1048">
        <v>29109162</v>
      </c>
      <c r="E1048">
        <v>1</v>
      </c>
      <c r="F1048">
        <v>1</v>
      </c>
      <c r="G1048">
        <v>1</v>
      </c>
      <c r="H1048">
        <v>3</v>
      </c>
      <c r="I1048" t="s">
        <v>564</v>
      </c>
      <c r="J1048" t="s">
        <v>565</v>
      </c>
      <c r="K1048" t="s">
        <v>566</v>
      </c>
      <c r="L1048">
        <v>1327</v>
      </c>
      <c r="N1048">
        <v>1005</v>
      </c>
      <c r="O1048" t="s">
        <v>155</v>
      </c>
      <c r="P1048" t="s">
        <v>155</v>
      </c>
      <c r="Q1048">
        <v>1</v>
      </c>
      <c r="W1048">
        <v>0</v>
      </c>
      <c r="X1048">
        <v>2002905425</v>
      </c>
      <c r="Y1048">
        <v>23</v>
      </c>
      <c r="AA1048">
        <v>33.75</v>
      </c>
      <c r="AB1048">
        <v>0</v>
      </c>
      <c r="AC1048">
        <v>0</v>
      </c>
      <c r="AD1048">
        <v>0</v>
      </c>
      <c r="AE1048">
        <v>5.71</v>
      </c>
      <c r="AF1048">
        <v>0</v>
      </c>
      <c r="AG1048">
        <v>0</v>
      </c>
      <c r="AH1048">
        <v>0</v>
      </c>
      <c r="AI1048">
        <v>5.91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23</v>
      </c>
      <c r="AU1048" t="s">
        <v>3</v>
      </c>
      <c r="AV1048">
        <v>0</v>
      </c>
      <c r="AW1048">
        <v>2</v>
      </c>
      <c r="AX1048">
        <v>36407691</v>
      </c>
      <c r="AY1048">
        <v>1</v>
      </c>
      <c r="AZ1048">
        <v>0</v>
      </c>
      <c r="BA1048">
        <v>1018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Y1048*Source!I1095</f>
        <v>6.4859999999999998</v>
      </c>
      <c r="CY1048">
        <f t="shared" si="158"/>
        <v>33.75</v>
      </c>
      <c r="CZ1048">
        <f t="shared" si="159"/>
        <v>5.71</v>
      </c>
      <c r="DA1048">
        <f t="shared" si="160"/>
        <v>5.91</v>
      </c>
      <c r="DB1048">
        <f t="shared" si="161"/>
        <v>131.33000000000001</v>
      </c>
      <c r="DC1048">
        <f t="shared" si="162"/>
        <v>0</v>
      </c>
    </row>
    <row r="1049" spans="1:107">
      <c r="A1049">
        <f>ROW(Source!A1095)</f>
        <v>1095</v>
      </c>
      <c r="B1049">
        <v>36401907</v>
      </c>
      <c r="C1049">
        <v>36407671</v>
      </c>
      <c r="D1049">
        <v>29107615</v>
      </c>
      <c r="E1049">
        <v>1</v>
      </c>
      <c r="F1049">
        <v>1</v>
      </c>
      <c r="G1049">
        <v>1</v>
      </c>
      <c r="H1049">
        <v>3</v>
      </c>
      <c r="I1049" t="s">
        <v>745</v>
      </c>
      <c r="J1049" t="s">
        <v>746</v>
      </c>
      <c r="K1049" t="s">
        <v>747</v>
      </c>
      <c r="L1049">
        <v>1348</v>
      </c>
      <c r="N1049">
        <v>1009</v>
      </c>
      <c r="O1049" t="s">
        <v>30</v>
      </c>
      <c r="P1049" t="s">
        <v>30</v>
      </c>
      <c r="Q1049">
        <v>1000</v>
      </c>
      <c r="W1049">
        <v>0</v>
      </c>
      <c r="X1049">
        <v>-529114404</v>
      </c>
      <c r="Y1049">
        <v>3.3999999999999998E-3</v>
      </c>
      <c r="AA1049">
        <v>161968</v>
      </c>
      <c r="AB1049">
        <v>0</v>
      </c>
      <c r="AC1049">
        <v>0</v>
      </c>
      <c r="AD1049">
        <v>0</v>
      </c>
      <c r="AE1049">
        <v>19100</v>
      </c>
      <c r="AF1049">
        <v>0</v>
      </c>
      <c r="AG1049">
        <v>0</v>
      </c>
      <c r="AH1049">
        <v>0</v>
      </c>
      <c r="AI1049">
        <v>8.48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3.3999999999999998E-3</v>
      </c>
      <c r="AU1049" t="s">
        <v>3</v>
      </c>
      <c r="AV1049">
        <v>0</v>
      </c>
      <c r="AW1049">
        <v>2</v>
      </c>
      <c r="AX1049">
        <v>36407692</v>
      </c>
      <c r="AY1049">
        <v>1</v>
      </c>
      <c r="AZ1049">
        <v>0</v>
      </c>
      <c r="BA1049">
        <v>1019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Y1049*Source!I1095</f>
        <v>9.5879999999999989E-4</v>
      </c>
      <c r="CY1049">
        <f t="shared" si="158"/>
        <v>161968</v>
      </c>
      <c r="CZ1049">
        <f t="shared" si="159"/>
        <v>19100</v>
      </c>
      <c r="DA1049">
        <f t="shared" si="160"/>
        <v>8.48</v>
      </c>
      <c r="DB1049">
        <f t="shared" si="161"/>
        <v>64.94</v>
      </c>
      <c r="DC1049">
        <f t="shared" si="162"/>
        <v>0</v>
      </c>
    </row>
    <row r="1050" spans="1:107">
      <c r="A1050">
        <f>ROW(Source!A1095)</f>
        <v>1095</v>
      </c>
      <c r="B1050">
        <v>36401907</v>
      </c>
      <c r="C1050">
        <v>36407671</v>
      </c>
      <c r="D1050">
        <v>29115662</v>
      </c>
      <c r="E1050">
        <v>1</v>
      </c>
      <c r="F1050">
        <v>1</v>
      </c>
      <c r="G1050">
        <v>1</v>
      </c>
      <c r="H1050">
        <v>3</v>
      </c>
      <c r="I1050" t="s">
        <v>748</v>
      </c>
      <c r="J1050" t="s">
        <v>749</v>
      </c>
      <c r="K1050" t="s">
        <v>750</v>
      </c>
      <c r="L1050">
        <v>1339</v>
      </c>
      <c r="N1050">
        <v>1007</v>
      </c>
      <c r="O1050" t="s">
        <v>570</v>
      </c>
      <c r="P1050" t="s">
        <v>570</v>
      </c>
      <c r="Q1050">
        <v>1</v>
      </c>
      <c r="W1050">
        <v>0</v>
      </c>
      <c r="X1050">
        <v>-1374050018</v>
      </c>
      <c r="Y1050">
        <v>0.24</v>
      </c>
      <c r="AA1050">
        <v>6175.95</v>
      </c>
      <c r="AB1050">
        <v>0</v>
      </c>
      <c r="AC1050">
        <v>0</v>
      </c>
      <c r="AD1050">
        <v>0</v>
      </c>
      <c r="AE1050">
        <v>1045</v>
      </c>
      <c r="AF1050">
        <v>0</v>
      </c>
      <c r="AG1050">
        <v>0</v>
      </c>
      <c r="AH1050">
        <v>0</v>
      </c>
      <c r="AI1050">
        <v>5.91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0</v>
      </c>
      <c r="AQ1050">
        <v>0</v>
      </c>
      <c r="AR1050">
        <v>0</v>
      </c>
      <c r="AS1050" t="s">
        <v>3</v>
      </c>
      <c r="AT1050">
        <v>0.24</v>
      </c>
      <c r="AU1050" t="s">
        <v>3</v>
      </c>
      <c r="AV1050">
        <v>0</v>
      </c>
      <c r="AW1050">
        <v>2</v>
      </c>
      <c r="AX1050">
        <v>36407693</v>
      </c>
      <c r="AY1050">
        <v>1</v>
      </c>
      <c r="AZ1050">
        <v>0</v>
      </c>
      <c r="BA1050">
        <v>1020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Y1050*Source!I1095</f>
        <v>6.767999999999999E-2</v>
      </c>
      <c r="CY1050">
        <f t="shared" si="158"/>
        <v>6175.95</v>
      </c>
      <c r="CZ1050">
        <f t="shared" si="159"/>
        <v>1045</v>
      </c>
      <c r="DA1050">
        <f t="shared" si="160"/>
        <v>5.91</v>
      </c>
      <c r="DB1050">
        <f t="shared" si="161"/>
        <v>250.8</v>
      </c>
      <c r="DC1050">
        <f t="shared" si="162"/>
        <v>0</v>
      </c>
    </row>
    <row r="1051" spans="1:107">
      <c r="A1051">
        <f>ROW(Source!A1095)</f>
        <v>1095</v>
      </c>
      <c r="B1051">
        <v>36401907</v>
      </c>
      <c r="C1051">
        <v>36407671</v>
      </c>
      <c r="D1051">
        <v>29131086</v>
      </c>
      <c r="E1051">
        <v>1</v>
      </c>
      <c r="F1051">
        <v>1</v>
      </c>
      <c r="G1051">
        <v>1</v>
      </c>
      <c r="H1051">
        <v>3</v>
      </c>
      <c r="I1051" t="s">
        <v>567</v>
      </c>
      <c r="J1051" t="s">
        <v>568</v>
      </c>
      <c r="K1051" t="s">
        <v>569</v>
      </c>
      <c r="L1051">
        <v>1339</v>
      </c>
      <c r="N1051">
        <v>1007</v>
      </c>
      <c r="O1051" t="s">
        <v>570</v>
      </c>
      <c r="P1051" t="s">
        <v>570</v>
      </c>
      <c r="Q1051">
        <v>1</v>
      </c>
      <c r="W1051">
        <v>0</v>
      </c>
      <c r="X1051">
        <v>135382931</v>
      </c>
      <c r="Y1051">
        <v>1.18</v>
      </c>
      <c r="AA1051">
        <v>6560.13</v>
      </c>
      <c r="AB1051">
        <v>0</v>
      </c>
      <c r="AC1051">
        <v>0</v>
      </c>
      <c r="AD1051">
        <v>0</v>
      </c>
      <c r="AE1051">
        <v>1970.01</v>
      </c>
      <c r="AF1051">
        <v>0</v>
      </c>
      <c r="AG1051">
        <v>0</v>
      </c>
      <c r="AH1051">
        <v>0</v>
      </c>
      <c r="AI1051">
        <v>3.33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1.18</v>
      </c>
      <c r="AU1051" t="s">
        <v>3</v>
      </c>
      <c r="AV1051">
        <v>0</v>
      </c>
      <c r="AW1051">
        <v>2</v>
      </c>
      <c r="AX1051">
        <v>36407694</v>
      </c>
      <c r="AY1051">
        <v>1</v>
      </c>
      <c r="AZ1051">
        <v>0</v>
      </c>
      <c r="BA1051">
        <v>1021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Y1051*Source!I1095</f>
        <v>0.33275999999999994</v>
      </c>
      <c r="CY1051">
        <f t="shared" si="158"/>
        <v>6560.13</v>
      </c>
      <c r="CZ1051">
        <f t="shared" si="159"/>
        <v>1970.01</v>
      </c>
      <c r="DA1051">
        <f t="shared" si="160"/>
        <v>3.33</v>
      </c>
      <c r="DB1051">
        <f t="shared" si="161"/>
        <v>2324.61</v>
      </c>
      <c r="DC1051">
        <f t="shared" si="162"/>
        <v>0</v>
      </c>
    </row>
    <row r="1052" spans="1:107">
      <c r="A1052">
        <f>ROW(Source!A1095)</f>
        <v>1095</v>
      </c>
      <c r="B1052">
        <v>36401907</v>
      </c>
      <c r="C1052">
        <v>36407671</v>
      </c>
      <c r="D1052">
        <v>29145153</v>
      </c>
      <c r="E1052">
        <v>1</v>
      </c>
      <c r="F1052">
        <v>1</v>
      </c>
      <c r="G1052">
        <v>1</v>
      </c>
      <c r="H1052">
        <v>3</v>
      </c>
      <c r="I1052" t="s">
        <v>751</v>
      </c>
      <c r="J1052" t="s">
        <v>752</v>
      </c>
      <c r="K1052" t="s">
        <v>753</v>
      </c>
      <c r="L1052">
        <v>1339</v>
      </c>
      <c r="N1052">
        <v>1007</v>
      </c>
      <c r="O1052" t="s">
        <v>570</v>
      </c>
      <c r="P1052" t="s">
        <v>570</v>
      </c>
      <c r="Q1052">
        <v>1</v>
      </c>
      <c r="W1052">
        <v>0</v>
      </c>
      <c r="X1052">
        <v>1291934812</v>
      </c>
      <c r="Y1052">
        <v>0.28000000000000003</v>
      </c>
      <c r="AA1052">
        <v>3208.91</v>
      </c>
      <c r="AB1052">
        <v>0</v>
      </c>
      <c r="AC1052">
        <v>0</v>
      </c>
      <c r="AD1052">
        <v>0</v>
      </c>
      <c r="AE1052">
        <v>426.15</v>
      </c>
      <c r="AF1052">
        <v>0</v>
      </c>
      <c r="AG1052">
        <v>0</v>
      </c>
      <c r="AH1052">
        <v>0</v>
      </c>
      <c r="AI1052">
        <v>7.53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0.28000000000000003</v>
      </c>
      <c r="AU1052" t="s">
        <v>3</v>
      </c>
      <c r="AV1052">
        <v>0</v>
      </c>
      <c r="AW1052">
        <v>2</v>
      </c>
      <c r="AX1052">
        <v>36407695</v>
      </c>
      <c r="AY1052">
        <v>1</v>
      </c>
      <c r="AZ1052">
        <v>0</v>
      </c>
      <c r="BA1052">
        <v>1022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Y1052*Source!I1095</f>
        <v>7.8960000000000002E-2</v>
      </c>
      <c r="CY1052">
        <f t="shared" si="158"/>
        <v>3208.91</v>
      </c>
      <c r="CZ1052">
        <f t="shared" si="159"/>
        <v>426.15</v>
      </c>
      <c r="DA1052">
        <f t="shared" si="160"/>
        <v>7.53</v>
      </c>
      <c r="DB1052">
        <f t="shared" si="161"/>
        <v>119.32</v>
      </c>
      <c r="DC1052">
        <f t="shared" si="162"/>
        <v>0</v>
      </c>
    </row>
    <row r="1053" spans="1:107">
      <c r="A1053">
        <f>ROW(Source!A1095)</f>
        <v>1095</v>
      </c>
      <c r="B1053">
        <v>36401907</v>
      </c>
      <c r="C1053">
        <v>36407671</v>
      </c>
      <c r="D1053">
        <v>29148832</v>
      </c>
      <c r="E1053">
        <v>1</v>
      </c>
      <c r="F1053">
        <v>1</v>
      </c>
      <c r="G1053">
        <v>1</v>
      </c>
      <c r="H1053">
        <v>3</v>
      </c>
      <c r="I1053" t="s">
        <v>754</v>
      </c>
      <c r="J1053" t="s">
        <v>755</v>
      </c>
      <c r="K1053" t="s">
        <v>756</v>
      </c>
      <c r="L1053">
        <v>1356</v>
      </c>
      <c r="N1053">
        <v>1010</v>
      </c>
      <c r="O1053" t="s">
        <v>232</v>
      </c>
      <c r="P1053" t="s">
        <v>232</v>
      </c>
      <c r="Q1053">
        <v>1000</v>
      </c>
      <c r="W1053">
        <v>0</v>
      </c>
      <c r="X1053">
        <v>-463371541</v>
      </c>
      <c r="Y1053">
        <v>0.51</v>
      </c>
      <c r="AA1053">
        <v>8359.85</v>
      </c>
      <c r="AB1053">
        <v>0</v>
      </c>
      <c r="AC1053">
        <v>0</v>
      </c>
      <c r="AD1053">
        <v>0</v>
      </c>
      <c r="AE1053">
        <v>1752.59</v>
      </c>
      <c r="AF1053">
        <v>0</v>
      </c>
      <c r="AG1053">
        <v>0</v>
      </c>
      <c r="AH1053">
        <v>0</v>
      </c>
      <c r="AI1053">
        <v>4.7699999999999996</v>
      </c>
      <c r="AJ1053">
        <v>1</v>
      </c>
      <c r="AK1053">
        <v>1</v>
      </c>
      <c r="AL1053">
        <v>1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0.51</v>
      </c>
      <c r="AU1053" t="s">
        <v>3</v>
      </c>
      <c r="AV1053">
        <v>0</v>
      </c>
      <c r="AW1053">
        <v>2</v>
      </c>
      <c r="AX1053">
        <v>36407696</v>
      </c>
      <c r="AY1053">
        <v>1</v>
      </c>
      <c r="AZ1053">
        <v>0</v>
      </c>
      <c r="BA1053">
        <v>1023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Y1053*Source!I1095</f>
        <v>0.14381999999999998</v>
      </c>
      <c r="CY1053">
        <f t="shared" si="158"/>
        <v>8359.85</v>
      </c>
      <c r="CZ1053">
        <f t="shared" si="159"/>
        <v>1752.59</v>
      </c>
      <c r="DA1053">
        <f t="shared" si="160"/>
        <v>4.7699999999999996</v>
      </c>
      <c r="DB1053">
        <f t="shared" si="161"/>
        <v>893.82</v>
      </c>
      <c r="DC1053">
        <f t="shared" si="162"/>
        <v>0</v>
      </c>
    </row>
    <row r="1054" spans="1:107">
      <c r="A1054">
        <f>ROW(Source!A1095)</f>
        <v>1095</v>
      </c>
      <c r="B1054">
        <v>36401907</v>
      </c>
      <c r="C1054">
        <v>36407671</v>
      </c>
      <c r="D1054">
        <v>29150040</v>
      </c>
      <c r="E1054">
        <v>1</v>
      </c>
      <c r="F1054">
        <v>1</v>
      </c>
      <c r="G1054">
        <v>1</v>
      </c>
      <c r="H1054">
        <v>3</v>
      </c>
      <c r="I1054" t="s">
        <v>757</v>
      </c>
      <c r="J1054" t="s">
        <v>758</v>
      </c>
      <c r="K1054" t="s">
        <v>759</v>
      </c>
      <c r="L1054">
        <v>1339</v>
      </c>
      <c r="N1054">
        <v>1007</v>
      </c>
      <c r="O1054" t="s">
        <v>570</v>
      </c>
      <c r="P1054" t="s">
        <v>570</v>
      </c>
      <c r="Q1054">
        <v>1</v>
      </c>
      <c r="W1054">
        <v>0</v>
      </c>
      <c r="X1054">
        <v>693153122</v>
      </c>
      <c r="Y1054">
        <v>7.0000000000000007E-2</v>
      </c>
      <c r="AA1054">
        <v>22.2</v>
      </c>
      <c r="AB1054">
        <v>0</v>
      </c>
      <c r="AC1054">
        <v>0</v>
      </c>
      <c r="AD1054">
        <v>0</v>
      </c>
      <c r="AE1054">
        <v>2.44</v>
      </c>
      <c r="AF1054">
        <v>0</v>
      </c>
      <c r="AG1054">
        <v>0</v>
      </c>
      <c r="AH1054">
        <v>0</v>
      </c>
      <c r="AI1054">
        <v>9.1</v>
      </c>
      <c r="AJ1054">
        <v>1</v>
      </c>
      <c r="AK1054">
        <v>1</v>
      </c>
      <c r="AL1054">
        <v>1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 t="s">
        <v>3</v>
      </c>
      <c r="AT1054">
        <v>7.0000000000000007E-2</v>
      </c>
      <c r="AU1054" t="s">
        <v>3</v>
      </c>
      <c r="AV1054">
        <v>0</v>
      </c>
      <c r="AW1054">
        <v>2</v>
      </c>
      <c r="AX1054">
        <v>36407697</v>
      </c>
      <c r="AY1054">
        <v>1</v>
      </c>
      <c r="AZ1054">
        <v>0</v>
      </c>
      <c r="BA1054">
        <v>1024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Y1054*Source!I1095</f>
        <v>1.9740000000000001E-2</v>
      </c>
      <c r="CY1054">
        <f t="shared" si="158"/>
        <v>22.2</v>
      </c>
      <c r="CZ1054">
        <f t="shared" si="159"/>
        <v>2.44</v>
      </c>
      <c r="DA1054">
        <f t="shared" si="160"/>
        <v>9.1</v>
      </c>
      <c r="DB1054">
        <f t="shared" si="161"/>
        <v>0.17</v>
      </c>
      <c r="DC1054">
        <f t="shared" si="162"/>
        <v>0</v>
      </c>
    </row>
    <row r="1055" spans="1:107">
      <c r="A1055">
        <f>ROW(Source!A1096)</f>
        <v>1096</v>
      </c>
      <c r="B1055">
        <v>36401907</v>
      </c>
      <c r="C1055">
        <v>36407698</v>
      </c>
      <c r="D1055">
        <v>18407150</v>
      </c>
      <c r="E1055">
        <v>1</v>
      </c>
      <c r="F1055">
        <v>1</v>
      </c>
      <c r="G1055">
        <v>1</v>
      </c>
      <c r="H1055">
        <v>1</v>
      </c>
      <c r="I1055" t="s">
        <v>529</v>
      </c>
      <c r="J1055" t="s">
        <v>3</v>
      </c>
      <c r="K1055" t="s">
        <v>530</v>
      </c>
      <c r="L1055">
        <v>1369</v>
      </c>
      <c r="N1055">
        <v>1013</v>
      </c>
      <c r="O1055" t="s">
        <v>514</v>
      </c>
      <c r="P1055" t="s">
        <v>514</v>
      </c>
      <c r="Q1055">
        <v>1</v>
      </c>
      <c r="W1055">
        <v>0</v>
      </c>
      <c r="X1055">
        <v>-931037793</v>
      </c>
      <c r="Y1055">
        <v>69.827999999999989</v>
      </c>
      <c r="AA1055">
        <v>0</v>
      </c>
      <c r="AB1055">
        <v>0</v>
      </c>
      <c r="AC1055">
        <v>0</v>
      </c>
      <c r="AD1055">
        <v>272.45</v>
      </c>
      <c r="AE1055">
        <v>0</v>
      </c>
      <c r="AF1055">
        <v>0</v>
      </c>
      <c r="AG1055">
        <v>0</v>
      </c>
      <c r="AH1055">
        <v>272.45</v>
      </c>
      <c r="AI1055">
        <v>1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1</v>
      </c>
      <c r="AQ1055">
        <v>0</v>
      </c>
      <c r="AR1055">
        <v>0</v>
      </c>
      <c r="AS1055" t="s">
        <v>3</v>
      </c>
      <c r="AT1055">
        <v>60.72</v>
      </c>
      <c r="AU1055" t="s">
        <v>134</v>
      </c>
      <c r="AV1055">
        <v>1</v>
      </c>
      <c r="AW1055">
        <v>2</v>
      </c>
      <c r="AX1055">
        <v>36407707</v>
      </c>
      <c r="AY1055">
        <v>1</v>
      </c>
      <c r="AZ1055">
        <v>0</v>
      </c>
      <c r="BA1055">
        <v>1025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Y1055*Source!I1096</f>
        <v>19.691495999999994</v>
      </c>
      <c r="CY1055">
        <f>AD1055</f>
        <v>272.45</v>
      </c>
      <c r="CZ1055">
        <f>AH1055</f>
        <v>272.45</v>
      </c>
      <c r="DA1055">
        <f>AL1055</f>
        <v>1</v>
      </c>
      <c r="DB1055">
        <f>ROUND((ROUND(AT1055*CZ1055,2)*1.15),2)</f>
        <v>19024.63</v>
      </c>
      <c r="DC1055">
        <f>ROUND((ROUND(AT1055*AG1055,2)*1.15),2)</f>
        <v>0</v>
      </c>
    </row>
    <row r="1056" spans="1:107">
      <c r="A1056">
        <f>ROW(Source!A1096)</f>
        <v>1096</v>
      </c>
      <c r="B1056">
        <v>36401907</v>
      </c>
      <c r="C1056">
        <v>36407698</v>
      </c>
      <c r="D1056">
        <v>121548</v>
      </c>
      <c r="E1056">
        <v>1</v>
      </c>
      <c r="F1056">
        <v>1</v>
      </c>
      <c r="G1056">
        <v>1</v>
      </c>
      <c r="H1056">
        <v>1</v>
      </c>
      <c r="I1056" t="s">
        <v>35</v>
      </c>
      <c r="J1056" t="s">
        <v>3</v>
      </c>
      <c r="K1056" t="s">
        <v>515</v>
      </c>
      <c r="L1056">
        <v>608254</v>
      </c>
      <c r="N1056">
        <v>1013</v>
      </c>
      <c r="O1056" t="s">
        <v>516</v>
      </c>
      <c r="P1056" t="s">
        <v>516</v>
      </c>
      <c r="Q1056">
        <v>1</v>
      </c>
      <c r="W1056">
        <v>0</v>
      </c>
      <c r="X1056">
        <v>-185737400</v>
      </c>
      <c r="Y1056">
        <v>0.72499999999999998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1</v>
      </c>
      <c r="AQ1056">
        <v>0</v>
      </c>
      <c r="AR1056">
        <v>0</v>
      </c>
      <c r="AS1056" t="s">
        <v>3</v>
      </c>
      <c r="AT1056">
        <v>0.57999999999999996</v>
      </c>
      <c r="AU1056" t="s">
        <v>133</v>
      </c>
      <c r="AV1056">
        <v>2</v>
      </c>
      <c r="AW1056">
        <v>2</v>
      </c>
      <c r="AX1056">
        <v>36407708</v>
      </c>
      <c r="AY1056">
        <v>1</v>
      </c>
      <c r="AZ1056">
        <v>0</v>
      </c>
      <c r="BA1056">
        <v>1026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Y1056*Source!I1096</f>
        <v>0.20444999999999997</v>
      </c>
      <c r="CY1056">
        <f>AD1056</f>
        <v>0</v>
      </c>
      <c r="CZ1056">
        <f>AH1056</f>
        <v>0</v>
      </c>
      <c r="DA1056">
        <f>AL1056</f>
        <v>1</v>
      </c>
      <c r="DB1056">
        <f>ROUND((ROUND(AT1056*CZ1056,2)*1.25),2)</f>
        <v>0</v>
      </c>
      <c r="DC1056">
        <f>ROUND((ROUND(AT1056*AG1056,2)*1.25),2)</f>
        <v>0</v>
      </c>
    </row>
    <row r="1057" spans="1:107">
      <c r="A1057">
        <f>ROW(Source!A1096)</f>
        <v>1096</v>
      </c>
      <c r="B1057">
        <v>36401907</v>
      </c>
      <c r="C1057">
        <v>36407698</v>
      </c>
      <c r="D1057">
        <v>29172556</v>
      </c>
      <c r="E1057">
        <v>1</v>
      </c>
      <c r="F1057">
        <v>1</v>
      </c>
      <c r="G1057">
        <v>1</v>
      </c>
      <c r="H1057">
        <v>2</v>
      </c>
      <c r="I1057" t="s">
        <v>517</v>
      </c>
      <c r="J1057" t="s">
        <v>518</v>
      </c>
      <c r="K1057" t="s">
        <v>519</v>
      </c>
      <c r="L1057">
        <v>1368</v>
      </c>
      <c r="N1057">
        <v>1011</v>
      </c>
      <c r="O1057" t="s">
        <v>520</v>
      </c>
      <c r="P1057" t="s">
        <v>520</v>
      </c>
      <c r="Q1057">
        <v>1</v>
      </c>
      <c r="W1057">
        <v>0</v>
      </c>
      <c r="X1057">
        <v>-1302720870</v>
      </c>
      <c r="Y1057">
        <v>0.72499999999999998</v>
      </c>
      <c r="AA1057">
        <v>0</v>
      </c>
      <c r="AB1057">
        <v>466.71</v>
      </c>
      <c r="AC1057">
        <v>449.82</v>
      </c>
      <c r="AD1057">
        <v>0</v>
      </c>
      <c r="AE1057">
        <v>0</v>
      </c>
      <c r="AF1057">
        <v>31.26</v>
      </c>
      <c r="AG1057">
        <v>13.5</v>
      </c>
      <c r="AH1057">
        <v>0</v>
      </c>
      <c r="AI1057">
        <v>1</v>
      </c>
      <c r="AJ1057">
        <v>14.93</v>
      </c>
      <c r="AK1057">
        <v>33.32</v>
      </c>
      <c r="AL1057">
        <v>1</v>
      </c>
      <c r="AN1057">
        <v>0</v>
      </c>
      <c r="AO1057">
        <v>1</v>
      </c>
      <c r="AP1057">
        <v>1</v>
      </c>
      <c r="AQ1057">
        <v>0</v>
      </c>
      <c r="AR1057">
        <v>0</v>
      </c>
      <c r="AS1057" t="s">
        <v>3</v>
      </c>
      <c r="AT1057">
        <v>0.57999999999999996</v>
      </c>
      <c r="AU1057" t="s">
        <v>133</v>
      </c>
      <c r="AV1057">
        <v>0</v>
      </c>
      <c r="AW1057">
        <v>2</v>
      </c>
      <c r="AX1057">
        <v>36407709</v>
      </c>
      <c r="AY1057">
        <v>1</v>
      </c>
      <c r="AZ1057">
        <v>0</v>
      </c>
      <c r="BA1057">
        <v>1027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Y1057*Source!I1096</f>
        <v>0.20444999999999997</v>
      </c>
      <c r="CY1057">
        <f>AB1057</f>
        <v>466.71</v>
      </c>
      <c r="CZ1057">
        <f>AF1057</f>
        <v>31.26</v>
      </c>
      <c r="DA1057">
        <f>AJ1057</f>
        <v>14.93</v>
      </c>
      <c r="DB1057">
        <f>ROUND((ROUND(AT1057*CZ1057,2)*1.25),2)</f>
        <v>22.66</v>
      </c>
      <c r="DC1057">
        <f>ROUND((ROUND(AT1057*AG1057,2)*1.25),2)</f>
        <v>9.7899999999999991</v>
      </c>
    </row>
    <row r="1058" spans="1:107">
      <c r="A1058">
        <f>ROW(Source!A1096)</f>
        <v>1096</v>
      </c>
      <c r="B1058">
        <v>36401907</v>
      </c>
      <c r="C1058">
        <v>36407698</v>
      </c>
      <c r="D1058">
        <v>29174591</v>
      </c>
      <c r="E1058">
        <v>1</v>
      </c>
      <c r="F1058">
        <v>1</v>
      </c>
      <c r="G1058">
        <v>1</v>
      </c>
      <c r="H1058">
        <v>2</v>
      </c>
      <c r="I1058" t="s">
        <v>542</v>
      </c>
      <c r="J1058" t="s">
        <v>543</v>
      </c>
      <c r="K1058" t="s">
        <v>544</v>
      </c>
      <c r="L1058">
        <v>1368</v>
      </c>
      <c r="N1058">
        <v>1011</v>
      </c>
      <c r="O1058" t="s">
        <v>520</v>
      </c>
      <c r="P1058" t="s">
        <v>520</v>
      </c>
      <c r="Q1058">
        <v>1</v>
      </c>
      <c r="W1058">
        <v>0</v>
      </c>
      <c r="X1058">
        <v>1598042632</v>
      </c>
      <c r="Y1058">
        <v>1.0249999999999999</v>
      </c>
      <c r="AA1058">
        <v>0</v>
      </c>
      <c r="AB1058">
        <v>9.4700000000000006</v>
      </c>
      <c r="AC1058">
        <v>0</v>
      </c>
      <c r="AD1058">
        <v>0</v>
      </c>
      <c r="AE1058">
        <v>0</v>
      </c>
      <c r="AF1058">
        <v>0.95</v>
      </c>
      <c r="AG1058">
        <v>0</v>
      </c>
      <c r="AH1058">
        <v>0</v>
      </c>
      <c r="AI1058">
        <v>1</v>
      </c>
      <c r="AJ1058">
        <v>9.9700000000000006</v>
      </c>
      <c r="AK1058">
        <v>33.32</v>
      </c>
      <c r="AL1058">
        <v>1</v>
      </c>
      <c r="AN1058">
        <v>0</v>
      </c>
      <c r="AO1058">
        <v>1</v>
      </c>
      <c r="AP1058">
        <v>1</v>
      </c>
      <c r="AQ1058">
        <v>0</v>
      </c>
      <c r="AR1058">
        <v>0</v>
      </c>
      <c r="AS1058" t="s">
        <v>3</v>
      </c>
      <c r="AT1058">
        <v>0.82</v>
      </c>
      <c r="AU1058" t="s">
        <v>133</v>
      </c>
      <c r="AV1058">
        <v>0</v>
      </c>
      <c r="AW1058">
        <v>2</v>
      </c>
      <c r="AX1058">
        <v>36407710</v>
      </c>
      <c r="AY1058">
        <v>1</v>
      </c>
      <c r="AZ1058">
        <v>0</v>
      </c>
      <c r="BA1058">
        <v>1028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Y1058*Source!I1096</f>
        <v>0.28904999999999997</v>
      </c>
      <c r="CY1058">
        <f>AB1058</f>
        <v>9.4700000000000006</v>
      </c>
      <c r="CZ1058">
        <f>AF1058</f>
        <v>0.95</v>
      </c>
      <c r="DA1058">
        <f>AJ1058</f>
        <v>9.9700000000000006</v>
      </c>
      <c r="DB1058">
        <f>ROUND((ROUND(AT1058*CZ1058,2)*1.25),2)</f>
        <v>0.98</v>
      </c>
      <c r="DC1058">
        <f>ROUND((ROUND(AT1058*AG1058,2)*1.25),2)</f>
        <v>0</v>
      </c>
    </row>
    <row r="1059" spans="1:107">
      <c r="A1059">
        <f>ROW(Source!A1096)</f>
        <v>1096</v>
      </c>
      <c r="B1059">
        <v>36401907</v>
      </c>
      <c r="C1059">
        <v>36407698</v>
      </c>
      <c r="D1059">
        <v>29174661</v>
      </c>
      <c r="E1059">
        <v>1</v>
      </c>
      <c r="F1059">
        <v>1</v>
      </c>
      <c r="G1059">
        <v>1</v>
      </c>
      <c r="H1059">
        <v>2</v>
      </c>
      <c r="I1059" t="s">
        <v>571</v>
      </c>
      <c r="J1059" t="s">
        <v>572</v>
      </c>
      <c r="K1059" t="s">
        <v>573</v>
      </c>
      <c r="L1059">
        <v>1368</v>
      </c>
      <c r="N1059">
        <v>1011</v>
      </c>
      <c r="O1059" t="s">
        <v>520</v>
      </c>
      <c r="P1059" t="s">
        <v>520</v>
      </c>
      <c r="Q1059">
        <v>1</v>
      </c>
      <c r="W1059">
        <v>0</v>
      </c>
      <c r="X1059">
        <v>-2115030577</v>
      </c>
      <c r="Y1059">
        <v>3.375</v>
      </c>
      <c r="AA1059">
        <v>0</v>
      </c>
      <c r="AB1059">
        <v>25.44</v>
      </c>
      <c r="AC1059">
        <v>0</v>
      </c>
      <c r="AD1059">
        <v>0</v>
      </c>
      <c r="AE1059">
        <v>0</v>
      </c>
      <c r="AF1059">
        <v>2.09</v>
      </c>
      <c r="AG1059">
        <v>0</v>
      </c>
      <c r="AH1059">
        <v>0</v>
      </c>
      <c r="AI1059">
        <v>1</v>
      </c>
      <c r="AJ1059">
        <v>12.17</v>
      </c>
      <c r="AK1059">
        <v>33.32</v>
      </c>
      <c r="AL1059">
        <v>1</v>
      </c>
      <c r="AN1059">
        <v>0</v>
      </c>
      <c r="AO1059">
        <v>1</v>
      </c>
      <c r="AP1059">
        <v>1</v>
      </c>
      <c r="AQ1059">
        <v>0</v>
      </c>
      <c r="AR1059">
        <v>0</v>
      </c>
      <c r="AS1059" t="s">
        <v>3</v>
      </c>
      <c r="AT1059">
        <v>2.7</v>
      </c>
      <c r="AU1059" t="s">
        <v>133</v>
      </c>
      <c r="AV1059">
        <v>0</v>
      </c>
      <c r="AW1059">
        <v>2</v>
      </c>
      <c r="AX1059">
        <v>36407711</v>
      </c>
      <c r="AY1059">
        <v>1</v>
      </c>
      <c r="AZ1059">
        <v>0</v>
      </c>
      <c r="BA1059">
        <v>1029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Y1059*Source!I1096</f>
        <v>0.95174999999999987</v>
      </c>
      <c r="CY1059">
        <f>AB1059</f>
        <v>25.44</v>
      </c>
      <c r="CZ1059">
        <f>AF1059</f>
        <v>2.09</v>
      </c>
      <c r="DA1059">
        <f>AJ1059</f>
        <v>12.17</v>
      </c>
      <c r="DB1059">
        <f>ROUND((ROUND(AT1059*CZ1059,2)*1.25),2)</f>
        <v>7.05</v>
      </c>
      <c r="DC1059">
        <f>ROUND((ROUND(AT1059*AG1059,2)*1.25),2)</f>
        <v>0</v>
      </c>
    </row>
    <row r="1060" spans="1:107">
      <c r="A1060">
        <f>ROW(Source!A1096)</f>
        <v>1096</v>
      </c>
      <c r="B1060">
        <v>36401907</v>
      </c>
      <c r="C1060">
        <v>36407698</v>
      </c>
      <c r="D1060">
        <v>29174913</v>
      </c>
      <c r="E1060">
        <v>1</v>
      </c>
      <c r="F1060">
        <v>1</v>
      </c>
      <c r="G1060">
        <v>1</v>
      </c>
      <c r="H1060">
        <v>2</v>
      </c>
      <c r="I1060" t="s">
        <v>531</v>
      </c>
      <c r="J1060" t="s">
        <v>532</v>
      </c>
      <c r="K1060" t="s">
        <v>533</v>
      </c>
      <c r="L1060">
        <v>1368</v>
      </c>
      <c r="N1060">
        <v>1011</v>
      </c>
      <c r="O1060" t="s">
        <v>520</v>
      </c>
      <c r="P1060" t="s">
        <v>520</v>
      </c>
      <c r="Q1060">
        <v>1</v>
      </c>
      <c r="W1060">
        <v>0</v>
      </c>
      <c r="X1060">
        <v>458544584</v>
      </c>
      <c r="Y1060">
        <v>1.05</v>
      </c>
      <c r="AA1060">
        <v>0</v>
      </c>
      <c r="AB1060">
        <v>932.72</v>
      </c>
      <c r="AC1060">
        <v>386.51</v>
      </c>
      <c r="AD1060">
        <v>0</v>
      </c>
      <c r="AE1060">
        <v>0</v>
      </c>
      <c r="AF1060">
        <v>87.17</v>
      </c>
      <c r="AG1060">
        <v>11.6</v>
      </c>
      <c r="AH1060">
        <v>0</v>
      </c>
      <c r="AI1060">
        <v>1</v>
      </c>
      <c r="AJ1060">
        <v>10.7</v>
      </c>
      <c r="AK1060">
        <v>33.32</v>
      </c>
      <c r="AL1060">
        <v>1</v>
      </c>
      <c r="AN1060">
        <v>0</v>
      </c>
      <c r="AO1060">
        <v>1</v>
      </c>
      <c r="AP1060">
        <v>1</v>
      </c>
      <c r="AQ1060">
        <v>0</v>
      </c>
      <c r="AR1060">
        <v>0</v>
      </c>
      <c r="AS1060" t="s">
        <v>3</v>
      </c>
      <c r="AT1060">
        <v>0.84</v>
      </c>
      <c r="AU1060" t="s">
        <v>133</v>
      </c>
      <c r="AV1060">
        <v>0</v>
      </c>
      <c r="AW1060">
        <v>2</v>
      </c>
      <c r="AX1060">
        <v>36407712</v>
      </c>
      <c r="AY1060">
        <v>1</v>
      </c>
      <c r="AZ1060">
        <v>0</v>
      </c>
      <c r="BA1060">
        <v>1030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Y1060*Source!I1096</f>
        <v>0.29609999999999997</v>
      </c>
      <c r="CY1060">
        <f>AB1060</f>
        <v>932.72</v>
      </c>
      <c r="CZ1060">
        <f>AF1060</f>
        <v>87.17</v>
      </c>
      <c r="DA1060">
        <f>AJ1060</f>
        <v>10.7</v>
      </c>
      <c r="DB1060">
        <f>ROUND((ROUND(AT1060*CZ1060,2)*1.25),2)</f>
        <v>91.53</v>
      </c>
      <c r="DC1060">
        <f>ROUND((ROUND(AT1060*AG1060,2)*1.25),2)</f>
        <v>12.18</v>
      </c>
    </row>
    <row r="1061" spans="1:107">
      <c r="A1061">
        <f>ROW(Source!A1096)</f>
        <v>1096</v>
      </c>
      <c r="B1061">
        <v>36401907</v>
      </c>
      <c r="C1061">
        <v>36407698</v>
      </c>
      <c r="D1061">
        <v>29114332</v>
      </c>
      <c r="E1061">
        <v>1</v>
      </c>
      <c r="F1061">
        <v>1</v>
      </c>
      <c r="G1061">
        <v>1</v>
      </c>
      <c r="H1061">
        <v>3</v>
      </c>
      <c r="I1061" t="s">
        <v>556</v>
      </c>
      <c r="J1061" t="s">
        <v>557</v>
      </c>
      <c r="K1061" t="s">
        <v>558</v>
      </c>
      <c r="L1061">
        <v>1348</v>
      </c>
      <c r="N1061">
        <v>1009</v>
      </c>
      <c r="O1061" t="s">
        <v>30</v>
      </c>
      <c r="P1061" t="s">
        <v>30</v>
      </c>
      <c r="Q1061">
        <v>1000</v>
      </c>
      <c r="W1061">
        <v>0</v>
      </c>
      <c r="X1061">
        <v>233971917</v>
      </c>
      <c r="Y1061">
        <v>1.23E-2</v>
      </c>
      <c r="AA1061">
        <v>54619.68</v>
      </c>
      <c r="AB1061">
        <v>0</v>
      </c>
      <c r="AC1061">
        <v>0</v>
      </c>
      <c r="AD1061">
        <v>0</v>
      </c>
      <c r="AE1061">
        <v>11978</v>
      </c>
      <c r="AF1061">
        <v>0</v>
      </c>
      <c r="AG1061">
        <v>0</v>
      </c>
      <c r="AH1061">
        <v>0</v>
      </c>
      <c r="AI1061">
        <v>4.5599999999999996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1.23E-2</v>
      </c>
      <c r="AU1061" t="s">
        <v>3</v>
      </c>
      <c r="AV1061">
        <v>0</v>
      </c>
      <c r="AW1061">
        <v>2</v>
      </c>
      <c r="AX1061">
        <v>36407713</v>
      </c>
      <c r="AY1061">
        <v>1</v>
      </c>
      <c r="AZ1061">
        <v>0</v>
      </c>
      <c r="BA1061">
        <v>1031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Y1061*Source!I1096</f>
        <v>3.4685999999999996E-3</v>
      </c>
      <c r="CY1061">
        <f>AA1061</f>
        <v>54619.68</v>
      </c>
      <c r="CZ1061">
        <f>AE1061</f>
        <v>11978</v>
      </c>
      <c r="DA1061">
        <f>AI1061</f>
        <v>4.5599999999999996</v>
      </c>
      <c r="DB1061">
        <f>ROUND(ROUND(AT1061*CZ1061,2),2)</f>
        <v>147.33000000000001</v>
      </c>
      <c r="DC1061">
        <f>ROUND(ROUND(AT1061*AG1061,2),2)</f>
        <v>0</v>
      </c>
    </row>
    <row r="1062" spans="1:107">
      <c r="A1062">
        <f>ROW(Source!A1096)</f>
        <v>1096</v>
      </c>
      <c r="B1062">
        <v>36401907</v>
      </c>
      <c r="C1062">
        <v>36407698</v>
      </c>
      <c r="D1062">
        <v>29130788</v>
      </c>
      <c r="E1062">
        <v>1</v>
      </c>
      <c r="F1062">
        <v>1</v>
      </c>
      <c r="G1062">
        <v>1</v>
      </c>
      <c r="H1062">
        <v>3</v>
      </c>
      <c r="I1062" t="s">
        <v>574</v>
      </c>
      <c r="J1062" t="s">
        <v>575</v>
      </c>
      <c r="K1062" t="s">
        <v>576</v>
      </c>
      <c r="L1062">
        <v>1339</v>
      </c>
      <c r="N1062">
        <v>1007</v>
      </c>
      <c r="O1062" t="s">
        <v>570</v>
      </c>
      <c r="P1062" t="s">
        <v>570</v>
      </c>
      <c r="Q1062">
        <v>1</v>
      </c>
      <c r="W1062">
        <v>0</v>
      </c>
      <c r="X1062">
        <v>23409818</v>
      </c>
      <c r="Y1062">
        <v>2.88</v>
      </c>
      <c r="AA1062">
        <v>14208.11</v>
      </c>
      <c r="AB1062">
        <v>0</v>
      </c>
      <c r="AC1062">
        <v>0</v>
      </c>
      <c r="AD1062">
        <v>0</v>
      </c>
      <c r="AE1062">
        <v>2156.0100000000002</v>
      </c>
      <c r="AF1062">
        <v>0</v>
      </c>
      <c r="AG1062">
        <v>0</v>
      </c>
      <c r="AH1062">
        <v>0</v>
      </c>
      <c r="AI1062">
        <v>6.59</v>
      </c>
      <c r="AJ1062">
        <v>1</v>
      </c>
      <c r="AK1062">
        <v>1</v>
      </c>
      <c r="AL1062">
        <v>1</v>
      </c>
      <c r="AN1062">
        <v>0</v>
      </c>
      <c r="AO1062">
        <v>1</v>
      </c>
      <c r="AP1062">
        <v>0</v>
      </c>
      <c r="AQ1062">
        <v>0</v>
      </c>
      <c r="AR1062">
        <v>0</v>
      </c>
      <c r="AS1062" t="s">
        <v>3</v>
      </c>
      <c r="AT1062">
        <v>2.88</v>
      </c>
      <c r="AU1062" t="s">
        <v>3</v>
      </c>
      <c r="AV1062">
        <v>0</v>
      </c>
      <c r="AW1062">
        <v>2</v>
      </c>
      <c r="AX1062">
        <v>36407714</v>
      </c>
      <c r="AY1062">
        <v>1</v>
      </c>
      <c r="AZ1062">
        <v>0</v>
      </c>
      <c r="BA1062">
        <v>1032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Y1062*Source!I1096</f>
        <v>0.81215999999999988</v>
      </c>
      <c r="CY1062">
        <f>AA1062</f>
        <v>14208.11</v>
      </c>
      <c r="CZ1062">
        <f>AE1062</f>
        <v>2156.0100000000002</v>
      </c>
      <c r="DA1062">
        <f>AI1062</f>
        <v>6.59</v>
      </c>
      <c r="DB1062">
        <f>ROUND(ROUND(AT1062*CZ1062,2),2)</f>
        <v>6209.31</v>
      </c>
      <c r="DC1062">
        <f>ROUND(ROUND(AT1062*AG1062,2),2)</f>
        <v>0</v>
      </c>
    </row>
    <row r="1063" spans="1:107">
      <c r="A1063">
        <f>ROW(Source!A1097)</f>
        <v>1097</v>
      </c>
      <c r="B1063">
        <v>36401907</v>
      </c>
      <c r="C1063">
        <v>36407715</v>
      </c>
      <c r="D1063">
        <v>18408291</v>
      </c>
      <c r="E1063">
        <v>1</v>
      </c>
      <c r="F1063">
        <v>1</v>
      </c>
      <c r="G1063">
        <v>1</v>
      </c>
      <c r="H1063">
        <v>1</v>
      </c>
      <c r="I1063" t="s">
        <v>559</v>
      </c>
      <c r="J1063" t="s">
        <v>3</v>
      </c>
      <c r="K1063" t="s">
        <v>560</v>
      </c>
      <c r="L1063">
        <v>1369</v>
      </c>
      <c r="N1063">
        <v>1013</v>
      </c>
      <c r="O1063" t="s">
        <v>514</v>
      </c>
      <c r="P1063" t="s">
        <v>514</v>
      </c>
      <c r="Q1063">
        <v>1</v>
      </c>
      <c r="W1063">
        <v>0</v>
      </c>
      <c r="X1063">
        <v>1933892413</v>
      </c>
      <c r="Y1063">
        <v>35.948999999999998</v>
      </c>
      <c r="AA1063">
        <v>0</v>
      </c>
      <c r="AB1063">
        <v>0</v>
      </c>
      <c r="AC1063">
        <v>0</v>
      </c>
      <c r="AD1063">
        <v>260.95999999999998</v>
      </c>
      <c r="AE1063">
        <v>0</v>
      </c>
      <c r="AF1063">
        <v>0</v>
      </c>
      <c r="AG1063">
        <v>0</v>
      </c>
      <c r="AH1063">
        <v>260.95999999999998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1</v>
      </c>
      <c r="AQ1063">
        <v>0</v>
      </c>
      <c r="AR1063">
        <v>0</v>
      </c>
      <c r="AS1063" t="s">
        <v>3</v>
      </c>
      <c r="AT1063">
        <v>31.26</v>
      </c>
      <c r="AU1063" t="s">
        <v>134</v>
      </c>
      <c r="AV1063">
        <v>1</v>
      </c>
      <c r="AW1063">
        <v>2</v>
      </c>
      <c r="AX1063">
        <v>36407723</v>
      </c>
      <c r="AY1063">
        <v>2</v>
      </c>
      <c r="AZ1063">
        <v>131072</v>
      </c>
      <c r="BA1063">
        <v>1033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Y1063*Source!I1097</f>
        <v>10.137617999999998</v>
      </c>
      <c r="CY1063">
        <f>AD1063</f>
        <v>260.95999999999998</v>
      </c>
      <c r="CZ1063">
        <f>AH1063</f>
        <v>260.95999999999998</v>
      </c>
      <c r="DA1063">
        <f>AL1063</f>
        <v>1</v>
      </c>
      <c r="DB1063">
        <f>ROUND((ROUND(AT1063*CZ1063,2)*1.15),2)</f>
        <v>9381.25</v>
      </c>
      <c r="DC1063">
        <f>ROUND((ROUND(AT1063*AG1063,2)*1.15),2)</f>
        <v>0</v>
      </c>
    </row>
    <row r="1064" spans="1:107">
      <c r="A1064">
        <f>ROW(Source!A1097)</f>
        <v>1097</v>
      </c>
      <c r="B1064">
        <v>36401907</v>
      </c>
      <c r="C1064">
        <v>36407715</v>
      </c>
      <c r="D1064">
        <v>121548</v>
      </c>
      <c r="E1064">
        <v>1</v>
      </c>
      <c r="F1064">
        <v>1</v>
      </c>
      <c r="G1064">
        <v>1</v>
      </c>
      <c r="H1064">
        <v>1</v>
      </c>
      <c r="I1064" t="s">
        <v>35</v>
      </c>
      <c r="J1064" t="s">
        <v>3</v>
      </c>
      <c r="K1064" t="s">
        <v>515</v>
      </c>
      <c r="L1064">
        <v>608254</v>
      </c>
      <c r="N1064">
        <v>1013</v>
      </c>
      <c r="O1064" t="s">
        <v>516</v>
      </c>
      <c r="P1064" t="s">
        <v>516</v>
      </c>
      <c r="Q1064">
        <v>1</v>
      </c>
      <c r="W1064">
        <v>0</v>
      </c>
      <c r="X1064">
        <v>-185737400</v>
      </c>
      <c r="Y1064">
        <v>8.375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1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1</v>
      </c>
      <c r="AQ1064">
        <v>0</v>
      </c>
      <c r="AR1064">
        <v>0</v>
      </c>
      <c r="AS1064" t="s">
        <v>3</v>
      </c>
      <c r="AT1064">
        <v>6.7</v>
      </c>
      <c r="AU1064" t="s">
        <v>133</v>
      </c>
      <c r="AV1064">
        <v>2</v>
      </c>
      <c r="AW1064">
        <v>2</v>
      </c>
      <c r="AX1064">
        <v>36407724</v>
      </c>
      <c r="AY1064">
        <v>1</v>
      </c>
      <c r="AZ1064">
        <v>0</v>
      </c>
      <c r="BA1064">
        <v>1034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Y1064*Source!I1097</f>
        <v>2.3617499999999998</v>
      </c>
      <c r="CY1064">
        <f>AD1064</f>
        <v>0</v>
      </c>
      <c r="CZ1064">
        <f>AH1064</f>
        <v>0</v>
      </c>
      <c r="DA1064">
        <f>AL1064</f>
        <v>1</v>
      </c>
      <c r="DB1064">
        <f>ROUND((ROUND(AT1064*CZ1064,2)*1.25),2)</f>
        <v>0</v>
      </c>
      <c r="DC1064">
        <f>ROUND((ROUND(AT1064*AG1064,2)*1.25),2)</f>
        <v>0</v>
      </c>
    </row>
    <row r="1065" spans="1:107">
      <c r="A1065">
        <f>ROW(Source!A1097)</f>
        <v>1097</v>
      </c>
      <c r="B1065">
        <v>36401907</v>
      </c>
      <c r="C1065">
        <v>36407715</v>
      </c>
      <c r="D1065">
        <v>29172710</v>
      </c>
      <c r="E1065">
        <v>1</v>
      </c>
      <c r="F1065">
        <v>1</v>
      </c>
      <c r="G1065">
        <v>1</v>
      </c>
      <c r="H1065">
        <v>2</v>
      </c>
      <c r="I1065" t="s">
        <v>523</v>
      </c>
      <c r="J1065" t="s">
        <v>524</v>
      </c>
      <c r="K1065" t="s">
        <v>525</v>
      </c>
      <c r="L1065">
        <v>1368</v>
      </c>
      <c r="N1065">
        <v>1011</v>
      </c>
      <c r="O1065" t="s">
        <v>520</v>
      </c>
      <c r="P1065" t="s">
        <v>520</v>
      </c>
      <c r="Q1065">
        <v>1</v>
      </c>
      <c r="W1065">
        <v>0</v>
      </c>
      <c r="X1065">
        <v>-1676841219</v>
      </c>
      <c r="Y1065">
        <v>8.375</v>
      </c>
      <c r="AA1065">
        <v>0</v>
      </c>
      <c r="AB1065">
        <v>539.16</v>
      </c>
      <c r="AC1065">
        <v>335.2</v>
      </c>
      <c r="AD1065">
        <v>0</v>
      </c>
      <c r="AE1065">
        <v>0</v>
      </c>
      <c r="AF1065">
        <v>46.56</v>
      </c>
      <c r="AG1065">
        <v>10.06</v>
      </c>
      <c r="AH1065">
        <v>0</v>
      </c>
      <c r="AI1065">
        <v>1</v>
      </c>
      <c r="AJ1065">
        <v>11.58</v>
      </c>
      <c r="AK1065">
        <v>33.32</v>
      </c>
      <c r="AL1065">
        <v>1</v>
      </c>
      <c r="AN1065">
        <v>0</v>
      </c>
      <c r="AO1065">
        <v>1</v>
      </c>
      <c r="AP1065">
        <v>1</v>
      </c>
      <c r="AQ1065">
        <v>0</v>
      </c>
      <c r="AR1065">
        <v>0</v>
      </c>
      <c r="AS1065" t="s">
        <v>3</v>
      </c>
      <c r="AT1065">
        <v>6.7</v>
      </c>
      <c r="AU1065" t="s">
        <v>133</v>
      </c>
      <c r="AV1065">
        <v>0</v>
      </c>
      <c r="AW1065">
        <v>2</v>
      </c>
      <c r="AX1065">
        <v>36407725</v>
      </c>
      <c r="AY1065">
        <v>1</v>
      </c>
      <c r="AZ1065">
        <v>0</v>
      </c>
      <c r="BA1065">
        <v>1035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Y1065*Source!I1097</f>
        <v>2.3617499999999998</v>
      </c>
      <c r="CY1065">
        <f>AB1065</f>
        <v>539.16</v>
      </c>
      <c r="CZ1065">
        <f>AF1065</f>
        <v>46.56</v>
      </c>
      <c r="DA1065">
        <f>AJ1065</f>
        <v>11.58</v>
      </c>
      <c r="DB1065">
        <f>ROUND((ROUND(AT1065*CZ1065,2)*1.25),2)</f>
        <v>389.94</v>
      </c>
      <c r="DC1065">
        <f>ROUND((ROUND(AT1065*AG1065,2)*1.25),2)</f>
        <v>84.25</v>
      </c>
    </row>
    <row r="1066" spans="1:107">
      <c r="A1066">
        <f>ROW(Source!A1097)</f>
        <v>1097</v>
      </c>
      <c r="B1066">
        <v>36401907</v>
      </c>
      <c r="C1066">
        <v>36407715</v>
      </c>
      <c r="D1066">
        <v>29173472</v>
      </c>
      <c r="E1066">
        <v>1</v>
      </c>
      <c r="F1066">
        <v>1</v>
      </c>
      <c r="G1066">
        <v>1</v>
      </c>
      <c r="H1066">
        <v>2</v>
      </c>
      <c r="I1066" t="s">
        <v>577</v>
      </c>
      <c r="J1066" t="s">
        <v>578</v>
      </c>
      <c r="K1066" t="s">
        <v>579</v>
      </c>
      <c r="L1066">
        <v>1368</v>
      </c>
      <c r="N1066">
        <v>1011</v>
      </c>
      <c r="O1066" t="s">
        <v>520</v>
      </c>
      <c r="P1066" t="s">
        <v>520</v>
      </c>
      <c r="Q1066">
        <v>1</v>
      </c>
      <c r="W1066">
        <v>0</v>
      </c>
      <c r="X1066">
        <v>275932499</v>
      </c>
      <c r="Y1066">
        <v>13.75</v>
      </c>
      <c r="AA1066">
        <v>0</v>
      </c>
      <c r="AB1066">
        <v>12.75</v>
      </c>
      <c r="AC1066">
        <v>0</v>
      </c>
      <c r="AD1066">
        <v>0</v>
      </c>
      <c r="AE1066">
        <v>0</v>
      </c>
      <c r="AF1066">
        <v>3</v>
      </c>
      <c r="AG1066">
        <v>0</v>
      </c>
      <c r="AH1066">
        <v>0</v>
      </c>
      <c r="AI1066">
        <v>1</v>
      </c>
      <c r="AJ1066">
        <v>4.25</v>
      </c>
      <c r="AK1066">
        <v>33.32</v>
      </c>
      <c r="AL1066">
        <v>1</v>
      </c>
      <c r="AN1066">
        <v>0</v>
      </c>
      <c r="AO1066">
        <v>1</v>
      </c>
      <c r="AP1066">
        <v>1</v>
      </c>
      <c r="AQ1066">
        <v>0</v>
      </c>
      <c r="AR1066">
        <v>0</v>
      </c>
      <c r="AS1066" t="s">
        <v>3</v>
      </c>
      <c r="AT1066">
        <v>11</v>
      </c>
      <c r="AU1066" t="s">
        <v>133</v>
      </c>
      <c r="AV1066">
        <v>0</v>
      </c>
      <c r="AW1066">
        <v>2</v>
      </c>
      <c r="AX1066">
        <v>36407726</v>
      </c>
      <c r="AY1066">
        <v>1</v>
      </c>
      <c r="AZ1066">
        <v>0</v>
      </c>
      <c r="BA1066">
        <v>1036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Y1066*Source!I1097</f>
        <v>3.8774999999999995</v>
      </c>
      <c r="CY1066">
        <f>AB1066</f>
        <v>12.75</v>
      </c>
      <c r="CZ1066">
        <f>AF1066</f>
        <v>3</v>
      </c>
      <c r="DA1066">
        <f>AJ1066</f>
        <v>4.25</v>
      </c>
      <c r="DB1066">
        <f>ROUND((ROUND(AT1066*CZ1066,2)*1.25),2)</f>
        <v>41.25</v>
      </c>
      <c r="DC1066">
        <f>ROUND((ROUND(AT1066*AG1066,2)*1.25),2)</f>
        <v>0</v>
      </c>
    </row>
    <row r="1067" spans="1:107">
      <c r="A1067">
        <f>ROW(Source!A1097)</f>
        <v>1097</v>
      </c>
      <c r="B1067">
        <v>36401907</v>
      </c>
      <c r="C1067">
        <v>36407715</v>
      </c>
      <c r="D1067">
        <v>29174913</v>
      </c>
      <c r="E1067">
        <v>1</v>
      </c>
      <c r="F1067">
        <v>1</v>
      </c>
      <c r="G1067">
        <v>1</v>
      </c>
      <c r="H1067">
        <v>2</v>
      </c>
      <c r="I1067" t="s">
        <v>531</v>
      </c>
      <c r="J1067" t="s">
        <v>532</v>
      </c>
      <c r="K1067" t="s">
        <v>533</v>
      </c>
      <c r="L1067">
        <v>1368</v>
      </c>
      <c r="N1067">
        <v>1011</v>
      </c>
      <c r="O1067" t="s">
        <v>520</v>
      </c>
      <c r="P1067" t="s">
        <v>520</v>
      </c>
      <c r="Q1067">
        <v>1</v>
      </c>
      <c r="W1067">
        <v>0</v>
      </c>
      <c r="X1067">
        <v>458544584</v>
      </c>
      <c r="Y1067">
        <v>0.4375</v>
      </c>
      <c r="AA1067">
        <v>0</v>
      </c>
      <c r="AB1067">
        <v>932.72</v>
      </c>
      <c r="AC1067">
        <v>386.51</v>
      </c>
      <c r="AD1067">
        <v>0</v>
      </c>
      <c r="AE1067">
        <v>0</v>
      </c>
      <c r="AF1067">
        <v>87.17</v>
      </c>
      <c r="AG1067">
        <v>11.6</v>
      </c>
      <c r="AH1067">
        <v>0</v>
      </c>
      <c r="AI1067">
        <v>1</v>
      </c>
      <c r="AJ1067">
        <v>10.7</v>
      </c>
      <c r="AK1067">
        <v>33.32</v>
      </c>
      <c r="AL1067">
        <v>1</v>
      </c>
      <c r="AN1067">
        <v>0</v>
      </c>
      <c r="AO1067">
        <v>1</v>
      </c>
      <c r="AP1067">
        <v>1</v>
      </c>
      <c r="AQ1067">
        <v>0</v>
      </c>
      <c r="AR1067">
        <v>0</v>
      </c>
      <c r="AS1067" t="s">
        <v>3</v>
      </c>
      <c r="AT1067">
        <v>0.35</v>
      </c>
      <c r="AU1067" t="s">
        <v>133</v>
      </c>
      <c r="AV1067">
        <v>0</v>
      </c>
      <c r="AW1067">
        <v>2</v>
      </c>
      <c r="AX1067">
        <v>36407727</v>
      </c>
      <c r="AY1067">
        <v>1</v>
      </c>
      <c r="AZ1067">
        <v>0</v>
      </c>
      <c r="BA1067">
        <v>1037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Y1067*Source!I1097</f>
        <v>0.12337499999999998</v>
      </c>
      <c r="CY1067">
        <f>AB1067</f>
        <v>932.72</v>
      </c>
      <c r="CZ1067">
        <f>AF1067</f>
        <v>87.17</v>
      </c>
      <c r="DA1067">
        <f>AJ1067</f>
        <v>10.7</v>
      </c>
      <c r="DB1067">
        <f>ROUND((ROUND(AT1067*CZ1067,2)*1.25),2)</f>
        <v>38.14</v>
      </c>
      <c r="DC1067">
        <f>ROUND((ROUND(AT1067*AG1067,2)*1.25),2)</f>
        <v>5.08</v>
      </c>
    </row>
    <row r="1068" spans="1:107">
      <c r="A1068">
        <f>ROW(Source!A1097)</f>
        <v>1097</v>
      </c>
      <c r="B1068">
        <v>36401907</v>
      </c>
      <c r="C1068">
        <v>36407715</v>
      </c>
      <c r="D1068">
        <v>29114687</v>
      </c>
      <c r="E1068">
        <v>1</v>
      </c>
      <c r="F1068">
        <v>1</v>
      </c>
      <c r="G1068">
        <v>1</v>
      </c>
      <c r="H1068">
        <v>3</v>
      </c>
      <c r="I1068" t="s">
        <v>580</v>
      </c>
      <c r="J1068" t="s">
        <v>581</v>
      </c>
      <c r="K1068" t="s">
        <v>582</v>
      </c>
      <c r="L1068">
        <v>1348</v>
      </c>
      <c r="N1068">
        <v>1009</v>
      </c>
      <c r="O1068" t="s">
        <v>30</v>
      </c>
      <c r="P1068" t="s">
        <v>30</v>
      </c>
      <c r="Q1068">
        <v>1000</v>
      </c>
      <c r="W1068">
        <v>0</v>
      </c>
      <c r="X1068">
        <v>157955001</v>
      </c>
      <c r="Y1068">
        <v>1.8E-3</v>
      </c>
      <c r="AA1068">
        <v>105069.06</v>
      </c>
      <c r="AB1068">
        <v>0</v>
      </c>
      <c r="AC1068">
        <v>0</v>
      </c>
      <c r="AD1068">
        <v>0</v>
      </c>
      <c r="AE1068">
        <v>16974</v>
      </c>
      <c r="AF1068">
        <v>0</v>
      </c>
      <c r="AG1068">
        <v>0</v>
      </c>
      <c r="AH1068">
        <v>0</v>
      </c>
      <c r="AI1068">
        <v>6.19</v>
      </c>
      <c r="AJ1068">
        <v>1</v>
      </c>
      <c r="AK1068">
        <v>1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1.8E-3</v>
      </c>
      <c r="AU1068" t="s">
        <v>3</v>
      </c>
      <c r="AV1068">
        <v>0</v>
      </c>
      <c r="AW1068">
        <v>2</v>
      </c>
      <c r="AX1068">
        <v>36407728</v>
      </c>
      <c r="AY1068">
        <v>1</v>
      </c>
      <c r="AZ1068">
        <v>0</v>
      </c>
      <c r="BA1068">
        <v>1038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Y1068*Source!I1097</f>
        <v>5.0759999999999998E-4</v>
      </c>
      <c r="CY1068">
        <f>AA1068</f>
        <v>105069.06</v>
      </c>
      <c r="CZ1068">
        <f>AE1068</f>
        <v>16974</v>
      </c>
      <c r="DA1068">
        <f>AI1068</f>
        <v>6.19</v>
      </c>
      <c r="DB1068">
        <f>ROUND(ROUND(AT1068*CZ1068,2),2)</f>
        <v>30.55</v>
      </c>
      <c r="DC1068">
        <f>ROUND(ROUND(AT1068*AG1068,2),2)</f>
        <v>0</v>
      </c>
    </row>
    <row r="1069" spans="1:107">
      <c r="A1069">
        <f>ROW(Source!A1097)</f>
        <v>1097</v>
      </c>
      <c r="B1069">
        <v>36401907</v>
      </c>
      <c r="C1069">
        <v>36407715</v>
      </c>
      <c r="D1069">
        <v>29115292</v>
      </c>
      <c r="E1069">
        <v>1</v>
      </c>
      <c r="F1069">
        <v>1</v>
      </c>
      <c r="G1069">
        <v>1</v>
      </c>
      <c r="H1069">
        <v>3</v>
      </c>
      <c r="I1069" t="s">
        <v>583</v>
      </c>
      <c r="J1069" t="s">
        <v>584</v>
      </c>
      <c r="K1069" t="s">
        <v>585</v>
      </c>
      <c r="L1069">
        <v>1339</v>
      </c>
      <c r="N1069">
        <v>1007</v>
      </c>
      <c r="O1069" t="s">
        <v>570</v>
      </c>
      <c r="P1069" t="s">
        <v>570</v>
      </c>
      <c r="Q1069">
        <v>1</v>
      </c>
      <c r="W1069">
        <v>0</v>
      </c>
      <c r="X1069">
        <v>582810497</v>
      </c>
      <c r="Y1069">
        <v>1.24</v>
      </c>
      <c r="AA1069">
        <v>29691.33</v>
      </c>
      <c r="AB1069">
        <v>0</v>
      </c>
      <c r="AC1069">
        <v>0</v>
      </c>
      <c r="AD1069">
        <v>0</v>
      </c>
      <c r="AE1069">
        <v>4478.33</v>
      </c>
      <c r="AF1069">
        <v>0</v>
      </c>
      <c r="AG1069">
        <v>0</v>
      </c>
      <c r="AH1069">
        <v>0</v>
      </c>
      <c r="AI1069">
        <v>6.63</v>
      </c>
      <c r="AJ1069">
        <v>1</v>
      </c>
      <c r="AK1069">
        <v>1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1.24</v>
      </c>
      <c r="AU1069" t="s">
        <v>3</v>
      </c>
      <c r="AV1069">
        <v>0</v>
      </c>
      <c r="AW1069">
        <v>2</v>
      </c>
      <c r="AX1069">
        <v>36407729</v>
      </c>
      <c r="AY1069">
        <v>1</v>
      </c>
      <c r="AZ1069">
        <v>0</v>
      </c>
      <c r="BA1069">
        <v>1039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Y1069*Source!I1097</f>
        <v>0.34967999999999999</v>
      </c>
      <c r="CY1069">
        <f>AA1069</f>
        <v>29691.33</v>
      </c>
      <c r="CZ1069">
        <f>AE1069</f>
        <v>4478.33</v>
      </c>
      <c r="DA1069">
        <f>AI1069</f>
        <v>6.63</v>
      </c>
      <c r="DB1069">
        <f>ROUND(ROUND(AT1069*CZ1069,2),2)</f>
        <v>5553.13</v>
      </c>
      <c r="DC1069">
        <f>ROUND(ROUND(AT1069*AG1069,2),2)</f>
        <v>0</v>
      </c>
    </row>
    <row r="1070" spans="1:107">
      <c r="A1070">
        <f>ROW(Source!A1098)</f>
        <v>1098</v>
      </c>
      <c r="B1070">
        <v>36401907</v>
      </c>
      <c r="C1070">
        <v>36407730</v>
      </c>
      <c r="D1070">
        <v>18410542</v>
      </c>
      <c r="E1070">
        <v>1</v>
      </c>
      <c r="F1070">
        <v>1</v>
      </c>
      <c r="G1070">
        <v>1</v>
      </c>
      <c r="H1070">
        <v>1</v>
      </c>
      <c r="I1070" t="s">
        <v>760</v>
      </c>
      <c r="J1070" t="s">
        <v>3</v>
      </c>
      <c r="K1070" t="s">
        <v>761</v>
      </c>
      <c r="L1070">
        <v>1369</v>
      </c>
      <c r="N1070">
        <v>1013</v>
      </c>
      <c r="O1070" t="s">
        <v>514</v>
      </c>
      <c r="P1070" t="s">
        <v>514</v>
      </c>
      <c r="Q1070">
        <v>1</v>
      </c>
      <c r="W1070">
        <v>0</v>
      </c>
      <c r="X1070">
        <v>1415306217</v>
      </c>
      <c r="Y1070">
        <v>36.121499999999997</v>
      </c>
      <c r="AA1070">
        <v>0</v>
      </c>
      <c r="AB1070">
        <v>0</v>
      </c>
      <c r="AC1070">
        <v>0</v>
      </c>
      <c r="AD1070">
        <v>265.43</v>
      </c>
      <c r="AE1070">
        <v>0</v>
      </c>
      <c r="AF1070">
        <v>0</v>
      </c>
      <c r="AG1070">
        <v>0</v>
      </c>
      <c r="AH1070">
        <v>265.43</v>
      </c>
      <c r="AI1070">
        <v>1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1</v>
      </c>
      <c r="AQ1070">
        <v>0</v>
      </c>
      <c r="AR1070">
        <v>0</v>
      </c>
      <c r="AS1070" t="s">
        <v>3</v>
      </c>
      <c r="AT1070">
        <v>31.41</v>
      </c>
      <c r="AU1070" t="s">
        <v>134</v>
      </c>
      <c r="AV1070">
        <v>1</v>
      </c>
      <c r="AW1070">
        <v>2</v>
      </c>
      <c r="AX1070">
        <v>36407739</v>
      </c>
      <c r="AY1070">
        <v>2</v>
      </c>
      <c r="AZ1070">
        <v>131072</v>
      </c>
      <c r="BA1070">
        <v>1040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Y1070*Source!I1098</f>
        <v>10.186262999999999</v>
      </c>
      <c r="CY1070">
        <f>AD1070</f>
        <v>265.43</v>
      </c>
      <c r="CZ1070">
        <f>AH1070</f>
        <v>265.43</v>
      </c>
      <c r="DA1070">
        <f>AL1070</f>
        <v>1</v>
      </c>
      <c r="DB1070">
        <f>ROUND((ROUND(AT1070*CZ1070,2)*1.15),2)</f>
        <v>9587.73</v>
      </c>
      <c r="DC1070">
        <f>ROUND((ROUND(AT1070*AG1070,2)*1.15),2)</f>
        <v>0</v>
      </c>
    </row>
    <row r="1071" spans="1:107">
      <c r="A1071">
        <f>ROW(Source!A1098)</f>
        <v>1098</v>
      </c>
      <c r="B1071">
        <v>36401907</v>
      </c>
      <c r="C1071">
        <v>36407730</v>
      </c>
      <c r="D1071">
        <v>121548</v>
      </c>
      <c r="E1071">
        <v>1</v>
      </c>
      <c r="F1071">
        <v>1</v>
      </c>
      <c r="G1071">
        <v>1</v>
      </c>
      <c r="H1071">
        <v>1</v>
      </c>
      <c r="I1071" t="s">
        <v>35</v>
      </c>
      <c r="J1071" t="s">
        <v>3</v>
      </c>
      <c r="K1071" t="s">
        <v>515</v>
      </c>
      <c r="L1071">
        <v>608254</v>
      </c>
      <c r="N1071">
        <v>1013</v>
      </c>
      <c r="O1071" t="s">
        <v>516</v>
      </c>
      <c r="P1071" t="s">
        <v>516</v>
      </c>
      <c r="Q1071">
        <v>1</v>
      </c>
      <c r="W1071">
        <v>0</v>
      </c>
      <c r="X1071">
        <v>-185737400</v>
      </c>
      <c r="Y1071">
        <v>0.42500000000000004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1</v>
      </c>
      <c r="AQ1071">
        <v>0</v>
      </c>
      <c r="AR1071">
        <v>0</v>
      </c>
      <c r="AS1071" t="s">
        <v>3</v>
      </c>
      <c r="AT1071">
        <v>0.34</v>
      </c>
      <c r="AU1071" t="s">
        <v>133</v>
      </c>
      <c r="AV1071">
        <v>2</v>
      </c>
      <c r="AW1071">
        <v>2</v>
      </c>
      <c r="AX1071">
        <v>36407740</v>
      </c>
      <c r="AY1071">
        <v>1</v>
      </c>
      <c r="AZ1071">
        <v>0</v>
      </c>
      <c r="BA1071">
        <v>1041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Y1071*Source!I1098</f>
        <v>0.11985</v>
      </c>
      <c r="CY1071">
        <f>AD1071</f>
        <v>0</v>
      </c>
      <c r="CZ1071">
        <f>AH1071</f>
        <v>0</v>
      </c>
      <c r="DA1071">
        <f>AL1071</f>
        <v>1</v>
      </c>
      <c r="DB1071">
        <f>ROUND((ROUND(AT1071*CZ1071,2)*1.25),2)</f>
        <v>0</v>
      </c>
      <c r="DC1071">
        <f>ROUND((ROUND(AT1071*AG1071,2)*1.25),2)</f>
        <v>0</v>
      </c>
    </row>
    <row r="1072" spans="1:107">
      <c r="A1072">
        <f>ROW(Source!A1098)</f>
        <v>1098</v>
      </c>
      <c r="B1072">
        <v>36401907</v>
      </c>
      <c r="C1072">
        <v>36407730</v>
      </c>
      <c r="D1072">
        <v>29172556</v>
      </c>
      <c r="E1072">
        <v>1</v>
      </c>
      <c r="F1072">
        <v>1</v>
      </c>
      <c r="G1072">
        <v>1</v>
      </c>
      <c r="H1072">
        <v>2</v>
      </c>
      <c r="I1072" t="s">
        <v>517</v>
      </c>
      <c r="J1072" t="s">
        <v>518</v>
      </c>
      <c r="K1072" t="s">
        <v>519</v>
      </c>
      <c r="L1072">
        <v>1368</v>
      </c>
      <c r="N1072">
        <v>1011</v>
      </c>
      <c r="O1072" t="s">
        <v>520</v>
      </c>
      <c r="P1072" t="s">
        <v>520</v>
      </c>
      <c r="Q1072">
        <v>1</v>
      </c>
      <c r="W1072">
        <v>0</v>
      </c>
      <c r="X1072">
        <v>-1302720870</v>
      </c>
      <c r="Y1072">
        <v>0.42500000000000004</v>
      </c>
      <c r="AA1072">
        <v>0</v>
      </c>
      <c r="AB1072">
        <v>466.71</v>
      </c>
      <c r="AC1072">
        <v>449.82</v>
      </c>
      <c r="AD1072">
        <v>0</v>
      </c>
      <c r="AE1072">
        <v>0</v>
      </c>
      <c r="AF1072">
        <v>31.26</v>
      </c>
      <c r="AG1072">
        <v>13.5</v>
      </c>
      <c r="AH1072">
        <v>0</v>
      </c>
      <c r="AI1072">
        <v>1</v>
      </c>
      <c r="AJ1072">
        <v>14.93</v>
      </c>
      <c r="AK1072">
        <v>33.32</v>
      </c>
      <c r="AL1072">
        <v>1</v>
      </c>
      <c r="AN1072">
        <v>0</v>
      </c>
      <c r="AO1072">
        <v>1</v>
      </c>
      <c r="AP1072">
        <v>1</v>
      </c>
      <c r="AQ1072">
        <v>0</v>
      </c>
      <c r="AR1072">
        <v>0</v>
      </c>
      <c r="AS1072" t="s">
        <v>3</v>
      </c>
      <c r="AT1072">
        <v>0.34</v>
      </c>
      <c r="AU1072" t="s">
        <v>133</v>
      </c>
      <c r="AV1072">
        <v>0</v>
      </c>
      <c r="AW1072">
        <v>2</v>
      </c>
      <c r="AX1072">
        <v>36407741</v>
      </c>
      <c r="AY1072">
        <v>1</v>
      </c>
      <c r="AZ1072">
        <v>0</v>
      </c>
      <c r="BA1072">
        <v>1042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Y1072*Source!I1098</f>
        <v>0.11985</v>
      </c>
      <c r="CY1072">
        <f>AB1072</f>
        <v>466.71</v>
      </c>
      <c r="CZ1072">
        <f>AF1072</f>
        <v>31.26</v>
      </c>
      <c r="DA1072">
        <f>AJ1072</f>
        <v>14.93</v>
      </c>
      <c r="DB1072">
        <f>ROUND((ROUND(AT1072*CZ1072,2)*1.25),2)</f>
        <v>13.29</v>
      </c>
      <c r="DC1072">
        <f>ROUND((ROUND(AT1072*AG1072,2)*1.25),2)</f>
        <v>5.74</v>
      </c>
    </row>
    <row r="1073" spans="1:107">
      <c r="A1073">
        <f>ROW(Source!A1098)</f>
        <v>1098</v>
      </c>
      <c r="B1073">
        <v>36401907</v>
      </c>
      <c r="C1073">
        <v>36407730</v>
      </c>
      <c r="D1073">
        <v>29174663</v>
      </c>
      <c r="E1073">
        <v>1</v>
      </c>
      <c r="F1073">
        <v>1</v>
      </c>
      <c r="G1073">
        <v>1</v>
      </c>
      <c r="H1073">
        <v>2</v>
      </c>
      <c r="I1073" t="s">
        <v>762</v>
      </c>
      <c r="J1073" t="s">
        <v>763</v>
      </c>
      <c r="K1073" t="s">
        <v>764</v>
      </c>
      <c r="L1073">
        <v>1368</v>
      </c>
      <c r="N1073">
        <v>1011</v>
      </c>
      <c r="O1073" t="s">
        <v>520</v>
      </c>
      <c r="P1073" t="s">
        <v>520</v>
      </c>
      <c r="Q1073">
        <v>1</v>
      </c>
      <c r="W1073">
        <v>0</v>
      </c>
      <c r="X1073">
        <v>494683813</v>
      </c>
      <c r="Y1073">
        <v>6.625</v>
      </c>
      <c r="AA1073">
        <v>0</v>
      </c>
      <c r="AB1073">
        <v>17.100000000000001</v>
      </c>
      <c r="AC1073">
        <v>0</v>
      </c>
      <c r="AD1073">
        <v>0</v>
      </c>
      <c r="AE1073">
        <v>0</v>
      </c>
      <c r="AF1073">
        <v>3.4</v>
      </c>
      <c r="AG1073">
        <v>0</v>
      </c>
      <c r="AH1073">
        <v>0</v>
      </c>
      <c r="AI1073">
        <v>1</v>
      </c>
      <c r="AJ1073">
        <v>5.03</v>
      </c>
      <c r="AK1073">
        <v>33.32</v>
      </c>
      <c r="AL1073">
        <v>1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5.3</v>
      </c>
      <c r="AU1073" t="s">
        <v>133</v>
      </c>
      <c r="AV1073">
        <v>0</v>
      </c>
      <c r="AW1073">
        <v>2</v>
      </c>
      <c r="AX1073">
        <v>36407742</v>
      </c>
      <c r="AY1073">
        <v>1</v>
      </c>
      <c r="AZ1073">
        <v>0</v>
      </c>
      <c r="BA1073">
        <v>1043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Y1073*Source!I1098</f>
        <v>1.8682499999999997</v>
      </c>
      <c r="CY1073">
        <f>AB1073</f>
        <v>17.100000000000001</v>
      </c>
      <c r="CZ1073">
        <f>AF1073</f>
        <v>3.4</v>
      </c>
      <c r="DA1073">
        <f>AJ1073</f>
        <v>5.03</v>
      </c>
      <c r="DB1073">
        <f>ROUND((ROUND(AT1073*CZ1073,2)*1.25),2)</f>
        <v>22.53</v>
      </c>
      <c r="DC1073">
        <f>ROUND((ROUND(AT1073*AG1073,2)*1.25),2)</f>
        <v>0</v>
      </c>
    </row>
    <row r="1074" spans="1:107">
      <c r="A1074">
        <f>ROW(Source!A1098)</f>
        <v>1098</v>
      </c>
      <c r="B1074">
        <v>36401907</v>
      </c>
      <c r="C1074">
        <v>36407730</v>
      </c>
      <c r="D1074">
        <v>29174913</v>
      </c>
      <c r="E1074">
        <v>1</v>
      </c>
      <c r="F1074">
        <v>1</v>
      </c>
      <c r="G1074">
        <v>1</v>
      </c>
      <c r="H1074">
        <v>2</v>
      </c>
      <c r="I1074" t="s">
        <v>531</v>
      </c>
      <c r="J1074" t="s">
        <v>532</v>
      </c>
      <c r="K1074" t="s">
        <v>533</v>
      </c>
      <c r="L1074">
        <v>1368</v>
      </c>
      <c r="N1074">
        <v>1011</v>
      </c>
      <c r="O1074" t="s">
        <v>520</v>
      </c>
      <c r="P1074" t="s">
        <v>520</v>
      </c>
      <c r="Q1074">
        <v>1</v>
      </c>
      <c r="W1074">
        <v>0</v>
      </c>
      <c r="X1074">
        <v>458544584</v>
      </c>
      <c r="Y1074">
        <v>0.6</v>
      </c>
      <c r="AA1074">
        <v>0</v>
      </c>
      <c r="AB1074">
        <v>932.72</v>
      </c>
      <c r="AC1074">
        <v>386.51</v>
      </c>
      <c r="AD1074">
        <v>0</v>
      </c>
      <c r="AE1074">
        <v>0</v>
      </c>
      <c r="AF1074">
        <v>87.17</v>
      </c>
      <c r="AG1074">
        <v>11.6</v>
      </c>
      <c r="AH1074">
        <v>0</v>
      </c>
      <c r="AI1074">
        <v>1</v>
      </c>
      <c r="AJ1074">
        <v>10.7</v>
      </c>
      <c r="AK1074">
        <v>33.32</v>
      </c>
      <c r="AL1074">
        <v>1</v>
      </c>
      <c r="AN1074">
        <v>0</v>
      </c>
      <c r="AO1074">
        <v>1</v>
      </c>
      <c r="AP1074">
        <v>1</v>
      </c>
      <c r="AQ1074">
        <v>0</v>
      </c>
      <c r="AR1074">
        <v>0</v>
      </c>
      <c r="AS1074" t="s">
        <v>3</v>
      </c>
      <c r="AT1074">
        <v>0.48</v>
      </c>
      <c r="AU1074" t="s">
        <v>133</v>
      </c>
      <c r="AV1074">
        <v>0</v>
      </c>
      <c r="AW1074">
        <v>2</v>
      </c>
      <c r="AX1074">
        <v>36407743</v>
      </c>
      <c r="AY1074">
        <v>1</v>
      </c>
      <c r="AZ1074">
        <v>0</v>
      </c>
      <c r="BA1074">
        <v>1044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Y1074*Source!I1098</f>
        <v>0.16919999999999999</v>
      </c>
      <c r="CY1074">
        <f>AB1074</f>
        <v>932.72</v>
      </c>
      <c r="CZ1074">
        <f>AF1074</f>
        <v>87.17</v>
      </c>
      <c r="DA1074">
        <f>AJ1074</f>
        <v>10.7</v>
      </c>
      <c r="DB1074">
        <f>ROUND((ROUND(AT1074*CZ1074,2)*1.25),2)</f>
        <v>52.3</v>
      </c>
      <c r="DC1074">
        <f>ROUND((ROUND(AT1074*AG1074,2)*1.25),2)</f>
        <v>6.96</v>
      </c>
    </row>
    <row r="1075" spans="1:107">
      <c r="A1075">
        <f>ROW(Source!A1098)</f>
        <v>1098</v>
      </c>
      <c r="B1075">
        <v>36401907</v>
      </c>
      <c r="C1075">
        <v>36407730</v>
      </c>
      <c r="D1075">
        <v>29110876</v>
      </c>
      <c r="E1075">
        <v>1</v>
      </c>
      <c r="F1075">
        <v>1</v>
      </c>
      <c r="G1075">
        <v>1</v>
      </c>
      <c r="H1075">
        <v>3</v>
      </c>
      <c r="I1075" t="s">
        <v>293</v>
      </c>
      <c r="J1075" t="s">
        <v>295</v>
      </c>
      <c r="K1075" t="s">
        <v>294</v>
      </c>
      <c r="L1075">
        <v>1327</v>
      </c>
      <c r="N1075">
        <v>1005</v>
      </c>
      <c r="O1075" t="s">
        <v>155</v>
      </c>
      <c r="P1075" t="s">
        <v>155</v>
      </c>
      <c r="Q1075">
        <v>1</v>
      </c>
      <c r="W1075">
        <v>1</v>
      </c>
      <c r="X1075">
        <v>-217513507</v>
      </c>
      <c r="Y1075">
        <v>-102</v>
      </c>
      <c r="AA1075">
        <v>184.42</v>
      </c>
      <c r="AB1075">
        <v>0</v>
      </c>
      <c r="AC1075">
        <v>0</v>
      </c>
      <c r="AD1075">
        <v>0</v>
      </c>
      <c r="AE1075">
        <v>67.8</v>
      </c>
      <c r="AF1075">
        <v>0</v>
      </c>
      <c r="AG1075">
        <v>0</v>
      </c>
      <c r="AH1075">
        <v>0</v>
      </c>
      <c r="AI1075">
        <v>2.72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-102</v>
      </c>
      <c r="AU1075" t="s">
        <v>3</v>
      </c>
      <c r="AV1075">
        <v>0</v>
      </c>
      <c r="AW1075">
        <v>2</v>
      </c>
      <c r="AX1075">
        <v>36407744</v>
      </c>
      <c r="AY1075">
        <v>1</v>
      </c>
      <c r="AZ1075">
        <v>6144</v>
      </c>
      <c r="BA1075">
        <v>1045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Y1075*Source!I1098</f>
        <v>-28.763999999999996</v>
      </c>
      <c r="CY1075">
        <f>AA1075</f>
        <v>184.42</v>
      </c>
      <c r="CZ1075">
        <f>AE1075</f>
        <v>67.8</v>
      </c>
      <c r="DA1075">
        <f>AI1075</f>
        <v>2.72</v>
      </c>
      <c r="DB1075">
        <f>ROUND(ROUND(AT1075*CZ1075,2),2)</f>
        <v>-6915.6</v>
      </c>
      <c r="DC1075">
        <f>ROUND(ROUND(AT1075*AG1075,2),2)</f>
        <v>0</v>
      </c>
    </row>
    <row r="1076" spans="1:107">
      <c r="A1076">
        <f>ROW(Source!A1098)</f>
        <v>1098</v>
      </c>
      <c r="B1076">
        <v>36401907</v>
      </c>
      <c r="C1076">
        <v>36407730</v>
      </c>
      <c r="D1076">
        <v>29110762</v>
      </c>
      <c r="E1076">
        <v>1</v>
      </c>
      <c r="F1076">
        <v>1</v>
      </c>
      <c r="G1076">
        <v>1</v>
      </c>
      <c r="H1076">
        <v>3</v>
      </c>
      <c r="I1076" t="s">
        <v>593</v>
      </c>
      <c r="J1076" t="s">
        <v>765</v>
      </c>
      <c r="K1076" t="s">
        <v>595</v>
      </c>
      <c r="L1076">
        <v>1308</v>
      </c>
      <c r="N1076">
        <v>1003</v>
      </c>
      <c r="O1076" t="s">
        <v>65</v>
      </c>
      <c r="P1076" t="s">
        <v>65</v>
      </c>
      <c r="Q1076">
        <v>100</v>
      </c>
      <c r="W1076">
        <v>0</v>
      </c>
      <c r="X1076">
        <v>961672469</v>
      </c>
      <c r="Y1076">
        <v>0.68</v>
      </c>
      <c r="AA1076">
        <v>528.80999999999995</v>
      </c>
      <c r="AB1076">
        <v>0</v>
      </c>
      <c r="AC1076">
        <v>0</v>
      </c>
      <c r="AD1076">
        <v>0</v>
      </c>
      <c r="AE1076">
        <v>99.4</v>
      </c>
      <c r="AF1076">
        <v>0</v>
      </c>
      <c r="AG1076">
        <v>0</v>
      </c>
      <c r="AH1076">
        <v>0</v>
      </c>
      <c r="AI1076">
        <v>5.32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0.68</v>
      </c>
      <c r="AU1076" t="s">
        <v>3</v>
      </c>
      <c r="AV1076">
        <v>0</v>
      </c>
      <c r="AW1076">
        <v>2</v>
      </c>
      <c r="AX1076">
        <v>36407745</v>
      </c>
      <c r="AY1076">
        <v>1</v>
      </c>
      <c r="AZ1076">
        <v>0</v>
      </c>
      <c r="BA1076">
        <v>1046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Y1076*Source!I1098</f>
        <v>0.19175999999999999</v>
      </c>
      <c r="CY1076">
        <f>AA1076</f>
        <v>528.80999999999995</v>
      </c>
      <c r="CZ1076">
        <f>AE1076</f>
        <v>99.4</v>
      </c>
      <c r="DA1076">
        <f>AI1076</f>
        <v>5.32</v>
      </c>
      <c r="DB1076">
        <f>ROUND(ROUND(AT1076*CZ1076,2),2)</f>
        <v>67.59</v>
      </c>
      <c r="DC1076">
        <f>ROUND(ROUND(AT1076*AG1076,2),2)</f>
        <v>0</v>
      </c>
    </row>
    <row r="1077" spans="1:107">
      <c r="A1077">
        <f>ROW(Source!A1098)</f>
        <v>1098</v>
      </c>
      <c r="B1077">
        <v>36401907</v>
      </c>
      <c r="C1077">
        <v>36407730</v>
      </c>
      <c r="D1077">
        <v>29110964</v>
      </c>
      <c r="E1077">
        <v>1</v>
      </c>
      <c r="F1077">
        <v>1</v>
      </c>
      <c r="G1077">
        <v>1</v>
      </c>
      <c r="H1077">
        <v>3</v>
      </c>
      <c r="I1077" t="s">
        <v>201</v>
      </c>
      <c r="J1077" t="s">
        <v>203</v>
      </c>
      <c r="K1077" t="s">
        <v>202</v>
      </c>
      <c r="L1077">
        <v>1327</v>
      </c>
      <c r="N1077">
        <v>1005</v>
      </c>
      <c r="O1077" t="s">
        <v>155</v>
      </c>
      <c r="P1077" t="s">
        <v>155</v>
      </c>
      <c r="Q1077">
        <v>1</v>
      </c>
      <c r="W1077">
        <v>0</v>
      </c>
      <c r="X1077">
        <v>-100917442</v>
      </c>
      <c r="Y1077">
        <v>102</v>
      </c>
      <c r="AA1077">
        <v>516.15</v>
      </c>
      <c r="AB1077">
        <v>0</v>
      </c>
      <c r="AC1077">
        <v>0</v>
      </c>
      <c r="AD1077">
        <v>0</v>
      </c>
      <c r="AE1077">
        <v>82.19</v>
      </c>
      <c r="AF1077">
        <v>0</v>
      </c>
      <c r="AG1077">
        <v>0</v>
      </c>
      <c r="AH1077">
        <v>0</v>
      </c>
      <c r="AI1077">
        <v>6.28</v>
      </c>
      <c r="AJ1077">
        <v>1</v>
      </c>
      <c r="AK1077">
        <v>1</v>
      </c>
      <c r="AL1077">
        <v>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 t="s">
        <v>3</v>
      </c>
      <c r="AT1077">
        <v>102</v>
      </c>
      <c r="AU1077" t="s">
        <v>3</v>
      </c>
      <c r="AV1077">
        <v>0</v>
      </c>
      <c r="AW1077">
        <v>1</v>
      </c>
      <c r="AX1077">
        <v>-1</v>
      </c>
      <c r="AY1077">
        <v>0</v>
      </c>
      <c r="AZ1077">
        <v>0</v>
      </c>
      <c r="BA1077" t="s">
        <v>3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Y1077*Source!I1098</f>
        <v>28.763999999999996</v>
      </c>
      <c r="CY1077">
        <f>AA1077</f>
        <v>516.15</v>
      </c>
      <c r="CZ1077">
        <f>AE1077</f>
        <v>82.19</v>
      </c>
      <c r="DA1077">
        <f>AI1077</f>
        <v>6.28</v>
      </c>
      <c r="DB1077">
        <f>ROUND(ROUND(AT1077*CZ1077,2),2)</f>
        <v>8383.3799999999992</v>
      </c>
      <c r="DC1077">
        <f>ROUND(ROUND(AT1077*AG1077,2),2)</f>
        <v>0</v>
      </c>
    </row>
    <row r="1078" spans="1:107">
      <c r="A1078">
        <f>ROW(Source!A1101)</f>
        <v>1101</v>
      </c>
      <c r="B1078">
        <v>36401907</v>
      </c>
      <c r="C1078">
        <v>36407748</v>
      </c>
      <c r="D1078">
        <v>18413230</v>
      </c>
      <c r="E1078">
        <v>1</v>
      </c>
      <c r="F1078">
        <v>1</v>
      </c>
      <c r="G1078">
        <v>1</v>
      </c>
      <c r="H1078">
        <v>1</v>
      </c>
      <c r="I1078" t="s">
        <v>540</v>
      </c>
      <c r="J1078" t="s">
        <v>3</v>
      </c>
      <c r="K1078" t="s">
        <v>541</v>
      </c>
      <c r="L1078">
        <v>1369</v>
      </c>
      <c r="N1078">
        <v>1013</v>
      </c>
      <c r="O1078" t="s">
        <v>514</v>
      </c>
      <c r="P1078" t="s">
        <v>514</v>
      </c>
      <c r="Q1078">
        <v>1</v>
      </c>
      <c r="W1078">
        <v>0</v>
      </c>
      <c r="X1078">
        <v>355262106</v>
      </c>
      <c r="Y1078">
        <v>7.6589999999999998</v>
      </c>
      <c r="AA1078">
        <v>0</v>
      </c>
      <c r="AB1078">
        <v>0</v>
      </c>
      <c r="AC1078">
        <v>0</v>
      </c>
      <c r="AD1078">
        <v>293.22000000000003</v>
      </c>
      <c r="AE1078">
        <v>0</v>
      </c>
      <c r="AF1078">
        <v>0</v>
      </c>
      <c r="AG1078">
        <v>0</v>
      </c>
      <c r="AH1078">
        <v>293.22000000000003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1</v>
      </c>
      <c r="AQ1078">
        <v>0</v>
      </c>
      <c r="AR1078">
        <v>0</v>
      </c>
      <c r="AS1078" t="s">
        <v>3</v>
      </c>
      <c r="AT1078">
        <v>6.66</v>
      </c>
      <c r="AU1078" t="s">
        <v>134</v>
      </c>
      <c r="AV1078">
        <v>1</v>
      </c>
      <c r="AW1078">
        <v>2</v>
      </c>
      <c r="AX1078">
        <v>36407761</v>
      </c>
      <c r="AY1078">
        <v>2</v>
      </c>
      <c r="AZ1078">
        <v>131072</v>
      </c>
      <c r="BA1078">
        <v>1047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Y1078*Source!I1101</f>
        <v>1.6497486000000001</v>
      </c>
      <c r="CY1078">
        <f>AD1078</f>
        <v>293.22000000000003</v>
      </c>
      <c r="CZ1078">
        <f>AH1078</f>
        <v>293.22000000000003</v>
      </c>
      <c r="DA1078">
        <f>AL1078</f>
        <v>1</v>
      </c>
      <c r="DB1078">
        <f>ROUND((ROUND(AT1078*CZ1078,2)*1.15),2)</f>
        <v>2245.7800000000002</v>
      </c>
      <c r="DC1078">
        <f>ROUND((ROUND(AT1078*AG1078,2)*1.15),2)</f>
        <v>0</v>
      </c>
    </row>
    <row r="1079" spans="1:107">
      <c r="A1079">
        <f>ROW(Source!A1101)</f>
        <v>1101</v>
      </c>
      <c r="B1079">
        <v>36401907</v>
      </c>
      <c r="C1079">
        <v>36407748</v>
      </c>
      <c r="D1079">
        <v>29173472</v>
      </c>
      <c r="E1079">
        <v>1</v>
      </c>
      <c r="F1079">
        <v>1</v>
      </c>
      <c r="G1079">
        <v>1</v>
      </c>
      <c r="H1079">
        <v>2</v>
      </c>
      <c r="I1079" t="s">
        <v>577</v>
      </c>
      <c r="J1079" t="s">
        <v>578</v>
      </c>
      <c r="K1079" t="s">
        <v>579</v>
      </c>
      <c r="L1079">
        <v>1368</v>
      </c>
      <c r="N1079">
        <v>1011</v>
      </c>
      <c r="O1079" t="s">
        <v>520</v>
      </c>
      <c r="P1079" t="s">
        <v>520</v>
      </c>
      <c r="Q1079">
        <v>1</v>
      </c>
      <c r="W1079">
        <v>0</v>
      </c>
      <c r="X1079">
        <v>275932499</v>
      </c>
      <c r="Y1079">
        <v>2.5124999999999997</v>
      </c>
      <c r="AA1079">
        <v>0</v>
      </c>
      <c r="AB1079">
        <v>12.75</v>
      </c>
      <c r="AC1079">
        <v>0</v>
      </c>
      <c r="AD1079">
        <v>0</v>
      </c>
      <c r="AE1079">
        <v>0</v>
      </c>
      <c r="AF1079">
        <v>3</v>
      </c>
      <c r="AG1079">
        <v>0</v>
      </c>
      <c r="AH1079">
        <v>0</v>
      </c>
      <c r="AI1079">
        <v>1</v>
      </c>
      <c r="AJ1079">
        <v>4.25</v>
      </c>
      <c r="AK1079">
        <v>33.32</v>
      </c>
      <c r="AL1079">
        <v>1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2.0099999999999998</v>
      </c>
      <c r="AU1079" t="s">
        <v>133</v>
      </c>
      <c r="AV1079">
        <v>0</v>
      </c>
      <c r="AW1079">
        <v>2</v>
      </c>
      <c r="AX1079">
        <v>36407762</v>
      </c>
      <c r="AY1079">
        <v>1</v>
      </c>
      <c r="AZ1079">
        <v>0</v>
      </c>
      <c r="BA1079">
        <v>1048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Y1079*Source!I1101</f>
        <v>0.54119249999999997</v>
      </c>
      <c r="CY1079">
        <f>AB1079</f>
        <v>12.75</v>
      </c>
      <c r="CZ1079">
        <f>AF1079</f>
        <v>3</v>
      </c>
      <c r="DA1079">
        <f>AJ1079</f>
        <v>4.25</v>
      </c>
      <c r="DB1079">
        <f>ROUND((ROUND(AT1079*CZ1079,2)*1.25),2)</f>
        <v>7.54</v>
      </c>
      <c r="DC1079">
        <f>ROUND((ROUND(AT1079*AG1079,2)*1.25),2)</f>
        <v>0</v>
      </c>
    </row>
    <row r="1080" spans="1:107">
      <c r="A1080">
        <f>ROW(Source!A1101)</f>
        <v>1101</v>
      </c>
      <c r="B1080">
        <v>36401907</v>
      </c>
      <c r="C1080">
        <v>36407748</v>
      </c>
      <c r="D1080">
        <v>29174500</v>
      </c>
      <c r="E1080">
        <v>1</v>
      </c>
      <c r="F1080">
        <v>1</v>
      </c>
      <c r="G1080">
        <v>1</v>
      </c>
      <c r="H1080">
        <v>2</v>
      </c>
      <c r="I1080" t="s">
        <v>599</v>
      </c>
      <c r="J1080" t="s">
        <v>600</v>
      </c>
      <c r="K1080" t="s">
        <v>601</v>
      </c>
      <c r="L1080">
        <v>1368</v>
      </c>
      <c r="N1080">
        <v>1011</v>
      </c>
      <c r="O1080" t="s">
        <v>520</v>
      </c>
      <c r="P1080" t="s">
        <v>520</v>
      </c>
      <c r="Q1080">
        <v>1</v>
      </c>
      <c r="W1080">
        <v>0</v>
      </c>
      <c r="X1080">
        <v>-239831557</v>
      </c>
      <c r="Y1080">
        <v>1.6625000000000001</v>
      </c>
      <c r="AA1080">
        <v>0</v>
      </c>
      <c r="AB1080">
        <v>7.33</v>
      </c>
      <c r="AC1080">
        <v>0</v>
      </c>
      <c r="AD1080">
        <v>0</v>
      </c>
      <c r="AE1080">
        <v>0</v>
      </c>
      <c r="AF1080">
        <v>1.95</v>
      </c>
      <c r="AG1080">
        <v>0</v>
      </c>
      <c r="AH1080">
        <v>0</v>
      </c>
      <c r="AI1080">
        <v>1</v>
      </c>
      <c r="AJ1080">
        <v>3.76</v>
      </c>
      <c r="AK1080">
        <v>33.32</v>
      </c>
      <c r="AL1080">
        <v>1</v>
      </c>
      <c r="AN1080">
        <v>0</v>
      </c>
      <c r="AO1080">
        <v>1</v>
      </c>
      <c r="AP1080">
        <v>1</v>
      </c>
      <c r="AQ1080">
        <v>0</v>
      </c>
      <c r="AR1080">
        <v>0</v>
      </c>
      <c r="AS1080" t="s">
        <v>3</v>
      </c>
      <c r="AT1080">
        <v>1.33</v>
      </c>
      <c r="AU1080" t="s">
        <v>133</v>
      </c>
      <c r="AV1080">
        <v>0</v>
      </c>
      <c r="AW1080">
        <v>2</v>
      </c>
      <c r="AX1080">
        <v>36407763</v>
      </c>
      <c r="AY1080">
        <v>1</v>
      </c>
      <c r="AZ1080">
        <v>0</v>
      </c>
      <c r="BA1080">
        <v>1049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Y1080*Source!I1101</f>
        <v>0.35810250000000005</v>
      </c>
      <c r="CY1080">
        <f>AB1080</f>
        <v>7.33</v>
      </c>
      <c r="CZ1080">
        <f>AF1080</f>
        <v>1.95</v>
      </c>
      <c r="DA1080">
        <f>AJ1080</f>
        <v>3.76</v>
      </c>
      <c r="DB1080">
        <f>ROUND((ROUND(AT1080*CZ1080,2)*1.25),2)</f>
        <v>3.24</v>
      </c>
      <c r="DC1080">
        <f>ROUND((ROUND(AT1080*AG1080,2)*1.25),2)</f>
        <v>0</v>
      </c>
    </row>
    <row r="1081" spans="1:107">
      <c r="A1081">
        <f>ROW(Source!A1101)</f>
        <v>1101</v>
      </c>
      <c r="B1081">
        <v>36401907</v>
      </c>
      <c r="C1081">
        <v>36407748</v>
      </c>
      <c r="D1081">
        <v>29174913</v>
      </c>
      <c r="E1081">
        <v>1</v>
      </c>
      <c r="F1081">
        <v>1</v>
      </c>
      <c r="G1081">
        <v>1</v>
      </c>
      <c r="H1081">
        <v>2</v>
      </c>
      <c r="I1081" t="s">
        <v>531</v>
      </c>
      <c r="J1081" t="s">
        <v>532</v>
      </c>
      <c r="K1081" t="s">
        <v>533</v>
      </c>
      <c r="L1081">
        <v>1368</v>
      </c>
      <c r="N1081">
        <v>1011</v>
      </c>
      <c r="O1081" t="s">
        <v>520</v>
      </c>
      <c r="P1081" t="s">
        <v>520</v>
      </c>
      <c r="Q1081">
        <v>1</v>
      </c>
      <c r="W1081">
        <v>0</v>
      </c>
      <c r="X1081">
        <v>458544584</v>
      </c>
      <c r="Y1081">
        <v>3.7499999999999999E-2</v>
      </c>
      <c r="AA1081">
        <v>0</v>
      </c>
      <c r="AB1081">
        <v>932.72</v>
      </c>
      <c r="AC1081">
        <v>386.51</v>
      </c>
      <c r="AD1081">
        <v>0</v>
      </c>
      <c r="AE1081">
        <v>0</v>
      </c>
      <c r="AF1081">
        <v>87.17</v>
      </c>
      <c r="AG1081">
        <v>11.6</v>
      </c>
      <c r="AH1081">
        <v>0</v>
      </c>
      <c r="AI1081">
        <v>1</v>
      </c>
      <c r="AJ1081">
        <v>10.7</v>
      </c>
      <c r="AK1081">
        <v>33.32</v>
      </c>
      <c r="AL1081">
        <v>1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0.03</v>
      </c>
      <c r="AU1081" t="s">
        <v>133</v>
      </c>
      <c r="AV1081">
        <v>0</v>
      </c>
      <c r="AW1081">
        <v>2</v>
      </c>
      <c r="AX1081">
        <v>36407764</v>
      </c>
      <c r="AY1081">
        <v>1</v>
      </c>
      <c r="AZ1081">
        <v>0</v>
      </c>
      <c r="BA1081">
        <v>1050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Y1081*Source!I1101</f>
        <v>8.0774999999999996E-3</v>
      </c>
      <c r="CY1081">
        <f>AB1081</f>
        <v>932.72</v>
      </c>
      <c r="CZ1081">
        <f>AF1081</f>
        <v>87.17</v>
      </c>
      <c r="DA1081">
        <f>AJ1081</f>
        <v>10.7</v>
      </c>
      <c r="DB1081">
        <f>ROUND((ROUND(AT1081*CZ1081,2)*1.25),2)</f>
        <v>3.28</v>
      </c>
      <c r="DC1081">
        <f>ROUND((ROUND(AT1081*AG1081,2)*1.25),2)</f>
        <v>0.44</v>
      </c>
    </row>
    <row r="1082" spans="1:107">
      <c r="A1082">
        <f>ROW(Source!A1101)</f>
        <v>1101</v>
      </c>
      <c r="B1082">
        <v>36401907</v>
      </c>
      <c r="C1082">
        <v>36407748</v>
      </c>
      <c r="D1082">
        <v>29114471</v>
      </c>
      <c r="E1082">
        <v>1</v>
      </c>
      <c r="F1082">
        <v>1</v>
      </c>
      <c r="G1082">
        <v>1</v>
      </c>
      <c r="H1082">
        <v>3</v>
      </c>
      <c r="I1082" t="s">
        <v>602</v>
      </c>
      <c r="J1082" t="s">
        <v>603</v>
      </c>
      <c r="K1082" t="s">
        <v>604</v>
      </c>
      <c r="L1082">
        <v>1358</v>
      </c>
      <c r="N1082">
        <v>1010</v>
      </c>
      <c r="O1082" t="s">
        <v>605</v>
      </c>
      <c r="P1082" t="s">
        <v>605</v>
      </c>
      <c r="Q1082">
        <v>10</v>
      </c>
      <c r="W1082">
        <v>0</v>
      </c>
      <c r="X1082">
        <v>610395517</v>
      </c>
      <c r="Y1082">
        <v>26.3</v>
      </c>
      <c r="AA1082">
        <v>1.55</v>
      </c>
      <c r="AB1082">
        <v>0</v>
      </c>
      <c r="AC1082">
        <v>0</v>
      </c>
      <c r="AD1082">
        <v>0</v>
      </c>
      <c r="AE1082">
        <v>1.6</v>
      </c>
      <c r="AF1082">
        <v>0</v>
      </c>
      <c r="AG1082">
        <v>0</v>
      </c>
      <c r="AH1082">
        <v>0</v>
      </c>
      <c r="AI1082">
        <v>0.97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0</v>
      </c>
      <c r="AQ1082">
        <v>0</v>
      </c>
      <c r="AR1082">
        <v>0</v>
      </c>
      <c r="AS1082" t="s">
        <v>3</v>
      </c>
      <c r="AT1082">
        <v>26.3</v>
      </c>
      <c r="AU1082" t="s">
        <v>3</v>
      </c>
      <c r="AV1082">
        <v>0</v>
      </c>
      <c r="AW1082">
        <v>2</v>
      </c>
      <c r="AX1082">
        <v>36407765</v>
      </c>
      <c r="AY1082">
        <v>1</v>
      </c>
      <c r="AZ1082">
        <v>0</v>
      </c>
      <c r="BA1082">
        <v>1051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Y1082*Source!I1101</f>
        <v>5.6650200000000002</v>
      </c>
      <c r="CY1082">
        <f t="shared" ref="CY1082:CY1089" si="163">AA1082</f>
        <v>1.55</v>
      </c>
      <c r="CZ1082">
        <f t="shared" ref="CZ1082:CZ1089" si="164">AE1082</f>
        <v>1.6</v>
      </c>
      <c r="DA1082">
        <f t="shared" ref="DA1082:DA1089" si="165">AI1082</f>
        <v>0.97</v>
      </c>
      <c r="DB1082">
        <f t="shared" ref="DB1082:DB1089" si="166">ROUND(ROUND(AT1082*CZ1082,2),2)</f>
        <v>42.08</v>
      </c>
      <c r="DC1082">
        <f t="shared" ref="DC1082:DC1089" si="167">ROUND(ROUND(AT1082*AG1082,2),2)</f>
        <v>0</v>
      </c>
    </row>
    <row r="1083" spans="1:107">
      <c r="A1083">
        <f>ROW(Source!A1101)</f>
        <v>1101</v>
      </c>
      <c r="B1083">
        <v>36401907</v>
      </c>
      <c r="C1083">
        <v>36407748</v>
      </c>
      <c r="D1083">
        <v>29114305</v>
      </c>
      <c r="E1083">
        <v>1</v>
      </c>
      <c r="F1083">
        <v>1</v>
      </c>
      <c r="G1083">
        <v>1</v>
      </c>
      <c r="H1083">
        <v>3</v>
      </c>
      <c r="I1083" t="s">
        <v>606</v>
      </c>
      <c r="J1083" t="s">
        <v>607</v>
      </c>
      <c r="K1083" t="s">
        <v>608</v>
      </c>
      <c r="L1083">
        <v>1354</v>
      </c>
      <c r="N1083">
        <v>1010</v>
      </c>
      <c r="O1083" t="s">
        <v>237</v>
      </c>
      <c r="P1083" t="s">
        <v>237</v>
      </c>
      <c r="Q1083">
        <v>1</v>
      </c>
      <c r="W1083">
        <v>0</v>
      </c>
      <c r="X1083">
        <v>-1753782198</v>
      </c>
      <c r="Y1083">
        <v>263</v>
      </c>
      <c r="AA1083">
        <v>0.21</v>
      </c>
      <c r="AB1083">
        <v>0</v>
      </c>
      <c r="AC1083">
        <v>0</v>
      </c>
      <c r="AD1083">
        <v>0</v>
      </c>
      <c r="AE1083">
        <v>0.12</v>
      </c>
      <c r="AF1083">
        <v>0</v>
      </c>
      <c r="AG1083">
        <v>0</v>
      </c>
      <c r="AH1083">
        <v>0</v>
      </c>
      <c r="AI1083">
        <v>1.78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 t="s">
        <v>3</v>
      </c>
      <c r="AT1083">
        <v>263</v>
      </c>
      <c r="AU1083" t="s">
        <v>3</v>
      </c>
      <c r="AV1083">
        <v>0</v>
      </c>
      <c r="AW1083">
        <v>2</v>
      </c>
      <c r="AX1083">
        <v>36407766</v>
      </c>
      <c r="AY1083">
        <v>1</v>
      </c>
      <c r="AZ1083">
        <v>0</v>
      </c>
      <c r="BA1083">
        <v>1052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Y1083*Source!I1101</f>
        <v>56.650200000000005</v>
      </c>
      <c r="CY1083">
        <f t="shared" si="163"/>
        <v>0.21</v>
      </c>
      <c r="CZ1083">
        <f t="shared" si="164"/>
        <v>0.12</v>
      </c>
      <c r="DA1083">
        <f t="shared" si="165"/>
        <v>1.78</v>
      </c>
      <c r="DB1083">
        <f t="shared" si="166"/>
        <v>31.56</v>
      </c>
      <c r="DC1083">
        <f t="shared" si="167"/>
        <v>0</v>
      </c>
    </row>
    <row r="1084" spans="1:107">
      <c r="A1084">
        <f>ROW(Source!A1101)</f>
        <v>1101</v>
      </c>
      <c r="B1084">
        <v>36401907</v>
      </c>
      <c r="C1084">
        <v>36407748</v>
      </c>
      <c r="D1084">
        <v>29111012</v>
      </c>
      <c r="E1084">
        <v>1</v>
      </c>
      <c r="F1084">
        <v>1</v>
      </c>
      <c r="G1084">
        <v>1</v>
      </c>
      <c r="H1084">
        <v>3</v>
      </c>
      <c r="I1084" t="s">
        <v>609</v>
      </c>
      <c r="J1084" t="s">
        <v>610</v>
      </c>
      <c r="K1084" t="s">
        <v>611</v>
      </c>
      <c r="L1084">
        <v>1354</v>
      </c>
      <c r="N1084">
        <v>1010</v>
      </c>
      <c r="O1084" t="s">
        <v>237</v>
      </c>
      <c r="P1084" t="s">
        <v>237</v>
      </c>
      <c r="Q1084">
        <v>1</v>
      </c>
      <c r="W1084">
        <v>0</v>
      </c>
      <c r="X1084">
        <v>-532370196</v>
      </c>
      <c r="Y1084">
        <v>7</v>
      </c>
      <c r="AA1084">
        <v>12.73</v>
      </c>
      <c r="AB1084">
        <v>0</v>
      </c>
      <c r="AC1084">
        <v>0</v>
      </c>
      <c r="AD1084">
        <v>0</v>
      </c>
      <c r="AE1084">
        <v>1.29</v>
      </c>
      <c r="AF1084">
        <v>0</v>
      </c>
      <c r="AG1084">
        <v>0</v>
      </c>
      <c r="AH1084">
        <v>0</v>
      </c>
      <c r="AI1084">
        <v>9.8699999999999992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7</v>
      </c>
      <c r="AU1084" t="s">
        <v>3</v>
      </c>
      <c r="AV1084">
        <v>0</v>
      </c>
      <c r="AW1084">
        <v>2</v>
      </c>
      <c r="AX1084">
        <v>36407767</v>
      </c>
      <c r="AY1084">
        <v>1</v>
      </c>
      <c r="AZ1084">
        <v>0</v>
      </c>
      <c r="BA1084">
        <v>1053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Y1084*Source!I1101</f>
        <v>1.5078</v>
      </c>
      <c r="CY1084">
        <f t="shared" si="163"/>
        <v>12.73</v>
      </c>
      <c r="CZ1084">
        <f t="shared" si="164"/>
        <v>1.29</v>
      </c>
      <c r="DA1084">
        <f t="shared" si="165"/>
        <v>9.8699999999999992</v>
      </c>
      <c r="DB1084">
        <f t="shared" si="166"/>
        <v>9.0299999999999994</v>
      </c>
      <c r="DC1084">
        <f t="shared" si="167"/>
        <v>0</v>
      </c>
    </row>
    <row r="1085" spans="1:107">
      <c r="A1085">
        <f>ROW(Source!A1101)</f>
        <v>1101</v>
      </c>
      <c r="B1085">
        <v>36401907</v>
      </c>
      <c r="C1085">
        <v>36407748</v>
      </c>
      <c r="D1085">
        <v>29111013</v>
      </c>
      <c r="E1085">
        <v>1</v>
      </c>
      <c r="F1085">
        <v>1</v>
      </c>
      <c r="G1085">
        <v>1</v>
      </c>
      <c r="H1085">
        <v>3</v>
      </c>
      <c r="I1085" t="s">
        <v>612</v>
      </c>
      <c r="J1085" t="s">
        <v>613</v>
      </c>
      <c r="K1085" t="s">
        <v>614</v>
      </c>
      <c r="L1085">
        <v>1354</v>
      </c>
      <c r="N1085">
        <v>1010</v>
      </c>
      <c r="O1085" t="s">
        <v>237</v>
      </c>
      <c r="P1085" t="s">
        <v>237</v>
      </c>
      <c r="Q1085">
        <v>1</v>
      </c>
      <c r="W1085">
        <v>0</v>
      </c>
      <c r="X1085">
        <v>-463883208</v>
      </c>
      <c r="Y1085">
        <v>7</v>
      </c>
      <c r="AA1085">
        <v>12.73</v>
      </c>
      <c r="AB1085">
        <v>0</v>
      </c>
      <c r="AC1085">
        <v>0</v>
      </c>
      <c r="AD1085">
        <v>0</v>
      </c>
      <c r="AE1085">
        <v>1.29</v>
      </c>
      <c r="AF1085">
        <v>0</v>
      </c>
      <c r="AG1085">
        <v>0</v>
      </c>
      <c r="AH1085">
        <v>0</v>
      </c>
      <c r="AI1085">
        <v>9.8699999999999992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7</v>
      </c>
      <c r="AU1085" t="s">
        <v>3</v>
      </c>
      <c r="AV1085">
        <v>0</v>
      </c>
      <c r="AW1085">
        <v>2</v>
      </c>
      <c r="AX1085">
        <v>36407768</v>
      </c>
      <c r="AY1085">
        <v>1</v>
      </c>
      <c r="AZ1085">
        <v>0</v>
      </c>
      <c r="BA1085">
        <v>1054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Y1085*Source!I1101</f>
        <v>1.5078</v>
      </c>
      <c r="CY1085">
        <f t="shared" si="163"/>
        <v>12.73</v>
      </c>
      <c r="CZ1085">
        <f t="shared" si="164"/>
        <v>1.29</v>
      </c>
      <c r="DA1085">
        <f t="shared" si="165"/>
        <v>9.8699999999999992</v>
      </c>
      <c r="DB1085">
        <f t="shared" si="166"/>
        <v>9.0299999999999994</v>
      </c>
      <c r="DC1085">
        <f t="shared" si="167"/>
        <v>0</v>
      </c>
    </row>
    <row r="1086" spans="1:107">
      <c r="A1086">
        <f>ROW(Source!A1101)</f>
        <v>1101</v>
      </c>
      <c r="B1086">
        <v>36401907</v>
      </c>
      <c r="C1086">
        <v>36407748</v>
      </c>
      <c r="D1086">
        <v>29111016</v>
      </c>
      <c r="E1086">
        <v>1</v>
      </c>
      <c r="F1086">
        <v>1</v>
      </c>
      <c r="G1086">
        <v>1</v>
      </c>
      <c r="H1086">
        <v>3</v>
      </c>
      <c r="I1086" t="s">
        <v>615</v>
      </c>
      <c r="J1086" t="s">
        <v>616</v>
      </c>
      <c r="K1086" t="s">
        <v>617</v>
      </c>
      <c r="L1086">
        <v>1354</v>
      </c>
      <c r="N1086">
        <v>1010</v>
      </c>
      <c r="O1086" t="s">
        <v>237</v>
      </c>
      <c r="P1086" t="s">
        <v>237</v>
      </c>
      <c r="Q1086">
        <v>1</v>
      </c>
      <c r="W1086">
        <v>0</v>
      </c>
      <c r="X1086">
        <v>-983964523</v>
      </c>
      <c r="Y1086">
        <v>40</v>
      </c>
      <c r="AA1086">
        <v>12.73</v>
      </c>
      <c r="AB1086">
        <v>0</v>
      </c>
      <c r="AC1086">
        <v>0</v>
      </c>
      <c r="AD1086">
        <v>0</v>
      </c>
      <c r="AE1086">
        <v>1.29</v>
      </c>
      <c r="AF1086">
        <v>0</v>
      </c>
      <c r="AG1086">
        <v>0</v>
      </c>
      <c r="AH1086">
        <v>0</v>
      </c>
      <c r="AI1086">
        <v>9.8699999999999992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40</v>
      </c>
      <c r="AU1086" t="s">
        <v>3</v>
      </c>
      <c r="AV1086">
        <v>0</v>
      </c>
      <c r="AW1086">
        <v>2</v>
      </c>
      <c r="AX1086">
        <v>36407769</v>
      </c>
      <c r="AY1086">
        <v>1</v>
      </c>
      <c r="AZ1086">
        <v>0</v>
      </c>
      <c r="BA1086">
        <v>1055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Y1086*Source!I1101</f>
        <v>8.6159999999999997</v>
      </c>
      <c r="CY1086">
        <f t="shared" si="163"/>
        <v>12.73</v>
      </c>
      <c r="CZ1086">
        <f t="shared" si="164"/>
        <v>1.29</v>
      </c>
      <c r="DA1086">
        <f t="shared" si="165"/>
        <v>9.8699999999999992</v>
      </c>
      <c r="DB1086">
        <f t="shared" si="166"/>
        <v>51.6</v>
      </c>
      <c r="DC1086">
        <f t="shared" si="167"/>
        <v>0</v>
      </c>
    </row>
    <row r="1087" spans="1:107">
      <c r="A1087">
        <f>ROW(Source!A1101)</f>
        <v>1101</v>
      </c>
      <c r="B1087">
        <v>36401907</v>
      </c>
      <c r="C1087">
        <v>36407748</v>
      </c>
      <c r="D1087">
        <v>29111019</v>
      </c>
      <c r="E1087">
        <v>1</v>
      </c>
      <c r="F1087">
        <v>1</v>
      </c>
      <c r="G1087">
        <v>1</v>
      </c>
      <c r="H1087">
        <v>3</v>
      </c>
      <c r="I1087" t="s">
        <v>618</v>
      </c>
      <c r="J1087" t="s">
        <v>619</v>
      </c>
      <c r="K1087" t="s">
        <v>620</v>
      </c>
      <c r="L1087">
        <v>1354</v>
      </c>
      <c r="N1087">
        <v>1010</v>
      </c>
      <c r="O1087" t="s">
        <v>237</v>
      </c>
      <c r="P1087" t="s">
        <v>237</v>
      </c>
      <c r="Q1087">
        <v>1</v>
      </c>
      <c r="W1087">
        <v>0</v>
      </c>
      <c r="X1087">
        <v>395384367</v>
      </c>
      <c r="Y1087">
        <v>8</v>
      </c>
      <c r="AA1087">
        <v>8.67</v>
      </c>
      <c r="AB1087">
        <v>0</v>
      </c>
      <c r="AC1087">
        <v>0</v>
      </c>
      <c r="AD1087">
        <v>0</v>
      </c>
      <c r="AE1087">
        <v>0.63</v>
      </c>
      <c r="AF1087">
        <v>0</v>
      </c>
      <c r="AG1087">
        <v>0</v>
      </c>
      <c r="AH1087">
        <v>0</v>
      </c>
      <c r="AI1087">
        <v>13.76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8</v>
      </c>
      <c r="AU1087" t="s">
        <v>3</v>
      </c>
      <c r="AV1087">
        <v>0</v>
      </c>
      <c r="AW1087">
        <v>2</v>
      </c>
      <c r="AX1087">
        <v>36407770</v>
      </c>
      <c r="AY1087">
        <v>1</v>
      </c>
      <c r="AZ1087">
        <v>0</v>
      </c>
      <c r="BA1087">
        <v>1056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Y1087*Source!I1101</f>
        <v>1.7232000000000001</v>
      </c>
      <c r="CY1087">
        <f t="shared" si="163"/>
        <v>8.67</v>
      </c>
      <c r="CZ1087">
        <f t="shared" si="164"/>
        <v>0.63</v>
      </c>
      <c r="DA1087">
        <f t="shared" si="165"/>
        <v>13.76</v>
      </c>
      <c r="DB1087">
        <f t="shared" si="166"/>
        <v>5.04</v>
      </c>
      <c r="DC1087">
        <f t="shared" si="167"/>
        <v>0</v>
      </c>
    </row>
    <row r="1088" spans="1:107">
      <c r="A1088">
        <f>ROW(Source!A1101)</f>
        <v>1101</v>
      </c>
      <c r="B1088">
        <v>36401907</v>
      </c>
      <c r="C1088">
        <v>36407748</v>
      </c>
      <c r="D1088">
        <v>29111018</v>
      </c>
      <c r="E1088">
        <v>1</v>
      </c>
      <c r="F1088">
        <v>1</v>
      </c>
      <c r="G1088">
        <v>1</v>
      </c>
      <c r="H1088">
        <v>3</v>
      </c>
      <c r="I1088" t="s">
        <v>621</v>
      </c>
      <c r="J1088" t="s">
        <v>622</v>
      </c>
      <c r="K1088" t="s">
        <v>623</v>
      </c>
      <c r="L1088">
        <v>1354</v>
      </c>
      <c r="N1088">
        <v>1010</v>
      </c>
      <c r="O1088" t="s">
        <v>237</v>
      </c>
      <c r="P1088" t="s">
        <v>237</v>
      </c>
      <c r="Q1088">
        <v>1</v>
      </c>
      <c r="W1088">
        <v>0</v>
      </c>
      <c r="X1088">
        <v>-1405133353</v>
      </c>
      <c r="Y1088">
        <v>8</v>
      </c>
      <c r="AA1088">
        <v>8.67</v>
      </c>
      <c r="AB1088">
        <v>0</v>
      </c>
      <c r="AC1088">
        <v>0</v>
      </c>
      <c r="AD1088">
        <v>0</v>
      </c>
      <c r="AE1088">
        <v>0.63</v>
      </c>
      <c r="AF1088">
        <v>0</v>
      </c>
      <c r="AG1088">
        <v>0</v>
      </c>
      <c r="AH1088">
        <v>0</v>
      </c>
      <c r="AI1088">
        <v>13.76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8</v>
      </c>
      <c r="AU1088" t="s">
        <v>3</v>
      </c>
      <c r="AV1088">
        <v>0</v>
      </c>
      <c r="AW1088">
        <v>2</v>
      </c>
      <c r="AX1088">
        <v>36407771</v>
      </c>
      <c r="AY1088">
        <v>1</v>
      </c>
      <c r="AZ1088">
        <v>0</v>
      </c>
      <c r="BA1088">
        <v>1057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Y1088*Source!I1101</f>
        <v>1.7232000000000001</v>
      </c>
      <c r="CY1088">
        <f t="shared" si="163"/>
        <v>8.67</v>
      </c>
      <c r="CZ1088">
        <f t="shared" si="164"/>
        <v>0.63</v>
      </c>
      <c r="DA1088">
        <f t="shared" si="165"/>
        <v>13.76</v>
      </c>
      <c r="DB1088">
        <f t="shared" si="166"/>
        <v>5.04</v>
      </c>
      <c r="DC1088">
        <f t="shared" si="167"/>
        <v>0</v>
      </c>
    </row>
    <row r="1089" spans="1:107">
      <c r="A1089">
        <f>ROW(Source!A1101)</f>
        <v>1101</v>
      </c>
      <c r="B1089">
        <v>36401907</v>
      </c>
      <c r="C1089">
        <v>36407748</v>
      </c>
      <c r="D1089">
        <v>29110997</v>
      </c>
      <c r="E1089">
        <v>1</v>
      </c>
      <c r="F1089">
        <v>1</v>
      </c>
      <c r="G1089">
        <v>1</v>
      </c>
      <c r="H1089">
        <v>3</v>
      </c>
      <c r="I1089" t="s">
        <v>624</v>
      </c>
      <c r="J1089" t="s">
        <v>625</v>
      </c>
      <c r="K1089" t="s">
        <v>626</v>
      </c>
      <c r="L1089">
        <v>1301</v>
      </c>
      <c r="N1089">
        <v>1003</v>
      </c>
      <c r="O1089" t="s">
        <v>142</v>
      </c>
      <c r="P1089" t="s">
        <v>142</v>
      </c>
      <c r="Q1089">
        <v>1</v>
      </c>
      <c r="W1089">
        <v>0</v>
      </c>
      <c r="X1089">
        <v>1996222970</v>
      </c>
      <c r="Y1089">
        <v>101</v>
      </c>
      <c r="AA1089">
        <v>27.92</v>
      </c>
      <c r="AB1089">
        <v>0</v>
      </c>
      <c r="AC1089">
        <v>0</v>
      </c>
      <c r="AD1089">
        <v>0</v>
      </c>
      <c r="AE1089">
        <v>12.3</v>
      </c>
      <c r="AF1089">
        <v>0</v>
      </c>
      <c r="AG1089">
        <v>0</v>
      </c>
      <c r="AH1089">
        <v>0</v>
      </c>
      <c r="AI1089">
        <v>2.27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101</v>
      </c>
      <c r="AU1089" t="s">
        <v>3</v>
      </c>
      <c r="AV1089">
        <v>0</v>
      </c>
      <c r="AW1089">
        <v>2</v>
      </c>
      <c r="AX1089">
        <v>36407772</v>
      </c>
      <c r="AY1089">
        <v>1</v>
      </c>
      <c r="AZ1089">
        <v>0</v>
      </c>
      <c r="BA1089">
        <v>1058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Y1089*Source!I1101</f>
        <v>21.755400000000002</v>
      </c>
      <c r="CY1089">
        <f t="shared" si="163"/>
        <v>27.92</v>
      </c>
      <c r="CZ1089">
        <f t="shared" si="164"/>
        <v>12.3</v>
      </c>
      <c r="DA1089">
        <f t="shared" si="165"/>
        <v>2.27</v>
      </c>
      <c r="DB1089">
        <f t="shared" si="166"/>
        <v>1242.3</v>
      </c>
      <c r="DC1089">
        <f t="shared" si="167"/>
        <v>0</v>
      </c>
    </row>
    <row r="1090" spans="1:107">
      <c r="A1090">
        <f>ROW(Source!A1102)</f>
        <v>1102</v>
      </c>
      <c r="B1090">
        <v>36401907</v>
      </c>
      <c r="C1090">
        <v>36407773</v>
      </c>
      <c r="D1090">
        <v>18409850</v>
      </c>
      <c r="E1090">
        <v>1</v>
      </c>
      <c r="F1090">
        <v>1</v>
      </c>
      <c r="G1090">
        <v>1</v>
      </c>
      <c r="H1090">
        <v>1</v>
      </c>
      <c r="I1090" t="s">
        <v>627</v>
      </c>
      <c r="J1090" t="s">
        <v>3</v>
      </c>
      <c r="K1090" t="s">
        <v>628</v>
      </c>
      <c r="L1090">
        <v>1369</v>
      </c>
      <c r="N1090">
        <v>1013</v>
      </c>
      <c r="O1090" t="s">
        <v>514</v>
      </c>
      <c r="P1090" t="s">
        <v>514</v>
      </c>
      <c r="Q1090">
        <v>1</v>
      </c>
      <c r="W1090">
        <v>0</v>
      </c>
      <c r="X1090">
        <v>855544366</v>
      </c>
      <c r="Y1090">
        <v>102.35</v>
      </c>
      <c r="AA1090">
        <v>0</v>
      </c>
      <c r="AB1090">
        <v>0</v>
      </c>
      <c r="AC1090">
        <v>0</v>
      </c>
      <c r="AD1090">
        <v>289.7</v>
      </c>
      <c r="AE1090">
        <v>0</v>
      </c>
      <c r="AF1090">
        <v>0</v>
      </c>
      <c r="AG1090">
        <v>0</v>
      </c>
      <c r="AH1090">
        <v>289.7</v>
      </c>
      <c r="AI1090">
        <v>1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1</v>
      </c>
      <c r="AQ1090">
        <v>0</v>
      </c>
      <c r="AR1090">
        <v>0</v>
      </c>
      <c r="AS1090" t="s">
        <v>3</v>
      </c>
      <c r="AT1090">
        <v>89</v>
      </c>
      <c r="AU1090" t="s">
        <v>134</v>
      </c>
      <c r="AV1090">
        <v>1</v>
      </c>
      <c r="AW1090">
        <v>2</v>
      </c>
      <c r="AX1090">
        <v>36407793</v>
      </c>
      <c r="AY1090">
        <v>2</v>
      </c>
      <c r="AZ1090">
        <v>131072</v>
      </c>
      <c r="BA1090">
        <v>1059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Y1090*Source!I1102</f>
        <v>27.557737499999998</v>
      </c>
      <c r="CY1090">
        <f>AD1090</f>
        <v>289.7</v>
      </c>
      <c r="CZ1090">
        <f>AH1090</f>
        <v>289.7</v>
      </c>
      <c r="DA1090">
        <f>AL1090</f>
        <v>1</v>
      </c>
      <c r="DB1090">
        <f>ROUND((ROUND(AT1090*CZ1090,2)*1.15),2)</f>
        <v>29650.799999999999</v>
      </c>
      <c r="DC1090">
        <f>ROUND((ROUND(AT1090*AG1090,2)*1.15),2)</f>
        <v>0</v>
      </c>
    </row>
    <row r="1091" spans="1:107">
      <c r="A1091">
        <f>ROW(Source!A1102)</f>
        <v>1102</v>
      </c>
      <c r="B1091">
        <v>36401907</v>
      </c>
      <c r="C1091">
        <v>36407773</v>
      </c>
      <c r="D1091">
        <v>29173472</v>
      </c>
      <c r="E1091">
        <v>1</v>
      </c>
      <c r="F1091">
        <v>1</v>
      </c>
      <c r="G1091">
        <v>1</v>
      </c>
      <c r="H1091">
        <v>2</v>
      </c>
      <c r="I1091" t="s">
        <v>577</v>
      </c>
      <c r="J1091" t="s">
        <v>578</v>
      </c>
      <c r="K1091" t="s">
        <v>579</v>
      </c>
      <c r="L1091">
        <v>1368</v>
      </c>
      <c r="N1091">
        <v>1011</v>
      </c>
      <c r="O1091" t="s">
        <v>520</v>
      </c>
      <c r="P1091" t="s">
        <v>520</v>
      </c>
      <c r="Q1091">
        <v>1</v>
      </c>
      <c r="W1091">
        <v>0</v>
      </c>
      <c r="X1091">
        <v>275932499</v>
      </c>
      <c r="Y1091">
        <v>2.7</v>
      </c>
      <c r="AA1091">
        <v>0</v>
      </c>
      <c r="AB1091">
        <v>12.75</v>
      </c>
      <c r="AC1091">
        <v>0</v>
      </c>
      <c r="AD1091">
        <v>0</v>
      </c>
      <c r="AE1091">
        <v>0</v>
      </c>
      <c r="AF1091">
        <v>3</v>
      </c>
      <c r="AG1091">
        <v>0</v>
      </c>
      <c r="AH1091">
        <v>0</v>
      </c>
      <c r="AI1091">
        <v>1</v>
      </c>
      <c r="AJ1091">
        <v>4.25</v>
      </c>
      <c r="AK1091">
        <v>33.32</v>
      </c>
      <c r="AL1091">
        <v>1</v>
      </c>
      <c r="AN1091">
        <v>0</v>
      </c>
      <c r="AO1091">
        <v>1</v>
      </c>
      <c r="AP1091">
        <v>1</v>
      </c>
      <c r="AQ1091">
        <v>0</v>
      </c>
      <c r="AR1091">
        <v>0</v>
      </c>
      <c r="AS1091" t="s">
        <v>3</v>
      </c>
      <c r="AT1091">
        <v>2.16</v>
      </c>
      <c r="AU1091" t="s">
        <v>133</v>
      </c>
      <c r="AV1091">
        <v>0</v>
      </c>
      <c r="AW1091">
        <v>2</v>
      </c>
      <c r="AX1091">
        <v>36407794</v>
      </c>
      <c r="AY1091">
        <v>1</v>
      </c>
      <c r="AZ1091">
        <v>0</v>
      </c>
      <c r="BA1091">
        <v>1060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Y1091*Source!I1102</f>
        <v>0.72697500000000004</v>
      </c>
      <c r="CY1091">
        <f>AB1091</f>
        <v>12.75</v>
      </c>
      <c r="CZ1091">
        <f>AF1091</f>
        <v>3</v>
      </c>
      <c r="DA1091">
        <f>AJ1091</f>
        <v>4.25</v>
      </c>
      <c r="DB1091">
        <f>ROUND((ROUND(AT1091*CZ1091,2)*1.25),2)</f>
        <v>8.1</v>
      </c>
      <c r="DC1091">
        <f>ROUND((ROUND(AT1091*AG1091,2)*1.25),2)</f>
        <v>0</v>
      </c>
    </row>
    <row r="1092" spans="1:107">
      <c r="A1092">
        <f>ROW(Source!A1102)</f>
        <v>1102</v>
      </c>
      <c r="B1092">
        <v>36401907</v>
      </c>
      <c r="C1092">
        <v>36407773</v>
      </c>
      <c r="D1092">
        <v>29174538</v>
      </c>
      <c r="E1092">
        <v>1</v>
      </c>
      <c r="F1092">
        <v>1</v>
      </c>
      <c r="G1092">
        <v>1</v>
      </c>
      <c r="H1092">
        <v>2</v>
      </c>
      <c r="I1092" t="s">
        <v>629</v>
      </c>
      <c r="J1092" t="s">
        <v>630</v>
      </c>
      <c r="K1092" t="s">
        <v>631</v>
      </c>
      <c r="L1092">
        <v>1368</v>
      </c>
      <c r="N1092">
        <v>1011</v>
      </c>
      <c r="O1092" t="s">
        <v>520</v>
      </c>
      <c r="P1092" t="s">
        <v>520</v>
      </c>
      <c r="Q1092">
        <v>1</v>
      </c>
      <c r="W1092">
        <v>0</v>
      </c>
      <c r="X1092">
        <v>1107538725</v>
      </c>
      <c r="Y1092">
        <v>0.58749999999999991</v>
      </c>
      <c r="AA1092">
        <v>0</v>
      </c>
      <c r="AB1092">
        <v>187.1</v>
      </c>
      <c r="AC1092">
        <v>0</v>
      </c>
      <c r="AD1092">
        <v>0</v>
      </c>
      <c r="AE1092">
        <v>0</v>
      </c>
      <c r="AF1092">
        <v>33.590000000000003</v>
      </c>
      <c r="AG1092">
        <v>0</v>
      </c>
      <c r="AH1092">
        <v>0</v>
      </c>
      <c r="AI1092">
        <v>1</v>
      </c>
      <c r="AJ1092">
        <v>5.57</v>
      </c>
      <c r="AK1092">
        <v>33.32</v>
      </c>
      <c r="AL1092">
        <v>1</v>
      </c>
      <c r="AN1092">
        <v>0</v>
      </c>
      <c r="AO1092">
        <v>1</v>
      </c>
      <c r="AP1092">
        <v>1</v>
      </c>
      <c r="AQ1092">
        <v>0</v>
      </c>
      <c r="AR1092">
        <v>0</v>
      </c>
      <c r="AS1092" t="s">
        <v>3</v>
      </c>
      <c r="AT1092">
        <v>0.47</v>
      </c>
      <c r="AU1092" t="s">
        <v>133</v>
      </c>
      <c r="AV1092">
        <v>0</v>
      </c>
      <c r="AW1092">
        <v>2</v>
      </c>
      <c r="AX1092">
        <v>36407795</v>
      </c>
      <c r="AY1092">
        <v>1</v>
      </c>
      <c r="AZ1092">
        <v>0</v>
      </c>
      <c r="BA1092">
        <v>1061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Y1092*Source!I1102</f>
        <v>0.15818437499999996</v>
      </c>
      <c r="CY1092">
        <f>AB1092</f>
        <v>187.1</v>
      </c>
      <c r="CZ1092">
        <f>AF1092</f>
        <v>33.590000000000003</v>
      </c>
      <c r="DA1092">
        <f>AJ1092</f>
        <v>5.57</v>
      </c>
      <c r="DB1092">
        <f>ROUND((ROUND(AT1092*CZ1092,2)*1.25),2)</f>
        <v>19.739999999999998</v>
      </c>
      <c r="DC1092">
        <f>ROUND((ROUND(AT1092*AG1092,2)*1.25),2)</f>
        <v>0</v>
      </c>
    </row>
    <row r="1093" spans="1:107">
      <c r="A1093">
        <f>ROW(Source!A1102)</f>
        <v>1102</v>
      </c>
      <c r="B1093">
        <v>36401907</v>
      </c>
      <c r="C1093">
        <v>36407773</v>
      </c>
      <c r="D1093">
        <v>29174580</v>
      </c>
      <c r="E1093">
        <v>1</v>
      </c>
      <c r="F1093">
        <v>1</v>
      </c>
      <c r="G1093">
        <v>1</v>
      </c>
      <c r="H1093">
        <v>2</v>
      </c>
      <c r="I1093" t="s">
        <v>632</v>
      </c>
      <c r="J1093" t="s">
        <v>633</v>
      </c>
      <c r="K1093" t="s">
        <v>634</v>
      </c>
      <c r="L1093">
        <v>1368</v>
      </c>
      <c r="N1093">
        <v>1011</v>
      </c>
      <c r="O1093" t="s">
        <v>520</v>
      </c>
      <c r="P1093" t="s">
        <v>520</v>
      </c>
      <c r="Q1093">
        <v>1</v>
      </c>
      <c r="W1093">
        <v>0</v>
      </c>
      <c r="X1093">
        <v>-169468834</v>
      </c>
      <c r="Y1093">
        <v>0.66250000000000009</v>
      </c>
      <c r="AA1093">
        <v>0</v>
      </c>
      <c r="AB1093">
        <v>31.87</v>
      </c>
      <c r="AC1093">
        <v>0</v>
      </c>
      <c r="AD1093">
        <v>0</v>
      </c>
      <c r="AE1093">
        <v>0</v>
      </c>
      <c r="AF1093">
        <v>2.08</v>
      </c>
      <c r="AG1093">
        <v>0</v>
      </c>
      <c r="AH1093">
        <v>0</v>
      </c>
      <c r="AI1093">
        <v>1</v>
      </c>
      <c r="AJ1093">
        <v>15.32</v>
      </c>
      <c r="AK1093">
        <v>33.32</v>
      </c>
      <c r="AL1093">
        <v>1</v>
      </c>
      <c r="AN1093">
        <v>0</v>
      </c>
      <c r="AO1093">
        <v>1</v>
      </c>
      <c r="AP1093">
        <v>1</v>
      </c>
      <c r="AQ1093">
        <v>0</v>
      </c>
      <c r="AR1093">
        <v>0</v>
      </c>
      <c r="AS1093" t="s">
        <v>3</v>
      </c>
      <c r="AT1093">
        <v>0.53</v>
      </c>
      <c r="AU1093" t="s">
        <v>133</v>
      </c>
      <c r="AV1093">
        <v>0</v>
      </c>
      <c r="AW1093">
        <v>2</v>
      </c>
      <c r="AX1093">
        <v>36407796</v>
      </c>
      <c r="AY1093">
        <v>1</v>
      </c>
      <c r="AZ1093">
        <v>0</v>
      </c>
      <c r="BA1093">
        <v>1062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Y1093*Source!I1102</f>
        <v>0.17837812500000003</v>
      </c>
      <c r="CY1093">
        <f>AB1093</f>
        <v>31.87</v>
      </c>
      <c r="CZ1093">
        <f>AF1093</f>
        <v>2.08</v>
      </c>
      <c r="DA1093">
        <f>AJ1093</f>
        <v>15.32</v>
      </c>
      <c r="DB1093">
        <f>ROUND((ROUND(AT1093*CZ1093,2)*1.25),2)</f>
        <v>1.38</v>
      </c>
      <c r="DC1093">
        <f>ROUND((ROUND(AT1093*AG1093,2)*1.25),2)</f>
        <v>0</v>
      </c>
    </row>
    <row r="1094" spans="1:107">
      <c r="A1094">
        <f>ROW(Source!A1102)</f>
        <v>1102</v>
      </c>
      <c r="B1094">
        <v>36401907</v>
      </c>
      <c r="C1094">
        <v>36407773</v>
      </c>
      <c r="D1094">
        <v>29108656</v>
      </c>
      <c r="E1094">
        <v>1</v>
      </c>
      <c r="F1094">
        <v>1</v>
      </c>
      <c r="G1094">
        <v>1</v>
      </c>
      <c r="H1094">
        <v>3</v>
      </c>
      <c r="I1094" t="s">
        <v>635</v>
      </c>
      <c r="J1094" t="s">
        <v>636</v>
      </c>
      <c r="K1094" t="s">
        <v>637</v>
      </c>
      <c r="L1094">
        <v>1354</v>
      </c>
      <c r="N1094">
        <v>1010</v>
      </c>
      <c r="O1094" t="s">
        <v>237</v>
      </c>
      <c r="P1094" t="s">
        <v>237</v>
      </c>
      <c r="Q1094">
        <v>1</v>
      </c>
      <c r="W1094">
        <v>0</v>
      </c>
      <c r="X1094">
        <v>1057373551</v>
      </c>
      <c r="Y1094">
        <v>7</v>
      </c>
      <c r="AA1094">
        <v>103.47</v>
      </c>
      <c r="AB1094">
        <v>0</v>
      </c>
      <c r="AC1094">
        <v>0</v>
      </c>
      <c r="AD1094">
        <v>0</v>
      </c>
      <c r="AE1094">
        <v>13.87</v>
      </c>
      <c r="AF1094">
        <v>0</v>
      </c>
      <c r="AG1094">
        <v>0</v>
      </c>
      <c r="AH1094">
        <v>0</v>
      </c>
      <c r="AI1094">
        <v>7.46</v>
      </c>
      <c r="AJ1094">
        <v>1</v>
      </c>
      <c r="AK1094">
        <v>1</v>
      </c>
      <c r="AL1094">
        <v>1</v>
      </c>
      <c r="AN1094">
        <v>0</v>
      </c>
      <c r="AO1094">
        <v>1</v>
      </c>
      <c r="AP1094">
        <v>0</v>
      </c>
      <c r="AQ1094">
        <v>0</v>
      </c>
      <c r="AR1094">
        <v>0</v>
      </c>
      <c r="AS1094" t="s">
        <v>3</v>
      </c>
      <c r="AT1094">
        <v>7</v>
      </c>
      <c r="AU1094" t="s">
        <v>3</v>
      </c>
      <c r="AV1094">
        <v>0</v>
      </c>
      <c r="AW1094">
        <v>2</v>
      </c>
      <c r="AX1094">
        <v>36407797</v>
      </c>
      <c r="AY1094">
        <v>1</v>
      </c>
      <c r="AZ1094">
        <v>0</v>
      </c>
      <c r="BA1094">
        <v>1063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Y1094*Source!I1102</f>
        <v>1.8847499999999999</v>
      </c>
      <c r="CY1094">
        <f t="shared" ref="CY1094:CY1108" si="168">AA1094</f>
        <v>103.47</v>
      </c>
      <c r="CZ1094">
        <f t="shared" ref="CZ1094:CZ1108" si="169">AE1094</f>
        <v>13.87</v>
      </c>
      <c r="DA1094">
        <f t="shared" ref="DA1094:DA1108" si="170">AI1094</f>
        <v>7.46</v>
      </c>
      <c r="DB1094">
        <f t="shared" ref="DB1094:DB1108" si="171">ROUND(ROUND(AT1094*CZ1094,2),2)</f>
        <v>97.09</v>
      </c>
      <c r="DC1094">
        <f t="shared" ref="DC1094:DC1108" si="172">ROUND(ROUND(AT1094*AG1094,2),2)</f>
        <v>0</v>
      </c>
    </row>
    <row r="1095" spans="1:107">
      <c r="A1095">
        <f>ROW(Source!A1102)</f>
        <v>1102</v>
      </c>
      <c r="B1095">
        <v>36401907</v>
      </c>
      <c r="C1095">
        <v>36407773</v>
      </c>
      <c r="D1095">
        <v>29109354</v>
      </c>
      <c r="E1095">
        <v>1</v>
      </c>
      <c r="F1095">
        <v>1</v>
      </c>
      <c r="G1095">
        <v>1</v>
      </c>
      <c r="H1095">
        <v>3</v>
      </c>
      <c r="I1095" t="s">
        <v>638</v>
      </c>
      <c r="J1095" t="s">
        <v>639</v>
      </c>
      <c r="K1095" t="s">
        <v>640</v>
      </c>
      <c r="L1095">
        <v>1346</v>
      </c>
      <c r="N1095">
        <v>1009</v>
      </c>
      <c r="O1095" t="s">
        <v>160</v>
      </c>
      <c r="P1095" t="s">
        <v>160</v>
      </c>
      <c r="Q1095">
        <v>1</v>
      </c>
      <c r="W1095">
        <v>0</v>
      </c>
      <c r="X1095">
        <v>-882693383</v>
      </c>
      <c r="Y1095">
        <v>10</v>
      </c>
      <c r="AA1095">
        <v>64.010000000000005</v>
      </c>
      <c r="AB1095">
        <v>0</v>
      </c>
      <c r="AC1095">
        <v>0</v>
      </c>
      <c r="AD1095">
        <v>0</v>
      </c>
      <c r="AE1095">
        <v>46.72</v>
      </c>
      <c r="AF1095">
        <v>0</v>
      </c>
      <c r="AG1095">
        <v>0</v>
      </c>
      <c r="AH1095">
        <v>0</v>
      </c>
      <c r="AI1095">
        <v>1.37</v>
      </c>
      <c r="AJ1095">
        <v>1</v>
      </c>
      <c r="AK1095">
        <v>1</v>
      </c>
      <c r="AL1095">
        <v>1</v>
      </c>
      <c r="AN1095">
        <v>0</v>
      </c>
      <c r="AO1095">
        <v>1</v>
      </c>
      <c r="AP1095">
        <v>0</v>
      </c>
      <c r="AQ1095">
        <v>0</v>
      </c>
      <c r="AR1095">
        <v>0</v>
      </c>
      <c r="AS1095" t="s">
        <v>3</v>
      </c>
      <c r="AT1095">
        <v>10</v>
      </c>
      <c r="AU1095" t="s">
        <v>3</v>
      </c>
      <c r="AV1095">
        <v>0</v>
      </c>
      <c r="AW1095">
        <v>2</v>
      </c>
      <c r="AX1095">
        <v>36407798</v>
      </c>
      <c r="AY1095">
        <v>1</v>
      </c>
      <c r="AZ1095">
        <v>0</v>
      </c>
      <c r="BA1095">
        <v>1064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Y1095*Source!I1102</f>
        <v>2.6924999999999999</v>
      </c>
      <c r="CY1095">
        <f t="shared" si="168"/>
        <v>64.010000000000005</v>
      </c>
      <c r="CZ1095">
        <f t="shared" si="169"/>
        <v>46.72</v>
      </c>
      <c r="DA1095">
        <f t="shared" si="170"/>
        <v>1.37</v>
      </c>
      <c r="DB1095">
        <f t="shared" si="171"/>
        <v>467.2</v>
      </c>
      <c r="DC1095">
        <f t="shared" si="172"/>
        <v>0</v>
      </c>
    </row>
    <row r="1096" spans="1:107">
      <c r="A1096">
        <f>ROW(Source!A1102)</f>
        <v>1102</v>
      </c>
      <c r="B1096">
        <v>36401907</v>
      </c>
      <c r="C1096">
        <v>36407773</v>
      </c>
      <c r="D1096">
        <v>29109414</v>
      </c>
      <c r="E1096">
        <v>1</v>
      </c>
      <c r="F1096">
        <v>1</v>
      </c>
      <c r="G1096">
        <v>1</v>
      </c>
      <c r="H1096">
        <v>3</v>
      </c>
      <c r="I1096" t="s">
        <v>641</v>
      </c>
      <c r="J1096" t="s">
        <v>642</v>
      </c>
      <c r="K1096" t="s">
        <v>643</v>
      </c>
      <c r="L1096">
        <v>1346</v>
      </c>
      <c r="N1096">
        <v>1009</v>
      </c>
      <c r="O1096" t="s">
        <v>160</v>
      </c>
      <c r="P1096" t="s">
        <v>160</v>
      </c>
      <c r="Q1096">
        <v>1</v>
      </c>
      <c r="W1096">
        <v>0</v>
      </c>
      <c r="X1096">
        <v>1092262719</v>
      </c>
      <c r="Y1096">
        <v>119</v>
      </c>
      <c r="AA1096">
        <v>10.1</v>
      </c>
      <c r="AB1096">
        <v>0</v>
      </c>
      <c r="AC1096">
        <v>0</v>
      </c>
      <c r="AD1096">
        <v>0</v>
      </c>
      <c r="AE1096">
        <v>1.58</v>
      </c>
      <c r="AF1096">
        <v>0</v>
      </c>
      <c r="AG1096">
        <v>0</v>
      </c>
      <c r="AH1096">
        <v>0</v>
      </c>
      <c r="AI1096">
        <v>6.39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119</v>
      </c>
      <c r="AU1096" t="s">
        <v>3</v>
      </c>
      <c r="AV1096">
        <v>0</v>
      </c>
      <c r="AW1096">
        <v>2</v>
      </c>
      <c r="AX1096">
        <v>36407799</v>
      </c>
      <c r="AY1096">
        <v>1</v>
      </c>
      <c r="AZ1096">
        <v>0</v>
      </c>
      <c r="BA1096">
        <v>1065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Y1096*Source!I1102</f>
        <v>32.040749999999996</v>
      </c>
      <c r="CY1096">
        <f t="shared" si="168"/>
        <v>10.1</v>
      </c>
      <c r="CZ1096">
        <f t="shared" si="169"/>
        <v>1.58</v>
      </c>
      <c r="DA1096">
        <f t="shared" si="170"/>
        <v>6.39</v>
      </c>
      <c r="DB1096">
        <f t="shared" si="171"/>
        <v>188.02</v>
      </c>
      <c r="DC1096">
        <f t="shared" si="172"/>
        <v>0</v>
      </c>
    </row>
    <row r="1097" spans="1:107">
      <c r="A1097">
        <f>ROW(Source!A1102)</f>
        <v>1102</v>
      </c>
      <c r="B1097">
        <v>36401907</v>
      </c>
      <c r="C1097">
        <v>36407773</v>
      </c>
      <c r="D1097">
        <v>29109781</v>
      </c>
      <c r="E1097">
        <v>1</v>
      </c>
      <c r="F1097">
        <v>1</v>
      </c>
      <c r="G1097">
        <v>1</v>
      </c>
      <c r="H1097">
        <v>3</v>
      </c>
      <c r="I1097" t="s">
        <v>644</v>
      </c>
      <c r="J1097" t="s">
        <v>645</v>
      </c>
      <c r="K1097" t="s">
        <v>646</v>
      </c>
      <c r="L1097">
        <v>1346</v>
      </c>
      <c r="N1097">
        <v>1009</v>
      </c>
      <c r="O1097" t="s">
        <v>160</v>
      </c>
      <c r="P1097" t="s">
        <v>160</v>
      </c>
      <c r="Q1097">
        <v>1</v>
      </c>
      <c r="W1097">
        <v>0</v>
      </c>
      <c r="X1097">
        <v>-306339415</v>
      </c>
      <c r="Y1097">
        <v>9</v>
      </c>
      <c r="AA1097">
        <v>60.38</v>
      </c>
      <c r="AB1097">
        <v>0</v>
      </c>
      <c r="AC1097">
        <v>0</v>
      </c>
      <c r="AD1097">
        <v>0</v>
      </c>
      <c r="AE1097">
        <v>11.12</v>
      </c>
      <c r="AF1097">
        <v>0</v>
      </c>
      <c r="AG1097">
        <v>0</v>
      </c>
      <c r="AH1097">
        <v>0</v>
      </c>
      <c r="AI1097">
        <v>5.43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0</v>
      </c>
      <c r="AQ1097">
        <v>0</v>
      </c>
      <c r="AR1097">
        <v>0</v>
      </c>
      <c r="AS1097" t="s">
        <v>3</v>
      </c>
      <c r="AT1097">
        <v>9</v>
      </c>
      <c r="AU1097" t="s">
        <v>3</v>
      </c>
      <c r="AV1097">
        <v>0</v>
      </c>
      <c r="AW1097">
        <v>2</v>
      </c>
      <c r="AX1097">
        <v>36407800</v>
      </c>
      <c r="AY1097">
        <v>1</v>
      </c>
      <c r="AZ1097">
        <v>0</v>
      </c>
      <c r="BA1097">
        <v>1066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Y1097*Source!I1102</f>
        <v>2.4232499999999999</v>
      </c>
      <c r="CY1097">
        <f t="shared" si="168"/>
        <v>60.38</v>
      </c>
      <c r="CZ1097">
        <f t="shared" si="169"/>
        <v>11.12</v>
      </c>
      <c r="DA1097">
        <f t="shared" si="170"/>
        <v>5.43</v>
      </c>
      <c r="DB1097">
        <f t="shared" si="171"/>
        <v>100.08</v>
      </c>
      <c r="DC1097">
        <f t="shared" si="172"/>
        <v>0</v>
      </c>
    </row>
    <row r="1098" spans="1:107">
      <c r="A1098">
        <f>ROW(Source!A1102)</f>
        <v>1102</v>
      </c>
      <c r="B1098">
        <v>36401907</v>
      </c>
      <c r="C1098">
        <v>36407773</v>
      </c>
      <c r="D1098">
        <v>29109782</v>
      </c>
      <c r="E1098">
        <v>1</v>
      </c>
      <c r="F1098">
        <v>1</v>
      </c>
      <c r="G1098">
        <v>1</v>
      </c>
      <c r="H1098">
        <v>3</v>
      </c>
      <c r="I1098" t="s">
        <v>647</v>
      </c>
      <c r="J1098" t="s">
        <v>648</v>
      </c>
      <c r="K1098" t="s">
        <v>649</v>
      </c>
      <c r="L1098">
        <v>1346</v>
      </c>
      <c r="N1098">
        <v>1009</v>
      </c>
      <c r="O1098" t="s">
        <v>160</v>
      </c>
      <c r="P1098" t="s">
        <v>160</v>
      </c>
      <c r="Q1098">
        <v>1</v>
      </c>
      <c r="W1098">
        <v>0</v>
      </c>
      <c r="X1098">
        <v>-71279152</v>
      </c>
      <c r="Y1098">
        <v>85</v>
      </c>
      <c r="AA1098">
        <v>16.309999999999999</v>
      </c>
      <c r="AB1098">
        <v>0</v>
      </c>
      <c r="AC1098">
        <v>0</v>
      </c>
      <c r="AD1098">
        <v>0</v>
      </c>
      <c r="AE1098">
        <v>4.3600000000000003</v>
      </c>
      <c r="AF1098">
        <v>0</v>
      </c>
      <c r="AG1098">
        <v>0</v>
      </c>
      <c r="AH1098">
        <v>0</v>
      </c>
      <c r="AI1098">
        <v>3.74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85</v>
      </c>
      <c r="AU1098" t="s">
        <v>3</v>
      </c>
      <c r="AV1098">
        <v>0</v>
      </c>
      <c r="AW1098">
        <v>2</v>
      </c>
      <c r="AX1098">
        <v>36407801</v>
      </c>
      <c r="AY1098">
        <v>1</v>
      </c>
      <c r="AZ1098">
        <v>0</v>
      </c>
      <c r="BA1098">
        <v>1067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Y1098*Source!I1102</f>
        <v>22.88625</v>
      </c>
      <c r="CY1098">
        <f t="shared" si="168"/>
        <v>16.309999999999999</v>
      </c>
      <c r="CZ1098">
        <f t="shared" si="169"/>
        <v>4.3600000000000003</v>
      </c>
      <c r="DA1098">
        <f t="shared" si="170"/>
        <v>3.74</v>
      </c>
      <c r="DB1098">
        <f t="shared" si="171"/>
        <v>370.6</v>
      </c>
      <c r="DC1098">
        <f t="shared" si="172"/>
        <v>0</v>
      </c>
    </row>
    <row r="1099" spans="1:107">
      <c r="A1099">
        <f>ROW(Source!A1102)</f>
        <v>1102</v>
      </c>
      <c r="B1099">
        <v>36401907</v>
      </c>
      <c r="C1099">
        <v>36407773</v>
      </c>
      <c r="D1099">
        <v>29110699</v>
      </c>
      <c r="E1099">
        <v>1</v>
      </c>
      <c r="F1099">
        <v>1</v>
      </c>
      <c r="G1099">
        <v>1</v>
      </c>
      <c r="H1099">
        <v>3</v>
      </c>
      <c r="I1099" t="s">
        <v>650</v>
      </c>
      <c r="J1099" t="s">
        <v>651</v>
      </c>
      <c r="K1099" t="s">
        <v>652</v>
      </c>
      <c r="L1099">
        <v>1301</v>
      </c>
      <c r="N1099">
        <v>1003</v>
      </c>
      <c r="O1099" t="s">
        <v>142</v>
      </c>
      <c r="P1099" t="s">
        <v>142</v>
      </c>
      <c r="Q1099">
        <v>1</v>
      </c>
      <c r="W1099">
        <v>0</v>
      </c>
      <c r="X1099">
        <v>1063889258</v>
      </c>
      <c r="Y1099">
        <v>120</v>
      </c>
      <c r="AA1099">
        <v>1.24</v>
      </c>
      <c r="AB1099">
        <v>0</v>
      </c>
      <c r="AC1099">
        <v>0</v>
      </c>
      <c r="AD1099">
        <v>0</v>
      </c>
      <c r="AE1099">
        <v>0.17</v>
      </c>
      <c r="AF1099">
        <v>0</v>
      </c>
      <c r="AG1099">
        <v>0</v>
      </c>
      <c r="AH1099">
        <v>0</v>
      </c>
      <c r="AI1099">
        <v>7.29</v>
      </c>
      <c r="AJ1099">
        <v>1</v>
      </c>
      <c r="AK1099">
        <v>1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120</v>
      </c>
      <c r="AU1099" t="s">
        <v>3</v>
      </c>
      <c r="AV1099">
        <v>0</v>
      </c>
      <c r="AW1099">
        <v>2</v>
      </c>
      <c r="AX1099">
        <v>36407802</v>
      </c>
      <c r="AY1099">
        <v>1</v>
      </c>
      <c r="AZ1099">
        <v>0</v>
      </c>
      <c r="BA1099">
        <v>1068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Y1099*Source!I1102</f>
        <v>32.31</v>
      </c>
      <c r="CY1099">
        <f t="shared" si="168"/>
        <v>1.24</v>
      </c>
      <c r="CZ1099">
        <f t="shared" si="169"/>
        <v>0.17</v>
      </c>
      <c r="DA1099">
        <f t="shared" si="170"/>
        <v>7.29</v>
      </c>
      <c r="DB1099">
        <f t="shared" si="171"/>
        <v>20.399999999999999</v>
      </c>
      <c r="DC1099">
        <f t="shared" si="172"/>
        <v>0</v>
      </c>
    </row>
    <row r="1100" spans="1:107">
      <c r="A1100">
        <f>ROW(Source!A1102)</f>
        <v>1102</v>
      </c>
      <c r="B1100">
        <v>36401907</v>
      </c>
      <c r="C1100">
        <v>36407773</v>
      </c>
      <c r="D1100">
        <v>29110797</v>
      </c>
      <c r="E1100">
        <v>1</v>
      </c>
      <c r="F1100">
        <v>1</v>
      </c>
      <c r="G1100">
        <v>1</v>
      </c>
      <c r="H1100">
        <v>3</v>
      </c>
      <c r="I1100" t="s">
        <v>653</v>
      </c>
      <c r="J1100" t="s">
        <v>654</v>
      </c>
      <c r="K1100" t="s">
        <v>655</v>
      </c>
      <c r="L1100">
        <v>1301</v>
      </c>
      <c r="N1100">
        <v>1003</v>
      </c>
      <c r="O1100" t="s">
        <v>142</v>
      </c>
      <c r="P1100" t="s">
        <v>142</v>
      </c>
      <c r="Q1100">
        <v>1</v>
      </c>
      <c r="W1100">
        <v>0</v>
      </c>
      <c r="X1100">
        <v>1919953005</v>
      </c>
      <c r="Y1100">
        <v>82</v>
      </c>
      <c r="AA1100">
        <v>15.5</v>
      </c>
      <c r="AB1100">
        <v>0</v>
      </c>
      <c r="AC1100">
        <v>0</v>
      </c>
      <c r="AD1100">
        <v>0</v>
      </c>
      <c r="AE1100">
        <v>1.74</v>
      </c>
      <c r="AF1100">
        <v>0</v>
      </c>
      <c r="AG1100">
        <v>0</v>
      </c>
      <c r="AH1100">
        <v>0</v>
      </c>
      <c r="AI1100">
        <v>8.91</v>
      </c>
      <c r="AJ1100">
        <v>1</v>
      </c>
      <c r="AK1100">
        <v>1</v>
      </c>
      <c r="AL1100">
        <v>1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82</v>
      </c>
      <c r="AU1100" t="s">
        <v>3</v>
      </c>
      <c r="AV1100">
        <v>0</v>
      </c>
      <c r="AW1100">
        <v>2</v>
      </c>
      <c r="AX1100">
        <v>36407803</v>
      </c>
      <c r="AY1100">
        <v>1</v>
      </c>
      <c r="AZ1100">
        <v>0</v>
      </c>
      <c r="BA1100">
        <v>1069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Y1100*Source!I1102</f>
        <v>22.078499999999998</v>
      </c>
      <c r="CY1100">
        <f t="shared" si="168"/>
        <v>15.5</v>
      </c>
      <c r="CZ1100">
        <f t="shared" si="169"/>
        <v>1.74</v>
      </c>
      <c r="DA1100">
        <f t="shared" si="170"/>
        <v>8.91</v>
      </c>
      <c r="DB1100">
        <f t="shared" si="171"/>
        <v>142.68</v>
      </c>
      <c r="DC1100">
        <f t="shared" si="172"/>
        <v>0</v>
      </c>
    </row>
    <row r="1101" spans="1:107">
      <c r="A1101">
        <f>ROW(Source!A1102)</f>
        <v>1102</v>
      </c>
      <c r="B1101">
        <v>36401907</v>
      </c>
      <c r="C1101">
        <v>36407773</v>
      </c>
      <c r="D1101">
        <v>29110815</v>
      </c>
      <c r="E1101">
        <v>1</v>
      </c>
      <c r="F1101">
        <v>1</v>
      </c>
      <c r="G1101">
        <v>1</v>
      </c>
      <c r="H1101">
        <v>3</v>
      </c>
      <c r="I1101" t="s">
        <v>656</v>
      </c>
      <c r="J1101" t="s">
        <v>657</v>
      </c>
      <c r="K1101" t="s">
        <v>658</v>
      </c>
      <c r="L1101">
        <v>1301</v>
      </c>
      <c r="N1101">
        <v>1003</v>
      </c>
      <c r="O1101" t="s">
        <v>142</v>
      </c>
      <c r="P1101" t="s">
        <v>142</v>
      </c>
      <c r="Q1101">
        <v>1</v>
      </c>
      <c r="W1101">
        <v>0</v>
      </c>
      <c r="X1101">
        <v>-1169660804</v>
      </c>
      <c r="Y1101">
        <v>116</v>
      </c>
      <c r="AA1101">
        <v>6.29</v>
      </c>
      <c r="AB1101">
        <v>0</v>
      </c>
      <c r="AC1101">
        <v>0</v>
      </c>
      <c r="AD1101">
        <v>0</v>
      </c>
      <c r="AE1101">
        <v>0.85</v>
      </c>
      <c r="AF1101">
        <v>0</v>
      </c>
      <c r="AG1101">
        <v>0</v>
      </c>
      <c r="AH1101">
        <v>0</v>
      </c>
      <c r="AI1101">
        <v>7.4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116</v>
      </c>
      <c r="AU1101" t="s">
        <v>3</v>
      </c>
      <c r="AV1101">
        <v>0</v>
      </c>
      <c r="AW1101">
        <v>2</v>
      </c>
      <c r="AX1101">
        <v>36407804</v>
      </c>
      <c r="AY1101">
        <v>1</v>
      </c>
      <c r="AZ1101">
        <v>0</v>
      </c>
      <c r="BA1101">
        <v>1070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Y1101*Source!I1102</f>
        <v>31.232999999999997</v>
      </c>
      <c r="CY1101">
        <f t="shared" si="168"/>
        <v>6.29</v>
      </c>
      <c r="CZ1101">
        <f t="shared" si="169"/>
        <v>0.85</v>
      </c>
      <c r="DA1101">
        <f t="shared" si="170"/>
        <v>7.4</v>
      </c>
      <c r="DB1101">
        <f t="shared" si="171"/>
        <v>98.6</v>
      </c>
      <c r="DC1101">
        <f t="shared" si="172"/>
        <v>0</v>
      </c>
    </row>
    <row r="1102" spans="1:107">
      <c r="A1102">
        <f>ROW(Source!A1102)</f>
        <v>1102</v>
      </c>
      <c r="B1102">
        <v>36401907</v>
      </c>
      <c r="C1102">
        <v>36407773</v>
      </c>
      <c r="D1102">
        <v>29111455</v>
      </c>
      <c r="E1102">
        <v>1</v>
      </c>
      <c r="F1102">
        <v>1</v>
      </c>
      <c r="G1102">
        <v>1</v>
      </c>
      <c r="H1102">
        <v>3</v>
      </c>
      <c r="I1102" t="s">
        <v>659</v>
      </c>
      <c r="J1102" t="s">
        <v>660</v>
      </c>
      <c r="K1102" t="s">
        <v>661</v>
      </c>
      <c r="L1102">
        <v>1327</v>
      </c>
      <c r="N1102">
        <v>1005</v>
      </c>
      <c r="O1102" t="s">
        <v>155</v>
      </c>
      <c r="P1102" t="s">
        <v>155</v>
      </c>
      <c r="Q1102">
        <v>1</v>
      </c>
      <c r="W1102">
        <v>0</v>
      </c>
      <c r="X1102">
        <v>-1126346608</v>
      </c>
      <c r="Y1102">
        <v>212</v>
      </c>
      <c r="AA1102">
        <v>73.790000000000006</v>
      </c>
      <c r="AB1102">
        <v>0</v>
      </c>
      <c r="AC1102">
        <v>0</v>
      </c>
      <c r="AD1102">
        <v>0</v>
      </c>
      <c r="AE1102">
        <v>15.06</v>
      </c>
      <c r="AF1102">
        <v>0</v>
      </c>
      <c r="AG1102">
        <v>0</v>
      </c>
      <c r="AH1102">
        <v>0</v>
      </c>
      <c r="AI1102">
        <v>4.9000000000000004</v>
      </c>
      <c r="AJ1102">
        <v>1</v>
      </c>
      <c r="AK1102">
        <v>1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212</v>
      </c>
      <c r="AU1102" t="s">
        <v>3</v>
      </c>
      <c r="AV1102">
        <v>0</v>
      </c>
      <c r="AW1102">
        <v>2</v>
      </c>
      <c r="AX1102">
        <v>36407805</v>
      </c>
      <c r="AY1102">
        <v>1</v>
      </c>
      <c r="AZ1102">
        <v>0</v>
      </c>
      <c r="BA1102">
        <v>1071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Y1102*Source!I1102</f>
        <v>57.080999999999996</v>
      </c>
      <c r="CY1102">
        <f t="shared" si="168"/>
        <v>73.790000000000006</v>
      </c>
      <c r="CZ1102">
        <f t="shared" si="169"/>
        <v>15.06</v>
      </c>
      <c r="DA1102">
        <f t="shared" si="170"/>
        <v>4.9000000000000004</v>
      </c>
      <c r="DB1102">
        <f t="shared" si="171"/>
        <v>3192.72</v>
      </c>
      <c r="DC1102">
        <f t="shared" si="172"/>
        <v>0</v>
      </c>
    </row>
    <row r="1103" spans="1:107">
      <c r="A1103">
        <f>ROW(Source!A1102)</f>
        <v>1102</v>
      </c>
      <c r="B1103">
        <v>36401907</v>
      </c>
      <c r="C1103">
        <v>36407773</v>
      </c>
      <c r="D1103">
        <v>29114733</v>
      </c>
      <c r="E1103">
        <v>1</v>
      </c>
      <c r="F1103">
        <v>1</v>
      </c>
      <c r="G1103">
        <v>1</v>
      </c>
      <c r="H1103">
        <v>3</v>
      </c>
      <c r="I1103" t="s">
        <v>662</v>
      </c>
      <c r="J1103" t="s">
        <v>663</v>
      </c>
      <c r="K1103" t="s">
        <v>664</v>
      </c>
      <c r="L1103">
        <v>1354</v>
      </c>
      <c r="N1103">
        <v>1010</v>
      </c>
      <c r="O1103" t="s">
        <v>237</v>
      </c>
      <c r="P1103" t="s">
        <v>237</v>
      </c>
      <c r="Q1103">
        <v>1</v>
      </c>
      <c r="W1103">
        <v>0</v>
      </c>
      <c r="X1103">
        <v>-1352915271</v>
      </c>
      <c r="Y1103">
        <v>735</v>
      </c>
      <c r="AA1103">
        <v>0.3</v>
      </c>
      <c r="AB1103">
        <v>0</v>
      </c>
      <c r="AC1103">
        <v>0</v>
      </c>
      <c r="AD1103">
        <v>0</v>
      </c>
      <c r="AE1103">
        <v>0.02</v>
      </c>
      <c r="AF1103">
        <v>0</v>
      </c>
      <c r="AG1103">
        <v>0</v>
      </c>
      <c r="AH1103">
        <v>0</v>
      </c>
      <c r="AI1103">
        <v>14.91</v>
      </c>
      <c r="AJ1103">
        <v>1</v>
      </c>
      <c r="AK1103">
        <v>1</v>
      </c>
      <c r="AL1103">
        <v>1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735</v>
      </c>
      <c r="AU1103" t="s">
        <v>3</v>
      </c>
      <c r="AV1103">
        <v>0</v>
      </c>
      <c r="AW1103">
        <v>2</v>
      </c>
      <c r="AX1103">
        <v>36407806</v>
      </c>
      <c r="AY1103">
        <v>1</v>
      </c>
      <c r="AZ1103">
        <v>0</v>
      </c>
      <c r="BA1103">
        <v>1072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Y1103*Source!I1102</f>
        <v>197.89874999999998</v>
      </c>
      <c r="CY1103">
        <f t="shared" si="168"/>
        <v>0.3</v>
      </c>
      <c r="CZ1103">
        <f t="shared" si="169"/>
        <v>0.02</v>
      </c>
      <c r="DA1103">
        <f t="shared" si="170"/>
        <v>14.91</v>
      </c>
      <c r="DB1103">
        <f t="shared" si="171"/>
        <v>14.7</v>
      </c>
      <c r="DC1103">
        <f t="shared" si="172"/>
        <v>0</v>
      </c>
    </row>
    <row r="1104" spans="1:107">
      <c r="A1104">
        <f>ROW(Source!A1102)</f>
        <v>1102</v>
      </c>
      <c r="B1104">
        <v>36401907</v>
      </c>
      <c r="C1104">
        <v>36407773</v>
      </c>
      <c r="D1104">
        <v>29114734</v>
      </c>
      <c r="E1104">
        <v>1</v>
      </c>
      <c r="F1104">
        <v>1</v>
      </c>
      <c r="G1104">
        <v>1</v>
      </c>
      <c r="H1104">
        <v>3</v>
      </c>
      <c r="I1104" t="s">
        <v>665</v>
      </c>
      <c r="J1104" t="s">
        <v>666</v>
      </c>
      <c r="K1104" t="s">
        <v>667</v>
      </c>
      <c r="L1104">
        <v>1354</v>
      </c>
      <c r="N1104">
        <v>1010</v>
      </c>
      <c r="O1104" t="s">
        <v>237</v>
      </c>
      <c r="P1104" t="s">
        <v>237</v>
      </c>
      <c r="Q1104">
        <v>1</v>
      </c>
      <c r="W1104">
        <v>0</v>
      </c>
      <c r="X1104">
        <v>1370092194</v>
      </c>
      <c r="Y1104">
        <v>1855</v>
      </c>
      <c r="AA1104">
        <v>0.38</v>
      </c>
      <c r="AB1104">
        <v>0</v>
      </c>
      <c r="AC1104">
        <v>0</v>
      </c>
      <c r="AD1104">
        <v>0</v>
      </c>
      <c r="AE1104">
        <v>0.03</v>
      </c>
      <c r="AF1104">
        <v>0</v>
      </c>
      <c r="AG1104">
        <v>0</v>
      </c>
      <c r="AH1104">
        <v>0</v>
      </c>
      <c r="AI1104">
        <v>12.55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1855</v>
      </c>
      <c r="AU1104" t="s">
        <v>3</v>
      </c>
      <c r="AV1104">
        <v>0</v>
      </c>
      <c r="AW1104">
        <v>2</v>
      </c>
      <c r="AX1104">
        <v>36407807</v>
      </c>
      <c r="AY1104">
        <v>1</v>
      </c>
      <c r="AZ1104">
        <v>0</v>
      </c>
      <c r="BA1104">
        <v>1073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Y1104*Source!I1102</f>
        <v>499.45874999999995</v>
      </c>
      <c r="CY1104">
        <f t="shared" si="168"/>
        <v>0.38</v>
      </c>
      <c r="CZ1104">
        <f t="shared" si="169"/>
        <v>0.03</v>
      </c>
      <c r="DA1104">
        <f t="shared" si="170"/>
        <v>12.55</v>
      </c>
      <c r="DB1104">
        <f t="shared" si="171"/>
        <v>55.65</v>
      </c>
      <c r="DC1104">
        <f t="shared" si="172"/>
        <v>0</v>
      </c>
    </row>
    <row r="1105" spans="1:107">
      <c r="A1105">
        <f>ROW(Source!A1102)</f>
        <v>1102</v>
      </c>
      <c r="B1105">
        <v>36401907</v>
      </c>
      <c r="C1105">
        <v>36407773</v>
      </c>
      <c r="D1105">
        <v>29114482</v>
      </c>
      <c r="E1105">
        <v>1</v>
      </c>
      <c r="F1105">
        <v>1</v>
      </c>
      <c r="G1105">
        <v>1</v>
      </c>
      <c r="H1105">
        <v>3</v>
      </c>
      <c r="I1105" t="s">
        <v>668</v>
      </c>
      <c r="J1105" t="s">
        <v>669</v>
      </c>
      <c r="K1105" t="s">
        <v>670</v>
      </c>
      <c r="L1105">
        <v>1354</v>
      </c>
      <c r="N1105">
        <v>1010</v>
      </c>
      <c r="O1105" t="s">
        <v>237</v>
      </c>
      <c r="P1105" t="s">
        <v>237</v>
      </c>
      <c r="Q1105">
        <v>1</v>
      </c>
      <c r="W1105">
        <v>0</v>
      </c>
      <c r="X1105">
        <v>-520920930</v>
      </c>
      <c r="Y1105">
        <v>153</v>
      </c>
      <c r="AA1105">
        <v>0.33</v>
      </c>
      <c r="AB1105">
        <v>0</v>
      </c>
      <c r="AC1105">
        <v>0</v>
      </c>
      <c r="AD1105">
        <v>0</v>
      </c>
      <c r="AE1105">
        <v>7.0000000000000007E-2</v>
      </c>
      <c r="AF1105">
        <v>0</v>
      </c>
      <c r="AG1105">
        <v>0</v>
      </c>
      <c r="AH1105">
        <v>0</v>
      </c>
      <c r="AI1105">
        <v>4.74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0</v>
      </c>
      <c r="AQ1105">
        <v>0</v>
      </c>
      <c r="AR1105">
        <v>0</v>
      </c>
      <c r="AS1105" t="s">
        <v>3</v>
      </c>
      <c r="AT1105">
        <v>153</v>
      </c>
      <c r="AU1105" t="s">
        <v>3</v>
      </c>
      <c r="AV1105">
        <v>0</v>
      </c>
      <c r="AW1105">
        <v>2</v>
      </c>
      <c r="AX1105">
        <v>36407808</v>
      </c>
      <c r="AY1105">
        <v>1</v>
      </c>
      <c r="AZ1105">
        <v>0</v>
      </c>
      <c r="BA1105">
        <v>1074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Y1105*Source!I1102</f>
        <v>41.195250000000001</v>
      </c>
      <c r="CY1105">
        <f t="shared" si="168"/>
        <v>0.33</v>
      </c>
      <c r="CZ1105">
        <f t="shared" si="169"/>
        <v>7.0000000000000007E-2</v>
      </c>
      <c r="DA1105">
        <f t="shared" si="170"/>
        <v>4.74</v>
      </c>
      <c r="DB1105">
        <f t="shared" si="171"/>
        <v>10.71</v>
      </c>
      <c r="DC1105">
        <f t="shared" si="172"/>
        <v>0</v>
      </c>
    </row>
    <row r="1106" spans="1:107">
      <c r="A1106">
        <f>ROW(Source!A1102)</f>
        <v>1102</v>
      </c>
      <c r="B1106">
        <v>36401907</v>
      </c>
      <c r="C1106">
        <v>36407773</v>
      </c>
      <c r="D1106">
        <v>29129584</v>
      </c>
      <c r="E1106">
        <v>1</v>
      </c>
      <c r="F1106">
        <v>1</v>
      </c>
      <c r="G1106">
        <v>1</v>
      </c>
      <c r="H1106">
        <v>3</v>
      </c>
      <c r="I1106" t="s">
        <v>671</v>
      </c>
      <c r="J1106" t="s">
        <v>672</v>
      </c>
      <c r="K1106" t="s">
        <v>673</v>
      </c>
      <c r="L1106">
        <v>1301</v>
      </c>
      <c r="N1106">
        <v>1003</v>
      </c>
      <c r="O1106" t="s">
        <v>142</v>
      </c>
      <c r="P1106" t="s">
        <v>142</v>
      </c>
      <c r="Q1106">
        <v>1</v>
      </c>
      <c r="W1106">
        <v>0</v>
      </c>
      <c r="X1106">
        <v>-1665253311</v>
      </c>
      <c r="Y1106">
        <v>88</v>
      </c>
      <c r="AA1106">
        <v>53.07</v>
      </c>
      <c r="AB1106">
        <v>0</v>
      </c>
      <c r="AC1106">
        <v>0</v>
      </c>
      <c r="AD1106">
        <v>0</v>
      </c>
      <c r="AE1106">
        <v>7.22</v>
      </c>
      <c r="AF1106">
        <v>0</v>
      </c>
      <c r="AG1106">
        <v>0</v>
      </c>
      <c r="AH1106">
        <v>0</v>
      </c>
      <c r="AI1106">
        <v>7.35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0</v>
      </c>
      <c r="AQ1106">
        <v>0</v>
      </c>
      <c r="AR1106">
        <v>0</v>
      </c>
      <c r="AS1106" t="s">
        <v>3</v>
      </c>
      <c r="AT1106">
        <v>88</v>
      </c>
      <c r="AU1106" t="s">
        <v>3</v>
      </c>
      <c r="AV1106">
        <v>0</v>
      </c>
      <c r="AW1106">
        <v>2</v>
      </c>
      <c r="AX1106">
        <v>36407809</v>
      </c>
      <c r="AY1106">
        <v>1</v>
      </c>
      <c r="AZ1106">
        <v>0</v>
      </c>
      <c r="BA1106">
        <v>1075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Y1106*Source!I1102</f>
        <v>23.693999999999999</v>
      </c>
      <c r="CY1106">
        <f t="shared" si="168"/>
        <v>53.07</v>
      </c>
      <c r="CZ1106">
        <f t="shared" si="169"/>
        <v>7.22</v>
      </c>
      <c r="DA1106">
        <f t="shared" si="170"/>
        <v>7.35</v>
      </c>
      <c r="DB1106">
        <f t="shared" si="171"/>
        <v>635.36</v>
      </c>
      <c r="DC1106">
        <f t="shared" si="172"/>
        <v>0</v>
      </c>
    </row>
    <row r="1107" spans="1:107">
      <c r="A1107">
        <f>ROW(Source!A1102)</f>
        <v>1102</v>
      </c>
      <c r="B1107">
        <v>36401907</v>
      </c>
      <c r="C1107">
        <v>36407773</v>
      </c>
      <c r="D1107">
        <v>29129619</v>
      </c>
      <c r="E1107">
        <v>1</v>
      </c>
      <c r="F1107">
        <v>1</v>
      </c>
      <c r="G1107">
        <v>1</v>
      </c>
      <c r="H1107">
        <v>3</v>
      </c>
      <c r="I1107" t="s">
        <v>674</v>
      </c>
      <c r="J1107" t="s">
        <v>675</v>
      </c>
      <c r="K1107" t="s">
        <v>676</v>
      </c>
      <c r="L1107">
        <v>1301</v>
      </c>
      <c r="N1107">
        <v>1003</v>
      </c>
      <c r="O1107" t="s">
        <v>142</v>
      </c>
      <c r="P1107" t="s">
        <v>142</v>
      </c>
      <c r="Q1107">
        <v>1</v>
      </c>
      <c r="W1107">
        <v>0</v>
      </c>
      <c r="X1107">
        <v>1030922947</v>
      </c>
      <c r="Y1107">
        <v>225</v>
      </c>
      <c r="AA1107">
        <v>61.61</v>
      </c>
      <c r="AB1107">
        <v>0</v>
      </c>
      <c r="AC1107">
        <v>0</v>
      </c>
      <c r="AD1107">
        <v>0</v>
      </c>
      <c r="AE1107">
        <v>8.44</v>
      </c>
      <c r="AF1107">
        <v>0</v>
      </c>
      <c r="AG1107">
        <v>0</v>
      </c>
      <c r="AH1107">
        <v>0</v>
      </c>
      <c r="AI1107">
        <v>7.3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225</v>
      </c>
      <c r="AU1107" t="s">
        <v>3</v>
      </c>
      <c r="AV1107">
        <v>0</v>
      </c>
      <c r="AW1107">
        <v>2</v>
      </c>
      <c r="AX1107">
        <v>36407810</v>
      </c>
      <c r="AY1107">
        <v>1</v>
      </c>
      <c r="AZ1107">
        <v>0</v>
      </c>
      <c r="BA1107">
        <v>1076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Y1107*Source!I1102</f>
        <v>60.581249999999997</v>
      </c>
      <c r="CY1107">
        <f t="shared" si="168"/>
        <v>61.61</v>
      </c>
      <c r="CZ1107">
        <f t="shared" si="169"/>
        <v>8.44</v>
      </c>
      <c r="DA1107">
        <f t="shared" si="170"/>
        <v>7.3</v>
      </c>
      <c r="DB1107">
        <f t="shared" si="171"/>
        <v>1899</v>
      </c>
      <c r="DC1107">
        <f t="shared" si="172"/>
        <v>0</v>
      </c>
    </row>
    <row r="1108" spans="1:107">
      <c r="A1108">
        <f>ROW(Source!A1102)</f>
        <v>1102</v>
      </c>
      <c r="B1108">
        <v>36401907</v>
      </c>
      <c r="C1108">
        <v>36407773</v>
      </c>
      <c r="D1108">
        <v>29129634</v>
      </c>
      <c r="E1108">
        <v>1</v>
      </c>
      <c r="F1108">
        <v>1</v>
      </c>
      <c r="G1108">
        <v>1</v>
      </c>
      <c r="H1108">
        <v>3</v>
      </c>
      <c r="I1108" t="s">
        <v>677</v>
      </c>
      <c r="J1108" t="s">
        <v>678</v>
      </c>
      <c r="K1108" t="s">
        <v>679</v>
      </c>
      <c r="L1108">
        <v>1301</v>
      </c>
      <c r="N1108">
        <v>1003</v>
      </c>
      <c r="O1108" t="s">
        <v>142</v>
      </c>
      <c r="P1108" t="s">
        <v>142</v>
      </c>
      <c r="Q1108">
        <v>1</v>
      </c>
      <c r="W1108">
        <v>0</v>
      </c>
      <c r="X1108">
        <v>-234707112</v>
      </c>
      <c r="Y1108">
        <v>46</v>
      </c>
      <c r="AA1108">
        <v>37.020000000000003</v>
      </c>
      <c r="AB1108">
        <v>0</v>
      </c>
      <c r="AC1108">
        <v>0</v>
      </c>
      <c r="AD1108">
        <v>0</v>
      </c>
      <c r="AE1108">
        <v>3.32</v>
      </c>
      <c r="AF1108">
        <v>0</v>
      </c>
      <c r="AG1108">
        <v>0</v>
      </c>
      <c r="AH1108">
        <v>0</v>
      </c>
      <c r="AI1108">
        <v>11.15</v>
      </c>
      <c r="AJ1108">
        <v>1</v>
      </c>
      <c r="AK1108">
        <v>1</v>
      </c>
      <c r="AL1108">
        <v>1</v>
      </c>
      <c r="AN1108">
        <v>0</v>
      </c>
      <c r="AO1108">
        <v>1</v>
      </c>
      <c r="AP1108">
        <v>0</v>
      </c>
      <c r="AQ1108">
        <v>0</v>
      </c>
      <c r="AR1108">
        <v>0</v>
      </c>
      <c r="AS1108" t="s">
        <v>3</v>
      </c>
      <c r="AT1108">
        <v>46</v>
      </c>
      <c r="AU1108" t="s">
        <v>3</v>
      </c>
      <c r="AV1108">
        <v>0</v>
      </c>
      <c r="AW1108">
        <v>2</v>
      </c>
      <c r="AX1108">
        <v>36407811</v>
      </c>
      <c r="AY1108">
        <v>1</v>
      </c>
      <c r="AZ1108">
        <v>0</v>
      </c>
      <c r="BA1108">
        <v>1077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Y1108*Source!I1102</f>
        <v>12.3855</v>
      </c>
      <c r="CY1108">
        <f t="shared" si="168"/>
        <v>37.020000000000003</v>
      </c>
      <c r="CZ1108">
        <f t="shared" si="169"/>
        <v>3.32</v>
      </c>
      <c r="DA1108">
        <f t="shared" si="170"/>
        <v>11.15</v>
      </c>
      <c r="DB1108">
        <f t="shared" si="171"/>
        <v>152.72</v>
      </c>
      <c r="DC1108">
        <f t="shared" si="172"/>
        <v>0</v>
      </c>
    </row>
    <row r="1109" spans="1:107">
      <c r="A1109">
        <f>ROW(Source!A1103)</f>
        <v>1103</v>
      </c>
      <c r="B1109">
        <v>36401907</v>
      </c>
      <c r="C1109">
        <v>36407812</v>
      </c>
      <c r="D1109">
        <v>18409850</v>
      </c>
      <c r="E1109">
        <v>1</v>
      </c>
      <c r="F1109">
        <v>1</v>
      </c>
      <c r="G1109">
        <v>1</v>
      </c>
      <c r="H1109">
        <v>1</v>
      </c>
      <c r="I1109" t="s">
        <v>627</v>
      </c>
      <c r="J1109" t="s">
        <v>3</v>
      </c>
      <c r="K1109" t="s">
        <v>628</v>
      </c>
      <c r="L1109">
        <v>1369</v>
      </c>
      <c r="N1109">
        <v>1013</v>
      </c>
      <c r="O1109" t="s">
        <v>514</v>
      </c>
      <c r="P1109" t="s">
        <v>514</v>
      </c>
      <c r="Q1109">
        <v>1</v>
      </c>
      <c r="W1109">
        <v>0</v>
      </c>
      <c r="X1109">
        <v>855544366</v>
      </c>
      <c r="Y1109">
        <v>96.6</v>
      </c>
      <c r="AA1109">
        <v>0</v>
      </c>
      <c r="AB1109">
        <v>0</v>
      </c>
      <c r="AC1109">
        <v>0</v>
      </c>
      <c r="AD1109">
        <v>289.7</v>
      </c>
      <c r="AE1109">
        <v>0</v>
      </c>
      <c r="AF1109">
        <v>0</v>
      </c>
      <c r="AG1109">
        <v>0</v>
      </c>
      <c r="AH1109">
        <v>289.7</v>
      </c>
      <c r="AI1109">
        <v>1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1</v>
      </c>
      <c r="AQ1109">
        <v>0</v>
      </c>
      <c r="AR1109">
        <v>0</v>
      </c>
      <c r="AS1109" t="s">
        <v>3</v>
      </c>
      <c r="AT1109">
        <v>84</v>
      </c>
      <c r="AU1109" t="s">
        <v>134</v>
      </c>
      <c r="AV1109">
        <v>1</v>
      </c>
      <c r="AW1109">
        <v>2</v>
      </c>
      <c r="AX1109">
        <v>36407831</v>
      </c>
      <c r="AY1109">
        <v>2</v>
      </c>
      <c r="AZ1109">
        <v>131072</v>
      </c>
      <c r="BA1109">
        <v>1078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Y1109*Source!I1103</f>
        <v>26.009549999999997</v>
      </c>
      <c r="CY1109">
        <f>AD1109</f>
        <v>289.7</v>
      </c>
      <c r="CZ1109">
        <f>AH1109</f>
        <v>289.7</v>
      </c>
      <c r="DA1109">
        <f>AL1109</f>
        <v>1</v>
      </c>
      <c r="DB1109">
        <f>ROUND((ROUND(AT1109*CZ1109,2)*1.15),2)</f>
        <v>27985.02</v>
      </c>
      <c r="DC1109">
        <f>ROUND((ROUND(AT1109*AG1109,2)*1.15),2)</f>
        <v>0</v>
      </c>
    </row>
    <row r="1110" spans="1:107">
      <c r="A1110">
        <f>ROW(Source!A1103)</f>
        <v>1103</v>
      </c>
      <c r="B1110">
        <v>36401907</v>
      </c>
      <c r="C1110">
        <v>36407812</v>
      </c>
      <c r="D1110">
        <v>29173472</v>
      </c>
      <c r="E1110">
        <v>1</v>
      </c>
      <c r="F1110">
        <v>1</v>
      </c>
      <c r="G1110">
        <v>1</v>
      </c>
      <c r="H1110">
        <v>2</v>
      </c>
      <c r="I1110" t="s">
        <v>577</v>
      </c>
      <c r="J1110" t="s">
        <v>578</v>
      </c>
      <c r="K1110" t="s">
        <v>579</v>
      </c>
      <c r="L1110">
        <v>1368</v>
      </c>
      <c r="N1110">
        <v>1011</v>
      </c>
      <c r="O1110" t="s">
        <v>520</v>
      </c>
      <c r="P1110" t="s">
        <v>520</v>
      </c>
      <c r="Q1110">
        <v>1</v>
      </c>
      <c r="W1110">
        <v>0</v>
      </c>
      <c r="X1110">
        <v>275932499</v>
      </c>
      <c r="Y1110">
        <v>2.75</v>
      </c>
      <c r="AA1110">
        <v>0</v>
      </c>
      <c r="AB1110">
        <v>12.75</v>
      </c>
      <c r="AC1110">
        <v>0</v>
      </c>
      <c r="AD1110">
        <v>0</v>
      </c>
      <c r="AE1110">
        <v>0</v>
      </c>
      <c r="AF1110">
        <v>3</v>
      </c>
      <c r="AG1110">
        <v>0</v>
      </c>
      <c r="AH1110">
        <v>0</v>
      </c>
      <c r="AI1110">
        <v>1</v>
      </c>
      <c r="AJ1110">
        <v>4.25</v>
      </c>
      <c r="AK1110">
        <v>33.32</v>
      </c>
      <c r="AL1110">
        <v>1</v>
      </c>
      <c r="AN1110">
        <v>0</v>
      </c>
      <c r="AO1110">
        <v>1</v>
      </c>
      <c r="AP1110">
        <v>1</v>
      </c>
      <c r="AQ1110">
        <v>0</v>
      </c>
      <c r="AR1110">
        <v>0</v>
      </c>
      <c r="AS1110" t="s">
        <v>3</v>
      </c>
      <c r="AT1110">
        <v>2.2000000000000002</v>
      </c>
      <c r="AU1110" t="s">
        <v>133</v>
      </c>
      <c r="AV1110">
        <v>0</v>
      </c>
      <c r="AW1110">
        <v>2</v>
      </c>
      <c r="AX1110">
        <v>36407832</v>
      </c>
      <c r="AY1110">
        <v>1</v>
      </c>
      <c r="AZ1110">
        <v>0</v>
      </c>
      <c r="BA1110">
        <v>1079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Y1110*Source!I1103</f>
        <v>0.74043749999999997</v>
      </c>
      <c r="CY1110">
        <f>AB1110</f>
        <v>12.75</v>
      </c>
      <c r="CZ1110">
        <f>AF1110</f>
        <v>3</v>
      </c>
      <c r="DA1110">
        <f>AJ1110</f>
        <v>4.25</v>
      </c>
      <c r="DB1110">
        <f>ROUND((ROUND(AT1110*CZ1110,2)*1.25),2)</f>
        <v>8.25</v>
      </c>
      <c r="DC1110">
        <f>ROUND((ROUND(AT1110*AG1110,2)*1.25),2)</f>
        <v>0</v>
      </c>
    </row>
    <row r="1111" spans="1:107">
      <c r="A1111">
        <f>ROW(Source!A1103)</f>
        <v>1103</v>
      </c>
      <c r="B1111">
        <v>36401907</v>
      </c>
      <c r="C1111">
        <v>36407812</v>
      </c>
      <c r="D1111">
        <v>29174538</v>
      </c>
      <c r="E1111">
        <v>1</v>
      </c>
      <c r="F1111">
        <v>1</v>
      </c>
      <c r="G1111">
        <v>1</v>
      </c>
      <c r="H1111">
        <v>2</v>
      </c>
      <c r="I1111" t="s">
        <v>629</v>
      </c>
      <c r="J1111" t="s">
        <v>630</v>
      </c>
      <c r="K1111" t="s">
        <v>631</v>
      </c>
      <c r="L1111">
        <v>1368</v>
      </c>
      <c r="N1111">
        <v>1011</v>
      </c>
      <c r="O1111" t="s">
        <v>520</v>
      </c>
      <c r="P1111" t="s">
        <v>520</v>
      </c>
      <c r="Q1111">
        <v>1</v>
      </c>
      <c r="W1111">
        <v>0</v>
      </c>
      <c r="X1111">
        <v>1107538725</v>
      </c>
      <c r="Y1111">
        <v>0.21250000000000002</v>
      </c>
      <c r="AA1111">
        <v>0</v>
      </c>
      <c r="AB1111">
        <v>187.1</v>
      </c>
      <c r="AC1111">
        <v>0</v>
      </c>
      <c r="AD1111">
        <v>0</v>
      </c>
      <c r="AE1111">
        <v>0</v>
      </c>
      <c r="AF1111">
        <v>33.590000000000003</v>
      </c>
      <c r="AG1111">
        <v>0</v>
      </c>
      <c r="AH1111">
        <v>0</v>
      </c>
      <c r="AI1111">
        <v>1</v>
      </c>
      <c r="AJ1111">
        <v>5.57</v>
      </c>
      <c r="AK1111">
        <v>33.32</v>
      </c>
      <c r="AL1111">
        <v>1</v>
      </c>
      <c r="AN1111">
        <v>0</v>
      </c>
      <c r="AO1111">
        <v>1</v>
      </c>
      <c r="AP1111">
        <v>1</v>
      </c>
      <c r="AQ1111">
        <v>0</v>
      </c>
      <c r="AR1111">
        <v>0</v>
      </c>
      <c r="AS1111" t="s">
        <v>3</v>
      </c>
      <c r="AT1111">
        <v>0.17</v>
      </c>
      <c r="AU1111" t="s">
        <v>133</v>
      </c>
      <c r="AV1111">
        <v>0</v>
      </c>
      <c r="AW1111">
        <v>2</v>
      </c>
      <c r="AX1111">
        <v>36407833</v>
      </c>
      <c r="AY1111">
        <v>1</v>
      </c>
      <c r="AZ1111">
        <v>0</v>
      </c>
      <c r="BA1111">
        <v>1080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Y1111*Source!I1103</f>
        <v>5.7215625000000006E-2</v>
      </c>
      <c r="CY1111">
        <f>AB1111</f>
        <v>187.1</v>
      </c>
      <c r="CZ1111">
        <f>AF1111</f>
        <v>33.590000000000003</v>
      </c>
      <c r="DA1111">
        <f>AJ1111</f>
        <v>5.57</v>
      </c>
      <c r="DB1111">
        <f>ROUND((ROUND(AT1111*CZ1111,2)*1.25),2)</f>
        <v>7.14</v>
      </c>
      <c r="DC1111">
        <f>ROUND((ROUND(AT1111*AG1111,2)*1.25),2)</f>
        <v>0</v>
      </c>
    </row>
    <row r="1112" spans="1:107">
      <c r="A1112">
        <f>ROW(Source!A1103)</f>
        <v>1103</v>
      </c>
      <c r="B1112">
        <v>36401907</v>
      </c>
      <c r="C1112">
        <v>36407812</v>
      </c>
      <c r="D1112">
        <v>29174580</v>
      </c>
      <c r="E1112">
        <v>1</v>
      </c>
      <c r="F1112">
        <v>1</v>
      </c>
      <c r="G1112">
        <v>1</v>
      </c>
      <c r="H1112">
        <v>2</v>
      </c>
      <c r="I1112" t="s">
        <v>632</v>
      </c>
      <c r="J1112" t="s">
        <v>633</v>
      </c>
      <c r="K1112" t="s">
        <v>634</v>
      </c>
      <c r="L1112">
        <v>1368</v>
      </c>
      <c r="N1112">
        <v>1011</v>
      </c>
      <c r="O1112" t="s">
        <v>520</v>
      </c>
      <c r="P1112" t="s">
        <v>520</v>
      </c>
      <c r="Q1112">
        <v>1</v>
      </c>
      <c r="W1112">
        <v>0</v>
      </c>
      <c r="X1112">
        <v>-169468834</v>
      </c>
      <c r="Y1112">
        <v>1.0874999999999999</v>
      </c>
      <c r="AA1112">
        <v>0</v>
      </c>
      <c r="AB1112">
        <v>31.87</v>
      </c>
      <c r="AC1112">
        <v>0</v>
      </c>
      <c r="AD1112">
        <v>0</v>
      </c>
      <c r="AE1112">
        <v>0</v>
      </c>
      <c r="AF1112">
        <v>2.08</v>
      </c>
      <c r="AG1112">
        <v>0</v>
      </c>
      <c r="AH1112">
        <v>0</v>
      </c>
      <c r="AI1112">
        <v>1</v>
      </c>
      <c r="AJ1112">
        <v>15.32</v>
      </c>
      <c r="AK1112">
        <v>33.32</v>
      </c>
      <c r="AL1112">
        <v>1</v>
      </c>
      <c r="AN1112">
        <v>0</v>
      </c>
      <c r="AO1112">
        <v>1</v>
      </c>
      <c r="AP1112">
        <v>1</v>
      </c>
      <c r="AQ1112">
        <v>0</v>
      </c>
      <c r="AR1112">
        <v>0</v>
      </c>
      <c r="AS1112" t="s">
        <v>3</v>
      </c>
      <c r="AT1112">
        <v>0.87</v>
      </c>
      <c r="AU1112" t="s">
        <v>133</v>
      </c>
      <c r="AV1112">
        <v>0</v>
      </c>
      <c r="AW1112">
        <v>2</v>
      </c>
      <c r="AX1112">
        <v>36407834</v>
      </c>
      <c r="AY1112">
        <v>1</v>
      </c>
      <c r="AZ1112">
        <v>0</v>
      </c>
      <c r="BA1112">
        <v>1081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Y1112*Source!I1103</f>
        <v>0.29280937499999998</v>
      </c>
      <c r="CY1112">
        <f>AB1112</f>
        <v>31.87</v>
      </c>
      <c r="CZ1112">
        <f>AF1112</f>
        <v>2.08</v>
      </c>
      <c r="DA1112">
        <f>AJ1112</f>
        <v>15.32</v>
      </c>
      <c r="DB1112">
        <f>ROUND((ROUND(AT1112*CZ1112,2)*1.25),2)</f>
        <v>2.2599999999999998</v>
      </c>
      <c r="DC1112">
        <f>ROUND((ROUND(AT1112*AG1112,2)*1.25),2)</f>
        <v>0</v>
      </c>
    </row>
    <row r="1113" spans="1:107">
      <c r="A1113">
        <f>ROW(Source!A1103)</f>
        <v>1103</v>
      </c>
      <c r="B1113">
        <v>36401907</v>
      </c>
      <c r="C1113">
        <v>36407812</v>
      </c>
      <c r="D1113">
        <v>29109354</v>
      </c>
      <c r="E1113">
        <v>1</v>
      </c>
      <c r="F1113">
        <v>1</v>
      </c>
      <c r="G1113">
        <v>1</v>
      </c>
      <c r="H1113">
        <v>3</v>
      </c>
      <c r="I1113" t="s">
        <v>638</v>
      </c>
      <c r="J1113" t="s">
        <v>639</v>
      </c>
      <c r="K1113" t="s">
        <v>640</v>
      </c>
      <c r="L1113">
        <v>1346</v>
      </c>
      <c r="N1113">
        <v>1009</v>
      </c>
      <c r="O1113" t="s">
        <v>160</v>
      </c>
      <c r="P1113" t="s">
        <v>160</v>
      </c>
      <c r="Q1113">
        <v>1</v>
      </c>
      <c r="W1113">
        <v>0</v>
      </c>
      <c r="X1113">
        <v>-882693383</v>
      </c>
      <c r="Y1113">
        <v>10</v>
      </c>
      <c r="AA1113">
        <v>64.010000000000005</v>
      </c>
      <c r="AB1113">
        <v>0</v>
      </c>
      <c r="AC1113">
        <v>0</v>
      </c>
      <c r="AD1113">
        <v>0</v>
      </c>
      <c r="AE1113">
        <v>46.72</v>
      </c>
      <c r="AF1113">
        <v>0</v>
      </c>
      <c r="AG1113">
        <v>0</v>
      </c>
      <c r="AH1113">
        <v>0</v>
      </c>
      <c r="AI1113">
        <v>1.37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10</v>
      </c>
      <c r="AU1113" t="s">
        <v>3</v>
      </c>
      <c r="AV1113">
        <v>0</v>
      </c>
      <c r="AW1113">
        <v>2</v>
      </c>
      <c r="AX1113">
        <v>36407835</v>
      </c>
      <c r="AY1113">
        <v>1</v>
      </c>
      <c r="AZ1113">
        <v>0</v>
      </c>
      <c r="BA1113">
        <v>1082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Y1113*Source!I1103</f>
        <v>2.6924999999999999</v>
      </c>
      <c r="CY1113">
        <f t="shared" ref="CY1113:CY1126" si="173">AA1113</f>
        <v>64.010000000000005</v>
      </c>
      <c r="CZ1113">
        <f t="shared" ref="CZ1113:CZ1126" si="174">AE1113</f>
        <v>46.72</v>
      </c>
      <c r="DA1113">
        <f t="shared" ref="DA1113:DA1126" si="175">AI1113</f>
        <v>1.37</v>
      </c>
      <c r="DB1113">
        <f t="shared" ref="DB1113:DB1126" si="176">ROUND(ROUND(AT1113*CZ1113,2),2)</f>
        <v>467.2</v>
      </c>
      <c r="DC1113">
        <f t="shared" ref="DC1113:DC1126" si="177">ROUND(ROUND(AT1113*AG1113,2),2)</f>
        <v>0</v>
      </c>
    </row>
    <row r="1114" spans="1:107">
      <c r="A1114">
        <f>ROW(Source!A1103)</f>
        <v>1103</v>
      </c>
      <c r="B1114">
        <v>36401907</v>
      </c>
      <c r="C1114">
        <v>36407812</v>
      </c>
      <c r="D1114">
        <v>29109414</v>
      </c>
      <c r="E1114">
        <v>1</v>
      </c>
      <c r="F1114">
        <v>1</v>
      </c>
      <c r="G1114">
        <v>1</v>
      </c>
      <c r="H1114">
        <v>3</v>
      </c>
      <c r="I1114" t="s">
        <v>641</v>
      </c>
      <c r="J1114" t="s">
        <v>642</v>
      </c>
      <c r="K1114" t="s">
        <v>643</v>
      </c>
      <c r="L1114">
        <v>1346</v>
      </c>
      <c r="N1114">
        <v>1009</v>
      </c>
      <c r="O1114" t="s">
        <v>160</v>
      </c>
      <c r="P1114" t="s">
        <v>160</v>
      </c>
      <c r="Q1114">
        <v>1</v>
      </c>
      <c r="W1114">
        <v>0</v>
      </c>
      <c r="X1114">
        <v>1092262719</v>
      </c>
      <c r="Y1114">
        <v>137</v>
      </c>
      <c r="AA1114">
        <v>10.1</v>
      </c>
      <c r="AB1114">
        <v>0</v>
      </c>
      <c r="AC1114">
        <v>0</v>
      </c>
      <c r="AD1114">
        <v>0</v>
      </c>
      <c r="AE1114">
        <v>1.58</v>
      </c>
      <c r="AF1114">
        <v>0</v>
      </c>
      <c r="AG1114">
        <v>0</v>
      </c>
      <c r="AH1114">
        <v>0</v>
      </c>
      <c r="AI1114">
        <v>6.39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137</v>
      </c>
      <c r="AU1114" t="s">
        <v>3</v>
      </c>
      <c r="AV1114">
        <v>0</v>
      </c>
      <c r="AW1114">
        <v>2</v>
      </c>
      <c r="AX1114">
        <v>36407836</v>
      </c>
      <c r="AY1114">
        <v>1</v>
      </c>
      <c r="AZ1114">
        <v>0</v>
      </c>
      <c r="BA1114">
        <v>1083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Y1114*Source!I1103</f>
        <v>36.887250000000002</v>
      </c>
      <c r="CY1114">
        <f t="shared" si="173"/>
        <v>10.1</v>
      </c>
      <c r="CZ1114">
        <f t="shared" si="174"/>
        <v>1.58</v>
      </c>
      <c r="DA1114">
        <f t="shared" si="175"/>
        <v>6.39</v>
      </c>
      <c r="DB1114">
        <f t="shared" si="176"/>
        <v>216.46</v>
      </c>
      <c r="DC1114">
        <f t="shared" si="177"/>
        <v>0</v>
      </c>
    </row>
    <row r="1115" spans="1:107">
      <c r="A1115">
        <f>ROW(Source!A1103)</f>
        <v>1103</v>
      </c>
      <c r="B1115">
        <v>36401907</v>
      </c>
      <c r="C1115">
        <v>36407812</v>
      </c>
      <c r="D1115">
        <v>29109781</v>
      </c>
      <c r="E1115">
        <v>1</v>
      </c>
      <c r="F1115">
        <v>1</v>
      </c>
      <c r="G1115">
        <v>1</v>
      </c>
      <c r="H1115">
        <v>3</v>
      </c>
      <c r="I1115" t="s">
        <v>644</v>
      </c>
      <c r="J1115" t="s">
        <v>645</v>
      </c>
      <c r="K1115" t="s">
        <v>646</v>
      </c>
      <c r="L1115">
        <v>1346</v>
      </c>
      <c r="N1115">
        <v>1009</v>
      </c>
      <c r="O1115" t="s">
        <v>160</v>
      </c>
      <c r="P1115" t="s">
        <v>160</v>
      </c>
      <c r="Q1115">
        <v>1</v>
      </c>
      <c r="W1115">
        <v>0</v>
      </c>
      <c r="X1115">
        <v>-306339415</v>
      </c>
      <c r="Y1115">
        <v>10</v>
      </c>
      <c r="AA1115">
        <v>60.38</v>
      </c>
      <c r="AB1115">
        <v>0</v>
      </c>
      <c r="AC1115">
        <v>0</v>
      </c>
      <c r="AD1115">
        <v>0</v>
      </c>
      <c r="AE1115">
        <v>11.12</v>
      </c>
      <c r="AF1115">
        <v>0</v>
      </c>
      <c r="AG1115">
        <v>0</v>
      </c>
      <c r="AH1115">
        <v>0</v>
      </c>
      <c r="AI1115">
        <v>5.43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10</v>
      </c>
      <c r="AU1115" t="s">
        <v>3</v>
      </c>
      <c r="AV1115">
        <v>0</v>
      </c>
      <c r="AW1115">
        <v>2</v>
      </c>
      <c r="AX1115">
        <v>36407837</v>
      </c>
      <c r="AY1115">
        <v>1</v>
      </c>
      <c r="AZ1115">
        <v>0</v>
      </c>
      <c r="BA1115">
        <v>1084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Y1115*Source!I1103</f>
        <v>2.6924999999999999</v>
      </c>
      <c r="CY1115">
        <f t="shared" si="173"/>
        <v>60.38</v>
      </c>
      <c r="CZ1115">
        <f t="shared" si="174"/>
        <v>11.12</v>
      </c>
      <c r="DA1115">
        <f t="shared" si="175"/>
        <v>5.43</v>
      </c>
      <c r="DB1115">
        <f t="shared" si="176"/>
        <v>111.2</v>
      </c>
      <c r="DC1115">
        <f t="shared" si="177"/>
        <v>0</v>
      </c>
    </row>
    <row r="1116" spans="1:107">
      <c r="A1116">
        <f>ROW(Source!A1103)</f>
        <v>1103</v>
      </c>
      <c r="B1116">
        <v>36401907</v>
      </c>
      <c r="C1116">
        <v>36407812</v>
      </c>
      <c r="D1116">
        <v>29109782</v>
      </c>
      <c r="E1116">
        <v>1</v>
      </c>
      <c r="F1116">
        <v>1</v>
      </c>
      <c r="G1116">
        <v>1</v>
      </c>
      <c r="H1116">
        <v>3</v>
      </c>
      <c r="I1116" t="s">
        <v>647</v>
      </c>
      <c r="J1116" t="s">
        <v>648</v>
      </c>
      <c r="K1116" t="s">
        <v>649</v>
      </c>
      <c r="L1116">
        <v>1346</v>
      </c>
      <c r="N1116">
        <v>1009</v>
      </c>
      <c r="O1116" t="s">
        <v>160</v>
      </c>
      <c r="P1116" t="s">
        <v>160</v>
      </c>
      <c r="Q1116">
        <v>1</v>
      </c>
      <c r="W1116">
        <v>0</v>
      </c>
      <c r="X1116">
        <v>-71279152</v>
      </c>
      <c r="Y1116">
        <v>69</v>
      </c>
      <c r="AA1116">
        <v>16.309999999999999</v>
      </c>
      <c r="AB1116">
        <v>0</v>
      </c>
      <c r="AC1116">
        <v>0</v>
      </c>
      <c r="AD1116">
        <v>0</v>
      </c>
      <c r="AE1116">
        <v>4.3600000000000003</v>
      </c>
      <c r="AF1116">
        <v>0</v>
      </c>
      <c r="AG1116">
        <v>0</v>
      </c>
      <c r="AH1116">
        <v>0</v>
      </c>
      <c r="AI1116">
        <v>3.74</v>
      </c>
      <c r="AJ1116">
        <v>1</v>
      </c>
      <c r="AK1116">
        <v>1</v>
      </c>
      <c r="AL1116">
        <v>1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 t="s">
        <v>3</v>
      </c>
      <c r="AT1116">
        <v>69</v>
      </c>
      <c r="AU1116" t="s">
        <v>3</v>
      </c>
      <c r="AV1116">
        <v>0</v>
      </c>
      <c r="AW1116">
        <v>2</v>
      </c>
      <c r="AX1116">
        <v>36407838</v>
      </c>
      <c r="AY1116">
        <v>1</v>
      </c>
      <c r="AZ1116">
        <v>0</v>
      </c>
      <c r="BA1116">
        <v>1085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Y1116*Source!I1103</f>
        <v>18.578250000000001</v>
      </c>
      <c r="CY1116">
        <f t="shared" si="173"/>
        <v>16.309999999999999</v>
      </c>
      <c r="CZ1116">
        <f t="shared" si="174"/>
        <v>4.3600000000000003</v>
      </c>
      <c r="DA1116">
        <f t="shared" si="175"/>
        <v>3.74</v>
      </c>
      <c r="DB1116">
        <f t="shared" si="176"/>
        <v>300.83999999999997</v>
      </c>
      <c r="DC1116">
        <f t="shared" si="177"/>
        <v>0</v>
      </c>
    </row>
    <row r="1117" spans="1:107">
      <c r="A1117">
        <f>ROW(Source!A1103)</f>
        <v>1103</v>
      </c>
      <c r="B1117">
        <v>36401907</v>
      </c>
      <c r="C1117">
        <v>36407812</v>
      </c>
      <c r="D1117">
        <v>29110699</v>
      </c>
      <c r="E1117">
        <v>1</v>
      </c>
      <c r="F1117">
        <v>1</v>
      </c>
      <c r="G1117">
        <v>1</v>
      </c>
      <c r="H1117">
        <v>3</v>
      </c>
      <c r="I1117" t="s">
        <v>650</v>
      </c>
      <c r="J1117" t="s">
        <v>651</v>
      </c>
      <c r="K1117" t="s">
        <v>652</v>
      </c>
      <c r="L1117">
        <v>1301</v>
      </c>
      <c r="N1117">
        <v>1003</v>
      </c>
      <c r="O1117" t="s">
        <v>142</v>
      </c>
      <c r="P1117" t="s">
        <v>142</v>
      </c>
      <c r="Q1117">
        <v>1</v>
      </c>
      <c r="W1117">
        <v>0</v>
      </c>
      <c r="X1117">
        <v>1063889258</v>
      </c>
      <c r="Y1117">
        <v>118</v>
      </c>
      <c r="AA1117">
        <v>1.24</v>
      </c>
      <c r="AB1117">
        <v>0</v>
      </c>
      <c r="AC1117">
        <v>0</v>
      </c>
      <c r="AD1117">
        <v>0</v>
      </c>
      <c r="AE1117">
        <v>0.17</v>
      </c>
      <c r="AF1117">
        <v>0</v>
      </c>
      <c r="AG1117">
        <v>0</v>
      </c>
      <c r="AH1117">
        <v>0</v>
      </c>
      <c r="AI1117">
        <v>7.29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0</v>
      </c>
      <c r="AQ1117">
        <v>0</v>
      </c>
      <c r="AR1117">
        <v>0</v>
      </c>
      <c r="AS1117" t="s">
        <v>3</v>
      </c>
      <c r="AT1117">
        <v>118</v>
      </c>
      <c r="AU1117" t="s">
        <v>3</v>
      </c>
      <c r="AV1117">
        <v>0</v>
      </c>
      <c r="AW1117">
        <v>2</v>
      </c>
      <c r="AX1117">
        <v>36407839</v>
      </c>
      <c r="AY1117">
        <v>1</v>
      </c>
      <c r="AZ1117">
        <v>0</v>
      </c>
      <c r="BA1117">
        <v>1086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Y1117*Source!I1103</f>
        <v>31.7715</v>
      </c>
      <c r="CY1117">
        <f t="shared" si="173"/>
        <v>1.24</v>
      </c>
      <c r="CZ1117">
        <f t="shared" si="174"/>
        <v>0.17</v>
      </c>
      <c r="DA1117">
        <f t="shared" si="175"/>
        <v>7.29</v>
      </c>
      <c r="DB1117">
        <f t="shared" si="176"/>
        <v>20.059999999999999</v>
      </c>
      <c r="DC1117">
        <f t="shared" si="177"/>
        <v>0</v>
      </c>
    </row>
    <row r="1118" spans="1:107">
      <c r="A1118">
        <f>ROW(Source!A1103)</f>
        <v>1103</v>
      </c>
      <c r="B1118">
        <v>36401907</v>
      </c>
      <c r="C1118">
        <v>36407812</v>
      </c>
      <c r="D1118">
        <v>29110797</v>
      </c>
      <c r="E1118">
        <v>1</v>
      </c>
      <c r="F1118">
        <v>1</v>
      </c>
      <c r="G1118">
        <v>1</v>
      </c>
      <c r="H1118">
        <v>3</v>
      </c>
      <c r="I1118" t="s">
        <v>653</v>
      </c>
      <c r="J1118" t="s">
        <v>654</v>
      </c>
      <c r="K1118" t="s">
        <v>655</v>
      </c>
      <c r="L1118">
        <v>1301</v>
      </c>
      <c r="N1118">
        <v>1003</v>
      </c>
      <c r="O1118" t="s">
        <v>142</v>
      </c>
      <c r="P1118" t="s">
        <v>142</v>
      </c>
      <c r="Q1118">
        <v>1</v>
      </c>
      <c r="W1118">
        <v>0</v>
      </c>
      <c r="X1118">
        <v>1919953005</v>
      </c>
      <c r="Y1118">
        <v>80</v>
      </c>
      <c r="AA1118">
        <v>15.5</v>
      </c>
      <c r="AB1118">
        <v>0</v>
      </c>
      <c r="AC1118">
        <v>0</v>
      </c>
      <c r="AD1118">
        <v>0</v>
      </c>
      <c r="AE1118">
        <v>1.74</v>
      </c>
      <c r="AF1118">
        <v>0</v>
      </c>
      <c r="AG1118">
        <v>0</v>
      </c>
      <c r="AH1118">
        <v>0</v>
      </c>
      <c r="AI1118">
        <v>8.91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80</v>
      </c>
      <c r="AU1118" t="s">
        <v>3</v>
      </c>
      <c r="AV1118">
        <v>0</v>
      </c>
      <c r="AW1118">
        <v>2</v>
      </c>
      <c r="AX1118">
        <v>36407840</v>
      </c>
      <c r="AY1118">
        <v>1</v>
      </c>
      <c r="AZ1118">
        <v>0</v>
      </c>
      <c r="BA1118">
        <v>1087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Y1118*Source!I1103</f>
        <v>21.54</v>
      </c>
      <c r="CY1118">
        <f t="shared" si="173"/>
        <v>15.5</v>
      </c>
      <c r="CZ1118">
        <f t="shared" si="174"/>
        <v>1.74</v>
      </c>
      <c r="DA1118">
        <f t="shared" si="175"/>
        <v>8.91</v>
      </c>
      <c r="DB1118">
        <f t="shared" si="176"/>
        <v>139.19999999999999</v>
      </c>
      <c r="DC1118">
        <f t="shared" si="177"/>
        <v>0</v>
      </c>
    </row>
    <row r="1119" spans="1:107">
      <c r="A1119">
        <f>ROW(Source!A1103)</f>
        <v>1103</v>
      </c>
      <c r="B1119">
        <v>36401907</v>
      </c>
      <c r="C1119">
        <v>36407812</v>
      </c>
      <c r="D1119">
        <v>29110815</v>
      </c>
      <c r="E1119">
        <v>1</v>
      </c>
      <c r="F1119">
        <v>1</v>
      </c>
      <c r="G1119">
        <v>1</v>
      </c>
      <c r="H1119">
        <v>3</v>
      </c>
      <c r="I1119" t="s">
        <v>656</v>
      </c>
      <c r="J1119" t="s">
        <v>657</v>
      </c>
      <c r="K1119" t="s">
        <v>658</v>
      </c>
      <c r="L1119">
        <v>1301</v>
      </c>
      <c r="N1119">
        <v>1003</v>
      </c>
      <c r="O1119" t="s">
        <v>142</v>
      </c>
      <c r="P1119" t="s">
        <v>142</v>
      </c>
      <c r="Q1119">
        <v>1</v>
      </c>
      <c r="W1119">
        <v>0</v>
      </c>
      <c r="X1119">
        <v>-1169660804</v>
      </c>
      <c r="Y1119">
        <v>117</v>
      </c>
      <c r="AA1119">
        <v>6.29</v>
      </c>
      <c r="AB1119">
        <v>0</v>
      </c>
      <c r="AC1119">
        <v>0</v>
      </c>
      <c r="AD1119">
        <v>0</v>
      </c>
      <c r="AE1119">
        <v>0.85</v>
      </c>
      <c r="AF1119">
        <v>0</v>
      </c>
      <c r="AG1119">
        <v>0</v>
      </c>
      <c r="AH1119">
        <v>0</v>
      </c>
      <c r="AI1119">
        <v>7.4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117</v>
      </c>
      <c r="AU1119" t="s">
        <v>3</v>
      </c>
      <c r="AV1119">
        <v>0</v>
      </c>
      <c r="AW1119">
        <v>2</v>
      </c>
      <c r="AX1119">
        <v>36407841</v>
      </c>
      <c r="AY1119">
        <v>1</v>
      </c>
      <c r="AZ1119">
        <v>0</v>
      </c>
      <c r="BA1119">
        <v>1088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Y1119*Source!I1103</f>
        <v>31.50225</v>
      </c>
      <c r="CY1119">
        <f t="shared" si="173"/>
        <v>6.29</v>
      </c>
      <c r="CZ1119">
        <f t="shared" si="174"/>
        <v>0.85</v>
      </c>
      <c r="DA1119">
        <f t="shared" si="175"/>
        <v>7.4</v>
      </c>
      <c r="DB1119">
        <f t="shared" si="176"/>
        <v>99.45</v>
      </c>
      <c r="DC1119">
        <f t="shared" si="177"/>
        <v>0</v>
      </c>
    </row>
    <row r="1120" spans="1:107">
      <c r="A1120">
        <f>ROW(Source!A1103)</f>
        <v>1103</v>
      </c>
      <c r="B1120">
        <v>36401907</v>
      </c>
      <c r="C1120">
        <v>36407812</v>
      </c>
      <c r="D1120">
        <v>29111455</v>
      </c>
      <c r="E1120">
        <v>1</v>
      </c>
      <c r="F1120">
        <v>1</v>
      </c>
      <c r="G1120">
        <v>1</v>
      </c>
      <c r="H1120">
        <v>3</v>
      </c>
      <c r="I1120" t="s">
        <v>659</v>
      </c>
      <c r="J1120" t="s">
        <v>660</v>
      </c>
      <c r="K1120" t="s">
        <v>661</v>
      </c>
      <c r="L1120">
        <v>1327</v>
      </c>
      <c r="N1120">
        <v>1005</v>
      </c>
      <c r="O1120" t="s">
        <v>155</v>
      </c>
      <c r="P1120" t="s">
        <v>155</v>
      </c>
      <c r="Q1120">
        <v>1</v>
      </c>
      <c r="W1120">
        <v>0</v>
      </c>
      <c r="X1120">
        <v>-1126346608</v>
      </c>
      <c r="Y1120">
        <v>225</v>
      </c>
      <c r="AA1120">
        <v>73.790000000000006</v>
      </c>
      <c r="AB1120">
        <v>0</v>
      </c>
      <c r="AC1120">
        <v>0</v>
      </c>
      <c r="AD1120">
        <v>0</v>
      </c>
      <c r="AE1120">
        <v>15.06</v>
      </c>
      <c r="AF1120">
        <v>0</v>
      </c>
      <c r="AG1120">
        <v>0</v>
      </c>
      <c r="AH1120">
        <v>0</v>
      </c>
      <c r="AI1120">
        <v>4.9000000000000004</v>
      </c>
      <c r="AJ1120">
        <v>1</v>
      </c>
      <c r="AK1120">
        <v>1</v>
      </c>
      <c r="AL1120">
        <v>1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225</v>
      </c>
      <c r="AU1120" t="s">
        <v>3</v>
      </c>
      <c r="AV1120">
        <v>0</v>
      </c>
      <c r="AW1120">
        <v>2</v>
      </c>
      <c r="AX1120">
        <v>36407842</v>
      </c>
      <c r="AY1120">
        <v>1</v>
      </c>
      <c r="AZ1120">
        <v>0</v>
      </c>
      <c r="BA1120">
        <v>1089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Y1120*Source!I1103</f>
        <v>60.581249999999997</v>
      </c>
      <c r="CY1120">
        <f t="shared" si="173"/>
        <v>73.790000000000006</v>
      </c>
      <c r="CZ1120">
        <f t="shared" si="174"/>
        <v>15.06</v>
      </c>
      <c r="DA1120">
        <f t="shared" si="175"/>
        <v>4.9000000000000004</v>
      </c>
      <c r="DB1120">
        <f t="shared" si="176"/>
        <v>3388.5</v>
      </c>
      <c r="DC1120">
        <f t="shared" si="177"/>
        <v>0</v>
      </c>
    </row>
    <row r="1121" spans="1:107">
      <c r="A1121">
        <f>ROW(Source!A1103)</f>
        <v>1103</v>
      </c>
      <c r="B1121">
        <v>36401907</v>
      </c>
      <c r="C1121">
        <v>36407812</v>
      </c>
      <c r="D1121">
        <v>29114733</v>
      </c>
      <c r="E1121">
        <v>1</v>
      </c>
      <c r="F1121">
        <v>1</v>
      </c>
      <c r="G1121">
        <v>1</v>
      </c>
      <c r="H1121">
        <v>3</v>
      </c>
      <c r="I1121" t="s">
        <v>662</v>
      </c>
      <c r="J1121" t="s">
        <v>663</v>
      </c>
      <c r="K1121" t="s">
        <v>664</v>
      </c>
      <c r="L1121">
        <v>1354</v>
      </c>
      <c r="N1121">
        <v>1010</v>
      </c>
      <c r="O1121" t="s">
        <v>237</v>
      </c>
      <c r="P1121" t="s">
        <v>237</v>
      </c>
      <c r="Q1121">
        <v>1</v>
      </c>
      <c r="W1121">
        <v>0</v>
      </c>
      <c r="X1121">
        <v>-1352915271</v>
      </c>
      <c r="Y1121">
        <v>790</v>
      </c>
      <c r="AA1121">
        <v>0.3</v>
      </c>
      <c r="AB1121">
        <v>0</v>
      </c>
      <c r="AC1121">
        <v>0</v>
      </c>
      <c r="AD1121">
        <v>0</v>
      </c>
      <c r="AE1121">
        <v>0.02</v>
      </c>
      <c r="AF1121">
        <v>0</v>
      </c>
      <c r="AG1121">
        <v>0</v>
      </c>
      <c r="AH1121">
        <v>0</v>
      </c>
      <c r="AI1121">
        <v>14.91</v>
      </c>
      <c r="AJ1121">
        <v>1</v>
      </c>
      <c r="AK1121">
        <v>1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790</v>
      </c>
      <c r="AU1121" t="s">
        <v>3</v>
      </c>
      <c r="AV1121">
        <v>0</v>
      </c>
      <c r="AW1121">
        <v>2</v>
      </c>
      <c r="AX1121">
        <v>36407843</v>
      </c>
      <c r="AY1121">
        <v>1</v>
      </c>
      <c r="AZ1121">
        <v>0</v>
      </c>
      <c r="BA1121">
        <v>1090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Y1121*Source!I1103</f>
        <v>212.70749999999998</v>
      </c>
      <c r="CY1121">
        <f t="shared" si="173"/>
        <v>0.3</v>
      </c>
      <c r="CZ1121">
        <f t="shared" si="174"/>
        <v>0.02</v>
      </c>
      <c r="DA1121">
        <f t="shared" si="175"/>
        <v>14.91</v>
      </c>
      <c r="DB1121">
        <f t="shared" si="176"/>
        <v>15.8</v>
      </c>
      <c r="DC1121">
        <f t="shared" si="177"/>
        <v>0</v>
      </c>
    </row>
    <row r="1122" spans="1:107">
      <c r="A1122">
        <f>ROW(Source!A1103)</f>
        <v>1103</v>
      </c>
      <c r="B1122">
        <v>36401907</v>
      </c>
      <c r="C1122">
        <v>36407812</v>
      </c>
      <c r="D1122">
        <v>29114734</v>
      </c>
      <c r="E1122">
        <v>1</v>
      </c>
      <c r="F1122">
        <v>1</v>
      </c>
      <c r="G1122">
        <v>1</v>
      </c>
      <c r="H1122">
        <v>3</v>
      </c>
      <c r="I1122" t="s">
        <v>665</v>
      </c>
      <c r="J1122" t="s">
        <v>666</v>
      </c>
      <c r="K1122" t="s">
        <v>667</v>
      </c>
      <c r="L1122">
        <v>1354</v>
      </c>
      <c r="N1122">
        <v>1010</v>
      </c>
      <c r="O1122" t="s">
        <v>237</v>
      </c>
      <c r="P1122" t="s">
        <v>237</v>
      </c>
      <c r="Q1122">
        <v>1</v>
      </c>
      <c r="W1122">
        <v>0</v>
      </c>
      <c r="X1122">
        <v>1370092194</v>
      </c>
      <c r="Y1122">
        <v>1844</v>
      </c>
      <c r="AA1122">
        <v>0.38</v>
      </c>
      <c r="AB1122">
        <v>0</v>
      </c>
      <c r="AC1122">
        <v>0</v>
      </c>
      <c r="AD1122">
        <v>0</v>
      </c>
      <c r="AE1122">
        <v>0.03</v>
      </c>
      <c r="AF1122">
        <v>0</v>
      </c>
      <c r="AG1122">
        <v>0</v>
      </c>
      <c r="AH1122">
        <v>0</v>
      </c>
      <c r="AI1122">
        <v>12.55</v>
      </c>
      <c r="AJ1122">
        <v>1</v>
      </c>
      <c r="AK1122">
        <v>1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1844</v>
      </c>
      <c r="AU1122" t="s">
        <v>3</v>
      </c>
      <c r="AV1122">
        <v>0</v>
      </c>
      <c r="AW1122">
        <v>2</v>
      </c>
      <c r="AX1122">
        <v>36407844</v>
      </c>
      <c r="AY1122">
        <v>1</v>
      </c>
      <c r="AZ1122">
        <v>0</v>
      </c>
      <c r="BA1122">
        <v>1091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Y1122*Source!I1103</f>
        <v>496.49699999999996</v>
      </c>
      <c r="CY1122">
        <f t="shared" si="173"/>
        <v>0.38</v>
      </c>
      <c r="CZ1122">
        <f t="shared" si="174"/>
        <v>0.03</v>
      </c>
      <c r="DA1122">
        <f t="shared" si="175"/>
        <v>12.55</v>
      </c>
      <c r="DB1122">
        <f t="shared" si="176"/>
        <v>55.32</v>
      </c>
      <c r="DC1122">
        <f t="shared" si="177"/>
        <v>0</v>
      </c>
    </row>
    <row r="1123" spans="1:107">
      <c r="A1123">
        <f>ROW(Source!A1103)</f>
        <v>1103</v>
      </c>
      <c r="B1123">
        <v>36401907</v>
      </c>
      <c r="C1123">
        <v>36407812</v>
      </c>
      <c r="D1123">
        <v>29114482</v>
      </c>
      <c r="E1123">
        <v>1</v>
      </c>
      <c r="F1123">
        <v>1</v>
      </c>
      <c r="G1123">
        <v>1</v>
      </c>
      <c r="H1123">
        <v>3</v>
      </c>
      <c r="I1123" t="s">
        <v>668</v>
      </c>
      <c r="J1123" t="s">
        <v>669</v>
      </c>
      <c r="K1123" t="s">
        <v>670</v>
      </c>
      <c r="L1123">
        <v>1354</v>
      </c>
      <c r="N1123">
        <v>1010</v>
      </c>
      <c r="O1123" t="s">
        <v>237</v>
      </c>
      <c r="P1123" t="s">
        <v>237</v>
      </c>
      <c r="Q1123">
        <v>1</v>
      </c>
      <c r="W1123">
        <v>0</v>
      </c>
      <c r="X1123">
        <v>-520920930</v>
      </c>
      <c r="Y1123">
        <v>149</v>
      </c>
      <c r="AA1123">
        <v>0.33</v>
      </c>
      <c r="AB1123">
        <v>0</v>
      </c>
      <c r="AC1123">
        <v>0</v>
      </c>
      <c r="AD1123">
        <v>0</v>
      </c>
      <c r="AE1123">
        <v>7.0000000000000007E-2</v>
      </c>
      <c r="AF1123">
        <v>0</v>
      </c>
      <c r="AG1123">
        <v>0</v>
      </c>
      <c r="AH1123">
        <v>0</v>
      </c>
      <c r="AI1123">
        <v>4.74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149</v>
      </c>
      <c r="AU1123" t="s">
        <v>3</v>
      </c>
      <c r="AV1123">
        <v>0</v>
      </c>
      <c r="AW1123">
        <v>2</v>
      </c>
      <c r="AX1123">
        <v>36407845</v>
      </c>
      <c r="AY1123">
        <v>1</v>
      </c>
      <c r="AZ1123">
        <v>0</v>
      </c>
      <c r="BA1123">
        <v>1092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Y1123*Source!I1103</f>
        <v>40.118249999999996</v>
      </c>
      <c r="CY1123">
        <f t="shared" si="173"/>
        <v>0.33</v>
      </c>
      <c r="CZ1123">
        <f t="shared" si="174"/>
        <v>7.0000000000000007E-2</v>
      </c>
      <c r="DA1123">
        <f t="shared" si="175"/>
        <v>4.74</v>
      </c>
      <c r="DB1123">
        <f t="shared" si="176"/>
        <v>10.43</v>
      </c>
      <c r="DC1123">
        <f t="shared" si="177"/>
        <v>0</v>
      </c>
    </row>
    <row r="1124" spans="1:107">
      <c r="A1124">
        <f>ROW(Source!A1103)</f>
        <v>1103</v>
      </c>
      <c r="B1124">
        <v>36401907</v>
      </c>
      <c r="C1124">
        <v>36407812</v>
      </c>
      <c r="D1124">
        <v>29129584</v>
      </c>
      <c r="E1124">
        <v>1</v>
      </c>
      <c r="F1124">
        <v>1</v>
      </c>
      <c r="G1124">
        <v>1</v>
      </c>
      <c r="H1124">
        <v>3</v>
      </c>
      <c r="I1124" t="s">
        <v>671</v>
      </c>
      <c r="J1124" t="s">
        <v>672</v>
      </c>
      <c r="K1124" t="s">
        <v>673</v>
      </c>
      <c r="L1124">
        <v>1301</v>
      </c>
      <c r="N1124">
        <v>1003</v>
      </c>
      <c r="O1124" t="s">
        <v>142</v>
      </c>
      <c r="P1124" t="s">
        <v>142</v>
      </c>
      <c r="Q1124">
        <v>1</v>
      </c>
      <c r="W1124">
        <v>0</v>
      </c>
      <c r="X1124">
        <v>-1665253311</v>
      </c>
      <c r="Y1124">
        <v>86</v>
      </c>
      <c r="AA1124">
        <v>53.07</v>
      </c>
      <c r="AB1124">
        <v>0</v>
      </c>
      <c r="AC1124">
        <v>0</v>
      </c>
      <c r="AD1124">
        <v>0</v>
      </c>
      <c r="AE1124">
        <v>7.22</v>
      </c>
      <c r="AF1124">
        <v>0</v>
      </c>
      <c r="AG1124">
        <v>0</v>
      </c>
      <c r="AH1124">
        <v>0</v>
      </c>
      <c r="AI1124">
        <v>7.35</v>
      </c>
      <c r="AJ1124">
        <v>1</v>
      </c>
      <c r="AK1124">
        <v>1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86</v>
      </c>
      <c r="AU1124" t="s">
        <v>3</v>
      </c>
      <c r="AV1124">
        <v>0</v>
      </c>
      <c r="AW1124">
        <v>2</v>
      </c>
      <c r="AX1124">
        <v>36407846</v>
      </c>
      <c r="AY1124">
        <v>1</v>
      </c>
      <c r="AZ1124">
        <v>0</v>
      </c>
      <c r="BA1124">
        <v>1093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Y1124*Source!I1103</f>
        <v>23.1555</v>
      </c>
      <c r="CY1124">
        <f t="shared" si="173"/>
        <v>53.07</v>
      </c>
      <c r="CZ1124">
        <f t="shared" si="174"/>
        <v>7.22</v>
      </c>
      <c r="DA1124">
        <f t="shared" si="175"/>
        <v>7.35</v>
      </c>
      <c r="DB1124">
        <f t="shared" si="176"/>
        <v>620.91999999999996</v>
      </c>
      <c r="DC1124">
        <f t="shared" si="177"/>
        <v>0</v>
      </c>
    </row>
    <row r="1125" spans="1:107">
      <c r="A1125">
        <f>ROW(Source!A1103)</f>
        <v>1103</v>
      </c>
      <c r="B1125">
        <v>36401907</v>
      </c>
      <c r="C1125">
        <v>36407812</v>
      </c>
      <c r="D1125">
        <v>29129619</v>
      </c>
      <c r="E1125">
        <v>1</v>
      </c>
      <c r="F1125">
        <v>1</v>
      </c>
      <c r="G1125">
        <v>1</v>
      </c>
      <c r="H1125">
        <v>3</v>
      </c>
      <c r="I1125" t="s">
        <v>674</v>
      </c>
      <c r="J1125" t="s">
        <v>675</v>
      </c>
      <c r="K1125" t="s">
        <v>676</v>
      </c>
      <c r="L1125">
        <v>1301</v>
      </c>
      <c r="N1125">
        <v>1003</v>
      </c>
      <c r="O1125" t="s">
        <v>142</v>
      </c>
      <c r="P1125" t="s">
        <v>142</v>
      </c>
      <c r="Q1125">
        <v>1</v>
      </c>
      <c r="W1125">
        <v>0</v>
      </c>
      <c r="X1125">
        <v>1030922947</v>
      </c>
      <c r="Y1125">
        <v>234</v>
      </c>
      <c r="AA1125">
        <v>61.61</v>
      </c>
      <c r="AB1125">
        <v>0</v>
      </c>
      <c r="AC1125">
        <v>0</v>
      </c>
      <c r="AD1125">
        <v>0</v>
      </c>
      <c r="AE1125">
        <v>8.44</v>
      </c>
      <c r="AF1125">
        <v>0</v>
      </c>
      <c r="AG1125">
        <v>0</v>
      </c>
      <c r="AH1125">
        <v>0</v>
      </c>
      <c r="AI1125">
        <v>7.3</v>
      </c>
      <c r="AJ1125">
        <v>1</v>
      </c>
      <c r="AK1125">
        <v>1</v>
      </c>
      <c r="AL1125">
        <v>1</v>
      </c>
      <c r="AN1125">
        <v>0</v>
      </c>
      <c r="AO1125">
        <v>1</v>
      </c>
      <c r="AP1125">
        <v>0</v>
      </c>
      <c r="AQ1125">
        <v>0</v>
      </c>
      <c r="AR1125">
        <v>0</v>
      </c>
      <c r="AS1125" t="s">
        <v>3</v>
      </c>
      <c r="AT1125">
        <v>234</v>
      </c>
      <c r="AU1125" t="s">
        <v>3</v>
      </c>
      <c r="AV1125">
        <v>0</v>
      </c>
      <c r="AW1125">
        <v>2</v>
      </c>
      <c r="AX1125">
        <v>36407847</v>
      </c>
      <c r="AY1125">
        <v>1</v>
      </c>
      <c r="AZ1125">
        <v>0</v>
      </c>
      <c r="BA1125">
        <v>1094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Y1125*Source!I1103</f>
        <v>63.0045</v>
      </c>
      <c r="CY1125">
        <f t="shared" si="173"/>
        <v>61.61</v>
      </c>
      <c r="CZ1125">
        <f t="shared" si="174"/>
        <v>8.44</v>
      </c>
      <c r="DA1125">
        <f t="shared" si="175"/>
        <v>7.3</v>
      </c>
      <c r="DB1125">
        <f t="shared" si="176"/>
        <v>1974.96</v>
      </c>
      <c r="DC1125">
        <f t="shared" si="177"/>
        <v>0</v>
      </c>
    </row>
    <row r="1126" spans="1:107">
      <c r="A1126">
        <f>ROW(Source!A1103)</f>
        <v>1103</v>
      </c>
      <c r="B1126">
        <v>36401907</v>
      </c>
      <c r="C1126">
        <v>36407812</v>
      </c>
      <c r="D1126">
        <v>29129715</v>
      </c>
      <c r="E1126">
        <v>1</v>
      </c>
      <c r="F1126">
        <v>1</v>
      </c>
      <c r="G1126">
        <v>1</v>
      </c>
      <c r="H1126">
        <v>3</v>
      </c>
      <c r="I1126" t="s">
        <v>766</v>
      </c>
      <c r="J1126" t="s">
        <v>767</v>
      </c>
      <c r="K1126" t="s">
        <v>768</v>
      </c>
      <c r="L1126">
        <v>1301</v>
      </c>
      <c r="N1126">
        <v>1003</v>
      </c>
      <c r="O1126" t="s">
        <v>142</v>
      </c>
      <c r="P1126" t="s">
        <v>142</v>
      </c>
      <c r="Q1126">
        <v>1</v>
      </c>
      <c r="W1126">
        <v>0</v>
      </c>
      <c r="X1126">
        <v>-1083681358</v>
      </c>
      <c r="Y1126">
        <v>37</v>
      </c>
      <c r="AA1126">
        <v>31.71</v>
      </c>
      <c r="AB1126">
        <v>0</v>
      </c>
      <c r="AC1126">
        <v>0</v>
      </c>
      <c r="AD1126">
        <v>0</v>
      </c>
      <c r="AE1126">
        <v>6.33</v>
      </c>
      <c r="AF1126">
        <v>0</v>
      </c>
      <c r="AG1126">
        <v>0</v>
      </c>
      <c r="AH1126">
        <v>0</v>
      </c>
      <c r="AI1126">
        <v>5.01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37</v>
      </c>
      <c r="AU1126" t="s">
        <v>3</v>
      </c>
      <c r="AV1126">
        <v>0</v>
      </c>
      <c r="AW1126">
        <v>2</v>
      </c>
      <c r="AX1126">
        <v>36407848</v>
      </c>
      <c r="AY1126">
        <v>1</v>
      </c>
      <c r="AZ1126">
        <v>0</v>
      </c>
      <c r="BA1126">
        <v>1095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Y1126*Source!I1103</f>
        <v>9.9622499999999992</v>
      </c>
      <c r="CY1126">
        <f t="shared" si="173"/>
        <v>31.71</v>
      </c>
      <c r="CZ1126">
        <f t="shared" si="174"/>
        <v>6.33</v>
      </c>
      <c r="DA1126">
        <f t="shared" si="175"/>
        <v>5.01</v>
      </c>
      <c r="DB1126">
        <f t="shared" si="176"/>
        <v>234.21</v>
      </c>
      <c r="DC1126">
        <f t="shared" si="177"/>
        <v>0</v>
      </c>
    </row>
    <row r="1127" spans="1:107">
      <c r="A1127">
        <f>ROW(Source!A1104)</f>
        <v>1104</v>
      </c>
      <c r="B1127">
        <v>36401907</v>
      </c>
      <c r="C1127">
        <v>36407849</v>
      </c>
      <c r="D1127">
        <v>18410244</v>
      </c>
      <c r="E1127">
        <v>1</v>
      </c>
      <c r="F1127">
        <v>1</v>
      </c>
      <c r="G1127">
        <v>1</v>
      </c>
      <c r="H1127">
        <v>1</v>
      </c>
      <c r="I1127" t="s">
        <v>680</v>
      </c>
      <c r="J1127" t="s">
        <v>3</v>
      </c>
      <c r="K1127" t="s">
        <v>681</v>
      </c>
      <c r="L1127">
        <v>1369</v>
      </c>
      <c r="N1127">
        <v>1013</v>
      </c>
      <c r="O1127" t="s">
        <v>514</v>
      </c>
      <c r="P1127" t="s">
        <v>514</v>
      </c>
      <c r="Q1127">
        <v>1</v>
      </c>
      <c r="W1127">
        <v>0</v>
      </c>
      <c r="X1127">
        <v>-1803619151</v>
      </c>
      <c r="Y1127">
        <v>64.330999999999989</v>
      </c>
      <c r="AA1127">
        <v>0</v>
      </c>
      <c r="AB1127">
        <v>0</v>
      </c>
      <c r="AC1127">
        <v>0</v>
      </c>
      <c r="AD1127">
        <v>296.73</v>
      </c>
      <c r="AE1127">
        <v>0</v>
      </c>
      <c r="AF1127">
        <v>0</v>
      </c>
      <c r="AG1127">
        <v>0</v>
      </c>
      <c r="AH1127">
        <v>296.73</v>
      </c>
      <c r="AI1127">
        <v>1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1</v>
      </c>
      <c r="AQ1127">
        <v>0</v>
      </c>
      <c r="AR1127">
        <v>0</v>
      </c>
      <c r="AS1127" t="s">
        <v>3</v>
      </c>
      <c r="AT1127">
        <v>55.94</v>
      </c>
      <c r="AU1127" t="s">
        <v>134</v>
      </c>
      <c r="AV1127">
        <v>1</v>
      </c>
      <c r="AW1127">
        <v>2</v>
      </c>
      <c r="AX1127">
        <v>36407857</v>
      </c>
      <c r="AY1127">
        <v>2</v>
      </c>
      <c r="AZ1127">
        <v>131072</v>
      </c>
      <c r="BA1127">
        <v>1096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Y1127*Source!I1104</f>
        <v>34.642243499999992</v>
      </c>
      <c r="CY1127">
        <f>AD1127</f>
        <v>296.73</v>
      </c>
      <c r="CZ1127">
        <f>AH1127</f>
        <v>296.73</v>
      </c>
      <c r="DA1127">
        <f>AL1127</f>
        <v>1</v>
      </c>
      <c r="DB1127">
        <f>ROUND((ROUND(AT1127*CZ1127,2)*1.15),2)</f>
        <v>19088.939999999999</v>
      </c>
      <c r="DC1127">
        <f>ROUND((ROUND(AT1127*AG1127,2)*1.15),2)</f>
        <v>0</v>
      </c>
    </row>
    <row r="1128" spans="1:107">
      <c r="A1128">
        <f>ROW(Source!A1104)</f>
        <v>1104</v>
      </c>
      <c r="B1128">
        <v>36401907</v>
      </c>
      <c r="C1128">
        <v>36407849</v>
      </c>
      <c r="D1128">
        <v>121548</v>
      </c>
      <c r="E1128">
        <v>1</v>
      </c>
      <c r="F1128">
        <v>1</v>
      </c>
      <c r="G1128">
        <v>1</v>
      </c>
      <c r="H1128">
        <v>1</v>
      </c>
      <c r="I1128" t="s">
        <v>35</v>
      </c>
      <c r="J1128" t="s">
        <v>3</v>
      </c>
      <c r="K1128" t="s">
        <v>515</v>
      </c>
      <c r="L1128">
        <v>608254</v>
      </c>
      <c r="N1128">
        <v>1013</v>
      </c>
      <c r="O1128" t="s">
        <v>516</v>
      </c>
      <c r="P1128" t="s">
        <v>516</v>
      </c>
      <c r="Q1128">
        <v>1</v>
      </c>
      <c r="W1128">
        <v>0</v>
      </c>
      <c r="X1128">
        <v>-185737400</v>
      </c>
      <c r="Y1128">
        <v>1.2500000000000001E-2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1</v>
      </c>
      <c r="AJ1128">
        <v>1</v>
      </c>
      <c r="AK1128">
        <v>1</v>
      </c>
      <c r="AL1128">
        <v>1</v>
      </c>
      <c r="AN1128">
        <v>0</v>
      </c>
      <c r="AO1128">
        <v>1</v>
      </c>
      <c r="AP1128">
        <v>1</v>
      </c>
      <c r="AQ1128">
        <v>0</v>
      </c>
      <c r="AR1128">
        <v>0</v>
      </c>
      <c r="AS1128" t="s">
        <v>3</v>
      </c>
      <c r="AT1128">
        <v>0.01</v>
      </c>
      <c r="AU1128" t="s">
        <v>133</v>
      </c>
      <c r="AV1128">
        <v>2</v>
      </c>
      <c r="AW1128">
        <v>2</v>
      </c>
      <c r="AX1128">
        <v>36407858</v>
      </c>
      <c r="AY1128">
        <v>1</v>
      </c>
      <c r="AZ1128">
        <v>0</v>
      </c>
      <c r="BA1128">
        <v>1097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Y1128*Source!I1104</f>
        <v>6.7312500000000003E-3</v>
      </c>
      <c r="CY1128">
        <f>AD1128</f>
        <v>0</v>
      </c>
      <c r="CZ1128">
        <f>AH1128</f>
        <v>0</v>
      </c>
      <c r="DA1128">
        <f>AL1128</f>
        <v>1</v>
      </c>
      <c r="DB1128">
        <f>ROUND((ROUND(AT1128*CZ1128,2)*1.25),2)</f>
        <v>0</v>
      </c>
      <c r="DC1128">
        <f>ROUND((ROUND(AT1128*AG1128,2)*1.25),2)</f>
        <v>0</v>
      </c>
    </row>
    <row r="1129" spans="1:107">
      <c r="A1129">
        <f>ROW(Source!A1104)</f>
        <v>1104</v>
      </c>
      <c r="B1129">
        <v>36401907</v>
      </c>
      <c r="C1129">
        <v>36407849</v>
      </c>
      <c r="D1129">
        <v>29172556</v>
      </c>
      <c r="E1129">
        <v>1</v>
      </c>
      <c r="F1129">
        <v>1</v>
      </c>
      <c r="G1129">
        <v>1</v>
      </c>
      <c r="H1129">
        <v>2</v>
      </c>
      <c r="I1129" t="s">
        <v>517</v>
      </c>
      <c r="J1129" t="s">
        <v>518</v>
      </c>
      <c r="K1129" t="s">
        <v>519</v>
      </c>
      <c r="L1129">
        <v>1368</v>
      </c>
      <c r="N1129">
        <v>1011</v>
      </c>
      <c r="O1129" t="s">
        <v>520</v>
      </c>
      <c r="P1129" t="s">
        <v>520</v>
      </c>
      <c r="Q1129">
        <v>1</v>
      </c>
      <c r="W1129">
        <v>0</v>
      </c>
      <c r="X1129">
        <v>-1302720870</v>
      </c>
      <c r="Y1129">
        <v>1.2500000000000001E-2</v>
      </c>
      <c r="AA1129">
        <v>0</v>
      </c>
      <c r="AB1129">
        <v>466.71</v>
      </c>
      <c r="AC1129">
        <v>449.82</v>
      </c>
      <c r="AD1129">
        <v>0</v>
      </c>
      <c r="AE1129">
        <v>0</v>
      </c>
      <c r="AF1129">
        <v>31.26</v>
      </c>
      <c r="AG1129">
        <v>13.5</v>
      </c>
      <c r="AH1129">
        <v>0</v>
      </c>
      <c r="AI1129">
        <v>1</v>
      </c>
      <c r="AJ1129">
        <v>14.93</v>
      </c>
      <c r="AK1129">
        <v>33.32</v>
      </c>
      <c r="AL1129">
        <v>1</v>
      </c>
      <c r="AN1129">
        <v>0</v>
      </c>
      <c r="AO1129">
        <v>1</v>
      </c>
      <c r="AP1129">
        <v>1</v>
      </c>
      <c r="AQ1129">
        <v>0</v>
      </c>
      <c r="AR1129">
        <v>0</v>
      </c>
      <c r="AS1129" t="s">
        <v>3</v>
      </c>
      <c r="AT1129">
        <v>0.01</v>
      </c>
      <c r="AU1129" t="s">
        <v>133</v>
      </c>
      <c r="AV1129">
        <v>0</v>
      </c>
      <c r="AW1129">
        <v>2</v>
      </c>
      <c r="AX1129">
        <v>36407859</v>
      </c>
      <c r="AY1129">
        <v>1</v>
      </c>
      <c r="AZ1129">
        <v>0</v>
      </c>
      <c r="BA1129">
        <v>1098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Y1129*Source!I1104</f>
        <v>6.7312500000000003E-3</v>
      </c>
      <c r="CY1129">
        <f>AB1129</f>
        <v>466.71</v>
      </c>
      <c r="CZ1129">
        <f>AF1129</f>
        <v>31.26</v>
      </c>
      <c r="DA1129">
        <f>AJ1129</f>
        <v>14.93</v>
      </c>
      <c r="DB1129">
        <f>ROUND((ROUND(AT1129*CZ1129,2)*1.25),2)</f>
        <v>0.39</v>
      </c>
      <c r="DC1129">
        <f>ROUND((ROUND(AT1129*AG1129,2)*1.25),2)</f>
        <v>0.18</v>
      </c>
    </row>
    <row r="1130" spans="1:107">
      <c r="A1130">
        <f>ROW(Source!A1104)</f>
        <v>1104</v>
      </c>
      <c r="B1130">
        <v>36401907</v>
      </c>
      <c r="C1130">
        <v>36407849</v>
      </c>
      <c r="D1130">
        <v>29174913</v>
      </c>
      <c r="E1130">
        <v>1</v>
      </c>
      <c r="F1130">
        <v>1</v>
      </c>
      <c r="G1130">
        <v>1</v>
      </c>
      <c r="H1130">
        <v>2</v>
      </c>
      <c r="I1130" t="s">
        <v>531</v>
      </c>
      <c r="J1130" t="s">
        <v>532</v>
      </c>
      <c r="K1130" t="s">
        <v>533</v>
      </c>
      <c r="L1130">
        <v>1368</v>
      </c>
      <c r="N1130">
        <v>1011</v>
      </c>
      <c r="O1130" t="s">
        <v>520</v>
      </c>
      <c r="P1130" t="s">
        <v>520</v>
      </c>
      <c r="Q1130">
        <v>1</v>
      </c>
      <c r="W1130">
        <v>0</v>
      </c>
      <c r="X1130">
        <v>458544584</v>
      </c>
      <c r="Y1130">
        <v>1.2500000000000001E-2</v>
      </c>
      <c r="AA1130">
        <v>0</v>
      </c>
      <c r="AB1130">
        <v>932.72</v>
      </c>
      <c r="AC1130">
        <v>386.51</v>
      </c>
      <c r="AD1130">
        <v>0</v>
      </c>
      <c r="AE1130">
        <v>0</v>
      </c>
      <c r="AF1130">
        <v>87.17</v>
      </c>
      <c r="AG1130">
        <v>11.6</v>
      </c>
      <c r="AH1130">
        <v>0</v>
      </c>
      <c r="AI1130">
        <v>1</v>
      </c>
      <c r="AJ1130">
        <v>10.7</v>
      </c>
      <c r="AK1130">
        <v>33.32</v>
      </c>
      <c r="AL1130">
        <v>1</v>
      </c>
      <c r="AN1130">
        <v>0</v>
      </c>
      <c r="AO1130">
        <v>1</v>
      </c>
      <c r="AP1130">
        <v>1</v>
      </c>
      <c r="AQ1130">
        <v>0</v>
      </c>
      <c r="AR1130">
        <v>0</v>
      </c>
      <c r="AS1130" t="s">
        <v>3</v>
      </c>
      <c r="AT1130">
        <v>0.01</v>
      </c>
      <c r="AU1130" t="s">
        <v>133</v>
      </c>
      <c r="AV1130">
        <v>0</v>
      </c>
      <c r="AW1130">
        <v>2</v>
      </c>
      <c r="AX1130">
        <v>36407860</v>
      </c>
      <c r="AY1130">
        <v>1</v>
      </c>
      <c r="AZ1130">
        <v>0</v>
      </c>
      <c r="BA1130">
        <v>1099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Y1130*Source!I1104</f>
        <v>6.7312500000000003E-3</v>
      </c>
      <c r="CY1130">
        <f>AB1130</f>
        <v>932.72</v>
      </c>
      <c r="CZ1130">
        <f>AF1130</f>
        <v>87.17</v>
      </c>
      <c r="DA1130">
        <f>AJ1130</f>
        <v>10.7</v>
      </c>
      <c r="DB1130">
        <f>ROUND((ROUND(AT1130*CZ1130,2)*1.25),2)</f>
        <v>1.0900000000000001</v>
      </c>
      <c r="DC1130">
        <f>ROUND((ROUND(AT1130*AG1130,2)*1.25),2)</f>
        <v>0.15</v>
      </c>
    </row>
    <row r="1131" spans="1:107">
      <c r="A1131">
        <f>ROW(Source!A1104)</f>
        <v>1104</v>
      </c>
      <c r="B1131">
        <v>36401907</v>
      </c>
      <c r="C1131">
        <v>36407849</v>
      </c>
      <c r="D1131">
        <v>29109386</v>
      </c>
      <c r="E1131">
        <v>1</v>
      </c>
      <c r="F1131">
        <v>1</v>
      </c>
      <c r="G1131">
        <v>1</v>
      </c>
      <c r="H1131">
        <v>3</v>
      </c>
      <c r="I1131" t="s">
        <v>682</v>
      </c>
      <c r="J1131" t="s">
        <v>683</v>
      </c>
      <c r="K1131" t="s">
        <v>684</v>
      </c>
      <c r="L1131">
        <v>1348</v>
      </c>
      <c r="N1131">
        <v>1009</v>
      </c>
      <c r="O1131" t="s">
        <v>30</v>
      </c>
      <c r="P1131" t="s">
        <v>30</v>
      </c>
      <c r="Q1131">
        <v>1000</v>
      </c>
      <c r="W1131">
        <v>0</v>
      </c>
      <c r="X1131">
        <v>-1262442712</v>
      </c>
      <c r="Y1131">
        <v>3.4099999999999998E-2</v>
      </c>
      <c r="AA1131">
        <v>55935.05</v>
      </c>
      <c r="AB1131">
        <v>0</v>
      </c>
      <c r="AC1131">
        <v>0</v>
      </c>
      <c r="AD1131">
        <v>0</v>
      </c>
      <c r="AE1131">
        <v>11300.01</v>
      </c>
      <c r="AF1131">
        <v>0</v>
      </c>
      <c r="AG1131">
        <v>0</v>
      </c>
      <c r="AH1131">
        <v>0</v>
      </c>
      <c r="AI1131">
        <v>4.95</v>
      </c>
      <c r="AJ1131">
        <v>1</v>
      </c>
      <c r="AK1131">
        <v>1</v>
      </c>
      <c r="AL1131">
        <v>1</v>
      </c>
      <c r="AN1131">
        <v>0</v>
      </c>
      <c r="AO1131">
        <v>1</v>
      </c>
      <c r="AP1131">
        <v>0</v>
      </c>
      <c r="AQ1131">
        <v>0</v>
      </c>
      <c r="AR1131">
        <v>0</v>
      </c>
      <c r="AS1131" t="s">
        <v>3</v>
      </c>
      <c r="AT1131">
        <v>3.4099999999999998E-2</v>
      </c>
      <c r="AU1131" t="s">
        <v>3</v>
      </c>
      <c r="AV1131">
        <v>0</v>
      </c>
      <c r="AW1131">
        <v>2</v>
      </c>
      <c r="AX1131">
        <v>36407861</v>
      </c>
      <c r="AY1131">
        <v>1</v>
      </c>
      <c r="AZ1131">
        <v>0</v>
      </c>
      <c r="BA1131">
        <v>1100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Y1131*Source!I1104</f>
        <v>1.836285E-2</v>
      </c>
      <c r="CY1131">
        <f>AA1131</f>
        <v>55935.05</v>
      </c>
      <c r="CZ1131">
        <f>AE1131</f>
        <v>11300.01</v>
      </c>
      <c r="DA1131">
        <f>AI1131</f>
        <v>4.95</v>
      </c>
      <c r="DB1131">
        <f>ROUND(ROUND(AT1131*CZ1131,2),2)</f>
        <v>385.33</v>
      </c>
      <c r="DC1131">
        <f>ROUND(ROUND(AT1131*AG1131,2),2)</f>
        <v>0</v>
      </c>
    </row>
    <row r="1132" spans="1:107">
      <c r="A1132">
        <f>ROW(Source!A1104)</f>
        <v>1104</v>
      </c>
      <c r="B1132">
        <v>36401907</v>
      </c>
      <c r="C1132">
        <v>36407849</v>
      </c>
      <c r="D1132">
        <v>29107800</v>
      </c>
      <c r="E1132">
        <v>1</v>
      </c>
      <c r="F1132">
        <v>1</v>
      </c>
      <c r="G1132">
        <v>1</v>
      </c>
      <c r="H1132">
        <v>3</v>
      </c>
      <c r="I1132" t="s">
        <v>545</v>
      </c>
      <c r="J1132" t="s">
        <v>546</v>
      </c>
      <c r="K1132" t="s">
        <v>547</v>
      </c>
      <c r="L1132">
        <v>1346</v>
      </c>
      <c r="N1132">
        <v>1009</v>
      </c>
      <c r="O1132" t="s">
        <v>160</v>
      </c>
      <c r="P1132" t="s">
        <v>160</v>
      </c>
      <c r="Q1132">
        <v>1</v>
      </c>
      <c r="W1132">
        <v>0</v>
      </c>
      <c r="X1132">
        <v>-1570619850</v>
      </c>
      <c r="Y1132">
        <v>0.01</v>
      </c>
      <c r="AA1132">
        <v>46.61</v>
      </c>
      <c r="AB1132">
        <v>0</v>
      </c>
      <c r="AC1132">
        <v>0</v>
      </c>
      <c r="AD1132">
        <v>0</v>
      </c>
      <c r="AE1132">
        <v>1.81</v>
      </c>
      <c r="AF1132">
        <v>0</v>
      </c>
      <c r="AG1132">
        <v>0</v>
      </c>
      <c r="AH1132">
        <v>0</v>
      </c>
      <c r="AI1132">
        <v>25.75</v>
      </c>
      <c r="AJ1132">
        <v>1</v>
      </c>
      <c r="AK1132">
        <v>1</v>
      </c>
      <c r="AL1132">
        <v>1</v>
      </c>
      <c r="AN1132">
        <v>0</v>
      </c>
      <c r="AO1132">
        <v>1</v>
      </c>
      <c r="AP1132">
        <v>0</v>
      </c>
      <c r="AQ1132">
        <v>0</v>
      </c>
      <c r="AR1132">
        <v>0</v>
      </c>
      <c r="AS1132" t="s">
        <v>3</v>
      </c>
      <c r="AT1132">
        <v>0.01</v>
      </c>
      <c r="AU1132" t="s">
        <v>3</v>
      </c>
      <c r="AV1132">
        <v>0</v>
      </c>
      <c r="AW1132">
        <v>2</v>
      </c>
      <c r="AX1132">
        <v>36407862</v>
      </c>
      <c r="AY1132">
        <v>1</v>
      </c>
      <c r="AZ1132">
        <v>0</v>
      </c>
      <c r="BA1132">
        <v>1101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Y1132*Source!I1104</f>
        <v>5.385E-3</v>
      </c>
      <c r="CY1132">
        <f>AA1132</f>
        <v>46.61</v>
      </c>
      <c r="CZ1132">
        <f>AE1132</f>
        <v>1.81</v>
      </c>
      <c r="DA1132">
        <f>AI1132</f>
        <v>25.75</v>
      </c>
      <c r="DB1132">
        <f>ROUND(ROUND(AT1132*CZ1132,2),2)</f>
        <v>0.02</v>
      </c>
      <c r="DC1132">
        <f>ROUND(ROUND(AT1132*AG1132,2),2)</f>
        <v>0</v>
      </c>
    </row>
    <row r="1133" spans="1:107">
      <c r="A1133">
        <f>ROW(Source!A1104)</f>
        <v>1104</v>
      </c>
      <c r="B1133">
        <v>36401907</v>
      </c>
      <c r="C1133">
        <v>36407849</v>
      </c>
      <c r="D1133">
        <v>29109603</v>
      </c>
      <c r="E1133">
        <v>1</v>
      </c>
      <c r="F1133">
        <v>1</v>
      </c>
      <c r="G1133">
        <v>1</v>
      </c>
      <c r="H1133">
        <v>3</v>
      </c>
      <c r="I1133" t="s">
        <v>685</v>
      </c>
      <c r="J1133" t="s">
        <v>686</v>
      </c>
      <c r="K1133" t="s">
        <v>687</v>
      </c>
      <c r="L1133">
        <v>1327</v>
      </c>
      <c r="N1133">
        <v>1005</v>
      </c>
      <c r="O1133" t="s">
        <v>155</v>
      </c>
      <c r="P1133" t="s">
        <v>155</v>
      </c>
      <c r="Q1133">
        <v>1</v>
      </c>
      <c r="W1133">
        <v>0</v>
      </c>
      <c r="X1133">
        <v>1399429038</v>
      </c>
      <c r="Y1133">
        <v>112</v>
      </c>
      <c r="AA1133">
        <v>54.06</v>
      </c>
      <c r="AB1133">
        <v>0</v>
      </c>
      <c r="AC1133">
        <v>0</v>
      </c>
      <c r="AD1133">
        <v>0</v>
      </c>
      <c r="AE1133">
        <v>55.16</v>
      </c>
      <c r="AF1133">
        <v>0</v>
      </c>
      <c r="AG1133">
        <v>0</v>
      </c>
      <c r="AH1133">
        <v>0</v>
      </c>
      <c r="AI1133">
        <v>0.98</v>
      </c>
      <c r="AJ1133">
        <v>1</v>
      </c>
      <c r="AK1133">
        <v>1</v>
      </c>
      <c r="AL1133">
        <v>1</v>
      </c>
      <c r="AN1133">
        <v>0</v>
      </c>
      <c r="AO1133">
        <v>1</v>
      </c>
      <c r="AP1133">
        <v>0</v>
      </c>
      <c r="AQ1133">
        <v>0</v>
      </c>
      <c r="AR1133">
        <v>0</v>
      </c>
      <c r="AS1133" t="s">
        <v>3</v>
      </c>
      <c r="AT1133">
        <v>112</v>
      </c>
      <c r="AU1133" t="s">
        <v>3</v>
      </c>
      <c r="AV1133">
        <v>0</v>
      </c>
      <c r="AW1133">
        <v>2</v>
      </c>
      <c r="AX1133">
        <v>36407863</v>
      </c>
      <c r="AY1133">
        <v>1</v>
      </c>
      <c r="AZ1133">
        <v>0</v>
      </c>
      <c r="BA1133">
        <v>1102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Y1133*Source!I1104</f>
        <v>60.311999999999998</v>
      </c>
      <c r="CY1133">
        <f>AA1133</f>
        <v>54.06</v>
      </c>
      <c r="CZ1133">
        <f>AE1133</f>
        <v>55.16</v>
      </c>
      <c r="DA1133">
        <f>AI1133</f>
        <v>0.98</v>
      </c>
      <c r="DB1133">
        <f>ROUND(ROUND(AT1133*CZ1133,2),2)</f>
        <v>6177.92</v>
      </c>
      <c r="DC1133">
        <f>ROUND(ROUND(AT1133*AG1133,2),2)</f>
        <v>0</v>
      </c>
    </row>
    <row r="1134" spans="1:107">
      <c r="A1134">
        <f>ROW(Source!A1105)</f>
        <v>1105</v>
      </c>
      <c r="B1134">
        <v>36401907</v>
      </c>
      <c r="C1134">
        <v>36407864</v>
      </c>
      <c r="D1134">
        <v>29364679</v>
      </c>
      <c r="E1134">
        <v>1</v>
      </c>
      <c r="F1134">
        <v>1</v>
      </c>
      <c r="G1134">
        <v>1</v>
      </c>
      <c r="H1134">
        <v>1</v>
      </c>
      <c r="I1134" t="s">
        <v>688</v>
      </c>
      <c r="J1134" t="s">
        <v>3</v>
      </c>
      <c r="K1134" t="s">
        <v>689</v>
      </c>
      <c r="L1134">
        <v>1369</v>
      </c>
      <c r="N1134">
        <v>1013</v>
      </c>
      <c r="O1134" t="s">
        <v>514</v>
      </c>
      <c r="P1134" t="s">
        <v>514</v>
      </c>
      <c r="Q1134">
        <v>1</v>
      </c>
      <c r="W1134">
        <v>0</v>
      </c>
      <c r="X1134">
        <v>931378261</v>
      </c>
      <c r="Y1134">
        <v>35.052</v>
      </c>
      <c r="AA1134">
        <v>0</v>
      </c>
      <c r="AB1134">
        <v>0</v>
      </c>
      <c r="AC1134">
        <v>0</v>
      </c>
      <c r="AD1134">
        <v>316.85000000000002</v>
      </c>
      <c r="AE1134">
        <v>0</v>
      </c>
      <c r="AF1134">
        <v>0</v>
      </c>
      <c r="AG1134">
        <v>0</v>
      </c>
      <c r="AH1134">
        <v>316.85000000000002</v>
      </c>
      <c r="AI1134">
        <v>1</v>
      </c>
      <c r="AJ1134">
        <v>1</v>
      </c>
      <c r="AK1134">
        <v>1</v>
      </c>
      <c r="AL1134">
        <v>1</v>
      </c>
      <c r="AN1134">
        <v>0</v>
      </c>
      <c r="AO1134">
        <v>1</v>
      </c>
      <c r="AP1134">
        <v>1</v>
      </c>
      <c r="AQ1134">
        <v>0</v>
      </c>
      <c r="AR1134">
        <v>0</v>
      </c>
      <c r="AS1134" t="s">
        <v>3</v>
      </c>
      <c r="AT1134">
        <v>30.48</v>
      </c>
      <c r="AU1134" t="s">
        <v>134</v>
      </c>
      <c r="AV1134">
        <v>1</v>
      </c>
      <c r="AW1134">
        <v>2</v>
      </c>
      <c r="AX1134">
        <v>36407877</v>
      </c>
      <c r="AY1134">
        <v>2</v>
      </c>
      <c r="AZ1134">
        <v>131072</v>
      </c>
      <c r="BA1134">
        <v>1103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Y1134*Source!I1105</f>
        <v>1.0515600000000001</v>
      </c>
      <c r="CY1134">
        <f>AD1134</f>
        <v>316.85000000000002</v>
      </c>
      <c r="CZ1134">
        <f>AH1134</f>
        <v>316.85000000000002</v>
      </c>
      <c r="DA1134">
        <f>AL1134</f>
        <v>1</v>
      </c>
      <c r="DB1134">
        <f>ROUND((ROUND(AT1134*CZ1134,2)*1.15),2)</f>
        <v>11106.23</v>
      </c>
      <c r="DC1134">
        <f>ROUND((ROUND(AT1134*AG1134,2)*1.15),2)</f>
        <v>0</v>
      </c>
    </row>
    <row r="1135" spans="1:107">
      <c r="A1135">
        <f>ROW(Source!A1105)</f>
        <v>1105</v>
      </c>
      <c r="B1135">
        <v>36401907</v>
      </c>
      <c r="C1135">
        <v>36407864</v>
      </c>
      <c r="D1135">
        <v>121548</v>
      </c>
      <c r="E1135">
        <v>1</v>
      </c>
      <c r="F1135">
        <v>1</v>
      </c>
      <c r="G1135">
        <v>1</v>
      </c>
      <c r="H1135">
        <v>1</v>
      </c>
      <c r="I1135" t="s">
        <v>35</v>
      </c>
      <c r="J1135" t="s">
        <v>3</v>
      </c>
      <c r="K1135" t="s">
        <v>515</v>
      </c>
      <c r="L1135">
        <v>608254</v>
      </c>
      <c r="N1135">
        <v>1013</v>
      </c>
      <c r="O1135" t="s">
        <v>516</v>
      </c>
      <c r="P1135" t="s">
        <v>516</v>
      </c>
      <c r="Q1135">
        <v>1</v>
      </c>
      <c r="W1135">
        <v>0</v>
      </c>
      <c r="X1135">
        <v>-185737400</v>
      </c>
      <c r="Y1135">
        <v>0.03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1</v>
      </c>
      <c r="AJ1135">
        <v>1</v>
      </c>
      <c r="AK1135">
        <v>1</v>
      </c>
      <c r="AL1135">
        <v>1</v>
      </c>
      <c r="AN1135">
        <v>0</v>
      </c>
      <c r="AO1135">
        <v>1</v>
      </c>
      <c r="AP1135">
        <v>0</v>
      </c>
      <c r="AQ1135">
        <v>0</v>
      </c>
      <c r="AR1135">
        <v>0</v>
      </c>
      <c r="AS1135" t="s">
        <v>3</v>
      </c>
      <c r="AT1135">
        <v>0.03</v>
      </c>
      <c r="AU1135" t="s">
        <v>3</v>
      </c>
      <c r="AV1135">
        <v>2</v>
      </c>
      <c r="AW1135">
        <v>2</v>
      </c>
      <c r="AX1135">
        <v>36407878</v>
      </c>
      <c r="AY1135">
        <v>1</v>
      </c>
      <c r="AZ1135">
        <v>0</v>
      </c>
      <c r="BA1135">
        <v>1104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Y1135*Source!I1105</f>
        <v>8.9999999999999998E-4</v>
      </c>
      <c r="CY1135">
        <f>AD1135</f>
        <v>0</v>
      </c>
      <c r="CZ1135">
        <f>AH1135</f>
        <v>0</v>
      </c>
      <c r="DA1135">
        <f>AL1135</f>
        <v>1</v>
      </c>
      <c r="DB1135">
        <f t="shared" ref="DB1135:DB1145" si="178">ROUND(ROUND(AT1135*CZ1135,2),2)</f>
        <v>0</v>
      </c>
      <c r="DC1135">
        <f t="shared" ref="DC1135:DC1145" si="179">ROUND(ROUND(AT1135*AG1135,2),2)</f>
        <v>0</v>
      </c>
    </row>
    <row r="1136" spans="1:107">
      <c r="A1136">
        <f>ROW(Source!A1105)</f>
        <v>1105</v>
      </c>
      <c r="B1136">
        <v>36401907</v>
      </c>
      <c r="C1136">
        <v>36407864</v>
      </c>
      <c r="D1136">
        <v>29172362</v>
      </c>
      <c r="E1136">
        <v>1</v>
      </c>
      <c r="F1136">
        <v>1</v>
      </c>
      <c r="G1136">
        <v>1</v>
      </c>
      <c r="H1136">
        <v>2</v>
      </c>
      <c r="I1136" t="s">
        <v>690</v>
      </c>
      <c r="J1136" t="s">
        <v>691</v>
      </c>
      <c r="K1136" t="s">
        <v>692</v>
      </c>
      <c r="L1136">
        <v>1368</v>
      </c>
      <c r="N1136">
        <v>1011</v>
      </c>
      <c r="O1136" t="s">
        <v>520</v>
      </c>
      <c r="P1136" t="s">
        <v>520</v>
      </c>
      <c r="Q1136">
        <v>1</v>
      </c>
      <c r="W1136">
        <v>0</v>
      </c>
      <c r="X1136">
        <v>2071614860</v>
      </c>
      <c r="Y1136">
        <v>0.03</v>
      </c>
      <c r="AA1136">
        <v>0</v>
      </c>
      <c r="AB1136">
        <v>1113.56</v>
      </c>
      <c r="AC1136">
        <v>449.82</v>
      </c>
      <c r="AD1136">
        <v>0</v>
      </c>
      <c r="AE1136">
        <v>0</v>
      </c>
      <c r="AF1136">
        <v>134.65</v>
      </c>
      <c r="AG1136">
        <v>13.5</v>
      </c>
      <c r="AH1136">
        <v>0</v>
      </c>
      <c r="AI1136">
        <v>1</v>
      </c>
      <c r="AJ1136">
        <v>8.27</v>
      </c>
      <c r="AK1136">
        <v>33.32</v>
      </c>
      <c r="AL1136">
        <v>1</v>
      </c>
      <c r="AN1136">
        <v>0</v>
      </c>
      <c r="AO1136">
        <v>1</v>
      </c>
      <c r="AP1136">
        <v>0</v>
      </c>
      <c r="AQ1136">
        <v>0</v>
      </c>
      <c r="AR1136">
        <v>0</v>
      </c>
      <c r="AS1136" t="s">
        <v>3</v>
      </c>
      <c r="AT1136">
        <v>0.03</v>
      </c>
      <c r="AU1136" t="s">
        <v>3</v>
      </c>
      <c r="AV1136">
        <v>0</v>
      </c>
      <c r="AW1136">
        <v>2</v>
      </c>
      <c r="AX1136">
        <v>36407879</v>
      </c>
      <c r="AY1136">
        <v>1</v>
      </c>
      <c r="AZ1136">
        <v>0</v>
      </c>
      <c r="BA1136">
        <v>1105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Y1136*Source!I1105</f>
        <v>8.9999999999999998E-4</v>
      </c>
      <c r="CY1136">
        <f>AB1136</f>
        <v>1113.56</v>
      </c>
      <c r="CZ1136">
        <f>AF1136</f>
        <v>134.65</v>
      </c>
      <c r="DA1136">
        <f>AJ1136</f>
        <v>8.27</v>
      </c>
      <c r="DB1136">
        <f t="shared" si="178"/>
        <v>4.04</v>
      </c>
      <c r="DC1136">
        <f t="shared" si="179"/>
        <v>0.41</v>
      </c>
    </row>
    <row r="1137" spans="1:107">
      <c r="A1137">
        <f>ROW(Source!A1105)</f>
        <v>1105</v>
      </c>
      <c r="B1137">
        <v>36401907</v>
      </c>
      <c r="C1137">
        <v>36407864</v>
      </c>
      <c r="D1137">
        <v>29174913</v>
      </c>
      <c r="E1137">
        <v>1</v>
      </c>
      <c r="F1137">
        <v>1</v>
      </c>
      <c r="G1137">
        <v>1</v>
      </c>
      <c r="H1137">
        <v>2</v>
      </c>
      <c r="I1137" t="s">
        <v>531</v>
      </c>
      <c r="J1137" t="s">
        <v>532</v>
      </c>
      <c r="K1137" t="s">
        <v>533</v>
      </c>
      <c r="L1137">
        <v>1368</v>
      </c>
      <c r="N1137">
        <v>1011</v>
      </c>
      <c r="O1137" t="s">
        <v>520</v>
      </c>
      <c r="P1137" t="s">
        <v>520</v>
      </c>
      <c r="Q1137">
        <v>1</v>
      </c>
      <c r="W1137">
        <v>0</v>
      </c>
      <c r="X1137">
        <v>458544584</v>
      </c>
      <c r="Y1137">
        <v>0.02</v>
      </c>
      <c r="AA1137">
        <v>0</v>
      </c>
      <c r="AB1137">
        <v>932.72</v>
      </c>
      <c r="AC1137">
        <v>386.51</v>
      </c>
      <c r="AD1137">
        <v>0</v>
      </c>
      <c r="AE1137">
        <v>0</v>
      </c>
      <c r="AF1137">
        <v>87.17</v>
      </c>
      <c r="AG1137">
        <v>11.6</v>
      </c>
      <c r="AH1137">
        <v>0</v>
      </c>
      <c r="AI1137">
        <v>1</v>
      </c>
      <c r="AJ1137">
        <v>10.7</v>
      </c>
      <c r="AK1137">
        <v>33.32</v>
      </c>
      <c r="AL1137">
        <v>1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0.02</v>
      </c>
      <c r="AU1137" t="s">
        <v>3</v>
      </c>
      <c r="AV1137">
        <v>0</v>
      </c>
      <c r="AW1137">
        <v>2</v>
      </c>
      <c r="AX1137">
        <v>36407880</v>
      </c>
      <c r="AY1137">
        <v>1</v>
      </c>
      <c r="AZ1137">
        <v>0</v>
      </c>
      <c r="BA1137">
        <v>1106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Y1137*Source!I1105</f>
        <v>5.9999999999999995E-4</v>
      </c>
      <c r="CY1137">
        <f>AB1137</f>
        <v>932.72</v>
      </c>
      <c r="CZ1137">
        <f>AF1137</f>
        <v>87.17</v>
      </c>
      <c r="DA1137">
        <f>AJ1137</f>
        <v>10.7</v>
      </c>
      <c r="DB1137">
        <f t="shared" si="178"/>
        <v>1.74</v>
      </c>
      <c r="DC1137">
        <f t="shared" si="179"/>
        <v>0.23</v>
      </c>
    </row>
    <row r="1138" spans="1:107">
      <c r="A1138">
        <f>ROW(Source!A1105)</f>
        <v>1105</v>
      </c>
      <c r="B1138">
        <v>36401907</v>
      </c>
      <c r="C1138">
        <v>36407864</v>
      </c>
      <c r="D1138">
        <v>29114246</v>
      </c>
      <c r="E1138">
        <v>1</v>
      </c>
      <c r="F1138">
        <v>1</v>
      </c>
      <c r="G1138">
        <v>1</v>
      </c>
      <c r="H1138">
        <v>3</v>
      </c>
      <c r="I1138" t="s">
        <v>693</v>
      </c>
      <c r="J1138" t="s">
        <v>694</v>
      </c>
      <c r="K1138" t="s">
        <v>695</v>
      </c>
      <c r="L1138">
        <v>1346</v>
      </c>
      <c r="N1138">
        <v>1009</v>
      </c>
      <c r="O1138" t="s">
        <v>160</v>
      </c>
      <c r="P1138" t="s">
        <v>160</v>
      </c>
      <c r="Q1138">
        <v>1</v>
      </c>
      <c r="W1138">
        <v>0</v>
      </c>
      <c r="X1138">
        <v>-421273247</v>
      </c>
      <c r="Y1138">
        <v>1.5</v>
      </c>
      <c r="AA1138">
        <v>83.08</v>
      </c>
      <c r="AB1138">
        <v>0</v>
      </c>
      <c r="AC1138">
        <v>0</v>
      </c>
      <c r="AD1138">
        <v>0</v>
      </c>
      <c r="AE1138">
        <v>9.0399999999999991</v>
      </c>
      <c r="AF1138">
        <v>0</v>
      </c>
      <c r="AG1138">
        <v>0</v>
      </c>
      <c r="AH1138">
        <v>0</v>
      </c>
      <c r="AI1138">
        <v>9.19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1.5</v>
      </c>
      <c r="AU1138" t="s">
        <v>3</v>
      </c>
      <c r="AV1138">
        <v>0</v>
      </c>
      <c r="AW1138">
        <v>2</v>
      </c>
      <c r="AX1138">
        <v>36407881</v>
      </c>
      <c r="AY1138">
        <v>1</v>
      </c>
      <c r="AZ1138">
        <v>0</v>
      </c>
      <c r="BA1138">
        <v>1107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Y1138*Source!I1105</f>
        <v>4.4999999999999998E-2</v>
      </c>
      <c r="CY1138">
        <f t="shared" ref="CY1138:CY1145" si="180">AA1138</f>
        <v>83.08</v>
      </c>
      <c r="CZ1138">
        <f t="shared" ref="CZ1138:CZ1145" si="181">AE1138</f>
        <v>9.0399999999999991</v>
      </c>
      <c r="DA1138">
        <f t="shared" ref="DA1138:DA1145" si="182">AI1138</f>
        <v>9.19</v>
      </c>
      <c r="DB1138">
        <f t="shared" si="178"/>
        <v>13.56</v>
      </c>
      <c r="DC1138">
        <f t="shared" si="179"/>
        <v>0</v>
      </c>
    </row>
    <row r="1139" spans="1:107">
      <c r="A1139">
        <f>ROW(Source!A1105)</f>
        <v>1105</v>
      </c>
      <c r="B1139">
        <v>36401907</v>
      </c>
      <c r="C1139">
        <v>36407864</v>
      </c>
      <c r="D1139">
        <v>29110838</v>
      </c>
      <c r="E1139">
        <v>1</v>
      </c>
      <c r="F1139">
        <v>1</v>
      </c>
      <c r="G1139">
        <v>1</v>
      </c>
      <c r="H1139">
        <v>3</v>
      </c>
      <c r="I1139" t="s">
        <v>696</v>
      </c>
      <c r="J1139" t="s">
        <v>697</v>
      </c>
      <c r="K1139" t="s">
        <v>698</v>
      </c>
      <c r="L1139">
        <v>1346</v>
      </c>
      <c r="N1139">
        <v>1009</v>
      </c>
      <c r="O1139" t="s">
        <v>160</v>
      </c>
      <c r="P1139" t="s">
        <v>160</v>
      </c>
      <c r="Q1139">
        <v>1</v>
      </c>
      <c r="W1139">
        <v>0</v>
      </c>
      <c r="X1139">
        <v>-667794164</v>
      </c>
      <c r="Y1139">
        <v>0.42</v>
      </c>
      <c r="AA1139">
        <v>100.04</v>
      </c>
      <c r="AB1139">
        <v>0</v>
      </c>
      <c r="AC1139">
        <v>0</v>
      </c>
      <c r="AD1139">
        <v>0</v>
      </c>
      <c r="AE1139">
        <v>30.5</v>
      </c>
      <c r="AF1139">
        <v>0</v>
      </c>
      <c r="AG1139">
        <v>0</v>
      </c>
      <c r="AH1139">
        <v>0</v>
      </c>
      <c r="AI1139">
        <v>3.28</v>
      </c>
      <c r="AJ1139">
        <v>1</v>
      </c>
      <c r="AK1139">
        <v>1</v>
      </c>
      <c r="AL1139">
        <v>1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0.42</v>
      </c>
      <c r="AU1139" t="s">
        <v>3</v>
      </c>
      <c r="AV1139">
        <v>0</v>
      </c>
      <c r="AW1139">
        <v>2</v>
      </c>
      <c r="AX1139">
        <v>36407882</v>
      </c>
      <c r="AY1139">
        <v>1</v>
      </c>
      <c r="AZ1139">
        <v>0</v>
      </c>
      <c r="BA1139">
        <v>1108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Y1139*Source!I1105</f>
        <v>1.2599999999999998E-2</v>
      </c>
      <c r="CY1139">
        <f t="shared" si="180"/>
        <v>100.04</v>
      </c>
      <c r="CZ1139">
        <f t="shared" si="181"/>
        <v>30.5</v>
      </c>
      <c r="DA1139">
        <f t="shared" si="182"/>
        <v>3.28</v>
      </c>
      <c r="DB1139">
        <f t="shared" si="178"/>
        <v>12.81</v>
      </c>
      <c r="DC1139">
        <f t="shared" si="179"/>
        <v>0</v>
      </c>
    </row>
    <row r="1140" spans="1:107">
      <c r="A1140">
        <f>ROW(Source!A1105)</f>
        <v>1105</v>
      </c>
      <c r="B1140">
        <v>36401907</v>
      </c>
      <c r="C1140">
        <v>36407864</v>
      </c>
      <c r="D1140">
        <v>29149204</v>
      </c>
      <c r="E1140">
        <v>1</v>
      </c>
      <c r="F1140">
        <v>1</v>
      </c>
      <c r="G1140">
        <v>1</v>
      </c>
      <c r="H1140">
        <v>3</v>
      </c>
      <c r="I1140" t="s">
        <v>699</v>
      </c>
      <c r="J1140" t="s">
        <v>700</v>
      </c>
      <c r="K1140" t="s">
        <v>701</v>
      </c>
      <c r="L1140">
        <v>1348</v>
      </c>
      <c r="N1140">
        <v>1009</v>
      </c>
      <c r="O1140" t="s">
        <v>30</v>
      </c>
      <c r="P1140" t="s">
        <v>30</v>
      </c>
      <c r="Q1140">
        <v>1000</v>
      </c>
      <c r="W1140">
        <v>0</v>
      </c>
      <c r="X1140">
        <v>-1132764130</v>
      </c>
      <c r="Y1140">
        <v>3.15E-3</v>
      </c>
      <c r="AA1140">
        <v>4978.46</v>
      </c>
      <c r="AB1140">
        <v>0</v>
      </c>
      <c r="AC1140">
        <v>0</v>
      </c>
      <c r="AD1140">
        <v>0</v>
      </c>
      <c r="AE1140">
        <v>729.98</v>
      </c>
      <c r="AF1140">
        <v>0</v>
      </c>
      <c r="AG1140">
        <v>0</v>
      </c>
      <c r="AH1140">
        <v>0</v>
      </c>
      <c r="AI1140">
        <v>6.82</v>
      </c>
      <c r="AJ1140">
        <v>1</v>
      </c>
      <c r="AK1140">
        <v>1</v>
      </c>
      <c r="AL1140">
        <v>1</v>
      </c>
      <c r="AN1140">
        <v>0</v>
      </c>
      <c r="AO1140">
        <v>1</v>
      </c>
      <c r="AP1140">
        <v>0</v>
      </c>
      <c r="AQ1140">
        <v>0</v>
      </c>
      <c r="AR1140">
        <v>0</v>
      </c>
      <c r="AS1140" t="s">
        <v>3</v>
      </c>
      <c r="AT1140">
        <v>3.15E-3</v>
      </c>
      <c r="AU1140" t="s">
        <v>3</v>
      </c>
      <c r="AV1140">
        <v>0</v>
      </c>
      <c r="AW1140">
        <v>2</v>
      </c>
      <c r="AX1140">
        <v>36407883</v>
      </c>
      <c r="AY1140">
        <v>1</v>
      </c>
      <c r="AZ1140">
        <v>0</v>
      </c>
      <c r="BA1140">
        <v>1109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Y1140*Source!I1105</f>
        <v>9.4499999999999993E-5</v>
      </c>
      <c r="CY1140">
        <f t="shared" si="180"/>
        <v>4978.46</v>
      </c>
      <c r="CZ1140">
        <f t="shared" si="181"/>
        <v>729.98</v>
      </c>
      <c r="DA1140">
        <f t="shared" si="182"/>
        <v>6.82</v>
      </c>
      <c r="DB1140">
        <f t="shared" si="178"/>
        <v>2.2999999999999998</v>
      </c>
      <c r="DC1140">
        <f t="shared" si="179"/>
        <v>0</v>
      </c>
    </row>
    <row r="1141" spans="1:107">
      <c r="A1141">
        <f>ROW(Source!A1105)</f>
        <v>1105</v>
      </c>
      <c r="B1141">
        <v>36401907</v>
      </c>
      <c r="C1141">
        <v>36407864</v>
      </c>
      <c r="D1141">
        <v>29156251</v>
      </c>
      <c r="E1141">
        <v>1</v>
      </c>
      <c r="F1141">
        <v>1</v>
      </c>
      <c r="G1141">
        <v>1</v>
      </c>
      <c r="H1141">
        <v>3</v>
      </c>
      <c r="I1141" t="s">
        <v>235</v>
      </c>
      <c r="J1141" t="s">
        <v>238</v>
      </c>
      <c r="K1141" t="s">
        <v>236</v>
      </c>
      <c r="L1141">
        <v>1354</v>
      </c>
      <c r="N1141">
        <v>1010</v>
      </c>
      <c r="O1141" t="s">
        <v>237</v>
      </c>
      <c r="P1141" t="s">
        <v>237</v>
      </c>
      <c r="Q1141">
        <v>1</v>
      </c>
      <c r="W1141">
        <v>0</v>
      </c>
      <c r="X1141">
        <v>-652224790</v>
      </c>
      <c r="Y1141">
        <v>66.666667000000004</v>
      </c>
      <c r="AA1141">
        <v>61.42</v>
      </c>
      <c r="AB1141">
        <v>0</v>
      </c>
      <c r="AC1141">
        <v>0</v>
      </c>
      <c r="AD1141">
        <v>0</v>
      </c>
      <c r="AE1141">
        <v>7.62</v>
      </c>
      <c r="AF1141">
        <v>0</v>
      </c>
      <c r="AG1141">
        <v>0</v>
      </c>
      <c r="AH1141">
        <v>0</v>
      </c>
      <c r="AI1141">
        <v>8.06</v>
      </c>
      <c r="AJ1141">
        <v>1</v>
      </c>
      <c r="AK1141">
        <v>1</v>
      </c>
      <c r="AL1141">
        <v>1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 t="s">
        <v>3</v>
      </c>
      <c r="AT1141">
        <v>66.666667000000004</v>
      </c>
      <c r="AU1141" t="s">
        <v>3</v>
      </c>
      <c r="AV1141">
        <v>0</v>
      </c>
      <c r="AW1141">
        <v>1</v>
      </c>
      <c r="AX1141">
        <v>-1</v>
      </c>
      <c r="AY1141">
        <v>0</v>
      </c>
      <c r="AZ1141">
        <v>0</v>
      </c>
      <c r="BA1141" t="s">
        <v>3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Y1141*Source!I1105</f>
        <v>2.0000000099999999</v>
      </c>
      <c r="CY1141">
        <f t="shared" si="180"/>
        <v>61.42</v>
      </c>
      <c r="CZ1141">
        <f t="shared" si="181"/>
        <v>7.62</v>
      </c>
      <c r="DA1141">
        <f t="shared" si="182"/>
        <v>8.06</v>
      </c>
      <c r="DB1141">
        <f t="shared" si="178"/>
        <v>508</v>
      </c>
      <c r="DC1141">
        <f t="shared" si="179"/>
        <v>0</v>
      </c>
    </row>
    <row r="1142" spans="1:107">
      <c r="A1142">
        <f>ROW(Source!A1105)</f>
        <v>1105</v>
      </c>
      <c r="B1142">
        <v>36401907</v>
      </c>
      <c r="C1142">
        <v>36407864</v>
      </c>
      <c r="D1142">
        <v>29156254</v>
      </c>
      <c r="E1142">
        <v>1</v>
      </c>
      <c r="F1142">
        <v>1</v>
      </c>
      <c r="G1142">
        <v>1</v>
      </c>
      <c r="H1142">
        <v>3</v>
      </c>
      <c r="I1142" t="s">
        <v>301</v>
      </c>
      <c r="J1142" t="s">
        <v>303</v>
      </c>
      <c r="K1142" t="s">
        <v>302</v>
      </c>
      <c r="L1142">
        <v>1354</v>
      </c>
      <c r="N1142">
        <v>1010</v>
      </c>
      <c r="O1142" t="s">
        <v>237</v>
      </c>
      <c r="P1142" t="s">
        <v>237</v>
      </c>
      <c r="Q1142">
        <v>1</v>
      </c>
      <c r="W1142">
        <v>0</v>
      </c>
      <c r="X1142">
        <v>-1484870884</v>
      </c>
      <c r="Y1142">
        <v>33.333333000000003</v>
      </c>
      <c r="AA1142">
        <v>77.94</v>
      </c>
      <c r="AB1142">
        <v>0</v>
      </c>
      <c r="AC1142">
        <v>0</v>
      </c>
      <c r="AD1142">
        <v>0</v>
      </c>
      <c r="AE1142">
        <v>9.01</v>
      </c>
      <c r="AF1142">
        <v>0</v>
      </c>
      <c r="AG1142">
        <v>0</v>
      </c>
      <c r="AH1142">
        <v>0</v>
      </c>
      <c r="AI1142">
        <v>8.65</v>
      </c>
      <c r="AJ1142">
        <v>1</v>
      </c>
      <c r="AK1142">
        <v>1</v>
      </c>
      <c r="AL1142">
        <v>1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 t="s">
        <v>3</v>
      </c>
      <c r="AT1142">
        <v>33.333333000000003</v>
      </c>
      <c r="AU1142" t="s">
        <v>3</v>
      </c>
      <c r="AV1142">
        <v>0</v>
      </c>
      <c r="AW1142">
        <v>1</v>
      </c>
      <c r="AX1142">
        <v>-1</v>
      </c>
      <c r="AY1142">
        <v>0</v>
      </c>
      <c r="AZ1142">
        <v>0</v>
      </c>
      <c r="BA1142" t="s">
        <v>3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Y1142*Source!I1105</f>
        <v>0.99999999000000006</v>
      </c>
      <c r="CY1142">
        <f t="shared" si="180"/>
        <v>77.94</v>
      </c>
      <c r="CZ1142">
        <f t="shared" si="181"/>
        <v>9.01</v>
      </c>
      <c r="DA1142">
        <f t="shared" si="182"/>
        <v>8.65</v>
      </c>
      <c r="DB1142">
        <f t="shared" si="178"/>
        <v>300.33</v>
      </c>
      <c r="DC1142">
        <f t="shared" si="179"/>
        <v>0</v>
      </c>
    </row>
    <row r="1143" spans="1:107">
      <c r="A1143">
        <f>ROW(Source!A1105)</f>
        <v>1105</v>
      </c>
      <c r="B1143">
        <v>36401907</v>
      </c>
      <c r="C1143">
        <v>36407864</v>
      </c>
      <c r="D1143">
        <v>29156142</v>
      </c>
      <c r="E1143">
        <v>1</v>
      </c>
      <c r="F1143">
        <v>1</v>
      </c>
      <c r="G1143">
        <v>1</v>
      </c>
      <c r="H1143">
        <v>3</v>
      </c>
      <c r="I1143" t="s">
        <v>230</v>
      </c>
      <c r="J1143" t="s">
        <v>233</v>
      </c>
      <c r="K1143" t="s">
        <v>231</v>
      </c>
      <c r="L1143">
        <v>1356</v>
      </c>
      <c r="N1143">
        <v>1010</v>
      </c>
      <c r="O1143" t="s">
        <v>232</v>
      </c>
      <c r="P1143" t="s">
        <v>232</v>
      </c>
      <c r="Q1143">
        <v>1000</v>
      </c>
      <c r="W1143">
        <v>0</v>
      </c>
      <c r="X1143">
        <v>-1152774928</v>
      </c>
      <c r="Y1143">
        <v>0.1</v>
      </c>
      <c r="AA1143">
        <v>5955.29</v>
      </c>
      <c r="AB1143">
        <v>0</v>
      </c>
      <c r="AC1143">
        <v>0</v>
      </c>
      <c r="AD1143">
        <v>0</v>
      </c>
      <c r="AE1143">
        <v>1998.42</v>
      </c>
      <c r="AF1143">
        <v>0</v>
      </c>
      <c r="AG1143">
        <v>0</v>
      </c>
      <c r="AH1143">
        <v>0</v>
      </c>
      <c r="AI1143">
        <v>2.98</v>
      </c>
      <c r="AJ1143">
        <v>1</v>
      </c>
      <c r="AK1143">
        <v>1</v>
      </c>
      <c r="AL1143">
        <v>1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 t="s">
        <v>3</v>
      </c>
      <c r="AT1143">
        <v>0.1</v>
      </c>
      <c r="AU1143" t="s">
        <v>3</v>
      </c>
      <c r="AV1143">
        <v>0</v>
      </c>
      <c r="AW1143">
        <v>1</v>
      </c>
      <c r="AX1143">
        <v>-1</v>
      </c>
      <c r="AY1143">
        <v>0</v>
      </c>
      <c r="AZ1143">
        <v>0</v>
      </c>
      <c r="BA1143" t="s">
        <v>3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Y1143*Source!I1105</f>
        <v>3.0000000000000001E-3</v>
      </c>
      <c r="CY1143">
        <f t="shared" si="180"/>
        <v>5955.29</v>
      </c>
      <c r="CZ1143">
        <f t="shared" si="181"/>
        <v>1998.42</v>
      </c>
      <c r="DA1143">
        <f t="shared" si="182"/>
        <v>2.98</v>
      </c>
      <c r="DB1143">
        <f t="shared" si="178"/>
        <v>199.84</v>
      </c>
      <c r="DC1143">
        <f t="shared" si="179"/>
        <v>0</v>
      </c>
    </row>
    <row r="1144" spans="1:107">
      <c r="A1144">
        <f>ROW(Source!A1105)</f>
        <v>1105</v>
      </c>
      <c r="B1144">
        <v>36401907</v>
      </c>
      <c r="C1144">
        <v>36407864</v>
      </c>
      <c r="D1144">
        <v>29170678</v>
      </c>
      <c r="E1144">
        <v>1</v>
      </c>
      <c r="F1144">
        <v>1</v>
      </c>
      <c r="G1144">
        <v>1</v>
      </c>
      <c r="H1144">
        <v>3</v>
      </c>
      <c r="I1144" t="s">
        <v>702</v>
      </c>
      <c r="J1144" t="s">
        <v>703</v>
      </c>
      <c r="K1144" t="s">
        <v>704</v>
      </c>
      <c r="L1144">
        <v>1354</v>
      </c>
      <c r="N1144">
        <v>1010</v>
      </c>
      <c r="O1144" t="s">
        <v>237</v>
      </c>
      <c r="P1144" t="s">
        <v>237</v>
      </c>
      <c r="Q1144">
        <v>1</v>
      </c>
      <c r="W1144">
        <v>0</v>
      </c>
      <c r="X1144">
        <v>-808655695</v>
      </c>
      <c r="Y1144">
        <v>102</v>
      </c>
      <c r="AA1144">
        <v>0.69</v>
      </c>
      <c r="AB1144">
        <v>0</v>
      </c>
      <c r="AC1144">
        <v>0</v>
      </c>
      <c r="AD1144">
        <v>0</v>
      </c>
      <c r="AE1144">
        <v>0.28000000000000003</v>
      </c>
      <c r="AF1144">
        <v>0</v>
      </c>
      <c r="AG1144">
        <v>0</v>
      </c>
      <c r="AH1144">
        <v>0</v>
      </c>
      <c r="AI1144">
        <v>2.46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0</v>
      </c>
      <c r="AQ1144">
        <v>0</v>
      </c>
      <c r="AR1144">
        <v>0</v>
      </c>
      <c r="AS1144" t="s">
        <v>3</v>
      </c>
      <c r="AT1144">
        <v>102</v>
      </c>
      <c r="AU1144" t="s">
        <v>3</v>
      </c>
      <c r="AV1144">
        <v>0</v>
      </c>
      <c r="AW1144">
        <v>2</v>
      </c>
      <c r="AX1144">
        <v>36407884</v>
      </c>
      <c r="AY1144">
        <v>1</v>
      </c>
      <c r="AZ1144">
        <v>0</v>
      </c>
      <c r="BA1144">
        <v>1110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Y1144*Source!I1105</f>
        <v>3.06</v>
      </c>
      <c r="CY1144">
        <f t="shared" si="180"/>
        <v>0.69</v>
      </c>
      <c r="CZ1144">
        <f t="shared" si="181"/>
        <v>0.28000000000000003</v>
      </c>
      <c r="DA1144">
        <f t="shared" si="182"/>
        <v>2.46</v>
      </c>
      <c r="DB1144">
        <f t="shared" si="178"/>
        <v>28.56</v>
      </c>
      <c r="DC1144">
        <f t="shared" si="179"/>
        <v>0</v>
      </c>
    </row>
    <row r="1145" spans="1:107">
      <c r="A1145">
        <f>ROW(Source!A1105)</f>
        <v>1105</v>
      </c>
      <c r="B1145">
        <v>36401907</v>
      </c>
      <c r="C1145">
        <v>36407864</v>
      </c>
      <c r="D1145">
        <v>29171808</v>
      </c>
      <c r="E1145">
        <v>1</v>
      </c>
      <c r="F1145">
        <v>1</v>
      </c>
      <c r="G1145">
        <v>1</v>
      </c>
      <c r="H1145">
        <v>3</v>
      </c>
      <c r="I1145" t="s">
        <v>705</v>
      </c>
      <c r="J1145" t="s">
        <v>706</v>
      </c>
      <c r="K1145" t="s">
        <v>707</v>
      </c>
      <c r="L1145">
        <v>1374</v>
      </c>
      <c r="N1145">
        <v>1013</v>
      </c>
      <c r="O1145" t="s">
        <v>708</v>
      </c>
      <c r="P1145" t="s">
        <v>708</v>
      </c>
      <c r="Q1145">
        <v>1</v>
      </c>
      <c r="W1145">
        <v>0</v>
      </c>
      <c r="X1145">
        <v>-915781824</v>
      </c>
      <c r="Y1145">
        <v>6.05</v>
      </c>
      <c r="AA1145">
        <v>1</v>
      </c>
      <c r="AB1145">
        <v>0</v>
      </c>
      <c r="AC1145">
        <v>0</v>
      </c>
      <c r="AD1145">
        <v>0</v>
      </c>
      <c r="AE1145">
        <v>1</v>
      </c>
      <c r="AF1145">
        <v>0</v>
      </c>
      <c r="AG1145">
        <v>0</v>
      </c>
      <c r="AH1145">
        <v>0</v>
      </c>
      <c r="AI1145">
        <v>1</v>
      </c>
      <c r="AJ1145">
        <v>1</v>
      </c>
      <c r="AK1145">
        <v>1</v>
      </c>
      <c r="AL1145">
        <v>1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 t="s">
        <v>3</v>
      </c>
      <c r="AT1145">
        <v>6.05</v>
      </c>
      <c r="AU1145" t="s">
        <v>3</v>
      </c>
      <c r="AV1145">
        <v>0</v>
      </c>
      <c r="AW1145">
        <v>2</v>
      </c>
      <c r="AX1145">
        <v>36407885</v>
      </c>
      <c r="AY1145">
        <v>1</v>
      </c>
      <c r="AZ1145">
        <v>0</v>
      </c>
      <c r="BA1145">
        <v>1111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Y1145*Source!I1105</f>
        <v>0.18149999999999999</v>
      </c>
      <c r="CY1145">
        <f t="shared" si="180"/>
        <v>1</v>
      </c>
      <c r="CZ1145">
        <f t="shared" si="181"/>
        <v>1</v>
      </c>
      <c r="DA1145">
        <f t="shared" si="182"/>
        <v>1</v>
      </c>
      <c r="DB1145">
        <f t="shared" si="178"/>
        <v>6.05</v>
      </c>
      <c r="DC1145">
        <f t="shared" si="179"/>
        <v>0</v>
      </c>
    </row>
    <row r="1146" spans="1:107">
      <c r="A1146">
        <f>ROW(Source!A1109)</f>
        <v>1109</v>
      </c>
      <c r="B1146">
        <v>36401907</v>
      </c>
      <c r="C1146">
        <v>36407889</v>
      </c>
      <c r="D1146">
        <v>29364679</v>
      </c>
      <c r="E1146">
        <v>1</v>
      </c>
      <c r="F1146">
        <v>1</v>
      </c>
      <c r="G1146">
        <v>1</v>
      </c>
      <c r="H1146">
        <v>1</v>
      </c>
      <c r="I1146" t="s">
        <v>688</v>
      </c>
      <c r="J1146" t="s">
        <v>3</v>
      </c>
      <c r="K1146" t="s">
        <v>689</v>
      </c>
      <c r="L1146">
        <v>1369</v>
      </c>
      <c r="N1146">
        <v>1013</v>
      </c>
      <c r="O1146" t="s">
        <v>514</v>
      </c>
      <c r="P1146" t="s">
        <v>514</v>
      </c>
      <c r="Q1146">
        <v>1</v>
      </c>
      <c r="W1146">
        <v>0</v>
      </c>
      <c r="X1146">
        <v>931378261</v>
      </c>
      <c r="Y1146">
        <v>30.175999999999995</v>
      </c>
      <c r="AA1146">
        <v>0</v>
      </c>
      <c r="AB1146">
        <v>0</v>
      </c>
      <c r="AC1146">
        <v>0</v>
      </c>
      <c r="AD1146">
        <v>316.85000000000002</v>
      </c>
      <c r="AE1146">
        <v>0</v>
      </c>
      <c r="AF1146">
        <v>0</v>
      </c>
      <c r="AG1146">
        <v>0</v>
      </c>
      <c r="AH1146">
        <v>316.85000000000002</v>
      </c>
      <c r="AI1146">
        <v>1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1</v>
      </c>
      <c r="AQ1146">
        <v>0</v>
      </c>
      <c r="AR1146">
        <v>0</v>
      </c>
      <c r="AS1146" t="s">
        <v>3</v>
      </c>
      <c r="AT1146">
        <v>26.24</v>
      </c>
      <c r="AU1146" t="s">
        <v>134</v>
      </c>
      <c r="AV1146">
        <v>1</v>
      </c>
      <c r="AW1146">
        <v>2</v>
      </c>
      <c r="AX1146">
        <v>36407899</v>
      </c>
      <c r="AY1146">
        <v>2</v>
      </c>
      <c r="AZ1146">
        <v>131072</v>
      </c>
      <c r="BA1146">
        <v>1112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Y1146*Source!I1109</f>
        <v>0.30175999999999997</v>
      </c>
      <c r="CY1146">
        <f>AD1146</f>
        <v>316.85000000000002</v>
      </c>
      <c r="CZ1146">
        <f>AH1146</f>
        <v>316.85000000000002</v>
      </c>
      <c r="DA1146">
        <f>AL1146</f>
        <v>1</v>
      </c>
      <c r="DB1146">
        <f>ROUND((ROUND(AT1146*CZ1146,2)*1.15),2)</f>
        <v>9561.26</v>
      </c>
      <c r="DC1146">
        <f>ROUND((ROUND(AT1146*AG1146,2)*1.15),2)</f>
        <v>0</v>
      </c>
    </row>
    <row r="1147" spans="1:107">
      <c r="A1147">
        <f>ROW(Source!A1109)</f>
        <v>1109</v>
      </c>
      <c r="B1147">
        <v>36401907</v>
      </c>
      <c r="C1147">
        <v>36407889</v>
      </c>
      <c r="D1147">
        <v>121548</v>
      </c>
      <c r="E1147">
        <v>1</v>
      </c>
      <c r="F1147">
        <v>1</v>
      </c>
      <c r="G1147">
        <v>1</v>
      </c>
      <c r="H1147">
        <v>1</v>
      </c>
      <c r="I1147" t="s">
        <v>35</v>
      </c>
      <c r="J1147" t="s">
        <v>3</v>
      </c>
      <c r="K1147" t="s">
        <v>515</v>
      </c>
      <c r="L1147">
        <v>608254</v>
      </c>
      <c r="N1147">
        <v>1013</v>
      </c>
      <c r="O1147" t="s">
        <v>516</v>
      </c>
      <c r="P1147" t="s">
        <v>516</v>
      </c>
      <c r="Q1147">
        <v>1</v>
      </c>
      <c r="W1147">
        <v>0</v>
      </c>
      <c r="X1147">
        <v>-185737400</v>
      </c>
      <c r="Y1147">
        <v>0.03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1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0.03</v>
      </c>
      <c r="AU1147" t="s">
        <v>3</v>
      </c>
      <c r="AV1147">
        <v>2</v>
      </c>
      <c r="AW1147">
        <v>2</v>
      </c>
      <c r="AX1147">
        <v>36407900</v>
      </c>
      <c r="AY1147">
        <v>1</v>
      </c>
      <c r="AZ1147">
        <v>0</v>
      </c>
      <c r="BA1147">
        <v>1113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Y1147*Source!I1109</f>
        <v>2.9999999999999997E-4</v>
      </c>
      <c r="CY1147">
        <f>AD1147</f>
        <v>0</v>
      </c>
      <c r="CZ1147">
        <f>AH1147</f>
        <v>0</v>
      </c>
      <c r="DA1147">
        <f>AL1147</f>
        <v>1</v>
      </c>
      <c r="DB1147">
        <f t="shared" ref="DB1147:DB1154" si="183">ROUND(ROUND(AT1147*CZ1147,2),2)</f>
        <v>0</v>
      </c>
      <c r="DC1147">
        <f t="shared" ref="DC1147:DC1154" si="184">ROUND(ROUND(AT1147*AG1147,2),2)</f>
        <v>0</v>
      </c>
    </row>
    <row r="1148" spans="1:107">
      <c r="A1148">
        <f>ROW(Source!A1109)</f>
        <v>1109</v>
      </c>
      <c r="B1148">
        <v>36401907</v>
      </c>
      <c r="C1148">
        <v>36407889</v>
      </c>
      <c r="D1148">
        <v>29172362</v>
      </c>
      <c r="E1148">
        <v>1</v>
      </c>
      <c r="F1148">
        <v>1</v>
      </c>
      <c r="G1148">
        <v>1</v>
      </c>
      <c r="H1148">
        <v>2</v>
      </c>
      <c r="I1148" t="s">
        <v>690</v>
      </c>
      <c r="J1148" t="s">
        <v>691</v>
      </c>
      <c r="K1148" t="s">
        <v>692</v>
      </c>
      <c r="L1148">
        <v>1368</v>
      </c>
      <c r="N1148">
        <v>1011</v>
      </c>
      <c r="O1148" t="s">
        <v>520</v>
      </c>
      <c r="P1148" t="s">
        <v>520</v>
      </c>
      <c r="Q1148">
        <v>1</v>
      </c>
      <c r="W1148">
        <v>0</v>
      </c>
      <c r="X1148">
        <v>2071614860</v>
      </c>
      <c r="Y1148">
        <v>0.03</v>
      </c>
      <c r="AA1148">
        <v>0</v>
      </c>
      <c r="AB1148">
        <v>1113.56</v>
      </c>
      <c r="AC1148">
        <v>449.82</v>
      </c>
      <c r="AD1148">
        <v>0</v>
      </c>
      <c r="AE1148">
        <v>0</v>
      </c>
      <c r="AF1148">
        <v>134.65</v>
      </c>
      <c r="AG1148">
        <v>13.5</v>
      </c>
      <c r="AH1148">
        <v>0</v>
      </c>
      <c r="AI1148">
        <v>1</v>
      </c>
      <c r="AJ1148">
        <v>8.27</v>
      </c>
      <c r="AK1148">
        <v>33.32</v>
      </c>
      <c r="AL1148">
        <v>1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0.03</v>
      </c>
      <c r="AU1148" t="s">
        <v>3</v>
      </c>
      <c r="AV1148">
        <v>0</v>
      </c>
      <c r="AW1148">
        <v>2</v>
      </c>
      <c r="AX1148">
        <v>36407901</v>
      </c>
      <c r="AY1148">
        <v>1</v>
      </c>
      <c r="AZ1148">
        <v>0</v>
      </c>
      <c r="BA1148">
        <v>1114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Y1148*Source!I1109</f>
        <v>2.9999999999999997E-4</v>
      </c>
      <c r="CY1148">
        <f>AB1148</f>
        <v>1113.56</v>
      </c>
      <c r="CZ1148">
        <f>AF1148</f>
        <v>134.65</v>
      </c>
      <c r="DA1148">
        <f>AJ1148</f>
        <v>8.27</v>
      </c>
      <c r="DB1148">
        <f t="shared" si="183"/>
        <v>4.04</v>
      </c>
      <c r="DC1148">
        <f t="shared" si="184"/>
        <v>0.41</v>
      </c>
    </row>
    <row r="1149" spans="1:107">
      <c r="A1149">
        <f>ROW(Source!A1109)</f>
        <v>1109</v>
      </c>
      <c r="B1149">
        <v>36401907</v>
      </c>
      <c r="C1149">
        <v>36407889</v>
      </c>
      <c r="D1149">
        <v>29174913</v>
      </c>
      <c r="E1149">
        <v>1</v>
      </c>
      <c r="F1149">
        <v>1</v>
      </c>
      <c r="G1149">
        <v>1</v>
      </c>
      <c r="H1149">
        <v>2</v>
      </c>
      <c r="I1149" t="s">
        <v>531</v>
      </c>
      <c r="J1149" t="s">
        <v>532</v>
      </c>
      <c r="K1149" t="s">
        <v>533</v>
      </c>
      <c r="L1149">
        <v>1368</v>
      </c>
      <c r="N1149">
        <v>1011</v>
      </c>
      <c r="O1149" t="s">
        <v>520</v>
      </c>
      <c r="P1149" t="s">
        <v>520</v>
      </c>
      <c r="Q1149">
        <v>1</v>
      </c>
      <c r="W1149">
        <v>0</v>
      </c>
      <c r="X1149">
        <v>458544584</v>
      </c>
      <c r="Y1149">
        <v>0.02</v>
      </c>
      <c r="AA1149">
        <v>0</v>
      </c>
      <c r="AB1149">
        <v>932.72</v>
      </c>
      <c r="AC1149">
        <v>386.51</v>
      </c>
      <c r="AD1149">
        <v>0</v>
      </c>
      <c r="AE1149">
        <v>0</v>
      </c>
      <c r="AF1149">
        <v>87.17</v>
      </c>
      <c r="AG1149">
        <v>11.6</v>
      </c>
      <c r="AH1149">
        <v>0</v>
      </c>
      <c r="AI1149">
        <v>1</v>
      </c>
      <c r="AJ1149">
        <v>10.7</v>
      </c>
      <c r="AK1149">
        <v>33.32</v>
      </c>
      <c r="AL1149">
        <v>1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0.02</v>
      </c>
      <c r="AU1149" t="s">
        <v>3</v>
      </c>
      <c r="AV1149">
        <v>0</v>
      </c>
      <c r="AW1149">
        <v>2</v>
      </c>
      <c r="AX1149">
        <v>36407902</v>
      </c>
      <c r="AY1149">
        <v>1</v>
      </c>
      <c r="AZ1149">
        <v>0</v>
      </c>
      <c r="BA1149">
        <v>1115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Y1149*Source!I1109</f>
        <v>2.0000000000000001E-4</v>
      </c>
      <c r="CY1149">
        <f>AB1149</f>
        <v>932.72</v>
      </c>
      <c r="CZ1149">
        <f>AF1149</f>
        <v>87.17</v>
      </c>
      <c r="DA1149">
        <f>AJ1149</f>
        <v>10.7</v>
      </c>
      <c r="DB1149">
        <f t="shared" si="183"/>
        <v>1.74</v>
      </c>
      <c r="DC1149">
        <f t="shared" si="184"/>
        <v>0.23</v>
      </c>
    </row>
    <row r="1150" spans="1:107">
      <c r="A1150">
        <f>ROW(Source!A1109)</f>
        <v>1109</v>
      </c>
      <c r="B1150">
        <v>36401907</v>
      </c>
      <c r="C1150">
        <v>36407889</v>
      </c>
      <c r="D1150">
        <v>29149204</v>
      </c>
      <c r="E1150">
        <v>1</v>
      </c>
      <c r="F1150">
        <v>1</v>
      </c>
      <c r="G1150">
        <v>1</v>
      </c>
      <c r="H1150">
        <v>3</v>
      </c>
      <c r="I1150" t="s">
        <v>699</v>
      </c>
      <c r="J1150" t="s">
        <v>700</v>
      </c>
      <c r="K1150" t="s">
        <v>701</v>
      </c>
      <c r="L1150">
        <v>1348</v>
      </c>
      <c r="N1150">
        <v>1009</v>
      </c>
      <c r="O1150" t="s">
        <v>30</v>
      </c>
      <c r="P1150" t="s">
        <v>30</v>
      </c>
      <c r="Q1150">
        <v>1000</v>
      </c>
      <c r="W1150">
        <v>0</v>
      </c>
      <c r="X1150">
        <v>-1132764130</v>
      </c>
      <c r="Y1150">
        <v>3.15E-3</v>
      </c>
      <c r="AA1150">
        <v>4978.46</v>
      </c>
      <c r="AB1150">
        <v>0</v>
      </c>
      <c r="AC1150">
        <v>0</v>
      </c>
      <c r="AD1150">
        <v>0</v>
      </c>
      <c r="AE1150">
        <v>729.98</v>
      </c>
      <c r="AF1150">
        <v>0</v>
      </c>
      <c r="AG1150">
        <v>0</v>
      </c>
      <c r="AH1150">
        <v>0</v>
      </c>
      <c r="AI1150">
        <v>6.82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0</v>
      </c>
      <c r="AQ1150">
        <v>0</v>
      </c>
      <c r="AR1150">
        <v>0</v>
      </c>
      <c r="AS1150" t="s">
        <v>3</v>
      </c>
      <c r="AT1150">
        <v>3.15E-3</v>
      </c>
      <c r="AU1150" t="s">
        <v>3</v>
      </c>
      <c r="AV1150">
        <v>0</v>
      </c>
      <c r="AW1150">
        <v>2</v>
      </c>
      <c r="AX1150">
        <v>36407903</v>
      </c>
      <c r="AY1150">
        <v>1</v>
      </c>
      <c r="AZ1150">
        <v>0</v>
      </c>
      <c r="BA1150">
        <v>1116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Y1150*Source!I1109</f>
        <v>3.15E-5</v>
      </c>
      <c r="CY1150">
        <f>AA1150</f>
        <v>4978.46</v>
      </c>
      <c r="CZ1150">
        <f>AE1150</f>
        <v>729.98</v>
      </c>
      <c r="DA1150">
        <f>AI1150</f>
        <v>6.82</v>
      </c>
      <c r="DB1150">
        <f t="shared" si="183"/>
        <v>2.2999999999999998</v>
      </c>
      <c r="DC1150">
        <f t="shared" si="184"/>
        <v>0</v>
      </c>
    </row>
    <row r="1151" spans="1:107">
      <c r="A1151">
        <f>ROW(Source!A1109)</f>
        <v>1109</v>
      </c>
      <c r="B1151">
        <v>36401907</v>
      </c>
      <c r="C1151">
        <v>36407889</v>
      </c>
      <c r="D1151">
        <v>29156142</v>
      </c>
      <c r="E1151">
        <v>1</v>
      </c>
      <c r="F1151">
        <v>1</v>
      </c>
      <c r="G1151">
        <v>1</v>
      </c>
      <c r="H1151">
        <v>3</v>
      </c>
      <c r="I1151" t="s">
        <v>230</v>
      </c>
      <c r="J1151" t="s">
        <v>233</v>
      </c>
      <c r="K1151" t="s">
        <v>231</v>
      </c>
      <c r="L1151">
        <v>1356</v>
      </c>
      <c r="N1151">
        <v>1010</v>
      </c>
      <c r="O1151" t="s">
        <v>232</v>
      </c>
      <c r="P1151" t="s">
        <v>232</v>
      </c>
      <c r="Q1151">
        <v>1000</v>
      </c>
      <c r="W1151">
        <v>0</v>
      </c>
      <c r="X1151">
        <v>-1152774928</v>
      </c>
      <c r="Y1151">
        <v>0.1</v>
      </c>
      <c r="AA1151">
        <v>5955.29</v>
      </c>
      <c r="AB1151">
        <v>0</v>
      </c>
      <c r="AC1151">
        <v>0</v>
      </c>
      <c r="AD1151">
        <v>0</v>
      </c>
      <c r="AE1151">
        <v>1998.42</v>
      </c>
      <c r="AF1151">
        <v>0</v>
      </c>
      <c r="AG1151">
        <v>0</v>
      </c>
      <c r="AH1151">
        <v>0</v>
      </c>
      <c r="AI1151">
        <v>2.98</v>
      </c>
      <c r="AJ1151">
        <v>1</v>
      </c>
      <c r="AK1151">
        <v>1</v>
      </c>
      <c r="AL1151">
        <v>1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 t="s">
        <v>3</v>
      </c>
      <c r="AT1151">
        <v>0.1</v>
      </c>
      <c r="AU1151" t="s">
        <v>3</v>
      </c>
      <c r="AV1151">
        <v>0</v>
      </c>
      <c r="AW1151">
        <v>1</v>
      </c>
      <c r="AX1151">
        <v>-1</v>
      </c>
      <c r="AY1151">
        <v>0</v>
      </c>
      <c r="AZ1151">
        <v>0</v>
      </c>
      <c r="BA1151" t="s">
        <v>3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Y1151*Source!I1109</f>
        <v>1E-3</v>
      </c>
      <c r="CY1151">
        <f>AA1151</f>
        <v>5955.29</v>
      </c>
      <c r="CZ1151">
        <f>AE1151</f>
        <v>1998.42</v>
      </c>
      <c r="DA1151">
        <f>AI1151</f>
        <v>2.98</v>
      </c>
      <c r="DB1151">
        <f t="shared" si="183"/>
        <v>199.84</v>
      </c>
      <c r="DC1151">
        <f t="shared" si="184"/>
        <v>0</v>
      </c>
    </row>
    <row r="1152" spans="1:107">
      <c r="A1152">
        <f>ROW(Source!A1109)</f>
        <v>1109</v>
      </c>
      <c r="B1152">
        <v>36401907</v>
      </c>
      <c r="C1152">
        <v>36407889</v>
      </c>
      <c r="D1152">
        <v>29170678</v>
      </c>
      <c r="E1152">
        <v>1</v>
      </c>
      <c r="F1152">
        <v>1</v>
      </c>
      <c r="G1152">
        <v>1</v>
      </c>
      <c r="H1152">
        <v>3</v>
      </c>
      <c r="I1152" t="s">
        <v>702</v>
      </c>
      <c r="J1152" t="s">
        <v>703</v>
      </c>
      <c r="K1152" t="s">
        <v>704</v>
      </c>
      <c r="L1152">
        <v>1354</v>
      </c>
      <c r="N1152">
        <v>1010</v>
      </c>
      <c r="O1152" t="s">
        <v>237</v>
      </c>
      <c r="P1152" t="s">
        <v>237</v>
      </c>
      <c r="Q1152">
        <v>1</v>
      </c>
      <c r="W1152">
        <v>0</v>
      </c>
      <c r="X1152">
        <v>-808655695</v>
      </c>
      <c r="Y1152">
        <v>102</v>
      </c>
      <c r="AA1152">
        <v>0.69</v>
      </c>
      <c r="AB1152">
        <v>0</v>
      </c>
      <c r="AC1152">
        <v>0</v>
      </c>
      <c r="AD1152">
        <v>0</v>
      </c>
      <c r="AE1152">
        <v>0.28000000000000003</v>
      </c>
      <c r="AF1152">
        <v>0</v>
      </c>
      <c r="AG1152">
        <v>0</v>
      </c>
      <c r="AH1152">
        <v>0</v>
      </c>
      <c r="AI1152">
        <v>2.46</v>
      </c>
      <c r="AJ1152">
        <v>1</v>
      </c>
      <c r="AK1152">
        <v>1</v>
      </c>
      <c r="AL1152">
        <v>1</v>
      </c>
      <c r="AN1152">
        <v>0</v>
      </c>
      <c r="AO1152">
        <v>1</v>
      </c>
      <c r="AP1152">
        <v>0</v>
      </c>
      <c r="AQ1152">
        <v>0</v>
      </c>
      <c r="AR1152">
        <v>0</v>
      </c>
      <c r="AS1152" t="s">
        <v>3</v>
      </c>
      <c r="AT1152">
        <v>102</v>
      </c>
      <c r="AU1152" t="s">
        <v>3</v>
      </c>
      <c r="AV1152">
        <v>0</v>
      </c>
      <c r="AW1152">
        <v>2</v>
      </c>
      <c r="AX1152">
        <v>36407904</v>
      </c>
      <c r="AY1152">
        <v>1</v>
      </c>
      <c r="AZ1152">
        <v>0</v>
      </c>
      <c r="BA1152">
        <v>1117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Y1152*Source!I1109</f>
        <v>1.02</v>
      </c>
      <c r="CY1152">
        <f>AA1152</f>
        <v>0.69</v>
      </c>
      <c r="CZ1152">
        <f>AE1152</f>
        <v>0.28000000000000003</v>
      </c>
      <c r="DA1152">
        <f>AI1152</f>
        <v>2.46</v>
      </c>
      <c r="DB1152">
        <f t="shared" si="183"/>
        <v>28.56</v>
      </c>
      <c r="DC1152">
        <f t="shared" si="184"/>
        <v>0</v>
      </c>
    </row>
    <row r="1153" spans="1:107">
      <c r="A1153">
        <f>ROW(Source!A1109)</f>
        <v>1109</v>
      </c>
      <c r="B1153">
        <v>36401907</v>
      </c>
      <c r="C1153">
        <v>36407889</v>
      </c>
      <c r="D1153">
        <v>29169278</v>
      </c>
      <c r="E1153">
        <v>1</v>
      </c>
      <c r="F1153">
        <v>1</v>
      </c>
      <c r="G1153">
        <v>1</v>
      </c>
      <c r="H1153">
        <v>3</v>
      </c>
      <c r="I1153" t="s">
        <v>245</v>
      </c>
      <c r="J1153" t="s">
        <v>247</v>
      </c>
      <c r="K1153" t="s">
        <v>246</v>
      </c>
      <c r="L1153">
        <v>1354</v>
      </c>
      <c r="N1153">
        <v>1010</v>
      </c>
      <c r="O1153" t="s">
        <v>237</v>
      </c>
      <c r="P1153" t="s">
        <v>237</v>
      </c>
      <c r="Q1153">
        <v>1</v>
      </c>
      <c r="W1153">
        <v>0</v>
      </c>
      <c r="X1153">
        <v>-1190793685</v>
      </c>
      <c r="Y1153">
        <v>100</v>
      </c>
      <c r="AA1153">
        <v>76.47</v>
      </c>
      <c r="AB1153">
        <v>0</v>
      </c>
      <c r="AC1153">
        <v>0</v>
      </c>
      <c r="AD1153">
        <v>0</v>
      </c>
      <c r="AE1153">
        <v>8.81</v>
      </c>
      <c r="AF1153">
        <v>0</v>
      </c>
      <c r="AG1153">
        <v>0</v>
      </c>
      <c r="AH1153">
        <v>0</v>
      </c>
      <c r="AI1153">
        <v>8.68</v>
      </c>
      <c r="AJ1153">
        <v>1</v>
      </c>
      <c r="AK1153">
        <v>1</v>
      </c>
      <c r="AL1153">
        <v>1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 t="s">
        <v>3</v>
      </c>
      <c r="AT1153">
        <v>100</v>
      </c>
      <c r="AU1153" t="s">
        <v>3</v>
      </c>
      <c r="AV1153">
        <v>0</v>
      </c>
      <c r="AW1153">
        <v>1</v>
      </c>
      <c r="AX1153">
        <v>-1</v>
      </c>
      <c r="AY1153">
        <v>0</v>
      </c>
      <c r="AZ1153">
        <v>0</v>
      </c>
      <c r="BA1153" t="s">
        <v>3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Y1153*Source!I1109</f>
        <v>1</v>
      </c>
      <c r="CY1153">
        <f>AA1153</f>
        <v>76.47</v>
      </c>
      <c r="CZ1153">
        <f>AE1153</f>
        <v>8.81</v>
      </c>
      <c r="DA1153">
        <f>AI1153</f>
        <v>8.68</v>
      </c>
      <c r="DB1153">
        <f t="shared" si="183"/>
        <v>881</v>
      </c>
      <c r="DC1153">
        <f t="shared" si="184"/>
        <v>0</v>
      </c>
    </row>
    <row r="1154" spans="1:107">
      <c r="A1154">
        <f>ROW(Source!A1109)</f>
        <v>1109</v>
      </c>
      <c r="B1154">
        <v>36401907</v>
      </c>
      <c r="C1154">
        <v>36407889</v>
      </c>
      <c r="D1154">
        <v>29171808</v>
      </c>
      <c r="E1154">
        <v>1</v>
      </c>
      <c r="F1154">
        <v>1</v>
      </c>
      <c r="G1154">
        <v>1</v>
      </c>
      <c r="H1154">
        <v>3</v>
      </c>
      <c r="I1154" t="s">
        <v>705</v>
      </c>
      <c r="J1154" t="s">
        <v>706</v>
      </c>
      <c r="K1154" t="s">
        <v>707</v>
      </c>
      <c r="L1154">
        <v>1374</v>
      </c>
      <c r="N1154">
        <v>1013</v>
      </c>
      <c r="O1154" t="s">
        <v>708</v>
      </c>
      <c r="P1154" t="s">
        <v>708</v>
      </c>
      <c r="Q1154">
        <v>1</v>
      </c>
      <c r="W1154">
        <v>0</v>
      </c>
      <c r="X1154">
        <v>-915781824</v>
      </c>
      <c r="Y1154">
        <v>5.21</v>
      </c>
      <c r="AA1154">
        <v>1</v>
      </c>
      <c r="AB1154">
        <v>0</v>
      </c>
      <c r="AC1154">
        <v>0</v>
      </c>
      <c r="AD1154">
        <v>0</v>
      </c>
      <c r="AE1154">
        <v>1</v>
      </c>
      <c r="AF1154">
        <v>0</v>
      </c>
      <c r="AG1154">
        <v>0</v>
      </c>
      <c r="AH1154">
        <v>0</v>
      </c>
      <c r="AI1154">
        <v>1</v>
      </c>
      <c r="AJ1154">
        <v>1</v>
      </c>
      <c r="AK1154">
        <v>1</v>
      </c>
      <c r="AL1154">
        <v>1</v>
      </c>
      <c r="AN1154">
        <v>0</v>
      </c>
      <c r="AO1154">
        <v>1</v>
      </c>
      <c r="AP1154">
        <v>0</v>
      </c>
      <c r="AQ1154">
        <v>0</v>
      </c>
      <c r="AR1154">
        <v>0</v>
      </c>
      <c r="AS1154" t="s">
        <v>3</v>
      </c>
      <c r="AT1154">
        <v>5.21</v>
      </c>
      <c r="AU1154" t="s">
        <v>3</v>
      </c>
      <c r="AV1154">
        <v>0</v>
      </c>
      <c r="AW1154">
        <v>2</v>
      </c>
      <c r="AX1154">
        <v>36407905</v>
      </c>
      <c r="AY1154">
        <v>1</v>
      </c>
      <c r="AZ1154">
        <v>0</v>
      </c>
      <c r="BA1154">
        <v>1118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Y1154*Source!I1109</f>
        <v>5.21E-2</v>
      </c>
      <c r="CY1154">
        <f>AA1154</f>
        <v>1</v>
      </c>
      <c r="CZ1154">
        <f>AE1154</f>
        <v>1</v>
      </c>
      <c r="DA1154">
        <f>AI1154</f>
        <v>1</v>
      </c>
      <c r="DB1154">
        <f t="shared" si="183"/>
        <v>5.21</v>
      </c>
      <c r="DC1154">
        <f t="shared" si="184"/>
        <v>0</v>
      </c>
    </row>
    <row r="1155" spans="1:107">
      <c r="A1155">
        <f>ROW(Source!A1112)</f>
        <v>1112</v>
      </c>
      <c r="B1155">
        <v>36401907</v>
      </c>
      <c r="C1155">
        <v>36407908</v>
      </c>
      <c r="D1155">
        <v>18442760</v>
      </c>
      <c r="E1155">
        <v>1</v>
      </c>
      <c r="F1155">
        <v>1</v>
      </c>
      <c r="G1155">
        <v>1</v>
      </c>
      <c r="H1155">
        <v>1</v>
      </c>
      <c r="I1155" t="s">
        <v>769</v>
      </c>
      <c r="J1155" t="s">
        <v>3</v>
      </c>
      <c r="K1155" t="s">
        <v>770</v>
      </c>
      <c r="L1155">
        <v>1369</v>
      </c>
      <c r="N1155">
        <v>1013</v>
      </c>
      <c r="O1155" t="s">
        <v>514</v>
      </c>
      <c r="P1155" t="s">
        <v>514</v>
      </c>
      <c r="Q1155">
        <v>1</v>
      </c>
      <c r="W1155">
        <v>0</v>
      </c>
      <c r="X1155">
        <v>1855713677</v>
      </c>
      <c r="Y1155">
        <v>29.945999999999998</v>
      </c>
      <c r="AA1155">
        <v>0</v>
      </c>
      <c r="AB1155">
        <v>0</v>
      </c>
      <c r="AC1155">
        <v>0</v>
      </c>
      <c r="AD1155">
        <v>354.22</v>
      </c>
      <c r="AE1155">
        <v>0</v>
      </c>
      <c r="AF1155">
        <v>0</v>
      </c>
      <c r="AG1155">
        <v>0</v>
      </c>
      <c r="AH1155">
        <v>354.22</v>
      </c>
      <c r="AI1155">
        <v>1</v>
      </c>
      <c r="AJ1155">
        <v>1</v>
      </c>
      <c r="AK1155">
        <v>1</v>
      </c>
      <c r="AL1155">
        <v>1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26.04</v>
      </c>
      <c r="AU1155" t="s">
        <v>134</v>
      </c>
      <c r="AV1155">
        <v>1</v>
      </c>
      <c r="AW1155">
        <v>2</v>
      </c>
      <c r="AX1155">
        <v>36407914</v>
      </c>
      <c r="AY1155">
        <v>1</v>
      </c>
      <c r="AZ1155">
        <v>0</v>
      </c>
      <c r="BA1155">
        <v>1119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Y1155*Source!I1112</f>
        <v>8.3848800000000008</v>
      </c>
      <c r="CY1155">
        <f>AD1155</f>
        <v>354.22</v>
      </c>
      <c r="CZ1155">
        <f>AH1155</f>
        <v>354.22</v>
      </c>
      <c r="DA1155">
        <f>AL1155</f>
        <v>1</v>
      </c>
      <c r="DB1155">
        <f>ROUND((ROUND(AT1155*CZ1155,2)*1.15),2)</f>
        <v>10607.47</v>
      </c>
      <c r="DC1155">
        <f>ROUND((ROUND(AT1155*AG1155,2)*1.15),2)</f>
        <v>0</v>
      </c>
    </row>
    <row r="1156" spans="1:107">
      <c r="A1156">
        <f>ROW(Source!A1112)</f>
        <v>1112</v>
      </c>
      <c r="B1156">
        <v>36401907</v>
      </c>
      <c r="C1156">
        <v>36407908</v>
      </c>
      <c r="D1156">
        <v>29173472</v>
      </c>
      <c r="E1156">
        <v>1</v>
      </c>
      <c r="F1156">
        <v>1</v>
      </c>
      <c r="G1156">
        <v>1</v>
      </c>
      <c r="H1156">
        <v>2</v>
      </c>
      <c r="I1156" t="s">
        <v>577</v>
      </c>
      <c r="J1156" t="s">
        <v>578</v>
      </c>
      <c r="K1156" t="s">
        <v>579</v>
      </c>
      <c r="L1156">
        <v>1368</v>
      </c>
      <c r="N1156">
        <v>1011</v>
      </c>
      <c r="O1156" t="s">
        <v>520</v>
      </c>
      <c r="P1156" t="s">
        <v>520</v>
      </c>
      <c r="Q1156">
        <v>1</v>
      </c>
      <c r="W1156">
        <v>0</v>
      </c>
      <c r="X1156">
        <v>275932499</v>
      </c>
      <c r="Y1156">
        <v>9.125</v>
      </c>
      <c r="AA1156">
        <v>0</v>
      </c>
      <c r="AB1156">
        <v>12.75</v>
      </c>
      <c r="AC1156">
        <v>0</v>
      </c>
      <c r="AD1156">
        <v>0</v>
      </c>
      <c r="AE1156">
        <v>0</v>
      </c>
      <c r="AF1156">
        <v>3</v>
      </c>
      <c r="AG1156">
        <v>0</v>
      </c>
      <c r="AH1156">
        <v>0</v>
      </c>
      <c r="AI1156">
        <v>1</v>
      </c>
      <c r="AJ1156">
        <v>4.25</v>
      </c>
      <c r="AK1156">
        <v>33.32</v>
      </c>
      <c r="AL1156">
        <v>1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7.3</v>
      </c>
      <c r="AU1156" t="s">
        <v>133</v>
      </c>
      <c r="AV1156">
        <v>0</v>
      </c>
      <c r="AW1156">
        <v>2</v>
      </c>
      <c r="AX1156">
        <v>36407915</v>
      </c>
      <c r="AY1156">
        <v>1</v>
      </c>
      <c r="AZ1156">
        <v>0</v>
      </c>
      <c r="BA1156">
        <v>1120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Y1156*Source!I1112</f>
        <v>2.5550000000000002</v>
      </c>
      <c r="CY1156">
        <f>AB1156</f>
        <v>12.75</v>
      </c>
      <c r="CZ1156">
        <f>AF1156</f>
        <v>3</v>
      </c>
      <c r="DA1156">
        <f>AJ1156</f>
        <v>4.25</v>
      </c>
      <c r="DB1156">
        <f>ROUND((ROUND(AT1156*CZ1156,2)*1.25),2)</f>
        <v>27.38</v>
      </c>
      <c r="DC1156">
        <f>ROUND((ROUND(AT1156*AG1156,2)*1.25),2)</f>
        <v>0</v>
      </c>
    </row>
    <row r="1157" spans="1:107">
      <c r="A1157">
        <f>ROW(Source!A1112)</f>
        <v>1112</v>
      </c>
      <c r="B1157">
        <v>36401907</v>
      </c>
      <c r="C1157">
        <v>36407908</v>
      </c>
      <c r="D1157">
        <v>29174580</v>
      </c>
      <c r="E1157">
        <v>1</v>
      </c>
      <c r="F1157">
        <v>1</v>
      </c>
      <c r="G1157">
        <v>1</v>
      </c>
      <c r="H1157">
        <v>2</v>
      </c>
      <c r="I1157" t="s">
        <v>632</v>
      </c>
      <c r="J1157" t="s">
        <v>633</v>
      </c>
      <c r="K1157" t="s">
        <v>634</v>
      </c>
      <c r="L1157">
        <v>1368</v>
      </c>
      <c r="N1157">
        <v>1011</v>
      </c>
      <c r="O1157" t="s">
        <v>520</v>
      </c>
      <c r="P1157" t="s">
        <v>520</v>
      </c>
      <c r="Q1157">
        <v>1</v>
      </c>
      <c r="W1157">
        <v>0</v>
      </c>
      <c r="X1157">
        <v>-169468834</v>
      </c>
      <c r="Y1157">
        <v>9.125</v>
      </c>
      <c r="AA1157">
        <v>0</v>
      </c>
      <c r="AB1157">
        <v>31.87</v>
      </c>
      <c r="AC1157">
        <v>0</v>
      </c>
      <c r="AD1157">
        <v>0</v>
      </c>
      <c r="AE1157">
        <v>0</v>
      </c>
      <c r="AF1157">
        <v>2.08</v>
      </c>
      <c r="AG1157">
        <v>0</v>
      </c>
      <c r="AH1157">
        <v>0</v>
      </c>
      <c r="AI1157">
        <v>1</v>
      </c>
      <c r="AJ1157">
        <v>15.32</v>
      </c>
      <c r="AK1157">
        <v>33.32</v>
      </c>
      <c r="AL1157">
        <v>1</v>
      </c>
      <c r="AN1157">
        <v>0</v>
      </c>
      <c r="AO1157">
        <v>1</v>
      </c>
      <c r="AP1157">
        <v>1</v>
      </c>
      <c r="AQ1157">
        <v>0</v>
      </c>
      <c r="AR1157">
        <v>0</v>
      </c>
      <c r="AS1157" t="s">
        <v>3</v>
      </c>
      <c r="AT1157">
        <v>7.3</v>
      </c>
      <c r="AU1157" t="s">
        <v>133</v>
      </c>
      <c r="AV1157">
        <v>0</v>
      </c>
      <c r="AW1157">
        <v>2</v>
      </c>
      <c r="AX1157">
        <v>36407916</v>
      </c>
      <c r="AY1157">
        <v>1</v>
      </c>
      <c r="AZ1157">
        <v>0</v>
      </c>
      <c r="BA1157">
        <v>1121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Y1157*Source!I1112</f>
        <v>2.5550000000000002</v>
      </c>
      <c r="CY1157">
        <f>AB1157</f>
        <v>31.87</v>
      </c>
      <c r="CZ1157">
        <f>AF1157</f>
        <v>2.08</v>
      </c>
      <c r="DA1157">
        <f>AJ1157</f>
        <v>15.32</v>
      </c>
      <c r="DB1157">
        <f>ROUND((ROUND(AT1157*CZ1157,2)*1.25),2)</f>
        <v>18.98</v>
      </c>
      <c r="DC1157">
        <f>ROUND((ROUND(AT1157*AG1157,2)*1.25),2)</f>
        <v>0</v>
      </c>
    </row>
    <row r="1158" spans="1:107">
      <c r="A1158">
        <f>ROW(Source!A1112)</f>
        <v>1112</v>
      </c>
      <c r="B1158">
        <v>36401907</v>
      </c>
      <c r="C1158">
        <v>36407908</v>
      </c>
      <c r="D1158">
        <v>29174613</v>
      </c>
      <c r="E1158">
        <v>1</v>
      </c>
      <c r="F1158">
        <v>1</v>
      </c>
      <c r="G1158">
        <v>1</v>
      </c>
      <c r="H1158">
        <v>2</v>
      </c>
      <c r="I1158" t="s">
        <v>771</v>
      </c>
      <c r="J1158" t="s">
        <v>772</v>
      </c>
      <c r="K1158" t="s">
        <v>773</v>
      </c>
      <c r="L1158">
        <v>1368</v>
      </c>
      <c r="N1158">
        <v>1011</v>
      </c>
      <c r="O1158" t="s">
        <v>520</v>
      </c>
      <c r="P1158" t="s">
        <v>520</v>
      </c>
      <c r="Q1158">
        <v>1</v>
      </c>
      <c r="W1158">
        <v>0</v>
      </c>
      <c r="X1158">
        <v>494066865</v>
      </c>
      <c r="Y1158">
        <v>1.825</v>
      </c>
      <c r="AA1158">
        <v>0</v>
      </c>
      <c r="AB1158">
        <v>0.52</v>
      </c>
      <c r="AC1158">
        <v>0</v>
      </c>
      <c r="AD1158">
        <v>0</v>
      </c>
      <c r="AE1158">
        <v>0</v>
      </c>
      <c r="AF1158">
        <v>0.14000000000000001</v>
      </c>
      <c r="AG1158">
        <v>0</v>
      </c>
      <c r="AH1158">
        <v>0</v>
      </c>
      <c r="AI1158">
        <v>1</v>
      </c>
      <c r="AJ1158">
        <v>3.71</v>
      </c>
      <c r="AK1158">
        <v>33.32</v>
      </c>
      <c r="AL1158">
        <v>1</v>
      </c>
      <c r="AN1158">
        <v>0</v>
      </c>
      <c r="AO1158">
        <v>1</v>
      </c>
      <c r="AP1158">
        <v>1</v>
      </c>
      <c r="AQ1158">
        <v>0</v>
      </c>
      <c r="AR1158">
        <v>0</v>
      </c>
      <c r="AS1158" t="s">
        <v>3</v>
      </c>
      <c r="AT1158">
        <v>1.46</v>
      </c>
      <c r="AU1158" t="s">
        <v>133</v>
      </c>
      <c r="AV1158">
        <v>0</v>
      </c>
      <c r="AW1158">
        <v>2</v>
      </c>
      <c r="AX1158">
        <v>36407917</v>
      </c>
      <c r="AY1158">
        <v>1</v>
      </c>
      <c r="AZ1158">
        <v>0</v>
      </c>
      <c r="BA1158">
        <v>1122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Y1158*Source!I1112</f>
        <v>0.51100000000000001</v>
      </c>
      <c r="CY1158">
        <f>AB1158</f>
        <v>0.52</v>
      </c>
      <c r="CZ1158">
        <f>AF1158</f>
        <v>0.14000000000000001</v>
      </c>
      <c r="DA1158">
        <f>AJ1158</f>
        <v>3.71</v>
      </c>
      <c r="DB1158">
        <f>ROUND((ROUND(AT1158*CZ1158,2)*1.25),2)</f>
        <v>0.25</v>
      </c>
      <c r="DC1158">
        <f>ROUND((ROUND(AT1158*AG1158,2)*1.25),2)</f>
        <v>0</v>
      </c>
    </row>
    <row r="1159" spans="1:107">
      <c r="A1159">
        <f>ROW(Source!A1112)</f>
        <v>1112</v>
      </c>
      <c r="B1159">
        <v>36401907</v>
      </c>
      <c r="C1159">
        <v>36407908</v>
      </c>
      <c r="D1159">
        <v>29174913</v>
      </c>
      <c r="E1159">
        <v>1</v>
      </c>
      <c r="F1159">
        <v>1</v>
      </c>
      <c r="G1159">
        <v>1</v>
      </c>
      <c r="H1159">
        <v>2</v>
      </c>
      <c r="I1159" t="s">
        <v>531</v>
      </c>
      <c r="J1159" t="s">
        <v>532</v>
      </c>
      <c r="K1159" t="s">
        <v>533</v>
      </c>
      <c r="L1159">
        <v>1368</v>
      </c>
      <c r="N1159">
        <v>1011</v>
      </c>
      <c r="O1159" t="s">
        <v>520</v>
      </c>
      <c r="P1159" t="s">
        <v>520</v>
      </c>
      <c r="Q1159">
        <v>1</v>
      </c>
      <c r="W1159">
        <v>0</v>
      </c>
      <c r="X1159">
        <v>458544584</v>
      </c>
      <c r="Y1159">
        <v>0.17500000000000002</v>
      </c>
      <c r="AA1159">
        <v>0</v>
      </c>
      <c r="AB1159">
        <v>932.72</v>
      </c>
      <c r="AC1159">
        <v>386.51</v>
      </c>
      <c r="AD1159">
        <v>0</v>
      </c>
      <c r="AE1159">
        <v>0</v>
      </c>
      <c r="AF1159">
        <v>87.17</v>
      </c>
      <c r="AG1159">
        <v>11.6</v>
      </c>
      <c r="AH1159">
        <v>0</v>
      </c>
      <c r="AI1159">
        <v>1</v>
      </c>
      <c r="AJ1159">
        <v>10.7</v>
      </c>
      <c r="AK1159">
        <v>33.32</v>
      </c>
      <c r="AL1159">
        <v>1</v>
      </c>
      <c r="AN1159">
        <v>0</v>
      </c>
      <c r="AO1159">
        <v>1</v>
      </c>
      <c r="AP1159">
        <v>1</v>
      </c>
      <c r="AQ1159">
        <v>0</v>
      </c>
      <c r="AR1159">
        <v>0</v>
      </c>
      <c r="AS1159" t="s">
        <v>3</v>
      </c>
      <c r="AT1159">
        <v>0.14000000000000001</v>
      </c>
      <c r="AU1159" t="s">
        <v>133</v>
      </c>
      <c r="AV1159">
        <v>0</v>
      </c>
      <c r="AW1159">
        <v>2</v>
      </c>
      <c r="AX1159">
        <v>36407918</v>
      </c>
      <c r="AY1159">
        <v>1</v>
      </c>
      <c r="AZ1159">
        <v>0</v>
      </c>
      <c r="BA1159">
        <v>1123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Y1159*Source!I1112</f>
        <v>4.9000000000000009E-2</v>
      </c>
      <c r="CY1159">
        <f>AB1159</f>
        <v>932.72</v>
      </c>
      <c r="CZ1159">
        <f>AF1159</f>
        <v>87.17</v>
      </c>
      <c r="DA1159">
        <f>AJ1159</f>
        <v>10.7</v>
      </c>
      <c r="DB1159">
        <f>ROUND((ROUND(AT1159*CZ1159,2)*1.25),2)</f>
        <v>15.25</v>
      </c>
      <c r="DC1159">
        <f>ROUND((ROUND(AT1159*AG1159,2)*1.25),2)</f>
        <v>2.0299999999999998</v>
      </c>
    </row>
    <row r="1160" spans="1:107">
      <c r="A1160">
        <f>ROW(Source!A1117)</f>
        <v>1117</v>
      </c>
      <c r="B1160">
        <v>36401907</v>
      </c>
      <c r="C1160">
        <v>36407928</v>
      </c>
      <c r="D1160">
        <v>18442760</v>
      </c>
      <c r="E1160">
        <v>1</v>
      </c>
      <c r="F1160">
        <v>1</v>
      </c>
      <c r="G1160">
        <v>1</v>
      </c>
      <c r="H1160">
        <v>1</v>
      </c>
      <c r="I1160" t="s">
        <v>769</v>
      </c>
      <c r="J1160" t="s">
        <v>3</v>
      </c>
      <c r="K1160" t="s">
        <v>770</v>
      </c>
      <c r="L1160">
        <v>1369</v>
      </c>
      <c r="N1160">
        <v>1013</v>
      </c>
      <c r="O1160" t="s">
        <v>514</v>
      </c>
      <c r="P1160" t="s">
        <v>514</v>
      </c>
      <c r="Q1160">
        <v>1</v>
      </c>
      <c r="W1160">
        <v>0</v>
      </c>
      <c r="X1160">
        <v>1855713677</v>
      </c>
      <c r="Y1160">
        <v>42.009499999999996</v>
      </c>
      <c r="AA1160">
        <v>0</v>
      </c>
      <c r="AB1160">
        <v>0</v>
      </c>
      <c r="AC1160">
        <v>0</v>
      </c>
      <c r="AD1160">
        <v>354.22</v>
      </c>
      <c r="AE1160">
        <v>0</v>
      </c>
      <c r="AF1160">
        <v>0</v>
      </c>
      <c r="AG1160">
        <v>0</v>
      </c>
      <c r="AH1160">
        <v>354.22</v>
      </c>
      <c r="AI1160">
        <v>1</v>
      </c>
      <c r="AJ1160">
        <v>1</v>
      </c>
      <c r="AK1160">
        <v>1</v>
      </c>
      <c r="AL1160">
        <v>1</v>
      </c>
      <c r="AN1160">
        <v>0</v>
      </c>
      <c r="AO1160">
        <v>1</v>
      </c>
      <c r="AP1160">
        <v>1</v>
      </c>
      <c r="AQ1160">
        <v>0</v>
      </c>
      <c r="AR1160">
        <v>0</v>
      </c>
      <c r="AS1160" t="s">
        <v>3</v>
      </c>
      <c r="AT1160">
        <v>36.53</v>
      </c>
      <c r="AU1160" t="s">
        <v>134</v>
      </c>
      <c r="AV1160">
        <v>1</v>
      </c>
      <c r="AW1160">
        <v>2</v>
      </c>
      <c r="AX1160">
        <v>36407932</v>
      </c>
      <c r="AY1160">
        <v>1</v>
      </c>
      <c r="AZ1160">
        <v>0</v>
      </c>
      <c r="BA1160">
        <v>1129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Y1160*Source!I1117</f>
        <v>2.5205699999999998</v>
      </c>
      <c r="CY1160">
        <f>AD1160</f>
        <v>354.22</v>
      </c>
      <c r="CZ1160">
        <f>AH1160</f>
        <v>354.22</v>
      </c>
      <c r="DA1160">
        <f>AL1160</f>
        <v>1</v>
      </c>
      <c r="DB1160">
        <f>ROUND((ROUND(AT1160*CZ1160,2)*1.15),2)</f>
        <v>14880.61</v>
      </c>
      <c r="DC1160">
        <f>ROUND((ROUND(AT1160*AG1160,2)*1.15),2)</f>
        <v>0</v>
      </c>
    </row>
    <row r="1161" spans="1:107">
      <c r="A1161">
        <f>ROW(Source!A1117)</f>
        <v>1117</v>
      </c>
      <c r="B1161">
        <v>36401907</v>
      </c>
      <c r="C1161">
        <v>36407928</v>
      </c>
      <c r="D1161">
        <v>29109376</v>
      </c>
      <c r="E1161">
        <v>1</v>
      </c>
      <c r="F1161">
        <v>1</v>
      </c>
      <c r="G1161">
        <v>1</v>
      </c>
      <c r="H1161">
        <v>3</v>
      </c>
      <c r="I1161" t="s">
        <v>326</v>
      </c>
      <c r="J1161" t="s">
        <v>328</v>
      </c>
      <c r="K1161" t="s">
        <v>327</v>
      </c>
      <c r="L1161">
        <v>1346</v>
      </c>
      <c r="N1161">
        <v>1009</v>
      </c>
      <c r="O1161" t="s">
        <v>160</v>
      </c>
      <c r="P1161" t="s">
        <v>160</v>
      </c>
      <c r="Q1161">
        <v>1</v>
      </c>
      <c r="W1161">
        <v>0</v>
      </c>
      <c r="X1161">
        <v>-501888552</v>
      </c>
      <c r="Y1161">
        <v>1.25</v>
      </c>
      <c r="AA1161">
        <v>25647.39</v>
      </c>
      <c r="AB1161">
        <v>0</v>
      </c>
      <c r="AC1161">
        <v>0</v>
      </c>
      <c r="AD1161">
        <v>0</v>
      </c>
      <c r="AE1161">
        <v>4894.54</v>
      </c>
      <c r="AF1161">
        <v>0</v>
      </c>
      <c r="AG1161">
        <v>0</v>
      </c>
      <c r="AH1161">
        <v>0</v>
      </c>
      <c r="AI1161">
        <v>5.24</v>
      </c>
      <c r="AJ1161">
        <v>1</v>
      </c>
      <c r="AK1161">
        <v>1</v>
      </c>
      <c r="AL1161">
        <v>1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 t="s">
        <v>3</v>
      </c>
      <c r="AT1161">
        <v>1.25</v>
      </c>
      <c r="AU1161" t="s">
        <v>3</v>
      </c>
      <c r="AV1161">
        <v>0</v>
      </c>
      <c r="AW1161">
        <v>2</v>
      </c>
      <c r="AX1161">
        <v>36407933</v>
      </c>
      <c r="AY1161">
        <v>1</v>
      </c>
      <c r="AZ1161">
        <v>6144</v>
      </c>
      <c r="BA1161">
        <v>1130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Y1161*Source!I1117</f>
        <v>7.4999999999999997E-2</v>
      </c>
      <c r="CY1161">
        <f>AA1161</f>
        <v>25647.39</v>
      </c>
      <c r="CZ1161">
        <f>AE1161</f>
        <v>4894.54</v>
      </c>
      <c r="DA1161">
        <f>AI1161</f>
        <v>5.24</v>
      </c>
      <c r="DB1161">
        <f t="shared" ref="DB1161:DB1189" si="185">ROUND(ROUND(AT1161*CZ1161,2),2)</f>
        <v>6118.18</v>
      </c>
      <c r="DC1161">
        <f t="shared" ref="DC1161:DC1189" si="186">ROUND(ROUND(AT1161*AG1161,2),2)</f>
        <v>0</v>
      </c>
    </row>
    <row r="1162" spans="1:107">
      <c r="A1162">
        <f>ROW(Source!A1117)</f>
        <v>1117</v>
      </c>
      <c r="B1162">
        <v>36401907</v>
      </c>
      <c r="C1162">
        <v>36407928</v>
      </c>
      <c r="D1162">
        <v>29109730</v>
      </c>
      <c r="E1162">
        <v>1</v>
      </c>
      <c r="F1162">
        <v>1</v>
      </c>
      <c r="G1162">
        <v>1</v>
      </c>
      <c r="H1162">
        <v>3</v>
      </c>
      <c r="I1162" t="s">
        <v>330</v>
      </c>
      <c r="J1162" t="s">
        <v>332</v>
      </c>
      <c r="K1162" t="s">
        <v>331</v>
      </c>
      <c r="L1162">
        <v>1327</v>
      </c>
      <c r="N1162">
        <v>1005</v>
      </c>
      <c r="O1162" t="s">
        <v>155</v>
      </c>
      <c r="P1162" t="s">
        <v>155</v>
      </c>
      <c r="Q1162">
        <v>1</v>
      </c>
      <c r="W1162">
        <v>0</v>
      </c>
      <c r="X1162">
        <v>650529573</v>
      </c>
      <c r="Y1162">
        <v>100</v>
      </c>
      <c r="AA1162">
        <v>372.63</v>
      </c>
      <c r="AB1162">
        <v>0</v>
      </c>
      <c r="AC1162">
        <v>0</v>
      </c>
      <c r="AD1162">
        <v>0</v>
      </c>
      <c r="AE1162">
        <v>37.299999999999997</v>
      </c>
      <c r="AF1162">
        <v>0</v>
      </c>
      <c r="AG1162">
        <v>0</v>
      </c>
      <c r="AH1162">
        <v>0</v>
      </c>
      <c r="AI1162">
        <v>9.99</v>
      </c>
      <c r="AJ1162">
        <v>1</v>
      </c>
      <c r="AK1162">
        <v>1</v>
      </c>
      <c r="AL1162">
        <v>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 t="s">
        <v>3</v>
      </c>
      <c r="AT1162">
        <v>100</v>
      </c>
      <c r="AU1162" t="s">
        <v>3</v>
      </c>
      <c r="AV1162">
        <v>0</v>
      </c>
      <c r="AW1162">
        <v>2</v>
      </c>
      <c r="AX1162">
        <v>36407934</v>
      </c>
      <c r="AY1162">
        <v>1</v>
      </c>
      <c r="AZ1162">
        <v>6144</v>
      </c>
      <c r="BA1162">
        <v>1131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Y1162*Source!I1117</f>
        <v>6</v>
      </c>
      <c r="CY1162">
        <f>AA1162</f>
        <v>372.63</v>
      </c>
      <c r="CZ1162">
        <f>AE1162</f>
        <v>37.299999999999997</v>
      </c>
      <c r="DA1162">
        <f>AI1162</f>
        <v>9.99</v>
      </c>
      <c r="DB1162">
        <f t="shared" si="185"/>
        <v>3730</v>
      </c>
      <c r="DC1162">
        <f t="shared" si="186"/>
        <v>0</v>
      </c>
    </row>
    <row r="1163" spans="1:107">
      <c r="A1163">
        <f>ROW(Source!A1120)</f>
        <v>1120</v>
      </c>
      <c r="B1163">
        <v>36401907</v>
      </c>
      <c r="C1163">
        <v>36407937</v>
      </c>
      <c r="D1163">
        <v>29364679</v>
      </c>
      <c r="E1163">
        <v>1</v>
      </c>
      <c r="F1163">
        <v>1</v>
      </c>
      <c r="G1163">
        <v>1</v>
      </c>
      <c r="H1163">
        <v>1</v>
      </c>
      <c r="I1163" t="s">
        <v>688</v>
      </c>
      <c r="J1163" t="s">
        <v>3</v>
      </c>
      <c r="K1163" t="s">
        <v>689</v>
      </c>
      <c r="L1163">
        <v>1369</v>
      </c>
      <c r="N1163">
        <v>1013</v>
      </c>
      <c r="O1163" t="s">
        <v>514</v>
      </c>
      <c r="P1163" t="s">
        <v>514</v>
      </c>
      <c r="Q1163">
        <v>1</v>
      </c>
      <c r="W1163">
        <v>0</v>
      </c>
      <c r="X1163">
        <v>931378261</v>
      </c>
      <c r="Y1163">
        <v>94.4</v>
      </c>
      <c r="AA1163">
        <v>0</v>
      </c>
      <c r="AB1163">
        <v>0</v>
      </c>
      <c r="AC1163">
        <v>0</v>
      </c>
      <c r="AD1163">
        <v>316.85000000000002</v>
      </c>
      <c r="AE1163">
        <v>0</v>
      </c>
      <c r="AF1163">
        <v>0</v>
      </c>
      <c r="AG1163">
        <v>0</v>
      </c>
      <c r="AH1163">
        <v>316.85000000000002</v>
      </c>
      <c r="AI1163">
        <v>1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 t="s">
        <v>3</v>
      </c>
      <c r="AT1163">
        <v>94.4</v>
      </c>
      <c r="AU1163" t="s">
        <v>3</v>
      </c>
      <c r="AV1163">
        <v>1</v>
      </c>
      <c r="AW1163">
        <v>2</v>
      </c>
      <c r="AX1163">
        <v>36407945</v>
      </c>
      <c r="AY1163">
        <v>1</v>
      </c>
      <c r="AZ1163">
        <v>0</v>
      </c>
      <c r="BA1163">
        <v>1132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Y1163*Source!I1120</f>
        <v>5.6639999999999997</v>
      </c>
      <c r="CY1163">
        <f>AD1163</f>
        <v>316.85000000000002</v>
      </c>
      <c r="CZ1163">
        <f>AH1163</f>
        <v>316.85000000000002</v>
      </c>
      <c r="DA1163">
        <f>AL1163</f>
        <v>1</v>
      </c>
      <c r="DB1163">
        <f t="shared" si="185"/>
        <v>29910.639999999999</v>
      </c>
      <c r="DC1163">
        <f t="shared" si="186"/>
        <v>0</v>
      </c>
    </row>
    <row r="1164" spans="1:107">
      <c r="A1164">
        <f>ROW(Source!A1120)</f>
        <v>1120</v>
      </c>
      <c r="B1164">
        <v>36401907</v>
      </c>
      <c r="C1164">
        <v>36407937</v>
      </c>
      <c r="D1164">
        <v>121548</v>
      </c>
      <c r="E1164">
        <v>1</v>
      </c>
      <c r="F1164">
        <v>1</v>
      </c>
      <c r="G1164">
        <v>1</v>
      </c>
      <c r="H1164">
        <v>1</v>
      </c>
      <c r="I1164" t="s">
        <v>35</v>
      </c>
      <c r="J1164" t="s">
        <v>3</v>
      </c>
      <c r="K1164" t="s">
        <v>515</v>
      </c>
      <c r="L1164">
        <v>608254</v>
      </c>
      <c r="N1164">
        <v>1013</v>
      </c>
      <c r="O1164" t="s">
        <v>516</v>
      </c>
      <c r="P1164" t="s">
        <v>516</v>
      </c>
      <c r="Q1164">
        <v>1</v>
      </c>
      <c r="W1164">
        <v>0</v>
      </c>
      <c r="X1164">
        <v>-185737400</v>
      </c>
      <c r="Y1164">
        <v>0.2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1</v>
      </c>
      <c r="AJ1164">
        <v>1</v>
      </c>
      <c r="AK1164">
        <v>1</v>
      </c>
      <c r="AL1164">
        <v>1</v>
      </c>
      <c r="AN1164">
        <v>0</v>
      </c>
      <c r="AO1164">
        <v>1</v>
      </c>
      <c r="AP1164">
        <v>0</v>
      </c>
      <c r="AQ1164">
        <v>0</v>
      </c>
      <c r="AR1164">
        <v>0</v>
      </c>
      <c r="AS1164" t="s">
        <v>3</v>
      </c>
      <c r="AT1164">
        <v>0.2</v>
      </c>
      <c r="AU1164" t="s">
        <v>3</v>
      </c>
      <c r="AV1164">
        <v>2</v>
      </c>
      <c r="AW1164">
        <v>2</v>
      </c>
      <c r="AX1164">
        <v>36407946</v>
      </c>
      <c r="AY1164">
        <v>1</v>
      </c>
      <c r="AZ1164">
        <v>0</v>
      </c>
      <c r="BA1164">
        <v>1133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Y1164*Source!I1120</f>
        <v>1.2E-2</v>
      </c>
      <c r="CY1164">
        <f>AD1164</f>
        <v>0</v>
      </c>
      <c r="CZ1164">
        <f>AH1164</f>
        <v>0</v>
      </c>
      <c r="DA1164">
        <f>AL1164</f>
        <v>1</v>
      </c>
      <c r="DB1164">
        <f t="shared" si="185"/>
        <v>0</v>
      </c>
      <c r="DC1164">
        <f t="shared" si="186"/>
        <v>0</v>
      </c>
    </row>
    <row r="1165" spans="1:107">
      <c r="A1165">
        <f>ROW(Source!A1120)</f>
        <v>1120</v>
      </c>
      <c r="B1165">
        <v>36401907</v>
      </c>
      <c r="C1165">
        <v>36407937</v>
      </c>
      <c r="D1165">
        <v>29172362</v>
      </c>
      <c r="E1165">
        <v>1</v>
      </c>
      <c r="F1165">
        <v>1</v>
      </c>
      <c r="G1165">
        <v>1</v>
      </c>
      <c r="H1165">
        <v>2</v>
      </c>
      <c r="I1165" t="s">
        <v>690</v>
      </c>
      <c r="J1165" t="s">
        <v>691</v>
      </c>
      <c r="K1165" t="s">
        <v>692</v>
      </c>
      <c r="L1165">
        <v>1368</v>
      </c>
      <c r="N1165">
        <v>1011</v>
      </c>
      <c r="O1165" t="s">
        <v>520</v>
      </c>
      <c r="P1165" t="s">
        <v>520</v>
      </c>
      <c r="Q1165">
        <v>1</v>
      </c>
      <c r="W1165">
        <v>0</v>
      </c>
      <c r="X1165">
        <v>2071614860</v>
      </c>
      <c r="Y1165">
        <v>0.2</v>
      </c>
      <c r="AA1165">
        <v>0</v>
      </c>
      <c r="AB1165">
        <v>1113.56</v>
      </c>
      <c r="AC1165">
        <v>449.82</v>
      </c>
      <c r="AD1165">
        <v>0</v>
      </c>
      <c r="AE1165">
        <v>0</v>
      </c>
      <c r="AF1165">
        <v>134.65</v>
      </c>
      <c r="AG1165">
        <v>13.5</v>
      </c>
      <c r="AH1165">
        <v>0</v>
      </c>
      <c r="AI1165">
        <v>1</v>
      </c>
      <c r="AJ1165">
        <v>8.27</v>
      </c>
      <c r="AK1165">
        <v>33.32</v>
      </c>
      <c r="AL1165">
        <v>1</v>
      </c>
      <c r="AN1165">
        <v>0</v>
      </c>
      <c r="AO1165">
        <v>1</v>
      </c>
      <c r="AP1165">
        <v>0</v>
      </c>
      <c r="AQ1165">
        <v>0</v>
      </c>
      <c r="AR1165">
        <v>0</v>
      </c>
      <c r="AS1165" t="s">
        <v>3</v>
      </c>
      <c r="AT1165">
        <v>0.2</v>
      </c>
      <c r="AU1165" t="s">
        <v>3</v>
      </c>
      <c r="AV1165">
        <v>0</v>
      </c>
      <c r="AW1165">
        <v>2</v>
      </c>
      <c r="AX1165">
        <v>36407947</v>
      </c>
      <c r="AY1165">
        <v>1</v>
      </c>
      <c r="AZ1165">
        <v>0</v>
      </c>
      <c r="BA1165">
        <v>1134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Y1165*Source!I1120</f>
        <v>1.2E-2</v>
      </c>
      <c r="CY1165">
        <f>AB1165</f>
        <v>1113.56</v>
      </c>
      <c r="CZ1165">
        <f>AF1165</f>
        <v>134.65</v>
      </c>
      <c r="DA1165">
        <f>AJ1165</f>
        <v>8.27</v>
      </c>
      <c r="DB1165">
        <f t="shared" si="185"/>
        <v>26.93</v>
      </c>
      <c r="DC1165">
        <f t="shared" si="186"/>
        <v>2.7</v>
      </c>
    </row>
    <row r="1166" spans="1:107">
      <c r="A1166">
        <f>ROW(Source!A1120)</f>
        <v>1120</v>
      </c>
      <c r="B1166">
        <v>36401907</v>
      </c>
      <c r="C1166">
        <v>36407937</v>
      </c>
      <c r="D1166">
        <v>29174913</v>
      </c>
      <c r="E1166">
        <v>1</v>
      </c>
      <c r="F1166">
        <v>1</v>
      </c>
      <c r="G1166">
        <v>1</v>
      </c>
      <c r="H1166">
        <v>2</v>
      </c>
      <c r="I1166" t="s">
        <v>531</v>
      </c>
      <c r="J1166" t="s">
        <v>532</v>
      </c>
      <c r="K1166" t="s">
        <v>533</v>
      </c>
      <c r="L1166">
        <v>1368</v>
      </c>
      <c r="N1166">
        <v>1011</v>
      </c>
      <c r="O1166" t="s">
        <v>520</v>
      </c>
      <c r="P1166" t="s">
        <v>520</v>
      </c>
      <c r="Q1166">
        <v>1</v>
      </c>
      <c r="W1166">
        <v>0</v>
      </c>
      <c r="X1166">
        <v>458544584</v>
      </c>
      <c r="Y1166">
        <v>0.2</v>
      </c>
      <c r="AA1166">
        <v>0</v>
      </c>
      <c r="AB1166">
        <v>932.72</v>
      </c>
      <c r="AC1166">
        <v>386.51</v>
      </c>
      <c r="AD1166">
        <v>0</v>
      </c>
      <c r="AE1166">
        <v>0</v>
      </c>
      <c r="AF1166">
        <v>87.17</v>
      </c>
      <c r="AG1166">
        <v>11.6</v>
      </c>
      <c r="AH1166">
        <v>0</v>
      </c>
      <c r="AI1166">
        <v>1</v>
      </c>
      <c r="AJ1166">
        <v>10.7</v>
      </c>
      <c r="AK1166">
        <v>33.32</v>
      </c>
      <c r="AL1166">
        <v>1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 t="s">
        <v>3</v>
      </c>
      <c r="AT1166">
        <v>0.2</v>
      </c>
      <c r="AU1166" t="s">
        <v>3</v>
      </c>
      <c r="AV1166">
        <v>0</v>
      </c>
      <c r="AW1166">
        <v>2</v>
      </c>
      <c r="AX1166">
        <v>36407948</v>
      </c>
      <c r="AY1166">
        <v>1</v>
      </c>
      <c r="AZ1166">
        <v>0</v>
      </c>
      <c r="BA1166">
        <v>1135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Y1166*Source!I1120</f>
        <v>1.2E-2</v>
      </c>
      <c r="CY1166">
        <f>AB1166</f>
        <v>932.72</v>
      </c>
      <c r="CZ1166">
        <f>AF1166</f>
        <v>87.17</v>
      </c>
      <c r="DA1166">
        <f>AJ1166</f>
        <v>10.7</v>
      </c>
      <c r="DB1166">
        <f t="shared" si="185"/>
        <v>17.43</v>
      </c>
      <c r="DC1166">
        <f t="shared" si="186"/>
        <v>2.3199999999999998</v>
      </c>
    </row>
    <row r="1167" spans="1:107">
      <c r="A1167">
        <f>ROW(Source!A1120)</f>
        <v>1120</v>
      </c>
      <c r="B1167">
        <v>36401907</v>
      </c>
      <c r="C1167">
        <v>36407937</v>
      </c>
      <c r="D1167">
        <v>29164111</v>
      </c>
      <c r="E1167">
        <v>1</v>
      </c>
      <c r="F1167">
        <v>1</v>
      </c>
      <c r="G1167">
        <v>1</v>
      </c>
      <c r="H1167">
        <v>3</v>
      </c>
      <c r="I1167" t="s">
        <v>736</v>
      </c>
      <c r="J1167" t="s">
        <v>737</v>
      </c>
      <c r="K1167" t="s">
        <v>738</v>
      </c>
      <c r="L1167">
        <v>1355</v>
      </c>
      <c r="N1167">
        <v>1010</v>
      </c>
      <c r="O1167" t="s">
        <v>58</v>
      </c>
      <c r="P1167" t="s">
        <v>58</v>
      </c>
      <c r="Q1167">
        <v>100</v>
      </c>
      <c r="W1167">
        <v>0</v>
      </c>
      <c r="X1167">
        <v>-1689080274</v>
      </c>
      <c r="Y1167">
        <v>1.02</v>
      </c>
      <c r="AA1167">
        <v>783</v>
      </c>
      <c r="AB1167">
        <v>0</v>
      </c>
      <c r="AC1167">
        <v>0</v>
      </c>
      <c r="AD1167">
        <v>0</v>
      </c>
      <c r="AE1167">
        <v>100</v>
      </c>
      <c r="AF1167">
        <v>0</v>
      </c>
      <c r="AG1167">
        <v>0</v>
      </c>
      <c r="AH1167">
        <v>0</v>
      </c>
      <c r="AI1167">
        <v>7.83</v>
      </c>
      <c r="AJ1167">
        <v>1</v>
      </c>
      <c r="AK1167">
        <v>1</v>
      </c>
      <c r="AL1167">
        <v>1</v>
      </c>
      <c r="AN1167">
        <v>0</v>
      </c>
      <c r="AO1167">
        <v>1</v>
      </c>
      <c r="AP1167">
        <v>0</v>
      </c>
      <c r="AQ1167">
        <v>0</v>
      </c>
      <c r="AR1167">
        <v>0</v>
      </c>
      <c r="AS1167" t="s">
        <v>3</v>
      </c>
      <c r="AT1167">
        <v>1.02</v>
      </c>
      <c r="AU1167" t="s">
        <v>3</v>
      </c>
      <c r="AV1167">
        <v>0</v>
      </c>
      <c r="AW1167">
        <v>2</v>
      </c>
      <c r="AX1167">
        <v>36407949</v>
      </c>
      <c r="AY1167">
        <v>1</v>
      </c>
      <c r="AZ1167">
        <v>0</v>
      </c>
      <c r="BA1167">
        <v>1136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Y1167*Source!I1120</f>
        <v>6.1199999999999997E-2</v>
      </c>
      <c r="CY1167">
        <f>AA1167</f>
        <v>783</v>
      </c>
      <c r="CZ1167">
        <f>AE1167</f>
        <v>100</v>
      </c>
      <c r="DA1167">
        <f>AI1167</f>
        <v>7.83</v>
      </c>
      <c r="DB1167">
        <f t="shared" si="185"/>
        <v>102</v>
      </c>
      <c r="DC1167">
        <f t="shared" si="186"/>
        <v>0</v>
      </c>
    </row>
    <row r="1168" spans="1:107">
      <c r="A1168">
        <f>ROW(Source!A1120)</f>
        <v>1120</v>
      </c>
      <c r="B1168">
        <v>36401907</v>
      </c>
      <c r="C1168">
        <v>36407937</v>
      </c>
      <c r="D1168">
        <v>29170288</v>
      </c>
      <c r="E1168">
        <v>1</v>
      </c>
      <c r="F1168">
        <v>1</v>
      </c>
      <c r="G1168">
        <v>1</v>
      </c>
      <c r="H1168">
        <v>3</v>
      </c>
      <c r="I1168" t="s">
        <v>258</v>
      </c>
      <c r="J1168" t="s">
        <v>260</v>
      </c>
      <c r="K1168" t="s">
        <v>259</v>
      </c>
      <c r="L1168">
        <v>1354</v>
      </c>
      <c r="N1168">
        <v>1010</v>
      </c>
      <c r="O1168" t="s">
        <v>237</v>
      </c>
      <c r="P1168" t="s">
        <v>237</v>
      </c>
      <c r="Q1168">
        <v>1</v>
      </c>
      <c r="W1168">
        <v>0</v>
      </c>
      <c r="X1168">
        <v>-1432988646</v>
      </c>
      <c r="Y1168">
        <v>100</v>
      </c>
      <c r="AA1168">
        <v>54.36</v>
      </c>
      <c r="AB1168">
        <v>0</v>
      </c>
      <c r="AC1168">
        <v>0</v>
      </c>
      <c r="AD1168">
        <v>0</v>
      </c>
      <c r="AE1168">
        <v>15.27</v>
      </c>
      <c r="AF1168">
        <v>0</v>
      </c>
      <c r="AG1168">
        <v>0</v>
      </c>
      <c r="AH1168">
        <v>0</v>
      </c>
      <c r="AI1168">
        <v>3.56</v>
      </c>
      <c r="AJ1168">
        <v>1</v>
      </c>
      <c r="AK1168">
        <v>1</v>
      </c>
      <c r="AL1168">
        <v>1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 t="s">
        <v>3</v>
      </c>
      <c r="AT1168">
        <v>100</v>
      </c>
      <c r="AU1168" t="s">
        <v>3</v>
      </c>
      <c r="AV1168">
        <v>0</v>
      </c>
      <c r="AW1168">
        <v>1</v>
      </c>
      <c r="AX1168">
        <v>-1</v>
      </c>
      <c r="AY1168">
        <v>0</v>
      </c>
      <c r="AZ1168">
        <v>0</v>
      </c>
      <c r="BA1168" t="s">
        <v>3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Y1168*Source!I1120</f>
        <v>6</v>
      </c>
      <c r="CY1168">
        <f>AA1168</f>
        <v>54.36</v>
      </c>
      <c r="CZ1168">
        <f>AE1168</f>
        <v>15.27</v>
      </c>
      <c r="DA1168">
        <f>AI1168</f>
        <v>3.56</v>
      </c>
      <c r="DB1168">
        <f t="shared" si="185"/>
        <v>1527</v>
      </c>
      <c r="DC1168">
        <f t="shared" si="186"/>
        <v>0</v>
      </c>
    </row>
    <row r="1169" spans="1:107">
      <c r="A1169">
        <f>ROW(Source!A1120)</f>
        <v>1120</v>
      </c>
      <c r="B1169">
        <v>36401907</v>
      </c>
      <c r="C1169">
        <v>36407937</v>
      </c>
      <c r="D1169">
        <v>29171808</v>
      </c>
      <c r="E1169">
        <v>1</v>
      </c>
      <c r="F1169">
        <v>1</v>
      </c>
      <c r="G1169">
        <v>1</v>
      </c>
      <c r="H1169">
        <v>3</v>
      </c>
      <c r="I1169" t="s">
        <v>705</v>
      </c>
      <c r="J1169" t="s">
        <v>706</v>
      </c>
      <c r="K1169" t="s">
        <v>707</v>
      </c>
      <c r="L1169">
        <v>1374</v>
      </c>
      <c r="N1169">
        <v>1013</v>
      </c>
      <c r="O1169" t="s">
        <v>708</v>
      </c>
      <c r="P1169" t="s">
        <v>708</v>
      </c>
      <c r="Q1169">
        <v>1</v>
      </c>
      <c r="W1169">
        <v>0</v>
      </c>
      <c r="X1169">
        <v>-915781824</v>
      </c>
      <c r="Y1169">
        <v>18.73</v>
      </c>
      <c r="AA1169">
        <v>1</v>
      </c>
      <c r="AB1169">
        <v>0</v>
      </c>
      <c r="AC1169">
        <v>0</v>
      </c>
      <c r="AD1169">
        <v>0</v>
      </c>
      <c r="AE1169">
        <v>1</v>
      </c>
      <c r="AF1169">
        <v>0</v>
      </c>
      <c r="AG1169">
        <v>0</v>
      </c>
      <c r="AH1169">
        <v>0</v>
      </c>
      <c r="AI1169">
        <v>1</v>
      </c>
      <c r="AJ1169">
        <v>1</v>
      </c>
      <c r="AK1169">
        <v>1</v>
      </c>
      <c r="AL1169">
        <v>1</v>
      </c>
      <c r="AN1169">
        <v>0</v>
      </c>
      <c r="AO1169">
        <v>1</v>
      </c>
      <c r="AP1169">
        <v>0</v>
      </c>
      <c r="AQ1169">
        <v>0</v>
      </c>
      <c r="AR1169">
        <v>0</v>
      </c>
      <c r="AS1169" t="s">
        <v>3</v>
      </c>
      <c r="AT1169">
        <v>18.73</v>
      </c>
      <c r="AU1169" t="s">
        <v>3</v>
      </c>
      <c r="AV1169">
        <v>0</v>
      </c>
      <c r="AW1169">
        <v>2</v>
      </c>
      <c r="AX1169">
        <v>36407950</v>
      </c>
      <c r="AY1169">
        <v>1</v>
      </c>
      <c r="AZ1169">
        <v>0</v>
      </c>
      <c r="BA1169">
        <v>1137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Y1169*Source!I1120</f>
        <v>1.1237999999999999</v>
      </c>
      <c r="CY1169">
        <f>AA1169</f>
        <v>1</v>
      </c>
      <c r="CZ1169">
        <f>AE1169</f>
        <v>1</v>
      </c>
      <c r="DA1169">
        <f>AI1169</f>
        <v>1</v>
      </c>
      <c r="DB1169">
        <f t="shared" si="185"/>
        <v>18.73</v>
      </c>
      <c r="DC1169">
        <f t="shared" si="186"/>
        <v>0</v>
      </c>
    </row>
    <row r="1170" spans="1:107">
      <c r="A1170">
        <f>ROW(Source!A1195)</f>
        <v>1195</v>
      </c>
      <c r="B1170">
        <v>36401907</v>
      </c>
      <c r="C1170">
        <v>36407952</v>
      </c>
      <c r="D1170">
        <v>18406804</v>
      </c>
      <c r="E1170">
        <v>1</v>
      </c>
      <c r="F1170">
        <v>1</v>
      </c>
      <c r="G1170">
        <v>1</v>
      </c>
      <c r="H1170">
        <v>1</v>
      </c>
      <c r="I1170" t="s">
        <v>512</v>
      </c>
      <c r="J1170" t="s">
        <v>3</v>
      </c>
      <c r="K1170" t="s">
        <v>513</v>
      </c>
      <c r="L1170">
        <v>1369</v>
      </c>
      <c r="N1170">
        <v>1013</v>
      </c>
      <c r="O1170" t="s">
        <v>514</v>
      </c>
      <c r="P1170" t="s">
        <v>514</v>
      </c>
      <c r="Q1170">
        <v>1</v>
      </c>
      <c r="W1170">
        <v>0</v>
      </c>
      <c r="X1170">
        <v>254330056</v>
      </c>
      <c r="Y1170">
        <v>7.67</v>
      </c>
      <c r="AA1170">
        <v>0</v>
      </c>
      <c r="AB1170">
        <v>0</v>
      </c>
      <c r="AC1170">
        <v>0</v>
      </c>
      <c r="AD1170">
        <v>249.14</v>
      </c>
      <c r="AE1170">
        <v>0</v>
      </c>
      <c r="AF1170">
        <v>0</v>
      </c>
      <c r="AG1170">
        <v>0</v>
      </c>
      <c r="AH1170">
        <v>249.14</v>
      </c>
      <c r="AI1170">
        <v>1</v>
      </c>
      <c r="AJ1170">
        <v>1</v>
      </c>
      <c r="AK1170">
        <v>1</v>
      </c>
      <c r="AL1170">
        <v>1</v>
      </c>
      <c r="AN1170">
        <v>0</v>
      </c>
      <c r="AO1170">
        <v>1</v>
      </c>
      <c r="AP1170">
        <v>0</v>
      </c>
      <c r="AQ1170">
        <v>0</v>
      </c>
      <c r="AR1170">
        <v>0</v>
      </c>
      <c r="AS1170" t="s">
        <v>3</v>
      </c>
      <c r="AT1170">
        <v>7.67</v>
      </c>
      <c r="AU1170" t="s">
        <v>3</v>
      </c>
      <c r="AV1170">
        <v>1</v>
      </c>
      <c r="AW1170">
        <v>2</v>
      </c>
      <c r="AX1170">
        <v>36407955</v>
      </c>
      <c r="AY1170">
        <v>1</v>
      </c>
      <c r="AZ1170">
        <v>0</v>
      </c>
      <c r="BA1170">
        <v>1138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Y1170*Source!I1195</f>
        <v>1.3805999999999998</v>
      </c>
      <c r="CY1170">
        <f>AD1170</f>
        <v>249.14</v>
      </c>
      <c r="CZ1170">
        <f>AH1170</f>
        <v>249.14</v>
      </c>
      <c r="DA1170">
        <f>AL1170</f>
        <v>1</v>
      </c>
      <c r="DB1170">
        <f t="shared" si="185"/>
        <v>1910.9</v>
      </c>
      <c r="DC1170">
        <f t="shared" si="186"/>
        <v>0</v>
      </c>
    </row>
    <row r="1171" spans="1:107">
      <c r="A1171">
        <f>ROW(Source!A1195)</f>
        <v>1195</v>
      </c>
      <c r="B1171">
        <v>36401907</v>
      </c>
      <c r="C1171">
        <v>36407952</v>
      </c>
      <c r="D1171">
        <v>29164349</v>
      </c>
      <c r="E1171">
        <v>1</v>
      </c>
      <c r="F1171">
        <v>1</v>
      </c>
      <c r="G1171">
        <v>1</v>
      </c>
      <c r="H1171">
        <v>3</v>
      </c>
      <c r="I1171" t="s">
        <v>28</v>
      </c>
      <c r="J1171" t="s">
        <v>31</v>
      </c>
      <c r="K1171" t="s">
        <v>29</v>
      </c>
      <c r="L1171">
        <v>1348</v>
      </c>
      <c r="N1171">
        <v>1009</v>
      </c>
      <c r="O1171" t="s">
        <v>30</v>
      </c>
      <c r="P1171" t="s">
        <v>30</v>
      </c>
      <c r="Q1171">
        <v>1000</v>
      </c>
      <c r="W1171">
        <v>0</v>
      </c>
      <c r="X1171">
        <v>-304821490</v>
      </c>
      <c r="Y1171">
        <v>0.7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1</v>
      </c>
      <c r="AJ1171">
        <v>1</v>
      </c>
      <c r="AK1171">
        <v>1</v>
      </c>
      <c r="AL1171">
        <v>1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 t="s">
        <v>3</v>
      </c>
      <c r="AT1171">
        <v>0.7</v>
      </c>
      <c r="AU1171" t="s">
        <v>3</v>
      </c>
      <c r="AV1171">
        <v>0</v>
      </c>
      <c r="AW1171">
        <v>2</v>
      </c>
      <c r="AX1171">
        <v>36407956</v>
      </c>
      <c r="AY1171">
        <v>1</v>
      </c>
      <c r="AZ1171">
        <v>0</v>
      </c>
      <c r="BA1171">
        <v>1139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Y1171*Source!I1195</f>
        <v>0.126</v>
      </c>
      <c r="CY1171">
        <f>AA1171</f>
        <v>0</v>
      </c>
      <c r="CZ1171">
        <f>AE1171</f>
        <v>0</v>
      </c>
      <c r="DA1171">
        <f>AI1171</f>
        <v>1</v>
      </c>
      <c r="DB1171">
        <f t="shared" si="185"/>
        <v>0</v>
      </c>
      <c r="DC1171">
        <f t="shared" si="186"/>
        <v>0</v>
      </c>
    </row>
    <row r="1172" spans="1:107">
      <c r="A1172">
        <f>ROW(Source!A1197)</f>
        <v>1197</v>
      </c>
      <c r="B1172">
        <v>36401907</v>
      </c>
      <c r="C1172">
        <v>36407958</v>
      </c>
      <c r="D1172">
        <v>18406804</v>
      </c>
      <c r="E1172">
        <v>1</v>
      </c>
      <c r="F1172">
        <v>1</v>
      </c>
      <c r="G1172">
        <v>1</v>
      </c>
      <c r="H1172">
        <v>1</v>
      </c>
      <c r="I1172" t="s">
        <v>512</v>
      </c>
      <c r="J1172" t="s">
        <v>3</v>
      </c>
      <c r="K1172" t="s">
        <v>513</v>
      </c>
      <c r="L1172">
        <v>1369</v>
      </c>
      <c r="N1172">
        <v>1013</v>
      </c>
      <c r="O1172" t="s">
        <v>514</v>
      </c>
      <c r="P1172" t="s">
        <v>514</v>
      </c>
      <c r="Q1172">
        <v>1</v>
      </c>
      <c r="W1172">
        <v>0</v>
      </c>
      <c r="X1172">
        <v>254330056</v>
      </c>
      <c r="Y1172">
        <v>11.39</v>
      </c>
      <c r="AA1172">
        <v>0</v>
      </c>
      <c r="AB1172">
        <v>0</v>
      </c>
      <c r="AC1172">
        <v>0</v>
      </c>
      <c r="AD1172">
        <v>249.14</v>
      </c>
      <c r="AE1172">
        <v>0</v>
      </c>
      <c r="AF1172">
        <v>0</v>
      </c>
      <c r="AG1172">
        <v>0</v>
      </c>
      <c r="AH1172">
        <v>249.14</v>
      </c>
      <c r="AI1172">
        <v>1</v>
      </c>
      <c r="AJ1172">
        <v>1</v>
      </c>
      <c r="AK1172">
        <v>1</v>
      </c>
      <c r="AL1172">
        <v>1</v>
      </c>
      <c r="AN1172">
        <v>0</v>
      </c>
      <c r="AO1172">
        <v>1</v>
      </c>
      <c r="AP1172">
        <v>0</v>
      </c>
      <c r="AQ1172">
        <v>0</v>
      </c>
      <c r="AR1172">
        <v>0</v>
      </c>
      <c r="AS1172" t="s">
        <v>3</v>
      </c>
      <c r="AT1172">
        <v>11.39</v>
      </c>
      <c r="AU1172" t="s">
        <v>3</v>
      </c>
      <c r="AV1172">
        <v>1</v>
      </c>
      <c r="AW1172">
        <v>2</v>
      </c>
      <c r="AX1172">
        <v>36407963</v>
      </c>
      <c r="AY1172">
        <v>2</v>
      </c>
      <c r="AZ1172">
        <v>131072</v>
      </c>
      <c r="BA1172">
        <v>1140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Y1172*Source!I1197</f>
        <v>2.0502000000000002</v>
      </c>
      <c r="CY1172">
        <f>AD1172</f>
        <v>249.14</v>
      </c>
      <c r="CZ1172">
        <f>AH1172</f>
        <v>249.14</v>
      </c>
      <c r="DA1172">
        <f>AL1172</f>
        <v>1</v>
      </c>
      <c r="DB1172">
        <f t="shared" si="185"/>
        <v>2837.7</v>
      </c>
      <c r="DC1172">
        <f t="shared" si="186"/>
        <v>0</v>
      </c>
    </row>
    <row r="1173" spans="1:107">
      <c r="A1173">
        <f>ROW(Source!A1197)</f>
        <v>1197</v>
      </c>
      <c r="B1173">
        <v>36401907</v>
      </c>
      <c r="C1173">
        <v>36407958</v>
      </c>
      <c r="D1173">
        <v>121548</v>
      </c>
      <c r="E1173">
        <v>1</v>
      </c>
      <c r="F1173">
        <v>1</v>
      </c>
      <c r="G1173">
        <v>1</v>
      </c>
      <c r="H1173">
        <v>1</v>
      </c>
      <c r="I1173" t="s">
        <v>35</v>
      </c>
      <c r="J1173" t="s">
        <v>3</v>
      </c>
      <c r="K1173" t="s">
        <v>515</v>
      </c>
      <c r="L1173">
        <v>608254</v>
      </c>
      <c r="N1173">
        <v>1013</v>
      </c>
      <c r="O1173" t="s">
        <v>516</v>
      </c>
      <c r="P1173" t="s">
        <v>516</v>
      </c>
      <c r="Q1173">
        <v>1</v>
      </c>
      <c r="W1173">
        <v>0</v>
      </c>
      <c r="X1173">
        <v>-185737400</v>
      </c>
      <c r="Y1173">
        <v>0.13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1</v>
      </c>
      <c r="AJ1173">
        <v>1</v>
      </c>
      <c r="AK1173">
        <v>1</v>
      </c>
      <c r="AL1173">
        <v>1</v>
      </c>
      <c r="AN1173">
        <v>0</v>
      </c>
      <c r="AO1173">
        <v>1</v>
      </c>
      <c r="AP1173">
        <v>0</v>
      </c>
      <c r="AQ1173">
        <v>0</v>
      </c>
      <c r="AR1173">
        <v>0</v>
      </c>
      <c r="AS1173" t="s">
        <v>3</v>
      </c>
      <c r="AT1173">
        <v>0.13</v>
      </c>
      <c r="AU1173" t="s">
        <v>3</v>
      </c>
      <c r="AV1173">
        <v>2</v>
      </c>
      <c r="AW1173">
        <v>2</v>
      </c>
      <c r="AX1173">
        <v>36407964</v>
      </c>
      <c r="AY1173">
        <v>1</v>
      </c>
      <c r="AZ1173">
        <v>0</v>
      </c>
      <c r="BA1173">
        <v>1141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Y1173*Source!I1197</f>
        <v>2.3400000000000001E-2</v>
      </c>
      <c r="CY1173">
        <f>AD1173</f>
        <v>0</v>
      </c>
      <c r="CZ1173">
        <f>AH1173</f>
        <v>0</v>
      </c>
      <c r="DA1173">
        <f>AL1173</f>
        <v>1</v>
      </c>
      <c r="DB1173">
        <f t="shared" si="185"/>
        <v>0</v>
      </c>
      <c r="DC1173">
        <f t="shared" si="186"/>
        <v>0</v>
      </c>
    </row>
    <row r="1174" spans="1:107">
      <c r="A1174">
        <f>ROW(Source!A1197)</f>
        <v>1197</v>
      </c>
      <c r="B1174">
        <v>36401907</v>
      </c>
      <c r="C1174">
        <v>36407958</v>
      </c>
      <c r="D1174">
        <v>29172556</v>
      </c>
      <c r="E1174">
        <v>1</v>
      </c>
      <c r="F1174">
        <v>1</v>
      </c>
      <c r="G1174">
        <v>1</v>
      </c>
      <c r="H1174">
        <v>2</v>
      </c>
      <c r="I1174" t="s">
        <v>517</v>
      </c>
      <c r="J1174" t="s">
        <v>518</v>
      </c>
      <c r="K1174" t="s">
        <v>519</v>
      </c>
      <c r="L1174">
        <v>1368</v>
      </c>
      <c r="N1174">
        <v>1011</v>
      </c>
      <c r="O1174" t="s">
        <v>520</v>
      </c>
      <c r="P1174" t="s">
        <v>520</v>
      </c>
      <c r="Q1174">
        <v>1</v>
      </c>
      <c r="W1174">
        <v>0</v>
      </c>
      <c r="X1174">
        <v>-1302720870</v>
      </c>
      <c r="Y1174">
        <v>0.13</v>
      </c>
      <c r="AA1174">
        <v>0</v>
      </c>
      <c r="AB1174">
        <v>466.71</v>
      </c>
      <c r="AC1174">
        <v>449.82</v>
      </c>
      <c r="AD1174">
        <v>0</v>
      </c>
      <c r="AE1174">
        <v>0</v>
      </c>
      <c r="AF1174">
        <v>31.26</v>
      </c>
      <c r="AG1174">
        <v>13.5</v>
      </c>
      <c r="AH1174">
        <v>0</v>
      </c>
      <c r="AI1174">
        <v>1</v>
      </c>
      <c r="AJ1174">
        <v>14.93</v>
      </c>
      <c r="AK1174">
        <v>33.32</v>
      </c>
      <c r="AL1174">
        <v>1</v>
      </c>
      <c r="AN1174">
        <v>0</v>
      </c>
      <c r="AO1174">
        <v>1</v>
      </c>
      <c r="AP1174">
        <v>0</v>
      </c>
      <c r="AQ1174">
        <v>0</v>
      </c>
      <c r="AR1174">
        <v>0</v>
      </c>
      <c r="AS1174" t="s">
        <v>3</v>
      </c>
      <c r="AT1174">
        <v>0.13</v>
      </c>
      <c r="AU1174" t="s">
        <v>3</v>
      </c>
      <c r="AV1174">
        <v>0</v>
      </c>
      <c r="AW1174">
        <v>2</v>
      </c>
      <c r="AX1174">
        <v>36407965</v>
      </c>
      <c r="AY1174">
        <v>1</v>
      </c>
      <c r="AZ1174">
        <v>0</v>
      </c>
      <c r="BA1174">
        <v>1142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Y1174*Source!I1197</f>
        <v>2.3400000000000001E-2</v>
      </c>
      <c r="CY1174">
        <f>AB1174</f>
        <v>466.71</v>
      </c>
      <c r="CZ1174">
        <f>AF1174</f>
        <v>31.26</v>
      </c>
      <c r="DA1174">
        <f>AJ1174</f>
        <v>14.93</v>
      </c>
      <c r="DB1174">
        <f t="shared" si="185"/>
        <v>4.0599999999999996</v>
      </c>
      <c r="DC1174">
        <f t="shared" si="186"/>
        <v>1.76</v>
      </c>
    </row>
    <row r="1175" spans="1:107">
      <c r="A1175">
        <f>ROW(Source!A1197)</f>
        <v>1197</v>
      </c>
      <c r="B1175">
        <v>36401907</v>
      </c>
      <c r="C1175">
        <v>36407958</v>
      </c>
      <c r="D1175">
        <v>29164349</v>
      </c>
      <c r="E1175">
        <v>1</v>
      </c>
      <c r="F1175">
        <v>1</v>
      </c>
      <c r="G1175">
        <v>1</v>
      </c>
      <c r="H1175">
        <v>3</v>
      </c>
      <c r="I1175" t="s">
        <v>28</v>
      </c>
      <c r="J1175" t="s">
        <v>31</v>
      </c>
      <c r="K1175" t="s">
        <v>29</v>
      </c>
      <c r="L1175">
        <v>1348</v>
      </c>
      <c r="N1175">
        <v>1009</v>
      </c>
      <c r="O1175" t="s">
        <v>30</v>
      </c>
      <c r="P1175" t="s">
        <v>30</v>
      </c>
      <c r="Q1175">
        <v>1000</v>
      </c>
      <c r="W1175">
        <v>0</v>
      </c>
      <c r="X1175">
        <v>-304821490</v>
      </c>
      <c r="Y1175">
        <v>0.47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1</v>
      </c>
      <c r="AJ1175">
        <v>1</v>
      </c>
      <c r="AK1175">
        <v>1</v>
      </c>
      <c r="AL1175">
        <v>1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 t="s">
        <v>3</v>
      </c>
      <c r="AT1175">
        <v>0.47</v>
      </c>
      <c r="AU1175" t="s">
        <v>3</v>
      </c>
      <c r="AV1175">
        <v>0</v>
      </c>
      <c r="AW1175">
        <v>2</v>
      </c>
      <c r="AX1175">
        <v>36407966</v>
      </c>
      <c r="AY1175">
        <v>1</v>
      </c>
      <c r="AZ1175">
        <v>0</v>
      </c>
      <c r="BA1175">
        <v>1143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Y1175*Source!I1197</f>
        <v>8.4599999999999995E-2</v>
      </c>
      <c r="CY1175">
        <f>AA1175</f>
        <v>0</v>
      </c>
      <c r="CZ1175">
        <f>AE1175</f>
        <v>0</v>
      </c>
      <c r="DA1175">
        <f>AI1175</f>
        <v>1</v>
      </c>
      <c r="DB1175">
        <f t="shared" si="185"/>
        <v>0</v>
      </c>
      <c r="DC1175">
        <f t="shared" si="186"/>
        <v>0</v>
      </c>
    </row>
    <row r="1176" spans="1:107">
      <c r="A1176">
        <f>ROW(Source!A1199)</f>
        <v>1199</v>
      </c>
      <c r="B1176">
        <v>36401907</v>
      </c>
      <c r="C1176">
        <v>36407968</v>
      </c>
      <c r="D1176">
        <v>18406804</v>
      </c>
      <c r="E1176">
        <v>1</v>
      </c>
      <c r="F1176">
        <v>1</v>
      </c>
      <c r="G1176">
        <v>1</v>
      </c>
      <c r="H1176">
        <v>1</v>
      </c>
      <c r="I1176" t="s">
        <v>512</v>
      </c>
      <c r="J1176" t="s">
        <v>3</v>
      </c>
      <c r="K1176" t="s">
        <v>513</v>
      </c>
      <c r="L1176">
        <v>1369</v>
      </c>
      <c r="N1176">
        <v>1013</v>
      </c>
      <c r="O1176" t="s">
        <v>514</v>
      </c>
      <c r="P1176" t="s">
        <v>514</v>
      </c>
      <c r="Q1176">
        <v>1</v>
      </c>
      <c r="W1176">
        <v>0</v>
      </c>
      <c r="X1176">
        <v>254330056</v>
      </c>
      <c r="Y1176">
        <v>3.77</v>
      </c>
      <c r="AA1176">
        <v>0</v>
      </c>
      <c r="AB1176">
        <v>0</v>
      </c>
      <c r="AC1176">
        <v>0</v>
      </c>
      <c r="AD1176">
        <v>249.14</v>
      </c>
      <c r="AE1176">
        <v>0</v>
      </c>
      <c r="AF1176">
        <v>0</v>
      </c>
      <c r="AG1176">
        <v>0</v>
      </c>
      <c r="AH1176">
        <v>249.14</v>
      </c>
      <c r="AI1176">
        <v>1</v>
      </c>
      <c r="AJ1176">
        <v>1</v>
      </c>
      <c r="AK1176">
        <v>1</v>
      </c>
      <c r="AL1176">
        <v>1</v>
      </c>
      <c r="AN1176">
        <v>0</v>
      </c>
      <c r="AO1176">
        <v>1</v>
      </c>
      <c r="AP1176">
        <v>0</v>
      </c>
      <c r="AQ1176">
        <v>0</v>
      </c>
      <c r="AR1176">
        <v>0</v>
      </c>
      <c r="AS1176" t="s">
        <v>3</v>
      </c>
      <c r="AT1176">
        <v>3.77</v>
      </c>
      <c r="AU1176" t="s">
        <v>3</v>
      </c>
      <c r="AV1176">
        <v>1</v>
      </c>
      <c r="AW1176">
        <v>2</v>
      </c>
      <c r="AX1176">
        <v>36407971</v>
      </c>
      <c r="AY1176">
        <v>2</v>
      </c>
      <c r="AZ1176">
        <v>131072</v>
      </c>
      <c r="BA1176">
        <v>1144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Y1176*Source!I1199</f>
        <v>0.66804399999999997</v>
      </c>
      <c r="CY1176">
        <f>AD1176</f>
        <v>249.14</v>
      </c>
      <c r="CZ1176">
        <f>AH1176</f>
        <v>249.14</v>
      </c>
      <c r="DA1176">
        <f>AL1176</f>
        <v>1</v>
      </c>
      <c r="DB1176">
        <f t="shared" si="185"/>
        <v>939.26</v>
      </c>
      <c r="DC1176">
        <f t="shared" si="186"/>
        <v>0</v>
      </c>
    </row>
    <row r="1177" spans="1:107">
      <c r="A1177">
        <f>ROW(Source!A1199)</f>
        <v>1199</v>
      </c>
      <c r="B1177">
        <v>36401907</v>
      </c>
      <c r="C1177">
        <v>36407968</v>
      </c>
      <c r="D1177">
        <v>29164349</v>
      </c>
      <c r="E1177">
        <v>1</v>
      </c>
      <c r="F1177">
        <v>1</v>
      </c>
      <c r="G1177">
        <v>1</v>
      </c>
      <c r="H1177">
        <v>3</v>
      </c>
      <c r="I1177" t="s">
        <v>28</v>
      </c>
      <c r="J1177" t="s">
        <v>31</v>
      </c>
      <c r="K1177" t="s">
        <v>29</v>
      </c>
      <c r="L1177">
        <v>1348</v>
      </c>
      <c r="N1177">
        <v>1009</v>
      </c>
      <c r="O1177" t="s">
        <v>30</v>
      </c>
      <c r="P1177" t="s">
        <v>30</v>
      </c>
      <c r="Q1177">
        <v>1000</v>
      </c>
      <c r="W1177">
        <v>0</v>
      </c>
      <c r="X1177">
        <v>-304821490</v>
      </c>
      <c r="Y1177">
        <v>0.11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1</v>
      </c>
      <c r="AJ1177">
        <v>1</v>
      </c>
      <c r="AK1177">
        <v>1</v>
      </c>
      <c r="AL1177">
        <v>1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 t="s">
        <v>3</v>
      </c>
      <c r="AT1177">
        <v>0.11</v>
      </c>
      <c r="AU1177" t="s">
        <v>3</v>
      </c>
      <c r="AV1177">
        <v>0</v>
      </c>
      <c r="AW1177">
        <v>2</v>
      </c>
      <c r="AX1177">
        <v>36407972</v>
      </c>
      <c r="AY1177">
        <v>1</v>
      </c>
      <c r="AZ1177">
        <v>0</v>
      </c>
      <c r="BA1177">
        <v>1145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Y1177*Source!I1199</f>
        <v>1.9491999999999999E-2</v>
      </c>
      <c r="CY1177">
        <f>AA1177</f>
        <v>0</v>
      </c>
      <c r="CZ1177">
        <f>AE1177</f>
        <v>0</v>
      </c>
      <c r="DA1177">
        <f>AI1177</f>
        <v>1</v>
      </c>
      <c r="DB1177">
        <f t="shared" si="185"/>
        <v>0</v>
      </c>
      <c r="DC1177">
        <f t="shared" si="186"/>
        <v>0</v>
      </c>
    </row>
    <row r="1178" spans="1:107">
      <c r="A1178">
        <f>ROW(Source!A1201)</f>
        <v>1201</v>
      </c>
      <c r="B1178">
        <v>36401907</v>
      </c>
      <c r="C1178">
        <v>36407974</v>
      </c>
      <c r="D1178">
        <v>18406804</v>
      </c>
      <c r="E1178">
        <v>1</v>
      </c>
      <c r="F1178">
        <v>1</v>
      </c>
      <c r="G1178">
        <v>1</v>
      </c>
      <c r="H1178">
        <v>1</v>
      </c>
      <c r="I1178" t="s">
        <v>512</v>
      </c>
      <c r="J1178" t="s">
        <v>3</v>
      </c>
      <c r="K1178" t="s">
        <v>513</v>
      </c>
      <c r="L1178">
        <v>1369</v>
      </c>
      <c r="N1178">
        <v>1013</v>
      </c>
      <c r="O1178" t="s">
        <v>514</v>
      </c>
      <c r="P1178" t="s">
        <v>514</v>
      </c>
      <c r="Q1178">
        <v>1</v>
      </c>
      <c r="W1178">
        <v>0</v>
      </c>
      <c r="X1178">
        <v>254330056</v>
      </c>
      <c r="Y1178">
        <v>5.84</v>
      </c>
      <c r="AA1178">
        <v>0</v>
      </c>
      <c r="AB1178">
        <v>0</v>
      </c>
      <c r="AC1178">
        <v>0</v>
      </c>
      <c r="AD1178">
        <v>249.14</v>
      </c>
      <c r="AE1178">
        <v>0</v>
      </c>
      <c r="AF1178">
        <v>0</v>
      </c>
      <c r="AG1178">
        <v>0</v>
      </c>
      <c r="AH1178">
        <v>249.14</v>
      </c>
      <c r="AI1178">
        <v>1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0</v>
      </c>
      <c r="AQ1178">
        <v>0</v>
      </c>
      <c r="AR1178">
        <v>0</v>
      </c>
      <c r="AS1178" t="s">
        <v>3</v>
      </c>
      <c r="AT1178">
        <v>5.84</v>
      </c>
      <c r="AU1178" t="s">
        <v>3</v>
      </c>
      <c r="AV1178">
        <v>1</v>
      </c>
      <c r="AW1178">
        <v>2</v>
      </c>
      <c r="AX1178">
        <v>36407976</v>
      </c>
      <c r="AY1178">
        <v>2</v>
      </c>
      <c r="AZ1178">
        <v>131072</v>
      </c>
      <c r="BA1178">
        <v>1146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Y1178*Source!I1201</f>
        <v>0.2336</v>
      </c>
      <c r="CY1178">
        <f>AD1178</f>
        <v>249.14</v>
      </c>
      <c r="CZ1178">
        <f>AH1178</f>
        <v>249.14</v>
      </c>
      <c r="DA1178">
        <f>AL1178</f>
        <v>1</v>
      </c>
      <c r="DB1178">
        <f t="shared" si="185"/>
        <v>1454.98</v>
      </c>
      <c r="DC1178">
        <f t="shared" si="186"/>
        <v>0</v>
      </c>
    </row>
    <row r="1179" spans="1:107">
      <c r="A1179">
        <f>ROW(Source!A1202)</f>
        <v>1202</v>
      </c>
      <c r="B1179">
        <v>36401907</v>
      </c>
      <c r="C1179">
        <v>36407977</v>
      </c>
      <c r="D1179">
        <v>18406804</v>
      </c>
      <c r="E1179">
        <v>1</v>
      </c>
      <c r="F1179">
        <v>1</v>
      </c>
      <c r="G1179">
        <v>1</v>
      </c>
      <c r="H1179">
        <v>1</v>
      </c>
      <c r="I1179" t="s">
        <v>512</v>
      </c>
      <c r="J1179" t="s">
        <v>3</v>
      </c>
      <c r="K1179" t="s">
        <v>513</v>
      </c>
      <c r="L1179">
        <v>1369</v>
      </c>
      <c r="N1179">
        <v>1013</v>
      </c>
      <c r="O1179" t="s">
        <v>514</v>
      </c>
      <c r="P1179" t="s">
        <v>514</v>
      </c>
      <c r="Q1179">
        <v>1</v>
      </c>
      <c r="W1179">
        <v>0</v>
      </c>
      <c r="X1179">
        <v>254330056</v>
      </c>
      <c r="Y1179">
        <v>9.64</v>
      </c>
      <c r="AA1179">
        <v>0</v>
      </c>
      <c r="AB1179">
        <v>0</v>
      </c>
      <c r="AC1179">
        <v>0</v>
      </c>
      <c r="AD1179">
        <v>249.14</v>
      </c>
      <c r="AE1179">
        <v>0</v>
      </c>
      <c r="AF1179">
        <v>0</v>
      </c>
      <c r="AG1179">
        <v>0</v>
      </c>
      <c r="AH1179">
        <v>249.14</v>
      </c>
      <c r="AI1179">
        <v>1</v>
      </c>
      <c r="AJ1179">
        <v>1</v>
      </c>
      <c r="AK1179">
        <v>1</v>
      </c>
      <c r="AL1179">
        <v>1</v>
      </c>
      <c r="AN1179">
        <v>0</v>
      </c>
      <c r="AO1179">
        <v>1</v>
      </c>
      <c r="AP1179">
        <v>0</v>
      </c>
      <c r="AQ1179">
        <v>0</v>
      </c>
      <c r="AR1179">
        <v>0</v>
      </c>
      <c r="AS1179" t="s">
        <v>3</v>
      </c>
      <c r="AT1179">
        <v>9.64</v>
      </c>
      <c r="AU1179" t="s">
        <v>3</v>
      </c>
      <c r="AV1179">
        <v>1</v>
      </c>
      <c r="AW1179">
        <v>2</v>
      </c>
      <c r="AX1179">
        <v>36407981</v>
      </c>
      <c r="AY1179">
        <v>1</v>
      </c>
      <c r="AZ1179">
        <v>0</v>
      </c>
      <c r="BA1179">
        <v>1147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Y1179*Source!I1202</f>
        <v>1.9280000000000002</v>
      </c>
      <c r="CY1179">
        <f>AD1179</f>
        <v>249.14</v>
      </c>
      <c r="CZ1179">
        <f>AH1179</f>
        <v>249.14</v>
      </c>
      <c r="DA1179">
        <f>AL1179</f>
        <v>1</v>
      </c>
      <c r="DB1179">
        <f t="shared" si="185"/>
        <v>2401.71</v>
      </c>
      <c r="DC1179">
        <f t="shared" si="186"/>
        <v>0</v>
      </c>
    </row>
    <row r="1180" spans="1:107">
      <c r="A1180">
        <f>ROW(Source!A1202)</f>
        <v>1202</v>
      </c>
      <c r="B1180">
        <v>36401907</v>
      </c>
      <c r="C1180">
        <v>36407977</v>
      </c>
      <c r="D1180">
        <v>121548</v>
      </c>
      <c r="E1180">
        <v>1</v>
      </c>
      <c r="F1180">
        <v>1</v>
      </c>
      <c r="G1180">
        <v>1</v>
      </c>
      <c r="H1180">
        <v>1</v>
      </c>
      <c r="I1180" t="s">
        <v>35</v>
      </c>
      <c r="J1180" t="s">
        <v>3</v>
      </c>
      <c r="K1180" t="s">
        <v>515</v>
      </c>
      <c r="L1180">
        <v>608254</v>
      </c>
      <c r="N1180">
        <v>1013</v>
      </c>
      <c r="O1180" t="s">
        <v>516</v>
      </c>
      <c r="P1180" t="s">
        <v>516</v>
      </c>
      <c r="Q1180">
        <v>1</v>
      </c>
      <c r="W1180">
        <v>0</v>
      </c>
      <c r="X1180">
        <v>-185737400</v>
      </c>
      <c r="Y1180">
        <v>0.01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1</v>
      </c>
      <c r="AJ1180">
        <v>1</v>
      </c>
      <c r="AK1180">
        <v>1</v>
      </c>
      <c r="AL1180">
        <v>1</v>
      </c>
      <c r="AN1180">
        <v>0</v>
      </c>
      <c r="AO1180">
        <v>1</v>
      </c>
      <c r="AP1180">
        <v>0</v>
      </c>
      <c r="AQ1180">
        <v>0</v>
      </c>
      <c r="AR1180">
        <v>0</v>
      </c>
      <c r="AS1180" t="s">
        <v>3</v>
      </c>
      <c r="AT1180">
        <v>0.01</v>
      </c>
      <c r="AU1180" t="s">
        <v>3</v>
      </c>
      <c r="AV1180">
        <v>2</v>
      </c>
      <c r="AW1180">
        <v>2</v>
      </c>
      <c r="AX1180">
        <v>36407982</v>
      </c>
      <c r="AY1180">
        <v>1</v>
      </c>
      <c r="AZ1180">
        <v>0</v>
      </c>
      <c r="BA1180">
        <v>1148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Y1180*Source!I1202</f>
        <v>2E-3</v>
      </c>
      <c r="CY1180">
        <f>AD1180</f>
        <v>0</v>
      </c>
      <c r="CZ1180">
        <f>AH1180</f>
        <v>0</v>
      </c>
      <c r="DA1180">
        <f>AL1180</f>
        <v>1</v>
      </c>
      <c r="DB1180">
        <f t="shared" si="185"/>
        <v>0</v>
      </c>
      <c r="DC1180">
        <f t="shared" si="186"/>
        <v>0</v>
      </c>
    </row>
    <row r="1181" spans="1:107">
      <c r="A1181">
        <f>ROW(Source!A1202)</f>
        <v>1202</v>
      </c>
      <c r="B1181">
        <v>36401907</v>
      </c>
      <c r="C1181">
        <v>36407977</v>
      </c>
      <c r="D1181">
        <v>29172556</v>
      </c>
      <c r="E1181">
        <v>1</v>
      </c>
      <c r="F1181">
        <v>1</v>
      </c>
      <c r="G1181">
        <v>1</v>
      </c>
      <c r="H1181">
        <v>2</v>
      </c>
      <c r="I1181" t="s">
        <v>517</v>
      </c>
      <c r="J1181" t="s">
        <v>518</v>
      </c>
      <c r="K1181" t="s">
        <v>519</v>
      </c>
      <c r="L1181">
        <v>1368</v>
      </c>
      <c r="N1181">
        <v>1011</v>
      </c>
      <c r="O1181" t="s">
        <v>520</v>
      </c>
      <c r="P1181" t="s">
        <v>520</v>
      </c>
      <c r="Q1181">
        <v>1</v>
      </c>
      <c r="W1181">
        <v>0</v>
      </c>
      <c r="X1181">
        <v>-1302720870</v>
      </c>
      <c r="Y1181">
        <v>0.01</v>
      </c>
      <c r="AA1181">
        <v>0</v>
      </c>
      <c r="AB1181">
        <v>466.71</v>
      </c>
      <c r="AC1181">
        <v>449.82</v>
      </c>
      <c r="AD1181">
        <v>0</v>
      </c>
      <c r="AE1181">
        <v>0</v>
      </c>
      <c r="AF1181">
        <v>31.26</v>
      </c>
      <c r="AG1181">
        <v>13.5</v>
      </c>
      <c r="AH1181">
        <v>0</v>
      </c>
      <c r="AI1181">
        <v>1</v>
      </c>
      <c r="AJ1181">
        <v>14.93</v>
      </c>
      <c r="AK1181">
        <v>33.32</v>
      </c>
      <c r="AL1181">
        <v>1</v>
      </c>
      <c r="AN1181">
        <v>0</v>
      </c>
      <c r="AO1181">
        <v>1</v>
      </c>
      <c r="AP1181">
        <v>0</v>
      </c>
      <c r="AQ1181">
        <v>0</v>
      </c>
      <c r="AR1181">
        <v>0</v>
      </c>
      <c r="AS1181" t="s">
        <v>3</v>
      </c>
      <c r="AT1181">
        <v>0.01</v>
      </c>
      <c r="AU1181" t="s">
        <v>3</v>
      </c>
      <c r="AV1181">
        <v>0</v>
      </c>
      <c r="AW1181">
        <v>2</v>
      </c>
      <c r="AX1181">
        <v>36407983</v>
      </c>
      <c r="AY1181">
        <v>1</v>
      </c>
      <c r="AZ1181">
        <v>0</v>
      </c>
      <c r="BA1181">
        <v>1149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Y1181*Source!I1202</f>
        <v>2E-3</v>
      </c>
      <c r="CY1181">
        <f>AB1181</f>
        <v>466.71</v>
      </c>
      <c r="CZ1181">
        <f>AF1181</f>
        <v>31.26</v>
      </c>
      <c r="DA1181">
        <f>AJ1181</f>
        <v>14.93</v>
      </c>
      <c r="DB1181">
        <f t="shared" si="185"/>
        <v>0.31</v>
      </c>
      <c r="DC1181">
        <f t="shared" si="186"/>
        <v>0.14000000000000001</v>
      </c>
    </row>
    <row r="1182" spans="1:107">
      <c r="A1182">
        <f>ROW(Source!A1203)</f>
        <v>1203</v>
      </c>
      <c r="B1182">
        <v>36401907</v>
      </c>
      <c r="C1182">
        <v>36407984</v>
      </c>
      <c r="D1182">
        <v>18408066</v>
      </c>
      <c r="E1182">
        <v>1</v>
      </c>
      <c r="F1182">
        <v>1</v>
      </c>
      <c r="G1182">
        <v>1</v>
      </c>
      <c r="H1182">
        <v>1</v>
      </c>
      <c r="I1182" t="s">
        <v>521</v>
      </c>
      <c r="J1182" t="s">
        <v>3</v>
      </c>
      <c r="K1182" t="s">
        <v>522</v>
      </c>
      <c r="L1182">
        <v>1369</v>
      </c>
      <c r="N1182">
        <v>1013</v>
      </c>
      <c r="O1182" t="s">
        <v>514</v>
      </c>
      <c r="P1182" t="s">
        <v>514</v>
      </c>
      <c r="Q1182">
        <v>1</v>
      </c>
      <c r="W1182">
        <v>0</v>
      </c>
      <c r="X1182">
        <v>-886480961</v>
      </c>
      <c r="Y1182">
        <v>17.89</v>
      </c>
      <c r="AA1182">
        <v>0</v>
      </c>
      <c r="AB1182">
        <v>0</v>
      </c>
      <c r="AC1182">
        <v>0</v>
      </c>
      <c r="AD1182">
        <v>256.16000000000003</v>
      </c>
      <c r="AE1182">
        <v>0</v>
      </c>
      <c r="AF1182">
        <v>0</v>
      </c>
      <c r="AG1182">
        <v>0</v>
      </c>
      <c r="AH1182">
        <v>256.16000000000003</v>
      </c>
      <c r="AI1182">
        <v>1</v>
      </c>
      <c r="AJ1182">
        <v>1</v>
      </c>
      <c r="AK1182">
        <v>1</v>
      </c>
      <c r="AL1182">
        <v>1</v>
      </c>
      <c r="AN1182">
        <v>0</v>
      </c>
      <c r="AO1182">
        <v>1</v>
      </c>
      <c r="AP1182">
        <v>0</v>
      </c>
      <c r="AQ1182">
        <v>0</v>
      </c>
      <c r="AR1182">
        <v>0</v>
      </c>
      <c r="AS1182" t="s">
        <v>3</v>
      </c>
      <c r="AT1182">
        <v>17.89</v>
      </c>
      <c r="AU1182" t="s">
        <v>3</v>
      </c>
      <c r="AV1182">
        <v>1</v>
      </c>
      <c r="AW1182">
        <v>2</v>
      </c>
      <c r="AX1182">
        <v>36407988</v>
      </c>
      <c r="AY1182">
        <v>1</v>
      </c>
      <c r="AZ1182">
        <v>0</v>
      </c>
      <c r="BA1182">
        <v>1150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Y1182*Source!I1203</f>
        <v>0.35780000000000001</v>
      </c>
      <c r="CY1182">
        <f>AD1182</f>
        <v>256.16000000000003</v>
      </c>
      <c r="CZ1182">
        <f>AH1182</f>
        <v>256.16000000000003</v>
      </c>
      <c r="DA1182">
        <f>AL1182</f>
        <v>1</v>
      </c>
      <c r="DB1182">
        <f t="shared" si="185"/>
        <v>4582.7</v>
      </c>
      <c r="DC1182">
        <f t="shared" si="186"/>
        <v>0</v>
      </c>
    </row>
    <row r="1183" spans="1:107">
      <c r="A1183">
        <f>ROW(Source!A1203)</f>
        <v>1203</v>
      </c>
      <c r="B1183">
        <v>36401907</v>
      </c>
      <c r="C1183">
        <v>36407984</v>
      </c>
      <c r="D1183">
        <v>121548</v>
      </c>
      <c r="E1183">
        <v>1</v>
      </c>
      <c r="F1183">
        <v>1</v>
      </c>
      <c r="G1183">
        <v>1</v>
      </c>
      <c r="H1183">
        <v>1</v>
      </c>
      <c r="I1183" t="s">
        <v>35</v>
      </c>
      <c r="J1183" t="s">
        <v>3</v>
      </c>
      <c r="K1183" t="s">
        <v>515</v>
      </c>
      <c r="L1183">
        <v>608254</v>
      </c>
      <c r="N1183">
        <v>1013</v>
      </c>
      <c r="O1183" t="s">
        <v>516</v>
      </c>
      <c r="P1183" t="s">
        <v>516</v>
      </c>
      <c r="Q1183">
        <v>1</v>
      </c>
      <c r="W1183">
        <v>0</v>
      </c>
      <c r="X1183">
        <v>-185737400</v>
      </c>
      <c r="Y1183">
        <v>0.08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1</v>
      </c>
      <c r="AJ1183">
        <v>1</v>
      </c>
      <c r="AK1183">
        <v>1</v>
      </c>
      <c r="AL1183">
        <v>1</v>
      </c>
      <c r="AN1183">
        <v>0</v>
      </c>
      <c r="AO1183">
        <v>1</v>
      </c>
      <c r="AP1183">
        <v>0</v>
      </c>
      <c r="AQ1183">
        <v>0</v>
      </c>
      <c r="AR1183">
        <v>0</v>
      </c>
      <c r="AS1183" t="s">
        <v>3</v>
      </c>
      <c r="AT1183">
        <v>0.08</v>
      </c>
      <c r="AU1183" t="s">
        <v>3</v>
      </c>
      <c r="AV1183">
        <v>2</v>
      </c>
      <c r="AW1183">
        <v>2</v>
      </c>
      <c r="AX1183">
        <v>36407989</v>
      </c>
      <c r="AY1183">
        <v>1</v>
      </c>
      <c r="AZ1183">
        <v>0</v>
      </c>
      <c r="BA1183">
        <v>1151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Y1183*Source!I1203</f>
        <v>1.6000000000000001E-3</v>
      </c>
      <c r="CY1183">
        <f>AD1183</f>
        <v>0</v>
      </c>
      <c r="CZ1183">
        <f>AH1183</f>
        <v>0</v>
      </c>
      <c r="DA1183">
        <f>AL1183</f>
        <v>1</v>
      </c>
      <c r="DB1183">
        <f t="shared" si="185"/>
        <v>0</v>
      </c>
      <c r="DC1183">
        <f t="shared" si="186"/>
        <v>0</v>
      </c>
    </row>
    <row r="1184" spans="1:107">
      <c r="A1184">
        <f>ROW(Source!A1203)</f>
        <v>1203</v>
      </c>
      <c r="B1184">
        <v>36401907</v>
      </c>
      <c r="C1184">
        <v>36407984</v>
      </c>
      <c r="D1184">
        <v>29172556</v>
      </c>
      <c r="E1184">
        <v>1</v>
      </c>
      <c r="F1184">
        <v>1</v>
      </c>
      <c r="G1184">
        <v>1</v>
      </c>
      <c r="H1184">
        <v>2</v>
      </c>
      <c r="I1184" t="s">
        <v>517</v>
      </c>
      <c r="J1184" t="s">
        <v>518</v>
      </c>
      <c r="K1184" t="s">
        <v>519</v>
      </c>
      <c r="L1184">
        <v>1368</v>
      </c>
      <c r="N1184">
        <v>1011</v>
      </c>
      <c r="O1184" t="s">
        <v>520</v>
      </c>
      <c r="P1184" t="s">
        <v>520</v>
      </c>
      <c r="Q1184">
        <v>1</v>
      </c>
      <c r="W1184">
        <v>0</v>
      </c>
      <c r="X1184">
        <v>-1302720870</v>
      </c>
      <c r="Y1184">
        <v>0.08</v>
      </c>
      <c r="AA1184">
        <v>0</v>
      </c>
      <c r="AB1184">
        <v>466.71</v>
      </c>
      <c r="AC1184">
        <v>449.82</v>
      </c>
      <c r="AD1184">
        <v>0</v>
      </c>
      <c r="AE1184">
        <v>0</v>
      </c>
      <c r="AF1184">
        <v>31.26</v>
      </c>
      <c r="AG1184">
        <v>13.5</v>
      </c>
      <c r="AH1184">
        <v>0</v>
      </c>
      <c r="AI1184">
        <v>1</v>
      </c>
      <c r="AJ1184">
        <v>14.93</v>
      </c>
      <c r="AK1184">
        <v>33.32</v>
      </c>
      <c r="AL1184">
        <v>1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0.08</v>
      </c>
      <c r="AU1184" t="s">
        <v>3</v>
      </c>
      <c r="AV1184">
        <v>0</v>
      </c>
      <c r="AW1184">
        <v>2</v>
      </c>
      <c r="AX1184">
        <v>36407990</v>
      </c>
      <c r="AY1184">
        <v>1</v>
      </c>
      <c r="AZ1184">
        <v>0</v>
      </c>
      <c r="BA1184">
        <v>1152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Y1184*Source!I1203</f>
        <v>1.6000000000000001E-3</v>
      </c>
      <c r="CY1184">
        <f>AB1184</f>
        <v>466.71</v>
      </c>
      <c r="CZ1184">
        <f>AF1184</f>
        <v>31.26</v>
      </c>
      <c r="DA1184">
        <f>AJ1184</f>
        <v>14.93</v>
      </c>
      <c r="DB1184">
        <f t="shared" si="185"/>
        <v>2.5</v>
      </c>
      <c r="DC1184">
        <f t="shared" si="186"/>
        <v>1.08</v>
      </c>
    </row>
    <row r="1185" spans="1:107">
      <c r="A1185">
        <f>ROW(Source!A1204)</f>
        <v>1204</v>
      </c>
      <c r="B1185">
        <v>36401907</v>
      </c>
      <c r="C1185">
        <v>36407991</v>
      </c>
      <c r="D1185">
        <v>18408066</v>
      </c>
      <c r="E1185">
        <v>1</v>
      </c>
      <c r="F1185">
        <v>1</v>
      </c>
      <c r="G1185">
        <v>1</v>
      </c>
      <c r="H1185">
        <v>1</v>
      </c>
      <c r="I1185" t="s">
        <v>521</v>
      </c>
      <c r="J1185" t="s">
        <v>3</v>
      </c>
      <c r="K1185" t="s">
        <v>522</v>
      </c>
      <c r="L1185">
        <v>1369</v>
      </c>
      <c r="N1185">
        <v>1013</v>
      </c>
      <c r="O1185" t="s">
        <v>514</v>
      </c>
      <c r="P1185" t="s">
        <v>514</v>
      </c>
      <c r="Q1185">
        <v>1</v>
      </c>
      <c r="W1185">
        <v>0</v>
      </c>
      <c r="X1185">
        <v>-886480961</v>
      </c>
      <c r="Y1185">
        <v>179.3</v>
      </c>
      <c r="AA1185">
        <v>0</v>
      </c>
      <c r="AB1185">
        <v>0</v>
      </c>
      <c r="AC1185">
        <v>0</v>
      </c>
      <c r="AD1185">
        <v>256.16000000000003</v>
      </c>
      <c r="AE1185">
        <v>0</v>
      </c>
      <c r="AF1185">
        <v>0</v>
      </c>
      <c r="AG1185">
        <v>0</v>
      </c>
      <c r="AH1185">
        <v>256.16000000000003</v>
      </c>
      <c r="AI1185">
        <v>1</v>
      </c>
      <c r="AJ1185">
        <v>1</v>
      </c>
      <c r="AK1185">
        <v>1</v>
      </c>
      <c r="AL1185">
        <v>1</v>
      </c>
      <c r="AN1185">
        <v>0</v>
      </c>
      <c r="AO1185">
        <v>1</v>
      </c>
      <c r="AP1185">
        <v>0</v>
      </c>
      <c r="AQ1185">
        <v>0</v>
      </c>
      <c r="AR1185">
        <v>0</v>
      </c>
      <c r="AS1185" t="s">
        <v>3</v>
      </c>
      <c r="AT1185">
        <v>179.3</v>
      </c>
      <c r="AU1185" t="s">
        <v>3</v>
      </c>
      <c r="AV1185">
        <v>1</v>
      </c>
      <c r="AW1185">
        <v>2</v>
      </c>
      <c r="AX1185">
        <v>36407997</v>
      </c>
      <c r="AY1185">
        <v>1</v>
      </c>
      <c r="AZ1185">
        <v>0</v>
      </c>
      <c r="BA1185">
        <v>1153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Y1185*Source!I1204</f>
        <v>3.5860000000000003</v>
      </c>
      <c r="CY1185">
        <f>AD1185</f>
        <v>256.16000000000003</v>
      </c>
      <c r="CZ1185">
        <f>AH1185</f>
        <v>256.16000000000003</v>
      </c>
      <c r="DA1185">
        <f>AL1185</f>
        <v>1</v>
      </c>
      <c r="DB1185">
        <f t="shared" si="185"/>
        <v>45929.49</v>
      </c>
      <c r="DC1185">
        <f t="shared" si="186"/>
        <v>0</v>
      </c>
    </row>
    <row r="1186" spans="1:107">
      <c r="A1186">
        <f>ROW(Source!A1204)</f>
        <v>1204</v>
      </c>
      <c r="B1186">
        <v>36401907</v>
      </c>
      <c r="C1186">
        <v>36407991</v>
      </c>
      <c r="D1186">
        <v>121548</v>
      </c>
      <c r="E1186">
        <v>1</v>
      </c>
      <c r="F1186">
        <v>1</v>
      </c>
      <c r="G1186">
        <v>1</v>
      </c>
      <c r="H1186">
        <v>1</v>
      </c>
      <c r="I1186" t="s">
        <v>35</v>
      </c>
      <c r="J1186" t="s">
        <v>3</v>
      </c>
      <c r="K1186" t="s">
        <v>515</v>
      </c>
      <c r="L1186">
        <v>608254</v>
      </c>
      <c r="N1186">
        <v>1013</v>
      </c>
      <c r="O1186" t="s">
        <v>516</v>
      </c>
      <c r="P1186" t="s">
        <v>516</v>
      </c>
      <c r="Q1186">
        <v>1</v>
      </c>
      <c r="W1186">
        <v>0</v>
      </c>
      <c r="X1186">
        <v>-185737400</v>
      </c>
      <c r="Y1186">
        <v>3.97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1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0</v>
      </c>
      <c r="AQ1186">
        <v>0</v>
      </c>
      <c r="AR1186">
        <v>0</v>
      </c>
      <c r="AS1186" t="s">
        <v>3</v>
      </c>
      <c r="AT1186">
        <v>3.97</v>
      </c>
      <c r="AU1186" t="s">
        <v>3</v>
      </c>
      <c r="AV1186">
        <v>2</v>
      </c>
      <c r="AW1186">
        <v>2</v>
      </c>
      <c r="AX1186">
        <v>36407998</v>
      </c>
      <c r="AY1186">
        <v>1</v>
      </c>
      <c r="AZ1186">
        <v>0</v>
      </c>
      <c r="BA1186">
        <v>1154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Y1186*Source!I1204</f>
        <v>7.9400000000000012E-2</v>
      </c>
      <c r="CY1186">
        <f>AD1186</f>
        <v>0</v>
      </c>
      <c r="CZ1186">
        <f>AH1186</f>
        <v>0</v>
      </c>
      <c r="DA1186">
        <f>AL1186</f>
        <v>1</v>
      </c>
      <c r="DB1186">
        <f t="shared" si="185"/>
        <v>0</v>
      </c>
      <c r="DC1186">
        <f t="shared" si="186"/>
        <v>0</v>
      </c>
    </row>
    <row r="1187" spans="1:107">
      <c r="A1187">
        <f>ROW(Source!A1204)</f>
        <v>1204</v>
      </c>
      <c r="B1187">
        <v>36401907</v>
      </c>
      <c r="C1187">
        <v>36407991</v>
      </c>
      <c r="D1187">
        <v>29172710</v>
      </c>
      <c r="E1187">
        <v>1</v>
      </c>
      <c r="F1187">
        <v>1</v>
      </c>
      <c r="G1187">
        <v>1</v>
      </c>
      <c r="H1187">
        <v>2</v>
      </c>
      <c r="I1187" t="s">
        <v>523</v>
      </c>
      <c r="J1187" t="s">
        <v>524</v>
      </c>
      <c r="K1187" t="s">
        <v>525</v>
      </c>
      <c r="L1187">
        <v>1368</v>
      </c>
      <c r="N1187">
        <v>1011</v>
      </c>
      <c r="O1187" t="s">
        <v>520</v>
      </c>
      <c r="P1187" t="s">
        <v>520</v>
      </c>
      <c r="Q1187">
        <v>1</v>
      </c>
      <c r="W1187">
        <v>0</v>
      </c>
      <c r="X1187">
        <v>-1676841219</v>
      </c>
      <c r="Y1187">
        <v>3.97</v>
      </c>
      <c r="AA1187">
        <v>0</v>
      </c>
      <c r="AB1187">
        <v>539.16</v>
      </c>
      <c r="AC1187">
        <v>335.2</v>
      </c>
      <c r="AD1187">
        <v>0</v>
      </c>
      <c r="AE1187">
        <v>0</v>
      </c>
      <c r="AF1187">
        <v>46.56</v>
      </c>
      <c r="AG1187">
        <v>10.06</v>
      </c>
      <c r="AH1187">
        <v>0</v>
      </c>
      <c r="AI1187">
        <v>1</v>
      </c>
      <c r="AJ1187">
        <v>11.58</v>
      </c>
      <c r="AK1187">
        <v>33.32</v>
      </c>
      <c r="AL1187">
        <v>1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3.97</v>
      </c>
      <c r="AU1187" t="s">
        <v>3</v>
      </c>
      <c r="AV1187">
        <v>0</v>
      </c>
      <c r="AW1187">
        <v>2</v>
      </c>
      <c r="AX1187">
        <v>36407999</v>
      </c>
      <c r="AY1187">
        <v>1</v>
      </c>
      <c r="AZ1187">
        <v>0</v>
      </c>
      <c r="BA1187">
        <v>1155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Y1187*Source!I1204</f>
        <v>7.9400000000000012E-2</v>
      </c>
      <c r="CY1187">
        <f>AB1187</f>
        <v>539.16</v>
      </c>
      <c r="CZ1187">
        <f>AF1187</f>
        <v>46.56</v>
      </c>
      <c r="DA1187">
        <f>AJ1187</f>
        <v>11.58</v>
      </c>
      <c r="DB1187">
        <f t="shared" si="185"/>
        <v>184.84</v>
      </c>
      <c r="DC1187">
        <f t="shared" si="186"/>
        <v>39.94</v>
      </c>
    </row>
    <row r="1188" spans="1:107">
      <c r="A1188">
        <f>ROW(Source!A1204)</f>
        <v>1204</v>
      </c>
      <c r="B1188">
        <v>36401907</v>
      </c>
      <c r="C1188">
        <v>36407991</v>
      </c>
      <c r="D1188">
        <v>29174533</v>
      </c>
      <c r="E1188">
        <v>1</v>
      </c>
      <c r="F1188">
        <v>1</v>
      </c>
      <c r="G1188">
        <v>1</v>
      </c>
      <c r="H1188">
        <v>2</v>
      </c>
      <c r="I1188" t="s">
        <v>526</v>
      </c>
      <c r="J1188" t="s">
        <v>527</v>
      </c>
      <c r="K1188" t="s">
        <v>528</v>
      </c>
      <c r="L1188">
        <v>1368</v>
      </c>
      <c r="N1188">
        <v>1011</v>
      </c>
      <c r="O1188" t="s">
        <v>520</v>
      </c>
      <c r="P1188" t="s">
        <v>520</v>
      </c>
      <c r="Q1188">
        <v>1</v>
      </c>
      <c r="W1188">
        <v>0</v>
      </c>
      <c r="X1188">
        <v>1235896746</v>
      </c>
      <c r="Y1188">
        <v>7.93</v>
      </c>
      <c r="AA1188">
        <v>0</v>
      </c>
      <c r="AB1188">
        <v>5.0599999999999996</v>
      </c>
      <c r="AC1188">
        <v>0</v>
      </c>
      <c r="AD1188">
        <v>0</v>
      </c>
      <c r="AE1188">
        <v>0</v>
      </c>
      <c r="AF1188">
        <v>1.53</v>
      </c>
      <c r="AG1188">
        <v>0</v>
      </c>
      <c r="AH1188">
        <v>0</v>
      </c>
      <c r="AI1188">
        <v>1</v>
      </c>
      <c r="AJ1188">
        <v>3.31</v>
      </c>
      <c r="AK1188">
        <v>33.32</v>
      </c>
      <c r="AL1188">
        <v>1</v>
      </c>
      <c r="AN1188">
        <v>0</v>
      </c>
      <c r="AO1188">
        <v>1</v>
      </c>
      <c r="AP1188">
        <v>0</v>
      </c>
      <c r="AQ1188">
        <v>0</v>
      </c>
      <c r="AR1188">
        <v>0</v>
      </c>
      <c r="AS1188" t="s">
        <v>3</v>
      </c>
      <c r="AT1188">
        <v>7.93</v>
      </c>
      <c r="AU1188" t="s">
        <v>3</v>
      </c>
      <c r="AV1188">
        <v>0</v>
      </c>
      <c r="AW1188">
        <v>2</v>
      </c>
      <c r="AX1188">
        <v>36408000</v>
      </c>
      <c r="AY1188">
        <v>1</v>
      </c>
      <c r="AZ1188">
        <v>0</v>
      </c>
      <c r="BA1188">
        <v>1156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Y1188*Source!I1204</f>
        <v>0.15859999999999999</v>
      </c>
      <c r="CY1188">
        <f>AB1188</f>
        <v>5.0599999999999996</v>
      </c>
      <c r="CZ1188">
        <f>AF1188</f>
        <v>1.53</v>
      </c>
      <c r="DA1188">
        <f>AJ1188</f>
        <v>3.31</v>
      </c>
      <c r="DB1188">
        <f t="shared" si="185"/>
        <v>12.13</v>
      </c>
      <c r="DC1188">
        <f t="shared" si="186"/>
        <v>0</v>
      </c>
    </row>
    <row r="1189" spans="1:107">
      <c r="A1189">
        <f>ROW(Source!A1204)</f>
        <v>1204</v>
      </c>
      <c r="B1189">
        <v>36401907</v>
      </c>
      <c r="C1189">
        <v>36407991</v>
      </c>
      <c r="D1189">
        <v>29164349</v>
      </c>
      <c r="E1189">
        <v>1</v>
      </c>
      <c r="F1189">
        <v>1</v>
      </c>
      <c r="G1189">
        <v>1</v>
      </c>
      <c r="H1189">
        <v>3</v>
      </c>
      <c r="I1189" t="s">
        <v>28</v>
      </c>
      <c r="J1189" t="s">
        <v>31</v>
      </c>
      <c r="K1189" t="s">
        <v>29</v>
      </c>
      <c r="L1189">
        <v>1348</v>
      </c>
      <c r="N1189">
        <v>1009</v>
      </c>
      <c r="O1189" t="s">
        <v>30</v>
      </c>
      <c r="P1189" t="s">
        <v>30</v>
      </c>
      <c r="Q1189">
        <v>1000</v>
      </c>
      <c r="W1189">
        <v>0</v>
      </c>
      <c r="X1189">
        <v>-304821490</v>
      </c>
      <c r="Y1189">
        <v>10.5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1</v>
      </c>
      <c r="AJ1189">
        <v>1</v>
      </c>
      <c r="AK1189">
        <v>1</v>
      </c>
      <c r="AL1189">
        <v>1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 t="s">
        <v>3</v>
      </c>
      <c r="AT1189">
        <v>10.5</v>
      </c>
      <c r="AU1189" t="s">
        <v>3</v>
      </c>
      <c r="AV1189">
        <v>0</v>
      </c>
      <c r="AW1189">
        <v>2</v>
      </c>
      <c r="AX1189">
        <v>36408001</v>
      </c>
      <c r="AY1189">
        <v>1</v>
      </c>
      <c r="AZ1189">
        <v>0</v>
      </c>
      <c r="BA1189">
        <v>1157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Y1189*Source!I1204</f>
        <v>0.21</v>
      </c>
      <c r="CY1189">
        <f>AA1189</f>
        <v>0</v>
      </c>
      <c r="CZ1189">
        <f>AE1189</f>
        <v>0</v>
      </c>
      <c r="DA1189">
        <f>AI1189</f>
        <v>1</v>
      </c>
      <c r="DB1189">
        <f t="shared" si="185"/>
        <v>0</v>
      </c>
      <c r="DC1189">
        <f t="shared" si="186"/>
        <v>0</v>
      </c>
    </row>
    <row r="1190" spans="1:107">
      <c r="A1190">
        <f>ROW(Source!A1243)</f>
        <v>1243</v>
      </c>
      <c r="B1190">
        <v>36401907</v>
      </c>
      <c r="C1190">
        <v>36408003</v>
      </c>
      <c r="D1190">
        <v>18407150</v>
      </c>
      <c r="E1190">
        <v>1</v>
      </c>
      <c r="F1190">
        <v>1</v>
      </c>
      <c r="G1190">
        <v>1</v>
      </c>
      <c r="H1190">
        <v>1</v>
      </c>
      <c r="I1190" t="s">
        <v>529</v>
      </c>
      <c r="J1190" t="s">
        <v>3</v>
      </c>
      <c r="K1190" t="s">
        <v>530</v>
      </c>
      <c r="L1190">
        <v>1369</v>
      </c>
      <c r="N1190">
        <v>1013</v>
      </c>
      <c r="O1190" t="s">
        <v>514</v>
      </c>
      <c r="P1190" t="s">
        <v>514</v>
      </c>
      <c r="Q1190">
        <v>1</v>
      </c>
      <c r="W1190">
        <v>0</v>
      </c>
      <c r="X1190">
        <v>-931037793</v>
      </c>
      <c r="Y1190">
        <v>24.368500000000001</v>
      </c>
      <c r="AA1190">
        <v>0</v>
      </c>
      <c r="AB1190">
        <v>0</v>
      </c>
      <c r="AC1190">
        <v>0</v>
      </c>
      <c r="AD1190">
        <v>272.45</v>
      </c>
      <c r="AE1190">
        <v>0</v>
      </c>
      <c r="AF1190">
        <v>0</v>
      </c>
      <c r="AG1190">
        <v>0</v>
      </c>
      <c r="AH1190">
        <v>272.45</v>
      </c>
      <c r="AI1190">
        <v>1</v>
      </c>
      <c r="AJ1190">
        <v>1</v>
      </c>
      <c r="AK1190">
        <v>1</v>
      </c>
      <c r="AL1190">
        <v>1</v>
      </c>
      <c r="AN1190">
        <v>0</v>
      </c>
      <c r="AO1190">
        <v>1</v>
      </c>
      <c r="AP1190">
        <v>1</v>
      </c>
      <c r="AQ1190">
        <v>0</v>
      </c>
      <c r="AR1190">
        <v>0</v>
      </c>
      <c r="AS1190" t="s">
        <v>3</v>
      </c>
      <c r="AT1190">
        <v>21.19</v>
      </c>
      <c r="AU1190" t="s">
        <v>134</v>
      </c>
      <c r="AV1190">
        <v>1</v>
      </c>
      <c r="AW1190">
        <v>2</v>
      </c>
      <c r="AX1190">
        <v>36408011</v>
      </c>
      <c r="AY1190">
        <v>1</v>
      </c>
      <c r="AZ1190">
        <v>0</v>
      </c>
      <c r="BA1190">
        <v>1158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Y1190*Source!I1243</f>
        <v>0.56047550000000002</v>
      </c>
      <c r="CY1190">
        <f>AD1190</f>
        <v>272.45</v>
      </c>
      <c r="CZ1190">
        <f>AH1190</f>
        <v>272.45</v>
      </c>
      <c r="DA1190">
        <f>AL1190</f>
        <v>1</v>
      </c>
      <c r="DB1190">
        <f>ROUND((ROUND(AT1190*CZ1190,2)*1.15),2)</f>
        <v>6639.2</v>
      </c>
      <c r="DC1190">
        <f>ROUND((ROUND(AT1190*AG1190,2)*1.15),2)</f>
        <v>0</v>
      </c>
    </row>
    <row r="1191" spans="1:107">
      <c r="A1191">
        <f>ROW(Source!A1243)</f>
        <v>1243</v>
      </c>
      <c r="B1191">
        <v>36401907</v>
      </c>
      <c r="C1191">
        <v>36408003</v>
      </c>
      <c r="D1191">
        <v>121548</v>
      </c>
      <c r="E1191">
        <v>1</v>
      </c>
      <c r="F1191">
        <v>1</v>
      </c>
      <c r="G1191">
        <v>1</v>
      </c>
      <c r="H1191">
        <v>1</v>
      </c>
      <c r="I1191" t="s">
        <v>35</v>
      </c>
      <c r="J1191" t="s">
        <v>3</v>
      </c>
      <c r="K1191" t="s">
        <v>515</v>
      </c>
      <c r="L1191">
        <v>608254</v>
      </c>
      <c r="N1191">
        <v>1013</v>
      </c>
      <c r="O1191" t="s">
        <v>516</v>
      </c>
      <c r="P1191" t="s">
        <v>516</v>
      </c>
      <c r="Q1191">
        <v>1</v>
      </c>
      <c r="W1191">
        <v>0</v>
      </c>
      <c r="X1191">
        <v>-185737400</v>
      </c>
      <c r="Y1191">
        <v>0.05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1</v>
      </c>
      <c r="AJ1191">
        <v>1</v>
      </c>
      <c r="AK1191">
        <v>1</v>
      </c>
      <c r="AL1191">
        <v>1</v>
      </c>
      <c r="AN1191">
        <v>0</v>
      </c>
      <c r="AO1191">
        <v>1</v>
      </c>
      <c r="AP1191">
        <v>1</v>
      </c>
      <c r="AQ1191">
        <v>0</v>
      </c>
      <c r="AR1191">
        <v>0</v>
      </c>
      <c r="AS1191" t="s">
        <v>3</v>
      </c>
      <c r="AT1191">
        <v>0.04</v>
      </c>
      <c r="AU1191" t="s">
        <v>133</v>
      </c>
      <c r="AV1191">
        <v>2</v>
      </c>
      <c r="AW1191">
        <v>2</v>
      </c>
      <c r="AX1191">
        <v>36408012</v>
      </c>
      <c r="AY1191">
        <v>1</v>
      </c>
      <c r="AZ1191">
        <v>0</v>
      </c>
      <c r="BA1191">
        <v>1159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Y1191*Source!I1243</f>
        <v>1.15E-3</v>
      </c>
      <c r="CY1191">
        <f>AD1191</f>
        <v>0</v>
      </c>
      <c r="CZ1191">
        <f>AH1191</f>
        <v>0</v>
      </c>
      <c r="DA1191">
        <f>AL1191</f>
        <v>1</v>
      </c>
      <c r="DB1191">
        <f>ROUND((ROUND(AT1191*CZ1191,2)*1.25),2)</f>
        <v>0</v>
      </c>
      <c r="DC1191">
        <f>ROUND((ROUND(AT1191*AG1191,2)*1.25),2)</f>
        <v>0</v>
      </c>
    </row>
    <row r="1192" spans="1:107">
      <c r="A1192">
        <f>ROW(Source!A1243)</f>
        <v>1243</v>
      </c>
      <c r="B1192">
        <v>36401907</v>
      </c>
      <c r="C1192">
        <v>36408003</v>
      </c>
      <c r="D1192">
        <v>29172556</v>
      </c>
      <c r="E1192">
        <v>1</v>
      </c>
      <c r="F1192">
        <v>1</v>
      </c>
      <c r="G1192">
        <v>1</v>
      </c>
      <c r="H1192">
        <v>2</v>
      </c>
      <c r="I1192" t="s">
        <v>517</v>
      </c>
      <c r="J1192" t="s">
        <v>518</v>
      </c>
      <c r="K1192" t="s">
        <v>519</v>
      </c>
      <c r="L1192">
        <v>1368</v>
      </c>
      <c r="N1192">
        <v>1011</v>
      </c>
      <c r="O1192" t="s">
        <v>520</v>
      </c>
      <c r="P1192" t="s">
        <v>520</v>
      </c>
      <c r="Q1192">
        <v>1</v>
      </c>
      <c r="W1192">
        <v>0</v>
      </c>
      <c r="X1192">
        <v>-1302720870</v>
      </c>
      <c r="Y1192">
        <v>0.05</v>
      </c>
      <c r="AA1192">
        <v>0</v>
      </c>
      <c r="AB1192">
        <v>466.71</v>
      </c>
      <c r="AC1192">
        <v>449.82</v>
      </c>
      <c r="AD1192">
        <v>0</v>
      </c>
      <c r="AE1192">
        <v>0</v>
      </c>
      <c r="AF1192">
        <v>31.26</v>
      </c>
      <c r="AG1192">
        <v>13.5</v>
      </c>
      <c r="AH1192">
        <v>0</v>
      </c>
      <c r="AI1192">
        <v>1</v>
      </c>
      <c r="AJ1192">
        <v>14.93</v>
      </c>
      <c r="AK1192">
        <v>33.32</v>
      </c>
      <c r="AL1192">
        <v>1</v>
      </c>
      <c r="AN1192">
        <v>0</v>
      </c>
      <c r="AO1192">
        <v>1</v>
      </c>
      <c r="AP1192">
        <v>1</v>
      </c>
      <c r="AQ1192">
        <v>0</v>
      </c>
      <c r="AR1192">
        <v>0</v>
      </c>
      <c r="AS1192" t="s">
        <v>3</v>
      </c>
      <c r="AT1192">
        <v>0.04</v>
      </c>
      <c r="AU1192" t="s">
        <v>133</v>
      </c>
      <c r="AV1192">
        <v>0</v>
      </c>
      <c r="AW1192">
        <v>2</v>
      </c>
      <c r="AX1192">
        <v>36408013</v>
      </c>
      <c r="AY1192">
        <v>1</v>
      </c>
      <c r="AZ1192">
        <v>0</v>
      </c>
      <c r="BA1192">
        <v>1160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Y1192*Source!I1243</f>
        <v>1.15E-3</v>
      </c>
      <c r="CY1192">
        <f>AB1192</f>
        <v>466.71</v>
      </c>
      <c r="CZ1192">
        <f>AF1192</f>
        <v>31.26</v>
      </c>
      <c r="DA1192">
        <f>AJ1192</f>
        <v>14.93</v>
      </c>
      <c r="DB1192">
        <f>ROUND((ROUND(AT1192*CZ1192,2)*1.25),2)</f>
        <v>1.56</v>
      </c>
      <c r="DC1192">
        <f>ROUND((ROUND(AT1192*AG1192,2)*1.25),2)</f>
        <v>0.68</v>
      </c>
    </row>
    <row r="1193" spans="1:107">
      <c r="A1193">
        <f>ROW(Source!A1243)</f>
        <v>1243</v>
      </c>
      <c r="B1193">
        <v>36401907</v>
      </c>
      <c r="C1193">
        <v>36408003</v>
      </c>
      <c r="D1193">
        <v>29174913</v>
      </c>
      <c r="E1193">
        <v>1</v>
      </c>
      <c r="F1193">
        <v>1</v>
      </c>
      <c r="G1193">
        <v>1</v>
      </c>
      <c r="H1193">
        <v>2</v>
      </c>
      <c r="I1193" t="s">
        <v>531</v>
      </c>
      <c r="J1193" t="s">
        <v>532</v>
      </c>
      <c r="K1193" t="s">
        <v>533</v>
      </c>
      <c r="L1193">
        <v>1368</v>
      </c>
      <c r="N1193">
        <v>1011</v>
      </c>
      <c r="O1193" t="s">
        <v>520</v>
      </c>
      <c r="P1193" t="s">
        <v>520</v>
      </c>
      <c r="Q1193">
        <v>1</v>
      </c>
      <c r="W1193">
        <v>0</v>
      </c>
      <c r="X1193">
        <v>458544584</v>
      </c>
      <c r="Y1193">
        <v>0.1875</v>
      </c>
      <c r="AA1193">
        <v>0</v>
      </c>
      <c r="AB1193">
        <v>932.72</v>
      </c>
      <c r="AC1193">
        <v>386.51</v>
      </c>
      <c r="AD1193">
        <v>0</v>
      </c>
      <c r="AE1193">
        <v>0</v>
      </c>
      <c r="AF1193">
        <v>87.17</v>
      </c>
      <c r="AG1193">
        <v>11.6</v>
      </c>
      <c r="AH1193">
        <v>0</v>
      </c>
      <c r="AI1193">
        <v>1</v>
      </c>
      <c r="AJ1193">
        <v>10.7</v>
      </c>
      <c r="AK1193">
        <v>33.32</v>
      </c>
      <c r="AL1193">
        <v>1</v>
      </c>
      <c r="AN1193">
        <v>0</v>
      </c>
      <c r="AO1193">
        <v>1</v>
      </c>
      <c r="AP1193">
        <v>1</v>
      </c>
      <c r="AQ1193">
        <v>0</v>
      </c>
      <c r="AR1193">
        <v>0</v>
      </c>
      <c r="AS1193" t="s">
        <v>3</v>
      </c>
      <c r="AT1193">
        <v>0.15</v>
      </c>
      <c r="AU1193" t="s">
        <v>133</v>
      </c>
      <c r="AV1193">
        <v>0</v>
      </c>
      <c r="AW1193">
        <v>2</v>
      </c>
      <c r="AX1193">
        <v>36408014</v>
      </c>
      <c r="AY1193">
        <v>1</v>
      </c>
      <c r="AZ1193">
        <v>0</v>
      </c>
      <c r="BA1193">
        <v>1161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Y1193*Source!I1243</f>
        <v>4.3125000000000004E-3</v>
      </c>
      <c r="CY1193">
        <f>AB1193</f>
        <v>932.72</v>
      </c>
      <c r="CZ1193">
        <f>AF1193</f>
        <v>87.17</v>
      </c>
      <c r="DA1193">
        <f>AJ1193</f>
        <v>10.7</v>
      </c>
      <c r="DB1193">
        <f>ROUND((ROUND(AT1193*CZ1193,2)*1.25),2)</f>
        <v>16.350000000000001</v>
      </c>
      <c r="DC1193">
        <f>ROUND((ROUND(AT1193*AG1193,2)*1.25),2)</f>
        <v>2.1800000000000002</v>
      </c>
    </row>
    <row r="1194" spans="1:107">
      <c r="A1194">
        <f>ROW(Source!A1243)</f>
        <v>1243</v>
      </c>
      <c r="B1194">
        <v>36401907</v>
      </c>
      <c r="C1194">
        <v>36408003</v>
      </c>
      <c r="D1194">
        <v>29108696</v>
      </c>
      <c r="E1194">
        <v>1</v>
      </c>
      <c r="F1194">
        <v>1</v>
      </c>
      <c r="G1194">
        <v>1</v>
      </c>
      <c r="H1194">
        <v>3</v>
      </c>
      <c r="I1194" t="s">
        <v>534</v>
      </c>
      <c r="J1194" t="s">
        <v>535</v>
      </c>
      <c r="K1194" t="s">
        <v>536</v>
      </c>
      <c r="L1194">
        <v>1354</v>
      </c>
      <c r="N1194">
        <v>1010</v>
      </c>
      <c r="O1194" t="s">
        <v>237</v>
      </c>
      <c r="P1194" t="s">
        <v>237</v>
      </c>
      <c r="Q1194">
        <v>1</v>
      </c>
      <c r="W1194">
        <v>0</v>
      </c>
      <c r="X1194">
        <v>2109155817</v>
      </c>
      <c r="Y1194">
        <v>56.6</v>
      </c>
      <c r="AA1194">
        <v>310.51</v>
      </c>
      <c r="AB1194">
        <v>0</v>
      </c>
      <c r="AC1194">
        <v>0</v>
      </c>
      <c r="AD1194">
        <v>0</v>
      </c>
      <c r="AE1194">
        <v>67.209999999999994</v>
      </c>
      <c r="AF1194">
        <v>0</v>
      </c>
      <c r="AG1194">
        <v>0</v>
      </c>
      <c r="AH1194">
        <v>0</v>
      </c>
      <c r="AI1194">
        <v>4.62</v>
      </c>
      <c r="AJ1194">
        <v>1</v>
      </c>
      <c r="AK1194">
        <v>1</v>
      </c>
      <c r="AL1194">
        <v>1</v>
      </c>
      <c r="AN1194">
        <v>0</v>
      </c>
      <c r="AO1194">
        <v>1</v>
      </c>
      <c r="AP1194">
        <v>0</v>
      </c>
      <c r="AQ1194">
        <v>0</v>
      </c>
      <c r="AR1194">
        <v>0</v>
      </c>
      <c r="AS1194" t="s">
        <v>3</v>
      </c>
      <c r="AT1194">
        <v>56.6</v>
      </c>
      <c r="AU1194" t="s">
        <v>3</v>
      </c>
      <c r="AV1194">
        <v>0</v>
      </c>
      <c r="AW1194">
        <v>2</v>
      </c>
      <c r="AX1194">
        <v>36408015</v>
      </c>
      <c r="AY1194">
        <v>1</v>
      </c>
      <c r="AZ1194">
        <v>0</v>
      </c>
      <c r="BA1194">
        <v>1162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Y1194*Source!I1243</f>
        <v>1.3018000000000001</v>
      </c>
      <c r="CY1194">
        <f>AA1194</f>
        <v>310.51</v>
      </c>
      <c r="CZ1194">
        <f>AE1194</f>
        <v>67.209999999999994</v>
      </c>
      <c r="DA1194">
        <f>AI1194</f>
        <v>4.62</v>
      </c>
      <c r="DB1194">
        <f>ROUND(ROUND(AT1194*CZ1194,2),2)</f>
        <v>3804.09</v>
      </c>
      <c r="DC1194">
        <f>ROUND(ROUND(AT1194*AG1194,2),2)</f>
        <v>0</v>
      </c>
    </row>
    <row r="1195" spans="1:107">
      <c r="A1195">
        <f>ROW(Source!A1243)</f>
        <v>1243</v>
      </c>
      <c r="B1195">
        <v>36401907</v>
      </c>
      <c r="C1195">
        <v>36408003</v>
      </c>
      <c r="D1195">
        <v>29109720</v>
      </c>
      <c r="E1195">
        <v>1</v>
      </c>
      <c r="F1195">
        <v>1</v>
      </c>
      <c r="G1195">
        <v>1</v>
      </c>
      <c r="H1195">
        <v>3</v>
      </c>
      <c r="I1195" t="s">
        <v>140</v>
      </c>
      <c r="J1195" t="s">
        <v>143</v>
      </c>
      <c r="K1195" t="s">
        <v>141</v>
      </c>
      <c r="L1195">
        <v>1301</v>
      </c>
      <c r="N1195">
        <v>1003</v>
      </c>
      <c r="O1195" t="s">
        <v>142</v>
      </c>
      <c r="P1195" t="s">
        <v>142</v>
      </c>
      <c r="Q1195">
        <v>1</v>
      </c>
      <c r="W1195">
        <v>0</v>
      </c>
      <c r="X1195">
        <v>-716496253</v>
      </c>
      <c r="Y1195">
        <v>100</v>
      </c>
      <c r="AA1195">
        <v>108.23</v>
      </c>
      <c r="AB1195">
        <v>0</v>
      </c>
      <c r="AC1195">
        <v>0</v>
      </c>
      <c r="AD1195">
        <v>0</v>
      </c>
      <c r="AE1195">
        <v>131.99</v>
      </c>
      <c r="AF1195">
        <v>0</v>
      </c>
      <c r="AG1195">
        <v>0</v>
      </c>
      <c r="AH1195">
        <v>0</v>
      </c>
      <c r="AI1195">
        <v>0.82</v>
      </c>
      <c r="AJ1195">
        <v>1</v>
      </c>
      <c r="AK1195">
        <v>1</v>
      </c>
      <c r="AL1195">
        <v>1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 t="s">
        <v>3</v>
      </c>
      <c r="AT1195">
        <v>100</v>
      </c>
      <c r="AU1195" t="s">
        <v>3</v>
      </c>
      <c r="AV1195">
        <v>0</v>
      </c>
      <c r="AW1195">
        <v>1</v>
      </c>
      <c r="AX1195">
        <v>-1</v>
      </c>
      <c r="AY1195">
        <v>0</v>
      </c>
      <c r="AZ1195">
        <v>0</v>
      </c>
      <c r="BA1195" t="s">
        <v>3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Y1195*Source!I1243</f>
        <v>2.2999999999999998</v>
      </c>
      <c r="CY1195">
        <f>AA1195</f>
        <v>108.23</v>
      </c>
      <c r="CZ1195">
        <f>AE1195</f>
        <v>131.99</v>
      </c>
      <c r="DA1195">
        <f>AI1195</f>
        <v>0.82</v>
      </c>
      <c r="DB1195">
        <f>ROUND(ROUND(AT1195*CZ1195,2),2)</f>
        <v>13199</v>
      </c>
      <c r="DC1195">
        <f>ROUND(ROUND(AT1195*AG1195,2),2)</f>
        <v>0</v>
      </c>
    </row>
    <row r="1196" spans="1:107">
      <c r="A1196">
        <f>ROW(Source!A1243)</f>
        <v>1243</v>
      </c>
      <c r="B1196">
        <v>36401907</v>
      </c>
      <c r="C1196">
        <v>36408003</v>
      </c>
      <c r="D1196">
        <v>29115197</v>
      </c>
      <c r="E1196">
        <v>1</v>
      </c>
      <c r="F1196">
        <v>1</v>
      </c>
      <c r="G1196">
        <v>1</v>
      </c>
      <c r="H1196">
        <v>3</v>
      </c>
      <c r="I1196" t="s">
        <v>537</v>
      </c>
      <c r="J1196" t="s">
        <v>538</v>
      </c>
      <c r="K1196" t="s">
        <v>539</v>
      </c>
      <c r="L1196">
        <v>1354</v>
      </c>
      <c r="N1196">
        <v>1010</v>
      </c>
      <c r="O1196" t="s">
        <v>237</v>
      </c>
      <c r="P1196" t="s">
        <v>237</v>
      </c>
      <c r="Q1196">
        <v>1</v>
      </c>
      <c r="W1196">
        <v>0</v>
      </c>
      <c r="X1196">
        <v>-1208533646</v>
      </c>
      <c r="Y1196">
        <v>400</v>
      </c>
      <c r="AA1196">
        <v>3.68</v>
      </c>
      <c r="AB1196">
        <v>0</v>
      </c>
      <c r="AC1196">
        <v>0</v>
      </c>
      <c r="AD1196">
        <v>0</v>
      </c>
      <c r="AE1196">
        <v>0.5</v>
      </c>
      <c r="AF1196">
        <v>0</v>
      </c>
      <c r="AG1196">
        <v>0</v>
      </c>
      <c r="AH1196">
        <v>0</v>
      </c>
      <c r="AI1196">
        <v>7.36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 t="s">
        <v>3</v>
      </c>
      <c r="AT1196">
        <v>400</v>
      </c>
      <c r="AU1196" t="s">
        <v>3</v>
      </c>
      <c r="AV1196">
        <v>0</v>
      </c>
      <c r="AW1196">
        <v>2</v>
      </c>
      <c r="AX1196">
        <v>36408017</v>
      </c>
      <c r="AY1196">
        <v>1</v>
      </c>
      <c r="AZ1196">
        <v>0</v>
      </c>
      <c r="BA1196">
        <v>1164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Y1196*Source!I1243</f>
        <v>9.1999999999999993</v>
      </c>
      <c r="CY1196">
        <f>AA1196</f>
        <v>3.68</v>
      </c>
      <c r="CZ1196">
        <f>AE1196</f>
        <v>0.5</v>
      </c>
      <c r="DA1196">
        <f>AI1196</f>
        <v>7.36</v>
      </c>
      <c r="DB1196">
        <f>ROUND(ROUND(AT1196*CZ1196,2),2)</f>
        <v>200</v>
      </c>
      <c r="DC1196">
        <f>ROUND(ROUND(AT1196*AG1196,2),2)</f>
        <v>0</v>
      </c>
    </row>
    <row r="1197" spans="1:107">
      <c r="A1197">
        <f>ROW(Source!A1245)</f>
        <v>1245</v>
      </c>
      <c r="B1197">
        <v>36401907</v>
      </c>
      <c r="C1197">
        <v>36408019</v>
      </c>
      <c r="D1197">
        <v>18413230</v>
      </c>
      <c r="E1197">
        <v>1</v>
      </c>
      <c r="F1197">
        <v>1</v>
      </c>
      <c r="G1197">
        <v>1</v>
      </c>
      <c r="H1197">
        <v>1</v>
      </c>
      <c r="I1197" t="s">
        <v>540</v>
      </c>
      <c r="J1197" t="s">
        <v>3</v>
      </c>
      <c r="K1197" t="s">
        <v>541</v>
      </c>
      <c r="L1197">
        <v>1369</v>
      </c>
      <c r="N1197">
        <v>1013</v>
      </c>
      <c r="O1197" t="s">
        <v>514</v>
      </c>
      <c r="P1197" t="s">
        <v>514</v>
      </c>
      <c r="Q1197">
        <v>1</v>
      </c>
      <c r="W1197">
        <v>0</v>
      </c>
      <c r="X1197">
        <v>355262106</v>
      </c>
      <c r="Y1197">
        <v>191.44049999999999</v>
      </c>
      <c r="AA1197">
        <v>0</v>
      </c>
      <c r="AB1197">
        <v>0</v>
      </c>
      <c r="AC1197">
        <v>0</v>
      </c>
      <c r="AD1197">
        <v>293.22000000000003</v>
      </c>
      <c r="AE1197">
        <v>0</v>
      </c>
      <c r="AF1197">
        <v>0</v>
      </c>
      <c r="AG1197">
        <v>0</v>
      </c>
      <c r="AH1197">
        <v>293.22000000000003</v>
      </c>
      <c r="AI1197">
        <v>1</v>
      </c>
      <c r="AJ1197">
        <v>1</v>
      </c>
      <c r="AK1197">
        <v>1</v>
      </c>
      <c r="AL1197">
        <v>1</v>
      </c>
      <c r="AN1197">
        <v>0</v>
      </c>
      <c r="AO1197">
        <v>1</v>
      </c>
      <c r="AP1197">
        <v>1</v>
      </c>
      <c r="AQ1197">
        <v>0</v>
      </c>
      <c r="AR1197">
        <v>0</v>
      </c>
      <c r="AS1197" t="s">
        <v>3</v>
      </c>
      <c r="AT1197">
        <v>166.47</v>
      </c>
      <c r="AU1197" t="s">
        <v>134</v>
      </c>
      <c r="AV1197">
        <v>1</v>
      </c>
      <c r="AW1197">
        <v>2</v>
      </c>
      <c r="AX1197">
        <v>36408029</v>
      </c>
      <c r="AY1197">
        <v>1</v>
      </c>
      <c r="AZ1197">
        <v>0</v>
      </c>
      <c r="BA1197">
        <v>1165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Y1197*Source!I1245</f>
        <v>7.6576199999999996</v>
      </c>
      <c r="CY1197">
        <f>AD1197</f>
        <v>293.22000000000003</v>
      </c>
      <c r="CZ1197">
        <f>AH1197</f>
        <v>293.22000000000003</v>
      </c>
      <c r="DA1197">
        <f>AL1197</f>
        <v>1</v>
      </c>
      <c r="DB1197">
        <f>ROUND((ROUND(AT1197*CZ1197,2)*1.15),2)</f>
        <v>56134.18</v>
      </c>
      <c r="DC1197">
        <f>ROUND((ROUND(AT1197*AG1197,2)*1.15),2)</f>
        <v>0</v>
      </c>
    </row>
    <row r="1198" spans="1:107">
      <c r="A1198">
        <f>ROW(Source!A1245)</f>
        <v>1245</v>
      </c>
      <c r="B1198">
        <v>36401907</v>
      </c>
      <c r="C1198">
        <v>36408019</v>
      </c>
      <c r="D1198">
        <v>121548</v>
      </c>
      <c r="E1198">
        <v>1</v>
      </c>
      <c r="F1198">
        <v>1</v>
      </c>
      <c r="G1198">
        <v>1</v>
      </c>
      <c r="H1198">
        <v>1</v>
      </c>
      <c r="I1198" t="s">
        <v>35</v>
      </c>
      <c r="J1198" t="s">
        <v>3</v>
      </c>
      <c r="K1198" t="s">
        <v>515</v>
      </c>
      <c r="L1198">
        <v>608254</v>
      </c>
      <c r="N1198">
        <v>1013</v>
      </c>
      <c r="O1198" t="s">
        <v>516</v>
      </c>
      <c r="P1198" t="s">
        <v>516</v>
      </c>
      <c r="Q1198">
        <v>1</v>
      </c>
      <c r="W1198">
        <v>0</v>
      </c>
      <c r="X1198">
        <v>-185737400</v>
      </c>
      <c r="Y1198">
        <v>0.1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1</v>
      </c>
      <c r="AJ1198">
        <v>1</v>
      </c>
      <c r="AK1198">
        <v>1</v>
      </c>
      <c r="AL1198">
        <v>1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 t="s">
        <v>3</v>
      </c>
      <c r="AT1198">
        <v>0.08</v>
      </c>
      <c r="AU1198" t="s">
        <v>133</v>
      </c>
      <c r="AV1198">
        <v>2</v>
      </c>
      <c r="AW1198">
        <v>2</v>
      </c>
      <c r="AX1198">
        <v>36408030</v>
      </c>
      <c r="AY1198">
        <v>1</v>
      </c>
      <c r="AZ1198">
        <v>0</v>
      </c>
      <c r="BA1198">
        <v>1166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Y1198*Source!I1245</f>
        <v>4.0000000000000001E-3</v>
      </c>
      <c r="CY1198">
        <f>AD1198</f>
        <v>0</v>
      </c>
      <c r="CZ1198">
        <f>AH1198</f>
        <v>0</v>
      </c>
      <c r="DA1198">
        <f>AL1198</f>
        <v>1</v>
      </c>
      <c r="DB1198">
        <f>ROUND((ROUND(AT1198*CZ1198,2)*1.25),2)</f>
        <v>0</v>
      </c>
      <c r="DC1198">
        <f>ROUND((ROUND(AT1198*AG1198,2)*1.25),2)</f>
        <v>0</v>
      </c>
    </row>
    <row r="1199" spans="1:107">
      <c r="A1199">
        <f>ROW(Source!A1245)</f>
        <v>1245</v>
      </c>
      <c r="B1199">
        <v>36401907</v>
      </c>
      <c r="C1199">
        <v>36408019</v>
      </c>
      <c r="D1199">
        <v>29172556</v>
      </c>
      <c r="E1199">
        <v>1</v>
      </c>
      <c r="F1199">
        <v>1</v>
      </c>
      <c r="G1199">
        <v>1</v>
      </c>
      <c r="H1199">
        <v>2</v>
      </c>
      <c r="I1199" t="s">
        <v>517</v>
      </c>
      <c r="J1199" t="s">
        <v>518</v>
      </c>
      <c r="K1199" t="s">
        <v>519</v>
      </c>
      <c r="L1199">
        <v>1368</v>
      </c>
      <c r="N1199">
        <v>1011</v>
      </c>
      <c r="O1199" t="s">
        <v>520</v>
      </c>
      <c r="P1199" t="s">
        <v>520</v>
      </c>
      <c r="Q1199">
        <v>1</v>
      </c>
      <c r="W1199">
        <v>0</v>
      </c>
      <c r="X1199">
        <v>-1302720870</v>
      </c>
      <c r="Y1199">
        <v>0.1</v>
      </c>
      <c r="AA1199">
        <v>0</v>
      </c>
      <c r="AB1199">
        <v>466.71</v>
      </c>
      <c r="AC1199">
        <v>449.82</v>
      </c>
      <c r="AD1199">
        <v>0</v>
      </c>
      <c r="AE1199">
        <v>0</v>
      </c>
      <c r="AF1199">
        <v>31.26</v>
      </c>
      <c r="AG1199">
        <v>13.5</v>
      </c>
      <c r="AH1199">
        <v>0</v>
      </c>
      <c r="AI1199">
        <v>1</v>
      </c>
      <c r="AJ1199">
        <v>14.93</v>
      </c>
      <c r="AK1199">
        <v>33.32</v>
      </c>
      <c r="AL1199">
        <v>1</v>
      </c>
      <c r="AN1199">
        <v>0</v>
      </c>
      <c r="AO1199">
        <v>1</v>
      </c>
      <c r="AP1199">
        <v>1</v>
      </c>
      <c r="AQ1199">
        <v>0</v>
      </c>
      <c r="AR1199">
        <v>0</v>
      </c>
      <c r="AS1199" t="s">
        <v>3</v>
      </c>
      <c r="AT1199">
        <v>0.08</v>
      </c>
      <c r="AU1199" t="s">
        <v>133</v>
      </c>
      <c r="AV1199">
        <v>0</v>
      </c>
      <c r="AW1199">
        <v>2</v>
      </c>
      <c r="AX1199">
        <v>36408031</v>
      </c>
      <c r="AY1199">
        <v>1</v>
      </c>
      <c r="AZ1199">
        <v>0</v>
      </c>
      <c r="BA1199">
        <v>1167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Y1199*Source!I1245</f>
        <v>4.0000000000000001E-3</v>
      </c>
      <c r="CY1199">
        <f>AB1199</f>
        <v>466.71</v>
      </c>
      <c r="CZ1199">
        <f>AF1199</f>
        <v>31.26</v>
      </c>
      <c r="DA1199">
        <f>AJ1199</f>
        <v>14.93</v>
      </c>
      <c r="DB1199">
        <f>ROUND((ROUND(AT1199*CZ1199,2)*1.25),2)</f>
        <v>3.13</v>
      </c>
      <c r="DC1199">
        <f>ROUND((ROUND(AT1199*AG1199,2)*1.25),2)</f>
        <v>1.35</v>
      </c>
    </row>
    <row r="1200" spans="1:107">
      <c r="A1200">
        <f>ROW(Source!A1245)</f>
        <v>1245</v>
      </c>
      <c r="B1200">
        <v>36401907</v>
      </c>
      <c r="C1200">
        <v>36408019</v>
      </c>
      <c r="D1200">
        <v>29174591</v>
      </c>
      <c r="E1200">
        <v>1</v>
      </c>
      <c r="F1200">
        <v>1</v>
      </c>
      <c r="G1200">
        <v>1</v>
      </c>
      <c r="H1200">
        <v>2</v>
      </c>
      <c r="I1200" t="s">
        <v>542</v>
      </c>
      <c r="J1200" t="s">
        <v>543</v>
      </c>
      <c r="K1200" t="s">
        <v>544</v>
      </c>
      <c r="L1200">
        <v>1368</v>
      </c>
      <c r="N1200">
        <v>1011</v>
      </c>
      <c r="O1200" t="s">
        <v>520</v>
      </c>
      <c r="P1200" t="s">
        <v>520</v>
      </c>
      <c r="Q1200">
        <v>1</v>
      </c>
      <c r="W1200">
        <v>0</v>
      </c>
      <c r="X1200">
        <v>1598042632</v>
      </c>
      <c r="Y1200">
        <v>0.32500000000000001</v>
      </c>
      <c r="AA1200">
        <v>0</v>
      </c>
      <c r="AB1200">
        <v>9.4700000000000006</v>
      </c>
      <c r="AC1200">
        <v>0</v>
      </c>
      <c r="AD1200">
        <v>0</v>
      </c>
      <c r="AE1200">
        <v>0</v>
      </c>
      <c r="AF1200">
        <v>0.95</v>
      </c>
      <c r="AG1200">
        <v>0</v>
      </c>
      <c r="AH1200">
        <v>0</v>
      </c>
      <c r="AI1200">
        <v>1</v>
      </c>
      <c r="AJ1200">
        <v>9.9700000000000006</v>
      </c>
      <c r="AK1200">
        <v>33.32</v>
      </c>
      <c r="AL1200">
        <v>1</v>
      </c>
      <c r="AN1200">
        <v>0</v>
      </c>
      <c r="AO1200">
        <v>1</v>
      </c>
      <c r="AP1200">
        <v>1</v>
      </c>
      <c r="AQ1200">
        <v>0</v>
      </c>
      <c r="AR1200">
        <v>0</v>
      </c>
      <c r="AS1200" t="s">
        <v>3</v>
      </c>
      <c r="AT1200">
        <v>0.26</v>
      </c>
      <c r="AU1200" t="s">
        <v>133</v>
      </c>
      <c r="AV1200">
        <v>0</v>
      </c>
      <c r="AW1200">
        <v>2</v>
      </c>
      <c r="AX1200">
        <v>36408032</v>
      </c>
      <c r="AY1200">
        <v>1</v>
      </c>
      <c r="AZ1200">
        <v>0</v>
      </c>
      <c r="BA1200">
        <v>1168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Y1200*Source!I1245</f>
        <v>1.3000000000000001E-2</v>
      </c>
      <c r="CY1200">
        <f>AB1200</f>
        <v>9.4700000000000006</v>
      </c>
      <c r="CZ1200">
        <f>AF1200</f>
        <v>0.95</v>
      </c>
      <c r="DA1200">
        <f>AJ1200</f>
        <v>9.9700000000000006</v>
      </c>
      <c r="DB1200">
        <f>ROUND((ROUND(AT1200*CZ1200,2)*1.25),2)</f>
        <v>0.31</v>
      </c>
      <c r="DC1200">
        <f>ROUND((ROUND(AT1200*AG1200,2)*1.25),2)</f>
        <v>0</v>
      </c>
    </row>
    <row r="1201" spans="1:107">
      <c r="A1201">
        <f>ROW(Source!A1245)</f>
        <v>1245</v>
      </c>
      <c r="B1201">
        <v>36401907</v>
      </c>
      <c r="C1201">
        <v>36408019</v>
      </c>
      <c r="D1201">
        <v>29174913</v>
      </c>
      <c r="E1201">
        <v>1</v>
      </c>
      <c r="F1201">
        <v>1</v>
      </c>
      <c r="G1201">
        <v>1</v>
      </c>
      <c r="H1201">
        <v>2</v>
      </c>
      <c r="I1201" t="s">
        <v>531</v>
      </c>
      <c r="J1201" t="s">
        <v>532</v>
      </c>
      <c r="K1201" t="s">
        <v>533</v>
      </c>
      <c r="L1201">
        <v>1368</v>
      </c>
      <c r="N1201">
        <v>1011</v>
      </c>
      <c r="O1201" t="s">
        <v>520</v>
      </c>
      <c r="P1201" t="s">
        <v>520</v>
      </c>
      <c r="Q1201">
        <v>1</v>
      </c>
      <c r="W1201">
        <v>0</v>
      </c>
      <c r="X1201">
        <v>458544584</v>
      </c>
      <c r="Y1201">
        <v>0.625</v>
      </c>
      <c r="AA1201">
        <v>0</v>
      </c>
      <c r="AB1201">
        <v>932.72</v>
      </c>
      <c r="AC1201">
        <v>386.51</v>
      </c>
      <c r="AD1201">
        <v>0</v>
      </c>
      <c r="AE1201">
        <v>0</v>
      </c>
      <c r="AF1201">
        <v>87.17</v>
      </c>
      <c r="AG1201">
        <v>11.6</v>
      </c>
      <c r="AH1201">
        <v>0</v>
      </c>
      <c r="AI1201">
        <v>1</v>
      </c>
      <c r="AJ1201">
        <v>10.7</v>
      </c>
      <c r="AK1201">
        <v>33.32</v>
      </c>
      <c r="AL1201">
        <v>1</v>
      </c>
      <c r="AN1201">
        <v>0</v>
      </c>
      <c r="AO1201">
        <v>1</v>
      </c>
      <c r="AP1201">
        <v>1</v>
      </c>
      <c r="AQ1201">
        <v>0</v>
      </c>
      <c r="AR1201">
        <v>0</v>
      </c>
      <c r="AS1201" t="s">
        <v>3</v>
      </c>
      <c r="AT1201">
        <v>0.5</v>
      </c>
      <c r="AU1201" t="s">
        <v>133</v>
      </c>
      <c r="AV1201">
        <v>0</v>
      </c>
      <c r="AW1201">
        <v>2</v>
      </c>
      <c r="AX1201">
        <v>36408033</v>
      </c>
      <c r="AY1201">
        <v>1</v>
      </c>
      <c r="AZ1201">
        <v>0</v>
      </c>
      <c r="BA1201">
        <v>1169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Y1201*Source!I1245</f>
        <v>2.5000000000000001E-2</v>
      </c>
      <c r="CY1201">
        <f>AB1201</f>
        <v>932.72</v>
      </c>
      <c r="CZ1201">
        <f>AF1201</f>
        <v>87.17</v>
      </c>
      <c r="DA1201">
        <f>AJ1201</f>
        <v>10.7</v>
      </c>
      <c r="DB1201">
        <f>ROUND((ROUND(AT1201*CZ1201,2)*1.25),2)</f>
        <v>54.49</v>
      </c>
      <c r="DC1201">
        <f>ROUND((ROUND(AT1201*AG1201,2)*1.25),2)</f>
        <v>7.25</v>
      </c>
    </row>
    <row r="1202" spans="1:107">
      <c r="A1202">
        <f>ROW(Source!A1245)</f>
        <v>1245</v>
      </c>
      <c r="B1202">
        <v>36401907</v>
      </c>
      <c r="C1202">
        <v>36408019</v>
      </c>
      <c r="D1202">
        <v>29107800</v>
      </c>
      <c r="E1202">
        <v>1</v>
      </c>
      <c r="F1202">
        <v>1</v>
      </c>
      <c r="G1202">
        <v>1</v>
      </c>
      <c r="H1202">
        <v>3</v>
      </c>
      <c r="I1202" t="s">
        <v>545</v>
      </c>
      <c r="J1202" t="s">
        <v>546</v>
      </c>
      <c r="K1202" t="s">
        <v>547</v>
      </c>
      <c r="L1202">
        <v>1346</v>
      </c>
      <c r="N1202">
        <v>1009</v>
      </c>
      <c r="O1202" t="s">
        <v>160</v>
      </c>
      <c r="P1202" t="s">
        <v>160</v>
      </c>
      <c r="Q1202">
        <v>1</v>
      </c>
      <c r="W1202">
        <v>0</v>
      </c>
      <c r="X1202">
        <v>-1570619850</v>
      </c>
      <c r="Y1202">
        <v>0.2</v>
      </c>
      <c r="AA1202">
        <v>46.61</v>
      </c>
      <c r="AB1202">
        <v>0</v>
      </c>
      <c r="AC1202">
        <v>0</v>
      </c>
      <c r="AD1202">
        <v>0</v>
      </c>
      <c r="AE1202">
        <v>1.81</v>
      </c>
      <c r="AF1202">
        <v>0</v>
      </c>
      <c r="AG1202">
        <v>0</v>
      </c>
      <c r="AH1202">
        <v>0</v>
      </c>
      <c r="AI1202">
        <v>25.75</v>
      </c>
      <c r="AJ1202">
        <v>1</v>
      </c>
      <c r="AK1202">
        <v>1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0.2</v>
      </c>
      <c r="AU1202" t="s">
        <v>3</v>
      </c>
      <c r="AV1202">
        <v>0</v>
      </c>
      <c r="AW1202">
        <v>2</v>
      </c>
      <c r="AX1202">
        <v>36408034</v>
      </c>
      <c r="AY1202">
        <v>1</v>
      </c>
      <c r="AZ1202">
        <v>0</v>
      </c>
      <c r="BA1202">
        <v>1170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Y1202*Source!I1245</f>
        <v>8.0000000000000002E-3</v>
      </c>
      <c r="CY1202">
        <f>AA1202</f>
        <v>46.61</v>
      </c>
      <c r="CZ1202">
        <f>AE1202</f>
        <v>1.81</v>
      </c>
      <c r="DA1202">
        <f>AI1202</f>
        <v>25.75</v>
      </c>
      <c r="DB1202">
        <f>ROUND(ROUND(AT1202*CZ1202,2),2)</f>
        <v>0.36</v>
      </c>
      <c r="DC1202">
        <f>ROUND(ROUND(AT1202*AG1202,2),2)</f>
        <v>0</v>
      </c>
    </row>
    <row r="1203" spans="1:107">
      <c r="A1203">
        <f>ROW(Source!A1245)</f>
        <v>1245</v>
      </c>
      <c r="B1203">
        <v>36401907</v>
      </c>
      <c r="C1203">
        <v>36408019</v>
      </c>
      <c r="D1203">
        <v>29109411</v>
      </c>
      <c r="E1203">
        <v>1</v>
      </c>
      <c r="F1203">
        <v>1</v>
      </c>
      <c r="G1203">
        <v>1</v>
      </c>
      <c r="H1203">
        <v>3</v>
      </c>
      <c r="I1203" t="s">
        <v>548</v>
      </c>
      <c r="J1203" t="s">
        <v>549</v>
      </c>
      <c r="K1203" t="s">
        <v>550</v>
      </c>
      <c r="L1203">
        <v>1346</v>
      </c>
      <c r="N1203">
        <v>1009</v>
      </c>
      <c r="O1203" t="s">
        <v>160</v>
      </c>
      <c r="P1203" t="s">
        <v>160</v>
      </c>
      <c r="Q1203">
        <v>1</v>
      </c>
      <c r="W1203">
        <v>0</v>
      </c>
      <c r="X1203">
        <v>-1130535485</v>
      </c>
      <c r="Y1203">
        <v>30</v>
      </c>
      <c r="AA1203">
        <v>53.91</v>
      </c>
      <c r="AB1203">
        <v>0</v>
      </c>
      <c r="AC1203">
        <v>0</v>
      </c>
      <c r="AD1203">
        <v>0</v>
      </c>
      <c r="AE1203">
        <v>15.95</v>
      </c>
      <c r="AF1203">
        <v>0</v>
      </c>
      <c r="AG1203">
        <v>0</v>
      </c>
      <c r="AH1203">
        <v>0</v>
      </c>
      <c r="AI1203">
        <v>3.38</v>
      </c>
      <c r="AJ1203">
        <v>1</v>
      </c>
      <c r="AK1203">
        <v>1</v>
      </c>
      <c r="AL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 t="s">
        <v>3</v>
      </c>
      <c r="AT1203">
        <v>30</v>
      </c>
      <c r="AU1203" t="s">
        <v>3</v>
      </c>
      <c r="AV1203">
        <v>0</v>
      </c>
      <c r="AW1203">
        <v>2</v>
      </c>
      <c r="AX1203">
        <v>36408035</v>
      </c>
      <c r="AY1203">
        <v>1</v>
      </c>
      <c r="AZ1203">
        <v>0</v>
      </c>
      <c r="BA1203">
        <v>1171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Y1203*Source!I1245</f>
        <v>1.2</v>
      </c>
      <c r="CY1203">
        <f>AA1203</f>
        <v>53.91</v>
      </c>
      <c r="CZ1203">
        <f>AE1203</f>
        <v>15.95</v>
      </c>
      <c r="DA1203">
        <f>AI1203</f>
        <v>3.38</v>
      </c>
      <c r="DB1203">
        <f>ROUND(ROUND(AT1203*CZ1203,2),2)</f>
        <v>478.5</v>
      </c>
      <c r="DC1203">
        <f>ROUND(ROUND(AT1203*AG1203,2),2)</f>
        <v>0</v>
      </c>
    </row>
    <row r="1204" spans="1:107">
      <c r="A1204">
        <f>ROW(Source!A1245)</f>
        <v>1245</v>
      </c>
      <c r="B1204">
        <v>36401907</v>
      </c>
      <c r="C1204">
        <v>36408019</v>
      </c>
      <c r="D1204">
        <v>29109535</v>
      </c>
      <c r="E1204">
        <v>1</v>
      </c>
      <c r="F1204">
        <v>1</v>
      </c>
      <c r="G1204">
        <v>1</v>
      </c>
      <c r="H1204">
        <v>3</v>
      </c>
      <c r="I1204" t="s">
        <v>281</v>
      </c>
      <c r="J1204" t="s">
        <v>283</v>
      </c>
      <c r="K1204" t="s">
        <v>282</v>
      </c>
      <c r="L1204">
        <v>1327</v>
      </c>
      <c r="N1204">
        <v>1005</v>
      </c>
      <c r="O1204" t="s">
        <v>155</v>
      </c>
      <c r="P1204" t="s">
        <v>155</v>
      </c>
      <c r="Q1204">
        <v>1</v>
      </c>
      <c r="W1204">
        <v>0</v>
      </c>
      <c r="X1204">
        <v>522970763</v>
      </c>
      <c r="Y1204">
        <v>105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1</v>
      </c>
      <c r="AJ1204">
        <v>1</v>
      </c>
      <c r="AK1204">
        <v>1</v>
      </c>
      <c r="AL1204">
        <v>1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 t="s">
        <v>3</v>
      </c>
      <c r="AT1204">
        <v>105</v>
      </c>
      <c r="AU1204" t="s">
        <v>3</v>
      </c>
      <c r="AV1204">
        <v>0</v>
      </c>
      <c r="AW1204">
        <v>2</v>
      </c>
      <c r="AX1204">
        <v>36408036</v>
      </c>
      <c r="AY1204">
        <v>1</v>
      </c>
      <c r="AZ1204">
        <v>0</v>
      </c>
      <c r="BA1204">
        <v>1172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Y1204*Source!I1245</f>
        <v>4.2</v>
      </c>
      <c r="CY1204">
        <f>AA1204</f>
        <v>0</v>
      </c>
      <c r="CZ1204">
        <f>AE1204</f>
        <v>0</v>
      </c>
      <c r="DA1204">
        <f>AI1204</f>
        <v>1</v>
      </c>
      <c r="DB1204">
        <f>ROUND(ROUND(AT1204*CZ1204,2),2)</f>
        <v>0</v>
      </c>
      <c r="DC1204">
        <f>ROUND(ROUND(AT1204*AG1204,2),2)</f>
        <v>0</v>
      </c>
    </row>
    <row r="1205" spans="1:107">
      <c r="A1205">
        <f>ROW(Source!A1245)</f>
        <v>1245</v>
      </c>
      <c r="B1205">
        <v>36401907</v>
      </c>
      <c r="C1205">
        <v>36408019</v>
      </c>
      <c r="D1205">
        <v>29109265</v>
      </c>
      <c r="E1205">
        <v>1</v>
      </c>
      <c r="F1205">
        <v>1</v>
      </c>
      <c r="G1205">
        <v>1</v>
      </c>
      <c r="H1205">
        <v>3</v>
      </c>
      <c r="I1205" t="s">
        <v>284</v>
      </c>
      <c r="J1205" t="s">
        <v>286</v>
      </c>
      <c r="K1205" t="s">
        <v>285</v>
      </c>
      <c r="L1205">
        <v>1348</v>
      </c>
      <c r="N1205">
        <v>1009</v>
      </c>
      <c r="O1205" t="s">
        <v>30</v>
      </c>
      <c r="P1205" t="s">
        <v>30</v>
      </c>
      <c r="Q1205">
        <v>1000</v>
      </c>
      <c r="W1205">
        <v>0</v>
      </c>
      <c r="X1205">
        <v>-192135928</v>
      </c>
      <c r="Y1205">
        <v>8.8999999999999999E-3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1</v>
      </c>
      <c r="AJ1205">
        <v>1</v>
      </c>
      <c r="AK1205">
        <v>1</v>
      </c>
      <c r="AL1205">
        <v>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 t="s">
        <v>3</v>
      </c>
      <c r="AT1205">
        <v>8.8999999999999999E-3</v>
      </c>
      <c r="AU1205" t="s">
        <v>3</v>
      </c>
      <c r="AV1205">
        <v>0</v>
      </c>
      <c r="AW1205">
        <v>2</v>
      </c>
      <c r="AX1205">
        <v>36408037</v>
      </c>
      <c r="AY1205">
        <v>1</v>
      </c>
      <c r="AZ1205">
        <v>0</v>
      </c>
      <c r="BA1205">
        <v>1173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Y1205*Source!I1245</f>
        <v>3.5599999999999998E-4</v>
      </c>
      <c r="CY1205">
        <f>AA1205</f>
        <v>0</v>
      </c>
      <c r="CZ1205">
        <f>AE1205</f>
        <v>0</v>
      </c>
      <c r="DA1205">
        <f>AI1205</f>
        <v>1</v>
      </c>
      <c r="DB1205">
        <f>ROUND(ROUND(AT1205*CZ1205,2),2)</f>
        <v>0</v>
      </c>
      <c r="DC1205">
        <f>ROUND(ROUND(AT1205*AG1205,2),2)</f>
        <v>0</v>
      </c>
    </row>
    <row r="1206" spans="1:107">
      <c r="A1206">
        <f>ROW(Source!A1248)</f>
        <v>1248</v>
      </c>
      <c r="B1206">
        <v>36401907</v>
      </c>
      <c r="C1206">
        <v>36408040</v>
      </c>
      <c r="D1206">
        <v>18410572</v>
      </c>
      <c r="E1206">
        <v>1</v>
      </c>
      <c r="F1206">
        <v>1</v>
      </c>
      <c r="G1206">
        <v>1</v>
      </c>
      <c r="H1206">
        <v>1</v>
      </c>
      <c r="I1206" t="s">
        <v>551</v>
      </c>
      <c r="J1206" t="s">
        <v>3</v>
      </c>
      <c r="K1206" t="s">
        <v>552</v>
      </c>
      <c r="L1206">
        <v>1369</v>
      </c>
      <c r="N1206">
        <v>1013</v>
      </c>
      <c r="O1206" t="s">
        <v>514</v>
      </c>
      <c r="P1206" t="s">
        <v>514</v>
      </c>
      <c r="Q1206">
        <v>1</v>
      </c>
      <c r="W1206">
        <v>0</v>
      </c>
      <c r="X1206">
        <v>-546915240</v>
      </c>
      <c r="Y1206">
        <v>84.11099999999999</v>
      </c>
      <c r="AA1206">
        <v>0</v>
      </c>
      <c r="AB1206">
        <v>0</v>
      </c>
      <c r="AC1206">
        <v>0</v>
      </c>
      <c r="AD1206">
        <v>279.16000000000003</v>
      </c>
      <c r="AE1206">
        <v>0</v>
      </c>
      <c r="AF1206">
        <v>0</v>
      </c>
      <c r="AG1206">
        <v>0</v>
      </c>
      <c r="AH1206">
        <v>279.16000000000003</v>
      </c>
      <c r="AI1206">
        <v>1</v>
      </c>
      <c r="AJ1206">
        <v>1</v>
      </c>
      <c r="AK1206">
        <v>1</v>
      </c>
      <c r="AL1206">
        <v>1</v>
      </c>
      <c r="AN1206">
        <v>0</v>
      </c>
      <c r="AO1206">
        <v>1</v>
      </c>
      <c r="AP1206">
        <v>1</v>
      </c>
      <c r="AQ1206">
        <v>0</v>
      </c>
      <c r="AR1206">
        <v>0</v>
      </c>
      <c r="AS1206" t="s">
        <v>3</v>
      </c>
      <c r="AT1206">
        <v>73.14</v>
      </c>
      <c r="AU1206" t="s">
        <v>167</v>
      </c>
      <c r="AV1206">
        <v>1</v>
      </c>
      <c r="AW1206">
        <v>2</v>
      </c>
      <c r="AX1206">
        <v>36408049</v>
      </c>
      <c r="AY1206">
        <v>2</v>
      </c>
      <c r="AZ1206">
        <v>131072</v>
      </c>
      <c r="BA1206">
        <v>1174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Y1206*Source!I1248</f>
        <v>1.6822199999999998</v>
      </c>
      <c r="CY1206">
        <f>AD1206</f>
        <v>279.16000000000003</v>
      </c>
      <c r="CZ1206">
        <f>AH1206</f>
        <v>279.16000000000003</v>
      </c>
      <c r="DA1206">
        <f>AL1206</f>
        <v>1</v>
      </c>
      <c r="DB1206">
        <f>ROUND((ROUND(AT1206*CZ1206,2)*1.15),2)</f>
        <v>23480.42</v>
      </c>
      <c r="DC1206">
        <f>ROUND((ROUND(AT1206*AG1206,2)*1.15),2)</f>
        <v>0</v>
      </c>
    </row>
    <row r="1207" spans="1:107">
      <c r="A1207">
        <f>ROW(Source!A1248)</f>
        <v>1248</v>
      </c>
      <c r="B1207">
        <v>36401907</v>
      </c>
      <c r="C1207">
        <v>36408040</v>
      </c>
      <c r="D1207">
        <v>121548</v>
      </c>
      <c r="E1207">
        <v>1</v>
      </c>
      <c r="F1207">
        <v>1</v>
      </c>
      <c r="G1207">
        <v>1</v>
      </c>
      <c r="H1207">
        <v>1</v>
      </c>
      <c r="I1207" t="s">
        <v>35</v>
      </c>
      <c r="J1207" t="s">
        <v>3</v>
      </c>
      <c r="K1207" t="s">
        <v>515</v>
      </c>
      <c r="L1207">
        <v>608254</v>
      </c>
      <c r="N1207">
        <v>1013</v>
      </c>
      <c r="O1207" t="s">
        <v>516</v>
      </c>
      <c r="P1207" t="s">
        <v>516</v>
      </c>
      <c r="Q1207">
        <v>1</v>
      </c>
      <c r="W1207">
        <v>0</v>
      </c>
      <c r="X1207">
        <v>-185737400</v>
      </c>
      <c r="Y1207">
        <v>1.7125000000000001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1.37</v>
      </c>
      <c r="AU1207" t="s">
        <v>133</v>
      </c>
      <c r="AV1207">
        <v>2</v>
      </c>
      <c r="AW1207">
        <v>2</v>
      </c>
      <c r="AX1207">
        <v>36408050</v>
      </c>
      <c r="AY1207">
        <v>1</v>
      </c>
      <c r="AZ1207">
        <v>0</v>
      </c>
      <c r="BA1207">
        <v>1175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Y1207*Source!I1248</f>
        <v>3.4250000000000003E-2</v>
      </c>
      <c r="CY1207">
        <f>AD1207</f>
        <v>0</v>
      </c>
      <c r="CZ1207">
        <f>AH1207</f>
        <v>0</v>
      </c>
      <c r="DA1207">
        <f>AL1207</f>
        <v>1</v>
      </c>
      <c r="DB1207">
        <f>ROUND((ROUND(AT1207*CZ1207,2)*1.25),2)</f>
        <v>0</v>
      </c>
      <c r="DC1207">
        <f>ROUND((ROUND(AT1207*AG1207,2)*1.25),2)</f>
        <v>0</v>
      </c>
    </row>
    <row r="1208" spans="1:107">
      <c r="A1208">
        <f>ROW(Source!A1248)</f>
        <v>1248</v>
      </c>
      <c r="B1208">
        <v>36401907</v>
      </c>
      <c r="C1208">
        <v>36408040</v>
      </c>
      <c r="D1208">
        <v>29172379</v>
      </c>
      <c r="E1208">
        <v>1</v>
      </c>
      <c r="F1208">
        <v>1</v>
      </c>
      <c r="G1208">
        <v>1</v>
      </c>
      <c r="H1208">
        <v>2</v>
      </c>
      <c r="I1208" t="s">
        <v>553</v>
      </c>
      <c r="J1208" t="s">
        <v>554</v>
      </c>
      <c r="K1208" t="s">
        <v>555</v>
      </c>
      <c r="L1208">
        <v>1368</v>
      </c>
      <c r="N1208">
        <v>1011</v>
      </c>
      <c r="O1208" t="s">
        <v>520</v>
      </c>
      <c r="P1208" t="s">
        <v>520</v>
      </c>
      <c r="Q1208">
        <v>1</v>
      </c>
      <c r="W1208">
        <v>0</v>
      </c>
      <c r="X1208">
        <v>-151619853</v>
      </c>
      <c r="Y1208">
        <v>1.7125000000000001</v>
      </c>
      <c r="AA1208">
        <v>0</v>
      </c>
      <c r="AB1208">
        <v>1102.08</v>
      </c>
      <c r="AC1208">
        <v>449.82</v>
      </c>
      <c r="AD1208">
        <v>0</v>
      </c>
      <c r="AE1208">
        <v>0</v>
      </c>
      <c r="AF1208">
        <v>112</v>
      </c>
      <c r="AG1208">
        <v>13.5</v>
      </c>
      <c r="AH1208">
        <v>0</v>
      </c>
      <c r="AI1208">
        <v>1</v>
      </c>
      <c r="AJ1208">
        <v>9.84</v>
      </c>
      <c r="AK1208">
        <v>33.32</v>
      </c>
      <c r="AL1208">
        <v>1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1.37</v>
      </c>
      <c r="AU1208" t="s">
        <v>133</v>
      </c>
      <c r="AV1208">
        <v>0</v>
      </c>
      <c r="AW1208">
        <v>2</v>
      </c>
      <c r="AX1208">
        <v>36408051</v>
      </c>
      <c r="AY1208">
        <v>1</v>
      </c>
      <c r="AZ1208">
        <v>0</v>
      </c>
      <c r="BA1208">
        <v>1176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Y1208*Source!I1248</f>
        <v>3.4250000000000003E-2</v>
      </c>
      <c r="CY1208">
        <f>AB1208</f>
        <v>1102.08</v>
      </c>
      <c r="CZ1208">
        <f>AF1208</f>
        <v>112</v>
      </c>
      <c r="DA1208">
        <f>AJ1208</f>
        <v>9.84</v>
      </c>
      <c r="DB1208">
        <f>ROUND((ROUND(AT1208*CZ1208,2)*1.25),2)</f>
        <v>191.8</v>
      </c>
      <c r="DC1208">
        <f>ROUND((ROUND(AT1208*AG1208,2)*1.25),2)</f>
        <v>23.13</v>
      </c>
    </row>
    <row r="1209" spans="1:107">
      <c r="A1209">
        <f>ROW(Source!A1248)</f>
        <v>1248</v>
      </c>
      <c r="B1209">
        <v>36401907</v>
      </c>
      <c r="C1209">
        <v>36408040</v>
      </c>
      <c r="D1209">
        <v>29174913</v>
      </c>
      <c r="E1209">
        <v>1</v>
      </c>
      <c r="F1209">
        <v>1</v>
      </c>
      <c r="G1209">
        <v>1</v>
      </c>
      <c r="H1209">
        <v>2</v>
      </c>
      <c r="I1209" t="s">
        <v>531</v>
      </c>
      <c r="J1209" t="s">
        <v>532</v>
      </c>
      <c r="K1209" t="s">
        <v>533</v>
      </c>
      <c r="L1209">
        <v>1368</v>
      </c>
      <c r="N1209">
        <v>1011</v>
      </c>
      <c r="O1209" t="s">
        <v>520</v>
      </c>
      <c r="P1209" t="s">
        <v>520</v>
      </c>
      <c r="Q1209">
        <v>1</v>
      </c>
      <c r="W1209">
        <v>0</v>
      </c>
      <c r="X1209">
        <v>458544584</v>
      </c>
      <c r="Y1209">
        <v>2.5750000000000002</v>
      </c>
      <c r="AA1209">
        <v>0</v>
      </c>
      <c r="AB1209">
        <v>932.72</v>
      </c>
      <c r="AC1209">
        <v>386.51</v>
      </c>
      <c r="AD1209">
        <v>0</v>
      </c>
      <c r="AE1209">
        <v>0</v>
      </c>
      <c r="AF1209">
        <v>87.17</v>
      </c>
      <c r="AG1209">
        <v>11.6</v>
      </c>
      <c r="AH1209">
        <v>0</v>
      </c>
      <c r="AI1209">
        <v>1</v>
      </c>
      <c r="AJ1209">
        <v>10.7</v>
      </c>
      <c r="AK1209">
        <v>33.32</v>
      </c>
      <c r="AL1209">
        <v>1</v>
      </c>
      <c r="AN1209">
        <v>0</v>
      </c>
      <c r="AO1209">
        <v>1</v>
      </c>
      <c r="AP1209">
        <v>1</v>
      </c>
      <c r="AQ1209">
        <v>0</v>
      </c>
      <c r="AR1209">
        <v>0</v>
      </c>
      <c r="AS1209" t="s">
        <v>3</v>
      </c>
      <c r="AT1209">
        <v>2.06</v>
      </c>
      <c r="AU1209" t="s">
        <v>133</v>
      </c>
      <c r="AV1209">
        <v>0</v>
      </c>
      <c r="AW1209">
        <v>2</v>
      </c>
      <c r="AX1209">
        <v>36408052</v>
      </c>
      <c r="AY1209">
        <v>1</v>
      </c>
      <c r="AZ1209">
        <v>0</v>
      </c>
      <c r="BA1209">
        <v>1177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Y1209*Source!I1248</f>
        <v>5.1500000000000004E-2</v>
      </c>
      <c r="CY1209">
        <f>AB1209</f>
        <v>932.72</v>
      </c>
      <c r="CZ1209">
        <f>AF1209</f>
        <v>87.17</v>
      </c>
      <c r="DA1209">
        <f>AJ1209</f>
        <v>10.7</v>
      </c>
      <c r="DB1209">
        <f>ROUND((ROUND(AT1209*CZ1209,2)*1.25),2)</f>
        <v>224.46</v>
      </c>
      <c r="DC1209">
        <f>ROUND((ROUND(AT1209*AG1209,2)*1.25),2)</f>
        <v>29.88</v>
      </c>
    </row>
    <row r="1210" spans="1:107">
      <c r="A1210">
        <f>ROW(Source!A1248)</f>
        <v>1248</v>
      </c>
      <c r="B1210">
        <v>36401907</v>
      </c>
      <c r="C1210">
        <v>36408040</v>
      </c>
      <c r="D1210">
        <v>29114836</v>
      </c>
      <c r="E1210">
        <v>1</v>
      </c>
      <c r="F1210">
        <v>1</v>
      </c>
      <c r="G1210">
        <v>1</v>
      </c>
      <c r="H1210">
        <v>3</v>
      </c>
      <c r="I1210" t="s">
        <v>168</v>
      </c>
      <c r="J1210" t="s">
        <v>171</v>
      </c>
      <c r="K1210" t="s">
        <v>169</v>
      </c>
      <c r="L1210">
        <v>1035</v>
      </c>
      <c r="N1210">
        <v>1013</v>
      </c>
      <c r="O1210" t="s">
        <v>170</v>
      </c>
      <c r="P1210" t="s">
        <v>170</v>
      </c>
      <c r="Q1210">
        <v>1</v>
      </c>
      <c r="W1210">
        <v>0</v>
      </c>
      <c r="X1210">
        <v>-1252999712</v>
      </c>
      <c r="Y1210">
        <v>100</v>
      </c>
      <c r="AA1210">
        <v>196.01</v>
      </c>
      <c r="AB1210">
        <v>0</v>
      </c>
      <c r="AC1210">
        <v>0</v>
      </c>
      <c r="AD1210">
        <v>0</v>
      </c>
      <c r="AE1210">
        <v>94.69</v>
      </c>
      <c r="AF1210">
        <v>0</v>
      </c>
      <c r="AG1210">
        <v>0</v>
      </c>
      <c r="AH1210">
        <v>0</v>
      </c>
      <c r="AI1210">
        <v>2.0699999999999998</v>
      </c>
      <c r="AJ1210">
        <v>1</v>
      </c>
      <c r="AK1210">
        <v>1</v>
      </c>
      <c r="AL1210">
        <v>1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 t="s">
        <v>3</v>
      </c>
      <c r="AT1210">
        <v>100</v>
      </c>
      <c r="AU1210" t="s">
        <v>3</v>
      </c>
      <c r="AV1210">
        <v>0</v>
      </c>
      <c r="AW1210">
        <v>1</v>
      </c>
      <c r="AX1210">
        <v>-1</v>
      </c>
      <c r="AY1210">
        <v>0</v>
      </c>
      <c r="AZ1210">
        <v>0</v>
      </c>
      <c r="BA1210" t="s">
        <v>3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Y1210*Source!I1248</f>
        <v>2</v>
      </c>
      <c r="CY1210">
        <f>AA1210</f>
        <v>196.01</v>
      </c>
      <c r="CZ1210">
        <f>AE1210</f>
        <v>94.69</v>
      </c>
      <c r="DA1210">
        <f>AI1210</f>
        <v>2.0699999999999998</v>
      </c>
      <c r="DB1210">
        <f>ROUND(ROUND(AT1210*CZ1210,2),2)</f>
        <v>9469</v>
      </c>
      <c r="DC1210">
        <f>ROUND(ROUND(AT1210*AG1210,2),2)</f>
        <v>0</v>
      </c>
    </row>
    <row r="1211" spans="1:107">
      <c r="A1211">
        <f>ROW(Source!A1248)</f>
        <v>1248</v>
      </c>
      <c r="B1211">
        <v>36401907</v>
      </c>
      <c r="C1211">
        <v>36408040</v>
      </c>
      <c r="D1211">
        <v>29114332</v>
      </c>
      <c r="E1211">
        <v>1</v>
      </c>
      <c r="F1211">
        <v>1</v>
      </c>
      <c r="G1211">
        <v>1</v>
      </c>
      <c r="H1211">
        <v>3</v>
      </c>
      <c r="I1211" t="s">
        <v>556</v>
      </c>
      <c r="J1211" t="s">
        <v>557</v>
      </c>
      <c r="K1211" t="s">
        <v>558</v>
      </c>
      <c r="L1211">
        <v>1348</v>
      </c>
      <c r="N1211">
        <v>1009</v>
      </c>
      <c r="O1211" t="s">
        <v>30</v>
      </c>
      <c r="P1211" t="s">
        <v>30</v>
      </c>
      <c r="Q1211">
        <v>1000</v>
      </c>
      <c r="W1211">
        <v>0</v>
      </c>
      <c r="X1211">
        <v>233971917</v>
      </c>
      <c r="Y1211">
        <v>3.3999999999999998E-3</v>
      </c>
      <c r="AA1211">
        <v>54619.68</v>
      </c>
      <c r="AB1211">
        <v>0</v>
      </c>
      <c r="AC1211">
        <v>0</v>
      </c>
      <c r="AD1211">
        <v>0</v>
      </c>
      <c r="AE1211">
        <v>11978</v>
      </c>
      <c r="AF1211">
        <v>0</v>
      </c>
      <c r="AG1211">
        <v>0</v>
      </c>
      <c r="AH1211">
        <v>0</v>
      </c>
      <c r="AI1211">
        <v>4.5599999999999996</v>
      </c>
      <c r="AJ1211">
        <v>1</v>
      </c>
      <c r="AK1211">
        <v>1</v>
      </c>
      <c r="AL1211">
        <v>1</v>
      </c>
      <c r="AN1211">
        <v>0</v>
      </c>
      <c r="AO1211">
        <v>1</v>
      </c>
      <c r="AP1211">
        <v>0</v>
      </c>
      <c r="AQ1211">
        <v>0</v>
      </c>
      <c r="AR1211">
        <v>0</v>
      </c>
      <c r="AS1211" t="s">
        <v>3</v>
      </c>
      <c r="AT1211">
        <v>3.3999999999999998E-3</v>
      </c>
      <c r="AU1211" t="s">
        <v>3</v>
      </c>
      <c r="AV1211">
        <v>0</v>
      </c>
      <c r="AW1211">
        <v>2</v>
      </c>
      <c r="AX1211">
        <v>36408053</v>
      </c>
      <c r="AY1211">
        <v>1</v>
      </c>
      <c r="AZ1211">
        <v>0</v>
      </c>
      <c r="BA1211">
        <v>1178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Y1211*Source!I1248</f>
        <v>6.7999999999999999E-5</v>
      </c>
      <c r="CY1211">
        <f>AA1211</f>
        <v>54619.68</v>
      </c>
      <c r="CZ1211">
        <f>AE1211</f>
        <v>11978</v>
      </c>
      <c r="DA1211">
        <f>AI1211</f>
        <v>4.5599999999999996</v>
      </c>
      <c r="DB1211">
        <f>ROUND(ROUND(AT1211*CZ1211,2),2)</f>
        <v>40.729999999999997</v>
      </c>
      <c r="DC1211">
        <f>ROUND(ROUND(AT1211*AG1211,2),2)</f>
        <v>0</v>
      </c>
    </row>
    <row r="1212" spans="1:107">
      <c r="A1212">
        <f>ROW(Source!A1248)</f>
        <v>1248</v>
      </c>
      <c r="B1212">
        <v>36401907</v>
      </c>
      <c r="C1212">
        <v>36408040</v>
      </c>
      <c r="D1212">
        <v>29130561</v>
      </c>
      <c r="E1212">
        <v>1</v>
      </c>
      <c r="F1212">
        <v>1</v>
      </c>
      <c r="G1212">
        <v>1</v>
      </c>
      <c r="H1212">
        <v>3</v>
      </c>
      <c r="I1212" t="s">
        <v>177</v>
      </c>
      <c r="J1212" t="s">
        <v>179</v>
      </c>
      <c r="K1212" t="s">
        <v>178</v>
      </c>
      <c r="L1212">
        <v>1327</v>
      </c>
      <c r="N1212">
        <v>1005</v>
      </c>
      <c r="O1212" t="s">
        <v>155</v>
      </c>
      <c r="P1212" t="s">
        <v>155</v>
      </c>
      <c r="Q1212">
        <v>1</v>
      </c>
      <c r="W1212">
        <v>1</v>
      </c>
      <c r="X1212">
        <v>-172969429</v>
      </c>
      <c r="Y1212">
        <v>-100</v>
      </c>
      <c r="AA1212">
        <v>1039.1400000000001</v>
      </c>
      <c r="AB1212">
        <v>0</v>
      </c>
      <c r="AC1212">
        <v>0</v>
      </c>
      <c r="AD1212">
        <v>0</v>
      </c>
      <c r="AE1212">
        <v>207</v>
      </c>
      <c r="AF1212">
        <v>0</v>
      </c>
      <c r="AG1212">
        <v>0</v>
      </c>
      <c r="AH1212">
        <v>0</v>
      </c>
      <c r="AI1212">
        <v>5.0199999999999996</v>
      </c>
      <c r="AJ1212">
        <v>1</v>
      </c>
      <c r="AK1212">
        <v>1</v>
      </c>
      <c r="AL1212">
        <v>1</v>
      </c>
      <c r="AN1212">
        <v>0</v>
      </c>
      <c r="AO1212">
        <v>1</v>
      </c>
      <c r="AP1212">
        <v>0</v>
      </c>
      <c r="AQ1212">
        <v>0</v>
      </c>
      <c r="AR1212">
        <v>0</v>
      </c>
      <c r="AS1212" t="s">
        <v>3</v>
      </c>
      <c r="AT1212">
        <v>-100</v>
      </c>
      <c r="AU1212" t="s">
        <v>3</v>
      </c>
      <c r="AV1212">
        <v>0</v>
      </c>
      <c r="AW1212">
        <v>2</v>
      </c>
      <c r="AX1212">
        <v>36408055</v>
      </c>
      <c r="AY1212">
        <v>1</v>
      </c>
      <c r="AZ1212">
        <v>6144</v>
      </c>
      <c r="BA1212">
        <v>1180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Y1212*Source!I1248</f>
        <v>-2</v>
      </c>
      <c r="CY1212">
        <f>AA1212</f>
        <v>1039.1400000000001</v>
      </c>
      <c r="CZ1212">
        <f>AE1212</f>
        <v>207</v>
      </c>
      <c r="DA1212">
        <f>AI1212</f>
        <v>5.0199999999999996</v>
      </c>
      <c r="DB1212">
        <f>ROUND(ROUND(AT1212*CZ1212,2),2)</f>
        <v>-20700</v>
      </c>
      <c r="DC1212">
        <f>ROUND(ROUND(AT1212*AG1212,2),2)</f>
        <v>0</v>
      </c>
    </row>
    <row r="1213" spans="1:107">
      <c r="A1213">
        <f>ROW(Source!A1248)</f>
        <v>1248</v>
      </c>
      <c r="B1213">
        <v>36401907</v>
      </c>
      <c r="C1213">
        <v>36408040</v>
      </c>
      <c r="D1213">
        <v>29130519</v>
      </c>
      <c r="E1213">
        <v>1</v>
      </c>
      <c r="F1213">
        <v>1</v>
      </c>
      <c r="G1213">
        <v>1</v>
      </c>
      <c r="H1213">
        <v>3</v>
      </c>
      <c r="I1213" t="s">
        <v>173</v>
      </c>
      <c r="J1213" t="s">
        <v>175</v>
      </c>
      <c r="K1213" t="s">
        <v>174</v>
      </c>
      <c r="L1213">
        <v>1327</v>
      </c>
      <c r="N1213">
        <v>1005</v>
      </c>
      <c r="O1213" t="s">
        <v>155</v>
      </c>
      <c r="P1213" t="s">
        <v>155</v>
      </c>
      <c r="Q1213">
        <v>1</v>
      </c>
      <c r="W1213">
        <v>0</v>
      </c>
      <c r="X1213">
        <v>-1775669208</v>
      </c>
      <c r="Y1213">
        <v>100</v>
      </c>
      <c r="AA1213">
        <v>11067.52</v>
      </c>
      <c r="AB1213">
        <v>0</v>
      </c>
      <c r="AC1213">
        <v>0</v>
      </c>
      <c r="AD1213">
        <v>0</v>
      </c>
      <c r="AE1213">
        <v>4535.87</v>
      </c>
      <c r="AF1213">
        <v>0</v>
      </c>
      <c r="AG1213">
        <v>0</v>
      </c>
      <c r="AH1213">
        <v>0</v>
      </c>
      <c r="AI1213">
        <v>2.44</v>
      </c>
      <c r="AJ1213">
        <v>1</v>
      </c>
      <c r="AK1213">
        <v>1</v>
      </c>
      <c r="AL1213">
        <v>1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 t="s">
        <v>3</v>
      </c>
      <c r="AT1213">
        <v>100</v>
      </c>
      <c r="AU1213" t="s">
        <v>3</v>
      </c>
      <c r="AV1213">
        <v>0</v>
      </c>
      <c r="AW1213">
        <v>1</v>
      </c>
      <c r="AX1213">
        <v>-1</v>
      </c>
      <c r="AY1213">
        <v>0</v>
      </c>
      <c r="AZ1213">
        <v>0</v>
      </c>
      <c r="BA1213" t="s">
        <v>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Y1213*Source!I1248</f>
        <v>2</v>
      </c>
      <c r="CY1213">
        <f>AA1213</f>
        <v>11067.52</v>
      </c>
      <c r="CZ1213">
        <f>AE1213</f>
        <v>4535.87</v>
      </c>
      <c r="DA1213">
        <f>AI1213</f>
        <v>2.44</v>
      </c>
      <c r="DB1213">
        <f>ROUND(ROUND(AT1213*CZ1213,2),2)</f>
        <v>453587</v>
      </c>
      <c r="DC1213">
        <f>ROUND(ROUND(AT1213*AG1213,2),2)</f>
        <v>0</v>
      </c>
    </row>
    <row r="1214" spans="1:107">
      <c r="A1214">
        <f>ROW(Source!A1252)</f>
        <v>1252</v>
      </c>
      <c r="B1214">
        <v>36401907</v>
      </c>
      <c r="C1214">
        <v>36408059</v>
      </c>
      <c r="D1214">
        <v>18407150</v>
      </c>
      <c r="E1214">
        <v>1</v>
      </c>
      <c r="F1214">
        <v>1</v>
      </c>
      <c r="G1214">
        <v>1</v>
      </c>
      <c r="H1214">
        <v>1</v>
      </c>
      <c r="I1214" t="s">
        <v>529</v>
      </c>
      <c r="J1214" t="s">
        <v>3</v>
      </c>
      <c r="K1214" t="s">
        <v>530</v>
      </c>
      <c r="L1214">
        <v>1369</v>
      </c>
      <c r="N1214">
        <v>1013</v>
      </c>
      <c r="O1214" t="s">
        <v>514</v>
      </c>
      <c r="P1214" t="s">
        <v>514</v>
      </c>
      <c r="Q1214">
        <v>1</v>
      </c>
      <c r="W1214">
        <v>0</v>
      </c>
      <c r="X1214">
        <v>-931037793</v>
      </c>
      <c r="Y1214">
        <v>51.405000000000001</v>
      </c>
      <c r="AA1214">
        <v>0</v>
      </c>
      <c r="AB1214">
        <v>0</v>
      </c>
      <c r="AC1214">
        <v>0</v>
      </c>
      <c r="AD1214">
        <v>272.45</v>
      </c>
      <c r="AE1214">
        <v>0</v>
      </c>
      <c r="AF1214">
        <v>0</v>
      </c>
      <c r="AG1214">
        <v>0</v>
      </c>
      <c r="AH1214">
        <v>272.45</v>
      </c>
      <c r="AI1214">
        <v>1</v>
      </c>
      <c r="AJ1214">
        <v>1</v>
      </c>
      <c r="AK1214">
        <v>1</v>
      </c>
      <c r="AL1214">
        <v>1</v>
      </c>
      <c r="AN1214">
        <v>0</v>
      </c>
      <c r="AO1214">
        <v>1</v>
      </c>
      <c r="AP1214">
        <v>1</v>
      </c>
      <c r="AQ1214">
        <v>0</v>
      </c>
      <c r="AR1214">
        <v>0</v>
      </c>
      <c r="AS1214" t="s">
        <v>3</v>
      </c>
      <c r="AT1214">
        <v>44.7</v>
      </c>
      <c r="AU1214" t="s">
        <v>134</v>
      </c>
      <c r="AV1214">
        <v>1</v>
      </c>
      <c r="AW1214">
        <v>2</v>
      </c>
      <c r="AX1214">
        <v>36408073</v>
      </c>
      <c r="AY1214">
        <v>1</v>
      </c>
      <c r="AZ1214">
        <v>0</v>
      </c>
      <c r="BA1214">
        <v>1181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Y1214*Source!I1252</f>
        <v>9.2529000000000003</v>
      </c>
      <c r="CY1214">
        <f>AD1214</f>
        <v>272.45</v>
      </c>
      <c r="CZ1214">
        <f>AH1214</f>
        <v>272.45</v>
      </c>
      <c r="DA1214">
        <f>AL1214</f>
        <v>1</v>
      </c>
      <c r="DB1214">
        <f>ROUND((ROUND(AT1214*CZ1214,2)*1.15),2)</f>
        <v>14005.3</v>
      </c>
      <c r="DC1214">
        <f>ROUND((ROUND(AT1214*AG1214,2)*1.15),2)</f>
        <v>0</v>
      </c>
    </row>
    <row r="1215" spans="1:107">
      <c r="A1215">
        <f>ROW(Source!A1252)</f>
        <v>1252</v>
      </c>
      <c r="B1215">
        <v>36401907</v>
      </c>
      <c r="C1215">
        <v>36408059</v>
      </c>
      <c r="D1215">
        <v>121548</v>
      </c>
      <c r="E1215">
        <v>1</v>
      </c>
      <c r="F1215">
        <v>1</v>
      </c>
      <c r="G1215">
        <v>1</v>
      </c>
      <c r="H1215">
        <v>1</v>
      </c>
      <c r="I1215" t="s">
        <v>35</v>
      </c>
      <c r="J1215" t="s">
        <v>3</v>
      </c>
      <c r="K1215" t="s">
        <v>515</v>
      </c>
      <c r="L1215">
        <v>608254</v>
      </c>
      <c r="N1215">
        <v>1013</v>
      </c>
      <c r="O1215" t="s">
        <v>516</v>
      </c>
      <c r="P1215" t="s">
        <v>516</v>
      </c>
      <c r="Q1215">
        <v>1</v>
      </c>
      <c r="W1215">
        <v>0</v>
      </c>
      <c r="X1215">
        <v>-185737400</v>
      </c>
      <c r="Y1215">
        <v>0.17500000000000002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1</v>
      </c>
      <c r="AJ1215">
        <v>1</v>
      </c>
      <c r="AK1215">
        <v>1</v>
      </c>
      <c r="AL1215">
        <v>1</v>
      </c>
      <c r="AN1215">
        <v>0</v>
      </c>
      <c r="AO1215">
        <v>1</v>
      </c>
      <c r="AP1215">
        <v>1</v>
      </c>
      <c r="AQ1215">
        <v>0</v>
      </c>
      <c r="AR1215">
        <v>0</v>
      </c>
      <c r="AS1215" t="s">
        <v>3</v>
      </c>
      <c r="AT1215">
        <v>0.14000000000000001</v>
      </c>
      <c r="AU1215" t="s">
        <v>133</v>
      </c>
      <c r="AV1215">
        <v>2</v>
      </c>
      <c r="AW1215">
        <v>2</v>
      </c>
      <c r="AX1215">
        <v>36408074</v>
      </c>
      <c r="AY1215">
        <v>1</v>
      </c>
      <c r="AZ1215">
        <v>0</v>
      </c>
      <c r="BA1215">
        <v>1182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Y1215*Source!I1252</f>
        <v>3.15E-2</v>
      </c>
      <c r="CY1215">
        <f>AD1215</f>
        <v>0</v>
      </c>
      <c r="CZ1215">
        <f>AH1215</f>
        <v>0</v>
      </c>
      <c r="DA1215">
        <f>AL1215</f>
        <v>1</v>
      </c>
      <c r="DB1215">
        <f>ROUND((ROUND(AT1215*CZ1215,2)*1.25),2)</f>
        <v>0</v>
      </c>
      <c r="DC1215">
        <f>ROUND((ROUND(AT1215*AG1215,2)*1.25),2)</f>
        <v>0</v>
      </c>
    </row>
    <row r="1216" spans="1:107">
      <c r="A1216">
        <f>ROW(Source!A1252)</f>
        <v>1252</v>
      </c>
      <c r="B1216">
        <v>36401907</v>
      </c>
      <c r="C1216">
        <v>36408059</v>
      </c>
      <c r="D1216">
        <v>29172479</v>
      </c>
      <c r="E1216">
        <v>1</v>
      </c>
      <c r="F1216">
        <v>1</v>
      </c>
      <c r="G1216">
        <v>1</v>
      </c>
      <c r="H1216">
        <v>2</v>
      </c>
      <c r="I1216" t="s">
        <v>739</v>
      </c>
      <c r="J1216" t="s">
        <v>740</v>
      </c>
      <c r="K1216" t="s">
        <v>741</v>
      </c>
      <c r="L1216">
        <v>1368</v>
      </c>
      <c r="N1216">
        <v>1011</v>
      </c>
      <c r="O1216" t="s">
        <v>520</v>
      </c>
      <c r="P1216" t="s">
        <v>520</v>
      </c>
      <c r="Q1216">
        <v>1</v>
      </c>
      <c r="W1216">
        <v>0</v>
      </c>
      <c r="X1216">
        <v>-996378858</v>
      </c>
      <c r="Y1216">
        <v>0.17500000000000002</v>
      </c>
      <c r="AA1216">
        <v>0</v>
      </c>
      <c r="AB1216">
        <v>901.01</v>
      </c>
      <c r="AC1216">
        <v>335.2</v>
      </c>
      <c r="AD1216">
        <v>0</v>
      </c>
      <c r="AE1216">
        <v>0</v>
      </c>
      <c r="AF1216">
        <v>99.89</v>
      </c>
      <c r="AG1216">
        <v>10.06</v>
      </c>
      <c r="AH1216">
        <v>0</v>
      </c>
      <c r="AI1216">
        <v>1</v>
      </c>
      <c r="AJ1216">
        <v>9.02</v>
      </c>
      <c r="AK1216">
        <v>33.32</v>
      </c>
      <c r="AL1216">
        <v>1</v>
      </c>
      <c r="AN1216">
        <v>0</v>
      </c>
      <c r="AO1216">
        <v>1</v>
      </c>
      <c r="AP1216">
        <v>1</v>
      </c>
      <c r="AQ1216">
        <v>0</v>
      </c>
      <c r="AR1216">
        <v>0</v>
      </c>
      <c r="AS1216" t="s">
        <v>3</v>
      </c>
      <c r="AT1216">
        <v>0.14000000000000001</v>
      </c>
      <c r="AU1216" t="s">
        <v>133</v>
      </c>
      <c r="AV1216">
        <v>0</v>
      </c>
      <c r="AW1216">
        <v>2</v>
      </c>
      <c r="AX1216">
        <v>36408075</v>
      </c>
      <c r="AY1216">
        <v>1</v>
      </c>
      <c r="AZ1216">
        <v>0</v>
      </c>
      <c r="BA1216">
        <v>1183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Y1216*Source!I1252</f>
        <v>3.15E-2</v>
      </c>
      <c r="CY1216">
        <f>AB1216</f>
        <v>901.01</v>
      </c>
      <c r="CZ1216">
        <f>AF1216</f>
        <v>99.89</v>
      </c>
      <c r="DA1216">
        <f>AJ1216</f>
        <v>9.02</v>
      </c>
      <c r="DB1216">
        <f>ROUND((ROUND(AT1216*CZ1216,2)*1.25),2)</f>
        <v>17.48</v>
      </c>
      <c r="DC1216">
        <f>ROUND((ROUND(AT1216*AG1216,2)*1.25),2)</f>
        <v>1.76</v>
      </c>
    </row>
    <row r="1217" spans="1:107">
      <c r="A1217">
        <f>ROW(Source!A1252)</f>
        <v>1252</v>
      </c>
      <c r="B1217">
        <v>36401907</v>
      </c>
      <c r="C1217">
        <v>36408059</v>
      </c>
      <c r="D1217">
        <v>29174591</v>
      </c>
      <c r="E1217">
        <v>1</v>
      </c>
      <c r="F1217">
        <v>1</v>
      </c>
      <c r="G1217">
        <v>1</v>
      </c>
      <c r="H1217">
        <v>2</v>
      </c>
      <c r="I1217" t="s">
        <v>542</v>
      </c>
      <c r="J1217" t="s">
        <v>543</v>
      </c>
      <c r="K1217" t="s">
        <v>544</v>
      </c>
      <c r="L1217">
        <v>1368</v>
      </c>
      <c r="N1217">
        <v>1011</v>
      </c>
      <c r="O1217" t="s">
        <v>520</v>
      </c>
      <c r="P1217" t="s">
        <v>520</v>
      </c>
      <c r="Q1217">
        <v>1</v>
      </c>
      <c r="W1217">
        <v>0</v>
      </c>
      <c r="X1217">
        <v>1598042632</v>
      </c>
      <c r="Y1217">
        <v>0.5625</v>
      </c>
      <c r="AA1217">
        <v>0</v>
      </c>
      <c r="AB1217">
        <v>9.4700000000000006</v>
      </c>
      <c r="AC1217">
        <v>0</v>
      </c>
      <c r="AD1217">
        <v>0</v>
      </c>
      <c r="AE1217">
        <v>0</v>
      </c>
      <c r="AF1217">
        <v>0.95</v>
      </c>
      <c r="AG1217">
        <v>0</v>
      </c>
      <c r="AH1217">
        <v>0</v>
      </c>
      <c r="AI1217">
        <v>1</v>
      </c>
      <c r="AJ1217">
        <v>9.9700000000000006</v>
      </c>
      <c r="AK1217">
        <v>33.32</v>
      </c>
      <c r="AL1217">
        <v>1</v>
      </c>
      <c r="AN1217">
        <v>0</v>
      </c>
      <c r="AO1217">
        <v>1</v>
      </c>
      <c r="AP1217">
        <v>1</v>
      </c>
      <c r="AQ1217">
        <v>0</v>
      </c>
      <c r="AR1217">
        <v>0</v>
      </c>
      <c r="AS1217" t="s">
        <v>3</v>
      </c>
      <c r="AT1217">
        <v>0.45</v>
      </c>
      <c r="AU1217" t="s">
        <v>133</v>
      </c>
      <c r="AV1217">
        <v>0</v>
      </c>
      <c r="AW1217">
        <v>2</v>
      </c>
      <c r="AX1217">
        <v>36408076</v>
      </c>
      <c r="AY1217">
        <v>1</v>
      </c>
      <c r="AZ1217">
        <v>0</v>
      </c>
      <c r="BA1217">
        <v>1184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Y1217*Source!I1252</f>
        <v>0.10124999999999999</v>
      </c>
      <c r="CY1217">
        <f>AB1217</f>
        <v>9.4700000000000006</v>
      </c>
      <c r="CZ1217">
        <f>AF1217</f>
        <v>0.95</v>
      </c>
      <c r="DA1217">
        <f>AJ1217</f>
        <v>9.9700000000000006</v>
      </c>
      <c r="DB1217">
        <f>ROUND((ROUND(AT1217*CZ1217,2)*1.25),2)</f>
        <v>0.54</v>
      </c>
      <c r="DC1217">
        <f>ROUND((ROUND(AT1217*AG1217,2)*1.25),2)</f>
        <v>0</v>
      </c>
    </row>
    <row r="1218" spans="1:107">
      <c r="A1218">
        <f>ROW(Source!A1252)</f>
        <v>1252</v>
      </c>
      <c r="B1218">
        <v>36401907</v>
      </c>
      <c r="C1218">
        <v>36408059</v>
      </c>
      <c r="D1218">
        <v>29174913</v>
      </c>
      <c r="E1218">
        <v>1</v>
      </c>
      <c r="F1218">
        <v>1</v>
      </c>
      <c r="G1218">
        <v>1</v>
      </c>
      <c r="H1218">
        <v>2</v>
      </c>
      <c r="I1218" t="s">
        <v>531</v>
      </c>
      <c r="J1218" t="s">
        <v>532</v>
      </c>
      <c r="K1218" t="s">
        <v>533</v>
      </c>
      <c r="L1218">
        <v>1368</v>
      </c>
      <c r="N1218">
        <v>1011</v>
      </c>
      <c r="O1218" t="s">
        <v>520</v>
      </c>
      <c r="P1218" t="s">
        <v>520</v>
      </c>
      <c r="Q1218">
        <v>1</v>
      </c>
      <c r="W1218">
        <v>0</v>
      </c>
      <c r="X1218">
        <v>458544584</v>
      </c>
      <c r="Y1218">
        <v>0.6</v>
      </c>
      <c r="AA1218">
        <v>0</v>
      </c>
      <c r="AB1218">
        <v>932.72</v>
      </c>
      <c r="AC1218">
        <v>386.51</v>
      </c>
      <c r="AD1218">
        <v>0</v>
      </c>
      <c r="AE1218">
        <v>0</v>
      </c>
      <c r="AF1218">
        <v>87.17</v>
      </c>
      <c r="AG1218">
        <v>11.6</v>
      </c>
      <c r="AH1218">
        <v>0</v>
      </c>
      <c r="AI1218">
        <v>1</v>
      </c>
      <c r="AJ1218">
        <v>10.7</v>
      </c>
      <c r="AK1218">
        <v>33.32</v>
      </c>
      <c r="AL1218">
        <v>1</v>
      </c>
      <c r="AN1218">
        <v>0</v>
      </c>
      <c r="AO1218">
        <v>1</v>
      </c>
      <c r="AP1218">
        <v>1</v>
      </c>
      <c r="AQ1218">
        <v>0</v>
      </c>
      <c r="AR1218">
        <v>0</v>
      </c>
      <c r="AS1218" t="s">
        <v>3</v>
      </c>
      <c r="AT1218">
        <v>0.48</v>
      </c>
      <c r="AU1218" t="s">
        <v>133</v>
      </c>
      <c r="AV1218">
        <v>0</v>
      </c>
      <c r="AW1218">
        <v>2</v>
      </c>
      <c r="AX1218">
        <v>36408077</v>
      </c>
      <c r="AY1218">
        <v>1</v>
      </c>
      <c r="AZ1218">
        <v>0</v>
      </c>
      <c r="BA1218">
        <v>1185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Y1218*Source!I1252</f>
        <v>0.108</v>
      </c>
      <c r="CY1218">
        <f>AB1218</f>
        <v>932.72</v>
      </c>
      <c r="CZ1218">
        <f>AF1218</f>
        <v>87.17</v>
      </c>
      <c r="DA1218">
        <f>AJ1218</f>
        <v>10.7</v>
      </c>
      <c r="DB1218">
        <f>ROUND((ROUND(AT1218*CZ1218,2)*1.25),2)</f>
        <v>52.3</v>
      </c>
      <c r="DC1218">
        <f>ROUND((ROUND(AT1218*AG1218,2)*1.25),2)</f>
        <v>6.96</v>
      </c>
    </row>
    <row r="1219" spans="1:107">
      <c r="A1219">
        <f>ROW(Source!A1252)</f>
        <v>1252</v>
      </c>
      <c r="B1219">
        <v>36401907</v>
      </c>
      <c r="C1219">
        <v>36408059</v>
      </c>
      <c r="D1219">
        <v>29114340</v>
      </c>
      <c r="E1219">
        <v>1</v>
      </c>
      <c r="F1219">
        <v>1</v>
      </c>
      <c r="G1219">
        <v>1</v>
      </c>
      <c r="H1219">
        <v>3</v>
      </c>
      <c r="I1219" t="s">
        <v>742</v>
      </c>
      <c r="J1219" t="s">
        <v>743</v>
      </c>
      <c r="K1219" t="s">
        <v>744</v>
      </c>
      <c r="L1219">
        <v>1348</v>
      </c>
      <c r="N1219">
        <v>1009</v>
      </c>
      <c r="O1219" t="s">
        <v>30</v>
      </c>
      <c r="P1219" t="s">
        <v>30</v>
      </c>
      <c r="Q1219">
        <v>1000</v>
      </c>
      <c r="W1219">
        <v>0</v>
      </c>
      <c r="X1219">
        <v>-528746691</v>
      </c>
      <c r="Y1219">
        <v>1.6000000000000001E-3</v>
      </c>
      <c r="AA1219">
        <v>54070.5</v>
      </c>
      <c r="AB1219">
        <v>0</v>
      </c>
      <c r="AC1219">
        <v>0</v>
      </c>
      <c r="AD1219">
        <v>0</v>
      </c>
      <c r="AE1219">
        <v>8475</v>
      </c>
      <c r="AF1219">
        <v>0</v>
      </c>
      <c r="AG1219">
        <v>0</v>
      </c>
      <c r="AH1219">
        <v>0</v>
      </c>
      <c r="AI1219">
        <v>6.38</v>
      </c>
      <c r="AJ1219">
        <v>1</v>
      </c>
      <c r="AK1219">
        <v>1</v>
      </c>
      <c r="AL1219">
        <v>1</v>
      </c>
      <c r="AN1219">
        <v>0</v>
      </c>
      <c r="AO1219">
        <v>1</v>
      </c>
      <c r="AP1219">
        <v>0</v>
      </c>
      <c r="AQ1219">
        <v>0</v>
      </c>
      <c r="AR1219">
        <v>0</v>
      </c>
      <c r="AS1219" t="s">
        <v>3</v>
      </c>
      <c r="AT1219">
        <v>1.6000000000000001E-3</v>
      </c>
      <c r="AU1219" t="s">
        <v>3</v>
      </c>
      <c r="AV1219">
        <v>0</v>
      </c>
      <c r="AW1219">
        <v>2</v>
      </c>
      <c r="AX1219">
        <v>36408078</v>
      </c>
      <c r="AY1219">
        <v>1</v>
      </c>
      <c r="AZ1219">
        <v>0</v>
      </c>
      <c r="BA1219">
        <v>1186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Y1219*Source!I1252</f>
        <v>2.8800000000000001E-4</v>
      </c>
      <c r="CY1219">
        <f t="shared" ref="CY1219:CY1226" si="187">AA1219</f>
        <v>54070.5</v>
      </c>
      <c r="CZ1219">
        <f t="shared" ref="CZ1219:CZ1226" si="188">AE1219</f>
        <v>8475</v>
      </c>
      <c r="DA1219">
        <f t="shared" ref="DA1219:DA1226" si="189">AI1219</f>
        <v>6.38</v>
      </c>
      <c r="DB1219">
        <f t="shared" ref="DB1219:DB1226" si="190">ROUND(ROUND(AT1219*CZ1219,2),2)</f>
        <v>13.56</v>
      </c>
      <c r="DC1219">
        <f t="shared" ref="DC1219:DC1226" si="191">ROUND(ROUND(AT1219*AG1219,2),2)</f>
        <v>0</v>
      </c>
    </row>
    <row r="1220" spans="1:107">
      <c r="A1220">
        <f>ROW(Source!A1252)</f>
        <v>1252</v>
      </c>
      <c r="B1220">
        <v>36401907</v>
      </c>
      <c r="C1220">
        <v>36408059</v>
      </c>
      <c r="D1220">
        <v>29109162</v>
      </c>
      <c r="E1220">
        <v>1</v>
      </c>
      <c r="F1220">
        <v>1</v>
      </c>
      <c r="G1220">
        <v>1</v>
      </c>
      <c r="H1220">
        <v>3</v>
      </c>
      <c r="I1220" t="s">
        <v>564</v>
      </c>
      <c r="J1220" t="s">
        <v>565</v>
      </c>
      <c r="K1220" t="s">
        <v>566</v>
      </c>
      <c r="L1220">
        <v>1327</v>
      </c>
      <c r="N1220">
        <v>1005</v>
      </c>
      <c r="O1220" t="s">
        <v>155</v>
      </c>
      <c r="P1220" t="s">
        <v>155</v>
      </c>
      <c r="Q1220">
        <v>1</v>
      </c>
      <c r="W1220">
        <v>0</v>
      </c>
      <c r="X1220">
        <v>2002905425</v>
      </c>
      <c r="Y1220">
        <v>23</v>
      </c>
      <c r="AA1220">
        <v>33.75</v>
      </c>
      <c r="AB1220">
        <v>0</v>
      </c>
      <c r="AC1220">
        <v>0</v>
      </c>
      <c r="AD1220">
        <v>0</v>
      </c>
      <c r="AE1220">
        <v>5.71</v>
      </c>
      <c r="AF1220">
        <v>0</v>
      </c>
      <c r="AG1220">
        <v>0</v>
      </c>
      <c r="AH1220">
        <v>0</v>
      </c>
      <c r="AI1220">
        <v>5.91</v>
      </c>
      <c r="AJ1220">
        <v>1</v>
      </c>
      <c r="AK1220">
        <v>1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23</v>
      </c>
      <c r="AU1220" t="s">
        <v>3</v>
      </c>
      <c r="AV1220">
        <v>0</v>
      </c>
      <c r="AW1220">
        <v>2</v>
      </c>
      <c r="AX1220">
        <v>36408079</v>
      </c>
      <c r="AY1220">
        <v>1</v>
      </c>
      <c r="AZ1220">
        <v>0</v>
      </c>
      <c r="BA1220">
        <v>1187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Y1220*Source!I1252</f>
        <v>4.1399999999999997</v>
      </c>
      <c r="CY1220">
        <f t="shared" si="187"/>
        <v>33.75</v>
      </c>
      <c r="CZ1220">
        <f t="shared" si="188"/>
        <v>5.71</v>
      </c>
      <c r="DA1220">
        <f t="shared" si="189"/>
        <v>5.91</v>
      </c>
      <c r="DB1220">
        <f t="shared" si="190"/>
        <v>131.33000000000001</v>
      </c>
      <c r="DC1220">
        <f t="shared" si="191"/>
        <v>0</v>
      </c>
    </row>
    <row r="1221" spans="1:107">
      <c r="A1221">
        <f>ROW(Source!A1252)</f>
        <v>1252</v>
      </c>
      <c r="B1221">
        <v>36401907</v>
      </c>
      <c r="C1221">
        <v>36408059</v>
      </c>
      <c r="D1221">
        <v>29107615</v>
      </c>
      <c r="E1221">
        <v>1</v>
      </c>
      <c r="F1221">
        <v>1</v>
      </c>
      <c r="G1221">
        <v>1</v>
      </c>
      <c r="H1221">
        <v>3</v>
      </c>
      <c r="I1221" t="s">
        <v>745</v>
      </c>
      <c r="J1221" t="s">
        <v>746</v>
      </c>
      <c r="K1221" t="s">
        <v>747</v>
      </c>
      <c r="L1221">
        <v>1348</v>
      </c>
      <c r="N1221">
        <v>1009</v>
      </c>
      <c r="O1221" t="s">
        <v>30</v>
      </c>
      <c r="P1221" t="s">
        <v>30</v>
      </c>
      <c r="Q1221">
        <v>1000</v>
      </c>
      <c r="W1221">
        <v>0</v>
      </c>
      <c r="X1221">
        <v>-529114404</v>
      </c>
      <c r="Y1221">
        <v>3.3999999999999998E-3</v>
      </c>
      <c r="AA1221">
        <v>161968</v>
      </c>
      <c r="AB1221">
        <v>0</v>
      </c>
      <c r="AC1221">
        <v>0</v>
      </c>
      <c r="AD1221">
        <v>0</v>
      </c>
      <c r="AE1221">
        <v>19100</v>
      </c>
      <c r="AF1221">
        <v>0</v>
      </c>
      <c r="AG1221">
        <v>0</v>
      </c>
      <c r="AH1221">
        <v>0</v>
      </c>
      <c r="AI1221">
        <v>8.48</v>
      </c>
      <c r="AJ1221">
        <v>1</v>
      </c>
      <c r="AK1221">
        <v>1</v>
      </c>
      <c r="AL1221">
        <v>1</v>
      </c>
      <c r="AN1221">
        <v>0</v>
      </c>
      <c r="AO1221">
        <v>1</v>
      </c>
      <c r="AP1221">
        <v>0</v>
      </c>
      <c r="AQ1221">
        <v>0</v>
      </c>
      <c r="AR1221">
        <v>0</v>
      </c>
      <c r="AS1221" t="s">
        <v>3</v>
      </c>
      <c r="AT1221">
        <v>3.3999999999999998E-3</v>
      </c>
      <c r="AU1221" t="s">
        <v>3</v>
      </c>
      <c r="AV1221">
        <v>0</v>
      </c>
      <c r="AW1221">
        <v>2</v>
      </c>
      <c r="AX1221">
        <v>36408080</v>
      </c>
      <c r="AY1221">
        <v>1</v>
      </c>
      <c r="AZ1221">
        <v>0</v>
      </c>
      <c r="BA1221">
        <v>1188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Y1221*Source!I1252</f>
        <v>6.1199999999999991E-4</v>
      </c>
      <c r="CY1221">
        <f t="shared" si="187"/>
        <v>161968</v>
      </c>
      <c r="CZ1221">
        <f t="shared" si="188"/>
        <v>19100</v>
      </c>
      <c r="DA1221">
        <f t="shared" si="189"/>
        <v>8.48</v>
      </c>
      <c r="DB1221">
        <f t="shared" si="190"/>
        <v>64.94</v>
      </c>
      <c r="DC1221">
        <f t="shared" si="191"/>
        <v>0</v>
      </c>
    </row>
    <row r="1222" spans="1:107">
      <c r="A1222">
        <f>ROW(Source!A1252)</f>
        <v>1252</v>
      </c>
      <c r="B1222">
        <v>36401907</v>
      </c>
      <c r="C1222">
        <v>36408059</v>
      </c>
      <c r="D1222">
        <v>29115662</v>
      </c>
      <c r="E1222">
        <v>1</v>
      </c>
      <c r="F1222">
        <v>1</v>
      </c>
      <c r="G1222">
        <v>1</v>
      </c>
      <c r="H1222">
        <v>3</v>
      </c>
      <c r="I1222" t="s">
        <v>748</v>
      </c>
      <c r="J1222" t="s">
        <v>749</v>
      </c>
      <c r="K1222" t="s">
        <v>750</v>
      </c>
      <c r="L1222">
        <v>1339</v>
      </c>
      <c r="N1222">
        <v>1007</v>
      </c>
      <c r="O1222" t="s">
        <v>570</v>
      </c>
      <c r="P1222" t="s">
        <v>570</v>
      </c>
      <c r="Q1222">
        <v>1</v>
      </c>
      <c r="W1222">
        <v>0</v>
      </c>
      <c r="X1222">
        <v>-1374050018</v>
      </c>
      <c r="Y1222">
        <v>0.24</v>
      </c>
      <c r="AA1222">
        <v>6175.95</v>
      </c>
      <c r="AB1222">
        <v>0</v>
      </c>
      <c r="AC1222">
        <v>0</v>
      </c>
      <c r="AD1222">
        <v>0</v>
      </c>
      <c r="AE1222">
        <v>1045</v>
      </c>
      <c r="AF1222">
        <v>0</v>
      </c>
      <c r="AG1222">
        <v>0</v>
      </c>
      <c r="AH1222">
        <v>0</v>
      </c>
      <c r="AI1222">
        <v>5.91</v>
      </c>
      <c r="AJ1222">
        <v>1</v>
      </c>
      <c r="AK1222">
        <v>1</v>
      </c>
      <c r="AL1222">
        <v>1</v>
      </c>
      <c r="AN1222">
        <v>0</v>
      </c>
      <c r="AO1222">
        <v>1</v>
      </c>
      <c r="AP1222">
        <v>0</v>
      </c>
      <c r="AQ1222">
        <v>0</v>
      </c>
      <c r="AR1222">
        <v>0</v>
      </c>
      <c r="AS1222" t="s">
        <v>3</v>
      </c>
      <c r="AT1222">
        <v>0.24</v>
      </c>
      <c r="AU1222" t="s">
        <v>3</v>
      </c>
      <c r="AV1222">
        <v>0</v>
      </c>
      <c r="AW1222">
        <v>2</v>
      </c>
      <c r="AX1222">
        <v>36408081</v>
      </c>
      <c r="AY1222">
        <v>1</v>
      </c>
      <c r="AZ1222">
        <v>0</v>
      </c>
      <c r="BA1222">
        <v>1189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Y1222*Source!I1252</f>
        <v>4.3199999999999995E-2</v>
      </c>
      <c r="CY1222">
        <f t="shared" si="187"/>
        <v>6175.95</v>
      </c>
      <c r="CZ1222">
        <f t="shared" si="188"/>
        <v>1045</v>
      </c>
      <c r="DA1222">
        <f t="shared" si="189"/>
        <v>5.91</v>
      </c>
      <c r="DB1222">
        <f t="shared" si="190"/>
        <v>250.8</v>
      </c>
      <c r="DC1222">
        <f t="shared" si="191"/>
        <v>0</v>
      </c>
    </row>
    <row r="1223" spans="1:107">
      <c r="A1223">
        <f>ROW(Source!A1252)</f>
        <v>1252</v>
      </c>
      <c r="B1223">
        <v>36401907</v>
      </c>
      <c r="C1223">
        <v>36408059</v>
      </c>
      <c r="D1223">
        <v>29131086</v>
      </c>
      <c r="E1223">
        <v>1</v>
      </c>
      <c r="F1223">
        <v>1</v>
      </c>
      <c r="G1223">
        <v>1</v>
      </c>
      <c r="H1223">
        <v>3</v>
      </c>
      <c r="I1223" t="s">
        <v>567</v>
      </c>
      <c r="J1223" t="s">
        <v>568</v>
      </c>
      <c r="K1223" t="s">
        <v>569</v>
      </c>
      <c r="L1223">
        <v>1339</v>
      </c>
      <c r="N1223">
        <v>1007</v>
      </c>
      <c r="O1223" t="s">
        <v>570</v>
      </c>
      <c r="P1223" t="s">
        <v>570</v>
      </c>
      <c r="Q1223">
        <v>1</v>
      </c>
      <c r="W1223">
        <v>0</v>
      </c>
      <c r="X1223">
        <v>135382931</v>
      </c>
      <c r="Y1223">
        <v>1.18</v>
      </c>
      <c r="AA1223">
        <v>6560.13</v>
      </c>
      <c r="AB1223">
        <v>0</v>
      </c>
      <c r="AC1223">
        <v>0</v>
      </c>
      <c r="AD1223">
        <v>0</v>
      </c>
      <c r="AE1223">
        <v>1970.01</v>
      </c>
      <c r="AF1223">
        <v>0</v>
      </c>
      <c r="AG1223">
        <v>0</v>
      </c>
      <c r="AH1223">
        <v>0</v>
      </c>
      <c r="AI1223">
        <v>3.33</v>
      </c>
      <c r="AJ1223">
        <v>1</v>
      </c>
      <c r="AK1223">
        <v>1</v>
      </c>
      <c r="AL1223">
        <v>1</v>
      </c>
      <c r="AN1223">
        <v>0</v>
      </c>
      <c r="AO1223">
        <v>1</v>
      </c>
      <c r="AP1223">
        <v>0</v>
      </c>
      <c r="AQ1223">
        <v>0</v>
      </c>
      <c r="AR1223">
        <v>0</v>
      </c>
      <c r="AS1223" t="s">
        <v>3</v>
      </c>
      <c r="AT1223">
        <v>1.18</v>
      </c>
      <c r="AU1223" t="s">
        <v>3</v>
      </c>
      <c r="AV1223">
        <v>0</v>
      </c>
      <c r="AW1223">
        <v>2</v>
      </c>
      <c r="AX1223">
        <v>36408082</v>
      </c>
      <c r="AY1223">
        <v>1</v>
      </c>
      <c r="AZ1223">
        <v>0</v>
      </c>
      <c r="BA1223">
        <v>1190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Y1223*Source!I1252</f>
        <v>0.21239999999999998</v>
      </c>
      <c r="CY1223">
        <f t="shared" si="187"/>
        <v>6560.13</v>
      </c>
      <c r="CZ1223">
        <f t="shared" si="188"/>
        <v>1970.01</v>
      </c>
      <c r="DA1223">
        <f t="shared" si="189"/>
        <v>3.33</v>
      </c>
      <c r="DB1223">
        <f t="shared" si="190"/>
        <v>2324.61</v>
      </c>
      <c r="DC1223">
        <f t="shared" si="191"/>
        <v>0</v>
      </c>
    </row>
    <row r="1224" spans="1:107">
      <c r="A1224">
        <f>ROW(Source!A1252)</f>
        <v>1252</v>
      </c>
      <c r="B1224">
        <v>36401907</v>
      </c>
      <c r="C1224">
        <v>36408059</v>
      </c>
      <c r="D1224">
        <v>29145153</v>
      </c>
      <c r="E1224">
        <v>1</v>
      </c>
      <c r="F1224">
        <v>1</v>
      </c>
      <c r="G1224">
        <v>1</v>
      </c>
      <c r="H1224">
        <v>3</v>
      </c>
      <c r="I1224" t="s">
        <v>751</v>
      </c>
      <c r="J1224" t="s">
        <v>752</v>
      </c>
      <c r="K1224" t="s">
        <v>753</v>
      </c>
      <c r="L1224">
        <v>1339</v>
      </c>
      <c r="N1224">
        <v>1007</v>
      </c>
      <c r="O1224" t="s">
        <v>570</v>
      </c>
      <c r="P1224" t="s">
        <v>570</v>
      </c>
      <c r="Q1224">
        <v>1</v>
      </c>
      <c r="W1224">
        <v>0</v>
      </c>
      <c r="X1224">
        <v>1291934812</v>
      </c>
      <c r="Y1224">
        <v>0.28000000000000003</v>
      </c>
      <c r="AA1224">
        <v>3208.91</v>
      </c>
      <c r="AB1224">
        <v>0</v>
      </c>
      <c r="AC1224">
        <v>0</v>
      </c>
      <c r="AD1224">
        <v>0</v>
      </c>
      <c r="AE1224">
        <v>426.15</v>
      </c>
      <c r="AF1224">
        <v>0</v>
      </c>
      <c r="AG1224">
        <v>0</v>
      </c>
      <c r="AH1224">
        <v>0</v>
      </c>
      <c r="AI1224">
        <v>7.53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0</v>
      </c>
      <c r="AQ1224">
        <v>0</v>
      </c>
      <c r="AR1224">
        <v>0</v>
      </c>
      <c r="AS1224" t="s">
        <v>3</v>
      </c>
      <c r="AT1224">
        <v>0.28000000000000003</v>
      </c>
      <c r="AU1224" t="s">
        <v>3</v>
      </c>
      <c r="AV1224">
        <v>0</v>
      </c>
      <c r="AW1224">
        <v>2</v>
      </c>
      <c r="AX1224">
        <v>36408083</v>
      </c>
      <c r="AY1224">
        <v>1</v>
      </c>
      <c r="AZ1224">
        <v>0</v>
      </c>
      <c r="BA1224">
        <v>1191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Y1224*Source!I1252</f>
        <v>5.04E-2</v>
      </c>
      <c r="CY1224">
        <f t="shared" si="187"/>
        <v>3208.91</v>
      </c>
      <c r="CZ1224">
        <f t="shared" si="188"/>
        <v>426.15</v>
      </c>
      <c r="DA1224">
        <f t="shared" si="189"/>
        <v>7.53</v>
      </c>
      <c r="DB1224">
        <f t="shared" si="190"/>
        <v>119.32</v>
      </c>
      <c r="DC1224">
        <f t="shared" si="191"/>
        <v>0</v>
      </c>
    </row>
    <row r="1225" spans="1:107">
      <c r="A1225">
        <f>ROW(Source!A1252)</f>
        <v>1252</v>
      </c>
      <c r="B1225">
        <v>36401907</v>
      </c>
      <c r="C1225">
        <v>36408059</v>
      </c>
      <c r="D1225">
        <v>29148832</v>
      </c>
      <c r="E1225">
        <v>1</v>
      </c>
      <c r="F1225">
        <v>1</v>
      </c>
      <c r="G1225">
        <v>1</v>
      </c>
      <c r="H1225">
        <v>3</v>
      </c>
      <c r="I1225" t="s">
        <v>754</v>
      </c>
      <c r="J1225" t="s">
        <v>755</v>
      </c>
      <c r="K1225" t="s">
        <v>756</v>
      </c>
      <c r="L1225">
        <v>1356</v>
      </c>
      <c r="N1225">
        <v>1010</v>
      </c>
      <c r="O1225" t="s">
        <v>232</v>
      </c>
      <c r="P1225" t="s">
        <v>232</v>
      </c>
      <c r="Q1225">
        <v>1000</v>
      </c>
      <c r="W1225">
        <v>0</v>
      </c>
      <c r="X1225">
        <v>-463371541</v>
      </c>
      <c r="Y1225">
        <v>0.51</v>
      </c>
      <c r="AA1225">
        <v>8359.85</v>
      </c>
      <c r="AB1225">
        <v>0</v>
      </c>
      <c r="AC1225">
        <v>0</v>
      </c>
      <c r="AD1225">
        <v>0</v>
      </c>
      <c r="AE1225">
        <v>1752.59</v>
      </c>
      <c r="AF1225">
        <v>0</v>
      </c>
      <c r="AG1225">
        <v>0</v>
      </c>
      <c r="AH1225">
        <v>0</v>
      </c>
      <c r="AI1225">
        <v>4.7699999999999996</v>
      </c>
      <c r="AJ1225">
        <v>1</v>
      </c>
      <c r="AK1225">
        <v>1</v>
      </c>
      <c r="AL1225">
        <v>1</v>
      </c>
      <c r="AN1225">
        <v>0</v>
      </c>
      <c r="AO1225">
        <v>1</v>
      </c>
      <c r="AP1225">
        <v>0</v>
      </c>
      <c r="AQ1225">
        <v>0</v>
      </c>
      <c r="AR1225">
        <v>0</v>
      </c>
      <c r="AS1225" t="s">
        <v>3</v>
      </c>
      <c r="AT1225">
        <v>0.51</v>
      </c>
      <c r="AU1225" t="s">
        <v>3</v>
      </c>
      <c r="AV1225">
        <v>0</v>
      </c>
      <c r="AW1225">
        <v>2</v>
      </c>
      <c r="AX1225">
        <v>36408084</v>
      </c>
      <c r="AY1225">
        <v>1</v>
      </c>
      <c r="AZ1225">
        <v>0</v>
      </c>
      <c r="BA1225">
        <v>1192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Y1225*Source!I1252</f>
        <v>9.1799999999999993E-2</v>
      </c>
      <c r="CY1225">
        <f t="shared" si="187"/>
        <v>8359.85</v>
      </c>
      <c r="CZ1225">
        <f t="shared" si="188"/>
        <v>1752.59</v>
      </c>
      <c r="DA1225">
        <f t="shared" si="189"/>
        <v>4.7699999999999996</v>
      </c>
      <c r="DB1225">
        <f t="shared" si="190"/>
        <v>893.82</v>
      </c>
      <c r="DC1225">
        <f t="shared" si="191"/>
        <v>0</v>
      </c>
    </row>
    <row r="1226" spans="1:107">
      <c r="A1226">
        <f>ROW(Source!A1252)</f>
        <v>1252</v>
      </c>
      <c r="B1226">
        <v>36401907</v>
      </c>
      <c r="C1226">
        <v>36408059</v>
      </c>
      <c r="D1226">
        <v>29150040</v>
      </c>
      <c r="E1226">
        <v>1</v>
      </c>
      <c r="F1226">
        <v>1</v>
      </c>
      <c r="G1226">
        <v>1</v>
      </c>
      <c r="H1226">
        <v>3</v>
      </c>
      <c r="I1226" t="s">
        <v>757</v>
      </c>
      <c r="J1226" t="s">
        <v>758</v>
      </c>
      <c r="K1226" t="s">
        <v>759</v>
      </c>
      <c r="L1226">
        <v>1339</v>
      </c>
      <c r="N1226">
        <v>1007</v>
      </c>
      <c r="O1226" t="s">
        <v>570</v>
      </c>
      <c r="P1226" t="s">
        <v>570</v>
      </c>
      <c r="Q1226">
        <v>1</v>
      </c>
      <c r="W1226">
        <v>0</v>
      </c>
      <c r="X1226">
        <v>693153122</v>
      </c>
      <c r="Y1226">
        <v>7.0000000000000007E-2</v>
      </c>
      <c r="AA1226">
        <v>22.2</v>
      </c>
      <c r="AB1226">
        <v>0</v>
      </c>
      <c r="AC1226">
        <v>0</v>
      </c>
      <c r="AD1226">
        <v>0</v>
      </c>
      <c r="AE1226">
        <v>2.44</v>
      </c>
      <c r="AF1226">
        <v>0</v>
      </c>
      <c r="AG1226">
        <v>0</v>
      </c>
      <c r="AH1226">
        <v>0</v>
      </c>
      <c r="AI1226">
        <v>9.1</v>
      </c>
      <c r="AJ1226">
        <v>1</v>
      </c>
      <c r="AK1226">
        <v>1</v>
      </c>
      <c r="AL1226">
        <v>1</v>
      </c>
      <c r="AN1226">
        <v>0</v>
      </c>
      <c r="AO1226">
        <v>1</v>
      </c>
      <c r="AP1226">
        <v>0</v>
      </c>
      <c r="AQ1226">
        <v>0</v>
      </c>
      <c r="AR1226">
        <v>0</v>
      </c>
      <c r="AS1226" t="s">
        <v>3</v>
      </c>
      <c r="AT1226">
        <v>7.0000000000000007E-2</v>
      </c>
      <c r="AU1226" t="s">
        <v>3</v>
      </c>
      <c r="AV1226">
        <v>0</v>
      </c>
      <c r="AW1226">
        <v>2</v>
      </c>
      <c r="AX1226">
        <v>36408085</v>
      </c>
      <c r="AY1226">
        <v>1</v>
      </c>
      <c r="AZ1226">
        <v>0</v>
      </c>
      <c r="BA1226">
        <v>1193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Y1226*Source!I1252</f>
        <v>1.26E-2</v>
      </c>
      <c r="CY1226">
        <f t="shared" si="187"/>
        <v>22.2</v>
      </c>
      <c r="CZ1226">
        <f t="shared" si="188"/>
        <v>2.44</v>
      </c>
      <c r="DA1226">
        <f t="shared" si="189"/>
        <v>9.1</v>
      </c>
      <c r="DB1226">
        <f t="shared" si="190"/>
        <v>0.17</v>
      </c>
      <c r="DC1226">
        <f t="shared" si="191"/>
        <v>0</v>
      </c>
    </row>
    <row r="1227" spans="1:107">
      <c r="A1227">
        <f>ROW(Source!A1253)</f>
        <v>1253</v>
      </c>
      <c r="B1227">
        <v>36401907</v>
      </c>
      <c r="C1227">
        <v>36408086</v>
      </c>
      <c r="D1227">
        <v>18407150</v>
      </c>
      <c r="E1227">
        <v>1</v>
      </c>
      <c r="F1227">
        <v>1</v>
      </c>
      <c r="G1227">
        <v>1</v>
      </c>
      <c r="H1227">
        <v>1</v>
      </c>
      <c r="I1227" t="s">
        <v>529</v>
      </c>
      <c r="J1227" t="s">
        <v>3</v>
      </c>
      <c r="K1227" t="s">
        <v>530</v>
      </c>
      <c r="L1227">
        <v>1369</v>
      </c>
      <c r="N1227">
        <v>1013</v>
      </c>
      <c r="O1227" t="s">
        <v>514</v>
      </c>
      <c r="P1227" t="s">
        <v>514</v>
      </c>
      <c r="Q1227">
        <v>1</v>
      </c>
      <c r="W1227">
        <v>0</v>
      </c>
      <c r="X1227">
        <v>-931037793</v>
      </c>
      <c r="Y1227">
        <v>69.827999999999989</v>
      </c>
      <c r="AA1227">
        <v>0</v>
      </c>
      <c r="AB1227">
        <v>0</v>
      </c>
      <c r="AC1227">
        <v>0</v>
      </c>
      <c r="AD1227">
        <v>272.45</v>
      </c>
      <c r="AE1227">
        <v>0</v>
      </c>
      <c r="AF1227">
        <v>0</v>
      </c>
      <c r="AG1227">
        <v>0</v>
      </c>
      <c r="AH1227">
        <v>272.45</v>
      </c>
      <c r="AI1227">
        <v>1</v>
      </c>
      <c r="AJ1227">
        <v>1</v>
      </c>
      <c r="AK1227">
        <v>1</v>
      </c>
      <c r="AL1227">
        <v>1</v>
      </c>
      <c r="AN1227">
        <v>0</v>
      </c>
      <c r="AO1227">
        <v>1</v>
      </c>
      <c r="AP1227">
        <v>1</v>
      </c>
      <c r="AQ1227">
        <v>0</v>
      </c>
      <c r="AR1227">
        <v>0</v>
      </c>
      <c r="AS1227" t="s">
        <v>3</v>
      </c>
      <c r="AT1227">
        <v>60.72</v>
      </c>
      <c r="AU1227" t="s">
        <v>134</v>
      </c>
      <c r="AV1227">
        <v>1</v>
      </c>
      <c r="AW1227">
        <v>2</v>
      </c>
      <c r="AX1227">
        <v>36408095</v>
      </c>
      <c r="AY1227">
        <v>1</v>
      </c>
      <c r="AZ1227">
        <v>0</v>
      </c>
      <c r="BA1227">
        <v>1194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Y1227*Source!I1253</f>
        <v>12.569039999999998</v>
      </c>
      <c r="CY1227">
        <f>AD1227</f>
        <v>272.45</v>
      </c>
      <c r="CZ1227">
        <f>AH1227</f>
        <v>272.45</v>
      </c>
      <c r="DA1227">
        <f>AL1227</f>
        <v>1</v>
      </c>
      <c r="DB1227">
        <f>ROUND((ROUND(AT1227*CZ1227,2)*1.15),2)</f>
        <v>19024.63</v>
      </c>
      <c r="DC1227">
        <f>ROUND((ROUND(AT1227*AG1227,2)*1.15),2)</f>
        <v>0</v>
      </c>
    </row>
    <row r="1228" spans="1:107">
      <c r="A1228">
        <f>ROW(Source!A1253)</f>
        <v>1253</v>
      </c>
      <c r="B1228">
        <v>36401907</v>
      </c>
      <c r="C1228">
        <v>36408086</v>
      </c>
      <c r="D1228">
        <v>121548</v>
      </c>
      <c r="E1228">
        <v>1</v>
      </c>
      <c r="F1228">
        <v>1</v>
      </c>
      <c r="G1228">
        <v>1</v>
      </c>
      <c r="H1228">
        <v>1</v>
      </c>
      <c r="I1228" t="s">
        <v>35</v>
      </c>
      <c r="J1228" t="s">
        <v>3</v>
      </c>
      <c r="K1228" t="s">
        <v>515</v>
      </c>
      <c r="L1228">
        <v>608254</v>
      </c>
      <c r="N1228">
        <v>1013</v>
      </c>
      <c r="O1228" t="s">
        <v>516</v>
      </c>
      <c r="P1228" t="s">
        <v>516</v>
      </c>
      <c r="Q1228">
        <v>1</v>
      </c>
      <c r="W1228">
        <v>0</v>
      </c>
      <c r="X1228">
        <v>-185737400</v>
      </c>
      <c r="Y1228">
        <v>0.72499999999999998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1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1</v>
      </c>
      <c r="AQ1228">
        <v>0</v>
      </c>
      <c r="AR1228">
        <v>0</v>
      </c>
      <c r="AS1228" t="s">
        <v>3</v>
      </c>
      <c r="AT1228">
        <v>0.57999999999999996</v>
      </c>
      <c r="AU1228" t="s">
        <v>133</v>
      </c>
      <c r="AV1228">
        <v>2</v>
      </c>
      <c r="AW1228">
        <v>2</v>
      </c>
      <c r="AX1228">
        <v>36408096</v>
      </c>
      <c r="AY1228">
        <v>1</v>
      </c>
      <c r="AZ1228">
        <v>0</v>
      </c>
      <c r="BA1228">
        <v>1195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Y1228*Source!I1253</f>
        <v>0.1305</v>
      </c>
      <c r="CY1228">
        <f>AD1228</f>
        <v>0</v>
      </c>
      <c r="CZ1228">
        <f>AH1228</f>
        <v>0</v>
      </c>
      <c r="DA1228">
        <f>AL1228</f>
        <v>1</v>
      </c>
      <c r="DB1228">
        <f>ROUND((ROUND(AT1228*CZ1228,2)*1.25),2)</f>
        <v>0</v>
      </c>
      <c r="DC1228">
        <f>ROUND((ROUND(AT1228*AG1228,2)*1.25),2)</f>
        <v>0</v>
      </c>
    </row>
    <row r="1229" spans="1:107">
      <c r="A1229">
        <f>ROW(Source!A1253)</f>
        <v>1253</v>
      </c>
      <c r="B1229">
        <v>36401907</v>
      </c>
      <c r="C1229">
        <v>36408086</v>
      </c>
      <c r="D1229">
        <v>29172556</v>
      </c>
      <c r="E1229">
        <v>1</v>
      </c>
      <c r="F1229">
        <v>1</v>
      </c>
      <c r="G1229">
        <v>1</v>
      </c>
      <c r="H1229">
        <v>2</v>
      </c>
      <c r="I1229" t="s">
        <v>517</v>
      </c>
      <c r="J1229" t="s">
        <v>518</v>
      </c>
      <c r="K1229" t="s">
        <v>519</v>
      </c>
      <c r="L1229">
        <v>1368</v>
      </c>
      <c r="N1229">
        <v>1011</v>
      </c>
      <c r="O1229" t="s">
        <v>520</v>
      </c>
      <c r="P1229" t="s">
        <v>520</v>
      </c>
      <c r="Q1229">
        <v>1</v>
      </c>
      <c r="W1229">
        <v>0</v>
      </c>
      <c r="X1229">
        <v>-1302720870</v>
      </c>
      <c r="Y1229">
        <v>0.72499999999999998</v>
      </c>
      <c r="AA1229">
        <v>0</v>
      </c>
      <c r="AB1229">
        <v>466.71</v>
      </c>
      <c r="AC1229">
        <v>449.82</v>
      </c>
      <c r="AD1229">
        <v>0</v>
      </c>
      <c r="AE1229">
        <v>0</v>
      </c>
      <c r="AF1229">
        <v>31.26</v>
      </c>
      <c r="AG1229">
        <v>13.5</v>
      </c>
      <c r="AH1229">
        <v>0</v>
      </c>
      <c r="AI1229">
        <v>1</v>
      </c>
      <c r="AJ1229">
        <v>14.93</v>
      </c>
      <c r="AK1229">
        <v>33.32</v>
      </c>
      <c r="AL1229">
        <v>1</v>
      </c>
      <c r="AN1229">
        <v>0</v>
      </c>
      <c r="AO1229">
        <v>1</v>
      </c>
      <c r="AP1229">
        <v>1</v>
      </c>
      <c r="AQ1229">
        <v>0</v>
      </c>
      <c r="AR1229">
        <v>0</v>
      </c>
      <c r="AS1229" t="s">
        <v>3</v>
      </c>
      <c r="AT1229">
        <v>0.57999999999999996</v>
      </c>
      <c r="AU1229" t="s">
        <v>133</v>
      </c>
      <c r="AV1229">
        <v>0</v>
      </c>
      <c r="AW1229">
        <v>2</v>
      </c>
      <c r="AX1229">
        <v>36408097</v>
      </c>
      <c r="AY1229">
        <v>1</v>
      </c>
      <c r="AZ1229">
        <v>0</v>
      </c>
      <c r="BA1229">
        <v>1196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Y1229*Source!I1253</f>
        <v>0.1305</v>
      </c>
      <c r="CY1229">
        <f>AB1229</f>
        <v>466.71</v>
      </c>
      <c r="CZ1229">
        <f>AF1229</f>
        <v>31.26</v>
      </c>
      <c r="DA1229">
        <f>AJ1229</f>
        <v>14.93</v>
      </c>
      <c r="DB1229">
        <f>ROUND((ROUND(AT1229*CZ1229,2)*1.25),2)</f>
        <v>22.66</v>
      </c>
      <c r="DC1229">
        <f>ROUND((ROUND(AT1229*AG1229,2)*1.25),2)</f>
        <v>9.7899999999999991</v>
      </c>
    </row>
    <row r="1230" spans="1:107">
      <c r="A1230">
        <f>ROW(Source!A1253)</f>
        <v>1253</v>
      </c>
      <c r="B1230">
        <v>36401907</v>
      </c>
      <c r="C1230">
        <v>36408086</v>
      </c>
      <c r="D1230">
        <v>29174591</v>
      </c>
      <c r="E1230">
        <v>1</v>
      </c>
      <c r="F1230">
        <v>1</v>
      </c>
      <c r="G1230">
        <v>1</v>
      </c>
      <c r="H1230">
        <v>2</v>
      </c>
      <c r="I1230" t="s">
        <v>542</v>
      </c>
      <c r="J1230" t="s">
        <v>543</v>
      </c>
      <c r="K1230" t="s">
        <v>544</v>
      </c>
      <c r="L1230">
        <v>1368</v>
      </c>
      <c r="N1230">
        <v>1011</v>
      </c>
      <c r="O1230" t="s">
        <v>520</v>
      </c>
      <c r="P1230" t="s">
        <v>520</v>
      </c>
      <c r="Q1230">
        <v>1</v>
      </c>
      <c r="W1230">
        <v>0</v>
      </c>
      <c r="X1230">
        <v>1598042632</v>
      </c>
      <c r="Y1230">
        <v>1.0249999999999999</v>
      </c>
      <c r="AA1230">
        <v>0</v>
      </c>
      <c r="AB1230">
        <v>9.4700000000000006</v>
      </c>
      <c r="AC1230">
        <v>0</v>
      </c>
      <c r="AD1230">
        <v>0</v>
      </c>
      <c r="AE1230">
        <v>0</v>
      </c>
      <c r="AF1230">
        <v>0.95</v>
      </c>
      <c r="AG1230">
        <v>0</v>
      </c>
      <c r="AH1230">
        <v>0</v>
      </c>
      <c r="AI1230">
        <v>1</v>
      </c>
      <c r="AJ1230">
        <v>9.9700000000000006</v>
      </c>
      <c r="AK1230">
        <v>33.32</v>
      </c>
      <c r="AL1230">
        <v>1</v>
      </c>
      <c r="AN1230">
        <v>0</v>
      </c>
      <c r="AO1230">
        <v>1</v>
      </c>
      <c r="AP1230">
        <v>1</v>
      </c>
      <c r="AQ1230">
        <v>0</v>
      </c>
      <c r="AR1230">
        <v>0</v>
      </c>
      <c r="AS1230" t="s">
        <v>3</v>
      </c>
      <c r="AT1230">
        <v>0.82</v>
      </c>
      <c r="AU1230" t="s">
        <v>133</v>
      </c>
      <c r="AV1230">
        <v>0</v>
      </c>
      <c r="AW1230">
        <v>2</v>
      </c>
      <c r="AX1230">
        <v>36408098</v>
      </c>
      <c r="AY1230">
        <v>1</v>
      </c>
      <c r="AZ1230">
        <v>0</v>
      </c>
      <c r="BA1230">
        <v>1197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Y1230*Source!I1253</f>
        <v>0.18449999999999997</v>
      </c>
      <c r="CY1230">
        <f>AB1230</f>
        <v>9.4700000000000006</v>
      </c>
      <c r="CZ1230">
        <f>AF1230</f>
        <v>0.95</v>
      </c>
      <c r="DA1230">
        <f>AJ1230</f>
        <v>9.9700000000000006</v>
      </c>
      <c r="DB1230">
        <f>ROUND((ROUND(AT1230*CZ1230,2)*1.25),2)</f>
        <v>0.98</v>
      </c>
      <c r="DC1230">
        <f>ROUND((ROUND(AT1230*AG1230,2)*1.25),2)</f>
        <v>0</v>
      </c>
    </row>
    <row r="1231" spans="1:107">
      <c r="A1231">
        <f>ROW(Source!A1253)</f>
        <v>1253</v>
      </c>
      <c r="B1231">
        <v>36401907</v>
      </c>
      <c r="C1231">
        <v>36408086</v>
      </c>
      <c r="D1231">
        <v>29174661</v>
      </c>
      <c r="E1231">
        <v>1</v>
      </c>
      <c r="F1231">
        <v>1</v>
      </c>
      <c r="G1231">
        <v>1</v>
      </c>
      <c r="H1231">
        <v>2</v>
      </c>
      <c r="I1231" t="s">
        <v>571</v>
      </c>
      <c r="J1231" t="s">
        <v>572</v>
      </c>
      <c r="K1231" t="s">
        <v>573</v>
      </c>
      <c r="L1231">
        <v>1368</v>
      </c>
      <c r="N1231">
        <v>1011</v>
      </c>
      <c r="O1231" t="s">
        <v>520</v>
      </c>
      <c r="P1231" t="s">
        <v>520</v>
      </c>
      <c r="Q1231">
        <v>1</v>
      </c>
      <c r="W1231">
        <v>0</v>
      </c>
      <c r="X1231">
        <v>-2115030577</v>
      </c>
      <c r="Y1231">
        <v>3.375</v>
      </c>
      <c r="AA1231">
        <v>0</v>
      </c>
      <c r="AB1231">
        <v>25.44</v>
      </c>
      <c r="AC1231">
        <v>0</v>
      </c>
      <c r="AD1231">
        <v>0</v>
      </c>
      <c r="AE1231">
        <v>0</v>
      </c>
      <c r="AF1231">
        <v>2.09</v>
      </c>
      <c r="AG1231">
        <v>0</v>
      </c>
      <c r="AH1231">
        <v>0</v>
      </c>
      <c r="AI1231">
        <v>1</v>
      </c>
      <c r="AJ1231">
        <v>12.17</v>
      </c>
      <c r="AK1231">
        <v>33.32</v>
      </c>
      <c r="AL1231">
        <v>1</v>
      </c>
      <c r="AN1231">
        <v>0</v>
      </c>
      <c r="AO1231">
        <v>1</v>
      </c>
      <c r="AP1231">
        <v>1</v>
      </c>
      <c r="AQ1231">
        <v>0</v>
      </c>
      <c r="AR1231">
        <v>0</v>
      </c>
      <c r="AS1231" t="s">
        <v>3</v>
      </c>
      <c r="AT1231">
        <v>2.7</v>
      </c>
      <c r="AU1231" t="s">
        <v>133</v>
      </c>
      <c r="AV1231">
        <v>0</v>
      </c>
      <c r="AW1231">
        <v>2</v>
      </c>
      <c r="AX1231">
        <v>36408099</v>
      </c>
      <c r="AY1231">
        <v>1</v>
      </c>
      <c r="AZ1231">
        <v>0</v>
      </c>
      <c r="BA1231">
        <v>1198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Y1231*Source!I1253</f>
        <v>0.60749999999999993</v>
      </c>
      <c r="CY1231">
        <f>AB1231</f>
        <v>25.44</v>
      </c>
      <c r="CZ1231">
        <f>AF1231</f>
        <v>2.09</v>
      </c>
      <c r="DA1231">
        <f>AJ1231</f>
        <v>12.17</v>
      </c>
      <c r="DB1231">
        <f>ROUND((ROUND(AT1231*CZ1231,2)*1.25),2)</f>
        <v>7.05</v>
      </c>
      <c r="DC1231">
        <f>ROUND((ROUND(AT1231*AG1231,2)*1.25),2)</f>
        <v>0</v>
      </c>
    </row>
    <row r="1232" spans="1:107">
      <c r="A1232">
        <f>ROW(Source!A1253)</f>
        <v>1253</v>
      </c>
      <c r="B1232">
        <v>36401907</v>
      </c>
      <c r="C1232">
        <v>36408086</v>
      </c>
      <c r="D1232">
        <v>29174913</v>
      </c>
      <c r="E1232">
        <v>1</v>
      </c>
      <c r="F1232">
        <v>1</v>
      </c>
      <c r="G1232">
        <v>1</v>
      </c>
      <c r="H1232">
        <v>2</v>
      </c>
      <c r="I1232" t="s">
        <v>531</v>
      </c>
      <c r="J1232" t="s">
        <v>532</v>
      </c>
      <c r="K1232" t="s">
        <v>533</v>
      </c>
      <c r="L1232">
        <v>1368</v>
      </c>
      <c r="N1232">
        <v>1011</v>
      </c>
      <c r="O1232" t="s">
        <v>520</v>
      </c>
      <c r="P1232" t="s">
        <v>520</v>
      </c>
      <c r="Q1232">
        <v>1</v>
      </c>
      <c r="W1232">
        <v>0</v>
      </c>
      <c r="X1232">
        <v>458544584</v>
      </c>
      <c r="Y1232">
        <v>1.05</v>
      </c>
      <c r="AA1232">
        <v>0</v>
      </c>
      <c r="AB1232">
        <v>932.72</v>
      </c>
      <c r="AC1232">
        <v>386.51</v>
      </c>
      <c r="AD1232">
        <v>0</v>
      </c>
      <c r="AE1232">
        <v>0</v>
      </c>
      <c r="AF1232">
        <v>87.17</v>
      </c>
      <c r="AG1232">
        <v>11.6</v>
      </c>
      <c r="AH1232">
        <v>0</v>
      </c>
      <c r="AI1232">
        <v>1</v>
      </c>
      <c r="AJ1232">
        <v>10.7</v>
      </c>
      <c r="AK1232">
        <v>33.32</v>
      </c>
      <c r="AL1232">
        <v>1</v>
      </c>
      <c r="AN1232">
        <v>0</v>
      </c>
      <c r="AO1232">
        <v>1</v>
      </c>
      <c r="AP1232">
        <v>1</v>
      </c>
      <c r="AQ1232">
        <v>0</v>
      </c>
      <c r="AR1232">
        <v>0</v>
      </c>
      <c r="AS1232" t="s">
        <v>3</v>
      </c>
      <c r="AT1232">
        <v>0.84</v>
      </c>
      <c r="AU1232" t="s">
        <v>133</v>
      </c>
      <c r="AV1232">
        <v>0</v>
      </c>
      <c r="AW1232">
        <v>2</v>
      </c>
      <c r="AX1232">
        <v>36408100</v>
      </c>
      <c r="AY1232">
        <v>1</v>
      </c>
      <c r="AZ1232">
        <v>0</v>
      </c>
      <c r="BA1232">
        <v>1199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Y1232*Source!I1253</f>
        <v>0.189</v>
      </c>
      <c r="CY1232">
        <f>AB1232</f>
        <v>932.72</v>
      </c>
      <c r="CZ1232">
        <f>AF1232</f>
        <v>87.17</v>
      </c>
      <c r="DA1232">
        <f>AJ1232</f>
        <v>10.7</v>
      </c>
      <c r="DB1232">
        <f>ROUND((ROUND(AT1232*CZ1232,2)*1.25),2)</f>
        <v>91.53</v>
      </c>
      <c r="DC1232">
        <f>ROUND((ROUND(AT1232*AG1232,2)*1.25),2)</f>
        <v>12.18</v>
      </c>
    </row>
    <row r="1233" spans="1:107">
      <c r="A1233">
        <f>ROW(Source!A1253)</f>
        <v>1253</v>
      </c>
      <c r="B1233">
        <v>36401907</v>
      </c>
      <c r="C1233">
        <v>36408086</v>
      </c>
      <c r="D1233">
        <v>29114332</v>
      </c>
      <c r="E1233">
        <v>1</v>
      </c>
      <c r="F1233">
        <v>1</v>
      </c>
      <c r="G1233">
        <v>1</v>
      </c>
      <c r="H1233">
        <v>3</v>
      </c>
      <c r="I1233" t="s">
        <v>556</v>
      </c>
      <c r="J1233" t="s">
        <v>557</v>
      </c>
      <c r="K1233" t="s">
        <v>558</v>
      </c>
      <c r="L1233">
        <v>1348</v>
      </c>
      <c r="N1233">
        <v>1009</v>
      </c>
      <c r="O1233" t="s">
        <v>30</v>
      </c>
      <c r="P1233" t="s">
        <v>30</v>
      </c>
      <c r="Q1233">
        <v>1000</v>
      </c>
      <c r="W1233">
        <v>0</v>
      </c>
      <c r="X1233">
        <v>233971917</v>
      </c>
      <c r="Y1233">
        <v>1.23E-2</v>
      </c>
      <c r="AA1233">
        <v>54619.68</v>
      </c>
      <c r="AB1233">
        <v>0</v>
      </c>
      <c r="AC1233">
        <v>0</v>
      </c>
      <c r="AD1233">
        <v>0</v>
      </c>
      <c r="AE1233">
        <v>11978</v>
      </c>
      <c r="AF1233">
        <v>0</v>
      </c>
      <c r="AG1233">
        <v>0</v>
      </c>
      <c r="AH1233">
        <v>0</v>
      </c>
      <c r="AI1233">
        <v>4.5599999999999996</v>
      </c>
      <c r="AJ1233">
        <v>1</v>
      </c>
      <c r="AK1233">
        <v>1</v>
      </c>
      <c r="AL1233">
        <v>1</v>
      </c>
      <c r="AN1233">
        <v>0</v>
      </c>
      <c r="AO1233">
        <v>1</v>
      </c>
      <c r="AP1233">
        <v>0</v>
      </c>
      <c r="AQ1233">
        <v>0</v>
      </c>
      <c r="AR1233">
        <v>0</v>
      </c>
      <c r="AS1233" t="s">
        <v>3</v>
      </c>
      <c r="AT1233">
        <v>1.23E-2</v>
      </c>
      <c r="AU1233" t="s">
        <v>3</v>
      </c>
      <c r="AV1233">
        <v>0</v>
      </c>
      <c r="AW1233">
        <v>2</v>
      </c>
      <c r="AX1233">
        <v>36408101</v>
      </c>
      <c r="AY1233">
        <v>1</v>
      </c>
      <c r="AZ1233">
        <v>0</v>
      </c>
      <c r="BA1233">
        <v>1200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Y1233*Source!I1253</f>
        <v>2.2139999999999998E-3</v>
      </c>
      <c r="CY1233">
        <f>AA1233</f>
        <v>54619.68</v>
      </c>
      <c r="CZ1233">
        <f>AE1233</f>
        <v>11978</v>
      </c>
      <c r="DA1233">
        <f>AI1233</f>
        <v>4.5599999999999996</v>
      </c>
      <c r="DB1233">
        <f>ROUND(ROUND(AT1233*CZ1233,2),2)</f>
        <v>147.33000000000001</v>
      </c>
      <c r="DC1233">
        <f>ROUND(ROUND(AT1233*AG1233,2),2)</f>
        <v>0</v>
      </c>
    </row>
    <row r="1234" spans="1:107">
      <c r="A1234">
        <f>ROW(Source!A1253)</f>
        <v>1253</v>
      </c>
      <c r="B1234">
        <v>36401907</v>
      </c>
      <c r="C1234">
        <v>36408086</v>
      </c>
      <c r="D1234">
        <v>29130788</v>
      </c>
      <c r="E1234">
        <v>1</v>
      </c>
      <c r="F1234">
        <v>1</v>
      </c>
      <c r="G1234">
        <v>1</v>
      </c>
      <c r="H1234">
        <v>3</v>
      </c>
      <c r="I1234" t="s">
        <v>574</v>
      </c>
      <c r="J1234" t="s">
        <v>575</v>
      </c>
      <c r="K1234" t="s">
        <v>576</v>
      </c>
      <c r="L1234">
        <v>1339</v>
      </c>
      <c r="N1234">
        <v>1007</v>
      </c>
      <c r="O1234" t="s">
        <v>570</v>
      </c>
      <c r="P1234" t="s">
        <v>570</v>
      </c>
      <c r="Q1234">
        <v>1</v>
      </c>
      <c r="W1234">
        <v>0</v>
      </c>
      <c r="X1234">
        <v>23409818</v>
      </c>
      <c r="Y1234">
        <v>2.88</v>
      </c>
      <c r="AA1234">
        <v>14208.11</v>
      </c>
      <c r="AB1234">
        <v>0</v>
      </c>
      <c r="AC1234">
        <v>0</v>
      </c>
      <c r="AD1234">
        <v>0</v>
      </c>
      <c r="AE1234">
        <v>2156.0100000000002</v>
      </c>
      <c r="AF1234">
        <v>0</v>
      </c>
      <c r="AG1234">
        <v>0</v>
      </c>
      <c r="AH1234">
        <v>0</v>
      </c>
      <c r="AI1234">
        <v>6.59</v>
      </c>
      <c r="AJ1234">
        <v>1</v>
      </c>
      <c r="AK1234">
        <v>1</v>
      </c>
      <c r="AL1234">
        <v>1</v>
      </c>
      <c r="AN1234">
        <v>0</v>
      </c>
      <c r="AO1234">
        <v>1</v>
      </c>
      <c r="AP1234">
        <v>0</v>
      </c>
      <c r="AQ1234">
        <v>0</v>
      </c>
      <c r="AR1234">
        <v>0</v>
      </c>
      <c r="AS1234" t="s">
        <v>3</v>
      </c>
      <c r="AT1234">
        <v>2.88</v>
      </c>
      <c r="AU1234" t="s">
        <v>3</v>
      </c>
      <c r="AV1234">
        <v>0</v>
      </c>
      <c r="AW1234">
        <v>2</v>
      </c>
      <c r="AX1234">
        <v>36408102</v>
      </c>
      <c r="AY1234">
        <v>1</v>
      </c>
      <c r="AZ1234">
        <v>0</v>
      </c>
      <c r="BA1234">
        <v>1201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Y1234*Source!I1253</f>
        <v>0.51839999999999997</v>
      </c>
      <c r="CY1234">
        <f>AA1234</f>
        <v>14208.11</v>
      </c>
      <c r="CZ1234">
        <f>AE1234</f>
        <v>2156.0100000000002</v>
      </c>
      <c r="DA1234">
        <f>AI1234</f>
        <v>6.59</v>
      </c>
      <c r="DB1234">
        <f>ROUND(ROUND(AT1234*CZ1234,2),2)</f>
        <v>6209.31</v>
      </c>
      <c r="DC1234">
        <f>ROUND(ROUND(AT1234*AG1234,2),2)</f>
        <v>0</v>
      </c>
    </row>
    <row r="1235" spans="1:107">
      <c r="A1235">
        <f>ROW(Source!A1254)</f>
        <v>1254</v>
      </c>
      <c r="B1235">
        <v>36401907</v>
      </c>
      <c r="C1235">
        <v>36408103</v>
      </c>
      <c r="D1235">
        <v>18408291</v>
      </c>
      <c r="E1235">
        <v>1</v>
      </c>
      <c r="F1235">
        <v>1</v>
      </c>
      <c r="G1235">
        <v>1</v>
      </c>
      <c r="H1235">
        <v>1</v>
      </c>
      <c r="I1235" t="s">
        <v>559</v>
      </c>
      <c r="J1235" t="s">
        <v>3</v>
      </c>
      <c r="K1235" t="s">
        <v>560</v>
      </c>
      <c r="L1235">
        <v>1369</v>
      </c>
      <c r="N1235">
        <v>1013</v>
      </c>
      <c r="O1235" t="s">
        <v>514</v>
      </c>
      <c r="P1235" t="s">
        <v>514</v>
      </c>
      <c r="Q1235">
        <v>1</v>
      </c>
      <c r="W1235">
        <v>0</v>
      </c>
      <c r="X1235">
        <v>1933892413</v>
      </c>
      <c r="Y1235">
        <v>35.948999999999998</v>
      </c>
      <c r="AA1235">
        <v>0</v>
      </c>
      <c r="AB1235">
        <v>0</v>
      </c>
      <c r="AC1235">
        <v>0</v>
      </c>
      <c r="AD1235">
        <v>260.95999999999998</v>
      </c>
      <c r="AE1235">
        <v>0</v>
      </c>
      <c r="AF1235">
        <v>0</v>
      </c>
      <c r="AG1235">
        <v>0</v>
      </c>
      <c r="AH1235">
        <v>260.95999999999998</v>
      </c>
      <c r="AI1235">
        <v>1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1</v>
      </c>
      <c r="AQ1235">
        <v>0</v>
      </c>
      <c r="AR1235">
        <v>0</v>
      </c>
      <c r="AS1235" t="s">
        <v>3</v>
      </c>
      <c r="AT1235">
        <v>31.26</v>
      </c>
      <c r="AU1235" t="s">
        <v>134</v>
      </c>
      <c r="AV1235">
        <v>1</v>
      </c>
      <c r="AW1235">
        <v>2</v>
      </c>
      <c r="AX1235">
        <v>36408111</v>
      </c>
      <c r="AY1235">
        <v>2</v>
      </c>
      <c r="AZ1235">
        <v>131072</v>
      </c>
      <c r="BA1235">
        <v>1202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Y1235*Source!I1254</f>
        <v>6.4708199999999998</v>
      </c>
      <c r="CY1235">
        <f>AD1235</f>
        <v>260.95999999999998</v>
      </c>
      <c r="CZ1235">
        <f>AH1235</f>
        <v>260.95999999999998</v>
      </c>
      <c r="DA1235">
        <f>AL1235</f>
        <v>1</v>
      </c>
      <c r="DB1235">
        <f>ROUND((ROUND(AT1235*CZ1235,2)*1.15),2)</f>
        <v>9381.25</v>
      </c>
      <c r="DC1235">
        <f>ROUND((ROUND(AT1235*AG1235,2)*1.15),2)</f>
        <v>0</v>
      </c>
    </row>
    <row r="1236" spans="1:107">
      <c r="A1236">
        <f>ROW(Source!A1254)</f>
        <v>1254</v>
      </c>
      <c r="B1236">
        <v>36401907</v>
      </c>
      <c r="C1236">
        <v>36408103</v>
      </c>
      <c r="D1236">
        <v>121548</v>
      </c>
      <c r="E1236">
        <v>1</v>
      </c>
      <c r="F1236">
        <v>1</v>
      </c>
      <c r="G1236">
        <v>1</v>
      </c>
      <c r="H1236">
        <v>1</v>
      </c>
      <c r="I1236" t="s">
        <v>35</v>
      </c>
      <c r="J1236" t="s">
        <v>3</v>
      </c>
      <c r="K1236" t="s">
        <v>515</v>
      </c>
      <c r="L1236">
        <v>608254</v>
      </c>
      <c r="N1236">
        <v>1013</v>
      </c>
      <c r="O1236" t="s">
        <v>516</v>
      </c>
      <c r="P1236" t="s">
        <v>516</v>
      </c>
      <c r="Q1236">
        <v>1</v>
      </c>
      <c r="W1236">
        <v>0</v>
      </c>
      <c r="X1236">
        <v>-185737400</v>
      </c>
      <c r="Y1236">
        <v>8.375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1</v>
      </c>
      <c r="AJ1236">
        <v>1</v>
      </c>
      <c r="AK1236">
        <v>1</v>
      </c>
      <c r="AL1236">
        <v>1</v>
      </c>
      <c r="AN1236">
        <v>0</v>
      </c>
      <c r="AO1236">
        <v>1</v>
      </c>
      <c r="AP1236">
        <v>1</v>
      </c>
      <c r="AQ1236">
        <v>0</v>
      </c>
      <c r="AR1236">
        <v>0</v>
      </c>
      <c r="AS1236" t="s">
        <v>3</v>
      </c>
      <c r="AT1236">
        <v>6.7</v>
      </c>
      <c r="AU1236" t="s">
        <v>133</v>
      </c>
      <c r="AV1236">
        <v>2</v>
      </c>
      <c r="AW1236">
        <v>2</v>
      </c>
      <c r="AX1236">
        <v>36408112</v>
      </c>
      <c r="AY1236">
        <v>1</v>
      </c>
      <c r="AZ1236">
        <v>0</v>
      </c>
      <c r="BA1236">
        <v>1203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Y1236*Source!I1254</f>
        <v>1.5074999999999998</v>
      </c>
      <c r="CY1236">
        <f>AD1236</f>
        <v>0</v>
      </c>
      <c r="CZ1236">
        <f>AH1236</f>
        <v>0</v>
      </c>
      <c r="DA1236">
        <f>AL1236</f>
        <v>1</v>
      </c>
      <c r="DB1236">
        <f>ROUND((ROUND(AT1236*CZ1236,2)*1.25),2)</f>
        <v>0</v>
      </c>
      <c r="DC1236">
        <f>ROUND((ROUND(AT1236*AG1236,2)*1.25),2)</f>
        <v>0</v>
      </c>
    </row>
    <row r="1237" spans="1:107">
      <c r="A1237">
        <f>ROW(Source!A1254)</f>
        <v>1254</v>
      </c>
      <c r="B1237">
        <v>36401907</v>
      </c>
      <c r="C1237">
        <v>36408103</v>
      </c>
      <c r="D1237">
        <v>29172710</v>
      </c>
      <c r="E1237">
        <v>1</v>
      </c>
      <c r="F1237">
        <v>1</v>
      </c>
      <c r="G1237">
        <v>1</v>
      </c>
      <c r="H1237">
        <v>2</v>
      </c>
      <c r="I1237" t="s">
        <v>523</v>
      </c>
      <c r="J1237" t="s">
        <v>524</v>
      </c>
      <c r="K1237" t="s">
        <v>525</v>
      </c>
      <c r="L1237">
        <v>1368</v>
      </c>
      <c r="N1237">
        <v>1011</v>
      </c>
      <c r="O1237" t="s">
        <v>520</v>
      </c>
      <c r="P1237" t="s">
        <v>520</v>
      </c>
      <c r="Q1237">
        <v>1</v>
      </c>
      <c r="W1237">
        <v>0</v>
      </c>
      <c r="X1237">
        <v>-1676841219</v>
      </c>
      <c r="Y1237">
        <v>8.375</v>
      </c>
      <c r="AA1237">
        <v>0</v>
      </c>
      <c r="AB1237">
        <v>539.16</v>
      </c>
      <c r="AC1237">
        <v>335.2</v>
      </c>
      <c r="AD1237">
        <v>0</v>
      </c>
      <c r="AE1237">
        <v>0</v>
      </c>
      <c r="AF1237">
        <v>46.56</v>
      </c>
      <c r="AG1237">
        <v>10.06</v>
      </c>
      <c r="AH1237">
        <v>0</v>
      </c>
      <c r="AI1237">
        <v>1</v>
      </c>
      <c r="AJ1237">
        <v>11.58</v>
      </c>
      <c r="AK1237">
        <v>33.32</v>
      </c>
      <c r="AL1237">
        <v>1</v>
      </c>
      <c r="AN1237">
        <v>0</v>
      </c>
      <c r="AO1237">
        <v>1</v>
      </c>
      <c r="AP1237">
        <v>1</v>
      </c>
      <c r="AQ1237">
        <v>0</v>
      </c>
      <c r="AR1237">
        <v>0</v>
      </c>
      <c r="AS1237" t="s">
        <v>3</v>
      </c>
      <c r="AT1237">
        <v>6.7</v>
      </c>
      <c r="AU1237" t="s">
        <v>133</v>
      </c>
      <c r="AV1237">
        <v>0</v>
      </c>
      <c r="AW1237">
        <v>2</v>
      </c>
      <c r="AX1237">
        <v>36408113</v>
      </c>
      <c r="AY1237">
        <v>1</v>
      </c>
      <c r="AZ1237">
        <v>0</v>
      </c>
      <c r="BA1237">
        <v>1204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Y1237*Source!I1254</f>
        <v>1.5074999999999998</v>
      </c>
      <c r="CY1237">
        <f>AB1237</f>
        <v>539.16</v>
      </c>
      <c r="CZ1237">
        <f>AF1237</f>
        <v>46.56</v>
      </c>
      <c r="DA1237">
        <f>AJ1237</f>
        <v>11.58</v>
      </c>
      <c r="DB1237">
        <f>ROUND((ROUND(AT1237*CZ1237,2)*1.25),2)</f>
        <v>389.94</v>
      </c>
      <c r="DC1237">
        <f>ROUND((ROUND(AT1237*AG1237,2)*1.25),2)</f>
        <v>84.25</v>
      </c>
    </row>
    <row r="1238" spans="1:107">
      <c r="A1238">
        <f>ROW(Source!A1254)</f>
        <v>1254</v>
      </c>
      <c r="B1238">
        <v>36401907</v>
      </c>
      <c r="C1238">
        <v>36408103</v>
      </c>
      <c r="D1238">
        <v>29173472</v>
      </c>
      <c r="E1238">
        <v>1</v>
      </c>
      <c r="F1238">
        <v>1</v>
      </c>
      <c r="G1238">
        <v>1</v>
      </c>
      <c r="H1238">
        <v>2</v>
      </c>
      <c r="I1238" t="s">
        <v>577</v>
      </c>
      <c r="J1238" t="s">
        <v>578</v>
      </c>
      <c r="K1238" t="s">
        <v>579</v>
      </c>
      <c r="L1238">
        <v>1368</v>
      </c>
      <c r="N1238">
        <v>1011</v>
      </c>
      <c r="O1238" t="s">
        <v>520</v>
      </c>
      <c r="P1238" t="s">
        <v>520</v>
      </c>
      <c r="Q1238">
        <v>1</v>
      </c>
      <c r="W1238">
        <v>0</v>
      </c>
      <c r="X1238">
        <v>275932499</v>
      </c>
      <c r="Y1238">
        <v>13.75</v>
      </c>
      <c r="AA1238">
        <v>0</v>
      </c>
      <c r="AB1238">
        <v>12.75</v>
      </c>
      <c r="AC1238">
        <v>0</v>
      </c>
      <c r="AD1238">
        <v>0</v>
      </c>
      <c r="AE1238">
        <v>0</v>
      </c>
      <c r="AF1238">
        <v>3</v>
      </c>
      <c r="AG1238">
        <v>0</v>
      </c>
      <c r="AH1238">
        <v>0</v>
      </c>
      <c r="AI1238">
        <v>1</v>
      </c>
      <c r="AJ1238">
        <v>4.25</v>
      </c>
      <c r="AK1238">
        <v>33.32</v>
      </c>
      <c r="AL1238">
        <v>1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11</v>
      </c>
      <c r="AU1238" t="s">
        <v>133</v>
      </c>
      <c r="AV1238">
        <v>0</v>
      </c>
      <c r="AW1238">
        <v>2</v>
      </c>
      <c r="AX1238">
        <v>36408114</v>
      </c>
      <c r="AY1238">
        <v>1</v>
      </c>
      <c r="AZ1238">
        <v>0</v>
      </c>
      <c r="BA1238">
        <v>1205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Y1238*Source!I1254</f>
        <v>2.4750000000000001</v>
      </c>
      <c r="CY1238">
        <f>AB1238</f>
        <v>12.75</v>
      </c>
      <c r="CZ1238">
        <f>AF1238</f>
        <v>3</v>
      </c>
      <c r="DA1238">
        <f>AJ1238</f>
        <v>4.25</v>
      </c>
      <c r="DB1238">
        <f>ROUND((ROUND(AT1238*CZ1238,2)*1.25),2)</f>
        <v>41.25</v>
      </c>
      <c r="DC1238">
        <f>ROUND((ROUND(AT1238*AG1238,2)*1.25),2)</f>
        <v>0</v>
      </c>
    </row>
    <row r="1239" spans="1:107">
      <c r="A1239">
        <f>ROW(Source!A1254)</f>
        <v>1254</v>
      </c>
      <c r="B1239">
        <v>36401907</v>
      </c>
      <c r="C1239">
        <v>36408103</v>
      </c>
      <c r="D1239">
        <v>29174913</v>
      </c>
      <c r="E1239">
        <v>1</v>
      </c>
      <c r="F1239">
        <v>1</v>
      </c>
      <c r="G1239">
        <v>1</v>
      </c>
      <c r="H1239">
        <v>2</v>
      </c>
      <c r="I1239" t="s">
        <v>531</v>
      </c>
      <c r="J1239" t="s">
        <v>532</v>
      </c>
      <c r="K1239" t="s">
        <v>533</v>
      </c>
      <c r="L1239">
        <v>1368</v>
      </c>
      <c r="N1239">
        <v>1011</v>
      </c>
      <c r="O1239" t="s">
        <v>520</v>
      </c>
      <c r="P1239" t="s">
        <v>520</v>
      </c>
      <c r="Q1239">
        <v>1</v>
      </c>
      <c r="W1239">
        <v>0</v>
      </c>
      <c r="X1239">
        <v>458544584</v>
      </c>
      <c r="Y1239">
        <v>0.4375</v>
      </c>
      <c r="AA1239">
        <v>0</v>
      </c>
      <c r="AB1239">
        <v>932.72</v>
      </c>
      <c r="AC1239">
        <v>386.51</v>
      </c>
      <c r="AD1239">
        <v>0</v>
      </c>
      <c r="AE1239">
        <v>0</v>
      </c>
      <c r="AF1239">
        <v>87.17</v>
      </c>
      <c r="AG1239">
        <v>11.6</v>
      </c>
      <c r="AH1239">
        <v>0</v>
      </c>
      <c r="AI1239">
        <v>1</v>
      </c>
      <c r="AJ1239">
        <v>10.7</v>
      </c>
      <c r="AK1239">
        <v>33.32</v>
      </c>
      <c r="AL1239">
        <v>1</v>
      </c>
      <c r="AN1239">
        <v>0</v>
      </c>
      <c r="AO1239">
        <v>1</v>
      </c>
      <c r="AP1239">
        <v>1</v>
      </c>
      <c r="AQ1239">
        <v>0</v>
      </c>
      <c r="AR1239">
        <v>0</v>
      </c>
      <c r="AS1239" t="s">
        <v>3</v>
      </c>
      <c r="AT1239">
        <v>0.35</v>
      </c>
      <c r="AU1239" t="s">
        <v>133</v>
      </c>
      <c r="AV1239">
        <v>0</v>
      </c>
      <c r="AW1239">
        <v>2</v>
      </c>
      <c r="AX1239">
        <v>36408115</v>
      </c>
      <c r="AY1239">
        <v>1</v>
      </c>
      <c r="AZ1239">
        <v>0</v>
      </c>
      <c r="BA1239">
        <v>1206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Y1239*Source!I1254</f>
        <v>7.8750000000000001E-2</v>
      </c>
      <c r="CY1239">
        <f>AB1239</f>
        <v>932.72</v>
      </c>
      <c r="CZ1239">
        <f>AF1239</f>
        <v>87.17</v>
      </c>
      <c r="DA1239">
        <f>AJ1239</f>
        <v>10.7</v>
      </c>
      <c r="DB1239">
        <f>ROUND((ROUND(AT1239*CZ1239,2)*1.25),2)</f>
        <v>38.14</v>
      </c>
      <c r="DC1239">
        <f>ROUND((ROUND(AT1239*AG1239,2)*1.25),2)</f>
        <v>5.08</v>
      </c>
    </row>
    <row r="1240" spans="1:107">
      <c r="A1240">
        <f>ROW(Source!A1254)</f>
        <v>1254</v>
      </c>
      <c r="B1240">
        <v>36401907</v>
      </c>
      <c r="C1240">
        <v>36408103</v>
      </c>
      <c r="D1240">
        <v>29114687</v>
      </c>
      <c r="E1240">
        <v>1</v>
      </c>
      <c r="F1240">
        <v>1</v>
      </c>
      <c r="G1240">
        <v>1</v>
      </c>
      <c r="H1240">
        <v>3</v>
      </c>
      <c r="I1240" t="s">
        <v>580</v>
      </c>
      <c r="J1240" t="s">
        <v>581</v>
      </c>
      <c r="K1240" t="s">
        <v>582</v>
      </c>
      <c r="L1240">
        <v>1348</v>
      </c>
      <c r="N1240">
        <v>1009</v>
      </c>
      <c r="O1240" t="s">
        <v>30</v>
      </c>
      <c r="P1240" t="s">
        <v>30</v>
      </c>
      <c r="Q1240">
        <v>1000</v>
      </c>
      <c r="W1240">
        <v>0</v>
      </c>
      <c r="X1240">
        <v>157955001</v>
      </c>
      <c r="Y1240">
        <v>1.8E-3</v>
      </c>
      <c r="AA1240">
        <v>105069.06</v>
      </c>
      <c r="AB1240">
        <v>0</v>
      </c>
      <c r="AC1240">
        <v>0</v>
      </c>
      <c r="AD1240">
        <v>0</v>
      </c>
      <c r="AE1240">
        <v>16974</v>
      </c>
      <c r="AF1240">
        <v>0</v>
      </c>
      <c r="AG1240">
        <v>0</v>
      </c>
      <c r="AH1240">
        <v>0</v>
      </c>
      <c r="AI1240">
        <v>6.19</v>
      </c>
      <c r="AJ1240">
        <v>1</v>
      </c>
      <c r="AK1240">
        <v>1</v>
      </c>
      <c r="AL1240">
        <v>1</v>
      </c>
      <c r="AN1240">
        <v>0</v>
      </c>
      <c r="AO1240">
        <v>1</v>
      </c>
      <c r="AP1240">
        <v>0</v>
      </c>
      <c r="AQ1240">
        <v>0</v>
      </c>
      <c r="AR1240">
        <v>0</v>
      </c>
      <c r="AS1240" t="s">
        <v>3</v>
      </c>
      <c r="AT1240">
        <v>1.8E-3</v>
      </c>
      <c r="AU1240" t="s">
        <v>3</v>
      </c>
      <c r="AV1240">
        <v>0</v>
      </c>
      <c r="AW1240">
        <v>2</v>
      </c>
      <c r="AX1240">
        <v>36408116</v>
      </c>
      <c r="AY1240">
        <v>1</v>
      </c>
      <c r="AZ1240">
        <v>0</v>
      </c>
      <c r="BA1240">
        <v>1207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Y1240*Source!I1254</f>
        <v>3.2399999999999996E-4</v>
      </c>
      <c r="CY1240">
        <f>AA1240</f>
        <v>105069.06</v>
      </c>
      <c r="CZ1240">
        <f>AE1240</f>
        <v>16974</v>
      </c>
      <c r="DA1240">
        <f>AI1240</f>
        <v>6.19</v>
      </c>
      <c r="DB1240">
        <f>ROUND(ROUND(AT1240*CZ1240,2),2)</f>
        <v>30.55</v>
      </c>
      <c r="DC1240">
        <f>ROUND(ROUND(AT1240*AG1240,2),2)</f>
        <v>0</v>
      </c>
    </row>
    <row r="1241" spans="1:107">
      <c r="A1241">
        <f>ROW(Source!A1254)</f>
        <v>1254</v>
      </c>
      <c r="B1241">
        <v>36401907</v>
      </c>
      <c r="C1241">
        <v>36408103</v>
      </c>
      <c r="D1241">
        <v>29115292</v>
      </c>
      <c r="E1241">
        <v>1</v>
      </c>
      <c r="F1241">
        <v>1</v>
      </c>
      <c r="G1241">
        <v>1</v>
      </c>
      <c r="H1241">
        <v>3</v>
      </c>
      <c r="I1241" t="s">
        <v>583</v>
      </c>
      <c r="J1241" t="s">
        <v>584</v>
      </c>
      <c r="K1241" t="s">
        <v>585</v>
      </c>
      <c r="L1241">
        <v>1339</v>
      </c>
      <c r="N1241">
        <v>1007</v>
      </c>
      <c r="O1241" t="s">
        <v>570</v>
      </c>
      <c r="P1241" t="s">
        <v>570</v>
      </c>
      <c r="Q1241">
        <v>1</v>
      </c>
      <c r="W1241">
        <v>0</v>
      </c>
      <c r="X1241">
        <v>582810497</v>
      </c>
      <c r="Y1241">
        <v>1.24</v>
      </c>
      <c r="AA1241">
        <v>29691.33</v>
      </c>
      <c r="AB1241">
        <v>0</v>
      </c>
      <c r="AC1241">
        <v>0</v>
      </c>
      <c r="AD1241">
        <v>0</v>
      </c>
      <c r="AE1241">
        <v>4478.33</v>
      </c>
      <c r="AF1241">
        <v>0</v>
      </c>
      <c r="AG1241">
        <v>0</v>
      </c>
      <c r="AH1241">
        <v>0</v>
      </c>
      <c r="AI1241">
        <v>6.63</v>
      </c>
      <c r="AJ1241">
        <v>1</v>
      </c>
      <c r="AK1241">
        <v>1</v>
      </c>
      <c r="AL1241">
        <v>1</v>
      </c>
      <c r="AN1241">
        <v>0</v>
      </c>
      <c r="AO1241">
        <v>1</v>
      </c>
      <c r="AP1241">
        <v>0</v>
      </c>
      <c r="AQ1241">
        <v>0</v>
      </c>
      <c r="AR1241">
        <v>0</v>
      </c>
      <c r="AS1241" t="s">
        <v>3</v>
      </c>
      <c r="AT1241">
        <v>1.24</v>
      </c>
      <c r="AU1241" t="s">
        <v>3</v>
      </c>
      <c r="AV1241">
        <v>0</v>
      </c>
      <c r="AW1241">
        <v>2</v>
      </c>
      <c r="AX1241">
        <v>36408117</v>
      </c>
      <c r="AY1241">
        <v>1</v>
      </c>
      <c r="AZ1241">
        <v>0</v>
      </c>
      <c r="BA1241">
        <v>1208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Y1241*Source!I1254</f>
        <v>0.22319999999999998</v>
      </c>
      <c r="CY1241">
        <f>AA1241</f>
        <v>29691.33</v>
      </c>
      <c r="CZ1241">
        <f>AE1241</f>
        <v>4478.33</v>
      </c>
      <c r="DA1241">
        <f>AI1241</f>
        <v>6.63</v>
      </c>
      <c r="DB1241">
        <f>ROUND(ROUND(AT1241*CZ1241,2),2)</f>
        <v>5553.13</v>
      </c>
      <c r="DC1241">
        <f>ROUND(ROUND(AT1241*AG1241,2),2)</f>
        <v>0</v>
      </c>
    </row>
    <row r="1242" spans="1:107">
      <c r="A1242">
        <f>ROW(Source!A1255)</f>
        <v>1255</v>
      </c>
      <c r="B1242">
        <v>36401907</v>
      </c>
      <c r="C1242">
        <v>36408118</v>
      </c>
      <c r="D1242">
        <v>18410542</v>
      </c>
      <c r="E1242">
        <v>1</v>
      </c>
      <c r="F1242">
        <v>1</v>
      </c>
      <c r="G1242">
        <v>1</v>
      </c>
      <c r="H1242">
        <v>1</v>
      </c>
      <c r="I1242" t="s">
        <v>760</v>
      </c>
      <c r="J1242" t="s">
        <v>3</v>
      </c>
      <c r="K1242" t="s">
        <v>761</v>
      </c>
      <c r="L1242">
        <v>1369</v>
      </c>
      <c r="N1242">
        <v>1013</v>
      </c>
      <c r="O1242" t="s">
        <v>514</v>
      </c>
      <c r="P1242" t="s">
        <v>514</v>
      </c>
      <c r="Q1242">
        <v>1</v>
      </c>
      <c r="W1242">
        <v>0</v>
      </c>
      <c r="X1242">
        <v>1415306217</v>
      </c>
      <c r="Y1242">
        <v>36.121499999999997</v>
      </c>
      <c r="AA1242">
        <v>0</v>
      </c>
      <c r="AB1242">
        <v>0</v>
      </c>
      <c r="AC1242">
        <v>0</v>
      </c>
      <c r="AD1242">
        <v>265.43</v>
      </c>
      <c r="AE1242">
        <v>0</v>
      </c>
      <c r="AF1242">
        <v>0</v>
      </c>
      <c r="AG1242">
        <v>0</v>
      </c>
      <c r="AH1242">
        <v>265.43</v>
      </c>
      <c r="AI1242">
        <v>1</v>
      </c>
      <c r="AJ1242">
        <v>1</v>
      </c>
      <c r="AK1242">
        <v>1</v>
      </c>
      <c r="AL1242">
        <v>1</v>
      </c>
      <c r="AN1242">
        <v>0</v>
      </c>
      <c r="AO1242">
        <v>1</v>
      </c>
      <c r="AP1242">
        <v>1</v>
      </c>
      <c r="AQ1242">
        <v>0</v>
      </c>
      <c r="AR1242">
        <v>0</v>
      </c>
      <c r="AS1242" t="s">
        <v>3</v>
      </c>
      <c r="AT1242">
        <v>31.41</v>
      </c>
      <c r="AU1242" t="s">
        <v>134</v>
      </c>
      <c r="AV1242">
        <v>1</v>
      </c>
      <c r="AW1242">
        <v>2</v>
      </c>
      <c r="AX1242">
        <v>36408127</v>
      </c>
      <c r="AY1242">
        <v>2</v>
      </c>
      <c r="AZ1242">
        <v>131072</v>
      </c>
      <c r="BA1242">
        <v>1209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Y1242*Source!I1255</f>
        <v>6.5018699999999994</v>
      </c>
      <c r="CY1242">
        <f>AD1242</f>
        <v>265.43</v>
      </c>
      <c r="CZ1242">
        <f>AH1242</f>
        <v>265.43</v>
      </c>
      <c r="DA1242">
        <f>AL1242</f>
        <v>1</v>
      </c>
      <c r="DB1242">
        <f>ROUND((ROUND(AT1242*CZ1242,2)*1.15),2)</f>
        <v>9587.73</v>
      </c>
      <c r="DC1242">
        <f>ROUND((ROUND(AT1242*AG1242,2)*1.15),2)</f>
        <v>0</v>
      </c>
    </row>
    <row r="1243" spans="1:107">
      <c r="A1243">
        <f>ROW(Source!A1255)</f>
        <v>1255</v>
      </c>
      <c r="B1243">
        <v>36401907</v>
      </c>
      <c r="C1243">
        <v>36408118</v>
      </c>
      <c r="D1243">
        <v>121548</v>
      </c>
      <c r="E1243">
        <v>1</v>
      </c>
      <c r="F1243">
        <v>1</v>
      </c>
      <c r="G1243">
        <v>1</v>
      </c>
      <c r="H1243">
        <v>1</v>
      </c>
      <c r="I1243" t="s">
        <v>35</v>
      </c>
      <c r="J1243" t="s">
        <v>3</v>
      </c>
      <c r="K1243" t="s">
        <v>515</v>
      </c>
      <c r="L1243">
        <v>608254</v>
      </c>
      <c r="N1243">
        <v>1013</v>
      </c>
      <c r="O1243" t="s">
        <v>516</v>
      </c>
      <c r="P1243" t="s">
        <v>516</v>
      </c>
      <c r="Q1243">
        <v>1</v>
      </c>
      <c r="W1243">
        <v>0</v>
      </c>
      <c r="X1243">
        <v>-185737400</v>
      </c>
      <c r="Y1243">
        <v>0.42500000000000004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1</v>
      </c>
      <c r="AJ1243">
        <v>1</v>
      </c>
      <c r="AK1243">
        <v>1</v>
      </c>
      <c r="AL1243">
        <v>1</v>
      </c>
      <c r="AN1243">
        <v>0</v>
      </c>
      <c r="AO1243">
        <v>1</v>
      </c>
      <c r="AP1243">
        <v>1</v>
      </c>
      <c r="AQ1243">
        <v>0</v>
      </c>
      <c r="AR1243">
        <v>0</v>
      </c>
      <c r="AS1243" t="s">
        <v>3</v>
      </c>
      <c r="AT1243">
        <v>0.34</v>
      </c>
      <c r="AU1243" t="s">
        <v>133</v>
      </c>
      <c r="AV1243">
        <v>2</v>
      </c>
      <c r="AW1243">
        <v>2</v>
      </c>
      <c r="AX1243">
        <v>36408128</v>
      </c>
      <c r="AY1243">
        <v>1</v>
      </c>
      <c r="AZ1243">
        <v>0</v>
      </c>
      <c r="BA1243">
        <v>1210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Y1243*Source!I1255</f>
        <v>7.6499999999999999E-2</v>
      </c>
      <c r="CY1243">
        <f>AD1243</f>
        <v>0</v>
      </c>
      <c r="CZ1243">
        <f>AH1243</f>
        <v>0</v>
      </c>
      <c r="DA1243">
        <f>AL1243</f>
        <v>1</v>
      </c>
      <c r="DB1243">
        <f>ROUND((ROUND(AT1243*CZ1243,2)*1.25),2)</f>
        <v>0</v>
      </c>
      <c r="DC1243">
        <f>ROUND((ROUND(AT1243*AG1243,2)*1.25),2)</f>
        <v>0</v>
      </c>
    </row>
    <row r="1244" spans="1:107">
      <c r="A1244">
        <f>ROW(Source!A1255)</f>
        <v>1255</v>
      </c>
      <c r="B1244">
        <v>36401907</v>
      </c>
      <c r="C1244">
        <v>36408118</v>
      </c>
      <c r="D1244">
        <v>29172556</v>
      </c>
      <c r="E1244">
        <v>1</v>
      </c>
      <c r="F1244">
        <v>1</v>
      </c>
      <c r="G1244">
        <v>1</v>
      </c>
      <c r="H1244">
        <v>2</v>
      </c>
      <c r="I1244" t="s">
        <v>517</v>
      </c>
      <c r="J1244" t="s">
        <v>518</v>
      </c>
      <c r="K1244" t="s">
        <v>519</v>
      </c>
      <c r="L1244">
        <v>1368</v>
      </c>
      <c r="N1244">
        <v>1011</v>
      </c>
      <c r="O1244" t="s">
        <v>520</v>
      </c>
      <c r="P1244" t="s">
        <v>520</v>
      </c>
      <c r="Q1244">
        <v>1</v>
      </c>
      <c r="W1244">
        <v>0</v>
      </c>
      <c r="X1244">
        <v>-1302720870</v>
      </c>
      <c r="Y1244">
        <v>0.42500000000000004</v>
      </c>
      <c r="AA1244">
        <v>0</v>
      </c>
      <c r="AB1244">
        <v>466.71</v>
      </c>
      <c r="AC1244">
        <v>449.82</v>
      </c>
      <c r="AD1244">
        <v>0</v>
      </c>
      <c r="AE1244">
        <v>0</v>
      </c>
      <c r="AF1244">
        <v>31.26</v>
      </c>
      <c r="AG1244">
        <v>13.5</v>
      </c>
      <c r="AH1244">
        <v>0</v>
      </c>
      <c r="AI1244">
        <v>1</v>
      </c>
      <c r="AJ1244">
        <v>14.93</v>
      </c>
      <c r="AK1244">
        <v>33.32</v>
      </c>
      <c r="AL1244">
        <v>1</v>
      </c>
      <c r="AN1244">
        <v>0</v>
      </c>
      <c r="AO1244">
        <v>1</v>
      </c>
      <c r="AP1244">
        <v>1</v>
      </c>
      <c r="AQ1244">
        <v>0</v>
      </c>
      <c r="AR1244">
        <v>0</v>
      </c>
      <c r="AS1244" t="s">
        <v>3</v>
      </c>
      <c r="AT1244">
        <v>0.34</v>
      </c>
      <c r="AU1244" t="s">
        <v>133</v>
      </c>
      <c r="AV1244">
        <v>0</v>
      </c>
      <c r="AW1244">
        <v>2</v>
      </c>
      <c r="AX1244">
        <v>36408129</v>
      </c>
      <c r="AY1244">
        <v>1</v>
      </c>
      <c r="AZ1244">
        <v>0</v>
      </c>
      <c r="BA1244">
        <v>1211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Y1244*Source!I1255</f>
        <v>7.6499999999999999E-2</v>
      </c>
      <c r="CY1244">
        <f>AB1244</f>
        <v>466.71</v>
      </c>
      <c r="CZ1244">
        <f>AF1244</f>
        <v>31.26</v>
      </c>
      <c r="DA1244">
        <f>AJ1244</f>
        <v>14.93</v>
      </c>
      <c r="DB1244">
        <f>ROUND((ROUND(AT1244*CZ1244,2)*1.25),2)</f>
        <v>13.29</v>
      </c>
      <c r="DC1244">
        <f>ROUND((ROUND(AT1244*AG1244,2)*1.25),2)</f>
        <v>5.74</v>
      </c>
    </row>
    <row r="1245" spans="1:107">
      <c r="A1245">
        <f>ROW(Source!A1255)</f>
        <v>1255</v>
      </c>
      <c r="B1245">
        <v>36401907</v>
      </c>
      <c r="C1245">
        <v>36408118</v>
      </c>
      <c r="D1245">
        <v>29174663</v>
      </c>
      <c r="E1245">
        <v>1</v>
      </c>
      <c r="F1245">
        <v>1</v>
      </c>
      <c r="G1245">
        <v>1</v>
      </c>
      <c r="H1245">
        <v>2</v>
      </c>
      <c r="I1245" t="s">
        <v>762</v>
      </c>
      <c r="J1245" t="s">
        <v>763</v>
      </c>
      <c r="K1245" t="s">
        <v>764</v>
      </c>
      <c r="L1245">
        <v>1368</v>
      </c>
      <c r="N1245">
        <v>1011</v>
      </c>
      <c r="O1245" t="s">
        <v>520</v>
      </c>
      <c r="P1245" t="s">
        <v>520</v>
      </c>
      <c r="Q1245">
        <v>1</v>
      </c>
      <c r="W1245">
        <v>0</v>
      </c>
      <c r="X1245">
        <v>494683813</v>
      </c>
      <c r="Y1245">
        <v>6.625</v>
      </c>
      <c r="AA1245">
        <v>0</v>
      </c>
      <c r="AB1245">
        <v>17.100000000000001</v>
      </c>
      <c r="AC1245">
        <v>0</v>
      </c>
      <c r="AD1245">
        <v>0</v>
      </c>
      <c r="AE1245">
        <v>0</v>
      </c>
      <c r="AF1245">
        <v>3.4</v>
      </c>
      <c r="AG1245">
        <v>0</v>
      </c>
      <c r="AH1245">
        <v>0</v>
      </c>
      <c r="AI1245">
        <v>1</v>
      </c>
      <c r="AJ1245">
        <v>5.03</v>
      </c>
      <c r="AK1245">
        <v>33.32</v>
      </c>
      <c r="AL1245">
        <v>1</v>
      </c>
      <c r="AN1245">
        <v>0</v>
      </c>
      <c r="AO1245">
        <v>1</v>
      </c>
      <c r="AP1245">
        <v>1</v>
      </c>
      <c r="AQ1245">
        <v>0</v>
      </c>
      <c r="AR1245">
        <v>0</v>
      </c>
      <c r="AS1245" t="s">
        <v>3</v>
      </c>
      <c r="AT1245">
        <v>5.3</v>
      </c>
      <c r="AU1245" t="s">
        <v>133</v>
      </c>
      <c r="AV1245">
        <v>0</v>
      </c>
      <c r="AW1245">
        <v>2</v>
      </c>
      <c r="AX1245">
        <v>36408130</v>
      </c>
      <c r="AY1245">
        <v>1</v>
      </c>
      <c r="AZ1245">
        <v>0</v>
      </c>
      <c r="BA1245">
        <v>1212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Y1245*Source!I1255</f>
        <v>1.1924999999999999</v>
      </c>
      <c r="CY1245">
        <f>AB1245</f>
        <v>17.100000000000001</v>
      </c>
      <c r="CZ1245">
        <f>AF1245</f>
        <v>3.4</v>
      </c>
      <c r="DA1245">
        <f>AJ1245</f>
        <v>5.03</v>
      </c>
      <c r="DB1245">
        <f>ROUND((ROUND(AT1245*CZ1245,2)*1.25),2)</f>
        <v>22.53</v>
      </c>
      <c r="DC1245">
        <f>ROUND((ROUND(AT1245*AG1245,2)*1.25),2)</f>
        <v>0</v>
      </c>
    </row>
    <row r="1246" spans="1:107">
      <c r="A1246">
        <f>ROW(Source!A1255)</f>
        <v>1255</v>
      </c>
      <c r="B1246">
        <v>36401907</v>
      </c>
      <c r="C1246">
        <v>36408118</v>
      </c>
      <c r="D1246">
        <v>29174913</v>
      </c>
      <c r="E1246">
        <v>1</v>
      </c>
      <c r="F1246">
        <v>1</v>
      </c>
      <c r="G1246">
        <v>1</v>
      </c>
      <c r="H1246">
        <v>2</v>
      </c>
      <c r="I1246" t="s">
        <v>531</v>
      </c>
      <c r="J1246" t="s">
        <v>532</v>
      </c>
      <c r="K1246" t="s">
        <v>533</v>
      </c>
      <c r="L1246">
        <v>1368</v>
      </c>
      <c r="N1246">
        <v>1011</v>
      </c>
      <c r="O1246" t="s">
        <v>520</v>
      </c>
      <c r="P1246" t="s">
        <v>520</v>
      </c>
      <c r="Q1246">
        <v>1</v>
      </c>
      <c r="W1246">
        <v>0</v>
      </c>
      <c r="X1246">
        <v>458544584</v>
      </c>
      <c r="Y1246">
        <v>0.6</v>
      </c>
      <c r="AA1246">
        <v>0</v>
      </c>
      <c r="AB1246">
        <v>932.72</v>
      </c>
      <c r="AC1246">
        <v>386.51</v>
      </c>
      <c r="AD1246">
        <v>0</v>
      </c>
      <c r="AE1246">
        <v>0</v>
      </c>
      <c r="AF1246">
        <v>87.17</v>
      </c>
      <c r="AG1246">
        <v>11.6</v>
      </c>
      <c r="AH1246">
        <v>0</v>
      </c>
      <c r="AI1246">
        <v>1</v>
      </c>
      <c r="AJ1246">
        <v>10.7</v>
      </c>
      <c r="AK1246">
        <v>33.32</v>
      </c>
      <c r="AL1246">
        <v>1</v>
      </c>
      <c r="AN1246">
        <v>0</v>
      </c>
      <c r="AO1246">
        <v>1</v>
      </c>
      <c r="AP1246">
        <v>1</v>
      </c>
      <c r="AQ1246">
        <v>0</v>
      </c>
      <c r="AR1246">
        <v>0</v>
      </c>
      <c r="AS1246" t="s">
        <v>3</v>
      </c>
      <c r="AT1246">
        <v>0.48</v>
      </c>
      <c r="AU1246" t="s">
        <v>133</v>
      </c>
      <c r="AV1246">
        <v>0</v>
      </c>
      <c r="AW1246">
        <v>2</v>
      </c>
      <c r="AX1246">
        <v>36408131</v>
      </c>
      <c r="AY1246">
        <v>1</v>
      </c>
      <c r="AZ1246">
        <v>0</v>
      </c>
      <c r="BA1246">
        <v>1213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Y1246*Source!I1255</f>
        <v>0.108</v>
      </c>
      <c r="CY1246">
        <f>AB1246</f>
        <v>932.72</v>
      </c>
      <c r="CZ1246">
        <f>AF1246</f>
        <v>87.17</v>
      </c>
      <c r="DA1246">
        <f>AJ1246</f>
        <v>10.7</v>
      </c>
      <c r="DB1246">
        <f>ROUND((ROUND(AT1246*CZ1246,2)*1.25),2)</f>
        <v>52.3</v>
      </c>
      <c r="DC1246">
        <f>ROUND((ROUND(AT1246*AG1246,2)*1.25),2)</f>
        <v>6.96</v>
      </c>
    </row>
    <row r="1247" spans="1:107">
      <c r="A1247">
        <f>ROW(Source!A1255)</f>
        <v>1255</v>
      </c>
      <c r="B1247">
        <v>36401907</v>
      </c>
      <c r="C1247">
        <v>36408118</v>
      </c>
      <c r="D1247">
        <v>29110876</v>
      </c>
      <c r="E1247">
        <v>1</v>
      </c>
      <c r="F1247">
        <v>1</v>
      </c>
      <c r="G1247">
        <v>1</v>
      </c>
      <c r="H1247">
        <v>3</v>
      </c>
      <c r="I1247" t="s">
        <v>293</v>
      </c>
      <c r="J1247" t="s">
        <v>295</v>
      </c>
      <c r="K1247" t="s">
        <v>294</v>
      </c>
      <c r="L1247">
        <v>1327</v>
      </c>
      <c r="N1247">
        <v>1005</v>
      </c>
      <c r="O1247" t="s">
        <v>155</v>
      </c>
      <c r="P1247" t="s">
        <v>155</v>
      </c>
      <c r="Q1247">
        <v>1</v>
      </c>
      <c r="W1247">
        <v>1</v>
      </c>
      <c r="X1247">
        <v>-217513507</v>
      </c>
      <c r="Y1247">
        <v>-102</v>
      </c>
      <c r="AA1247">
        <v>184.42</v>
      </c>
      <c r="AB1247">
        <v>0</v>
      </c>
      <c r="AC1247">
        <v>0</v>
      </c>
      <c r="AD1247">
        <v>0</v>
      </c>
      <c r="AE1247">
        <v>67.8</v>
      </c>
      <c r="AF1247">
        <v>0</v>
      </c>
      <c r="AG1247">
        <v>0</v>
      </c>
      <c r="AH1247">
        <v>0</v>
      </c>
      <c r="AI1247">
        <v>2.72</v>
      </c>
      <c r="AJ1247">
        <v>1</v>
      </c>
      <c r="AK1247">
        <v>1</v>
      </c>
      <c r="AL1247">
        <v>1</v>
      </c>
      <c r="AN1247">
        <v>0</v>
      </c>
      <c r="AO1247">
        <v>1</v>
      </c>
      <c r="AP1247">
        <v>0</v>
      </c>
      <c r="AQ1247">
        <v>0</v>
      </c>
      <c r="AR1247">
        <v>0</v>
      </c>
      <c r="AS1247" t="s">
        <v>3</v>
      </c>
      <c r="AT1247">
        <v>-102</v>
      </c>
      <c r="AU1247" t="s">
        <v>3</v>
      </c>
      <c r="AV1247">
        <v>0</v>
      </c>
      <c r="AW1247">
        <v>2</v>
      </c>
      <c r="AX1247">
        <v>36408132</v>
      </c>
      <c r="AY1247">
        <v>1</v>
      </c>
      <c r="AZ1247">
        <v>6144</v>
      </c>
      <c r="BA1247">
        <v>1214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Y1247*Source!I1255</f>
        <v>-18.36</v>
      </c>
      <c r="CY1247">
        <f>AA1247</f>
        <v>184.42</v>
      </c>
      <c r="CZ1247">
        <f>AE1247</f>
        <v>67.8</v>
      </c>
      <c r="DA1247">
        <f>AI1247</f>
        <v>2.72</v>
      </c>
      <c r="DB1247">
        <f>ROUND(ROUND(AT1247*CZ1247,2),2)</f>
        <v>-6915.6</v>
      </c>
      <c r="DC1247">
        <f>ROUND(ROUND(AT1247*AG1247,2),2)</f>
        <v>0</v>
      </c>
    </row>
    <row r="1248" spans="1:107">
      <c r="A1248">
        <f>ROW(Source!A1255)</f>
        <v>1255</v>
      </c>
      <c r="B1248">
        <v>36401907</v>
      </c>
      <c r="C1248">
        <v>36408118</v>
      </c>
      <c r="D1248">
        <v>29110762</v>
      </c>
      <c r="E1248">
        <v>1</v>
      </c>
      <c r="F1248">
        <v>1</v>
      </c>
      <c r="G1248">
        <v>1</v>
      </c>
      <c r="H1248">
        <v>3</v>
      </c>
      <c r="I1248" t="s">
        <v>593</v>
      </c>
      <c r="J1248" t="s">
        <v>765</v>
      </c>
      <c r="K1248" t="s">
        <v>595</v>
      </c>
      <c r="L1248">
        <v>1308</v>
      </c>
      <c r="N1248">
        <v>1003</v>
      </c>
      <c r="O1248" t="s">
        <v>65</v>
      </c>
      <c r="P1248" t="s">
        <v>65</v>
      </c>
      <c r="Q1248">
        <v>100</v>
      </c>
      <c r="W1248">
        <v>0</v>
      </c>
      <c r="X1248">
        <v>961672469</v>
      </c>
      <c r="Y1248">
        <v>0.68</v>
      </c>
      <c r="AA1248">
        <v>528.80999999999995</v>
      </c>
      <c r="AB1248">
        <v>0</v>
      </c>
      <c r="AC1248">
        <v>0</v>
      </c>
      <c r="AD1248">
        <v>0</v>
      </c>
      <c r="AE1248">
        <v>99.4</v>
      </c>
      <c r="AF1248">
        <v>0</v>
      </c>
      <c r="AG1248">
        <v>0</v>
      </c>
      <c r="AH1248">
        <v>0</v>
      </c>
      <c r="AI1248">
        <v>5.32</v>
      </c>
      <c r="AJ1248">
        <v>1</v>
      </c>
      <c r="AK1248">
        <v>1</v>
      </c>
      <c r="AL1248">
        <v>1</v>
      </c>
      <c r="AN1248">
        <v>0</v>
      </c>
      <c r="AO1248">
        <v>1</v>
      </c>
      <c r="AP1248">
        <v>0</v>
      </c>
      <c r="AQ1248">
        <v>0</v>
      </c>
      <c r="AR1248">
        <v>0</v>
      </c>
      <c r="AS1248" t="s">
        <v>3</v>
      </c>
      <c r="AT1248">
        <v>0.68</v>
      </c>
      <c r="AU1248" t="s">
        <v>3</v>
      </c>
      <c r="AV1248">
        <v>0</v>
      </c>
      <c r="AW1248">
        <v>2</v>
      </c>
      <c r="AX1248">
        <v>36408133</v>
      </c>
      <c r="AY1248">
        <v>1</v>
      </c>
      <c r="AZ1248">
        <v>0</v>
      </c>
      <c r="BA1248">
        <v>1215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Y1248*Source!I1255</f>
        <v>0.12240000000000001</v>
      </c>
      <c r="CY1248">
        <f>AA1248</f>
        <v>528.80999999999995</v>
      </c>
      <c r="CZ1248">
        <f>AE1248</f>
        <v>99.4</v>
      </c>
      <c r="DA1248">
        <f>AI1248</f>
        <v>5.32</v>
      </c>
      <c r="DB1248">
        <f>ROUND(ROUND(AT1248*CZ1248,2),2)</f>
        <v>67.59</v>
      </c>
      <c r="DC1248">
        <f>ROUND(ROUND(AT1248*AG1248,2),2)</f>
        <v>0</v>
      </c>
    </row>
    <row r="1249" spans="1:107">
      <c r="A1249">
        <f>ROW(Source!A1255)</f>
        <v>1255</v>
      </c>
      <c r="B1249">
        <v>36401907</v>
      </c>
      <c r="C1249">
        <v>36408118</v>
      </c>
      <c r="D1249">
        <v>29110964</v>
      </c>
      <c r="E1249">
        <v>1</v>
      </c>
      <c r="F1249">
        <v>1</v>
      </c>
      <c r="G1249">
        <v>1</v>
      </c>
      <c r="H1249">
        <v>3</v>
      </c>
      <c r="I1249" t="s">
        <v>201</v>
      </c>
      <c r="J1249" t="s">
        <v>203</v>
      </c>
      <c r="K1249" t="s">
        <v>202</v>
      </c>
      <c r="L1249">
        <v>1327</v>
      </c>
      <c r="N1249">
        <v>1005</v>
      </c>
      <c r="O1249" t="s">
        <v>155</v>
      </c>
      <c r="P1249" t="s">
        <v>155</v>
      </c>
      <c r="Q1249">
        <v>1</v>
      </c>
      <c r="W1249">
        <v>0</v>
      </c>
      <c r="X1249">
        <v>-100917442</v>
      </c>
      <c r="Y1249">
        <v>102</v>
      </c>
      <c r="AA1249">
        <v>516.15</v>
      </c>
      <c r="AB1249">
        <v>0</v>
      </c>
      <c r="AC1249">
        <v>0</v>
      </c>
      <c r="AD1249">
        <v>0</v>
      </c>
      <c r="AE1249">
        <v>82.19</v>
      </c>
      <c r="AF1249">
        <v>0</v>
      </c>
      <c r="AG1249">
        <v>0</v>
      </c>
      <c r="AH1249">
        <v>0</v>
      </c>
      <c r="AI1249">
        <v>6.28</v>
      </c>
      <c r="AJ1249">
        <v>1</v>
      </c>
      <c r="AK1249">
        <v>1</v>
      </c>
      <c r="AL1249">
        <v>1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 t="s">
        <v>3</v>
      </c>
      <c r="AT1249">
        <v>102</v>
      </c>
      <c r="AU1249" t="s">
        <v>3</v>
      </c>
      <c r="AV1249">
        <v>0</v>
      </c>
      <c r="AW1249">
        <v>1</v>
      </c>
      <c r="AX1249">
        <v>-1</v>
      </c>
      <c r="AY1249">
        <v>0</v>
      </c>
      <c r="AZ1249">
        <v>0</v>
      </c>
      <c r="BA1249" t="s">
        <v>3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Y1249*Source!I1255</f>
        <v>18.36</v>
      </c>
      <c r="CY1249">
        <f>AA1249</f>
        <v>516.15</v>
      </c>
      <c r="CZ1249">
        <f>AE1249</f>
        <v>82.19</v>
      </c>
      <c r="DA1249">
        <f>AI1249</f>
        <v>6.28</v>
      </c>
      <c r="DB1249">
        <f>ROUND(ROUND(AT1249*CZ1249,2),2)</f>
        <v>8383.3799999999992</v>
      </c>
      <c r="DC1249">
        <f>ROUND(ROUND(AT1249*AG1249,2),2)</f>
        <v>0</v>
      </c>
    </row>
    <row r="1250" spans="1:107">
      <c r="A1250">
        <f>ROW(Source!A1258)</f>
        <v>1258</v>
      </c>
      <c r="B1250">
        <v>36401907</v>
      </c>
      <c r="C1250">
        <v>36408136</v>
      </c>
      <c r="D1250">
        <v>18413230</v>
      </c>
      <c r="E1250">
        <v>1</v>
      </c>
      <c r="F1250">
        <v>1</v>
      </c>
      <c r="G1250">
        <v>1</v>
      </c>
      <c r="H1250">
        <v>1</v>
      </c>
      <c r="I1250" t="s">
        <v>540</v>
      </c>
      <c r="J1250" t="s">
        <v>3</v>
      </c>
      <c r="K1250" t="s">
        <v>541</v>
      </c>
      <c r="L1250">
        <v>1369</v>
      </c>
      <c r="N1250">
        <v>1013</v>
      </c>
      <c r="O1250" t="s">
        <v>514</v>
      </c>
      <c r="P1250" t="s">
        <v>514</v>
      </c>
      <c r="Q1250">
        <v>1</v>
      </c>
      <c r="W1250">
        <v>0</v>
      </c>
      <c r="X1250">
        <v>355262106</v>
      </c>
      <c r="Y1250">
        <v>7.6589999999999998</v>
      </c>
      <c r="AA1250">
        <v>0</v>
      </c>
      <c r="AB1250">
        <v>0</v>
      </c>
      <c r="AC1250">
        <v>0</v>
      </c>
      <c r="AD1250">
        <v>293.22000000000003</v>
      </c>
      <c r="AE1250">
        <v>0</v>
      </c>
      <c r="AF1250">
        <v>0</v>
      </c>
      <c r="AG1250">
        <v>0</v>
      </c>
      <c r="AH1250">
        <v>293.22000000000003</v>
      </c>
      <c r="AI1250">
        <v>1</v>
      </c>
      <c r="AJ1250">
        <v>1</v>
      </c>
      <c r="AK1250">
        <v>1</v>
      </c>
      <c r="AL1250">
        <v>1</v>
      </c>
      <c r="AN1250">
        <v>0</v>
      </c>
      <c r="AO1250">
        <v>1</v>
      </c>
      <c r="AP1250">
        <v>1</v>
      </c>
      <c r="AQ1250">
        <v>0</v>
      </c>
      <c r="AR1250">
        <v>0</v>
      </c>
      <c r="AS1250" t="s">
        <v>3</v>
      </c>
      <c r="AT1250">
        <v>6.66</v>
      </c>
      <c r="AU1250" t="s">
        <v>134</v>
      </c>
      <c r="AV1250">
        <v>1</v>
      </c>
      <c r="AW1250">
        <v>2</v>
      </c>
      <c r="AX1250">
        <v>36408149</v>
      </c>
      <c r="AY1250">
        <v>2</v>
      </c>
      <c r="AZ1250">
        <v>131072</v>
      </c>
      <c r="BA1250">
        <v>1216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Y1250*Source!I1258</f>
        <v>1.3571747999999999</v>
      </c>
      <c r="CY1250">
        <f>AD1250</f>
        <v>293.22000000000003</v>
      </c>
      <c r="CZ1250">
        <f>AH1250</f>
        <v>293.22000000000003</v>
      </c>
      <c r="DA1250">
        <f>AL1250</f>
        <v>1</v>
      </c>
      <c r="DB1250">
        <f>ROUND((ROUND(AT1250*CZ1250,2)*1.15),2)</f>
        <v>2245.7800000000002</v>
      </c>
      <c r="DC1250">
        <f>ROUND((ROUND(AT1250*AG1250,2)*1.15),2)</f>
        <v>0</v>
      </c>
    </row>
    <row r="1251" spans="1:107">
      <c r="A1251">
        <f>ROW(Source!A1258)</f>
        <v>1258</v>
      </c>
      <c r="B1251">
        <v>36401907</v>
      </c>
      <c r="C1251">
        <v>36408136</v>
      </c>
      <c r="D1251">
        <v>29173472</v>
      </c>
      <c r="E1251">
        <v>1</v>
      </c>
      <c r="F1251">
        <v>1</v>
      </c>
      <c r="G1251">
        <v>1</v>
      </c>
      <c r="H1251">
        <v>2</v>
      </c>
      <c r="I1251" t="s">
        <v>577</v>
      </c>
      <c r="J1251" t="s">
        <v>578</v>
      </c>
      <c r="K1251" t="s">
        <v>579</v>
      </c>
      <c r="L1251">
        <v>1368</v>
      </c>
      <c r="N1251">
        <v>1011</v>
      </c>
      <c r="O1251" t="s">
        <v>520</v>
      </c>
      <c r="P1251" t="s">
        <v>520</v>
      </c>
      <c r="Q1251">
        <v>1</v>
      </c>
      <c r="W1251">
        <v>0</v>
      </c>
      <c r="X1251">
        <v>275932499</v>
      </c>
      <c r="Y1251">
        <v>2.5124999999999997</v>
      </c>
      <c r="AA1251">
        <v>0</v>
      </c>
      <c r="AB1251">
        <v>12.75</v>
      </c>
      <c r="AC1251">
        <v>0</v>
      </c>
      <c r="AD1251">
        <v>0</v>
      </c>
      <c r="AE1251">
        <v>0</v>
      </c>
      <c r="AF1251">
        <v>3</v>
      </c>
      <c r="AG1251">
        <v>0</v>
      </c>
      <c r="AH1251">
        <v>0</v>
      </c>
      <c r="AI1251">
        <v>1</v>
      </c>
      <c r="AJ1251">
        <v>4.25</v>
      </c>
      <c r="AK1251">
        <v>33.32</v>
      </c>
      <c r="AL1251">
        <v>1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2.0099999999999998</v>
      </c>
      <c r="AU1251" t="s">
        <v>133</v>
      </c>
      <c r="AV1251">
        <v>0</v>
      </c>
      <c r="AW1251">
        <v>2</v>
      </c>
      <c r="AX1251">
        <v>36408150</v>
      </c>
      <c r="AY1251">
        <v>1</v>
      </c>
      <c r="AZ1251">
        <v>0</v>
      </c>
      <c r="BA1251">
        <v>1217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Y1251*Source!I1258</f>
        <v>0.44521499999999992</v>
      </c>
      <c r="CY1251">
        <f>AB1251</f>
        <v>12.75</v>
      </c>
      <c r="CZ1251">
        <f>AF1251</f>
        <v>3</v>
      </c>
      <c r="DA1251">
        <f>AJ1251</f>
        <v>4.25</v>
      </c>
      <c r="DB1251">
        <f>ROUND((ROUND(AT1251*CZ1251,2)*1.25),2)</f>
        <v>7.54</v>
      </c>
      <c r="DC1251">
        <f>ROUND((ROUND(AT1251*AG1251,2)*1.25),2)</f>
        <v>0</v>
      </c>
    </row>
    <row r="1252" spans="1:107">
      <c r="A1252">
        <f>ROW(Source!A1258)</f>
        <v>1258</v>
      </c>
      <c r="B1252">
        <v>36401907</v>
      </c>
      <c r="C1252">
        <v>36408136</v>
      </c>
      <c r="D1252">
        <v>29174500</v>
      </c>
      <c r="E1252">
        <v>1</v>
      </c>
      <c r="F1252">
        <v>1</v>
      </c>
      <c r="G1252">
        <v>1</v>
      </c>
      <c r="H1252">
        <v>2</v>
      </c>
      <c r="I1252" t="s">
        <v>599</v>
      </c>
      <c r="J1252" t="s">
        <v>600</v>
      </c>
      <c r="K1252" t="s">
        <v>601</v>
      </c>
      <c r="L1252">
        <v>1368</v>
      </c>
      <c r="N1252">
        <v>1011</v>
      </c>
      <c r="O1252" t="s">
        <v>520</v>
      </c>
      <c r="P1252" t="s">
        <v>520</v>
      </c>
      <c r="Q1252">
        <v>1</v>
      </c>
      <c r="W1252">
        <v>0</v>
      </c>
      <c r="X1252">
        <v>-239831557</v>
      </c>
      <c r="Y1252">
        <v>1.6625000000000001</v>
      </c>
      <c r="AA1252">
        <v>0</v>
      </c>
      <c r="AB1252">
        <v>7.33</v>
      </c>
      <c r="AC1252">
        <v>0</v>
      </c>
      <c r="AD1252">
        <v>0</v>
      </c>
      <c r="AE1252">
        <v>0</v>
      </c>
      <c r="AF1252">
        <v>1.95</v>
      </c>
      <c r="AG1252">
        <v>0</v>
      </c>
      <c r="AH1252">
        <v>0</v>
      </c>
      <c r="AI1252">
        <v>1</v>
      </c>
      <c r="AJ1252">
        <v>3.76</v>
      </c>
      <c r="AK1252">
        <v>33.32</v>
      </c>
      <c r="AL1252">
        <v>1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1.33</v>
      </c>
      <c r="AU1252" t="s">
        <v>133</v>
      </c>
      <c r="AV1252">
        <v>0</v>
      </c>
      <c r="AW1252">
        <v>2</v>
      </c>
      <c r="AX1252">
        <v>36408151</v>
      </c>
      <c r="AY1252">
        <v>1</v>
      </c>
      <c r="AZ1252">
        <v>0</v>
      </c>
      <c r="BA1252">
        <v>1218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Y1252*Source!I1258</f>
        <v>0.294595</v>
      </c>
      <c r="CY1252">
        <f>AB1252</f>
        <v>7.33</v>
      </c>
      <c r="CZ1252">
        <f>AF1252</f>
        <v>1.95</v>
      </c>
      <c r="DA1252">
        <f>AJ1252</f>
        <v>3.76</v>
      </c>
      <c r="DB1252">
        <f>ROUND((ROUND(AT1252*CZ1252,2)*1.25),2)</f>
        <v>3.24</v>
      </c>
      <c r="DC1252">
        <f>ROUND((ROUND(AT1252*AG1252,2)*1.25),2)</f>
        <v>0</v>
      </c>
    </row>
    <row r="1253" spans="1:107">
      <c r="A1253">
        <f>ROW(Source!A1258)</f>
        <v>1258</v>
      </c>
      <c r="B1253">
        <v>36401907</v>
      </c>
      <c r="C1253">
        <v>36408136</v>
      </c>
      <c r="D1253">
        <v>29174913</v>
      </c>
      <c r="E1253">
        <v>1</v>
      </c>
      <c r="F1253">
        <v>1</v>
      </c>
      <c r="G1253">
        <v>1</v>
      </c>
      <c r="H1253">
        <v>2</v>
      </c>
      <c r="I1253" t="s">
        <v>531</v>
      </c>
      <c r="J1253" t="s">
        <v>532</v>
      </c>
      <c r="K1253" t="s">
        <v>533</v>
      </c>
      <c r="L1253">
        <v>1368</v>
      </c>
      <c r="N1253">
        <v>1011</v>
      </c>
      <c r="O1253" t="s">
        <v>520</v>
      </c>
      <c r="P1253" t="s">
        <v>520</v>
      </c>
      <c r="Q1253">
        <v>1</v>
      </c>
      <c r="W1253">
        <v>0</v>
      </c>
      <c r="X1253">
        <v>458544584</v>
      </c>
      <c r="Y1253">
        <v>3.7499999999999999E-2</v>
      </c>
      <c r="AA1253">
        <v>0</v>
      </c>
      <c r="AB1253">
        <v>932.72</v>
      </c>
      <c r="AC1253">
        <v>386.51</v>
      </c>
      <c r="AD1253">
        <v>0</v>
      </c>
      <c r="AE1253">
        <v>0</v>
      </c>
      <c r="AF1253">
        <v>87.17</v>
      </c>
      <c r="AG1253">
        <v>11.6</v>
      </c>
      <c r="AH1253">
        <v>0</v>
      </c>
      <c r="AI1253">
        <v>1</v>
      </c>
      <c r="AJ1253">
        <v>10.7</v>
      </c>
      <c r="AK1253">
        <v>33.32</v>
      </c>
      <c r="AL1253">
        <v>1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0.03</v>
      </c>
      <c r="AU1253" t="s">
        <v>133</v>
      </c>
      <c r="AV1253">
        <v>0</v>
      </c>
      <c r="AW1253">
        <v>2</v>
      </c>
      <c r="AX1253">
        <v>36408152</v>
      </c>
      <c r="AY1253">
        <v>1</v>
      </c>
      <c r="AZ1253">
        <v>0</v>
      </c>
      <c r="BA1253">
        <v>1219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Y1253*Source!I1258</f>
        <v>6.6449999999999999E-3</v>
      </c>
      <c r="CY1253">
        <f>AB1253</f>
        <v>932.72</v>
      </c>
      <c r="CZ1253">
        <f>AF1253</f>
        <v>87.17</v>
      </c>
      <c r="DA1253">
        <f>AJ1253</f>
        <v>10.7</v>
      </c>
      <c r="DB1253">
        <f>ROUND((ROUND(AT1253*CZ1253,2)*1.25),2)</f>
        <v>3.28</v>
      </c>
      <c r="DC1253">
        <f>ROUND((ROUND(AT1253*AG1253,2)*1.25),2)</f>
        <v>0.44</v>
      </c>
    </row>
    <row r="1254" spans="1:107">
      <c r="A1254">
        <f>ROW(Source!A1258)</f>
        <v>1258</v>
      </c>
      <c r="B1254">
        <v>36401907</v>
      </c>
      <c r="C1254">
        <v>36408136</v>
      </c>
      <c r="D1254">
        <v>29114471</v>
      </c>
      <c r="E1254">
        <v>1</v>
      </c>
      <c r="F1254">
        <v>1</v>
      </c>
      <c r="G1254">
        <v>1</v>
      </c>
      <c r="H1254">
        <v>3</v>
      </c>
      <c r="I1254" t="s">
        <v>602</v>
      </c>
      <c r="J1254" t="s">
        <v>603</v>
      </c>
      <c r="K1254" t="s">
        <v>604</v>
      </c>
      <c r="L1254">
        <v>1358</v>
      </c>
      <c r="N1254">
        <v>1010</v>
      </c>
      <c r="O1254" t="s">
        <v>605</v>
      </c>
      <c r="P1254" t="s">
        <v>605</v>
      </c>
      <c r="Q1254">
        <v>10</v>
      </c>
      <c r="W1254">
        <v>0</v>
      </c>
      <c r="X1254">
        <v>610395517</v>
      </c>
      <c r="Y1254">
        <v>26.3</v>
      </c>
      <c r="AA1254">
        <v>1.55</v>
      </c>
      <c r="AB1254">
        <v>0</v>
      </c>
      <c r="AC1254">
        <v>0</v>
      </c>
      <c r="AD1254">
        <v>0</v>
      </c>
      <c r="AE1254">
        <v>1.6</v>
      </c>
      <c r="AF1254">
        <v>0</v>
      </c>
      <c r="AG1254">
        <v>0</v>
      </c>
      <c r="AH1254">
        <v>0</v>
      </c>
      <c r="AI1254">
        <v>0.97</v>
      </c>
      <c r="AJ1254">
        <v>1</v>
      </c>
      <c r="AK1254">
        <v>1</v>
      </c>
      <c r="AL1254">
        <v>1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 t="s">
        <v>3</v>
      </c>
      <c r="AT1254">
        <v>26.3</v>
      </c>
      <c r="AU1254" t="s">
        <v>3</v>
      </c>
      <c r="AV1254">
        <v>0</v>
      </c>
      <c r="AW1254">
        <v>2</v>
      </c>
      <c r="AX1254">
        <v>36408153</v>
      </c>
      <c r="AY1254">
        <v>1</v>
      </c>
      <c r="AZ1254">
        <v>0</v>
      </c>
      <c r="BA1254">
        <v>1220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Y1254*Source!I1258</f>
        <v>4.6603599999999998</v>
      </c>
      <c r="CY1254">
        <f t="shared" ref="CY1254:CY1261" si="192">AA1254</f>
        <v>1.55</v>
      </c>
      <c r="CZ1254">
        <f t="shared" ref="CZ1254:CZ1261" si="193">AE1254</f>
        <v>1.6</v>
      </c>
      <c r="DA1254">
        <f t="shared" ref="DA1254:DA1261" si="194">AI1254</f>
        <v>0.97</v>
      </c>
      <c r="DB1254">
        <f t="shared" ref="DB1254:DB1261" si="195">ROUND(ROUND(AT1254*CZ1254,2),2)</f>
        <v>42.08</v>
      </c>
      <c r="DC1254">
        <f t="shared" ref="DC1254:DC1261" si="196">ROUND(ROUND(AT1254*AG1254,2),2)</f>
        <v>0</v>
      </c>
    </row>
    <row r="1255" spans="1:107">
      <c r="A1255">
        <f>ROW(Source!A1258)</f>
        <v>1258</v>
      </c>
      <c r="B1255">
        <v>36401907</v>
      </c>
      <c r="C1255">
        <v>36408136</v>
      </c>
      <c r="D1255">
        <v>29114305</v>
      </c>
      <c r="E1255">
        <v>1</v>
      </c>
      <c r="F1255">
        <v>1</v>
      </c>
      <c r="G1255">
        <v>1</v>
      </c>
      <c r="H1255">
        <v>3</v>
      </c>
      <c r="I1255" t="s">
        <v>606</v>
      </c>
      <c r="J1255" t="s">
        <v>607</v>
      </c>
      <c r="K1255" t="s">
        <v>608</v>
      </c>
      <c r="L1255">
        <v>1354</v>
      </c>
      <c r="N1255">
        <v>1010</v>
      </c>
      <c r="O1255" t="s">
        <v>237</v>
      </c>
      <c r="P1255" t="s">
        <v>237</v>
      </c>
      <c r="Q1255">
        <v>1</v>
      </c>
      <c r="W1255">
        <v>0</v>
      </c>
      <c r="X1255">
        <v>-1753782198</v>
      </c>
      <c r="Y1255">
        <v>263</v>
      </c>
      <c r="AA1255">
        <v>0.21</v>
      </c>
      <c r="AB1255">
        <v>0</v>
      </c>
      <c r="AC1255">
        <v>0</v>
      </c>
      <c r="AD1255">
        <v>0</v>
      </c>
      <c r="AE1255">
        <v>0.12</v>
      </c>
      <c r="AF1255">
        <v>0</v>
      </c>
      <c r="AG1255">
        <v>0</v>
      </c>
      <c r="AH1255">
        <v>0</v>
      </c>
      <c r="AI1255">
        <v>1.78</v>
      </c>
      <c r="AJ1255">
        <v>1</v>
      </c>
      <c r="AK1255">
        <v>1</v>
      </c>
      <c r="AL1255">
        <v>1</v>
      </c>
      <c r="AN1255">
        <v>0</v>
      </c>
      <c r="AO1255">
        <v>1</v>
      </c>
      <c r="AP1255">
        <v>0</v>
      </c>
      <c r="AQ1255">
        <v>0</v>
      </c>
      <c r="AR1255">
        <v>0</v>
      </c>
      <c r="AS1255" t="s">
        <v>3</v>
      </c>
      <c r="AT1255">
        <v>263</v>
      </c>
      <c r="AU1255" t="s">
        <v>3</v>
      </c>
      <c r="AV1255">
        <v>0</v>
      </c>
      <c r="AW1255">
        <v>2</v>
      </c>
      <c r="AX1255">
        <v>36408154</v>
      </c>
      <c r="AY1255">
        <v>1</v>
      </c>
      <c r="AZ1255">
        <v>0</v>
      </c>
      <c r="BA1255">
        <v>1221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Y1255*Source!I1258</f>
        <v>46.6036</v>
      </c>
      <c r="CY1255">
        <f t="shared" si="192"/>
        <v>0.21</v>
      </c>
      <c r="CZ1255">
        <f t="shared" si="193"/>
        <v>0.12</v>
      </c>
      <c r="DA1255">
        <f t="shared" si="194"/>
        <v>1.78</v>
      </c>
      <c r="DB1255">
        <f t="shared" si="195"/>
        <v>31.56</v>
      </c>
      <c r="DC1255">
        <f t="shared" si="196"/>
        <v>0</v>
      </c>
    </row>
    <row r="1256" spans="1:107">
      <c r="A1256">
        <f>ROW(Source!A1258)</f>
        <v>1258</v>
      </c>
      <c r="B1256">
        <v>36401907</v>
      </c>
      <c r="C1256">
        <v>36408136</v>
      </c>
      <c r="D1256">
        <v>29111012</v>
      </c>
      <c r="E1256">
        <v>1</v>
      </c>
      <c r="F1256">
        <v>1</v>
      </c>
      <c r="G1256">
        <v>1</v>
      </c>
      <c r="H1256">
        <v>3</v>
      </c>
      <c r="I1256" t="s">
        <v>609</v>
      </c>
      <c r="J1256" t="s">
        <v>610</v>
      </c>
      <c r="K1256" t="s">
        <v>611</v>
      </c>
      <c r="L1256">
        <v>1354</v>
      </c>
      <c r="N1256">
        <v>1010</v>
      </c>
      <c r="O1256" t="s">
        <v>237</v>
      </c>
      <c r="P1256" t="s">
        <v>237</v>
      </c>
      <c r="Q1256">
        <v>1</v>
      </c>
      <c r="W1256">
        <v>0</v>
      </c>
      <c r="X1256">
        <v>-532370196</v>
      </c>
      <c r="Y1256">
        <v>7</v>
      </c>
      <c r="AA1256">
        <v>12.73</v>
      </c>
      <c r="AB1256">
        <v>0</v>
      </c>
      <c r="AC1256">
        <v>0</v>
      </c>
      <c r="AD1256">
        <v>0</v>
      </c>
      <c r="AE1256">
        <v>1.29</v>
      </c>
      <c r="AF1256">
        <v>0</v>
      </c>
      <c r="AG1256">
        <v>0</v>
      </c>
      <c r="AH1256">
        <v>0</v>
      </c>
      <c r="AI1256">
        <v>9.8699999999999992</v>
      </c>
      <c r="AJ1256">
        <v>1</v>
      </c>
      <c r="AK1256">
        <v>1</v>
      </c>
      <c r="AL1256">
        <v>1</v>
      </c>
      <c r="AN1256">
        <v>0</v>
      </c>
      <c r="AO1256">
        <v>1</v>
      </c>
      <c r="AP1256">
        <v>0</v>
      </c>
      <c r="AQ1256">
        <v>0</v>
      </c>
      <c r="AR1256">
        <v>0</v>
      </c>
      <c r="AS1256" t="s">
        <v>3</v>
      </c>
      <c r="AT1256">
        <v>7</v>
      </c>
      <c r="AU1256" t="s">
        <v>3</v>
      </c>
      <c r="AV1256">
        <v>0</v>
      </c>
      <c r="AW1256">
        <v>2</v>
      </c>
      <c r="AX1256">
        <v>36408155</v>
      </c>
      <c r="AY1256">
        <v>1</v>
      </c>
      <c r="AZ1256">
        <v>0</v>
      </c>
      <c r="BA1256">
        <v>1222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Y1256*Source!I1258</f>
        <v>1.2403999999999999</v>
      </c>
      <c r="CY1256">
        <f t="shared" si="192"/>
        <v>12.73</v>
      </c>
      <c r="CZ1256">
        <f t="shared" si="193"/>
        <v>1.29</v>
      </c>
      <c r="DA1256">
        <f t="shared" si="194"/>
        <v>9.8699999999999992</v>
      </c>
      <c r="DB1256">
        <f t="shared" si="195"/>
        <v>9.0299999999999994</v>
      </c>
      <c r="DC1256">
        <f t="shared" si="196"/>
        <v>0</v>
      </c>
    </row>
    <row r="1257" spans="1:107">
      <c r="A1257">
        <f>ROW(Source!A1258)</f>
        <v>1258</v>
      </c>
      <c r="B1257">
        <v>36401907</v>
      </c>
      <c r="C1257">
        <v>36408136</v>
      </c>
      <c r="D1257">
        <v>29111013</v>
      </c>
      <c r="E1257">
        <v>1</v>
      </c>
      <c r="F1257">
        <v>1</v>
      </c>
      <c r="G1257">
        <v>1</v>
      </c>
      <c r="H1257">
        <v>3</v>
      </c>
      <c r="I1257" t="s">
        <v>612</v>
      </c>
      <c r="J1257" t="s">
        <v>613</v>
      </c>
      <c r="K1257" t="s">
        <v>614</v>
      </c>
      <c r="L1257">
        <v>1354</v>
      </c>
      <c r="N1257">
        <v>1010</v>
      </c>
      <c r="O1257" t="s">
        <v>237</v>
      </c>
      <c r="P1257" t="s">
        <v>237</v>
      </c>
      <c r="Q1257">
        <v>1</v>
      </c>
      <c r="W1257">
        <v>0</v>
      </c>
      <c r="X1257">
        <v>-463883208</v>
      </c>
      <c r="Y1257">
        <v>7</v>
      </c>
      <c r="AA1257">
        <v>12.73</v>
      </c>
      <c r="AB1257">
        <v>0</v>
      </c>
      <c r="AC1257">
        <v>0</v>
      </c>
      <c r="AD1257">
        <v>0</v>
      </c>
      <c r="AE1257">
        <v>1.29</v>
      </c>
      <c r="AF1257">
        <v>0</v>
      </c>
      <c r="AG1257">
        <v>0</v>
      </c>
      <c r="AH1257">
        <v>0</v>
      </c>
      <c r="AI1257">
        <v>9.8699999999999992</v>
      </c>
      <c r="AJ1257">
        <v>1</v>
      </c>
      <c r="AK1257">
        <v>1</v>
      </c>
      <c r="AL1257">
        <v>1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 t="s">
        <v>3</v>
      </c>
      <c r="AT1257">
        <v>7</v>
      </c>
      <c r="AU1257" t="s">
        <v>3</v>
      </c>
      <c r="AV1257">
        <v>0</v>
      </c>
      <c r="AW1257">
        <v>2</v>
      </c>
      <c r="AX1257">
        <v>36408156</v>
      </c>
      <c r="AY1257">
        <v>1</v>
      </c>
      <c r="AZ1257">
        <v>0</v>
      </c>
      <c r="BA1257">
        <v>1223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Y1257*Source!I1258</f>
        <v>1.2403999999999999</v>
      </c>
      <c r="CY1257">
        <f t="shared" si="192"/>
        <v>12.73</v>
      </c>
      <c r="CZ1257">
        <f t="shared" si="193"/>
        <v>1.29</v>
      </c>
      <c r="DA1257">
        <f t="shared" si="194"/>
        <v>9.8699999999999992</v>
      </c>
      <c r="DB1257">
        <f t="shared" si="195"/>
        <v>9.0299999999999994</v>
      </c>
      <c r="DC1257">
        <f t="shared" si="196"/>
        <v>0</v>
      </c>
    </row>
    <row r="1258" spans="1:107">
      <c r="A1258">
        <f>ROW(Source!A1258)</f>
        <v>1258</v>
      </c>
      <c r="B1258">
        <v>36401907</v>
      </c>
      <c r="C1258">
        <v>36408136</v>
      </c>
      <c r="D1258">
        <v>29111016</v>
      </c>
      <c r="E1258">
        <v>1</v>
      </c>
      <c r="F1258">
        <v>1</v>
      </c>
      <c r="G1258">
        <v>1</v>
      </c>
      <c r="H1258">
        <v>3</v>
      </c>
      <c r="I1258" t="s">
        <v>615</v>
      </c>
      <c r="J1258" t="s">
        <v>616</v>
      </c>
      <c r="K1258" t="s">
        <v>617</v>
      </c>
      <c r="L1258">
        <v>1354</v>
      </c>
      <c r="N1258">
        <v>1010</v>
      </c>
      <c r="O1258" t="s">
        <v>237</v>
      </c>
      <c r="P1258" t="s">
        <v>237</v>
      </c>
      <c r="Q1258">
        <v>1</v>
      </c>
      <c r="W1258">
        <v>0</v>
      </c>
      <c r="X1258">
        <v>-983964523</v>
      </c>
      <c r="Y1258">
        <v>40</v>
      </c>
      <c r="AA1258">
        <v>12.73</v>
      </c>
      <c r="AB1258">
        <v>0</v>
      </c>
      <c r="AC1258">
        <v>0</v>
      </c>
      <c r="AD1258">
        <v>0</v>
      </c>
      <c r="AE1258">
        <v>1.29</v>
      </c>
      <c r="AF1258">
        <v>0</v>
      </c>
      <c r="AG1258">
        <v>0</v>
      </c>
      <c r="AH1258">
        <v>0</v>
      </c>
      <c r="AI1258">
        <v>9.8699999999999992</v>
      </c>
      <c r="AJ1258">
        <v>1</v>
      </c>
      <c r="AK1258">
        <v>1</v>
      </c>
      <c r="AL1258">
        <v>1</v>
      </c>
      <c r="AN1258">
        <v>0</v>
      </c>
      <c r="AO1258">
        <v>1</v>
      </c>
      <c r="AP1258">
        <v>0</v>
      </c>
      <c r="AQ1258">
        <v>0</v>
      </c>
      <c r="AR1258">
        <v>0</v>
      </c>
      <c r="AS1258" t="s">
        <v>3</v>
      </c>
      <c r="AT1258">
        <v>40</v>
      </c>
      <c r="AU1258" t="s">
        <v>3</v>
      </c>
      <c r="AV1258">
        <v>0</v>
      </c>
      <c r="AW1258">
        <v>2</v>
      </c>
      <c r="AX1258">
        <v>36408157</v>
      </c>
      <c r="AY1258">
        <v>1</v>
      </c>
      <c r="AZ1258">
        <v>0</v>
      </c>
      <c r="BA1258">
        <v>1224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Y1258*Source!I1258</f>
        <v>7.0880000000000001</v>
      </c>
      <c r="CY1258">
        <f t="shared" si="192"/>
        <v>12.73</v>
      </c>
      <c r="CZ1258">
        <f t="shared" si="193"/>
        <v>1.29</v>
      </c>
      <c r="DA1258">
        <f t="shared" si="194"/>
        <v>9.8699999999999992</v>
      </c>
      <c r="DB1258">
        <f t="shared" si="195"/>
        <v>51.6</v>
      </c>
      <c r="DC1258">
        <f t="shared" si="196"/>
        <v>0</v>
      </c>
    </row>
    <row r="1259" spans="1:107">
      <c r="A1259">
        <f>ROW(Source!A1258)</f>
        <v>1258</v>
      </c>
      <c r="B1259">
        <v>36401907</v>
      </c>
      <c r="C1259">
        <v>36408136</v>
      </c>
      <c r="D1259">
        <v>29111019</v>
      </c>
      <c r="E1259">
        <v>1</v>
      </c>
      <c r="F1259">
        <v>1</v>
      </c>
      <c r="G1259">
        <v>1</v>
      </c>
      <c r="H1259">
        <v>3</v>
      </c>
      <c r="I1259" t="s">
        <v>618</v>
      </c>
      <c r="J1259" t="s">
        <v>619</v>
      </c>
      <c r="K1259" t="s">
        <v>620</v>
      </c>
      <c r="L1259">
        <v>1354</v>
      </c>
      <c r="N1259">
        <v>1010</v>
      </c>
      <c r="O1259" t="s">
        <v>237</v>
      </c>
      <c r="P1259" t="s">
        <v>237</v>
      </c>
      <c r="Q1259">
        <v>1</v>
      </c>
      <c r="W1259">
        <v>0</v>
      </c>
      <c r="X1259">
        <v>395384367</v>
      </c>
      <c r="Y1259">
        <v>8</v>
      </c>
      <c r="AA1259">
        <v>8.67</v>
      </c>
      <c r="AB1259">
        <v>0</v>
      </c>
      <c r="AC1259">
        <v>0</v>
      </c>
      <c r="AD1259">
        <v>0</v>
      </c>
      <c r="AE1259">
        <v>0.63</v>
      </c>
      <c r="AF1259">
        <v>0</v>
      </c>
      <c r="AG1259">
        <v>0</v>
      </c>
      <c r="AH1259">
        <v>0</v>
      </c>
      <c r="AI1259">
        <v>13.76</v>
      </c>
      <c r="AJ1259">
        <v>1</v>
      </c>
      <c r="AK1259">
        <v>1</v>
      </c>
      <c r="AL1259">
        <v>1</v>
      </c>
      <c r="AN1259">
        <v>0</v>
      </c>
      <c r="AO1259">
        <v>1</v>
      </c>
      <c r="AP1259">
        <v>0</v>
      </c>
      <c r="AQ1259">
        <v>0</v>
      </c>
      <c r="AR1259">
        <v>0</v>
      </c>
      <c r="AS1259" t="s">
        <v>3</v>
      </c>
      <c r="AT1259">
        <v>8</v>
      </c>
      <c r="AU1259" t="s">
        <v>3</v>
      </c>
      <c r="AV1259">
        <v>0</v>
      </c>
      <c r="AW1259">
        <v>2</v>
      </c>
      <c r="AX1259">
        <v>36408158</v>
      </c>
      <c r="AY1259">
        <v>1</v>
      </c>
      <c r="AZ1259">
        <v>0</v>
      </c>
      <c r="BA1259">
        <v>1225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Y1259*Source!I1258</f>
        <v>1.4176</v>
      </c>
      <c r="CY1259">
        <f t="shared" si="192"/>
        <v>8.67</v>
      </c>
      <c r="CZ1259">
        <f t="shared" si="193"/>
        <v>0.63</v>
      </c>
      <c r="DA1259">
        <f t="shared" si="194"/>
        <v>13.76</v>
      </c>
      <c r="DB1259">
        <f t="shared" si="195"/>
        <v>5.04</v>
      </c>
      <c r="DC1259">
        <f t="shared" si="196"/>
        <v>0</v>
      </c>
    </row>
    <row r="1260" spans="1:107">
      <c r="A1260">
        <f>ROW(Source!A1258)</f>
        <v>1258</v>
      </c>
      <c r="B1260">
        <v>36401907</v>
      </c>
      <c r="C1260">
        <v>36408136</v>
      </c>
      <c r="D1260">
        <v>29111018</v>
      </c>
      <c r="E1260">
        <v>1</v>
      </c>
      <c r="F1260">
        <v>1</v>
      </c>
      <c r="G1260">
        <v>1</v>
      </c>
      <c r="H1260">
        <v>3</v>
      </c>
      <c r="I1260" t="s">
        <v>621</v>
      </c>
      <c r="J1260" t="s">
        <v>622</v>
      </c>
      <c r="K1260" t="s">
        <v>623</v>
      </c>
      <c r="L1260">
        <v>1354</v>
      </c>
      <c r="N1260">
        <v>1010</v>
      </c>
      <c r="O1260" t="s">
        <v>237</v>
      </c>
      <c r="P1260" t="s">
        <v>237</v>
      </c>
      <c r="Q1260">
        <v>1</v>
      </c>
      <c r="W1260">
        <v>0</v>
      </c>
      <c r="X1260">
        <v>-1405133353</v>
      </c>
      <c r="Y1260">
        <v>8</v>
      </c>
      <c r="AA1260">
        <v>8.67</v>
      </c>
      <c r="AB1260">
        <v>0</v>
      </c>
      <c r="AC1260">
        <v>0</v>
      </c>
      <c r="AD1260">
        <v>0</v>
      </c>
      <c r="AE1260">
        <v>0.63</v>
      </c>
      <c r="AF1260">
        <v>0</v>
      </c>
      <c r="AG1260">
        <v>0</v>
      </c>
      <c r="AH1260">
        <v>0</v>
      </c>
      <c r="AI1260">
        <v>13.76</v>
      </c>
      <c r="AJ1260">
        <v>1</v>
      </c>
      <c r="AK1260">
        <v>1</v>
      </c>
      <c r="AL1260">
        <v>1</v>
      </c>
      <c r="AN1260">
        <v>0</v>
      </c>
      <c r="AO1260">
        <v>1</v>
      </c>
      <c r="AP1260">
        <v>0</v>
      </c>
      <c r="AQ1260">
        <v>0</v>
      </c>
      <c r="AR1260">
        <v>0</v>
      </c>
      <c r="AS1260" t="s">
        <v>3</v>
      </c>
      <c r="AT1260">
        <v>8</v>
      </c>
      <c r="AU1260" t="s">
        <v>3</v>
      </c>
      <c r="AV1260">
        <v>0</v>
      </c>
      <c r="AW1260">
        <v>2</v>
      </c>
      <c r="AX1260">
        <v>36408159</v>
      </c>
      <c r="AY1260">
        <v>1</v>
      </c>
      <c r="AZ1260">
        <v>0</v>
      </c>
      <c r="BA1260">
        <v>1226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Y1260*Source!I1258</f>
        <v>1.4176</v>
      </c>
      <c r="CY1260">
        <f t="shared" si="192"/>
        <v>8.67</v>
      </c>
      <c r="CZ1260">
        <f t="shared" si="193"/>
        <v>0.63</v>
      </c>
      <c r="DA1260">
        <f t="shared" si="194"/>
        <v>13.76</v>
      </c>
      <c r="DB1260">
        <f t="shared" si="195"/>
        <v>5.04</v>
      </c>
      <c r="DC1260">
        <f t="shared" si="196"/>
        <v>0</v>
      </c>
    </row>
    <row r="1261" spans="1:107">
      <c r="A1261">
        <f>ROW(Source!A1258)</f>
        <v>1258</v>
      </c>
      <c r="B1261">
        <v>36401907</v>
      </c>
      <c r="C1261">
        <v>36408136</v>
      </c>
      <c r="D1261">
        <v>29110997</v>
      </c>
      <c r="E1261">
        <v>1</v>
      </c>
      <c r="F1261">
        <v>1</v>
      </c>
      <c r="G1261">
        <v>1</v>
      </c>
      <c r="H1261">
        <v>3</v>
      </c>
      <c r="I1261" t="s">
        <v>624</v>
      </c>
      <c r="J1261" t="s">
        <v>625</v>
      </c>
      <c r="K1261" t="s">
        <v>626</v>
      </c>
      <c r="L1261">
        <v>1301</v>
      </c>
      <c r="N1261">
        <v>1003</v>
      </c>
      <c r="O1261" t="s">
        <v>142</v>
      </c>
      <c r="P1261" t="s">
        <v>142</v>
      </c>
      <c r="Q1261">
        <v>1</v>
      </c>
      <c r="W1261">
        <v>0</v>
      </c>
      <c r="X1261">
        <v>1996222970</v>
      </c>
      <c r="Y1261">
        <v>101</v>
      </c>
      <c r="AA1261">
        <v>27.92</v>
      </c>
      <c r="AB1261">
        <v>0</v>
      </c>
      <c r="AC1261">
        <v>0</v>
      </c>
      <c r="AD1261">
        <v>0</v>
      </c>
      <c r="AE1261">
        <v>12.3</v>
      </c>
      <c r="AF1261">
        <v>0</v>
      </c>
      <c r="AG1261">
        <v>0</v>
      </c>
      <c r="AH1261">
        <v>0</v>
      </c>
      <c r="AI1261">
        <v>2.27</v>
      </c>
      <c r="AJ1261">
        <v>1</v>
      </c>
      <c r="AK1261">
        <v>1</v>
      </c>
      <c r="AL1261">
        <v>1</v>
      </c>
      <c r="AN1261">
        <v>0</v>
      </c>
      <c r="AO1261">
        <v>1</v>
      </c>
      <c r="AP1261">
        <v>0</v>
      </c>
      <c r="AQ1261">
        <v>0</v>
      </c>
      <c r="AR1261">
        <v>0</v>
      </c>
      <c r="AS1261" t="s">
        <v>3</v>
      </c>
      <c r="AT1261">
        <v>101</v>
      </c>
      <c r="AU1261" t="s">
        <v>3</v>
      </c>
      <c r="AV1261">
        <v>0</v>
      </c>
      <c r="AW1261">
        <v>2</v>
      </c>
      <c r="AX1261">
        <v>36408160</v>
      </c>
      <c r="AY1261">
        <v>1</v>
      </c>
      <c r="AZ1261">
        <v>0</v>
      </c>
      <c r="BA1261">
        <v>1227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Y1261*Source!I1258</f>
        <v>17.897199999999998</v>
      </c>
      <c r="CY1261">
        <f t="shared" si="192"/>
        <v>27.92</v>
      </c>
      <c r="CZ1261">
        <f t="shared" si="193"/>
        <v>12.3</v>
      </c>
      <c r="DA1261">
        <f t="shared" si="194"/>
        <v>2.27</v>
      </c>
      <c r="DB1261">
        <f t="shared" si="195"/>
        <v>1242.3</v>
      </c>
      <c r="DC1261">
        <f t="shared" si="196"/>
        <v>0</v>
      </c>
    </row>
    <row r="1262" spans="1:107">
      <c r="A1262">
        <f>ROW(Source!A1259)</f>
        <v>1259</v>
      </c>
      <c r="B1262">
        <v>36401907</v>
      </c>
      <c r="C1262">
        <v>36408161</v>
      </c>
      <c r="D1262">
        <v>18409850</v>
      </c>
      <c r="E1262">
        <v>1</v>
      </c>
      <c r="F1262">
        <v>1</v>
      </c>
      <c r="G1262">
        <v>1</v>
      </c>
      <c r="H1262">
        <v>1</v>
      </c>
      <c r="I1262" t="s">
        <v>627</v>
      </c>
      <c r="J1262" t="s">
        <v>3</v>
      </c>
      <c r="K1262" t="s">
        <v>628</v>
      </c>
      <c r="L1262">
        <v>1369</v>
      </c>
      <c r="N1262">
        <v>1013</v>
      </c>
      <c r="O1262" t="s">
        <v>514</v>
      </c>
      <c r="P1262" t="s">
        <v>514</v>
      </c>
      <c r="Q1262">
        <v>1</v>
      </c>
      <c r="W1262">
        <v>0</v>
      </c>
      <c r="X1262">
        <v>855544366</v>
      </c>
      <c r="Y1262">
        <v>102.35</v>
      </c>
      <c r="AA1262">
        <v>0</v>
      </c>
      <c r="AB1262">
        <v>0</v>
      </c>
      <c r="AC1262">
        <v>0</v>
      </c>
      <c r="AD1262">
        <v>289.7</v>
      </c>
      <c r="AE1262">
        <v>0</v>
      </c>
      <c r="AF1262">
        <v>0</v>
      </c>
      <c r="AG1262">
        <v>0</v>
      </c>
      <c r="AH1262">
        <v>289.7</v>
      </c>
      <c r="AI1262">
        <v>1</v>
      </c>
      <c r="AJ1262">
        <v>1</v>
      </c>
      <c r="AK1262">
        <v>1</v>
      </c>
      <c r="AL1262">
        <v>1</v>
      </c>
      <c r="AN1262">
        <v>0</v>
      </c>
      <c r="AO1262">
        <v>1</v>
      </c>
      <c r="AP1262">
        <v>1</v>
      </c>
      <c r="AQ1262">
        <v>0</v>
      </c>
      <c r="AR1262">
        <v>0</v>
      </c>
      <c r="AS1262" t="s">
        <v>3</v>
      </c>
      <c r="AT1262">
        <v>89</v>
      </c>
      <c r="AU1262" t="s">
        <v>134</v>
      </c>
      <c r="AV1262">
        <v>1</v>
      </c>
      <c r="AW1262">
        <v>2</v>
      </c>
      <c r="AX1262">
        <v>36408181</v>
      </c>
      <c r="AY1262">
        <v>2</v>
      </c>
      <c r="AZ1262">
        <v>131072</v>
      </c>
      <c r="BA1262">
        <v>1228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Y1262*Source!I1259</f>
        <v>22.670524999999998</v>
      </c>
      <c r="CY1262">
        <f>AD1262</f>
        <v>289.7</v>
      </c>
      <c r="CZ1262">
        <f>AH1262</f>
        <v>289.7</v>
      </c>
      <c r="DA1262">
        <f>AL1262</f>
        <v>1</v>
      </c>
      <c r="DB1262">
        <f>ROUND((ROUND(AT1262*CZ1262,2)*1.15),2)</f>
        <v>29650.799999999999</v>
      </c>
      <c r="DC1262">
        <f>ROUND((ROUND(AT1262*AG1262,2)*1.15),2)</f>
        <v>0</v>
      </c>
    </row>
    <row r="1263" spans="1:107">
      <c r="A1263">
        <f>ROW(Source!A1259)</f>
        <v>1259</v>
      </c>
      <c r="B1263">
        <v>36401907</v>
      </c>
      <c r="C1263">
        <v>36408161</v>
      </c>
      <c r="D1263">
        <v>29173472</v>
      </c>
      <c r="E1263">
        <v>1</v>
      </c>
      <c r="F1263">
        <v>1</v>
      </c>
      <c r="G1263">
        <v>1</v>
      </c>
      <c r="H1263">
        <v>2</v>
      </c>
      <c r="I1263" t="s">
        <v>577</v>
      </c>
      <c r="J1263" t="s">
        <v>578</v>
      </c>
      <c r="K1263" t="s">
        <v>579</v>
      </c>
      <c r="L1263">
        <v>1368</v>
      </c>
      <c r="N1263">
        <v>1011</v>
      </c>
      <c r="O1263" t="s">
        <v>520</v>
      </c>
      <c r="P1263" t="s">
        <v>520</v>
      </c>
      <c r="Q1263">
        <v>1</v>
      </c>
      <c r="W1263">
        <v>0</v>
      </c>
      <c r="X1263">
        <v>275932499</v>
      </c>
      <c r="Y1263">
        <v>2.7</v>
      </c>
      <c r="AA1263">
        <v>0</v>
      </c>
      <c r="AB1263">
        <v>12.75</v>
      </c>
      <c r="AC1263">
        <v>0</v>
      </c>
      <c r="AD1263">
        <v>0</v>
      </c>
      <c r="AE1263">
        <v>0</v>
      </c>
      <c r="AF1263">
        <v>3</v>
      </c>
      <c r="AG1263">
        <v>0</v>
      </c>
      <c r="AH1263">
        <v>0</v>
      </c>
      <c r="AI1263">
        <v>1</v>
      </c>
      <c r="AJ1263">
        <v>4.25</v>
      </c>
      <c r="AK1263">
        <v>33.32</v>
      </c>
      <c r="AL1263">
        <v>1</v>
      </c>
      <c r="AN1263">
        <v>0</v>
      </c>
      <c r="AO1263">
        <v>1</v>
      </c>
      <c r="AP1263">
        <v>1</v>
      </c>
      <c r="AQ1263">
        <v>0</v>
      </c>
      <c r="AR1263">
        <v>0</v>
      </c>
      <c r="AS1263" t="s">
        <v>3</v>
      </c>
      <c r="AT1263">
        <v>2.16</v>
      </c>
      <c r="AU1263" t="s">
        <v>133</v>
      </c>
      <c r="AV1263">
        <v>0</v>
      </c>
      <c r="AW1263">
        <v>2</v>
      </c>
      <c r="AX1263">
        <v>36408182</v>
      </c>
      <c r="AY1263">
        <v>1</v>
      </c>
      <c r="AZ1263">
        <v>0</v>
      </c>
      <c r="BA1263">
        <v>1229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Y1263*Source!I1259</f>
        <v>0.59805000000000008</v>
      </c>
      <c r="CY1263">
        <f>AB1263</f>
        <v>12.75</v>
      </c>
      <c r="CZ1263">
        <f>AF1263</f>
        <v>3</v>
      </c>
      <c r="DA1263">
        <f>AJ1263</f>
        <v>4.25</v>
      </c>
      <c r="DB1263">
        <f>ROUND((ROUND(AT1263*CZ1263,2)*1.25),2)</f>
        <v>8.1</v>
      </c>
      <c r="DC1263">
        <f>ROUND((ROUND(AT1263*AG1263,2)*1.25),2)</f>
        <v>0</v>
      </c>
    </row>
    <row r="1264" spans="1:107">
      <c r="A1264">
        <f>ROW(Source!A1259)</f>
        <v>1259</v>
      </c>
      <c r="B1264">
        <v>36401907</v>
      </c>
      <c r="C1264">
        <v>36408161</v>
      </c>
      <c r="D1264">
        <v>29174538</v>
      </c>
      <c r="E1264">
        <v>1</v>
      </c>
      <c r="F1264">
        <v>1</v>
      </c>
      <c r="G1264">
        <v>1</v>
      </c>
      <c r="H1264">
        <v>2</v>
      </c>
      <c r="I1264" t="s">
        <v>629</v>
      </c>
      <c r="J1264" t="s">
        <v>630</v>
      </c>
      <c r="K1264" t="s">
        <v>631</v>
      </c>
      <c r="L1264">
        <v>1368</v>
      </c>
      <c r="N1264">
        <v>1011</v>
      </c>
      <c r="O1264" t="s">
        <v>520</v>
      </c>
      <c r="P1264" t="s">
        <v>520</v>
      </c>
      <c r="Q1264">
        <v>1</v>
      </c>
      <c r="W1264">
        <v>0</v>
      </c>
      <c r="X1264">
        <v>1107538725</v>
      </c>
      <c r="Y1264">
        <v>0.58749999999999991</v>
      </c>
      <c r="AA1264">
        <v>0</v>
      </c>
      <c r="AB1264">
        <v>187.1</v>
      </c>
      <c r="AC1264">
        <v>0</v>
      </c>
      <c r="AD1264">
        <v>0</v>
      </c>
      <c r="AE1264">
        <v>0</v>
      </c>
      <c r="AF1264">
        <v>33.590000000000003</v>
      </c>
      <c r="AG1264">
        <v>0</v>
      </c>
      <c r="AH1264">
        <v>0</v>
      </c>
      <c r="AI1264">
        <v>1</v>
      </c>
      <c r="AJ1264">
        <v>5.57</v>
      </c>
      <c r="AK1264">
        <v>33.32</v>
      </c>
      <c r="AL1264">
        <v>1</v>
      </c>
      <c r="AN1264">
        <v>0</v>
      </c>
      <c r="AO1264">
        <v>1</v>
      </c>
      <c r="AP1264">
        <v>1</v>
      </c>
      <c r="AQ1264">
        <v>0</v>
      </c>
      <c r="AR1264">
        <v>0</v>
      </c>
      <c r="AS1264" t="s">
        <v>3</v>
      </c>
      <c r="AT1264">
        <v>0.47</v>
      </c>
      <c r="AU1264" t="s">
        <v>133</v>
      </c>
      <c r="AV1264">
        <v>0</v>
      </c>
      <c r="AW1264">
        <v>2</v>
      </c>
      <c r="AX1264">
        <v>36408183</v>
      </c>
      <c r="AY1264">
        <v>1</v>
      </c>
      <c r="AZ1264">
        <v>0</v>
      </c>
      <c r="BA1264">
        <v>1230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Y1264*Source!I1259</f>
        <v>0.13013124999999998</v>
      </c>
      <c r="CY1264">
        <f>AB1264</f>
        <v>187.1</v>
      </c>
      <c r="CZ1264">
        <f>AF1264</f>
        <v>33.590000000000003</v>
      </c>
      <c r="DA1264">
        <f>AJ1264</f>
        <v>5.57</v>
      </c>
      <c r="DB1264">
        <f>ROUND((ROUND(AT1264*CZ1264,2)*1.25),2)</f>
        <v>19.739999999999998</v>
      </c>
      <c r="DC1264">
        <f>ROUND((ROUND(AT1264*AG1264,2)*1.25),2)</f>
        <v>0</v>
      </c>
    </row>
    <row r="1265" spans="1:107">
      <c r="A1265">
        <f>ROW(Source!A1259)</f>
        <v>1259</v>
      </c>
      <c r="B1265">
        <v>36401907</v>
      </c>
      <c r="C1265">
        <v>36408161</v>
      </c>
      <c r="D1265">
        <v>29174580</v>
      </c>
      <c r="E1265">
        <v>1</v>
      </c>
      <c r="F1265">
        <v>1</v>
      </c>
      <c r="G1265">
        <v>1</v>
      </c>
      <c r="H1265">
        <v>2</v>
      </c>
      <c r="I1265" t="s">
        <v>632</v>
      </c>
      <c r="J1265" t="s">
        <v>633</v>
      </c>
      <c r="K1265" t="s">
        <v>634</v>
      </c>
      <c r="L1265">
        <v>1368</v>
      </c>
      <c r="N1265">
        <v>1011</v>
      </c>
      <c r="O1265" t="s">
        <v>520</v>
      </c>
      <c r="P1265" t="s">
        <v>520</v>
      </c>
      <c r="Q1265">
        <v>1</v>
      </c>
      <c r="W1265">
        <v>0</v>
      </c>
      <c r="X1265">
        <v>-169468834</v>
      </c>
      <c r="Y1265">
        <v>0.66250000000000009</v>
      </c>
      <c r="AA1265">
        <v>0</v>
      </c>
      <c r="AB1265">
        <v>31.87</v>
      </c>
      <c r="AC1265">
        <v>0</v>
      </c>
      <c r="AD1265">
        <v>0</v>
      </c>
      <c r="AE1265">
        <v>0</v>
      </c>
      <c r="AF1265">
        <v>2.08</v>
      </c>
      <c r="AG1265">
        <v>0</v>
      </c>
      <c r="AH1265">
        <v>0</v>
      </c>
      <c r="AI1265">
        <v>1</v>
      </c>
      <c r="AJ1265">
        <v>15.32</v>
      </c>
      <c r="AK1265">
        <v>33.32</v>
      </c>
      <c r="AL1265">
        <v>1</v>
      </c>
      <c r="AN1265">
        <v>0</v>
      </c>
      <c r="AO1265">
        <v>1</v>
      </c>
      <c r="AP1265">
        <v>1</v>
      </c>
      <c r="AQ1265">
        <v>0</v>
      </c>
      <c r="AR1265">
        <v>0</v>
      </c>
      <c r="AS1265" t="s">
        <v>3</v>
      </c>
      <c r="AT1265">
        <v>0.53</v>
      </c>
      <c r="AU1265" t="s">
        <v>133</v>
      </c>
      <c r="AV1265">
        <v>0</v>
      </c>
      <c r="AW1265">
        <v>2</v>
      </c>
      <c r="AX1265">
        <v>36408184</v>
      </c>
      <c r="AY1265">
        <v>1</v>
      </c>
      <c r="AZ1265">
        <v>0</v>
      </c>
      <c r="BA1265">
        <v>1231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Y1265*Source!I1259</f>
        <v>0.14674375000000003</v>
      </c>
      <c r="CY1265">
        <f>AB1265</f>
        <v>31.87</v>
      </c>
      <c r="CZ1265">
        <f>AF1265</f>
        <v>2.08</v>
      </c>
      <c r="DA1265">
        <f>AJ1265</f>
        <v>15.32</v>
      </c>
      <c r="DB1265">
        <f>ROUND((ROUND(AT1265*CZ1265,2)*1.25),2)</f>
        <v>1.38</v>
      </c>
      <c r="DC1265">
        <f>ROUND((ROUND(AT1265*AG1265,2)*1.25),2)</f>
        <v>0</v>
      </c>
    </row>
    <row r="1266" spans="1:107">
      <c r="A1266">
        <f>ROW(Source!A1259)</f>
        <v>1259</v>
      </c>
      <c r="B1266">
        <v>36401907</v>
      </c>
      <c r="C1266">
        <v>36408161</v>
      </c>
      <c r="D1266">
        <v>29108656</v>
      </c>
      <c r="E1266">
        <v>1</v>
      </c>
      <c r="F1266">
        <v>1</v>
      </c>
      <c r="G1266">
        <v>1</v>
      </c>
      <c r="H1266">
        <v>3</v>
      </c>
      <c r="I1266" t="s">
        <v>635</v>
      </c>
      <c r="J1266" t="s">
        <v>636</v>
      </c>
      <c r="K1266" t="s">
        <v>637</v>
      </c>
      <c r="L1266">
        <v>1354</v>
      </c>
      <c r="N1266">
        <v>1010</v>
      </c>
      <c r="O1266" t="s">
        <v>237</v>
      </c>
      <c r="P1266" t="s">
        <v>237</v>
      </c>
      <c r="Q1266">
        <v>1</v>
      </c>
      <c r="W1266">
        <v>0</v>
      </c>
      <c r="X1266">
        <v>1057373551</v>
      </c>
      <c r="Y1266">
        <v>7</v>
      </c>
      <c r="AA1266">
        <v>103.47</v>
      </c>
      <c r="AB1266">
        <v>0</v>
      </c>
      <c r="AC1266">
        <v>0</v>
      </c>
      <c r="AD1266">
        <v>0</v>
      </c>
      <c r="AE1266">
        <v>13.87</v>
      </c>
      <c r="AF1266">
        <v>0</v>
      </c>
      <c r="AG1266">
        <v>0</v>
      </c>
      <c r="AH1266">
        <v>0</v>
      </c>
      <c r="AI1266">
        <v>7.46</v>
      </c>
      <c r="AJ1266">
        <v>1</v>
      </c>
      <c r="AK1266">
        <v>1</v>
      </c>
      <c r="AL1266">
        <v>1</v>
      </c>
      <c r="AN1266">
        <v>0</v>
      </c>
      <c r="AO1266">
        <v>1</v>
      </c>
      <c r="AP1266">
        <v>0</v>
      </c>
      <c r="AQ1266">
        <v>0</v>
      </c>
      <c r="AR1266">
        <v>0</v>
      </c>
      <c r="AS1266" t="s">
        <v>3</v>
      </c>
      <c r="AT1266">
        <v>7</v>
      </c>
      <c r="AU1266" t="s">
        <v>3</v>
      </c>
      <c r="AV1266">
        <v>0</v>
      </c>
      <c r="AW1266">
        <v>2</v>
      </c>
      <c r="AX1266">
        <v>36408185</v>
      </c>
      <c r="AY1266">
        <v>1</v>
      </c>
      <c r="AZ1266">
        <v>0</v>
      </c>
      <c r="BA1266">
        <v>1232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Y1266*Source!I1259</f>
        <v>1.5505</v>
      </c>
      <c r="CY1266">
        <f t="shared" ref="CY1266:CY1280" si="197">AA1266</f>
        <v>103.47</v>
      </c>
      <c r="CZ1266">
        <f t="shared" ref="CZ1266:CZ1280" si="198">AE1266</f>
        <v>13.87</v>
      </c>
      <c r="DA1266">
        <f t="shared" ref="DA1266:DA1280" si="199">AI1266</f>
        <v>7.46</v>
      </c>
      <c r="DB1266">
        <f t="shared" ref="DB1266:DB1280" si="200">ROUND(ROUND(AT1266*CZ1266,2),2)</f>
        <v>97.09</v>
      </c>
      <c r="DC1266">
        <f t="shared" ref="DC1266:DC1280" si="201">ROUND(ROUND(AT1266*AG1266,2),2)</f>
        <v>0</v>
      </c>
    </row>
    <row r="1267" spans="1:107">
      <c r="A1267">
        <f>ROW(Source!A1259)</f>
        <v>1259</v>
      </c>
      <c r="B1267">
        <v>36401907</v>
      </c>
      <c r="C1267">
        <v>36408161</v>
      </c>
      <c r="D1267">
        <v>29109354</v>
      </c>
      <c r="E1267">
        <v>1</v>
      </c>
      <c r="F1267">
        <v>1</v>
      </c>
      <c r="G1267">
        <v>1</v>
      </c>
      <c r="H1267">
        <v>3</v>
      </c>
      <c r="I1267" t="s">
        <v>638</v>
      </c>
      <c r="J1267" t="s">
        <v>639</v>
      </c>
      <c r="K1267" t="s">
        <v>640</v>
      </c>
      <c r="L1267">
        <v>1346</v>
      </c>
      <c r="N1267">
        <v>1009</v>
      </c>
      <c r="O1267" t="s">
        <v>160</v>
      </c>
      <c r="P1267" t="s">
        <v>160</v>
      </c>
      <c r="Q1267">
        <v>1</v>
      </c>
      <c r="W1267">
        <v>0</v>
      </c>
      <c r="X1267">
        <v>-882693383</v>
      </c>
      <c r="Y1267">
        <v>10</v>
      </c>
      <c r="AA1267">
        <v>64.010000000000005</v>
      </c>
      <c r="AB1267">
        <v>0</v>
      </c>
      <c r="AC1267">
        <v>0</v>
      </c>
      <c r="AD1267">
        <v>0</v>
      </c>
      <c r="AE1267">
        <v>46.72</v>
      </c>
      <c r="AF1267">
        <v>0</v>
      </c>
      <c r="AG1267">
        <v>0</v>
      </c>
      <c r="AH1267">
        <v>0</v>
      </c>
      <c r="AI1267">
        <v>1.37</v>
      </c>
      <c r="AJ1267">
        <v>1</v>
      </c>
      <c r="AK1267">
        <v>1</v>
      </c>
      <c r="AL1267">
        <v>1</v>
      </c>
      <c r="AN1267">
        <v>0</v>
      </c>
      <c r="AO1267">
        <v>1</v>
      </c>
      <c r="AP1267">
        <v>0</v>
      </c>
      <c r="AQ1267">
        <v>0</v>
      </c>
      <c r="AR1267">
        <v>0</v>
      </c>
      <c r="AS1267" t="s">
        <v>3</v>
      </c>
      <c r="AT1267">
        <v>10</v>
      </c>
      <c r="AU1267" t="s">
        <v>3</v>
      </c>
      <c r="AV1267">
        <v>0</v>
      </c>
      <c r="AW1267">
        <v>2</v>
      </c>
      <c r="AX1267">
        <v>36408186</v>
      </c>
      <c r="AY1267">
        <v>1</v>
      </c>
      <c r="AZ1267">
        <v>0</v>
      </c>
      <c r="BA1267">
        <v>1233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Y1267*Source!I1259</f>
        <v>2.2149999999999999</v>
      </c>
      <c r="CY1267">
        <f t="shared" si="197"/>
        <v>64.010000000000005</v>
      </c>
      <c r="CZ1267">
        <f t="shared" si="198"/>
        <v>46.72</v>
      </c>
      <c r="DA1267">
        <f t="shared" si="199"/>
        <v>1.37</v>
      </c>
      <c r="DB1267">
        <f t="shared" si="200"/>
        <v>467.2</v>
      </c>
      <c r="DC1267">
        <f t="shared" si="201"/>
        <v>0</v>
      </c>
    </row>
    <row r="1268" spans="1:107">
      <c r="A1268">
        <f>ROW(Source!A1259)</f>
        <v>1259</v>
      </c>
      <c r="B1268">
        <v>36401907</v>
      </c>
      <c r="C1268">
        <v>36408161</v>
      </c>
      <c r="D1268">
        <v>29109414</v>
      </c>
      <c r="E1268">
        <v>1</v>
      </c>
      <c r="F1268">
        <v>1</v>
      </c>
      <c r="G1268">
        <v>1</v>
      </c>
      <c r="H1268">
        <v>3</v>
      </c>
      <c r="I1268" t="s">
        <v>641</v>
      </c>
      <c r="J1268" t="s">
        <v>642</v>
      </c>
      <c r="K1268" t="s">
        <v>643</v>
      </c>
      <c r="L1268">
        <v>1346</v>
      </c>
      <c r="N1268">
        <v>1009</v>
      </c>
      <c r="O1268" t="s">
        <v>160</v>
      </c>
      <c r="P1268" t="s">
        <v>160</v>
      </c>
      <c r="Q1268">
        <v>1</v>
      </c>
      <c r="W1268">
        <v>0</v>
      </c>
      <c r="X1268">
        <v>1092262719</v>
      </c>
      <c r="Y1268">
        <v>119</v>
      </c>
      <c r="AA1268">
        <v>10.1</v>
      </c>
      <c r="AB1268">
        <v>0</v>
      </c>
      <c r="AC1268">
        <v>0</v>
      </c>
      <c r="AD1268">
        <v>0</v>
      </c>
      <c r="AE1268">
        <v>1.58</v>
      </c>
      <c r="AF1268">
        <v>0</v>
      </c>
      <c r="AG1268">
        <v>0</v>
      </c>
      <c r="AH1268">
        <v>0</v>
      </c>
      <c r="AI1268">
        <v>6.39</v>
      </c>
      <c r="AJ1268">
        <v>1</v>
      </c>
      <c r="AK1268">
        <v>1</v>
      </c>
      <c r="AL1268">
        <v>1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 t="s">
        <v>3</v>
      </c>
      <c r="AT1268">
        <v>119</v>
      </c>
      <c r="AU1268" t="s">
        <v>3</v>
      </c>
      <c r="AV1268">
        <v>0</v>
      </c>
      <c r="AW1268">
        <v>2</v>
      </c>
      <c r="AX1268">
        <v>36408187</v>
      </c>
      <c r="AY1268">
        <v>1</v>
      </c>
      <c r="AZ1268">
        <v>0</v>
      </c>
      <c r="BA1268">
        <v>1234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Y1268*Source!I1259</f>
        <v>26.358499999999999</v>
      </c>
      <c r="CY1268">
        <f t="shared" si="197"/>
        <v>10.1</v>
      </c>
      <c r="CZ1268">
        <f t="shared" si="198"/>
        <v>1.58</v>
      </c>
      <c r="DA1268">
        <f t="shared" si="199"/>
        <v>6.39</v>
      </c>
      <c r="DB1268">
        <f t="shared" si="200"/>
        <v>188.02</v>
      </c>
      <c r="DC1268">
        <f t="shared" si="201"/>
        <v>0</v>
      </c>
    </row>
    <row r="1269" spans="1:107">
      <c r="A1269">
        <f>ROW(Source!A1259)</f>
        <v>1259</v>
      </c>
      <c r="B1269">
        <v>36401907</v>
      </c>
      <c r="C1269">
        <v>36408161</v>
      </c>
      <c r="D1269">
        <v>29109781</v>
      </c>
      <c r="E1269">
        <v>1</v>
      </c>
      <c r="F1269">
        <v>1</v>
      </c>
      <c r="G1269">
        <v>1</v>
      </c>
      <c r="H1269">
        <v>3</v>
      </c>
      <c r="I1269" t="s">
        <v>644</v>
      </c>
      <c r="J1269" t="s">
        <v>645</v>
      </c>
      <c r="K1269" t="s">
        <v>646</v>
      </c>
      <c r="L1269">
        <v>1346</v>
      </c>
      <c r="N1269">
        <v>1009</v>
      </c>
      <c r="O1269" t="s">
        <v>160</v>
      </c>
      <c r="P1269" t="s">
        <v>160</v>
      </c>
      <c r="Q1269">
        <v>1</v>
      </c>
      <c r="W1269">
        <v>0</v>
      </c>
      <c r="X1269">
        <v>-306339415</v>
      </c>
      <c r="Y1269">
        <v>9</v>
      </c>
      <c r="AA1269">
        <v>60.38</v>
      </c>
      <c r="AB1269">
        <v>0</v>
      </c>
      <c r="AC1269">
        <v>0</v>
      </c>
      <c r="AD1269">
        <v>0</v>
      </c>
      <c r="AE1269">
        <v>11.12</v>
      </c>
      <c r="AF1269">
        <v>0</v>
      </c>
      <c r="AG1269">
        <v>0</v>
      </c>
      <c r="AH1269">
        <v>0</v>
      </c>
      <c r="AI1269">
        <v>5.43</v>
      </c>
      <c r="AJ1269">
        <v>1</v>
      </c>
      <c r="AK1269">
        <v>1</v>
      </c>
      <c r="AL1269">
        <v>1</v>
      </c>
      <c r="AN1269">
        <v>0</v>
      </c>
      <c r="AO1269">
        <v>1</v>
      </c>
      <c r="AP1269">
        <v>0</v>
      </c>
      <c r="AQ1269">
        <v>0</v>
      </c>
      <c r="AR1269">
        <v>0</v>
      </c>
      <c r="AS1269" t="s">
        <v>3</v>
      </c>
      <c r="AT1269">
        <v>9</v>
      </c>
      <c r="AU1269" t="s">
        <v>3</v>
      </c>
      <c r="AV1269">
        <v>0</v>
      </c>
      <c r="AW1269">
        <v>2</v>
      </c>
      <c r="AX1269">
        <v>36408188</v>
      </c>
      <c r="AY1269">
        <v>1</v>
      </c>
      <c r="AZ1269">
        <v>0</v>
      </c>
      <c r="BA1269">
        <v>1235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Y1269*Source!I1259</f>
        <v>1.9935</v>
      </c>
      <c r="CY1269">
        <f t="shared" si="197"/>
        <v>60.38</v>
      </c>
      <c r="CZ1269">
        <f t="shared" si="198"/>
        <v>11.12</v>
      </c>
      <c r="DA1269">
        <f t="shared" si="199"/>
        <v>5.43</v>
      </c>
      <c r="DB1269">
        <f t="shared" si="200"/>
        <v>100.08</v>
      </c>
      <c r="DC1269">
        <f t="shared" si="201"/>
        <v>0</v>
      </c>
    </row>
    <row r="1270" spans="1:107">
      <c r="A1270">
        <f>ROW(Source!A1259)</f>
        <v>1259</v>
      </c>
      <c r="B1270">
        <v>36401907</v>
      </c>
      <c r="C1270">
        <v>36408161</v>
      </c>
      <c r="D1270">
        <v>29109782</v>
      </c>
      <c r="E1270">
        <v>1</v>
      </c>
      <c r="F1270">
        <v>1</v>
      </c>
      <c r="G1270">
        <v>1</v>
      </c>
      <c r="H1270">
        <v>3</v>
      </c>
      <c r="I1270" t="s">
        <v>647</v>
      </c>
      <c r="J1270" t="s">
        <v>648</v>
      </c>
      <c r="K1270" t="s">
        <v>649</v>
      </c>
      <c r="L1270">
        <v>1346</v>
      </c>
      <c r="N1270">
        <v>1009</v>
      </c>
      <c r="O1270" t="s">
        <v>160</v>
      </c>
      <c r="P1270" t="s">
        <v>160</v>
      </c>
      <c r="Q1270">
        <v>1</v>
      </c>
      <c r="W1270">
        <v>0</v>
      </c>
      <c r="X1270">
        <v>-71279152</v>
      </c>
      <c r="Y1270">
        <v>85</v>
      </c>
      <c r="AA1270">
        <v>16.309999999999999</v>
      </c>
      <c r="AB1270">
        <v>0</v>
      </c>
      <c r="AC1270">
        <v>0</v>
      </c>
      <c r="AD1270">
        <v>0</v>
      </c>
      <c r="AE1270">
        <v>4.3600000000000003</v>
      </c>
      <c r="AF1270">
        <v>0</v>
      </c>
      <c r="AG1270">
        <v>0</v>
      </c>
      <c r="AH1270">
        <v>0</v>
      </c>
      <c r="AI1270">
        <v>3.74</v>
      </c>
      <c r="AJ1270">
        <v>1</v>
      </c>
      <c r="AK1270">
        <v>1</v>
      </c>
      <c r="AL1270">
        <v>1</v>
      </c>
      <c r="AN1270">
        <v>0</v>
      </c>
      <c r="AO1270">
        <v>1</v>
      </c>
      <c r="AP1270">
        <v>0</v>
      </c>
      <c r="AQ1270">
        <v>0</v>
      </c>
      <c r="AR1270">
        <v>0</v>
      </c>
      <c r="AS1270" t="s">
        <v>3</v>
      </c>
      <c r="AT1270">
        <v>85</v>
      </c>
      <c r="AU1270" t="s">
        <v>3</v>
      </c>
      <c r="AV1270">
        <v>0</v>
      </c>
      <c r="AW1270">
        <v>2</v>
      </c>
      <c r="AX1270">
        <v>36408189</v>
      </c>
      <c r="AY1270">
        <v>1</v>
      </c>
      <c r="AZ1270">
        <v>0</v>
      </c>
      <c r="BA1270">
        <v>1236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Y1270*Source!I1259</f>
        <v>18.827500000000001</v>
      </c>
      <c r="CY1270">
        <f t="shared" si="197"/>
        <v>16.309999999999999</v>
      </c>
      <c r="CZ1270">
        <f t="shared" si="198"/>
        <v>4.3600000000000003</v>
      </c>
      <c r="DA1270">
        <f t="shared" si="199"/>
        <v>3.74</v>
      </c>
      <c r="DB1270">
        <f t="shared" si="200"/>
        <v>370.6</v>
      </c>
      <c r="DC1270">
        <f t="shared" si="201"/>
        <v>0</v>
      </c>
    </row>
    <row r="1271" spans="1:107">
      <c r="A1271">
        <f>ROW(Source!A1259)</f>
        <v>1259</v>
      </c>
      <c r="B1271">
        <v>36401907</v>
      </c>
      <c r="C1271">
        <v>36408161</v>
      </c>
      <c r="D1271">
        <v>29110699</v>
      </c>
      <c r="E1271">
        <v>1</v>
      </c>
      <c r="F1271">
        <v>1</v>
      </c>
      <c r="G1271">
        <v>1</v>
      </c>
      <c r="H1271">
        <v>3</v>
      </c>
      <c r="I1271" t="s">
        <v>650</v>
      </c>
      <c r="J1271" t="s">
        <v>651</v>
      </c>
      <c r="K1271" t="s">
        <v>652</v>
      </c>
      <c r="L1271">
        <v>1301</v>
      </c>
      <c r="N1271">
        <v>1003</v>
      </c>
      <c r="O1271" t="s">
        <v>142</v>
      </c>
      <c r="P1271" t="s">
        <v>142</v>
      </c>
      <c r="Q1271">
        <v>1</v>
      </c>
      <c r="W1271">
        <v>0</v>
      </c>
      <c r="X1271">
        <v>1063889258</v>
      </c>
      <c r="Y1271">
        <v>120</v>
      </c>
      <c r="AA1271">
        <v>1.24</v>
      </c>
      <c r="AB1271">
        <v>0</v>
      </c>
      <c r="AC1271">
        <v>0</v>
      </c>
      <c r="AD1271">
        <v>0</v>
      </c>
      <c r="AE1271">
        <v>0.17</v>
      </c>
      <c r="AF1271">
        <v>0</v>
      </c>
      <c r="AG1271">
        <v>0</v>
      </c>
      <c r="AH1271">
        <v>0</v>
      </c>
      <c r="AI1271">
        <v>7.29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0</v>
      </c>
      <c r="AQ1271">
        <v>0</v>
      </c>
      <c r="AR1271">
        <v>0</v>
      </c>
      <c r="AS1271" t="s">
        <v>3</v>
      </c>
      <c r="AT1271">
        <v>120</v>
      </c>
      <c r="AU1271" t="s">
        <v>3</v>
      </c>
      <c r="AV1271">
        <v>0</v>
      </c>
      <c r="AW1271">
        <v>2</v>
      </c>
      <c r="AX1271">
        <v>36408190</v>
      </c>
      <c r="AY1271">
        <v>1</v>
      </c>
      <c r="AZ1271">
        <v>0</v>
      </c>
      <c r="BA1271">
        <v>1237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Y1271*Source!I1259</f>
        <v>26.580000000000002</v>
      </c>
      <c r="CY1271">
        <f t="shared" si="197"/>
        <v>1.24</v>
      </c>
      <c r="CZ1271">
        <f t="shared" si="198"/>
        <v>0.17</v>
      </c>
      <c r="DA1271">
        <f t="shared" si="199"/>
        <v>7.29</v>
      </c>
      <c r="DB1271">
        <f t="shared" si="200"/>
        <v>20.399999999999999</v>
      </c>
      <c r="DC1271">
        <f t="shared" si="201"/>
        <v>0</v>
      </c>
    </row>
    <row r="1272" spans="1:107">
      <c r="A1272">
        <f>ROW(Source!A1259)</f>
        <v>1259</v>
      </c>
      <c r="B1272">
        <v>36401907</v>
      </c>
      <c r="C1272">
        <v>36408161</v>
      </c>
      <c r="D1272">
        <v>29110797</v>
      </c>
      <c r="E1272">
        <v>1</v>
      </c>
      <c r="F1272">
        <v>1</v>
      </c>
      <c r="G1272">
        <v>1</v>
      </c>
      <c r="H1272">
        <v>3</v>
      </c>
      <c r="I1272" t="s">
        <v>653</v>
      </c>
      <c r="J1272" t="s">
        <v>654</v>
      </c>
      <c r="K1272" t="s">
        <v>655</v>
      </c>
      <c r="L1272">
        <v>1301</v>
      </c>
      <c r="N1272">
        <v>1003</v>
      </c>
      <c r="O1272" t="s">
        <v>142</v>
      </c>
      <c r="P1272" t="s">
        <v>142</v>
      </c>
      <c r="Q1272">
        <v>1</v>
      </c>
      <c r="W1272">
        <v>0</v>
      </c>
      <c r="X1272">
        <v>1919953005</v>
      </c>
      <c r="Y1272">
        <v>82</v>
      </c>
      <c r="AA1272">
        <v>15.5</v>
      </c>
      <c r="AB1272">
        <v>0</v>
      </c>
      <c r="AC1272">
        <v>0</v>
      </c>
      <c r="AD1272">
        <v>0</v>
      </c>
      <c r="AE1272">
        <v>1.74</v>
      </c>
      <c r="AF1272">
        <v>0</v>
      </c>
      <c r="AG1272">
        <v>0</v>
      </c>
      <c r="AH1272">
        <v>0</v>
      </c>
      <c r="AI1272">
        <v>8.91</v>
      </c>
      <c r="AJ1272">
        <v>1</v>
      </c>
      <c r="AK1272">
        <v>1</v>
      </c>
      <c r="AL1272">
        <v>1</v>
      </c>
      <c r="AN1272">
        <v>0</v>
      </c>
      <c r="AO1272">
        <v>1</v>
      </c>
      <c r="AP1272">
        <v>0</v>
      </c>
      <c r="AQ1272">
        <v>0</v>
      </c>
      <c r="AR1272">
        <v>0</v>
      </c>
      <c r="AS1272" t="s">
        <v>3</v>
      </c>
      <c r="AT1272">
        <v>82</v>
      </c>
      <c r="AU1272" t="s">
        <v>3</v>
      </c>
      <c r="AV1272">
        <v>0</v>
      </c>
      <c r="AW1272">
        <v>2</v>
      </c>
      <c r="AX1272">
        <v>36408191</v>
      </c>
      <c r="AY1272">
        <v>1</v>
      </c>
      <c r="AZ1272">
        <v>0</v>
      </c>
      <c r="BA1272">
        <v>1238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Y1272*Source!I1259</f>
        <v>18.163</v>
      </c>
      <c r="CY1272">
        <f t="shared" si="197"/>
        <v>15.5</v>
      </c>
      <c r="CZ1272">
        <f t="shared" si="198"/>
        <v>1.74</v>
      </c>
      <c r="DA1272">
        <f t="shared" si="199"/>
        <v>8.91</v>
      </c>
      <c r="DB1272">
        <f t="shared" si="200"/>
        <v>142.68</v>
      </c>
      <c r="DC1272">
        <f t="shared" si="201"/>
        <v>0</v>
      </c>
    </row>
    <row r="1273" spans="1:107">
      <c r="A1273">
        <f>ROW(Source!A1259)</f>
        <v>1259</v>
      </c>
      <c r="B1273">
        <v>36401907</v>
      </c>
      <c r="C1273">
        <v>36408161</v>
      </c>
      <c r="D1273">
        <v>29110815</v>
      </c>
      <c r="E1273">
        <v>1</v>
      </c>
      <c r="F1273">
        <v>1</v>
      </c>
      <c r="G1273">
        <v>1</v>
      </c>
      <c r="H1273">
        <v>3</v>
      </c>
      <c r="I1273" t="s">
        <v>656</v>
      </c>
      <c r="J1273" t="s">
        <v>657</v>
      </c>
      <c r="K1273" t="s">
        <v>658</v>
      </c>
      <c r="L1273">
        <v>1301</v>
      </c>
      <c r="N1273">
        <v>1003</v>
      </c>
      <c r="O1273" t="s">
        <v>142</v>
      </c>
      <c r="P1273" t="s">
        <v>142</v>
      </c>
      <c r="Q1273">
        <v>1</v>
      </c>
      <c r="W1273">
        <v>0</v>
      </c>
      <c r="X1273">
        <v>-1169660804</v>
      </c>
      <c r="Y1273">
        <v>116</v>
      </c>
      <c r="AA1273">
        <v>6.29</v>
      </c>
      <c r="AB1273">
        <v>0</v>
      </c>
      <c r="AC1273">
        <v>0</v>
      </c>
      <c r="AD1273">
        <v>0</v>
      </c>
      <c r="AE1273">
        <v>0.85</v>
      </c>
      <c r="AF1273">
        <v>0</v>
      </c>
      <c r="AG1273">
        <v>0</v>
      </c>
      <c r="AH1273">
        <v>0</v>
      </c>
      <c r="AI1273">
        <v>7.4</v>
      </c>
      <c r="AJ1273">
        <v>1</v>
      </c>
      <c r="AK1273">
        <v>1</v>
      </c>
      <c r="AL1273">
        <v>1</v>
      </c>
      <c r="AN1273">
        <v>0</v>
      </c>
      <c r="AO1273">
        <v>1</v>
      </c>
      <c r="AP1273">
        <v>0</v>
      </c>
      <c r="AQ1273">
        <v>0</v>
      </c>
      <c r="AR1273">
        <v>0</v>
      </c>
      <c r="AS1273" t="s">
        <v>3</v>
      </c>
      <c r="AT1273">
        <v>116</v>
      </c>
      <c r="AU1273" t="s">
        <v>3</v>
      </c>
      <c r="AV1273">
        <v>0</v>
      </c>
      <c r="AW1273">
        <v>2</v>
      </c>
      <c r="AX1273">
        <v>36408192</v>
      </c>
      <c r="AY1273">
        <v>1</v>
      </c>
      <c r="AZ1273">
        <v>0</v>
      </c>
      <c r="BA1273">
        <v>1239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Y1273*Source!I1259</f>
        <v>25.693999999999999</v>
      </c>
      <c r="CY1273">
        <f t="shared" si="197"/>
        <v>6.29</v>
      </c>
      <c r="CZ1273">
        <f t="shared" si="198"/>
        <v>0.85</v>
      </c>
      <c r="DA1273">
        <f t="shared" si="199"/>
        <v>7.4</v>
      </c>
      <c r="DB1273">
        <f t="shared" si="200"/>
        <v>98.6</v>
      </c>
      <c r="DC1273">
        <f t="shared" si="201"/>
        <v>0</v>
      </c>
    </row>
    <row r="1274" spans="1:107">
      <c r="A1274">
        <f>ROW(Source!A1259)</f>
        <v>1259</v>
      </c>
      <c r="B1274">
        <v>36401907</v>
      </c>
      <c r="C1274">
        <v>36408161</v>
      </c>
      <c r="D1274">
        <v>29111455</v>
      </c>
      <c r="E1274">
        <v>1</v>
      </c>
      <c r="F1274">
        <v>1</v>
      </c>
      <c r="G1274">
        <v>1</v>
      </c>
      <c r="H1274">
        <v>3</v>
      </c>
      <c r="I1274" t="s">
        <v>659</v>
      </c>
      <c r="J1274" t="s">
        <v>660</v>
      </c>
      <c r="K1274" t="s">
        <v>661</v>
      </c>
      <c r="L1274">
        <v>1327</v>
      </c>
      <c r="N1274">
        <v>1005</v>
      </c>
      <c r="O1274" t="s">
        <v>155</v>
      </c>
      <c r="P1274" t="s">
        <v>155</v>
      </c>
      <c r="Q1274">
        <v>1</v>
      </c>
      <c r="W1274">
        <v>0</v>
      </c>
      <c r="X1274">
        <v>-1126346608</v>
      </c>
      <c r="Y1274">
        <v>212</v>
      </c>
      <c r="AA1274">
        <v>73.790000000000006</v>
      </c>
      <c r="AB1274">
        <v>0</v>
      </c>
      <c r="AC1274">
        <v>0</v>
      </c>
      <c r="AD1274">
        <v>0</v>
      </c>
      <c r="AE1274">
        <v>15.06</v>
      </c>
      <c r="AF1274">
        <v>0</v>
      </c>
      <c r="AG1274">
        <v>0</v>
      </c>
      <c r="AH1274">
        <v>0</v>
      </c>
      <c r="AI1274">
        <v>4.9000000000000004</v>
      </c>
      <c r="AJ1274">
        <v>1</v>
      </c>
      <c r="AK1274">
        <v>1</v>
      </c>
      <c r="AL1274">
        <v>1</v>
      </c>
      <c r="AN1274">
        <v>0</v>
      </c>
      <c r="AO1274">
        <v>1</v>
      </c>
      <c r="AP1274">
        <v>0</v>
      </c>
      <c r="AQ1274">
        <v>0</v>
      </c>
      <c r="AR1274">
        <v>0</v>
      </c>
      <c r="AS1274" t="s">
        <v>3</v>
      </c>
      <c r="AT1274">
        <v>212</v>
      </c>
      <c r="AU1274" t="s">
        <v>3</v>
      </c>
      <c r="AV1274">
        <v>0</v>
      </c>
      <c r="AW1274">
        <v>2</v>
      </c>
      <c r="AX1274">
        <v>36408193</v>
      </c>
      <c r="AY1274">
        <v>1</v>
      </c>
      <c r="AZ1274">
        <v>0</v>
      </c>
      <c r="BA1274">
        <v>1240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Y1274*Source!I1259</f>
        <v>46.957999999999998</v>
      </c>
      <c r="CY1274">
        <f t="shared" si="197"/>
        <v>73.790000000000006</v>
      </c>
      <c r="CZ1274">
        <f t="shared" si="198"/>
        <v>15.06</v>
      </c>
      <c r="DA1274">
        <f t="shared" si="199"/>
        <v>4.9000000000000004</v>
      </c>
      <c r="DB1274">
        <f t="shared" si="200"/>
        <v>3192.72</v>
      </c>
      <c r="DC1274">
        <f t="shared" si="201"/>
        <v>0</v>
      </c>
    </row>
    <row r="1275" spans="1:107">
      <c r="A1275">
        <f>ROW(Source!A1259)</f>
        <v>1259</v>
      </c>
      <c r="B1275">
        <v>36401907</v>
      </c>
      <c r="C1275">
        <v>36408161</v>
      </c>
      <c r="D1275">
        <v>29114733</v>
      </c>
      <c r="E1275">
        <v>1</v>
      </c>
      <c r="F1275">
        <v>1</v>
      </c>
      <c r="G1275">
        <v>1</v>
      </c>
      <c r="H1275">
        <v>3</v>
      </c>
      <c r="I1275" t="s">
        <v>662</v>
      </c>
      <c r="J1275" t="s">
        <v>663</v>
      </c>
      <c r="K1275" t="s">
        <v>664</v>
      </c>
      <c r="L1275">
        <v>1354</v>
      </c>
      <c r="N1275">
        <v>1010</v>
      </c>
      <c r="O1275" t="s">
        <v>237</v>
      </c>
      <c r="P1275" t="s">
        <v>237</v>
      </c>
      <c r="Q1275">
        <v>1</v>
      </c>
      <c r="W1275">
        <v>0</v>
      </c>
      <c r="X1275">
        <v>-1352915271</v>
      </c>
      <c r="Y1275">
        <v>735</v>
      </c>
      <c r="AA1275">
        <v>0.3</v>
      </c>
      <c r="AB1275">
        <v>0</v>
      </c>
      <c r="AC1275">
        <v>0</v>
      </c>
      <c r="AD1275">
        <v>0</v>
      </c>
      <c r="AE1275">
        <v>0.02</v>
      </c>
      <c r="AF1275">
        <v>0</v>
      </c>
      <c r="AG1275">
        <v>0</v>
      </c>
      <c r="AH1275">
        <v>0</v>
      </c>
      <c r="AI1275">
        <v>14.91</v>
      </c>
      <c r="AJ1275">
        <v>1</v>
      </c>
      <c r="AK1275">
        <v>1</v>
      </c>
      <c r="AL1275">
        <v>1</v>
      </c>
      <c r="AN1275">
        <v>0</v>
      </c>
      <c r="AO1275">
        <v>1</v>
      </c>
      <c r="AP1275">
        <v>0</v>
      </c>
      <c r="AQ1275">
        <v>0</v>
      </c>
      <c r="AR1275">
        <v>0</v>
      </c>
      <c r="AS1275" t="s">
        <v>3</v>
      </c>
      <c r="AT1275">
        <v>735</v>
      </c>
      <c r="AU1275" t="s">
        <v>3</v>
      </c>
      <c r="AV1275">
        <v>0</v>
      </c>
      <c r="AW1275">
        <v>2</v>
      </c>
      <c r="AX1275">
        <v>36408194</v>
      </c>
      <c r="AY1275">
        <v>1</v>
      </c>
      <c r="AZ1275">
        <v>0</v>
      </c>
      <c r="BA1275">
        <v>1241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Y1275*Source!I1259</f>
        <v>162.80250000000001</v>
      </c>
      <c r="CY1275">
        <f t="shared" si="197"/>
        <v>0.3</v>
      </c>
      <c r="CZ1275">
        <f t="shared" si="198"/>
        <v>0.02</v>
      </c>
      <c r="DA1275">
        <f t="shared" si="199"/>
        <v>14.91</v>
      </c>
      <c r="DB1275">
        <f t="shared" si="200"/>
        <v>14.7</v>
      </c>
      <c r="DC1275">
        <f t="shared" si="201"/>
        <v>0</v>
      </c>
    </row>
    <row r="1276" spans="1:107">
      <c r="A1276">
        <f>ROW(Source!A1259)</f>
        <v>1259</v>
      </c>
      <c r="B1276">
        <v>36401907</v>
      </c>
      <c r="C1276">
        <v>36408161</v>
      </c>
      <c r="D1276">
        <v>29114734</v>
      </c>
      <c r="E1276">
        <v>1</v>
      </c>
      <c r="F1276">
        <v>1</v>
      </c>
      <c r="G1276">
        <v>1</v>
      </c>
      <c r="H1276">
        <v>3</v>
      </c>
      <c r="I1276" t="s">
        <v>665</v>
      </c>
      <c r="J1276" t="s">
        <v>666</v>
      </c>
      <c r="K1276" t="s">
        <v>667</v>
      </c>
      <c r="L1276">
        <v>1354</v>
      </c>
      <c r="N1276">
        <v>1010</v>
      </c>
      <c r="O1276" t="s">
        <v>237</v>
      </c>
      <c r="P1276" t="s">
        <v>237</v>
      </c>
      <c r="Q1276">
        <v>1</v>
      </c>
      <c r="W1276">
        <v>0</v>
      </c>
      <c r="X1276">
        <v>1370092194</v>
      </c>
      <c r="Y1276">
        <v>1855</v>
      </c>
      <c r="AA1276">
        <v>0.38</v>
      </c>
      <c r="AB1276">
        <v>0</v>
      </c>
      <c r="AC1276">
        <v>0</v>
      </c>
      <c r="AD1276">
        <v>0</v>
      </c>
      <c r="AE1276">
        <v>0.03</v>
      </c>
      <c r="AF1276">
        <v>0</v>
      </c>
      <c r="AG1276">
        <v>0</v>
      </c>
      <c r="AH1276">
        <v>0</v>
      </c>
      <c r="AI1276">
        <v>12.55</v>
      </c>
      <c r="AJ1276">
        <v>1</v>
      </c>
      <c r="AK1276">
        <v>1</v>
      </c>
      <c r="AL1276">
        <v>1</v>
      </c>
      <c r="AN1276">
        <v>0</v>
      </c>
      <c r="AO1276">
        <v>1</v>
      </c>
      <c r="AP1276">
        <v>0</v>
      </c>
      <c r="AQ1276">
        <v>0</v>
      </c>
      <c r="AR1276">
        <v>0</v>
      </c>
      <c r="AS1276" t="s">
        <v>3</v>
      </c>
      <c r="AT1276">
        <v>1855</v>
      </c>
      <c r="AU1276" t="s">
        <v>3</v>
      </c>
      <c r="AV1276">
        <v>0</v>
      </c>
      <c r="AW1276">
        <v>2</v>
      </c>
      <c r="AX1276">
        <v>36408195</v>
      </c>
      <c r="AY1276">
        <v>1</v>
      </c>
      <c r="AZ1276">
        <v>0</v>
      </c>
      <c r="BA1276">
        <v>1242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Y1276*Source!I1259</f>
        <v>410.88249999999999</v>
      </c>
      <c r="CY1276">
        <f t="shared" si="197"/>
        <v>0.38</v>
      </c>
      <c r="CZ1276">
        <f t="shared" si="198"/>
        <v>0.03</v>
      </c>
      <c r="DA1276">
        <f t="shared" si="199"/>
        <v>12.55</v>
      </c>
      <c r="DB1276">
        <f t="shared" si="200"/>
        <v>55.65</v>
      </c>
      <c r="DC1276">
        <f t="shared" si="201"/>
        <v>0</v>
      </c>
    </row>
    <row r="1277" spans="1:107">
      <c r="A1277">
        <f>ROW(Source!A1259)</f>
        <v>1259</v>
      </c>
      <c r="B1277">
        <v>36401907</v>
      </c>
      <c r="C1277">
        <v>36408161</v>
      </c>
      <c r="D1277">
        <v>29114482</v>
      </c>
      <c r="E1277">
        <v>1</v>
      </c>
      <c r="F1277">
        <v>1</v>
      </c>
      <c r="G1277">
        <v>1</v>
      </c>
      <c r="H1277">
        <v>3</v>
      </c>
      <c r="I1277" t="s">
        <v>668</v>
      </c>
      <c r="J1277" t="s">
        <v>669</v>
      </c>
      <c r="K1277" t="s">
        <v>670</v>
      </c>
      <c r="L1277">
        <v>1354</v>
      </c>
      <c r="N1277">
        <v>1010</v>
      </c>
      <c r="O1277" t="s">
        <v>237</v>
      </c>
      <c r="P1277" t="s">
        <v>237</v>
      </c>
      <c r="Q1277">
        <v>1</v>
      </c>
      <c r="W1277">
        <v>0</v>
      </c>
      <c r="X1277">
        <v>-520920930</v>
      </c>
      <c r="Y1277">
        <v>153</v>
      </c>
      <c r="AA1277">
        <v>0.33</v>
      </c>
      <c r="AB1277">
        <v>0</v>
      </c>
      <c r="AC1277">
        <v>0</v>
      </c>
      <c r="AD1277">
        <v>0</v>
      </c>
      <c r="AE1277">
        <v>7.0000000000000007E-2</v>
      </c>
      <c r="AF1277">
        <v>0</v>
      </c>
      <c r="AG1277">
        <v>0</v>
      </c>
      <c r="AH1277">
        <v>0</v>
      </c>
      <c r="AI1277">
        <v>4.74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0</v>
      </c>
      <c r="AQ1277">
        <v>0</v>
      </c>
      <c r="AR1277">
        <v>0</v>
      </c>
      <c r="AS1277" t="s">
        <v>3</v>
      </c>
      <c r="AT1277">
        <v>153</v>
      </c>
      <c r="AU1277" t="s">
        <v>3</v>
      </c>
      <c r="AV1277">
        <v>0</v>
      </c>
      <c r="AW1277">
        <v>2</v>
      </c>
      <c r="AX1277">
        <v>36408196</v>
      </c>
      <c r="AY1277">
        <v>1</v>
      </c>
      <c r="AZ1277">
        <v>0</v>
      </c>
      <c r="BA1277">
        <v>1243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Y1277*Source!I1259</f>
        <v>33.889499999999998</v>
      </c>
      <c r="CY1277">
        <f t="shared" si="197"/>
        <v>0.33</v>
      </c>
      <c r="CZ1277">
        <f t="shared" si="198"/>
        <v>7.0000000000000007E-2</v>
      </c>
      <c r="DA1277">
        <f t="shared" si="199"/>
        <v>4.74</v>
      </c>
      <c r="DB1277">
        <f t="shared" si="200"/>
        <v>10.71</v>
      </c>
      <c r="DC1277">
        <f t="shared" si="201"/>
        <v>0</v>
      </c>
    </row>
    <row r="1278" spans="1:107">
      <c r="A1278">
        <f>ROW(Source!A1259)</f>
        <v>1259</v>
      </c>
      <c r="B1278">
        <v>36401907</v>
      </c>
      <c r="C1278">
        <v>36408161</v>
      </c>
      <c r="D1278">
        <v>29129584</v>
      </c>
      <c r="E1278">
        <v>1</v>
      </c>
      <c r="F1278">
        <v>1</v>
      </c>
      <c r="G1278">
        <v>1</v>
      </c>
      <c r="H1278">
        <v>3</v>
      </c>
      <c r="I1278" t="s">
        <v>671</v>
      </c>
      <c r="J1278" t="s">
        <v>672</v>
      </c>
      <c r="K1278" t="s">
        <v>673</v>
      </c>
      <c r="L1278">
        <v>1301</v>
      </c>
      <c r="N1278">
        <v>1003</v>
      </c>
      <c r="O1278" t="s">
        <v>142</v>
      </c>
      <c r="P1278" t="s">
        <v>142</v>
      </c>
      <c r="Q1278">
        <v>1</v>
      </c>
      <c r="W1278">
        <v>0</v>
      </c>
      <c r="X1278">
        <v>-1665253311</v>
      </c>
      <c r="Y1278">
        <v>88</v>
      </c>
      <c r="AA1278">
        <v>53.07</v>
      </c>
      <c r="AB1278">
        <v>0</v>
      </c>
      <c r="AC1278">
        <v>0</v>
      </c>
      <c r="AD1278">
        <v>0</v>
      </c>
      <c r="AE1278">
        <v>7.22</v>
      </c>
      <c r="AF1278">
        <v>0</v>
      </c>
      <c r="AG1278">
        <v>0</v>
      </c>
      <c r="AH1278">
        <v>0</v>
      </c>
      <c r="AI1278">
        <v>7.35</v>
      </c>
      <c r="AJ1278">
        <v>1</v>
      </c>
      <c r="AK1278">
        <v>1</v>
      </c>
      <c r="AL1278">
        <v>1</v>
      </c>
      <c r="AN1278">
        <v>0</v>
      </c>
      <c r="AO1278">
        <v>1</v>
      </c>
      <c r="AP1278">
        <v>0</v>
      </c>
      <c r="AQ1278">
        <v>0</v>
      </c>
      <c r="AR1278">
        <v>0</v>
      </c>
      <c r="AS1278" t="s">
        <v>3</v>
      </c>
      <c r="AT1278">
        <v>88</v>
      </c>
      <c r="AU1278" t="s">
        <v>3</v>
      </c>
      <c r="AV1278">
        <v>0</v>
      </c>
      <c r="AW1278">
        <v>2</v>
      </c>
      <c r="AX1278">
        <v>36408197</v>
      </c>
      <c r="AY1278">
        <v>1</v>
      </c>
      <c r="AZ1278">
        <v>0</v>
      </c>
      <c r="BA1278">
        <v>1244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Y1278*Source!I1259</f>
        <v>19.492000000000001</v>
      </c>
      <c r="CY1278">
        <f t="shared" si="197"/>
        <v>53.07</v>
      </c>
      <c r="CZ1278">
        <f t="shared" si="198"/>
        <v>7.22</v>
      </c>
      <c r="DA1278">
        <f t="shared" si="199"/>
        <v>7.35</v>
      </c>
      <c r="DB1278">
        <f t="shared" si="200"/>
        <v>635.36</v>
      </c>
      <c r="DC1278">
        <f t="shared" si="201"/>
        <v>0</v>
      </c>
    </row>
    <row r="1279" spans="1:107">
      <c r="A1279">
        <f>ROW(Source!A1259)</f>
        <v>1259</v>
      </c>
      <c r="B1279">
        <v>36401907</v>
      </c>
      <c r="C1279">
        <v>36408161</v>
      </c>
      <c r="D1279">
        <v>29129619</v>
      </c>
      <c r="E1279">
        <v>1</v>
      </c>
      <c r="F1279">
        <v>1</v>
      </c>
      <c r="G1279">
        <v>1</v>
      </c>
      <c r="H1279">
        <v>3</v>
      </c>
      <c r="I1279" t="s">
        <v>674</v>
      </c>
      <c r="J1279" t="s">
        <v>675</v>
      </c>
      <c r="K1279" t="s">
        <v>676</v>
      </c>
      <c r="L1279">
        <v>1301</v>
      </c>
      <c r="N1279">
        <v>1003</v>
      </c>
      <c r="O1279" t="s">
        <v>142</v>
      </c>
      <c r="P1279" t="s">
        <v>142</v>
      </c>
      <c r="Q1279">
        <v>1</v>
      </c>
      <c r="W1279">
        <v>0</v>
      </c>
      <c r="X1279">
        <v>1030922947</v>
      </c>
      <c r="Y1279">
        <v>225</v>
      </c>
      <c r="AA1279">
        <v>61.61</v>
      </c>
      <c r="AB1279">
        <v>0</v>
      </c>
      <c r="AC1279">
        <v>0</v>
      </c>
      <c r="AD1279">
        <v>0</v>
      </c>
      <c r="AE1279">
        <v>8.44</v>
      </c>
      <c r="AF1279">
        <v>0</v>
      </c>
      <c r="AG1279">
        <v>0</v>
      </c>
      <c r="AH1279">
        <v>0</v>
      </c>
      <c r="AI1279">
        <v>7.3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225</v>
      </c>
      <c r="AU1279" t="s">
        <v>3</v>
      </c>
      <c r="AV1279">
        <v>0</v>
      </c>
      <c r="AW1279">
        <v>2</v>
      </c>
      <c r="AX1279">
        <v>36408198</v>
      </c>
      <c r="AY1279">
        <v>1</v>
      </c>
      <c r="AZ1279">
        <v>0</v>
      </c>
      <c r="BA1279">
        <v>1245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Y1279*Source!I1259</f>
        <v>49.837499999999999</v>
      </c>
      <c r="CY1279">
        <f t="shared" si="197"/>
        <v>61.61</v>
      </c>
      <c r="CZ1279">
        <f t="shared" si="198"/>
        <v>8.44</v>
      </c>
      <c r="DA1279">
        <f t="shared" si="199"/>
        <v>7.3</v>
      </c>
      <c r="DB1279">
        <f t="shared" si="200"/>
        <v>1899</v>
      </c>
      <c r="DC1279">
        <f t="shared" si="201"/>
        <v>0</v>
      </c>
    </row>
    <row r="1280" spans="1:107">
      <c r="A1280">
        <f>ROW(Source!A1259)</f>
        <v>1259</v>
      </c>
      <c r="B1280">
        <v>36401907</v>
      </c>
      <c r="C1280">
        <v>36408161</v>
      </c>
      <c r="D1280">
        <v>29129634</v>
      </c>
      <c r="E1280">
        <v>1</v>
      </c>
      <c r="F1280">
        <v>1</v>
      </c>
      <c r="G1280">
        <v>1</v>
      </c>
      <c r="H1280">
        <v>3</v>
      </c>
      <c r="I1280" t="s">
        <v>677</v>
      </c>
      <c r="J1280" t="s">
        <v>678</v>
      </c>
      <c r="K1280" t="s">
        <v>679</v>
      </c>
      <c r="L1280">
        <v>1301</v>
      </c>
      <c r="N1280">
        <v>1003</v>
      </c>
      <c r="O1280" t="s">
        <v>142</v>
      </c>
      <c r="P1280" t="s">
        <v>142</v>
      </c>
      <c r="Q1280">
        <v>1</v>
      </c>
      <c r="W1280">
        <v>0</v>
      </c>
      <c r="X1280">
        <v>-234707112</v>
      </c>
      <c r="Y1280">
        <v>46</v>
      </c>
      <c r="AA1280">
        <v>37.020000000000003</v>
      </c>
      <c r="AB1280">
        <v>0</v>
      </c>
      <c r="AC1280">
        <v>0</v>
      </c>
      <c r="AD1280">
        <v>0</v>
      </c>
      <c r="AE1280">
        <v>3.32</v>
      </c>
      <c r="AF1280">
        <v>0</v>
      </c>
      <c r="AG1280">
        <v>0</v>
      </c>
      <c r="AH1280">
        <v>0</v>
      </c>
      <c r="AI1280">
        <v>11.15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0</v>
      </c>
      <c r="AQ1280">
        <v>0</v>
      </c>
      <c r="AR1280">
        <v>0</v>
      </c>
      <c r="AS1280" t="s">
        <v>3</v>
      </c>
      <c r="AT1280">
        <v>46</v>
      </c>
      <c r="AU1280" t="s">
        <v>3</v>
      </c>
      <c r="AV1280">
        <v>0</v>
      </c>
      <c r="AW1280">
        <v>2</v>
      </c>
      <c r="AX1280">
        <v>36408199</v>
      </c>
      <c r="AY1280">
        <v>1</v>
      </c>
      <c r="AZ1280">
        <v>0</v>
      </c>
      <c r="BA1280">
        <v>1246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Y1280*Source!I1259</f>
        <v>10.189</v>
      </c>
      <c r="CY1280">
        <f t="shared" si="197"/>
        <v>37.020000000000003</v>
      </c>
      <c r="CZ1280">
        <f t="shared" si="198"/>
        <v>3.32</v>
      </c>
      <c r="DA1280">
        <f t="shared" si="199"/>
        <v>11.15</v>
      </c>
      <c r="DB1280">
        <f t="shared" si="200"/>
        <v>152.72</v>
      </c>
      <c r="DC1280">
        <f t="shared" si="201"/>
        <v>0</v>
      </c>
    </row>
    <row r="1281" spans="1:107">
      <c r="A1281">
        <f>ROW(Source!A1260)</f>
        <v>1260</v>
      </c>
      <c r="B1281">
        <v>36401907</v>
      </c>
      <c r="C1281">
        <v>36408200</v>
      </c>
      <c r="D1281">
        <v>18409850</v>
      </c>
      <c r="E1281">
        <v>1</v>
      </c>
      <c r="F1281">
        <v>1</v>
      </c>
      <c r="G1281">
        <v>1</v>
      </c>
      <c r="H1281">
        <v>1</v>
      </c>
      <c r="I1281" t="s">
        <v>627</v>
      </c>
      <c r="J1281" t="s">
        <v>3</v>
      </c>
      <c r="K1281" t="s">
        <v>628</v>
      </c>
      <c r="L1281">
        <v>1369</v>
      </c>
      <c r="N1281">
        <v>1013</v>
      </c>
      <c r="O1281" t="s">
        <v>514</v>
      </c>
      <c r="P1281" t="s">
        <v>514</v>
      </c>
      <c r="Q1281">
        <v>1</v>
      </c>
      <c r="W1281">
        <v>0</v>
      </c>
      <c r="X1281">
        <v>855544366</v>
      </c>
      <c r="Y1281">
        <v>96.6</v>
      </c>
      <c r="AA1281">
        <v>0</v>
      </c>
      <c r="AB1281">
        <v>0</v>
      </c>
      <c r="AC1281">
        <v>0</v>
      </c>
      <c r="AD1281">
        <v>289.7</v>
      </c>
      <c r="AE1281">
        <v>0</v>
      </c>
      <c r="AF1281">
        <v>0</v>
      </c>
      <c r="AG1281">
        <v>0</v>
      </c>
      <c r="AH1281">
        <v>289.7</v>
      </c>
      <c r="AI1281">
        <v>1</v>
      </c>
      <c r="AJ1281">
        <v>1</v>
      </c>
      <c r="AK1281">
        <v>1</v>
      </c>
      <c r="AL1281">
        <v>1</v>
      </c>
      <c r="AN1281">
        <v>0</v>
      </c>
      <c r="AO1281">
        <v>1</v>
      </c>
      <c r="AP1281">
        <v>1</v>
      </c>
      <c r="AQ1281">
        <v>0</v>
      </c>
      <c r="AR1281">
        <v>0</v>
      </c>
      <c r="AS1281" t="s">
        <v>3</v>
      </c>
      <c r="AT1281">
        <v>84</v>
      </c>
      <c r="AU1281" t="s">
        <v>134</v>
      </c>
      <c r="AV1281">
        <v>1</v>
      </c>
      <c r="AW1281">
        <v>2</v>
      </c>
      <c r="AX1281">
        <v>36408219</v>
      </c>
      <c r="AY1281">
        <v>2</v>
      </c>
      <c r="AZ1281">
        <v>131072</v>
      </c>
      <c r="BA1281">
        <v>1247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Y1281*Source!I1260</f>
        <v>21.396899999999999</v>
      </c>
      <c r="CY1281">
        <f>AD1281</f>
        <v>289.7</v>
      </c>
      <c r="CZ1281">
        <f>AH1281</f>
        <v>289.7</v>
      </c>
      <c r="DA1281">
        <f>AL1281</f>
        <v>1</v>
      </c>
      <c r="DB1281">
        <f>ROUND((ROUND(AT1281*CZ1281,2)*1.15),2)</f>
        <v>27985.02</v>
      </c>
      <c r="DC1281">
        <f>ROUND((ROUND(AT1281*AG1281,2)*1.15),2)</f>
        <v>0</v>
      </c>
    </row>
    <row r="1282" spans="1:107">
      <c r="A1282">
        <f>ROW(Source!A1260)</f>
        <v>1260</v>
      </c>
      <c r="B1282">
        <v>36401907</v>
      </c>
      <c r="C1282">
        <v>36408200</v>
      </c>
      <c r="D1282">
        <v>29173472</v>
      </c>
      <c r="E1282">
        <v>1</v>
      </c>
      <c r="F1282">
        <v>1</v>
      </c>
      <c r="G1282">
        <v>1</v>
      </c>
      <c r="H1282">
        <v>2</v>
      </c>
      <c r="I1282" t="s">
        <v>577</v>
      </c>
      <c r="J1282" t="s">
        <v>578</v>
      </c>
      <c r="K1282" t="s">
        <v>579</v>
      </c>
      <c r="L1282">
        <v>1368</v>
      </c>
      <c r="N1282">
        <v>1011</v>
      </c>
      <c r="O1282" t="s">
        <v>520</v>
      </c>
      <c r="P1282" t="s">
        <v>520</v>
      </c>
      <c r="Q1282">
        <v>1</v>
      </c>
      <c r="W1282">
        <v>0</v>
      </c>
      <c r="X1282">
        <v>275932499</v>
      </c>
      <c r="Y1282">
        <v>2.75</v>
      </c>
      <c r="AA1282">
        <v>0</v>
      </c>
      <c r="AB1282">
        <v>12.75</v>
      </c>
      <c r="AC1282">
        <v>0</v>
      </c>
      <c r="AD1282">
        <v>0</v>
      </c>
      <c r="AE1282">
        <v>0</v>
      </c>
      <c r="AF1282">
        <v>3</v>
      </c>
      <c r="AG1282">
        <v>0</v>
      </c>
      <c r="AH1282">
        <v>0</v>
      </c>
      <c r="AI1282">
        <v>1</v>
      </c>
      <c r="AJ1282">
        <v>4.25</v>
      </c>
      <c r="AK1282">
        <v>33.32</v>
      </c>
      <c r="AL1282">
        <v>1</v>
      </c>
      <c r="AN1282">
        <v>0</v>
      </c>
      <c r="AO1282">
        <v>1</v>
      </c>
      <c r="AP1282">
        <v>1</v>
      </c>
      <c r="AQ1282">
        <v>0</v>
      </c>
      <c r="AR1282">
        <v>0</v>
      </c>
      <c r="AS1282" t="s">
        <v>3</v>
      </c>
      <c r="AT1282">
        <v>2.2000000000000002</v>
      </c>
      <c r="AU1282" t="s">
        <v>133</v>
      </c>
      <c r="AV1282">
        <v>0</v>
      </c>
      <c r="AW1282">
        <v>2</v>
      </c>
      <c r="AX1282">
        <v>36408220</v>
      </c>
      <c r="AY1282">
        <v>1</v>
      </c>
      <c r="AZ1282">
        <v>0</v>
      </c>
      <c r="BA1282">
        <v>1248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Y1282*Source!I1260</f>
        <v>0.60912500000000003</v>
      </c>
      <c r="CY1282">
        <f>AB1282</f>
        <v>12.75</v>
      </c>
      <c r="CZ1282">
        <f>AF1282</f>
        <v>3</v>
      </c>
      <c r="DA1282">
        <f>AJ1282</f>
        <v>4.25</v>
      </c>
      <c r="DB1282">
        <f>ROUND((ROUND(AT1282*CZ1282,2)*1.25),2)</f>
        <v>8.25</v>
      </c>
      <c r="DC1282">
        <f>ROUND((ROUND(AT1282*AG1282,2)*1.25),2)</f>
        <v>0</v>
      </c>
    </row>
    <row r="1283" spans="1:107">
      <c r="A1283">
        <f>ROW(Source!A1260)</f>
        <v>1260</v>
      </c>
      <c r="B1283">
        <v>36401907</v>
      </c>
      <c r="C1283">
        <v>36408200</v>
      </c>
      <c r="D1283">
        <v>29174538</v>
      </c>
      <c r="E1283">
        <v>1</v>
      </c>
      <c r="F1283">
        <v>1</v>
      </c>
      <c r="G1283">
        <v>1</v>
      </c>
      <c r="H1283">
        <v>2</v>
      </c>
      <c r="I1283" t="s">
        <v>629</v>
      </c>
      <c r="J1283" t="s">
        <v>630</v>
      </c>
      <c r="K1283" t="s">
        <v>631</v>
      </c>
      <c r="L1283">
        <v>1368</v>
      </c>
      <c r="N1283">
        <v>1011</v>
      </c>
      <c r="O1283" t="s">
        <v>520</v>
      </c>
      <c r="P1283" t="s">
        <v>520</v>
      </c>
      <c r="Q1283">
        <v>1</v>
      </c>
      <c r="W1283">
        <v>0</v>
      </c>
      <c r="X1283">
        <v>1107538725</v>
      </c>
      <c r="Y1283">
        <v>0.21250000000000002</v>
      </c>
      <c r="AA1283">
        <v>0</v>
      </c>
      <c r="AB1283">
        <v>187.1</v>
      </c>
      <c r="AC1283">
        <v>0</v>
      </c>
      <c r="AD1283">
        <v>0</v>
      </c>
      <c r="AE1283">
        <v>0</v>
      </c>
      <c r="AF1283">
        <v>33.590000000000003</v>
      </c>
      <c r="AG1283">
        <v>0</v>
      </c>
      <c r="AH1283">
        <v>0</v>
      </c>
      <c r="AI1283">
        <v>1</v>
      </c>
      <c r="AJ1283">
        <v>5.57</v>
      </c>
      <c r="AK1283">
        <v>33.32</v>
      </c>
      <c r="AL1283">
        <v>1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0.17</v>
      </c>
      <c r="AU1283" t="s">
        <v>133</v>
      </c>
      <c r="AV1283">
        <v>0</v>
      </c>
      <c r="AW1283">
        <v>2</v>
      </c>
      <c r="AX1283">
        <v>36408221</v>
      </c>
      <c r="AY1283">
        <v>1</v>
      </c>
      <c r="AZ1283">
        <v>0</v>
      </c>
      <c r="BA1283">
        <v>1249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Y1283*Source!I1260</f>
        <v>4.7068750000000006E-2</v>
      </c>
      <c r="CY1283">
        <f>AB1283</f>
        <v>187.1</v>
      </c>
      <c r="CZ1283">
        <f>AF1283</f>
        <v>33.590000000000003</v>
      </c>
      <c r="DA1283">
        <f>AJ1283</f>
        <v>5.57</v>
      </c>
      <c r="DB1283">
        <f>ROUND((ROUND(AT1283*CZ1283,2)*1.25),2)</f>
        <v>7.14</v>
      </c>
      <c r="DC1283">
        <f>ROUND((ROUND(AT1283*AG1283,2)*1.25),2)</f>
        <v>0</v>
      </c>
    </row>
    <row r="1284" spans="1:107">
      <c r="A1284">
        <f>ROW(Source!A1260)</f>
        <v>1260</v>
      </c>
      <c r="B1284">
        <v>36401907</v>
      </c>
      <c r="C1284">
        <v>36408200</v>
      </c>
      <c r="D1284">
        <v>29174580</v>
      </c>
      <c r="E1284">
        <v>1</v>
      </c>
      <c r="F1284">
        <v>1</v>
      </c>
      <c r="G1284">
        <v>1</v>
      </c>
      <c r="H1284">
        <v>2</v>
      </c>
      <c r="I1284" t="s">
        <v>632</v>
      </c>
      <c r="J1284" t="s">
        <v>633</v>
      </c>
      <c r="K1284" t="s">
        <v>634</v>
      </c>
      <c r="L1284">
        <v>1368</v>
      </c>
      <c r="N1284">
        <v>1011</v>
      </c>
      <c r="O1284" t="s">
        <v>520</v>
      </c>
      <c r="P1284" t="s">
        <v>520</v>
      </c>
      <c r="Q1284">
        <v>1</v>
      </c>
      <c r="W1284">
        <v>0</v>
      </c>
      <c r="X1284">
        <v>-169468834</v>
      </c>
      <c r="Y1284">
        <v>1.0874999999999999</v>
      </c>
      <c r="AA1284">
        <v>0</v>
      </c>
      <c r="AB1284">
        <v>31.87</v>
      </c>
      <c r="AC1284">
        <v>0</v>
      </c>
      <c r="AD1284">
        <v>0</v>
      </c>
      <c r="AE1284">
        <v>0</v>
      </c>
      <c r="AF1284">
        <v>2.08</v>
      </c>
      <c r="AG1284">
        <v>0</v>
      </c>
      <c r="AH1284">
        <v>0</v>
      </c>
      <c r="AI1284">
        <v>1</v>
      </c>
      <c r="AJ1284">
        <v>15.32</v>
      </c>
      <c r="AK1284">
        <v>33.32</v>
      </c>
      <c r="AL1284">
        <v>1</v>
      </c>
      <c r="AN1284">
        <v>0</v>
      </c>
      <c r="AO1284">
        <v>1</v>
      </c>
      <c r="AP1284">
        <v>1</v>
      </c>
      <c r="AQ1284">
        <v>0</v>
      </c>
      <c r="AR1284">
        <v>0</v>
      </c>
      <c r="AS1284" t="s">
        <v>3</v>
      </c>
      <c r="AT1284">
        <v>0.87</v>
      </c>
      <c r="AU1284" t="s">
        <v>133</v>
      </c>
      <c r="AV1284">
        <v>0</v>
      </c>
      <c r="AW1284">
        <v>2</v>
      </c>
      <c r="AX1284">
        <v>36408222</v>
      </c>
      <c r="AY1284">
        <v>1</v>
      </c>
      <c r="AZ1284">
        <v>0</v>
      </c>
      <c r="BA1284">
        <v>1250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Y1284*Source!I1260</f>
        <v>0.24088124999999999</v>
      </c>
      <c r="CY1284">
        <f>AB1284</f>
        <v>31.87</v>
      </c>
      <c r="CZ1284">
        <f>AF1284</f>
        <v>2.08</v>
      </c>
      <c r="DA1284">
        <f>AJ1284</f>
        <v>15.32</v>
      </c>
      <c r="DB1284">
        <f>ROUND((ROUND(AT1284*CZ1284,2)*1.25),2)</f>
        <v>2.2599999999999998</v>
      </c>
      <c r="DC1284">
        <f>ROUND((ROUND(AT1284*AG1284,2)*1.25),2)</f>
        <v>0</v>
      </c>
    </row>
    <row r="1285" spans="1:107">
      <c r="A1285">
        <f>ROW(Source!A1260)</f>
        <v>1260</v>
      </c>
      <c r="B1285">
        <v>36401907</v>
      </c>
      <c r="C1285">
        <v>36408200</v>
      </c>
      <c r="D1285">
        <v>29109354</v>
      </c>
      <c r="E1285">
        <v>1</v>
      </c>
      <c r="F1285">
        <v>1</v>
      </c>
      <c r="G1285">
        <v>1</v>
      </c>
      <c r="H1285">
        <v>3</v>
      </c>
      <c r="I1285" t="s">
        <v>638</v>
      </c>
      <c r="J1285" t="s">
        <v>639</v>
      </c>
      <c r="K1285" t="s">
        <v>640</v>
      </c>
      <c r="L1285">
        <v>1346</v>
      </c>
      <c r="N1285">
        <v>1009</v>
      </c>
      <c r="O1285" t="s">
        <v>160</v>
      </c>
      <c r="P1285" t="s">
        <v>160</v>
      </c>
      <c r="Q1285">
        <v>1</v>
      </c>
      <c r="W1285">
        <v>0</v>
      </c>
      <c r="X1285">
        <v>-882693383</v>
      </c>
      <c r="Y1285">
        <v>10</v>
      </c>
      <c r="AA1285">
        <v>64.010000000000005</v>
      </c>
      <c r="AB1285">
        <v>0</v>
      </c>
      <c r="AC1285">
        <v>0</v>
      </c>
      <c r="AD1285">
        <v>0</v>
      </c>
      <c r="AE1285">
        <v>46.72</v>
      </c>
      <c r="AF1285">
        <v>0</v>
      </c>
      <c r="AG1285">
        <v>0</v>
      </c>
      <c r="AH1285">
        <v>0</v>
      </c>
      <c r="AI1285">
        <v>1.37</v>
      </c>
      <c r="AJ1285">
        <v>1</v>
      </c>
      <c r="AK1285">
        <v>1</v>
      </c>
      <c r="AL1285">
        <v>1</v>
      </c>
      <c r="AN1285">
        <v>0</v>
      </c>
      <c r="AO1285">
        <v>1</v>
      </c>
      <c r="AP1285">
        <v>0</v>
      </c>
      <c r="AQ1285">
        <v>0</v>
      </c>
      <c r="AR1285">
        <v>0</v>
      </c>
      <c r="AS1285" t="s">
        <v>3</v>
      </c>
      <c r="AT1285">
        <v>10</v>
      </c>
      <c r="AU1285" t="s">
        <v>3</v>
      </c>
      <c r="AV1285">
        <v>0</v>
      </c>
      <c r="AW1285">
        <v>2</v>
      </c>
      <c r="AX1285">
        <v>36408223</v>
      </c>
      <c r="AY1285">
        <v>1</v>
      </c>
      <c r="AZ1285">
        <v>0</v>
      </c>
      <c r="BA1285">
        <v>1251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Y1285*Source!I1260</f>
        <v>2.2149999999999999</v>
      </c>
      <c r="CY1285">
        <f t="shared" ref="CY1285:CY1298" si="202">AA1285</f>
        <v>64.010000000000005</v>
      </c>
      <c r="CZ1285">
        <f t="shared" ref="CZ1285:CZ1298" si="203">AE1285</f>
        <v>46.72</v>
      </c>
      <c r="DA1285">
        <f t="shared" ref="DA1285:DA1298" si="204">AI1285</f>
        <v>1.37</v>
      </c>
      <c r="DB1285">
        <f t="shared" ref="DB1285:DB1298" si="205">ROUND(ROUND(AT1285*CZ1285,2),2)</f>
        <v>467.2</v>
      </c>
      <c r="DC1285">
        <f t="shared" ref="DC1285:DC1298" si="206">ROUND(ROUND(AT1285*AG1285,2),2)</f>
        <v>0</v>
      </c>
    </row>
    <row r="1286" spans="1:107">
      <c r="A1286">
        <f>ROW(Source!A1260)</f>
        <v>1260</v>
      </c>
      <c r="B1286">
        <v>36401907</v>
      </c>
      <c r="C1286">
        <v>36408200</v>
      </c>
      <c r="D1286">
        <v>29109414</v>
      </c>
      <c r="E1286">
        <v>1</v>
      </c>
      <c r="F1286">
        <v>1</v>
      </c>
      <c r="G1286">
        <v>1</v>
      </c>
      <c r="H1286">
        <v>3</v>
      </c>
      <c r="I1286" t="s">
        <v>641</v>
      </c>
      <c r="J1286" t="s">
        <v>642</v>
      </c>
      <c r="K1286" t="s">
        <v>643</v>
      </c>
      <c r="L1286">
        <v>1346</v>
      </c>
      <c r="N1286">
        <v>1009</v>
      </c>
      <c r="O1286" t="s">
        <v>160</v>
      </c>
      <c r="P1286" t="s">
        <v>160</v>
      </c>
      <c r="Q1286">
        <v>1</v>
      </c>
      <c r="W1286">
        <v>0</v>
      </c>
      <c r="X1286">
        <v>1092262719</v>
      </c>
      <c r="Y1286">
        <v>137</v>
      </c>
      <c r="AA1286">
        <v>10.1</v>
      </c>
      <c r="AB1286">
        <v>0</v>
      </c>
      <c r="AC1286">
        <v>0</v>
      </c>
      <c r="AD1286">
        <v>0</v>
      </c>
      <c r="AE1286">
        <v>1.58</v>
      </c>
      <c r="AF1286">
        <v>0</v>
      </c>
      <c r="AG1286">
        <v>0</v>
      </c>
      <c r="AH1286">
        <v>0</v>
      </c>
      <c r="AI1286">
        <v>6.39</v>
      </c>
      <c r="AJ1286">
        <v>1</v>
      </c>
      <c r="AK1286">
        <v>1</v>
      </c>
      <c r="AL1286">
        <v>1</v>
      </c>
      <c r="AN1286">
        <v>0</v>
      </c>
      <c r="AO1286">
        <v>1</v>
      </c>
      <c r="AP1286">
        <v>0</v>
      </c>
      <c r="AQ1286">
        <v>0</v>
      </c>
      <c r="AR1286">
        <v>0</v>
      </c>
      <c r="AS1286" t="s">
        <v>3</v>
      </c>
      <c r="AT1286">
        <v>137</v>
      </c>
      <c r="AU1286" t="s">
        <v>3</v>
      </c>
      <c r="AV1286">
        <v>0</v>
      </c>
      <c r="AW1286">
        <v>2</v>
      </c>
      <c r="AX1286">
        <v>36408224</v>
      </c>
      <c r="AY1286">
        <v>1</v>
      </c>
      <c r="AZ1286">
        <v>0</v>
      </c>
      <c r="BA1286">
        <v>1252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Y1286*Source!I1260</f>
        <v>30.345500000000001</v>
      </c>
      <c r="CY1286">
        <f t="shared" si="202"/>
        <v>10.1</v>
      </c>
      <c r="CZ1286">
        <f t="shared" si="203"/>
        <v>1.58</v>
      </c>
      <c r="DA1286">
        <f t="shared" si="204"/>
        <v>6.39</v>
      </c>
      <c r="DB1286">
        <f t="shared" si="205"/>
        <v>216.46</v>
      </c>
      <c r="DC1286">
        <f t="shared" si="206"/>
        <v>0</v>
      </c>
    </row>
    <row r="1287" spans="1:107">
      <c r="A1287">
        <f>ROW(Source!A1260)</f>
        <v>1260</v>
      </c>
      <c r="B1287">
        <v>36401907</v>
      </c>
      <c r="C1287">
        <v>36408200</v>
      </c>
      <c r="D1287">
        <v>29109781</v>
      </c>
      <c r="E1287">
        <v>1</v>
      </c>
      <c r="F1287">
        <v>1</v>
      </c>
      <c r="G1287">
        <v>1</v>
      </c>
      <c r="H1287">
        <v>3</v>
      </c>
      <c r="I1287" t="s">
        <v>644</v>
      </c>
      <c r="J1287" t="s">
        <v>645</v>
      </c>
      <c r="K1287" t="s">
        <v>646</v>
      </c>
      <c r="L1287">
        <v>1346</v>
      </c>
      <c r="N1287">
        <v>1009</v>
      </c>
      <c r="O1287" t="s">
        <v>160</v>
      </c>
      <c r="P1287" t="s">
        <v>160</v>
      </c>
      <c r="Q1287">
        <v>1</v>
      </c>
      <c r="W1287">
        <v>0</v>
      </c>
      <c r="X1287">
        <v>-306339415</v>
      </c>
      <c r="Y1287">
        <v>10</v>
      </c>
      <c r="AA1287">
        <v>60.38</v>
      </c>
      <c r="AB1287">
        <v>0</v>
      </c>
      <c r="AC1287">
        <v>0</v>
      </c>
      <c r="AD1287">
        <v>0</v>
      </c>
      <c r="AE1287">
        <v>11.12</v>
      </c>
      <c r="AF1287">
        <v>0</v>
      </c>
      <c r="AG1287">
        <v>0</v>
      </c>
      <c r="AH1287">
        <v>0</v>
      </c>
      <c r="AI1287">
        <v>5.43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0</v>
      </c>
      <c r="AQ1287">
        <v>0</v>
      </c>
      <c r="AR1287">
        <v>0</v>
      </c>
      <c r="AS1287" t="s">
        <v>3</v>
      </c>
      <c r="AT1287">
        <v>10</v>
      </c>
      <c r="AU1287" t="s">
        <v>3</v>
      </c>
      <c r="AV1287">
        <v>0</v>
      </c>
      <c r="AW1287">
        <v>2</v>
      </c>
      <c r="AX1287">
        <v>36408225</v>
      </c>
      <c r="AY1287">
        <v>1</v>
      </c>
      <c r="AZ1287">
        <v>0</v>
      </c>
      <c r="BA1287">
        <v>1253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Y1287*Source!I1260</f>
        <v>2.2149999999999999</v>
      </c>
      <c r="CY1287">
        <f t="shared" si="202"/>
        <v>60.38</v>
      </c>
      <c r="CZ1287">
        <f t="shared" si="203"/>
        <v>11.12</v>
      </c>
      <c r="DA1287">
        <f t="shared" si="204"/>
        <v>5.43</v>
      </c>
      <c r="DB1287">
        <f t="shared" si="205"/>
        <v>111.2</v>
      </c>
      <c r="DC1287">
        <f t="shared" si="206"/>
        <v>0</v>
      </c>
    </row>
    <row r="1288" spans="1:107">
      <c r="A1288">
        <f>ROW(Source!A1260)</f>
        <v>1260</v>
      </c>
      <c r="B1288">
        <v>36401907</v>
      </c>
      <c r="C1288">
        <v>36408200</v>
      </c>
      <c r="D1288">
        <v>29109782</v>
      </c>
      <c r="E1288">
        <v>1</v>
      </c>
      <c r="F1288">
        <v>1</v>
      </c>
      <c r="G1288">
        <v>1</v>
      </c>
      <c r="H1288">
        <v>3</v>
      </c>
      <c r="I1288" t="s">
        <v>647</v>
      </c>
      <c r="J1288" t="s">
        <v>648</v>
      </c>
      <c r="K1288" t="s">
        <v>649</v>
      </c>
      <c r="L1288">
        <v>1346</v>
      </c>
      <c r="N1288">
        <v>1009</v>
      </c>
      <c r="O1288" t="s">
        <v>160</v>
      </c>
      <c r="P1288" t="s">
        <v>160</v>
      </c>
      <c r="Q1288">
        <v>1</v>
      </c>
      <c r="W1288">
        <v>0</v>
      </c>
      <c r="X1288">
        <v>-71279152</v>
      </c>
      <c r="Y1288">
        <v>69</v>
      </c>
      <c r="AA1288">
        <v>16.309999999999999</v>
      </c>
      <c r="AB1288">
        <v>0</v>
      </c>
      <c r="AC1288">
        <v>0</v>
      </c>
      <c r="AD1288">
        <v>0</v>
      </c>
      <c r="AE1288">
        <v>4.3600000000000003</v>
      </c>
      <c r="AF1288">
        <v>0</v>
      </c>
      <c r="AG1288">
        <v>0</v>
      </c>
      <c r="AH1288">
        <v>0</v>
      </c>
      <c r="AI1288">
        <v>3.74</v>
      </c>
      <c r="AJ1288">
        <v>1</v>
      </c>
      <c r="AK1288">
        <v>1</v>
      </c>
      <c r="AL1288">
        <v>1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 t="s">
        <v>3</v>
      </c>
      <c r="AT1288">
        <v>69</v>
      </c>
      <c r="AU1288" t="s">
        <v>3</v>
      </c>
      <c r="AV1288">
        <v>0</v>
      </c>
      <c r="AW1288">
        <v>2</v>
      </c>
      <c r="AX1288">
        <v>36408226</v>
      </c>
      <c r="AY1288">
        <v>1</v>
      </c>
      <c r="AZ1288">
        <v>0</v>
      </c>
      <c r="BA1288">
        <v>1254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Y1288*Source!I1260</f>
        <v>15.2835</v>
      </c>
      <c r="CY1288">
        <f t="shared" si="202"/>
        <v>16.309999999999999</v>
      </c>
      <c r="CZ1288">
        <f t="shared" si="203"/>
        <v>4.3600000000000003</v>
      </c>
      <c r="DA1288">
        <f t="shared" si="204"/>
        <v>3.74</v>
      </c>
      <c r="DB1288">
        <f t="shared" si="205"/>
        <v>300.83999999999997</v>
      </c>
      <c r="DC1288">
        <f t="shared" si="206"/>
        <v>0</v>
      </c>
    </row>
    <row r="1289" spans="1:107">
      <c r="A1289">
        <f>ROW(Source!A1260)</f>
        <v>1260</v>
      </c>
      <c r="B1289">
        <v>36401907</v>
      </c>
      <c r="C1289">
        <v>36408200</v>
      </c>
      <c r="D1289">
        <v>29110699</v>
      </c>
      <c r="E1289">
        <v>1</v>
      </c>
      <c r="F1289">
        <v>1</v>
      </c>
      <c r="G1289">
        <v>1</v>
      </c>
      <c r="H1289">
        <v>3</v>
      </c>
      <c r="I1289" t="s">
        <v>650</v>
      </c>
      <c r="J1289" t="s">
        <v>651</v>
      </c>
      <c r="K1289" t="s">
        <v>652</v>
      </c>
      <c r="L1289">
        <v>1301</v>
      </c>
      <c r="N1289">
        <v>1003</v>
      </c>
      <c r="O1289" t="s">
        <v>142</v>
      </c>
      <c r="P1289" t="s">
        <v>142</v>
      </c>
      <c r="Q1289">
        <v>1</v>
      </c>
      <c r="W1289">
        <v>0</v>
      </c>
      <c r="X1289">
        <v>1063889258</v>
      </c>
      <c r="Y1289">
        <v>118</v>
      </c>
      <c r="AA1289">
        <v>1.24</v>
      </c>
      <c r="AB1289">
        <v>0</v>
      </c>
      <c r="AC1289">
        <v>0</v>
      </c>
      <c r="AD1289">
        <v>0</v>
      </c>
      <c r="AE1289">
        <v>0.17</v>
      </c>
      <c r="AF1289">
        <v>0</v>
      </c>
      <c r="AG1289">
        <v>0</v>
      </c>
      <c r="AH1289">
        <v>0</v>
      </c>
      <c r="AI1289">
        <v>7.29</v>
      </c>
      <c r="AJ1289">
        <v>1</v>
      </c>
      <c r="AK1289">
        <v>1</v>
      </c>
      <c r="AL1289">
        <v>1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118</v>
      </c>
      <c r="AU1289" t="s">
        <v>3</v>
      </c>
      <c r="AV1289">
        <v>0</v>
      </c>
      <c r="AW1289">
        <v>2</v>
      </c>
      <c r="AX1289">
        <v>36408227</v>
      </c>
      <c r="AY1289">
        <v>1</v>
      </c>
      <c r="AZ1289">
        <v>0</v>
      </c>
      <c r="BA1289">
        <v>1255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Y1289*Source!I1260</f>
        <v>26.137</v>
      </c>
      <c r="CY1289">
        <f t="shared" si="202"/>
        <v>1.24</v>
      </c>
      <c r="CZ1289">
        <f t="shared" si="203"/>
        <v>0.17</v>
      </c>
      <c r="DA1289">
        <f t="shared" si="204"/>
        <v>7.29</v>
      </c>
      <c r="DB1289">
        <f t="shared" si="205"/>
        <v>20.059999999999999</v>
      </c>
      <c r="DC1289">
        <f t="shared" si="206"/>
        <v>0</v>
      </c>
    </row>
    <row r="1290" spans="1:107">
      <c r="A1290">
        <f>ROW(Source!A1260)</f>
        <v>1260</v>
      </c>
      <c r="B1290">
        <v>36401907</v>
      </c>
      <c r="C1290">
        <v>36408200</v>
      </c>
      <c r="D1290">
        <v>29110797</v>
      </c>
      <c r="E1290">
        <v>1</v>
      </c>
      <c r="F1290">
        <v>1</v>
      </c>
      <c r="G1290">
        <v>1</v>
      </c>
      <c r="H1290">
        <v>3</v>
      </c>
      <c r="I1290" t="s">
        <v>653</v>
      </c>
      <c r="J1290" t="s">
        <v>654</v>
      </c>
      <c r="K1290" t="s">
        <v>655</v>
      </c>
      <c r="L1290">
        <v>1301</v>
      </c>
      <c r="N1290">
        <v>1003</v>
      </c>
      <c r="O1290" t="s">
        <v>142</v>
      </c>
      <c r="P1290" t="s">
        <v>142</v>
      </c>
      <c r="Q1290">
        <v>1</v>
      </c>
      <c r="W1290">
        <v>0</v>
      </c>
      <c r="X1290">
        <v>1919953005</v>
      </c>
      <c r="Y1290">
        <v>80</v>
      </c>
      <c r="AA1290">
        <v>15.5</v>
      </c>
      <c r="AB1290">
        <v>0</v>
      </c>
      <c r="AC1290">
        <v>0</v>
      </c>
      <c r="AD1290">
        <v>0</v>
      </c>
      <c r="AE1290">
        <v>1.74</v>
      </c>
      <c r="AF1290">
        <v>0</v>
      </c>
      <c r="AG1290">
        <v>0</v>
      </c>
      <c r="AH1290">
        <v>0</v>
      </c>
      <c r="AI1290">
        <v>8.91</v>
      </c>
      <c r="AJ1290">
        <v>1</v>
      </c>
      <c r="AK1290">
        <v>1</v>
      </c>
      <c r="AL1290">
        <v>1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 t="s">
        <v>3</v>
      </c>
      <c r="AT1290">
        <v>80</v>
      </c>
      <c r="AU1290" t="s">
        <v>3</v>
      </c>
      <c r="AV1290">
        <v>0</v>
      </c>
      <c r="AW1290">
        <v>2</v>
      </c>
      <c r="AX1290">
        <v>36408228</v>
      </c>
      <c r="AY1290">
        <v>1</v>
      </c>
      <c r="AZ1290">
        <v>0</v>
      </c>
      <c r="BA1290">
        <v>1256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Y1290*Source!I1260</f>
        <v>17.72</v>
      </c>
      <c r="CY1290">
        <f t="shared" si="202"/>
        <v>15.5</v>
      </c>
      <c r="CZ1290">
        <f t="shared" si="203"/>
        <v>1.74</v>
      </c>
      <c r="DA1290">
        <f t="shared" si="204"/>
        <v>8.91</v>
      </c>
      <c r="DB1290">
        <f t="shared" si="205"/>
        <v>139.19999999999999</v>
      </c>
      <c r="DC1290">
        <f t="shared" si="206"/>
        <v>0</v>
      </c>
    </row>
    <row r="1291" spans="1:107">
      <c r="A1291">
        <f>ROW(Source!A1260)</f>
        <v>1260</v>
      </c>
      <c r="B1291">
        <v>36401907</v>
      </c>
      <c r="C1291">
        <v>36408200</v>
      </c>
      <c r="D1291">
        <v>29110815</v>
      </c>
      <c r="E1291">
        <v>1</v>
      </c>
      <c r="F1291">
        <v>1</v>
      </c>
      <c r="G1291">
        <v>1</v>
      </c>
      <c r="H1291">
        <v>3</v>
      </c>
      <c r="I1291" t="s">
        <v>656</v>
      </c>
      <c r="J1291" t="s">
        <v>657</v>
      </c>
      <c r="K1291" t="s">
        <v>658</v>
      </c>
      <c r="L1291">
        <v>1301</v>
      </c>
      <c r="N1291">
        <v>1003</v>
      </c>
      <c r="O1291" t="s">
        <v>142</v>
      </c>
      <c r="P1291" t="s">
        <v>142</v>
      </c>
      <c r="Q1291">
        <v>1</v>
      </c>
      <c r="W1291">
        <v>0</v>
      </c>
      <c r="X1291">
        <v>-1169660804</v>
      </c>
      <c r="Y1291">
        <v>117</v>
      </c>
      <c r="AA1291">
        <v>6.29</v>
      </c>
      <c r="AB1291">
        <v>0</v>
      </c>
      <c r="AC1291">
        <v>0</v>
      </c>
      <c r="AD1291">
        <v>0</v>
      </c>
      <c r="AE1291">
        <v>0.85</v>
      </c>
      <c r="AF1291">
        <v>0</v>
      </c>
      <c r="AG1291">
        <v>0</v>
      </c>
      <c r="AH1291">
        <v>0</v>
      </c>
      <c r="AI1291">
        <v>7.4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117</v>
      </c>
      <c r="AU1291" t="s">
        <v>3</v>
      </c>
      <c r="AV1291">
        <v>0</v>
      </c>
      <c r="AW1291">
        <v>2</v>
      </c>
      <c r="AX1291">
        <v>36408229</v>
      </c>
      <c r="AY1291">
        <v>1</v>
      </c>
      <c r="AZ1291">
        <v>0</v>
      </c>
      <c r="BA1291">
        <v>1257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Y1291*Source!I1260</f>
        <v>25.915500000000002</v>
      </c>
      <c r="CY1291">
        <f t="shared" si="202"/>
        <v>6.29</v>
      </c>
      <c r="CZ1291">
        <f t="shared" si="203"/>
        <v>0.85</v>
      </c>
      <c r="DA1291">
        <f t="shared" si="204"/>
        <v>7.4</v>
      </c>
      <c r="DB1291">
        <f t="shared" si="205"/>
        <v>99.45</v>
      </c>
      <c r="DC1291">
        <f t="shared" si="206"/>
        <v>0</v>
      </c>
    </row>
    <row r="1292" spans="1:107">
      <c r="A1292">
        <f>ROW(Source!A1260)</f>
        <v>1260</v>
      </c>
      <c r="B1292">
        <v>36401907</v>
      </c>
      <c r="C1292">
        <v>36408200</v>
      </c>
      <c r="D1292">
        <v>29111455</v>
      </c>
      <c r="E1292">
        <v>1</v>
      </c>
      <c r="F1292">
        <v>1</v>
      </c>
      <c r="G1292">
        <v>1</v>
      </c>
      <c r="H1292">
        <v>3</v>
      </c>
      <c r="I1292" t="s">
        <v>659</v>
      </c>
      <c r="J1292" t="s">
        <v>660</v>
      </c>
      <c r="K1292" t="s">
        <v>661</v>
      </c>
      <c r="L1292">
        <v>1327</v>
      </c>
      <c r="N1292">
        <v>1005</v>
      </c>
      <c r="O1292" t="s">
        <v>155</v>
      </c>
      <c r="P1292" t="s">
        <v>155</v>
      </c>
      <c r="Q1292">
        <v>1</v>
      </c>
      <c r="W1292">
        <v>0</v>
      </c>
      <c r="X1292">
        <v>-1126346608</v>
      </c>
      <c r="Y1292">
        <v>225</v>
      </c>
      <c r="AA1292">
        <v>73.790000000000006</v>
      </c>
      <c r="AB1292">
        <v>0</v>
      </c>
      <c r="AC1292">
        <v>0</v>
      </c>
      <c r="AD1292">
        <v>0</v>
      </c>
      <c r="AE1292">
        <v>15.06</v>
      </c>
      <c r="AF1292">
        <v>0</v>
      </c>
      <c r="AG1292">
        <v>0</v>
      </c>
      <c r="AH1292">
        <v>0</v>
      </c>
      <c r="AI1292">
        <v>4.9000000000000004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225</v>
      </c>
      <c r="AU1292" t="s">
        <v>3</v>
      </c>
      <c r="AV1292">
        <v>0</v>
      </c>
      <c r="AW1292">
        <v>2</v>
      </c>
      <c r="AX1292">
        <v>36408230</v>
      </c>
      <c r="AY1292">
        <v>1</v>
      </c>
      <c r="AZ1292">
        <v>0</v>
      </c>
      <c r="BA1292">
        <v>1258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Y1292*Source!I1260</f>
        <v>49.837499999999999</v>
      </c>
      <c r="CY1292">
        <f t="shared" si="202"/>
        <v>73.790000000000006</v>
      </c>
      <c r="CZ1292">
        <f t="shared" si="203"/>
        <v>15.06</v>
      </c>
      <c r="DA1292">
        <f t="shared" si="204"/>
        <v>4.9000000000000004</v>
      </c>
      <c r="DB1292">
        <f t="shared" si="205"/>
        <v>3388.5</v>
      </c>
      <c r="DC1292">
        <f t="shared" si="206"/>
        <v>0</v>
      </c>
    </row>
    <row r="1293" spans="1:107">
      <c r="A1293">
        <f>ROW(Source!A1260)</f>
        <v>1260</v>
      </c>
      <c r="B1293">
        <v>36401907</v>
      </c>
      <c r="C1293">
        <v>36408200</v>
      </c>
      <c r="D1293">
        <v>29114733</v>
      </c>
      <c r="E1293">
        <v>1</v>
      </c>
      <c r="F1293">
        <v>1</v>
      </c>
      <c r="G1293">
        <v>1</v>
      </c>
      <c r="H1293">
        <v>3</v>
      </c>
      <c r="I1293" t="s">
        <v>662</v>
      </c>
      <c r="J1293" t="s">
        <v>663</v>
      </c>
      <c r="K1293" t="s">
        <v>664</v>
      </c>
      <c r="L1293">
        <v>1354</v>
      </c>
      <c r="N1293">
        <v>1010</v>
      </c>
      <c r="O1293" t="s">
        <v>237</v>
      </c>
      <c r="P1293" t="s">
        <v>237</v>
      </c>
      <c r="Q1293">
        <v>1</v>
      </c>
      <c r="W1293">
        <v>0</v>
      </c>
      <c r="X1293">
        <v>-1352915271</v>
      </c>
      <c r="Y1293">
        <v>790</v>
      </c>
      <c r="AA1293">
        <v>0.3</v>
      </c>
      <c r="AB1293">
        <v>0</v>
      </c>
      <c r="AC1293">
        <v>0</v>
      </c>
      <c r="AD1293">
        <v>0</v>
      </c>
      <c r="AE1293">
        <v>0.02</v>
      </c>
      <c r="AF1293">
        <v>0</v>
      </c>
      <c r="AG1293">
        <v>0</v>
      </c>
      <c r="AH1293">
        <v>0</v>
      </c>
      <c r="AI1293">
        <v>14.91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0</v>
      </c>
      <c r="AQ1293">
        <v>0</v>
      </c>
      <c r="AR1293">
        <v>0</v>
      </c>
      <c r="AS1293" t="s">
        <v>3</v>
      </c>
      <c r="AT1293">
        <v>790</v>
      </c>
      <c r="AU1293" t="s">
        <v>3</v>
      </c>
      <c r="AV1293">
        <v>0</v>
      </c>
      <c r="AW1293">
        <v>2</v>
      </c>
      <c r="AX1293">
        <v>36408231</v>
      </c>
      <c r="AY1293">
        <v>1</v>
      </c>
      <c r="AZ1293">
        <v>0</v>
      </c>
      <c r="BA1293">
        <v>1259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Y1293*Source!I1260</f>
        <v>174.98500000000001</v>
      </c>
      <c r="CY1293">
        <f t="shared" si="202"/>
        <v>0.3</v>
      </c>
      <c r="CZ1293">
        <f t="shared" si="203"/>
        <v>0.02</v>
      </c>
      <c r="DA1293">
        <f t="shared" si="204"/>
        <v>14.91</v>
      </c>
      <c r="DB1293">
        <f t="shared" si="205"/>
        <v>15.8</v>
      </c>
      <c r="DC1293">
        <f t="shared" si="206"/>
        <v>0</v>
      </c>
    </row>
    <row r="1294" spans="1:107">
      <c r="A1294">
        <f>ROW(Source!A1260)</f>
        <v>1260</v>
      </c>
      <c r="B1294">
        <v>36401907</v>
      </c>
      <c r="C1294">
        <v>36408200</v>
      </c>
      <c r="D1294">
        <v>29114734</v>
      </c>
      <c r="E1294">
        <v>1</v>
      </c>
      <c r="F1294">
        <v>1</v>
      </c>
      <c r="G1294">
        <v>1</v>
      </c>
      <c r="H1294">
        <v>3</v>
      </c>
      <c r="I1294" t="s">
        <v>665</v>
      </c>
      <c r="J1294" t="s">
        <v>666</v>
      </c>
      <c r="K1294" t="s">
        <v>667</v>
      </c>
      <c r="L1294">
        <v>1354</v>
      </c>
      <c r="N1294">
        <v>1010</v>
      </c>
      <c r="O1294" t="s">
        <v>237</v>
      </c>
      <c r="P1294" t="s">
        <v>237</v>
      </c>
      <c r="Q1294">
        <v>1</v>
      </c>
      <c r="W1294">
        <v>0</v>
      </c>
      <c r="X1294">
        <v>1370092194</v>
      </c>
      <c r="Y1294">
        <v>1844</v>
      </c>
      <c r="AA1294">
        <v>0.38</v>
      </c>
      <c r="AB1294">
        <v>0</v>
      </c>
      <c r="AC1294">
        <v>0</v>
      </c>
      <c r="AD1294">
        <v>0</v>
      </c>
      <c r="AE1294">
        <v>0.03</v>
      </c>
      <c r="AF1294">
        <v>0</v>
      </c>
      <c r="AG1294">
        <v>0</v>
      </c>
      <c r="AH1294">
        <v>0</v>
      </c>
      <c r="AI1294">
        <v>12.55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 t="s">
        <v>3</v>
      </c>
      <c r="AT1294">
        <v>1844</v>
      </c>
      <c r="AU1294" t="s">
        <v>3</v>
      </c>
      <c r="AV1294">
        <v>0</v>
      </c>
      <c r="AW1294">
        <v>2</v>
      </c>
      <c r="AX1294">
        <v>36408232</v>
      </c>
      <c r="AY1294">
        <v>1</v>
      </c>
      <c r="AZ1294">
        <v>0</v>
      </c>
      <c r="BA1294">
        <v>1260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Y1294*Source!I1260</f>
        <v>408.44600000000003</v>
      </c>
      <c r="CY1294">
        <f t="shared" si="202"/>
        <v>0.38</v>
      </c>
      <c r="CZ1294">
        <f t="shared" si="203"/>
        <v>0.03</v>
      </c>
      <c r="DA1294">
        <f t="shared" si="204"/>
        <v>12.55</v>
      </c>
      <c r="DB1294">
        <f t="shared" si="205"/>
        <v>55.32</v>
      </c>
      <c r="DC1294">
        <f t="shared" si="206"/>
        <v>0</v>
      </c>
    </row>
    <row r="1295" spans="1:107">
      <c r="A1295">
        <f>ROW(Source!A1260)</f>
        <v>1260</v>
      </c>
      <c r="B1295">
        <v>36401907</v>
      </c>
      <c r="C1295">
        <v>36408200</v>
      </c>
      <c r="D1295">
        <v>29114482</v>
      </c>
      <c r="E1295">
        <v>1</v>
      </c>
      <c r="F1295">
        <v>1</v>
      </c>
      <c r="G1295">
        <v>1</v>
      </c>
      <c r="H1295">
        <v>3</v>
      </c>
      <c r="I1295" t="s">
        <v>668</v>
      </c>
      <c r="J1295" t="s">
        <v>669</v>
      </c>
      <c r="K1295" t="s">
        <v>670</v>
      </c>
      <c r="L1295">
        <v>1354</v>
      </c>
      <c r="N1295">
        <v>1010</v>
      </c>
      <c r="O1295" t="s">
        <v>237</v>
      </c>
      <c r="P1295" t="s">
        <v>237</v>
      </c>
      <c r="Q1295">
        <v>1</v>
      </c>
      <c r="W1295">
        <v>0</v>
      </c>
      <c r="X1295">
        <v>-520920930</v>
      </c>
      <c r="Y1295">
        <v>149</v>
      </c>
      <c r="AA1295">
        <v>0.33</v>
      </c>
      <c r="AB1295">
        <v>0</v>
      </c>
      <c r="AC1295">
        <v>0</v>
      </c>
      <c r="AD1295">
        <v>0</v>
      </c>
      <c r="AE1295">
        <v>7.0000000000000007E-2</v>
      </c>
      <c r="AF1295">
        <v>0</v>
      </c>
      <c r="AG1295">
        <v>0</v>
      </c>
      <c r="AH1295">
        <v>0</v>
      </c>
      <c r="AI1295">
        <v>4.74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0</v>
      </c>
      <c r="AQ1295">
        <v>0</v>
      </c>
      <c r="AR1295">
        <v>0</v>
      </c>
      <c r="AS1295" t="s">
        <v>3</v>
      </c>
      <c r="AT1295">
        <v>149</v>
      </c>
      <c r="AU1295" t="s">
        <v>3</v>
      </c>
      <c r="AV1295">
        <v>0</v>
      </c>
      <c r="AW1295">
        <v>2</v>
      </c>
      <c r="AX1295">
        <v>36408233</v>
      </c>
      <c r="AY1295">
        <v>1</v>
      </c>
      <c r="AZ1295">
        <v>0</v>
      </c>
      <c r="BA1295">
        <v>1261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Y1295*Source!I1260</f>
        <v>33.003500000000003</v>
      </c>
      <c r="CY1295">
        <f t="shared" si="202"/>
        <v>0.33</v>
      </c>
      <c r="CZ1295">
        <f t="shared" si="203"/>
        <v>7.0000000000000007E-2</v>
      </c>
      <c r="DA1295">
        <f t="shared" si="204"/>
        <v>4.74</v>
      </c>
      <c r="DB1295">
        <f t="shared" si="205"/>
        <v>10.43</v>
      </c>
      <c r="DC1295">
        <f t="shared" si="206"/>
        <v>0</v>
      </c>
    </row>
    <row r="1296" spans="1:107">
      <c r="A1296">
        <f>ROW(Source!A1260)</f>
        <v>1260</v>
      </c>
      <c r="B1296">
        <v>36401907</v>
      </c>
      <c r="C1296">
        <v>36408200</v>
      </c>
      <c r="D1296">
        <v>29129584</v>
      </c>
      <c r="E1296">
        <v>1</v>
      </c>
      <c r="F1296">
        <v>1</v>
      </c>
      <c r="G1296">
        <v>1</v>
      </c>
      <c r="H1296">
        <v>3</v>
      </c>
      <c r="I1296" t="s">
        <v>671</v>
      </c>
      <c r="J1296" t="s">
        <v>672</v>
      </c>
      <c r="K1296" t="s">
        <v>673</v>
      </c>
      <c r="L1296">
        <v>1301</v>
      </c>
      <c r="N1296">
        <v>1003</v>
      </c>
      <c r="O1296" t="s">
        <v>142</v>
      </c>
      <c r="P1296" t="s">
        <v>142</v>
      </c>
      <c r="Q1296">
        <v>1</v>
      </c>
      <c r="W1296">
        <v>0</v>
      </c>
      <c r="X1296">
        <v>-1665253311</v>
      </c>
      <c r="Y1296">
        <v>86</v>
      </c>
      <c r="AA1296">
        <v>53.07</v>
      </c>
      <c r="AB1296">
        <v>0</v>
      </c>
      <c r="AC1296">
        <v>0</v>
      </c>
      <c r="AD1296">
        <v>0</v>
      </c>
      <c r="AE1296">
        <v>7.22</v>
      </c>
      <c r="AF1296">
        <v>0</v>
      </c>
      <c r="AG1296">
        <v>0</v>
      </c>
      <c r="AH1296">
        <v>0</v>
      </c>
      <c r="AI1296">
        <v>7.35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86</v>
      </c>
      <c r="AU1296" t="s">
        <v>3</v>
      </c>
      <c r="AV1296">
        <v>0</v>
      </c>
      <c r="AW1296">
        <v>2</v>
      </c>
      <c r="AX1296">
        <v>36408234</v>
      </c>
      <c r="AY1296">
        <v>1</v>
      </c>
      <c r="AZ1296">
        <v>0</v>
      </c>
      <c r="BA1296">
        <v>1262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Y1296*Source!I1260</f>
        <v>19.048999999999999</v>
      </c>
      <c r="CY1296">
        <f t="shared" si="202"/>
        <v>53.07</v>
      </c>
      <c r="CZ1296">
        <f t="shared" si="203"/>
        <v>7.22</v>
      </c>
      <c r="DA1296">
        <f t="shared" si="204"/>
        <v>7.35</v>
      </c>
      <c r="DB1296">
        <f t="shared" si="205"/>
        <v>620.91999999999996</v>
      </c>
      <c r="DC1296">
        <f t="shared" si="206"/>
        <v>0</v>
      </c>
    </row>
    <row r="1297" spans="1:107">
      <c r="A1297">
        <f>ROW(Source!A1260)</f>
        <v>1260</v>
      </c>
      <c r="B1297">
        <v>36401907</v>
      </c>
      <c r="C1297">
        <v>36408200</v>
      </c>
      <c r="D1297">
        <v>29129619</v>
      </c>
      <c r="E1297">
        <v>1</v>
      </c>
      <c r="F1297">
        <v>1</v>
      </c>
      <c r="G1297">
        <v>1</v>
      </c>
      <c r="H1297">
        <v>3</v>
      </c>
      <c r="I1297" t="s">
        <v>674</v>
      </c>
      <c r="J1297" t="s">
        <v>675</v>
      </c>
      <c r="K1297" t="s">
        <v>676</v>
      </c>
      <c r="L1297">
        <v>1301</v>
      </c>
      <c r="N1297">
        <v>1003</v>
      </c>
      <c r="O1297" t="s">
        <v>142</v>
      </c>
      <c r="P1297" t="s">
        <v>142</v>
      </c>
      <c r="Q1297">
        <v>1</v>
      </c>
      <c r="W1297">
        <v>0</v>
      </c>
      <c r="X1297">
        <v>1030922947</v>
      </c>
      <c r="Y1297">
        <v>234</v>
      </c>
      <c r="AA1297">
        <v>61.61</v>
      </c>
      <c r="AB1297">
        <v>0</v>
      </c>
      <c r="AC1297">
        <v>0</v>
      </c>
      <c r="AD1297">
        <v>0</v>
      </c>
      <c r="AE1297">
        <v>8.44</v>
      </c>
      <c r="AF1297">
        <v>0</v>
      </c>
      <c r="AG1297">
        <v>0</v>
      </c>
      <c r="AH1297">
        <v>0</v>
      </c>
      <c r="AI1297">
        <v>7.3</v>
      </c>
      <c r="AJ1297">
        <v>1</v>
      </c>
      <c r="AK1297">
        <v>1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234</v>
      </c>
      <c r="AU1297" t="s">
        <v>3</v>
      </c>
      <c r="AV1297">
        <v>0</v>
      </c>
      <c r="AW1297">
        <v>2</v>
      </c>
      <c r="AX1297">
        <v>36408235</v>
      </c>
      <c r="AY1297">
        <v>1</v>
      </c>
      <c r="AZ1297">
        <v>0</v>
      </c>
      <c r="BA1297">
        <v>1263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Y1297*Source!I1260</f>
        <v>51.831000000000003</v>
      </c>
      <c r="CY1297">
        <f t="shared" si="202"/>
        <v>61.61</v>
      </c>
      <c r="CZ1297">
        <f t="shared" si="203"/>
        <v>8.44</v>
      </c>
      <c r="DA1297">
        <f t="shared" si="204"/>
        <v>7.3</v>
      </c>
      <c r="DB1297">
        <f t="shared" si="205"/>
        <v>1974.96</v>
      </c>
      <c r="DC1297">
        <f t="shared" si="206"/>
        <v>0</v>
      </c>
    </row>
    <row r="1298" spans="1:107">
      <c r="A1298">
        <f>ROW(Source!A1260)</f>
        <v>1260</v>
      </c>
      <c r="B1298">
        <v>36401907</v>
      </c>
      <c r="C1298">
        <v>36408200</v>
      </c>
      <c r="D1298">
        <v>29129715</v>
      </c>
      <c r="E1298">
        <v>1</v>
      </c>
      <c r="F1298">
        <v>1</v>
      </c>
      <c r="G1298">
        <v>1</v>
      </c>
      <c r="H1298">
        <v>3</v>
      </c>
      <c r="I1298" t="s">
        <v>766</v>
      </c>
      <c r="J1298" t="s">
        <v>767</v>
      </c>
      <c r="K1298" t="s">
        <v>768</v>
      </c>
      <c r="L1298">
        <v>1301</v>
      </c>
      <c r="N1298">
        <v>1003</v>
      </c>
      <c r="O1298" t="s">
        <v>142</v>
      </c>
      <c r="P1298" t="s">
        <v>142</v>
      </c>
      <c r="Q1298">
        <v>1</v>
      </c>
      <c r="W1298">
        <v>0</v>
      </c>
      <c r="X1298">
        <v>-1083681358</v>
      </c>
      <c r="Y1298">
        <v>37</v>
      </c>
      <c r="AA1298">
        <v>31.71</v>
      </c>
      <c r="AB1298">
        <v>0</v>
      </c>
      <c r="AC1298">
        <v>0</v>
      </c>
      <c r="AD1298">
        <v>0</v>
      </c>
      <c r="AE1298">
        <v>6.33</v>
      </c>
      <c r="AF1298">
        <v>0</v>
      </c>
      <c r="AG1298">
        <v>0</v>
      </c>
      <c r="AH1298">
        <v>0</v>
      </c>
      <c r="AI1298">
        <v>5.01</v>
      </c>
      <c r="AJ1298">
        <v>1</v>
      </c>
      <c r="AK1298">
        <v>1</v>
      </c>
      <c r="AL1298">
        <v>1</v>
      </c>
      <c r="AN1298">
        <v>0</v>
      </c>
      <c r="AO1298">
        <v>1</v>
      </c>
      <c r="AP1298">
        <v>0</v>
      </c>
      <c r="AQ1298">
        <v>0</v>
      </c>
      <c r="AR1298">
        <v>0</v>
      </c>
      <c r="AS1298" t="s">
        <v>3</v>
      </c>
      <c r="AT1298">
        <v>37</v>
      </c>
      <c r="AU1298" t="s">
        <v>3</v>
      </c>
      <c r="AV1298">
        <v>0</v>
      </c>
      <c r="AW1298">
        <v>2</v>
      </c>
      <c r="AX1298">
        <v>36408236</v>
      </c>
      <c r="AY1298">
        <v>1</v>
      </c>
      <c r="AZ1298">
        <v>0</v>
      </c>
      <c r="BA1298">
        <v>1264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Y1298*Source!I1260</f>
        <v>8.1955000000000009</v>
      </c>
      <c r="CY1298">
        <f t="shared" si="202"/>
        <v>31.71</v>
      </c>
      <c r="CZ1298">
        <f t="shared" si="203"/>
        <v>6.33</v>
      </c>
      <c r="DA1298">
        <f t="shared" si="204"/>
        <v>5.01</v>
      </c>
      <c r="DB1298">
        <f t="shared" si="205"/>
        <v>234.21</v>
      </c>
      <c r="DC1298">
        <f t="shared" si="206"/>
        <v>0</v>
      </c>
    </row>
    <row r="1299" spans="1:107">
      <c r="A1299">
        <f>ROW(Source!A1261)</f>
        <v>1261</v>
      </c>
      <c r="B1299">
        <v>36401907</v>
      </c>
      <c r="C1299">
        <v>36408237</v>
      </c>
      <c r="D1299">
        <v>18410244</v>
      </c>
      <c r="E1299">
        <v>1</v>
      </c>
      <c r="F1299">
        <v>1</v>
      </c>
      <c r="G1299">
        <v>1</v>
      </c>
      <c r="H1299">
        <v>1</v>
      </c>
      <c r="I1299" t="s">
        <v>680</v>
      </c>
      <c r="J1299" t="s">
        <v>3</v>
      </c>
      <c r="K1299" t="s">
        <v>681</v>
      </c>
      <c r="L1299">
        <v>1369</v>
      </c>
      <c r="N1299">
        <v>1013</v>
      </c>
      <c r="O1299" t="s">
        <v>514</v>
      </c>
      <c r="P1299" t="s">
        <v>514</v>
      </c>
      <c r="Q1299">
        <v>1</v>
      </c>
      <c r="W1299">
        <v>0</v>
      </c>
      <c r="X1299">
        <v>-1803619151</v>
      </c>
      <c r="Y1299">
        <v>64.330999999999989</v>
      </c>
      <c r="AA1299">
        <v>0</v>
      </c>
      <c r="AB1299">
        <v>0</v>
      </c>
      <c r="AC1299">
        <v>0</v>
      </c>
      <c r="AD1299">
        <v>296.73</v>
      </c>
      <c r="AE1299">
        <v>0</v>
      </c>
      <c r="AF1299">
        <v>0</v>
      </c>
      <c r="AG1299">
        <v>0</v>
      </c>
      <c r="AH1299">
        <v>296.73</v>
      </c>
      <c r="AI1299">
        <v>1</v>
      </c>
      <c r="AJ1299">
        <v>1</v>
      </c>
      <c r="AK1299">
        <v>1</v>
      </c>
      <c r="AL1299">
        <v>1</v>
      </c>
      <c r="AN1299">
        <v>0</v>
      </c>
      <c r="AO1299">
        <v>1</v>
      </c>
      <c r="AP1299">
        <v>1</v>
      </c>
      <c r="AQ1299">
        <v>0</v>
      </c>
      <c r="AR1299">
        <v>0</v>
      </c>
      <c r="AS1299" t="s">
        <v>3</v>
      </c>
      <c r="AT1299">
        <v>55.94</v>
      </c>
      <c r="AU1299" t="s">
        <v>134</v>
      </c>
      <c r="AV1299">
        <v>1</v>
      </c>
      <c r="AW1299">
        <v>2</v>
      </c>
      <c r="AX1299">
        <v>36408245</v>
      </c>
      <c r="AY1299">
        <v>2</v>
      </c>
      <c r="AZ1299">
        <v>131072</v>
      </c>
      <c r="BA1299">
        <v>1265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Y1299*Source!I1261</f>
        <v>28.498632999999995</v>
      </c>
      <c r="CY1299">
        <f>AD1299</f>
        <v>296.73</v>
      </c>
      <c r="CZ1299">
        <f>AH1299</f>
        <v>296.73</v>
      </c>
      <c r="DA1299">
        <f>AL1299</f>
        <v>1</v>
      </c>
      <c r="DB1299">
        <f>ROUND((ROUND(AT1299*CZ1299,2)*1.15),2)</f>
        <v>19088.939999999999</v>
      </c>
      <c r="DC1299">
        <f>ROUND((ROUND(AT1299*AG1299,2)*1.15),2)</f>
        <v>0</v>
      </c>
    </row>
    <row r="1300" spans="1:107">
      <c r="A1300">
        <f>ROW(Source!A1261)</f>
        <v>1261</v>
      </c>
      <c r="B1300">
        <v>36401907</v>
      </c>
      <c r="C1300">
        <v>36408237</v>
      </c>
      <c r="D1300">
        <v>121548</v>
      </c>
      <c r="E1300">
        <v>1</v>
      </c>
      <c r="F1300">
        <v>1</v>
      </c>
      <c r="G1300">
        <v>1</v>
      </c>
      <c r="H1300">
        <v>1</v>
      </c>
      <c r="I1300" t="s">
        <v>35</v>
      </c>
      <c r="J1300" t="s">
        <v>3</v>
      </c>
      <c r="K1300" t="s">
        <v>515</v>
      </c>
      <c r="L1300">
        <v>608254</v>
      </c>
      <c r="N1300">
        <v>1013</v>
      </c>
      <c r="O1300" t="s">
        <v>516</v>
      </c>
      <c r="P1300" t="s">
        <v>516</v>
      </c>
      <c r="Q1300">
        <v>1</v>
      </c>
      <c r="W1300">
        <v>0</v>
      </c>
      <c r="X1300">
        <v>-185737400</v>
      </c>
      <c r="Y1300">
        <v>1.2500000000000001E-2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1</v>
      </c>
      <c r="AJ1300">
        <v>1</v>
      </c>
      <c r="AK1300">
        <v>1</v>
      </c>
      <c r="AL1300">
        <v>1</v>
      </c>
      <c r="AN1300">
        <v>0</v>
      </c>
      <c r="AO1300">
        <v>1</v>
      </c>
      <c r="AP1300">
        <v>1</v>
      </c>
      <c r="AQ1300">
        <v>0</v>
      </c>
      <c r="AR1300">
        <v>0</v>
      </c>
      <c r="AS1300" t="s">
        <v>3</v>
      </c>
      <c r="AT1300">
        <v>0.01</v>
      </c>
      <c r="AU1300" t="s">
        <v>133</v>
      </c>
      <c r="AV1300">
        <v>2</v>
      </c>
      <c r="AW1300">
        <v>2</v>
      </c>
      <c r="AX1300">
        <v>36408246</v>
      </c>
      <c r="AY1300">
        <v>1</v>
      </c>
      <c r="AZ1300">
        <v>0</v>
      </c>
      <c r="BA1300">
        <v>1266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Y1300*Source!I1261</f>
        <v>5.5375000000000008E-3</v>
      </c>
      <c r="CY1300">
        <f>AD1300</f>
        <v>0</v>
      </c>
      <c r="CZ1300">
        <f>AH1300</f>
        <v>0</v>
      </c>
      <c r="DA1300">
        <f>AL1300</f>
        <v>1</v>
      </c>
      <c r="DB1300">
        <f>ROUND((ROUND(AT1300*CZ1300,2)*1.25),2)</f>
        <v>0</v>
      </c>
      <c r="DC1300">
        <f>ROUND((ROUND(AT1300*AG1300,2)*1.25),2)</f>
        <v>0</v>
      </c>
    </row>
    <row r="1301" spans="1:107">
      <c r="A1301">
        <f>ROW(Source!A1261)</f>
        <v>1261</v>
      </c>
      <c r="B1301">
        <v>36401907</v>
      </c>
      <c r="C1301">
        <v>36408237</v>
      </c>
      <c r="D1301">
        <v>29172556</v>
      </c>
      <c r="E1301">
        <v>1</v>
      </c>
      <c r="F1301">
        <v>1</v>
      </c>
      <c r="G1301">
        <v>1</v>
      </c>
      <c r="H1301">
        <v>2</v>
      </c>
      <c r="I1301" t="s">
        <v>517</v>
      </c>
      <c r="J1301" t="s">
        <v>518</v>
      </c>
      <c r="K1301" t="s">
        <v>519</v>
      </c>
      <c r="L1301">
        <v>1368</v>
      </c>
      <c r="N1301">
        <v>1011</v>
      </c>
      <c r="O1301" t="s">
        <v>520</v>
      </c>
      <c r="P1301" t="s">
        <v>520</v>
      </c>
      <c r="Q1301">
        <v>1</v>
      </c>
      <c r="W1301">
        <v>0</v>
      </c>
      <c r="X1301">
        <v>-1302720870</v>
      </c>
      <c r="Y1301">
        <v>1.2500000000000001E-2</v>
      </c>
      <c r="AA1301">
        <v>0</v>
      </c>
      <c r="AB1301">
        <v>466.71</v>
      </c>
      <c r="AC1301">
        <v>449.82</v>
      </c>
      <c r="AD1301">
        <v>0</v>
      </c>
      <c r="AE1301">
        <v>0</v>
      </c>
      <c r="AF1301">
        <v>31.26</v>
      </c>
      <c r="AG1301">
        <v>13.5</v>
      </c>
      <c r="AH1301">
        <v>0</v>
      </c>
      <c r="AI1301">
        <v>1</v>
      </c>
      <c r="AJ1301">
        <v>14.93</v>
      </c>
      <c r="AK1301">
        <v>33.32</v>
      </c>
      <c r="AL1301">
        <v>1</v>
      </c>
      <c r="AN1301">
        <v>0</v>
      </c>
      <c r="AO1301">
        <v>1</v>
      </c>
      <c r="AP1301">
        <v>1</v>
      </c>
      <c r="AQ1301">
        <v>0</v>
      </c>
      <c r="AR1301">
        <v>0</v>
      </c>
      <c r="AS1301" t="s">
        <v>3</v>
      </c>
      <c r="AT1301">
        <v>0.01</v>
      </c>
      <c r="AU1301" t="s">
        <v>133</v>
      </c>
      <c r="AV1301">
        <v>0</v>
      </c>
      <c r="AW1301">
        <v>2</v>
      </c>
      <c r="AX1301">
        <v>36408247</v>
      </c>
      <c r="AY1301">
        <v>1</v>
      </c>
      <c r="AZ1301">
        <v>0</v>
      </c>
      <c r="BA1301">
        <v>1267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Y1301*Source!I1261</f>
        <v>5.5375000000000008E-3</v>
      </c>
      <c r="CY1301">
        <f>AB1301</f>
        <v>466.71</v>
      </c>
      <c r="CZ1301">
        <f>AF1301</f>
        <v>31.26</v>
      </c>
      <c r="DA1301">
        <f>AJ1301</f>
        <v>14.93</v>
      </c>
      <c r="DB1301">
        <f>ROUND((ROUND(AT1301*CZ1301,2)*1.25),2)</f>
        <v>0.39</v>
      </c>
      <c r="DC1301">
        <f>ROUND((ROUND(AT1301*AG1301,2)*1.25),2)</f>
        <v>0.18</v>
      </c>
    </row>
    <row r="1302" spans="1:107">
      <c r="A1302">
        <f>ROW(Source!A1261)</f>
        <v>1261</v>
      </c>
      <c r="B1302">
        <v>36401907</v>
      </c>
      <c r="C1302">
        <v>36408237</v>
      </c>
      <c r="D1302">
        <v>29174913</v>
      </c>
      <c r="E1302">
        <v>1</v>
      </c>
      <c r="F1302">
        <v>1</v>
      </c>
      <c r="G1302">
        <v>1</v>
      </c>
      <c r="H1302">
        <v>2</v>
      </c>
      <c r="I1302" t="s">
        <v>531</v>
      </c>
      <c r="J1302" t="s">
        <v>532</v>
      </c>
      <c r="K1302" t="s">
        <v>533</v>
      </c>
      <c r="L1302">
        <v>1368</v>
      </c>
      <c r="N1302">
        <v>1011</v>
      </c>
      <c r="O1302" t="s">
        <v>520</v>
      </c>
      <c r="P1302" t="s">
        <v>520</v>
      </c>
      <c r="Q1302">
        <v>1</v>
      </c>
      <c r="W1302">
        <v>0</v>
      </c>
      <c r="X1302">
        <v>458544584</v>
      </c>
      <c r="Y1302">
        <v>1.2500000000000001E-2</v>
      </c>
      <c r="AA1302">
        <v>0</v>
      </c>
      <c r="AB1302">
        <v>932.72</v>
      </c>
      <c r="AC1302">
        <v>386.51</v>
      </c>
      <c r="AD1302">
        <v>0</v>
      </c>
      <c r="AE1302">
        <v>0</v>
      </c>
      <c r="AF1302">
        <v>87.17</v>
      </c>
      <c r="AG1302">
        <v>11.6</v>
      </c>
      <c r="AH1302">
        <v>0</v>
      </c>
      <c r="AI1302">
        <v>1</v>
      </c>
      <c r="AJ1302">
        <v>10.7</v>
      </c>
      <c r="AK1302">
        <v>33.32</v>
      </c>
      <c r="AL1302">
        <v>1</v>
      </c>
      <c r="AN1302">
        <v>0</v>
      </c>
      <c r="AO1302">
        <v>1</v>
      </c>
      <c r="AP1302">
        <v>1</v>
      </c>
      <c r="AQ1302">
        <v>0</v>
      </c>
      <c r="AR1302">
        <v>0</v>
      </c>
      <c r="AS1302" t="s">
        <v>3</v>
      </c>
      <c r="AT1302">
        <v>0.01</v>
      </c>
      <c r="AU1302" t="s">
        <v>133</v>
      </c>
      <c r="AV1302">
        <v>0</v>
      </c>
      <c r="AW1302">
        <v>2</v>
      </c>
      <c r="AX1302">
        <v>36408248</v>
      </c>
      <c r="AY1302">
        <v>1</v>
      </c>
      <c r="AZ1302">
        <v>0</v>
      </c>
      <c r="BA1302">
        <v>1268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Y1302*Source!I1261</f>
        <v>5.5375000000000008E-3</v>
      </c>
      <c r="CY1302">
        <f>AB1302</f>
        <v>932.72</v>
      </c>
      <c r="CZ1302">
        <f>AF1302</f>
        <v>87.17</v>
      </c>
      <c r="DA1302">
        <f>AJ1302</f>
        <v>10.7</v>
      </c>
      <c r="DB1302">
        <f>ROUND((ROUND(AT1302*CZ1302,2)*1.25),2)</f>
        <v>1.0900000000000001</v>
      </c>
      <c r="DC1302">
        <f>ROUND((ROUND(AT1302*AG1302,2)*1.25),2)</f>
        <v>0.15</v>
      </c>
    </row>
    <row r="1303" spans="1:107">
      <c r="A1303">
        <f>ROW(Source!A1261)</f>
        <v>1261</v>
      </c>
      <c r="B1303">
        <v>36401907</v>
      </c>
      <c r="C1303">
        <v>36408237</v>
      </c>
      <c r="D1303">
        <v>29109386</v>
      </c>
      <c r="E1303">
        <v>1</v>
      </c>
      <c r="F1303">
        <v>1</v>
      </c>
      <c r="G1303">
        <v>1</v>
      </c>
      <c r="H1303">
        <v>3</v>
      </c>
      <c r="I1303" t="s">
        <v>682</v>
      </c>
      <c r="J1303" t="s">
        <v>683</v>
      </c>
      <c r="K1303" t="s">
        <v>684</v>
      </c>
      <c r="L1303">
        <v>1348</v>
      </c>
      <c r="N1303">
        <v>1009</v>
      </c>
      <c r="O1303" t="s">
        <v>30</v>
      </c>
      <c r="P1303" t="s">
        <v>30</v>
      </c>
      <c r="Q1303">
        <v>1000</v>
      </c>
      <c r="W1303">
        <v>0</v>
      </c>
      <c r="X1303">
        <v>-1262442712</v>
      </c>
      <c r="Y1303">
        <v>3.4099999999999998E-2</v>
      </c>
      <c r="AA1303">
        <v>55935.05</v>
      </c>
      <c r="AB1303">
        <v>0</v>
      </c>
      <c r="AC1303">
        <v>0</v>
      </c>
      <c r="AD1303">
        <v>0</v>
      </c>
      <c r="AE1303">
        <v>11300.01</v>
      </c>
      <c r="AF1303">
        <v>0</v>
      </c>
      <c r="AG1303">
        <v>0</v>
      </c>
      <c r="AH1303">
        <v>0</v>
      </c>
      <c r="AI1303">
        <v>4.95</v>
      </c>
      <c r="AJ1303">
        <v>1</v>
      </c>
      <c r="AK1303">
        <v>1</v>
      </c>
      <c r="AL1303">
        <v>1</v>
      </c>
      <c r="AN1303">
        <v>0</v>
      </c>
      <c r="AO1303">
        <v>1</v>
      </c>
      <c r="AP1303">
        <v>0</v>
      </c>
      <c r="AQ1303">
        <v>0</v>
      </c>
      <c r="AR1303">
        <v>0</v>
      </c>
      <c r="AS1303" t="s">
        <v>3</v>
      </c>
      <c r="AT1303">
        <v>3.4099999999999998E-2</v>
      </c>
      <c r="AU1303" t="s">
        <v>3</v>
      </c>
      <c r="AV1303">
        <v>0</v>
      </c>
      <c r="AW1303">
        <v>2</v>
      </c>
      <c r="AX1303">
        <v>36408249</v>
      </c>
      <c r="AY1303">
        <v>1</v>
      </c>
      <c r="AZ1303">
        <v>0</v>
      </c>
      <c r="BA1303">
        <v>1269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Y1303*Source!I1261</f>
        <v>1.51063E-2</v>
      </c>
      <c r="CY1303">
        <f>AA1303</f>
        <v>55935.05</v>
      </c>
      <c r="CZ1303">
        <f>AE1303</f>
        <v>11300.01</v>
      </c>
      <c r="DA1303">
        <f>AI1303</f>
        <v>4.95</v>
      </c>
      <c r="DB1303">
        <f>ROUND(ROUND(AT1303*CZ1303,2),2)</f>
        <v>385.33</v>
      </c>
      <c r="DC1303">
        <f>ROUND(ROUND(AT1303*AG1303,2),2)</f>
        <v>0</v>
      </c>
    </row>
    <row r="1304" spans="1:107">
      <c r="A1304">
        <f>ROW(Source!A1261)</f>
        <v>1261</v>
      </c>
      <c r="B1304">
        <v>36401907</v>
      </c>
      <c r="C1304">
        <v>36408237</v>
      </c>
      <c r="D1304">
        <v>29107800</v>
      </c>
      <c r="E1304">
        <v>1</v>
      </c>
      <c r="F1304">
        <v>1</v>
      </c>
      <c r="G1304">
        <v>1</v>
      </c>
      <c r="H1304">
        <v>3</v>
      </c>
      <c r="I1304" t="s">
        <v>545</v>
      </c>
      <c r="J1304" t="s">
        <v>546</v>
      </c>
      <c r="K1304" t="s">
        <v>547</v>
      </c>
      <c r="L1304">
        <v>1346</v>
      </c>
      <c r="N1304">
        <v>1009</v>
      </c>
      <c r="O1304" t="s">
        <v>160</v>
      </c>
      <c r="P1304" t="s">
        <v>160</v>
      </c>
      <c r="Q1304">
        <v>1</v>
      </c>
      <c r="W1304">
        <v>0</v>
      </c>
      <c r="X1304">
        <v>-1570619850</v>
      </c>
      <c r="Y1304">
        <v>0.01</v>
      </c>
      <c r="AA1304">
        <v>46.61</v>
      </c>
      <c r="AB1304">
        <v>0</v>
      </c>
      <c r="AC1304">
        <v>0</v>
      </c>
      <c r="AD1304">
        <v>0</v>
      </c>
      <c r="AE1304">
        <v>1.81</v>
      </c>
      <c r="AF1304">
        <v>0</v>
      </c>
      <c r="AG1304">
        <v>0</v>
      </c>
      <c r="AH1304">
        <v>0</v>
      </c>
      <c r="AI1304">
        <v>25.75</v>
      </c>
      <c r="AJ1304">
        <v>1</v>
      </c>
      <c r="AK1304">
        <v>1</v>
      </c>
      <c r="AL1304">
        <v>1</v>
      </c>
      <c r="AN1304">
        <v>0</v>
      </c>
      <c r="AO1304">
        <v>1</v>
      </c>
      <c r="AP1304">
        <v>0</v>
      </c>
      <c r="AQ1304">
        <v>0</v>
      </c>
      <c r="AR1304">
        <v>0</v>
      </c>
      <c r="AS1304" t="s">
        <v>3</v>
      </c>
      <c r="AT1304">
        <v>0.01</v>
      </c>
      <c r="AU1304" t="s">
        <v>3</v>
      </c>
      <c r="AV1304">
        <v>0</v>
      </c>
      <c r="AW1304">
        <v>2</v>
      </c>
      <c r="AX1304">
        <v>36408250</v>
      </c>
      <c r="AY1304">
        <v>1</v>
      </c>
      <c r="AZ1304">
        <v>0</v>
      </c>
      <c r="BA1304">
        <v>1270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Y1304*Source!I1261</f>
        <v>4.4299999999999999E-3</v>
      </c>
      <c r="CY1304">
        <f>AA1304</f>
        <v>46.61</v>
      </c>
      <c r="CZ1304">
        <f>AE1304</f>
        <v>1.81</v>
      </c>
      <c r="DA1304">
        <f>AI1304</f>
        <v>25.75</v>
      </c>
      <c r="DB1304">
        <f>ROUND(ROUND(AT1304*CZ1304,2),2)</f>
        <v>0.02</v>
      </c>
      <c r="DC1304">
        <f>ROUND(ROUND(AT1304*AG1304,2),2)</f>
        <v>0</v>
      </c>
    </row>
    <row r="1305" spans="1:107">
      <c r="A1305">
        <f>ROW(Source!A1261)</f>
        <v>1261</v>
      </c>
      <c r="B1305">
        <v>36401907</v>
      </c>
      <c r="C1305">
        <v>36408237</v>
      </c>
      <c r="D1305">
        <v>29109603</v>
      </c>
      <c r="E1305">
        <v>1</v>
      </c>
      <c r="F1305">
        <v>1</v>
      </c>
      <c r="G1305">
        <v>1</v>
      </c>
      <c r="H1305">
        <v>3</v>
      </c>
      <c r="I1305" t="s">
        <v>685</v>
      </c>
      <c r="J1305" t="s">
        <v>686</v>
      </c>
      <c r="K1305" t="s">
        <v>687</v>
      </c>
      <c r="L1305">
        <v>1327</v>
      </c>
      <c r="N1305">
        <v>1005</v>
      </c>
      <c r="O1305" t="s">
        <v>155</v>
      </c>
      <c r="P1305" t="s">
        <v>155</v>
      </c>
      <c r="Q1305">
        <v>1</v>
      </c>
      <c r="W1305">
        <v>0</v>
      </c>
      <c r="X1305">
        <v>1399429038</v>
      </c>
      <c r="Y1305">
        <v>112</v>
      </c>
      <c r="AA1305">
        <v>54.06</v>
      </c>
      <c r="AB1305">
        <v>0</v>
      </c>
      <c r="AC1305">
        <v>0</v>
      </c>
      <c r="AD1305">
        <v>0</v>
      </c>
      <c r="AE1305">
        <v>55.16</v>
      </c>
      <c r="AF1305">
        <v>0</v>
      </c>
      <c r="AG1305">
        <v>0</v>
      </c>
      <c r="AH1305">
        <v>0</v>
      </c>
      <c r="AI1305">
        <v>0.98</v>
      </c>
      <c r="AJ1305">
        <v>1</v>
      </c>
      <c r="AK1305">
        <v>1</v>
      </c>
      <c r="AL1305">
        <v>1</v>
      </c>
      <c r="AN1305">
        <v>0</v>
      </c>
      <c r="AO1305">
        <v>1</v>
      </c>
      <c r="AP1305">
        <v>0</v>
      </c>
      <c r="AQ1305">
        <v>0</v>
      </c>
      <c r="AR1305">
        <v>0</v>
      </c>
      <c r="AS1305" t="s">
        <v>3</v>
      </c>
      <c r="AT1305">
        <v>112</v>
      </c>
      <c r="AU1305" t="s">
        <v>3</v>
      </c>
      <c r="AV1305">
        <v>0</v>
      </c>
      <c r="AW1305">
        <v>2</v>
      </c>
      <c r="AX1305">
        <v>36408251</v>
      </c>
      <c r="AY1305">
        <v>1</v>
      </c>
      <c r="AZ1305">
        <v>0</v>
      </c>
      <c r="BA1305">
        <v>1271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Y1305*Source!I1261</f>
        <v>49.616</v>
      </c>
      <c r="CY1305">
        <f>AA1305</f>
        <v>54.06</v>
      </c>
      <c r="CZ1305">
        <f>AE1305</f>
        <v>55.16</v>
      </c>
      <c r="DA1305">
        <f>AI1305</f>
        <v>0.98</v>
      </c>
      <c r="DB1305">
        <f>ROUND(ROUND(AT1305*CZ1305,2),2)</f>
        <v>6177.92</v>
      </c>
      <c r="DC1305">
        <f>ROUND(ROUND(AT1305*AG1305,2),2)</f>
        <v>0</v>
      </c>
    </row>
    <row r="1306" spans="1:107">
      <c r="A1306">
        <f>ROW(Source!A1262)</f>
        <v>1262</v>
      </c>
      <c r="B1306">
        <v>36401907</v>
      </c>
      <c r="C1306">
        <v>36408252</v>
      </c>
      <c r="D1306">
        <v>29364679</v>
      </c>
      <c r="E1306">
        <v>1</v>
      </c>
      <c r="F1306">
        <v>1</v>
      </c>
      <c r="G1306">
        <v>1</v>
      </c>
      <c r="H1306">
        <v>1</v>
      </c>
      <c r="I1306" t="s">
        <v>688</v>
      </c>
      <c r="J1306" t="s">
        <v>3</v>
      </c>
      <c r="K1306" t="s">
        <v>689</v>
      </c>
      <c r="L1306">
        <v>1369</v>
      </c>
      <c r="N1306">
        <v>1013</v>
      </c>
      <c r="O1306" t="s">
        <v>514</v>
      </c>
      <c r="P1306" t="s">
        <v>514</v>
      </c>
      <c r="Q1306">
        <v>1</v>
      </c>
      <c r="W1306">
        <v>0</v>
      </c>
      <c r="X1306">
        <v>931378261</v>
      </c>
      <c r="Y1306">
        <v>35.052</v>
      </c>
      <c r="AA1306">
        <v>0</v>
      </c>
      <c r="AB1306">
        <v>0</v>
      </c>
      <c r="AC1306">
        <v>0</v>
      </c>
      <c r="AD1306">
        <v>316.85000000000002</v>
      </c>
      <c r="AE1306">
        <v>0</v>
      </c>
      <c r="AF1306">
        <v>0</v>
      </c>
      <c r="AG1306">
        <v>0</v>
      </c>
      <c r="AH1306">
        <v>316.85000000000002</v>
      </c>
      <c r="AI1306">
        <v>1</v>
      </c>
      <c r="AJ1306">
        <v>1</v>
      </c>
      <c r="AK1306">
        <v>1</v>
      </c>
      <c r="AL1306">
        <v>1</v>
      </c>
      <c r="AN1306">
        <v>0</v>
      </c>
      <c r="AO1306">
        <v>1</v>
      </c>
      <c r="AP1306">
        <v>1</v>
      </c>
      <c r="AQ1306">
        <v>0</v>
      </c>
      <c r="AR1306">
        <v>0</v>
      </c>
      <c r="AS1306" t="s">
        <v>3</v>
      </c>
      <c r="AT1306">
        <v>30.48</v>
      </c>
      <c r="AU1306" t="s">
        <v>134</v>
      </c>
      <c r="AV1306">
        <v>1</v>
      </c>
      <c r="AW1306">
        <v>2</v>
      </c>
      <c r="AX1306">
        <v>36408265</v>
      </c>
      <c r="AY1306">
        <v>2</v>
      </c>
      <c r="AZ1306">
        <v>131072</v>
      </c>
      <c r="BA1306">
        <v>1272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Y1306*Source!I1262</f>
        <v>1.0515600000000001</v>
      </c>
      <c r="CY1306">
        <f>AD1306</f>
        <v>316.85000000000002</v>
      </c>
      <c r="CZ1306">
        <f>AH1306</f>
        <v>316.85000000000002</v>
      </c>
      <c r="DA1306">
        <f>AL1306</f>
        <v>1</v>
      </c>
      <c r="DB1306">
        <f>ROUND((ROUND(AT1306*CZ1306,2)*1.15),2)</f>
        <v>11106.23</v>
      </c>
      <c r="DC1306">
        <f>ROUND((ROUND(AT1306*AG1306,2)*1.15),2)</f>
        <v>0</v>
      </c>
    </row>
    <row r="1307" spans="1:107">
      <c r="A1307">
        <f>ROW(Source!A1262)</f>
        <v>1262</v>
      </c>
      <c r="B1307">
        <v>36401907</v>
      </c>
      <c r="C1307">
        <v>36408252</v>
      </c>
      <c r="D1307">
        <v>121548</v>
      </c>
      <c r="E1307">
        <v>1</v>
      </c>
      <c r="F1307">
        <v>1</v>
      </c>
      <c r="G1307">
        <v>1</v>
      </c>
      <c r="H1307">
        <v>1</v>
      </c>
      <c r="I1307" t="s">
        <v>35</v>
      </c>
      <c r="J1307" t="s">
        <v>3</v>
      </c>
      <c r="K1307" t="s">
        <v>515</v>
      </c>
      <c r="L1307">
        <v>608254</v>
      </c>
      <c r="N1307">
        <v>1013</v>
      </c>
      <c r="O1307" t="s">
        <v>516</v>
      </c>
      <c r="P1307" t="s">
        <v>516</v>
      </c>
      <c r="Q1307">
        <v>1</v>
      </c>
      <c r="W1307">
        <v>0</v>
      </c>
      <c r="X1307">
        <v>-185737400</v>
      </c>
      <c r="Y1307">
        <v>0.03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1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 t="s">
        <v>3</v>
      </c>
      <c r="AT1307">
        <v>0.03</v>
      </c>
      <c r="AU1307" t="s">
        <v>3</v>
      </c>
      <c r="AV1307">
        <v>2</v>
      </c>
      <c r="AW1307">
        <v>2</v>
      </c>
      <c r="AX1307">
        <v>36408266</v>
      </c>
      <c r="AY1307">
        <v>1</v>
      </c>
      <c r="AZ1307">
        <v>0</v>
      </c>
      <c r="BA1307">
        <v>1273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Y1307*Source!I1262</f>
        <v>8.9999999999999998E-4</v>
      </c>
      <c r="CY1307">
        <f>AD1307</f>
        <v>0</v>
      </c>
      <c r="CZ1307">
        <f>AH1307</f>
        <v>0</v>
      </c>
      <c r="DA1307">
        <f>AL1307</f>
        <v>1</v>
      </c>
      <c r="DB1307">
        <f t="shared" ref="DB1307:DB1317" si="207">ROUND(ROUND(AT1307*CZ1307,2),2)</f>
        <v>0</v>
      </c>
      <c r="DC1307">
        <f t="shared" ref="DC1307:DC1317" si="208">ROUND(ROUND(AT1307*AG1307,2),2)</f>
        <v>0</v>
      </c>
    </row>
    <row r="1308" spans="1:107">
      <c r="A1308">
        <f>ROW(Source!A1262)</f>
        <v>1262</v>
      </c>
      <c r="B1308">
        <v>36401907</v>
      </c>
      <c r="C1308">
        <v>36408252</v>
      </c>
      <c r="D1308">
        <v>29172362</v>
      </c>
      <c r="E1308">
        <v>1</v>
      </c>
      <c r="F1308">
        <v>1</v>
      </c>
      <c r="G1308">
        <v>1</v>
      </c>
      <c r="H1308">
        <v>2</v>
      </c>
      <c r="I1308" t="s">
        <v>690</v>
      </c>
      <c r="J1308" t="s">
        <v>691</v>
      </c>
      <c r="K1308" t="s">
        <v>692</v>
      </c>
      <c r="L1308">
        <v>1368</v>
      </c>
      <c r="N1308">
        <v>1011</v>
      </c>
      <c r="O1308" t="s">
        <v>520</v>
      </c>
      <c r="P1308" t="s">
        <v>520</v>
      </c>
      <c r="Q1308">
        <v>1</v>
      </c>
      <c r="W1308">
        <v>0</v>
      </c>
      <c r="X1308">
        <v>2071614860</v>
      </c>
      <c r="Y1308">
        <v>0.03</v>
      </c>
      <c r="AA1308">
        <v>0</v>
      </c>
      <c r="AB1308">
        <v>1113.56</v>
      </c>
      <c r="AC1308">
        <v>449.82</v>
      </c>
      <c r="AD1308">
        <v>0</v>
      </c>
      <c r="AE1308">
        <v>0</v>
      </c>
      <c r="AF1308">
        <v>134.65</v>
      </c>
      <c r="AG1308">
        <v>13.5</v>
      </c>
      <c r="AH1308">
        <v>0</v>
      </c>
      <c r="AI1308">
        <v>1</v>
      </c>
      <c r="AJ1308">
        <v>8.27</v>
      </c>
      <c r="AK1308">
        <v>33.32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0.03</v>
      </c>
      <c r="AU1308" t="s">
        <v>3</v>
      </c>
      <c r="AV1308">
        <v>0</v>
      </c>
      <c r="AW1308">
        <v>2</v>
      </c>
      <c r="AX1308">
        <v>36408267</v>
      </c>
      <c r="AY1308">
        <v>1</v>
      </c>
      <c r="AZ1308">
        <v>0</v>
      </c>
      <c r="BA1308">
        <v>1274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Y1308*Source!I1262</f>
        <v>8.9999999999999998E-4</v>
      </c>
      <c r="CY1308">
        <f>AB1308</f>
        <v>1113.56</v>
      </c>
      <c r="CZ1308">
        <f>AF1308</f>
        <v>134.65</v>
      </c>
      <c r="DA1308">
        <f>AJ1308</f>
        <v>8.27</v>
      </c>
      <c r="DB1308">
        <f t="shared" si="207"/>
        <v>4.04</v>
      </c>
      <c r="DC1308">
        <f t="shared" si="208"/>
        <v>0.41</v>
      </c>
    </row>
    <row r="1309" spans="1:107">
      <c r="A1309">
        <f>ROW(Source!A1262)</f>
        <v>1262</v>
      </c>
      <c r="B1309">
        <v>36401907</v>
      </c>
      <c r="C1309">
        <v>36408252</v>
      </c>
      <c r="D1309">
        <v>29174913</v>
      </c>
      <c r="E1309">
        <v>1</v>
      </c>
      <c r="F1309">
        <v>1</v>
      </c>
      <c r="G1309">
        <v>1</v>
      </c>
      <c r="H1309">
        <v>2</v>
      </c>
      <c r="I1309" t="s">
        <v>531</v>
      </c>
      <c r="J1309" t="s">
        <v>532</v>
      </c>
      <c r="K1309" t="s">
        <v>533</v>
      </c>
      <c r="L1309">
        <v>1368</v>
      </c>
      <c r="N1309">
        <v>1011</v>
      </c>
      <c r="O1309" t="s">
        <v>520</v>
      </c>
      <c r="P1309" t="s">
        <v>520</v>
      </c>
      <c r="Q1309">
        <v>1</v>
      </c>
      <c r="W1309">
        <v>0</v>
      </c>
      <c r="X1309">
        <v>458544584</v>
      </c>
      <c r="Y1309">
        <v>0.02</v>
      </c>
      <c r="AA1309">
        <v>0</v>
      </c>
      <c r="AB1309">
        <v>932.72</v>
      </c>
      <c r="AC1309">
        <v>386.51</v>
      </c>
      <c r="AD1309">
        <v>0</v>
      </c>
      <c r="AE1309">
        <v>0</v>
      </c>
      <c r="AF1309">
        <v>87.17</v>
      </c>
      <c r="AG1309">
        <v>11.6</v>
      </c>
      <c r="AH1309">
        <v>0</v>
      </c>
      <c r="AI1309">
        <v>1</v>
      </c>
      <c r="AJ1309">
        <v>10.7</v>
      </c>
      <c r="AK1309">
        <v>33.32</v>
      </c>
      <c r="AL1309">
        <v>1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0.02</v>
      </c>
      <c r="AU1309" t="s">
        <v>3</v>
      </c>
      <c r="AV1309">
        <v>0</v>
      </c>
      <c r="AW1309">
        <v>2</v>
      </c>
      <c r="AX1309">
        <v>36408268</v>
      </c>
      <c r="AY1309">
        <v>1</v>
      </c>
      <c r="AZ1309">
        <v>0</v>
      </c>
      <c r="BA1309">
        <v>1275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Y1309*Source!I1262</f>
        <v>5.9999999999999995E-4</v>
      </c>
      <c r="CY1309">
        <f>AB1309</f>
        <v>932.72</v>
      </c>
      <c r="CZ1309">
        <f>AF1309</f>
        <v>87.17</v>
      </c>
      <c r="DA1309">
        <f>AJ1309</f>
        <v>10.7</v>
      </c>
      <c r="DB1309">
        <f t="shared" si="207"/>
        <v>1.74</v>
      </c>
      <c r="DC1309">
        <f t="shared" si="208"/>
        <v>0.23</v>
      </c>
    </row>
    <row r="1310" spans="1:107">
      <c r="A1310">
        <f>ROW(Source!A1262)</f>
        <v>1262</v>
      </c>
      <c r="B1310">
        <v>36401907</v>
      </c>
      <c r="C1310">
        <v>36408252</v>
      </c>
      <c r="D1310">
        <v>29114246</v>
      </c>
      <c r="E1310">
        <v>1</v>
      </c>
      <c r="F1310">
        <v>1</v>
      </c>
      <c r="G1310">
        <v>1</v>
      </c>
      <c r="H1310">
        <v>3</v>
      </c>
      <c r="I1310" t="s">
        <v>693</v>
      </c>
      <c r="J1310" t="s">
        <v>694</v>
      </c>
      <c r="K1310" t="s">
        <v>695</v>
      </c>
      <c r="L1310">
        <v>1346</v>
      </c>
      <c r="N1310">
        <v>1009</v>
      </c>
      <c r="O1310" t="s">
        <v>160</v>
      </c>
      <c r="P1310" t="s">
        <v>160</v>
      </c>
      <c r="Q1310">
        <v>1</v>
      </c>
      <c r="W1310">
        <v>0</v>
      </c>
      <c r="X1310">
        <v>-421273247</v>
      </c>
      <c r="Y1310">
        <v>1.5</v>
      </c>
      <c r="AA1310">
        <v>83.08</v>
      </c>
      <c r="AB1310">
        <v>0</v>
      </c>
      <c r="AC1310">
        <v>0</v>
      </c>
      <c r="AD1310">
        <v>0</v>
      </c>
      <c r="AE1310">
        <v>9.0399999999999991</v>
      </c>
      <c r="AF1310">
        <v>0</v>
      </c>
      <c r="AG1310">
        <v>0</v>
      </c>
      <c r="AH1310">
        <v>0</v>
      </c>
      <c r="AI1310">
        <v>9.19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1.5</v>
      </c>
      <c r="AU1310" t="s">
        <v>3</v>
      </c>
      <c r="AV1310">
        <v>0</v>
      </c>
      <c r="AW1310">
        <v>2</v>
      </c>
      <c r="AX1310">
        <v>36408269</v>
      </c>
      <c r="AY1310">
        <v>1</v>
      </c>
      <c r="AZ1310">
        <v>0</v>
      </c>
      <c r="BA1310">
        <v>1276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Y1310*Source!I1262</f>
        <v>4.4999999999999998E-2</v>
      </c>
      <c r="CY1310">
        <f t="shared" ref="CY1310:CY1317" si="209">AA1310</f>
        <v>83.08</v>
      </c>
      <c r="CZ1310">
        <f t="shared" ref="CZ1310:CZ1317" si="210">AE1310</f>
        <v>9.0399999999999991</v>
      </c>
      <c r="DA1310">
        <f t="shared" ref="DA1310:DA1317" si="211">AI1310</f>
        <v>9.19</v>
      </c>
      <c r="DB1310">
        <f t="shared" si="207"/>
        <v>13.56</v>
      </c>
      <c r="DC1310">
        <f t="shared" si="208"/>
        <v>0</v>
      </c>
    </row>
    <row r="1311" spans="1:107">
      <c r="A1311">
        <f>ROW(Source!A1262)</f>
        <v>1262</v>
      </c>
      <c r="B1311">
        <v>36401907</v>
      </c>
      <c r="C1311">
        <v>36408252</v>
      </c>
      <c r="D1311">
        <v>29110838</v>
      </c>
      <c r="E1311">
        <v>1</v>
      </c>
      <c r="F1311">
        <v>1</v>
      </c>
      <c r="G1311">
        <v>1</v>
      </c>
      <c r="H1311">
        <v>3</v>
      </c>
      <c r="I1311" t="s">
        <v>696</v>
      </c>
      <c r="J1311" t="s">
        <v>697</v>
      </c>
      <c r="K1311" t="s">
        <v>698</v>
      </c>
      <c r="L1311">
        <v>1346</v>
      </c>
      <c r="N1311">
        <v>1009</v>
      </c>
      <c r="O1311" t="s">
        <v>160</v>
      </c>
      <c r="P1311" t="s">
        <v>160</v>
      </c>
      <c r="Q1311">
        <v>1</v>
      </c>
      <c r="W1311">
        <v>0</v>
      </c>
      <c r="X1311">
        <v>-667794164</v>
      </c>
      <c r="Y1311">
        <v>0.42</v>
      </c>
      <c r="AA1311">
        <v>100.04</v>
      </c>
      <c r="AB1311">
        <v>0</v>
      </c>
      <c r="AC1311">
        <v>0</v>
      </c>
      <c r="AD1311">
        <v>0</v>
      </c>
      <c r="AE1311">
        <v>30.5</v>
      </c>
      <c r="AF1311">
        <v>0</v>
      </c>
      <c r="AG1311">
        <v>0</v>
      </c>
      <c r="AH1311">
        <v>0</v>
      </c>
      <c r="AI1311">
        <v>3.28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0</v>
      </c>
      <c r="AQ1311">
        <v>0</v>
      </c>
      <c r="AR1311">
        <v>0</v>
      </c>
      <c r="AS1311" t="s">
        <v>3</v>
      </c>
      <c r="AT1311">
        <v>0.42</v>
      </c>
      <c r="AU1311" t="s">
        <v>3</v>
      </c>
      <c r="AV1311">
        <v>0</v>
      </c>
      <c r="AW1311">
        <v>2</v>
      </c>
      <c r="AX1311">
        <v>36408270</v>
      </c>
      <c r="AY1311">
        <v>1</v>
      </c>
      <c r="AZ1311">
        <v>0</v>
      </c>
      <c r="BA1311">
        <v>1277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Y1311*Source!I1262</f>
        <v>1.2599999999999998E-2</v>
      </c>
      <c r="CY1311">
        <f t="shared" si="209"/>
        <v>100.04</v>
      </c>
      <c r="CZ1311">
        <f t="shared" si="210"/>
        <v>30.5</v>
      </c>
      <c r="DA1311">
        <f t="shared" si="211"/>
        <v>3.28</v>
      </c>
      <c r="DB1311">
        <f t="shared" si="207"/>
        <v>12.81</v>
      </c>
      <c r="DC1311">
        <f t="shared" si="208"/>
        <v>0</v>
      </c>
    </row>
    <row r="1312" spans="1:107">
      <c r="A1312">
        <f>ROW(Source!A1262)</f>
        <v>1262</v>
      </c>
      <c r="B1312">
        <v>36401907</v>
      </c>
      <c r="C1312">
        <v>36408252</v>
      </c>
      <c r="D1312">
        <v>29149204</v>
      </c>
      <c r="E1312">
        <v>1</v>
      </c>
      <c r="F1312">
        <v>1</v>
      </c>
      <c r="G1312">
        <v>1</v>
      </c>
      <c r="H1312">
        <v>3</v>
      </c>
      <c r="I1312" t="s">
        <v>699</v>
      </c>
      <c r="J1312" t="s">
        <v>700</v>
      </c>
      <c r="K1312" t="s">
        <v>701</v>
      </c>
      <c r="L1312">
        <v>1348</v>
      </c>
      <c r="N1312">
        <v>1009</v>
      </c>
      <c r="O1312" t="s">
        <v>30</v>
      </c>
      <c r="P1312" t="s">
        <v>30</v>
      </c>
      <c r="Q1312">
        <v>1000</v>
      </c>
      <c r="W1312">
        <v>0</v>
      </c>
      <c r="X1312">
        <v>-1132764130</v>
      </c>
      <c r="Y1312">
        <v>3.15E-3</v>
      </c>
      <c r="AA1312">
        <v>4978.46</v>
      </c>
      <c r="AB1312">
        <v>0</v>
      </c>
      <c r="AC1312">
        <v>0</v>
      </c>
      <c r="AD1312">
        <v>0</v>
      </c>
      <c r="AE1312">
        <v>729.98</v>
      </c>
      <c r="AF1312">
        <v>0</v>
      </c>
      <c r="AG1312">
        <v>0</v>
      </c>
      <c r="AH1312">
        <v>0</v>
      </c>
      <c r="AI1312">
        <v>6.82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3.15E-3</v>
      </c>
      <c r="AU1312" t="s">
        <v>3</v>
      </c>
      <c r="AV1312">
        <v>0</v>
      </c>
      <c r="AW1312">
        <v>2</v>
      </c>
      <c r="AX1312">
        <v>36408271</v>
      </c>
      <c r="AY1312">
        <v>1</v>
      </c>
      <c r="AZ1312">
        <v>0</v>
      </c>
      <c r="BA1312">
        <v>1278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Y1312*Source!I1262</f>
        <v>9.4499999999999993E-5</v>
      </c>
      <c r="CY1312">
        <f t="shared" si="209"/>
        <v>4978.46</v>
      </c>
      <c r="CZ1312">
        <f t="shared" si="210"/>
        <v>729.98</v>
      </c>
      <c r="DA1312">
        <f t="shared" si="211"/>
        <v>6.82</v>
      </c>
      <c r="DB1312">
        <f t="shared" si="207"/>
        <v>2.2999999999999998</v>
      </c>
      <c r="DC1312">
        <f t="shared" si="208"/>
        <v>0</v>
      </c>
    </row>
    <row r="1313" spans="1:107">
      <c r="A1313">
        <f>ROW(Source!A1262)</f>
        <v>1262</v>
      </c>
      <c r="B1313">
        <v>36401907</v>
      </c>
      <c r="C1313">
        <v>36408252</v>
      </c>
      <c r="D1313">
        <v>29156251</v>
      </c>
      <c r="E1313">
        <v>1</v>
      </c>
      <c r="F1313">
        <v>1</v>
      </c>
      <c r="G1313">
        <v>1</v>
      </c>
      <c r="H1313">
        <v>3</v>
      </c>
      <c r="I1313" t="s">
        <v>235</v>
      </c>
      <c r="J1313" t="s">
        <v>238</v>
      </c>
      <c r="K1313" t="s">
        <v>236</v>
      </c>
      <c r="L1313">
        <v>1354</v>
      </c>
      <c r="N1313">
        <v>1010</v>
      </c>
      <c r="O1313" t="s">
        <v>237</v>
      </c>
      <c r="P1313" t="s">
        <v>237</v>
      </c>
      <c r="Q1313">
        <v>1</v>
      </c>
      <c r="W1313">
        <v>0</v>
      </c>
      <c r="X1313">
        <v>-652224790</v>
      </c>
      <c r="Y1313">
        <v>66.666667000000004</v>
      </c>
      <c r="AA1313">
        <v>61.42</v>
      </c>
      <c r="AB1313">
        <v>0</v>
      </c>
      <c r="AC1313">
        <v>0</v>
      </c>
      <c r="AD1313">
        <v>0</v>
      </c>
      <c r="AE1313">
        <v>7.62</v>
      </c>
      <c r="AF1313">
        <v>0</v>
      </c>
      <c r="AG1313">
        <v>0</v>
      </c>
      <c r="AH1313">
        <v>0</v>
      </c>
      <c r="AI1313">
        <v>8.06</v>
      </c>
      <c r="AJ1313">
        <v>1</v>
      </c>
      <c r="AK1313">
        <v>1</v>
      </c>
      <c r="AL1313">
        <v>1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 t="s">
        <v>3</v>
      </c>
      <c r="AT1313">
        <v>66.666667000000004</v>
      </c>
      <c r="AU1313" t="s">
        <v>3</v>
      </c>
      <c r="AV1313">
        <v>0</v>
      </c>
      <c r="AW1313">
        <v>1</v>
      </c>
      <c r="AX1313">
        <v>-1</v>
      </c>
      <c r="AY1313">
        <v>0</v>
      </c>
      <c r="AZ1313">
        <v>0</v>
      </c>
      <c r="BA1313" t="s">
        <v>3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Y1313*Source!I1262</f>
        <v>2.0000000099999999</v>
      </c>
      <c r="CY1313">
        <f t="shared" si="209"/>
        <v>61.42</v>
      </c>
      <c r="CZ1313">
        <f t="shared" si="210"/>
        <v>7.62</v>
      </c>
      <c r="DA1313">
        <f t="shared" si="211"/>
        <v>8.06</v>
      </c>
      <c r="DB1313">
        <f t="shared" si="207"/>
        <v>508</v>
      </c>
      <c r="DC1313">
        <f t="shared" si="208"/>
        <v>0</v>
      </c>
    </row>
    <row r="1314" spans="1:107">
      <c r="A1314">
        <f>ROW(Source!A1262)</f>
        <v>1262</v>
      </c>
      <c r="B1314">
        <v>36401907</v>
      </c>
      <c r="C1314">
        <v>36408252</v>
      </c>
      <c r="D1314">
        <v>29156254</v>
      </c>
      <c r="E1314">
        <v>1</v>
      </c>
      <c r="F1314">
        <v>1</v>
      </c>
      <c r="G1314">
        <v>1</v>
      </c>
      <c r="H1314">
        <v>3</v>
      </c>
      <c r="I1314" t="s">
        <v>301</v>
      </c>
      <c r="J1314" t="s">
        <v>303</v>
      </c>
      <c r="K1314" t="s">
        <v>302</v>
      </c>
      <c r="L1314">
        <v>1354</v>
      </c>
      <c r="N1314">
        <v>1010</v>
      </c>
      <c r="O1314" t="s">
        <v>237</v>
      </c>
      <c r="P1314" t="s">
        <v>237</v>
      </c>
      <c r="Q1314">
        <v>1</v>
      </c>
      <c r="W1314">
        <v>0</v>
      </c>
      <c r="X1314">
        <v>-1484870884</v>
      </c>
      <c r="Y1314">
        <v>33.333333000000003</v>
      </c>
      <c r="AA1314">
        <v>77.94</v>
      </c>
      <c r="AB1314">
        <v>0</v>
      </c>
      <c r="AC1314">
        <v>0</v>
      </c>
      <c r="AD1314">
        <v>0</v>
      </c>
      <c r="AE1314">
        <v>9.01</v>
      </c>
      <c r="AF1314">
        <v>0</v>
      </c>
      <c r="AG1314">
        <v>0</v>
      </c>
      <c r="AH1314">
        <v>0</v>
      </c>
      <c r="AI1314">
        <v>8.65</v>
      </c>
      <c r="AJ1314">
        <v>1</v>
      </c>
      <c r="AK1314">
        <v>1</v>
      </c>
      <c r="AL1314">
        <v>1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 t="s">
        <v>3</v>
      </c>
      <c r="AT1314">
        <v>33.333333000000003</v>
      </c>
      <c r="AU1314" t="s">
        <v>3</v>
      </c>
      <c r="AV1314">
        <v>0</v>
      </c>
      <c r="AW1314">
        <v>1</v>
      </c>
      <c r="AX1314">
        <v>-1</v>
      </c>
      <c r="AY1314">
        <v>0</v>
      </c>
      <c r="AZ1314">
        <v>0</v>
      </c>
      <c r="BA1314" t="s">
        <v>3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Y1314*Source!I1262</f>
        <v>0.99999999000000006</v>
      </c>
      <c r="CY1314">
        <f t="shared" si="209"/>
        <v>77.94</v>
      </c>
      <c r="CZ1314">
        <f t="shared" si="210"/>
        <v>9.01</v>
      </c>
      <c r="DA1314">
        <f t="shared" si="211"/>
        <v>8.65</v>
      </c>
      <c r="DB1314">
        <f t="shared" si="207"/>
        <v>300.33</v>
      </c>
      <c r="DC1314">
        <f t="shared" si="208"/>
        <v>0</v>
      </c>
    </row>
    <row r="1315" spans="1:107">
      <c r="A1315">
        <f>ROW(Source!A1262)</f>
        <v>1262</v>
      </c>
      <c r="B1315">
        <v>36401907</v>
      </c>
      <c r="C1315">
        <v>36408252</v>
      </c>
      <c r="D1315">
        <v>29156142</v>
      </c>
      <c r="E1315">
        <v>1</v>
      </c>
      <c r="F1315">
        <v>1</v>
      </c>
      <c r="G1315">
        <v>1</v>
      </c>
      <c r="H1315">
        <v>3</v>
      </c>
      <c r="I1315" t="s">
        <v>230</v>
      </c>
      <c r="J1315" t="s">
        <v>233</v>
      </c>
      <c r="K1315" t="s">
        <v>231</v>
      </c>
      <c r="L1315">
        <v>1356</v>
      </c>
      <c r="N1315">
        <v>1010</v>
      </c>
      <c r="O1315" t="s">
        <v>232</v>
      </c>
      <c r="P1315" t="s">
        <v>232</v>
      </c>
      <c r="Q1315">
        <v>1000</v>
      </c>
      <c r="W1315">
        <v>0</v>
      </c>
      <c r="X1315">
        <v>-1152774928</v>
      </c>
      <c r="Y1315">
        <v>0.1</v>
      </c>
      <c r="AA1315">
        <v>5955.29</v>
      </c>
      <c r="AB1315">
        <v>0</v>
      </c>
      <c r="AC1315">
        <v>0</v>
      </c>
      <c r="AD1315">
        <v>0</v>
      </c>
      <c r="AE1315">
        <v>1998.42</v>
      </c>
      <c r="AF1315">
        <v>0</v>
      </c>
      <c r="AG1315">
        <v>0</v>
      </c>
      <c r="AH1315">
        <v>0</v>
      </c>
      <c r="AI1315">
        <v>2.98</v>
      </c>
      <c r="AJ1315">
        <v>1</v>
      </c>
      <c r="AK1315">
        <v>1</v>
      </c>
      <c r="AL1315">
        <v>1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 t="s">
        <v>3</v>
      </c>
      <c r="AT1315">
        <v>0.1</v>
      </c>
      <c r="AU1315" t="s">
        <v>3</v>
      </c>
      <c r="AV1315">
        <v>0</v>
      </c>
      <c r="AW1315">
        <v>1</v>
      </c>
      <c r="AX1315">
        <v>-1</v>
      </c>
      <c r="AY1315">
        <v>0</v>
      </c>
      <c r="AZ1315">
        <v>0</v>
      </c>
      <c r="BA1315" t="s">
        <v>3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Y1315*Source!I1262</f>
        <v>3.0000000000000001E-3</v>
      </c>
      <c r="CY1315">
        <f t="shared" si="209"/>
        <v>5955.29</v>
      </c>
      <c r="CZ1315">
        <f t="shared" si="210"/>
        <v>1998.42</v>
      </c>
      <c r="DA1315">
        <f t="shared" si="211"/>
        <v>2.98</v>
      </c>
      <c r="DB1315">
        <f t="shared" si="207"/>
        <v>199.84</v>
      </c>
      <c r="DC1315">
        <f t="shared" si="208"/>
        <v>0</v>
      </c>
    </row>
    <row r="1316" spans="1:107">
      <c r="A1316">
        <f>ROW(Source!A1262)</f>
        <v>1262</v>
      </c>
      <c r="B1316">
        <v>36401907</v>
      </c>
      <c r="C1316">
        <v>36408252</v>
      </c>
      <c r="D1316">
        <v>29170678</v>
      </c>
      <c r="E1316">
        <v>1</v>
      </c>
      <c r="F1316">
        <v>1</v>
      </c>
      <c r="G1316">
        <v>1</v>
      </c>
      <c r="H1316">
        <v>3</v>
      </c>
      <c r="I1316" t="s">
        <v>702</v>
      </c>
      <c r="J1316" t="s">
        <v>703</v>
      </c>
      <c r="K1316" t="s">
        <v>704</v>
      </c>
      <c r="L1316">
        <v>1354</v>
      </c>
      <c r="N1316">
        <v>1010</v>
      </c>
      <c r="O1316" t="s">
        <v>237</v>
      </c>
      <c r="P1316" t="s">
        <v>237</v>
      </c>
      <c r="Q1316">
        <v>1</v>
      </c>
      <c r="W1316">
        <v>0</v>
      </c>
      <c r="X1316">
        <v>-808655695</v>
      </c>
      <c r="Y1316">
        <v>102</v>
      </c>
      <c r="AA1316">
        <v>0.69</v>
      </c>
      <c r="AB1316">
        <v>0</v>
      </c>
      <c r="AC1316">
        <v>0</v>
      </c>
      <c r="AD1316">
        <v>0</v>
      </c>
      <c r="AE1316">
        <v>0.28000000000000003</v>
      </c>
      <c r="AF1316">
        <v>0</v>
      </c>
      <c r="AG1316">
        <v>0</v>
      </c>
      <c r="AH1316">
        <v>0</v>
      </c>
      <c r="AI1316">
        <v>2.46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102</v>
      </c>
      <c r="AU1316" t="s">
        <v>3</v>
      </c>
      <c r="AV1316">
        <v>0</v>
      </c>
      <c r="AW1316">
        <v>2</v>
      </c>
      <c r="AX1316">
        <v>36408272</v>
      </c>
      <c r="AY1316">
        <v>1</v>
      </c>
      <c r="AZ1316">
        <v>0</v>
      </c>
      <c r="BA1316">
        <v>1279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Y1316*Source!I1262</f>
        <v>3.06</v>
      </c>
      <c r="CY1316">
        <f t="shared" si="209"/>
        <v>0.69</v>
      </c>
      <c r="CZ1316">
        <f t="shared" si="210"/>
        <v>0.28000000000000003</v>
      </c>
      <c r="DA1316">
        <f t="shared" si="211"/>
        <v>2.46</v>
      </c>
      <c r="DB1316">
        <f t="shared" si="207"/>
        <v>28.56</v>
      </c>
      <c r="DC1316">
        <f t="shared" si="208"/>
        <v>0</v>
      </c>
    </row>
    <row r="1317" spans="1:107">
      <c r="A1317">
        <f>ROW(Source!A1262)</f>
        <v>1262</v>
      </c>
      <c r="B1317">
        <v>36401907</v>
      </c>
      <c r="C1317">
        <v>36408252</v>
      </c>
      <c r="D1317">
        <v>29171808</v>
      </c>
      <c r="E1317">
        <v>1</v>
      </c>
      <c r="F1317">
        <v>1</v>
      </c>
      <c r="G1317">
        <v>1</v>
      </c>
      <c r="H1317">
        <v>3</v>
      </c>
      <c r="I1317" t="s">
        <v>705</v>
      </c>
      <c r="J1317" t="s">
        <v>706</v>
      </c>
      <c r="K1317" t="s">
        <v>707</v>
      </c>
      <c r="L1317">
        <v>1374</v>
      </c>
      <c r="N1317">
        <v>1013</v>
      </c>
      <c r="O1317" t="s">
        <v>708</v>
      </c>
      <c r="P1317" t="s">
        <v>708</v>
      </c>
      <c r="Q1317">
        <v>1</v>
      </c>
      <c r="W1317">
        <v>0</v>
      </c>
      <c r="X1317">
        <v>-915781824</v>
      </c>
      <c r="Y1317">
        <v>6.05</v>
      </c>
      <c r="AA1317">
        <v>1</v>
      </c>
      <c r="AB1317">
        <v>0</v>
      </c>
      <c r="AC1317">
        <v>0</v>
      </c>
      <c r="AD1317">
        <v>0</v>
      </c>
      <c r="AE1317">
        <v>1</v>
      </c>
      <c r="AF1317">
        <v>0</v>
      </c>
      <c r="AG1317">
        <v>0</v>
      </c>
      <c r="AH1317">
        <v>0</v>
      </c>
      <c r="AI1317">
        <v>1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 t="s">
        <v>3</v>
      </c>
      <c r="AT1317">
        <v>6.05</v>
      </c>
      <c r="AU1317" t="s">
        <v>3</v>
      </c>
      <c r="AV1317">
        <v>0</v>
      </c>
      <c r="AW1317">
        <v>2</v>
      </c>
      <c r="AX1317">
        <v>36408273</v>
      </c>
      <c r="AY1317">
        <v>1</v>
      </c>
      <c r="AZ1317">
        <v>0</v>
      </c>
      <c r="BA1317">
        <v>1280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Y1317*Source!I1262</f>
        <v>0.18149999999999999</v>
      </c>
      <c r="CY1317">
        <f t="shared" si="209"/>
        <v>1</v>
      </c>
      <c r="CZ1317">
        <f t="shared" si="210"/>
        <v>1</v>
      </c>
      <c r="DA1317">
        <f t="shared" si="211"/>
        <v>1</v>
      </c>
      <c r="DB1317">
        <f t="shared" si="207"/>
        <v>6.05</v>
      </c>
      <c r="DC1317">
        <f t="shared" si="208"/>
        <v>0</v>
      </c>
    </row>
    <row r="1318" spans="1:107">
      <c r="A1318">
        <f>ROW(Source!A1266)</f>
        <v>1266</v>
      </c>
      <c r="B1318">
        <v>36401907</v>
      </c>
      <c r="C1318">
        <v>36408277</v>
      </c>
      <c r="D1318">
        <v>29364679</v>
      </c>
      <c r="E1318">
        <v>1</v>
      </c>
      <c r="F1318">
        <v>1</v>
      </c>
      <c r="G1318">
        <v>1</v>
      </c>
      <c r="H1318">
        <v>1</v>
      </c>
      <c r="I1318" t="s">
        <v>688</v>
      </c>
      <c r="J1318" t="s">
        <v>3</v>
      </c>
      <c r="K1318" t="s">
        <v>689</v>
      </c>
      <c r="L1318">
        <v>1369</v>
      </c>
      <c r="N1318">
        <v>1013</v>
      </c>
      <c r="O1318" t="s">
        <v>514</v>
      </c>
      <c r="P1318" t="s">
        <v>514</v>
      </c>
      <c r="Q1318">
        <v>1</v>
      </c>
      <c r="W1318">
        <v>0</v>
      </c>
      <c r="X1318">
        <v>931378261</v>
      </c>
      <c r="Y1318">
        <v>30.175999999999995</v>
      </c>
      <c r="AA1318">
        <v>0</v>
      </c>
      <c r="AB1318">
        <v>0</v>
      </c>
      <c r="AC1318">
        <v>0</v>
      </c>
      <c r="AD1318">
        <v>316.85000000000002</v>
      </c>
      <c r="AE1318">
        <v>0</v>
      </c>
      <c r="AF1318">
        <v>0</v>
      </c>
      <c r="AG1318">
        <v>0</v>
      </c>
      <c r="AH1318">
        <v>316.85000000000002</v>
      </c>
      <c r="AI1318">
        <v>1</v>
      </c>
      <c r="AJ1318">
        <v>1</v>
      </c>
      <c r="AK1318">
        <v>1</v>
      </c>
      <c r="AL1318">
        <v>1</v>
      </c>
      <c r="AN1318">
        <v>0</v>
      </c>
      <c r="AO1318">
        <v>1</v>
      </c>
      <c r="AP1318">
        <v>1</v>
      </c>
      <c r="AQ1318">
        <v>0</v>
      </c>
      <c r="AR1318">
        <v>0</v>
      </c>
      <c r="AS1318" t="s">
        <v>3</v>
      </c>
      <c r="AT1318">
        <v>26.24</v>
      </c>
      <c r="AU1318" t="s">
        <v>134</v>
      </c>
      <c r="AV1318">
        <v>1</v>
      </c>
      <c r="AW1318">
        <v>2</v>
      </c>
      <c r="AX1318">
        <v>36408287</v>
      </c>
      <c r="AY1318">
        <v>2</v>
      </c>
      <c r="AZ1318">
        <v>131072</v>
      </c>
      <c r="BA1318">
        <v>1281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Y1318*Source!I1266</f>
        <v>0.30175999999999997</v>
      </c>
      <c r="CY1318">
        <f>AD1318</f>
        <v>316.85000000000002</v>
      </c>
      <c r="CZ1318">
        <f>AH1318</f>
        <v>316.85000000000002</v>
      </c>
      <c r="DA1318">
        <f>AL1318</f>
        <v>1</v>
      </c>
      <c r="DB1318">
        <f>ROUND((ROUND(AT1318*CZ1318,2)*1.15),2)</f>
        <v>9561.26</v>
      </c>
      <c r="DC1318">
        <f>ROUND((ROUND(AT1318*AG1318,2)*1.15),2)</f>
        <v>0</v>
      </c>
    </row>
    <row r="1319" spans="1:107">
      <c r="A1319">
        <f>ROW(Source!A1266)</f>
        <v>1266</v>
      </c>
      <c r="B1319">
        <v>36401907</v>
      </c>
      <c r="C1319">
        <v>36408277</v>
      </c>
      <c r="D1319">
        <v>121548</v>
      </c>
      <c r="E1319">
        <v>1</v>
      </c>
      <c r="F1319">
        <v>1</v>
      </c>
      <c r="G1319">
        <v>1</v>
      </c>
      <c r="H1319">
        <v>1</v>
      </c>
      <c r="I1319" t="s">
        <v>35</v>
      </c>
      <c r="J1319" t="s">
        <v>3</v>
      </c>
      <c r="K1319" t="s">
        <v>515</v>
      </c>
      <c r="L1319">
        <v>608254</v>
      </c>
      <c r="N1319">
        <v>1013</v>
      </c>
      <c r="O1319" t="s">
        <v>516</v>
      </c>
      <c r="P1319" t="s">
        <v>516</v>
      </c>
      <c r="Q1319">
        <v>1</v>
      </c>
      <c r="W1319">
        <v>0</v>
      </c>
      <c r="X1319">
        <v>-185737400</v>
      </c>
      <c r="Y1319">
        <v>0.03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1</v>
      </c>
      <c r="AJ1319">
        <v>1</v>
      </c>
      <c r="AK1319">
        <v>1</v>
      </c>
      <c r="AL1319">
        <v>1</v>
      </c>
      <c r="AN1319">
        <v>0</v>
      </c>
      <c r="AO1319">
        <v>1</v>
      </c>
      <c r="AP1319">
        <v>0</v>
      </c>
      <c r="AQ1319">
        <v>0</v>
      </c>
      <c r="AR1319">
        <v>0</v>
      </c>
      <c r="AS1319" t="s">
        <v>3</v>
      </c>
      <c r="AT1319">
        <v>0.03</v>
      </c>
      <c r="AU1319" t="s">
        <v>3</v>
      </c>
      <c r="AV1319">
        <v>2</v>
      </c>
      <c r="AW1319">
        <v>2</v>
      </c>
      <c r="AX1319">
        <v>36408288</v>
      </c>
      <c r="AY1319">
        <v>1</v>
      </c>
      <c r="AZ1319">
        <v>0</v>
      </c>
      <c r="BA1319">
        <v>1282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Y1319*Source!I1266</f>
        <v>2.9999999999999997E-4</v>
      </c>
      <c r="CY1319">
        <f>AD1319</f>
        <v>0</v>
      </c>
      <c r="CZ1319">
        <f>AH1319</f>
        <v>0</v>
      </c>
      <c r="DA1319">
        <f>AL1319</f>
        <v>1</v>
      </c>
      <c r="DB1319">
        <f t="shared" ref="DB1319:DB1326" si="212">ROUND(ROUND(AT1319*CZ1319,2),2)</f>
        <v>0</v>
      </c>
      <c r="DC1319">
        <f t="shared" ref="DC1319:DC1326" si="213">ROUND(ROUND(AT1319*AG1319,2),2)</f>
        <v>0</v>
      </c>
    </row>
    <row r="1320" spans="1:107">
      <c r="A1320">
        <f>ROW(Source!A1266)</f>
        <v>1266</v>
      </c>
      <c r="B1320">
        <v>36401907</v>
      </c>
      <c r="C1320">
        <v>36408277</v>
      </c>
      <c r="D1320">
        <v>29172362</v>
      </c>
      <c r="E1320">
        <v>1</v>
      </c>
      <c r="F1320">
        <v>1</v>
      </c>
      <c r="G1320">
        <v>1</v>
      </c>
      <c r="H1320">
        <v>2</v>
      </c>
      <c r="I1320" t="s">
        <v>690</v>
      </c>
      <c r="J1320" t="s">
        <v>691</v>
      </c>
      <c r="K1320" t="s">
        <v>692</v>
      </c>
      <c r="L1320">
        <v>1368</v>
      </c>
      <c r="N1320">
        <v>1011</v>
      </c>
      <c r="O1320" t="s">
        <v>520</v>
      </c>
      <c r="P1320" t="s">
        <v>520</v>
      </c>
      <c r="Q1320">
        <v>1</v>
      </c>
      <c r="W1320">
        <v>0</v>
      </c>
      <c r="X1320">
        <v>2071614860</v>
      </c>
      <c r="Y1320">
        <v>0.03</v>
      </c>
      <c r="AA1320">
        <v>0</v>
      </c>
      <c r="AB1320">
        <v>1113.56</v>
      </c>
      <c r="AC1320">
        <v>449.82</v>
      </c>
      <c r="AD1320">
        <v>0</v>
      </c>
      <c r="AE1320">
        <v>0</v>
      </c>
      <c r="AF1320">
        <v>134.65</v>
      </c>
      <c r="AG1320">
        <v>13.5</v>
      </c>
      <c r="AH1320">
        <v>0</v>
      </c>
      <c r="AI1320">
        <v>1</v>
      </c>
      <c r="AJ1320">
        <v>8.27</v>
      </c>
      <c r="AK1320">
        <v>33.32</v>
      </c>
      <c r="AL1320">
        <v>1</v>
      </c>
      <c r="AN1320">
        <v>0</v>
      </c>
      <c r="AO1320">
        <v>1</v>
      </c>
      <c r="AP1320">
        <v>0</v>
      </c>
      <c r="AQ1320">
        <v>0</v>
      </c>
      <c r="AR1320">
        <v>0</v>
      </c>
      <c r="AS1320" t="s">
        <v>3</v>
      </c>
      <c r="AT1320">
        <v>0.03</v>
      </c>
      <c r="AU1320" t="s">
        <v>3</v>
      </c>
      <c r="AV1320">
        <v>0</v>
      </c>
      <c r="AW1320">
        <v>2</v>
      </c>
      <c r="AX1320">
        <v>36408289</v>
      </c>
      <c r="AY1320">
        <v>1</v>
      </c>
      <c r="AZ1320">
        <v>0</v>
      </c>
      <c r="BA1320">
        <v>1283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Y1320*Source!I1266</f>
        <v>2.9999999999999997E-4</v>
      </c>
      <c r="CY1320">
        <f>AB1320</f>
        <v>1113.56</v>
      </c>
      <c r="CZ1320">
        <f>AF1320</f>
        <v>134.65</v>
      </c>
      <c r="DA1320">
        <f>AJ1320</f>
        <v>8.27</v>
      </c>
      <c r="DB1320">
        <f t="shared" si="212"/>
        <v>4.04</v>
      </c>
      <c r="DC1320">
        <f t="shared" si="213"/>
        <v>0.41</v>
      </c>
    </row>
    <row r="1321" spans="1:107">
      <c r="A1321">
        <f>ROW(Source!A1266)</f>
        <v>1266</v>
      </c>
      <c r="B1321">
        <v>36401907</v>
      </c>
      <c r="C1321">
        <v>36408277</v>
      </c>
      <c r="D1321">
        <v>29174913</v>
      </c>
      <c r="E1321">
        <v>1</v>
      </c>
      <c r="F1321">
        <v>1</v>
      </c>
      <c r="G1321">
        <v>1</v>
      </c>
      <c r="H1321">
        <v>2</v>
      </c>
      <c r="I1321" t="s">
        <v>531</v>
      </c>
      <c r="J1321" t="s">
        <v>532</v>
      </c>
      <c r="K1321" t="s">
        <v>533</v>
      </c>
      <c r="L1321">
        <v>1368</v>
      </c>
      <c r="N1321">
        <v>1011</v>
      </c>
      <c r="O1321" t="s">
        <v>520</v>
      </c>
      <c r="P1321" t="s">
        <v>520</v>
      </c>
      <c r="Q1321">
        <v>1</v>
      </c>
      <c r="W1321">
        <v>0</v>
      </c>
      <c r="X1321">
        <v>458544584</v>
      </c>
      <c r="Y1321">
        <v>0.02</v>
      </c>
      <c r="AA1321">
        <v>0</v>
      </c>
      <c r="AB1321">
        <v>932.72</v>
      </c>
      <c r="AC1321">
        <v>386.51</v>
      </c>
      <c r="AD1321">
        <v>0</v>
      </c>
      <c r="AE1321">
        <v>0</v>
      </c>
      <c r="AF1321">
        <v>87.17</v>
      </c>
      <c r="AG1321">
        <v>11.6</v>
      </c>
      <c r="AH1321">
        <v>0</v>
      </c>
      <c r="AI1321">
        <v>1</v>
      </c>
      <c r="AJ1321">
        <v>10.7</v>
      </c>
      <c r="AK1321">
        <v>33.32</v>
      </c>
      <c r="AL1321">
        <v>1</v>
      </c>
      <c r="AN1321">
        <v>0</v>
      </c>
      <c r="AO1321">
        <v>1</v>
      </c>
      <c r="AP1321">
        <v>0</v>
      </c>
      <c r="AQ1321">
        <v>0</v>
      </c>
      <c r="AR1321">
        <v>0</v>
      </c>
      <c r="AS1321" t="s">
        <v>3</v>
      </c>
      <c r="AT1321">
        <v>0.02</v>
      </c>
      <c r="AU1321" t="s">
        <v>3</v>
      </c>
      <c r="AV1321">
        <v>0</v>
      </c>
      <c r="AW1321">
        <v>2</v>
      </c>
      <c r="AX1321">
        <v>36408290</v>
      </c>
      <c r="AY1321">
        <v>1</v>
      </c>
      <c r="AZ1321">
        <v>0</v>
      </c>
      <c r="BA1321">
        <v>1284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Y1321*Source!I1266</f>
        <v>2.0000000000000001E-4</v>
      </c>
      <c r="CY1321">
        <f>AB1321</f>
        <v>932.72</v>
      </c>
      <c r="CZ1321">
        <f>AF1321</f>
        <v>87.17</v>
      </c>
      <c r="DA1321">
        <f>AJ1321</f>
        <v>10.7</v>
      </c>
      <c r="DB1321">
        <f t="shared" si="212"/>
        <v>1.74</v>
      </c>
      <c r="DC1321">
        <f t="shared" si="213"/>
        <v>0.23</v>
      </c>
    </row>
    <row r="1322" spans="1:107">
      <c r="A1322">
        <f>ROW(Source!A1266)</f>
        <v>1266</v>
      </c>
      <c r="B1322">
        <v>36401907</v>
      </c>
      <c r="C1322">
        <v>36408277</v>
      </c>
      <c r="D1322">
        <v>29149204</v>
      </c>
      <c r="E1322">
        <v>1</v>
      </c>
      <c r="F1322">
        <v>1</v>
      </c>
      <c r="G1322">
        <v>1</v>
      </c>
      <c r="H1322">
        <v>3</v>
      </c>
      <c r="I1322" t="s">
        <v>699</v>
      </c>
      <c r="J1322" t="s">
        <v>700</v>
      </c>
      <c r="K1322" t="s">
        <v>701</v>
      </c>
      <c r="L1322">
        <v>1348</v>
      </c>
      <c r="N1322">
        <v>1009</v>
      </c>
      <c r="O1322" t="s">
        <v>30</v>
      </c>
      <c r="P1322" t="s">
        <v>30</v>
      </c>
      <c r="Q1322">
        <v>1000</v>
      </c>
      <c r="W1322">
        <v>0</v>
      </c>
      <c r="X1322">
        <v>-1132764130</v>
      </c>
      <c r="Y1322">
        <v>3.15E-3</v>
      </c>
      <c r="AA1322">
        <v>4978.46</v>
      </c>
      <c r="AB1322">
        <v>0</v>
      </c>
      <c r="AC1322">
        <v>0</v>
      </c>
      <c r="AD1322">
        <v>0</v>
      </c>
      <c r="AE1322">
        <v>729.98</v>
      </c>
      <c r="AF1322">
        <v>0</v>
      </c>
      <c r="AG1322">
        <v>0</v>
      </c>
      <c r="AH1322">
        <v>0</v>
      </c>
      <c r="AI1322">
        <v>6.82</v>
      </c>
      <c r="AJ1322">
        <v>1</v>
      </c>
      <c r="AK1322">
        <v>1</v>
      </c>
      <c r="AL1322">
        <v>1</v>
      </c>
      <c r="AN1322">
        <v>0</v>
      </c>
      <c r="AO1322">
        <v>1</v>
      </c>
      <c r="AP1322">
        <v>0</v>
      </c>
      <c r="AQ1322">
        <v>0</v>
      </c>
      <c r="AR1322">
        <v>0</v>
      </c>
      <c r="AS1322" t="s">
        <v>3</v>
      </c>
      <c r="AT1322">
        <v>3.15E-3</v>
      </c>
      <c r="AU1322" t="s">
        <v>3</v>
      </c>
      <c r="AV1322">
        <v>0</v>
      </c>
      <c r="AW1322">
        <v>2</v>
      </c>
      <c r="AX1322">
        <v>36408291</v>
      </c>
      <c r="AY1322">
        <v>1</v>
      </c>
      <c r="AZ1322">
        <v>0</v>
      </c>
      <c r="BA1322">
        <v>1285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Y1322*Source!I1266</f>
        <v>3.15E-5</v>
      </c>
      <c r="CY1322">
        <f>AA1322</f>
        <v>4978.46</v>
      </c>
      <c r="CZ1322">
        <f>AE1322</f>
        <v>729.98</v>
      </c>
      <c r="DA1322">
        <f>AI1322</f>
        <v>6.82</v>
      </c>
      <c r="DB1322">
        <f t="shared" si="212"/>
        <v>2.2999999999999998</v>
      </c>
      <c r="DC1322">
        <f t="shared" si="213"/>
        <v>0</v>
      </c>
    </row>
    <row r="1323" spans="1:107">
      <c r="A1323">
        <f>ROW(Source!A1266)</f>
        <v>1266</v>
      </c>
      <c r="B1323">
        <v>36401907</v>
      </c>
      <c r="C1323">
        <v>36408277</v>
      </c>
      <c r="D1323">
        <v>29156142</v>
      </c>
      <c r="E1323">
        <v>1</v>
      </c>
      <c r="F1323">
        <v>1</v>
      </c>
      <c r="G1323">
        <v>1</v>
      </c>
      <c r="H1323">
        <v>3</v>
      </c>
      <c r="I1323" t="s">
        <v>230</v>
      </c>
      <c r="J1323" t="s">
        <v>233</v>
      </c>
      <c r="K1323" t="s">
        <v>231</v>
      </c>
      <c r="L1323">
        <v>1356</v>
      </c>
      <c r="N1323">
        <v>1010</v>
      </c>
      <c r="O1323" t="s">
        <v>232</v>
      </c>
      <c r="P1323" t="s">
        <v>232</v>
      </c>
      <c r="Q1323">
        <v>1000</v>
      </c>
      <c r="W1323">
        <v>0</v>
      </c>
      <c r="X1323">
        <v>-1152774928</v>
      </c>
      <c r="Y1323">
        <v>0.1</v>
      </c>
      <c r="AA1323">
        <v>5955.29</v>
      </c>
      <c r="AB1323">
        <v>0</v>
      </c>
      <c r="AC1323">
        <v>0</v>
      </c>
      <c r="AD1323">
        <v>0</v>
      </c>
      <c r="AE1323">
        <v>1998.42</v>
      </c>
      <c r="AF1323">
        <v>0</v>
      </c>
      <c r="AG1323">
        <v>0</v>
      </c>
      <c r="AH1323">
        <v>0</v>
      </c>
      <c r="AI1323">
        <v>2.98</v>
      </c>
      <c r="AJ1323">
        <v>1</v>
      </c>
      <c r="AK1323">
        <v>1</v>
      </c>
      <c r="AL1323">
        <v>1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 t="s">
        <v>3</v>
      </c>
      <c r="AT1323">
        <v>0.1</v>
      </c>
      <c r="AU1323" t="s">
        <v>3</v>
      </c>
      <c r="AV1323">
        <v>0</v>
      </c>
      <c r="AW1323">
        <v>1</v>
      </c>
      <c r="AX1323">
        <v>-1</v>
      </c>
      <c r="AY1323">
        <v>0</v>
      </c>
      <c r="AZ1323">
        <v>0</v>
      </c>
      <c r="BA1323" t="s">
        <v>3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Y1323*Source!I1266</f>
        <v>1E-3</v>
      </c>
      <c r="CY1323">
        <f>AA1323</f>
        <v>5955.29</v>
      </c>
      <c r="CZ1323">
        <f>AE1323</f>
        <v>1998.42</v>
      </c>
      <c r="DA1323">
        <f>AI1323</f>
        <v>2.98</v>
      </c>
      <c r="DB1323">
        <f t="shared" si="212"/>
        <v>199.84</v>
      </c>
      <c r="DC1323">
        <f t="shared" si="213"/>
        <v>0</v>
      </c>
    </row>
    <row r="1324" spans="1:107">
      <c r="A1324">
        <f>ROW(Source!A1266)</f>
        <v>1266</v>
      </c>
      <c r="B1324">
        <v>36401907</v>
      </c>
      <c r="C1324">
        <v>36408277</v>
      </c>
      <c r="D1324">
        <v>29170678</v>
      </c>
      <c r="E1324">
        <v>1</v>
      </c>
      <c r="F1324">
        <v>1</v>
      </c>
      <c r="G1324">
        <v>1</v>
      </c>
      <c r="H1324">
        <v>3</v>
      </c>
      <c r="I1324" t="s">
        <v>702</v>
      </c>
      <c r="J1324" t="s">
        <v>703</v>
      </c>
      <c r="K1324" t="s">
        <v>704</v>
      </c>
      <c r="L1324">
        <v>1354</v>
      </c>
      <c r="N1324">
        <v>1010</v>
      </c>
      <c r="O1324" t="s">
        <v>237</v>
      </c>
      <c r="P1324" t="s">
        <v>237</v>
      </c>
      <c r="Q1324">
        <v>1</v>
      </c>
      <c r="W1324">
        <v>0</v>
      </c>
      <c r="X1324">
        <v>-808655695</v>
      </c>
      <c r="Y1324">
        <v>102</v>
      </c>
      <c r="AA1324">
        <v>0.69</v>
      </c>
      <c r="AB1324">
        <v>0</v>
      </c>
      <c r="AC1324">
        <v>0</v>
      </c>
      <c r="AD1324">
        <v>0</v>
      </c>
      <c r="AE1324">
        <v>0.28000000000000003</v>
      </c>
      <c r="AF1324">
        <v>0</v>
      </c>
      <c r="AG1324">
        <v>0</v>
      </c>
      <c r="AH1324">
        <v>0</v>
      </c>
      <c r="AI1324">
        <v>2.46</v>
      </c>
      <c r="AJ1324">
        <v>1</v>
      </c>
      <c r="AK1324">
        <v>1</v>
      </c>
      <c r="AL1324">
        <v>1</v>
      </c>
      <c r="AN1324">
        <v>0</v>
      </c>
      <c r="AO1324">
        <v>1</v>
      </c>
      <c r="AP1324">
        <v>0</v>
      </c>
      <c r="AQ1324">
        <v>0</v>
      </c>
      <c r="AR1324">
        <v>0</v>
      </c>
      <c r="AS1324" t="s">
        <v>3</v>
      </c>
      <c r="AT1324">
        <v>102</v>
      </c>
      <c r="AU1324" t="s">
        <v>3</v>
      </c>
      <c r="AV1324">
        <v>0</v>
      </c>
      <c r="AW1324">
        <v>2</v>
      </c>
      <c r="AX1324">
        <v>36408292</v>
      </c>
      <c r="AY1324">
        <v>1</v>
      </c>
      <c r="AZ1324">
        <v>0</v>
      </c>
      <c r="BA1324">
        <v>1286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Y1324*Source!I1266</f>
        <v>1.02</v>
      </c>
      <c r="CY1324">
        <f>AA1324</f>
        <v>0.69</v>
      </c>
      <c r="CZ1324">
        <f>AE1324</f>
        <v>0.28000000000000003</v>
      </c>
      <c r="DA1324">
        <f>AI1324</f>
        <v>2.46</v>
      </c>
      <c r="DB1324">
        <f t="shared" si="212"/>
        <v>28.56</v>
      </c>
      <c r="DC1324">
        <f t="shared" si="213"/>
        <v>0</v>
      </c>
    </row>
    <row r="1325" spans="1:107">
      <c r="A1325">
        <f>ROW(Source!A1266)</f>
        <v>1266</v>
      </c>
      <c r="B1325">
        <v>36401907</v>
      </c>
      <c r="C1325">
        <v>36408277</v>
      </c>
      <c r="D1325">
        <v>29169278</v>
      </c>
      <c r="E1325">
        <v>1</v>
      </c>
      <c r="F1325">
        <v>1</v>
      </c>
      <c r="G1325">
        <v>1</v>
      </c>
      <c r="H1325">
        <v>3</v>
      </c>
      <c r="I1325" t="s">
        <v>245</v>
      </c>
      <c r="J1325" t="s">
        <v>247</v>
      </c>
      <c r="K1325" t="s">
        <v>246</v>
      </c>
      <c r="L1325">
        <v>1354</v>
      </c>
      <c r="N1325">
        <v>1010</v>
      </c>
      <c r="O1325" t="s">
        <v>237</v>
      </c>
      <c r="P1325" t="s">
        <v>237</v>
      </c>
      <c r="Q1325">
        <v>1</v>
      </c>
      <c r="W1325">
        <v>0</v>
      </c>
      <c r="X1325">
        <v>-1190793685</v>
      </c>
      <c r="Y1325">
        <v>100</v>
      </c>
      <c r="AA1325">
        <v>76.47</v>
      </c>
      <c r="AB1325">
        <v>0</v>
      </c>
      <c r="AC1325">
        <v>0</v>
      </c>
      <c r="AD1325">
        <v>0</v>
      </c>
      <c r="AE1325">
        <v>8.81</v>
      </c>
      <c r="AF1325">
        <v>0</v>
      </c>
      <c r="AG1325">
        <v>0</v>
      </c>
      <c r="AH1325">
        <v>0</v>
      </c>
      <c r="AI1325">
        <v>8.68</v>
      </c>
      <c r="AJ1325">
        <v>1</v>
      </c>
      <c r="AK1325">
        <v>1</v>
      </c>
      <c r="AL1325">
        <v>1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 t="s">
        <v>3</v>
      </c>
      <c r="AT1325">
        <v>100</v>
      </c>
      <c r="AU1325" t="s">
        <v>3</v>
      </c>
      <c r="AV1325">
        <v>0</v>
      </c>
      <c r="AW1325">
        <v>1</v>
      </c>
      <c r="AX1325">
        <v>-1</v>
      </c>
      <c r="AY1325">
        <v>0</v>
      </c>
      <c r="AZ1325">
        <v>0</v>
      </c>
      <c r="BA1325" t="s">
        <v>3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Y1325*Source!I1266</f>
        <v>1</v>
      </c>
      <c r="CY1325">
        <f>AA1325</f>
        <v>76.47</v>
      </c>
      <c r="CZ1325">
        <f>AE1325</f>
        <v>8.81</v>
      </c>
      <c r="DA1325">
        <f>AI1325</f>
        <v>8.68</v>
      </c>
      <c r="DB1325">
        <f t="shared" si="212"/>
        <v>881</v>
      </c>
      <c r="DC1325">
        <f t="shared" si="213"/>
        <v>0</v>
      </c>
    </row>
    <row r="1326" spans="1:107">
      <c r="A1326">
        <f>ROW(Source!A1266)</f>
        <v>1266</v>
      </c>
      <c r="B1326">
        <v>36401907</v>
      </c>
      <c r="C1326">
        <v>36408277</v>
      </c>
      <c r="D1326">
        <v>29171808</v>
      </c>
      <c r="E1326">
        <v>1</v>
      </c>
      <c r="F1326">
        <v>1</v>
      </c>
      <c r="G1326">
        <v>1</v>
      </c>
      <c r="H1326">
        <v>3</v>
      </c>
      <c r="I1326" t="s">
        <v>705</v>
      </c>
      <c r="J1326" t="s">
        <v>706</v>
      </c>
      <c r="K1326" t="s">
        <v>707</v>
      </c>
      <c r="L1326">
        <v>1374</v>
      </c>
      <c r="N1326">
        <v>1013</v>
      </c>
      <c r="O1326" t="s">
        <v>708</v>
      </c>
      <c r="P1326" t="s">
        <v>708</v>
      </c>
      <c r="Q1326">
        <v>1</v>
      </c>
      <c r="W1326">
        <v>0</v>
      </c>
      <c r="X1326">
        <v>-915781824</v>
      </c>
      <c r="Y1326">
        <v>5.21</v>
      </c>
      <c r="AA1326">
        <v>1</v>
      </c>
      <c r="AB1326">
        <v>0</v>
      </c>
      <c r="AC1326">
        <v>0</v>
      </c>
      <c r="AD1326">
        <v>0</v>
      </c>
      <c r="AE1326">
        <v>1</v>
      </c>
      <c r="AF1326">
        <v>0</v>
      </c>
      <c r="AG1326">
        <v>0</v>
      </c>
      <c r="AH1326">
        <v>0</v>
      </c>
      <c r="AI1326">
        <v>1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0</v>
      </c>
      <c r="AQ1326">
        <v>0</v>
      </c>
      <c r="AR1326">
        <v>0</v>
      </c>
      <c r="AS1326" t="s">
        <v>3</v>
      </c>
      <c r="AT1326">
        <v>5.21</v>
      </c>
      <c r="AU1326" t="s">
        <v>3</v>
      </c>
      <c r="AV1326">
        <v>0</v>
      </c>
      <c r="AW1326">
        <v>2</v>
      </c>
      <c r="AX1326">
        <v>36408293</v>
      </c>
      <c r="AY1326">
        <v>1</v>
      </c>
      <c r="AZ1326">
        <v>0</v>
      </c>
      <c r="BA1326">
        <v>1287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Y1326*Source!I1266</f>
        <v>5.21E-2</v>
      </c>
      <c r="CY1326">
        <f>AA1326</f>
        <v>1</v>
      </c>
      <c r="CZ1326">
        <f>AE1326</f>
        <v>1</v>
      </c>
      <c r="DA1326">
        <f>AI1326</f>
        <v>1</v>
      </c>
      <c r="DB1326">
        <f t="shared" si="212"/>
        <v>5.21</v>
      </c>
      <c r="DC1326">
        <f t="shared" si="213"/>
        <v>0</v>
      </c>
    </row>
    <row r="1327" spans="1:107">
      <c r="A1327">
        <f>ROW(Source!A1269)</f>
        <v>1269</v>
      </c>
      <c r="B1327">
        <v>36401907</v>
      </c>
      <c r="C1327">
        <v>36408296</v>
      </c>
      <c r="D1327">
        <v>18442760</v>
      </c>
      <c r="E1327">
        <v>1</v>
      </c>
      <c r="F1327">
        <v>1</v>
      </c>
      <c r="G1327">
        <v>1</v>
      </c>
      <c r="H1327">
        <v>1</v>
      </c>
      <c r="I1327" t="s">
        <v>769</v>
      </c>
      <c r="J1327" t="s">
        <v>3</v>
      </c>
      <c r="K1327" t="s">
        <v>770</v>
      </c>
      <c r="L1327">
        <v>1369</v>
      </c>
      <c r="N1327">
        <v>1013</v>
      </c>
      <c r="O1327" t="s">
        <v>514</v>
      </c>
      <c r="P1327" t="s">
        <v>514</v>
      </c>
      <c r="Q1327">
        <v>1</v>
      </c>
      <c r="W1327">
        <v>0</v>
      </c>
      <c r="X1327">
        <v>1855713677</v>
      </c>
      <c r="Y1327">
        <v>29.945999999999998</v>
      </c>
      <c r="AA1327">
        <v>0</v>
      </c>
      <c r="AB1327">
        <v>0</v>
      </c>
      <c r="AC1327">
        <v>0</v>
      </c>
      <c r="AD1327">
        <v>354.22</v>
      </c>
      <c r="AE1327">
        <v>0</v>
      </c>
      <c r="AF1327">
        <v>0</v>
      </c>
      <c r="AG1327">
        <v>0</v>
      </c>
      <c r="AH1327">
        <v>354.22</v>
      </c>
      <c r="AI1327">
        <v>1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26.04</v>
      </c>
      <c r="AU1327" t="s">
        <v>134</v>
      </c>
      <c r="AV1327">
        <v>1</v>
      </c>
      <c r="AW1327">
        <v>2</v>
      </c>
      <c r="AX1327">
        <v>36408302</v>
      </c>
      <c r="AY1327">
        <v>1</v>
      </c>
      <c r="AZ1327">
        <v>0</v>
      </c>
      <c r="BA1327">
        <v>1288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Y1327*Source!I1269</f>
        <v>5.3902799999999997</v>
      </c>
      <c r="CY1327">
        <f>AD1327</f>
        <v>354.22</v>
      </c>
      <c r="CZ1327">
        <f>AH1327</f>
        <v>354.22</v>
      </c>
      <c r="DA1327">
        <f>AL1327</f>
        <v>1</v>
      </c>
      <c r="DB1327">
        <f>ROUND((ROUND(AT1327*CZ1327,2)*1.15),2)</f>
        <v>10607.47</v>
      </c>
      <c r="DC1327">
        <f>ROUND((ROUND(AT1327*AG1327,2)*1.15),2)</f>
        <v>0</v>
      </c>
    </row>
    <row r="1328" spans="1:107">
      <c r="A1328">
        <f>ROW(Source!A1269)</f>
        <v>1269</v>
      </c>
      <c r="B1328">
        <v>36401907</v>
      </c>
      <c r="C1328">
        <v>36408296</v>
      </c>
      <c r="D1328">
        <v>29173472</v>
      </c>
      <c r="E1328">
        <v>1</v>
      </c>
      <c r="F1328">
        <v>1</v>
      </c>
      <c r="G1328">
        <v>1</v>
      </c>
      <c r="H1328">
        <v>2</v>
      </c>
      <c r="I1328" t="s">
        <v>577</v>
      </c>
      <c r="J1328" t="s">
        <v>578</v>
      </c>
      <c r="K1328" t="s">
        <v>579</v>
      </c>
      <c r="L1328">
        <v>1368</v>
      </c>
      <c r="N1328">
        <v>1011</v>
      </c>
      <c r="O1328" t="s">
        <v>520</v>
      </c>
      <c r="P1328" t="s">
        <v>520</v>
      </c>
      <c r="Q1328">
        <v>1</v>
      </c>
      <c r="W1328">
        <v>0</v>
      </c>
      <c r="X1328">
        <v>275932499</v>
      </c>
      <c r="Y1328">
        <v>9.125</v>
      </c>
      <c r="AA1328">
        <v>0</v>
      </c>
      <c r="AB1328">
        <v>12.75</v>
      </c>
      <c r="AC1328">
        <v>0</v>
      </c>
      <c r="AD1328">
        <v>0</v>
      </c>
      <c r="AE1328">
        <v>0</v>
      </c>
      <c r="AF1328">
        <v>3</v>
      </c>
      <c r="AG1328">
        <v>0</v>
      </c>
      <c r="AH1328">
        <v>0</v>
      </c>
      <c r="AI1328">
        <v>1</v>
      </c>
      <c r="AJ1328">
        <v>4.25</v>
      </c>
      <c r="AK1328">
        <v>33.32</v>
      </c>
      <c r="AL1328">
        <v>1</v>
      </c>
      <c r="AN1328">
        <v>0</v>
      </c>
      <c r="AO1328">
        <v>1</v>
      </c>
      <c r="AP1328">
        <v>1</v>
      </c>
      <c r="AQ1328">
        <v>0</v>
      </c>
      <c r="AR1328">
        <v>0</v>
      </c>
      <c r="AS1328" t="s">
        <v>3</v>
      </c>
      <c r="AT1328">
        <v>7.3</v>
      </c>
      <c r="AU1328" t="s">
        <v>133</v>
      </c>
      <c r="AV1328">
        <v>0</v>
      </c>
      <c r="AW1328">
        <v>2</v>
      </c>
      <c r="AX1328">
        <v>36408303</v>
      </c>
      <c r="AY1328">
        <v>1</v>
      </c>
      <c r="AZ1328">
        <v>0</v>
      </c>
      <c r="BA1328">
        <v>1289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Y1328*Source!I1269</f>
        <v>1.6424999999999998</v>
      </c>
      <c r="CY1328">
        <f>AB1328</f>
        <v>12.75</v>
      </c>
      <c r="CZ1328">
        <f>AF1328</f>
        <v>3</v>
      </c>
      <c r="DA1328">
        <f>AJ1328</f>
        <v>4.25</v>
      </c>
      <c r="DB1328">
        <f>ROUND((ROUND(AT1328*CZ1328,2)*1.25),2)</f>
        <v>27.38</v>
      </c>
      <c r="DC1328">
        <f>ROUND((ROUND(AT1328*AG1328,2)*1.25),2)</f>
        <v>0</v>
      </c>
    </row>
    <row r="1329" spans="1:107">
      <c r="A1329">
        <f>ROW(Source!A1269)</f>
        <v>1269</v>
      </c>
      <c r="B1329">
        <v>36401907</v>
      </c>
      <c r="C1329">
        <v>36408296</v>
      </c>
      <c r="D1329">
        <v>29174580</v>
      </c>
      <c r="E1329">
        <v>1</v>
      </c>
      <c r="F1329">
        <v>1</v>
      </c>
      <c r="G1329">
        <v>1</v>
      </c>
      <c r="H1329">
        <v>2</v>
      </c>
      <c r="I1329" t="s">
        <v>632</v>
      </c>
      <c r="J1329" t="s">
        <v>633</v>
      </c>
      <c r="K1329" t="s">
        <v>634</v>
      </c>
      <c r="L1329">
        <v>1368</v>
      </c>
      <c r="N1329">
        <v>1011</v>
      </c>
      <c r="O1329" t="s">
        <v>520</v>
      </c>
      <c r="P1329" t="s">
        <v>520</v>
      </c>
      <c r="Q1329">
        <v>1</v>
      </c>
      <c r="W1329">
        <v>0</v>
      </c>
      <c r="X1329">
        <v>-169468834</v>
      </c>
      <c r="Y1329">
        <v>9.125</v>
      </c>
      <c r="AA1329">
        <v>0</v>
      </c>
      <c r="AB1329">
        <v>31.87</v>
      </c>
      <c r="AC1329">
        <v>0</v>
      </c>
      <c r="AD1329">
        <v>0</v>
      </c>
      <c r="AE1329">
        <v>0</v>
      </c>
      <c r="AF1329">
        <v>2.08</v>
      </c>
      <c r="AG1329">
        <v>0</v>
      </c>
      <c r="AH1329">
        <v>0</v>
      </c>
      <c r="AI1329">
        <v>1</v>
      </c>
      <c r="AJ1329">
        <v>15.32</v>
      </c>
      <c r="AK1329">
        <v>33.32</v>
      </c>
      <c r="AL1329">
        <v>1</v>
      </c>
      <c r="AN1329">
        <v>0</v>
      </c>
      <c r="AO1329">
        <v>1</v>
      </c>
      <c r="AP1329">
        <v>1</v>
      </c>
      <c r="AQ1329">
        <v>0</v>
      </c>
      <c r="AR1329">
        <v>0</v>
      </c>
      <c r="AS1329" t="s">
        <v>3</v>
      </c>
      <c r="AT1329">
        <v>7.3</v>
      </c>
      <c r="AU1329" t="s">
        <v>133</v>
      </c>
      <c r="AV1329">
        <v>0</v>
      </c>
      <c r="AW1329">
        <v>2</v>
      </c>
      <c r="AX1329">
        <v>36408304</v>
      </c>
      <c r="AY1329">
        <v>1</v>
      </c>
      <c r="AZ1329">
        <v>0</v>
      </c>
      <c r="BA1329">
        <v>1290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Y1329*Source!I1269</f>
        <v>1.6424999999999998</v>
      </c>
      <c r="CY1329">
        <f>AB1329</f>
        <v>31.87</v>
      </c>
      <c r="CZ1329">
        <f>AF1329</f>
        <v>2.08</v>
      </c>
      <c r="DA1329">
        <f>AJ1329</f>
        <v>15.32</v>
      </c>
      <c r="DB1329">
        <f>ROUND((ROUND(AT1329*CZ1329,2)*1.25),2)</f>
        <v>18.98</v>
      </c>
      <c r="DC1329">
        <f>ROUND((ROUND(AT1329*AG1329,2)*1.25),2)</f>
        <v>0</v>
      </c>
    </row>
    <row r="1330" spans="1:107">
      <c r="A1330">
        <f>ROW(Source!A1269)</f>
        <v>1269</v>
      </c>
      <c r="B1330">
        <v>36401907</v>
      </c>
      <c r="C1330">
        <v>36408296</v>
      </c>
      <c r="D1330">
        <v>29174613</v>
      </c>
      <c r="E1330">
        <v>1</v>
      </c>
      <c r="F1330">
        <v>1</v>
      </c>
      <c r="G1330">
        <v>1</v>
      </c>
      <c r="H1330">
        <v>2</v>
      </c>
      <c r="I1330" t="s">
        <v>771</v>
      </c>
      <c r="J1330" t="s">
        <v>772</v>
      </c>
      <c r="K1330" t="s">
        <v>773</v>
      </c>
      <c r="L1330">
        <v>1368</v>
      </c>
      <c r="N1330">
        <v>1011</v>
      </c>
      <c r="O1330" t="s">
        <v>520</v>
      </c>
      <c r="P1330" t="s">
        <v>520</v>
      </c>
      <c r="Q1330">
        <v>1</v>
      </c>
      <c r="W1330">
        <v>0</v>
      </c>
      <c r="X1330">
        <v>494066865</v>
      </c>
      <c r="Y1330">
        <v>1.825</v>
      </c>
      <c r="AA1330">
        <v>0</v>
      </c>
      <c r="AB1330">
        <v>0.52</v>
      </c>
      <c r="AC1330">
        <v>0</v>
      </c>
      <c r="AD1330">
        <v>0</v>
      </c>
      <c r="AE1330">
        <v>0</v>
      </c>
      <c r="AF1330">
        <v>0.14000000000000001</v>
      </c>
      <c r="AG1330">
        <v>0</v>
      </c>
      <c r="AH1330">
        <v>0</v>
      </c>
      <c r="AI1330">
        <v>1</v>
      </c>
      <c r="AJ1330">
        <v>3.71</v>
      </c>
      <c r="AK1330">
        <v>33.32</v>
      </c>
      <c r="AL1330">
        <v>1</v>
      </c>
      <c r="AN1330">
        <v>0</v>
      </c>
      <c r="AO1330">
        <v>1</v>
      </c>
      <c r="AP1330">
        <v>1</v>
      </c>
      <c r="AQ1330">
        <v>0</v>
      </c>
      <c r="AR1330">
        <v>0</v>
      </c>
      <c r="AS1330" t="s">
        <v>3</v>
      </c>
      <c r="AT1330">
        <v>1.46</v>
      </c>
      <c r="AU1330" t="s">
        <v>133</v>
      </c>
      <c r="AV1330">
        <v>0</v>
      </c>
      <c r="AW1330">
        <v>2</v>
      </c>
      <c r="AX1330">
        <v>36408305</v>
      </c>
      <c r="AY1330">
        <v>1</v>
      </c>
      <c r="AZ1330">
        <v>0</v>
      </c>
      <c r="BA1330">
        <v>1291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Y1330*Source!I1269</f>
        <v>0.32849999999999996</v>
      </c>
      <c r="CY1330">
        <f>AB1330</f>
        <v>0.52</v>
      </c>
      <c r="CZ1330">
        <f>AF1330</f>
        <v>0.14000000000000001</v>
      </c>
      <c r="DA1330">
        <f>AJ1330</f>
        <v>3.71</v>
      </c>
      <c r="DB1330">
        <f>ROUND((ROUND(AT1330*CZ1330,2)*1.25),2)</f>
        <v>0.25</v>
      </c>
      <c r="DC1330">
        <f>ROUND((ROUND(AT1330*AG1330,2)*1.25),2)</f>
        <v>0</v>
      </c>
    </row>
    <row r="1331" spans="1:107">
      <c r="A1331">
        <f>ROW(Source!A1269)</f>
        <v>1269</v>
      </c>
      <c r="B1331">
        <v>36401907</v>
      </c>
      <c r="C1331">
        <v>36408296</v>
      </c>
      <c r="D1331">
        <v>29174913</v>
      </c>
      <c r="E1331">
        <v>1</v>
      </c>
      <c r="F1331">
        <v>1</v>
      </c>
      <c r="G1331">
        <v>1</v>
      </c>
      <c r="H1331">
        <v>2</v>
      </c>
      <c r="I1331" t="s">
        <v>531</v>
      </c>
      <c r="J1331" t="s">
        <v>532</v>
      </c>
      <c r="K1331" t="s">
        <v>533</v>
      </c>
      <c r="L1331">
        <v>1368</v>
      </c>
      <c r="N1331">
        <v>1011</v>
      </c>
      <c r="O1331" t="s">
        <v>520</v>
      </c>
      <c r="P1331" t="s">
        <v>520</v>
      </c>
      <c r="Q1331">
        <v>1</v>
      </c>
      <c r="W1331">
        <v>0</v>
      </c>
      <c r="X1331">
        <v>458544584</v>
      </c>
      <c r="Y1331">
        <v>0.17500000000000002</v>
      </c>
      <c r="AA1331">
        <v>0</v>
      </c>
      <c r="AB1331">
        <v>932.72</v>
      </c>
      <c r="AC1331">
        <v>386.51</v>
      </c>
      <c r="AD1331">
        <v>0</v>
      </c>
      <c r="AE1331">
        <v>0</v>
      </c>
      <c r="AF1331">
        <v>87.17</v>
      </c>
      <c r="AG1331">
        <v>11.6</v>
      </c>
      <c r="AH1331">
        <v>0</v>
      </c>
      <c r="AI1331">
        <v>1</v>
      </c>
      <c r="AJ1331">
        <v>10.7</v>
      </c>
      <c r="AK1331">
        <v>33.32</v>
      </c>
      <c r="AL1331">
        <v>1</v>
      </c>
      <c r="AN1331">
        <v>0</v>
      </c>
      <c r="AO1331">
        <v>1</v>
      </c>
      <c r="AP1331">
        <v>1</v>
      </c>
      <c r="AQ1331">
        <v>0</v>
      </c>
      <c r="AR1331">
        <v>0</v>
      </c>
      <c r="AS1331" t="s">
        <v>3</v>
      </c>
      <c r="AT1331">
        <v>0.14000000000000001</v>
      </c>
      <c r="AU1331" t="s">
        <v>133</v>
      </c>
      <c r="AV1331">
        <v>0</v>
      </c>
      <c r="AW1331">
        <v>2</v>
      </c>
      <c r="AX1331">
        <v>36408306</v>
      </c>
      <c r="AY1331">
        <v>1</v>
      </c>
      <c r="AZ1331">
        <v>0</v>
      </c>
      <c r="BA1331">
        <v>1292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Y1331*Source!I1269</f>
        <v>3.15E-2</v>
      </c>
      <c r="CY1331">
        <f>AB1331</f>
        <v>932.72</v>
      </c>
      <c r="CZ1331">
        <f>AF1331</f>
        <v>87.17</v>
      </c>
      <c r="DA1331">
        <f>AJ1331</f>
        <v>10.7</v>
      </c>
      <c r="DB1331">
        <f>ROUND((ROUND(AT1331*CZ1331,2)*1.25),2)</f>
        <v>15.25</v>
      </c>
      <c r="DC1331">
        <f>ROUND((ROUND(AT1331*AG1331,2)*1.25),2)</f>
        <v>2.0299999999999998</v>
      </c>
    </row>
    <row r="1332" spans="1:107">
      <c r="A1332">
        <f>ROW(Source!A1274)</f>
        <v>1274</v>
      </c>
      <c r="B1332">
        <v>36401907</v>
      </c>
      <c r="C1332">
        <v>36408316</v>
      </c>
      <c r="D1332">
        <v>18442760</v>
      </c>
      <c r="E1332">
        <v>1</v>
      </c>
      <c r="F1332">
        <v>1</v>
      </c>
      <c r="G1332">
        <v>1</v>
      </c>
      <c r="H1332">
        <v>1</v>
      </c>
      <c r="I1332" t="s">
        <v>769</v>
      </c>
      <c r="J1332" t="s">
        <v>3</v>
      </c>
      <c r="K1332" t="s">
        <v>770</v>
      </c>
      <c r="L1332">
        <v>1369</v>
      </c>
      <c r="N1332">
        <v>1013</v>
      </c>
      <c r="O1332" t="s">
        <v>514</v>
      </c>
      <c r="P1332" t="s">
        <v>514</v>
      </c>
      <c r="Q1332">
        <v>1</v>
      </c>
      <c r="W1332">
        <v>0</v>
      </c>
      <c r="X1332">
        <v>1855713677</v>
      </c>
      <c r="Y1332">
        <v>42.009499999999996</v>
      </c>
      <c r="AA1332">
        <v>0</v>
      </c>
      <c r="AB1332">
        <v>0</v>
      </c>
      <c r="AC1332">
        <v>0</v>
      </c>
      <c r="AD1332">
        <v>354.22</v>
      </c>
      <c r="AE1332">
        <v>0</v>
      </c>
      <c r="AF1332">
        <v>0</v>
      </c>
      <c r="AG1332">
        <v>0</v>
      </c>
      <c r="AH1332">
        <v>354.22</v>
      </c>
      <c r="AI1332">
        <v>1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1</v>
      </c>
      <c r="AQ1332">
        <v>0</v>
      </c>
      <c r="AR1332">
        <v>0</v>
      </c>
      <c r="AS1332" t="s">
        <v>3</v>
      </c>
      <c r="AT1332">
        <v>36.53</v>
      </c>
      <c r="AU1332" t="s">
        <v>134</v>
      </c>
      <c r="AV1332">
        <v>1</v>
      </c>
      <c r="AW1332">
        <v>2</v>
      </c>
      <c r="AX1332">
        <v>36408320</v>
      </c>
      <c r="AY1332">
        <v>1</v>
      </c>
      <c r="AZ1332">
        <v>0</v>
      </c>
      <c r="BA1332">
        <v>1298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Y1332*Source!I1274</f>
        <v>2.5205699999999998</v>
      </c>
      <c r="CY1332">
        <f>AD1332</f>
        <v>354.22</v>
      </c>
      <c r="CZ1332">
        <f>AH1332</f>
        <v>354.22</v>
      </c>
      <c r="DA1332">
        <f>AL1332</f>
        <v>1</v>
      </c>
      <c r="DB1332">
        <f>ROUND((ROUND(AT1332*CZ1332,2)*1.15),2)</f>
        <v>14880.61</v>
      </c>
      <c r="DC1332">
        <f>ROUND((ROUND(AT1332*AG1332,2)*1.15),2)</f>
        <v>0</v>
      </c>
    </row>
    <row r="1333" spans="1:107">
      <c r="A1333">
        <f>ROW(Source!A1274)</f>
        <v>1274</v>
      </c>
      <c r="B1333">
        <v>36401907</v>
      </c>
      <c r="C1333">
        <v>36408316</v>
      </c>
      <c r="D1333">
        <v>29109376</v>
      </c>
      <c r="E1333">
        <v>1</v>
      </c>
      <c r="F1333">
        <v>1</v>
      </c>
      <c r="G1333">
        <v>1</v>
      </c>
      <c r="H1333">
        <v>3</v>
      </c>
      <c r="I1333" t="s">
        <v>326</v>
      </c>
      <c r="J1333" t="s">
        <v>328</v>
      </c>
      <c r="K1333" t="s">
        <v>327</v>
      </c>
      <c r="L1333">
        <v>1346</v>
      </c>
      <c r="N1333">
        <v>1009</v>
      </c>
      <c r="O1333" t="s">
        <v>160</v>
      </c>
      <c r="P1333" t="s">
        <v>160</v>
      </c>
      <c r="Q1333">
        <v>1</v>
      </c>
      <c r="W1333">
        <v>0</v>
      </c>
      <c r="X1333">
        <v>-501888552</v>
      </c>
      <c r="Y1333">
        <v>1.25</v>
      </c>
      <c r="AA1333">
        <v>25647.39</v>
      </c>
      <c r="AB1333">
        <v>0</v>
      </c>
      <c r="AC1333">
        <v>0</v>
      </c>
      <c r="AD1333">
        <v>0</v>
      </c>
      <c r="AE1333">
        <v>4894.54</v>
      </c>
      <c r="AF1333">
        <v>0</v>
      </c>
      <c r="AG1333">
        <v>0</v>
      </c>
      <c r="AH1333">
        <v>0</v>
      </c>
      <c r="AI1333">
        <v>5.24</v>
      </c>
      <c r="AJ1333">
        <v>1</v>
      </c>
      <c r="AK1333">
        <v>1</v>
      </c>
      <c r="AL1333">
        <v>1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 t="s">
        <v>3</v>
      </c>
      <c r="AT1333">
        <v>1.25</v>
      </c>
      <c r="AU1333" t="s">
        <v>3</v>
      </c>
      <c r="AV1333">
        <v>0</v>
      </c>
      <c r="AW1333">
        <v>2</v>
      </c>
      <c r="AX1333">
        <v>36408321</v>
      </c>
      <c r="AY1333">
        <v>1</v>
      </c>
      <c r="AZ1333">
        <v>6144</v>
      </c>
      <c r="BA1333">
        <v>1299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Y1333*Source!I1274</f>
        <v>7.4999999999999997E-2</v>
      </c>
      <c r="CY1333">
        <f>AA1333</f>
        <v>25647.39</v>
      </c>
      <c r="CZ1333">
        <f>AE1333</f>
        <v>4894.54</v>
      </c>
      <c r="DA1333">
        <f>AI1333</f>
        <v>5.24</v>
      </c>
      <c r="DB1333">
        <f>ROUND(ROUND(AT1333*CZ1333,2),2)</f>
        <v>6118.18</v>
      </c>
      <c r="DC1333">
        <f>ROUND(ROUND(AT1333*AG1333,2),2)</f>
        <v>0</v>
      </c>
    </row>
    <row r="1334" spans="1:107">
      <c r="A1334">
        <f>ROW(Source!A1274)</f>
        <v>1274</v>
      </c>
      <c r="B1334">
        <v>36401907</v>
      </c>
      <c r="C1334">
        <v>36408316</v>
      </c>
      <c r="D1334">
        <v>29109730</v>
      </c>
      <c r="E1334">
        <v>1</v>
      </c>
      <c r="F1334">
        <v>1</v>
      </c>
      <c r="G1334">
        <v>1</v>
      </c>
      <c r="H1334">
        <v>3</v>
      </c>
      <c r="I1334" t="s">
        <v>330</v>
      </c>
      <c r="J1334" t="s">
        <v>332</v>
      </c>
      <c r="K1334" t="s">
        <v>331</v>
      </c>
      <c r="L1334">
        <v>1327</v>
      </c>
      <c r="N1334">
        <v>1005</v>
      </c>
      <c r="O1334" t="s">
        <v>155</v>
      </c>
      <c r="P1334" t="s">
        <v>155</v>
      </c>
      <c r="Q1334">
        <v>1</v>
      </c>
      <c r="W1334">
        <v>0</v>
      </c>
      <c r="X1334">
        <v>650529573</v>
      </c>
      <c r="Y1334">
        <v>100</v>
      </c>
      <c r="AA1334">
        <v>372.63</v>
      </c>
      <c r="AB1334">
        <v>0</v>
      </c>
      <c r="AC1334">
        <v>0</v>
      </c>
      <c r="AD1334">
        <v>0</v>
      </c>
      <c r="AE1334">
        <v>37.299999999999997</v>
      </c>
      <c r="AF1334">
        <v>0</v>
      </c>
      <c r="AG1334">
        <v>0</v>
      </c>
      <c r="AH1334">
        <v>0</v>
      </c>
      <c r="AI1334">
        <v>9.99</v>
      </c>
      <c r="AJ1334">
        <v>1</v>
      </c>
      <c r="AK1334">
        <v>1</v>
      </c>
      <c r="AL1334">
        <v>1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 t="s">
        <v>3</v>
      </c>
      <c r="AT1334">
        <v>100</v>
      </c>
      <c r="AU1334" t="s">
        <v>3</v>
      </c>
      <c r="AV1334">
        <v>0</v>
      </c>
      <c r="AW1334">
        <v>2</v>
      </c>
      <c r="AX1334">
        <v>36408322</v>
      </c>
      <c r="AY1334">
        <v>1</v>
      </c>
      <c r="AZ1334">
        <v>6144</v>
      </c>
      <c r="BA1334">
        <v>1300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Y1334*Source!I1274</f>
        <v>6</v>
      </c>
      <c r="CY1334">
        <f>AA1334</f>
        <v>372.63</v>
      </c>
      <c r="CZ1334">
        <f>AE1334</f>
        <v>37.299999999999997</v>
      </c>
      <c r="DA1334">
        <f>AI1334</f>
        <v>9.99</v>
      </c>
      <c r="DB1334">
        <f>ROUND(ROUND(AT1334*CZ1334,2),2)</f>
        <v>3730</v>
      </c>
      <c r="DC1334">
        <f>ROUND(ROUND(AT1334*AG1334,2),2)</f>
        <v>0</v>
      </c>
    </row>
    <row r="1335" spans="1:107">
      <c r="A1335">
        <f>ROW(Source!A1277)</f>
        <v>1277</v>
      </c>
      <c r="B1335">
        <v>36401907</v>
      </c>
      <c r="C1335">
        <v>36408325</v>
      </c>
      <c r="D1335">
        <v>29364679</v>
      </c>
      <c r="E1335">
        <v>1</v>
      </c>
      <c r="F1335">
        <v>1</v>
      </c>
      <c r="G1335">
        <v>1</v>
      </c>
      <c r="H1335">
        <v>1</v>
      </c>
      <c r="I1335" t="s">
        <v>688</v>
      </c>
      <c r="J1335" t="s">
        <v>3</v>
      </c>
      <c r="K1335" t="s">
        <v>689</v>
      </c>
      <c r="L1335">
        <v>1369</v>
      </c>
      <c r="N1335">
        <v>1013</v>
      </c>
      <c r="O1335" t="s">
        <v>514</v>
      </c>
      <c r="P1335" t="s">
        <v>514</v>
      </c>
      <c r="Q1335">
        <v>1</v>
      </c>
      <c r="W1335">
        <v>0</v>
      </c>
      <c r="X1335">
        <v>931378261</v>
      </c>
      <c r="Y1335">
        <v>108.56</v>
      </c>
      <c r="AA1335">
        <v>0</v>
      </c>
      <c r="AB1335">
        <v>0</v>
      </c>
      <c r="AC1335">
        <v>0</v>
      </c>
      <c r="AD1335">
        <v>316.85000000000002</v>
      </c>
      <c r="AE1335">
        <v>0</v>
      </c>
      <c r="AF1335">
        <v>0</v>
      </c>
      <c r="AG1335">
        <v>0</v>
      </c>
      <c r="AH1335">
        <v>316.85000000000002</v>
      </c>
      <c r="AI1335">
        <v>1</v>
      </c>
      <c r="AJ1335">
        <v>1</v>
      </c>
      <c r="AK1335">
        <v>1</v>
      </c>
      <c r="AL1335">
        <v>1</v>
      </c>
      <c r="AN1335">
        <v>0</v>
      </c>
      <c r="AO1335">
        <v>1</v>
      </c>
      <c r="AP1335">
        <v>1</v>
      </c>
      <c r="AQ1335">
        <v>0</v>
      </c>
      <c r="AR1335">
        <v>0</v>
      </c>
      <c r="AS1335" t="s">
        <v>3</v>
      </c>
      <c r="AT1335">
        <v>94.4</v>
      </c>
      <c r="AU1335" t="s">
        <v>134</v>
      </c>
      <c r="AV1335">
        <v>1</v>
      </c>
      <c r="AW1335">
        <v>2</v>
      </c>
      <c r="AX1335">
        <v>36408333</v>
      </c>
      <c r="AY1335">
        <v>1</v>
      </c>
      <c r="AZ1335">
        <v>0</v>
      </c>
      <c r="BA1335">
        <v>1301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Y1335*Source!I1277</f>
        <v>6.5136000000000003</v>
      </c>
      <c r="CY1335">
        <f>AD1335</f>
        <v>316.85000000000002</v>
      </c>
      <c r="CZ1335">
        <f>AH1335</f>
        <v>316.85000000000002</v>
      </c>
      <c r="DA1335">
        <f>AL1335</f>
        <v>1</v>
      </c>
      <c r="DB1335">
        <f>ROUND((ROUND(AT1335*CZ1335,2)*1.15),2)</f>
        <v>34397.24</v>
      </c>
      <c r="DC1335">
        <f>ROUND((ROUND(AT1335*AG1335,2)*1.15),2)</f>
        <v>0</v>
      </c>
    </row>
    <row r="1336" spans="1:107">
      <c r="A1336">
        <f>ROW(Source!A1277)</f>
        <v>1277</v>
      </c>
      <c r="B1336">
        <v>36401907</v>
      </c>
      <c r="C1336">
        <v>36408325</v>
      </c>
      <c r="D1336">
        <v>121548</v>
      </c>
      <c r="E1336">
        <v>1</v>
      </c>
      <c r="F1336">
        <v>1</v>
      </c>
      <c r="G1336">
        <v>1</v>
      </c>
      <c r="H1336">
        <v>1</v>
      </c>
      <c r="I1336" t="s">
        <v>35</v>
      </c>
      <c r="J1336" t="s">
        <v>3</v>
      </c>
      <c r="K1336" t="s">
        <v>515</v>
      </c>
      <c r="L1336">
        <v>608254</v>
      </c>
      <c r="N1336">
        <v>1013</v>
      </c>
      <c r="O1336" t="s">
        <v>516</v>
      </c>
      <c r="P1336" t="s">
        <v>516</v>
      </c>
      <c r="Q1336">
        <v>1</v>
      </c>
      <c r="W1336">
        <v>0</v>
      </c>
      <c r="X1336">
        <v>-185737400</v>
      </c>
      <c r="Y1336">
        <v>0.2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1</v>
      </c>
      <c r="AJ1336">
        <v>1</v>
      </c>
      <c r="AK1336">
        <v>1</v>
      </c>
      <c r="AL1336">
        <v>1</v>
      </c>
      <c r="AN1336">
        <v>0</v>
      </c>
      <c r="AO1336">
        <v>1</v>
      </c>
      <c r="AP1336">
        <v>0</v>
      </c>
      <c r="AQ1336">
        <v>0</v>
      </c>
      <c r="AR1336">
        <v>0</v>
      </c>
      <c r="AS1336" t="s">
        <v>3</v>
      </c>
      <c r="AT1336">
        <v>0.2</v>
      </c>
      <c r="AU1336" t="s">
        <v>3</v>
      </c>
      <c r="AV1336">
        <v>2</v>
      </c>
      <c r="AW1336">
        <v>2</v>
      </c>
      <c r="AX1336">
        <v>36408334</v>
      </c>
      <c r="AY1336">
        <v>1</v>
      </c>
      <c r="AZ1336">
        <v>0</v>
      </c>
      <c r="BA1336">
        <v>1302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Y1336*Source!I1277</f>
        <v>1.2E-2</v>
      </c>
      <c r="CY1336">
        <f>AD1336</f>
        <v>0</v>
      </c>
      <c r="CZ1336">
        <f>AH1336</f>
        <v>0</v>
      </c>
      <c r="DA1336">
        <f>AL1336</f>
        <v>1</v>
      </c>
      <c r="DB1336">
        <f t="shared" ref="DB1336:DB1367" si="214">ROUND(ROUND(AT1336*CZ1336,2),2)</f>
        <v>0</v>
      </c>
      <c r="DC1336">
        <f t="shared" ref="DC1336:DC1367" si="215">ROUND(ROUND(AT1336*AG1336,2),2)</f>
        <v>0</v>
      </c>
    </row>
    <row r="1337" spans="1:107">
      <c r="A1337">
        <f>ROW(Source!A1277)</f>
        <v>1277</v>
      </c>
      <c r="B1337">
        <v>36401907</v>
      </c>
      <c r="C1337">
        <v>36408325</v>
      </c>
      <c r="D1337">
        <v>29172362</v>
      </c>
      <c r="E1337">
        <v>1</v>
      </c>
      <c r="F1337">
        <v>1</v>
      </c>
      <c r="G1337">
        <v>1</v>
      </c>
      <c r="H1337">
        <v>2</v>
      </c>
      <c r="I1337" t="s">
        <v>690</v>
      </c>
      <c r="J1337" t="s">
        <v>691</v>
      </c>
      <c r="K1337" t="s">
        <v>692</v>
      </c>
      <c r="L1337">
        <v>1368</v>
      </c>
      <c r="N1337">
        <v>1011</v>
      </c>
      <c r="O1337" t="s">
        <v>520</v>
      </c>
      <c r="P1337" t="s">
        <v>520</v>
      </c>
      <c r="Q1337">
        <v>1</v>
      </c>
      <c r="W1337">
        <v>0</v>
      </c>
      <c r="X1337">
        <v>2071614860</v>
      </c>
      <c r="Y1337">
        <v>0.2</v>
      </c>
      <c r="AA1337">
        <v>0</v>
      </c>
      <c r="AB1337">
        <v>1113.56</v>
      </c>
      <c r="AC1337">
        <v>449.82</v>
      </c>
      <c r="AD1337">
        <v>0</v>
      </c>
      <c r="AE1337">
        <v>0</v>
      </c>
      <c r="AF1337">
        <v>134.65</v>
      </c>
      <c r="AG1337">
        <v>13.5</v>
      </c>
      <c r="AH1337">
        <v>0</v>
      </c>
      <c r="AI1337">
        <v>1</v>
      </c>
      <c r="AJ1337">
        <v>8.27</v>
      </c>
      <c r="AK1337">
        <v>33.32</v>
      </c>
      <c r="AL1337">
        <v>1</v>
      </c>
      <c r="AN1337">
        <v>0</v>
      </c>
      <c r="AO1337">
        <v>1</v>
      </c>
      <c r="AP1337">
        <v>0</v>
      </c>
      <c r="AQ1337">
        <v>0</v>
      </c>
      <c r="AR1337">
        <v>0</v>
      </c>
      <c r="AS1337" t="s">
        <v>3</v>
      </c>
      <c r="AT1337">
        <v>0.2</v>
      </c>
      <c r="AU1337" t="s">
        <v>3</v>
      </c>
      <c r="AV1337">
        <v>0</v>
      </c>
      <c r="AW1337">
        <v>2</v>
      </c>
      <c r="AX1337">
        <v>36408335</v>
      </c>
      <c r="AY1337">
        <v>1</v>
      </c>
      <c r="AZ1337">
        <v>0</v>
      </c>
      <c r="BA1337">
        <v>1303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Y1337*Source!I1277</f>
        <v>1.2E-2</v>
      </c>
      <c r="CY1337">
        <f>AB1337</f>
        <v>1113.56</v>
      </c>
      <c r="CZ1337">
        <f>AF1337</f>
        <v>134.65</v>
      </c>
      <c r="DA1337">
        <f>AJ1337</f>
        <v>8.27</v>
      </c>
      <c r="DB1337">
        <f t="shared" si="214"/>
        <v>26.93</v>
      </c>
      <c r="DC1337">
        <f t="shared" si="215"/>
        <v>2.7</v>
      </c>
    </row>
    <row r="1338" spans="1:107">
      <c r="A1338">
        <f>ROW(Source!A1277)</f>
        <v>1277</v>
      </c>
      <c r="B1338">
        <v>36401907</v>
      </c>
      <c r="C1338">
        <v>36408325</v>
      </c>
      <c r="D1338">
        <v>29174913</v>
      </c>
      <c r="E1338">
        <v>1</v>
      </c>
      <c r="F1338">
        <v>1</v>
      </c>
      <c r="G1338">
        <v>1</v>
      </c>
      <c r="H1338">
        <v>2</v>
      </c>
      <c r="I1338" t="s">
        <v>531</v>
      </c>
      <c r="J1338" t="s">
        <v>532</v>
      </c>
      <c r="K1338" t="s">
        <v>533</v>
      </c>
      <c r="L1338">
        <v>1368</v>
      </c>
      <c r="N1338">
        <v>1011</v>
      </c>
      <c r="O1338" t="s">
        <v>520</v>
      </c>
      <c r="P1338" t="s">
        <v>520</v>
      </c>
      <c r="Q1338">
        <v>1</v>
      </c>
      <c r="W1338">
        <v>0</v>
      </c>
      <c r="X1338">
        <v>458544584</v>
      </c>
      <c r="Y1338">
        <v>0.2</v>
      </c>
      <c r="AA1338">
        <v>0</v>
      </c>
      <c r="AB1338">
        <v>932.72</v>
      </c>
      <c r="AC1338">
        <v>386.51</v>
      </c>
      <c r="AD1338">
        <v>0</v>
      </c>
      <c r="AE1338">
        <v>0</v>
      </c>
      <c r="AF1338">
        <v>87.17</v>
      </c>
      <c r="AG1338">
        <v>11.6</v>
      </c>
      <c r="AH1338">
        <v>0</v>
      </c>
      <c r="AI1338">
        <v>1</v>
      </c>
      <c r="AJ1338">
        <v>10.7</v>
      </c>
      <c r="AK1338">
        <v>33.32</v>
      </c>
      <c r="AL1338">
        <v>1</v>
      </c>
      <c r="AN1338">
        <v>0</v>
      </c>
      <c r="AO1338">
        <v>1</v>
      </c>
      <c r="AP1338">
        <v>0</v>
      </c>
      <c r="AQ1338">
        <v>0</v>
      </c>
      <c r="AR1338">
        <v>0</v>
      </c>
      <c r="AS1338" t="s">
        <v>3</v>
      </c>
      <c r="AT1338">
        <v>0.2</v>
      </c>
      <c r="AU1338" t="s">
        <v>3</v>
      </c>
      <c r="AV1338">
        <v>0</v>
      </c>
      <c r="AW1338">
        <v>2</v>
      </c>
      <c r="AX1338">
        <v>36408336</v>
      </c>
      <c r="AY1338">
        <v>1</v>
      </c>
      <c r="AZ1338">
        <v>0</v>
      </c>
      <c r="BA1338">
        <v>1304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Y1338*Source!I1277</f>
        <v>1.2E-2</v>
      </c>
      <c r="CY1338">
        <f>AB1338</f>
        <v>932.72</v>
      </c>
      <c r="CZ1338">
        <f>AF1338</f>
        <v>87.17</v>
      </c>
      <c r="DA1338">
        <f>AJ1338</f>
        <v>10.7</v>
      </c>
      <c r="DB1338">
        <f t="shared" si="214"/>
        <v>17.43</v>
      </c>
      <c r="DC1338">
        <f t="shared" si="215"/>
        <v>2.3199999999999998</v>
      </c>
    </row>
    <row r="1339" spans="1:107">
      <c r="A1339">
        <f>ROW(Source!A1277)</f>
        <v>1277</v>
      </c>
      <c r="B1339">
        <v>36401907</v>
      </c>
      <c r="C1339">
        <v>36408325</v>
      </c>
      <c r="D1339">
        <v>29164111</v>
      </c>
      <c r="E1339">
        <v>1</v>
      </c>
      <c r="F1339">
        <v>1</v>
      </c>
      <c r="G1339">
        <v>1</v>
      </c>
      <c r="H1339">
        <v>3</v>
      </c>
      <c r="I1339" t="s">
        <v>736</v>
      </c>
      <c r="J1339" t="s">
        <v>737</v>
      </c>
      <c r="K1339" t="s">
        <v>738</v>
      </c>
      <c r="L1339">
        <v>1355</v>
      </c>
      <c r="N1339">
        <v>1010</v>
      </c>
      <c r="O1339" t="s">
        <v>58</v>
      </c>
      <c r="P1339" t="s">
        <v>58</v>
      </c>
      <c r="Q1339">
        <v>100</v>
      </c>
      <c r="W1339">
        <v>0</v>
      </c>
      <c r="X1339">
        <v>-1689080274</v>
      </c>
      <c r="Y1339">
        <v>1.02</v>
      </c>
      <c r="AA1339">
        <v>783</v>
      </c>
      <c r="AB1339">
        <v>0</v>
      </c>
      <c r="AC1339">
        <v>0</v>
      </c>
      <c r="AD1339">
        <v>0</v>
      </c>
      <c r="AE1339">
        <v>100</v>
      </c>
      <c r="AF1339">
        <v>0</v>
      </c>
      <c r="AG1339">
        <v>0</v>
      </c>
      <c r="AH1339">
        <v>0</v>
      </c>
      <c r="AI1339">
        <v>7.83</v>
      </c>
      <c r="AJ1339">
        <v>1</v>
      </c>
      <c r="AK1339">
        <v>1</v>
      </c>
      <c r="AL1339">
        <v>1</v>
      </c>
      <c r="AN1339">
        <v>0</v>
      </c>
      <c r="AO1339">
        <v>1</v>
      </c>
      <c r="AP1339">
        <v>0</v>
      </c>
      <c r="AQ1339">
        <v>0</v>
      </c>
      <c r="AR1339">
        <v>0</v>
      </c>
      <c r="AS1339" t="s">
        <v>3</v>
      </c>
      <c r="AT1339">
        <v>1.02</v>
      </c>
      <c r="AU1339" t="s">
        <v>3</v>
      </c>
      <c r="AV1339">
        <v>0</v>
      </c>
      <c r="AW1339">
        <v>2</v>
      </c>
      <c r="AX1339">
        <v>36408337</v>
      </c>
      <c r="AY1339">
        <v>1</v>
      </c>
      <c r="AZ1339">
        <v>0</v>
      </c>
      <c r="BA1339">
        <v>1305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Y1339*Source!I1277</f>
        <v>6.1199999999999997E-2</v>
      </c>
      <c r="CY1339">
        <f>AA1339</f>
        <v>783</v>
      </c>
      <c r="CZ1339">
        <f>AE1339</f>
        <v>100</v>
      </c>
      <c r="DA1339">
        <f>AI1339</f>
        <v>7.83</v>
      </c>
      <c r="DB1339">
        <f t="shared" si="214"/>
        <v>102</v>
      </c>
      <c r="DC1339">
        <f t="shared" si="215"/>
        <v>0</v>
      </c>
    </row>
    <row r="1340" spans="1:107">
      <c r="A1340">
        <f>ROW(Source!A1277)</f>
        <v>1277</v>
      </c>
      <c r="B1340">
        <v>36401907</v>
      </c>
      <c r="C1340">
        <v>36408325</v>
      </c>
      <c r="D1340">
        <v>29170288</v>
      </c>
      <c r="E1340">
        <v>1</v>
      </c>
      <c r="F1340">
        <v>1</v>
      </c>
      <c r="G1340">
        <v>1</v>
      </c>
      <c r="H1340">
        <v>3</v>
      </c>
      <c r="I1340" t="s">
        <v>258</v>
      </c>
      <c r="J1340" t="s">
        <v>260</v>
      </c>
      <c r="K1340" t="s">
        <v>259</v>
      </c>
      <c r="L1340">
        <v>1354</v>
      </c>
      <c r="N1340">
        <v>1010</v>
      </c>
      <c r="O1340" t="s">
        <v>237</v>
      </c>
      <c r="P1340" t="s">
        <v>237</v>
      </c>
      <c r="Q1340">
        <v>1</v>
      </c>
      <c r="W1340">
        <v>0</v>
      </c>
      <c r="X1340">
        <v>-1432988646</v>
      </c>
      <c r="Y1340">
        <v>100</v>
      </c>
      <c r="AA1340">
        <v>54.36</v>
      </c>
      <c r="AB1340">
        <v>0</v>
      </c>
      <c r="AC1340">
        <v>0</v>
      </c>
      <c r="AD1340">
        <v>0</v>
      </c>
      <c r="AE1340">
        <v>15.27</v>
      </c>
      <c r="AF1340">
        <v>0</v>
      </c>
      <c r="AG1340">
        <v>0</v>
      </c>
      <c r="AH1340">
        <v>0</v>
      </c>
      <c r="AI1340">
        <v>3.56</v>
      </c>
      <c r="AJ1340">
        <v>1</v>
      </c>
      <c r="AK1340">
        <v>1</v>
      </c>
      <c r="AL1340">
        <v>1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 t="s">
        <v>3</v>
      </c>
      <c r="AT1340">
        <v>100</v>
      </c>
      <c r="AU1340" t="s">
        <v>3</v>
      </c>
      <c r="AV1340">
        <v>0</v>
      </c>
      <c r="AW1340">
        <v>1</v>
      </c>
      <c r="AX1340">
        <v>-1</v>
      </c>
      <c r="AY1340">
        <v>0</v>
      </c>
      <c r="AZ1340">
        <v>0</v>
      </c>
      <c r="BA1340" t="s">
        <v>3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Y1340*Source!I1277</f>
        <v>6</v>
      </c>
      <c r="CY1340">
        <f>AA1340</f>
        <v>54.36</v>
      </c>
      <c r="CZ1340">
        <f>AE1340</f>
        <v>15.27</v>
      </c>
      <c r="DA1340">
        <f>AI1340</f>
        <v>3.56</v>
      </c>
      <c r="DB1340">
        <f t="shared" si="214"/>
        <v>1527</v>
      </c>
      <c r="DC1340">
        <f t="shared" si="215"/>
        <v>0</v>
      </c>
    </row>
    <row r="1341" spans="1:107">
      <c r="A1341">
        <f>ROW(Source!A1277)</f>
        <v>1277</v>
      </c>
      <c r="B1341">
        <v>36401907</v>
      </c>
      <c r="C1341">
        <v>36408325</v>
      </c>
      <c r="D1341">
        <v>29171808</v>
      </c>
      <c r="E1341">
        <v>1</v>
      </c>
      <c r="F1341">
        <v>1</v>
      </c>
      <c r="G1341">
        <v>1</v>
      </c>
      <c r="H1341">
        <v>3</v>
      </c>
      <c r="I1341" t="s">
        <v>705</v>
      </c>
      <c r="J1341" t="s">
        <v>706</v>
      </c>
      <c r="K1341" t="s">
        <v>707</v>
      </c>
      <c r="L1341">
        <v>1374</v>
      </c>
      <c r="N1341">
        <v>1013</v>
      </c>
      <c r="O1341" t="s">
        <v>708</v>
      </c>
      <c r="P1341" t="s">
        <v>708</v>
      </c>
      <c r="Q1341">
        <v>1</v>
      </c>
      <c r="W1341">
        <v>0</v>
      </c>
      <c r="X1341">
        <v>-915781824</v>
      </c>
      <c r="Y1341">
        <v>18.73</v>
      </c>
      <c r="AA1341">
        <v>1</v>
      </c>
      <c r="AB1341">
        <v>0</v>
      </c>
      <c r="AC1341">
        <v>0</v>
      </c>
      <c r="AD1341">
        <v>0</v>
      </c>
      <c r="AE1341">
        <v>1</v>
      </c>
      <c r="AF1341">
        <v>0</v>
      </c>
      <c r="AG1341">
        <v>0</v>
      </c>
      <c r="AH1341">
        <v>0</v>
      </c>
      <c r="AI1341">
        <v>1</v>
      </c>
      <c r="AJ1341">
        <v>1</v>
      </c>
      <c r="AK1341">
        <v>1</v>
      </c>
      <c r="AL1341">
        <v>1</v>
      </c>
      <c r="AN1341">
        <v>0</v>
      </c>
      <c r="AO1341">
        <v>1</v>
      </c>
      <c r="AP1341">
        <v>0</v>
      </c>
      <c r="AQ1341">
        <v>0</v>
      </c>
      <c r="AR1341">
        <v>0</v>
      </c>
      <c r="AS1341" t="s">
        <v>3</v>
      </c>
      <c r="AT1341">
        <v>18.73</v>
      </c>
      <c r="AU1341" t="s">
        <v>3</v>
      </c>
      <c r="AV1341">
        <v>0</v>
      </c>
      <c r="AW1341">
        <v>2</v>
      </c>
      <c r="AX1341">
        <v>36408338</v>
      </c>
      <c r="AY1341">
        <v>1</v>
      </c>
      <c r="AZ1341">
        <v>0</v>
      </c>
      <c r="BA1341">
        <v>1306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Y1341*Source!I1277</f>
        <v>1.1237999999999999</v>
      </c>
      <c r="CY1341">
        <f>AA1341</f>
        <v>1</v>
      </c>
      <c r="CZ1341">
        <f>AE1341</f>
        <v>1</v>
      </c>
      <c r="DA1341">
        <f>AI1341</f>
        <v>1</v>
      </c>
      <c r="DB1341">
        <f t="shared" si="214"/>
        <v>18.73</v>
      </c>
      <c r="DC1341">
        <f t="shared" si="215"/>
        <v>0</v>
      </c>
    </row>
    <row r="1342" spans="1:107">
      <c r="A1342">
        <f>ROW(Source!A1352)</f>
        <v>1352</v>
      </c>
      <c r="B1342">
        <v>36401907</v>
      </c>
      <c r="C1342">
        <v>36408340</v>
      </c>
      <c r="D1342">
        <v>18406804</v>
      </c>
      <c r="E1342">
        <v>1</v>
      </c>
      <c r="F1342">
        <v>1</v>
      </c>
      <c r="G1342">
        <v>1</v>
      </c>
      <c r="H1342">
        <v>1</v>
      </c>
      <c r="I1342" t="s">
        <v>512</v>
      </c>
      <c r="J1342" t="s">
        <v>3</v>
      </c>
      <c r="K1342" t="s">
        <v>513</v>
      </c>
      <c r="L1342">
        <v>1369</v>
      </c>
      <c r="N1342">
        <v>1013</v>
      </c>
      <c r="O1342" t="s">
        <v>514</v>
      </c>
      <c r="P1342" t="s">
        <v>514</v>
      </c>
      <c r="Q1342">
        <v>1</v>
      </c>
      <c r="W1342">
        <v>0</v>
      </c>
      <c r="X1342">
        <v>254330056</v>
      </c>
      <c r="Y1342">
        <v>11.39</v>
      </c>
      <c r="AA1342">
        <v>0</v>
      </c>
      <c r="AB1342">
        <v>0</v>
      </c>
      <c r="AC1342">
        <v>0</v>
      </c>
      <c r="AD1342">
        <v>249.14</v>
      </c>
      <c r="AE1342">
        <v>0</v>
      </c>
      <c r="AF1342">
        <v>0</v>
      </c>
      <c r="AG1342">
        <v>0</v>
      </c>
      <c r="AH1342">
        <v>249.14</v>
      </c>
      <c r="AI1342">
        <v>1</v>
      </c>
      <c r="AJ1342">
        <v>1</v>
      </c>
      <c r="AK1342">
        <v>1</v>
      </c>
      <c r="AL1342">
        <v>1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 t="s">
        <v>3</v>
      </c>
      <c r="AT1342">
        <v>11.39</v>
      </c>
      <c r="AU1342" t="s">
        <v>3</v>
      </c>
      <c r="AV1342">
        <v>1</v>
      </c>
      <c r="AW1342">
        <v>2</v>
      </c>
      <c r="AX1342">
        <v>36408345</v>
      </c>
      <c r="AY1342">
        <v>1</v>
      </c>
      <c r="AZ1342">
        <v>0</v>
      </c>
      <c r="BA1342">
        <v>1307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Y1342*Source!I1352</f>
        <v>4.1573500000000001</v>
      </c>
      <c r="CY1342">
        <f>AD1342</f>
        <v>249.14</v>
      </c>
      <c r="CZ1342">
        <f>AH1342</f>
        <v>249.14</v>
      </c>
      <c r="DA1342">
        <f>AL1342</f>
        <v>1</v>
      </c>
      <c r="DB1342">
        <f t="shared" si="214"/>
        <v>2837.7</v>
      </c>
      <c r="DC1342">
        <f t="shared" si="215"/>
        <v>0</v>
      </c>
    </row>
    <row r="1343" spans="1:107">
      <c r="A1343">
        <f>ROW(Source!A1352)</f>
        <v>1352</v>
      </c>
      <c r="B1343">
        <v>36401907</v>
      </c>
      <c r="C1343">
        <v>36408340</v>
      </c>
      <c r="D1343">
        <v>121548</v>
      </c>
      <c r="E1343">
        <v>1</v>
      </c>
      <c r="F1343">
        <v>1</v>
      </c>
      <c r="G1343">
        <v>1</v>
      </c>
      <c r="H1343">
        <v>1</v>
      </c>
      <c r="I1343" t="s">
        <v>35</v>
      </c>
      <c r="J1343" t="s">
        <v>3</v>
      </c>
      <c r="K1343" t="s">
        <v>515</v>
      </c>
      <c r="L1343">
        <v>608254</v>
      </c>
      <c r="N1343">
        <v>1013</v>
      </c>
      <c r="O1343" t="s">
        <v>516</v>
      </c>
      <c r="P1343" t="s">
        <v>516</v>
      </c>
      <c r="Q1343">
        <v>1</v>
      </c>
      <c r="W1343">
        <v>0</v>
      </c>
      <c r="X1343">
        <v>-185737400</v>
      </c>
      <c r="Y1343">
        <v>0.13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1</v>
      </c>
      <c r="AJ1343">
        <v>1</v>
      </c>
      <c r="AK1343">
        <v>1</v>
      </c>
      <c r="AL1343">
        <v>1</v>
      </c>
      <c r="AN1343">
        <v>0</v>
      </c>
      <c r="AO1343">
        <v>1</v>
      </c>
      <c r="AP1343">
        <v>0</v>
      </c>
      <c r="AQ1343">
        <v>0</v>
      </c>
      <c r="AR1343">
        <v>0</v>
      </c>
      <c r="AS1343" t="s">
        <v>3</v>
      </c>
      <c r="AT1343">
        <v>0.13</v>
      </c>
      <c r="AU1343" t="s">
        <v>3</v>
      </c>
      <c r="AV1343">
        <v>2</v>
      </c>
      <c r="AW1343">
        <v>2</v>
      </c>
      <c r="AX1343">
        <v>36408346</v>
      </c>
      <c r="AY1343">
        <v>1</v>
      </c>
      <c r="AZ1343">
        <v>0</v>
      </c>
      <c r="BA1343">
        <v>1308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Y1343*Source!I1352</f>
        <v>4.7449999999999999E-2</v>
      </c>
      <c r="CY1343">
        <f>AD1343</f>
        <v>0</v>
      </c>
      <c r="CZ1343">
        <f>AH1343</f>
        <v>0</v>
      </c>
      <c r="DA1343">
        <f>AL1343</f>
        <v>1</v>
      </c>
      <c r="DB1343">
        <f t="shared" si="214"/>
        <v>0</v>
      </c>
      <c r="DC1343">
        <f t="shared" si="215"/>
        <v>0</v>
      </c>
    </row>
    <row r="1344" spans="1:107">
      <c r="A1344">
        <f>ROW(Source!A1352)</f>
        <v>1352</v>
      </c>
      <c r="B1344">
        <v>36401907</v>
      </c>
      <c r="C1344">
        <v>36408340</v>
      </c>
      <c r="D1344">
        <v>29172556</v>
      </c>
      <c r="E1344">
        <v>1</v>
      </c>
      <c r="F1344">
        <v>1</v>
      </c>
      <c r="G1344">
        <v>1</v>
      </c>
      <c r="H1344">
        <v>2</v>
      </c>
      <c r="I1344" t="s">
        <v>517</v>
      </c>
      <c r="J1344" t="s">
        <v>518</v>
      </c>
      <c r="K1344" t="s">
        <v>519</v>
      </c>
      <c r="L1344">
        <v>1368</v>
      </c>
      <c r="N1344">
        <v>1011</v>
      </c>
      <c r="O1344" t="s">
        <v>520</v>
      </c>
      <c r="P1344" t="s">
        <v>520</v>
      </c>
      <c r="Q1344">
        <v>1</v>
      </c>
      <c r="W1344">
        <v>0</v>
      </c>
      <c r="X1344">
        <v>-1302720870</v>
      </c>
      <c r="Y1344">
        <v>0.13</v>
      </c>
      <c r="AA1344">
        <v>0</v>
      </c>
      <c r="AB1344">
        <v>466.71</v>
      </c>
      <c r="AC1344">
        <v>449.82</v>
      </c>
      <c r="AD1344">
        <v>0</v>
      </c>
      <c r="AE1344">
        <v>0</v>
      </c>
      <c r="AF1344">
        <v>31.26</v>
      </c>
      <c r="AG1344">
        <v>13.5</v>
      </c>
      <c r="AH1344">
        <v>0</v>
      </c>
      <c r="AI1344">
        <v>1</v>
      </c>
      <c r="AJ1344">
        <v>14.93</v>
      </c>
      <c r="AK1344">
        <v>33.32</v>
      </c>
      <c r="AL1344">
        <v>1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 t="s">
        <v>3</v>
      </c>
      <c r="AT1344">
        <v>0.13</v>
      </c>
      <c r="AU1344" t="s">
        <v>3</v>
      </c>
      <c r="AV1344">
        <v>0</v>
      </c>
      <c r="AW1344">
        <v>2</v>
      </c>
      <c r="AX1344">
        <v>36408347</v>
      </c>
      <c r="AY1344">
        <v>1</v>
      </c>
      <c r="AZ1344">
        <v>0</v>
      </c>
      <c r="BA1344">
        <v>1309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Y1344*Source!I1352</f>
        <v>4.7449999999999999E-2</v>
      </c>
      <c r="CY1344">
        <f>AB1344</f>
        <v>466.71</v>
      </c>
      <c r="CZ1344">
        <f>AF1344</f>
        <v>31.26</v>
      </c>
      <c r="DA1344">
        <f>AJ1344</f>
        <v>14.93</v>
      </c>
      <c r="DB1344">
        <f t="shared" si="214"/>
        <v>4.0599999999999996</v>
      </c>
      <c r="DC1344">
        <f t="shared" si="215"/>
        <v>1.76</v>
      </c>
    </row>
    <row r="1345" spans="1:107">
      <c r="A1345">
        <f>ROW(Source!A1352)</f>
        <v>1352</v>
      </c>
      <c r="B1345">
        <v>36401907</v>
      </c>
      <c r="C1345">
        <v>36408340</v>
      </c>
      <c r="D1345">
        <v>29164349</v>
      </c>
      <c r="E1345">
        <v>1</v>
      </c>
      <c r="F1345">
        <v>1</v>
      </c>
      <c r="G1345">
        <v>1</v>
      </c>
      <c r="H1345">
        <v>3</v>
      </c>
      <c r="I1345" t="s">
        <v>28</v>
      </c>
      <c r="J1345" t="s">
        <v>31</v>
      </c>
      <c r="K1345" t="s">
        <v>29</v>
      </c>
      <c r="L1345">
        <v>1348</v>
      </c>
      <c r="N1345">
        <v>1009</v>
      </c>
      <c r="O1345" t="s">
        <v>30</v>
      </c>
      <c r="P1345" t="s">
        <v>30</v>
      </c>
      <c r="Q1345">
        <v>1000</v>
      </c>
      <c r="W1345">
        <v>0</v>
      </c>
      <c r="X1345">
        <v>-304821490</v>
      </c>
      <c r="Y1345">
        <v>0.47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1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 t="s">
        <v>3</v>
      </c>
      <c r="AT1345">
        <v>0.47</v>
      </c>
      <c r="AU1345" t="s">
        <v>3</v>
      </c>
      <c r="AV1345">
        <v>0</v>
      </c>
      <c r="AW1345">
        <v>2</v>
      </c>
      <c r="AX1345">
        <v>36408348</v>
      </c>
      <c r="AY1345">
        <v>1</v>
      </c>
      <c r="AZ1345">
        <v>0</v>
      </c>
      <c r="BA1345">
        <v>1310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Y1345*Source!I1352</f>
        <v>0.17154999999999998</v>
      </c>
      <c r="CY1345">
        <f>AA1345</f>
        <v>0</v>
      </c>
      <c r="CZ1345">
        <f>AE1345</f>
        <v>0</v>
      </c>
      <c r="DA1345">
        <f>AI1345</f>
        <v>1</v>
      </c>
      <c r="DB1345">
        <f t="shared" si="214"/>
        <v>0</v>
      </c>
      <c r="DC1345">
        <f t="shared" si="215"/>
        <v>0</v>
      </c>
    </row>
    <row r="1346" spans="1:107">
      <c r="A1346">
        <f>ROW(Source!A1354)</f>
        <v>1354</v>
      </c>
      <c r="B1346">
        <v>36401907</v>
      </c>
      <c r="C1346">
        <v>36408350</v>
      </c>
      <c r="D1346">
        <v>18406804</v>
      </c>
      <c r="E1346">
        <v>1</v>
      </c>
      <c r="F1346">
        <v>1</v>
      </c>
      <c r="G1346">
        <v>1</v>
      </c>
      <c r="H1346">
        <v>1</v>
      </c>
      <c r="I1346" t="s">
        <v>512</v>
      </c>
      <c r="J1346" t="s">
        <v>3</v>
      </c>
      <c r="K1346" t="s">
        <v>513</v>
      </c>
      <c r="L1346">
        <v>1369</v>
      </c>
      <c r="N1346">
        <v>1013</v>
      </c>
      <c r="O1346" t="s">
        <v>514</v>
      </c>
      <c r="P1346" t="s">
        <v>514</v>
      </c>
      <c r="Q1346">
        <v>1</v>
      </c>
      <c r="W1346">
        <v>0</v>
      </c>
      <c r="X1346">
        <v>254330056</v>
      </c>
      <c r="Y1346">
        <v>7.67</v>
      </c>
      <c r="AA1346">
        <v>0</v>
      </c>
      <c r="AB1346">
        <v>0</v>
      </c>
      <c r="AC1346">
        <v>0</v>
      </c>
      <c r="AD1346">
        <v>249.14</v>
      </c>
      <c r="AE1346">
        <v>0</v>
      </c>
      <c r="AF1346">
        <v>0</v>
      </c>
      <c r="AG1346">
        <v>0</v>
      </c>
      <c r="AH1346">
        <v>249.14</v>
      </c>
      <c r="AI1346">
        <v>1</v>
      </c>
      <c r="AJ1346">
        <v>1</v>
      </c>
      <c r="AK1346">
        <v>1</v>
      </c>
      <c r="AL1346">
        <v>1</v>
      </c>
      <c r="AN1346">
        <v>0</v>
      </c>
      <c r="AO1346">
        <v>1</v>
      </c>
      <c r="AP1346">
        <v>0</v>
      </c>
      <c r="AQ1346">
        <v>0</v>
      </c>
      <c r="AR1346">
        <v>0</v>
      </c>
      <c r="AS1346" t="s">
        <v>3</v>
      </c>
      <c r="AT1346">
        <v>7.67</v>
      </c>
      <c r="AU1346" t="s">
        <v>3</v>
      </c>
      <c r="AV1346">
        <v>1</v>
      </c>
      <c r="AW1346">
        <v>2</v>
      </c>
      <c r="AX1346">
        <v>36408353</v>
      </c>
      <c r="AY1346">
        <v>1</v>
      </c>
      <c r="AZ1346">
        <v>0</v>
      </c>
      <c r="BA1346">
        <v>1311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Y1346*Source!I1354</f>
        <v>2.79955</v>
      </c>
      <c r="CY1346">
        <f>AD1346</f>
        <v>249.14</v>
      </c>
      <c r="CZ1346">
        <f>AH1346</f>
        <v>249.14</v>
      </c>
      <c r="DA1346">
        <f>AL1346</f>
        <v>1</v>
      </c>
      <c r="DB1346">
        <f t="shared" si="214"/>
        <v>1910.9</v>
      </c>
      <c r="DC1346">
        <f t="shared" si="215"/>
        <v>0</v>
      </c>
    </row>
    <row r="1347" spans="1:107">
      <c r="A1347">
        <f>ROW(Source!A1354)</f>
        <v>1354</v>
      </c>
      <c r="B1347">
        <v>36401907</v>
      </c>
      <c r="C1347">
        <v>36408350</v>
      </c>
      <c r="D1347">
        <v>29164349</v>
      </c>
      <c r="E1347">
        <v>1</v>
      </c>
      <c r="F1347">
        <v>1</v>
      </c>
      <c r="G1347">
        <v>1</v>
      </c>
      <c r="H1347">
        <v>3</v>
      </c>
      <c r="I1347" t="s">
        <v>28</v>
      </c>
      <c r="J1347" t="s">
        <v>31</v>
      </c>
      <c r="K1347" t="s">
        <v>29</v>
      </c>
      <c r="L1347">
        <v>1348</v>
      </c>
      <c r="N1347">
        <v>1009</v>
      </c>
      <c r="O1347" t="s">
        <v>30</v>
      </c>
      <c r="P1347" t="s">
        <v>30</v>
      </c>
      <c r="Q1347">
        <v>1000</v>
      </c>
      <c r="W1347">
        <v>0</v>
      </c>
      <c r="X1347">
        <v>-304821490</v>
      </c>
      <c r="Y1347">
        <v>0.7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1</v>
      </c>
      <c r="AJ1347">
        <v>1</v>
      </c>
      <c r="AK1347">
        <v>1</v>
      </c>
      <c r="AL1347">
        <v>1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 t="s">
        <v>3</v>
      </c>
      <c r="AT1347">
        <v>0.7</v>
      </c>
      <c r="AU1347" t="s">
        <v>3</v>
      </c>
      <c r="AV1347">
        <v>0</v>
      </c>
      <c r="AW1347">
        <v>2</v>
      </c>
      <c r="AX1347">
        <v>36408354</v>
      </c>
      <c r="AY1347">
        <v>1</v>
      </c>
      <c r="AZ1347">
        <v>0</v>
      </c>
      <c r="BA1347">
        <v>1312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Y1347*Source!I1354</f>
        <v>0.2555</v>
      </c>
      <c r="CY1347">
        <f>AA1347</f>
        <v>0</v>
      </c>
      <c r="CZ1347">
        <f>AE1347</f>
        <v>0</v>
      </c>
      <c r="DA1347">
        <f>AI1347</f>
        <v>1</v>
      </c>
      <c r="DB1347">
        <f t="shared" si="214"/>
        <v>0</v>
      </c>
      <c r="DC1347">
        <f t="shared" si="215"/>
        <v>0</v>
      </c>
    </row>
    <row r="1348" spans="1:107">
      <c r="A1348">
        <f>ROW(Source!A1356)</f>
        <v>1356</v>
      </c>
      <c r="B1348">
        <v>36401907</v>
      </c>
      <c r="C1348">
        <v>36408356</v>
      </c>
      <c r="D1348">
        <v>18408066</v>
      </c>
      <c r="E1348">
        <v>1</v>
      </c>
      <c r="F1348">
        <v>1</v>
      </c>
      <c r="G1348">
        <v>1</v>
      </c>
      <c r="H1348">
        <v>1</v>
      </c>
      <c r="I1348" t="s">
        <v>521</v>
      </c>
      <c r="J1348" t="s">
        <v>3</v>
      </c>
      <c r="K1348" t="s">
        <v>522</v>
      </c>
      <c r="L1348">
        <v>1369</v>
      </c>
      <c r="N1348">
        <v>1013</v>
      </c>
      <c r="O1348" t="s">
        <v>514</v>
      </c>
      <c r="P1348" t="s">
        <v>514</v>
      </c>
      <c r="Q1348">
        <v>1</v>
      </c>
      <c r="W1348">
        <v>0</v>
      </c>
      <c r="X1348">
        <v>-886480961</v>
      </c>
      <c r="Y1348">
        <v>179.3</v>
      </c>
      <c r="AA1348">
        <v>0</v>
      </c>
      <c r="AB1348">
        <v>0</v>
      </c>
      <c r="AC1348">
        <v>0</v>
      </c>
      <c r="AD1348">
        <v>256.16000000000003</v>
      </c>
      <c r="AE1348">
        <v>0</v>
      </c>
      <c r="AF1348">
        <v>0</v>
      </c>
      <c r="AG1348">
        <v>0</v>
      </c>
      <c r="AH1348">
        <v>256.16000000000003</v>
      </c>
      <c r="AI1348">
        <v>1</v>
      </c>
      <c r="AJ1348">
        <v>1</v>
      </c>
      <c r="AK1348">
        <v>1</v>
      </c>
      <c r="AL1348">
        <v>1</v>
      </c>
      <c r="AN1348">
        <v>0</v>
      </c>
      <c r="AO1348">
        <v>1</v>
      </c>
      <c r="AP1348">
        <v>0</v>
      </c>
      <c r="AQ1348">
        <v>0</v>
      </c>
      <c r="AR1348">
        <v>0</v>
      </c>
      <c r="AS1348" t="s">
        <v>3</v>
      </c>
      <c r="AT1348">
        <v>179.3</v>
      </c>
      <c r="AU1348" t="s">
        <v>3</v>
      </c>
      <c r="AV1348">
        <v>1</v>
      </c>
      <c r="AW1348">
        <v>2</v>
      </c>
      <c r="AX1348">
        <v>36408362</v>
      </c>
      <c r="AY1348">
        <v>1</v>
      </c>
      <c r="AZ1348">
        <v>0</v>
      </c>
      <c r="BA1348">
        <v>1313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Y1348*Source!I1356</f>
        <v>3.5860000000000003</v>
      </c>
      <c r="CY1348">
        <f>AD1348</f>
        <v>256.16000000000003</v>
      </c>
      <c r="CZ1348">
        <f>AH1348</f>
        <v>256.16000000000003</v>
      </c>
      <c r="DA1348">
        <f>AL1348</f>
        <v>1</v>
      </c>
      <c r="DB1348">
        <f t="shared" si="214"/>
        <v>45929.49</v>
      </c>
      <c r="DC1348">
        <f t="shared" si="215"/>
        <v>0</v>
      </c>
    </row>
    <row r="1349" spans="1:107">
      <c r="A1349">
        <f>ROW(Source!A1356)</f>
        <v>1356</v>
      </c>
      <c r="B1349">
        <v>36401907</v>
      </c>
      <c r="C1349">
        <v>36408356</v>
      </c>
      <c r="D1349">
        <v>121548</v>
      </c>
      <c r="E1349">
        <v>1</v>
      </c>
      <c r="F1349">
        <v>1</v>
      </c>
      <c r="G1349">
        <v>1</v>
      </c>
      <c r="H1349">
        <v>1</v>
      </c>
      <c r="I1349" t="s">
        <v>35</v>
      </c>
      <c r="J1349" t="s">
        <v>3</v>
      </c>
      <c r="K1349" t="s">
        <v>515</v>
      </c>
      <c r="L1349">
        <v>608254</v>
      </c>
      <c r="N1349">
        <v>1013</v>
      </c>
      <c r="O1349" t="s">
        <v>516</v>
      </c>
      <c r="P1349" t="s">
        <v>516</v>
      </c>
      <c r="Q1349">
        <v>1</v>
      </c>
      <c r="W1349">
        <v>0</v>
      </c>
      <c r="X1349">
        <v>-185737400</v>
      </c>
      <c r="Y1349">
        <v>3.97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1</v>
      </c>
      <c r="AJ1349">
        <v>1</v>
      </c>
      <c r="AK1349">
        <v>1</v>
      </c>
      <c r="AL1349">
        <v>1</v>
      </c>
      <c r="AN1349">
        <v>0</v>
      </c>
      <c r="AO1349">
        <v>1</v>
      </c>
      <c r="AP1349">
        <v>0</v>
      </c>
      <c r="AQ1349">
        <v>0</v>
      </c>
      <c r="AR1349">
        <v>0</v>
      </c>
      <c r="AS1349" t="s">
        <v>3</v>
      </c>
      <c r="AT1349">
        <v>3.97</v>
      </c>
      <c r="AU1349" t="s">
        <v>3</v>
      </c>
      <c r="AV1349">
        <v>2</v>
      </c>
      <c r="AW1349">
        <v>2</v>
      </c>
      <c r="AX1349">
        <v>36408363</v>
      </c>
      <c r="AY1349">
        <v>1</v>
      </c>
      <c r="AZ1349">
        <v>0</v>
      </c>
      <c r="BA1349">
        <v>1314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Y1349*Source!I1356</f>
        <v>7.9400000000000012E-2</v>
      </c>
      <c r="CY1349">
        <f>AD1349</f>
        <v>0</v>
      </c>
      <c r="CZ1349">
        <f>AH1349</f>
        <v>0</v>
      </c>
      <c r="DA1349">
        <f>AL1349</f>
        <v>1</v>
      </c>
      <c r="DB1349">
        <f t="shared" si="214"/>
        <v>0</v>
      </c>
      <c r="DC1349">
        <f t="shared" si="215"/>
        <v>0</v>
      </c>
    </row>
    <row r="1350" spans="1:107">
      <c r="A1350">
        <f>ROW(Source!A1356)</f>
        <v>1356</v>
      </c>
      <c r="B1350">
        <v>36401907</v>
      </c>
      <c r="C1350">
        <v>36408356</v>
      </c>
      <c r="D1350">
        <v>29172710</v>
      </c>
      <c r="E1350">
        <v>1</v>
      </c>
      <c r="F1350">
        <v>1</v>
      </c>
      <c r="G1350">
        <v>1</v>
      </c>
      <c r="H1350">
        <v>2</v>
      </c>
      <c r="I1350" t="s">
        <v>523</v>
      </c>
      <c r="J1350" t="s">
        <v>524</v>
      </c>
      <c r="K1350" t="s">
        <v>525</v>
      </c>
      <c r="L1350">
        <v>1368</v>
      </c>
      <c r="N1350">
        <v>1011</v>
      </c>
      <c r="O1350" t="s">
        <v>520</v>
      </c>
      <c r="P1350" t="s">
        <v>520</v>
      </c>
      <c r="Q1350">
        <v>1</v>
      </c>
      <c r="W1350">
        <v>0</v>
      </c>
      <c r="X1350">
        <v>-1676841219</v>
      </c>
      <c r="Y1350">
        <v>3.97</v>
      </c>
      <c r="AA1350">
        <v>0</v>
      </c>
      <c r="AB1350">
        <v>539.16</v>
      </c>
      <c r="AC1350">
        <v>335.2</v>
      </c>
      <c r="AD1350">
        <v>0</v>
      </c>
      <c r="AE1350">
        <v>0</v>
      </c>
      <c r="AF1350">
        <v>46.56</v>
      </c>
      <c r="AG1350">
        <v>10.06</v>
      </c>
      <c r="AH1350">
        <v>0</v>
      </c>
      <c r="AI1350">
        <v>1</v>
      </c>
      <c r="AJ1350">
        <v>11.58</v>
      </c>
      <c r="AK1350">
        <v>33.32</v>
      </c>
      <c r="AL1350">
        <v>1</v>
      </c>
      <c r="AN1350">
        <v>0</v>
      </c>
      <c r="AO1350">
        <v>1</v>
      </c>
      <c r="AP1350">
        <v>0</v>
      </c>
      <c r="AQ1350">
        <v>0</v>
      </c>
      <c r="AR1350">
        <v>0</v>
      </c>
      <c r="AS1350" t="s">
        <v>3</v>
      </c>
      <c r="AT1350">
        <v>3.97</v>
      </c>
      <c r="AU1350" t="s">
        <v>3</v>
      </c>
      <c r="AV1350">
        <v>0</v>
      </c>
      <c r="AW1350">
        <v>2</v>
      </c>
      <c r="AX1350">
        <v>36408364</v>
      </c>
      <c r="AY1350">
        <v>1</v>
      </c>
      <c r="AZ1350">
        <v>0</v>
      </c>
      <c r="BA1350">
        <v>1315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Y1350*Source!I1356</f>
        <v>7.9400000000000012E-2</v>
      </c>
      <c r="CY1350">
        <f>AB1350</f>
        <v>539.16</v>
      </c>
      <c r="CZ1350">
        <f>AF1350</f>
        <v>46.56</v>
      </c>
      <c r="DA1350">
        <f>AJ1350</f>
        <v>11.58</v>
      </c>
      <c r="DB1350">
        <f t="shared" si="214"/>
        <v>184.84</v>
      </c>
      <c r="DC1350">
        <f t="shared" si="215"/>
        <v>39.94</v>
      </c>
    </row>
    <row r="1351" spans="1:107">
      <c r="A1351">
        <f>ROW(Source!A1356)</f>
        <v>1356</v>
      </c>
      <c r="B1351">
        <v>36401907</v>
      </c>
      <c r="C1351">
        <v>36408356</v>
      </c>
      <c r="D1351">
        <v>29174533</v>
      </c>
      <c r="E1351">
        <v>1</v>
      </c>
      <c r="F1351">
        <v>1</v>
      </c>
      <c r="G1351">
        <v>1</v>
      </c>
      <c r="H1351">
        <v>2</v>
      </c>
      <c r="I1351" t="s">
        <v>526</v>
      </c>
      <c r="J1351" t="s">
        <v>527</v>
      </c>
      <c r="K1351" t="s">
        <v>528</v>
      </c>
      <c r="L1351">
        <v>1368</v>
      </c>
      <c r="N1351">
        <v>1011</v>
      </c>
      <c r="O1351" t="s">
        <v>520</v>
      </c>
      <c r="P1351" t="s">
        <v>520</v>
      </c>
      <c r="Q1351">
        <v>1</v>
      </c>
      <c r="W1351">
        <v>0</v>
      </c>
      <c r="X1351">
        <v>1235896746</v>
      </c>
      <c r="Y1351">
        <v>7.93</v>
      </c>
      <c r="AA1351">
        <v>0</v>
      </c>
      <c r="AB1351">
        <v>5.0599999999999996</v>
      </c>
      <c r="AC1351">
        <v>0</v>
      </c>
      <c r="AD1351">
        <v>0</v>
      </c>
      <c r="AE1351">
        <v>0</v>
      </c>
      <c r="AF1351">
        <v>1.53</v>
      </c>
      <c r="AG1351">
        <v>0</v>
      </c>
      <c r="AH1351">
        <v>0</v>
      </c>
      <c r="AI1351">
        <v>1</v>
      </c>
      <c r="AJ1351">
        <v>3.31</v>
      </c>
      <c r="AK1351">
        <v>33.32</v>
      </c>
      <c r="AL1351">
        <v>1</v>
      </c>
      <c r="AN1351">
        <v>0</v>
      </c>
      <c r="AO1351">
        <v>1</v>
      </c>
      <c r="AP1351">
        <v>0</v>
      </c>
      <c r="AQ1351">
        <v>0</v>
      </c>
      <c r="AR1351">
        <v>0</v>
      </c>
      <c r="AS1351" t="s">
        <v>3</v>
      </c>
      <c r="AT1351">
        <v>7.93</v>
      </c>
      <c r="AU1351" t="s">
        <v>3</v>
      </c>
      <c r="AV1351">
        <v>0</v>
      </c>
      <c r="AW1351">
        <v>2</v>
      </c>
      <c r="AX1351">
        <v>36408365</v>
      </c>
      <c r="AY1351">
        <v>1</v>
      </c>
      <c r="AZ1351">
        <v>0</v>
      </c>
      <c r="BA1351">
        <v>1316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Y1351*Source!I1356</f>
        <v>0.15859999999999999</v>
      </c>
      <c r="CY1351">
        <f>AB1351</f>
        <v>5.0599999999999996</v>
      </c>
      <c r="CZ1351">
        <f>AF1351</f>
        <v>1.53</v>
      </c>
      <c r="DA1351">
        <f>AJ1351</f>
        <v>3.31</v>
      </c>
      <c r="DB1351">
        <f t="shared" si="214"/>
        <v>12.13</v>
      </c>
      <c r="DC1351">
        <f t="shared" si="215"/>
        <v>0</v>
      </c>
    </row>
    <row r="1352" spans="1:107">
      <c r="A1352">
        <f>ROW(Source!A1356)</f>
        <v>1356</v>
      </c>
      <c r="B1352">
        <v>36401907</v>
      </c>
      <c r="C1352">
        <v>36408356</v>
      </c>
      <c r="D1352">
        <v>29164349</v>
      </c>
      <c r="E1352">
        <v>1</v>
      </c>
      <c r="F1352">
        <v>1</v>
      </c>
      <c r="G1352">
        <v>1</v>
      </c>
      <c r="H1352">
        <v>3</v>
      </c>
      <c r="I1352" t="s">
        <v>28</v>
      </c>
      <c r="J1352" t="s">
        <v>31</v>
      </c>
      <c r="K1352" t="s">
        <v>29</v>
      </c>
      <c r="L1352">
        <v>1348</v>
      </c>
      <c r="N1352">
        <v>1009</v>
      </c>
      <c r="O1352" t="s">
        <v>30</v>
      </c>
      <c r="P1352" t="s">
        <v>30</v>
      </c>
      <c r="Q1352">
        <v>1000</v>
      </c>
      <c r="W1352">
        <v>0</v>
      </c>
      <c r="X1352">
        <v>-304821490</v>
      </c>
      <c r="Y1352">
        <v>10.5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1</v>
      </c>
      <c r="AJ1352">
        <v>1</v>
      </c>
      <c r="AK1352">
        <v>1</v>
      </c>
      <c r="AL1352">
        <v>1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 t="s">
        <v>3</v>
      </c>
      <c r="AT1352">
        <v>10.5</v>
      </c>
      <c r="AU1352" t="s">
        <v>3</v>
      </c>
      <c r="AV1352">
        <v>0</v>
      </c>
      <c r="AW1352">
        <v>2</v>
      </c>
      <c r="AX1352">
        <v>36408366</v>
      </c>
      <c r="AY1352">
        <v>1</v>
      </c>
      <c r="AZ1352">
        <v>0</v>
      </c>
      <c r="BA1352">
        <v>1317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Y1352*Source!I1356</f>
        <v>0.21</v>
      </c>
      <c r="CY1352">
        <f>AA1352</f>
        <v>0</v>
      </c>
      <c r="CZ1352">
        <f>AE1352</f>
        <v>0</v>
      </c>
      <c r="DA1352">
        <f>AI1352</f>
        <v>1</v>
      </c>
      <c r="DB1352">
        <f t="shared" si="214"/>
        <v>0</v>
      </c>
      <c r="DC1352">
        <f t="shared" si="215"/>
        <v>0</v>
      </c>
    </row>
    <row r="1353" spans="1:107">
      <c r="A1353">
        <f>ROW(Source!A1395)</f>
        <v>1395</v>
      </c>
      <c r="B1353">
        <v>36401907</v>
      </c>
      <c r="C1353">
        <v>36408368</v>
      </c>
      <c r="D1353">
        <v>18407150</v>
      </c>
      <c r="E1353">
        <v>1</v>
      </c>
      <c r="F1353">
        <v>1</v>
      </c>
      <c r="G1353">
        <v>1</v>
      </c>
      <c r="H1353">
        <v>1</v>
      </c>
      <c r="I1353" t="s">
        <v>529</v>
      </c>
      <c r="J1353" t="s">
        <v>3</v>
      </c>
      <c r="K1353" t="s">
        <v>530</v>
      </c>
      <c r="L1353">
        <v>1369</v>
      </c>
      <c r="N1353">
        <v>1013</v>
      </c>
      <c r="O1353" t="s">
        <v>514</v>
      </c>
      <c r="P1353" t="s">
        <v>514</v>
      </c>
      <c r="Q1353">
        <v>1</v>
      </c>
      <c r="W1353">
        <v>0</v>
      </c>
      <c r="X1353">
        <v>-931037793</v>
      </c>
      <c r="Y1353">
        <v>21.19</v>
      </c>
      <c r="AA1353">
        <v>0</v>
      </c>
      <c r="AB1353">
        <v>0</v>
      </c>
      <c r="AC1353">
        <v>0</v>
      </c>
      <c r="AD1353">
        <v>272.45</v>
      </c>
      <c r="AE1353">
        <v>0</v>
      </c>
      <c r="AF1353">
        <v>0</v>
      </c>
      <c r="AG1353">
        <v>0</v>
      </c>
      <c r="AH1353">
        <v>272.45</v>
      </c>
      <c r="AI1353">
        <v>1</v>
      </c>
      <c r="AJ1353">
        <v>1</v>
      </c>
      <c r="AK1353">
        <v>1</v>
      </c>
      <c r="AL1353">
        <v>1</v>
      </c>
      <c r="AN1353">
        <v>0</v>
      </c>
      <c r="AO1353">
        <v>1</v>
      </c>
      <c r="AP1353">
        <v>0</v>
      </c>
      <c r="AQ1353">
        <v>0</v>
      </c>
      <c r="AR1353">
        <v>0</v>
      </c>
      <c r="AS1353" t="s">
        <v>3</v>
      </c>
      <c r="AT1353">
        <v>21.19</v>
      </c>
      <c r="AU1353" t="s">
        <v>3</v>
      </c>
      <c r="AV1353">
        <v>1</v>
      </c>
      <c r="AW1353">
        <v>2</v>
      </c>
      <c r="AX1353">
        <v>36408376</v>
      </c>
      <c r="AY1353">
        <v>1</v>
      </c>
      <c r="AZ1353">
        <v>0</v>
      </c>
      <c r="BA1353">
        <v>1318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Y1353*Source!I1395</f>
        <v>0.97474000000000005</v>
      </c>
      <c r="CY1353">
        <f>AD1353</f>
        <v>272.45</v>
      </c>
      <c r="CZ1353">
        <f>AH1353</f>
        <v>272.45</v>
      </c>
      <c r="DA1353">
        <f>AL1353</f>
        <v>1</v>
      </c>
      <c r="DB1353">
        <f t="shared" si="214"/>
        <v>5773.22</v>
      </c>
      <c r="DC1353">
        <f t="shared" si="215"/>
        <v>0</v>
      </c>
    </row>
    <row r="1354" spans="1:107">
      <c r="A1354">
        <f>ROW(Source!A1395)</f>
        <v>1395</v>
      </c>
      <c r="B1354">
        <v>36401907</v>
      </c>
      <c r="C1354">
        <v>36408368</v>
      </c>
      <c r="D1354">
        <v>121548</v>
      </c>
      <c r="E1354">
        <v>1</v>
      </c>
      <c r="F1354">
        <v>1</v>
      </c>
      <c r="G1354">
        <v>1</v>
      </c>
      <c r="H1354">
        <v>1</v>
      </c>
      <c r="I1354" t="s">
        <v>35</v>
      </c>
      <c r="J1354" t="s">
        <v>3</v>
      </c>
      <c r="K1354" t="s">
        <v>515</v>
      </c>
      <c r="L1354">
        <v>608254</v>
      </c>
      <c r="N1354">
        <v>1013</v>
      </c>
      <c r="O1354" t="s">
        <v>516</v>
      </c>
      <c r="P1354" t="s">
        <v>516</v>
      </c>
      <c r="Q1354">
        <v>1</v>
      </c>
      <c r="W1354">
        <v>0</v>
      </c>
      <c r="X1354">
        <v>-185737400</v>
      </c>
      <c r="Y1354">
        <v>0.04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1</v>
      </c>
      <c r="AJ1354">
        <v>1</v>
      </c>
      <c r="AK1354">
        <v>1</v>
      </c>
      <c r="AL1354">
        <v>1</v>
      </c>
      <c r="AN1354">
        <v>0</v>
      </c>
      <c r="AO1354">
        <v>1</v>
      </c>
      <c r="AP1354">
        <v>0</v>
      </c>
      <c r="AQ1354">
        <v>0</v>
      </c>
      <c r="AR1354">
        <v>0</v>
      </c>
      <c r="AS1354" t="s">
        <v>3</v>
      </c>
      <c r="AT1354">
        <v>0.04</v>
      </c>
      <c r="AU1354" t="s">
        <v>3</v>
      </c>
      <c r="AV1354">
        <v>2</v>
      </c>
      <c r="AW1354">
        <v>2</v>
      </c>
      <c r="AX1354">
        <v>36408377</v>
      </c>
      <c r="AY1354">
        <v>1</v>
      </c>
      <c r="AZ1354">
        <v>0</v>
      </c>
      <c r="BA1354">
        <v>1319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Y1354*Source!I1395</f>
        <v>1.8400000000000001E-3</v>
      </c>
      <c r="CY1354">
        <f>AD1354</f>
        <v>0</v>
      </c>
      <c r="CZ1354">
        <f>AH1354</f>
        <v>0</v>
      </c>
      <c r="DA1354">
        <f>AL1354</f>
        <v>1</v>
      </c>
      <c r="DB1354">
        <f t="shared" si="214"/>
        <v>0</v>
      </c>
      <c r="DC1354">
        <f t="shared" si="215"/>
        <v>0</v>
      </c>
    </row>
    <row r="1355" spans="1:107">
      <c r="A1355">
        <f>ROW(Source!A1395)</f>
        <v>1395</v>
      </c>
      <c r="B1355">
        <v>36401907</v>
      </c>
      <c r="C1355">
        <v>36408368</v>
      </c>
      <c r="D1355">
        <v>29172556</v>
      </c>
      <c r="E1355">
        <v>1</v>
      </c>
      <c r="F1355">
        <v>1</v>
      </c>
      <c r="G1355">
        <v>1</v>
      </c>
      <c r="H1355">
        <v>2</v>
      </c>
      <c r="I1355" t="s">
        <v>517</v>
      </c>
      <c r="J1355" t="s">
        <v>518</v>
      </c>
      <c r="K1355" t="s">
        <v>519</v>
      </c>
      <c r="L1355">
        <v>1368</v>
      </c>
      <c r="N1355">
        <v>1011</v>
      </c>
      <c r="O1355" t="s">
        <v>520</v>
      </c>
      <c r="P1355" t="s">
        <v>520</v>
      </c>
      <c r="Q1355">
        <v>1</v>
      </c>
      <c r="W1355">
        <v>0</v>
      </c>
      <c r="X1355">
        <v>-1302720870</v>
      </c>
      <c r="Y1355">
        <v>0.04</v>
      </c>
      <c r="AA1355">
        <v>0</v>
      </c>
      <c r="AB1355">
        <v>466.71</v>
      </c>
      <c r="AC1355">
        <v>449.82</v>
      </c>
      <c r="AD1355">
        <v>0</v>
      </c>
      <c r="AE1355">
        <v>0</v>
      </c>
      <c r="AF1355">
        <v>31.26</v>
      </c>
      <c r="AG1355">
        <v>13.5</v>
      </c>
      <c r="AH1355">
        <v>0</v>
      </c>
      <c r="AI1355">
        <v>1</v>
      </c>
      <c r="AJ1355">
        <v>14.93</v>
      </c>
      <c r="AK1355">
        <v>33.32</v>
      </c>
      <c r="AL1355">
        <v>1</v>
      </c>
      <c r="AN1355">
        <v>0</v>
      </c>
      <c r="AO1355">
        <v>1</v>
      </c>
      <c r="AP1355">
        <v>0</v>
      </c>
      <c r="AQ1355">
        <v>0</v>
      </c>
      <c r="AR1355">
        <v>0</v>
      </c>
      <c r="AS1355" t="s">
        <v>3</v>
      </c>
      <c r="AT1355">
        <v>0.04</v>
      </c>
      <c r="AU1355" t="s">
        <v>3</v>
      </c>
      <c r="AV1355">
        <v>0</v>
      </c>
      <c r="AW1355">
        <v>2</v>
      </c>
      <c r="AX1355">
        <v>36408378</v>
      </c>
      <c r="AY1355">
        <v>1</v>
      </c>
      <c r="AZ1355">
        <v>0</v>
      </c>
      <c r="BA1355">
        <v>1320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Y1355*Source!I1395</f>
        <v>1.8400000000000001E-3</v>
      </c>
      <c r="CY1355">
        <f>AB1355</f>
        <v>466.71</v>
      </c>
      <c r="CZ1355">
        <f>AF1355</f>
        <v>31.26</v>
      </c>
      <c r="DA1355">
        <f>AJ1355</f>
        <v>14.93</v>
      </c>
      <c r="DB1355">
        <f t="shared" si="214"/>
        <v>1.25</v>
      </c>
      <c r="DC1355">
        <f t="shared" si="215"/>
        <v>0.54</v>
      </c>
    </row>
    <row r="1356" spans="1:107">
      <c r="A1356">
        <f>ROW(Source!A1395)</f>
        <v>1395</v>
      </c>
      <c r="B1356">
        <v>36401907</v>
      </c>
      <c r="C1356">
        <v>36408368</v>
      </c>
      <c r="D1356">
        <v>29174913</v>
      </c>
      <c r="E1356">
        <v>1</v>
      </c>
      <c r="F1356">
        <v>1</v>
      </c>
      <c r="G1356">
        <v>1</v>
      </c>
      <c r="H1356">
        <v>2</v>
      </c>
      <c r="I1356" t="s">
        <v>531</v>
      </c>
      <c r="J1356" t="s">
        <v>532</v>
      </c>
      <c r="K1356" t="s">
        <v>533</v>
      </c>
      <c r="L1356">
        <v>1368</v>
      </c>
      <c r="N1356">
        <v>1011</v>
      </c>
      <c r="O1356" t="s">
        <v>520</v>
      </c>
      <c r="P1356" t="s">
        <v>520</v>
      </c>
      <c r="Q1356">
        <v>1</v>
      </c>
      <c r="W1356">
        <v>0</v>
      </c>
      <c r="X1356">
        <v>458544584</v>
      </c>
      <c r="Y1356">
        <v>0.15</v>
      </c>
      <c r="AA1356">
        <v>0</v>
      </c>
      <c r="AB1356">
        <v>932.72</v>
      </c>
      <c r="AC1356">
        <v>386.51</v>
      </c>
      <c r="AD1356">
        <v>0</v>
      </c>
      <c r="AE1356">
        <v>0</v>
      </c>
      <c r="AF1356">
        <v>87.17</v>
      </c>
      <c r="AG1356">
        <v>11.6</v>
      </c>
      <c r="AH1356">
        <v>0</v>
      </c>
      <c r="AI1356">
        <v>1</v>
      </c>
      <c r="AJ1356">
        <v>10.7</v>
      </c>
      <c r="AK1356">
        <v>33.32</v>
      </c>
      <c r="AL1356">
        <v>1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0.15</v>
      </c>
      <c r="AU1356" t="s">
        <v>3</v>
      </c>
      <c r="AV1356">
        <v>0</v>
      </c>
      <c r="AW1356">
        <v>2</v>
      </c>
      <c r="AX1356">
        <v>36408379</v>
      </c>
      <c r="AY1356">
        <v>1</v>
      </c>
      <c r="AZ1356">
        <v>0</v>
      </c>
      <c r="BA1356">
        <v>1321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Y1356*Source!I1395</f>
        <v>6.8999999999999999E-3</v>
      </c>
      <c r="CY1356">
        <f>AB1356</f>
        <v>932.72</v>
      </c>
      <c r="CZ1356">
        <f>AF1356</f>
        <v>87.17</v>
      </c>
      <c r="DA1356">
        <f>AJ1356</f>
        <v>10.7</v>
      </c>
      <c r="DB1356">
        <f t="shared" si="214"/>
        <v>13.08</v>
      </c>
      <c r="DC1356">
        <f t="shared" si="215"/>
        <v>1.74</v>
      </c>
    </row>
    <row r="1357" spans="1:107">
      <c r="A1357">
        <f>ROW(Source!A1395)</f>
        <v>1395</v>
      </c>
      <c r="B1357">
        <v>36401907</v>
      </c>
      <c r="C1357">
        <v>36408368</v>
      </c>
      <c r="D1357">
        <v>29108696</v>
      </c>
      <c r="E1357">
        <v>1</v>
      </c>
      <c r="F1357">
        <v>1</v>
      </c>
      <c r="G1357">
        <v>1</v>
      </c>
      <c r="H1357">
        <v>3</v>
      </c>
      <c r="I1357" t="s">
        <v>534</v>
      </c>
      <c r="J1357" t="s">
        <v>535</v>
      </c>
      <c r="K1357" t="s">
        <v>536</v>
      </c>
      <c r="L1357">
        <v>1354</v>
      </c>
      <c r="N1357">
        <v>1010</v>
      </c>
      <c r="O1357" t="s">
        <v>237</v>
      </c>
      <c r="P1357" t="s">
        <v>237</v>
      </c>
      <c r="Q1357">
        <v>1</v>
      </c>
      <c r="W1357">
        <v>0</v>
      </c>
      <c r="X1357">
        <v>2109155817</v>
      </c>
      <c r="Y1357">
        <v>56.6</v>
      </c>
      <c r="AA1357">
        <v>310.51</v>
      </c>
      <c r="AB1357">
        <v>0</v>
      </c>
      <c r="AC1357">
        <v>0</v>
      </c>
      <c r="AD1357">
        <v>0</v>
      </c>
      <c r="AE1357">
        <v>67.209999999999994</v>
      </c>
      <c r="AF1357">
        <v>0</v>
      </c>
      <c r="AG1357">
        <v>0</v>
      </c>
      <c r="AH1357">
        <v>0</v>
      </c>
      <c r="AI1357">
        <v>4.62</v>
      </c>
      <c r="AJ1357">
        <v>1</v>
      </c>
      <c r="AK1357">
        <v>1</v>
      </c>
      <c r="AL1357">
        <v>1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56.6</v>
      </c>
      <c r="AU1357" t="s">
        <v>3</v>
      </c>
      <c r="AV1357">
        <v>0</v>
      </c>
      <c r="AW1357">
        <v>2</v>
      </c>
      <c r="AX1357">
        <v>36408380</v>
      </c>
      <c r="AY1357">
        <v>1</v>
      </c>
      <c r="AZ1357">
        <v>0</v>
      </c>
      <c r="BA1357">
        <v>1322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Y1357*Source!I1395</f>
        <v>2.6036000000000001</v>
      </c>
      <c r="CY1357">
        <f>AA1357</f>
        <v>310.51</v>
      </c>
      <c r="CZ1357">
        <f>AE1357</f>
        <v>67.209999999999994</v>
      </c>
      <c r="DA1357">
        <f>AI1357</f>
        <v>4.62</v>
      </c>
      <c r="DB1357">
        <f t="shared" si="214"/>
        <v>3804.09</v>
      </c>
      <c r="DC1357">
        <f t="shared" si="215"/>
        <v>0</v>
      </c>
    </row>
    <row r="1358" spans="1:107">
      <c r="A1358">
        <f>ROW(Source!A1395)</f>
        <v>1395</v>
      </c>
      <c r="B1358">
        <v>36401907</v>
      </c>
      <c r="C1358">
        <v>36408368</v>
      </c>
      <c r="D1358">
        <v>29109720</v>
      </c>
      <c r="E1358">
        <v>1</v>
      </c>
      <c r="F1358">
        <v>1</v>
      </c>
      <c r="G1358">
        <v>1</v>
      </c>
      <c r="H1358">
        <v>3</v>
      </c>
      <c r="I1358" t="s">
        <v>140</v>
      </c>
      <c r="J1358" t="s">
        <v>143</v>
      </c>
      <c r="K1358" t="s">
        <v>141</v>
      </c>
      <c r="L1358">
        <v>1301</v>
      </c>
      <c r="N1358">
        <v>1003</v>
      </c>
      <c r="O1358" t="s">
        <v>142</v>
      </c>
      <c r="P1358" t="s">
        <v>142</v>
      </c>
      <c r="Q1358">
        <v>1</v>
      </c>
      <c r="W1358">
        <v>0</v>
      </c>
      <c r="X1358">
        <v>-716496253</v>
      </c>
      <c r="Y1358">
        <v>100</v>
      </c>
      <c r="AA1358">
        <v>108.23</v>
      </c>
      <c r="AB1358">
        <v>0</v>
      </c>
      <c r="AC1358">
        <v>0</v>
      </c>
      <c r="AD1358">
        <v>0</v>
      </c>
      <c r="AE1358">
        <v>131.99</v>
      </c>
      <c r="AF1358">
        <v>0</v>
      </c>
      <c r="AG1358">
        <v>0</v>
      </c>
      <c r="AH1358">
        <v>0</v>
      </c>
      <c r="AI1358">
        <v>0.82</v>
      </c>
      <c r="AJ1358">
        <v>1</v>
      </c>
      <c r="AK1358">
        <v>1</v>
      </c>
      <c r="AL1358">
        <v>1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 t="s">
        <v>3</v>
      </c>
      <c r="AT1358">
        <v>100</v>
      </c>
      <c r="AU1358" t="s">
        <v>3</v>
      </c>
      <c r="AV1358">
        <v>0</v>
      </c>
      <c r="AW1358">
        <v>1</v>
      </c>
      <c r="AX1358">
        <v>-1</v>
      </c>
      <c r="AY1358">
        <v>0</v>
      </c>
      <c r="AZ1358">
        <v>0</v>
      </c>
      <c r="BA1358" t="s">
        <v>3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Y1358*Source!I1395</f>
        <v>4.5999999999999996</v>
      </c>
      <c r="CY1358">
        <f>AA1358</f>
        <v>108.23</v>
      </c>
      <c r="CZ1358">
        <f>AE1358</f>
        <v>131.99</v>
      </c>
      <c r="DA1358">
        <f>AI1358</f>
        <v>0.82</v>
      </c>
      <c r="DB1358">
        <f t="shared" si="214"/>
        <v>13199</v>
      </c>
      <c r="DC1358">
        <f t="shared" si="215"/>
        <v>0</v>
      </c>
    </row>
    <row r="1359" spans="1:107">
      <c r="A1359">
        <f>ROW(Source!A1395)</f>
        <v>1395</v>
      </c>
      <c r="B1359">
        <v>36401907</v>
      </c>
      <c r="C1359">
        <v>36408368</v>
      </c>
      <c r="D1359">
        <v>29115197</v>
      </c>
      <c r="E1359">
        <v>1</v>
      </c>
      <c r="F1359">
        <v>1</v>
      </c>
      <c r="G1359">
        <v>1</v>
      </c>
      <c r="H1359">
        <v>3</v>
      </c>
      <c r="I1359" t="s">
        <v>537</v>
      </c>
      <c r="J1359" t="s">
        <v>538</v>
      </c>
      <c r="K1359" t="s">
        <v>539</v>
      </c>
      <c r="L1359">
        <v>1354</v>
      </c>
      <c r="N1359">
        <v>1010</v>
      </c>
      <c r="O1359" t="s">
        <v>237</v>
      </c>
      <c r="P1359" t="s">
        <v>237</v>
      </c>
      <c r="Q1359">
        <v>1</v>
      </c>
      <c r="W1359">
        <v>0</v>
      </c>
      <c r="X1359">
        <v>-1208533646</v>
      </c>
      <c r="Y1359">
        <v>400</v>
      </c>
      <c r="AA1359">
        <v>3.68</v>
      </c>
      <c r="AB1359">
        <v>0</v>
      </c>
      <c r="AC1359">
        <v>0</v>
      </c>
      <c r="AD1359">
        <v>0</v>
      </c>
      <c r="AE1359">
        <v>0.5</v>
      </c>
      <c r="AF1359">
        <v>0</v>
      </c>
      <c r="AG1359">
        <v>0</v>
      </c>
      <c r="AH1359">
        <v>0</v>
      </c>
      <c r="AI1359">
        <v>7.36</v>
      </c>
      <c r="AJ1359">
        <v>1</v>
      </c>
      <c r="AK1359">
        <v>1</v>
      </c>
      <c r="AL1359">
        <v>1</v>
      </c>
      <c r="AN1359">
        <v>0</v>
      </c>
      <c r="AO1359">
        <v>1</v>
      </c>
      <c r="AP1359">
        <v>0</v>
      </c>
      <c r="AQ1359">
        <v>0</v>
      </c>
      <c r="AR1359">
        <v>0</v>
      </c>
      <c r="AS1359" t="s">
        <v>3</v>
      </c>
      <c r="AT1359">
        <v>400</v>
      </c>
      <c r="AU1359" t="s">
        <v>3</v>
      </c>
      <c r="AV1359">
        <v>0</v>
      </c>
      <c r="AW1359">
        <v>2</v>
      </c>
      <c r="AX1359">
        <v>36408382</v>
      </c>
      <c r="AY1359">
        <v>1</v>
      </c>
      <c r="AZ1359">
        <v>0</v>
      </c>
      <c r="BA1359">
        <v>1324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Y1359*Source!I1395</f>
        <v>18.399999999999999</v>
      </c>
      <c r="CY1359">
        <f>AA1359</f>
        <v>3.68</v>
      </c>
      <c r="CZ1359">
        <f>AE1359</f>
        <v>0.5</v>
      </c>
      <c r="DA1359">
        <f>AI1359</f>
        <v>7.36</v>
      </c>
      <c r="DB1359">
        <f t="shared" si="214"/>
        <v>200</v>
      </c>
      <c r="DC1359">
        <f t="shared" si="215"/>
        <v>0</v>
      </c>
    </row>
    <row r="1360" spans="1:107">
      <c r="A1360">
        <f>ROW(Source!A1397)</f>
        <v>1397</v>
      </c>
      <c r="B1360">
        <v>36401907</v>
      </c>
      <c r="C1360">
        <v>36408384</v>
      </c>
      <c r="D1360">
        <v>18413230</v>
      </c>
      <c r="E1360">
        <v>1</v>
      </c>
      <c r="F1360">
        <v>1</v>
      </c>
      <c r="G1360">
        <v>1</v>
      </c>
      <c r="H1360">
        <v>1</v>
      </c>
      <c r="I1360" t="s">
        <v>540</v>
      </c>
      <c r="J1360" t="s">
        <v>3</v>
      </c>
      <c r="K1360" t="s">
        <v>541</v>
      </c>
      <c r="L1360">
        <v>1369</v>
      </c>
      <c r="N1360">
        <v>1013</v>
      </c>
      <c r="O1360" t="s">
        <v>514</v>
      </c>
      <c r="P1360" t="s">
        <v>514</v>
      </c>
      <c r="Q1360">
        <v>1</v>
      </c>
      <c r="W1360">
        <v>0</v>
      </c>
      <c r="X1360">
        <v>355262106</v>
      </c>
      <c r="Y1360">
        <v>166.47</v>
      </c>
      <c r="AA1360">
        <v>0</v>
      </c>
      <c r="AB1360">
        <v>0</v>
      </c>
      <c r="AC1360">
        <v>0</v>
      </c>
      <c r="AD1360">
        <v>293.22000000000003</v>
      </c>
      <c r="AE1360">
        <v>0</v>
      </c>
      <c r="AF1360">
        <v>0</v>
      </c>
      <c r="AG1360">
        <v>0</v>
      </c>
      <c r="AH1360">
        <v>293.22000000000003</v>
      </c>
      <c r="AI1360">
        <v>1</v>
      </c>
      <c r="AJ1360">
        <v>1</v>
      </c>
      <c r="AK1360">
        <v>1</v>
      </c>
      <c r="AL1360">
        <v>1</v>
      </c>
      <c r="AN1360">
        <v>0</v>
      </c>
      <c r="AO1360">
        <v>1</v>
      </c>
      <c r="AP1360">
        <v>0</v>
      </c>
      <c r="AQ1360">
        <v>0</v>
      </c>
      <c r="AR1360">
        <v>0</v>
      </c>
      <c r="AS1360" t="s">
        <v>3</v>
      </c>
      <c r="AT1360">
        <v>166.47</v>
      </c>
      <c r="AU1360" t="s">
        <v>3</v>
      </c>
      <c r="AV1360">
        <v>1</v>
      </c>
      <c r="AW1360">
        <v>2</v>
      </c>
      <c r="AX1360">
        <v>36408394</v>
      </c>
      <c r="AY1360">
        <v>1</v>
      </c>
      <c r="AZ1360">
        <v>0</v>
      </c>
      <c r="BA1360">
        <v>1325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Y1360*Source!I1397</f>
        <v>6.6588000000000003</v>
      </c>
      <c r="CY1360">
        <f>AD1360</f>
        <v>293.22000000000003</v>
      </c>
      <c r="CZ1360">
        <f>AH1360</f>
        <v>293.22000000000003</v>
      </c>
      <c r="DA1360">
        <f>AL1360</f>
        <v>1</v>
      </c>
      <c r="DB1360">
        <f t="shared" si="214"/>
        <v>48812.33</v>
      </c>
      <c r="DC1360">
        <f t="shared" si="215"/>
        <v>0</v>
      </c>
    </row>
    <row r="1361" spans="1:107">
      <c r="A1361">
        <f>ROW(Source!A1397)</f>
        <v>1397</v>
      </c>
      <c r="B1361">
        <v>36401907</v>
      </c>
      <c r="C1361">
        <v>36408384</v>
      </c>
      <c r="D1361">
        <v>121548</v>
      </c>
      <c r="E1361">
        <v>1</v>
      </c>
      <c r="F1361">
        <v>1</v>
      </c>
      <c r="G1361">
        <v>1</v>
      </c>
      <c r="H1361">
        <v>1</v>
      </c>
      <c r="I1361" t="s">
        <v>35</v>
      </c>
      <c r="J1361" t="s">
        <v>3</v>
      </c>
      <c r="K1361" t="s">
        <v>515</v>
      </c>
      <c r="L1361">
        <v>608254</v>
      </c>
      <c r="N1361">
        <v>1013</v>
      </c>
      <c r="O1361" t="s">
        <v>516</v>
      </c>
      <c r="P1361" t="s">
        <v>516</v>
      </c>
      <c r="Q1361">
        <v>1</v>
      </c>
      <c r="W1361">
        <v>0</v>
      </c>
      <c r="X1361">
        <v>-185737400</v>
      </c>
      <c r="Y1361">
        <v>0.08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1</v>
      </c>
      <c r="AJ1361">
        <v>1</v>
      </c>
      <c r="AK1361">
        <v>1</v>
      </c>
      <c r="AL1361">
        <v>1</v>
      </c>
      <c r="AN1361">
        <v>0</v>
      </c>
      <c r="AO1361">
        <v>1</v>
      </c>
      <c r="AP1361">
        <v>0</v>
      </c>
      <c r="AQ1361">
        <v>0</v>
      </c>
      <c r="AR1361">
        <v>0</v>
      </c>
      <c r="AS1361" t="s">
        <v>3</v>
      </c>
      <c r="AT1361">
        <v>0.08</v>
      </c>
      <c r="AU1361" t="s">
        <v>3</v>
      </c>
      <c r="AV1361">
        <v>2</v>
      </c>
      <c r="AW1361">
        <v>2</v>
      </c>
      <c r="AX1361">
        <v>36408395</v>
      </c>
      <c r="AY1361">
        <v>1</v>
      </c>
      <c r="AZ1361">
        <v>0</v>
      </c>
      <c r="BA1361">
        <v>1326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Y1361*Source!I1397</f>
        <v>3.2000000000000002E-3</v>
      </c>
      <c r="CY1361">
        <f>AD1361</f>
        <v>0</v>
      </c>
      <c r="CZ1361">
        <f>AH1361</f>
        <v>0</v>
      </c>
      <c r="DA1361">
        <f>AL1361</f>
        <v>1</v>
      </c>
      <c r="DB1361">
        <f t="shared" si="214"/>
        <v>0</v>
      </c>
      <c r="DC1361">
        <f t="shared" si="215"/>
        <v>0</v>
      </c>
    </row>
    <row r="1362" spans="1:107">
      <c r="A1362">
        <f>ROW(Source!A1397)</f>
        <v>1397</v>
      </c>
      <c r="B1362">
        <v>36401907</v>
      </c>
      <c r="C1362">
        <v>36408384</v>
      </c>
      <c r="D1362">
        <v>29172556</v>
      </c>
      <c r="E1362">
        <v>1</v>
      </c>
      <c r="F1362">
        <v>1</v>
      </c>
      <c r="G1362">
        <v>1</v>
      </c>
      <c r="H1362">
        <v>2</v>
      </c>
      <c r="I1362" t="s">
        <v>517</v>
      </c>
      <c r="J1362" t="s">
        <v>518</v>
      </c>
      <c r="K1362" t="s">
        <v>519</v>
      </c>
      <c r="L1362">
        <v>1368</v>
      </c>
      <c r="N1362">
        <v>1011</v>
      </c>
      <c r="O1362" t="s">
        <v>520</v>
      </c>
      <c r="P1362" t="s">
        <v>520</v>
      </c>
      <c r="Q1362">
        <v>1</v>
      </c>
      <c r="W1362">
        <v>0</v>
      </c>
      <c r="X1362">
        <v>-1302720870</v>
      </c>
      <c r="Y1362">
        <v>0.08</v>
      </c>
      <c r="AA1362">
        <v>0</v>
      </c>
      <c r="AB1362">
        <v>466.71</v>
      </c>
      <c r="AC1362">
        <v>449.82</v>
      </c>
      <c r="AD1362">
        <v>0</v>
      </c>
      <c r="AE1362">
        <v>0</v>
      </c>
      <c r="AF1362">
        <v>31.26</v>
      </c>
      <c r="AG1362">
        <v>13.5</v>
      </c>
      <c r="AH1362">
        <v>0</v>
      </c>
      <c r="AI1362">
        <v>1</v>
      </c>
      <c r="AJ1362">
        <v>14.93</v>
      </c>
      <c r="AK1362">
        <v>33.32</v>
      </c>
      <c r="AL1362">
        <v>1</v>
      </c>
      <c r="AN1362">
        <v>0</v>
      </c>
      <c r="AO1362">
        <v>1</v>
      </c>
      <c r="AP1362">
        <v>0</v>
      </c>
      <c r="AQ1362">
        <v>0</v>
      </c>
      <c r="AR1362">
        <v>0</v>
      </c>
      <c r="AS1362" t="s">
        <v>3</v>
      </c>
      <c r="AT1362">
        <v>0.08</v>
      </c>
      <c r="AU1362" t="s">
        <v>3</v>
      </c>
      <c r="AV1362">
        <v>0</v>
      </c>
      <c r="AW1362">
        <v>2</v>
      </c>
      <c r="AX1362">
        <v>36408396</v>
      </c>
      <c r="AY1362">
        <v>1</v>
      </c>
      <c r="AZ1362">
        <v>0</v>
      </c>
      <c r="BA1362">
        <v>1327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Y1362*Source!I1397</f>
        <v>3.2000000000000002E-3</v>
      </c>
      <c r="CY1362">
        <f>AB1362</f>
        <v>466.71</v>
      </c>
      <c r="CZ1362">
        <f>AF1362</f>
        <v>31.26</v>
      </c>
      <c r="DA1362">
        <f>AJ1362</f>
        <v>14.93</v>
      </c>
      <c r="DB1362">
        <f t="shared" si="214"/>
        <v>2.5</v>
      </c>
      <c r="DC1362">
        <f t="shared" si="215"/>
        <v>1.08</v>
      </c>
    </row>
    <row r="1363" spans="1:107">
      <c r="A1363">
        <f>ROW(Source!A1397)</f>
        <v>1397</v>
      </c>
      <c r="B1363">
        <v>36401907</v>
      </c>
      <c r="C1363">
        <v>36408384</v>
      </c>
      <c r="D1363">
        <v>29174591</v>
      </c>
      <c r="E1363">
        <v>1</v>
      </c>
      <c r="F1363">
        <v>1</v>
      </c>
      <c r="G1363">
        <v>1</v>
      </c>
      <c r="H1363">
        <v>2</v>
      </c>
      <c r="I1363" t="s">
        <v>542</v>
      </c>
      <c r="J1363" t="s">
        <v>543</v>
      </c>
      <c r="K1363" t="s">
        <v>544</v>
      </c>
      <c r="L1363">
        <v>1368</v>
      </c>
      <c r="N1363">
        <v>1011</v>
      </c>
      <c r="O1363" t="s">
        <v>520</v>
      </c>
      <c r="P1363" t="s">
        <v>520</v>
      </c>
      <c r="Q1363">
        <v>1</v>
      </c>
      <c r="W1363">
        <v>0</v>
      </c>
      <c r="X1363">
        <v>1598042632</v>
      </c>
      <c r="Y1363">
        <v>0.26</v>
      </c>
      <c r="AA1363">
        <v>0</v>
      </c>
      <c r="AB1363">
        <v>9.4700000000000006</v>
      </c>
      <c r="AC1363">
        <v>0</v>
      </c>
      <c r="AD1363">
        <v>0</v>
      </c>
      <c r="AE1363">
        <v>0</v>
      </c>
      <c r="AF1363">
        <v>0.95</v>
      </c>
      <c r="AG1363">
        <v>0</v>
      </c>
      <c r="AH1363">
        <v>0</v>
      </c>
      <c r="AI1363">
        <v>1</v>
      </c>
      <c r="AJ1363">
        <v>9.9700000000000006</v>
      </c>
      <c r="AK1363">
        <v>33.32</v>
      </c>
      <c r="AL1363">
        <v>1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0.26</v>
      </c>
      <c r="AU1363" t="s">
        <v>3</v>
      </c>
      <c r="AV1363">
        <v>0</v>
      </c>
      <c r="AW1363">
        <v>2</v>
      </c>
      <c r="AX1363">
        <v>36408397</v>
      </c>
      <c r="AY1363">
        <v>1</v>
      </c>
      <c r="AZ1363">
        <v>0</v>
      </c>
      <c r="BA1363">
        <v>1328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Y1363*Source!I1397</f>
        <v>1.0400000000000001E-2</v>
      </c>
      <c r="CY1363">
        <f>AB1363</f>
        <v>9.4700000000000006</v>
      </c>
      <c r="CZ1363">
        <f>AF1363</f>
        <v>0.95</v>
      </c>
      <c r="DA1363">
        <f>AJ1363</f>
        <v>9.9700000000000006</v>
      </c>
      <c r="DB1363">
        <f t="shared" si="214"/>
        <v>0.25</v>
      </c>
      <c r="DC1363">
        <f t="shared" si="215"/>
        <v>0</v>
      </c>
    </row>
    <row r="1364" spans="1:107">
      <c r="A1364">
        <f>ROW(Source!A1397)</f>
        <v>1397</v>
      </c>
      <c r="B1364">
        <v>36401907</v>
      </c>
      <c r="C1364">
        <v>36408384</v>
      </c>
      <c r="D1364">
        <v>29174913</v>
      </c>
      <c r="E1364">
        <v>1</v>
      </c>
      <c r="F1364">
        <v>1</v>
      </c>
      <c r="G1364">
        <v>1</v>
      </c>
      <c r="H1364">
        <v>2</v>
      </c>
      <c r="I1364" t="s">
        <v>531</v>
      </c>
      <c r="J1364" t="s">
        <v>532</v>
      </c>
      <c r="K1364" t="s">
        <v>533</v>
      </c>
      <c r="L1364">
        <v>1368</v>
      </c>
      <c r="N1364">
        <v>1011</v>
      </c>
      <c r="O1364" t="s">
        <v>520</v>
      </c>
      <c r="P1364" t="s">
        <v>520</v>
      </c>
      <c r="Q1364">
        <v>1</v>
      </c>
      <c r="W1364">
        <v>0</v>
      </c>
      <c r="X1364">
        <v>458544584</v>
      </c>
      <c r="Y1364">
        <v>0.5</v>
      </c>
      <c r="AA1364">
        <v>0</v>
      </c>
      <c r="AB1364">
        <v>932.72</v>
      </c>
      <c r="AC1364">
        <v>386.51</v>
      </c>
      <c r="AD1364">
        <v>0</v>
      </c>
      <c r="AE1364">
        <v>0</v>
      </c>
      <c r="AF1364">
        <v>87.17</v>
      </c>
      <c r="AG1364">
        <v>11.6</v>
      </c>
      <c r="AH1364">
        <v>0</v>
      </c>
      <c r="AI1364">
        <v>1</v>
      </c>
      <c r="AJ1364">
        <v>10.7</v>
      </c>
      <c r="AK1364">
        <v>33.32</v>
      </c>
      <c r="AL1364">
        <v>1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 t="s">
        <v>3</v>
      </c>
      <c r="AT1364">
        <v>0.5</v>
      </c>
      <c r="AU1364" t="s">
        <v>3</v>
      </c>
      <c r="AV1364">
        <v>0</v>
      </c>
      <c r="AW1364">
        <v>2</v>
      </c>
      <c r="AX1364">
        <v>36408398</v>
      </c>
      <c r="AY1364">
        <v>1</v>
      </c>
      <c r="AZ1364">
        <v>0</v>
      </c>
      <c r="BA1364">
        <v>1329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Y1364*Source!I1397</f>
        <v>0.02</v>
      </c>
      <c r="CY1364">
        <f>AB1364</f>
        <v>932.72</v>
      </c>
      <c r="CZ1364">
        <f>AF1364</f>
        <v>87.17</v>
      </c>
      <c r="DA1364">
        <f>AJ1364</f>
        <v>10.7</v>
      </c>
      <c r="DB1364">
        <f t="shared" si="214"/>
        <v>43.59</v>
      </c>
      <c r="DC1364">
        <f t="shared" si="215"/>
        <v>5.8</v>
      </c>
    </row>
    <row r="1365" spans="1:107">
      <c r="A1365">
        <f>ROW(Source!A1397)</f>
        <v>1397</v>
      </c>
      <c r="B1365">
        <v>36401907</v>
      </c>
      <c r="C1365">
        <v>36408384</v>
      </c>
      <c r="D1365">
        <v>29107800</v>
      </c>
      <c r="E1365">
        <v>1</v>
      </c>
      <c r="F1365">
        <v>1</v>
      </c>
      <c r="G1365">
        <v>1</v>
      </c>
      <c r="H1365">
        <v>3</v>
      </c>
      <c r="I1365" t="s">
        <v>545</v>
      </c>
      <c r="J1365" t="s">
        <v>546</v>
      </c>
      <c r="K1365" t="s">
        <v>547</v>
      </c>
      <c r="L1365">
        <v>1346</v>
      </c>
      <c r="N1365">
        <v>1009</v>
      </c>
      <c r="O1365" t="s">
        <v>160</v>
      </c>
      <c r="P1365" t="s">
        <v>160</v>
      </c>
      <c r="Q1365">
        <v>1</v>
      </c>
      <c r="W1365">
        <v>0</v>
      </c>
      <c r="X1365">
        <v>-1570619850</v>
      </c>
      <c r="Y1365">
        <v>0.2</v>
      </c>
      <c r="AA1365">
        <v>46.61</v>
      </c>
      <c r="AB1365">
        <v>0</v>
      </c>
      <c r="AC1365">
        <v>0</v>
      </c>
      <c r="AD1365">
        <v>0</v>
      </c>
      <c r="AE1365">
        <v>1.81</v>
      </c>
      <c r="AF1365">
        <v>0</v>
      </c>
      <c r="AG1365">
        <v>0</v>
      </c>
      <c r="AH1365">
        <v>0</v>
      </c>
      <c r="AI1365">
        <v>25.75</v>
      </c>
      <c r="AJ1365">
        <v>1</v>
      </c>
      <c r="AK1365">
        <v>1</v>
      </c>
      <c r="AL1365">
        <v>1</v>
      </c>
      <c r="AN1365">
        <v>0</v>
      </c>
      <c r="AO1365">
        <v>1</v>
      </c>
      <c r="AP1365">
        <v>0</v>
      </c>
      <c r="AQ1365">
        <v>0</v>
      </c>
      <c r="AR1365">
        <v>0</v>
      </c>
      <c r="AS1365" t="s">
        <v>3</v>
      </c>
      <c r="AT1365">
        <v>0.2</v>
      </c>
      <c r="AU1365" t="s">
        <v>3</v>
      </c>
      <c r="AV1365">
        <v>0</v>
      </c>
      <c r="AW1365">
        <v>2</v>
      </c>
      <c r="AX1365">
        <v>36408399</v>
      </c>
      <c r="AY1365">
        <v>1</v>
      </c>
      <c r="AZ1365">
        <v>0</v>
      </c>
      <c r="BA1365">
        <v>1330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Y1365*Source!I1397</f>
        <v>8.0000000000000002E-3</v>
      </c>
      <c r="CY1365">
        <f>AA1365</f>
        <v>46.61</v>
      </c>
      <c r="CZ1365">
        <f>AE1365</f>
        <v>1.81</v>
      </c>
      <c r="DA1365">
        <f>AI1365</f>
        <v>25.75</v>
      </c>
      <c r="DB1365">
        <f t="shared" si="214"/>
        <v>0.36</v>
      </c>
      <c r="DC1365">
        <f t="shared" si="215"/>
        <v>0</v>
      </c>
    </row>
    <row r="1366" spans="1:107">
      <c r="A1366">
        <f>ROW(Source!A1397)</f>
        <v>1397</v>
      </c>
      <c r="B1366">
        <v>36401907</v>
      </c>
      <c r="C1366">
        <v>36408384</v>
      </c>
      <c r="D1366">
        <v>29109411</v>
      </c>
      <c r="E1366">
        <v>1</v>
      </c>
      <c r="F1366">
        <v>1</v>
      </c>
      <c r="G1366">
        <v>1</v>
      </c>
      <c r="H1366">
        <v>3</v>
      </c>
      <c r="I1366" t="s">
        <v>548</v>
      </c>
      <c r="J1366" t="s">
        <v>549</v>
      </c>
      <c r="K1366" t="s">
        <v>550</v>
      </c>
      <c r="L1366">
        <v>1346</v>
      </c>
      <c r="N1366">
        <v>1009</v>
      </c>
      <c r="O1366" t="s">
        <v>160</v>
      </c>
      <c r="P1366" t="s">
        <v>160</v>
      </c>
      <c r="Q1366">
        <v>1</v>
      </c>
      <c r="W1366">
        <v>0</v>
      </c>
      <c r="X1366">
        <v>-1130535485</v>
      </c>
      <c r="Y1366">
        <v>30</v>
      </c>
      <c r="AA1366">
        <v>53.91</v>
      </c>
      <c r="AB1366">
        <v>0</v>
      </c>
      <c r="AC1366">
        <v>0</v>
      </c>
      <c r="AD1366">
        <v>0</v>
      </c>
      <c r="AE1366">
        <v>15.95</v>
      </c>
      <c r="AF1366">
        <v>0</v>
      </c>
      <c r="AG1366">
        <v>0</v>
      </c>
      <c r="AH1366">
        <v>0</v>
      </c>
      <c r="AI1366">
        <v>3.38</v>
      </c>
      <c r="AJ1366">
        <v>1</v>
      </c>
      <c r="AK1366">
        <v>1</v>
      </c>
      <c r="AL1366">
        <v>1</v>
      </c>
      <c r="AN1366">
        <v>0</v>
      </c>
      <c r="AO1366">
        <v>1</v>
      </c>
      <c r="AP1366">
        <v>0</v>
      </c>
      <c r="AQ1366">
        <v>0</v>
      </c>
      <c r="AR1366">
        <v>0</v>
      </c>
      <c r="AS1366" t="s">
        <v>3</v>
      </c>
      <c r="AT1366">
        <v>30</v>
      </c>
      <c r="AU1366" t="s">
        <v>3</v>
      </c>
      <c r="AV1366">
        <v>0</v>
      </c>
      <c r="AW1366">
        <v>2</v>
      </c>
      <c r="AX1366">
        <v>36408400</v>
      </c>
      <c r="AY1366">
        <v>1</v>
      </c>
      <c r="AZ1366">
        <v>0</v>
      </c>
      <c r="BA1366">
        <v>1331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Y1366*Source!I1397</f>
        <v>1.2</v>
      </c>
      <c r="CY1366">
        <f>AA1366</f>
        <v>53.91</v>
      </c>
      <c r="CZ1366">
        <f>AE1366</f>
        <v>15.95</v>
      </c>
      <c r="DA1366">
        <f>AI1366</f>
        <v>3.38</v>
      </c>
      <c r="DB1366">
        <f t="shared" si="214"/>
        <v>478.5</v>
      </c>
      <c r="DC1366">
        <f t="shared" si="215"/>
        <v>0</v>
      </c>
    </row>
    <row r="1367" spans="1:107">
      <c r="A1367">
        <f>ROW(Source!A1397)</f>
        <v>1397</v>
      </c>
      <c r="B1367">
        <v>36401907</v>
      </c>
      <c r="C1367">
        <v>36408384</v>
      </c>
      <c r="D1367">
        <v>29109535</v>
      </c>
      <c r="E1367">
        <v>1</v>
      </c>
      <c r="F1367">
        <v>1</v>
      </c>
      <c r="G1367">
        <v>1</v>
      </c>
      <c r="H1367">
        <v>3</v>
      </c>
      <c r="I1367" t="s">
        <v>281</v>
      </c>
      <c r="J1367" t="s">
        <v>283</v>
      </c>
      <c r="K1367" t="s">
        <v>282</v>
      </c>
      <c r="L1367">
        <v>1327</v>
      </c>
      <c r="N1367">
        <v>1005</v>
      </c>
      <c r="O1367" t="s">
        <v>155</v>
      </c>
      <c r="P1367" t="s">
        <v>155</v>
      </c>
      <c r="Q1367">
        <v>1</v>
      </c>
      <c r="W1367">
        <v>0</v>
      </c>
      <c r="X1367">
        <v>522970763</v>
      </c>
      <c r="Y1367">
        <v>105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1</v>
      </c>
      <c r="AJ1367">
        <v>1</v>
      </c>
      <c r="AK1367">
        <v>1</v>
      </c>
      <c r="AL1367">
        <v>1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 t="s">
        <v>3</v>
      </c>
      <c r="AT1367">
        <v>105</v>
      </c>
      <c r="AU1367" t="s">
        <v>3</v>
      </c>
      <c r="AV1367">
        <v>0</v>
      </c>
      <c r="AW1367">
        <v>2</v>
      </c>
      <c r="AX1367">
        <v>36408401</v>
      </c>
      <c r="AY1367">
        <v>1</v>
      </c>
      <c r="AZ1367">
        <v>0</v>
      </c>
      <c r="BA1367">
        <v>1332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Y1367*Source!I1397</f>
        <v>4.2</v>
      </c>
      <c r="CY1367">
        <f>AA1367</f>
        <v>0</v>
      </c>
      <c r="CZ1367">
        <f>AE1367</f>
        <v>0</v>
      </c>
      <c r="DA1367">
        <f>AI1367</f>
        <v>1</v>
      </c>
      <c r="DB1367">
        <f t="shared" si="214"/>
        <v>0</v>
      </c>
      <c r="DC1367">
        <f t="shared" si="215"/>
        <v>0</v>
      </c>
    </row>
    <row r="1368" spans="1:107">
      <c r="A1368">
        <f>ROW(Source!A1397)</f>
        <v>1397</v>
      </c>
      <c r="B1368">
        <v>36401907</v>
      </c>
      <c r="C1368">
        <v>36408384</v>
      </c>
      <c r="D1368">
        <v>29109265</v>
      </c>
      <c r="E1368">
        <v>1</v>
      </c>
      <c r="F1368">
        <v>1</v>
      </c>
      <c r="G1368">
        <v>1</v>
      </c>
      <c r="H1368">
        <v>3</v>
      </c>
      <c r="I1368" t="s">
        <v>284</v>
      </c>
      <c r="J1368" t="s">
        <v>286</v>
      </c>
      <c r="K1368" t="s">
        <v>285</v>
      </c>
      <c r="L1368">
        <v>1348</v>
      </c>
      <c r="N1368">
        <v>1009</v>
      </c>
      <c r="O1368" t="s">
        <v>30</v>
      </c>
      <c r="P1368" t="s">
        <v>30</v>
      </c>
      <c r="Q1368">
        <v>1000</v>
      </c>
      <c r="W1368">
        <v>0</v>
      </c>
      <c r="X1368">
        <v>-192135928</v>
      </c>
      <c r="Y1368">
        <v>8.8999999999999999E-3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1</v>
      </c>
      <c r="AJ1368">
        <v>1</v>
      </c>
      <c r="AK1368">
        <v>1</v>
      </c>
      <c r="AL1368">
        <v>1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 t="s">
        <v>3</v>
      </c>
      <c r="AT1368">
        <v>8.8999999999999999E-3</v>
      </c>
      <c r="AU1368" t="s">
        <v>3</v>
      </c>
      <c r="AV1368">
        <v>0</v>
      </c>
      <c r="AW1368">
        <v>2</v>
      </c>
      <c r="AX1368">
        <v>36408402</v>
      </c>
      <c r="AY1368">
        <v>1</v>
      </c>
      <c r="AZ1368">
        <v>0</v>
      </c>
      <c r="BA1368">
        <v>1333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Y1368*Source!I1397</f>
        <v>3.5599999999999998E-4</v>
      </c>
      <c r="CY1368">
        <f>AA1368</f>
        <v>0</v>
      </c>
      <c r="CZ1368">
        <f>AE1368</f>
        <v>0</v>
      </c>
      <c r="DA1368">
        <f>AI1368</f>
        <v>1</v>
      </c>
      <c r="DB1368">
        <f t="shared" ref="DB1368:DB1398" si="216">ROUND(ROUND(AT1368*CZ1368,2),2)</f>
        <v>0</v>
      </c>
      <c r="DC1368">
        <f t="shared" ref="DC1368:DC1398" si="217">ROUND(ROUND(AT1368*AG1368,2),2)</f>
        <v>0</v>
      </c>
    </row>
    <row r="1369" spans="1:107">
      <c r="A1369">
        <f>ROW(Source!A1400)</f>
        <v>1400</v>
      </c>
      <c r="B1369">
        <v>36401907</v>
      </c>
      <c r="C1369">
        <v>36408405</v>
      </c>
      <c r="D1369">
        <v>18406804</v>
      </c>
      <c r="E1369">
        <v>1</v>
      </c>
      <c r="F1369">
        <v>1</v>
      </c>
      <c r="G1369">
        <v>1</v>
      </c>
      <c r="H1369">
        <v>1</v>
      </c>
      <c r="I1369" t="s">
        <v>512</v>
      </c>
      <c r="J1369" t="s">
        <v>3</v>
      </c>
      <c r="K1369" t="s">
        <v>513</v>
      </c>
      <c r="L1369">
        <v>1369</v>
      </c>
      <c r="N1369">
        <v>1013</v>
      </c>
      <c r="O1369" t="s">
        <v>514</v>
      </c>
      <c r="P1369" t="s">
        <v>514</v>
      </c>
      <c r="Q1369">
        <v>1</v>
      </c>
      <c r="W1369">
        <v>0</v>
      </c>
      <c r="X1369">
        <v>254330056</v>
      </c>
      <c r="Y1369">
        <v>7.67</v>
      </c>
      <c r="AA1369">
        <v>0</v>
      </c>
      <c r="AB1369">
        <v>0</v>
      </c>
      <c r="AC1369">
        <v>0</v>
      </c>
      <c r="AD1369">
        <v>249.14</v>
      </c>
      <c r="AE1369">
        <v>0</v>
      </c>
      <c r="AF1369">
        <v>0</v>
      </c>
      <c r="AG1369">
        <v>0</v>
      </c>
      <c r="AH1369">
        <v>249.14</v>
      </c>
      <c r="AI1369">
        <v>1</v>
      </c>
      <c r="AJ1369">
        <v>1</v>
      </c>
      <c r="AK1369">
        <v>1</v>
      </c>
      <c r="AL1369">
        <v>1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7.67</v>
      </c>
      <c r="AU1369" t="s">
        <v>3</v>
      </c>
      <c r="AV1369">
        <v>1</v>
      </c>
      <c r="AW1369">
        <v>2</v>
      </c>
      <c r="AX1369">
        <v>36408408</v>
      </c>
      <c r="AY1369">
        <v>1</v>
      </c>
      <c r="AZ1369">
        <v>0</v>
      </c>
      <c r="BA1369">
        <v>1334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Y1369*Source!I1400</f>
        <v>2.79955</v>
      </c>
      <c r="CY1369">
        <f>AD1369</f>
        <v>249.14</v>
      </c>
      <c r="CZ1369">
        <f>AH1369</f>
        <v>249.14</v>
      </c>
      <c r="DA1369">
        <f>AL1369</f>
        <v>1</v>
      </c>
      <c r="DB1369">
        <f t="shared" si="216"/>
        <v>1910.9</v>
      </c>
      <c r="DC1369">
        <f t="shared" si="217"/>
        <v>0</v>
      </c>
    </row>
    <row r="1370" spans="1:107">
      <c r="A1370">
        <f>ROW(Source!A1400)</f>
        <v>1400</v>
      </c>
      <c r="B1370">
        <v>36401907</v>
      </c>
      <c r="C1370">
        <v>36408405</v>
      </c>
      <c r="D1370">
        <v>29164349</v>
      </c>
      <c r="E1370">
        <v>1</v>
      </c>
      <c r="F1370">
        <v>1</v>
      </c>
      <c r="G1370">
        <v>1</v>
      </c>
      <c r="H1370">
        <v>3</v>
      </c>
      <c r="I1370" t="s">
        <v>28</v>
      </c>
      <c r="J1370" t="s">
        <v>31</v>
      </c>
      <c r="K1370" t="s">
        <v>29</v>
      </c>
      <c r="L1370">
        <v>1348</v>
      </c>
      <c r="N1370">
        <v>1009</v>
      </c>
      <c r="O1370" t="s">
        <v>30</v>
      </c>
      <c r="P1370" t="s">
        <v>30</v>
      </c>
      <c r="Q1370">
        <v>1000</v>
      </c>
      <c r="W1370">
        <v>0</v>
      </c>
      <c r="X1370">
        <v>-304821490</v>
      </c>
      <c r="Y1370">
        <v>0.7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1</v>
      </c>
      <c r="AJ1370">
        <v>1</v>
      </c>
      <c r="AK1370">
        <v>1</v>
      </c>
      <c r="AL1370">
        <v>1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 t="s">
        <v>3</v>
      </c>
      <c r="AT1370">
        <v>0.7</v>
      </c>
      <c r="AU1370" t="s">
        <v>3</v>
      </c>
      <c r="AV1370">
        <v>0</v>
      </c>
      <c r="AW1370">
        <v>2</v>
      </c>
      <c r="AX1370">
        <v>36408409</v>
      </c>
      <c r="AY1370">
        <v>1</v>
      </c>
      <c r="AZ1370">
        <v>0</v>
      </c>
      <c r="BA1370">
        <v>1335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Y1370*Source!I1400</f>
        <v>0.2555</v>
      </c>
      <c r="CY1370">
        <f>AA1370</f>
        <v>0</v>
      </c>
      <c r="CZ1370">
        <f>AE1370</f>
        <v>0</v>
      </c>
      <c r="DA1370">
        <f>AI1370</f>
        <v>1</v>
      </c>
      <c r="DB1370">
        <f t="shared" si="216"/>
        <v>0</v>
      </c>
      <c r="DC1370">
        <f t="shared" si="217"/>
        <v>0</v>
      </c>
    </row>
    <row r="1371" spans="1:107">
      <c r="A1371">
        <f>ROW(Source!A1402)</f>
        <v>1402</v>
      </c>
      <c r="B1371">
        <v>36401907</v>
      </c>
      <c r="C1371">
        <v>36408411</v>
      </c>
      <c r="D1371">
        <v>18407150</v>
      </c>
      <c r="E1371">
        <v>1</v>
      </c>
      <c r="F1371">
        <v>1</v>
      </c>
      <c r="G1371">
        <v>1</v>
      </c>
      <c r="H1371">
        <v>1</v>
      </c>
      <c r="I1371" t="s">
        <v>529</v>
      </c>
      <c r="J1371" t="s">
        <v>3</v>
      </c>
      <c r="K1371" t="s">
        <v>530</v>
      </c>
      <c r="L1371">
        <v>1369</v>
      </c>
      <c r="N1371">
        <v>1013</v>
      </c>
      <c r="O1371" t="s">
        <v>514</v>
      </c>
      <c r="P1371" t="s">
        <v>514</v>
      </c>
      <c r="Q1371">
        <v>1</v>
      </c>
      <c r="W1371">
        <v>0</v>
      </c>
      <c r="X1371">
        <v>-931037793</v>
      </c>
      <c r="Y1371">
        <v>44.7</v>
      </c>
      <c r="AA1371">
        <v>0</v>
      </c>
      <c r="AB1371">
        <v>0</v>
      </c>
      <c r="AC1371">
        <v>0</v>
      </c>
      <c r="AD1371">
        <v>272.45</v>
      </c>
      <c r="AE1371">
        <v>0</v>
      </c>
      <c r="AF1371">
        <v>0</v>
      </c>
      <c r="AG1371">
        <v>0</v>
      </c>
      <c r="AH1371">
        <v>272.45</v>
      </c>
      <c r="AI1371">
        <v>1</v>
      </c>
      <c r="AJ1371">
        <v>1</v>
      </c>
      <c r="AK1371">
        <v>1</v>
      </c>
      <c r="AL1371">
        <v>1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44.7</v>
      </c>
      <c r="AU1371" t="s">
        <v>3</v>
      </c>
      <c r="AV1371">
        <v>1</v>
      </c>
      <c r="AW1371">
        <v>2</v>
      </c>
      <c r="AX1371">
        <v>36408425</v>
      </c>
      <c r="AY1371">
        <v>1</v>
      </c>
      <c r="AZ1371">
        <v>0</v>
      </c>
      <c r="BA1371">
        <v>1336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Y1371*Source!I1402</f>
        <v>16.3155</v>
      </c>
      <c r="CY1371">
        <f>AD1371</f>
        <v>272.45</v>
      </c>
      <c r="CZ1371">
        <f>AH1371</f>
        <v>272.45</v>
      </c>
      <c r="DA1371">
        <f>AL1371</f>
        <v>1</v>
      </c>
      <c r="DB1371">
        <f t="shared" si="216"/>
        <v>12178.52</v>
      </c>
      <c r="DC1371">
        <f t="shared" si="217"/>
        <v>0</v>
      </c>
    </row>
    <row r="1372" spans="1:107">
      <c r="A1372">
        <f>ROW(Source!A1402)</f>
        <v>1402</v>
      </c>
      <c r="B1372">
        <v>36401907</v>
      </c>
      <c r="C1372">
        <v>36408411</v>
      </c>
      <c r="D1372">
        <v>121548</v>
      </c>
      <c r="E1372">
        <v>1</v>
      </c>
      <c r="F1372">
        <v>1</v>
      </c>
      <c r="G1372">
        <v>1</v>
      </c>
      <c r="H1372">
        <v>1</v>
      </c>
      <c r="I1372" t="s">
        <v>35</v>
      </c>
      <c r="J1372" t="s">
        <v>3</v>
      </c>
      <c r="K1372" t="s">
        <v>515</v>
      </c>
      <c r="L1372">
        <v>608254</v>
      </c>
      <c r="N1372">
        <v>1013</v>
      </c>
      <c r="O1372" t="s">
        <v>516</v>
      </c>
      <c r="P1372" t="s">
        <v>516</v>
      </c>
      <c r="Q1372">
        <v>1</v>
      </c>
      <c r="W1372">
        <v>0</v>
      </c>
      <c r="X1372">
        <v>-185737400</v>
      </c>
      <c r="Y1372">
        <v>0.14000000000000001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1</v>
      </c>
      <c r="AJ1372">
        <v>1</v>
      </c>
      <c r="AK1372">
        <v>1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0.14000000000000001</v>
      </c>
      <c r="AU1372" t="s">
        <v>3</v>
      </c>
      <c r="AV1372">
        <v>2</v>
      </c>
      <c r="AW1372">
        <v>2</v>
      </c>
      <c r="AX1372">
        <v>36408426</v>
      </c>
      <c r="AY1372">
        <v>1</v>
      </c>
      <c r="AZ1372">
        <v>0</v>
      </c>
      <c r="BA1372">
        <v>1337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Y1372*Source!I1402</f>
        <v>5.1100000000000007E-2</v>
      </c>
      <c r="CY1372">
        <f>AD1372</f>
        <v>0</v>
      </c>
      <c r="CZ1372">
        <f>AH1372</f>
        <v>0</v>
      </c>
      <c r="DA1372">
        <f>AL1372</f>
        <v>1</v>
      </c>
      <c r="DB1372">
        <f t="shared" si="216"/>
        <v>0</v>
      </c>
      <c r="DC1372">
        <f t="shared" si="217"/>
        <v>0</v>
      </c>
    </row>
    <row r="1373" spans="1:107">
      <c r="A1373">
        <f>ROW(Source!A1402)</f>
        <v>1402</v>
      </c>
      <c r="B1373">
        <v>36401907</v>
      </c>
      <c r="C1373">
        <v>36408411</v>
      </c>
      <c r="D1373">
        <v>29172479</v>
      </c>
      <c r="E1373">
        <v>1</v>
      </c>
      <c r="F1373">
        <v>1</v>
      </c>
      <c r="G1373">
        <v>1</v>
      </c>
      <c r="H1373">
        <v>2</v>
      </c>
      <c r="I1373" t="s">
        <v>739</v>
      </c>
      <c r="J1373" t="s">
        <v>740</v>
      </c>
      <c r="K1373" t="s">
        <v>741</v>
      </c>
      <c r="L1373">
        <v>1368</v>
      </c>
      <c r="N1373">
        <v>1011</v>
      </c>
      <c r="O1373" t="s">
        <v>520</v>
      </c>
      <c r="P1373" t="s">
        <v>520</v>
      </c>
      <c r="Q1373">
        <v>1</v>
      </c>
      <c r="W1373">
        <v>0</v>
      </c>
      <c r="X1373">
        <v>-996378858</v>
      </c>
      <c r="Y1373">
        <v>0.14000000000000001</v>
      </c>
      <c r="AA1373">
        <v>0</v>
      </c>
      <c r="AB1373">
        <v>901.01</v>
      </c>
      <c r="AC1373">
        <v>335.2</v>
      </c>
      <c r="AD1373">
        <v>0</v>
      </c>
      <c r="AE1373">
        <v>0</v>
      </c>
      <c r="AF1373">
        <v>99.89</v>
      </c>
      <c r="AG1373">
        <v>10.06</v>
      </c>
      <c r="AH1373">
        <v>0</v>
      </c>
      <c r="AI1373">
        <v>1</v>
      </c>
      <c r="AJ1373">
        <v>9.02</v>
      </c>
      <c r="AK1373">
        <v>33.32</v>
      </c>
      <c r="AL1373">
        <v>1</v>
      </c>
      <c r="AN1373">
        <v>0</v>
      </c>
      <c r="AO1373">
        <v>1</v>
      </c>
      <c r="AP1373">
        <v>0</v>
      </c>
      <c r="AQ1373">
        <v>0</v>
      </c>
      <c r="AR1373">
        <v>0</v>
      </c>
      <c r="AS1373" t="s">
        <v>3</v>
      </c>
      <c r="AT1373">
        <v>0.14000000000000001</v>
      </c>
      <c r="AU1373" t="s">
        <v>3</v>
      </c>
      <c r="AV1373">
        <v>0</v>
      </c>
      <c r="AW1373">
        <v>2</v>
      </c>
      <c r="AX1373">
        <v>36408427</v>
      </c>
      <c r="AY1373">
        <v>1</v>
      </c>
      <c r="AZ1373">
        <v>0</v>
      </c>
      <c r="BA1373">
        <v>1338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Y1373*Source!I1402</f>
        <v>5.1100000000000007E-2</v>
      </c>
      <c r="CY1373">
        <f>AB1373</f>
        <v>901.01</v>
      </c>
      <c r="CZ1373">
        <f>AF1373</f>
        <v>99.89</v>
      </c>
      <c r="DA1373">
        <f>AJ1373</f>
        <v>9.02</v>
      </c>
      <c r="DB1373">
        <f t="shared" si="216"/>
        <v>13.98</v>
      </c>
      <c r="DC1373">
        <f t="shared" si="217"/>
        <v>1.41</v>
      </c>
    </row>
    <row r="1374" spans="1:107">
      <c r="A1374">
        <f>ROW(Source!A1402)</f>
        <v>1402</v>
      </c>
      <c r="B1374">
        <v>36401907</v>
      </c>
      <c r="C1374">
        <v>36408411</v>
      </c>
      <c r="D1374">
        <v>29174591</v>
      </c>
      <c r="E1374">
        <v>1</v>
      </c>
      <c r="F1374">
        <v>1</v>
      </c>
      <c r="G1374">
        <v>1</v>
      </c>
      <c r="H1374">
        <v>2</v>
      </c>
      <c r="I1374" t="s">
        <v>542</v>
      </c>
      <c r="J1374" t="s">
        <v>543</v>
      </c>
      <c r="K1374" t="s">
        <v>544</v>
      </c>
      <c r="L1374">
        <v>1368</v>
      </c>
      <c r="N1374">
        <v>1011</v>
      </c>
      <c r="O1374" t="s">
        <v>520</v>
      </c>
      <c r="P1374" t="s">
        <v>520</v>
      </c>
      <c r="Q1374">
        <v>1</v>
      </c>
      <c r="W1374">
        <v>0</v>
      </c>
      <c r="X1374">
        <v>1598042632</v>
      </c>
      <c r="Y1374">
        <v>0.45</v>
      </c>
      <c r="AA1374">
        <v>0</v>
      </c>
      <c r="AB1374">
        <v>9.4700000000000006</v>
      </c>
      <c r="AC1374">
        <v>0</v>
      </c>
      <c r="AD1374">
        <v>0</v>
      </c>
      <c r="AE1374">
        <v>0</v>
      </c>
      <c r="AF1374">
        <v>0.95</v>
      </c>
      <c r="AG1374">
        <v>0</v>
      </c>
      <c r="AH1374">
        <v>0</v>
      </c>
      <c r="AI1374">
        <v>1</v>
      </c>
      <c r="AJ1374">
        <v>9.9700000000000006</v>
      </c>
      <c r="AK1374">
        <v>33.32</v>
      </c>
      <c r="AL1374">
        <v>1</v>
      </c>
      <c r="AN1374">
        <v>0</v>
      </c>
      <c r="AO1374">
        <v>1</v>
      </c>
      <c r="AP1374">
        <v>0</v>
      </c>
      <c r="AQ1374">
        <v>0</v>
      </c>
      <c r="AR1374">
        <v>0</v>
      </c>
      <c r="AS1374" t="s">
        <v>3</v>
      </c>
      <c r="AT1374">
        <v>0.45</v>
      </c>
      <c r="AU1374" t="s">
        <v>3</v>
      </c>
      <c r="AV1374">
        <v>0</v>
      </c>
      <c r="AW1374">
        <v>2</v>
      </c>
      <c r="AX1374">
        <v>36408428</v>
      </c>
      <c r="AY1374">
        <v>1</v>
      </c>
      <c r="AZ1374">
        <v>0</v>
      </c>
      <c r="BA1374">
        <v>1339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Y1374*Source!I1402</f>
        <v>0.16425000000000001</v>
      </c>
      <c r="CY1374">
        <f>AB1374</f>
        <v>9.4700000000000006</v>
      </c>
      <c r="CZ1374">
        <f>AF1374</f>
        <v>0.95</v>
      </c>
      <c r="DA1374">
        <f>AJ1374</f>
        <v>9.9700000000000006</v>
      </c>
      <c r="DB1374">
        <f t="shared" si="216"/>
        <v>0.43</v>
      </c>
      <c r="DC1374">
        <f t="shared" si="217"/>
        <v>0</v>
      </c>
    </row>
    <row r="1375" spans="1:107">
      <c r="A1375">
        <f>ROW(Source!A1402)</f>
        <v>1402</v>
      </c>
      <c r="B1375">
        <v>36401907</v>
      </c>
      <c r="C1375">
        <v>36408411</v>
      </c>
      <c r="D1375">
        <v>29174913</v>
      </c>
      <c r="E1375">
        <v>1</v>
      </c>
      <c r="F1375">
        <v>1</v>
      </c>
      <c r="G1375">
        <v>1</v>
      </c>
      <c r="H1375">
        <v>2</v>
      </c>
      <c r="I1375" t="s">
        <v>531</v>
      </c>
      <c r="J1375" t="s">
        <v>532</v>
      </c>
      <c r="K1375" t="s">
        <v>533</v>
      </c>
      <c r="L1375">
        <v>1368</v>
      </c>
      <c r="N1375">
        <v>1011</v>
      </c>
      <c r="O1375" t="s">
        <v>520</v>
      </c>
      <c r="P1375" t="s">
        <v>520</v>
      </c>
      <c r="Q1375">
        <v>1</v>
      </c>
      <c r="W1375">
        <v>0</v>
      </c>
      <c r="X1375">
        <v>458544584</v>
      </c>
      <c r="Y1375">
        <v>0.48</v>
      </c>
      <c r="AA1375">
        <v>0</v>
      </c>
      <c r="AB1375">
        <v>932.72</v>
      </c>
      <c r="AC1375">
        <v>386.51</v>
      </c>
      <c r="AD1375">
        <v>0</v>
      </c>
      <c r="AE1375">
        <v>0</v>
      </c>
      <c r="AF1375">
        <v>87.17</v>
      </c>
      <c r="AG1375">
        <v>11.6</v>
      </c>
      <c r="AH1375">
        <v>0</v>
      </c>
      <c r="AI1375">
        <v>1</v>
      </c>
      <c r="AJ1375">
        <v>10.7</v>
      </c>
      <c r="AK1375">
        <v>33.32</v>
      </c>
      <c r="AL1375">
        <v>1</v>
      </c>
      <c r="AN1375">
        <v>0</v>
      </c>
      <c r="AO1375">
        <v>1</v>
      </c>
      <c r="AP1375">
        <v>0</v>
      </c>
      <c r="AQ1375">
        <v>0</v>
      </c>
      <c r="AR1375">
        <v>0</v>
      </c>
      <c r="AS1375" t="s">
        <v>3</v>
      </c>
      <c r="AT1375">
        <v>0.48</v>
      </c>
      <c r="AU1375" t="s">
        <v>3</v>
      </c>
      <c r="AV1375">
        <v>0</v>
      </c>
      <c r="AW1375">
        <v>2</v>
      </c>
      <c r="AX1375">
        <v>36408429</v>
      </c>
      <c r="AY1375">
        <v>1</v>
      </c>
      <c r="AZ1375">
        <v>0</v>
      </c>
      <c r="BA1375">
        <v>1340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Y1375*Source!I1402</f>
        <v>0.17519999999999999</v>
      </c>
      <c r="CY1375">
        <f>AB1375</f>
        <v>932.72</v>
      </c>
      <c r="CZ1375">
        <f>AF1375</f>
        <v>87.17</v>
      </c>
      <c r="DA1375">
        <f>AJ1375</f>
        <v>10.7</v>
      </c>
      <c r="DB1375">
        <f t="shared" si="216"/>
        <v>41.84</v>
      </c>
      <c r="DC1375">
        <f t="shared" si="217"/>
        <v>5.57</v>
      </c>
    </row>
    <row r="1376" spans="1:107">
      <c r="A1376">
        <f>ROW(Source!A1402)</f>
        <v>1402</v>
      </c>
      <c r="B1376">
        <v>36401907</v>
      </c>
      <c r="C1376">
        <v>36408411</v>
      </c>
      <c r="D1376">
        <v>29114340</v>
      </c>
      <c r="E1376">
        <v>1</v>
      </c>
      <c r="F1376">
        <v>1</v>
      </c>
      <c r="G1376">
        <v>1</v>
      </c>
      <c r="H1376">
        <v>3</v>
      </c>
      <c r="I1376" t="s">
        <v>742</v>
      </c>
      <c r="J1376" t="s">
        <v>743</v>
      </c>
      <c r="K1376" t="s">
        <v>744</v>
      </c>
      <c r="L1376">
        <v>1348</v>
      </c>
      <c r="N1376">
        <v>1009</v>
      </c>
      <c r="O1376" t="s">
        <v>30</v>
      </c>
      <c r="P1376" t="s">
        <v>30</v>
      </c>
      <c r="Q1376">
        <v>1000</v>
      </c>
      <c r="W1376">
        <v>0</v>
      </c>
      <c r="X1376">
        <v>-528746691</v>
      </c>
      <c r="Y1376">
        <v>1.6000000000000001E-3</v>
      </c>
      <c r="AA1376">
        <v>54070.5</v>
      </c>
      <c r="AB1376">
        <v>0</v>
      </c>
      <c r="AC1376">
        <v>0</v>
      </c>
      <c r="AD1376">
        <v>0</v>
      </c>
      <c r="AE1376">
        <v>8475</v>
      </c>
      <c r="AF1376">
        <v>0</v>
      </c>
      <c r="AG1376">
        <v>0</v>
      </c>
      <c r="AH1376">
        <v>0</v>
      </c>
      <c r="AI1376">
        <v>6.38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0</v>
      </c>
      <c r="AQ1376">
        <v>0</v>
      </c>
      <c r="AR1376">
        <v>0</v>
      </c>
      <c r="AS1376" t="s">
        <v>3</v>
      </c>
      <c r="AT1376">
        <v>1.6000000000000001E-3</v>
      </c>
      <c r="AU1376" t="s">
        <v>3</v>
      </c>
      <c r="AV1376">
        <v>0</v>
      </c>
      <c r="AW1376">
        <v>2</v>
      </c>
      <c r="AX1376">
        <v>36408430</v>
      </c>
      <c r="AY1376">
        <v>1</v>
      </c>
      <c r="AZ1376">
        <v>0</v>
      </c>
      <c r="BA1376">
        <v>1341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Y1376*Source!I1402</f>
        <v>5.8399999999999999E-4</v>
      </c>
      <c r="CY1376">
        <f t="shared" ref="CY1376:CY1383" si="218">AA1376</f>
        <v>54070.5</v>
      </c>
      <c r="CZ1376">
        <f t="shared" ref="CZ1376:CZ1383" si="219">AE1376</f>
        <v>8475</v>
      </c>
      <c r="DA1376">
        <f t="shared" ref="DA1376:DA1383" si="220">AI1376</f>
        <v>6.38</v>
      </c>
      <c r="DB1376">
        <f t="shared" si="216"/>
        <v>13.56</v>
      </c>
      <c r="DC1376">
        <f t="shared" si="217"/>
        <v>0</v>
      </c>
    </row>
    <row r="1377" spans="1:107">
      <c r="A1377">
        <f>ROW(Source!A1402)</f>
        <v>1402</v>
      </c>
      <c r="B1377">
        <v>36401907</v>
      </c>
      <c r="C1377">
        <v>36408411</v>
      </c>
      <c r="D1377">
        <v>29109162</v>
      </c>
      <c r="E1377">
        <v>1</v>
      </c>
      <c r="F1377">
        <v>1</v>
      </c>
      <c r="G1377">
        <v>1</v>
      </c>
      <c r="H1377">
        <v>3</v>
      </c>
      <c r="I1377" t="s">
        <v>564</v>
      </c>
      <c r="J1377" t="s">
        <v>565</v>
      </c>
      <c r="K1377" t="s">
        <v>566</v>
      </c>
      <c r="L1377">
        <v>1327</v>
      </c>
      <c r="N1377">
        <v>1005</v>
      </c>
      <c r="O1377" t="s">
        <v>155</v>
      </c>
      <c r="P1377" t="s">
        <v>155</v>
      </c>
      <c r="Q1377">
        <v>1</v>
      </c>
      <c r="W1377">
        <v>0</v>
      </c>
      <c r="X1377">
        <v>2002905425</v>
      </c>
      <c r="Y1377">
        <v>23</v>
      </c>
      <c r="AA1377">
        <v>33.75</v>
      </c>
      <c r="AB1377">
        <v>0</v>
      </c>
      <c r="AC1377">
        <v>0</v>
      </c>
      <c r="AD1377">
        <v>0</v>
      </c>
      <c r="AE1377">
        <v>5.71</v>
      </c>
      <c r="AF1377">
        <v>0</v>
      </c>
      <c r="AG1377">
        <v>0</v>
      </c>
      <c r="AH1377">
        <v>0</v>
      </c>
      <c r="AI1377">
        <v>5.91</v>
      </c>
      <c r="AJ1377">
        <v>1</v>
      </c>
      <c r="AK1377">
        <v>1</v>
      </c>
      <c r="AL1377">
        <v>1</v>
      </c>
      <c r="AN1377">
        <v>0</v>
      </c>
      <c r="AO1377">
        <v>1</v>
      </c>
      <c r="AP1377">
        <v>0</v>
      </c>
      <c r="AQ1377">
        <v>0</v>
      </c>
      <c r="AR1377">
        <v>0</v>
      </c>
      <c r="AS1377" t="s">
        <v>3</v>
      </c>
      <c r="AT1377">
        <v>23</v>
      </c>
      <c r="AU1377" t="s">
        <v>3</v>
      </c>
      <c r="AV1377">
        <v>0</v>
      </c>
      <c r="AW1377">
        <v>2</v>
      </c>
      <c r="AX1377">
        <v>36408431</v>
      </c>
      <c r="AY1377">
        <v>1</v>
      </c>
      <c r="AZ1377">
        <v>0</v>
      </c>
      <c r="BA1377">
        <v>1342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Y1377*Source!I1402</f>
        <v>8.3949999999999996</v>
      </c>
      <c r="CY1377">
        <f t="shared" si="218"/>
        <v>33.75</v>
      </c>
      <c r="CZ1377">
        <f t="shared" si="219"/>
        <v>5.71</v>
      </c>
      <c r="DA1377">
        <f t="shared" si="220"/>
        <v>5.91</v>
      </c>
      <c r="DB1377">
        <f t="shared" si="216"/>
        <v>131.33000000000001</v>
      </c>
      <c r="DC1377">
        <f t="shared" si="217"/>
        <v>0</v>
      </c>
    </row>
    <row r="1378" spans="1:107">
      <c r="A1378">
        <f>ROW(Source!A1402)</f>
        <v>1402</v>
      </c>
      <c r="B1378">
        <v>36401907</v>
      </c>
      <c r="C1378">
        <v>36408411</v>
      </c>
      <c r="D1378">
        <v>29107615</v>
      </c>
      <c r="E1378">
        <v>1</v>
      </c>
      <c r="F1378">
        <v>1</v>
      </c>
      <c r="G1378">
        <v>1</v>
      </c>
      <c r="H1378">
        <v>3</v>
      </c>
      <c r="I1378" t="s">
        <v>745</v>
      </c>
      <c r="J1378" t="s">
        <v>746</v>
      </c>
      <c r="K1378" t="s">
        <v>747</v>
      </c>
      <c r="L1378">
        <v>1348</v>
      </c>
      <c r="N1378">
        <v>1009</v>
      </c>
      <c r="O1378" t="s">
        <v>30</v>
      </c>
      <c r="P1378" t="s">
        <v>30</v>
      </c>
      <c r="Q1378">
        <v>1000</v>
      </c>
      <c r="W1378">
        <v>0</v>
      </c>
      <c r="X1378">
        <v>-529114404</v>
      </c>
      <c r="Y1378">
        <v>3.3999999999999998E-3</v>
      </c>
      <c r="AA1378">
        <v>161968</v>
      </c>
      <c r="AB1378">
        <v>0</v>
      </c>
      <c r="AC1378">
        <v>0</v>
      </c>
      <c r="AD1378">
        <v>0</v>
      </c>
      <c r="AE1378">
        <v>19100</v>
      </c>
      <c r="AF1378">
        <v>0</v>
      </c>
      <c r="AG1378">
        <v>0</v>
      </c>
      <c r="AH1378">
        <v>0</v>
      </c>
      <c r="AI1378">
        <v>8.48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3.3999999999999998E-3</v>
      </c>
      <c r="AU1378" t="s">
        <v>3</v>
      </c>
      <c r="AV1378">
        <v>0</v>
      </c>
      <c r="AW1378">
        <v>2</v>
      </c>
      <c r="AX1378">
        <v>36408432</v>
      </c>
      <c r="AY1378">
        <v>1</v>
      </c>
      <c r="AZ1378">
        <v>0</v>
      </c>
      <c r="BA1378">
        <v>1343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Y1378*Source!I1402</f>
        <v>1.2409999999999999E-3</v>
      </c>
      <c r="CY1378">
        <f t="shared" si="218"/>
        <v>161968</v>
      </c>
      <c r="CZ1378">
        <f t="shared" si="219"/>
        <v>19100</v>
      </c>
      <c r="DA1378">
        <f t="shared" si="220"/>
        <v>8.48</v>
      </c>
      <c r="DB1378">
        <f t="shared" si="216"/>
        <v>64.94</v>
      </c>
      <c r="DC1378">
        <f t="shared" si="217"/>
        <v>0</v>
      </c>
    </row>
    <row r="1379" spans="1:107">
      <c r="A1379">
        <f>ROW(Source!A1402)</f>
        <v>1402</v>
      </c>
      <c r="B1379">
        <v>36401907</v>
      </c>
      <c r="C1379">
        <v>36408411</v>
      </c>
      <c r="D1379">
        <v>29115662</v>
      </c>
      <c r="E1379">
        <v>1</v>
      </c>
      <c r="F1379">
        <v>1</v>
      </c>
      <c r="G1379">
        <v>1</v>
      </c>
      <c r="H1379">
        <v>3</v>
      </c>
      <c r="I1379" t="s">
        <v>748</v>
      </c>
      <c r="J1379" t="s">
        <v>749</v>
      </c>
      <c r="K1379" t="s">
        <v>750</v>
      </c>
      <c r="L1379">
        <v>1339</v>
      </c>
      <c r="N1379">
        <v>1007</v>
      </c>
      <c r="O1379" t="s">
        <v>570</v>
      </c>
      <c r="P1379" t="s">
        <v>570</v>
      </c>
      <c r="Q1379">
        <v>1</v>
      </c>
      <c r="W1379">
        <v>0</v>
      </c>
      <c r="X1379">
        <v>-1374050018</v>
      </c>
      <c r="Y1379">
        <v>0.24</v>
      </c>
      <c r="AA1379">
        <v>6175.95</v>
      </c>
      <c r="AB1379">
        <v>0</v>
      </c>
      <c r="AC1379">
        <v>0</v>
      </c>
      <c r="AD1379">
        <v>0</v>
      </c>
      <c r="AE1379">
        <v>1045</v>
      </c>
      <c r="AF1379">
        <v>0</v>
      </c>
      <c r="AG1379">
        <v>0</v>
      </c>
      <c r="AH1379">
        <v>0</v>
      </c>
      <c r="AI1379">
        <v>5.91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0.24</v>
      </c>
      <c r="AU1379" t="s">
        <v>3</v>
      </c>
      <c r="AV1379">
        <v>0</v>
      </c>
      <c r="AW1379">
        <v>2</v>
      </c>
      <c r="AX1379">
        <v>36408433</v>
      </c>
      <c r="AY1379">
        <v>1</v>
      </c>
      <c r="AZ1379">
        <v>0</v>
      </c>
      <c r="BA1379">
        <v>1344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Y1379*Source!I1402</f>
        <v>8.7599999999999997E-2</v>
      </c>
      <c r="CY1379">
        <f t="shared" si="218"/>
        <v>6175.95</v>
      </c>
      <c r="CZ1379">
        <f t="shared" si="219"/>
        <v>1045</v>
      </c>
      <c r="DA1379">
        <f t="shared" si="220"/>
        <v>5.91</v>
      </c>
      <c r="DB1379">
        <f t="shared" si="216"/>
        <v>250.8</v>
      </c>
      <c r="DC1379">
        <f t="shared" si="217"/>
        <v>0</v>
      </c>
    </row>
    <row r="1380" spans="1:107">
      <c r="A1380">
        <f>ROW(Source!A1402)</f>
        <v>1402</v>
      </c>
      <c r="B1380">
        <v>36401907</v>
      </c>
      <c r="C1380">
        <v>36408411</v>
      </c>
      <c r="D1380">
        <v>29131086</v>
      </c>
      <c r="E1380">
        <v>1</v>
      </c>
      <c r="F1380">
        <v>1</v>
      </c>
      <c r="G1380">
        <v>1</v>
      </c>
      <c r="H1380">
        <v>3</v>
      </c>
      <c r="I1380" t="s">
        <v>567</v>
      </c>
      <c r="J1380" t="s">
        <v>568</v>
      </c>
      <c r="K1380" t="s">
        <v>569</v>
      </c>
      <c r="L1380">
        <v>1339</v>
      </c>
      <c r="N1380">
        <v>1007</v>
      </c>
      <c r="O1380" t="s">
        <v>570</v>
      </c>
      <c r="P1380" t="s">
        <v>570</v>
      </c>
      <c r="Q1380">
        <v>1</v>
      </c>
      <c r="W1380">
        <v>0</v>
      </c>
      <c r="X1380">
        <v>135382931</v>
      </c>
      <c r="Y1380">
        <v>1.18</v>
      </c>
      <c r="AA1380">
        <v>6560.13</v>
      </c>
      <c r="AB1380">
        <v>0</v>
      </c>
      <c r="AC1380">
        <v>0</v>
      </c>
      <c r="AD1380">
        <v>0</v>
      </c>
      <c r="AE1380">
        <v>1970.01</v>
      </c>
      <c r="AF1380">
        <v>0</v>
      </c>
      <c r="AG1380">
        <v>0</v>
      </c>
      <c r="AH1380">
        <v>0</v>
      </c>
      <c r="AI1380">
        <v>3.33</v>
      </c>
      <c r="AJ1380">
        <v>1</v>
      </c>
      <c r="AK1380">
        <v>1</v>
      </c>
      <c r="AL1380">
        <v>1</v>
      </c>
      <c r="AN1380">
        <v>0</v>
      </c>
      <c r="AO1380">
        <v>1</v>
      </c>
      <c r="AP1380">
        <v>0</v>
      </c>
      <c r="AQ1380">
        <v>0</v>
      </c>
      <c r="AR1380">
        <v>0</v>
      </c>
      <c r="AS1380" t="s">
        <v>3</v>
      </c>
      <c r="AT1380">
        <v>1.18</v>
      </c>
      <c r="AU1380" t="s">
        <v>3</v>
      </c>
      <c r="AV1380">
        <v>0</v>
      </c>
      <c r="AW1380">
        <v>2</v>
      </c>
      <c r="AX1380">
        <v>36408434</v>
      </c>
      <c r="AY1380">
        <v>1</v>
      </c>
      <c r="AZ1380">
        <v>0</v>
      </c>
      <c r="BA1380">
        <v>1345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Y1380*Source!I1402</f>
        <v>0.43069999999999997</v>
      </c>
      <c r="CY1380">
        <f t="shared" si="218"/>
        <v>6560.13</v>
      </c>
      <c r="CZ1380">
        <f t="shared" si="219"/>
        <v>1970.01</v>
      </c>
      <c r="DA1380">
        <f t="shared" si="220"/>
        <v>3.33</v>
      </c>
      <c r="DB1380">
        <f t="shared" si="216"/>
        <v>2324.61</v>
      </c>
      <c r="DC1380">
        <f t="shared" si="217"/>
        <v>0</v>
      </c>
    </row>
    <row r="1381" spans="1:107">
      <c r="A1381">
        <f>ROW(Source!A1402)</f>
        <v>1402</v>
      </c>
      <c r="B1381">
        <v>36401907</v>
      </c>
      <c r="C1381">
        <v>36408411</v>
      </c>
      <c r="D1381">
        <v>29145153</v>
      </c>
      <c r="E1381">
        <v>1</v>
      </c>
      <c r="F1381">
        <v>1</v>
      </c>
      <c r="G1381">
        <v>1</v>
      </c>
      <c r="H1381">
        <v>3</v>
      </c>
      <c r="I1381" t="s">
        <v>751</v>
      </c>
      <c r="J1381" t="s">
        <v>752</v>
      </c>
      <c r="K1381" t="s">
        <v>753</v>
      </c>
      <c r="L1381">
        <v>1339</v>
      </c>
      <c r="N1381">
        <v>1007</v>
      </c>
      <c r="O1381" t="s">
        <v>570</v>
      </c>
      <c r="P1381" t="s">
        <v>570</v>
      </c>
      <c r="Q1381">
        <v>1</v>
      </c>
      <c r="W1381">
        <v>0</v>
      </c>
      <c r="X1381">
        <v>1291934812</v>
      </c>
      <c r="Y1381">
        <v>0.28000000000000003</v>
      </c>
      <c r="AA1381">
        <v>3208.91</v>
      </c>
      <c r="AB1381">
        <v>0</v>
      </c>
      <c r="AC1381">
        <v>0</v>
      </c>
      <c r="AD1381">
        <v>0</v>
      </c>
      <c r="AE1381">
        <v>426.15</v>
      </c>
      <c r="AF1381">
        <v>0</v>
      </c>
      <c r="AG1381">
        <v>0</v>
      </c>
      <c r="AH1381">
        <v>0</v>
      </c>
      <c r="AI1381">
        <v>7.53</v>
      </c>
      <c r="AJ1381">
        <v>1</v>
      </c>
      <c r="AK1381">
        <v>1</v>
      </c>
      <c r="AL1381">
        <v>1</v>
      </c>
      <c r="AN1381">
        <v>0</v>
      </c>
      <c r="AO1381">
        <v>1</v>
      </c>
      <c r="AP1381">
        <v>0</v>
      </c>
      <c r="AQ1381">
        <v>0</v>
      </c>
      <c r="AR1381">
        <v>0</v>
      </c>
      <c r="AS1381" t="s">
        <v>3</v>
      </c>
      <c r="AT1381">
        <v>0.28000000000000003</v>
      </c>
      <c r="AU1381" t="s">
        <v>3</v>
      </c>
      <c r="AV1381">
        <v>0</v>
      </c>
      <c r="AW1381">
        <v>2</v>
      </c>
      <c r="AX1381">
        <v>36408435</v>
      </c>
      <c r="AY1381">
        <v>1</v>
      </c>
      <c r="AZ1381">
        <v>0</v>
      </c>
      <c r="BA1381">
        <v>1346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Y1381*Source!I1402</f>
        <v>0.10220000000000001</v>
      </c>
      <c r="CY1381">
        <f t="shared" si="218"/>
        <v>3208.91</v>
      </c>
      <c r="CZ1381">
        <f t="shared" si="219"/>
        <v>426.15</v>
      </c>
      <c r="DA1381">
        <f t="shared" si="220"/>
        <v>7.53</v>
      </c>
      <c r="DB1381">
        <f t="shared" si="216"/>
        <v>119.32</v>
      </c>
      <c r="DC1381">
        <f t="shared" si="217"/>
        <v>0</v>
      </c>
    </row>
    <row r="1382" spans="1:107">
      <c r="A1382">
        <f>ROW(Source!A1402)</f>
        <v>1402</v>
      </c>
      <c r="B1382">
        <v>36401907</v>
      </c>
      <c r="C1382">
        <v>36408411</v>
      </c>
      <c r="D1382">
        <v>29148832</v>
      </c>
      <c r="E1382">
        <v>1</v>
      </c>
      <c r="F1382">
        <v>1</v>
      </c>
      <c r="G1382">
        <v>1</v>
      </c>
      <c r="H1382">
        <v>3</v>
      </c>
      <c r="I1382" t="s">
        <v>754</v>
      </c>
      <c r="J1382" t="s">
        <v>755</v>
      </c>
      <c r="K1382" t="s">
        <v>756</v>
      </c>
      <c r="L1382">
        <v>1356</v>
      </c>
      <c r="N1382">
        <v>1010</v>
      </c>
      <c r="O1382" t="s">
        <v>232</v>
      </c>
      <c r="P1382" t="s">
        <v>232</v>
      </c>
      <c r="Q1382">
        <v>1000</v>
      </c>
      <c r="W1382">
        <v>0</v>
      </c>
      <c r="X1382">
        <v>-463371541</v>
      </c>
      <c r="Y1382">
        <v>0.51</v>
      </c>
      <c r="AA1382">
        <v>8359.85</v>
      </c>
      <c r="AB1382">
        <v>0</v>
      </c>
      <c r="AC1382">
        <v>0</v>
      </c>
      <c r="AD1382">
        <v>0</v>
      </c>
      <c r="AE1382">
        <v>1752.59</v>
      </c>
      <c r="AF1382">
        <v>0</v>
      </c>
      <c r="AG1382">
        <v>0</v>
      </c>
      <c r="AH1382">
        <v>0</v>
      </c>
      <c r="AI1382">
        <v>4.7699999999999996</v>
      </c>
      <c r="AJ1382">
        <v>1</v>
      </c>
      <c r="AK1382">
        <v>1</v>
      </c>
      <c r="AL1382">
        <v>1</v>
      </c>
      <c r="AN1382">
        <v>0</v>
      </c>
      <c r="AO1382">
        <v>1</v>
      </c>
      <c r="AP1382">
        <v>0</v>
      </c>
      <c r="AQ1382">
        <v>0</v>
      </c>
      <c r="AR1382">
        <v>0</v>
      </c>
      <c r="AS1382" t="s">
        <v>3</v>
      </c>
      <c r="AT1382">
        <v>0.51</v>
      </c>
      <c r="AU1382" t="s">
        <v>3</v>
      </c>
      <c r="AV1382">
        <v>0</v>
      </c>
      <c r="AW1382">
        <v>2</v>
      </c>
      <c r="AX1382">
        <v>36408436</v>
      </c>
      <c r="AY1382">
        <v>1</v>
      </c>
      <c r="AZ1382">
        <v>0</v>
      </c>
      <c r="BA1382">
        <v>1347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Y1382*Source!I1402</f>
        <v>0.18615000000000001</v>
      </c>
      <c r="CY1382">
        <f t="shared" si="218"/>
        <v>8359.85</v>
      </c>
      <c r="CZ1382">
        <f t="shared" si="219"/>
        <v>1752.59</v>
      </c>
      <c r="DA1382">
        <f t="shared" si="220"/>
        <v>4.7699999999999996</v>
      </c>
      <c r="DB1382">
        <f t="shared" si="216"/>
        <v>893.82</v>
      </c>
      <c r="DC1382">
        <f t="shared" si="217"/>
        <v>0</v>
      </c>
    </row>
    <row r="1383" spans="1:107">
      <c r="A1383">
        <f>ROW(Source!A1402)</f>
        <v>1402</v>
      </c>
      <c r="B1383">
        <v>36401907</v>
      </c>
      <c r="C1383">
        <v>36408411</v>
      </c>
      <c r="D1383">
        <v>29150040</v>
      </c>
      <c r="E1383">
        <v>1</v>
      </c>
      <c r="F1383">
        <v>1</v>
      </c>
      <c r="G1383">
        <v>1</v>
      </c>
      <c r="H1383">
        <v>3</v>
      </c>
      <c r="I1383" t="s">
        <v>757</v>
      </c>
      <c r="J1383" t="s">
        <v>758</v>
      </c>
      <c r="K1383" t="s">
        <v>759</v>
      </c>
      <c r="L1383">
        <v>1339</v>
      </c>
      <c r="N1383">
        <v>1007</v>
      </c>
      <c r="O1383" t="s">
        <v>570</v>
      </c>
      <c r="P1383" t="s">
        <v>570</v>
      </c>
      <c r="Q1383">
        <v>1</v>
      </c>
      <c r="W1383">
        <v>0</v>
      </c>
      <c r="X1383">
        <v>693153122</v>
      </c>
      <c r="Y1383">
        <v>7.0000000000000007E-2</v>
      </c>
      <c r="AA1383">
        <v>22.2</v>
      </c>
      <c r="AB1383">
        <v>0</v>
      </c>
      <c r="AC1383">
        <v>0</v>
      </c>
      <c r="AD1383">
        <v>0</v>
      </c>
      <c r="AE1383">
        <v>2.44</v>
      </c>
      <c r="AF1383">
        <v>0</v>
      </c>
      <c r="AG1383">
        <v>0</v>
      </c>
      <c r="AH1383">
        <v>0</v>
      </c>
      <c r="AI1383">
        <v>9.1</v>
      </c>
      <c r="AJ1383">
        <v>1</v>
      </c>
      <c r="AK1383">
        <v>1</v>
      </c>
      <c r="AL1383">
        <v>1</v>
      </c>
      <c r="AN1383">
        <v>0</v>
      </c>
      <c r="AO1383">
        <v>1</v>
      </c>
      <c r="AP1383">
        <v>0</v>
      </c>
      <c r="AQ1383">
        <v>0</v>
      </c>
      <c r="AR1383">
        <v>0</v>
      </c>
      <c r="AS1383" t="s">
        <v>3</v>
      </c>
      <c r="AT1383">
        <v>7.0000000000000007E-2</v>
      </c>
      <c r="AU1383" t="s">
        <v>3</v>
      </c>
      <c r="AV1383">
        <v>0</v>
      </c>
      <c r="AW1383">
        <v>2</v>
      </c>
      <c r="AX1383">
        <v>36408437</v>
      </c>
      <c r="AY1383">
        <v>1</v>
      </c>
      <c r="AZ1383">
        <v>0</v>
      </c>
      <c r="BA1383">
        <v>1348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Y1383*Source!I1402</f>
        <v>2.5550000000000003E-2</v>
      </c>
      <c r="CY1383">
        <f t="shared" si="218"/>
        <v>22.2</v>
      </c>
      <c r="CZ1383">
        <f t="shared" si="219"/>
        <v>2.44</v>
      </c>
      <c r="DA1383">
        <f t="shared" si="220"/>
        <v>9.1</v>
      </c>
      <c r="DB1383">
        <f t="shared" si="216"/>
        <v>0.17</v>
      </c>
      <c r="DC1383">
        <f t="shared" si="217"/>
        <v>0</v>
      </c>
    </row>
    <row r="1384" spans="1:107">
      <c r="A1384">
        <f>ROW(Source!A1403)</f>
        <v>1403</v>
      </c>
      <c r="B1384">
        <v>36401907</v>
      </c>
      <c r="C1384">
        <v>36408438</v>
      </c>
      <c r="D1384">
        <v>18407150</v>
      </c>
      <c r="E1384">
        <v>1</v>
      </c>
      <c r="F1384">
        <v>1</v>
      </c>
      <c r="G1384">
        <v>1</v>
      </c>
      <c r="H1384">
        <v>1</v>
      </c>
      <c r="I1384" t="s">
        <v>529</v>
      </c>
      <c r="J1384" t="s">
        <v>3</v>
      </c>
      <c r="K1384" t="s">
        <v>530</v>
      </c>
      <c r="L1384">
        <v>1369</v>
      </c>
      <c r="N1384">
        <v>1013</v>
      </c>
      <c r="O1384" t="s">
        <v>514</v>
      </c>
      <c r="P1384" t="s">
        <v>514</v>
      </c>
      <c r="Q1384">
        <v>1</v>
      </c>
      <c r="W1384">
        <v>0</v>
      </c>
      <c r="X1384">
        <v>-931037793</v>
      </c>
      <c r="Y1384">
        <v>60.72</v>
      </c>
      <c r="AA1384">
        <v>0</v>
      </c>
      <c r="AB1384">
        <v>0</v>
      </c>
      <c r="AC1384">
        <v>0</v>
      </c>
      <c r="AD1384">
        <v>272.45</v>
      </c>
      <c r="AE1384">
        <v>0</v>
      </c>
      <c r="AF1384">
        <v>0</v>
      </c>
      <c r="AG1384">
        <v>0</v>
      </c>
      <c r="AH1384">
        <v>272.45</v>
      </c>
      <c r="AI1384">
        <v>1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 t="s">
        <v>3</v>
      </c>
      <c r="AT1384">
        <v>60.72</v>
      </c>
      <c r="AU1384" t="s">
        <v>3</v>
      </c>
      <c r="AV1384">
        <v>1</v>
      </c>
      <c r="AW1384">
        <v>2</v>
      </c>
      <c r="AX1384">
        <v>36408447</v>
      </c>
      <c r="AY1384">
        <v>1</v>
      </c>
      <c r="AZ1384">
        <v>0</v>
      </c>
      <c r="BA1384">
        <v>1349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Y1384*Source!I1403</f>
        <v>22.162800000000001</v>
      </c>
      <c r="CY1384">
        <f>AD1384</f>
        <v>272.45</v>
      </c>
      <c r="CZ1384">
        <f>AH1384</f>
        <v>272.45</v>
      </c>
      <c r="DA1384">
        <f>AL1384</f>
        <v>1</v>
      </c>
      <c r="DB1384">
        <f t="shared" si="216"/>
        <v>16543.16</v>
      </c>
      <c r="DC1384">
        <f t="shared" si="217"/>
        <v>0</v>
      </c>
    </row>
    <row r="1385" spans="1:107">
      <c r="A1385">
        <f>ROW(Source!A1403)</f>
        <v>1403</v>
      </c>
      <c r="B1385">
        <v>36401907</v>
      </c>
      <c r="C1385">
        <v>36408438</v>
      </c>
      <c r="D1385">
        <v>121548</v>
      </c>
      <c r="E1385">
        <v>1</v>
      </c>
      <c r="F1385">
        <v>1</v>
      </c>
      <c r="G1385">
        <v>1</v>
      </c>
      <c r="H1385">
        <v>1</v>
      </c>
      <c r="I1385" t="s">
        <v>35</v>
      </c>
      <c r="J1385" t="s">
        <v>3</v>
      </c>
      <c r="K1385" t="s">
        <v>515</v>
      </c>
      <c r="L1385">
        <v>608254</v>
      </c>
      <c r="N1385">
        <v>1013</v>
      </c>
      <c r="O1385" t="s">
        <v>516</v>
      </c>
      <c r="P1385" t="s">
        <v>516</v>
      </c>
      <c r="Q1385">
        <v>1</v>
      </c>
      <c r="W1385">
        <v>0</v>
      </c>
      <c r="X1385">
        <v>-185737400</v>
      </c>
      <c r="Y1385">
        <v>0.57999999999999996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1</v>
      </c>
      <c r="AJ1385">
        <v>1</v>
      </c>
      <c r="AK1385">
        <v>1</v>
      </c>
      <c r="AL1385">
        <v>1</v>
      </c>
      <c r="AN1385">
        <v>0</v>
      </c>
      <c r="AO1385">
        <v>1</v>
      </c>
      <c r="AP1385">
        <v>0</v>
      </c>
      <c r="AQ1385">
        <v>0</v>
      </c>
      <c r="AR1385">
        <v>0</v>
      </c>
      <c r="AS1385" t="s">
        <v>3</v>
      </c>
      <c r="AT1385">
        <v>0.57999999999999996</v>
      </c>
      <c r="AU1385" t="s">
        <v>3</v>
      </c>
      <c r="AV1385">
        <v>2</v>
      </c>
      <c r="AW1385">
        <v>2</v>
      </c>
      <c r="AX1385">
        <v>36408448</v>
      </c>
      <c r="AY1385">
        <v>1</v>
      </c>
      <c r="AZ1385">
        <v>0</v>
      </c>
      <c r="BA1385">
        <v>1350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Y1385*Source!I1403</f>
        <v>0.21169999999999997</v>
      </c>
      <c r="CY1385">
        <f>AD1385</f>
        <v>0</v>
      </c>
      <c r="CZ1385">
        <f>AH1385</f>
        <v>0</v>
      </c>
      <c r="DA1385">
        <f>AL1385</f>
        <v>1</v>
      </c>
      <c r="DB1385">
        <f t="shared" si="216"/>
        <v>0</v>
      </c>
      <c r="DC1385">
        <f t="shared" si="217"/>
        <v>0</v>
      </c>
    </row>
    <row r="1386" spans="1:107">
      <c r="A1386">
        <f>ROW(Source!A1403)</f>
        <v>1403</v>
      </c>
      <c r="B1386">
        <v>36401907</v>
      </c>
      <c r="C1386">
        <v>36408438</v>
      </c>
      <c r="D1386">
        <v>29172556</v>
      </c>
      <c r="E1386">
        <v>1</v>
      </c>
      <c r="F1386">
        <v>1</v>
      </c>
      <c r="G1386">
        <v>1</v>
      </c>
      <c r="H1386">
        <v>2</v>
      </c>
      <c r="I1386" t="s">
        <v>517</v>
      </c>
      <c r="J1386" t="s">
        <v>518</v>
      </c>
      <c r="K1386" t="s">
        <v>519</v>
      </c>
      <c r="L1386">
        <v>1368</v>
      </c>
      <c r="N1386">
        <v>1011</v>
      </c>
      <c r="O1386" t="s">
        <v>520</v>
      </c>
      <c r="P1386" t="s">
        <v>520</v>
      </c>
      <c r="Q1386">
        <v>1</v>
      </c>
      <c r="W1386">
        <v>0</v>
      </c>
      <c r="X1386">
        <v>-1302720870</v>
      </c>
      <c r="Y1386">
        <v>0.57999999999999996</v>
      </c>
      <c r="AA1386">
        <v>0</v>
      </c>
      <c r="AB1386">
        <v>466.71</v>
      </c>
      <c r="AC1386">
        <v>449.82</v>
      </c>
      <c r="AD1386">
        <v>0</v>
      </c>
      <c r="AE1386">
        <v>0</v>
      </c>
      <c r="AF1386">
        <v>31.26</v>
      </c>
      <c r="AG1386">
        <v>13.5</v>
      </c>
      <c r="AH1386">
        <v>0</v>
      </c>
      <c r="AI1386">
        <v>1</v>
      </c>
      <c r="AJ1386">
        <v>14.93</v>
      </c>
      <c r="AK1386">
        <v>33.32</v>
      </c>
      <c r="AL1386">
        <v>1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0.57999999999999996</v>
      </c>
      <c r="AU1386" t="s">
        <v>3</v>
      </c>
      <c r="AV1386">
        <v>0</v>
      </c>
      <c r="AW1386">
        <v>2</v>
      </c>
      <c r="AX1386">
        <v>36408449</v>
      </c>
      <c r="AY1386">
        <v>1</v>
      </c>
      <c r="AZ1386">
        <v>0</v>
      </c>
      <c r="BA1386">
        <v>1351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Y1386*Source!I1403</f>
        <v>0.21169999999999997</v>
      </c>
      <c r="CY1386">
        <f>AB1386</f>
        <v>466.71</v>
      </c>
      <c r="CZ1386">
        <f>AF1386</f>
        <v>31.26</v>
      </c>
      <c r="DA1386">
        <f>AJ1386</f>
        <v>14.93</v>
      </c>
      <c r="DB1386">
        <f t="shared" si="216"/>
        <v>18.13</v>
      </c>
      <c r="DC1386">
        <f t="shared" si="217"/>
        <v>7.83</v>
      </c>
    </row>
    <row r="1387" spans="1:107">
      <c r="A1387">
        <f>ROW(Source!A1403)</f>
        <v>1403</v>
      </c>
      <c r="B1387">
        <v>36401907</v>
      </c>
      <c r="C1387">
        <v>36408438</v>
      </c>
      <c r="D1387">
        <v>29174591</v>
      </c>
      <c r="E1387">
        <v>1</v>
      </c>
      <c r="F1387">
        <v>1</v>
      </c>
      <c r="G1387">
        <v>1</v>
      </c>
      <c r="H1387">
        <v>2</v>
      </c>
      <c r="I1387" t="s">
        <v>542</v>
      </c>
      <c r="J1387" t="s">
        <v>543</v>
      </c>
      <c r="K1387" t="s">
        <v>544</v>
      </c>
      <c r="L1387">
        <v>1368</v>
      </c>
      <c r="N1387">
        <v>1011</v>
      </c>
      <c r="O1387" t="s">
        <v>520</v>
      </c>
      <c r="P1387" t="s">
        <v>520</v>
      </c>
      <c r="Q1387">
        <v>1</v>
      </c>
      <c r="W1387">
        <v>0</v>
      </c>
      <c r="X1387">
        <v>1598042632</v>
      </c>
      <c r="Y1387">
        <v>0.82</v>
      </c>
      <c r="AA1387">
        <v>0</v>
      </c>
      <c r="AB1387">
        <v>9.4700000000000006</v>
      </c>
      <c r="AC1387">
        <v>0</v>
      </c>
      <c r="AD1387">
        <v>0</v>
      </c>
      <c r="AE1387">
        <v>0</v>
      </c>
      <c r="AF1387">
        <v>0.95</v>
      </c>
      <c r="AG1387">
        <v>0</v>
      </c>
      <c r="AH1387">
        <v>0</v>
      </c>
      <c r="AI1387">
        <v>1</v>
      </c>
      <c r="AJ1387">
        <v>9.9700000000000006</v>
      </c>
      <c r="AK1387">
        <v>33.32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0.82</v>
      </c>
      <c r="AU1387" t="s">
        <v>3</v>
      </c>
      <c r="AV1387">
        <v>0</v>
      </c>
      <c r="AW1387">
        <v>2</v>
      </c>
      <c r="AX1387">
        <v>36408450</v>
      </c>
      <c r="AY1387">
        <v>1</v>
      </c>
      <c r="AZ1387">
        <v>0</v>
      </c>
      <c r="BA1387">
        <v>1352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Y1387*Source!I1403</f>
        <v>0.29929999999999995</v>
      </c>
      <c r="CY1387">
        <f>AB1387</f>
        <v>9.4700000000000006</v>
      </c>
      <c r="CZ1387">
        <f>AF1387</f>
        <v>0.95</v>
      </c>
      <c r="DA1387">
        <f>AJ1387</f>
        <v>9.9700000000000006</v>
      </c>
      <c r="DB1387">
        <f t="shared" si="216"/>
        <v>0.78</v>
      </c>
      <c r="DC1387">
        <f t="shared" si="217"/>
        <v>0</v>
      </c>
    </row>
    <row r="1388" spans="1:107">
      <c r="A1388">
        <f>ROW(Source!A1403)</f>
        <v>1403</v>
      </c>
      <c r="B1388">
        <v>36401907</v>
      </c>
      <c r="C1388">
        <v>36408438</v>
      </c>
      <c r="D1388">
        <v>29174661</v>
      </c>
      <c r="E1388">
        <v>1</v>
      </c>
      <c r="F1388">
        <v>1</v>
      </c>
      <c r="G1388">
        <v>1</v>
      </c>
      <c r="H1388">
        <v>2</v>
      </c>
      <c r="I1388" t="s">
        <v>571</v>
      </c>
      <c r="J1388" t="s">
        <v>572</v>
      </c>
      <c r="K1388" t="s">
        <v>573</v>
      </c>
      <c r="L1388">
        <v>1368</v>
      </c>
      <c r="N1388">
        <v>1011</v>
      </c>
      <c r="O1388" t="s">
        <v>520</v>
      </c>
      <c r="P1388" t="s">
        <v>520</v>
      </c>
      <c r="Q1388">
        <v>1</v>
      </c>
      <c r="W1388">
        <v>0</v>
      </c>
      <c r="X1388">
        <v>-2115030577</v>
      </c>
      <c r="Y1388">
        <v>2.7</v>
      </c>
      <c r="AA1388">
        <v>0</v>
      </c>
      <c r="AB1388">
        <v>25.44</v>
      </c>
      <c r="AC1388">
        <v>0</v>
      </c>
      <c r="AD1388">
        <v>0</v>
      </c>
      <c r="AE1388">
        <v>0</v>
      </c>
      <c r="AF1388">
        <v>2.09</v>
      </c>
      <c r="AG1388">
        <v>0</v>
      </c>
      <c r="AH1388">
        <v>0</v>
      </c>
      <c r="AI1388">
        <v>1</v>
      </c>
      <c r="AJ1388">
        <v>12.17</v>
      </c>
      <c r="AK1388">
        <v>33.32</v>
      </c>
      <c r="AL1388">
        <v>1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2.7</v>
      </c>
      <c r="AU1388" t="s">
        <v>3</v>
      </c>
      <c r="AV1388">
        <v>0</v>
      </c>
      <c r="AW1388">
        <v>2</v>
      </c>
      <c r="AX1388">
        <v>36408451</v>
      </c>
      <c r="AY1388">
        <v>1</v>
      </c>
      <c r="AZ1388">
        <v>0</v>
      </c>
      <c r="BA1388">
        <v>1353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Y1388*Source!I1403</f>
        <v>0.98550000000000004</v>
      </c>
      <c r="CY1388">
        <f>AB1388</f>
        <v>25.44</v>
      </c>
      <c r="CZ1388">
        <f>AF1388</f>
        <v>2.09</v>
      </c>
      <c r="DA1388">
        <f>AJ1388</f>
        <v>12.17</v>
      </c>
      <c r="DB1388">
        <f t="shared" si="216"/>
        <v>5.64</v>
      </c>
      <c r="DC1388">
        <f t="shared" si="217"/>
        <v>0</v>
      </c>
    </row>
    <row r="1389" spans="1:107">
      <c r="A1389">
        <f>ROW(Source!A1403)</f>
        <v>1403</v>
      </c>
      <c r="B1389">
        <v>36401907</v>
      </c>
      <c r="C1389">
        <v>36408438</v>
      </c>
      <c r="D1389">
        <v>29174913</v>
      </c>
      <c r="E1389">
        <v>1</v>
      </c>
      <c r="F1389">
        <v>1</v>
      </c>
      <c r="G1389">
        <v>1</v>
      </c>
      <c r="H1389">
        <v>2</v>
      </c>
      <c r="I1389" t="s">
        <v>531</v>
      </c>
      <c r="J1389" t="s">
        <v>532</v>
      </c>
      <c r="K1389" t="s">
        <v>533</v>
      </c>
      <c r="L1389">
        <v>1368</v>
      </c>
      <c r="N1389">
        <v>1011</v>
      </c>
      <c r="O1389" t="s">
        <v>520</v>
      </c>
      <c r="P1389" t="s">
        <v>520</v>
      </c>
      <c r="Q1389">
        <v>1</v>
      </c>
      <c r="W1389">
        <v>0</v>
      </c>
      <c r="X1389">
        <v>458544584</v>
      </c>
      <c r="Y1389">
        <v>0.84</v>
      </c>
      <c r="AA1389">
        <v>0</v>
      </c>
      <c r="AB1389">
        <v>932.72</v>
      </c>
      <c r="AC1389">
        <v>386.51</v>
      </c>
      <c r="AD1389">
        <v>0</v>
      </c>
      <c r="AE1389">
        <v>0</v>
      </c>
      <c r="AF1389">
        <v>87.17</v>
      </c>
      <c r="AG1389">
        <v>11.6</v>
      </c>
      <c r="AH1389">
        <v>0</v>
      </c>
      <c r="AI1389">
        <v>1</v>
      </c>
      <c r="AJ1389">
        <v>10.7</v>
      </c>
      <c r="AK1389">
        <v>33.32</v>
      </c>
      <c r="AL1389">
        <v>1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0.84</v>
      </c>
      <c r="AU1389" t="s">
        <v>3</v>
      </c>
      <c r="AV1389">
        <v>0</v>
      </c>
      <c r="AW1389">
        <v>2</v>
      </c>
      <c r="AX1389">
        <v>36408452</v>
      </c>
      <c r="AY1389">
        <v>1</v>
      </c>
      <c r="AZ1389">
        <v>0</v>
      </c>
      <c r="BA1389">
        <v>1354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Y1389*Source!I1403</f>
        <v>0.30659999999999998</v>
      </c>
      <c r="CY1389">
        <f>AB1389</f>
        <v>932.72</v>
      </c>
      <c r="CZ1389">
        <f>AF1389</f>
        <v>87.17</v>
      </c>
      <c r="DA1389">
        <f>AJ1389</f>
        <v>10.7</v>
      </c>
      <c r="DB1389">
        <f t="shared" si="216"/>
        <v>73.22</v>
      </c>
      <c r="DC1389">
        <f t="shared" si="217"/>
        <v>9.74</v>
      </c>
    </row>
    <row r="1390" spans="1:107">
      <c r="A1390">
        <f>ROW(Source!A1403)</f>
        <v>1403</v>
      </c>
      <c r="B1390">
        <v>36401907</v>
      </c>
      <c r="C1390">
        <v>36408438</v>
      </c>
      <c r="D1390">
        <v>29114332</v>
      </c>
      <c r="E1390">
        <v>1</v>
      </c>
      <c r="F1390">
        <v>1</v>
      </c>
      <c r="G1390">
        <v>1</v>
      </c>
      <c r="H1390">
        <v>3</v>
      </c>
      <c r="I1390" t="s">
        <v>556</v>
      </c>
      <c r="J1390" t="s">
        <v>557</v>
      </c>
      <c r="K1390" t="s">
        <v>558</v>
      </c>
      <c r="L1390">
        <v>1348</v>
      </c>
      <c r="N1390">
        <v>1009</v>
      </c>
      <c r="O1390" t="s">
        <v>30</v>
      </c>
      <c r="P1390" t="s">
        <v>30</v>
      </c>
      <c r="Q1390">
        <v>1000</v>
      </c>
      <c r="W1390">
        <v>0</v>
      </c>
      <c r="X1390">
        <v>233971917</v>
      </c>
      <c r="Y1390">
        <v>1.23E-2</v>
      </c>
      <c r="AA1390">
        <v>54619.68</v>
      </c>
      <c r="AB1390">
        <v>0</v>
      </c>
      <c r="AC1390">
        <v>0</v>
      </c>
      <c r="AD1390">
        <v>0</v>
      </c>
      <c r="AE1390">
        <v>11978</v>
      </c>
      <c r="AF1390">
        <v>0</v>
      </c>
      <c r="AG1390">
        <v>0</v>
      </c>
      <c r="AH1390">
        <v>0</v>
      </c>
      <c r="AI1390">
        <v>4.5599999999999996</v>
      </c>
      <c r="AJ1390">
        <v>1</v>
      </c>
      <c r="AK1390">
        <v>1</v>
      </c>
      <c r="AL1390">
        <v>1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1.23E-2</v>
      </c>
      <c r="AU1390" t="s">
        <v>3</v>
      </c>
      <c r="AV1390">
        <v>0</v>
      </c>
      <c r="AW1390">
        <v>2</v>
      </c>
      <c r="AX1390">
        <v>36408453</v>
      </c>
      <c r="AY1390">
        <v>1</v>
      </c>
      <c r="AZ1390">
        <v>0</v>
      </c>
      <c r="BA1390">
        <v>1355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Y1390*Source!I1403</f>
        <v>4.4894999999999996E-3</v>
      </c>
      <c r="CY1390">
        <f>AA1390</f>
        <v>54619.68</v>
      </c>
      <c r="CZ1390">
        <f>AE1390</f>
        <v>11978</v>
      </c>
      <c r="DA1390">
        <f>AI1390</f>
        <v>4.5599999999999996</v>
      </c>
      <c r="DB1390">
        <f t="shared" si="216"/>
        <v>147.33000000000001</v>
      </c>
      <c r="DC1390">
        <f t="shared" si="217"/>
        <v>0</v>
      </c>
    </row>
    <row r="1391" spans="1:107">
      <c r="A1391">
        <f>ROW(Source!A1403)</f>
        <v>1403</v>
      </c>
      <c r="B1391">
        <v>36401907</v>
      </c>
      <c r="C1391">
        <v>36408438</v>
      </c>
      <c r="D1391">
        <v>29130788</v>
      </c>
      <c r="E1391">
        <v>1</v>
      </c>
      <c r="F1391">
        <v>1</v>
      </c>
      <c r="G1391">
        <v>1</v>
      </c>
      <c r="H1391">
        <v>3</v>
      </c>
      <c r="I1391" t="s">
        <v>574</v>
      </c>
      <c r="J1391" t="s">
        <v>575</v>
      </c>
      <c r="K1391" t="s">
        <v>576</v>
      </c>
      <c r="L1391">
        <v>1339</v>
      </c>
      <c r="N1391">
        <v>1007</v>
      </c>
      <c r="O1391" t="s">
        <v>570</v>
      </c>
      <c r="P1391" t="s">
        <v>570</v>
      </c>
      <c r="Q1391">
        <v>1</v>
      </c>
      <c r="W1391">
        <v>0</v>
      </c>
      <c r="X1391">
        <v>23409818</v>
      </c>
      <c r="Y1391">
        <v>2.88</v>
      </c>
      <c r="AA1391">
        <v>14208.11</v>
      </c>
      <c r="AB1391">
        <v>0</v>
      </c>
      <c r="AC1391">
        <v>0</v>
      </c>
      <c r="AD1391">
        <v>0</v>
      </c>
      <c r="AE1391">
        <v>2156.0100000000002</v>
      </c>
      <c r="AF1391">
        <v>0</v>
      </c>
      <c r="AG1391">
        <v>0</v>
      </c>
      <c r="AH1391">
        <v>0</v>
      </c>
      <c r="AI1391">
        <v>6.59</v>
      </c>
      <c r="AJ1391">
        <v>1</v>
      </c>
      <c r="AK1391">
        <v>1</v>
      </c>
      <c r="AL1391">
        <v>1</v>
      </c>
      <c r="AN1391">
        <v>0</v>
      </c>
      <c r="AO1391">
        <v>1</v>
      </c>
      <c r="AP1391">
        <v>0</v>
      </c>
      <c r="AQ1391">
        <v>0</v>
      </c>
      <c r="AR1391">
        <v>0</v>
      </c>
      <c r="AS1391" t="s">
        <v>3</v>
      </c>
      <c r="AT1391">
        <v>2.88</v>
      </c>
      <c r="AU1391" t="s">
        <v>3</v>
      </c>
      <c r="AV1391">
        <v>0</v>
      </c>
      <c r="AW1391">
        <v>2</v>
      </c>
      <c r="AX1391">
        <v>36408454</v>
      </c>
      <c r="AY1391">
        <v>1</v>
      </c>
      <c r="AZ1391">
        <v>0</v>
      </c>
      <c r="BA1391">
        <v>1356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Y1391*Source!I1403</f>
        <v>1.0511999999999999</v>
      </c>
      <c r="CY1391">
        <f>AA1391</f>
        <v>14208.11</v>
      </c>
      <c r="CZ1391">
        <f>AE1391</f>
        <v>2156.0100000000002</v>
      </c>
      <c r="DA1391">
        <f>AI1391</f>
        <v>6.59</v>
      </c>
      <c r="DB1391">
        <f t="shared" si="216"/>
        <v>6209.31</v>
      </c>
      <c r="DC1391">
        <f t="shared" si="217"/>
        <v>0</v>
      </c>
    </row>
    <row r="1392" spans="1:107">
      <c r="A1392">
        <f>ROW(Source!A1404)</f>
        <v>1404</v>
      </c>
      <c r="B1392">
        <v>36401907</v>
      </c>
      <c r="C1392">
        <v>36408455</v>
      </c>
      <c r="D1392">
        <v>18408291</v>
      </c>
      <c r="E1392">
        <v>1</v>
      </c>
      <c r="F1392">
        <v>1</v>
      </c>
      <c r="G1392">
        <v>1</v>
      </c>
      <c r="H1392">
        <v>1</v>
      </c>
      <c r="I1392" t="s">
        <v>559</v>
      </c>
      <c r="J1392" t="s">
        <v>3</v>
      </c>
      <c r="K1392" t="s">
        <v>560</v>
      </c>
      <c r="L1392">
        <v>1369</v>
      </c>
      <c r="N1392">
        <v>1013</v>
      </c>
      <c r="O1392" t="s">
        <v>514</v>
      </c>
      <c r="P1392" t="s">
        <v>514</v>
      </c>
      <c r="Q1392">
        <v>1</v>
      </c>
      <c r="W1392">
        <v>0</v>
      </c>
      <c r="X1392">
        <v>1933892413</v>
      </c>
      <c r="Y1392">
        <v>31.26</v>
      </c>
      <c r="AA1392">
        <v>0</v>
      </c>
      <c r="AB1392">
        <v>0</v>
      </c>
      <c r="AC1392">
        <v>0</v>
      </c>
      <c r="AD1392">
        <v>260.95999999999998</v>
      </c>
      <c r="AE1392">
        <v>0</v>
      </c>
      <c r="AF1392">
        <v>0</v>
      </c>
      <c r="AG1392">
        <v>0</v>
      </c>
      <c r="AH1392">
        <v>260.95999999999998</v>
      </c>
      <c r="AI1392">
        <v>1</v>
      </c>
      <c r="AJ1392">
        <v>1</v>
      </c>
      <c r="AK1392">
        <v>1</v>
      </c>
      <c r="AL1392">
        <v>1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31.26</v>
      </c>
      <c r="AU1392" t="s">
        <v>3</v>
      </c>
      <c r="AV1392">
        <v>1</v>
      </c>
      <c r="AW1392">
        <v>2</v>
      </c>
      <c r="AX1392">
        <v>36408463</v>
      </c>
      <c r="AY1392">
        <v>1</v>
      </c>
      <c r="AZ1392">
        <v>0</v>
      </c>
      <c r="BA1392">
        <v>1357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Y1392*Source!I1404</f>
        <v>11.4099</v>
      </c>
      <c r="CY1392">
        <f>AD1392</f>
        <v>260.95999999999998</v>
      </c>
      <c r="CZ1392">
        <f>AH1392</f>
        <v>260.95999999999998</v>
      </c>
      <c r="DA1392">
        <f>AL1392</f>
        <v>1</v>
      </c>
      <c r="DB1392">
        <f t="shared" si="216"/>
        <v>8157.61</v>
      </c>
      <c r="DC1392">
        <f t="shared" si="217"/>
        <v>0</v>
      </c>
    </row>
    <row r="1393" spans="1:107">
      <c r="A1393">
        <f>ROW(Source!A1404)</f>
        <v>1404</v>
      </c>
      <c r="B1393">
        <v>36401907</v>
      </c>
      <c r="C1393">
        <v>36408455</v>
      </c>
      <c r="D1393">
        <v>121548</v>
      </c>
      <c r="E1393">
        <v>1</v>
      </c>
      <c r="F1393">
        <v>1</v>
      </c>
      <c r="G1393">
        <v>1</v>
      </c>
      <c r="H1393">
        <v>1</v>
      </c>
      <c r="I1393" t="s">
        <v>35</v>
      </c>
      <c r="J1393" t="s">
        <v>3</v>
      </c>
      <c r="K1393" t="s">
        <v>515</v>
      </c>
      <c r="L1393">
        <v>608254</v>
      </c>
      <c r="N1393">
        <v>1013</v>
      </c>
      <c r="O1393" t="s">
        <v>516</v>
      </c>
      <c r="P1393" t="s">
        <v>516</v>
      </c>
      <c r="Q1393">
        <v>1</v>
      </c>
      <c r="W1393">
        <v>0</v>
      </c>
      <c r="X1393">
        <v>-185737400</v>
      </c>
      <c r="Y1393">
        <v>6.7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1</v>
      </c>
      <c r="AJ1393">
        <v>1</v>
      </c>
      <c r="AK1393">
        <v>1</v>
      </c>
      <c r="AL1393">
        <v>1</v>
      </c>
      <c r="AN1393">
        <v>0</v>
      </c>
      <c r="AO1393">
        <v>1</v>
      </c>
      <c r="AP1393">
        <v>0</v>
      </c>
      <c r="AQ1393">
        <v>0</v>
      </c>
      <c r="AR1393">
        <v>0</v>
      </c>
      <c r="AS1393" t="s">
        <v>3</v>
      </c>
      <c r="AT1393">
        <v>6.7</v>
      </c>
      <c r="AU1393" t="s">
        <v>3</v>
      </c>
      <c r="AV1393">
        <v>2</v>
      </c>
      <c r="AW1393">
        <v>2</v>
      </c>
      <c r="AX1393">
        <v>36408464</v>
      </c>
      <c r="AY1393">
        <v>1</v>
      </c>
      <c r="AZ1393">
        <v>0</v>
      </c>
      <c r="BA1393">
        <v>1358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Y1393*Source!I1404</f>
        <v>2.4455</v>
      </c>
      <c r="CY1393">
        <f>AD1393</f>
        <v>0</v>
      </c>
      <c r="CZ1393">
        <f>AH1393</f>
        <v>0</v>
      </c>
      <c r="DA1393">
        <f>AL1393</f>
        <v>1</v>
      </c>
      <c r="DB1393">
        <f t="shared" si="216"/>
        <v>0</v>
      </c>
      <c r="DC1393">
        <f t="shared" si="217"/>
        <v>0</v>
      </c>
    </row>
    <row r="1394" spans="1:107">
      <c r="A1394">
        <f>ROW(Source!A1404)</f>
        <v>1404</v>
      </c>
      <c r="B1394">
        <v>36401907</v>
      </c>
      <c r="C1394">
        <v>36408455</v>
      </c>
      <c r="D1394">
        <v>29172710</v>
      </c>
      <c r="E1394">
        <v>1</v>
      </c>
      <c r="F1394">
        <v>1</v>
      </c>
      <c r="G1394">
        <v>1</v>
      </c>
      <c r="H1394">
        <v>2</v>
      </c>
      <c r="I1394" t="s">
        <v>523</v>
      </c>
      <c r="J1394" t="s">
        <v>524</v>
      </c>
      <c r="K1394" t="s">
        <v>525</v>
      </c>
      <c r="L1394">
        <v>1368</v>
      </c>
      <c r="N1394">
        <v>1011</v>
      </c>
      <c r="O1394" t="s">
        <v>520</v>
      </c>
      <c r="P1394" t="s">
        <v>520</v>
      </c>
      <c r="Q1394">
        <v>1</v>
      </c>
      <c r="W1394">
        <v>0</v>
      </c>
      <c r="X1394">
        <v>-1676841219</v>
      </c>
      <c r="Y1394">
        <v>6.7</v>
      </c>
      <c r="AA1394">
        <v>0</v>
      </c>
      <c r="AB1394">
        <v>539.16</v>
      </c>
      <c r="AC1394">
        <v>335.2</v>
      </c>
      <c r="AD1394">
        <v>0</v>
      </c>
      <c r="AE1394">
        <v>0</v>
      </c>
      <c r="AF1394">
        <v>46.56</v>
      </c>
      <c r="AG1394">
        <v>10.06</v>
      </c>
      <c r="AH1394">
        <v>0</v>
      </c>
      <c r="AI1394">
        <v>1</v>
      </c>
      <c r="AJ1394">
        <v>11.58</v>
      </c>
      <c r="AK1394">
        <v>33.32</v>
      </c>
      <c r="AL1394">
        <v>1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6.7</v>
      </c>
      <c r="AU1394" t="s">
        <v>3</v>
      </c>
      <c r="AV1394">
        <v>0</v>
      </c>
      <c r="AW1394">
        <v>2</v>
      </c>
      <c r="AX1394">
        <v>36408465</v>
      </c>
      <c r="AY1394">
        <v>1</v>
      </c>
      <c r="AZ1394">
        <v>0</v>
      </c>
      <c r="BA1394">
        <v>1359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Y1394*Source!I1404</f>
        <v>2.4455</v>
      </c>
      <c r="CY1394">
        <f>AB1394</f>
        <v>539.16</v>
      </c>
      <c r="CZ1394">
        <f>AF1394</f>
        <v>46.56</v>
      </c>
      <c r="DA1394">
        <f>AJ1394</f>
        <v>11.58</v>
      </c>
      <c r="DB1394">
        <f t="shared" si="216"/>
        <v>311.95</v>
      </c>
      <c r="DC1394">
        <f t="shared" si="217"/>
        <v>67.400000000000006</v>
      </c>
    </row>
    <row r="1395" spans="1:107">
      <c r="A1395">
        <f>ROW(Source!A1404)</f>
        <v>1404</v>
      </c>
      <c r="B1395">
        <v>36401907</v>
      </c>
      <c r="C1395">
        <v>36408455</v>
      </c>
      <c r="D1395">
        <v>29173472</v>
      </c>
      <c r="E1395">
        <v>1</v>
      </c>
      <c r="F1395">
        <v>1</v>
      </c>
      <c r="G1395">
        <v>1</v>
      </c>
      <c r="H1395">
        <v>2</v>
      </c>
      <c r="I1395" t="s">
        <v>577</v>
      </c>
      <c r="J1395" t="s">
        <v>578</v>
      </c>
      <c r="K1395" t="s">
        <v>579</v>
      </c>
      <c r="L1395">
        <v>1368</v>
      </c>
      <c r="N1395">
        <v>1011</v>
      </c>
      <c r="O1395" t="s">
        <v>520</v>
      </c>
      <c r="P1395" t="s">
        <v>520</v>
      </c>
      <c r="Q1395">
        <v>1</v>
      </c>
      <c r="W1395">
        <v>0</v>
      </c>
      <c r="X1395">
        <v>275932499</v>
      </c>
      <c r="Y1395">
        <v>11</v>
      </c>
      <c r="AA1395">
        <v>0</v>
      </c>
      <c r="AB1395">
        <v>12.75</v>
      </c>
      <c r="AC1395">
        <v>0</v>
      </c>
      <c r="AD1395">
        <v>0</v>
      </c>
      <c r="AE1395">
        <v>0</v>
      </c>
      <c r="AF1395">
        <v>3</v>
      </c>
      <c r="AG1395">
        <v>0</v>
      </c>
      <c r="AH1395">
        <v>0</v>
      </c>
      <c r="AI1395">
        <v>1</v>
      </c>
      <c r="AJ1395">
        <v>4.25</v>
      </c>
      <c r="AK1395">
        <v>33.32</v>
      </c>
      <c r="AL1395">
        <v>1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11</v>
      </c>
      <c r="AU1395" t="s">
        <v>3</v>
      </c>
      <c r="AV1395">
        <v>0</v>
      </c>
      <c r="AW1395">
        <v>2</v>
      </c>
      <c r="AX1395">
        <v>36408466</v>
      </c>
      <c r="AY1395">
        <v>1</v>
      </c>
      <c r="AZ1395">
        <v>0</v>
      </c>
      <c r="BA1395">
        <v>1360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Y1395*Source!I1404</f>
        <v>4.0149999999999997</v>
      </c>
      <c r="CY1395">
        <f>AB1395</f>
        <v>12.75</v>
      </c>
      <c r="CZ1395">
        <f>AF1395</f>
        <v>3</v>
      </c>
      <c r="DA1395">
        <f>AJ1395</f>
        <v>4.25</v>
      </c>
      <c r="DB1395">
        <f t="shared" si="216"/>
        <v>33</v>
      </c>
      <c r="DC1395">
        <f t="shared" si="217"/>
        <v>0</v>
      </c>
    </row>
    <row r="1396" spans="1:107">
      <c r="A1396">
        <f>ROW(Source!A1404)</f>
        <v>1404</v>
      </c>
      <c r="B1396">
        <v>36401907</v>
      </c>
      <c r="C1396">
        <v>36408455</v>
      </c>
      <c r="D1396">
        <v>29174913</v>
      </c>
      <c r="E1396">
        <v>1</v>
      </c>
      <c r="F1396">
        <v>1</v>
      </c>
      <c r="G1396">
        <v>1</v>
      </c>
      <c r="H1396">
        <v>2</v>
      </c>
      <c r="I1396" t="s">
        <v>531</v>
      </c>
      <c r="J1396" t="s">
        <v>532</v>
      </c>
      <c r="K1396" t="s">
        <v>533</v>
      </c>
      <c r="L1396">
        <v>1368</v>
      </c>
      <c r="N1396">
        <v>1011</v>
      </c>
      <c r="O1396" t="s">
        <v>520</v>
      </c>
      <c r="P1396" t="s">
        <v>520</v>
      </c>
      <c r="Q1396">
        <v>1</v>
      </c>
      <c r="W1396">
        <v>0</v>
      </c>
      <c r="X1396">
        <v>458544584</v>
      </c>
      <c r="Y1396">
        <v>0.35</v>
      </c>
      <c r="AA1396">
        <v>0</v>
      </c>
      <c r="AB1396">
        <v>932.72</v>
      </c>
      <c r="AC1396">
        <v>386.51</v>
      </c>
      <c r="AD1396">
        <v>0</v>
      </c>
      <c r="AE1396">
        <v>0</v>
      </c>
      <c r="AF1396">
        <v>87.17</v>
      </c>
      <c r="AG1396">
        <v>11.6</v>
      </c>
      <c r="AH1396">
        <v>0</v>
      </c>
      <c r="AI1396">
        <v>1</v>
      </c>
      <c r="AJ1396">
        <v>10.7</v>
      </c>
      <c r="AK1396">
        <v>33.32</v>
      </c>
      <c r="AL1396">
        <v>1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0.35</v>
      </c>
      <c r="AU1396" t="s">
        <v>3</v>
      </c>
      <c r="AV1396">
        <v>0</v>
      </c>
      <c r="AW1396">
        <v>2</v>
      </c>
      <c r="AX1396">
        <v>36408467</v>
      </c>
      <c r="AY1396">
        <v>1</v>
      </c>
      <c r="AZ1396">
        <v>0</v>
      </c>
      <c r="BA1396">
        <v>1361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Y1396*Source!I1404</f>
        <v>0.12775</v>
      </c>
      <c r="CY1396">
        <f>AB1396</f>
        <v>932.72</v>
      </c>
      <c r="CZ1396">
        <f>AF1396</f>
        <v>87.17</v>
      </c>
      <c r="DA1396">
        <f>AJ1396</f>
        <v>10.7</v>
      </c>
      <c r="DB1396">
        <f t="shared" si="216"/>
        <v>30.51</v>
      </c>
      <c r="DC1396">
        <f t="shared" si="217"/>
        <v>4.0599999999999996</v>
      </c>
    </row>
    <row r="1397" spans="1:107">
      <c r="A1397">
        <f>ROW(Source!A1404)</f>
        <v>1404</v>
      </c>
      <c r="B1397">
        <v>36401907</v>
      </c>
      <c r="C1397">
        <v>36408455</v>
      </c>
      <c r="D1397">
        <v>29114687</v>
      </c>
      <c r="E1397">
        <v>1</v>
      </c>
      <c r="F1397">
        <v>1</v>
      </c>
      <c r="G1397">
        <v>1</v>
      </c>
      <c r="H1397">
        <v>3</v>
      </c>
      <c r="I1397" t="s">
        <v>580</v>
      </c>
      <c r="J1397" t="s">
        <v>581</v>
      </c>
      <c r="K1397" t="s">
        <v>582</v>
      </c>
      <c r="L1397">
        <v>1348</v>
      </c>
      <c r="N1397">
        <v>1009</v>
      </c>
      <c r="O1397" t="s">
        <v>30</v>
      </c>
      <c r="P1397" t="s">
        <v>30</v>
      </c>
      <c r="Q1397">
        <v>1000</v>
      </c>
      <c r="W1397">
        <v>0</v>
      </c>
      <c r="X1397">
        <v>157955001</v>
      </c>
      <c r="Y1397">
        <v>1.8E-3</v>
      </c>
      <c r="AA1397">
        <v>105069.06</v>
      </c>
      <c r="AB1397">
        <v>0</v>
      </c>
      <c r="AC1397">
        <v>0</v>
      </c>
      <c r="AD1397">
        <v>0</v>
      </c>
      <c r="AE1397">
        <v>16974</v>
      </c>
      <c r="AF1397">
        <v>0</v>
      </c>
      <c r="AG1397">
        <v>0</v>
      </c>
      <c r="AH1397">
        <v>0</v>
      </c>
      <c r="AI1397">
        <v>6.19</v>
      </c>
      <c r="AJ1397">
        <v>1</v>
      </c>
      <c r="AK1397">
        <v>1</v>
      </c>
      <c r="AL1397">
        <v>1</v>
      </c>
      <c r="AN1397">
        <v>0</v>
      </c>
      <c r="AO1397">
        <v>1</v>
      </c>
      <c r="AP1397">
        <v>0</v>
      </c>
      <c r="AQ1397">
        <v>0</v>
      </c>
      <c r="AR1397">
        <v>0</v>
      </c>
      <c r="AS1397" t="s">
        <v>3</v>
      </c>
      <c r="AT1397">
        <v>1.8E-3</v>
      </c>
      <c r="AU1397" t="s">
        <v>3</v>
      </c>
      <c r="AV1397">
        <v>0</v>
      </c>
      <c r="AW1397">
        <v>2</v>
      </c>
      <c r="AX1397">
        <v>36408468</v>
      </c>
      <c r="AY1397">
        <v>1</v>
      </c>
      <c r="AZ1397">
        <v>0</v>
      </c>
      <c r="BA1397">
        <v>1362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Y1397*Source!I1404</f>
        <v>6.5699999999999992E-4</v>
      </c>
      <c r="CY1397">
        <f>AA1397</f>
        <v>105069.06</v>
      </c>
      <c r="CZ1397">
        <f>AE1397</f>
        <v>16974</v>
      </c>
      <c r="DA1397">
        <f>AI1397</f>
        <v>6.19</v>
      </c>
      <c r="DB1397">
        <f t="shared" si="216"/>
        <v>30.55</v>
      </c>
      <c r="DC1397">
        <f t="shared" si="217"/>
        <v>0</v>
      </c>
    </row>
    <row r="1398" spans="1:107">
      <c r="A1398">
        <f>ROW(Source!A1404)</f>
        <v>1404</v>
      </c>
      <c r="B1398">
        <v>36401907</v>
      </c>
      <c r="C1398">
        <v>36408455</v>
      </c>
      <c r="D1398">
        <v>29115292</v>
      </c>
      <c r="E1398">
        <v>1</v>
      </c>
      <c r="F1398">
        <v>1</v>
      </c>
      <c r="G1398">
        <v>1</v>
      </c>
      <c r="H1398">
        <v>3</v>
      </c>
      <c r="I1398" t="s">
        <v>583</v>
      </c>
      <c r="J1398" t="s">
        <v>584</v>
      </c>
      <c r="K1398" t="s">
        <v>585</v>
      </c>
      <c r="L1398">
        <v>1339</v>
      </c>
      <c r="N1398">
        <v>1007</v>
      </c>
      <c r="O1398" t="s">
        <v>570</v>
      </c>
      <c r="P1398" t="s">
        <v>570</v>
      </c>
      <c r="Q1398">
        <v>1</v>
      </c>
      <c r="W1398">
        <v>0</v>
      </c>
      <c r="X1398">
        <v>582810497</v>
      </c>
      <c r="Y1398">
        <v>1.24</v>
      </c>
      <c r="AA1398">
        <v>29691.33</v>
      </c>
      <c r="AB1398">
        <v>0</v>
      </c>
      <c r="AC1398">
        <v>0</v>
      </c>
      <c r="AD1398">
        <v>0</v>
      </c>
      <c r="AE1398">
        <v>4478.33</v>
      </c>
      <c r="AF1398">
        <v>0</v>
      </c>
      <c r="AG1398">
        <v>0</v>
      </c>
      <c r="AH1398">
        <v>0</v>
      </c>
      <c r="AI1398">
        <v>6.63</v>
      </c>
      <c r="AJ1398">
        <v>1</v>
      </c>
      <c r="AK1398">
        <v>1</v>
      </c>
      <c r="AL1398">
        <v>1</v>
      </c>
      <c r="AN1398">
        <v>0</v>
      </c>
      <c r="AO1398">
        <v>1</v>
      </c>
      <c r="AP1398">
        <v>0</v>
      </c>
      <c r="AQ1398">
        <v>0</v>
      </c>
      <c r="AR1398">
        <v>0</v>
      </c>
      <c r="AS1398" t="s">
        <v>3</v>
      </c>
      <c r="AT1398">
        <v>1.24</v>
      </c>
      <c r="AU1398" t="s">
        <v>3</v>
      </c>
      <c r="AV1398">
        <v>0</v>
      </c>
      <c r="AW1398">
        <v>2</v>
      </c>
      <c r="AX1398">
        <v>36408469</v>
      </c>
      <c r="AY1398">
        <v>1</v>
      </c>
      <c r="AZ1398">
        <v>0</v>
      </c>
      <c r="BA1398">
        <v>1363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Y1398*Source!I1404</f>
        <v>0.4526</v>
      </c>
      <c r="CY1398">
        <f>AA1398</f>
        <v>29691.33</v>
      </c>
      <c r="CZ1398">
        <f>AE1398</f>
        <v>4478.33</v>
      </c>
      <c r="DA1398">
        <f>AI1398</f>
        <v>6.63</v>
      </c>
      <c r="DB1398">
        <f t="shared" si="216"/>
        <v>5553.13</v>
      </c>
      <c r="DC1398">
        <f t="shared" si="217"/>
        <v>0</v>
      </c>
    </row>
    <row r="1399" spans="1:107">
      <c r="A1399">
        <f>ROW(Source!A1405)</f>
        <v>1405</v>
      </c>
      <c r="B1399">
        <v>36401907</v>
      </c>
      <c r="C1399">
        <v>36408470</v>
      </c>
      <c r="D1399">
        <v>18410572</v>
      </c>
      <c r="E1399">
        <v>1</v>
      </c>
      <c r="F1399">
        <v>1</v>
      </c>
      <c r="G1399">
        <v>1</v>
      </c>
      <c r="H1399">
        <v>1</v>
      </c>
      <c r="I1399" t="s">
        <v>551</v>
      </c>
      <c r="J1399" t="s">
        <v>3</v>
      </c>
      <c r="K1399" t="s">
        <v>552</v>
      </c>
      <c r="L1399">
        <v>1369</v>
      </c>
      <c r="N1399">
        <v>1013</v>
      </c>
      <c r="O1399" t="s">
        <v>514</v>
      </c>
      <c r="P1399" t="s">
        <v>514</v>
      </c>
      <c r="Q1399">
        <v>1</v>
      </c>
      <c r="W1399">
        <v>0</v>
      </c>
      <c r="X1399">
        <v>-546915240</v>
      </c>
      <c r="Y1399">
        <v>84.11099999999999</v>
      </c>
      <c r="AA1399">
        <v>0</v>
      </c>
      <c r="AB1399">
        <v>0</v>
      </c>
      <c r="AC1399">
        <v>0</v>
      </c>
      <c r="AD1399">
        <v>279.16000000000003</v>
      </c>
      <c r="AE1399">
        <v>0</v>
      </c>
      <c r="AF1399">
        <v>0</v>
      </c>
      <c r="AG1399">
        <v>0</v>
      </c>
      <c r="AH1399">
        <v>279.16000000000003</v>
      </c>
      <c r="AI1399">
        <v>1</v>
      </c>
      <c r="AJ1399">
        <v>1</v>
      </c>
      <c r="AK1399">
        <v>1</v>
      </c>
      <c r="AL1399">
        <v>1</v>
      </c>
      <c r="AN1399">
        <v>0</v>
      </c>
      <c r="AO1399">
        <v>1</v>
      </c>
      <c r="AP1399">
        <v>1</v>
      </c>
      <c r="AQ1399">
        <v>0</v>
      </c>
      <c r="AR1399">
        <v>0</v>
      </c>
      <c r="AS1399" t="s">
        <v>3</v>
      </c>
      <c r="AT1399">
        <v>73.14</v>
      </c>
      <c r="AU1399" t="s">
        <v>167</v>
      </c>
      <c r="AV1399">
        <v>1</v>
      </c>
      <c r="AW1399">
        <v>2</v>
      </c>
      <c r="AX1399">
        <v>36408479</v>
      </c>
      <c r="AY1399">
        <v>2</v>
      </c>
      <c r="AZ1399">
        <v>131072</v>
      </c>
      <c r="BA1399">
        <v>1364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Y1399*Source!I1405</f>
        <v>1.6822199999999998</v>
      </c>
      <c r="CY1399">
        <f>AD1399</f>
        <v>279.16000000000003</v>
      </c>
      <c r="CZ1399">
        <f>AH1399</f>
        <v>279.16000000000003</v>
      </c>
      <c r="DA1399">
        <f>AL1399</f>
        <v>1</v>
      </c>
      <c r="DB1399">
        <f>ROUND((ROUND(AT1399*CZ1399,2)*1.15),2)</f>
        <v>23480.42</v>
      </c>
      <c r="DC1399">
        <f>ROUND((ROUND(AT1399*AG1399,2)*1.15),2)</f>
        <v>0</v>
      </c>
    </row>
    <row r="1400" spans="1:107">
      <c r="A1400">
        <f>ROW(Source!A1405)</f>
        <v>1405</v>
      </c>
      <c r="B1400">
        <v>36401907</v>
      </c>
      <c r="C1400">
        <v>36408470</v>
      </c>
      <c r="D1400">
        <v>121548</v>
      </c>
      <c r="E1400">
        <v>1</v>
      </c>
      <c r="F1400">
        <v>1</v>
      </c>
      <c r="G1400">
        <v>1</v>
      </c>
      <c r="H1400">
        <v>1</v>
      </c>
      <c r="I1400" t="s">
        <v>35</v>
      </c>
      <c r="J1400" t="s">
        <v>3</v>
      </c>
      <c r="K1400" t="s">
        <v>515</v>
      </c>
      <c r="L1400">
        <v>608254</v>
      </c>
      <c r="N1400">
        <v>1013</v>
      </c>
      <c r="O1400" t="s">
        <v>516</v>
      </c>
      <c r="P1400" t="s">
        <v>516</v>
      </c>
      <c r="Q1400">
        <v>1</v>
      </c>
      <c r="W1400">
        <v>0</v>
      </c>
      <c r="X1400">
        <v>-185737400</v>
      </c>
      <c r="Y1400">
        <v>1.7125000000000001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1</v>
      </c>
      <c r="AJ1400">
        <v>1</v>
      </c>
      <c r="AK1400">
        <v>1</v>
      </c>
      <c r="AL1400">
        <v>1</v>
      </c>
      <c r="AN1400">
        <v>0</v>
      </c>
      <c r="AO1400">
        <v>1</v>
      </c>
      <c r="AP1400">
        <v>1</v>
      </c>
      <c r="AQ1400">
        <v>0</v>
      </c>
      <c r="AR1400">
        <v>0</v>
      </c>
      <c r="AS1400" t="s">
        <v>3</v>
      </c>
      <c r="AT1400">
        <v>1.37</v>
      </c>
      <c r="AU1400" t="s">
        <v>133</v>
      </c>
      <c r="AV1400">
        <v>2</v>
      </c>
      <c r="AW1400">
        <v>2</v>
      </c>
      <c r="AX1400">
        <v>36408480</v>
      </c>
      <c r="AY1400">
        <v>1</v>
      </c>
      <c r="AZ1400">
        <v>0</v>
      </c>
      <c r="BA1400">
        <v>1365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Y1400*Source!I1405</f>
        <v>3.4250000000000003E-2</v>
      </c>
      <c r="CY1400">
        <f>AD1400</f>
        <v>0</v>
      </c>
      <c r="CZ1400">
        <f>AH1400</f>
        <v>0</v>
      </c>
      <c r="DA1400">
        <f>AL1400</f>
        <v>1</v>
      </c>
      <c r="DB1400">
        <f>ROUND((ROUND(AT1400*CZ1400,2)*1.25),2)</f>
        <v>0</v>
      </c>
      <c r="DC1400">
        <f>ROUND((ROUND(AT1400*AG1400,2)*1.25),2)</f>
        <v>0</v>
      </c>
    </row>
    <row r="1401" spans="1:107">
      <c r="A1401">
        <f>ROW(Source!A1405)</f>
        <v>1405</v>
      </c>
      <c r="B1401">
        <v>36401907</v>
      </c>
      <c r="C1401">
        <v>36408470</v>
      </c>
      <c r="D1401">
        <v>29172379</v>
      </c>
      <c r="E1401">
        <v>1</v>
      </c>
      <c r="F1401">
        <v>1</v>
      </c>
      <c r="G1401">
        <v>1</v>
      </c>
      <c r="H1401">
        <v>2</v>
      </c>
      <c r="I1401" t="s">
        <v>553</v>
      </c>
      <c r="J1401" t="s">
        <v>554</v>
      </c>
      <c r="K1401" t="s">
        <v>555</v>
      </c>
      <c r="L1401">
        <v>1368</v>
      </c>
      <c r="N1401">
        <v>1011</v>
      </c>
      <c r="O1401" t="s">
        <v>520</v>
      </c>
      <c r="P1401" t="s">
        <v>520</v>
      </c>
      <c r="Q1401">
        <v>1</v>
      </c>
      <c r="W1401">
        <v>0</v>
      </c>
      <c r="X1401">
        <v>-151619853</v>
      </c>
      <c r="Y1401">
        <v>1.7125000000000001</v>
      </c>
      <c r="AA1401">
        <v>0</v>
      </c>
      <c r="AB1401">
        <v>1102.08</v>
      </c>
      <c r="AC1401">
        <v>449.82</v>
      </c>
      <c r="AD1401">
        <v>0</v>
      </c>
      <c r="AE1401">
        <v>0</v>
      </c>
      <c r="AF1401">
        <v>112</v>
      </c>
      <c r="AG1401">
        <v>13.5</v>
      </c>
      <c r="AH1401">
        <v>0</v>
      </c>
      <c r="AI1401">
        <v>1</v>
      </c>
      <c r="AJ1401">
        <v>9.84</v>
      </c>
      <c r="AK1401">
        <v>33.32</v>
      </c>
      <c r="AL1401">
        <v>1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1.37</v>
      </c>
      <c r="AU1401" t="s">
        <v>133</v>
      </c>
      <c r="AV1401">
        <v>0</v>
      </c>
      <c r="AW1401">
        <v>2</v>
      </c>
      <c r="AX1401">
        <v>36408481</v>
      </c>
      <c r="AY1401">
        <v>1</v>
      </c>
      <c r="AZ1401">
        <v>0</v>
      </c>
      <c r="BA1401">
        <v>1366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Y1401*Source!I1405</f>
        <v>3.4250000000000003E-2</v>
      </c>
      <c r="CY1401">
        <f>AB1401</f>
        <v>1102.08</v>
      </c>
      <c r="CZ1401">
        <f>AF1401</f>
        <v>112</v>
      </c>
      <c r="DA1401">
        <f>AJ1401</f>
        <v>9.84</v>
      </c>
      <c r="DB1401">
        <f>ROUND((ROUND(AT1401*CZ1401,2)*1.25),2)</f>
        <v>191.8</v>
      </c>
      <c r="DC1401">
        <f>ROUND((ROUND(AT1401*AG1401,2)*1.25),2)</f>
        <v>23.13</v>
      </c>
    </row>
    <row r="1402" spans="1:107">
      <c r="A1402">
        <f>ROW(Source!A1405)</f>
        <v>1405</v>
      </c>
      <c r="B1402">
        <v>36401907</v>
      </c>
      <c r="C1402">
        <v>36408470</v>
      </c>
      <c r="D1402">
        <v>29174913</v>
      </c>
      <c r="E1402">
        <v>1</v>
      </c>
      <c r="F1402">
        <v>1</v>
      </c>
      <c r="G1402">
        <v>1</v>
      </c>
      <c r="H1402">
        <v>2</v>
      </c>
      <c r="I1402" t="s">
        <v>531</v>
      </c>
      <c r="J1402" t="s">
        <v>532</v>
      </c>
      <c r="K1402" t="s">
        <v>533</v>
      </c>
      <c r="L1402">
        <v>1368</v>
      </c>
      <c r="N1402">
        <v>1011</v>
      </c>
      <c r="O1402" t="s">
        <v>520</v>
      </c>
      <c r="P1402" t="s">
        <v>520</v>
      </c>
      <c r="Q1402">
        <v>1</v>
      </c>
      <c r="W1402">
        <v>0</v>
      </c>
      <c r="X1402">
        <v>458544584</v>
      </c>
      <c r="Y1402">
        <v>2.5750000000000002</v>
      </c>
      <c r="AA1402">
        <v>0</v>
      </c>
      <c r="AB1402">
        <v>932.72</v>
      </c>
      <c r="AC1402">
        <v>386.51</v>
      </c>
      <c r="AD1402">
        <v>0</v>
      </c>
      <c r="AE1402">
        <v>0</v>
      </c>
      <c r="AF1402">
        <v>87.17</v>
      </c>
      <c r="AG1402">
        <v>11.6</v>
      </c>
      <c r="AH1402">
        <v>0</v>
      </c>
      <c r="AI1402">
        <v>1</v>
      </c>
      <c r="AJ1402">
        <v>10.7</v>
      </c>
      <c r="AK1402">
        <v>33.32</v>
      </c>
      <c r="AL1402">
        <v>1</v>
      </c>
      <c r="AN1402">
        <v>0</v>
      </c>
      <c r="AO1402">
        <v>1</v>
      </c>
      <c r="AP1402">
        <v>1</v>
      </c>
      <c r="AQ1402">
        <v>0</v>
      </c>
      <c r="AR1402">
        <v>0</v>
      </c>
      <c r="AS1402" t="s">
        <v>3</v>
      </c>
      <c r="AT1402">
        <v>2.06</v>
      </c>
      <c r="AU1402" t="s">
        <v>133</v>
      </c>
      <c r="AV1402">
        <v>0</v>
      </c>
      <c r="AW1402">
        <v>2</v>
      </c>
      <c r="AX1402">
        <v>36408482</v>
      </c>
      <c r="AY1402">
        <v>1</v>
      </c>
      <c r="AZ1402">
        <v>0</v>
      </c>
      <c r="BA1402">
        <v>1367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Y1402*Source!I1405</f>
        <v>5.1500000000000004E-2</v>
      </c>
      <c r="CY1402">
        <f>AB1402</f>
        <v>932.72</v>
      </c>
      <c r="CZ1402">
        <f>AF1402</f>
        <v>87.17</v>
      </c>
      <c r="DA1402">
        <f>AJ1402</f>
        <v>10.7</v>
      </c>
      <c r="DB1402">
        <f>ROUND((ROUND(AT1402*CZ1402,2)*1.25),2)</f>
        <v>224.46</v>
      </c>
      <c r="DC1402">
        <f>ROUND((ROUND(AT1402*AG1402,2)*1.25),2)</f>
        <v>29.88</v>
      </c>
    </row>
    <row r="1403" spans="1:107">
      <c r="A1403">
        <f>ROW(Source!A1405)</f>
        <v>1405</v>
      </c>
      <c r="B1403">
        <v>36401907</v>
      </c>
      <c r="C1403">
        <v>36408470</v>
      </c>
      <c r="D1403">
        <v>29114836</v>
      </c>
      <c r="E1403">
        <v>1</v>
      </c>
      <c r="F1403">
        <v>1</v>
      </c>
      <c r="G1403">
        <v>1</v>
      </c>
      <c r="H1403">
        <v>3</v>
      </c>
      <c r="I1403" t="s">
        <v>168</v>
      </c>
      <c r="J1403" t="s">
        <v>171</v>
      </c>
      <c r="K1403" t="s">
        <v>169</v>
      </c>
      <c r="L1403">
        <v>1035</v>
      </c>
      <c r="N1403">
        <v>1013</v>
      </c>
      <c r="O1403" t="s">
        <v>170</v>
      </c>
      <c r="P1403" t="s">
        <v>170</v>
      </c>
      <c r="Q1403">
        <v>1</v>
      </c>
      <c r="W1403">
        <v>0</v>
      </c>
      <c r="X1403">
        <v>-1252999712</v>
      </c>
      <c r="Y1403">
        <v>100</v>
      </c>
      <c r="AA1403">
        <v>196.01</v>
      </c>
      <c r="AB1403">
        <v>0</v>
      </c>
      <c r="AC1403">
        <v>0</v>
      </c>
      <c r="AD1403">
        <v>0</v>
      </c>
      <c r="AE1403">
        <v>94.69</v>
      </c>
      <c r="AF1403">
        <v>0</v>
      </c>
      <c r="AG1403">
        <v>0</v>
      </c>
      <c r="AH1403">
        <v>0</v>
      </c>
      <c r="AI1403">
        <v>2.0699999999999998</v>
      </c>
      <c r="AJ1403">
        <v>1</v>
      </c>
      <c r="AK1403">
        <v>1</v>
      </c>
      <c r="AL1403">
        <v>1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 t="s">
        <v>3</v>
      </c>
      <c r="AT1403">
        <v>100</v>
      </c>
      <c r="AU1403" t="s">
        <v>3</v>
      </c>
      <c r="AV1403">
        <v>0</v>
      </c>
      <c r="AW1403">
        <v>1</v>
      </c>
      <c r="AX1403">
        <v>-1</v>
      </c>
      <c r="AY1403">
        <v>0</v>
      </c>
      <c r="AZ1403">
        <v>0</v>
      </c>
      <c r="BA1403" t="s">
        <v>3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Y1403*Source!I1405</f>
        <v>2</v>
      </c>
      <c r="CY1403">
        <f>AA1403</f>
        <v>196.01</v>
      </c>
      <c r="CZ1403">
        <f>AE1403</f>
        <v>94.69</v>
      </c>
      <c r="DA1403">
        <f>AI1403</f>
        <v>2.0699999999999998</v>
      </c>
      <c r="DB1403">
        <f>ROUND(ROUND(AT1403*CZ1403,2),2)</f>
        <v>9469</v>
      </c>
      <c r="DC1403">
        <f>ROUND(ROUND(AT1403*AG1403,2),2)</f>
        <v>0</v>
      </c>
    </row>
    <row r="1404" spans="1:107">
      <c r="A1404">
        <f>ROW(Source!A1405)</f>
        <v>1405</v>
      </c>
      <c r="B1404">
        <v>36401907</v>
      </c>
      <c r="C1404">
        <v>36408470</v>
      </c>
      <c r="D1404">
        <v>29114332</v>
      </c>
      <c r="E1404">
        <v>1</v>
      </c>
      <c r="F1404">
        <v>1</v>
      </c>
      <c r="G1404">
        <v>1</v>
      </c>
      <c r="H1404">
        <v>3</v>
      </c>
      <c r="I1404" t="s">
        <v>556</v>
      </c>
      <c r="J1404" t="s">
        <v>557</v>
      </c>
      <c r="K1404" t="s">
        <v>558</v>
      </c>
      <c r="L1404">
        <v>1348</v>
      </c>
      <c r="N1404">
        <v>1009</v>
      </c>
      <c r="O1404" t="s">
        <v>30</v>
      </c>
      <c r="P1404" t="s">
        <v>30</v>
      </c>
      <c r="Q1404">
        <v>1000</v>
      </c>
      <c r="W1404">
        <v>0</v>
      </c>
      <c r="X1404">
        <v>233971917</v>
      </c>
      <c r="Y1404">
        <v>3.3999999999999998E-3</v>
      </c>
      <c r="AA1404">
        <v>54619.68</v>
      </c>
      <c r="AB1404">
        <v>0</v>
      </c>
      <c r="AC1404">
        <v>0</v>
      </c>
      <c r="AD1404">
        <v>0</v>
      </c>
      <c r="AE1404">
        <v>11978</v>
      </c>
      <c r="AF1404">
        <v>0</v>
      </c>
      <c r="AG1404">
        <v>0</v>
      </c>
      <c r="AH1404">
        <v>0</v>
      </c>
      <c r="AI1404">
        <v>4.5599999999999996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3.3999999999999998E-3</v>
      </c>
      <c r="AU1404" t="s">
        <v>3</v>
      </c>
      <c r="AV1404">
        <v>0</v>
      </c>
      <c r="AW1404">
        <v>2</v>
      </c>
      <c r="AX1404">
        <v>36408483</v>
      </c>
      <c r="AY1404">
        <v>1</v>
      </c>
      <c r="AZ1404">
        <v>0</v>
      </c>
      <c r="BA1404">
        <v>1368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Y1404*Source!I1405</f>
        <v>6.7999999999999999E-5</v>
      </c>
      <c r="CY1404">
        <f>AA1404</f>
        <v>54619.68</v>
      </c>
      <c r="CZ1404">
        <f>AE1404</f>
        <v>11978</v>
      </c>
      <c r="DA1404">
        <f>AI1404</f>
        <v>4.5599999999999996</v>
      </c>
      <c r="DB1404">
        <f>ROUND(ROUND(AT1404*CZ1404,2),2)</f>
        <v>40.729999999999997</v>
      </c>
      <c r="DC1404">
        <f>ROUND(ROUND(AT1404*AG1404,2),2)</f>
        <v>0</v>
      </c>
    </row>
    <row r="1405" spans="1:107">
      <c r="A1405">
        <f>ROW(Source!A1405)</f>
        <v>1405</v>
      </c>
      <c r="B1405">
        <v>36401907</v>
      </c>
      <c r="C1405">
        <v>36408470</v>
      </c>
      <c r="D1405">
        <v>29130561</v>
      </c>
      <c r="E1405">
        <v>1</v>
      </c>
      <c r="F1405">
        <v>1</v>
      </c>
      <c r="G1405">
        <v>1</v>
      </c>
      <c r="H1405">
        <v>3</v>
      </c>
      <c r="I1405" t="s">
        <v>177</v>
      </c>
      <c r="J1405" t="s">
        <v>179</v>
      </c>
      <c r="K1405" t="s">
        <v>178</v>
      </c>
      <c r="L1405">
        <v>1327</v>
      </c>
      <c r="N1405">
        <v>1005</v>
      </c>
      <c r="O1405" t="s">
        <v>155</v>
      </c>
      <c r="P1405" t="s">
        <v>155</v>
      </c>
      <c r="Q1405">
        <v>1</v>
      </c>
      <c r="W1405">
        <v>1</v>
      </c>
      <c r="X1405">
        <v>-172969429</v>
      </c>
      <c r="Y1405">
        <v>-100</v>
      </c>
      <c r="AA1405">
        <v>1039.1400000000001</v>
      </c>
      <c r="AB1405">
        <v>0</v>
      </c>
      <c r="AC1405">
        <v>0</v>
      </c>
      <c r="AD1405">
        <v>0</v>
      </c>
      <c r="AE1405">
        <v>207</v>
      </c>
      <c r="AF1405">
        <v>0</v>
      </c>
      <c r="AG1405">
        <v>0</v>
      </c>
      <c r="AH1405">
        <v>0</v>
      </c>
      <c r="AI1405">
        <v>5.0199999999999996</v>
      </c>
      <c r="AJ1405">
        <v>1</v>
      </c>
      <c r="AK1405">
        <v>1</v>
      </c>
      <c r="AL1405">
        <v>1</v>
      </c>
      <c r="AN1405">
        <v>0</v>
      </c>
      <c r="AO1405">
        <v>1</v>
      </c>
      <c r="AP1405">
        <v>0</v>
      </c>
      <c r="AQ1405">
        <v>0</v>
      </c>
      <c r="AR1405">
        <v>0</v>
      </c>
      <c r="AS1405" t="s">
        <v>3</v>
      </c>
      <c r="AT1405">
        <v>-100</v>
      </c>
      <c r="AU1405" t="s">
        <v>3</v>
      </c>
      <c r="AV1405">
        <v>0</v>
      </c>
      <c r="AW1405">
        <v>2</v>
      </c>
      <c r="AX1405">
        <v>36408485</v>
      </c>
      <c r="AY1405">
        <v>1</v>
      </c>
      <c r="AZ1405">
        <v>6144</v>
      </c>
      <c r="BA1405">
        <v>1370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Y1405*Source!I1405</f>
        <v>-2</v>
      </c>
      <c r="CY1405">
        <f>AA1405</f>
        <v>1039.1400000000001</v>
      </c>
      <c r="CZ1405">
        <f>AE1405</f>
        <v>207</v>
      </c>
      <c r="DA1405">
        <f>AI1405</f>
        <v>5.0199999999999996</v>
      </c>
      <c r="DB1405">
        <f>ROUND(ROUND(AT1405*CZ1405,2),2)</f>
        <v>-20700</v>
      </c>
      <c r="DC1405">
        <f>ROUND(ROUND(AT1405*AG1405,2),2)</f>
        <v>0</v>
      </c>
    </row>
    <row r="1406" spans="1:107">
      <c r="A1406">
        <f>ROW(Source!A1405)</f>
        <v>1405</v>
      </c>
      <c r="B1406">
        <v>36401907</v>
      </c>
      <c r="C1406">
        <v>36408470</v>
      </c>
      <c r="D1406">
        <v>29130519</v>
      </c>
      <c r="E1406">
        <v>1</v>
      </c>
      <c r="F1406">
        <v>1</v>
      </c>
      <c r="G1406">
        <v>1</v>
      </c>
      <c r="H1406">
        <v>3</v>
      </c>
      <c r="I1406" t="s">
        <v>173</v>
      </c>
      <c r="J1406" t="s">
        <v>175</v>
      </c>
      <c r="K1406" t="s">
        <v>174</v>
      </c>
      <c r="L1406">
        <v>1327</v>
      </c>
      <c r="N1406">
        <v>1005</v>
      </c>
      <c r="O1406" t="s">
        <v>155</v>
      </c>
      <c r="P1406" t="s">
        <v>155</v>
      </c>
      <c r="Q1406">
        <v>1</v>
      </c>
      <c r="W1406">
        <v>0</v>
      </c>
      <c r="X1406">
        <v>-1775669208</v>
      </c>
      <c r="Y1406">
        <v>100</v>
      </c>
      <c r="AA1406">
        <v>11067.52</v>
      </c>
      <c r="AB1406">
        <v>0</v>
      </c>
      <c r="AC1406">
        <v>0</v>
      </c>
      <c r="AD1406">
        <v>0</v>
      </c>
      <c r="AE1406">
        <v>4535.87</v>
      </c>
      <c r="AF1406">
        <v>0</v>
      </c>
      <c r="AG1406">
        <v>0</v>
      </c>
      <c r="AH1406">
        <v>0</v>
      </c>
      <c r="AI1406">
        <v>2.44</v>
      </c>
      <c r="AJ1406">
        <v>1</v>
      </c>
      <c r="AK1406">
        <v>1</v>
      </c>
      <c r="AL1406">
        <v>1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 t="s">
        <v>3</v>
      </c>
      <c r="AT1406">
        <v>100</v>
      </c>
      <c r="AU1406" t="s">
        <v>3</v>
      </c>
      <c r="AV1406">
        <v>0</v>
      </c>
      <c r="AW1406">
        <v>1</v>
      </c>
      <c r="AX1406">
        <v>-1</v>
      </c>
      <c r="AY1406">
        <v>0</v>
      </c>
      <c r="AZ1406">
        <v>0</v>
      </c>
      <c r="BA1406" t="s">
        <v>3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Y1406*Source!I1405</f>
        <v>2</v>
      </c>
      <c r="CY1406">
        <f>AA1406</f>
        <v>11067.52</v>
      </c>
      <c r="CZ1406">
        <f>AE1406</f>
        <v>4535.87</v>
      </c>
      <c r="DA1406">
        <f>AI1406</f>
        <v>2.44</v>
      </c>
      <c r="DB1406">
        <f>ROUND(ROUND(AT1406*CZ1406,2),2)</f>
        <v>453587</v>
      </c>
      <c r="DC1406">
        <f>ROUND(ROUND(AT1406*AG1406,2),2)</f>
        <v>0</v>
      </c>
    </row>
    <row r="1407" spans="1:107">
      <c r="A1407">
        <f>ROW(Source!A1409)</f>
        <v>1409</v>
      </c>
      <c r="B1407">
        <v>36401907</v>
      </c>
      <c r="C1407">
        <v>36408489</v>
      </c>
      <c r="D1407">
        <v>18442760</v>
      </c>
      <c r="E1407">
        <v>1</v>
      </c>
      <c r="F1407">
        <v>1</v>
      </c>
      <c r="G1407">
        <v>1</v>
      </c>
      <c r="H1407">
        <v>1</v>
      </c>
      <c r="I1407" t="s">
        <v>769</v>
      </c>
      <c r="J1407" t="s">
        <v>3</v>
      </c>
      <c r="K1407" t="s">
        <v>770</v>
      </c>
      <c r="L1407">
        <v>1369</v>
      </c>
      <c r="N1407">
        <v>1013</v>
      </c>
      <c r="O1407" t="s">
        <v>514</v>
      </c>
      <c r="P1407" t="s">
        <v>514</v>
      </c>
      <c r="Q1407">
        <v>1</v>
      </c>
      <c r="W1407">
        <v>0</v>
      </c>
      <c r="X1407">
        <v>1855713677</v>
      </c>
      <c r="Y1407">
        <v>29.945999999999998</v>
      </c>
      <c r="AA1407">
        <v>0</v>
      </c>
      <c r="AB1407">
        <v>0</v>
      </c>
      <c r="AC1407">
        <v>0</v>
      </c>
      <c r="AD1407">
        <v>354.22</v>
      </c>
      <c r="AE1407">
        <v>0</v>
      </c>
      <c r="AF1407">
        <v>0</v>
      </c>
      <c r="AG1407">
        <v>0</v>
      </c>
      <c r="AH1407">
        <v>354.22</v>
      </c>
      <c r="AI1407">
        <v>1</v>
      </c>
      <c r="AJ1407">
        <v>1</v>
      </c>
      <c r="AK1407">
        <v>1</v>
      </c>
      <c r="AL1407">
        <v>1</v>
      </c>
      <c r="AN1407">
        <v>0</v>
      </c>
      <c r="AO1407">
        <v>1</v>
      </c>
      <c r="AP1407">
        <v>1</v>
      </c>
      <c r="AQ1407">
        <v>0</v>
      </c>
      <c r="AR1407">
        <v>0</v>
      </c>
      <c r="AS1407" t="s">
        <v>3</v>
      </c>
      <c r="AT1407">
        <v>26.04</v>
      </c>
      <c r="AU1407" t="s">
        <v>134</v>
      </c>
      <c r="AV1407">
        <v>1</v>
      </c>
      <c r="AW1407">
        <v>2</v>
      </c>
      <c r="AX1407">
        <v>36408500</v>
      </c>
      <c r="AY1407">
        <v>1</v>
      </c>
      <c r="AZ1407">
        <v>0</v>
      </c>
      <c r="BA1407">
        <v>1371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Y1407*Source!I1409</f>
        <v>10.930289999999999</v>
      </c>
      <c r="CY1407">
        <f>AD1407</f>
        <v>354.22</v>
      </c>
      <c r="CZ1407">
        <f>AH1407</f>
        <v>354.22</v>
      </c>
      <c r="DA1407">
        <f>AL1407</f>
        <v>1</v>
      </c>
      <c r="DB1407">
        <f>ROUND((ROUND(AT1407*CZ1407,2)*1.15),2)</f>
        <v>10607.47</v>
      </c>
      <c r="DC1407">
        <f>ROUND((ROUND(AT1407*AG1407,2)*1.15),2)</f>
        <v>0</v>
      </c>
    </row>
    <row r="1408" spans="1:107">
      <c r="A1408">
        <f>ROW(Source!A1409)</f>
        <v>1409</v>
      </c>
      <c r="B1408">
        <v>36401907</v>
      </c>
      <c r="C1408">
        <v>36408489</v>
      </c>
      <c r="D1408">
        <v>29173472</v>
      </c>
      <c r="E1408">
        <v>1</v>
      </c>
      <c r="F1408">
        <v>1</v>
      </c>
      <c r="G1408">
        <v>1</v>
      </c>
      <c r="H1408">
        <v>2</v>
      </c>
      <c r="I1408" t="s">
        <v>577</v>
      </c>
      <c r="J1408" t="s">
        <v>578</v>
      </c>
      <c r="K1408" t="s">
        <v>579</v>
      </c>
      <c r="L1408">
        <v>1368</v>
      </c>
      <c r="N1408">
        <v>1011</v>
      </c>
      <c r="O1408" t="s">
        <v>520</v>
      </c>
      <c r="P1408" t="s">
        <v>520</v>
      </c>
      <c r="Q1408">
        <v>1</v>
      </c>
      <c r="W1408">
        <v>0</v>
      </c>
      <c r="X1408">
        <v>275932499</v>
      </c>
      <c r="Y1408">
        <v>9.125</v>
      </c>
      <c r="AA1408">
        <v>0</v>
      </c>
      <c r="AB1408">
        <v>12.75</v>
      </c>
      <c r="AC1408">
        <v>0</v>
      </c>
      <c r="AD1408">
        <v>0</v>
      </c>
      <c r="AE1408">
        <v>0</v>
      </c>
      <c r="AF1408">
        <v>3</v>
      </c>
      <c r="AG1408">
        <v>0</v>
      </c>
      <c r="AH1408">
        <v>0</v>
      </c>
      <c r="AI1408">
        <v>1</v>
      </c>
      <c r="AJ1408">
        <v>4.25</v>
      </c>
      <c r="AK1408">
        <v>33.32</v>
      </c>
      <c r="AL1408">
        <v>1</v>
      </c>
      <c r="AN1408">
        <v>0</v>
      </c>
      <c r="AO1408">
        <v>1</v>
      </c>
      <c r="AP1408">
        <v>1</v>
      </c>
      <c r="AQ1408">
        <v>0</v>
      </c>
      <c r="AR1408">
        <v>0</v>
      </c>
      <c r="AS1408" t="s">
        <v>3</v>
      </c>
      <c r="AT1408">
        <v>7.3</v>
      </c>
      <c r="AU1408" t="s">
        <v>133</v>
      </c>
      <c r="AV1408">
        <v>0</v>
      </c>
      <c r="AW1408">
        <v>2</v>
      </c>
      <c r="AX1408">
        <v>36408501</v>
      </c>
      <c r="AY1408">
        <v>1</v>
      </c>
      <c r="AZ1408">
        <v>0</v>
      </c>
      <c r="BA1408">
        <v>1372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Y1408*Source!I1409</f>
        <v>3.3306249999999999</v>
      </c>
      <c r="CY1408">
        <f>AB1408</f>
        <v>12.75</v>
      </c>
      <c r="CZ1408">
        <f>AF1408</f>
        <v>3</v>
      </c>
      <c r="DA1408">
        <f>AJ1408</f>
        <v>4.25</v>
      </c>
      <c r="DB1408">
        <f>ROUND((ROUND(AT1408*CZ1408,2)*1.25),2)</f>
        <v>27.38</v>
      </c>
      <c r="DC1408">
        <f>ROUND((ROUND(AT1408*AG1408,2)*1.25),2)</f>
        <v>0</v>
      </c>
    </row>
    <row r="1409" spans="1:107">
      <c r="A1409">
        <f>ROW(Source!A1409)</f>
        <v>1409</v>
      </c>
      <c r="B1409">
        <v>36401907</v>
      </c>
      <c r="C1409">
        <v>36408489</v>
      </c>
      <c r="D1409">
        <v>29174580</v>
      </c>
      <c r="E1409">
        <v>1</v>
      </c>
      <c r="F1409">
        <v>1</v>
      </c>
      <c r="G1409">
        <v>1</v>
      </c>
      <c r="H1409">
        <v>2</v>
      </c>
      <c r="I1409" t="s">
        <v>632</v>
      </c>
      <c r="J1409" t="s">
        <v>633</v>
      </c>
      <c r="K1409" t="s">
        <v>634</v>
      </c>
      <c r="L1409">
        <v>1368</v>
      </c>
      <c r="N1409">
        <v>1011</v>
      </c>
      <c r="O1409" t="s">
        <v>520</v>
      </c>
      <c r="P1409" t="s">
        <v>520</v>
      </c>
      <c r="Q1409">
        <v>1</v>
      </c>
      <c r="W1409">
        <v>0</v>
      </c>
      <c r="X1409">
        <v>-169468834</v>
      </c>
      <c r="Y1409">
        <v>9.125</v>
      </c>
      <c r="AA1409">
        <v>0</v>
      </c>
      <c r="AB1409">
        <v>31.87</v>
      </c>
      <c r="AC1409">
        <v>0</v>
      </c>
      <c r="AD1409">
        <v>0</v>
      </c>
      <c r="AE1409">
        <v>0</v>
      </c>
      <c r="AF1409">
        <v>2.08</v>
      </c>
      <c r="AG1409">
        <v>0</v>
      </c>
      <c r="AH1409">
        <v>0</v>
      </c>
      <c r="AI1409">
        <v>1</v>
      </c>
      <c r="AJ1409">
        <v>15.32</v>
      </c>
      <c r="AK1409">
        <v>33.32</v>
      </c>
      <c r="AL1409">
        <v>1</v>
      </c>
      <c r="AN1409">
        <v>0</v>
      </c>
      <c r="AO1409">
        <v>1</v>
      </c>
      <c r="AP1409">
        <v>1</v>
      </c>
      <c r="AQ1409">
        <v>0</v>
      </c>
      <c r="AR1409">
        <v>0</v>
      </c>
      <c r="AS1409" t="s">
        <v>3</v>
      </c>
      <c r="AT1409">
        <v>7.3</v>
      </c>
      <c r="AU1409" t="s">
        <v>133</v>
      </c>
      <c r="AV1409">
        <v>0</v>
      </c>
      <c r="AW1409">
        <v>2</v>
      </c>
      <c r="AX1409">
        <v>36408502</v>
      </c>
      <c r="AY1409">
        <v>1</v>
      </c>
      <c r="AZ1409">
        <v>0</v>
      </c>
      <c r="BA1409">
        <v>1373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Y1409*Source!I1409</f>
        <v>3.3306249999999999</v>
      </c>
      <c r="CY1409">
        <f>AB1409</f>
        <v>31.87</v>
      </c>
      <c r="CZ1409">
        <f>AF1409</f>
        <v>2.08</v>
      </c>
      <c r="DA1409">
        <f>AJ1409</f>
        <v>15.32</v>
      </c>
      <c r="DB1409">
        <f>ROUND((ROUND(AT1409*CZ1409,2)*1.25),2)</f>
        <v>18.98</v>
      </c>
      <c r="DC1409">
        <f>ROUND((ROUND(AT1409*AG1409,2)*1.25),2)</f>
        <v>0</v>
      </c>
    </row>
    <row r="1410" spans="1:107">
      <c r="A1410">
        <f>ROW(Source!A1409)</f>
        <v>1409</v>
      </c>
      <c r="B1410">
        <v>36401907</v>
      </c>
      <c r="C1410">
        <v>36408489</v>
      </c>
      <c r="D1410">
        <v>29174613</v>
      </c>
      <c r="E1410">
        <v>1</v>
      </c>
      <c r="F1410">
        <v>1</v>
      </c>
      <c r="G1410">
        <v>1</v>
      </c>
      <c r="H1410">
        <v>2</v>
      </c>
      <c r="I1410" t="s">
        <v>771</v>
      </c>
      <c r="J1410" t="s">
        <v>772</v>
      </c>
      <c r="K1410" t="s">
        <v>773</v>
      </c>
      <c r="L1410">
        <v>1368</v>
      </c>
      <c r="N1410">
        <v>1011</v>
      </c>
      <c r="O1410" t="s">
        <v>520</v>
      </c>
      <c r="P1410" t="s">
        <v>520</v>
      </c>
      <c r="Q1410">
        <v>1</v>
      </c>
      <c r="W1410">
        <v>0</v>
      </c>
      <c r="X1410">
        <v>494066865</v>
      </c>
      <c r="Y1410">
        <v>1.825</v>
      </c>
      <c r="AA1410">
        <v>0</v>
      </c>
      <c r="AB1410">
        <v>0.52</v>
      </c>
      <c r="AC1410">
        <v>0</v>
      </c>
      <c r="AD1410">
        <v>0</v>
      </c>
      <c r="AE1410">
        <v>0</v>
      </c>
      <c r="AF1410">
        <v>0.14000000000000001</v>
      </c>
      <c r="AG1410">
        <v>0</v>
      </c>
      <c r="AH1410">
        <v>0</v>
      </c>
      <c r="AI1410">
        <v>1</v>
      </c>
      <c r="AJ1410">
        <v>3.71</v>
      </c>
      <c r="AK1410">
        <v>33.32</v>
      </c>
      <c r="AL1410">
        <v>1</v>
      </c>
      <c r="AN1410">
        <v>0</v>
      </c>
      <c r="AO1410">
        <v>1</v>
      </c>
      <c r="AP1410">
        <v>1</v>
      </c>
      <c r="AQ1410">
        <v>0</v>
      </c>
      <c r="AR1410">
        <v>0</v>
      </c>
      <c r="AS1410" t="s">
        <v>3</v>
      </c>
      <c r="AT1410">
        <v>1.46</v>
      </c>
      <c r="AU1410" t="s">
        <v>133</v>
      </c>
      <c r="AV1410">
        <v>0</v>
      </c>
      <c r="AW1410">
        <v>2</v>
      </c>
      <c r="AX1410">
        <v>36408503</v>
      </c>
      <c r="AY1410">
        <v>1</v>
      </c>
      <c r="AZ1410">
        <v>0</v>
      </c>
      <c r="BA1410">
        <v>1374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Y1410*Source!I1409</f>
        <v>0.66612499999999997</v>
      </c>
      <c r="CY1410">
        <f>AB1410</f>
        <v>0.52</v>
      </c>
      <c r="CZ1410">
        <f>AF1410</f>
        <v>0.14000000000000001</v>
      </c>
      <c r="DA1410">
        <f>AJ1410</f>
        <v>3.71</v>
      </c>
      <c r="DB1410">
        <f>ROUND((ROUND(AT1410*CZ1410,2)*1.25),2)</f>
        <v>0.25</v>
      </c>
      <c r="DC1410">
        <f>ROUND((ROUND(AT1410*AG1410,2)*1.25),2)</f>
        <v>0</v>
      </c>
    </row>
    <row r="1411" spans="1:107">
      <c r="A1411">
        <f>ROW(Source!A1409)</f>
        <v>1409</v>
      </c>
      <c r="B1411">
        <v>36401907</v>
      </c>
      <c r="C1411">
        <v>36408489</v>
      </c>
      <c r="D1411">
        <v>29174913</v>
      </c>
      <c r="E1411">
        <v>1</v>
      </c>
      <c r="F1411">
        <v>1</v>
      </c>
      <c r="G1411">
        <v>1</v>
      </c>
      <c r="H1411">
        <v>2</v>
      </c>
      <c r="I1411" t="s">
        <v>531</v>
      </c>
      <c r="J1411" t="s">
        <v>532</v>
      </c>
      <c r="K1411" t="s">
        <v>533</v>
      </c>
      <c r="L1411">
        <v>1368</v>
      </c>
      <c r="N1411">
        <v>1011</v>
      </c>
      <c r="O1411" t="s">
        <v>520</v>
      </c>
      <c r="P1411" t="s">
        <v>520</v>
      </c>
      <c r="Q1411">
        <v>1</v>
      </c>
      <c r="W1411">
        <v>0</v>
      </c>
      <c r="X1411">
        <v>458544584</v>
      </c>
      <c r="Y1411">
        <v>0.17500000000000002</v>
      </c>
      <c r="AA1411">
        <v>0</v>
      </c>
      <c r="AB1411">
        <v>932.72</v>
      </c>
      <c r="AC1411">
        <v>386.51</v>
      </c>
      <c r="AD1411">
        <v>0</v>
      </c>
      <c r="AE1411">
        <v>0</v>
      </c>
      <c r="AF1411">
        <v>87.17</v>
      </c>
      <c r="AG1411">
        <v>11.6</v>
      </c>
      <c r="AH1411">
        <v>0</v>
      </c>
      <c r="AI1411">
        <v>1</v>
      </c>
      <c r="AJ1411">
        <v>10.7</v>
      </c>
      <c r="AK1411">
        <v>33.32</v>
      </c>
      <c r="AL1411">
        <v>1</v>
      </c>
      <c r="AN1411">
        <v>0</v>
      </c>
      <c r="AO1411">
        <v>1</v>
      </c>
      <c r="AP1411">
        <v>1</v>
      </c>
      <c r="AQ1411">
        <v>0</v>
      </c>
      <c r="AR1411">
        <v>0</v>
      </c>
      <c r="AS1411" t="s">
        <v>3</v>
      </c>
      <c r="AT1411">
        <v>0.14000000000000001</v>
      </c>
      <c r="AU1411" t="s">
        <v>133</v>
      </c>
      <c r="AV1411">
        <v>0</v>
      </c>
      <c r="AW1411">
        <v>2</v>
      </c>
      <c r="AX1411">
        <v>36408504</v>
      </c>
      <c r="AY1411">
        <v>1</v>
      </c>
      <c r="AZ1411">
        <v>0</v>
      </c>
      <c r="BA1411">
        <v>1375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Y1411*Source!I1409</f>
        <v>6.3875000000000001E-2</v>
      </c>
      <c r="CY1411">
        <f>AB1411</f>
        <v>932.72</v>
      </c>
      <c r="CZ1411">
        <f>AF1411</f>
        <v>87.17</v>
      </c>
      <c r="DA1411">
        <f>AJ1411</f>
        <v>10.7</v>
      </c>
      <c r="DB1411">
        <f>ROUND((ROUND(AT1411*CZ1411,2)*1.25),2)</f>
        <v>15.25</v>
      </c>
      <c r="DC1411">
        <f>ROUND((ROUND(AT1411*AG1411,2)*1.25),2)</f>
        <v>2.0299999999999998</v>
      </c>
    </row>
    <row r="1412" spans="1:107">
      <c r="A1412">
        <f>ROW(Source!A1409)</f>
        <v>1409</v>
      </c>
      <c r="B1412">
        <v>36401907</v>
      </c>
      <c r="C1412">
        <v>36408489</v>
      </c>
      <c r="D1412">
        <v>29114699</v>
      </c>
      <c r="E1412">
        <v>1</v>
      </c>
      <c r="F1412">
        <v>1</v>
      </c>
      <c r="G1412">
        <v>1</v>
      </c>
      <c r="H1412">
        <v>3</v>
      </c>
      <c r="I1412" t="s">
        <v>351</v>
      </c>
      <c r="J1412" t="s">
        <v>353</v>
      </c>
      <c r="K1412" t="s">
        <v>352</v>
      </c>
      <c r="L1412">
        <v>1354</v>
      </c>
      <c r="N1412">
        <v>1010</v>
      </c>
      <c r="O1412" t="s">
        <v>237</v>
      </c>
      <c r="P1412" t="s">
        <v>237</v>
      </c>
      <c r="Q1412">
        <v>1</v>
      </c>
      <c r="W1412">
        <v>0</v>
      </c>
      <c r="X1412">
        <v>-1364626454</v>
      </c>
      <c r="Y1412">
        <v>2.5</v>
      </c>
      <c r="AA1412">
        <v>0.24</v>
      </c>
      <c r="AB1412">
        <v>0</v>
      </c>
      <c r="AC1412">
        <v>0</v>
      </c>
      <c r="AD1412">
        <v>0</v>
      </c>
      <c r="AE1412">
        <v>0.05</v>
      </c>
      <c r="AF1412">
        <v>0</v>
      </c>
      <c r="AG1412">
        <v>0</v>
      </c>
      <c r="AH1412">
        <v>0</v>
      </c>
      <c r="AI1412">
        <v>4.7</v>
      </c>
      <c r="AJ1412">
        <v>1</v>
      </c>
      <c r="AK1412">
        <v>1</v>
      </c>
      <c r="AL1412">
        <v>1</v>
      </c>
      <c r="AN1412">
        <v>1</v>
      </c>
      <c r="AO1412">
        <v>0</v>
      </c>
      <c r="AP1412">
        <v>1</v>
      </c>
      <c r="AQ1412">
        <v>0</v>
      </c>
      <c r="AR1412">
        <v>0</v>
      </c>
      <c r="AS1412" t="s">
        <v>3</v>
      </c>
      <c r="AT1412">
        <v>2.5</v>
      </c>
      <c r="AU1412" t="s">
        <v>3</v>
      </c>
      <c r="AV1412">
        <v>0</v>
      </c>
      <c r="AW1412">
        <v>2</v>
      </c>
      <c r="AX1412">
        <v>36408505</v>
      </c>
      <c r="AY1412">
        <v>1</v>
      </c>
      <c r="AZ1412">
        <v>6144</v>
      </c>
      <c r="BA1412">
        <v>1376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Y1412*Source!I1409</f>
        <v>0.91249999999999998</v>
      </c>
      <c r="CY1412">
        <f>AA1412</f>
        <v>0.24</v>
      </c>
      <c r="CZ1412">
        <f>AE1412</f>
        <v>0.05</v>
      </c>
      <c r="DA1412">
        <f>AI1412</f>
        <v>4.7</v>
      </c>
      <c r="DB1412">
        <f>ROUND(ROUND(AT1412*CZ1412,2),2)</f>
        <v>0.13</v>
      </c>
      <c r="DC1412">
        <f>ROUND(ROUND(AT1412*AG1412,2),2)</f>
        <v>0</v>
      </c>
    </row>
    <row r="1413" spans="1:107">
      <c r="A1413">
        <f>ROW(Source!A1409)</f>
        <v>1409</v>
      </c>
      <c r="B1413">
        <v>36401907</v>
      </c>
      <c r="C1413">
        <v>36408489</v>
      </c>
      <c r="D1413">
        <v>29114470</v>
      </c>
      <c r="E1413">
        <v>1</v>
      </c>
      <c r="F1413">
        <v>1</v>
      </c>
      <c r="G1413">
        <v>1</v>
      </c>
      <c r="H1413">
        <v>3</v>
      </c>
      <c r="I1413" t="s">
        <v>317</v>
      </c>
      <c r="J1413" t="s">
        <v>319</v>
      </c>
      <c r="K1413" t="s">
        <v>318</v>
      </c>
      <c r="L1413">
        <v>1355</v>
      </c>
      <c r="N1413">
        <v>1010</v>
      </c>
      <c r="O1413" t="s">
        <v>58</v>
      </c>
      <c r="P1413" t="s">
        <v>58</v>
      </c>
      <c r="Q1413">
        <v>100</v>
      </c>
      <c r="W1413">
        <v>0</v>
      </c>
      <c r="X1413">
        <v>-228248654</v>
      </c>
      <c r="Y1413">
        <v>68.493150999999997</v>
      </c>
      <c r="AA1413">
        <v>55.19</v>
      </c>
      <c r="AB1413">
        <v>0</v>
      </c>
      <c r="AC1413">
        <v>0</v>
      </c>
      <c r="AD1413">
        <v>0</v>
      </c>
      <c r="AE1413">
        <v>86.24</v>
      </c>
      <c r="AF1413">
        <v>0</v>
      </c>
      <c r="AG1413">
        <v>0</v>
      </c>
      <c r="AH1413">
        <v>0</v>
      </c>
      <c r="AI1413">
        <v>0.64</v>
      </c>
      <c r="AJ1413">
        <v>1</v>
      </c>
      <c r="AK1413">
        <v>1</v>
      </c>
      <c r="AL1413">
        <v>1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 t="s">
        <v>3</v>
      </c>
      <c r="AT1413">
        <v>68.493150999999997</v>
      </c>
      <c r="AU1413" t="s">
        <v>3</v>
      </c>
      <c r="AV1413">
        <v>0</v>
      </c>
      <c r="AW1413">
        <v>1</v>
      </c>
      <c r="AX1413">
        <v>-1</v>
      </c>
      <c r="AY1413">
        <v>0</v>
      </c>
      <c r="AZ1413">
        <v>0</v>
      </c>
      <c r="BA1413" t="s">
        <v>3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Y1413*Source!I1409</f>
        <v>25.000000114999999</v>
      </c>
      <c r="CY1413">
        <f>AA1413</f>
        <v>55.19</v>
      </c>
      <c r="CZ1413">
        <f>AE1413</f>
        <v>86.24</v>
      </c>
      <c r="DA1413">
        <f>AI1413</f>
        <v>0.64</v>
      </c>
      <c r="DB1413">
        <f>ROUND(ROUND(AT1413*CZ1413,2),2)</f>
        <v>5906.85</v>
      </c>
      <c r="DC1413">
        <f>ROUND(ROUND(AT1413*AG1413,2),2)</f>
        <v>0</v>
      </c>
    </row>
    <row r="1414" spans="1:107">
      <c r="A1414">
        <f>ROW(Source!A1409)</f>
        <v>1409</v>
      </c>
      <c r="B1414">
        <v>36401907</v>
      </c>
      <c r="C1414">
        <v>36408489</v>
      </c>
      <c r="D1414">
        <v>29129522</v>
      </c>
      <c r="E1414">
        <v>1</v>
      </c>
      <c r="F1414">
        <v>1</v>
      </c>
      <c r="G1414">
        <v>1</v>
      </c>
      <c r="H1414">
        <v>3</v>
      </c>
      <c r="I1414" t="s">
        <v>307</v>
      </c>
      <c r="J1414" t="s">
        <v>309</v>
      </c>
      <c r="K1414" t="s">
        <v>308</v>
      </c>
      <c r="L1414">
        <v>1327</v>
      </c>
      <c r="N1414">
        <v>1005</v>
      </c>
      <c r="O1414" t="s">
        <v>155</v>
      </c>
      <c r="P1414" t="s">
        <v>155</v>
      </c>
      <c r="Q1414">
        <v>1</v>
      </c>
      <c r="W1414">
        <v>0</v>
      </c>
      <c r="X1414">
        <v>-1143029035</v>
      </c>
      <c r="Y1414">
        <v>100</v>
      </c>
      <c r="AA1414">
        <v>149.26</v>
      </c>
      <c r="AB1414">
        <v>0</v>
      </c>
      <c r="AC1414">
        <v>0</v>
      </c>
      <c r="AD1414">
        <v>0</v>
      </c>
      <c r="AE1414">
        <v>24.59</v>
      </c>
      <c r="AF1414">
        <v>0</v>
      </c>
      <c r="AG1414">
        <v>0</v>
      </c>
      <c r="AH1414">
        <v>0</v>
      </c>
      <c r="AI1414">
        <v>6.07</v>
      </c>
      <c r="AJ1414">
        <v>1</v>
      </c>
      <c r="AK1414">
        <v>1</v>
      </c>
      <c r="AL1414">
        <v>1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 t="s">
        <v>3</v>
      </c>
      <c r="AT1414">
        <v>100</v>
      </c>
      <c r="AU1414" t="s">
        <v>3</v>
      </c>
      <c r="AV1414">
        <v>0</v>
      </c>
      <c r="AW1414">
        <v>1</v>
      </c>
      <c r="AX1414">
        <v>-1</v>
      </c>
      <c r="AY1414">
        <v>0</v>
      </c>
      <c r="AZ1414">
        <v>0</v>
      </c>
      <c r="BA1414" t="s">
        <v>3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Y1414*Source!I1409</f>
        <v>36.5</v>
      </c>
      <c r="CY1414">
        <f>AA1414</f>
        <v>149.26</v>
      </c>
      <c r="CZ1414">
        <f>AE1414</f>
        <v>24.59</v>
      </c>
      <c r="DA1414">
        <f>AI1414</f>
        <v>6.07</v>
      </c>
      <c r="DB1414">
        <f>ROUND(ROUND(AT1414*CZ1414,2),2)</f>
        <v>2459</v>
      </c>
      <c r="DC1414">
        <f>ROUND(ROUND(AT1414*AG1414,2),2)</f>
        <v>0</v>
      </c>
    </row>
    <row r="1415" spans="1:107">
      <c r="A1415">
        <f>ROW(Source!A1409)</f>
        <v>1409</v>
      </c>
      <c r="B1415">
        <v>36401907</v>
      </c>
      <c r="C1415">
        <v>36408489</v>
      </c>
      <c r="D1415">
        <v>29129519</v>
      </c>
      <c r="E1415">
        <v>1</v>
      </c>
      <c r="F1415">
        <v>1</v>
      </c>
      <c r="G1415">
        <v>1</v>
      </c>
      <c r="H1415">
        <v>3</v>
      </c>
      <c r="I1415" t="s">
        <v>313</v>
      </c>
      <c r="J1415" t="s">
        <v>315</v>
      </c>
      <c r="K1415" t="s">
        <v>314</v>
      </c>
      <c r="L1415">
        <v>1301</v>
      </c>
      <c r="N1415">
        <v>1003</v>
      </c>
      <c r="O1415" t="s">
        <v>142</v>
      </c>
      <c r="P1415" t="s">
        <v>142</v>
      </c>
      <c r="Q1415">
        <v>1</v>
      </c>
      <c r="W1415">
        <v>0</v>
      </c>
      <c r="X1415">
        <v>987958059</v>
      </c>
      <c r="Y1415">
        <v>60</v>
      </c>
      <c r="AA1415">
        <v>21.67</v>
      </c>
      <c r="AB1415">
        <v>0</v>
      </c>
      <c r="AC1415">
        <v>0</v>
      </c>
      <c r="AD1415">
        <v>0</v>
      </c>
      <c r="AE1415">
        <v>8.27</v>
      </c>
      <c r="AF1415">
        <v>0</v>
      </c>
      <c r="AG1415">
        <v>0</v>
      </c>
      <c r="AH1415">
        <v>0</v>
      </c>
      <c r="AI1415">
        <v>2.62</v>
      </c>
      <c r="AJ1415">
        <v>1</v>
      </c>
      <c r="AK1415">
        <v>1</v>
      </c>
      <c r="AL1415">
        <v>1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 t="s">
        <v>3</v>
      </c>
      <c r="AT1415">
        <v>60</v>
      </c>
      <c r="AU1415" t="s">
        <v>3</v>
      </c>
      <c r="AV1415">
        <v>0</v>
      </c>
      <c r="AW1415">
        <v>1</v>
      </c>
      <c r="AX1415">
        <v>-1</v>
      </c>
      <c r="AY1415">
        <v>0</v>
      </c>
      <c r="AZ1415">
        <v>0</v>
      </c>
      <c r="BA1415" t="s">
        <v>3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Y1415*Source!I1409</f>
        <v>21.9</v>
      </c>
      <c r="CY1415">
        <f>AA1415</f>
        <v>21.67</v>
      </c>
      <c r="CZ1415">
        <f>AE1415</f>
        <v>8.27</v>
      </c>
      <c r="DA1415">
        <f>AI1415</f>
        <v>2.62</v>
      </c>
      <c r="DB1415">
        <f>ROUND(ROUND(AT1415*CZ1415,2),2)</f>
        <v>496.2</v>
      </c>
      <c r="DC1415">
        <f>ROUND(ROUND(AT1415*AG1415,2),2)</f>
        <v>0</v>
      </c>
    </row>
    <row r="1416" spans="1:107">
      <c r="A1416">
        <f>ROW(Source!A1409)</f>
        <v>1409</v>
      </c>
      <c r="B1416">
        <v>36401907</v>
      </c>
      <c r="C1416">
        <v>36408489</v>
      </c>
      <c r="D1416">
        <v>29129604</v>
      </c>
      <c r="E1416">
        <v>1</v>
      </c>
      <c r="F1416">
        <v>1</v>
      </c>
      <c r="G1416">
        <v>1</v>
      </c>
      <c r="H1416">
        <v>3</v>
      </c>
      <c r="I1416" t="s">
        <v>310</v>
      </c>
      <c r="J1416" t="s">
        <v>312</v>
      </c>
      <c r="K1416" t="s">
        <v>311</v>
      </c>
      <c r="L1416">
        <v>1301</v>
      </c>
      <c r="N1416">
        <v>1003</v>
      </c>
      <c r="O1416" t="s">
        <v>142</v>
      </c>
      <c r="P1416" t="s">
        <v>142</v>
      </c>
      <c r="Q1416">
        <v>1</v>
      </c>
      <c r="W1416">
        <v>0</v>
      </c>
      <c r="X1416">
        <v>426561494</v>
      </c>
      <c r="Y1416">
        <v>57.5</v>
      </c>
      <c r="AA1416">
        <v>13.66</v>
      </c>
      <c r="AB1416">
        <v>0</v>
      </c>
      <c r="AC1416">
        <v>0</v>
      </c>
      <c r="AD1416">
        <v>0</v>
      </c>
      <c r="AE1416">
        <v>6.76</v>
      </c>
      <c r="AF1416">
        <v>0</v>
      </c>
      <c r="AG1416">
        <v>0</v>
      </c>
      <c r="AH1416">
        <v>0</v>
      </c>
      <c r="AI1416">
        <v>2.02</v>
      </c>
      <c r="AJ1416">
        <v>1</v>
      </c>
      <c r="AK1416">
        <v>1</v>
      </c>
      <c r="AL1416">
        <v>1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 t="s">
        <v>3</v>
      </c>
      <c r="AT1416">
        <v>57.5</v>
      </c>
      <c r="AU1416" t="s">
        <v>3</v>
      </c>
      <c r="AV1416">
        <v>0</v>
      </c>
      <c r="AW1416">
        <v>1</v>
      </c>
      <c r="AX1416">
        <v>-1</v>
      </c>
      <c r="AY1416">
        <v>0</v>
      </c>
      <c r="AZ1416">
        <v>0</v>
      </c>
      <c r="BA1416" t="s">
        <v>3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Y1416*Source!I1409</f>
        <v>20.987500000000001</v>
      </c>
      <c r="CY1416">
        <f>AA1416</f>
        <v>13.66</v>
      </c>
      <c r="CZ1416">
        <f>AE1416</f>
        <v>6.76</v>
      </c>
      <c r="DA1416">
        <f>AI1416</f>
        <v>2.02</v>
      </c>
      <c r="DB1416">
        <f>ROUND(ROUND(AT1416*CZ1416,2),2)</f>
        <v>388.7</v>
      </c>
      <c r="DC1416">
        <f>ROUND(ROUND(AT1416*AG1416,2),2)</f>
        <v>0</v>
      </c>
    </row>
    <row r="1417" spans="1:107">
      <c r="A1417">
        <f>ROW(Source!A1415)</f>
        <v>1415</v>
      </c>
      <c r="B1417">
        <v>36401907</v>
      </c>
      <c r="C1417">
        <v>36408515</v>
      </c>
      <c r="D1417">
        <v>18442760</v>
      </c>
      <c r="E1417">
        <v>1</v>
      </c>
      <c r="F1417">
        <v>1</v>
      </c>
      <c r="G1417">
        <v>1</v>
      </c>
      <c r="H1417">
        <v>1</v>
      </c>
      <c r="I1417" t="s">
        <v>769</v>
      </c>
      <c r="J1417" t="s">
        <v>3</v>
      </c>
      <c r="K1417" t="s">
        <v>770</v>
      </c>
      <c r="L1417">
        <v>1369</v>
      </c>
      <c r="N1417">
        <v>1013</v>
      </c>
      <c r="O1417" t="s">
        <v>514</v>
      </c>
      <c r="P1417" t="s">
        <v>514</v>
      </c>
      <c r="Q1417">
        <v>1</v>
      </c>
      <c r="W1417">
        <v>0</v>
      </c>
      <c r="X1417">
        <v>1855713677</v>
      </c>
      <c r="Y1417">
        <v>42.009499999999996</v>
      </c>
      <c r="AA1417">
        <v>0</v>
      </c>
      <c r="AB1417">
        <v>0</v>
      </c>
      <c r="AC1417">
        <v>0</v>
      </c>
      <c r="AD1417">
        <v>354.22</v>
      </c>
      <c r="AE1417">
        <v>0</v>
      </c>
      <c r="AF1417">
        <v>0</v>
      </c>
      <c r="AG1417">
        <v>0</v>
      </c>
      <c r="AH1417">
        <v>354.22</v>
      </c>
      <c r="AI1417">
        <v>1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1</v>
      </c>
      <c r="AQ1417">
        <v>0</v>
      </c>
      <c r="AR1417">
        <v>0</v>
      </c>
      <c r="AS1417" t="s">
        <v>3</v>
      </c>
      <c r="AT1417">
        <v>36.53</v>
      </c>
      <c r="AU1417" t="s">
        <v>134</v>
      </c>
      <c r="AV1417">
        <v>1</v>
      </c>
      <c r="AW1417">
        <v>2</v>
      </c>
      <c r="AX1417">
        <v>36408519</v>
      </c>
      <c r="AY1417">
        <v>1</v>
      </c>
      <c r="AZ1417">
        <v>0</v>
      </c>
      <c r="BA1417">
        <v>1381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Y1417*Source!I1415</f>
        <v>2.5205699999999998</v>
      </c>
      <c r="CY1417">
        <f>AD1417</f>
        <v>354.22</v>
      </c>
      <c r="CZ1417">
        <f>AH1417</f>
        <v>354.22</v>
      </c>
      <c r="DA1417">
        <f>AL1417</f>
        <v>1</v>
      </c>
      <c r="DB1417">
        <f>ROUND((ROUND(AT1417*CZ1417,2)*1.15),2)</f>
        <v>14880.61</v>
      </c>
      <c r="DC1417">
        <f>ROUND((ROUND(AT1417*AG1417,2)*1.15),2)</f>
        <v>0</v>
      </c>
    </row>
    <row r="1418" spans="1:107">
      <c r="A1418">
        <f>ROW(Source!A1415)</f>
        <v>1415</v>
      </c>
      <c r="B1418">
        <v>36401907</v>
      </c>
      <c r="C1418">
        <v>36408515</v>
      </c>
      <c r="D1418">
        <v>29109376</v>
      </c>
      <c r="E1418">
        <v>1</v>
      </c>
      <c r="F1418">
        <v>1</v>
      </c>
      <c r="G1418">
        <v>1</v>
      </c>
      <c r="H1418">
        <v>3</v>
      </c>
      <c r="I1418" t="s">
        <v>326</v>
      </c>
      <c r="J1418" t="s">
        <v>328</v>
      </c>
      <c r="K1418" t="s">
        <v>327</v>
      </c>
      <c r="L1418">
        <v>1346</v>
      </c>
      <c r="N1418">
        <v>1009</v>
      </c>
      <c r="O1418" t="s">
        <v>160</v>
      </c>
      <c r="P1418" t="s">
        <v>160</v>
      </c>
      <c r="Q1418">
        <v>1</v>
      </c>
      <c r="W1418">
        <v>0</v>
      </c>
      <c r="X1418">
        <v>-501888552</v>
      </c>
      <c r="Y1418">
        <v>0.83333299999999999</v>
      </c>
      <c r="AA1418">
        <v>25647.39</v>
      </c>
      <c r="AB1418">
        <v>0</v>
      </c>
      <c r="AC1418">
        <v>0</v>
      </c>
      <c r="AD1418">
        <v>0</v>
      </c>
      <c r="AE1418">
        <v>4894.54</v>
      </c>
      <c r="AF1418">
        <v>0</v>
      </c>
      <c r="AG1418">
        <v>0</v>
      </c>
      <c r="AH1418">
        <v>0</v>
      </c>
      <c r="AI1418">
        <v>5.24</v>
      </c>
      <c r="AJ1418">
        <v>1</v>
      </c>
      <c r="AK1418">
        <v>1</v>
      </c>
      <c r="AL1418">
        <v>1</v>
      </c>
      <c r="AN1418">
        <v>1</v>
      </c>
      <c r="AO1418">
        <v>0</v>
      </c>
      <c r="AP1418">
        <v>1</v>
      </c>
      <c r="AQ1418">
        <v>0</v>
      </c>
      <c r="AR1418">
        <v>0</v>
      </c>
      <c r="AS1418" t="s">
        <v>3</v>
      </c>
      <c r="AT1418">
        <v>0.83333299999999999</v>
      </c>
      <c r="AU1418" t="s">
        <v>3</v>
      </c>
      <c r="AV1418">
        <v>0</v>
      </c>
      <c r="AW1418">
        <v>2</v>
      </c>
      <c r="AX1418">
        <v>36408520</v>
      </c>
      <c r="AY1418">
        <v>1</v>
      </c>
      <c r="AZ1418">
        <v>6144</v>
      </c>
      <c r="BA1418">
        <v>1382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Y1418*Source!I1415</f>
        <v>4.9999979999999999E-2</v>
      </c>
      <c r="CY1418">
        <f>AA1418</f>
        <v>25647.39</v>
      </c>
      <c r="CZ1418">
        <f>AE1418</f>
        <v>4894.54</v>
      </c>
      <c r="DA1418">
        <f>AI1418</f>
        <v>5.24</v>
      </c>
      <c r="DB1418">
        <f>ROUND(ROUND(AT1418*CZ1418,2),2)</f>
        <v>4078.78</v>
      </c>
      <c r="DC1418">
        <f>ROUND(ROUND(AT1418*AG1418,2),2)</f>
        <v>0</v>
      </c>
    </row>
    <row r="1419" spans="1:107">
      <c r="A1419">
        <f>ROW(Source!A1415)</f>
        <v>1415</v>
      </c>
      <c r="B1419">
        <v>36401907</v>
      </c>
      <c r="C1419">
        <v>36408515</v>
      </c>
      <c r="D1419">
        <v>29109730</v>
      </c>
      <c r="E1419">
        <v>1</v>
      </c>
      <c r="F1419">
        <v>1</v>
      </c>
      <c r="G1419">
        <v>1</v>
      </c>
      <c r="H1419">
        <v>3</v>
      </c>
      <c r="I1419" t="s">
        <v>330</v>
      </c>
      <c r="J1419" t="s">
        <v>332</v>
      </c>
      <c r="K1419" t="s">
        <v>331</v>
      </c>
      <c r="L1419">
        <v>1327</v>
      </c>
      <c r="N1419">
        <v>1005</v>
      </c>
      <c r="O1419" t="s">
        <v>155</v>
      </c>
      <c r="P1419" t="s">
        <v>155</v>
      </c>
      <c r="Q1419">
        <v>1</v>
      </c>
      <c r="W1419">
        <v>0</v>
      </c>
      <c r="X1419">
        <v>650529573</v>
      </c>
      <c r="Y1419">
        <v>100</v>
      </c>
      <c r="AA1419">
        <v>372.63</v>
      </c>
      <c r="AB1419">
        <v>0</v>
      </c>
      <c r="AC1419">
        <v>0</v>
      </c>
      <c r="AD1419">
        <v>0</v>
      </c>
      <c r="AE1419">
        <v>37.299999999999997</v>
      </c>
      <c r="AF1419">
        <v>0</v>
      </c>
      <c r="AG1419">
        <v>0</v>
      </c>
      <c r="AH1419">
        <v>0</v>
      </c>
      <c r="AI1419">
        <v>9.99</v>
      </c>
      <c r="AJ1419">
        <v>1</v>
      </c>
      <c r="AK1419">
        <v>1</v>
      </c>
      <c r="AL1419">
        <v>1</v>
      </c>
      <c r="AN1419">
        <v>1</v>
      </c>
      <c r="AO1419">
        <v>0</v>
      </c>
      <c r="AP1419">
        <v>1</v>
      </c>
      <c r="AQ1419">
        <v>0</v>
      </c>
      <c r="AR1419">
        <v>0</v>
      </c>
      <c r="AS1419" t="s">
        <v>3</v>
      </c>
      <c r="AT1419">
        <v>100</v>
      </c>
      <c r="AU1419" t="s">
        <v>3</v>
      </c>
      <c r="AV1419">
        <v>0</v>
      </c>
      <c r="AW1419">
        <v>2</v>
      </c>
      <c r="AX1419">
        <v>36408521</v>
      </c>
      <c r="AY1419">
        <v>1</v>
      </c>
      <c r="AZ1419">
        <v>6144</v>
      </c>
      <c r="BA1419">
        <v>1383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Y1419*Source!I1415</f>
        <v>6</v>
      </c>
      <c r="CY1419">
        <f>AA1419</f>
        <v>372.63</v>
      </c>
      <c r="CZ1419">
        <f>AE1419</f>
        <v>37.299999999999997</v>
      </c>
      <c r="DA1419">
        <f>AI1419</f>
        <v>9.99</v>
      </c>
      <c r="DB1419">
        <f>ROUND(ROUND(AT1419*CZ1419,2),2)</f>
        <v>3730</v>
      </c>
      <c r="DC1419">
        <f>ROUND(ROUND(AT1419*AG1419,2),2)</f>
        <v>0</v>
      </c>
    </row>
    <row r="1420" spans="1:107">
      <c r="A1420">
        <f>ROW(Source!A1418)</f>
        <v>1418</v>
      </c>
      <c r="B1420">
        <v>36401907</v>
      </c>
      <c r="C1420">
        <v>36408524</v>
      </c>
      <c r="D1420">
        <v>29364679</v>
      </c>
      <c r="E1420">
        <v>1</v>
      </c>
      <c r="F1420">
        <v>1</v>
      </c>
      <c r="G1420">
        <v>1</v>
      </c>
      <c r="H1420">
        <v>1</v>
      </c>
      <c r="I1420" t="s">
        <v>688</v>
      </c>
      <c r="J1420" t="s">
        <v>3</v>
      </c>
      <c r="K1420" t="s">
        <v>689</v>
      </c>
      <c r="L1420">
        <v>1369</v>
      </c>
      <c r="N1420">
        <v>1013</v>
      </c>
      <c r="O1420" t="s">
        <v>514</v>
      </c>
      <c r="P1420" t="s">
        <v>514</v>
      </c>
      <c r="Q1420">
        <v>1</v>
      </c>
      <c r="W1420">
        <v>0</v>
      </c>
      <c r="X1420">
        <v>931378261</v>
      </c>
      <c r="Y1420">
        <v>108.56</v>
      </c>
      <c r="AA1420">
        <v>0</v>
      </c>
      <c r="AB1420">
        <v>0</v>
      </c>
      <c r="AC1420">
        <v>0</v>
      </c>
      <c r="AD1420">
        <v>316.85000000000002</v>
      </c>
      <c r="AE1420">
        <v>0</v>
      </c>
      <c r="AF1420">
        <v>0</v>
      </c>
      <c r="AG1420">
        <v>0</v>
      </c>
      <c r="AH1420">
        <v>316.85000000000002</v>
      </c>
      <c r="AI1420">
        <v>1</v>
      </c>
      <c r="AJ1420">
        <v>1</v>
      </c>
      <c r="AK1420">
        <v>1</v>
      </c>
      <c r="AL1420">
        <v>1</v>
      </c>
      <c r="AN1420">
        <v>0</v>
      </c>
      <c r="AO1420">
        <v>1</v>
      </c>
      <c r="AP1420">
        <v>1</v>
      </c>
      <c r="AQ1420">
        <v>0</v>
      </c>
      <c r="AR1420">
        <v>0</v>
      </c>
      <c r="AS1420" t="s">
        <v>3</v>
      </c>
      <c r="AT1420">
        <v>94.4</v>
      </c>
      <c r="AU1420" t="s">
        <v>134</v>
      </c>
      <c r="AV1420">
        <v>1</v>
      </c>
      <c r="AW1420">
        <v>2</v>
      </c>
      <c r="AX1420">
        <v>36408532</v>
      </c>
      <c r="AY1420">
        <v>1</v>
      </c>
      <c r="AZ1420">
        <v>0</v>
      </c>
      <c r="BA1420">
        <v>1384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Y1420*Source!I1418</f>
        <v>6.5136000000000003</v>
      </c>
      <c r="CY1420">
        <f>AD1420</f>
        <v>316.85000000000002</v>
      </c>
      <c r="CZ1420">
        <f>AH1420</f>
        <v>316.85000000000002</v>
      </c>
      <c r="DA1420">
        <f>AL1420</f>
        <v>1</v>
      </c>
      <c r="DB1420">
        <f>ROUND((ROUND(AT1420*CZ1420,2)*1.15),2)</f>
        <v>34397.24</v>
      </c>
      <c r="DC1420">
        <f>ROUND((ROUND(AT1420*AG1420,2)*1.15),2)</f>
        <v>0</v>
      </c>
    </row>
    <row r="1421" spans="1:107">
      <c r="A1421">
        <f>ROW(Source!A1418)</f>
        <v>1418</v>
      </c>
      <c r="B1421">
        <v>36401907</v>
      </c>
      <c r="C1421">
        <v>36408524</v>
      </c>
      <c r="D1421">
        <v>121548</v>
      </c>
      <c r="E1421">
        <v>1</v>
      </c>
      <c r="F1421">
        <v>1</v>
      </c>
      <c r="G1421">
        <v>1</v>
      </c>
      <c r="H1421">
        <v>1</v>
      </c>
      <c r="I1421" t="s">
        <v>35</v>
      </c>
      <c r="J1421" t="s">
        <v>3</v>
      </c>
      <c r="K1421" t="s">
        <v>515</v>
      </c>
      <c r="L1421">
        <v>608254</v>
      </c>
      <c r="N1421">
        <v>1013</v>
      </c>
      <c r="O1421" t="s">
        <v>516</v>
      </c>
      <c r="P1421" t="s">
        <v>516</v>
      </c>
      <c r="Q1421">
        <v>1</v>
      </c>
      <c r="W1421">
        <v>0</v>
      </c>
      <c r="X1421">
        <v>-185737400</v>
      </c>
      <c r="Y1421">
        <v>0.2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1</v>
      </c>
      <c r="AJ1421">
        <v>1</v>
      </c>
      <c r="AK1421">
        <v>1</v>
      </c>
      <c r="AL1421">
        <v>1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0.2</v>
      </c>
      <c r="AU1421" t="s">
        <v>3</v>
      </c>
      <c r="AV1421">
        <v>2</v>
      </c>
      <c r="AW1421">
        <v>2</v>
      </c>
      <c r="AX1421">
        <v>36408533</v>
      </c>
      <c r="AY1421">
        <v>1</v>
      </c>
      <c r="AZ1421">
        <v>0</v>
      </c>
      <c r="BA1421">
        <v>1385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Y1421*Source!I1418</f>
        <v>1.2E-2</v>
      </c>
      <c r="CY1421">
        <f>AD1421</f>
        <v>0</v>
      </c>
      <c r="CZ1421">
        <f>AH1421</f>
        <v>0</v>
      </c>
      <c r="DA1421">
        <f>AL1421</f>
        <v>1</v>
      </c>
      <c r="DB1421">
        <f t="shared" ref="DB1421:DB1448" si="221">ROUND(ROUND(AT1421*CZ1421,2),2)</f>
        <v>0</v>
      </c>
      <c r="DC1421">
        <f t="shared" ref="DC1421:DC1448" si="222">ROUND(ROUND(AT1421*AG1421,2),2)</f>
        <v>0</v>
      </c>
    </row>
    <row r="1422" spans="1:107">
      <c r="A1422">
        <f>ROW(Source!A1418)</f>
        <v>1418</v>
      </c>
      <c r="B1422">
        <v>36401907</v>
      </c>
      <c r="C1422">
        <v>36408524</v>
      </c>
      <c r="D1422">
        <v>29172362</v>
      </c>
      <c r="E1422">
        <v>1</v>
      </c>
      <c r="F1422">
        <v>1</v>
      </c>
      <c r="G1422">
        <v>1</v>
      </c>
      <c r="H1422">
        <v>2</v>
      </c>
      <c r="I1422" t="s">
        <v>690</v>
      </c>
      <c r="J1422" t="s">
        <v>691</v>
      </c>
      <c r="K1422" t="s">
        <v>692</v>
      </c>
      <c r="L1422">
        <v>1368</v>
      </c>
      <c r="N1422">
        <v>1011</v>
      </c>
      <c r="O1422" t="s">
        <v>520</v>
      </c>
      <c r="P1422" t="s">
        <v>520</v>
      </c>
      <c r="Q1422">
        <v>1</v>
      </c>
      <c r="W1422">
        <v>0</v>
      </c>
      <c r="X1422">
        <v>2071614860</v>
      </c>
      <c r="Y1422">
        <v>0.2</v>
      </c>
      <c r="AA1422">
        <v>0</v>
      </c>
      <c r="AB1422">
        <v>1113.56</v>
      </c>
      <c r="AC1422">
        <v>449.82</v>
      </c>
      <c r="AD1422">
        <v>0</v>
      </c>
      <c r="AE1422">
        <v>0</v>
      </c>
      <c r="AF1422">
        <v>134.65</v>
      </c>
      <c r="AG1422">
        <v>13.5</v>
      </c>
      <c r="AH1422">
        <v>0</v>
      </c>
      <c r="AI1422">
        <v>1</v>
      </c>
      <c r="AJ1422">
        <v>8.27</v>
      </c>
      <c r="AK1422">
        <v>33.32</v>
      </c>
      <c r="AL1422">
        <v>1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0.2</v>
      </c>
      <c r="AU1422" t="s">
        <v>3</v>
      </c>
      <c r="AV1422">
        <v>0</v>
      </c>
      <c r="AW1422">
        <v>2</v>
      </c>
      <c r="AX1422">
        <v>36408534</v>
      </c>
      <c r="AY1422">
        <v>1</v>
      </c>
      <c r="AZ1422">
        <v>0</v>
      </c>
      <c r="BA1422">
        <v>1386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Y1422*Source!I1418</f>
        <v>1.2E-2</v>
      </c>
      <c r="CY1422">
        <f>AB1422</f>
        <v>1113.56</v>
      </c>
      <c r="CZ1422">
        <f>AF1422</f>
        <v>134.65</v>
      </c>
      <c r="DA1422">
        <f>AJ1422</f>
        <v>8.27</v>
      </c>
      <c r="DB1422">
        <f t="shared" si="221"/>
        <v>26.93</v>
      </c>
      <c r="DC1422">
        <f t="shared" si="222"/>
        <v>2.7</v>
      </c>
    </row>
    <row r="1423" spans="1:107">
      <c r="A1423">
        <f>ROW(Source!A1418)</f>
        <v>1418</v>
      </c>
      <c r="B1423">
        <v>36401907</v>
      </c>
      <c r="C1423">
        <v>36408524</v>
      </c>
      <c r="D1423">
        <v>29174913</v>
      </c>
      <c r="E1423">
        <v>1</v>
      </c>
      <c r="F1423">
        <v>1</v>
      </c>
      <c r="G1423">
        <v>1</v>
      </c>
      <c r="H1423">
        <v>2</v>
      </c>
      <c r="I1423" t="s">
        <v>531</v>
      </c>
      <c r="J1423" t="s">
        <v>532</v>
      </c>
      <c r="K1423" t="s">
        <v>533</v>
      </c>
      <c r="L1423">
        <v>1368</v>
      </c>
      <c r="N1423">
        <v>1011</v>
      </c>
      <c r="O1423" t="s">
        <v>520</v>
      </c>
      <c r="P1423" t="s">
        <v>520</v>
      </c>
      <c r="Q1423">
        <v>1</v>
      </c>
      <c r="W1423">
        <v>0</v>
      </c>
      <c r="X1423">
        <v>458544584</v>
      </c>
      <c r="Y1423">
        <v>0.2</v>
      </c>
      <c r="AA1423">
        <v>0</v>
      </c>
      <c r="AB1423">
        <v>932.72</v>
      </c>
      <c r="AC1423">
        <v>386.51</v>
      </c>
      <c r="AD1423">
        <v>0</v>
      </c>
      <c r="AE1423">
        <v>0</v>
      </c>
      <c r="AF1423">
        <v>87.17</v>
      </c>
      <c r="AG1423">
        <v>11.6</v>
      </c>
      <c r="AH1423">
        <v>0</v>
      </c>
      <c r="AI1423">
        <v>1</v>
      </c>
      <c r="AJ1423">
        <v>10.7</v>
      </c>
      <c r="AK1423">
        <v>33.32</v>
      </c>
      <c r="AL1423">
        <v>1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0.2</v>
      </c>
      <c r="AU1423" t="s">
        <v>3</v>
      </c>
      <c r="AV1423">
        <v>0</v>
      </c>
      <c r="AW1423">
        <v>2</v>
      </c>
      <c r="AX1423">
        <v>36408535</v>
      </c>
      <c r="AY1423">
        <v>1</v>
      </c>
      <c r="AZ1423">
        <v>0</v>
      </c>
      <c r="BA1423">
        <v>1387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Y1423*Source!I1418</f>
        <v>1.2E-2</v>
      </c>
      <c r="CY1423">
        <f>AB1423</f>
        <v>932.72</v>
      </c>
      <c r="CZ1423">
        <f>AF1423</f>
        <v>87.17</v>
      </c>
      <c r="DA1423">
        <f>AJ1423</f>
        <v>10.7</v>
      </c>
      <c r="DB1423">
        <f t="shared" si="221"/>
        <v>17.43</v>
      </c>
      <c r="DC1423">
        <f t="shared" si="222"/>
        <v>2.3199999999999998</v>
      </c>
    </row>
    <row r="1424" spans="1:107">
      <c r="A1424">
        <f>ROW(Source!A1418)</f>
        <v>1418</v>
      </c>
      <c r="B1424">
        <v>36401907</v>
      </c>
      <c r="C1424">
        <v>36408524</v>
      </c>
      <c r="D1424">
        <v>29164111</v>
      </c>
      <c r="E1424">
        <v>1</v>
      </c>
      <c r="F1424">
        <v>1</v>
      </c>
      <c r="G1424">
        <v>1</v>
      </c>
      <c r="H1424">
        <v>3</v>
      </c>
      <c r="I1424" t="s">
        <v>736</v>
      </c>
      <c r="J1424" t="s">
        <v>737</v>
      </c>
      <c r="K1424" t="s">
        <v>738</v>
      </c>
      <c r="L1424">
        <v>1355</v>
      </c>
      <c r="N1424">
        <v>1010</v>
      </c>
      <c r="O1424" t="s">
        <v>58</v>
      </c>
      <c r="P1424" t="s">
        <v>58</v>
      </c>
      <c r="Q1424">
        <v>100</v>
      </c>
      <c r="W1424">
        <v>0</v>
      </c>
      <c r="X1424">
        <v>-1689080274</v>
      </c>
      <c r="Y1424">
        <v>1.02</v>
      </c>
      <c r="AA1424">
        <v>783</v>
      </c>
      <c r="AB1424">
        <v>0</v>
      </c>
      <c r="AC1424">
        <v>0</v>
      </c>
      <c r="AD1424">
        <v>0</v>
      </c>
      <c r="AE1424">
        <v>100</v>
      </c>
      <c r="AF1424">
        <v>0</v>
      </c>
      <c r="AG1424">
        <v>0</v>
      </c>
      <c r="AH1424">
        <v>0</v>
      </c>
      <c r="AI1424">
        <v>7.83</v>
      </c>
      <c r="AJ1424">
        <v>1</v>
      </c>
      <c r="AK1424">
        <v>1</v>
      </c>
      <c r="AL1424">
        <v>1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1.02</v>
      </c>
      <c r="AU1424" t="s">
        <v>3</v>
      </c>
      <c r="AV1424">
        <v>0</v>
      </c>
      <c r="AW1424">
        <v>2</v>
      </c>
      <c r="AX1424">
        <v>36408536</v>
      </c>
      <c r="AY1424">
        <v>1</v>
      </c>
      <c r="AZ1424">
        <v>0</v>
      </c>
      <c r="BA1424">
        <v>1388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Y1424*Source!I1418</f>
        <v>6.1199999999999997E-2</v>
      </c>
      <c r="CY1424">
        <f>AA1424</f>
        <v>783</v>
      </c>
      <c r="CZ1424">
        <f>AE1424</f>
        <v>100</v>
      </c>
      <c r="DA1424">
        <f>AI1424</f>
        <v>7.83</v>
      </c>
      <c r="DB1424">
        <f t="shared" si="221"/>
        <v>102</v>
      </c>
      <c r="DC1424">
        <f t="shared" si="222"/>
        <v>0</v>
      </c>
    </row>
    <row r="1425" spans="1:107">
      <c r="A1425">
        <f>ROW(Source!A1418)</f>
        <v>1418</v>
      </c>
      <c r="B1425">
        <v>36401907</v>
      </c>
      <c r="C1425">
        <v>36408524</v>
      </c>
      <c r="D1425">
        <v>29170288</v>
      </c>
      <c r="E1425">
        <v>1</v>
      </c>
      <c r="F1425">
        <v>1</v>
      </c>
      <c r="G1425">
        <v>1</v>
      </c>
      <c r="H1425">
        <v>3</v>
      </c>
      <c r="I1425" t="s">
        <v>258</v>
      </c>
      <c r="J1425" t="s">
        <v>260</v>
      </c>
      <c r="K1425" t="s">
        <v>259</v>
      </c>
      <c r="L1425">
        <v>1354</v>
      </c>
      <c r="N1425">
        <v>1010</v>
      </c>
      <c r="O1425" t="s">
        <v>237</v>
      </c>
      <c r="P1425" t="s">
        <v>237</v>
      </c>
      <c r="Q1425">
        <v>1</v>
      </c>
      <c r="W1425">
        <v>0</v>
      </c>
      <c r="X1425">
        <v>-1432988646</v>
      </c>
      <c r="Y1425">
        <v>100</v>
      </c>
      <c r="AA1425">
        <v>54.36</v>
      </c>
      <c r="AB1425">
        <v>0</v>
      </c>
      <c r="AC1425">
        <v>0</v>
      </c>
      <c r="AD1425">
        <v>0</v>
      </c>
      <c r="AE1425">
        <v>15.27</v>
      </c>
      <c r="AF1425">
        <v>0</v>
      </c>
      <c r="AG1425">
        <v>0</v>
      </c>
      <c r="AH1425">
        <v>0</v>
      </c>
      <c r="AI1425">
        <v>3.56</v>
      </c>
      <c r="AJ1425">
        <v>1</v>
      </c>
      <c r="AK1425">
        <v>1</v>
      </c>
      <c r="AL1425">
        <v>1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 t="s">
        <v>3</v>
      </c>
      <c r="AT1425">
        <v>100</v>
      </c>
      <c r="AU1425" t="s">
        <v>3</v>
      </c>
      <c r="AV1425">
        <v>0</v>
      </c>
      <c r="AW1425">
        <v>1</v>
      </c>
      <c r="AX1425">
        <v>-1</v>
      </c>
      <c r="AY1425">
        <v>0</v>
      </c>
      <c r="AZ1425">
        <v>0</v>
      </c>
      <c r="BA1425" t="s">
        <v>3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Y1425*Source!I1418</f>
        <v>6</v>
      </c>
      <c r="CY1425">
        <f>AA1425</f>
        <v>54.36</v>
      </c>
      <c r="CZ1425">
        <f>AE1425</f>
        <v>15.27</v>
      </c>
      <c r="DA1425">
        <f>AI1425</f>
        <v>3.56</v>
      </c>
      <c r="DB1425">
        <f t="shared" si="221"/>
        <v>1527</v>
      </c>
      <c r="DC1425">
        <f t="shared" si="222"/>
        <v>0</v>
      </c>
    </row>
    <row r="1426" spans="1:107">
      <c r="A1426">
        <f>ROW(Source!A1418)</f>
        <v>1418</v>
      </c>
      <c r="B1426">
        <v>36401907</v>
      </c>
      <c r="C1426">
        <v>36408524</v>
      </c>
      <c r="D1426">
        <v>29171808</v>
      </c>
      <c r="E1426">
        <v>1</v>
      </c>
      <c r="F1426">
        <v>1</v>
      </c>
      <c r="G1426">
        <v>1</v>
      </c>
      <c r="H1426">
        <v>3</v>
      </c>
      <c r="I1426" t="s">
        <v>705</v>
      </c>
      <c r="J1426" t="s">
        <v>706</v>
      </c>
      <c r="K1426" t="s">
        <v>707</v>
      </c>
      <c r="L1426">
        <v>1374</v>
      </c>
      <c r="N1426">
        <v>1013</v>
      </c>
      <c r="O1426" t="s">
        <v>708</v>
      </c>
      <c r="P1426" t="s">
        <v>708</v>
      </c>
      <c r="Q1426">
        <v>1</v>
      </c>
      <c r="W1426">
        <v>0</v>
      </c>
      <c r="X1426">
        <v>-915781824</v>
      </c>
      <c r="Y1426">
        <v>18.73</v>
      </c>
      <c r="AA1426">
        <v>1</v>
      </c>
      <c r="AB1426">
        <v>0</v>
      </c>
      <c r="AC1426">
        <v>0</v>
      </c>
      <c r="AD1426">
        <v>0</v>
      </c>
      <c r="AE1426">
        <v>1</v>
      </c>
      <c r="AF1426">
        <v>0</v>
      </c>
      <c r="AG1426">
        <v>0</v>
      </c>
      <c r="AH1426">
        <v>0</v>
      </c>
      <c r="AI1426">
        <v>1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1</v>
      </c>
      <c r="AQ1426">
        <v>0</v>
      </c>
      <c r="AR1426">
        <v>0</v>
      </c>
      <c r="AS1426" t="s">
        <v>3</v>
      </c>
      <c r="AT1426">
        <v>18.73</v>
      </c>
      <c r="AU1426" t="s">
        <v>3</v>
      </c>
      <c r="AV1426">
        <v>0</v>
      </c>
      <c r="AW1426">
        <v>2</v>
      </c>
      <c r="AX1426">
        <v>36408537</v>
      </c>
      <c r="AY1426">
        <v>1</v>
      </c>
      <c r="AZ1426">
        <v>0</v>
      </c>
      <c r="BA1426">
        <v>1389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Y1426*Source!I1418</f>
        <v>1.1237999999999999</v>
      </c>
      <c r="CY1426">
        <f>AA1426</f>
        <v>1</v>
      </c>
      <c r="CZ1426">
        <f>AE1426</f>
        <v>1</v>
      </c>
      <c r="DA1426">
        <f>AI1426</f>
        <v>1</v>
      </c>
      <c r="DB1426">
        <f t="shared" si="221"/>
        <v>18.73</v>
      </c>
      <c r="DC1426">
        <f t="shared" si="222"/>
        <v>0</v>
      </c>
    </row>
    <row r="1427" spans="1:107">
      <c r="A1427">
        <f>ROW(Source!A1420)</f>
        <v>1420</v>
      </c>
      <c r="B1427">
        <v>36401907</v>
      </c>
      <c r="C1427">
        <v>36408539</v>
      </c>
      <c r="D1427">
        <v>18411117</v>
      </c>
      <c r="E1427">
        <v>1</v>
      </c>
      <c r="F1427">
        <v>1</v>
      </c>
      <c r="G1427">
        <v>1</v>
      </c>
      <c r="H1427">
        <v>1</v>
      </c>
      <c r="I1427" t="s">
        <v>774</v>
      </c>
      <c r="J1427" t="s">
        <v>3</v>
      </c>
      <c r="K1427" t="s">
        <v>775</v>
      </c>
      <c r="L1427">
        <v>1369</v>
      </c>
      <c r="N1427">
        <v>1013</v>
      </c>
      <c r="O1427" t="s">
        <v>514</v>
      </c>
      <c r="P1427" t="s">
        <v>514</v>
      </c>
      <c r="Q1427">
        <v>1</v>
      </c>
      <c r="W1427">
        <v>0</v>
      </c>
      <c r="X1427">
        <v>-1739886638</v>
      </c>
      <c r="Y1427">
        <v>8.3800000000000008</v>
      </c>
      <c r="AA1427">
        <v>0</v>
      </c>
      <c r="AB1427">
        <v>0</v>
      </c>
      <c r="AC1427">
        <v>0</v>
      </c>
      <c r="AD1427">
        <v>307.27</v>
      </c>
      <c r="AE1427">
        <v>0</v>
      </c>
      <c r="AF1427">
        <v>0</v>
      </c>
      <c r="AG1427">
        <v>0</v>
      </c>
      <c r="AH1427">
        <v>307.27</v>
      </c>
      <c r="AI1427">
        <v>1</v>
      </c>
      <c r="AJ1427">
        <v>1</v>
      </c>
      <c r="AK1427">
        <v>1</v>
      </c>
      <c r="AL1427">
        <v>1</v>
      </c>
      <c r="AN1427">
        <v>0</v>
      </c>
      <c r="AO1427">
        <v>1</v>
      </c>
      <c r="AP1427">
        <v>0</v>
      </c>
      <c r="AQ1427">
        <v>0</v>
      </c>
      <c r="AR1427">
        <v>0</v>
      </c>
      <c r="AS1427" t="s">
        <v>3</v>
      </c>
      <c r="AT1427">
        <v>8.3800000000000008</v>
      </c>
      <c r="AU1427" t="s">
        <v>3</v>
      </c>
      <c r="AV1427">
        <v>1</v>
      </c>
      <c r="AW1427">
        <v>2</v>
      </c>
      <c r="AX1427">
        <v>36408542</v>
      </c>
      <c r="AY1427">
        <v>1</v>
      </c>
      <c r="AZ1427">
        <v>0</v>
      </c>
      <c r="BA1427">
        <v>1390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Y1427*Source!I1420</f>
        <v>5.0280000000000005</v>
      </c>
      <c r="CY1427">
        <f>AD1427</f>
        <v>307.27</v>
      </c>
      <c r="CZ1427">
        <f>AH1427</f>
        <v>307.27</v>
      </c>
      <c r="DA1427">
        <f>AL1427</f>
        <v>1</v>
      </c>
      <c r="DB1427">
        <f t="shared" si="221"/>
        <v>2574.92</v>
      </c>
      <c r="DC1427">
        <f t="shared" si="222"/>
        <v>0</v>
      </c>
    </row>
    <row r="1428" spans="1:107">
      <c r="A1428">
        <f>ROW(Source!A1420)</f>
        <v>1420</v>
      </c>
      <c r="B1428">
        <v>36401907</v>
      </c>
      <c r="C1428">
        <v>36408539</v>
      </c>
      <c r="D1428">
        <v>29110424</v>
      </c>
      <c r="E1428">
        <v>1</v>
      </c>
      <c r="F1428">
        <v>1</v>
      </c>
      <c r="G1428">
        <v>1</v>
      </c>
      <c r="H1428">
        <v>3</v>
      </c>
      <c r="I1428" t="s">
        <v>363</v>
      </c>
      <c r="J1428" t="s">
        <v>365</v>
      </c>
      <c r="K1428" t="s">
        <v>364</v>
      </c>
      <c r="L1428">
        <v>1348</v>
      </c>
      <c r="N1428">
        <v>1009</v>
      </c>
      <c r="O1428" t="s">
        <v>30</v>
      </c>
      <c r="P1428" t="s">
        <v>30</v>
      </c>
      <c r="Q1428">
        <v>1000</v>
      </c>
      <c r="W1428">
        <v>0</v>
      </c>
      <c r="X1428">
        <v>1748645217</v>
      </c>
      <c r="Y1428">
        <v>1.6E-2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1</v>
      </c>
      <c r="AJ1428">
        <v>1</v>
      </c>
      <c r="AK1428">
        <v>1</v>
      </c>
      <c r="AL1428">
        <v>1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 t="s">
        <v>3</v>
      </c>
      <c r="AT1428">
        <v>1.6E-2</v>
      </c>
      <c r="AU1428" t="s">
        <v>3</v>
      </c>
      <c r="AV1428">
        <v>0</v>
      </c>
      <c r="AW1428">
        <v>2</v>
      </c>
      <c r="AX1428">
        <v>36408543</v>
      </c>
      <c r="AY1428">
        <v>1</v>
      </c>
      <c r="AZ1428">
        <v>0</v>
      </c>
      <c r="BA1428">
        <v>1391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Y1428*Source!I1420</f>
        <v>9.5999999999999992E-3</v>
      </c>
      <c r="CY1428">
        <f>AA1428</f>
        <v>0</v>
      </c>
      <c r="CZ1428">
        <f>AE1428</f>
        <v>0</v>
      </c>
      <c r="DA1428">
        <f>AI1428</f>
        <v>1</v>
      </c>
      <c r="DB1428">
        <f t="shared" si="221"/>
        <v>0</v>
      </c>
      <c r="DC1428">
        <f t="shared" si="222"/>
        <v>0</v>
      </c>
    </row>
    <row r="1429" spans="1:107">
      <c r="A1429">
        <f>ROW(Source!A1495)</f>
        <v>1495</v>
      </c>
      <c r="B1429">
        <v>36401907</v>
      </c>
      <c r="C1429">
        <v>36408545</v>
      </c>
      <c r="D1429">
        <v>18406804</v>
      </c>
      <c r="E1429">
        <v>1</v>
      </c>
      <c r="F1429">
        <v>1</v>
      </c>
      <c r="G1429">
        <v>1</v>
      </c>
      <c r="H1429">
        <v>1</v>
      </c>
      <c r="I1429" t="s">
        <v>512</v>
      </c>
      <c r="J1429" t="s">
        <v>3</v>
      </c>
      <c r="K1429" t="s">
        <v>513</v>
      </c>
      <c r="L1429">
        <v>1369</v>
      </c>
      <c r="N1429">
        <v>1013</v>
      </c>
      <c r="O1429" t="s">
        <v>514</v>
      </c>
      <c r="P1429" t="s">
        <v>514</v>
      </c>
      <c r="Q1429">
        <v>1</v>
      </c>
      <c r="W1429">
        <v>0</v>
      </c>
      <c r="X1429">
        <v>254330056</v>
      </c>
      <c r="Y1429">
        <v>7.67</v>
      </c>
      <c r="AA1429">
        <v>0</v>
      </c>
      <c r="AB1429">
        <v>0</v>
      </c>
      <c r="AC1429">
        <v>0</v>
      </c>
      <c r="AD1429">
        <v>249.14</v>
      </c>
      <c r="AE1429">
        <v>0</v>
      </c>
      <c r="AF1429">
        <v>0</v>
      </c>
      <c r="AG1429">
        <v>0</v>
      </c>
      <c r="AH1429">
        <v>249.14</v>
      </c>
      <c r="AI1429">
        <v>1</v>
      </c>
      <c r="AJ1429">
        <v>1</v>
      </c>
      <c r="AK1429">
        <v>1</v>
      </c>
      <c r="AL1429">
        <v>1</v>
      </c>
      <c r="AN1429">
        <v>0</v>
      </c>
      <c r="AO1429">
        <v>1</v>
      </c>
      <c r="AP1429">
        <v>0</v>
      </c>
      <c r="AQ1429">
        <v>0</v>
      </c>
      <c r="AR1429">
        <v>0</v>
      </c>
      <c r="AS1429" t="s">
        <v>3</v>
      </c>
      <c r="AT1429">
        <v>7.67</v>
      </c>
      <c r="AU1429" t="s">
        <v>3</v>
      </c>
      <c r="AV1429">
        <v>1</v>
      </c>
      <c r="AW1429">
        <v>2</v>
      </c>
      <c r="AX1429">
        <v>36408548</v>
      </c>
      <c r="AY1429">
        <v>1</v>
      </c>
      <c r="AZ1429">
        <v>0</v>
      </c>
      <c r="BA1429">
        <v>1392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Y1429*Source!I1495</f>
        <v>2.1552700000000002</v>
      </c>
      <c r="CY1429">
        <f>AD1429</f>
        <v>249.14</v>
      </c>
      <c r="CZ1429">
        <f>AH1429</f>
        <v>249.14</v>
      </c>
      <c r="DA1429">
        <f>AL1429</f>
        <v>1</v>
      </c>
      <c r="DB1429">
        <f t="shared" si="221"/>
        <v>1910.9</v>
      </c>
      <c r="DC1429">
        <f t="shared" si="222"/>
        <v>0</v>
      </c>
    </row>
    <row r="1430" spans="1:107">
      <c r="A1430">
        <f>ROW(Source!A1495)</f>
        <v>1495</v>
      </c>
      <c r="B1430">
        <v>36401907</v>
      </c>
      <c r="C1430">
        <v>36408545</v>
      </c>
      <c r="D1430">
        <v>29164349</v>
      </c>
      <c r="E1430">
        <v>1</v>
      </c>
      <c r="F1430">
        <v>1</v>
      </c>
      <c r="G1430">
        <v>1</v>
      </c>
      <c r="H1430">
        <v>3</v>
      </c>
      <c r="I1430" t="s">
        <v>28</v>
      </c>
      <c r="J1430" t="s">
        <v>31</v>
      </c>
      <c r="K1430" t="s">
        <v>29</v>
      </c>
      <c r="L1430">
        <v>1348</v>
      </c>
      <c r="N1430">
        <v>1009</v>
      </c>
      <c r="O1430" t="s">
        <v>30</v>
      </c>
      <c r="P1430" t="s">
        <v>30</v>
      </c>
      <c r="Q1430">
        <v>1000</v>
      </c>
      <c r="W1430">
        <v>0</v>
      </c>
      <c r="X1430">
        <v>-304821490</v>
      </c>
      <c r="Y1430">
        <v>0.7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1</v>
      </c>
      <c r="AJ1430">
        <v>1</v>
      </c>
      <c r="AK1430">
        <v>1</v>
      </c>
      <c r="AL1430">
        <v>1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 t="s">
        <v>3</v>
      </c>
      <c r="AT1430">
        <v>0.7</v>
      </c>
      <c r="AU1430" t="s">
        <v>3</v>
      </c>
      <c r="AV1430">
        <v>0</v>
      </c>
      <c r="AW1430">
        <v>2</v>
      </c>
      <c r="AX1430">
        <v>36408549</v>
      </c>
      <c r="AY1430">
        <v>1</v>
      </c>
      <c r="AZ1430">
        <v>0</v>
      </c>
      <c r="BA1430">
        <v>1393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Y1430*Source!I1495</f>
        <v>0.19670000000000001</v>
      </c>
      <c r="CY1430">
        <f>AA1430</f>
        <v>0</v>
      </c>
      <c r="CZ1430">
        <f>AE1430</f>
        <v>0</v>
      </c>
      <c r="DA1430">
        <f>AI1430</f>
        <v>1</v>
      </c>
      <c r="DB1430">
        <f t="shared" si="221"/>
        <v>0</v>
      </c>
      <c r="DC1430">
        <f t="shared" si="222"/>
        <v>0</v>
      </c>
    </row>
    <row r="1431" spans="1:107">
      <c r="A1431">
        <f>ROW(Source!A1497)</f>
        <v>1497</v>
      </c>
      <c r="B1431">
        <v>36401907</v>
      </c>
      <c r="C1431">
        <v>36408551</v>
      </c>
      <c r="D1431">
        <v>18406804</v>
      </c>
      <c r="E1431">
        <v>1</v>
      </c>
      <c r="F1431">
        <v>1</v>
      </c>
      <c r="G1431">
        <v>1</v>
      </c>
      <c r="H1431">
        <v>1</v>
      </c>
      <c r="I1431" t="s">
        <v>512</v>
      </c>
      <c r="J1431" t="s">
        <v>3</v>
      </c>
      <c r="K1431" t="s">
        <v>513</v>
      </c>
      <c r="L1431">
        <v>1369</v>
      </c>
      <c r="N1431">
        <v>1013</v>
      </c>
      <c r="O1431" t="s">
        <v>514</v>
      </c>
      <c r="P1431" t="s">
        <v>514</v>
      </c>
      <c r="Q1431">
        <v>1</v>
      </c>
      <c r="W1431">
        <v>0</v>
      </c>
      <c r="X1431">
        <v>254330056</v>
      </c>
      <c r="Y1431">
        <v>11.39</v>
      </c>
      <c r="AA1431">
        <v>0</v>
      </c>
      <c r="AB1431">
        <v>0</v>
      </c>
      <c r="AC1431">
        <v>0</v>
      </c>
      <c r="AD1431">
        <v>249.14</v>
      </c>
      <c r="AE1431">
        <v>0</v>
      </c>
      <c r="AF1431">
        <v>0</v>
      </c>
      <c r="AG1431">
        <v>0</v>
      </c>
      <c r="AH1431">
        <v>249.14</v>
      </c>
      <c r="AI1431">
        <v>1</v>
      </c>
      <c r="AJ1431">
        <v>1</v>
      </c>
      <c r="AK1431">
        <v>1</v>
      </c>
      <c r="AL1431">
        <v>1</v>
      </c>
      <c r="AN1431">
        <v>0</v>
      </c>
      <c r="AO1431">
        <v>1</v>
      </c>
      <c r="AP1431">
        <v>0</v>
      </c>
      <c r="AQ1431">
        <v>0</v>
      </c>
      <c r="AR1431">
        <v>0</v>
      </c>
      <c r="AS1431" t="s">
        <v>3</v>
      </c>
      <c r="AT1431">
        <v>11.39</v>
      </c>
      <c r="AU1431" t="s">
        <v>3</v>
      </c>
      <c r="AV1431">
        <v>1</v>
      </c>
      <c r="AW1431">
        <v>2</v>
      </c>
      <c r="AX1431">
        <v>36408556</v>
      </c>
      <c r="AY1431">
        <v>2</v>
      </c>
      <c r="AZ1431">
        <v>131072</v>
      </c>
      <c r="BA1431">
        <v>1394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Y1431*Source!I1497</f>
        <v>3.2005900000000005</v>
      </c>
      <c r="CY1431">
        <f>AD1431</f>
        <v>249.14</v>
      </c>
      <c r="CZ1431">
        <f>AH1431</f>
        <v>249.14</v>
      </c>
      <c r="DA1431">
        <f>AL1431</f>
        <v>1</v>
      </c>
      <c r="DB1431">
        <f t="shared" si="221"/>
        <v>2837.7</v>
      </c>
      <c r="DC1431">
        <f t="shared" si="222"/>
        <v>0</v>
      </c>
    </row>
    <row r="1432" spans="1:107">
      <c r="A1432">
        <f>ROW(Source!A1497)</f>
        <v>1497</v>
      </c>
      <c r="B1432">
        <v>36401907</v>
      </c>
      <c r="C1432">
        <v>36408551</v>
      </c>
      <c r="D1432">
        <v>121548</v>
      </c>
      <c r="E1432">
        <v>1</v>
      </c>
      <c r="F1432">
        <v>1</v>
      </c>
      <c r="G1432">
        <v>1</v>
      </c>
      <c r="H1432">
        <v>1</v>
      </c>
      <c r="I1432" t="s">
        <v>35</v>
      </c>
      <c r="J1432" t="s">
        <v>3</v>
      </c>
      <c r="K1432" t="s">
        <v>515</v>
      </c>
      <c r="L1432">
        <v>608254</v>
      </c>
      <c r="N1432">
        <v>1013</v>
      </c>
      <c r="O1432" t="s">
        <v>516</v>
      </c>
      <c r="P1432" t="s">
        <v>516</v>
      </c>
      <c r="Q1432">
        <v>1</v>
      </c>
      <c r="W1432">
        <v>0</v>
      </c>
      <c r="X1432">
        <v>-185737400</v>
      </c>
      <c r="Y1432">
        <v>0.13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1</v>
      </c>
      <c r="AJ1432">
        <v>1</v>
      </c>
      <c r="AK1432">
        <v>1</v>
      </c>
      <c r="AL1432">
        <v>1</v>
      </c>
      <c r="AN1432">
        <v>0</v>
      </c>
      <c r="AO1432">
        <v>1</v>
      </c>
      <c r="AP1432">
        <v>0</v>
      </c>
      <c r="AQ1432">
        <v>0</v>
      </c>
      <c r="AR1432">
        <v>0</v>
      </c>
      <c r="AS1432" t="s">
        <v>3</v>
      </c>
      <c r="AT1432">
        <v>0.13</v>
      </c>
      <c r="AU1432" t="s">
        <v>3</v>
      </c>
      <c r="AV1432">
        <v>2</v>
      </c>
      <c r="AW1432">
        <v>2</v>
      </c>
      <c r="AX1432">
        <v>36408557</v>
      </c>
      <c r="AY1432">
        <v>1</v>
      </c>
      <c r="AZ1432">
        <v>0</v>
      </c>
      <c r="BA1432">
        <v>1395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Y1432*Source!I1497</f>
        <v>3.6530000000000007E-2</v>
      </c>
      <c r="CY1432">
        <f>AD1432</f>
        <v>0</v>
      </c>
      <c r="CZ1432">
        <f>AH1432</f>
        <v>0</v>
      </c>
      <c r="DA1432">
        <f>AL1432</f>
        <v>1</v>
      </c>
      <c r="DB1432">
        <f t="shared" si="221"/>
        <v>0</v>
      </c>
      <c r="DC1432">
        <f t="shared" si="222"/>
        <v>0</v>
      </c>
    </row>
    <row r="1433" spans="1:107">
      <c r="A1433">
        <f>ROW(Source!A1497)</f>
        <v>1497</v>
      </c>
      <c r="B1433">
        <v>36401907</v>
      </c>
      <c r="C1433">
        <v>36408551</v>
      </c>
      <c r="D1433">
        <v>29172556</v>
      </c>
      <c r="E1433">
        <v>1</v>
      </c>
      <c r="F1433">
        <v>1</v>
      </c>
      <c r="G1433">
        <v>1</v>
      </c>
      <c r="H1433">
        <v>2</v>
      </c>
      <c r="I1433" t="s">
        <v>517</v>
      </c>
      <c r="J1433" t="s">
        <v>518</v>
      </c>
      <c r="K1433" t="s">
        <v>519</v>
      </c>
      <c r="L1433">
        <v>1368</v>
      </c>
      <c r="N1433">
        <v>1011</v>
      </c>
      <c r="O1433" t="s">
        <v>520</v>
      </c>
      <c r="P1433" t="s">
        <v>520</v>
      </c>
      <c r="Q1433">
        <v>1</v>
      </c>
      <c r="W1433">
        <v>0</v>
      </c>
      <c r="X1433">
        <v>-1302720870</v>
      </c>
      <c r="Y1433">
        <v>0.13</v>
      </c>
      <c r="AA1433">
        <v>0</v>
      </c>
      <c r="AB1433">
        <v>466.71</v>
      </c>
      <c r="AC1433">
        <v>449.82</v>
      </c>
      <c r="AD1433">
        <v>0</v>
      </c>
      <c r="AE1433">
        <v>0</v>
      </c>
      <c r="AF1433">
        <v>31.26</v>
      </c>
      <c r="AG1433">
        <v>13.5</v>
      </c>
      <c r="AH1433">
        <v>0</v>
      </c>
      <c r="AI1433">
        <v>1</v>
      </c>
      <c r="AJ1433">
        <v>14.93</v>
      </c>
      <c r="AK1433">
        <v>33.32</v>
      </c>
      <c r="AL1433">
        <v>1</v>
      </c>
      <c r="AN1433">
        <v>0</v>
      </c>
      <c r="AO1433">
        <v>1</v>
      </c>
      <c r="AP1433">
        <v>0</v>
      </c>
      <c r="AQ1433">
        <v>0</v>
      </c>
      <c r="AR1433">
        <v>0</v>
      </c>
      <c r="AS1433" t="s">
        <v>3</v>
      </c>
      <c r="AT1433">
        <v>0.13</v>
      </c>
      <c r="AU1433" t="s">
        <v>3</v>
      </c>
      <c r="AV1433">
        <v>0</v>
      </c>
      <c r="AW1433">
        <v>2</v>
      </c>
      <c r="AX1433">
        <v>36408558</v>
      </c>
      <c r="AY1433">
        <v>1</v>
      </c>
      <c r="AZ1433">
        <v>0</v>
      </c>
      <c r="BA1433">
        <v>1396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Y1433*Source!I1497</f>
        <v>3.6530000000000007E-2</v>
      </c>
      <c r="CY1433">
        <f>AB1433</f>
        <v>466.71</v>
      </c>
      <c r="CZ1433">
        <f>AF1433</f>
        <v>31.26</v>
      </c>
      <c r="DA1433">
        <f>AJ1433</f>
        <v>14.93</v>
      </c>
      <c r="DB1433">
        <f t="shared" si="221"/>
        <v>4.0599999999999996</v>
      </c>
      <c r="DC1433">
        <f t="shared" si="222"/>
        <v>1.76</v>
      </c>
    </row>
    <row r="1434" spans="1:107">
      <c r="A1434">
        <f>ROW(Source!A1497)</f>
        <v>1497</v>
      </c>
      <c r="B1434">
        <v>36401907</v>
      </c>
      <c r="C1434">
        <v>36408551</v>
      </c>
      <c r="D1434">
        <v>29164349</v>
      </c>
      <c r="E1434">
        <v>1</v>
      </c>
      <c r="F1434">
        <v>1</v>
      </c>
      <c r="G1434">
        <v>1</v>
      </c>
      <c r="H1434">
        <v>3</v>
      </c>
      <c r="I1434" t="s">
        <v>28</v>
      </c>
      <c r="J1434" t="s">
        <v>31</v>
      </c>
      <c r="K1434" t="s">
        <v>29</v>
      </c>
      <c r="L1434">
        <v>1348</v>
      </c>
      <c r="N1434">
        <v>1009</v>
      </c>
      <c r="O1434" t="s">
        <v>30</v>
      </c>
      <c r="P1434" t="s">
        <v>30</v>
      </c>
      <c r="Q1434">
        <v>1000</v>
      </c>
      <c r="W1434">
        <v>0</v>
      </c>
      <c r="X1434">
        <v>-304821490</v>
      </c>
      <c r="Y1434">
        <v>0.47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1</v>
      </c>
      <c r="AJ1434">
        <v>1</v>
      </c>
      <c r="AK1434">
        <v>1</v>
      </c>
      <c r="AL1434">
        <v>1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 t="s">
        <v>3</v>
      </c>
      <c r="AT1434">
        <v>0.47</v>
      </c>
      <c r="AU1434" t="s">
        <v>3</v>
      </c>
      <c r="AV1434">
        <v>0</v>
      </c>
      <c r="AW1434">
        <v>2</v>
      </c>
      <c r="AX1434">
        <v>36408559</v>
      </c>
      <c r="AY1434">
        <v>1</v>
      </c>
      <c r="AZ1434">
        <v>0</v>
      </c>
      <c r="BA1434">
        <v>1397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Y1434*Source!I1497</f>
        <v>0.13206999999999999</v>
      </c>
      <c r="CY1434">
        <f>AA1434</f>
        <v>0</v>
      </c>
      <c r="CZ1434">
        <f>AE1434</f>
        <v>0</v>
      </c>
      <c r="DA1434">
        <f>AI1434</f>
        <v>1</v>
      </c>
      <c r="DB1434">
        <f t="shared" si="221"/>
        <v>0</v>
      </c>
      <c r="DC1434">
        <f t="shared" si="222"/>
        <v>0</v>
      </c>
    </row>
    <row r="1435" spans="1:107">
      <c r="A1435">
        <f>ROW(Source!A1499)</f>
        <v>1499</v>
      </c>
      <c r="B1435">
        <v>36401907</v>
      </c>
      <c r="C1435">
        <v>36408561</v>
      </c>
      <c r="D1435">
        <v>18406804</v>
      </c>
      <c r="E1435">
        <v>1</v>
      </c>
      <c r="F1435">
        <v>1</v>
      </c>
      <c r="G1435">
        <v>1</v>
      </c>
      <c r="H1435">
        <v>1</v>
      </c>
      <c r="I1435" t="s">
        <v>512</v>
      </c>
      <c r="J1435" t="s">
        <v>3</v>
      </c>
      <c r="K1435" t="s">
        <v>513</v>
      </c>
      <c r="L1435">
        <v>1369</v>
      </c>
      <c r="N1435">
        <v>1013</v>
      </c>
      <c r="O1435" t="s">
        <v>514</v>
      </c>
      <c r="P1435" t="s">
        <v>514</v>
      </c>
      <c r="Q1435">
        <v>1</v>
      </c>
      <c r="W1435">
        <v>0</v>
      </c>
      <c r="X1435">
        <v>254330056</v>
      </c>
      <c r="Y1435">
        <v>3.77</v>
      </c>
      <c r="AA1435">
        <v>0</v>
      </c>
      <c r="AB1435">
        <v>0</v>
      </c>
      <c r="AC1435">
        <v>0</v>
      </c>
      <c r="AD1435">
        <v>249.14</v>
      </c>
      <c r="AE1435">
        <v>0</v>
      </c>
      <c r="AF1435">
        <v>0</v>
      </c>
      <c r="AG1435">
        <v>0</v>
      </c>
      <c r="AH1435">
        <v>249.14</v>
      </c>
      <c r="AI1435">
        <v>1</v>
      </c>
      <c r="AJ1435">
        <v>1</v>
      </c>
      <c r="AK1435">
        <v>1</v>
      </c>
      <c r="AL1435">
        <v>1</v>
      </c>
      <c r="AN1435">
        <v>0</v>
      </c>
      <c r="AO1435">
        <v>1</v>
      </c>
      <c r="AP1435">
        <v>0</v>
      </c>
      <c r="AQ1435">
        <v>0</v>
      </c>
      <c r="AR1435">
        <v>0</v>
      </c>
      <c r="AS1435" t="s">
        <v>3</v>
      </c>
      <c r="AT1435">
        <v>3.77</v>
      </c>
      <c r="AU1435" t="s">
        <v>3</v>
      </c>
      <c r="AV1435">
        <v>1</v>
      </c>
      <c r="AW1435">
        <v>2</v>
      </c>
      <c r="AX1435">
        <v>36408564</v>
      </c>
      <c r="AY1435">
        <v>2</v>
      </c>
      <c r="AZ1435">
        <v>131072</v>
      </c>
      <c r="BA1435">
        <v>1398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Y1435*Source!I1499</f>
        <v>0.80979599999999996</v>
      </c>
      <c r="CY1435">
        <f>AD1435</f>
        <v>249.14</v>
      </c>
      <c r="CZ1435">
        <f>AH1435</f>
        <v>249.14</v>
      </c>
      <c r="DA1435">
        <f>AL1435</f>
        <v>1</v>
      </c>
      <c r="DB1435">
        <f t="shared" si="221"/>
        <v>939.26</v>
      </c>
      <c r="DC1435">
        <f t="shared" si="222"/>
        <v>0</v>
      </c>
    </row>
    <row r="1436" spans="1:107">
      <c r="A1436">
        <f>ROW(Source!A1499)</f>
        <v>1499</v>
      </c>
      <c r="B1436">
        <v>36401907</v>
      </c>
      <c r="C1436">
        <v>36408561</v>
      </c>
      <c r="D1436">
        <v>29164349</v>
      </c>
      <c r="E1436">
        <v>1</v>
      </c>
      <c r="F1436">
        <v>1</v>
      </c>
      <c r="G1436">
        <v>1</v>
      </c>
      <c r="H1436">
        <v>3</v>
      </c>
      <c r="I1436" t="s">
        <v>28</v>
      </c>
      <c r="J1436" t="s">
        <v>31</v>
      </c>
      <c r="K1436" t="s">
        <v>29</v>
      </c>
      <c r="L1436">
        <v>1348</v>
      </c>
      <c r="N1436">
        <v>1009</v>
      </c>
      <c r="O1436" t="s">
        <v>30</v>
      </c>
      <c r="P1436" t="s">
        <v>30</v>
      </c>
      <c r="Q1436">
        <v>1000</v>
      </c>
      <c r="W1436">
        <v>0</v>
      </c>
      <c r="X1436">
        <v>-304821490</v>
      </c>
      <c r="Y1436">
        <v>0.11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1</v>
      </c>
      <c r="AJ1436">
        <v>1</v>
      </c>
      <c r="AK1436">
        <v>1</v>
      </c>
      <c r="AL1436">
        <v>1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 t="s">
        <v>3</v>
      </c>
      <c r="AT1436">
        <v>0.11</v>
      </c>
      <c r="AU1436" t="s">
        <v>3</v>
      </c>
      <c r="AV1436">
        <v>0</v>
      </c>
      <c r="AW1436">
        <v>2</v>
      </c>
      <c r="AX1436">
        <v>36408565</v>
      </c>
      <c r="AY1436">
        <v>1</v>
      </c>
      <c r="AZ1436">
        <v>0</v>
      </c>
      <c r="BA1436">
        <v>1399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Y1436*Source!I1499</f>
        <v>2.3628E-2</v>
      </c>
      <c r="CY1436">
        <f>AA1436</f>
        <v>0</v>
      </c>
      <c r="CZ1436">
        <f>AE1436</f>
        <v>0</v>
      </c>
      <c r="DA1436">
        <f>AI1436</f>
        <v>1</v>
      </c>
      <c r="DB1436">
        <f t="shared" si="221"/>
        <v>0</v>
      </c>
      <c r="DC1436">
        <f t="shared" si="222"/>
        <v>0</v>
      </c>
    </row>
    <row r="1437" spans="1:107">
      <c r="A1437">
        <f>ROW(Source!A1501)</f>
        <v>1501</v>
      </c>
      <c r="B1437">
        <v>36401907</v>
      </c>
      <c r="C1437">
        <v>36408567</v>
      </c>
      <c r="D1437">
        <v>18406804</v>
      </c>
      <c r="E1437">
        <v>1</v>
      </c>
      <c r="F1437">
        <v>1</v>
      </c>
      <c r="G1437">
        <v>1</v>
      </c>
      <c r="H1437">
        <v>1</v>
      </c>
      <c r="I1437" t="s">
        <v>512</v>
      </c>
      <c r="J1437" t="s">
        <v>3</v>
      </c>
      <c r="K1437" t="s">
        <v>513</v>
      </c>
      <c r="L1437">
        <v>1369</v>
      </c>
      <c r="N1437">
        <v>1013</v>
      </c>
      <c r="O1437" t="s">
        <v>514</v>
      </c>
      <c r="P1437" t="s">
        <v>514</v>
      </c>
      <c r="Q1437">
        <v>1</v>
      </c>
      <c r="W1437">
        <v>0</v>
      </c>
      <c r="X1437">
        <v>254330056</v>
      </c>
      <c r="Y1437">
        <v>5.84</v>
      </c>
      <c r="AA1437">
        <v>0</v>
      </c>
      <c r="AB1437">
        <v>0</v>
      </c>
      <c r="AC1437">
        <v>0</v>
      </c>
      <c r="AD1437">
        <v>249.14</v>
      </c>
      <c r="AE1437">
        <v>0</v>
      </c>
      <c r="AF1437">
        <v>0</v>
      </c>
      <c r="AG1437">
        <v>0</v>
      </c>
      <c r="AH1437">
        <v>249.14</v>
      </c>
      <c r="AI1437">
        <v>1</v>
      </c>
      <c r="AJ1437">
        <v>1</v>
      </c>
      <c r="AK1437">
        <v>1</v>
      </c>
      <c r="AL1437">
        <v>1</v>
      </c>
      <c r="AN1437">
        <v>0</v>
      </c>
      <c r="AO1437">
        <v>1</v>
      </c>
      <c r="AP1437">
        <v>0</v>
      </c>
      <c r="AQ1437">
        <v>0</v>
      </c>
      <c r="AR1437">
        <v>0</v>
      </c>
      <c r="AS1437" t="s">
        <v>3</v>
      </c>
      <c r="AT1437">
        <v>5.84</v>
      </c>
      <c r="AU1437" t="s">
        <v>3</v>
      </c>
      <c r="AV1437">
        <v>1</v>
      </c>
      <c r="AW1437">
        <v>2</v>
      </c>
      <c r="AX1437">
        <v>36408569</v>
      </c>
      <c r="AY1437">
        <v>2</v>
      </c>
      <c r="AZ1437">
        <v>131072</v>
      </c>
      <c r="BA1437">
        <v>1400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Y1437*Source!I1501</f>
        <v>0.2336</v>
      </c>
      <c r="CY1437">
        <f>AD1437</f>
        <v>249.14</v>
      </c>
      <c r="CZ1437">
        <f>AH1437</f>
        <v>249.14</v>
      </c>
      <c r="DA1437">
        <f>AL1437</f>
        <v>1</v>
      </c>
      <c r="DB1437">
        <f t="shared" si="221"/>
        <v>1454.98</v>
      </c>
      <c r="DC1437">
        <f t="shared" si="222"/>
        <v>0</v>
      </c>
    </row>
    <row r="1438" spans="1:107">
      <c r="A1438">
        <f>ROW(Source!A1502)</f>
        <v>1502</v>
      </c>
      <c r="B1438">
        <v>36401907</v>
      </c>
      <c r="C1438">
        <v>36408570</v>
      </c>
      <c r="D1438">
        <v>18406804</v>
      </c>
      <c r="E1438">
        <v>1</v>
      </c>
      <c r="F1438">
        <v>1</v>
      </c>
      <c r="G1438">
        <v>1</v>
      </c>
      <c r="H1438">
        <v>1</v>
      </c>
      <c r="I1438" t="s">
        <v>512</v>
      </c>
      <c r="J1438" t="s">
        <v>3</v>
      </c>
      <c r="K1438" t="s">
        <v>513</v>
      </c>
      <c r="L1438">
        <v>1369</v>
      </c>
      <c r="N1438">
        <v>1013</v>
      </c>
      <c r="O1438" t="s">
        <v>514</v>
      </c>
      <c r="P1438" t="s">
        <v>514</v>
      </c>
      <c r="Q1438">
        <v>1</v>
      </c>
      <c r="W1438">
        <v>0</v>
      </c>
      <c r="X1438">
        <v>254330056</v>
      </c>
      <c r="Y1438">
        <v>9.64</v>
      </c>
      <c r="AA1438">
        <v>0</v>
      </c>
      <c r="AB1438">
        <v>0</v>
      </c>
      <c r="AC1438">
        <v>0</v>
      </c>
      <c r="AD1438">
        <v>249.14</v>
      </c>
      <c r="AE1438">
        <v>0</v>
      </c>
      <c r="AF1438">
        <v>0</v>
      </c>
      <c r="AG1438">
        <v>0</v>
      </c>
      <c r="AH1438">
        <v>249.14</v>
      </c>
      <c r="AI1438">
        <v>1</v>
      </c>
      <c r="AJ1438">
        <v>1</v>
      </c>
      <c r="AK1438">
        <v>1</v>
      </c>
      <c r="AL1438">
        <v>1</v>
      </c>
      <c r="AN1438">
        <v>0</v>
      </c>
      <c r="AO1438">
        <v>1</v>
      </c>
      <c r="AP1438">
        <v>0</v>
      </c>
      <c r="AQ1438">
        <v>0</v>
      </c>
      <c r="AR1438">
        <v>0</v>
      </c>
      <c r="AS1438" t="s">
        <v>3</v>
      </c>
      <c r="AT1438">
        <v>9.64</v>
      </c>
      <c r="AU1438" t="s">
        <v>3</v>
      </c>
      <c r="AV1438">
        <v>1</v>
      </c>
      <c r="AW1438">
        <v>2</v>
      </c>
      <c r="AX1438">
        <v>36408574</v>
      </c>
      <c r="AY1438">
        <v>1</v>
      </c>
      <c r="AZ1438">
        <v>0</v>
      </c>
      <c r="BA1438">
        <v>1401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Y1438*Source!I1502</f>
        <v>1.9280000000000002</v>
      </c>
      <c r="CY1438">
        <f>AD1438</f>
        <v>249.14</v>
      </c>
      <c r="CZ1438">
        <f>AH1438</f>
        <v>249.14</v>
      </c>
      <c r="DA1438">
        <f>AL1438</f>
        <v>1</v>
      </c>
      <c r="DB1438">
        <f t="shared" si="221"/>
        <v>2401.71</v>
      </c>
      <c r="DC1438">
        <f t="shared" si="222"/>
        <v>0</v>
      </c>
    </row>
    <row r="1439" spans="1:107">
      <c r="A1439">
        <f>ROW(Source!A1502)</f>
        <v>1502</v>
      </c>
      <c r="B1439">
        <v>36401907</v>
      </c>
      <c r="C1439">
        <v>36408570</v>
      </c>
      <c r="D1439">
        <v>121548</v>
      </c>
      <c r="E1439">
        <v>1</v>
      </c>
      <c r="F1439">
        <v>1</v>
      </c>
      <c r="G1439">
        <v>1</v>
      </c>
      <c r="H1439">
        <v>1</v>
      </c>
      <c r="I1439" t="s">
        <v>35</v>
      </c>
      <c r="J1439" t="s">
        <v>3</v>
      </c>
      <c r="K1439" t="s">
        <v>515</v>
      </c>
      <c r="L1439">
        <v>608254</v>
      </c>
      <c r="N1439">
        <v>1013</v>
      </c>
      <c r="O1439" t="s">
        <v>516</v>
      </c>
      <c r="P1439" t="s">
        <v>516</v>
      </c>
      <c r="Q1439">
        <v>1</v>
      </c>
      <c r="W1439">
        <v>0</v>
      </c>
      <c r="X1439">
        <v>-185737400</v>
      </c>
      <c r="Y1439">
        <v>0.01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1</v>
      </c>
      <c r="AJ1439">
        <v>1</v>
      </c>
      <c r="AK1439">
        <v>1</v>
      </c>
      <c r="AL1439">
        <v>1</v>
      </c>
      <c r="AN1439">
        <v>0</v>
      </c>
      <c r="AO1439">
        <v>1</v>
      </c>
      <c r="AP1439">
        <v>0</v>
      </c>
      <c r="AQ1439">
        <v>0</v>
      </c>
      <c r="AR1439">
        <v>0</v>
      </c>
      <c r="AS1439" t="s">
        <v>3</v>
      </c>
      <c r="AT1439">
        <v>0.01</v>
      </c>
      <c r="AU1439" t="s">
        <v>3</v>
      </c>
      <c r="AV1439">
        <v>2</v>
      </c>
      <c r="AW1439">
        <v>2</v>
      </c>
      <c r="AX1439">
        <v>36408575</v>
      </c>
      <c r="AY1439">
        <v>1</v>
      </c>
      <c r="AZ1439">
        <v>0</v>
      </c>
      <c r="BA1439">
        <v>1402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Y1439*Source!I1502</f>
        <v>2E-3</v>
      </c>
      <c r="CY1439">
        <f>AD1439</f>
        <v>0</v>
      </c>
      <c r="CZ1439">
        <f>AH1439</f>
        <v>0</v>
      </c>
      <c r="DA1439">
        <f>AL1439</f>
        <v>1</v>
      </c>
      <c r="DB1439">
        <f t="shared" si="221"/>
        <v>0</v>
      </c>
      <c r="DC1439">
        <f t="shared" si="222"/>
        <v>0</v>
      </c>
    </row>
    <row r="1440" spans="1:107">
      <c r="A1440">
        <f>ROW(Source!A1502)</f>
        <v>1502</v>
      </c>
      <c r="B1440">
        <v>36401907</v>
      </c>
      <c r="C1440">
        <v>36408570</v>
      </c>
      <c r="D1440">
        <v>29172556</v>
      </c>
      <c r="E1440">
        <v>1</v>
      </c>
      <c r="F1440">
        <v>1</v>
      </c>
      <c r="G1440">
        <v>1</v>
      </c>
      <c r="H1440">
        <v>2</v>
      </c>
      <c r="I1440" t="s">
        <v>517</v>
      </c>
      <c r="J1440" t="s">
        <v>518</v>
      </c>
      <c r="K1440" t="s">
        <v>519</v>
      </c>
      <c r="L1440">
        <v>1368</v>
      </c>
      <c r="N1440">
        <v>1011</v>
      </c>
      <c r="O1440" t="s">
        <v>520</v>
      </c>
      <c r="P1440" t="s">
        <v>520</v>
      </c>
      <c r="Q1440">
        <v>1</v>
      </c>
      <c r="W1440">
        <v>0</v>
      </c>
      <c r="X1440">
        <v>-1302720870</v>
      </c>
      <c r="Y1440">
        <v>0.01</v>
      </c>
      <c r="AA1440">
        <v>0</v>
      </c>
      <c r="AB1440">
        <v>466.71</v>
      </c>
      <c r="AC1440">
        <v>449.82</v>
      </c>
      <c r="AD1440">
        <v>0</v>
      </c>
      <c r="AE1440">
        <v>0</v>
      </c>
      <c r="AF1440">
        <v>31.26</v>
      </c>
      <c r="AG1440">
        <v>13.5</v>
      </c>
      <c r="AH1440">
        <v>0</v>
      </c>
      <c r="AI1440">
        <v>1</v>
      </c>
      <c r="AJ1440">
        <v>14.93</v>
      </c>
      <c r="AK1440">
        <v>33.32</v>
      </c>
      <c r="AL1440">
        <v>1</v>
      </c>
      <c r="AN1440">
        <v>0</v>
      </c>
      <c r="AO1440">
        <v>1</v>
      </c>
      <c r="AP1440">
        <v>0</v>
      </c>
      <c r="AQ1440">
        <v>0</v>
      </c>
      <c r="AR1440">
        <v>0</v>
      </c>
      <c r="AS1440" t="s">
        <v>3</v>
      </c>
      <c r="AT1440">
        <v>0.01</v>
      </c>
      <c r="AU1440" t="s">
        <v>3</v>
      </c>
      <c r="AV1440">
        <v>0</v>
      </c>
      <c r="AW1440">
        <v>2</v>
      </c>
      <c r="AX1440">
        <v>36408576</v>
      </c>
      <c r="AY1440">
        <v>1</v>
      </c>
      <c r="AZ1440">
        <v>0</v>
      </c>
      <c r="BA1440">
        <v>1403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Y1440*Source!I1502</f>
        <v>2E-3</v>
      </c>
      <c r="CY1440">
        <f>AB1440</f>
        <v>466.71</v>
      </c>
      <c r="CZ1440">
        <f>AF1440</f>
        <v>31.26</v>
      </c>
      <c r="DA1440">
        <f>AJ1440</f>
        <v>14.93</v>
      </c>
      <c r="DB1440">
        <f t="shared" si="221"/>
        <v>0.31</v>
      </c>
      <c r="DC1440">
        <f t="shared" si="222"/>
        <v>0.14000000000000001</v>
      </c>
    </row>
    <row r="1441" spans="1:107">
      <c r="A1441">
        <f>ROW(Source!A1503)</f>
        <v>1503</v>
      </c>
      <c r="B1441">
        <v>36401907</v>
      </c>
      <c r="C1441">
        <v>36408577</v>
      </c>
      <c r="D1441">
        <v>18408066</v>
      </c>
      <c r="E1441">
        <v>1</v>
      </c>
      <c r="F1441">
        <v>1</v>
      </c>
      <c r="G1441">
        <v>1</v>
      </c>
      <c r="H1441">
        <v>1</v>
      </c>
      <c r="I1441" t="s">
        <v>521</v>
      </c>
      <c r="J1441" t="s">
        <v>3</v>
      </c>
      <c r="K1441" t="s">
        <v>522</v>
      </c>
      <c r="L1441">
        <v>1369</v>
      </c>
      <c r="N1441">
        <v>1013</v>
      </c>
      <c r="O1441" t="s">
        <v>514</v>
      </c>
      <c r="P1441" t="s">
        <v>514</v>
      </c>
      <c r="Q1441">
        <v>1</v>
      </c>
      <c r="W1441">
        <v>0</v>
      </c>
      <c r="X1441">
        <v>-886480961</v>
      </c>
      <c r="Y1441">
        <v>17.89</v>
      </c>
      <c r="AA1441">
        <v>0</v>
      </c>
      <c r="AB1441">
        <v>0</v>
      </c>
      <c r="AC1441">
        <v>0</v>
      </c>
      <c r="AD1441">
        <v>256.16000000000003</v>
      </c>
      <c r="AE1441">
        <v>0</v>
      </c>
      <c r="AF1441">
        <v>0</v>
      </c>
      <c r="AG1441">
        <v>0</v>
      </c>
      <c r="AH1441">
        <v>256.16000000000003</v>
      </c>
      <c r="AI1441">
        <v>1</v>
      </c>
      <c r="AJ1441">
        <v>1</v>
      </c>
      <c r="AK1441">
        <v>1</v>
      </c>
      <c r="AL1441">
        <v>1</v>
      </c>
      <c r="AN1441">
        <v>0</v>
      </c>
      <c r="AO1441">
        <v>1</v>
      </c>
      <c r="AP1441">
        <v>0</v>
      </c>
      <c r="AQ1441">
        <v>0</v>
      </c>
      <c r="AR1441">
        <v>0</v>
      </c>
      <c r="AS1441" t="s">
        <v>3</v>
      </c>
      <c r="AT1441">
        <v>17.89</v>
      </c>
      <c r="AU1441" t="s">
        <v>3</v>
      </c>
      <c r="AV1441">
        <v>1</v>
      </c>
      <c r="AW1441">
        <v>2</v>
      </c>
      <c r="AX1441">
        <v>36408581</v>
      </c>
      <c r="AY1441">
        <v>1</v>
      </c>
      <c r="AZ1441">
        <v>0</v>
      </c>
      <c r="BA1441">
        <v>1404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Y1441*Source!I1503</f>
        <v>0.35780000000000001</v>
      </c>
      <c r="CY1441">
        <f>AD1441</f>
        <v>256.16000000000003</v>
      </c>
      <c r="CZ1441">
        <f>AH1441</f>
        <v>256.16000000000003</v>
      </c>
      <c r="DA1441">
        <f>AL1441</f>
        <v>1</v>
      </c>
      <c r="DB1441">
        <f t="shared" si="221"/>
        <v>4582.7</v>
      </c>
      <c r="DC1441">
        <f t="shared" si="222"/>
        <v>0</v>
      </c>
    </row>
    <row r="1442" spans="1:107">
      <c r="A1442">
        <f>ROW(Source!A1503)</f>
        <v>1503</v>
      </c>
      <c r="B1442">
        <v>36401907</v>
      </c>
      <c r="C1442">
        <v>36408577</v>
      </c>
      <c r="D1442">
        <v>121548</v>
      </c>
      <c r="E1442">
        <v>1</v>
      </c>
      <c r="F1442">
        <v>1</v>
      </c>
      <c r="G1442">
        <v>1</v>
      </c>
      <c r="H1442">
        <v>1</v>
      </c>
      <c r="I1442" t="s">
        <v>35</v>
      </c>
      <c r="J1442" t="s">
        <v>3</v>
      </c>
      <c r="K1442" t="s">
        <v>515</v>
      </c>
      <c r="L1442">
        <v>608254</v>
      </c>
      <c r="N1442">
        <v>1013</v>
      </c>
      <c r="O1442" t="s">
        <v>516</v>
      </c>
      <c r="P1442" t="s">
        <v>516</v>
      </c>
      <c r="Q1442">
        <v>1</v>
      </c>
      <c r="W1442">
        <v>0</v>
      </c>
      <c r="X1442">
        <v>-185737400</v>
      </c>
      <c r="Y1442">
        <v>0.08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</v>
      </c>
      <c r="AJ1442">
        <v>1</v>
      </c>
      <c r="AK1442">
        <v>1</v>
      </c>
      <c r="AL1442">
        <v>1</v>
      </c>
      <c r="AN1442">
        <v>0</v>
      </c>
      <c r="AO1442">
        <v>1</v>
      </c>
      <c r="AP1442">
        <v>0</v>
      </c>
      <c r="AQ1442">
        <v>0</v>
      </c>
      <c r="AR1442">
        <v>0</v>
      </c>
      <c r="AS1442" t="s">
        <v>3</v>
      </c>
      <c r="AT1442">
        <v>0.08</v>
      </c>
      <c r="AU1442" t="s">
        <v>3</v>
      </c>
      <c r="AV1442">
        <v>2</v>
      </c>
      <c r="AW1442">
        <v>2</v>
      </c>
      <c r="AX1442">
        <v>36408582</v>
      </c>
      <c r="AY1442">
        <v>1</v>
      </c>
      <c r="AZ1442">
        <v>0</v>
      </c>
      <c r="BA1442">
        <v>1405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Y1442*Source!I1503</f>
        <v>1.6000000000000001E-3</v>
      </c>
      <c r="CY1442">
        <f>AD1442</f>
        <v>0</v>
      </c>
      <c r="CZ1442">
        <f>AH1442</f>
        <v>0</v>
      </c>
      <c r="DA1442">
        <f>AL1442</f>
        <v>1</v>
      </c>
      <c r="DB1442">
        <f t="shared" si="221"/>
        <v>0</v>
      </c>
      <c r="DC1442">
        <f t="shared" si="222"/>
        <v>0</v>
      </c>
    </row>
    <row r="1443" spans="1:107">
      <c r="A1443">
        <f>ROW(Source!A1503)</f>
        <v>1503</v>
      </c>
      <c r="B1443">
        <v>36401907</v>
      </c>
      <c r="C1443">
        <v>36408577</v>
      </c>
      <c r="D1443">
        <v>29172556</v>
      </c>
      <c r="E1443">
        <v>1</v>
      </c>
      <c r="F1443">
        <v>1</v>
      </c>
      <c r="G1443">
        <v>1</v>
      </c>
      <c r="H1443">
        <v>2</v>
      </c>
      <c r="I1443" t="s">
        <v>517</v>
      </c>
      <c r="J1443" t="s">
        <v>518</v>
      </c>
      <c r="K1443" t="s">
        <v>519</v>
      </c>
      <c r="L1443">
        <v>1368</v>
      </c>
      <c r="N1443">
        <v>1011</v>
      </c>
      <c r="O1443" t="s">
        <v>520</v>
      </c>
      <c r="P1443" t="s">
        <v>520</v>
      </c>
      <c r="Q1443">
        <v>1</v>
      </c>
      <c r="W1443">
        <v>0</v>
      </c>
      <c r="X1443">
        <v>-1302720870</v>
      </c>
      <c r="Y1443">
        <v>0.08</v>
      </c>
      <c r="AA1443">
        <v>0</v>
      </c>
      <c r="AB1443">
        <v>466.71</v>
      </c>
      <c r="AC1443">
        <v>449.82</v>
      </c>
      <c r="AD1443">
        <v>0</v>
      </c>
      <c r="AE1443">
        <v>0</v>
      </c>
      <c r="AF1443">
        <v>31.26</v>
      </c>
      <c r="AG1443">
        <v>13.5</v>
      </c>
      <c r="AH1443">
        <v>0</v>
      </c>
      <c r="AI1443">
        <v>1</v>
      </c>
      <c r="AJ1443">
        <v>14.93</v>
      </c>
      <c r="AK1443">
        <v>33.32</v>
      </c>
      <c r="AL1443">
        <v>1</v>
      </c>
      <c r="AN1443">
        <v>0</v>
      </c>
      <c r="AO1443">
        <v>1</v>
      </c>
      <c r="AP1443">
        <v>0</v>
      </c>
      <c r="AQ1443">
        <v>0</v>
      </c>
      <c r="AR1443">
        <v>0</v>
      </c>
      <c r="AS1443" t="s">
        <v>3</v>
      </c>
      <c r="AT1443">
        <v>0.08</v>
      </c>
      <c r="AU1443" t="s">
        <v>3</v>
      </c>
      <c r="AV1443">
        <v>0</v>
      </c>
      <c r="AW1443">
        <v>2</v>
      </c>
      <c r="AX1443">
        <v>36408583</v>
      </c>
      <c r="AY1443">
        <v>1</v>
      </c>
      <c r="AZ1443">
        <v>0</v>
      </c>
      <c r="BA1443">
        <v>1406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Y1443*Source!I1503</f>
        <v>1.6000000000000001E-3</v>
      </c>
      <c r="CY1443">
        <f>AB1443</f>
        <v>466.71</v>
      </c>
      <c r="CZ1443">
        <f>AF1443</f>
        <v>31.26</v>
      </c>
      <c r="DA1443">
        <f>AJ1443</f>
        <v>14.93</v>
      </c>
      <c r="DB1443">
        <f t="shared" si="221"/>
        <v>2.5</v>
      </c>
      <c r="DC1443">
        <f t="shared" si="222"/>
        <v>1.08</v>
      </c>
    </row>
    <row r="1444" spans="1:107">
      <c r="A1444">
        <f>ROW(Source!A1504)</f>
        <v>1504</v>
      </c>
      <c r="B1444">
        <v>36401907</v>
      </c>
      <c r="C1444">
        <v>36408584</v>
      </c>
      <c r="D1444">
        <v>18408066</v>
      </c>
      <c r="E1444">
        <v>1</v>
      </c>
      <c r="F1444">
        <v>1</v>
      </c>
      <c r="G1444">
        <v>1</v>
      </c>
      <c r="H1444">
        <v>1</v>
      </c>
      <c r="I1444" t="s">
        <v>521</v>
      </c>
      <c r="J1444" t="s">
        <v>3</v>
      </c>
      <c r="K1444" t="s">
        <v>522</v>
      </c>
      <c r="L1444">
        <v>1369</v>
      </c>
      <c r="N1444">
        <v>1013</v>
      </c>
      <c r="O1444" t="s">
        <v>514</v>
      </c>
      <c r="P1444" t="s">
        <v>514</v>
      </c>
      <c r="Q1444">
        <v>1</v>
      </c>
      <c r="W1444">
        <v>0</v>
      </c>
      <c r="X1444">
        <v>-886480961</v>
      </c>
      <c r="Y1444">
        <v>179.3</v>
      </c>
      <c r="AA1444">
        <v>0</v>
      </c>
      <c r="AB1444">
        <v>0</v>
      </c>
      <c r="AC1444">
        <v>0</v>
      </c>
      <c r="AD1444">
        <v>256.16000000000003</v>
      </c>
      <c r="AE1444">
        <v>0</v>
      </c>
      <c r="AF1444">
        <v>0</v>
      </c>
      <c r="AG1444">
        <v>0</v>
      </c>
      <c r="AH1444">
        <v>256.16000000000003</v>
      </c>
      <c r="AI1444">
        <v>1</v>
      </c>
      <c r="AJ1444">
        <v>1</v>
      </c>
      <c r="AK1444">
        <v>1</v>
      </c>
      <c r="AL1444">
        <v>1</v>
      </c>
      <c r="AN1444">
        <v>0</v>
      </c>
      <c r="AO1444">
        <v>1</v>
      </c>
      <c r="AP1444">
        <v>0</v>
      </c>
      <c r="AQ1444">
        <v>0</v>
      </c>
      <c r="AR1444">
        <v>0</v>
      </c>
      <c r="AS1444" t="s">
        <v>3</v>
      </c>
      <c r="AT1444">
        <v>179.3</v>
      </c>
      <c r="AU1444" t="s">
        <v>3</v>
      </c>
      <c r="AV1444">
        <v>1</v>
      </c>
      <c r="AW1444">
        <v>2</v>
      </c>
      <c r="AX1444">
        <v>36408590</v>
      </c>
      <c r="AY1444">
        <v>1</v>
      </c>
      <c r="AZ1444">
        <v>0</v>
      </c>
      <c r="BA1444">
        <v>1407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Y1444*Source!I1504</f>
        <v>3.5860000000000003</v>
      </c>
      <c r="CY1444">
        <f>AD1444</f>
        <v>256.16000000000003</v>
      </c>
      <c r="CZ1444">
        <f>AH1444</f>
        <v>256.16000000000003</v>
      </c>
      <c r="DA1444">
        <f>AL1444</f>
        <v>1</v>
      </c>
      <c r="DB1444">
        <f t="shared" si="221"/>
        <v>45929.49</v>
      </c>
      <c r="DC1444">
        <f t="shared" si="222"/>
        <v>0</v>
      </c>
    </row>
    <row r="1445" spans="1:107">
      <c r="A1445">
        <f>ROW(Source!A1504)</f>
        <v>1504</v>
      </c>
      <c r="B1445">
        <v>36401907</v>
      </c>
      <c r="C1445">
        <v>36408584</v>
      </c>
      <c r="D1445">
        <v>121548</v>
      </c>
      <c r="E1445">
        <v>1</v>
      </c>
      <c r="F1445">
        <v>1</v>
      </c>
      <c r="G1445">
        <v>1</v>
      </c>
      <c r="H1445">
        <v>1</v>
      </c>
      <c r="I1445" t="s">
        <v>35</v>
      </c>
      <c r="J1445" t="s">
        <v>3</v>
      </c>
      <c r="K1445" t="s">
        <v>515</v>
      </c>
      <c r="L1445">
        <v>608254</v>
      </c>
      <c r="N1445">
        <v>1013</v>
      </c>
      <c r="O1445" t="s">
        <v>516</v>
      </c>
      <c r="P1445" t="s">
        <v>516</v>
      </c>
      <c r="Q1445">
        <v>1</v>
      </c>
      <c r="W1445">
        <v>0</v>
      </c>
      <c r="X1445">
        <v>-185737400</v>
      </c>
      <c r="Y1445">
        <v>3.97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1</v>
      </c>
      <c r="AJ1445">
        <v>1</v>
      </c>
      <c r="AK1445">
        <v>1</v>
      </c>
      <c r="AL1445">
        <v>1</v>
      </c>
      <c r="AN1445">
        <v>0</v>
      </c>
      <c r="AO1445">
        <v>1</v>
      </c>
      <c r="AP1445">
        <v>0</v>
      </c>
      <c r="AQ1445">
        <v>0</v>
      </c>
      <c r="AR1445">
        <v>0</v>
      </c>
      <c r="AS1445" t="s">
        <v>3</v>
      </c>
      <c r="AT1445">
        <v>3.97</v>
      </c>
      <c r="AU1445" t="s">
        <v>3</v>
      </c>
      <c r="AV1445">
        <v>2</v>
      </c>
      <c r="AW1445">
        <v>2</v>
      </c>
      <c r="AX1445">
        <v>36408591</v>
      </c>
      <c r="AY1445">
        <v>1</v>
      </c>
      <c r="AZ1445">
        <v>0</v>
      </c>
      <c r="BA1445">
        <v>1408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Y1445*Source!I1504</f>
        <v>7.9400000000000012E-2</v>
      </c>
      <c r="CY1445">
        <f>AD1445</f>
        <v>0</v>
      </c>
      <c r="CZ1445">
        <f>AH1445</f>
        <v>0</v>
      </c>
      <c r="DA1445">
        <f>AL1445</f>
        <v>1</v>
      </c>
      <c r="DB1445">
        <f t="shared" si="221"/>
        <v>0</v>
      </c>
      <c r="DC1445">
        <f t="shared" si="222"/>
        <v>0</v>
      </c>
    </row>
    <row r="1446" spans="1:107">
      <c r="A1446">
        <f>ROW(Source!A1504)</f>
        <v>1504</v>
      </c>
      <c r="B1446">
        <v>36401907</v>
      </c>
      <c r="C1446">
        <v>36408584</v>
      </c>
      <c r="D1446">
        <v>29172710</v>
      </c>
      <c r="E1446">
        <v>1</v>
      </c>
      <c r="F1446">
        <v>1</v>
      </c>
      <c r="G1446">
        <v>1</v>
      </c>
      <c r="H1446">
        <v>2</v>
      </c>
      <c r="I1446" t="s">
        <v>523</v>
      </c>
      <c r="J1446" t="s">
        <v>524</v>
      </c>
      <c r="K1446" t="s">
        <v>525</v>
      </c>
      <c r="L1446">
        <v>1368</v>
      </c>
      <c r="N1446">
        <v>1011</v>
      </c>
      <c r="O1446" t="s">
        <v>520</v>
      </c>
      <c r="P1446" t="s">
        <v>520</v>
      </c>
      <c r="Q1446">
        <v>1</v>
      </c>
      <c r="W1446">
        <v>0</v>
      </c>
      <c r="X1446">
        <v>-1676841219</v>
      </c>
      <c r="Y1446">
        <v>3.97</v>
      </c>
      <c r="AA1446">
        <v>0</v>
      </c>
      <c r="AB1446">
        <v>539.16</v>
      </c>
      <c r="AC1446">
        <v>335.2</v>
      </c>
      <c r="AD1446">
        <v>0</v>
      </c>
      <c r="AE1446">
        <v>0</v>
      </c>
      <c r="AF1446">
        <v>46.56</v>
      </c>
      <c r="AG1446">
        <v>10.06</v>
      </c>
      <c r="AH1446">
        <v>0</v>
      </c>
      <c r="AI1446">
        <v>1</v>
      </c>
      <c r="AJ1446">
        <v>11.58</v>
      </c>
      <c r="AK1446">
        <v>33.32</v>
      </c>
      <c r="AL1446">
        <v>1</v>
      </c>
      <c r="AN1446">
        <v>0</v>
      </c>
      <c r="AO1446">
        <v>1</v>
      </c>
      <c r="AP1446">
        <v>0</v>
      </c>
      <c r="AQ1446">
        <v>0</v>
      </c>
      <c r="AR1446">
        <v>0</v>
      </c>
      <c r="AS1446" t="s">
        <v>3</v>
      </c>
      <c r="AT1446">
        <v>3.97</v>
      </c>
      <c r="AU1446" t="s">
        <v>3</v>
      </c>
      <c r="AV1446">
        <v>0</v>
      </c>
      <c r="AW1446">
        <v>2</v>
      </c>
      <c r="AX1446">
        <v>36408592</v>
      </c>
      <c r="AY1446">
        <v>1</v>
      </c>
      <c r="AZ1446">
        <v>0</v>
      </c>
      <c r="BA1446">
        <v>1409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Y1446*Source!I1504</f>
        <v>7.9400000000000012E-2</v>
      </c>
      <c r="CY1446">
        <f>AB1446</f>
        <v>539.16</v>
      </c>
      <c r="CZ1446">
        <f>AF1446</f>
        <v>46.56</v>
      </c>
      <c r="DA1446">
        <f>AJ1446</f>
        <v>11.58</v>
      </c>
      <c r="DB1446">
        <f t="shared" si="221"/>
        <v>184.84</v>
      </c>
      <c r="DC1446">
        <f t="shared" si="222"/>
        <v>39.94</v>
      </c>
    </row>
    <row r="1447" spans="1:107">
      <c r="A1447">
        <f>ROW(Source!A1504)</f>
        <v>1504</v>
      </c>
      <c r="B1447">
        <v>36401907</v>
      </c>
      <c r="C1447">
        <v>36408584</v>
      </c>
      <c r="D1447">
        <v>29174533</v>
      </c>
      <c r="E1447">
        <v>1</v>
      </c>
      <c r="F1447">
        <v>1</v>
      </c>
      <c r="G1447">
        <v>1</v>
      </c>
      <c r="H1447">
        <v>2</v>
      </c>
      <c r="I1447" t="s">
        <v>526</v>
      </c>
      <c r="J1447" t="s">
        <v>527</v>
      </c>
      <c r="K1447" t="s">
        <v>528</v>
      </c>
      <c r="L1447">
        <v>1368</v>
      </c>
      <c r="N1447">
        <v>1011</v>
      </c>
      <c r="O1447" t="s">
        <v>520</v>
      </c>
      <c r="P1447" t="s">
        <v>520</v>
      </c>
      <c r="Q1447">
        <v>1</v>
      </c>
      <c r="W1447">
        <v>0</v>
      </c>
      <c r="X1447">
        <v>1235896746</v>
      </c>
      <c r="Y1447">
        <v>7.93</v>
      </c>
      <c r="AA1447">
        <v>0</v>
      </c>
      <c r="AB1447">
        <v>5.0599999999999996</v>
      </c>
      <c r="AC1447">
        <v>0</v>
      </c>
      <c r="AD1447">
        <v>0</v>
      </c>
      <c r="AE1447">
        <v>0</v>
      </c>
      <c r="AF1447">
        <v>1.53</v>
      </c>
      <c r="AG1447">
        <v>0</v>
      </c>
      <c r="AH1447">
        <v>0</v>
      </c>
      <c r="AI1447">
        <v>1</v>
      </c>
      <c r="AJ1447">
        <v>3.31</v>
      </c>
      <c r="AK1447">
        <v>33.32</v>
      </c>
      <c r="AL1447">
        <v>1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 t="s">
        <v>3</v>
      </c>
      <c r="AT1447">
        <v>7.93</v>
      </c>
      <c r="AU1447" t="s">
        <v>3</v>
      </c>
      <c r="AV1447">
        <v>0</v>
      </c>
      <c r="AW1447">
        <v>2</v>
      </c>
      <c r="AX1447">
        <v>36408593</v>
      </c>
      <c r="AY1447">
        <v>1</v>
      </c>
      <c r="AZ1447">
        <v>0</v>
      </c>
      <c r="BA1447">
        <v>1410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Y1447*Source!I1504</f>
        <v>0.15859999999999999</v>
      </c>
      <c r="CY1447">
        <f>AB1447</f>
        <v>5.0599999999999996</v>
      </c>
      <c r="CZ1447">
        <f>AF1447</f>
        <v>1.53</v>
      </c>
      <c r="DA1447">
        <f>AJ1447</f>
        <v>3.31</v>
      </c>
      <c r="DB1447">
        <f t="shared" si="221"/>
        <v>12.13</v>
      </c>
      <c r="DC1447">
        <f t="shared" si="222"/>
        <v>0</v>
      </c>
    </row>
    <row r="1448" spans="1:107">
      <c r="A1448">
        <f>ROW(Source!A1504)</f>
        <v>1504</v>
      </c>
      <c r="B1448">
        <v>36401907</v>
      </c>
      <c r="C1448">
        <v>36408584</v>
      </c>
      <c r="D1448">
        <v>29164349</v>
      </c>
      <c r="E1448">
        <v>1</v>
      </c>
      <c r="F1448">
        <v>1</v>
      </c>
      <c r="G1448">
        <v>1</v>
      </c>
      <c r="H1448">
        <v>3</v>
      </c>
      <c r="I1448" t="s">
        <v>28</v>
      </c>
      <c r="J1448" t="s">
        <v>31</v>
      </c>
      <c r="K1448" t="s">
        <v>29</v>
      </c>
      <c r="L1448">
        <v>1348</v>
      </c>
      <c r="N1448">
        <v>1009</v>
      </c>
      <c r="O1448" t="s">
        <v>30</v>
      </c>
      <c r="P1448" t="s">
        <v>30</v>
      </c>
      <c r="Q1448">
        <v>1000</v>
      </c>
      <c r="W1448">
        <v>0</v>
      </c>
      <c r="X1448">
        <v>-304821490</v>
      </c>
      <c r="Y1448">
        <v>10.5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1</v>
      </c>
      <c r="AJ1448">
        <v>1</v>
      </c>
      <c r="AK1448">
        <v>1</v>
      </c>
      <c r="AL1448">
        <v>1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 t="s">
        <v>3</v>
      </c>
      <c r="AT1448">
        <v>10.5</v>
      </c>
      <c r="AU1448" t="s">
        <v>3</v>
      </c>
      <c r="AV1448">
        <v>0</v>
      </c>
      <c r="AW1448">
        <v>2</v>
      </c>
      <c r="AX1448">
        <v>36408594</v>
      </c>
      <c r="AY1448">
        <v>1</v>
      </c>
      <c r="AZ1448">
        <v>0</v>
      </c>
      <c r="BA1448">
        <v>1411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Y1448*Source!I1504</f>
        <v>0.21</v>
      </c>
      <c r="CY1448">
        <f>AA1448</f>
        <v>0</v>
      </c>
      <c r="CZ1448">
        <f>AE1448</f>
        <v>0</v>
      </c>
      <c r="DA1448">
        <f>AI1448</f>
        <v>1</v>
      </c>
      <c r="DB1448">
        <f t="shared" si="221"/>
        <v>0</v>
      </c>
      <c r="DC1448">
        <f t="shared" si="222"/>
        <v>0</v>
      </c>
    </row>
    <row r="1449" spans="1:107">
      <c r="A1449">
        <f>ROW(Source!A1543)</f>
        <v>1543</v>
      </c>
      <c r="B1449">
        <v>36401907</v>
      </c>
      <c r="C1449">
        <v>36408596</v>
      </c>
      <c r="D1449">
        <v>18407150</v>
      </c>
      <c r="E1449">
        <v>1</v>
      </c>
      <c r="F1449">
        <v>1</v>
      </c>
      <c r="G1449">
        <v>1</v>
      </c>
      <c r="H1449">
        <v>1</v>
      </c>
      <c r="I1449" t="s">
        <v>529</v>
      </c>
      <c r="J1449" t="s">
        <v>3</v>
      </c>
      <c r="K1449" t="s">
        <v>530</v>
      </c>
      <c r="L1449">
        <v>1369</v>
      </c>
      <c r="N1449">
        <v>1013</v>
      </c>
      <c r="O1449" t="s">
        <v>514</v>
      </c>
      <c r="P1449" t="s">
        <v>514</v>
      </c>
      <c r="Q1449">
        <v>1</v>
      </c>
      <c r="W1449">
        <v>0</v>
      </c>
      <c r="X1449">
        <v>-931037793</v>
      </c>
      <c r="Y1449">
        <v>24.368500000000001</v>
      </c>
      <c r="AA1449">
        <v>0</v>
      </c>
      <c r="AB1449">
        <v>0</v>
      </c>
      <c r="AC1449">
        <v>0</v>
      </c>
      <c r="AD1449">
        <v>272.45</v>
      </c>
      <c r="AE1449">
        <v>0</v>
      </c>
      <c r="AF1449">
        <v>0</v>
      </c>
      <c r="AG1449">
        <v>0</v>
      </c>
      <c r="AH1449">
        <v>272.45</v>
      </c>
      <c r="AI1449">
        <v>1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1</v>
      </c>
      <c r="AQ1449">
        <v>0</v>
      </c>
      <c r="AR1449">
        <v>0</v>
      </c>
      <c r="AS1449" t="s">
        <v>3</v>
      </c>
      <c r="AT1449">
        <v>21.19</v>
      </c>
      <c r="AU1449" t="s">
        <v>134</v>
      </c>
      <c r="AV1449">
        <v>1</v>
      </c>
      <c r="AW1449">
        <v>2</v>
      </c>
      <c r="AX1449">
        <v>36408604</v>
      </c>
      <c r="AY1449">
        <v>1</v>
      </c>
      <c r="AZ1449">
        <v>0</v>
      </c>
      <c r="BA1449">
        <v>1412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Y1449*Source!I1543</f>
        <v>1.120951</v>
      </c>
      <c r="CY1449">
        <f>AD1449</f>
        <v>272.45</v>
      </c>
      <c r="CZ1449">
        <f>AH1449</f>
        <v>272.45</v>
      </c>
      <c r="DA1449">
        <f>AL1449</f>
        <v>1</v>
      </c>
      <c r="DB1449">
        <f>ROUND((ROUND(AT1449*CZ1449,2)*1.15),2)</f>
        <v>6639.2</v>
      </c>
      <c r="DC1449">
        <f>ROUND((ROUND(AT1449*AG1449,2)*1.15),2)</f>
        <v>0</v>
      </c>
    </row>
    <row r="1450" spans="1:107">
      <c r="A1450">
        <f>ROW(Source!A1543)</f>
        <v>1543</v>
      </c>
      <c r="B1450">
        <v>36401907</v>
      </c>
      <c r="C1450">
        <v>36408596</v>
      </c>
      <c r="D1450">
        <v>121548</v>
      </c>
      <c r="E1450">
        <v>1</v>
      </c>
      <c r="F1450">
        <v>1</v>
      </c>
      <c r="G1450">
        <v>1</v>
      </c>
      <c r="H1450">
        <v>1</v>
      </c>
      <c r="I1450" t="s">
        <v>35</v>
      </c>
      <c r="J1450" t="s">
        <v>3</v>
      </c>
      <c r="K1450" t="s">
        <v>515</v>
      </c>
      <c r="L1450">
        <v>608254</v>
      </c>
      <c r="N1450">
        <v>1013</v>
      </c>
      <c r="O1450" t="s">
        <v>516</v>
      </c>
      <c r="P1450" t="s">
        <v>516</v>
      </c>
      <c r="Q1450">
        <v>1</v>
      </c>
      <c r="W1450">
        <v>0</v>
      </c>
      <c r="X1450">
        <v>-185737400</v>
      </c>
      <c r="Y1450">
        <v>0.05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1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1</v>
      </c>
      <c r="AQ1450">
        <v>0</v>
      </c>
      <c r="AR1450">
        <v>0</v>
      </c>
      <c r="AS1450" t="s">
        <v>3</v>
      </c>
      <c r="AT1450">
        <v>0.04</v>
      </c>
      <c r="AU1450" t="s">
        <v>133</v>
      </c>
      <c r="AV1450">
        <v>2</v>
      </c>
      <c r="AW1450">
        <v>2</v>
      </c>
      <c r="AX1450">
        <v>36408605</v>
      </c>
      <c r="AY1450">
        <v>1</v>
      </c>
      <c r="AZ1450">
        <v>0</v>
      </c>
      <c r="BA1450">
        <v>1413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Y1450*Source!I1543</f>
        <v>2.3E-3</v>
      </c>
      <c r="CY1450">
        <f>AD1450</f>
        <v>0</v>
      </c>
      <c r="CZ1450">
        <f>AH1450</f>
        <v>0</v>
      </c>
      <c r="DA1450">
        <f>AL1450</f>
        <v>1</v>
      </c>
      <c r="DB1450">
        <f>ROUND((ROUND(AT1450*CZ1450,2)*1.25),2)</f>
        <v>0</v>
      </c>
      <c r="DC1450">
        <f>ROUND((ROUND(AT1450*AG1450,2)*1.25),2)</f>
        <v>0</v>
      </c>
    </row>
    <row r="1451" spans="1:107">
      <c r="A1451">
        <f>ROW(Source!A1543)</f>
        <v>1543</v>
      </c>
      <c r="B1451">
        <v>36401907</v>
      </c>
      <c r="C1451">
        <v>36408596</v>
      </c>
      <c r="D1451">
        <v>29172556</v>
      </c>
      <c r="E1451">
        <v>1</v>
      </c>
      <c r="F1451">
        <v>1</v>
      </c>
      <c r="G1451">
        <v>1</v>
      </c>
      <c r="H1451">
        <v>2</v>
      </c>
      <c r="I1451" t="s">
        <v>517</v>
      </c>
      <c r="J1451" t="s">
        <v>518</v>
      </c>
      <c r="K1451" t="s">
        <v>519</v>
      </c>
      <c r="L1451">
        <v>1368</v>
      </c>
      <c r="N1451">
        <v>1011</v>
      </c>
      <c r="O1451" t="s">
        <v>520</v>
      </c>
      <c r="P1451" t="s">
        <v>520</v>
      </c>
      <c r="Q1451">
        <v>1</v>
      </c>
      <c r="W1451">
        <v>0</v>
      </c>
      <c r="X1451">
        <v>-1302720870</v>
      </c>
      <c r="Y1451">
        <v>0.05</v>
      </c>
      <c r="AA1451">
        <v>0</v>
      </c>
      <c r="AB1451">
        <v>466.71</v>
      </c>
      <c r="AC1451">
        <v>449.82</v>
      </c>
      <c r="AD1451">
        <v>0</v>
      </c>
      <c r="AE1451">
        <v>0</v>
      </c>
      <c r="AF1451">
        <v>31.26</v>
      </c>
      <c r="AG1451">
        <v>13.5</v>
      </c>
      <c r="AH1451">
        <v>0</v>
      </c>
      <c r="AI1451">
        <v>1</v>
      </c>
      <c r="AJ1451">
        <v>14.93</v>
      </c>
      <c r="AK1451">
        <v>33.32</v>
      </c>
      <c r="AL1451">
        <v>1</v>
      </c>
      <c r="AN1451">
        <v>0</v>
      </c>
      <c r="AO1451">
        <v>1</v>
      </c>
      <c r="AP1451">
        <v>1</v>
      </c>
      <c r="AQ1451">
        <v>0</v>
      </c>
      <c r="AR1451">
        <v>0</v>
      </c>
      <c r="AS1451" t="s">
        <v>3</v>
      </c>
      <c r="AT1451">
        <v>0.04</v>
      </c>
      <c r="AU1451" t="s">
        <v>133</v>
      </c>
      <c r="AV1451">
        <v>0</v>
      </c>
      <c r="AW1451">
        <v>2</v>
      </c>
      <c r="AX1451">
        <v>36408606</v>
      </c>
      <c r="AY1451">
        <v>1</v>
      </c>
      <c r="AZ1451">
        <v>0</v>
      </c>
      <c r="BA1451">
        <v>1414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Y1451*Source!I1543</f>
        <v>2.3E-3</v>
      </c>
      <c r="CY1451">
        <f>AB1451</f>
        <v>466.71</v>
      </c>
      <c r="CZ1451">
        <f>AF1451</f>
        <v>31.26</v>
      </c>
      <c r="DA1451">
        <f>AJ1451</f>
        <v>14.93</v>
      </c>
      <c r="DB1451">
        <f>ROUND((ROUND(AT1451*CZ1451,2)*1.25),2)</f>
        <v>1.56</v>
      </c>
      <c r="DC1451">
        <f>ROUND((ROUND(AT1451*AG1451,2)*1.25),2)</f>
        <v>0.68</v>
      </c>
    </row>
    <row r="1452" spans="1:107">
      <c r="A1452">
        <f>ROW(Source!A1543)</f>
        <v>1543</v>
      </c>
      <c r="B1452">
        <v>36401907</v>
      </c>
      <c r="C1452">
        <v>36408596</v>
      </c>
      <c r="D1452">
        <v>29174913</v>
      </c>
      <c r="E1452">
        <v>1</v>
      </c>
      <c r="F1452">
        <v>1</v>
      </c>
      <c r="G1452">
        <v>1</v>
      </c>
      <c r="H1452">
        <v>2</v>
      </c>
      <c r="I1452" t="s">
        <v>531</v>
      </c>
      <c r="J1452" t="s">
        <v>532</v>
      </c>
      <c r="K1452" t="s">
        <v>533</v>
      </c>
      <c r="L1452">
        <v>1368</v>
      </c>
      <c r="N1452">
        <v>1011</v>
      </c>
      <c r="O1452" t="s">
        <v>520</v>
      </c>
      <c r="P1452" t="s">
        <v>520</v>
      </c>
      <c r="Q1452">
        <v>1</v>
      </c>
      <c r="W1452">
        <v>0</v>
      </c>
      <c r="X1452">
        <v>458544584</v>
      </c>
      <c r="Y1452">
        <v>0.1875</v>
      </c>
      <c r="AA1452">
        <v>0</v>
      </c>
      <c r="AB1452">
        <v>932.72</v>
      </c>
      <c r="AC1452">
        <v>386.51</v>
      </c>
      <c r="AD1452">
        <v>0</v>
      </c>
      <c r="AE1452">
        <v>0</v>
      </c>
      <c r="AF1452">
        <v>87.17</v>
      </c>
      <c r="AG1452">
        <v>11.6</v>
      </c>
      <c r="AH1452">
        <v>0</v>
      </c>
      <c r="AI1452">
        <v>1</v>
      </c>
      <c r="AJ1452">
        <v>10.7</v>
      </c>
      <c r="AK1452">
        <v>33.32</v>
      </c>
      <c r="AL1452">
        <v>1</v>
      </c>
      <c r="AN1452">
        <v>0</v>
      </c>
      <c r="AO1452">
        <v>1</v>
      </c>
      <c r="AP1452">
        <v>1</v>
      </c>
      <c r="AQ1452">
        <v>0</v>
      </c>
      <c r="AR1452">
        <v>0</v>
      </c>
      <c r="AS1452" t="s">
        <v>3</v>
      </c>
      <c r="AT1452">
        <v>0.15</v>
      </c>
      <c r="AU1452" t="s">
        <v>133</v>
      </c>
      <c r="AV1452">
        <v>0</v>
      </c>
      <c r="AW1452">
        <v>2</v>
      </c>
      <c r="AX1452">
        <v>36408607</v>
      </c>
      <c r="AY1452">
        <v>1</v>
      </c>
      <c r="AZ1452">
        <v>0</v>
      </c>
      <c r="BA1452">
        <v>1415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Y1452*Source!I1543</f>
        <v>8.6250000000000007E-3</v>
      </c>
      <c r="CY1452">
        <f>AB1452</f>
        <v>932.72</v>
      </c>
      <c r="CZ1452">
        <f>AF1452</f>
        <v>87.17</v>
      </c>
      <c r="DA1452">
        <f>AJ1452</f>
        <v>10.7</v>
      </c>
      <c r="DB1452">
        <f>ROUND((ROUND(AT1452*CZ1452,2)*1.25),2)</f>
        <v>16.350000000000001</v>
      </c>
      <c r="DC1452">
        <f>ROUND((ROUND(AT1452*AG1452,2)*1.25),2)</f>
        <v>2.1800000000000002</v>
      </c>
    </row>
    <row r="1453" spans="1:107">
      <c r="A1453">
        <f>ROW(Source!A1543)</f>
        <v>1543</v>
      </c>
      <c r="B1453">
        <v>36401907</v>
      </c>
      <c r="C1453">
        <v>36408596</v>
      </c>
      <c r="D1453">
        <v>29108696</v>
      </c>
      <c r="E1453">
        <v>1</v>
      </c>
      <c r="F1453">
        <v>1</v>
      </c>
      <c r="G1453">
        <v>1</v>
      </c>
      <c r="H1453">
        <v>3</v>
      </c>
      <c r="I1453" t="s">
        <v>534</v>
      </c>
      <c r="J1453" t="s">
        <v>535</v>
      </c>
      <c r="K1453" t="s">
        <v>536</v>
      </c>
      <c r="L1453">
        <v>1354</v>
      </c>
      <c r="N1453">
        <v>1010</v>
      </c>
      <c r="O1453" t="s">
        <v>237</v>
      </c>
      <c r="P1453" t="s">
        <v>237</v>
      </c>
      <c r="Q1453">
        <v>1</v>
      </c>
      <c r="W1453">
        <v>0</v>
      </c>
      <c r="X1453">
        <v>2109155817</v>
      </c>
      <c r="Y1453">
        <v>56.6</v>
      </c>
      <c r="AA1453">
        <v>310.51</v>
      </c>
      <c r="AB1453">
        <v>0</v>
      </c>
      <c r="AC1453">
        <v>0</v>
      </c>
      <c r="AD1453">
        <v>0</v>
      </c>
      <c r="AE1453">
        <v>67.209999999999994</v>
      </c>
      <c r="AF1453">
        <v>0</v>
      </c>
      <c r="AG1453">
        <v>0</v>
      </c>
      <c r="AH1453">
        <v>0</v>
      </c>
      <c r="AI1453">
        <v>4.62</v>
      </c>
      <c r="AJ1453">
        <v>1</v>
      </c>
      <c r="AK1453">
        <v>1</v>
      </c>
      <c r="AL1453">
        <v>1</v>
      </c>
      <c r="AN1453">
        <v>0</v>
      </c>
      <c r="AO1453">
        <v>1</v>
      </c>
      <c r="AP1453">
        <v>0</v>
      </c>
      <c r="AQ1453">
        <v>0</v>
      </c>
      <c r="AR1453">
        <v>0</v>
      </c>
      <c r="AS1453" t="s">
        <v>3</v>
      </c>
      <c r="AT1453">
        <v>56.6</v>
      </c>
      <c r="AU1453" t="s">
        <v>3</v>
      </c>
      <c r="AV1453">
        <v>0</v>
      </c>
      <c r="AW1453">
        <v>2</v>
      </c>
      <c r="AX1453">
        <v>36408608</v>
      </c>
      <c r="AY1453">
        <v>1</v>
      </c>
      <c r="AZ1453">
        <v>0</v>
      </c>
      <c r="BA1453">
        <v>1416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Y1453*Source!I1543</f>
        <v>2.6036000000000001</v>
      </c>
      <c r="CY1453">
        <f>AA1453</f>
        <v>310.51</v>
      </c>
      <c r="CZ1453">
        <f>AE1453</f>
        <v>67.209999999999994</v>
      </c>
      <c r="DA1453">
        <f>AI1453</f>
        <v>4.62</v>
      </c>
      <c r="DB1453">
        <f>ROUND(ROUND(AT1453*CZ1453,2),2)</f>
        <v>3804.09</v>
      </c>
      <c r="DC1453">
        <f>ROUND(ROUND(AT1453*AG1453,2),2)</f>
        <v>0</v>
      </c>
    </row>
    <row r="1454" spans="1:107">
      <c r="A1454">
        <f>ROW(Source!A1543)</f>
        <v>1543</v>
      </c>
      <c r="B1454">
        <v>36401907</v>
      </c>
      <c r="C1454">
        <v>36408596</v>
      </c>
      <c r="D1454">
        <v>29109720</v>
      </c>
      <c r="E1454">
        <v>1</v>
      </c>
      <c r="F1454">
        <v>1</v>
      </c>
      <c r="G1454">
        <v>1</v>
      </c>
      <c r="H1454">
        <v>3</v>
      </c>
      <c r="I1454" t="s">
        <v>140</v>
      </c>
      <c r="J1454" t="s">
        <v>143</v>
      </c>
      <c r="K1454" t="s">
        <v>141</v>
      </c>
      <c r="L1454">
        <v>1301</v>
      </c>
      <c r="N1454">
        <v>1003</v>
      </c>
      <c r="O1454" t="s">
        <v>142</v>
      </c>
      <c r="P1454" t="s">
        <v>142</v>
      </c>
      <c r="Q1454">
        <v>1</v>
      </c>
      <c r="W1454">
        <v>0</v>
      </c>
      <c r="X1454">
        <v>-716496253</v>
      </c>
      <c r="Y1454">
        <v>100</v>
      </c>
      <c r="AA1454">
        <v>108.23</v>
      </c>
      <c r="AB1454">
        <v>0</v>
      </c>
      <c r="AC1454">
        <v>0</v>
      </c>
      <c r="AD1454">
        <v>0</v>
      </c>
      <c r="AE1454">
        <v>131.99</v>
      </c>
      <c r="AF1454">
        <v>0</v>
      </c>
      <c r="AG1454">
        <v>0</v>
      </c>
      <c r="AH1454">
        <v>0</v>
      </c>
      <c r="AI1454">
        <v>0.82</v>
      </c>
      <c r="AJ1454">
        <v>1</v>
      </c>
      <c r="AK1454">
        <v>1</v>
      </c>
      <c r="AL1454">
        <v>1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 t="s">
        <v>3</v>
      </c>
      <c r="AT1454">
        <v>100</v>
      </c>
      <c r="AU1454" t="s">
        <v>3</v>
      </c>
      <c r="AV1454">
        <v>0</v>
      </c>
      <c r="AW1454">
        <v>1</v>
      </c>
      <c r="AX1454">
        <v>-1</v>
      </c>
      <c r="AY1454">
        <v>0</v>
      </c>
      <c r="AZ1454">
        <v>0</v>
      </c>
      <c r="BA1454" t="s">
        <v>3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Y1454*Source!I1543</f>
        <v>4.5999999999999996</v>
      </c>
      <c r="CY1454">
        <f>AA1454</f>
        <v>108.23</v>
      </c>
      <c r="CZ1454">
        <f>AE1454</f>
        <v>131.99</v>
      </c>
      <c r="DA1454">
        <f>AI1454</f>
        <v>0.82</v>
      </c>
      <c r="DB1454">
        <f>ROUND(ROUND(AT1454*CZ1454,2),2)</f>
        <v>13199</v>
      </c>
      <c r="DC1454">
        <f>ROUND(ROUND(AT1454*AG1454,2),2)</f>
        <v>0</v>
      </c>
    </row>
    <row r="1455" spans="1:107">
      <c r="A1455">
        <f>ROW(Source!A1543)</f>
        <v>1543</v>
      </c>
      <c r="B1455">
        <v>36401907</v>
      </c>
      <c r="C1455">
        <v>36408596</v>
      </c>
      <c r="D1455">
        <v>29115197</v>
      </c>
      <c r="E1455">
        <v>1</v>
      </c>
      <c r="F1455">
        <v>1</v>
      </c>
      <c r="G1455">
        <v>1</v>
      </c>
      <c r="H1455">
        <v>3</v>
      </c>
      <c r="I1455" t="s">
        <v>537</v>
      </c>
      <c r="J1455" t="s">
        <v>538</v>
      </c>
      <c r="K1455" t="s">
        <v>539</v>
      </c>
      <c r="L1455">
        <v>1354</v>
      </c>
      <c r="N1455">
        <v>1010</v>
      </c>
      <c r="O1455" t="s">
        <v>237</v>
      </c>
      <c r="P1455" t="s">
        <v>237</v>
      </c>
      <c r="Q1455">
        <v>1</v>
      </c>
      <c r="W1455">
        <v>0</v>
      </c>
      <c r="X1455">
        <v>-1208533646</v>
      </c>
      <c r="Y1455">
        <v>400</v>
      </c>
      <c r="AA1455">
        <v>3.68</v>
      </c>
      <c r="AB1455">
        <v>0</v>
      </c>
      <c r="AC1455">
        <v>0</v>
      </c>
      <c r="AD1455">
        <v>0</v>
      </c>
      <c r="AE1455">
        <v>0.5</v>
      </c>
      <c r="AF1455">
        <v>0</v>
      </c>
      <c r="AG1455">
        <v>0</v>
      </c>
      <c r="AH1455">
        <v>0</v>
      </c>
      <c r="AI1455">
        <v>7.36</v>
      </c>
      <c r="AJ1455">
        <v>1</v>
      </c>
      <c r="AK1455">
        <v>1</v>
      </c>
      <c r="AL1455">
        <v>1</v>
      </c>
      <c r="AN1455">
        <v>0</v>
      </c>
      <c r="AO1455">
        <v>1</v>
      </c>
      <c r="AP1455">
        <v>0</v>
      </c>
      <c r="AQ1455">
        <v>0</v>
      </c>
      <c r="AR1455">
        <v>0</v>
      </c>
      <c r="AS1455" t="s">
        <v>3</v>
      </c>
      <c r="AT1455">
        <v>400</v>
      </c>
      <c r="AU1455" t="s">
        <v>3</v>
      </c>
      <c r="AV1455">
        <v>0</v>
      </c>
      <c r="AW1455">
        <v>2</v>
      </c>
      <c r="AX1455">
        <v>36408610</v>
      </c>
      <c r="AY1455">
        <v>1</v>
      </c>
      <c r="AZ1455">
        <v>0</v>
      </c>
      <c r="BA1455">
        <v>1418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Y1455*Source!I1543</f>
        <v>18.399999999999999</v>
      </c>
      <c r="CY1455">
        <f>AA1455</f>
        <v>3.68</v>
      </c>
      <c r="CZ1455">
        <f>AE1455</f>
        <v>0.5</v>
      </c>
      <c r="DA1455">
        <f>AI1455</f>
        <v>7.36</v>
      </c>
      <c r="DB1455">
        <f>ROUND(ROUND(AT1455*CZ1455,2),2)</f>
        <v>200</v>
      </c>
      <c r="DC1455">
        <f>ROUND(ROUND(AT1455*AG1455,2),2)</f>
        <v>0</v>
      </c>
    </row>
    <row r="1456" spans="1:107">
      <c r="A1456">
        <f>ROW(Source!A1545)</f>
        <v>1545</v>
      </c>
      <c r="B1456">
        <v>36401907</v>
      </c>
      <c r="C1456">
        <v>36408612</v>
      </c>
      <c r="D1456">
        <v>18413230</v>
      </c>
      <c r="E1456">
        <v>1</v>
      </c>
      <c r="F1456">
        <v>1</v>
      </c>
      <c r="G1456">
        <v>1</v>
      </c>
      <c r="H1456">
        <v>1</v>
      </c>
      <c r="I1456" t="s">
        <v>540</v>
      </c>
      <c r="J1456" t="s">
        <v>3</v>
      </c>
      <c r="K1456" t="s">
        <v>541</v>
      </c>
      <c r="L1456">
        <v>1369</v>
      </c>
      <c r="N1456">
        <v>1013</v>
      </c>
      <c r="O1456" t="s">
        <v>514</v>
      </c>
      <c r="P1456" t="s">
        <v>514</v>
      </c>
      <c r="Q1456">
        <v>1</v>
      </c>
      <c r="W1456">
        <v>0</v>
      </c>
      <c r="X1456">
        <v>355262106</v>
      </c>
      <c r="Y1456">
        <v>191.44049999999999</v>
      </c>
      <c r="AA1456">
        <v>0</v>
      </c>
      <c r="AB1456">
        <v>0</v>
      </c>
      <c r="AC1456">
        <v>0</v>
      </c>
      <c r="AD1456">
        <v>293.22000000000003</v>
      </c>
      <c r="AE1456">
        <v>0</v>
      </c>
      <c r="AF1456">
        <v>0</v>
      </c>
      <c r="AG1456">
        <v>0</v>
      </c>
      <c r="AH1456">
        <v>293.22000000000003</v>
      </c>
      <c r="AI1456">
        <v>1</v>
      </c>
      <c r="AJ1456">
        <v>1</v>
      </c>
      <c r="AK1456">
        <v>1</v>
      </c>
      <c r="AL1456">
        <v>1</v>
      </c>
      <c r="AN1456">
        <v>0</v>
      </c>
      <c r="AO1456">
        <v>1</v>
      </c>
      <c r="AP1456">
        <v>1</v>
      </c>
      <c r="AQ1456">
        <v>0</v>
      </c>
      <c r="AR1456">
        <v>0</v>
      </c>
      <c r="AS1456" t="s">
        <v>3</v>
      </c>
      <c r="AT1456">
        <v>166.47</v>
      </c>
      <c r="AU1456" t="s">
        <v>134</v>
      </c>
      <c r="AV1456">
        <v>1</v>
      </c>
      <c r="AW1456">
        <v>2</v>
      </c>
      <c r="AX1456">
        <v>36408622</v>
      </c>
      <c r="AY1456">
        <v>1</v>
      </c>
      <c r="AZ1456">
        <v>0</v>
      </c>
      <c r="BA1456">
        <v>1419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Y1456*Source!I1545</f>
        <v>7.6576199999999996</v>
      </c>
      <c r="CY1456">
        <f>AD1456</f>
        <v>293.22000000000003</v>
      </c>
      <c r="CZ1456">
        <f>AH1456</f>
        <v>293.22000000000003</v>
      </c>
      <c r="DA1456">
        <f>AL1456</f>
        <v>1</v>
      </c>
      <c r="DB1456">
        <f>ROUND((ROUND(AT1456*CZ1456,2)*1.15),2)</f>
        <v>56134.18</v>
      </c>
      <c r="DC1456">
        <f>ROUND((ROUND(AT1456*AG1456,2)*1.15),2)</f>
        <v>0</v>
      </c>
    </row>
    <row r="1457" spans="1:107">
      <c r="A1457">
        <f>ROW(Source!A1545)</f>
        <v>1545</v>
      </c>
      <c r="B1457">
        <v>36401907</v>
      </c>
      <c r="C1457">
        <v>36408612</v>
      </c>
      <c r="D1457">
        <v>121548</v>
      </c>
      <c r="E1457">
        <v>1</v>
      </c>
      <c r="F1457">
        <v>1</v>
      </c>
      <c r="G1457">
        <v>1</v>
      </c>
      <c r="H1457">
        <v>1</v>
      </c>
      <c r="I1457" t="s">
        <v>35</v>
      </c>
      <c r="J1457" t="s">
        <v>3</v>
      </c>
      <c r="K1457" t="s">
        <v>515</v>
      </c>
      <c r="L1457">
        <v>608254</v>
      </c>
      <c r="N1457">
        <v>1013</v>
      </c>
      <c r="O1457" t="s">
        <v>516</v>
      </c>
      <c r="P1457" t="s">
        <v>516</v>
      </c>
      <c r="Q1457">
        <v>1</v>
      </c>
      <c r="W1457">
        <v>0</v>
      </c>
      <c r="X1457">
        <v>-185737400</v>
      </c>
      <c r="Y1457">
        <v>0.1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1</v>
      </c>
      <c r="AJ1457">
        <v>1</v>
      </c>
      <c r="AK1457">
        <v>1</v>
      </c>
      <c r="AL1457">
        <v>1</v>
      </c>
      <c r="AN1457">
        <v>0</v>
      </c>
      <c r="AO1457">
        <v>1</v>
      </c>
      <c r="AP1457">
        <v>1</v>
      </c>
      <c r="AQ1457">
        <v>0</v>
      </c>
      <c r="AR1457">
        <v>0</v>
      </c>
      <c r="AS1457" t="s">
        <v>3</v>
      </c>
      <c r="AT1457">
        <v>0.08</v>
      </c>
      <c r="AU1457" t="s">
        <v>133</v>
      </c>
      <c r="AV1457">
        <v>2</v>
      </c>
      <c r="AW1457">
        <v>2</v>
      </c>
      <c r="AX1457">
        <v>36408623</v>
      </c>
      <c r="AY1457">
        <v>1</v>
      </c>
      <c r="AZ1457">
        <v>0</v>
      </c>
      <c r="BA1457">
        <v>1420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Y1457*Source!I1545</f>
        <v>4.0000000000000001E-3</v>
      </c>
      <c r="CY1457">
        <f>AD1457</f>
        <v>0</v>
      </c>
      <c r="CZ1457">
        <f>AH1457</f>
        <v>0</v>
      </c>
      <c r="DA1457">
        <f>AL1457</f>
        <v>1</v>
      </c>
      <c r="DB1457">
        <f>ROUND((ROUND(AT1457*CZ1457,2)*1.25),2)</f>
        <v>0</v>
      </c>
      <c r="DC1457">
        <f>ROUND((ROUND(AT1457*AG1457,2)*1.25),2)</f>
        <v>0</v>
      </c>
    </row>
    <row r="1458" spans="1:107">
      <c r="A1458">
        <f>ROW(Source!A1545)</f>
        <v>1545</v>
      </c>
      <c r="B1458">
        <v>36401907</v>
      </c>
      <c r="C1458">
        <v>36408612</v>
      </c>
      <c r="D1458">
        <v>29172556</v>
      </c>
      <c r="E1458">
        <v>1</v>
      </c>
      <c r="F1458">
        <v>1</v>
      </c>
      <c r="G1458">
        <v>1</v>
      </c>
      <c r="H1458">
        <v>2</v>
      </c>
      <c r="I1458" t="s">
        <v>517</v>
      </c>
      <c r="J1458" t="s">
        <v>518</v>
      </c>
      <c r="K1458" t="s">
        <v>519</v>
      </c>
      <c r="L1458">
        <v>1368</v>
      </c>
      <c r="N1458">
        <v>1011</v>
      </c>
      <c r="O1458" t="s">
        <v>520</v>
      </c>
      <c r="P1458" t="s">
        <v>520</v>
      </c>
      <c r="Q1458">
        <v>1</v>
      </c>
      <c r="W1458">
        <v>0</v>
      </c>
      <c r="X1458">
        <v>-1302720870</v>
      </c>
      <c r="Y1458">
        <v>0.1</v>
      </c>
      <c r="AA1458">
        <v>0</v>
      </c>
      <c r="AB1458">
        <v>466.71</v>
      </c>
      <c r="AC1458">
        <v>449.82</v>
      </c>
      <c r="AD1458">
        <v>0</v>
      </c>
      <c r="AE1458">
        <v>0</v>
      </c>
      <c r="AF1458">
        <v>31.26</v>
      </c>
      <c r="AG1458">
        <v>13.5</v>
      </c>
      <c r="AH1458">
        <v>0</v>
      </c>
      <c r="AI1458">
        <v>1</v>
      </c>
      <c r="AJ1458">
        <v>14.93</v>
      </c>
      <c r="AK1458">
        <v>33.32</v>
      </c>
      <c r="AL1458">
        <v>1</v>
      </c>
      <c r="AN1458">
        <v>0</v>
      </c>
      <c r="AO1458">
        <v>1</v>
      </c>
      <c r="AP1458">
        <v>1</v>
      </c>
      <c r="AQ1458">
        <v>0</v>
      </c>
      <c r="AR1458">
        <v>0</v>
      </c>
      <c r="AS1458" t="s">
        <v>3</v>
      </c>
      <c r="AT1458">
        <v>0.08</v>
      </c>
      <c r="AU1458" t="s">
        <v>133</v>
      </c>
      <c r="AV1458">
        <v>0</v>
      </c>
      <c r="AW1458">
        <v>2</v>
      </c>
      <c r="AX1458">
        <v>36408624</v>
      </c>
      <c r="AY1458">
        <v>1</v>
      </c>
      <c r="AZ1458">
        <v>0</v>
      </c>
      <c r="BA1458">
        <v>1421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Y1458*Source!I1545</f>
        <v>4.0000000000000001E-3</v>
      </c>
      <c r="CY1458">
        <f>AB1458</f>
        <v>466.71</v>
      </c>
      <c r="CZ1458">
        <f>AF1458</f>
        <v>31.26</v>
      </c>
      <c r="DA1458">
        <f>AJ1458</f>
        <v>14.93</v>
      </c>
      <c r="DB1458">
        <f>ROUND((ROUND(AT1458*CZ1458,2)*1.25),2)</f>
        <v>3.13</v>
      </c>
      <c r="DC1458">
        <f>ROUND((ROUND(AT1458*AG1458,2)*1.25),2)</f>
        <v>1.35</v>
      </c>
    </row>
    <row r="1459" spans="1:107">
      <c r="A1459">
        <f>ROW(Source!A1545)</f>
        <v>1545</v>
      </c>
      <c r="B1459">
        <v>36401907</v>
      </c>
      <c r="C1459">
        <v>36408612</v>
      </c>
      <c r="D1459">
        <v>29174591</v>
      </c>
      <c r="E1459">
        <v>1</v>
      </c>
      <c r="F1459">
        <v>1</v>
      </c>
      <c r="G1459">
        <v>1</v>
      </c>
      <c r="H1459">
        <v>2</v>
      </c>
      <c r="I1459" t="s">
        <v>542</v>
      </c>
      <c r="J1459" t="s">
        <v>543</v>
      </c>
      <c r="K1459" t="s">
        <v>544</v>
      </c>
      <c r="L1459">
        <v>1368</v>
      </c>
      <c r="N1459">
        <v>1011</v>
      </c>
      <c r="O1459" t="s">
        <v>520</v>
      </c>
      <c r="P1459" t="s">
        <v>520</v>
      </c>
      <c r="Q1459">
        <v>1</v>
      </c>
      <c r="W1459">
        <v>0</v>
      </c>
      <c r="X1459">
        <v>1598042632</v>
      </c>
      <c r="Y1459">
        <v>0.32500000000000001</v>
      </c>
      <c r="AA1459">
        <v>0</v>
      </c>
      <c r="AB1459">
        <v>9.4700000000000006</v>
      </c>
      <c r="AC1459">
        <v>0</v>
      </c>
      <c r="AD1459">
        <v>0</v>
      </c>
      <c r="AE1459">
        <v>0</v>
      </c>
      <c r="AF1459">
        <v>0.95</v>
      </c>
      <c r="AG1459">
        <v>0</v>
      </c>
      <c r="AH1459">
        <v>0</v>
      </c>
      <c r="AI1459">
        <v>1</v>
      </c>
      <c r="AJ1459">
        <v>9.9700000000000006</v>
      </c>
      <c r="AK1459">
        <v>33.32</v>
      </c>
      <c r="AL1459">
        <v>1</v>
      </c>
      <c r="AN1459">
        <v>0</v>
      </c>
      <c r="AO1459">
        <v>1</v>
      </c>
      <c r="AP1459">
        <v>1</v>
      </c>
      <c r="AQ1459">
        <v>0</v>
      </c>
      <c r="AR1459">
        <v>0</v>
      </c>
      <c r="AS1459" t="s">
        <v>3</v>
      </c>
      <c r="AT1459">
        <v>0.26</v>
      </c>
      <c r="AU1459" t="s">
        <v>133</v>
      </c>
      <c r="AV1459">
        <v>0</v>
      </c>
      <c r="AW1459">
        <v>2</v>
      </c>
      <c r="AX1459">
        <v>36408625</v>
      </c>
      <c r="AY1459">
        <v>1</v>
      </c>
      <c r="AZ1459">
        <v>0</v>
      </c>
      <c r="BA1459">
        <v>1422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Y1459*Source!I1545</f>
        <v>1.3000000000000001E-2</v>
      </c>
      <c r="CY1459">
        <f>AB1459</f>
        <v>9.4700000000000006</v>
      </c>
      <c r="CZ1459">
        <f>AF1459</f>
        <v>0.95</v>
      </c>
      <c r="DA1459">
        <f>AJ1459</f>
        <v>9.9700000000000006</v>
      </c>
      <c r="DB1459">
        <f>ROUND((ROUND(AT1459*CZ1459,2)*1.25),2)</f>
        <v>0.31</v>
      </c>
      <c r="DC1459">
        <f>ROUND((ROUND(AT1459*AG1459,2)*1.25),2)</f>
        <v>0</v>
      </c>
    </row>
    <row r="1460" spans="1:107">
      <c r="A1460">
        <f>ROW(Source!A1545)</f>
        <v>1545</v>
      </c>
      <c r="B1460">
        <v>36401907</v>
      </c>
      <c r="C1460">
        <v>36408612</v>
      </c>
      <c r="D1460">
        <v>29174913</v>
      </c>
      <c r="E1460">
        <v>1</v>
      </c>
      <c r="F1460">
        <v>1</v>
      </c>
      <c r="G1460">
        <v>1</v>
      </c>
      <c r="H1460">
        <v>2</v>
      </c>
      <c r="I1460" t="s">
        <v>531</v>
      </c>
      <c r="J1460" t="s">
        <v>532</v>
      </c>
      <c r="K1460" t="s">
        <v>533</v>
      </c>
      <c r="L1460">
        <v>1368</v>
      </c>
      <c r="N1460">
        <v>1011</v>
      </c>
      <c r="O1460" t="s">
        <v>520</v>
      </c>
      <c r="P1460" t="s">
        <v>520</v>
      </c>
      <c r="Q1460">
        <v>1</v>
      </c>
      <c r="W1460">
        <v>0</v>
      </c>
      <c r="X1460">
        <v>458544584</v>
      </c>
      <c r="Y1460">
        <v>0.625</v>
      </c>
      <c r="AA1460">
        <v>0</v>
      </c>
      <c r="AB1460">
        <v>932.72</v>
      </c>
      <c r="AC1460">
        <v>386.51</v>
      </c>
      <c r="AD1460">
        <v>0</v>
      </c>
      <c r="AE1460">
        <v>0</v>
      </c>
      <c r="AF1460">
        <v>87.17</v>
      </c>
      <c r="AG1460">
        <v>11.6</v>
      </c>
      <c r="AH1460">
        <v>0</v>
      </c>
      <c r="AI1460">
        <v>1</v>
      </c>
      <c r="AJ1460">
        <v>10.7</v>
      </c>
      <c r="AK1460">
        <v>33.32</v>
      </c>
      <c r="AL1460">
        <v>1</v>
      </c>
      <c r="AN1460">
        <v>0</v>
      </c>
      <c r="AO1460">
        <v>1</v>
      </c>
      <c r="AP1460">
        <v>1</v>
      </c>
      <c r="AQ1460">
        <v>0</v>
      </c>
      <c r="AR1460">
        <v>0</v>
      </c>
      <c r="AS1460" t="s">
        <v>3</v>
      </c>
      <c r="AT1460">
        <v>0.5</v>
      </c>
      <c r="AU1460" t="s">
        <v>133</v>
      </c>
      <c r="AV1460">
        <v>0</v>
      </c>
      <c r="AW1460">
        <v>2</v>
      </c>
      <c r="AX1460">
        <v>36408626</v>
      </c>
      <c r="AY1460">
        <v>1</v>
      </c>
      <c r="AZ1460">
        <v>0</v>
      </c>
      <c r="BA1460">
        <v>1423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Y1460*Source!I1545</f>
        <v>2.5000000000000001E-2</v>
      </c>
      <c r="CY1460">
        <f>AB1460</f>
        <v>932.72</v>
      </c>
      <c r="CZ1460">
        <f>AF1460</f>
        <v>87.17</v>
      </c>
      <c r="DA1460">
        <f>AJ1460</f>
        <v>10.7</v>
      </c>
      <c r="DB1460">
        <f>ROUND((ROUND(AT1460*CZ1460,2)*1.25),2)</f>
        <v>54.49</v>
      </c>
      <c r="DC1460">
        <f>ROUND((ROUND(AT1460*AG1460,2)*1.25),2)</f>
        <v>7.25</v>
      </c>
    </row>
    <row r="1461" spans="1:107">
      <c r="A1461">
        <f>ROW(Source!A1545)</f>
        <v>1545</v>
      </c>
      <c r="B1461">
        <v>36401907</v>
      </c>
      <c r="C1461">
        <v>36408612</v>
      </c>
      <c r="D1461">
        <v>29107800</v>
      </c>
      <c r="E1461">
        <v>1</v>
      </c>
      <c r="F1461">
        <v>1</v>
      </c>
      <c r="G1461">
        <v>1</v>
      </c>
      <c r="H1461">
        <v>3</v>
      </c>
      <c r="I1461" t="s">
        <v>545</v>
      </c>
      <c r="J1461" t="s">
        <v>546</v>
      </c>
      <c r="K1461" t="s">
        <v>547</v>
      </c>
      <c r="L1461">
        <v>1346</v>
      </c>
      <c r="N1461">
        <v>1009</v>
      </c>
      <c r="O1461" t="s">
        <v>160</v>
      </c>
      <c r="P1461" t="s">
        <v>160</v>
      </c>
      <c r="Q1461">
        <v>1</v>
      </c>
      <c r="W1461">
        <v>0</v>
      </c>
      <c r="X1461">
        <v>-1570619850</v>
      </c>
      <c r="Y1461">
        <v>0.2</v>
      </c>
      <c r="AA1461">
        <v>46.61</v>
      </c>
      <c r="AB1461">
        <v>0</v>
      </c>
      <c r="AC1461">
        <v>0</v>
      </c>
      <c r="AD1461">
        <v>0</v>
      </c>
      <c r="AE1461">
        <v>1.81</v>
      </c>
      <c r="AF1461">
        <v>0</v>
      </c>
      <c r="AG1461">
        <v>0</v>
      </c>
      <c r="AH1461">
        <v>0</v>
      </c>
      <c r="AI1461">
        <v>25.75</v>
      </c>
      <c r="AJ1461">
        <v>1</v>
      </c>
      <c r="AK1461">
        <v>1</v>
      </c>
      <c r="AL1461">
        <v>1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0.2</v>
      </c>
      <c r="AU1461" t="s">
        <v>3</v>
      </c>
      <c r="AV1461">
        <v>0</v>
      </c>
      <c r="AW1461">
        <v>2</v>
      </c>
      <c r="AX1461">
        <v>36408627</v>
      </c>
      <c r="AY1461">
        <v>1</v>
      </c>
      <c r="AZ1461">
        <v>0</v>
      </c>
      <c r="BA1461">
        <v>1424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Y1461*Source!I1545</f>
        <v>8.0000000000000002E-3</v>
      </c>
      <c r="CY1461">
        <f>AA1461</f>
        <v>46.61</v>
      </c>
      <c r="CZ1461">
        <f>AE1461</f>
        <v>1.81</v>
      </c>
      <c r="DA1461">
        <f>AI1461</f>
        <v>25.75</v>
      </c>
      <c r="DB1461">
        <f>ROUND(ROUND(AT1461*CZ1461,2),2)</f>
        <v>0.36</v>
      </c>
      <c r="DC1461">
        <f>ROUND(ROUND(AT1461*AG1461,2),2)</f>
        <v>0</v>
      </c>
    </row>
    <row r="1462" spans="1:107">
      <c r="A1462">
        <f>ROW(Source!A1545)</f>
        <v>1545</v>
      </c>
      <c r="B1462">
        <v>36401907</v>
      </c>
      <c r="C1462">
        <v>36408612</v>
      </c>
      <c r="D1462">
        <v>29109411</v>
      </c>
      <c r="E1462">
        <v>1</v>
      </c>
      <c r="F1462">
        <v>1</v>
      </c>
      <c r="G1462">
        <v>1</v>
      </c>
      <c r="H1462">
        <v>3</v>
      </c>
      <c r="I1462" t="s">
        <v>548</v>
      </c>
      <c r="J1462" t="s">
        <v>549</v>
      </c>
      <c r="K1462" t="s">
        <v>550</v>
      </c>
      <c r="L1462">
        <v>1346</v>
      </c>
      <c r="N1462">
        <v>1009</v>
      </c>
      <c r="O1462" t="s">
        <v>160</v>
      </c>
      <c r="P1462" t="s">
        <v>160</v>
      </c>
      <c r="Q1462">
        <v>1</v>
      </c>
      <c r="W1462">
        <v>0</v>
      </c>
      <c r="X1462">
        <v>-1130535485</v>
      </c>
      <c r="Y1462">
        <v>30</v>
      </c>
      <c r="AA1462">
        <v>53.91</v>
      </c>
      <c r="AB1462">
        <v>0</v>
      </c>
      <c r="AC1462">
        <v>0</v>
      </c>
      <c r="AD1462">
        <v>0</v>
      </c>
      <c r="AE1462">
        <v>15.95</v>
      </c>
      <c r="AF1462">
        <v>0</v>
      </c>
      <c r="AG1462">
        <v>0</v>
      </c>
      <c r="AH1462">
        <v>0</v>
      </c>
      <c r="AI1462">
        <v>3.38</v>
      </c>
      <c r="AJ1462">
        <v>1</v>
      </c>
      <c r="AK1462">
        <v>1</v>
      </c>
      <c r="AL1462">
        <v>1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30</v>
      </c>
      <c r="AU1462" t="s">
        <v>3</v>
      </c>
      <c r="AV1462">
        <v>0</v>
      </c>
      <c r="AW1462">
        <v>2</v>
      </c>
      <c r="AX1462">
        <v>36408628</v>
      </c>
      <c r="AY1462">
        <v>1</v>
      </c>
      <c r="AZ1462">
        <v>0</v>
      </c>
      <c r="BA1462">
        <v>1425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Y1462*Source!I1545</f>
        <v>1.2</v>
      </c>
      <c r="CY1462">
        <f>AA1462</f>
        <v>53.91</v>
      </c>
      <c r="CZ1462">
        <f>AE1462</f>
        <v>15.95</v>
      </c>
      <c r="DA1462">
        <f>AI1462</f>
        <v>3.38</v>
      </c>
      <c r="DB1462">
        <f>ROUND(ROUND(AT1462*CZ1462,2),2)</f>
        <v>478.5</v>
      </c>
      <c r="DC1462">
        <f>ROUND(ROUND(AT1462*AG1462,2),2)</f>
        <v>0</v>
      </c>
    </row>
    <row r="1463" spans="1:107">
      <c r="A1463">
        <f>ROW(Source!A1545)</f>
        <v>1545</v>
      </c>
      <c r="B1463">
        <v>36401907</v>
      </c>
      <c r="C1463">
        <v>36408612</v>
      </c>
      <c r="D1463">
        <v>29109535</v>
      </c>
      <c r="E1463">
        <v>1</v>
      </c>
      <c r="F1463">
        <v>1</v>
      </c>
      <c r="G1463">
        <v>1</v>
      </c>
      <c r="H1463">
        <v>3</v>
      </c>
      <c r="I1463" t="s">
        <v>281</v>
      </c>
      <c r="J1463" t="s">
        <v>283</v>
      </c>
      <c r="K1463" t="s">
        <v>282</v>
      </c>
      <c r="L1463">
        <v>1327</v>
      </c>
      <c r="N1463">
        <v>1005</v>
      </c>
      <c r="O1463" t="s">
        <v>155</v>
      </c>
      <c r="P1463" t="s">
        <v>155</v>
      </c>
      <c r="Q1463">
        <v>1</v>
      </c>
      <c r="W1463">
        <v>0</v>
      </c>
      <c r="X1463">
        <v>522970763</v>
      </c>
      <c r="Y1463">
        <v>105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1</v>
      </c>
      <c r="AJ1463">
        <v>1</v>
      </c>
      <c r="AK1463">
        <v>1</v>
      </c>
      <c r="AL1463">
        <v>1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 t="s">
        <v>3</v>
      </c>
      <c r="AT1463">
        <v>105</v>
      </c>
      <c r="AU1463" t="s">
        <v>3</v>
      </c>
      <c r="AV1463">
        <v>0</v>
      </c>
      <c r="AW1463">
        <v>2</v>
      </c>
      <c r="AX1463">
        <v>36408629</v>
      </c>
      <c r="AY1463">
        <v>1</v>
      </c>
      <c r="AZ1463">
        <v>0</v>
      </c>
      <c r="BA1463">
        <v>1426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Y1463*Source!I1545</f>
        <v>4.2</v>
      </c>
      <c r="CY1463">
        <f>AA1463</f>
        <v>0</v>
      </c>
      <c r="CZ1463">
        <f>AE1463</f>
        <v>0</v>
      </c>
      <c r="DA1463">
        <f>AI1463</f>
        <v>1</v>
      </c>
      <c r="DB1463">
        <f>ROUND(ROUND(AT1463*CZ1463,2),2)</f>
        <v>0</v>
      </c>
      <c r="DC1463">
        <f>ROUND(ROUND(AT1463*AG1463,2),2)</f>
        <v>0</v>
      </c>
    </row>
    <row r="1464" spans="1:107">
      <c r="A1464">
        <f>ROW(Source!A1545)</f>
        <v>1545</v>
      </c>
      <c r="B1464">
        <v>36401907</v>
      </c>
      <c r="C1464">
        <v>36408612</v>
      </c>
      <c r="D1464">
        <v>29109265</v>
      </c>
      <c r="E1464">
        <v>1</v>
      </c>
      <c r="F1464">
        <v>1</v>
      </c>
      <c r="G1464">
        <v>1</v>
      </c>
      <c r="H1464">
        <v>3</v>
      </c>
      <c r="I1464" t="s">
        <v>284</v>
      </c>
      <c r="J1464" t="s">
        <v>286</v>
      </c>
      <c r="K1464" t="s">
        <v>285</v>
      </c>
      <c r="L1464">
        <v>1348</v>
      </c>
      <c r="N1464">
        <v>1009</v>
      </c>
      <c r="O1464" t="s">
        <v>30</v>
      </c>
      <c r="P1464" t="s">
        <v>30</v>
      </c>
      <c r="Q1464">
        <v>1000</v>
      </c>
      <c r="W1464">
        <v>0</v>
      </c>
      <c r="X1464">
        <v>-192135928</v>
      </c>
      <c r="Y1464">
        <v>8.8999999999999999E-3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1</v>
      </c>
      <c r="AJ1464">
        <v>1</v>
      </c>
      <c r="AK1464">
        <v>1</v>
      </c>
      <c r="AL1464">
        <v>1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 t="s">
        <v>3</v>
      </c>
      <c r="AT1464">
        <v>8.8999999999999999E-3</v>
      </c>
      <c r="AU1464" t="s">
        <v>3</v>
      </c>
      <c r="AV1464">
        <v>0</v>
      </c>
      <c r="AW1464">
        <v>2</v>
      </c>
      <c r="AX1464">
        <v>36408630</v>
      </c>
      <c r="AY1464">
        <v>1</v>
      </c>
      <c r="AZ1464">
        <v>0</v>
      </c>
      <c r="BA1464">
        <v>1427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Y1464*Source!I1545</f>
        <v>3.5599999999999998E-4</v>
      </c>
      <c r="CY1464">
        <f>AA1464</f>
        <v>0</v>
      </c>
      <c r="CZ1464">
        <f>AE1464</f>
        <v>0</v>
      </c>
      <c r="DA1464">
        <f>AI1464</f>
        <v>1</v>
      </c>
      <c r="DB1464">
        <f>ROUND(ROUND(AT1464*CZ1464,2),2)</f>
        <v>0</v>
      </c>
      <c r="DC1464">
        <f>ROUND(ROUND(AT1464*AG1464,2),2)</f>
        <v>0</v>
      </c>
    </row>
    <row r="1465" spans="1:107">
      <c r="A1465">
        <f>ROW(Source!A1548)</f>
        <v>1548</v>
      </c>
      <c r="B1465">
        <v>36401907</v>
      </c>
      <c r="C1465">
        <v>36408633</v>
      </c>
      <c r="D1465">
        <v>18410572</v>
      </c>
      <c r="E1465">
        <v>1</v>
      </c>
      <c r="F1465">
        <v>1</v>
      </c>
      <c r="G1465">
        <v>1</v>
      </c>
      <c r="H1465">
        <v>1</v>
      </c>
      <c r="I1465" t="s">
        <v>551</v>
      </c>
      <c r="J1465" t="s">
        <v>3</v>
      </c>
      <c r="K1465" t="s">
        <v>552</v>
      </c>
      <c r="L1465">
        <v>1369</v>
      </c>
      <c r="N1465">
        <v>1013</v>
      </c>
      <c r="O1465" t="s">
        <v>514</v>
      </c>
      <c r="P1465" t="s">
        <v>514</v>
      </c>
      <c r="Q1465">
        <v>1</v>
      </c>
      <c r="W1465">
        <v>0</v>
      </c>
      <c r="X1465">
        <v>-546915240</v>
      </c>
      <c r="Y1465">
        <v>84.11099999999999</v>
      </c>
      <c r="AA1465">
        <v>0</v>
      </c>
      <c r="AB1465">
        <v>0</v>
      </c>
      <c r="AC1465">
        <v>0</v>
      </c>
      <c r="AD1465">
        <v>279.16000000000003</v>
      </c>
      <c r="AE1465">
        <v>0</v>
      </c>
      <c r="AF1465">
        <v>0</v>
      </c>
      <c r="AG1465">
        <v>0</v>
      </c>
      <c r="AH1465">
        <v>279.16000000000003</v>
      </c>
      <c r="AI1465">
        <v>1</v>
      </c>
      <c r="AJ1465">
        <v>1</v>
      </c>
      <c r="AK1465">
        <v>1</v>
      </c>
      <c r="AL1465">
        <v>1</v>
      </c>
      <c r="AN1465">
        <v>0</v>
      </c>
      <c r="AO1465">
        <v>1</v>
      </c>
      <c r="AP1465">
        <v>1</v>
      </c>
      <c r="AQ1465">
        <v>0</v>
      </c>
      <c r="AR1465">
        <v>0</v>
      </c>
      <c r="AS1465" t="s">
        <v>3</v>
      </c>
      <c r="AT1465">
        <v>73.14</v>
      </c>
      <c r="AU1465" t="s">
        <v>167</v>
      </c>
      <c r="AV1465">
        <v>1</v>
      </c>
      <c r="AW1465">
        <v>2</v>
      </c>
      <c r="AX1465">
        <v>36408642</v>
      </c>
      <c r="AY1465">
        <v>2</v>
      </c>
      <c r="AZ1465">
        <v>131072</v>
      </c>
      <c r="BA1465">
        <v>1428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Y1465*Source!I1548</f>
        <v>1.6822199999999998</v>
      </c>
      <c r="CY1465">
        <f>AD1465</f>
        <v>279.16000000000003</v>
      </c>
      <c r="CZ1465">
        <f>AH1465</f>
        <v>279.16000000000003</v>
      </c>
      <c r="DA1465">
        <f>AL1465</f>
        <v>1</v>
      </c>
      <c r="DB1465">
        <f>ROUND((ROUND(AT1465*CZ1465,2)*1.15),2)</f>
        <v>23480.42</v>
      </c>
      <c r="DC1465">
        <f>ROUND((ROUND(AT1465*AG1465,2)*1.15),2)</f>
        <v>0</v>
      </c>
    </row>
    <row r="1466" spans="1:107">
      <c r="A1466">
        <f>ROW(Source!A1548)</f>
        <v>1548</v>
      </c>
      <c r="B1466">
        <v>36401907</v>
      </c>
      <c r="C1466">
        <v>36408633</v>
      </c>
      <c r="D1466">
        <v>121548</v>
      </c>
      <c r="E1466">
        <v>1</v>
      </c>
      <c r="F1466">
        <v>1</v>
      </c>
      <c r="G1466">
        <v>1</v>
      </c>
      <c r="H1466">
        <v>1</v>
      </c>
      <c r="I1466" t="s">
        <v>35</v>
      </c>
      <c r="J1466" t="s">
        <v>3</v>
      </c>
      <c r="K1466" t="s">
        <v>515</v>
      </c>
      <c r="L1466">
        <v>608254</v>
      </c>
      <c r="N1466">
        <v>1013</v>
      </c>
      <c r="O1466" t="s">
        <v>516</v>
      </c>
      <c r="P1466" t="s">
        <v>516</v>
      </c>
      <c r="Q1466">
        <v>1</v>
      </c>
      <c r="W1466">
        <v>0</v>
      </c>
      <c r="X1466">
        <v>-185737400</v>
      </c>
      <c r="Y1466">
        <v>1.7125000000000001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1</v>
      </c>
      <c r="AQ1466">
        <v>0</v>
      </c>
      <c r="AR1466">
        <v>0</v>
      </c>
      <c r="AS1466" t="s">
        <v>3</v>
      </c>
      <c r="AT1466">
        <v>1.37</v>
      </c>
      <c r="AU1466" t="s">
        <v>133</v>
      </c>
      <c r="AV1466">
        <v>2</v>
      </c>
      <c r="AW1466">
        <v>2</v>
      </c>
      <c r="AX1466">
        <v>36408643</v>
      </c>
      <c r="AY1466">
        <v>1</v>
      </c>
      <c r="AZ1466">
        <v>0</v>
      </c>
      <c r="BA1466">
        <v>1429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Y1466*Source!I1548</f>
        <v>3.4250000000000003E-2</v>
      </c>
      <c r="CY1466">
        <f>AD1466</f>
        <v>0</v>
      </c>
      <c r="CZ1466">
        <f>AH1466</f>
        <v>0</v>
      </c>
      <c r="DA1466">
        <f>AL1466</f>
        <v>1</v>
      </c>
      <c r="DB1466">
        <f>ROUND((ROUND(AT1466*CZ1466,2)*1.25),2)</f>
        <v>0</v>
      </c>
      <c r="DC1466">
        <f>ROUND((ROUND(AT1466*AG1466,2)*1.25),2)</f>
        <v>0</v>
      </c>
    </row>
    <row r="1467" spans="1:107">
      <c r="A1467">
        <f>ROW(Source!A1548)</f>
        <v>1548</v>
      </c>
      <c r="B1467">
        <v>36401907</v>
      </c>
      <c r="C1467">
        <v>36408633</v>
      </c>
      <c r="D1467">
        <v>29172379</v>
      </c>
      <c r="E1467">
        <v>1</v>
      </c>
      <c r="F1467">
        <v>1</v>
      </c>
      <c r="G1467">
        <v>1</v>
      </c>
      <c r="H1467">
        <v>2</v>
      </c>
      <c r="I1467" t="s">
        <v>553</v>
      </c>
      <c r="J1467" t="s">
        <v>554</v>
      </c>
      <c r="K1467" t="s">
        <v>555</v>
      </c>
      <c r="L1467">
        <v>1368</v>
      </c>
      <c r="N1467">
        <v>1011</v>
      </c>
      <c r="O1467" t="s">
        <v>520</v>
      </c>
      <c r="P1467" t="s">
        <v>520</v>
      </c>
      <c r="Q1467">
        <v>1</v>
      </c>
      <c r="W1467">
        <v>0</v>
      </c>
      <c r="X1467">
        <v>-151619853</v>
      </c>
      <c r="Y1467">
        <v>1.7125000000000001</v>
      </c>
      <c r="AA1467">
        <v>0</v>
      </c>
      <c r="AB1467">
        <v>1102.08</v>
      </c>
      <c r="AC1467">
        <v>449.82</v>
      </c>
      <c r="AD1467">
        <v>0</v>
      </c>
      <c r="AE1467">
        <v>0</v>
      </c>
      <c r="AF1467">
        <v>112</v>
      </c>
      <c r="AG1467">
        <v>13.5</v>
      </c>
      <c r="AH1467">
        <v>0</v>
      </c>
      <c r="AI1467">
        <v>1</v>
      </c>
      <c r="AJ1467">
        <v>9.84</v>
      </c>
      <c r="AK1467">
        <v>33.32</v>
      </c>
      <c r="AL1467">
        <v>1</v>
      </c>
      <c r="AN1467">
        <v>0</v>
      </c>
      <c r="AO1467">
        <v>1</v>
      </c>
      <c r="AP1467">
        <v>1</v>
      </c>
      <c r="AQ1467">
        <v>0</v>
      </c>
      <c r="AR1467">
        <v>0</v>
      </c>
      <c r="AS1467" t="s">
        <v>3</v>
      </c>
      <c r="AT1467">
        <v>1.37</v>
      </c>
      <c r="AU1467" t="s">
        <v>133</v>
      </c>
      <c r="AV1467">
        <v>0</v>
      </c>
      <c r="AW1467">
        <v>2</v>
      </c>
      <c r="AX1467">
        <v>36408644</v>
      </c>
      <c r="AY1467">
        <v>1</v>
      </c>
      <c r="AZ1467">
        <v>0</v>
      </c>
      <c r="BA1467">
        <v>1430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Y1467*Source!I1548</f>
        <v>3.4250000000000003E-2</v>
      </c>
      <c r="CY1467">
        <f>AB1467</f>
        <v>1102.08</v>
      </c>
      <c r="CZ1467">
        <f>AF1467</f>
        <v>112</v>
      </c>
      <c r="DA1467">
        <f>AJ1467</f>
        <v>9.84</v>
      </c>
      <c r="DB1467">
        <f>ROUND((ROUND(AT1467*CZ1467,2)*1.25),2)</f>
        <v>191.8</v>
      </c>
      <c r="DC1467">
        <f>ROUND((ROUND(AT1467*AG1467,2)*1.25),2)</f>
        <v>23.13</v>
      </c>
    </row>
    <row r="1468" spans="1:107">
      <c r="A1468">
        <f>ROW(Source!A1548)</f>
        <v>1548</v>
      </c>
      <c r="B1468">
        <v>36401907</v>
      </c>
      <c r="C1468">
        <v>36408633</v>
      </c>
      <c r="D1468">
        <v>29174913</v>
      </c>
      <c r="E1468">
        <v>1</v>
      </c>
      <c r="F1468">
        <v>1</v>
      </c>
      <c r="G1468">
        <v>1</v>
      </c>
      <c r="H1468">
        <v>2</v>
      </c>
      <c r="I1468" t="s">
        <v>531</v>
      </c>
      <c r="J1468" t="s">
        <v>532</v>
      </c>
      <c r="K1468" t="s">
        <v>533</v>
      </c>
      <c r="L1468">
        <v>1368</v>
      </c>
      <c r="N1468">
        <v>1011</v>
      </c>
      <c r="O1468" t="s">
        <v>520</v>
      </c>
      <c r="P1468" t="s">
        <v>520</v>
      </c>
      <c r="Q1468">
        <v>1</v>
      </c>
      <c r="W1468">
        <v>0</v>
      </c>
      <c r="X1468">
        <v>458544584</v>
      </c>
      <c r="Y1468">
        <v>2.5750000000000002</v>
      </c>
      <c r="AA1468">
        <v>0</v>
      </c>
      <c r="AB1468">
        <v>932.72</v>
      </c>
      <c r="AC1468">
        <v>386.51</v>
      </c>
      <c r="AD1468">
        <v>0</v>
      </c>
      <c r="AE1468">
        <v>0</v>
      </c>
      <c r="AF1468">
        <v>87.17</v>
      </c>
      <c r="AG1468">
        <v>11.6</v>
      </c>
      <c r="AH1468">
        <v>0</v>
      </c>
      <c r="AI1468">
        <v>1</v>
      </c>
      <c r="AJ1468">
        <v>10.7</v>
      </c>
      <c r="AK1468">
        <v>33.32</v>
      </c>
      <c r="AL1468">
        <v>1</v>
      </c>
      <c r="AN1468">
        <v>0</v>
      </c>
      <c r="AO1468">
        <v>1</v>
      </c>
      <c r="AP1468">
        <v>1</v>
      </c>
      <c r="AQ1468">
        <v>0</v>
      </c>
      <c r="AR1468">
        <v>0</v>
      </c>
      <c r="AS1468" t="s">
        <v>3</v>
      </c>
      <c r="AT1468">
        <v>2.06</v>
      </c>
      <c r="AU1468" t="s">
        <v>133</v>
      </c>
      <c r="AV1468">
        <v>0</v>
      </c>
      <c r="AW1468">
        <v>2</v>
      </c>
      <c r="AX1468">
        <v>36408645</v>
      </c>
      <c r="AY1468">
        <v>1</v>
      </c>
      <c r="AZ1468">
        <v>0</v>
      </c>
      <c r="BA1468">
        <v>1431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Y1468*Source!I1548</f>
        <v>5.1500000000000004E-2</v>
      </c>
      <c r="CY1468">
        <f>AB1468</f>
        <v>932.72</v>
      </c>
      <c r="CZ1468">
        <f>AF1468</f>
        <v>87.17</v>
      </c>
      <c r="DA1468">
        <f>AJ1468</f>
        <v>10.7</v>
      </c>
      <c r="DB1468">
        <f>ROUND((ROUND(AT1468*CZ1468,2)*1.25),2)</f>
        <v>224.46</v>
      </c>
      <c r="DC1468">
        <f>ROUND((ROUND(AT1468*AG1468,2)*1.25),2)</f>
        <v>29.88</v>
      </c>
    </row>
    <row r="1469" spans="1:107">
      <c r="A1469">
        <f>ROW(Source!A1548)</f>
        <v>1548</v>
      </c>
      <c r="B1469">
        <v>36401907</v>
      </c>
      <c r="C1469">
        <v>36408633</v>
      </c>
      <c r="D1469">
        <v>29114836</v>
      </c>
      <c r="E1469">
        <v>1</v>
      </c>
      <c r="F1469">
        <v>1</v>
      </c>
      <c r="G1469">
        <v>1</v>
      </c>
      <c r="H1469">
        <v>3</v>
      </c>
      <c r="I1469" t="s">
        <v>168</v>
      </c>
      <c r="J1469" t="s">
        <v>171</v>
      </c>
      <c r="K1469" t="s">
        <v>169</v>
      </c>
      <c r="L1469">
        <v>1035</v>
      </c>
      <c r="N1469">
        <v>1013</v>
      </c>
      <c r="O1469" t="s">
        <v>170</v>
      </c>
      <c r="P1469" t="s">
        <v>170</v>
      </c>
      <c r="Q1469">
        <v>1</v>
      </c>
      <c r="W1469">
        <v>0</v>
      </c>
      <c r="X1469">
        <v>-1252999712</v>
      </c>
      <c r="Y1469">
        <v>100</v>
      </c>
      <c r="AA1469">
        <v>196.01</v>
      </c>
      <c r="AB1469">
        <v>0</v>
      </c>
      <c r="AC1469">
        <v>0</v>
      </c>
      <c r="AD1469">
        <v>0</v>
      </c>
      <c r="AE1469">
        <v>94.69</v>
      </c>
      <c r="AF1469">
        <v>0</v>
      </c>
      <c r="AG1469">
        <v>0</v>
      </c>
      <c r="AH1469">
        <v>0</v>
      </c>
      <c r="AI1469">
        <v>2.0699999999999998</v>
      </c>
      <c r="AJ1469">
        <v>1</v>
      </c>
      <c r="AK1469">
        <v>1</v>
      </c>
      <c r="AL1469">
        <v>1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 t="s">
        <v>3</v>
      </c>
      <c r="AT1469">
        <v>100</v>
      </c>
      <c r="AU1469" t="s">
        <v>3</v>
      </c>
      <c r="AV1469">
        <v>0</v>
      </c>
      <c r="AW1469">
        <v>1</v>
      </c>
      <c r="AX1469">
        <v>-1</v>
      </c>
      <c r="AY1469">
        <v>0</v>
      </c>
      <c r="AZ1469">
        <v>0</v>
      </c>
      <c r="BA1469" t="s">
        <v>3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Y1469*Source!I1548</f>
        <v>2</v>
      </c>
      <c r="CY1469">
        <f>AA1469</f>
        <v>196.01</v>
      </c>
      <c r="CZ1469">
        <f>AE1469</f>
        <v>94.69</v>
      </c>
      <c r="DA1469">
        <f>AI1469</f>
        <v>2.0699999999999998</v>
      </c>
      <c r="DB1469">
        <f>ROUND(ROUND(AT1469*CZ1469,2),2)</f>
        <v>9469</v>
      </c>
      <c r="DC1469">
        <f>ROUND(ROUND(AT1469*AG1469,2),2)</f>
        <v>0</v>
      </c>
    </row>
    <row r="1470" spans="1:107">
      <c r="A1470">
        <f>ROW(Source!A1548)</f>
        <v>1548</v>
      </c>
      <c r="B1470">
        <v>36401907</v>
      </c>
      <c r="C1470">
        <v>36408633</v>
      </c>
      <c r="D1470">
        <v>29114332</v>
      </c>
      <c r="E1470">
        <v>1</v>
      </c>
      <c r="F1470">
        <v>1</v>
      </c>
      <c r="G1470">
        <v>1</v>
      </c>
      <c r="H1470">
        <v>3</v>
      </c>
      <c r="I1470" t="s">
        <v>556</v>
      </c>
      <c r="J1470" t="s">
        <v>557</v>
      </c>
      <c r="K1470" t="s">
        <v>558</v>
      </c>
      <c r="L1470">
        <v>1348</v>
      </c>
      <c r="N1470">
        <v>1009</v>
      </c>
      <c r="O1470" t="s">
        <v>30</v>
      </c>
      <c r="P1470" t="s">
        <v>30</v>
      </c>
      <c r="Q1470">
        <v>1000</v>
      </c>
      <c r="W1470">
        <v>0</v>
      </c>
      <c r="X1470">
        <v>233971917</v>
      </c>
      <c r="Y1470">
        <v>3.3999999999999998E-3</v>
      </c>
      <c r="AA1470">
        <v>54619.68</v>
      </c>
      <c r="AB1470">
        <v>0</v>
      </c>
      <c r="AC1470">
        <v>0</v>
      </c>
      <c r="AD1470">
        <v>0</v>
      </c>
      <c r="AE1470">
        <v>11978</v>
      </c>
      <c r="AF1470">
        <v>0</v>
      </c>
      <c r="AG1470">
        <v>0</v>
      </c>
      <c r="AH1470">
        <v>0</v>
      </c>
      <c r="AI1470">
        <v>4.5599999999999996</v>
      </c>
      <c r="AJ1470">
        <v>1</v>
      </c>
      <c r="AK1470">
        <v>1</v>
      </c>
      <c r="AL1470">
        <v>1</v>
      </c>
      <c r="AN1470">
        <v>0</v>
      </c>
      <c r="AO1470">
        <v>1</v>
      </c>
      <c r="AP1470">
        <v>0</v>
      </c>
      <c r="AQ1470">
        <v>0</v>
      </c>
      <c r="AR1470">
        <v>0</v>
      </c>
      <c r="AS1470" t="s">
        <v>3</v>
      </c>
      <c r="AT1470">
        <v>3.3999999999999998E-3</v>
      </c>
      <c r="AU1470" t="s">
        <v>3</v>
      </c>
      <c r="AV1470">
        <v>0</v>
      </c>
      <c r="AW1470">
        <v>2</v>
      </c>
      <c r="AX1470">
        <v>36408646</v>
      </c>
      <c r="AY1470">
        <v>1</v>
      </c>
      <c r="AZ1470">
        <v>0</v>
      </c>
      <c r="BA1470">
        <v>1432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Y1470*Source!I1548</f>
        <v>6.7999999999999999E-5</v>
      </c>
      <c r="CY1470">
        <f>AA1470</f>
        <v>54619.68</v>
      </c>
      <c r="CZ1470">
        <f>AE1470</f>
        <v>11978</v>
      </c>
      <c r="DA1470">
        <f>AI1470</f>
        <v>4.5599999999999996</v>
      </c>
      <c r="DB1470">
        <f>ROUND(ROUND(AT1470*CZ1470,2),2)</f>
        <v>40.729999999999997</v>
      </c>
      <c r="DC1470">
        <f>ROUND(ROUND(AT1470*AG1470,2),2)</f>
        <v>0</v>
      </c>
    </row>
    <row r="1471" spans="1:107">
      <c r="A1471">
        <f>ROW(Source!A1548)</f>
        <v>1548</v>
      </c>
      <c r="B1471">
        <v>36401907</v>
      </c>
      <c r="C1471">
        <v>36408633</v>
      </c>
      <c r="D1471">
        <v>29130561</v>
      </c>
      <c r="E1471">
        <v>1</v>
      </c>
      <c r="F1471">
        <v>1</v>
      </c>
      <c r="G1471">
        <v>1</v>
      </c>
      <c r="H1471">
        <v>3</v>
      </c>
      <c r="I1471" t="s">
        <v>177</v>
      </c>
      <c r="J1471" t="s">
        <v>179</v>
      </c>
      <c r="K1471" t="s">
        <v>178</v>
      </c>
      <c r="L1471">
        <v>1327</v>
      </c>
      <c r="N1471">
        <v>1005</v>
      </c>
      <c r="O1471" t="s">
        <v>155</v>
      </c>
      <c r="P1471" t="s">
        <v>155</v>
      </c>
      <c r="Q1471">
        <v>1</v>
      </c>
      <c r="W1471">
        <v>1</v>
      </c>
      <c r="X1471">
        <v>-172969429</v>
      </c>
      <c r="Y1471">
        <v>-100</v>
      </c>
      <c r="AA1471">
        <v>1039.1400000000001</v>
      </c>
      <c r="AB1471">
        <v>0</v>
      </c>
      <c r="AC1471">
        <v>0</v>
      </c>
      <c r="AD1471">
        <v>0</v>
      </c>
      <c r="AE1471">
        <v>207</v>
      </c>
      <c r="AF1471">
        <v>0</v>
      </c>
      <c r="AG1471">
        <v>0</v>
      </c>
      <c r="AH1471">
        <v>0</v>
      </c>
      <c r="AI1471">
        <v>5.0199999999999996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0</v>
      </c>
      <c r="AQ1471">
        <v>0</v>
      </c>
      <c r="AR1471">
        <v>0</v>
      </c>
      <c r="AS1471" t="s">
        <v>3</v>
      </c>
      <c r="AT1471">
        <v>-100</v>
      </c>
      <c r="AU1471" t="s">
        <v>3</v>
      </c>
      <c r="AV1471">
        <v>0</v>
      </c>
      <c r="AW1471">
        <v>2</v>
      </c>
      <c r="AX1471">
        <v>36408648</v>
      </c>
      <c r="AY1471">
        <v>1</v>
      </c>
      <c r="AZ1471">
        <v>6144</v>
      </c>
      <c r="BA1471">
        <v>1434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Y1471*Source!I1548</f>
        <v>-2</v>
      </c>
      <c r="CY1471">
        <f>AA1471</f>
        <v>1039.1400000000001</v>
      </c>
      <c r="CZ1471">
        <f>AE1471</f>
        <v>207</v>
      </c>
      <c r="DA1471">
        <f>AI1471</f>
        <v>5.0199999999999996</v>
      </c>
      <c r="DB1471">
        <f>ROUND(ROUND(AT1471*CZ1471,2),2)</f>
        <v>-20700</v>
      </c>
      <c r="DC1471">
        <f>ROUND(ROUND(AT1471*AG1471,2),2)</f>
        <v>0</v>
      </c>
    </row>
    <row r="1472" spans="1:107">
      <c r="A1472">
        <f>ROW(Source!A1548)</f>
        <v>1548</v>
      </c>
      <c r="B1472">
        <v>36401907</v>
      </c>
      <c r="C1472">
        <v>36408633</v>
      </c>
      <c r="D1472">
        <v>29130519</v>
      </c>
      <c r="E1472">
        <v>1</v>
      </c>
      <c r="F1472">
        <v>1</v>
      </c>
      <c r="G1472">
        <v>1</v>
      </c>
      <c r="H1472">
        <v>3</v>
      </c>
      <c r="I1472" t="s">
        <v>173</v>
      </c>
      <c r="J1472" t="s">
        <v>175</v>
      </c>
      <c r="K1472" t="s">
        <v>174</v>
      </c>
      <c r="L1472">
        <v>1327</v>
      </c>
      <c r="N1472">
        <v>1005</v>
      </c>
      <c r="O1472" t="s">
        <v>155</v>
      </c>
      <c r="P1472" t="s">
        <v>155</v>
      </c>
      <c r="Q1472">
        <v>1</v>
      </c>
      <c r="W1472">
        <v>0</v>
      </c>
      <c r="X1472">
        <v>-1775669208</v>
      </c>
      <c r="Y1472">
        <v>100</v>
      </c>
      <c r="AA1472">
        <v>11067.52</v>
      </c>
      <c r="AB1472">
        <v>0</v>
      </c>
      <c r="AC1472">
        <v>0</v>
      </c>
      <c r="AD1472">
        <v>0</v>
      </c>
      <c r="AE1472">
        <v>4535.87</v>
      </c>
      <c r="AF1472">
        <v>0</v>
      </c>
      <c r="AG1472">
        <v>0</v>
      </c>
      <c r="AH1472">
        <v>0</v>
      </c>
      <c r="AI1472">
        <v>2.44</v>
      </c>
      <c r="AJ1472">
        <v>1</v>
      </c>
      <c r="AK1472">
        <v>1</v>
      </c>
      <c r="AL1472">
        <v>1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 t="s">
        <v>3</v>
      </c>
      <c r="AT1472">
        <v>100</v>
      </c>
      <c r="AU1472" t="s">
        <v>3</v>
      </c>
      <c r="AV1472">
        <v>0</v>
      </c>
      <c r="AW1472">
        <v>1</v>
      </c>
      <c r="AX1472">
        <v>-1</v>
      </c>
      <c r="AY1472">
        <v>0</v>
      </c>
      <c r="AZ1472">
        <v>0</v>
      </c>
      <c r="BA1472" t="s">
        <v>3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Y1472*Source!I1548</f>
        <v>2</v>
      </c>
      <c r="CY1472">
        <f>AA1472</f>
        <v>11067.52</v>
      </c>
      <c r="CZ1472">
        <f>AE1472</f>
        <v>4535.87</v>
      </c>
      <c r="DA1472">
        <f>AI1472</f>
        <v>2.44</v>
      </c>
      <c r="DB1472">
        <f>ROUND(ROUND(AT1472*CZ1472,2),2)</f>
        <v>453587</v>
      </c>
      <c r="DC1472">
        <f>ROUND(ROUND(AT1472*AG1472,2),2)</f>
        <v>0</v>
      </c>
    </row>
    <row r="1473" spans="1:107">
      <c r="A1473">
        <f>ROW(Source!A1552)</f>
        <v>1552</v>
      </c>
      <c r="B1473">
        <v>36401907</v>
      </c>
      <c r="C1473">
        <v>36408652</v>
      </c>
      <c r="D1473">
        <v>18408291</v>
      </c>
      <c r="E1473">
        <v>1</v>
      </c>
      <c r="F1473">
        <v>1</v>
      </c>
      <c r="G1473">
        <v>1</v>
      </c>
      <c r="H1473">
        <v>1</v>
      </c>
      <c r="I1473" t="s">
        <v>559</v>
      </c>
      <c r="J1473" t="s">
        <v>3</v>
      </c>
      <c r="K1473" t="s">
        <v>560</v>
      </c>
      <c r="L1473">
        <v>1369</v>
      </c>
      <c r="N1473">
        <v>1013</v>
      </c>
      <c r="O1473" t="s">
        <v>514</v>
      </c>
      <c r="P1473" t="s">
        <v>514</v>
      </c>
      <c r="Q1473">
        <v>1</v>
      </c>
      <c r="W1473">
        <v>0</v>
      </c>
      <c r="X1473">
        <v>1933892413</v>
      </c>
      <c r="Y1473">
        <v>8.9930000000000003</v>
      </c>
      <c r="AA1473">
        <v>0</v>
      </c>
      <c r="AB1473">
        <v>0</v>
      </c>
      <c r="AC1473">
        <v>0</v>
      </c>
      <c r="AD1473">
        <v>260.95999999999998</v>
      </c>
      <c r="AE1473">
        <v>0</v>
      </c>
      <c r="AF1473">
        <v>0</v>
      </c>
      <c r="AG1473">
        <v>0</v>
      </c>
      <c r="AH1473">
        <v>260.95999999999998</v>
      </c>
      <c r="AI1473">
        <v>1</v>
      </c>
      <c r="AJ1473">
        <v>1</v>
      </c>
      <c r="AK1473">
        <v>1</v>
      </c>
      <c r="AL1473">
        <v>1</v>
      </c>
      <c r="AN1473">
        <v>0</v>
      </c>
      <c r="AO1473">
        <v>1</v>
      </c>
      <c r="AP1473">
        <v>1</v>
      </c>
      <c r="AQ1473">
        <v>0</v>
      </c>
      <c r="AR1473">
        <v>0</v>
      </c>
      <c r="AS1473" t="s">
        <v>3</v>
      </c>
      <c r="AT1473">
        <v>7.82</v>
      </c>
      <c r="AU1473" t="s">
        <v>134</v>
      </c>
      <c r="AV1473">
        <v>1</v>
      </c>
      <c r="AW1473">
        <v>2</v>
      </c>
      <c r="AX1473">
        <v>36408657</v>
      </c>
      <c r="AY1473">
        <v>1</v>
      </c>
      <c r="AZ1473">
        <v>0</v>
      </c>
      <c r="BA1473">
        <v>1435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Y1473*Source!I1552</f>
        <v>0.44965000000000005</v>
      </c>
      <c r="CY1473">
        <f>AD1473</f>
        <v>260.95999999999998</v>
      </c>
      <c r="CZ1473">
        <f>AH1473</f>
        <v>260.95999999999998</v>
      </c>
      <c r="DA1473">
        <f>AL1473</f>
        <v>1</v>
      </c>
      <c r="DB1473">
        <f>ROUND((ROUND(AT1473*CZ1473,2)*1.15),2)</f>
        <v>2346.8200000000002</v>
      </c>
      <c r="DC1473">
        <f>ROUND((ROUND(AT1473*AG1473,2)*1.15),2)</f>
        <v>0</v>
      </c>
    </row>
    <row r="1474" spans="1:107">
      <c r="A1474">
        <f>ROW(Source!A1552)</f>
        <v>1552</v>
      </c>
      <c r="B1474">
        <v>36401907</v>
      </c>
      <c r="C1474">
        <v>36408652</v>
      </c>
      <c r="D1474">
        <v>29174913</v>
      </c>
      <c r="E1474">
        <v>1</v>
      </c>
      <c r="F1474">
        <v>1</v>
      </c>
      <c r="G1474">
        <v>1</v>
      </c>
      <c r="H1474">
        <v>2</v>
      </c>
      <c r="I1474" t="s">
        <v>531</v>
      </c>
      <c r="J1474" t="s">
        <v>532</v>
      </c>
      <c r="K1474" t="s">
        <v>533</v>
      </c>
      <c r="L1474">
        <v>1368</v>
      </c>
      <c r="N1474">
        <v>1011</v>
      </c>
      <c r="O1474" t="s">
        <v>520</v>
      </c>
      <c r="P1474" t="s">
        <v>520</v>
      </c>
      <c r="Q1474">
        <v>1</v>
      </c>
      <c r="W1474">
        <v>0</v>
      </c>
      <c r="X1474">
        <v>458544584</v>
      </c>
      <c r="Y1474">
        <v>0.05</v>
      </c>
      <c r="AA1474">
        <v>0</v>
      </c>
      <c r="AB1474">
        <v>932.72</v>
      </c>
      <c r="AC1474">
        <v>386.51</v>
      </c>
      <c r="AD1474">
        <v>0</v>
      </c>
      <c r="AE1474">
        <v>0</v>
      </c>
      <c r="AF1474">
        <v>87.17</v>
      </c>
      <c r="AG1474">
        <v>11.6</v>
      </c>
      <c r="AH1474">
        <v>0</v>
      </c>
      <c r="AI1474">
        <v>1</v>
      </c>
      <c r="AJ1474">
        <v>10.7</v>
      </c>
      <c r="AK1474">
        <v>33.32</v>
      </c>
      <c r="AL1474">
        <v>1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0.04</v>
      </c>
      <c r="AU1474" t="s">
        <v>133</v>
      </c>
      <c r="AV1474">
        <v>0</v>
      </c>
      <c r="AW1474">
        <v>2</v>
      </c>
      <c r="AX1474">
        <v>36408658</v>
      </c>
      <c r="AY1474">
        <v>1</v>
      </c>
      <c r="AZ1474">
        <v>0</v>
      </c>
      <c r="BA1474">
        <v>1436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Y1474*Source!I1552</f>
        <v>2.5000000000000005E-3</v>
      </c>
      <c r="CY1474">
        <f>AB1474</f>
        <v>932.72</v>
      </c>
      <c r="CZ1474">
        <f>AF1474</f>
        <v>87.17</v>
      </c>
      <c r="DA1474">
        <f>AJ1474</f>
        <v>10.7</v>
      </c>
      <c r="DB1474">
        <f>ROUND((ROUND(AT1474*CZ1474,2)*1.25),2)</f>
        <v>4.3600000000000003</v>
      </c>
      <c r="DC1474">
        <f>ROUND((ROUND(AT1474*AG1474,2)*1.25),2)</f>
        <v>0.57999999999999996</v>
      </c>
    </row>
    <row r="1475" spans="1:107">
      <c r="A1475">
        <f>ROW(Source!A1552)</f>
        <v>1552</v>
      </c>
      <c r="B1475">
        <v>36401907</v>
      </c>
      <c r="C1475">
        <v>36408652</v>
      </c>
      <c r="D1475">
        <v>29114332</v>
      </c>
      <c r="E1475">
        <v>1</v>
      </c>
      <c r="F1475">
        <v>1</v>
      </c>
      <c r="G1475">
        <v>1</v>
      </c>
      <c r="H1475">
        <v>3</v>
      </c>
      <c r="I1475" t="s">
        <v>556</v>
      </c>
      <c r="J1475" t="s">
        <v>557</v>
      </c>
      <c r="K1475" t="s">
        <v>558</v>
      </c>
      <c r="L1475">
        <v>1348</v>
      </c>
      <c r="N1475">
        <v>1009</v>
      </c>
      <c r="O1475" t="s">
        <v>30</v>
      </c>
      <c r="P1475" t="s">
        <v>30</v>
      </c>
      <c r="Q1475">
        <v>1000</v>
      </c>
      <c r="W1475">
        <v>0</v>
      </c>
      <c r="X1475">
        <v>233971917</v>
      </c>
      <c r="Y1475">
        <v>7.1000000000000002E-4</v>
      </c>
      <c r="AA1475">
        <v>54619.68</v>
      </c>
      <c r="AB1475">
        <v>0</v>
      </c>
      <c r="AC1475">
        <v>0</v>
      </c>
      <c r="AD1475">
        <v>0</v>
      </c>
      <c r="AE1475">
        <v>11978</v>
      </c>
      <c r="AF1475">
        <v>0</v>
      </c>
      <c r="AG1475">
        <v>0</v>
      </c>
      <c r="AH1475">
        <v>0</v>
      </c>
      <c r="AI1475">
        <v>4.5599999999999996</v>
      </c>
      <c r="AJ1475">
        <v>1</v>
      </c>
      <c r="AK1475">
        <v>1</v>
      </c>
      <c r="AL1475">
        <v>1</v>
      </c>
      <c r="AN1475">
        <v>0</v>
      </c>
      <c r="AO1475">
        <v>1</v>
      </c>
      <c r="AP1475">
        <v>0</v>
      </c>
      <c r="AQ1475">
        <v>0</v>
      </c>
      <c r="AR1475">
        <v>0</v>
      </c>
      <c r="AS1475" t="s">
        <v>3</v>
      </c>
      <c r="AT1475">
        <v>7.1000000000000002E-4</v>
      </c>
      <c r="AU1475" t="s">
        <v>3</v>
      </c>
      <c r="AV1475">
        <v>0</v>
      </c>
      <c r="AW1475">
        <v>2</v>
      </c>
      <c r="AX1475">
        <v>36408659</v>
      </c>
      <c r="AY1475">
        <v>1</v>
      </c>
      <c r="AZ1475">
        <v>0</v>
      </c>
      <c r="BA1475">
        <v>1437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Y1475*Source!I1552</f>
        <v>3.5500000000000002E-5</v>
      </c>
      <c r="CY1475">
        <f>AA1475</f>
        <v>54619.68</v>
      </c>
      <c r="CZ1475">
        <f>AE1475</f>
        <v>11978</v>
      </c>
      <c r="DA1475">
        <f>AI1475</f>
        <v>4.5599999999999996</v>
      </c>
      <c r="DB1475">
        <f>ROUND(ROUND(AT1475*CZ1475,2),2)</f>
        <v>8.5</v>
      </c>
      <c r="DC1475">
        <f>ROUND(ROUND(AT1475*AG1475,2),2)</f>
        <v>0</v>
      </c>
    </row>
    <row r="1476" spans="1:107">
      <c r="A1476">
        <f>ROW(Source!A1552)</f>
        <v>1552</v>
      </c>
      <c r="B1476">
        <v>36401907</v>
      </c>
      <c r="C1476">
        <v>36408652</v>
      </c>
      <c r="D1476">
        <v>29131015</v>
      </c>
      <c r="E1476">
        <v>1</v>
      </c>
      <c r="F1476">
        <v>1</v>
      </c>
      <c r="G1476">
        <v>1</v>
      </c>
      <c r="H1476">
        <v>3</v>
      </c>
      <c r="I1476" t="s">
        <v>561</v>
      </c>
      <c r="J1476" t="s">
        <v>562</v>
      </c>
      <c r="K1476" t="s">
        <v>563</v>
      </c>
      <c r="L1476">
        <v>1301</v>
      </c>
      <c r="N1476">
        <v>1003</v>
      </c>
      <c r="O1476" t="s">
        <v>142</v>
      </c>
      <c r="P1476" t="s">
        <v>142</v>
      </c>
      <c r="Q1476">
        <v>1</v>
      </c>
      <c r="W1476">
        <v>0</v>
      </c>
      <c r="X1476">
        <v>-497354979</v>
      </c>
      <c r="Y1476">
        <v>112</v>
      </c>
      <c r="AA1476">
        <v>32.03</v>
      </c>
      <c r="AB1476">
        <v>0</v>
      </c>
      <c r="AC1476">
        <v>0</v>
      </c>
      <c r="AD1476">
        <v>0</v>
      </c>
      <c r="AE1476">
        <v>3.93</v>
      </c>
      <c r="AF1476">
        <v>0</v>
      </c>
      <c r="AG1476">
        <v>0</v>
      </c>
      <c r="AH1476">
        <v>0</v>
      </c>
      <c r="AI1476">
        <v>8.15</v>
      </c>
      <c r="AJ1476">
        <v>1</v>
      </c>
      <c r="AK1476">
        <v>1</v>
      </c>
      <c r="AL1476">
        <v>1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112</v>
      </c>
      <c r="AU1476" t="s">
        <v>3</v>
      </c>
      <c r="AV1476">
        <v>0</v>
      </c>
      <c r="AW1476">
        <v>2</v>
      </c>
      <c r="AX1476">
        <v>36408660</v>
      </c>
      <c r="AY1476">
        <v>1</v>
      </c>
      <c r="AZ1476">
        <v>0</v>
      </c>
      <c r="BA1476">
        <v>1438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Y1476*Source!I1552</f>
        <v>5.6000000000000005</v>
      </c>
      <c r="CY1476">
        <f>AA1476</f>
        <v>32.03</v>
      </c>
      <c r="CZ1476">
        <f>AE1476</f>
        <v>3.93</v>
      </c>
      <c r="DA1476">
        <f>AI1476</f>
        <v>8.15</v>
      </c>
      <c r="DB1476">
        <f>ROUND(ROUND(AT1476*CZ1476,2),2)</f>
        <v>440.16</v>
      </c>
      <c r="DC1476">
        <f>ROUND(ROUND(AT1476*AG1476,2),2)</f>
        <v>0</v>
      </c>
    </row>
    <row r="1477" spans="1:107">
      <c r="A1477">
        <f>ROW(Source!A1553)</f>
        <v>1553</v>
      </c>
      <c r="B1477">
        <v>36401907</v>
      </c>
      <c r="C1477">
        <v>36408661</v>
      </c>
      <c r="D1477">
        <v>18407150</v>
      </c>
      <c r="E1477">
        <v>1</v>
      </c>
      <c r="F1477">
        <v>1</v>
      </c>
      <c r="G1477">
        <v>1</v>
      </c>
      <c r="H1477">
        <v>1</v>
      </c>
      <c r="I1477" t="s">
        <v>529</v>
      </c>
      <c r="J1477" t="s">
        <v>3</v>
      </c>
      <c r="K1477" t="s">
        <v>530</v>
      </c>
      <c r="L1477">
        <v>1369</v>
      </c>
      <c r="N1477">
        <v>1013</v>
      </c>
      <c r="O1477" t="s">
        <v>514</v>
      </c>
      <c r="P1477" t="s">
        <v>514</v>
      </c>
      <c r="Q1477">
        <v>1</v>
      </c>
      <c r="W1477">
        <v>0</v>
      </c>
      <c r="X1477">
        <v>-931037793</v>
      </c>
      <c r="Y1477">
        <v>51.405000000000001</v>
      </c>
      <c r="AA1477">
        <v>0</v>
      </c>
      <c r="AB1477">
        <v>0</v>
      </c>
      <c r="AC1477">
        <v>0</v>
      </c>
      <c r="AD1477">
        <v>272.45</v>
      </c>
      <c r="AE1477">
        <v>0</v>
      </c>
      <c r="AF1477">
        <v>0</v>
      </c>
      <c r="AG1477">
        <v>0</v>
      </c>
      <c r="AH1477">
        <v>272.45</v>
      </c>
      <c r="AI1477">
        <v>1</v>
      </c>
      <c r="AJ1477">
        <v>1</v>
      </c>
      <c r="AK1477">
        <v>1</v>
      </c>
      <c r="AL1477">
        <v>1</v>
      </c>
      <c r="AN1477">
        <v>0</v>
      </c>
      <c r="AO1477">
        <v>1</v>
      </c>
      <c r="AP1477">
        <v>1</v>
      </c>
      <c r="AQ1477">
        <v>0</v>
      </c>
      <c r="AR1477">
        <v>0</v>
      </c>
      <c r="AS1477" t="s">
        <v>3</v>
      </c>
      <c r="AT1477">
        <v>44.7</v>
      </c>
      <c r="AU1477" t="s">
        <v>134</v>
      </c>
      <c r="AV1477">
        <v>1</v>
      </c>
      <c r="AW1477">
        <v>2</v>
      </c>
      <c r="AX1477">
        <v>36408675</v>
      </c>
      <c r="AY1477">
        <v>1</v>
      </c>
      <c r="AZ1477">
        <v>0</v>
      </c>
      <c r="BA1477">
        <v>1439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Y1477*Source!I1553</f>
        <v>14.444805000000002</v>
      </c>
      <c r="CY1477">
        <f>AD1477</f>
        <v>272.45</v>
      </c>
      <c r="CZ1477">
        <f>AH1477</f>
        <v>272.45</v>
      </c>
      <c r="DA1477">
        <f>AL1477</f>
        <v>1</v>
      </c>
      <c r="DB1477">
        <f>ROUND((ROUND(AT1477*CZ1477,2)*1.15),2)</f>
        <v>14005.3</v>
      </c>
      <c r="DC1477">
        <f>ROUND((ROUND(AT1477*AG1477,2)*1.15),2)</f>
        <v>0</v>
      </c>
    </row>
    <row r="1478" spans="1:107">
      <c r="A1478">
        <f>ROW(Source!A1553)</f>
        <v>1553</v>
      </c>
      <c r="B1478">
        <v>36401907</v>
      </c>
      <c r="C1478">
        <v>36408661</v>
      </c>
      <c r="D1478">
        <v>121548</v>
      </c>
      <c r="E1478">
        <v>1</v>
      </c>
      <c r="F1478">
        <v>1</v>
      </c>
      <c r="G1478">
        <v>1</v>
      </c>
      <c r="H1478">
        <v>1</v>
      </c>
      <c r="I1478" t="s">
        <v>35</v>
      </c>
      <c r="J1478" t="s">
        <v>3</v>
      </c>
      <c r="K1478" t="s">
        <v>515</v>
      </c>
      <c r="L1478">
        <v>608254</v>
      </c>
      <c r="N1478">
        <v>1013</v>
      </c>
      <c r="O1478" t="s">
        <v>516</v>
      </c>
      <c r="P1478" t="s">
        <v>516</v>
      </c>
      <c r="Q1478">
        <v>1</v>
      </c>
      <c r="W1478">
        <v>0</v>
      </c>
      <c r="X1478">
        <v>-185737400</v>
      </c>
      <c r="Y1478">
        <v>0.17500000000000002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1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1</v>
      </c>
      <c r="AQ1478">
        <v>0</v>
      </c>
      <c r="AR1478">
        <v>0</v>
      </c>
      <c r="AS1478" t="s">
        <v>3</v>
      </c>
      <c r="AT1478">
        <v>0.14000000000000001</v>
      </c>
      <c r="AU1478" t="s">
        <v>133</v>
      </c>
      <c r="AV1478">
        <v>2</v>
      </c>
      <c r="AW1478">
        <v>2</v>
      </c>
      <c r="AX1478">
        <v>36408676</v>
      </c>
      <c r="AY1478">
        <v>1</v>
      </c>
      <c r="AZ1478">
        <v>0</v>
      </c>
      <c r="BA1478">
        <v>1440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Y1478*Source!I1553</f>
        <v>4.917500000000001E-2</v>
      </c>
      <c r="CY1478">
        <f>AD1478</f>
        <v>0</v>
      </c>
      <c r="CZ1478">
        <f>AH1478</f>
        <v>0</v>
      </c>
      <c r="DA1478">
        <f>AL1478</f>
        <v>1</v>
      </c>
      <c r="DB1478">
        <f>ROUND((ROUND(AT1478*CZ1478,2)*1.25),2)</f>
        <v>0</v>
      </c>
      <c r="DC1478">
        <f>ROUND((ROUND(AT1478*AG1478,2)*1.25),2)</f>
        <v>0</v>
      </c>
    </row>
    <row r="1479" spans="1:107">
      <c r="A1479">
        <f>ROW(Source!A1553)</f>
        <v>1553</v>
      </c>
      <c r="B1479">
        <v>36401907</v>
      </c>
      <c r="C1479">
        <v>36408661</v>
      </c>
      <c r="D1479">
        <v>29172479</v>
      </c>
      <c r="E1479">
        <v>1</v>
      </c>
      <c r="F1479">
        <v>1</v>
      </c>
      <c r="G1479">
        <v>1</v>
      </c>
      <c r="H1479">
        <v>2</v>
      </c>
      <c r="I1479" t="s">
        <v>739</v>
      </c>
      <c r="J1479" t="s">
        <v>740</v>
      </c>
      <c r="K1479" t="s">
        <v>741</v>
      </c>
      <c r="L1479">
        <v>1368</v>
      </c>
      <c r="N1479">
        <v>1011</v>
      </c>
      <c r="O1479" t="s">
        <v>520</v>
      </c>
      <c r="P1479" t="s">
        <v>520</v>
      </c>
      <c r="Q1479">
        <v>1</v>
      </c>
      <c r="W1479">
        <v>0</v>
      </c>
      <c r="X1479">
        <v>-996378858</v>
      </c>
      <c r="Y1479">
        <v>0.17500000000000002</v>
      </c>
      <c r="AA1479">
        <v>0</v>
      </c>
      <c r="AB1479">
        <v>901.01</v>
      </c>
      <c r="AC1479">
        <v>335.2</v>
      </c>
      <c r="AD1479">
        <v>0</v>
      </c>
      <c r="AE1479">
        <v>0</v>
      </c>
      <c r="AF1479">
        <v>99.89</v>
      </c>
      <c r="AG1479">
        <v>10.06</v>
      </c>
      <c r="AH1479">
        <v>0</v>
      </c>
      <c r="AI1479">
        <v>1</v>
      </c>
      <c r="AJ1479">
        <v>9.02</v>
      </c>
      <c r="AK1479">
        <v>33.32</v>
      </c>
      <c r="AL1479">
        <v>1</v>
      </c>
      <c r="AN1479">
        <v>0</v>
      </c>
      <c r="AO1479">
        <v>1</v>
      </c>
      <c r="AP1479">
        <v>1</v>
      </c>
      <c r="AQ1479">
        <v>0</v>
      </c>
      <c r="AR1479">
        <v>0</v>
      </c>
      <c r="AS1479" t="s">
        <v>3</v>
      </c>
      <c r="AT1479">
        <v>0.14000000000000001</v>
      </c>
      <c r="AU1479" t="s">
        <v>133</v>
      </c>
      <c r="AV1479">
        <v>0</v>
      </c>
      <c r="AW1479">
        <v>2</v>
      </c>
      <c r="AX1479">
        <v>36408677</v>
      </c>
      <c r="AY1479">
        <v>1</v>
      </c>
      <c r="AZ1479">
        <v>0</v>
      </c>
      <c r="BA1479">
        <v>1441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Y1479*Source!I1553</f>
        <v>4.917500000000001E-2</v>
      </c>
      <c r="CY1479">
        <f>AB1479</f>
        <v>901.01</v>
      </c>
      <c r="CZ1479">
        <f>AF1479</f>
        <v>99.89</v>
      </c>
      <c r="DA1479">
        <f>AJ1479</f>
        <v>9.02</v>
      </c>
      <c r="DB1479">
        <f>ROUND((ROUND(AT1479*CZ1479,2)*1.25),2)</f>
        <v>17.48</v>
      </c>
      <c r="DC1479">
        <f>ROUND((ROUND(AT1479*AG1479,2)*1.25),2)</f>
        <v>1.76</v>
      </c>
    </row>
    <row r="1480" spans="1:107">
      <c r="A1480">
        <f>ROW(Source!A1553)</f>
        <v>1553</v>
      </c>
      <c r="B1480">
        <v>36401907</v>
      </c>
      <c r="C1480">
        <v>36408661</v>
      </c>
      <c r="D1480">
        <v>29174591</v>
      </c>
      <c r="E1480">
        <v>1</v>
      </c>
      <c r="F1480">
        <v>1</v>
      </c>
      <c r="G1480">
        <v>1</v>
      </c>
      <c r="H1480">
        <v>2</v>
      </c>
      <c r="I1480" t="s">
        <v>542</v>
      </c>
      <c r="J1480" t="s">
        <v>543</v>
      </c>
      <c r="K1480" t="s">
        <v>544</v>
      </c>
      <c r="L1480">
        <v>1368</v>
      </c>
      <c r="N1480">
        <v>1011</v>
      </c>
      <c r="O1480" t="s">
        <v>520</v>
      </c>
      <c r="P1480" t="s">
        <v>520</v>
      </c>
      <c r="Q1480">
        <v>1</v>
      </c>
      <c r="W1480">
        <v>0</v>
      </c>
      <c r="X1480">
        <v>1598042632</v>
      </c>
      <c r="Y1480">
        <v>0.5625</v>
      </c>
      <c r="AA1480">
        <v>0</v>
      </c>
      <c r="AB1480">
        <v>9.4700000000000006</v>
      </c>
      <c r="AC1480">
        <v>0</v>
      </c>
      <c r="AD1480">
        <v>0</v>
      </c>
      <c r="AE1480">
        <v>0</v>
      </c>
      <c r="AF1480">
        <v>0.95</v>
      </c>
      <c r="AG1480">
        <v>0</v>
      </c>
      <c r="AH1480">
        <v>0</v>
      </c>
      <c r="AI1480">
        <v>1</v>
      </c>
      <c r="AJ1480">
        <v>9.9700000000000006</v>
      </c>
      <c r="AK1480">
        <v>33.32</v>
      </c>
      <c r="AL1480">
        <v>1</v>
      </c>
      <c r="AN1480">
        <v>0</v>
      </c>
      <c r="AO1480">
        <v>1</v>
      </c>
      <c r="AP1480">
        <v>1</v>
      </c>
      <c r="AQ1480">
        <v>0</v>
      </c>
      <c r="AR1480">
        <v>0</v>
      </c>
      <c r="AS1480" t="s">
        <v>3</v>
      </c>
      <c r="AT1480">
        <v>0.45</v>
      </c>
      <c r="AU1480" t="s">
        <v>133</v>
      </c>
      <c r="AV1480">
        <v>0</v>
      </c>
      <c r="AW1480">
        <v>2</v>
      </c>
      <c r="AX1480">
        <v>36408678</v>
      </c>
      <c r="AY1480">
        <v>1</v>
      </c>
      <c r="AZ1480">
        <v>0</v>
      </c>
      <c r="BA1480">
        <v>1442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Y1480*Source!I1553</f>
        <v>0.15806250000000002</v>
      </c>
      <c r="CY1480">
        <f>AB1480</f>
        <v>9.4700000000000006</v>
      </c>
      <c r="CZ1480">
        <f>AF1480</f>
        <v>0.95</v>
      </c>
      <c r="DA1480">
        <f>AJ1480</f>
        <v>9.9700000000000006</v>
      </c>
      <c r="DB1480">
        <f>ROUND((ROUND(AT1480*CZ1480,2)*1.25),2)</f>
        <v>0.54</v>
      </c>
      <c r="DC1480">
        <f>ROUND((ROUND(AT1480*AG1480,2)*1.25),2)</f>
        <v>0</v>
      </c>
    </row>
    <row r="1481" spans="1:107">
      <c r="A1481">
        <f>ROW(Source!A1553)</f>
        <v>1553</v>
      </c>
      <c r="B1481">
        <v>36401907</v>
      </c>
      <c r="C1481">
        <v>36408661</v>
      </c>
      <c r="D1481">
        <v>29174913</v>
      </c>
      <c r="E1481">
        <v>1</v>
      </c>
      <c r="F1481">
        <v>1</v>
      </c>
      <c r="G1481">
        <v>1</v>
      </c>
      <c r="H1481">
        <v>2</v>
      </c>
      <c r="I1481" t="s">
        <v>531</v>
      </c>
      <c r="J1481" t="s">
        <v>532</v>
      </c>
      <c r="K1481" t="s">
        <v>533</v>
      </c>
      <c r="L1481">
        <v>1368</v>
      </c>
      <c r="N1481">
        <v>1011</v>
      </c>
      <c r="O1481" t="s">
        <v>520</v>
      </c>
      <c r="P1481" t="s">
        <v>520</v>
      </c>
      <c r="Q1481">
        <v>1</v>
      </c>
      <c r="W1481">
        <v>0</v>
      </c>
      <c r="X1481">
        <v>458544584</v>
      </c>
      <c r="Y1481">
        <v>0.6</v>
      </c>
      <c r="AA1481">
        <v>0</v>
      </c>
      <c r="AB1481">
        <v>932.72</v>
      </c>
      <c r="AC1481">
        <v>386.51</v>
      </c>
      <c r="AD1481">
        <v>0</v>
      </c>
      <c r="AE1481">
        <v>0</v>
      </c>
      <c r="AF1481">
        <v>87.17</v>
      </c>
      <c r="AG1481">
        <v>11.6</v>
      </c>
      <c r="AH1481">
        <v>0</v>
      </c>
      <c r="AI1481">
        <v>1</v>
      </c>
      <c r="AJ1481">
        <v>10.7</v>
      </c>
      <c r="AK1481">
        <v>33.32</v>
      </c>
      <c r="AL1481">
        <v>1</v>
      </c>
      <c r="AN1481">
        <v>0</v>
      </c>
      <c r="AO1481">
        <v>1</v>
      </c>
      <c r="AP1481">
        <v>1</v>
      </c>
      <c r="AQ1481">
        <v>0</v>
      </c>
      <c r="AR1481">
        <v>0</v>
      </c>
      <c r="AS1481" t="s">
        <v>3</v>
      </c>
      <c r="AT1481">
        <v>0.48</v>
      </c>
      <c r="AU1481" t="s">
        <v>133</v>
      </c>
      <c r="AV1481">
        <v>0</v>
      </c>
      <c r="AW1481">
        <v>2</v>
      </c>
      <c r="AX1481">
        <v>36408679</v>
      </c>
      <c r="AY1481">
        <v>1</v>
      </c>
      <c r="AZ1481">
        <v>0</v>
      </c>
      <c r="BA1481">
        <v>1443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Y1481*Source!I1553</f>
        <v>0.1686</v>
      </c>
      <c r="CY1481">
        <f>AB1481</f>
        <v>932.72</v>
      </c>
      <c r="CZ1481">
        <f>AF1481</f>
        <v>87.17</v>
      </c>
      <c r="DA1481">
        <f>AJ1481</f>
        <v>10.7</v>
      </c>
      <c r="DB1481">
        <f>ROUND((ROUND(AT1481*CZ1481,2)*1.25),2)</f>
        <v>52.3</v>
      </c>
      <c r="DC1481">
        <f>ROUND((ROUND(AT1481*AG1481,2)*1.25),2)</f>
        <v>6.96</v>
      </c>
    </row>
    <row r="1482" spans="1:107">
      <c r="A1482">
        <f>ROW(Source!A1553)</f>
        <v>1553</v>
      </c>
      <c r="B1482">
        <v>36401907</v>
      </c>
      <c r="C1482">
        <v>36408661</v>
      </c>
      <c r="D1482">
        <v>29114340</v>
      </c>
      <c r="E1482">
        <v>1</v>
      </c>
      <c r="F1482">
        <v>1</v>
      </c>
      <c r="G1482">
        <v>1</v>
      </c>
      <c r="H1482">
        <v>3</v>
      </c>
      <c r="I1482" t="s">
        <v>742</v>
      </c>
      <c r="J1482" t="s">
        <v>743</v>
      </c>
      <c r="K1482" t="s">
        <v>744</v>
      </c>
      <c r="L1482">
        <v>1348</v>
      </c>
      <c r="N1482">
        <v>1009</v>
      </c>
      <c r="O1482" t="s">
        <v>30</v>
      </c>
      <c r="P1482" t="s">
        <v>30</v>
      </c>
      <c r="Q1482">
        <v>1000</v>
      </c>
      <c r="W1482">
        <v>0</v>
      </c>
      <c r="X1482">
        <v>-528746691</v>
      </c>
      <c r="Y1482">
        <v>1.6000000000000001E-3</v>
      </c>
      <c r="AA1482">
        <v>54070.5</v>
      </c>
      <c r="AB1482">
        <v>0</v>
      </c>
      <c r="AC1482">
        <v>0</v>
      </c>
      <c r="AD1482">
        <v>0</v>
      </c>
      <c r="AE1482">
        <v>8475</v>
      </c>
      <c r="AF1482">
        <v>0</v>
      </c>
      <c r="AG1482">
        <v>0</v>
      </c>
      <c r="AH1482">
        <v>0</v>
      </c>
      <c r="AI1482">
        <v>6.38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0</v>
      </c>
      <c r="AQ1482">
        <v>0</v>
      </c>
      <c r="AR1482">
        <v>0</v>
      </c>
      <c r="AS1482" t="s">
        <v>3</v>
      </c>
      <c r="AT1482">
        <v>1.6000000000000001E-3</v>
      </c>
      <c r="AU1482" t="s">
        <v>3</v>
      </c>
      <c r="AV1482">
        <v>0</v>
      </c>
      <c r="AW1482">
        <v>2</v>
      </c>
      <c r="AX1482">
        <v>36408680</v>
      </c>
      <c r="AY1482">
        <v>1</v>
      </c>
      <c r="AZ1482">
        <v>0</v>
      </c>
      <c r="BA1482">
        <v>1444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Y1482*Source!I1553</f>
        <v>4.4960000000000009E-4</v>
      </c>
      <c r="CY1482">
        <f t="shared" ref="CY1482:CY1489" si="223">AA1482</f>
        <v>54070.5</v>
      </c>
      <c r="CZ1482">
        <f t="shared" ref="CZ1482:CZ1489" si="224">AE1482</f>
        <v>8475</v>
      </c>
      <c r="DA1482">
        <f t="shared" ref="DA1482:DA1489" si="225">AI1482</f>
        <v>6.38</v>
      </c>
      <c r="DB1482">
        <f t="shared" ref="DB1482:DB1489" si="226">ROUND(ROUND(AT1482*CZ1482,2),2)</f>
        <v>13.56</v>
      </c>
      <c r="DC1482">
        <f t="shared" ref="DC1482:DC1489" si="227">ROUND(ROUND(AT1482*AG1482,2),2)</f>
        <v>0</v>
      </c>
    </row>
    <row r="1483" spans="1:107">
      <c r="A1483">
        <f>ROW(Source!A1553)</f>
        <v>1553</v>
      </c>
      <c r="B1483">
        <v>36401907</v>
      </c>
      <c r="C1483">
        <v>36408661</v>
      </c>
      <c r="D1483">
        <v>29109162</v>
      </c>
      <c r="E1483">
        <v>1</v>
      </c>
      <c r="F1483">
        <v>1</v>
      </c>
      <c r="G1483">
        <v>1</v>
      </c>
      <c r="H1483">
        <v>3</v>
      </c>
      <c r="I1483" t="s">
        <v>564</v>
      </c>
      <c r="J1483" t="s">
        <v>565</v>
      </c>
      <c r="K1483" t="s">
        <v>566</v>
      </c>
      <c r="L1483">
        <v>1327</v>
      </c>
      <c r="N1483">
        <v>1005</v>
      </c>
      <c r="O1483" t="s">
        <v>155</v>
      </c>
      <c r="P1483" t="s">
        <v>155</v>
      </c>
      <c r="Q1483">
        <v>1</v>
      </c>
      <c r="W1483">
        <v>0</v>
      </c>
      <c r="X1483">
        <v>2002905425</v>
      </c>
      <c r="Y1483">
        <v>23</v>
      </c>
      <c r="AA1483">
        <v>33.75</v>
      </c>
      <c r="AB1483">
        <v>0</v>
      </c>
      <c r="AC1483">
        <v>0</v>
      </c>
      <c r="AD1483">
        <v>0</v>
      </c>
      <c r="AE1483">
        <v>5.71</v>
      </c>
      <c r="AF1483">
        <v>0</v>
      </c>
      <c r="AG1483">
        <v>0</v>
      </c>
      <c r="AH1483">
        <v>0</v>
      </c>
      <c r="AI1483">
        <v>5.91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0</v>
      </c>
      <c r="AQ1483">
        <v>0</v>
      </c>
      <c r="AR1483">
        <v>0</v>
      </c>
      <c r="AS1483" t="s">
        <v>3</v>
      </c>
      <c r="AT1483">
        <v>23</v>
      </c>
      <c r="AU1483" t="s">
        <v>3</v>
      </c>
      <c r="AV1483">
        <v>0</v>
      </c>
      <c r="AW1483">
        <v>2</v>
      </c>
      <c r="AX1483">
        <v>36408681</v>
      </c>
      <c r="AY1483">
        <v>1</v>
      </c>
      <c r="AZ1483">
        <v>0</v>
      </c>
      <c r="BA1483">
        <v>1445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Y1483*Source!I1553</f>
        <v>6.463000000000001</v>
      </c>
      <c r="CY1483">
        <f t="shared" si="223"/>
        <v>33.75</v>
      </c>
      <c r="CZ1483">
        <f t="shared" si="224"/>
        <v>5.71</v>
      </c>
      <c r="DA1483">
        <f t="shared" si="225"/>
        <v>5.91</v>
      </c>
      <c r="DB1483">
        <f t="shared" si="226"/>
        <v>131.33000000000001</v>
      </c>
      <c r="DC1483">
        <f t="shared" si="227"/>
        <v>0</v>
      </c>
    </row>
    <row r="1484" spans="1:107">
      <c r="A1484">
        <f>ROW(Source!A1553)</f>
        <v>1553</v>
      </c>
      <c r="B1484">
        <v>36401907</v>
      </c>
      <c r="C1484">
        <v>36408661</v>
      </c>
      <c r="D1484">
        <v>29107615</v>
      </c>
      <c r="E1484">
        <v>1</v>
      </c>
      <c r="F1484">
        <v>1</v>
      </c>
      <c r="G1484">
        <v>1</v>
      </c>
      <c r="H1484">
        <v>3</v>
      </c>
      <c r="I1484" t="s">
        <v>745</v>
      </c>
      <c r="J1484" t="s">
        <v>746</v>
      </c>
      <c r="K1484" t="s">
        <v>747</v>
      </c>
      <c r="L1484">
        <v>1348</v>
      </c>
      <c r="N1484">
        <v>1009</v>
      </c>
      <c r="O1484" t="s">
        <v>30</v>
      </c>
      <c r="P1484" t="s">
        <v>30</v>
      </c>
      <c r="Q1484">
        <v>1000</v>
      </c>
      <c r="W1484">
        <v>0</v>
      </c>
      <c r="X1484">
        <v>-529114404</v>
      </c>
      <c r="Y1484">
        <v>3.3999999999999998E-3</v>
      </c>
      <c r="AA1484">
        <v>161968</v>
      </c>
      <c r="AB1484">
        <v>0</v>
      </c>
      <c r="AC1484">
        <v>0</v>
      </c>
      <c r="AD1484">
        <v>0</v>
      </c>
      <c r="AE1484">
        <v>19100</v>
      </c>
      <c r="AF1484">
        <v>0</v>
      </c>
      <c r="AG1484">
        <v>0</v>
      </c>
      <c r="AH1484">
        <v>0</v>
      </c>
      <c r="AI1484">
        <v>8.48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0</v>
      </c>
      <c r="AQ1484">
        <v>0</v>
      </c>
      <c r="AR1484">
        <v>0</v>
      </c>
      <c r="AS1484" t="s">
        <v>3</v>
      </c>
      <c r="AT1484">
        <v>3.3999999999999998E-3</v>
      </c>
      <c r="AU1484" t="s">
        <v>3</v>
      </c>
      <c r="AV1484">
        <v>0</v>
      </c>
      <c r="AW1484">
        <v>2</v>
      </c>
      <c r="AX1484">
        <v>36408682</v>
      </c>
      <c r="AY1484">
        <v>1</v>
      </c>
      <c r="AZ1484">
        <v>0</v>
      </c>
      <c r="BA1484">
        <v>1446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Y1484*Source!I1553</f>
        <v>9.5540000000000002E-4</v>
      </c>
      <c r="CY1484">
        <f t="shared" si="223"/>
        <v>161968</v>
      </c>
      <c r="CZ1484">
        <f t="shared" si="224"/>
        <v>19100</v>
      </c>
      <c r="DA1484">
        <f t="shared" si="225"/>
        <v>8.48</v>
      </c>
      <c r="DB1484">
        <f t="shared" si="226"/>
        <v>64.94</v>
      </c>
      <c r="DC1484">
        <f t="shared" si="227"/>
        <v>0</v>
      </c>
    </row>
    <row r="1485" spans="1:107">
      <c r="A1485">
        <f>ROW(Source!A1553)</f>
        <v>1553</v>
      </c>
      <c r="B1485">
        <v>36401907</v>
      </c>
      <c r="C1485">
        <v>36408661</v>
      </c>
      <c r="D1485">
        <v>29115662</v>
      </c>
      <c r="E1485">
        <v>1</v>
      </c>
      <c r="F1485">
        <v>1</v>
      </c>
      <c r="G1485">
        <v>1</v>
      </c>
      <c r="H1485">
        <v>3</v>
      </c>
      <c r="I1485" t="s">
        <v>748</v>
      </c>
      <c r="J1485" t="s">
        <v>749</v>
      </c>
      <c r="K1485" t="s">
        <v>750</v>
      </c>
      <c r="L1485">
        <v>1339</v>
      </c>
      <c r="N1485">
        <v>1007</v>
      </c>
      <c r="O1485" t="s">
        <v>570</v>
      </c>
      <c r="P1485" t="s">
        <v>570</v>
      </c>
      <c r="Q1485">
        <v>1</v>
      </c>
      <c r="W1485">
        <v>0</v>
      </c>
      <c r="X1485">
        <v>-1374050018</v>
      </c>
      <c r="Y1485">
        <v>0.24</v>
      </c>
      <c r="AA1485">
        <v>6175.95</v>
      </c>
      <c r="AB1485">
        <v>0</v>
      </c>
      <c r="AC1485">
        <v>0</v>
      </c>
      <c r="AD1485">
        <v>0</v>
      </c>
      <c r="AE1485">
        <v>1045</v>
      </c>
      <c r="AF1485">
        <v>0</v>
      </c>
      <c r="AG1485">
        <v>0</v>
      </c>
      <c r="AH1485">
        <v>0</v>
      </c>
      <c r="AI1485">
        <v>5.91</v>
      </c>
      <c r="AJ1485">
        <v>1</v>
      </c>
      <c r="AK1485">
        <v>1</v>
      </c>
      <c r="AL1485">
        <v>1</v>
      </c>
      <c r="AN1485">
        <v>0</v>
      </c>
      <c r="AO1485">
        <v>1</v>
      </c>
      <c r="AP1485">
        <v>0</v>
      </c>
      <c r="AQ1485">
        <v>0</v>
      </c>
      <c r="AR1485">
        <v>0</v>
      </c>
      <c r="AS1485" t="s">
        <v>3</v>
      </c>
      <c r="AT1485">
        <v>0.24</v>
      </c>
      <c r="AU1485" t="s">
        <v>3</v>
      </c>
      <c r="AV1485">
        <v>0</v>
      </c>
      <c r="AW1485">
        <v>2</v>
      </c>
      <c r="AX1485">
        <v>36408683</v>
      </c>
      <c r="AY1485">
        <v>1</v>
      </c>
      <c r="AZ1485">
        <v>0</v>
      </c>
      <c r="BA1485">
        <v>1447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Y1485*Source!I1553</f>
        <v>6.744E-2</v>
      </c>
      <c r="CY1485">
        <f t="shared" si="223"/>
        <v>6175.95</v>
      </c>
      <c r="CZ1485">
        <f t="shared" si="224"/>
        <v>1045</v>
      </c>
      <c r="DA1485">
        <f t="shared" si="225"/>
        <v>5.91</v>
      </c>
      <c r="DB1485">
        <f t="shared" si="226"/>
        <v>250.8</v>
      </c>
      <c r="DC1485">
        <f t="shared" si="227"/>
        <v>0</v>
      </c>
    </row>
    <row r="1486" spans="1:107">
      <c r="A1486">
        <f>ROW(Source!A1553)</f>
        <v>1553</v>
      </c>
      <c r="B1486">
        <v>36401907</v>
      </c>
      <c r="C1486">
        <v>36408661</v>
      </c>
      <c r="D1486">
        <v>29131086</v>
      </c>
      <c r="E1486">
        <v>1</v>
      </c>
      <c r="F1486">
        <v>1</v>
      </c>
      <c r="G1486">
        <v>1</v>
      </c>
      <c r="H1486">
        <v>3</v>
      </c>
      <c r="I1486" t="s">
        <v>567</v>
      </c>
      <c r="J1486" t="s">
        <v>568</v>
      </c>
      <c r="K1486" t="s">
        <v>569</v>
      </c>
      <c r="L1486">
        <v>1339</v>
      </c>
      <c r="N1486">
        <v>1007</v>
      </c>
      <c r="O1486" t="s">
        <v>570</v>
      </c>
      <c r="P1486" t="s">
        <v>570</v>
      </c>
      <c r="Q1486">
        <v>1</v>
      </c>
      <c r="W1486">
        <v>0</v>
      </c>
      <c r="X1486">
        <v>135382931</v>
      </c>
      <c r="Y1486">
        <v>1.18</v>
      </c>
      <c r="AA1486">
        <v>6560.13</v>
      </c>
      <c r="AB1486">
        <v>0</v>
      </c>
      <c r="AC1486">
        <v>0</v>
      </c>
      <c r="AD1486">
        <v>0</v>
      </c>
      <c r="AE1486">
        <v>1970.01</v>
      </c>
      <c r="AF1486">
        <v>0</v>
      </c>
      <c r="AG1486">
        <v>0</v>
      </c>
      <c r="AH1486">
        <v>0</v>
      </c>
      <c r="AI1486">
        <v>3.33</v>
      </c>
      <c r="AJ1486">
        <v>1</v>
      </c>
      <c r="AK1486">
        <v>1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1.18</v>
      </c>
      <c r="AU1486" t="s">
        <v>3</v>
      </c>
      <c r="AV1486">
        <v>0</v>
      </c>
      <c r="AW1486">
        <v>2</v>
      </c>
      <c r="AX1486">
        <v>36408684</v>
      </c>
      <c r="AY1486">
        <v>1</v>
      </c>
      <c r="AZ1486">
        <v>0</v>
      </c>
      <c r="BA1486">
        <v>1448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Y1486*Source!I1553</f>
        <v>0.33158000000000004</v>
      </c>
      <c r="CY1486">
        <f t="shared" si="223"/>
        <v>6560.13</v>
      </c>
      <c r="CZ1486">
        <f t="shared" si="224"/>
        <v>1970.01</v>
      </c>
      <c r="DA1486">
        <f t="shared" si="225"/>
        <v>3.33</v>
      </c>
      <c r="DB1486">
        <f t="shared" si="226"/>
        <v>2324.61</v>
      </c>
      <c r="DC1486">
        <f t="shared" si="227"/>
        <v>0</v>
      </c>
    </row>
    <row r="1487" spans="1:107">
      <c r="A1487">
        <f>ROW(Source!A1553)</f>
        <v>1553</v>
      </c>
      <c r="B1487">
        <v>36401907</v>
      </c>
      <c r="C1487">
        <v>36408661</v>
      </c>
      <c r="D1487">
        <v>29145153</v>
      </c>
      <c r="E1487">
        <v>1</v>
      </c>
      <c r="F1487">
        <v>1</v>
      </c>
      <c r="G1487">
        <v>1</v>
      </c>
      <c r="H1487">
        <v>3</v>
      </c>
      <c r="I1487" t="s">
        <v>751</v>
      </c>
      <c r="J1487" t="s">
        <v>752</v>
      </c>
      <c r="K1487" t="s">
        <v>753</v>
      </c>
      <c r="L1487">
        <v>1339</v>
      </c>
      <c r="N1487">
        <v>1007</v>
      </c>
      <c r="O1487" t="s">
        <v>570</v>
      </c>
      <c r="P1487" t="s">
        <v>570</v>
      </c>
      <c r="Q1487">
        <v>1</v>
      </c>
      <c r="W1487">
        <v>0</v>
      </c>
      <c r="X1487">
        <v>1291934812</v>
      </c>
      <c r="Y1487">
        <v>0.28000000000000003</v>
      </c>
      <c r="AA1487">
        <v>3208.91</v>
      </c>
      <c r="AB1487">
        <v>0</v>
      </c>
      <c r="AC1487">
        <v>0</v>
      </c>
      <c r="AD1487">
        <v>0</v>
      </c>
      <c r="AE1487">
        <v>426.15</v>
      </c>
      <c r="AF1487">
        <v>0</v>
      </c>
      <c r="AG1487">
        <v>0</v>
      </c>
      <c r="AH1487">
        <v>0</v>
      </c>
      <c r="AI1487">
        <v>7.53</v>
      </c>
      <c r="AJ1487">
        <v>1</v>
      </c>
      <c r="AK1487">
        <v>1</v>
      </c>
      <c r="AL1487">
        <v>1</v>
      </c>
      <c r="AN1487">
        <v>0</v>
      </c>
      <c r="AO1487">
        <v>1</v>
      </c>
      <c r="AP1487">
        <v>0</v>
      </c>
      <c r="AQ1487">
        <v>0</v>
      </c>
      <c r="AR1487">
        <v>0</v>
      </c>
      <c r="AS1487" t="s">
        <v>3</v>
      </c>
      <c r="AT1487">
        <v>0.28000000000000003</v>
      </c>
      <c r="AU1487" t="s">
        <v>3</v>
      </c>
      <c r="AV1487">
        <v>0</v>
      </c>
      <c r="AW1487">
        <v>2</v>
      </c>
      <c r="AX1487">
        <v>36408685</v>
      </c>
      <c r="AY1487">
        <v>1</v>
      </c>
      <c r="AZ1487">
        <v>0</v>
      </c>
      <c r="BA1487">
        <v>1449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Y1487*Source!I1553</f>
        <v>7.8680000000000014E-2</v>
      </c>
      <c r="CY1487">
        <f t="shared" si="223"/>
        <v>3208.91</v>
      </c>
      <c r="CZ1487">
        <f t="shared" si="224"/>
        <v>426.15</v>
      </c>
      <c r="DA1487">
        <f t="shared" si="225"/>
        <v>7.53</v>
      </c>
      <c r="DB1487">
        <f t="shared" si="226"/>
        <v>119.32</v>
      </c>
      <c r="DC1487">
        <f t="shared" si="227"/>
        <v>0</v>
      </c>
    </row>
    <row r="1488" spans="1:107">
      <c r="A1488">
        <f>ROW(Source!A1553)</f>
        <v>1553</v>
      </c>
      <c r="B1488">
        <v>36401907</v>
      </c>
      <c r="C1488">
        <v>36408661</v>
      </c>
      <c r="D1488">
        <v>29148832</v>
      </c>
      <c r="E1488">
        <v>1</v>
      </c>
      <c r="F1488">
        <v>1</v>
      </c>
      <c r="G1488">
        <v>1</v>
      </c>
      <c r="H1488">
        <v>3</v>
      </c>
      <c r="I1488" t="s">
        <v>754</v>
      </c>
      <c r="J1488" t="s">
        <v>755</v>
      </c>
      <c r="K1488" t="s">
        <v>756</v>
      </c>
      <c r="L1488">
        <v>1356</v>
      </c>
      <c r="N1488">
        <v>1010</v>
      </c>
      <c r="O1488" t="s">
        <v>232</v>
      </c>
      <c r="P1488" t="s">
        <v>232</v>
      </c>
      <c r="Q1488">
        <v>1000</v>
      </c>
      <c r="W1488">
        <v>0</v>
      </c>
      <c r="X1488">
        <v>-463371541</v>
      </c>
      <c r="Y1488">
        <v>0.51</v>
      </c>
      <c r="AA1488">
        <v>8359.85</v>
      </c>
      <c r="AB1488">
        <v>0</v>
      </c>
      <c r="AC1488">
        <v>0</v>
      </c>
      <c r="AD1488">
        <v>0</v>
      </c>
      <c r="AE1488">
        <v>1752.59</v>
      </c>
      <c r="AF1488">
        <v>0</v>
      </c>
      <c r="AG1488">
        <v>0</v>
      </c>
      <c r="AH1488">
        <v>0</v>
      </c>
      <c r="AI1488">
        <v>4.7699999999999996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0</v>
      </c>
      <c r="AQ1488">
        <v>0</v>
      </c>
      <c r="AR1488">
        <v>0</v>
      </c>
      <c r="AS1488" t="s">
        <v>3</v>
      </c>
      <c r="AT1488">
        <v>0.51</v>
      </c>
      <c r="AU1488" t="s">
        <v>3</v>
      </c>
      <c r="AV1488">
        <v>0</v>
      </c>
      <c r="AW1488">
        <v>2</v>
      </c>
      <c r="AX1488">
        <v>36408686</v>
      </c>
      <c r="AY1488">
        <v>1</v>
      </c>
      <c r="AZ1488">
        <v>0</v>
      </c>
      <c r="BA1488">
        <v>1450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Y1488*Source!I1553</f>
        <v>0.14331000000000002</v>
      </c>
      <c r="CY1488">
        <f t="shared" si="223"/>
        <v>8359.85</v>
      </c>
      <c r="CZ1488">
        <f t="shared" si="224"/>
        <v>1752.59</v>
      </c>
      <c r="DA1488">
        <f t="shared" si="225"/>
        <v>4.7699999999999996</v>
      </c>
      <c r="DB1488">
        <f t="shared" si="226"/>
        <v>893.82</v>
      </c>
      <c r="DC1488">
        <f t="shared" si="227"/>
        <v>0</v>
      </c>
    </row>
    <row r="1489" spans="1:107">
      <c r="A1489">
        <f>ROW(Source!A1553)</f>
        <v>1553</v>
      </c>
      <c r="B1489">
        <v>36401907</v>
      </c>
      <c r="C1489">
        <v>36408661</v>
      </c>
      <c r="D1489">
        <v>29150040</v>
      </c>
      <c r="E1489">
        <v>1</v>
      </c>
      <c r="F1489">
        <v>1</v>
      </c>
      <c r="G1489">
        <v>1</v>
      </c>
      <c r="H1489">
        <v>3</v>
      </c>
      <c r="I1489" t="s">
        <v>757</v>
      </c>
      <c r="J1489" t="s">
        <v>758</v>
      </c>
      <c r="K1489" t="s">
        <v>759</v>
      </c>
      <c r="L1489">
        <v>1339</v>
      </c>
      <c r="N1489">
        <v>1007</v>
      </c>
      <c r="O1489" t="s">
        <v>570</v>
      </c>
      <c r="P1489" t="s">
        <v>570</v>
      </c>
      <c r="Q1489">
        <v>1</v>
      </c>
      <c r="W1489">
        <v>0</v>
      </c>
      <c r="X1489">
        <v>693153122</v>
      </c>
      <c r="Y1489">
        <v>7.0000000000000007E-2</v>
      </c>
      <c r="AA1489">
        <v>22.2</v>
      </c>
      <c r="AB1489">
        <v>0</v>
      </c>
      <c r="AC1489">
        <v>0</v>
      </c>
      <c r="AD1489">
        <v>0</v>
      </c>
      <c r="AE1489">
        <v>2.44</v>
      </c>
      <c r="AF1489">
        <v>0</v>
      </c>
      <c r="AG1489">
        <v>0</v>
      </c>
      <c r="AH1489">
        <v>0</v>
      </c>
      <c r="AI1489">
        <v>9.1</v>
      </c>
      <c r="AJ1489">
        <v>1</v>
      </c>
      <c r="AK1489">
        <v>1</v>
      </c>
      <c r="AL1489">
        <v>1</v>
      </c>
      <c r="AN1489">
        <v>0</v>
      </c>
      <c r="AO1489">
        <v>1</v>
      </c>
      <c r="AP1489">
        <v>0</v>
      </c>
      <c r="AQ1489">
        <v>0</v>
      </c>
      <c r="AR1489">
        <v>0</v>
      </c>
      <c r="AS1489" t="s">
        <v>3</v>
      </c>
      <c r="AT1489">
        <v>7.0000000000000007E-2</v>
      </c>
      <c r="AU1489" t="s">
        <v>3</v>
      </c>
      <c r="AV1489">
        <v>0</v>
      </c>
      <c r="AW1489">
        <v>2</v>
      </c>
      <c r="AX1489">
        <v>36408687</v>
      </c>
      <c r="AY1489">
        <v>1</v>
      </c>
      <c r="AZ1489">
        <v>0</v>
      </c>
      <c r="BA1489">
        <v>1451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Y1489*Source!I1553</f>
        <v>1.9670000000000003E-2</v>
      </c>
      <c r="CY1489">
        <f t="shared" si="223"/>
        <v>22.2</v>
      </c>
      <c r="CZ1489">
        <f t="shared" si="224"/>
        <v>2.44</v>
      </c>
      <c r="DA1489">
        <f t="shared" si="225"/>
        <v>9.1</v>
      </c>
      <c r="DB1489">
        <f t="shared" si="226"/>
        <v>0.17</v>
      </c>
      <c r="DC1489">
        <f t="shared" si="227"/>
        <v>0</v>
      </c>
    </row>
    <row r="1490" spans="1:107">
      <c r="A1490">
        <f>ROW(Source!A1554)</f>
        <v>1554</v>
      </c>
      <c r="B1490">
        <v>36401907</v>
      </c>
      <c r="C1490">
        <v>36408688</v>
      </c>
      <c r="D1490">
        <v>18407150</v>
      </c>
      <c r="E1490">
        <v>1</v>
      </c>
      <c r="F1490">
        <v>1</v>
      </c>
      <c r="G1490">
        <v>1</v>
      </c>
      <c r="H1490">
        <v>1</v>
      </c>
      <c r="I1490" t="s">
        <v>529</v>
      </c>
      <c r="J1490" t="s">
        <v>3</v>
      </c>
      <c r="K1490" t="s">
        <v>530</v>
      </c>
      <c r="L1490">
        <v>1369</v>
      </c>
      <c r="N1490">
        <v>1013</v>
      </c>
      <c r="O1490" t="s">
        <v>514</v>
      </c>
      <c r="P1490" t="s">
        <v>514</v>
      </c>
      <c r="Q1490">
        <v>1</v>
      </c>
      <c r="W1490">
        <v>0</v>
      </c>
      <c r="X1490">
        <v>-931037793</v>
      </c>
      <c r="Y1490">
        <v>69.827999999999989</v>
      </c>
      <c r="AA1490">
        <v>0</v>
      </c>
      <c r="AB1490">
        <v>0</v>
      </c>
      <c r="AC1490">
        <v>0</v>
      </c>
      <c r="AD1490">
        <v>272.45</v>
      </c>
      <c r="AE1490">
        <v>0</v>
      </c>
      <c r="AF1490">
        <v>0</v>
      </c>
      <c r="AG1490">
        <v>0</v>
      </c>
      <c r="AH1490">
        <v>272.45</v>
      </c>
      <c r="AI1490">
        <v>1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1</v>
      </c>
      <c r="AQ1490">
        <v>0</v>
      </c>
      <c r="AR1490">
        <v>0</v>
      </c>
      <c r="AS1490" t="s">
        <v>3</v>
      </c>
      <c r="AT1490">
        <v>60.72</v>
      </c>
      <c r="AU1490" t="s">
        <v>134</v>
      </c>
      <c r="AV1490">
        <v>1</v>
      </c>
      <c r="AW1490">
        <v>2</v>
      </c>
      <c r="AX1490">
        <v>36408697</v>
      </c>
      <c r="AY1490">
        <v>1</v>
      </c>
      <c r="AZ1490">
        <v>0</v>
      </c>
      <c r="BA1490">
        <v>1452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Y1490*Source!I1554</f>
        <v>19.621668</v>
      </c>
      <c r="CY1490">
        <f>AD1490</f>
        <v>272.45</v>
      </c>
      <c r="CZ1490">
        <f>AH1490</f>
        <v>272.45</v>
      </c>
      <c r="DA1490">
        <f>AL1490</f>
        <v>1</v>
      </c>
      <c r="DB1490">
        <f>ROUND((ROUND(AT1490*CZ1490,2)*1.15),2)</f>
        <v>19024.63</v>
      </c>
      <c r="DC1490">
        <f>ROUND((ROUND(AT1490*AG1490,2)*1.15),2)</f>
        <v>0</v>
      </c>
    </row>
    <row r="1491" spans="1:107">
      <c r="A1491">
        <f>ROW(Source!A1554)</f>
        <v>1554</v>
      </c>
      <c r="B1491">
        <v>36401907</v>
      </c>
      <c r="C1491">
        <v>36408688</v>
      </c>
      <c r="D1491">
        <v>121548</v>
      </c>
      <c r="E1491">
        <v>1</v>
      </c>
      <c r="F1491">
        <v>1</v>
      </c>
      <c r="G1491">
        <v>1</v>
      </c>
      <c r="H1491">
        <v>1</v>
      </c>
      <c r="I1491" t="s">
        <v>35</v>
      </c>
      <c r="J1491" t="s">
        <v>3</v>
      </c>
      <c r="K1491" t="s">
        <v>515</v>
      </c>
      <c r="L1491">
        <v>608254</v>
      </c>
      <c r="N1491">
        <v>1013</v>
      </c>
      <c r="O1491" t="s">
        <v>516</v>
      </c>
      <c r="P1491" t="s">
        <v>516</v>
      </c>
      <c r="Q1491">
        <v>1</v>
      </c>
      <c r="W1491">
        <v>0</v>
      </c>
      <c r="X1491">
        <v>-185737400</v>
      </c>
      <c r="Y1491">
        <v>0.72499999999999998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1</v>
      </c>
      <c r="AJ1491">
        <v>1</v>
      </c>
      <c r="AK1491">
        <v>1</v>
      </c>
      <c r="AL1491">
        <v>1</v>
      </c>
      <c r="AN1491">
        <v>0</v>
      </c>
      <c r="AO1491">
        <v>1</v>
      </c>
      <c r="AP1491">
        <v>1</v>
      </c>
      <c r="AQ1491">
        <v>0</v>
      </c>
      <c r="AR1491">
        <v>0</v>
      </c>
      <c r="AS1491" t="s">
        <v>3</v>
      </c>
      <c r="AT1491">
        <v>0.57999999999999996</v>
      </c>
      <c r="AU1491" t="s">
        <v>133</v>
      </c>
      <c r="AV1491">
        <v>2</v>
      </c>
      <c r="AW1491">
        <v>2</v>
      </c>
      <c r="AX1491">
        <v>36408698</v>
      </c>
      <c r="AY1491">
        <v>1</v>
      </c>
      <c r="AZ1491">
        <v>0</v>
      </c>
      <c r="BA1491">
        <v>1453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Y1491*Source!I1554</f>
        <v>0.20372500000000002</v>
      </c>
      <c r="CY1491">
        <f>AD1491</f>
        <v>0</v>
      </c>
      <c r="CZ1491">
        <f>AH1491</f>
        <v>0</v>
      </c>
      <c r="DA1491">
        <f>AL1491</f>
        <v>1</v>
      </c>
      <c r="DB1491">
        <f>ROUND((ROUND(AT1491*CZ1491,2)*1.25),2)</f>
        <v>0</v>
      </c>
      <c r="DC1491">
        <f>ROUND((ROUND(AT1491*AG1491,2)*1.25),2)</f>
        <v>0</v>
      </c>
    </row>
    <row r="1492" spans="1:107">
      <c r="A1492">
        <f>ROW(Source!A1554)</f>
        <v>1554</v>
      </c>
      <c r="B1492">
        <v>36401907</v>
      </c>
      <c r="C1492">
        <v>36408688</v>
      </c>
      <c r="D1492">
        <v>29172556</v>
      </c>
      <c r="E1492">
        <v>1</v>
      </c>
      <c r="F1492">
        <v>1</v>
      </c>
      <c r="G1492">
        <v>1</v>
      </c>
      <c r="H1492">
        <v>2</v>
      </c>
      <c r="I1492" t="s">
        <v>517</v>
      </c>
      <c r="J1492" t="s">
        <v>518</v>
      </c>
      <c r="K1492" t="s">
        <v>519</v>
      </c>
      <c r="L1492">
        <v>1368</v>
      </c>
      <c r="N1492">
        <v>1011</v>
      </c>
      <c r="O1492" t="s">
        <v>520</v>
      </c>
      <c r="P1492" t="s">
        <v>520</v>
      </c>
      <c r="Q1492">
        <v>1</v>
      </c>
      <c r="W1492">
        <v>0</v>
      </c>
      <c r="X1492">
        <v>-1302720870</v>
      </c>
      <c r="Y1492">
        <v>0.72499999999999998</v>
      </c>
      <c r="AA1492">
        <v>0</v>
      </c>
      <c r="AB1492">
        <v>466.71</v>
      </c>
      <c r="AC1492">
        <v>449.82</v>
      </c>
      <c r="AD1492">
        <v>0</v>
      </c>
      <c r="AE1492">
        <v>0</v>
      </c>
      <c r="AF1492">
        <v>31.26</v>
      </c>
      <c r="AG1492">
        <v>13.5</v>
      </c>
      <c r="AH1492">
        <v>0</v>
      </c>
      <c r="AI1492">
        <v>1</v>
      </c>
      <c r="AJ1492">
        <v>14.93</v>
      </c>
      <c r="AK1492">
        <v>33.32</v>
      </c>
      <c r="AL1492">
        <v>1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0.57999999999999996</v>
      </c>
      <c r="AU1492" t="s">
        <v>133</v>
      </c>
      <c r="AV1492">
        <v>0</v>
      </c>
      <c r="AW1492">
        <v>2</v>
      </c>
      <c r="AX1492">
        <v>36408699</v>
      </c>
      <c r="AY1492">
        <v>1</v>
      </c>
      <c r="AZ1492">
        <v>0</v>
      </c>
      <c r="BA1492">
        <v>1454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Y1492*Source!I1554</f>
        <v>0.20372500000000002</v>
      </c>
      <c r="CY1492">
        <f>AB1492</f>
        <v>466.71</v>
      </c>
      <c r="CZ1492">
        <f>AF1492</f>
        <v>31.26</v>
      </c>
      <c r="DA1492">
        <f>AJ1492</f>
        <v>14.93</v>
      </c>
      <c r="DB1492">
        <f>ROUND((ROUND(AT1492*CZ1492,2)*1.25),2)</f>
        <v>22.66</v>
      </c>
      <c r="DC1492">
        <f>ROUND((ROUND(AT1492*AG1492,2)*1.25),2)</f>
        <v>9.7899999999999991</v>
      </c>
    </row>
    <row r="1493" spans="1:107">
      <c r="A1493">
        <f>ROW(Source!A1554)</f>
        <v>1554</v>
      </c>
      <c r="B1493">
        <v>36401907</v>
      </c>
      <c r="C1493">
        <v>36408688</v>
      </c>
      <c r="D1493">
        <v>29174591</v>
      </c>
      <c r="E1493">
        <v>1</v>
      </c>
      <c r="F1493">
        <v>1</v>
      </c>
      <c r="G1493">
        <v>1</v>
      </c>
      <c r="H1493">
        <v>2</v>
      </c>
      <c r="I1493" t="s">
        <v>542</v>
      </c>
      <c r="J1493" t="s">
        <v>543</v>
      </c>
      <c r="K1493" t="s">
        <v>544</v>
      </c>
      <c r="L1493">
        <v>1368</v>
      </c>
      <c r="N1493">
        <v>1011</v>
      </c>
      <c r="O1493" t="s">
        <v>520</v>
      </c>
      <c r="P1493" t="s">
        <v>520</v>
      </c>
      <c r="Q1493">
        <v>1</v>
      </c>
      <c r="W1493">
        <v>0</v>
      </c>
      <c r="X1493">
        <v>1598042632</v>
      </c>
      <c r="Y1493">
        <v>1.0249999999999999</v>
      </c>
      <c r="AA1493">
        <v>0</v>
      </c>
      <c r="AB1493">
        <v>9.4700000000000006</v>
      </c>
      <c r="AC1493">
        <v>0</v>
      </c>
      <c r="AD1493">
        <v>0</v>
      </c>
      <c r="AE1493">
        <v>0</v>
      </c>
      <c r="AF1493">
        <v>0.95</v>
      </c>
      <c r="AG1493">
        <v>0</v>
      </c>
      <c r="AH1493">
        <v>0</v>
      </c>
      <c r="AI1493">
        <v>1</v>
      </c>
      <c r="AJ1493">
        <v>9.9700000000000006</v>
      </c>
      <c r="AK1493">
        <v>33.32</v>
      </c>
      <c r="AL1493">
        <v>1</v>
      </c>
      <c r="AN1493">
        <v>0</v>
      </c>
      <c r="AO1493">
        <v>1</v>
      </c>
      <c r="AP1493">
        <v>1</v>
      </c>
      <c r="AQ1493">
        <v>0</v>
      </c>
      <c r="AR1493">
        <v>0</v>
      </c>
      <c r="AS1493" t="s">
        <v>3</v>
      </c>
      <c r="AT1493">
        <v>0.82</v>
      </c>
      <c r="AU1493" t="s">
        <v>133</v>
      </c>
      <c r="AV1493">
        <v>0</v>
      </c>
      <c r="AW1493">
        <v>2</v>
      </c>
      <c r="AX1493">
        <v>36408700</v>
      </c>
      <c r="AY1493">
        <v>1</v>
      </c>
      <c r="AZ1493">
        <v>0</v>
      </c>
      <c r="BA1493">
        <v>1455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Y1493*Source!I1554</f>
        <v>0.28802500000000003</v>
      </c>
      <c r="CY1493">
        <f>AB1493</f>
        <v>9.4700000000000006</v>
      </c>
      <c r="CZ1493">
        <f>AF1493</f>
        <v>0.95</v>
      </c>
      <c r="DA1493">
        <f>AJ1493</f>
        <v>9.9700000000000006</v>
      </c>
      <c r="DB1493">
        <f>ROUND((ROUND(AT1493*CZ1493,2)*1.25),2)</f>
        <v>0.98</v>
      </c>
      <c r="DC1493">
        <f>ROUND((ROUND(AT1493*AG1493,2)*1.25),2)</f>
        <v>0</v>
      </c>
    </row>
    <row r="1494" spans="1:107">
      <c r="A1494">
        <f>ROW(Source!A1554)</f>
        <v>1554</v>
      </c>
      <c r="B1494">
        <v>36401907</v>
      </c>
      <c r="C1494">
        <v>36408688</v>
      </c>
      <c r="D1494">
        <v>29174661</v>
      </c>
      <c r="E1494">
        <v>1</v>
      </c>
      <c r="F1494">
        <v>1</v>
      </c>
      <c r="G1494">
        <v>1</v>
      </c>
      <c r="H1494">
        <v>2</v>
      </c>
      <c r="I1494" t="s">
        <v>571</v>
      </c>
      <c r="J1494" t="s">
        <v>572</v>
      </c>
      <c r="K1494" t="s">
        <v>573</v>
      </c>
      <c r="L1494">
        <v>1368</v>
      </c>
      <c r="N1494">
        <v>1011</v>
      </c>
      <c r="O1494" t="s">
        <v>520</v>
      </c>
      <c r="P1494" t="s">
        <v>520</v>
      </c>
      <c r="Q1494">
        <v>1</v>
      </c>
      <c r="W1494">
        <v>0</v>
      </c>
      <c r="X1494">
        <v>-2115030577</v>
      </c>
      <c r="Y1494">
        <v>3.375</v>
      </c>
      <c r="AA1494">
        <v>0</v>
      </c>
      <c r="AB1494">
        <v>25.44</v>
      </c>
      <c r="AC1494">
        <v>0</v>
      </c>
      <c r="AD1494">
        <v>0</v>
      </c>
      <c r="AE1494">
        <v>0</v>
      </c>
      <c r="AF1494">
        <v>2.09</v>
      </c>
      <c r="AG1494">
        <v>0</v>
      </c>
      <c r="AH1494">
        <v>0</v>
      </c>
      <c r="AI1494">
        <v>1</v>
      </c>
      <c r="AJ1494">
        <v>12.17</v>
      </c>
      <c r="AK1494">
        <v>33.32</v>
      </c>
      <c r="AL1494">
        <v>1</v>
      </c>
      <c r="AN1494">
        <v>0</v>
      </c>
      <c r="AO1494">
        <v>1</v>
      </c>
      <c r="AP1494">
        <v>1</v>
      </c>
      <c r="AQ1494">
        <v>0</v>
      </c>
      <c r="AR1494">
        <v>0</v>
      </c>
      <c r="AS1494" t="s">
        <v>3</v>
      </c>
      <c r="AT1494">
        <v>2.7</v>
      </c>
      <c r="AU1494" t="s">
        <v>133</v>
      </c>
      <c r="AV1494">
        <v>0</v>
      </c>
      <c r="AW1494">
        <v>2</v>
      </c>
      <c r="AX1494">
        <v>36408701</v>
      </c>
      <c r="AY1494">
        <v>1</v>
      </c>
      <c r="AZ1494">
        <v>0</v>
      </c>
      <c r="BA1494">
        <v>1456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Y1494*Source!I1554</f>
        <v>0.94837500000000008</v>
      </c>
      <c r="CY1494">
        <f>AB1494</f>
        <v>25.44</v>
      </c>
      <c r="CZ1494">
        <f>AF1494</f>
        <v>2.09</v>
      </c>
      <c r="DA1494">
        <f>AJ1494</f>
        <v>12.17</v>
      </c>
      <c r="DB1494">
        <f>ROUND((ROUND(AT1494*CZ1494,2)*1.25),2)</f>
        <v>7.05</v>
      </c>
      <c r="DC1494">
        <f>ROUND((ROUND(AT1494*AG1494,2)*1.25),2)</f>
        <v>0</v>
      </c>
    </row>
    <row r="1495" spans="1:107">
      <c r="A1495">
        <f>ROW(Source!A1554)</f>
        <v>1554</v>
      </c>
      <c r="B1495">
        <v>36401907</v>
      </c>
      <c r="C1495">
        <v>36408688</v>
      </c>
      <c r="D1495">
        <v>29174913</v>
      </c>
      <c r="E1495">
        <v>1</v>
      </c>
      <c r="F1495">
        <v>1</v>
      </c>
      <c r="G1495">
        <v>1</v>
      </c>
      <c r="H1495">
        <v>2</v>
      </c>
      <c r="I1495" t="s">
        <v>531</v>
      </c>
      <c r="J1495" t="s">
        <v>532</v>
      </c>
      <c r="K1495" t="s">
        <v>533</v>
      </c>
      <c r="L1495">
        <v>1368</v>
      </c>
      <c r="N1495">
        <v>1011</v>
      </c>
      <c r="O1495" t="s">
        <v>520</v>
      </c>
      <c r="P1495" t="s">
        <v>520</v>
      </c>
      <c r="Q1495">
        <v>1</v>
      </c>
      <c r="W1495">
        <v>0</v>
      </c>
      <c r="X1495">
        <v>458544584</v>
      </c>
      <c r="Y1495">
        <v>1.05</v>
      </c>
      <c r="AA1495">
        <v>0</v>
      </c>
      <c r="AB1495">
        <v>932.72</v>
      </c>
      <c r="AC1495">
        <v>386.51</v>
      </c>
      <c r="AD1495">
        <v>0</v>
      </c>
      <c r="AE1495">
        <v>0</v>
      </c>
      <c r="AF1495">
        <v>87.17</v>
      </c>
      <c r="AG1495">
        <v>11.6</v>
      </c>
      <c r="AH1495">
        <v>0</v>
      </c>
      <c r="AI1495">
        <v>1</v>
      </c>
      <c r="AJ1495">
        <v>10.7</v>
      </c>
      <c r="AK1495">
        <v>33.32</v>
      </c>
      <c r="AL1495">
        <v>1</v>
      </c>
      <c r="AN1495">
        <v>0</v>
      </c>
      <c r="AO1495">
        <v>1</v>
      </c>
      <c r="AP1495">
        <v>1</v>
      </c>
      <c r="AQ1495">
        <v>0</v>
      </c>
      <c r="AR1495">
        <v>0</v>
      </c>
      <c r="AS1495" t="s">
        <v>3</v>
      </c>
      <c r="AT1495">
        <v>0.84</v>
      </c>
      <c r="AU1495" t="s">
        <v>133</v>
      </c>
      <c r="AV1495">
        <v>0</v>
      </c>
      <c r="AW1495">
        <v>2</v>
      </c>
      <c r="AX1495">
        <v>36408702</v>
      </c>
      <c r="AY1495">
        <v>1</v>
      </c>
      <c r="AZ1495">
        <v>0</v>
      </c>
      <c r="BA1495">
        <v>1457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Y1495*Source!I1554</f>
        <v>0.29505000000000003</v>
      </c>
      <c r="CY1495">
        <f>AB1495</f>
        <v>932.72</v>
      </c>
      <c r="CZ1495">
        <f>AF1495</f>
        <v>87.17</v>
      </c>
      <c r="DA1495">
        <f>AJ1495</f>
        <v>10.7</v>
      </c>
      <c r="DB1495">
        <f>ROUND((ROUND(AT1495*CZ1495,2)*1.25),2)</f>
        <v>91.53</v>
      </c>
      <c r="DC1495">
        <f>ROUND((ROUND(AT1495*AG1495,2)*1.25),2)</f>
        <v>12.18</v>
      </c>
    </row>
    <row r="1496" spans="1:107">
      <c r="A1496">
        <f>ROW(Source!A1554)</f>
        <v>1554</v>
      </c>
      <c r="B1496">
        <v>36401907</v>
      </c>
      <c r="C1496">
        <v>36408688</v>
      </c>
      <c r="D1496">
        <v>29114332</v>
      </c>
      <c r="E1496">
        <v>1</v>
      </c>
      <c r="F1496">
        <v>1</v>
      </c>
      <c r="G1496">
        <v>1</v>
      </c>
      <c r="H1496">
        <v>3</v>
      </c>
      <c r="I1496" t="s">
        <v>556</v>
      </c>
      <c r="J1496" t="s">
        <v>557</v>
      </c>
      <c r="K1496" t="s">
        <v>558</v>
      </c>
      <c r="L1496">
        <v>1348</v>
      </c>
      <c r="N1496">
        <v>1009</v>
      </c>
      <c r="O1496" t="s">
        <v>30</v>
      </c>
      <c r="P1496" t="s">
        <v>30</v>
      </c>
      <c r="Q1496">
        <v>1000</v>
      </c>
      <c r="W1496">
        <v>0</v>
      </c>
      <c r="X1496">
        <v>233971917</v>
      </c>
      <c r="Y1496">
        <v>1.23E-2</v>
      </c>
      <c r="AA1496">
        <v>54619.68</v>
      </c>
      <c r="AB1496">
        <v>0</v>
      </c>
      <c r="AC1496">
        <v>0</v>
      </c>
      <c r="AD1496">
        <v>0</v>
      </c>
      <c r="AE1496">
        <v>11978</v>
      </c>
      <c r="AF1496">
        <v>0</v>
      </c>
      <c r="AG1496">
        <v>0</v>
      </c>
      <c r="AH1496">
        <v>0</v>
      </c>
      <c r="AI1496">
        <v>4.5599999999999996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1.23E-2</v>
      </c>
      <c r="AU1496" t="s">
        <v>3</v>
      </c>
      <c r="AV1496">
        <v>0</v>
      </c>
      <c r="AW1496">
        <v>2</v>
      </c>
      <c r="AX1496">
        <v>36408703</v>
      </c>
      <c r="AY1496">
        <v>1</v>
      </c>
      <c r="AZ1496">
        <v>0</v>
      </c>
      <c r="BA1496">
        <v>1458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Y1496*Source!I1554</f>
        <v>3.4563000000000003E-3</v>
      </c>
      <c r="CY1496">
        <f>AA1496</f>
        <v>54619.68</v>
      </c>
      <c r="CZ1496">
        <f>AE1496</f>
        <v>11978</v>
      </c>
      <c r="DA1496">
        <f>AI1496</f>
        <v>4.5599999999999996</v>
      </c>
      <c r="DB1496">
        <f>ROUND(ROUND(AT1496*CZ1496,2),2)</f>
        <v>147.33000000000001</v>
      </c>
      <c r="DC1496">
        <f>ROUND(ROUND(AT1496*AG1496,2),2)</f>
        <v>0</v>
      </c>
    </row>
    <row r="1497" spans="1:107">
      <c r="A1497">
        <f>ROW(Source!A1554)</f>
        <v>1554</v>
      </c>
      <c r="B1497">
        <v>36401907</v>
      </c>
      <c r="C1497">
        <v>36408688</v>
      </c>
      <c r="D1497">
        <v>29130788</v>
      </c>
      <c r="E1497">
        <v>1</v>
      </c>
      <c r="F1497">
        <v>1</v>
      </c>
      <c r="G1497">
        <v>1</v>
      </c>
      <c r="H1497">
        <v>3</v>
      </c>
      <c r="I1497" t="s">
        <v>574</v>
      </c>
      <c r="J1497" t="s">
        <v>575</v>
      </c>
      <c r="K1497" t="s">
        <v>576</v>
      </c>
      <c r="L1497">
        <v>1339</v>
      </c>
      <c r="N1497">
        <v>1007</v>
      </c>
      <c r="O1497" t="s">
        <v>570</v>
      </c>
      <c r="P1497" t="s">
        <v>570</v>
      </c>
      <c r="Q1497">
        <v>1</v>
      </c>
      <c r="W1497">
        <v>0</v>
      </c>
      <c r="X1497">
        <v>23409818</v>
      </c>
      <c r="Y1497">
        <v>2.88</v>
      </c>
      <c r="AA1497">
        <v>14208.11</v>
      </c>
      <c r="AB1497">
        <v>0</v>
      </c>
      <c r="AC1497">
        <v>0</v>
      </c>
      <c r="AD1497">
        <v>0</v>
      </c>
      <c r="AE1497">
        <v>2156.0100000000002</v>
      </c>
      <c r="AF1497">
        <v>0</v>
      </c>
      <c r="AG1497">
        <v>0</v>
      </c>
      <c r="AH1497">
        <v>0</v>
      </c>
      <c r="AI1497">
        <v>6.59</v>
      </c>
      <c r="AJ1497">
        <v>1</v>
      </c>
      <c r="AK1497">
        <v>1</v>
      </c>
      <c r="AL1497">
        <v>1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2.88</v>
      </c>
      <c r="AU1497" t="s">
        <v>3</v>
      </c>
      <c r="AV1497">
        <v>0</v>
      </c>
      <c r="AW1497">
        <v>2</v>
      </c>
      <c r="AX1497">
        <v>36408704</v>
      </c>
      <c r="AY1497">
        <v>1</v>
      </c>
      <c r="AZ1497">
        <v>0</v>
      </c>
      <c r="BA1497">
        <v>1459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Y1497*Source!I1554</f>
        <v>0.80928</v>
      </c>
      <c r="CY1497">
        <f>AA1497</f>
        <v>14208.11</v>
      </c>
      <c r="CZ1497">
        <f>AE1497</f>
        <v>2156.0100000000002</v>
      </c>
      <c r="DA1497">
        <f>AI1497</f>
        <v>6.59</v>
      </c>
      <c r="DB1497">
        <f>ROUND(ROUND(AT1497*CZ1497,2),2)</f>
        <v>6209.31</v>
      </c>
      <c r="DC1497">
        <f>ROUND(ROUND(AT1497*AG1497,2),2)</f>
        <v>0</v>
      </c>
    </row>
    <row r="1498" spans="1:107">
      <c r="A1498">
        <f>ROW(Source!A1555)</f>
        <v>1555</v>
      </c>
      <c r="B1498">
        <v>36401907</v>
      </c>
      <c r="C1498">
        <v>36408705</v>
      </c>
      <c r="D1498">
        <v>18408291</v>
      </c>
      <c r="E1498">
        <v>1</v>
      </c>
      <c r="F1498">
        <v>1</v>
      </c>
      <c r="G1498">
        <v>1</v>
      </c>
      <c r="H1498">
        <v>1</v>
      </c>
      <c r="I1498" t="s">
        <v>559</v>
      </c>
      <c r="J1498" t="s">
        <v>3</v>
      </c>
      <c r="K1498" t="s">
        <v>560</v>
      </c>
      <c r="L1498">
        <v>1369</v>
      </c>
      <c r="N1498">
        <v>1013</v>
      </c>
      <c r="O1498" t="s">
        <v>514</v>
      </c>
      <c r="P1498" t="s">
        <v>514</v>
      </c>
      <c r="Q1498">
        <v>1</v>
      </c>
      <c r="W1498">
        <v>0</v>
      </c>
      <c r="X1498">
        <v>1933892413</v>
      </c>
      <c r="Y1498">
        <v>35.948999999999998</v>
      </c>
      <c r="AA1498">
        <v>0</v>
      </c>
      <c r="AB1498">
        <v>0</v>
      </c>
      <c r="AC1498">
        <v>0</v>
      </c>
      <c r="AD1498">
        <v>260.95999999999998</v>
      </c>
      <c r="AE1498">
        <v>0</v>
      </c>
      <c r="AF1498">
        <v>0</v>
      </c>
      <c r="AG1498">
        <v>0</v>
      </c>
      <c r="AH1498">
        <v>260.95999999999998</v>
      </c>
      <c r="AI1498">
        <v>1</v>
      </c>
      <c r="AJ1498">
        <v>1</v>
      </c>
      <c r="AK1498">
        <v>1</v>
      </c>
      <c r="AL1498">
        <v>1</v>
      </c>
      <c r="AN1498">
        <v>0</v>
      </c>
      <c r="AO1498">
        <v>1</v>
      </c>
      <c r="AP1498">
        <v>1</v>
      </c>
      <c r="AQ1498">
        <v>0</v>
      </c>
      <c r="AR1498">
        <v>0</v>
      </c>
      <c r="AS1498" t="s">
        <v>3</v>
      </c>
      <c r="AT1498">
        <v>31.26</v>
      </c>
      <c r="AU1498" t="s">
        <v>134</v>
      </c>
      <c r="AV1498">
        <v>1</v>
      </c>
      <c r="AW1498">
        <v>2</v>
      </c>
      <c r="AX1498">
        <v>36408713</v>
      </c>
      <c r="AY1498">
        <v>2</v>
      </c>
      <c r="AZ1498">
        <v>131072</v>
      </c>
      <c r="BA1498">
        <v>1460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Y1498*Source!I1555</f>
        <v>10.101669000000001</v>
      </c>
      <c r="CY1498">
        <f>AD1498</f>
        <v>260.95999999999998</v>
      </c>
      <c r="CZ1498">
        <f>AH1498</f>
        <v>260.95999999999998</v>
      </c>
      <c r="DA1498">
        <f>AL1498</f>
        <v>1</v>
      </c>
      <c r="DB1498">
        <f>ROUND((ROUND(AT1498*CZ1498,2)*1.15),2)</f>
        <v>9381.25</v>
      </c>
      <c r="DC1498">
        <f>ROUND((ROUND(AT1498*AG1498,2)*1.15),2)</f>
        <v>0</v>
      </c>
    </row>
    <row r="1499" spans="1:107">
      <c r="A1499">
        <f>ROW(Source!A1555)</f>
        <v>1555</v>
      </c>
      <c r="B1499">
        <v>36401907</v>
      </c>
      <c r="C1499">
        <v>36408705</v>
      </c>
      <c r="D1499">
        <v>121548</v>
      </c>
      <c r="E1499">
        <v>1</v>
      </c>
      <c r="F1499">
        <v>1</v>
      </c>
      <c r="G1499">
        <v>1</v>
      </c>
      <c r="H1499">
        <v>1</v>
      </c>
      <c r="I1499" t="s">
        <v>35</v>
      </c>
      <c r="J1499" t="s">
        <v>3</v>
      </c>
      <c r="K1499" t="s">
        <v>515</v>
      </c>
      <c r="L1499">
        <v>608254</v>
      </c>
      <c r="N1499">
        <v>1013</v>
      </c>
      <c r="O1499" t="s">
        <v>516</v>
      </c>
      <c r="P1499" t="s">
        <v>516</v>
      </c>
      <c r="Q1499">
        <v>1</v>
      </c>
      <c r="W1499">
        <v>0</v>
      </c>
      <c r="X1499">
        <v>-185737400</v>
      </c>
      <c r="Y1499">
        <v>8.375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1</v>
      </c>
      <c r="AJ1499">
        <v>1</v>
      </c>
      <c r="AK1499">
        <v>1</v>
      </c>
      <c r="AL1499">
        <v>1</v>
      </c>
      <c r="AN1499">
        <v>0</v>
      </c>
      <c r="AO1499">
        <v>1</v>
      </c>
      <c r="AP1499">
        <v>1</v>
      </c>
      <c r="AQ1499">
        <v>0</v>
      </c>
      <c r="AR1499">
        <v>0</v>
      </c>
      <c r="AS1499" t="s">
        <v>3</v>
      </c>
      <c r="AT1499">
        <v>6.7</v>
      </c>
      <c r="AU1499" t="s">
        <v>133</v>
      </c>
      <c r="AV1499">
        <v>2</v>
      </c>
      <c r="AW1499">
        <v>2</v>
      </c>
      <c r="AX1499">
        <v>36408714</v>
      </c>
      <c r="AY1499">
        <v>1</v>
      </c>
      <c r="AZ1499">
        <v>0</v>
      </c>
      <c r="BA1499">
        <v>1461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Y1499*Source!I1555</f>
        <v>2.3533750000000002</v>
      </c>
      <c r="CY1499">
        <f>AD1499</f>
        <v>0</v>
      </c>
      <c r="CZ1499">
        <f>AH1499</f>
        <v>0</v>
      </c>
      <c r="DA1499">
        <f>AL1499</f>
        <v>1</v>
      </c>
      <c r="DB1499">
        <f>ROUND((ROUND(AT1499*CZ1499,2)*1.25),2)</f>
        <v>0</v>
      </c>
      <c r="DC1499">
        <f>ROUND((ROUND(AT1499*AG1499,2)*1.25),2)</f>
        <v>0</v>
      </c>
    </row>
    <row r="1500" spans="1:107">
      <c r="A1500">
        <f>ROW(Source!A1555)</f>
        <v>1555</v>
      </c>
      <c r="B1500">
        <v>36401907</v>
      </c>
      <c r="C1500">
        <v>36408705</v>
      </c>
      <c r="D1500">
        <v>29172710</v>
      </c>
      <c r="E1500">
        <v>1</v>
      </c>
      <c r="F1500">
        <v>1</v>
      </c>
      <c r="G1500">
        <v>1</v>
      </c>
      <c r="H1500">
        <v>2</v>
      </c>
      <c r="I1500" t="s">
        <v>523</v>
      </c>
      <c r="J1500" t="s">
        <v>524</v>
      </c>
      <c r="K1500" t="s">
        <v>525</v>
      </c>
      <c r="L1500">
        <v>1368</v>
      </c>
      <c r="N1500">
        <v>1011</v>
      </c>
      <c r="O1500" t="s">
        <v>520</v>
      </c>
      <c r="P1500" t="s">
        <v>520</v>
      </c>
      <c r="Q1500">
        <v>1</v>
      </c>
      <c r="W1500">
        <v>0</v>
      </c>
      <c r="X1500">
        <v>-1676841219</v>
      </c>
      <c r="Y1500">
        <v>8.375</v>
      </c>
      <c r="AA1500">
        <v>0</v>
      </c>
      <c r="AB1500">
        <v>539.16</v>
      </c>
      <c r="AC1500">
        <v>335.2</v>
      </c>
      <c r="AD1500">
        <v>0</v>
      </c>
      <c r="AE1500">
        <v>0</v>
      </c>
      <c r="AF1500">
        <v>46.56</v>
      </c>
      <c r="AG1500">
        <v>10.06</v>
      </c>
      <c r="AH1500">
        <v>0</v>
      </c>
      <c r="AI1500">
        <v>1</v>
      </c>
      <c r="AJ1500">
        <v>11.58</v>
      </c>
      <c r="AK1500">
        <v>33.32</v>
      </c>
      <c r="AL1500">
        <v>1</v>
      </c>
      <c r="AN1500">
        <v>0</v>
      </c>
      <c r="AO1500">
        <v>1</v>
      </c>
      <c r="AP1500">
        <v>1</v>
      </c>
      <c r="AQ1500">
        <v>0</v>
      </c>
      <c r="AR1500">
        <v>0</v>
      </c>
      <c r="AS1500" t="s">
        <v>3</v>
      </c>
      <c r="AT1500">
        <v>6.7</v>
      </c>
      <c r="AU1500" t="s">
        <v>133</v>
      </c>
      <c r="AV1500">
        <v>0</v>
      </c>
      <c r="AW1500">
        <v>2</v>
      </c>
      <c r="AX1500">
        <v>36408715</v>
      </c>
      <c r="AY1500">
        <v>1</v>
      </c>
      <c r="AZ1500">
        <v>0</v>
      </c>
      <c r="BA1500">
        <v>1462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Y1500*Source!I1555</f>
        <v>2.3533750000000002</v>
      </c>
      <c r="CY1500">
        <f>AB1500</f>
        <v>539.16</v>
      </c>
      <c r="CZ1500">
        <f>AF1500</f>
        <v>46.56</v>
      </c>
      <c r="DA1500">
        <f>AJ1500</f>
        <v>11.58</v>
      </c>
      <c r="DB1500">
        <f>ROUND((ROUND(AT1500*CZ1500,2)*1.25),2)</f>
        <v>389.94</v>
      </c>
      <c r="DC1500">
        <f>ROUND((ROUND(AT1500*AG1500,2)*1.25),2)</f>
        <v>84.25</v>
      </c>
    </row>
    <row r="1501" spans="1:107">
      <c r="A1501">
        <f>ROW(Source!A1555)</f>
        <v>1555</v>
      </c>
      <c r="B1501">
        <v>36401907</v>
      </c>
      <c r="C1501">
        <v>36408705</v>
      </c>
      <c r="D1501">
        <v>29173472</v>
      </c>
      <c r="E1501">
        <v>1</v>
      </c>
      <c r="F1501">
        <v>1</v>
      </c>
      <c r="G1501">
        <v>1</v>
      </c>
      <c r="H1501">
        <v>2</v>
      </c>
      <c r="I1501" t="s">
        <v>577</v>
      </c>
      <c r="J1501" t="s">
        <v>578</v>
      </c>
      <c r="K1501" t="s">
        <v>579</v>
      </c>
      <c r="L1501">
        <v>1368</v>
      </c>
      <c r="N1501">
        <v>1011</v>
      </c>
      <c r="O1501" t="s">
        <v>520</v>
      </c>
      <c r="P1501" t="s">
        <v>520</v>
      </c>
      <c r="Q1501">
        <v>1</v>
      </c>
      <c r="W1501">
        <v>0</v>
      </c>
      <c r="X1501">
        <v>275932499</v>
      </c>
      <c r="Y1501">
        <v>13.75</v>
      </c>
      <c r="AA1501">
        <v>0</v>
      </c>
      <c r="AB1501">
        <v>12.75</v>
      </c>
      <c r="AC1501">
        <v>0</v>
      </c>
      <c r="AD1501">
        <v>0</v>
      </c>
      <c r="AE1501">
        <v>0</v>
      </c>
      <c r="AF1501">
        <v>3</v>
      </c>
      <c r="AG1501">
        <v>0</v>
      </c>
      <c r="AH1501">
        <v>0</v>
      </c>
      <c r="AI1501">
        <v>1</v>
      </c>
      <c r="AJ1501">
        <v>4.25</v>
      </c>
      <c r="AK1501">
        <v>33.32</v>
      </c>
      <c r="AL1501">
        <v>1</v>
      </c>
      <c r="AN1501">
        <v>0</v>
      </c>
      <c r="AO1501">
        <v>1</v>
      </c>
      <c r="AP1501">
        <v>1</v>
      </c>
      <c r="AQ1501">
        <v>0</v>
      </c>
      <c r="AR1501">
        <v>0</v>
      </c>
      <c r="AS1501" t="s">
        <v>3</v>
      </c>
      <c r="AT1501">
        <v>11</v>
      </c>
      <c r="AU1501" t="s">
        <v>133</v>
      </c>
      <c r="AV1501">
        <v>0</v>
      </c>
      <c r="AW1501">
        <v>2</v>
      </c>
      <c r="AX1501">
        <v>36408716</v>
      </c>
      <c r="AY1501">
        <v>1</v>
      </c>
      <c r="AZ1501">
        <v>0</v>
      </c>
      <c r="BA1501">
        <v>1463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Y1501*Source!I1555</f>
        <v>3.8637500000000005</v>
      </c>
      <c r="CY1501">
        <f>AB1501</f>
        <v>12.75</v>
      </c>
      <c r="CZ1501">
        <f>AF1501</f>
        <v>3</v>
      </c>
      <c r="DA1501">
        <f>AJ1501</f>
        <v>4.25</v>
      </c>
      <c r="DB1501">
        <f>ROUND((ROUND(AT1501*CZ1501,2)*1.25),2)</f>
        <v>41.25</v>
      </c>
      <c r="DC1501">
        <f>ROUND((ROUND(AT1501*AG1501,2)*1.25),2)</f>
        <v>0</v>
      </c>
    </row>
    <row r="1502" spans="1:107">
      <c r="A1502">
        <f>ROW(Source!A1555)</f>
        <v>1555</v>
      </c>
      <c r="B1502">
        <v>36401907</v>
      </c>
      <c r="C1502">
        <v>36408705</v>
      </c>
      <c r="D1502">
        <v>29174913</v>
      </c>
      <c r="E1502">
        <v>1</v>
      </c>
      <c r="F1502">
        <v>1</v>
      </c>
      <c r="G1502">
        <v>1</v>
      </c>
      <c r="H1502">
        <v>2</v>
      </c>
      <c r="I1502" t="s">
        <v>531</v>
      </c>
      <c r="J1502" t="s">
        <v>532</v>
      </c>
      <c r="K1502" t="s">
        <v>533</v>
      </c>
      <c r="L1502">
        <v>1368</v>
      </c>
      <c r="N1502">
        <v>1011</v>
      </c>
      <c r="O1502" t="s">
        <v>520</v>
      </c>
      <c r="P1502" t="s">
        <v>520</v>
      </c>
      <c r="Q1502">
        <v>1</v>
      </c>
      <c r="W1502">
        <v>0</v>
      </c>
      <c r="X1502">
        <v>458544584</v>
      </c>
      <c r="Y1502">
        <v>0.4375</v>
      </c>
      <c r="AA1502">
        <v>0</v>
      </c>
      <c r="AB1502">
        <v>932.72</v>
      </c>
      <c r="AC1502">
        <v>386.51</v>
      </c>
      <c r="AD1502">
        <v>0</v>
      </c>
      <c r="AE1502">
        <v>0</v>
      </c>
      <c r="AF1502">
        <v>87.17</v>
      </c>
      <c r="AG1502">
        <v>11.6</v>
      </c>
      <c r="AH1502">
        <v>0</v>
      </c>
      <c r="AI1502">
        <v>1</v>
      </c>
      <c r="AJ1502">
        <v>10.7</v>
      </c>
      <c r="AK1502">
        <v>33.32</v>
      </c>
      <c r="AL1502">
        <v>1</v>
      </c>
      <c r="AN1502">
        <v>0</v>
      </c>
      <c r="AO1502">
        <v>1</v>
      </c>
      <c r="AP1502">
        <v>1</v>
      </c>
      <c r="AQ1502">
        <v>0</v>
      </c>
      <c r="AR1502">
        <v>0</v>
      </c>
      <c r="AS1502" t="s">
        <v>3</v>
      </c>
      <c r="AT1502">
        <v>0.35</v>
      </c>
      <c r="AU1502" t="s">
        <v>133</v>
      </c>
      <c r="AV1502">
        <v>0</v>
      </c>
      <c r="AW1502">
        <v>2</v>
      </c>
      <c r="AX1502">
        <v>36408717</v>
      </c>
      <c r="AY1502">
        <v>1</v>
      </c>
      <c r="AZ1502">
        <v>0</v>
      </c>
      <c r="BA1502">
        <v>1464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Y1502*Source!I1555</f>
        <v>0.12293750000000001</v>
      </c>
      <c r="CY1502">
        <f>AB1502</f>
        <v>932.72</v>
      </c>
      <c r="CZ1502">
        <f>AF1502</f>
        <v>87.17</v>
      </c>
      <c r="DA1502">
        <f>AJ1502</f>
        <v>10.7</v>
      </c>
      <c r="DB1502">
        <f>ROUND((ROUND(AT1502*CZ1502,2)*1.25),2)</f>
        <v>38.14</v>
      </c>
      <c r="DC1502">
        <f>ROUND((ROUND(AT1502*AG1502,2)*1.25),2)</f>
        <v>5.08</v>
      </c>
    </row>
    <row r="1503" spans="1:107">
      <c r="A1503">
        <f>ROW(Source!A1555)</f>
        <v>1555</v>
      </c>
      <c r="B1503">
        <v>36401907</v>
      </c>
      <c r="C1503">
        <v>36408705</v>
      </c>
      <c r="D1503">
        <v>29114687</v>
      </c>
      <c r="E1503">
        <v>1</v>
      </c>
      <c r="F1503">
        <v>1</v>
      </c>
      <c r="G1503">
        <v>1</v>
      </c>
      <c r="H1503">
        <v>3</v>
      </c>
      <c r="I1503" t="s">
        <v>580</v>
      </c>
      <c r="J1503" t="s">
        <v>581</v>
      </c>
      <c r="K1503" t="s">
        <v>582</v>
      </c>
      <c r="L1503">
        <v>1348</v>
      </c>
      <c r="N1503">
        <v>1009</v>
      </c>
      <c r="O1503" t="s">
        <v>30</v>
      </c>
      <c r="P1503" t="s">
        <v>30</v>
      </c>
      <c r="Q1503">
        <v>1000</v>
      </c>
      <c r="W1503">
        <v>0</v>
      </c>
      <c r="X1503">
        <v>157955001</v>
      </c>
      <c r="Y1503">
        <v>1.8E-3</v>
      </c>
      <c r="AA1503">
        <v>105069.06</v>
      </c>
      <c r="AB1503">
        <v>0</v>
      </c>
      <c r="AC1503">
        <v>0</v>
      </c>
      <c r="AD1503">
        <v>0</v>
      </c>
      <c r="AE1503">
        <v>16974</v>
      </c>
      <c r="AF1503">
        <v>0</v>
      </c>
      <c r="AG1503">
        <v>0</v>
      </c>
      <c r="AH1503">
        <v>0</v>
      </c>
      <c r="AI1503">
        <v>6.19</v>
      </c>
      <c r="AJ1503">
        <v>1</v>
      </c>
      <c r="AK1503">
        <v>1</v>
      </c>
      <c r="AL1503">
        <v>1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1.8E-3</v>
      </c>
      <c r="AU1503" t="s">
        <v>3</v>
      </c>
      <c r="AV1503">
        <v>0</v>
      </c>
      <c r="AW1503">
        <v>2</v>
      </c>
      <c r="AX1503">
        <v>36408718</v>
      </c>
      <c r="AY1503">
        <v>1</v>
      </c>
      <c r="AZ1503">
        <v>0</v>
      </c>
      <c r="BA1503">
        <v>1465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Y1503*Source!I1555</f>
        <v>5.0580000000000004E-4</v>
      </c>
      <c r="CY1503">
        <f>AA1503</f>
        <v>105069.06</v>
      </c>
      <c r="CZ1503">
        <f>AE1503</f>
        <v>16974</v>
      </c>
      <c r="DA1503">
        <f>AI1503</f>
        <v>6.19</v>
      </c>
      <c r="DB1503">
        <f>ROUND(ROUND(AT1503*CZ1503,2),2)</f>
        <v>30.55</v>
      </c>
      <c r="DC1503">
        <f>ROUND(ROUND(AT1503*AG1503,2),2)</f>
        <v>0</v>
      </c>
    </row>
    <row r="1504" spans="1:107">
      <c r="A1504">
        <f>ROW(Source!A1555)</f>
        <v>1555</v>
      </c>
      <c r="B1504">
        <v>36401907</v>
      </c>
      <c r="C1504">
        <v>36408705</v>
      </c>
      <c r="D1504">
        <v>29115292</v>
      </c>
      <c r="E1504">
        <v>1</v>
      </c>
      <c r="F1504">
        <v>1</v>
      </c>
      <c r="G1504">
        <v>1</v>
      </c>
      <c r="H1504">
        <v>3</v>
      </c>
      <c r="I1504" t="s">
        <v>583</v>
      </c>
      <c r="J1504" t="s">
        <v>584</v>
      </c>
      <c r="K1504" t="s">
        <v>585</v>
      </c>
      <c r="L1504">
        <v>1339</v>
      </c>
      <c r="N1504">
        <v>1007</v>
      </c>
      <c r="O1504" t="s">
        <v>570</v>
      </c>
      <c r="P1504" t="s">
        <v>570</v>
      </c>
      <c r="Q1504">
        <v>1</v>
      </c>
      <c r="W1504">
        <v>0</v>
      </c>
      <c r="X1504">
        <v>582810497</v>
      </c>
      <c r="Y1504">
        <v>1.24</v>
      </c>
      <c r="AA1504">
        <v>29691.33</v>
      </c>
      <c r="AB1504">
        <v>0</v>
      </c>
      <c r="AC1504">
        <v>0</v>
      </c>
      <c r="AD1504">
        <v>0</v>
      </c>
      <c r="AE1504">
        <v>4478.33</v>
      </c>
      <c r="AF1504">
        <v>0</v>
      </c>
      <c r="AG1504">
        <v>0</v>
      </c>
      <c r="AH1504">
        <v>0</v>
      </c>
      <c r="AI1504">
        <v>6.63</v>
      </c>
      <c r="AJ1504">
        <v>1</v>
      </c>
      <c r="AK1504">
        <v>1</v>
      </c>
      <c r="AL1504">
        <v>1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 t="s">
        <v>3</v>
      </c>
      <c r="AT1504">
        <v>1.24</v>
      </c>
      <c r="AU1504" t="s">
        <v>3</v>
      </c>
      <c r="AV1504">
        <v>0</v>
      </c>
      <c r="AW1504">
        <v>2</v>
      </c>
      <c r="AX1504">
        <v>36408719</v>
      </c>
      <c r="AY1504">
        <v>1</v>
      </c>
      <c r="AZ1504">
        <v>0</v>
      </c>
      <c r="BA1504">
        <v>1466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Y1504*Source!I1555</f>
        <v>0.34844000000000003</v>
      </c>
      <c r="CY1504">
        <f>AA1504</f>
        <v>29691.33</v>
      </c>
      <c r="CZ1504">
        <f>AE1504</f>
        <v>4478.33</v>
      </c>
      <c r="DA1504">
        <f>AI1504</f>
        <v>6.63</v>
      </c>
      <c r="DB1504">
        <f>ROUND(ROUND(AT1504*CZ1504,2),2)</f>
        <v>5553.13</v>
      </c>
      <c r="DC1504">
        <f>ROUND(ROUND(AT1504*AG1504,2),2)</f>
        <v>0</v>
      </c>
    </row>
    <row r="1505" spans="1:107">
      <c r="A1505">
        <f>ROW(Source!A1556)</f>
        <v>1556</v>
      </c>
      <c r="B1505">
        <v>36401907</v>
      </c>
      <c r="C1505">
        <v>36408720</v>
      </c>
      <c r="D1505">
        <v>18410542</v>
      </c>
      <c r="E1505">
        <v>1</v>
      </c>
      <c r="F1505">
        <v>1</v>
      </c>
      <c r="G1505">
        <v>1</v>
      </c>
      <c r="H1505">
        <v>1</v>
      </c>
      <c r="I1505" t="s">
        <v>760</v>
      </c>
      <c r="J1505" t="s">
        <v>3</v>
      </c>
      <c r="K1505" t="s">
        <v>761</v>
      </c>
      <c r="L1505">
        <v>1369</v>
      </c>
      <c r="N1505">
        <v>1013</v>
      </c>
      <c r="O1505" t="s">
        <v>514</v>
      </c>
      <c r="P1505" t="s">
        <v>514</v>
      </c>
      <c r="Q1505">
        <v>1</v>
      </c>
      <c r="W1505">
        <v>0</v>
      </c>
      <c r="X1505">
        <v>1415306217</v>
      </c>
      <c r="Y1505">
        <v>36.121499999999997</v>
      </c>
      <c r="AA1505">
        <v>0</v>
      </c>
      <c r="AB1505">
        <v>0</v>
      </c>
      <c r="AC1505">
        <v>0</v>
      </c>
      <c r="AD1505">
        <v>265.43</v>
      </c>
      <c r="AE1505">
        <v>0</v>
      </c>
      <c r="AF1505">
        <v>0</v>
      </c>
      <c r="AG1505">
        <v>0</v>
      </c>
      <c r="AH1505">
        <v>265.43</v>
      </c>
      <c r="AI1505">
        <v>1</v>
      </c>
      <c r="AJ1505">
        <v>1</v>
      </c>
      <c r="AK1505">
        <v>1</v>
      </c>
      <c r="AL1505">
        <v>1</v>
      </c>
      <c r="AN1505">
        <v>0</v>
      </c>
      <c r="AO1505">
        <v>1</v>
      </c>
      <c r="AP1505">
        <v>1</v>
      </c>
      <c r="AQ1505">
        <v>0</v>
      </c>
      <c r="AR1505">
        <v>0</v>
      </c>
      <c r="AS1505" t="s">
        <v>3</v>
      </c>
      <c r="AT1505">
        <v>31.41</v>
      </c>
      <c r="AU1505" t="s">
        <v>134</v>
      </c>
      <c r="AV1505">
        <v>1</v>
      </c>
      <c r="AW1505">
        <v>2</v>
      </c>
      <c r="AX1505">
        <v>36408729</v>
      </c>
      <c r="AY1505">
        <v>2</v>
      </c>
      <c r="AZ1505">
        <v>131072</v>
      </c>
      <c r="BA1505">
        <v>1467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Y1505*Source!I1556</f>
        <v>10.1501415</v>
      </c>
      <c r="CY1505">
        <f>AD1505</f>
        <v>265.43</v>
      </c>
      <c r="CZ1505">
        <f>AH1505</f>
        <v>265.43</v>
      </c>
      <c r="DA1505">
        <f>AL1505</f>
        <v>1</v>
      </c>
      <c r="DB1505">
        <f>ROUND((ROUND(AT1505*CZ1505,2)*1.15),2)</f>
        <v>9587.73</v>
      </c>
      <c r="DC1505">
        <f>ROUND((ROUND(AT1505*AG1505,2)*1.15),2)</f>
        <v>0</v>
      </c>
    </row>
    <row r="1506" spans="1:107">
      <c r="A1506">
        <f>ROW(Source!A1556)</f>
        <v>1556</v>
      </c>
      <c r="B1506">
        <v>36401907</v>
      </c>
      <c r="C1506">
        <v>36408720</v>
      </c>
      <c r="D1506">
        <v>121548</v>
      </c>
      <c r="E1506">
        <v>1</v>
      </c>
      <c r="F1506">
        <v>1</v>
      </c>
      <c r="G1506">
        <v>1</v>
      </c>
      <c r="H1506">
        <v>1</v>
      </c>
      <c r="I1506" t="s">
        <v>35</v>
      </c>
      <c r="J1506" t="s">
        <v>3</v>
      </c>
      <c r="K1506" t="s">
        <v>515</v>
      </c>
      <c r="L1506">
        <v>608254</v>
      </c>
      <c r="N1506">
        <v>1013</v>
      </c>
      <c r="O1506" t="s">
        <v>516</v>
      </c>
      <c r="P1506" t="s">
        <v>516</v>
      </c>
      <c r="Q1506">
        <v>1</v>
      </c>
      <c r="W1506">
        <v>0</v>
      </c>
      <c r="X1506">
        <v>-185737400</v>
      </c>
      <c r="Y1506">
        <v>0.42500000000000004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1</v>
      </c>
      <c r="AJ1506">
        <v>1</v>
      </c>
      <c r="AK1506">
        <v>1</v>
      </c>
      <c r="AL1506">
        <v>1</v>
      </c>
      <c r="AN1506">
        <v>0</v>
      </c>
      <c r="AO1506">
        <v>1</v>
      </c>
      <c r="AP1506">
        <v>1</v>
      </c>
      <c r="AQ1506">
        <v>0</v>
      </c>
      <c r="AR1506">
        <v>0</v>
      </c>
      <c r="AS1506" t="s">
        <v>3</v>
      </c>
      <c r="AT1506">
        <v>0.34</v>
      </c>
      <c r="AU1506" t="s">
        <v>133</v>
      </c>
      <c r="AV1506">
        <v>2</v>
      </c>
      <c r="AW1506">
        <v>2</v>
      </c>
      <c r="AX1506">
        <v>36408730</v>
      </c>
      <c r="AY1506">
        <v>1</v>
      </c>
      <c r="AZ1506">
        <v>0</v>
      </c>
      <c r="BA1506">
        <v>1468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Y1506*Source!I1556</f>
        <v>0.11942500000000002</v>
      </c>
      <c r="CY1506">
        <f>AD1506</f>
        <v>0</v>
      </c>
      <c r="CZ1506">
        <f>AH1506</f>
        <v>0</v>
      </c>
      <c r="DA1506">
        <f>AL1506</f>
        <v>1</v>
      </c>
      <c r="DB1506">
        <f>ROUND((ROUND(AT1506*CZ1506,2)*1.25),2)</f>
        <v>0</v>
      </c>
      <c r="DC1506">
        <f>ROUND((ROUND(AT1506*AG1506,2)*1.25),2)</f>
        <v>0</v>
      </c>
    </row>
    <row r="1507" spans="1:107">
      <c r="A1507">
        <f>ROW(Source!A1556)</f>
        <v>1556</v>
      </c>
      <c r="B1507">
        <v>36401907</v>
      </c>
      <c r="C1507">
        <v>36408720</v>
      </c>
      <c r="D1507">
        <v>29172556</v>
      </c>
      <c r="E1507">
        <v>1</v>
      </c>
      <c r="F1507">
        <v>1</v>
      </c>
      <c r="G1507">
        <v>1</v>
      </c>
      <c r="H1507">
        <v>2</v>
      </c>
      <c r="I1507" t="s">
        <v>517</v>
      </c>
      <c r="J1507" t="s">
        <v>518</v>
      </c>
      <c r="K1507" t="s">
        <v>519</v>
      </c>
      <c r="L1507">
        <v>1368</v>
      </c>
      <c r="N1507">
        <v>1011</v>
      </c>
      <c r="O1507" t="s">
        <v>520</v>
      </c>
      <c r="P1507" t="s">
        <v>520</v>
      </c>
      <c r="Q1507">
        <v>1</v>
      </c>
      <c r="W1507">
        <v>0</v>
      </c>
      <c r="X1507">
        <v>-1302720870</v>
      </c>
      <c r="Y1507">
        <v>0.42500000000000004</v>
      </c>
      <c r="AA1507">
        <v>0</v>
      </c>
      <c r="AB1507">
        <v>466.71</v>
      </c>
      <c r="AC1507">
        <v>449.82</v>
      </c>
      <c r="AD1507">
        <v>0</v>
      </c>
      <c r="AE1507">
        <v>0</v>
      </c>
      <c r="AF1507">
        <v>31.26</v>
      </c>
      <c r="AG1507">
        <v>13.5</v>
      </c>
      <c r="AH1507">
        <v>0</v>
      </c>
      <c r="AI1507">
        <v>1</v>
      </c>
      <c r="AJ1507">
        <v>14.93</v>
      </c>
      <c r="AK1507">
        <v>33.32</v>
      </c>
      <c r="AL1507">
        <v>1</v>
      </c>
      <c r="AN1507">
        <v>0</v>
      </c>
      <c r="AO1507">
        <v>1</v>
      </c>
      <c r="AP1507">
        <v>1</v>
      </c>
      <c r="AQ1507">
        <v>0</v>
      </c>
      <c r="AR1507">
        <v>0</v>
      </c>
      <c r="AS1507" t="s">
        <v>3</v>
      </c>
      <c r="AT1507">
        <v>0.34</v>
      </c>
      <c r="AU1507" t="s">
        <v>133</v>
      </c>
      <c r="AV1507">
        <v>0</v>
      </c>
      <c r="AW1507">
        <v>2</v>
      </c>
      <c r="AX1507">
        <v>36408731</v>
      </c>
      <c r="AY1507">
        <v>1</v>
      </c>
      <c r="AZ1507">
        <v>0</v>
      </c>
      <c r="BA1507">
        <v>1469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Y1507*Source!I1556</f>
        <v>0.11942500000000002</v>
      </c>
      <c r="CY1507">
        <f>AB1507</f>
        <v>466.71</v>
      </c>
      <c r="CZ1507">
        <f>AF1507</f>
        <v>31.26</v>
      </c>
      <c r="DA1507">
        <f>AJ1507</f>
        <v>14.93</v>
      </c>
      <c r="DB1507">
        <f>ROUND((ROUND(AT1507*CZ1507,2)*1.25),2)</f>
        <v>13.29</v>
      </c>
      <c r="DC1507">
        <f>ROUND((ROUND(AT1507*AG1507,2)*1.25),2)</f>
        <v>5.74</v>
      </c>
    </row>
    <row r="1508" spans="1:107">
      <c r="A1508">
        <f>ROW(Source!A1556)</f>
        <v>1556</v>
      </c>
      <c r="B1508">
        <v>36401907</v>
      </c>
      <c r="C1508">
        <v>36408720</v>
      </c>
      <c r="D1508">
        <v>29174663</v>
      </c>
      <c r="E1508">
        <v>1</v>
      </c>
      <c r="F1508">
        <v>1</v>
      </c>
      <c r="G1508">
        <v>1</v>
      </c>
      <c r="H1508">
        <v>2</v>
      </c>
      <c r="I1508" t="s">
        <v>762</v>
      </c>
      <c r="J1508" t="s">
        <v>763</v>
      </c>
      <c r="K1508" t="s">
        <v>764</v>
      </c>
      <c r="L1508">
        <v>1368</v>
      </c>
      <c r="N1508">
        <v>1011</v>
      </c>
      <c r="O1508" t="s">
        <v>520</v>
      </c>
      <c r="P1508" t="s">
        <v>520</v>
      </c>
      <c r="Q1508">
        <v>1</v>
      </c>
      <c r="W1508">
        <v>0</v>
      </c>
      <c r="X1508">
        <v>494683813</v>
      </c>
      <c r="Y1508">
        <v>6.625</v>
      </c>
      <c r="AA1508">
        <v>0</v>
      </c>
      <c r="AB1508">
        <v>17.100000000000001</v>
      </c>
      <c r="AC1508">
        <v>0</v>
      </c>
      <c r="AD1508">
        <v>0</v>
      </c>
      <c r="AE1508">
        <v>0</v>
      </c>
      <c r="AF1508">
        <v>3.4</v>
      </c>
      <c r="AG1508">
        <v>0</v>
      </c>
      <c r="AH1508">
        <v>0</v>
      </c>
      <c r="AI1508">
        <v>1</v>
      </c>
      <c r="AJ1508">
        <v>5.03</v>
      </c>
      <c r="AK1508">
        <v>33.32</v>
      </c>
      <c r="AL1508">
        <v>1</v>
      </c>
      <c r="AN1508">
        <v>0</v>
      </c>
      <c r="AO1508">
        <v>1</v>
      </c>
      <c r="AP1508">
        <v>1</v>
      </c>
      <c r="AQ1508">
        <v>0</v>
      </c>
      <c r="AR1508">
        <v>0</v>
      </c>
      <c r="AS1508" t="s">
        <v>3</v>
      </c>
      <c r="AT1508">
        <v>5.3</v>
      </c>
      <c r="AU1508" t="s">
        <v>133</v>
      </c>
      <c r="AV1508">
        <v>0</v>
      </c>
      <c r="AW1508">
        <v>2</v>
      </c>
      <c r="AX1508">
        <v>36408732</v>
      </c>
      <c r="AY1508">
        <v>1</v>
      </c>
      <c r="AZ1508">
        <v>0</v>
      </c>
      <c r="BA1508">
        <v>1470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Y1508*Source!I1556</f>
        <v>1.8616250000000001</v>
      </c>
      <c r="CY1508">
        <f>AB1508</f>
        <v>17.100000000000001</v>
      </c>
      <c r="CZ1508">
        <f>AF1508</f>
        <v>3.4</v>
      </c>
      <c r="DA1508">
        <f>AJ1508</f>
        <v>5.03</v>
      </c>
      <c r="DB1508">
        <f>ROUND((ROUND(AT1508*CZ1508,2)*1.25),2)</f>
        <v>22.53</v>
      </c>
      <c r="DC1508">
        <f>ROUND((ROUND(AT1508*AG1508,2)*1.25),2)</f>
        <v>0</v>
      </c>
    </row>
    <row r="1509" spans="1:107">
      <c r="A1509">
        <f>ROW(Source!A1556)</f>
        <v>1556</v>
      </c>
      <c r="B1509">
        <v>36401907</v>
      </c>
      <c r="C1509">
        <v>36408720</v>
      </c>
      <c r="D1509">
        <v>29174913</v>
      </c>
      <c r="E1509">
        <v>1</v>
      </c>
      <c r="F1509">
        <v>1</v>
      </c>
      <c r="G1509">
        <v>1</v>
      </c>
      <c r="H1509">
        <v>2</v>
      </c>
      <c r="I1509" t="s">
        <v>531</v>
      </c>
      <c r="J1509" t="s">
        <v>532</v>
      </c>
      <c r="K1509" t="s">
        <v>533</v>
      </c>
      <c r="L1509">
        <v>1368</v>
      </c>
      <c r="N1509">
        <v>1011</v>
      </c>
      <c r="O1509" t="s">
        <v>520</v>
      </c>
      <c r="P1509" t="s">
        <v>520</v>
      </c>
      <c r="Q1509">
        <v>1</v>
      </c>
      <c r="W1509">
        <v>0</v>
      </c>
      <c r="X1509">
        <v>458544584</v>
      </c>
      <c r="Y1509">
        <v>0.6</v>
      </c>
      <c r="AA1509">
        <v>0</v>
      </c>
      <c r="AB1509">
        <v>932.72</v>
      </c>
      <c r="AC1509">
        <v>386.51</v>
      </c>
      <c r="AD1509">
        <v>0</v>
      </c>
      <c r="AE1509">
        <v>0</v>
      </c>
      <c r="AF1509">
        <v>87.17</v>
      </c>
      <c r="AG1509">
        <v>11.6</v>
      </c>
      <c r="AH1509">
        <v>0</v>
      </c>
      <c r="AI1509">
        <v>1</v>
      </c>
      <c r="AJ1509">
        <v>10.7</v>
      </c>
      <c r="AK1509">
        <v>33.32</v>
      </c>
      <c r="AL1509">
        <v>1</v>
      </c>
      <c r="AN1509">
        <v>0</v>
      </c>
      <c r="AO1509">
        <v>1</v>
      </c>
      <c r="AP1509">
        <v>1</v>
      </c>
      <c r="AQ1509">
        <v>0</v>
      </c>
      <c r="AR1509">
        <v>0</v>
      </c>
      <c r="AS1509" t="s">
        <v>3</v>
      </c>
      <c r="AT1509">
        <v>0.48</v>
      </c>
      <c r="AU1509" t="s">
        <v>133</v>
      </c>
      <c r="AV1509">
        <v>0</v>
      </c>
      <c r="AW1509">
        <v>2</v>
      </c>
      <c r="AX1509">
        <v>36408733</v>
      </c>
      <c r="AY1509">
        <v>1</v>
      </c>
      <c r="AZ1509">
        <v>0</v>
      </c>
      <c r="BA1509">
        <v>1471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Y1509*Source!I1556</f>
        <v>0.1686</v>
      </c>
      <c r="CY1509">
        <f>AB1509</f>
        <v>932.72</v>
      </c>
      <c r="CZ1509">
        <f>AF1509</f>
        <v>87.17</v>
      </c>
      <c r="DA1509">
        <f>AJ1509</f>
        <v>10.7</v>
      </c>
      <c r="DB1509">
        <f>ROUND((ROUND(AT1509*CZ1509,2)*1.25),2)</f>
        <v>52.3</v>
      </c>
      <c r="DC1509">
        <f>ROUND((ROUND(AT1509*AG1509,2)*1.25),2)</f>
        <v>6.96</v>
      </c>
    </row>
    <row r="1510" spans="1:107">
      <c r="A1510">
        <f>ROW(Source!A1556)</f>
        <v>1556</v>
      </c>
      <c r="B1510">
        <v>36401907</v>
      </c>
      <c r="C1510">
        <v>36408720</v>
      </c>
      <c r="D1510">
        <v>29110876</v>
      </c>
      <c r="E1510">
        <v>1</v>
      </c>
      <c r="F1510">
        <v>1</v>
      </c>
      <c r="G1510">
        <v>1</v>
      </c>
      <c r="H1510">
        <v>3</v>
      </c>
      <c r="I1510" t="s">
        <v>293</v>
      </c>
      <c r="J1510" t="s">
        <v>295</v>
      </c>
      <c r="K1510" t="s">
        <v>294</v>
      </c>
      <c r="L1510">
        <v>1327</v>
      </c>
      <c r="N1510">
        <v>1005</v>
      </c>
      <c r="O1510" t="s">
        <v>155</v>
      </c>
      <c r="P1510" t="s">
        <v>155</v>
      </c>
      <c r="Q1510">
        <v>1</v>
      </c>
      <c r="W1510">
        <v>1</v>
      </c>
      <c r="X1510">
        <v>-217513507</v>
      </c>
      <c r="Y1510">
        <v>-102</v>
      </c>
      <c r="AA1510">
        <v>184.42</v>
      </c>
      <c r="AB1510">
        <v>0</v>
      </c>
      <c r="AC1510">
        <v>0</v>
      </c>
      <c r="AD1510">
        <v>0</v>
      </c>
      <c r="AE1510">
        <v>67.8</v>
      </c>
      <c r="AF1510">
        <v>0</v>
      </c>
      <c r="AG1510">
        <v>0</v>
      </c>
      <c r="AH1510">
        <v>0</v>
      </c>
      <c r="AI1510">
        <v>2.72</v>
      </c>
      <c r="AJ1510">
        <v>1</v>
      </c>
      <c r="AK1510">
        <v>1</v>
      </c>
      <c r="AL1510">
        <v>1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-102</v>
      </c>
      <c r="AU1510" t="s">
        <v>3</v>
      </c>
      <c r="AV1510">
        <v>0</v>
      </c>
      <c r="AW1510">
        <v>2</v>
      </c>
      <c r="AX1510">
        <v>36408734</v>
      </c>
      <c r="AY1510">
        <v>1</v>
      </c>
      <c r="AZ1510">
        <v>6144</v>
      </c>
      <c r="BA1510">
        <v>1472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Y1510*Source!I1556</f>
        <v>-28.662000000000003</v>
      </c>
      <c r="CY1510">
        <f>AA1510</f>
        <v>184.42</v>
      </c>
      <c r="CZ1510">
        <f>AE1510</f>
        <v>67.8</v>
      </c>
      <c r="DA1510">
        <f>AI1510</f>
        <v>2.72</v>
      </c>
      <c r="DB1510">
        <f>ROUND(ROUND(AT1510*CZ1510,2),2)</f>
        <v>-6915.6</v>
      </c>
      <c r="DC1510">
        <f>ROUND(ROUND(AT1510*AG1510,2),2)</f>
        <v>0</v>
      </c>
    </row>
    <row r="1511" spans="1:107">
      <c r="A1511">
        <f>ROW(Source!A1556)</f>
        <v>1556</v>
      </c>
      <c r="B1511">
        <v>36401907</v>
      </c>
      <c r="C1511">
        <v>36408720</v>
      </c>
      <c r="D1511">
        <v>29110762</v>
      </c>
      <c r="E1511">
        <v>1</v>
      </c>
      <c r="F1511">
        <v>1</v>
      </c>
      <c r="G1511">
        <v>1</v>
      </c>
      <c r="H1511">
        <v>3</v>
      </c>
      <c r="I1511" t="s">
        <v>593</v>
      </c>
      <c r="J1511" t="s">
        <v>765</v>
      </c>
      <c r="K1511" t="s">
        <v>595</v>
      </c>
      <c r="L1511">
        <v>1308</v>
      </c>
      <c r="N1511">
        <v>1003</v>
      </c>
      <c r="O1511" t="s">
        <v>65</v>
      </c>
      <c r="P1511" t="s">
        <v>65</v>
      </c>
      <c r="Q1511">
        <v>100</v>
      </c>
      <c r="W1511">
        <v>0</v>
      </c>
      <c r="X1511">
        <v>961672469</v>
      </c>
      <c r="Y1511">
        <v>0.68</v>
      </c>
      <c r="AA1511">
        <v>528.80999999999995</v>
      </c>
      <c r="AB1511">
        <v>0</v>
      </c>
      <c r="AC1511">
        <v>0</v>
      </c>
      <c r="AD1511">
        <v>0</v>
      </c>
      <c r="AE1511">
        <v>99.4</v>
      </c>
      <c r="AF1511">
        <v>0</v>
      </c>
      <c r="AG1511">
        <v>0</v>
      </c>
      <c r="AH1511">
        <v>0</v>
      </c>
      <c r="AI1511">
        <v>5.32</v>
      </c>
      <c r="AJ1511">
        <v>1</v>
      </c>
      <c r="AK1511">
        <v>1</v>
      </c>
      <c r="AL1511">
        <v>1</v>
      </c>
      <c r="AN1511">
        <v>0</v>
      </c>
      <c r="AO1511">
        <v>1</v>
      </c>
      <c r="AP1511">
        <v>0</v>
      </c>
      <c r="AQ1511">
        <v>0</v>
      </c>
      <c r="AR1511">
        <v>0</v>
      </c>
      <c r="AS1511" t="s">
        <v>3</v>
      </c>
      <c r="AT1511">
        <v>0.68</v>
      </c>
      <c r="AU1511" t="s">
        <v>3</v>
      </c>
      <c r="AV1511">
        <v>0</v>
      </c>
      <c r="AW1511">
        <v>2</v>
      </c>
      <c r="AX1511">
        <v>36408735</v>
      </c>
      <c r="AY1511">
        <v>1</v>
      </c>
      <c r="AZ1511">
        <v>0</v>
      </c>
      <c r="BA1511">
        <v>1473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Y1511*Source!I1556</f>
        <v>0.19108000000000003</v>
      </c>
      <c r="CY1511">
        <f>AA1511</f>
        <v>528.80999999999995</v>
      </c>
      <c r="CZ1511">
        <f>AE1511</f>
        <v>99.4</v>
      </c>
      <c r="DA1511">
        <f>AI1511</f>
        <v>5.32</v>
      </c>
      <c r="DB1511">
        <f>ROUND(ROUND(AT1511*CZ1511,2),2)</f>
        <v>67.59</v>
      </c>
      <c r="DC1511">
        <f>ROUND(ROUND(AT1511*AG1511,2),2)</f>
        <v>0</v>
      </c>
    </row>
    <row r="1512" spans="1:107">
      <c r="A1512">
        <f>ROW(Source!A1556)</f>
        <v>1556</v>
      </c>
      <c r="B1512">
        <v>36401907</v>
      </c>
      <c r="C1512">
        <v>36408720</v>
      </c>
      <c r="D1512">
        <v>29110964</v>
      </c>
      <c r="E1512">
        <v>1</v>
      </c>
      <c r="F1512">
        <v>1</v>
      </c>
      <c r="G1512">
        <v>1</v>
      </c>
      <c r="H1512">
        <v>3</v>
      </c>
      <c r="I1512" t="s">
        <v>201</v>
      </c>
      <c r="J1512" t="s">
        <v>203</v>
      </c>
      <c r="K1512" t="s">
        <v>202</v>
      </c>
      <c r="L1512">
        <v>1327</v>
      </c>
      <c r="N1512">
        <v>1005</v>
      </c>
      <c r="O1512" t="s">
        <v>155</v>
      </c>
      <c r="P1512" t="s">
        <v>155</v>
      </c>
      <c r="Q1512">
        <v>1</v>
      </c>
      <c r="W1512">
        <v>0</v>
      </c>
      <c r="X1512">
        <v>-100917442</v>
      </c>
      <c r="Y1512">
        <v>102</v>
      </c>
      <c r="AA1512">
        <v>516.15</v>
      </c>
      <c r="AB1512">
        <v>0</v>
      </c>
      <c r="AC1512">
        <v>0</v>
      </c>
      <c r="AD1512">
        <v>0</v>
      </c>
      <c r="AE1512">
        <v>82.19</v>
      </c>
      <c r="AF1512">
        <v>0</v>
      </c>
      <c r="AG1512">
        <v>0</v>
      </c>
      <c r="AH1512">
        <v>0</v>
      </c>
      <c r="AI1512">
        <v>6.28</v>
      </c>
      <c r="AJ1512">
        <v>1</v>
      </c>
      <c r="AK1512">
        <v>1</v>
      </c>
      <c r="AL1512">
        <v>1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 t="s">
        <v>3</v>
      </c>
      <c r="AT1512">
        <v>102</v>
      </c>
      <c r="AU1512" t="s">
        <v>3</v>
      </c>
      <c r="AV1512">
        <v>0</v>
      </c>
      <c r="AW1512">
        <v>1</v>
      </c>
      <c r="AX1512">
        <v>-1</v>
      </c>
      <c r="AY1512">
        <v>0</v>
      </c>
      <c r="AZ1512">
        <v>0</v>
      </c>
      <c r="BA1512" t="s">
        <v>3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Y1512*Source!I1556</f>
        <v>28.662000000000003</v>
      </c>
      <c r="CY1512">
        <f>AA1512</f>
        <v>516.15</v>
      </c>
      <c r="CZ1512">
        <f>AE1512</f>
        <v>82.19</v>
      </c>
      <c r="DA1512">
        <f>AI1512</f>
        <v>6.28</v>
      </c>
      <c r="DB1512">
        <f>ROUND(ROUND(AT1512*CZ1512,2),2)</f>
        <v>8383.3799999999992</v>
      </c>
      <c r="DC1512">
        <f>ROUND(ROUND(AT1512*AG1512,2),2)</f>
        <v>0</v>
      </c>
    </row>
    <row r="1513" spans="1:107">
      <c r="A1513">
        <f>ROW(Source!A1559)</f>
        <v>1559</v>
      </c>
      <c r="B1513">
        <v>36401907</v>
      </c>
      <c r="C1513">
        <v>36408738</v>
      </c>
      <c r="D1513">
        <v>18413230</v>
      </c>
      <c r="E1513">
        <v>1</v>
      </c>
      <c r="F1513">
        <v>1</v>
      </c>
      <c r="G1513">
        <v>1</v>
      </c>
      <c r="H1513">
        <v>1</v>
      </c>
      <c r="I1513" t="s">
        <v>540</v>
      </c>
      <c r="J1513" t="s">
        <v>3</v>
      </c>
      <c r="K1513" t="s">
        <v>541</v>
      </c>
      <c r="L1513">
        <v>1369</v>
      </c>
      <c r="N1513">
        <v>1013</v>
      </c>
      <c r="O1513" t="s">
        <v>514</v>
      </c>
      <c r="P1513" t="s">
        <v>514</v>
      </c>
      <c r="Q1513">
        <v>1</v>
      </c>
      <c r="W1513">
        <v>0</v>
      </c>
      <c r="X1513">
        <v>355262106</v>
      </c>
      <c r="Y1513">
        <v>7.6589999999999998</v>
      </c>
      <c r="AA1513">
        <v>0</v>
      </c>
      <c r="AB1513">
        <v>0</v>
      </c>
      <c r="AC1513">
        <v>0</v>
      </c>
      <c r="AD1513">
        <v>293.22000000000003</v>
      </c>
      <c r="AE1513">
        <v>0</v>
      </c>
      <c r="AF1513">
        <v>0</v>
      </c>
      <c r="AG1513">
        <v>0</v>
      </c>
      <c r="AH1513">
        <v>293.22000000000003</v>
      </c>
      <c r="AI1513">
        <v>1</v>
      </c>
      <c r="AJ1513">
        <v>1</v>
      </c>
      <c r="AK1513">
        <v>1</v>
      </c>
      <c r="AL1513">
        <v>1</v>
      </c>
      <c r="AN1513">
        <v>0</v>
      </c>
      <c r="AO1513">
        <v>1</v>
      </c>
      <c r="AP1513">
        <v>1</v>
      </c>
      <c r="AQ1513">
        <v>0</v>
      </c>
      <c r="AR1513">
        <v>0</v>
      </c>
      <c r="AS1513" t="s">
        <v>3</v>
      </c>
      <c r="AT1513">
        <v>6.66</v>
      </c>
      <c r="AU1513" t="s">
        <v>134</v>
      </c>
      <c r="AV1513">
        <v>1</v>
      </c>
      <c r="AW1513">
        <v>2</v>
      </c>
      <c r="AX1513">
        <v>36408751</v>
      </c>
      <c r="AY1513">
        <v>2</v>
      </c>
      <c r="AZ1513">
        <v>131072</v>
      </c>
      <c r="BA1513">
        <v>1474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Y1513*Source!I1559</f>
        <v>1.6451532</v>
      </c>
      <c r="CY1513">
        <f>AD1513</f>
        <v>293.22000000000003</v>
      </c>
      <c r="CZ1513">
        <f>AH1513</f>
        <v>293.22000000000003</v>
      </c>
      <c r="DA1513">
        <f>AL1513</f>
        <v>1</v>
      </c>
      <c r="DB1513">
        <f>ROUND((ROUND(AT1513*CZ1513,2)*1.15),2)</f>
        <v>2245.7800000000002</v>
      </c>
      <c r="DC1513">
        <f>ROUND((ROUND(AT1513*AG1513,2)*1.15),2)</f>
        <v>0</v>
      </c>
    </row>
    <row r="1514" spans="1:107">
      <c r="A1514">
        <f>ROW(Source!A1559)</f>
        <v>1559</v>
      </c>
      <c r="B1514">
        <v>36401907</v>
      </c>
      <c r="C1514">
        <v>36408738</v>
      </c>
      <c r="D1514">
        <v>29173472</v>
      </c>
      <c r="E1514">
        <v>1</v>
      </c>
      <c r="F1514">
        <v>1</v>
      </c>
      <c r="G1514">
        <v>1</v>
      </c>
      <c r="H1514">
        <v>2</v>
      </c>
      <c r="I1514" t="s">
        <v>577</v>
      </c>
      <c r="J1514" t="s">
        <v>578</v>
      </c>
      <c r="K1514" t="s">
        <v>579</v>
      </c>
      <c r="L1514">
        <v>1368</v>
      </c>
      <c r="N1514">
        <v>1011</v>
      </c>
      <c r="O1514" t="s">
        <v>520</v>
      </c>
      <c r="P1514" t="s">
        <v>520</v>
      </c>
      <c r="Q1514">
        <v>1</v>
      </c>
      <c r="W1514">
        <v>0</v>
      </c>
      <c r="X1514">
        <v>275932499</v>
      </c>
      <c r="Y1514">
        <v>2.5124999999999997</v>
      </c>
      <c r="AA1514">
        <v>0</v>
      </c>
      <c r="AB1514">
        <v>12.75</v>
      </c>
      <c r="AC1514">
        <v>0</v>
      </c>
      <c r="AD1514">
        <v>0</v>
      </c>
      <c r="AE1514">
        <v>0</v>
      </c>
      <c r="AF1514">
        <v>3</v>
      </c>
      <c r="AG1514">
        <v>0</v>
      </c>
      <c r="AH1514">
        <v>0</v>
      </c>
      <c r="AI1514">
        <v>1</v>
      </c>
      <c r="AJ1514">
        <v>4.25</v>
      </c>
      <c r="AK1514">
        <v>33.32</v>
      </c>
      <c r="AL1514">
        <v>1</v>
      </c>
      <c r="AN1514">
        <v>0</v>
      </c>
      <c r="AO1514">
        <v>1</v>
      </c>
      <c r="AP1514">
        <v>1</v>
      </c>
      <c r="AQ1514">
        <v>0</v>
      </c>
      <c r="AR1514">
        <v>0</v>
      </c>
      <c r="AS1514" t="s">
        <v>3</v>
      </c>
      <c r="AT1514">
        <v>2.0099999999999998</v>
      </c>
      <c r="AU1514" t="s">
        <v>133</v>
      </c>
      <c r="AV1514">
        <v>0</v>
      </c>
      <c r="AW1514">
        <v>2</v>
      </c>
      <c r="AX1514">
        <v>36408752</v>
      </c>
      <c r="AY1514">
        <v>1</v>
      </c>
      <c r="AZ1514">
        <v>0</v>
      </c>
      <c r="BA1514">
        <v>1475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Y1514*Source!I1559</f>
        <v>0.53968499999999997</v>
      </c>
      <c r="CY1514">
        <f>AB1514</f>
        <v>12.75</v>
      </c>
      <c r="CZ1514">
        <f>AF1514</f>
        <v>3</v>
      </c>
      <c r="DA1514">
        <f>AJ1514</f>
        <v>4.25</v>
      </c>
      <c r="DB1514">
        <f>ROUND((ROUND(AT1514*CZ1514,2)*1.25),2)</f>
        <v>7.54</v>
      </c>
      <c r="DC1514">
        <f>ROUND((ROUND(AT1514*AG1514,2)*1.25),2)</f>
        <v>0</v>
      </c>
    </row>
    <row r="1515" spans="1:107">
      <c r="A1515">
        <f>ROW(Source!A1559)</f>
        <v>1559</v>
      </c>
      <c r="B1515">
        <v>36401907</v>
      </c>
      <c r="C1515">
        <v>36408738</v>
      </c>
      <c r="D1515">
        <v>29174500</v>
      </c>
      <c r="E1515">
        <v>1</v>
      </c>
      <c r="F1515">
        <v>1</v>
      </c>
      <c r="G1515">
        <v>1</v>
      </c>
      <c r="H1515">
        <v>2</v>
      </c>
      <c r="I1515" t="s">
        <v>599</v>
      </c>
      <c r="J1515" t="s">
        <v>600</v>
      </c>
      <c r="K1515" t="s">
        <v>601</v>
      </c>
      <c r="L1515">
        <v>1368</v>
      </c>
      <c r="N1515">
        <v>1011</v>
      </c>
      <c r="O1515" t="s">
        <v>520</v>
      </c>
      <c r="P1515" t="s">
        <v>520</v>
      </c>
      <c r="Q1515">
        <v>1</v>
      </c>
      <c r="W1515">
        <v>0</v>
      </c>
      <c r="X1515">
        <v>-239831557</v>
      </c>
      <c r="Y1515">
        <v>1.6625000000000001</v>
      </c>
      <c r="AA1515">
        <v>0</v>
      </c>
      <c r="AB1515">
        <v>7.33</v>
      </c>
      <c r="AC1515">
        <v>0</v>
      </c>
      <c r="AD1515">
        <v>0</v>
      </c>
      <c r="AE1515">
        <v>0</v>
      </c>
      <c r="AF1515">
        <v>1.95</v>
      </c>
      <c r="AG1515">
        <v>0</v>
      </c>
      <c r="AH1515">
        <v>0</v>
      </c>
      <c r="AI1515">
        <v>1</v>
      </c>
      <c r="AJ1515">
        <v>3.76</v>
      </c>
      <c r="AK1515">
        <v>33.32</v>
      </c>
      <c r="AL1515">
        <v>1</v>
      </c>
      <c r="AN1515">
        <v>0</v>
      </c>
      <c r="AO1515">
        <v>1</v>
      </c>
      <c r="AP1515">
        <v>1</v>
      </c>
      <c r="AQ1515">
        <v>0</v>
      </c>
      <c r="AR1515">
        <v>0</v>
      </c>
      <c r="AS1515" t="s">
        <v>3</v>
      </c>
      <c r="AT1515">
        <v>1.33</v>
      </c>
      <c r="AU1515" t="s">
        <v>133</v>
      </c>
      <c r="AV1515">
        <v>0</v>
      </c>
      <c r="AW1515">
        <v>2</v>
      </c>
      <c r="AX1515">
        <v>36408753</v>
      </c>
      <c r="AY1515">
        <v>1</v>
      </c>
      <c r="AZ1515">
        <v>0</v>
      </c>
      <c r="BA1515">
        <v>1476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Y1515*Source!I1559</f>
        <v>0.35710500000000001</v>
      </c>
      <c r="CY1515">
        <f>AB1515</f>
        <v>7.33</v>
      </c>
      <c r="CZ1515">
        <f>AF1515</f>
        <v>1.95</v>
      </c>
      <c r="DA1515">
        <f>AJ1515</f>
        <v>3.76</v>
      </c>
      <c r="DB1515">
        <f>ROUND((ROUND(AT1515*CZ1515,2)*1.25),2)</f>
        <v>3.24</v>
      </c>
      <c r="DC1515">
        <f>ROUND((ROUND(AT1515*AG1515,2)*1.25),2)</f>
        <v>0</v>
      </c>
    </row>
    <row r="1516" spans="1:107">
      <c r="A1516">
        <f>ROW(Source!A1559)</f>
        <v>1559</v>
      </c>
      <c r="B1516">
        <v>36401907</v>
      </c>
      <c r="C1516">
        <v>36408738</v>
      </c>
      <c r="D1516">
        <v>29174913</v>
      </c>
      <c r="E1516">
        <v>1</v>
      </c>
      <c r="F1516">
        <v>1</v>
      </c>
      <c r="G1516">
        <v>1</v>
      </c>
      <c r="H1516">
        <v>2</v>
      </c>
      <c r="I1516" t="s">
        <v>531</v>
      </c>
      <c r="J1516" t="s">
        <v>532</v>
      </c>
      <c r="K1516" t="s">
        <v>533</v>
      </c>
      <c r="L1516">
        <v>1368</v>
      </c>
      <c r="N1516">
        <v>1011</v>
      </c>
      <c r="O1516" t="s">
        <v>520</v>
      </c>
      <c r="P1516" t="s">
        <v>520</v>
      </c>
      <c r="Q1516">
        <v>1</v>
      </c>
      <c r="W1516">
        <v>0</v>
      </c>
      <c r="X1516">
        <v>458544584</v>
      </c>
      <c r="Y1516">
        <v>3.7499999999999999E-2</v>
      </c>
      <c r="AA1516">
        <v>0</v>
      </c>
      <c r="AB1516">
        <v>932.72</v>
      </c>
      <c r="AC1516">
        <v>386.51</v>
      </c>
      <c r="AD1516">
        <v>0</v>
      </c>
      <c r="AE1516">
        <v>0</v>
      </c>
      <c r="AF1516">
        <v>87.17</v>
      </c>
      <c r="AG1516">
        <v>11.6</v>
      </c>
      <c r="AH1516">
        <v>0</v>
      </c>
      <c r="AI1516">
        <v>1</v>
      </c>
      <c r="AJ1516">
        <v>10.7</v>
      </c>
      <c r="AK1516">
        <v>33.32</v>
      </c>
      <c r="AL1516">
        <v>1</v>
      </c>
      <c r="AN1516">
        <v>0</v>
      </c>
      <c r="AO1516">
        <v>1</v>
      </c>
      <c r="AP1516">
        <v>1</v>
      </c>
      <c r="AQ1516">
        <v>0</v>
      </c>
      <c r="AR1516">
        <v>0</v>
      </c>
      <c r="AS1516" t="s">
        <v>3</v>
      </c>
      <c r="AT1516">
        <v>0.03</v>
      </c>
      <c r="AU1516" t="s">
        <v>133</v>
      </c>
      <c r="AV1516">
        <v>0</v>
      </c>
      <c r="AW1516">
        <v>2</v>
      </c>
      <c r="AX1516">
        <v>36408754</v>
      </c>
      <c r="AY1516">
        <v>1</v>
      </c>
      <c r="AZ1516">
        <v>0</v>
      </c>
      <c r="BA1516">
        <v>1477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X1516">
        <f>Y1516*Source!I1559</f>
        <v>8.0549999999999997E-3</v>
      </c>
      <c r="CY1516">
        <f>AB1516</f>
        <v>932.72</v>
      </c>
      <c r="CZ1516">
        <f>AF1516</f>
        <v>87.17</v>
      </c>
      <c r="DA1516">
        <f>AJ1516</f>
        <v>10.7</v>
      </c>
      <c r="DB1516">
        <f>ROUND((ROUND(AT1516*CZ1516,2)*1.25),2)</f>
        <v>3.28</v>
      </c>
      <c r="DC1516">
        <f>ROUND((ROUND(AT1516*AG1516,2)*1.25),2)</f>
        <v>0.44</v>
      </c>
    </row>
    <row r="1517" spans="1:107">
      <c r="A1517">
        <f>ROW(Source!A1559)</f>
        <v>1559</v>
      </c>
      <c r="B1517">
        <v>36401907</v>
      </c>
      <c r="C1517">
        <v>36408738</v>
      </c>
      <c r="D1517">
        <v>29114471</v>
      </c>
      <c r="E1517">
        <v>1</v>
      </c>
      <c r="F1517">
        <v>1</v>
      </c>
      <c r="G1517">
        <v>1</v>
      </c>
      <c r="H1517">
        <v>3</v>
      </c>
      <c r="I1517" t="s">
        <v>602</v>
      </c>
      <c r="J1517" t="s">
        <v>603</v>
      </c>
      <c r="K1517" t="s">
        <v>604</v>
      </c>
      <c r="L1517">
        <v>1358</v>
      </c>
      <c r="N1517">
        <v>1010</v>
      </c>
      <c r="O1517" t="s">
        <v>605</v>
      </c>
      <c r="P1517" t="s">
        <v>605</v>
      </c>
      <c r="Q1517">
        <v>10</v>
      </c>
      <c r="W1517">
        <v>0</v>
      </c>
      <c r="X1517">
        <v>610395517</v>
      </c>
      <c r="Y1517">
        <v>26.3</v>
      </c>
      <c r="AA1517">
        <v>1.55</v>
      </c>
      <c r="AB1517">
        <v>0</v>
      </c>
      <c r="AC1517">
        <v>0</v>
      </c>
      <c r="AD1517">
        <v>0</v>
      </c>
      <c r="AE1517">
        <v>1.6</v>
      </c>
      <c r="AF1517">
        <v>0</v>
      </c>
      <c r="AG1517">
        <v>0</v>
      </c>
      <c r="AH1517">
        <v>0</v>
      </c>
      <c r="AI1517">
        <v>0.97</v>
      </c>
      <c r="AJ1517">
        <v>1</v>
      </c>
      <c r="AK1517">
        <v>1</v>
      </c>
      <c r="AL1517">
        <v>1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26.3</v>
      </c>
      <c r="AU1517" t="s">
        <v>3</v>
      </c>
      <c r="AV1517">
        <v>0</v>
      </c>
      <c r="AW1517">
        <v>2</v>
      </c>
      <c r="AX1517">
        <v>36408755</v>
      </c>
      <c r="AY1517">
        <v>1</v>
      </c>
      <c r="AZ1517">
        <v>0</v>
      </c>
      <c r="BA1517">
        <v>1478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X1517">
        <f>Y1517*Source!I1559</f>
        <v>5.6492399999999998</v>
      </c>
      <c r="CY1517">
        <f t="shared" ref="CY1517:CY1524" si="228">AA1517</f>
        <v>1.55</v>
      </c>
      <c r="CZ1517">
        <f t="shared" ref="CZ1517:CZ1524" si="229">AE1517</f>
        <v>1.6</v>
      </c>
      <c r="DA1517">
        <f t="shared" ref="DA1517:DA1524" si="230">AI1517</f>
        <v>0.97</v>
      </c>
      <c r="DB1517">
        <f t="shared" ref="DB1517:DB1524" si="231">ROUND(ROUND(AT1517*CZ1517,2),2)</f>
        <v>42.08</v>
      </c>
      <c r="DC1517">
        <f t="shared" ref="DC1517:DC1524" si="232">ROUND(ROUND(AT1517*AG1517,2),2)</f>
        <v>0</v>
      </c>
    </row>
    <row r="1518" spans="1:107">
      <c r="A1518">
        <f>ROW(Source!A1559)</f>
        <v>1559</v>
      </c>
      <c r="B1518">
        <v>36401907</v>
      </c>
      <c r="C1518">
        <v>36408738</v>
      </c>
      <c r="D1518">
        <v>29114305</v>
      </c>
      <c r="E1518">
        <v>1</v>
      </c>
      <c r="F1518">
        <v>1</v>
      </c>
      <c r="G1518">
        <v>1</v>
      </c>
      <c r="H1518">
        <v>3</v>
      </c>
      <c r="I1518" t="s">
        <v>606</v>
      </c>
      <c r="J1518" t="s">
        <v>607</v>
      </c>
      <c r="K1518" t="s">
        <v>608</v>
      </c>
      <c r="L1518">
        <v>1354</v>
      </c>
      <c r="N1518">
        <v>1010</v>
      </c>
      <c r="O1518" t="s">
        <v>237</v>
      </c>
      <c r="P1518" t="s">
        <v>237</v>
      </c>
      <c r="Q1518">
        <v>1</v>
      </c>
      <c r="W1518">
        <v>0</v>
      </c>
      <c r="X1518">
        <v>-1753782198</v>
      </c>
      <c r="Y1518">
        <v>263</v>
      </c>
      <c r="AA1518">
        <v>0.21</v>
      </c>
      <c r="AB1518">
        <v>0</v>
      </c>
      <c r="AC1518">
        <v>0</v>
      </c>
      <c r="AD1518">
        <v>0</v>
      </c>
      <c r="AE1518">
        <v>0.12</v>
      </c>
      <c r="AF1518">
        <v>0</v>
      </c>
      <c r="AG1518">
        <v>0</v>
      </c>
      <c r="AH1518">
        <v>0</v>
      </c>
      <c r="AI1518">
        <v>1.78</v>
      </c>
      <c r="AJ1518">
        <v>1</v>
      </c>
      <c r="AK1518">
        <v>1</v>
      </c>
      <c r="AL1518">
        <v>1</v>
      </c>
      <c r="AN1518">
        <v>0</v>
      </c>
      <c r="AO1518">
        <v>1</v>
      </c>
      <c r="AP1518">
        <v>0</v>
      </c>
      <c r="AQ1518">
        <v>0</v>
      </c>
      <c r="AR1518">
        <v>0</v>
      </c>
      <c r="AS1518" t="s">
        <v>3</v>
      </c>
      <c r="AT1518">
        <v>263</v>
      </c>
      <c r="AU1518" t="s">
        <v>3</v>
      </c>
      <c r="AV1518">
        <v>0</v>
      </c>
      <c r="AW1518">
        <v>2</v>
      </c>
      <c r="AX1518">
        <v>36408756</v>
      </c>
      <c r="AY1518">
        <v>1</v>
      </c>
      <c r="AZ1518">
        <v>0</v>
      </c>
      <c r="BA1518">
        <v>1479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X1518">
        <f>Y1518*Source!I1559</f>
        <v>56.492399999999996</v>
      </c>
      <c r="CY1518">
        <f t="shared" si="228"/>
        <v>0.21</v>
      </c>
      <c r="CZ1518">
        <f t="shared" si="229"/>
        <v>0.12</v>
      </c>
      <c r="DA1518">
        <f t="shared" si="230"/>
        <v>1.78</v>
      </c>
      <c r="DB1518">
        <f t="shared" si="231"/>
        <v>31.56</v>
      </c>
      <c r="DC1518">
        <f t="shared" si="232"/>
        <v>0</v>
      </c>
    </row>
    <row r="1519" spans="1:107">
      <c r="A1519">
        <f>ROW(Source!A1559)</f>
        <v>1559</v>
      </c>
      <c r="B1519">
        <v>36401907</v>
      </c>
      <c r="C1519">
        <v>36408738</v>
      </c>
      <c r="D1519">
        <v>29111012</v>
      </c>
      <c r="E1519">
        <v>1</v>
      </c>
      <c r="F1519">
        <v>1</v>
      </c>
      <c r="G1519">
        <v>1</v>
      </c>
      <c r="H1519">
        <v>3</v>
      </c>
      <c r="I1519" t="s">
        <v>609</v>
      </c>
      <c r="J1519" t="s">
        <v>610</v>
      </c>
      <c r="K1519" t="s">
        <v>611</v>
      </c>
      <c r="L1519">
        <v>1354</v>
      </c>
      <c r="N1519">
        <v>1010</v>
      </c>
      <c r="O1519" t="s">
        <v>237</v>
      </c>
      <c r="P1519" t="s">
        <v>237</v>
      </c>
      <c r="Q1519">
        <v>1</v>
      </c>
      <c r="W1519">
        <v>0</v>
      </c>
      <c r="X1519">
        <v>-532370196</v>
      </c>
      <c r="Y1519">
        <v>7</v>
      </c>
      <c r="AA1519">
        <v>12.73</v>
      </c>
      <c r="AB1519">
        <v>0</v>
      </c>
      <c r="AC1519">
        <v>0</v>
      </c>
      <c r="AD1519">
        <v>0</v>
      </c>
      <c r="AE1519">
        <v>1.29</v>
      </c>
      <c r="AF1519">
        <v>0</v>
      </c>
      <c r="AG1519">
        <v>0</v>
      </c>
      <c r="AH1519">
        <v>0</v>
      </c>
      <c r="AI1519">
        <v>9.8699999999999992</v>
      </c>
      <c r="AJ1519">
        <v>1</v>
      </c>
      <c r="AK1519">
        <v>1</v>
      </c>
      <c r="AL1519">
        <v>1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7</v>
      </c>
      <c r="AU1519" t="s">
        <v>3</v>
      </c>
      <c r="AV1519">
        <v>0</v>
      </c>
      <c r="AW1519">
        <v>2</v>
      </c>
      <c r="AX1519">
        <v>36408757</v>
      </c>
      <c r="AY1519">
        <v>1</v>
      </c>
      <c r="AZ1519">
        <v>0</v>
      </c>
      <c r="BA1519">
        <v>1480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X1519">
        <f>Y1519*Source!I1559</f>
        <v>1.5036</v>
      </c>
      <c r="CY1519">
        <f t="shared" si="228"/>
        <v>12.73</v>
      </c>
      <c r="CZ1519">
        <f t="shared" si="229"/>
        <v>1.29</v>
      </c>
      <c r="DA1519">
        <f t="shared" si="230"/>
        <v>9.8699999999999992</v>
      </c>
      <c r="DB1519">
        <f t="shared" si="231"/>
        <v>9.0299999999999994</v>
      </c>
      <c r="DC1519">
        <f t="shared" si="232"/>
        <v>0</v>
      </c>
    </row>
    <row r="1520" spans="1:107">
      <c r="A1520">
        <f>ROW(Source!A1559)</f>
        <v>1559</v>
      </c>
      <c r="B1520">
        <v>36401907</v>
      </c>
      <c r="C1520">
        <v>36408738</v>
      </c>
      <c r="D1520">
        <v>29111013</v>
      </c>
      <c r="E1520">
        <v>1</v>
      </c>
      <c r="F1520">
        <v>1</v>
      </c>
      <c r="G1520">
        <v>1</v>
      </c>
      <c r="H1520">
        <v>3</v>
      </c>
      <c r="I1520" t="s">
        <v>612</v>
      </c>
      <c r="J1520" t="s">
        <v>613</v>
      </c>
      <c r="K1520" t="s">
        <v>614</v>
      </c>
      <c r="L1520">
        <v>1354</v>
      </c>
      <c r="N1520">
        <v>1010</v>
      </c>
      <c r="O1520" t="s">
        <v>237</v>
      </c>
      <c r="P1520" t="s">
        <v>237</v>
      </c>
      <c r="Q1520">
        <v>1</v>
      </c>
      <c r="W1520">
        <v>0</v>
      </c>
      <c r="X1520">
        <v>-463883208</v>
      </c>
      <c r="Y1520">
        <v>7</v>
      </c>
      <c r="AA1520">
        <v>12.73</v>
      </c>
      <c r="AB1520">
        <v>0</v>
      </c>
      <c r="AC1520">
        <v>0</v>
      </c>
      <c r="AD1520">
        <v>0</v>
      </c>
      <c r="AE1520">
        <v>1.29</v>
      </c>
      <c r="AF1520">
        <v>0</v>
      </c>
      <c r="AG1520">
        <v>0</v>
      </c>
      <c r="AH1520">
        <v>0</v>
      </c>
      <c r="AI1520">
        <v>9.8699999999999992</v>
      </c>
      <c r="AJ1520">
        <v>1</v>
      </c>
      <c r="AK1520">
        <v>1</v>
      </c>
      <c r="AL1520">
        <v>1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 t="s">
        <v>3</v>
      </c>
      <c r="AT1520">
        <v>7</v>
      </c>
      <c r="AU1520" t="s">
        <v>3</v>
      </c>
      <c r="AV1520">
        <v>0</v>
      </c>
      <c r="AW1520">
        <v>2</v>
      </c>
      <c r="AX1520">
        <v>36408758</v>
      </c>
      <c r="AY1520">
        <v>1</v>
      </c>
      <c r="AZ1520">
        <v>0</v>
      </c>
      <c r="BA1520">
        <v>1481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X1520">
        <f>Y1520*Source!I1559</f>
        <v>1.5036</v>
      </c>
      <c r="CY1520">
        <f t="shared" si="228"/>
        <v>12.73</v>
      </c>
      <c r="CZ1520">
        <f t="shared" si="229"/>
        <v>1.29</v>
      </c>
      <c r="DA1520">
        <f t="shared" si="230"/>
        <v>9.8699999999999992</v>
      </c>
      <c r="DB1520">
        <f t="shared" si="231"/>
        <v>9.0299999999999994</v>
      </c>
      <c r="DC1520">
        <f t="shared" si="232"/>
        <v>0</v>
      </c>
    </row>
    <row r="1521" spans="1:107">
      <c r="A1521">
        <f>ROW(Source!A1559)</f>
        <v>1559</v>
      </c>
      <c r="B1521">
        <v>36401907</v>
      </c>
      <c r="C1521">
        <v>36408738</v>
      </c>
      <c r="D1521">
        <v>29111016</v>
      </c>
      <c r="E1521">
        <v>1</v>
      </c>
      <c r="F1521">
        <v>1</v>
      </c>
      <c r="G1521">
        <v>1</v>
      </c>
      <c r="H1521">
        <v>3</v>
      </c>
      <c r="I1521" t="s">
        <v>615</v>
      </c>
      <c r="J1521" t="s">
        <v>616</v>
      </c>
      <c r="K1521" t="s">
        <v>617</v>
      </c>
      <c r="L1521">
        <v>1354</v>
      </c>
      <c r="N1521">
        <v>1010</v>
      </c>
      <c r="O1521" t="s">
        <v>237</v>
      </c>
      <c r="P1521" t="s">
        <v>237</v>
      </c>
      <c r="Q1521">
        <v>1</v>
      </c>
      <c r="W1521">
        <v>0</v>
      </c>
      <c r="X1521">
        <v>-983964523</v>
      </c>
      <c r="Y1521">
        <v>40</v>
      </c>
      <c r="AA1521">
        <v>12.73</v>
      </c>
      <c r="AB1521">
        <v>0</v>
      </c>
      <c r="AC1521">
        <v>0</v>
      </c>
      <c r="AD1521">
        <v>0</v>
      </c>
      <c r="AE1521">
        <v>1.29</v>
      </c>
      <c r="AF1521">
        <v>0</v>
      </c>
      <c r="AG1521">
        <v>0</v>
      </c>
      <c r="AH1521">
        <v>0</v>
      </c>
      <c r="AI1521">
        <v>9.8699999999999992</v>
      </c>
      <c r="AJ1521">
        <v>1</v>
      </c>
      <c r="AK1521">
        <v>1</v>
      </c>
      <c r="AL1521">
        <v>1</v>
      </c>
      <c r="AN1521">
        <v>0</v>
      </c>
      <c r="AO1521">
        <v>1</v>
      </c>
      <c r="AP1521">
        <v>0</v>
      </c>
      <c r="AQ1521">
        <v>0</v>
      </c>
      <c r="AR1521">
        <v>0</v>
      </c>
      <c r="AS1521" t="s">
        <v>3</v>
      </c>
      <c r="AT1521">
        <v>40</v>
      </c>
      <c r="AU1521" t="s">
        <v>3</v>
      </c>
      <c r="AV1521">
        <v>0</v>
      </c>
      <c r="AW1521">
        <v>2</v>
      </c>
      <c r="AX1521">
        <v>36408759</v>
      </c>
      <c r="AY1521">
        <v>1</v>
      </c>
      <c r="AZ1521">
        <v>0</v>
      </c>
      <c r="BA1521">
        <v>1482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X1521">
        <f>Y1521*Source!I1559</f>
        <v>8.5919999999999987</v>
      </c>
      <c r="CY1521">
        <f t="shared" si="228"/>
        <v>12.73</v>
      </c>
      <c r="CZ1521">
        <f t="shared" si="229"/>
        <v>1.29</v>
      </c>
      <c r="DA1521">
        <f t="shared" si="230"/>
        <v>9.8699999999999992</v>
      </c>
      <c r="DB1521">
        <f t="shared" si="231"/>
        <v>51.6</v>
      </c>
      <c r="DC1521">
        <f t="shared" si="232"/>
        <v>0</v>
      </c>
    </row>
    <row r="1522" spans="1:107">
      <c r="A1522">
        <f>ROW(Source!A1559)</f>
        <v>1559</v>
      </c>
      <c r="B1522">
        <v>36401907</v>
      </c>
      <c r="C1522">
        <v>36408738</v>
      </c>
      <c r="D1522">
        <v>29111019</v>
      </c>
      <c r="E1522">
        <v>1</v>
      </c>
      <c r="F1522">
        <v>1</v>
      </c>
      <c r="G1522">
        <v>1</v>
      </c>
      <c r="H1522">
        <v>3</v>
      </c>
      <c r="I1522" t="s">
        <v>618</v>
      </c>
      <c r="J1522" t="s">
        <v>619</v>
      </c>
      <c r="K1522" t="s">
        <v>620</v>
      </c>
      <c r="L1522">
        <v>1354</v>
      </c>
      <c r="N1522">
        <v>1010</v>
      </c>
      <c r="O1522" t="s">
        <v>237</v>
      </c>
      <c r="P1522" t="s">
        <v>237</v>
      </c>
      <c r="Q1522">
        <v>1</v>
      </c>
      <c r="W1522">
        <v>0</v>
      </c>
      <c r="X1522">
        <v>395384367</v>
      </c>
      <c r="Y1522">
        <v>8</v>
      </c>
      <c r="AA1522">
        <v>8.67</v>
      </c>
      <c r="AB1522">
        <v>0</v>
      </c>
      <c r="AC1522">
        <v>0</v>
      </c>
      <c r="AD1522">
        <v>0</v>
      </c>
      <c r="AE1522">
        <v>0.63</v>
      </c>
      <c r="AF1522">
        <v>0</v>
      </c>
      <c r="AG1522">
        <v>0</v>
      </c>
      <c r="AH1522">
        <v>0</v>
      </c>
      <c r="AI1522">
        <v>13.76</v>
      </c>
      <c r="AJ1522">
        <v>1</v>
      </c>
      <c r="AK1522">
        <v>1</v>
      </c>
      <c r="AL1522">
        <v>1</v>
      </c>
      <c r="AN1522">
        <v>0</v>
      </c>
      <c r="AO1522">
        <v>1</v>
      </c>
      <c r="AP1522">
        <v>0</v>
      </c>
      <c r="AQ1522">
        <v>0</v>
      </c>
      <c r="AR1522">
        <v>0</v>
      </c>
      <c r="AS1522" t="s">
        <v>3</v>
      </c>
      <c r="AT1522">
        <v>8</v>
      </c>
      <c r="AU1522" t="s">
        <v>3</v>
      </c>
      <c r="AV1522">
        <v>0</v>
      </c>
      <c r="AW1522">
        <v>2</v>
      </c>
      <c r="AX1522">
        <v>36408760</v>
      </c>
      <c r="AY1522">
        <v>1</v>
      </c>
      <c r="AZ1522">
        <v>0</v>
      </c>
      <c r="BA1522">
        <v>1483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X1522">
        <f>Y1522*Source!I1559</f>
        <v>1.7183999999999999</v>
      </c>
      <c r="CY1522">
        <f t="shared" si="228"/>
        <v>8.67</v>
      </c>
      <c r="CZ1522">
        <f t="shared" si="229"/>
        <v>0.63</v>
      </c>
      <c r="DA1522">
        <f t="shared" si="230"/>
        <v>13.76</v>
      </c>
      <c r="DB1522">
        <f t="shared" si="231"/>
        <v>5.04</v>
      </c>
      <c r="DC1522">
        <f t="shared" si="232"/>
        <v>0</v>
      </c>
    </row>
    <row r="1523" spans="1:107">
      <c r="A1523">
        <f>ROW(Source!A1559)</f>
        <v>1559</v>
      </c>
      <c r="B1523">
        <v>36401907</v>
      </c>
      <c r="C1523">
        <v>36408738</v>
      </c>
      <c r="D1523">
        <v>29111018</v>
      </c>
      <c r="E1523">
        <v>1</v>
      </c>
      <c r="F1523">
        <v>1</v>
      </c>
      <c r="G1523">
        <v>1</v>
      </c>
      <c r="H1523">
        <v>3</v>
      </c>
      <c r="I1523" t="s">
        <v>621</v>
      </c>
      <c r="J1523" t="s">
        <v>622</v>
      </c>
      <c r="K1523" t="s">
        <v>623</v>
      </c>
      <c r="L1523">
        <v>1354</v>
      </c>
      <c r="N1523">
        <v>1010</v>
      </c>
      <c r="O1523" t="s">
        <v>237</v>
      </c>
      <c r="P1523" t="s">
        <v>237</v>
      </c>
      <c r="Q1523">
        <v>1</v>
      </c>
      <c r="W1523">
        <v>0</v>
      </c>
      <c r="X1523">
        <v>-1405133353</v>
      </c>
      <c r="Y1523">
        <v>8</v>
      </c>
      <c r="AA1523">
        <v>8.67</v>
      </c>
      <c r="AB1523">
        <v>0</v>
      </c>
      <c r="AC1523">
        <v>0</v>
      </c>
      <c r="AD1523">
        <v>0</v>
      </c>
      <c r="AE1523">
        <v>0.63</v>
      </c>
      <c r="AF1523">
        <v>0</v>
      </c>
      <c r="AG1523">
        <v>0</v>
      </c>
      <c r="AH1523">
        <v>0</v>
      </c>
      <c r="AI1523">
        <v>13.76</v>
      </c>
      <c r="AJ1523">
        <v>1</v>
      </c>
      <c r="AK1523">
        <v>1</v>
      </c>
      <c r="AL1523">
        <v>1</v>
      </c>
      <c r="AN1523">
        <v>0</v>
      </c>
      <c r="AO1523">
        <v>1</v>
      </c>
      <c r="AP1523">
        <v>0</v>
      </c>
      <c r="AQ1523">
        <v>0</v>
      </c>
      <c r="AR1523">
        <v>0</v>
      </c>
      <c r="AS1523" t="s">
        <v>3</v>
      </c>
      <c r="AT1523">
        <v>8</v>
      </c>
      <c r="AU1523" t="s">
        <v>3</v>
      </c>
      <c r="AV1523">
        <v>0</v>
      </c>
      <c r="AW1523">
        <v>2</v>
      </c>
      <c r="AX1523">
        <v>36408761</v>
      </c>
      <c r="AY1523">
        <v>1</v>
      </c>
      <c r="AZ1523">
        <v>0</v>
      </c>
      <c r="BA1523">
        <v>1484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X1523">
        <f>Y1523*Source!I1559</f>
        <v>1.7183999999999999</v>
      </c>
      <c r="CY1523">
        <f t="shared" si="228"/>
        <v>8.67</v>
      </c>
      <c r="CZ1523">
        <f t="shared" si="229"/>
        <v>0.63</v>
      </c>
      <c r="DA1523">
        <f t="shared" si="230"/>
        <v>13.76</v>
      </c>
      <c r="DB1523">
        <f t="shared" si="231"/>
        <v>5.04</v>
      </c>
      <c r="DC1523">
        <f t="shared" si="232"/>
        <v>0</v>
      </c>
    </row>
    <row r="1524" spans="1:107">
      <c r="A1524">
        <f>ROW(Source!A1559)</f>
        <v>1559</v>
      </c>
      <c r="B1524">
        <v>36401907</v>
      </c>
      <c r="C1524">
        <v>36408738</v>
      </c>
      <c r="D1524">
        <v>29110997</v>
      </c>
      <c r="E1524">
        <v>1</v>
      </c>
      <c r="F1524">
        <v>1</v>
      </c>
      <c r="G1524">
        <v>1</v>
      </c>
      <c r="H1524">
        <v>3</v>
      </c>
      <c r="I1524" t="s">
        <v>624</v>
      </c>
      <c r="J1524" t="s">
        <v>625</v>
      </c>
      <c r="K1524" t="s">
        <v>626</v>
      </c>
      <c r="L1524">
        <v>1301</v>
      </c>
      <c r="N1524">
        <v>1003</v>
      </c>
      <c r="O1524" t="s">
        <v>142</v>
      </c>
      <c r="P1524" t="s">
        <v>142</v>
      </c>
      <c r="Q1524">
        <v>1</v>
      </c>
      <c r="W1524">
        <v>0</v>
      </c>
      <c r="X1524">
        <v>1996222970</v>
      </c>
      <c r="Y1524">
        <v>101</v>
      </c>
      <c r="AA1524">
        <v>27.92</v>
      </c>
      <c r="AB1524">
        <v>0</v>
      </c>
      <c r="AC1524">
        <v>0</v>
      </c>
      <c r="AD1524">
        <v>0</v>
      </c>
      <c r="AE1524">
        <v>12.3</v>
      </c>
      <c r="AF1524">
        <v>0</v>
      </c>
      <c r="AG1524">
        <v>0</v>
      </c>
      <c r="AH1524">
        <v>0</v>
      </c>
      <c r="AI1524">
        <v>2.27</v>
      </c>
      <c r="AJ1524">
        <v>1</v>
      </c>
      <c r="AK1524">
        <v>1</v>
      </c>
      <c r="AL1524">
        <v>1</v>
      </c>
      <c r="AN1524">
        <v>0</v>
      </c>
      <c r="AO1524">
        <v>1</v>
      </c>
      <c r="AP1524">
        <v>0</v>
      </c>
      <c r="AQ1524">
        <v>0</v>
      </c>
      <c r="AR1524">
        <v>0</v>
      </c>
      <c r="AS1524" t="s">
        <v>3</v>
      </c>
      <c r="AT1524">
        <v>101</v>
      </c>
      <c r="AU1524" t="s">
        <v>3</v>
      </c>
      <c r="AV1524">
        <v>0</v>
      </c>
      <c r="AW1524">
        <v>2</v>
      </c>
      <c r="AX1524">
        <v>36408762</v>
      </c>
      <c r="AY1524">
        <v>1</v>
      </c>
      <c r="AZ1524">
        <v>0</v>
      </c>
      <c r="BA1524">
        <v>1485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X1524">
        <f>Y1524*Source!I1559</f>
        <v>21.694800000000001</v>
      </c>
      <c r="CY1524">
        <f t="shared" si="228"/>
        <v>27.92</v>
      </c>
      <c r="CZ1524">
        <f t="shared" si="229"/>
        <v>12.3</v>
      </c>
      <c r="DA1524">
        <f t="shared" si="230"/>
        <v>2.27</v>
      </c>
      <c r="DB1524">
        <f t="shared" si="231"/>
        <v>1242.3</v>
      </c>
      <c r="DC1524">
        <f t="shared" si="232"/>
        <v>0</v>
      </c>
    </row>
    <row r="1525" spans="1:107">
      <c r="A1525">
        <f>ROW(Source!A1560)</f>
        <v>1560</v>
      </c>
      <c r="B1525">
        <v>36401907</v>
      </c>
      <c r="C1525">
        <v>36408763</v>
      </c>
      <c r="D1525">
        <v>18409850</v>
      </c>
      <c r="E1525">
        <v>1</v>
      </c>
      <c r="F1525">
        <v>1</v>
      </c>
      <c r="G1525">
        <v>1</v>
      </c>
      <c r="H1525">
        <v>1</v>
      </c>
      <c r="I1525" t="s">
        <v>627</v>
      </c>
      <c r="J1525" t="s">
        <v>3</v>
      </c>
      <c r="K1525" t="s">
        <v>628</v>
      </c>
      <c r="L1525">
        <v>1369</v>
      </c>
      <c r="N1525">
        <v>1013</v>
      </c>
      <c r="O1525" t="s">
        <v>514</v>
      </c>
      <c r="P1525" t="s">
        <v>514</v>
      </c>
      <c r="Q1525">
        <v>1</v>
      </c>
      <c r="W1525">
        <v>0</v>
      </c>
      <c r="X1525">
        <v>855544366</v>
      </c>
      <c r="Y1525">
        <v>102.35</v>
      </c>
      <c r="AA1525">
        <v>0</v>
      </c>
      <c r="AB1525">
        <v>0</v>
      </c>
      <c r="AC1525">
        <v>0</v>
      </c>
      <c r="AD1525">
        <v>289.7</v>
      </c>
      <c r="AE1525">
        <v>0</v>
      </c>
      <c r="AF1525">
        <v>0</v>
      </c>
      <c r="AG1525">
        <v>0</v>
      </c>
      <c r="AH1525">
        <v>289.7</v>
      </c>
      <c r="AI1525">
        <v>1</v>
      </c>
      <c r="AJ1525">
        <v>1</v>
      </c>
      <c r="AK1525">
        <v>1</v>
      </c>
      <c r="AL1525">
        <v>1</v>
      </c>
      <c r="AN1525">
        <v>0</v>
      </c>
      <c r="AO1525">
        <v>1</v>
      </c>
      <c r="AP1525">
        <v>1</v>
      </c>
      <c r="AQ1525">
        <v>0</v>
      </c>
      <c r="AR1525">
        <v>0</v>
      </c>
      <c r="AS1525" t="s">
        <v>3</v>
      </c>
      <c r="AT1525">
        <v>89</v>
      </c>
      <c r="AU1525" t="s">
        <v>134</v>
      </c>
      <c r="AV1525">
        <v>1</v>
      </c>
      <c r="AW1525">
        <v>2</v>
      </c>
      <c r="AX1525">
        <v>36408783</v>
      </c>
      <c r="AY1525">
        <v>2</v>
      </c>
      <c r="AZ1525">
        <v>131072</v>
      </c>
      <c r="BA1525">
        <v>1486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X1525">
        <f>Y1525*Source!I1560</f>
        <v>27.480975000000001</v>
      </c>
      <c r="CY1525">
        <f>AD1525</f>
        <v>289.7</v>
      </c>
      <c r="CZ1525">
        <f>AH1525</f>
        <v>289.7</v>
      </c>
      <c r="DA1525">
        <f>AL1525</f>
        <v>1</v>
      </c>
      <c r="DB1525">
        <f>ROUND((ROUND(AT1525*CZ1525,2)*1.15),2)</f>
        <v>29650.799999999999</v>
      </c>
      <c r="DC1525">
        <f>ROUND((ROUND(AT1525*AG1525,2)*1.15),2)</f>
        <v>0</v>
      </c>
    </row>
    <row r="1526" spans="1:107">
      <c r="A1526">
        <f>ROW(Source!A1560)</f>
        <v>1560</v>
      </c>
      <c r="B1526">
        <v>36401907</v>
      </c>
      <c r="C1526">
        <v>36408763</v>
      </c>
      <c r="D1526">
        <v>29173472</v>
      </c>
      <c r="E1526">
        <v>1</v>
      </c>
      <c r="F1526">
        <v>1</v>
      </c>
      <c r="G1526">
        <v>1</v>
      </c>
      <c r="H1526">
        <v>2</v>
      </c>
      <c r="I1526" t="s">
        <v>577</v>
      </c>
      <c r="J1526" t="s">
        <v>578</v>
      </c>
      <c r="K1526" t="s">
        <v>579</v>
      </c>
      <c r="L1526">
        <v>1368</v>
      </c>
      <c r="N1526">
        <v>1011</v>
      </c>
      <c r="O1526" t="s">
        <v>520</v>
      </c>
      <c r="P1526" t="s">
        <v>520</v>
      </c>
      <c r="Q1526">
        <v>1</v>
      </c>
      <c r="W1526">
        <v>0</v>
      </c>
      <c r="X1526">
        <v>275932499</v>
      </c>
      <c r="Y1526">
        <v>2.7</v>
      </c>
      <c r="AA1526">
        <v>0</v>
      </c>
      <c r="AB1526">
        <v>12.75</v>
      </c>
      <c r="AC1526">
        <v>0</v>
      </c>
      <c r="AD1526">
        <v>0</v>
      </c>
      <c r="AE1526">
        <v>0</v>
      </c>
      <c r="AF1526">
        <v>3</v>
      </c>
      <c r="AG1526">
        <v>0</v>
      </c>
      <c r="AH1526">
        <v>0</v>
      </c>
      <c r="AI1526">
        <v>1</v>
      </c>
      <c r="AJ1526">
        <v>4.25</v>
      </c>
      <c r="AK1526">
        <v>33.32</v>
      </c>
      <c r="AL1526">
        <v>1</v>
      </c>
      <c r="AN1526">
        <v>0</v>
      </c>
      <c r="AO1526">
        <v>1</v>
      </c>
      <c r="AP1526">
        <v>1</v>
      </c>
      <c r="AQ1526">
        <v>0</v>
      </c>
      <c r="AR1526">
        <v>0</v>
      </c>
      <c r="AS1526" t="s">
        <v>3</v>
      </c>
      <c r="AT1526">
        <v>2.16</v>
      </c>
      <c r="AU1526" t="s">
        <v>133</v>
      </c>
      <c r="AV1526">
        <v>0</v>
      </c>
      <c r="AW1526">
        <v>2</v>
      </c>
      <c r="AX1526">
        <v>36408784</v>
      </c>
      <c r="AY1526">
        <v>1</v>
      </c>
      <c r="AZ1526">
        <v>0</v>
      </c>
      <c r="BA1526">
        <v>1487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X1526">
        <f>Y1526*Source!I1560</f>
        <v>0.72495000000000009</v>
      </c>
      <c r="CY1526">
        <f>AB1526</f>
        <v>12.75</v>
      </c>
      <c r="CZ1526">
        <f>AF1526</f>
        <v>3</v>
      </c>
      <c r="DA1526">
        <f>AJ1526</f>
        <v>4.25</v>
      </c>
      <c r="DB1526">
        <f>ROUND((ROUND(AT1526*CZ1526,2)*1.25),2)</f>
        <v>8.1</v>
      </c>
      <c r="DC1526">
        <f>ROUND((ROUND(AT1526*AG1526,2)*1.25),2)</f>
        <v>0</v>
      </c>
    </row>
    <row r="1527" spans="1:107">
      <c r="A1527">
        <f>ROW(Source!A1560)</f>
        <v>1560</v>
      </c>
      <c r="B1527">
        <v>36401907</v>
      </c>
      <c r="C1527">
        <v>36408763</v>
      </c>
      <c r="D1527">
        <v>29174538</v>
      </c>
      <c r="E1527">
        <v>1</v>
      </c>
      <c r="F1527">
        <v>1</v>
      </c>
      <c r="G1527">
        <v>1</v>
      </c>
      <c r="H1527">
        <v>2</v>
      </c>
      <c r="I1527" t="s">
        <v>629</v>
      </c>
      <c r="J1527" t="s">
        <v>630</v>
      </c>
      <c r="K1527" t="s">
        <v>631</v>
      </c>
      <c r="L1527">
        <v>1368</v>
      </c>
      <c r="N1527">
        <v>1011</v>
      </c>
      <c r="O1527" t="s">
        <v>520</v>
      </c>
      <c r="P1527" t="s">
        <v>520</v>
      </c>
      <c r="Q1527">
        <v>1</v>
      </c>
      <c r="W1527">
        <v>0</v>
      </c>
      <c r="X1527">
        <v>1107538725</v>
      </c>
      <c r="Y1527">
        <v>0.58749999999999991</v>
      </c>
      <c r="AA1527">
        <v>0</v>
      </c>
      <c r="AB1527">
        <v>187.1</v>
      </c>
      <c r="AC1527">
        <v>0</v>
      </c>
      <c r="AD1527">
        <v>0</v>
      </c>
      <c r="AE1527">
        <v>0</v>
      </c>
      <c r="AF1527">
        <v>33.590000000000003</v>
      </c>
      <c r="AG1527">
        <v>0</v>
      </c>
      <c r="AH1527">
        <v>0</v>
      </c>
      <c r="AI1527">
        <v>1</v>
      </c>
      <c r="AJ1527">
        <v>5.57</v>
      </c>
      <c r="AK1527">
        <v>33.32</v>
      </c>
      <c r="AL1527">
        <v>1</v>
      </c>
      <c r="AN1527">
        <v>0</v>
      </c>
      <c r="AO1527">
        <v>1</v>
      </c>
      <c r="AP1527">
        <v>1</v>
      </c>
      <c r="AQ1527">
        <v>0</v>
      </c>
      <c r="AR1527">
        <v>0</v>
      </c>
      <c r="AS1527" t="s">
        <v>3</v>
      </c>
      <c r="AT1527">
        <v>0.47</v>
      </c>
      <c r="AU1527" t="s">
        <v>133</v>
      </c>
      <c r="AV1527">
        <v>0</v>
      </c>
      <c r="AW1527">
        <v>2</v>
      </c>
      <c r="AX1527">
        <v>36408785</v>
      </c>
      <c r="AY1527">
        <v>1</v>
      </c>
      <c r="AZ1527">
        <v>0</v>
      </c>
      <c r="BA1527">
        <v>1488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X1527">
        <f>Y1527*Source!I1560</f>
        <v>0.15774374999999999</v>
      </c>
      <c r="CY1527">
        <f>AB1527</f>
        <v>187.1</v>
      </c>
      <c r="CZ1527">
        <f>AF1527</f>
        <v>33.590000000000003</v>
      </c>
      <c r="DA1527">
        <f>AJ1527</f>
        <v>5.57</v>
      </c>
      <c r="DB1527">
        <f>ROUND((ROUND(AT1527*CZ1527,2)*1.25),2)</f>
        <v>19.739999999999998</v>
      </c>
      <c r="DC1527">
        <f>ROUND((ROUND(AT1527*AG1527,2)*1.25),2)</f>
        <v>0</v>
      </c>
    </row>
    <row r="1528" spans="1:107">
      <c r="A1528">
        <f>ROW(Source!A1560)</f>
        <v>1560</v>
      </c>
      <c r="B1528">
        <v>36401907</v>
      </c>
      <c r="C1528">
        <v>36408763</v>
      </c>
      <c r="D1528">
        <v>29174580</v>
      </c>
      <c r="E1528">
        <v>1</v>
      </c>
      <c r="F1528">
        <v>1</v>
      </c>
      <c r="G1528">
        <v>1</v>
      </c>
      <c r="H1528">
        <v>2</v>
      </c>
      <c r="I1528" t="s">
        <v>632</v>
      </c>
      <c r="J1528" t="s">
        <v>633</v>
      </c>
      <c r="K1528" t="s">
        <v>634</v>
      </c>
      <c r="L1528">
        <v>1368</v>
      </c>
      <c r="N1528">
        <v>1011</v>
      </c>
      <c r="O1528" t="s">
        <v>520</v>
      </c>
      <c r="P1528" t="s">
        <v>520</v>
      </c>
      <c r="Q1528">
        <v>1</v>
      </c>
      <c r="W1528">
        <v>0</v>
      </c>
      <c r="X1528">
        <v>-169468834</v>
      </c>
      <c r="Y1528">
        <v>0.66250000000000009</v>
      </c>
      <c r="AA1528">
        <v>0</v>
      </c>
      <c r="AB1528">
        <v>31.87</v>
      </c>
      <c r="AC1528">
        <v>0</v>
      </c>
      <c r="AD1528">
        <v>0</v>
      </c>
      <c r="AE1528">
        <v>0</v>
      </c>
      <c r="AF1528">
        <v>2.08</v>
      </c>
      <c r="AG1528">
        <v>0</v>
      </c>
      <c r="AH1528">
        <v>0</v>
      </c>
      <c r="AI1528">
        <v>1</v>
      </c>
      <c r="AJ1528">
        <v>15.32</v>
      </c>
      <c r="AK1528">
        <v>33.32</v>
      </c>
      <c r="AL1528">
        <v>1</v>
      </c>
      <c r="AN1528">
        <v>0</v>
      </c>
      <c r="AO1528">
        <v>1</v>
      </c>
      <c r="AP1528">
        <v>1</v>
      </c>
      <c r="AQ1528">
        <v>0</v>
      </c>
      <c r="AR1528">
        <v>0</v>
      </c>
      <c r="AS1528" t="s">
        <v>3</v>
      </c>
      <c r="AT1528">
        <v>0.53</v>
      </c>
      <c r="AU1528" t="s">
        <v>133</v>
      </c>
      <c r="AV1528">
        <v>0</v>
      </c>
      <c r="AW1528">
        <v>2</v>
      </c>
      <c r="AX1528">
        <v>36408786</v>
      </c>
      <c r="AY1528">
        <v>1</v>
      </c>
      <c r="AZ1528">
        <v>0</v>
      </c>
      <c r="BA1528">
        <v>1489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X1528">
        <f>Y1528*Source!I1560</f>
        <v>0.17788125000000005</v>
      </c>
      <c r="CY1528">
        <f>AB1528</f>
        <v>31.87</v>
      </c>
      <c r="CZ1528">
        <f>AF1528</f>
        <v>2.08</v>
      </c>
      <c r="DA1528">
        <f>AJ1528</f>
        <v>15.32</v>
      </c>
      <c r="DB1528">
        <f>ROUND((ROUND(AT1528*CZ1528,2)*1.25),2)</f>
        <v>1.38</v>
      </c>
      <c r="DC1528">
        <f>ROUND((ROUND(AT1528*AG1528,2)*1.25),2)</f>
        <v>0</v>
      </c>
    </row>
    <row r="1529" spans="1:107">
      <c r="A1529">
        <f>ROW(Source!A1560)</f>
        <v>1560</v>
      </c>
      <c r="B1529">
        <v>36401907</v>
      </c>
      <c r="C1529">
        <v>36408763</v>
      </c>
      <c r="D1529">
        <v>29108656</v>
      </c>
      <c r="E1529">
        <v>1</v>
      </c>
      <c r="F1529">
        <v>1</v>
      </c>
      <c r="G1529">
        <v>1</v>
      </c>
      <c r="H1529">
        <v>3</v>
      </c>
      <c r="I1529" t="s">
        <v>635</v>
      </c>
      <c r="J1529" t="s">
        <v>636</v>
      </c>
      <c r="K1529" t="s">
        <v>637</v>
      </c>
      <c r="L1529">
        <v>1354</v>
      </c>
      <c r="N1529">
        <v>1010</v>
      </c>
      <c r="O1529" t="s">
        <v>237</v>
      </c>
      <c r="P1529" t="s">
        <v>237</v>
      </c>
      <c r="Q1529">
        <v>1</v>
      </c>
      <c r="W1529">
        <v>0</v>
      </c>
      <c r="X1529">
        <v>1057373551</v>
      </c>
      <c r="Y1529">
        <v>7</v>
      </c>
      <c r="AA1529">
        <v>103.47</v>
      </c>
      <c r="AB1529">
        <v>0</v>
      </c>
      <c r="AC1529">
        <v>0</v>
      </c>
      <c r="AD1529">
        <v>0</v>
      </c>
      <c r="AE1529">
        <v>13.87</v>
      </c>
      <c r="AF1529">
        <v>0</v>
      </c>
      <c r="AG1529">
        <v>0</v>
      </c>
      <c r="AH1529">
        <v>0</v>
      </c>
      <c r="AI1529">
        <v>7.46</v>
      </c>
      <c r="AJ1529">
        <v>1</v>
      </c>
      <c r="AK1529">
        <v>1</v>
      </c>
      <c r="AL1529">
        <v>1</v>
      </c>
      <c r="AN1529">
        <v>0</v>
      </c>
      <c r="AO1529">
        <v>1</v>
      </c>
      <c r="AP1529">
        <v>0</v>
      </c>
      <c r="AQ1529">
        <v>0</v>
      </c>
      <c r="AR1529">
        <v>0</v>
      </c>
      <c r="AS1529" t="s">
        <v>3</v>
      </c>
      <c r="AT1529">
        <v>7</v>
      </c>
      <c r="AU1529" t="s">
        <v>3</v>
      </c>
      <c r="AV1529">
        <v>0</v>
      </c>
      <c r="AW1529">
        <v>2</v>
      </c>
      <c r="AX1529">
        <v>36408787</v>
      </c>
      <c r="AY1529">
        <v>1</v>
      </c>
      <c r="AZ1529">
        <v>0</v>
      </c>
      <c r="BA1529">
        <v>1490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X1529">
        <f>Y1529*Source!I1560</f>
        <v>1.8795000000000002</v>
      </c>
      <c r="CY1529">
        <f t="shared" ref="CY1529:CY1543" si="233">AA1529</f>
        <v>103.47</v>
      </c>
      <c r="CZ1529">
        <f t="shared" ref="CZ1529:CZ1543" si="234">AE1529</f>
        <v>13.87</v>
      </c>
      <c r="DA1529">
        <f t="shared" ref="DA1529:DA1543" si="235">AI1529</f>
        <v>7.46</v>
      </c>
      <c r="DB1529">
        <f t="shared" ref="DB1529:DB1543" si="236">ROUND(ROUND(AT1529*CZ1529,2),2)</f>
        <v>97.09</v>
      </c>
      <c r="DC1529">
        <f t="shared" ref="DC1529:DC1543" si="237">ROUND(ROUND(AT1529*AG1529,2),2)</f>
        <v>0</v>
      </c>
    </row>
    <row r="1530" spans="1:107">
      <c r="A1530">
        <f>ROW(Source!A1560)</f>
        <v>1560</v>
      </c>
      <c r="B1530">
        <v>36401907</v>
      </c>
      <c r="C1530">
        <v>36408763</v>
      </c>
      <c r="D1530">
        <v>29109354</v>
      </c>
      <c r="E1530">
        <v>1</v>
      </c>
      <c r="F1530">
        <v>1</v>
      </c>
      <c r="G1530">
        <v>1</v>
      </c>
      <c r="H1530">
        <v>3</v>
      </c>
      <c r="I1530" t="s">
        <v>638</v>
      </c>
      <c r="J1530" t="s">
        <v>639</v>
      </c>
      <c r="K1530" t="s">
        <v>640</v>
      </c>
      <c r="L1530">
        <v>1346</v>
      </c>
      <c r="N1530">
        <v>1009</v>
      </c>
      <c r="O1530" t="s">
        <v>160</v>
      </c>
      <c r="P1530" t="s">
        <v>160</v>
      </c>
      <c r="Q1530">
        <v>1</v>
      </c>
      <c r="W1530">
        <v>0</v>
      </c>
      <c r="X1530">
        <v>-882693383</v>
      </c>
      <c r="Y1530">
        <v>10</v>
      </c>
      <c r="AA1530">
        <v>64.010000000000005</v>
      </c>
      <c r="AB1530">
        <v>0</v>
      </c>
      <c r="AC1530">
        <v>0</v>
      </c>
      <c r="AD1530">
        <v>0</v>
      </c>
      <c r="AE1530">
        <v>46.72</v>
      </c>
      <c r="AF1530">
        <v>0</v>
      </c>
      <c r="AG1530">
        <v>0</v>
      </c>
      <c r="AH1530">
        <v>0</v>
      </c>
      <c r="AI1530">
        <v>1.37</v>
      </c>
      <c r="AJ1530">
        <v>1</v>
      </c>
      <c r="AK1530">
        <v>1</v>
      </c>
      <c r="AL1530">
        <v>1</v>
      </c>
      <c r="AN1530">
        <v>0</v>
      </c>
      <c r="AO1530">
        <v>1</v>
      </c>
      <c r="AP1530">
        <v>0</v>
      </c>
      <c r="AQ1530">
        <v>0</v>
      </c>
      <c r="AR1530">
        <v>0</v>
      </c>
      <c r="AS1530" t="s">
        <v>3</v>
      </c>
      <c r="AT1530">
        <v>10</v>
      </c>
      <c r="AU1530" t="s">
        <v>3</v>
      </c>
      <c r="AV1530">
        <v>0</v>
      </c>
      <c r="AW1530">
        <v>2</v>
      </c>
      <c r="AX1530">
        <v>36408788</v>
      </c>
      <c r="AY1530">
        <v>1</v>
      </c>
      <c r="AZ1530">
        <v>0</v>
      </c>
      <c r="BA1530">
        <v>1491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X1530">
        <f>Y1530*Source!I1560</f>
        <v>2.6850000000000001</v>
      </c>
      <c r="CY1530">
        <f t="shared" si="233"/>
        <v>64.010000000000005</v>
      </c>
      <c r="CZ1530">
        <f t="shared" si="234"/>
        <v>46.72</v>
      </c>
      <c r="DA1530">
        <f t="shared" si="235"/>
        <v>1.37</v>
      </c>
      <c r="DB1530">
        <f t="shared" si="236"/>
        <v>467.2</v>
      </c>
      <c r="DC1530">
        <f t="shared" si="237"/>
        <v>0</v>
      </c>
    </row>
    <row r="1531" spans="1:107">
      <c r="A1531">
        <f>ROW(Source!A1560)</f>
        <v>1560</v>
      </c>
      <c r="B1531">
        <v>36401907</v>
      </c>
      <c r="C1531">
        <v>36408763</v>
      </c>
      <c r="D1531">
        <v>29109414</v>
      </c>
      <c r="E1531">
        <v>1</v>
      </c>
      <c r="F1531">
        <v>1</v>
      </c>
      <c r="G1531">
        <v>1</v>
      </c>
      <c r="H1531">
        <v>3</v>
      </c>
      <c r="I1531" t="s">
        <v>641</v>
      </c>
      <c r="J1531" t="s">
        <v>642</v>
      </c>
      <c r="K1531" t="s">
        <v>643</v>
      </c>
      <c r="L1531">
        <v>1346</v>
      </c>
      <c r="N1531">
        <v>1009</v>
      </c>
      <c r="O1531" t="s">
        <v>160</v>
      </c>
      <c r="P1531" t="s">
        <v>160</v>
      </c>
      <c r="Q1531">
        <v>1</v>
      </c>
      <c r="W1531">
        <v>0</v>
      </c>
      <c r="X1531">
        <v>1092262719</v>
      </c>
      <c r="Y1531">
        <v>119</v>
      </c>
      <c r="AA1531">
        <v>10.1</v>
      </c>
      <c r="AB1531">
        <v>0</v>
      </c>
      <c r="AC1531">
        <v>0</v>
      </c>
      <c r="AD1531">
        <v>0</v>
      </c>
      <c r="AE1531">
        <v>1.58</v>
      </c>
      <c r="AF1531">
        <v>0</v>
      </c>
      <c r="AG1531">
        <v>0</v>
      </c>
      <c r="AH1531">
        <v>0</v>
      </c>
      <c r="AI1531">
        <v>6.39</v>
      </c>
      <c r="AJ1531">
        <v>1</v>
      </c>
      <c r="AK1531">
        <v>1</v>
      </c>
      <c r="AL1531">
        <v>1</v>
      </c>
      <c r="AN1531">
        <v>0</v>
      </c>
      <c r="AO1531">
        <v>1</v>
      </c>
      <c r="AP1531">
        <v>0</v>
      </c>
      <c r="AQ1531">
        <v>0</v>
      </c>
      <c r="AR1531">
        <v>0</v>
      </c>
      <c r="AS1531" t="s">
        <v>3</v>
      </c>
      <c r="AT1531">
        <v>119</v>
      </c>
      <c r="AU1531" t="s">
        <v>3</v>
      </c>
      <c r="AV1531">
        <v>0</v>
      </c>
      <c r="AW1531">
        <v>2</v>
      </c>
      <c r="AX1531">
        <v>36408789</v>
      </c>
      <c r="AY1531">
        <v>1</v>
      </c>
      <c r="AZ1531">
        <v>0</v>
      </c>
      <c r="BA1531">
        <v>1492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X1531">
        <f>Y1531*Source!I1560</f>
        <v>31.951500000000003</v>
      </c>
      <c r="CY1531">
        <f t="shared" si="233"/>
        <v>10.1</v>
      </c>
      <c r="CZ1531">
        <f t="shared" si="234"/>
        <v>1.58</v>
      </c>
      <c r="DA1531">
        <f t="shared" si="235"/>
        <v>6.39</v>
      </c>
      <c r="DB1531">
        <f t="shared" si="236"/>
        <v>188.02</v>
      </c>
      <c r="DC1531">
        <f t="shared" si="237"/>
        <v>0</v>
      </c>
    </row>
    <row r="1532" spans="1:107">
      <c r="A1532">
        <f>ROW(Source!A1560)</f>
        <v>1560</v>
      </c>
      <c r="B1532">
        <v>36401907</v>
      </c>
      <c r="C1532">
        <v>36408763</v>
      </c>
      <c r="D1532">
        <v>29109781</v>
      </c>
      <c r="E1532">
        <v>1</v>
      </c>
      <c r="F1532">
        <v>1</v>
      </c>
      <c r="G1532">
        <v>1</v>
      </c>
      <c r="H1532">
        <v>3</v>
      </c>
      <c r="I1532" t="s">
        <v>644</v>
      </c>
      <c r="J1532" t="s">
        <v>645</v>
      </c>
      <c r="K1532" t="s">
        <v>646</v>
      </c>
      <c r="L1532">
        <v>1346</v>
      </c>
      <c r="N1532">
        <v>1009</v>
      </c>
      <c r="O1532" t="s">
        <v>160</v>
      </c>
      <c r="P1532" t="s">
        <v>160</v>
      </c>
      <c r="Q1532">
        <v>1</v>
      </c>
      <c r="W1532">
        <v>0</v>
      </c>
      <c r="X1532">
        <v>-306339415</v>
      </c>
      <c r="Y1532">
        <v>9</v>
      </c>
      <c r="AA1532">
        <v>60.38</v>
      </c>
      <c r="AB1532">
        <v>0</v>
      </c>
      <c r="AC1532">
        <v>0</v>
      </c>
      <c r="AD1532">
        <v>0</v>
      </c>
      <c r="AE1532">
        <v>11.12</v>
      </c>
      <c r="AF1532">
        <v>0</v>
      </c>
      <c r="AG1532">
        <v>0</v>
      </c>
      <c r="AH1532">
        <v>0</v>
      </c>
      <c r="AI1532">
        <v>5.43</v>
      </c>
      <c r="AJ1532">
        <v>1</v>
      </c>
      <c r="AK1532">
        <v>1</v>
      </c>
      <c r="AL1532">
        <v>1</v>
      </c>
      <c r="AN1532">
        <v>0</v>
      </c>
      <c r="AO1532">
        <v>1</v>
      </c>
      <c r="AP1532">
        <v>0</v>
      </c>
      <c r="AQ1532">
        <v>0</v>
      </c>
      <c r="AR1532">
        <v>0</v>
      </c>
      <c r="AS1532" t="s">
        <v>3</v>
      </c>
      <c r="AT1532">
        <v>9</v>
      </c>
      <c r="AU1532" t="s">
        <v>3</v>
      </c>
      <c r="AV1532">
        <v>0</v>
      </c>
      <c r="AW1532">
        <v>2</v>
      </c>
      <c r="AX1532">
        <v>36408790</v>
      </c>
      <c r="AY1532">
        <v>1</v>
      </c>
      <c r="AZ1532">
        <v>0</v>
      </c>
      <c r="BA1532">
        <v>1493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X1532">
        <f>Y1532*Source!I1560</f>
        <v>2.4165000000000001</v>
      </c>
      <c r="CY1532">
        <f t="shared" si="233"/>
        <v>60.38</v>
      </c>
      <c r="CZ1532">
        <f t="shared" si="234"/>
        <v>11.12</v>
      </c>
      <c r="DA1532">
        <f t="shared" si="235"/>
        <v>5.43</v>
      </c>
      <c r="DB1532">
        <f t="shared" si="236"/>
        <v>100.08</v>
      </c>
      <c r="DC1532">
        <f t="shared" si="237"/>
        <v>0</v>
      </c>
    </row>
    <row r="1533" spans="1:107">
      <c r="A1533">
        <f>ROW(Source!A1560)</f>
        <v>1560</v>
      </c>
      <c r="B1533">
        <v>36401907</v>
      </c>
      <c r="C1533">
        <v>36408763</v>
      </c>
      <c r="D1533">
        <v>29109782</v>
      </c>
      <c r="E1533">
        <v>1</v>
      </c>
      <c r="F1533">
        <v>1</v>
      </c>
      <c r="G1533">
        <v>1</v>
      </c>
      <c r="H1533">
        <v>3</v>
      </c>
      <c r="I1533" t="s">
        <v>647</v>
      </c>
      <c r="J1533" t="s">
        <v>648</v>
      </c>
      <c r="K1533" t="s">
        <v>649</v>
      </c>
      <c r="L1533">
        <v>1346</v>
      </c>
      <c r="N1533">
        <v>1009</v>
      </c>
      <c r="O1533" t="s">
        <v>160</v>
      </c>
      <c r="P1533" t="s">
        <v>160</v>
      </c>
      <c r="Q1533">
        <v>1</v>
      </c>
      <c r="W1533">
        <v>0</v>
      </c>
      <c r="X1533">
        <v>-71279152</v>
      </c>
      <c r="Y1533">
        <v>85</v>
      </c>
      <c r="AA1533">
        <v>16.309999999999999</v>
      </c>
      <c r="AB1533">
        <v>0</v>
      </c>
      <c r="AC1533">
        <v>0</v>
      </c>
      <c r="AD1533">
        <v>0</v>
      </c>
      <c r="AE1533">
        <v>4.3600000000000003</v>
      </c>
      <c r="AF1533">
        <v>0</v>
      </c>
      <c r="AG1533">
        <v>0</v>
      </c>
      <c r="AH1533">
        <v>0</v>
      </c>
      <c r="AI1533">
        <v>3.74</v>
      </c>
      <c r="AJ1533">
        <v>1</v>
      </c>
      <c r="AK1533">
        <v>1</v>
      </c>
      <c r="AL1533">
        <v>1</v>
      </c>
      <c r="AN1533">
        <v>0</v>
      </c>
      <c r="AO1533">
        <v>1</v>
      </c>
      <c r="AP1533">
        <v>0</v>
      </c>
      <c r="AQ1533">
        <v>0</v>
      </c>
      <c r="AR1533">
        <v>0</v>
      </c>
      <c r="AS1533" t="s">
        <v>3</v>
      </c>
      <c r="AT1533">
        <v>85</v>
      </c>
      <c r="AU1533" t="s">
        <v>3</v>
      </c>
      <c r="AV1533">
        <v>0</v>
      </c>
      <c r="AW1533">
        <v>2</v>
      </c>
      <c r="AX1533">
        <v>36408791</v>
      </c>
      <c r="AY1533">
        <v>1</v>
      </c>
      <c r="AZ1533">
        <v>0</v>
      </c>
      <c r="BA1533">
        <v>1494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X1533">
        <f>Y1533*Source!I1560</f>
        <v>22.822500000000002</v>
      </c>
      <c r="CY1533">
        <f t="shared" si="233"/>
        <v>16.309999999999999</v>
      </c>
      <c r="CZ1533">
        <f t="shared" si="234"/>
        <v>4.3600000000000003</v>
      </c>
      <c r="DA1533">
        <f t="shared" si="235"/>
        <v>3.74</v>
      </c>
      <c r="DB1533">
        <f t="shared" si="236"/>
        <v>370.6</v>
      </c>
      <c r="DC1533">
        <f t="shared" si="237"/>
        <v>0</v>
      </c>
    </row>
    <row r="1534" spans="1:107">
      <c r="A1534">
        <f>ROW(Source!A1560)</f>
        <v>1560</v>
      </c>
      <c r="B1534">
        <v>36401907</v>
      </c>
      <c r="C1534">
        <v>36408763</v>
      </c>
      <c r="D1534">
        <v>29110699</v>
      </c>
      <c r="E1534">
        <v>1</v>
      </c>
      <c r="F1534">
        <v>1</v>
      </c>
      <c r="G1534">
        <v>1</v>
      </c>
      <c r="H1534">
        <v>3</v>
      </c>
      <c r="I1534" t="s">
        <v>650</v>
      </c>
      <c r="J1534" t="s">
        <v>651</v>
      </c>
      <c r="K1534" t="s">
        <v>652</v>
      </c>
      <c r="L1534">
        <v>1301</v>
      </c>
      <c r="N1534">
        <v>1003</v>
      </c>
      <c r="O1534" t="s">
        <v>142</v>
      </c>
      <c r="P1534" t="s">
        <v>142</v>
      </c>
      <c r="Q1534">
        <v>1</v>
      </c>
      <c r="W1534">
        <v>0</v>
      </c>
      <c r="X1534">
        <v>1063889258</v>
      </c>
      <c r="Y1534">
        <v>120</v>
      </c>
      <c r="AA1534">
        <v>1.24</v>
      </c>
      <c r="AB1534">
        <v>0</v>
      </c>
      <c r="AC1534">
        <v>0</v>
      </c>
      <c r="AD1534">
        <v>0</v>
      </c>
      <c r="AE1534">
        <v>0.17</v>
      </c>
      <c r="AF1534">
        <v>0</v>
      </c>
      <c r="AG1534">
        <v>0</v>
      </c>
      <c r="AH1534">
        <v>0</v>
      </c>
      <c r="AI1534">
        <v>7.29</v>
      </c>
      <c r="AJ1534">
        <v>1</v>
      </c>
      <c r="AK1534">
        <v>1</v>
      </c>
      <c r="AL1534">
        <v>1</v>
      </c>
      <c r="AN1534">
        <v>0</v>
      </c>
      <c r="AO1534">
        <v>1</v>
      </c>
      <c r="AP1534">
        <v>0</v>
      </c>
      <c r="AQ1534">
        <v>0</v>
      </c>
      <c r="AR1534">
        <v>0</v>
      </c>
      <c r="AS1534" t="s">
        <v>3</v>
      </c>
      <c r="AT1534">
        <v>120</v>
      </c>
      <c r="AU1534" t="s">
        <v>3</v>
      </c>
      <c r="AV1534">
        <v>0</v>
      </c>
      <c r="AW1534">
        <v>2</v>
      </c>
      <c r="AX1534">
        <v>36408792</v>
      </c>
      <c r="AY1534">
        <v>1</v>
      </c>
      <c r="AZ1534">
        <v>0</v>
      </c>
      <c r="BA1534">
        <v>1495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X1534">
        <f>Y1534*Source!I1560</f>
        <v>32.22</v>
      </c>
      <c r="CY1534">
        <f t="shared" si="233"/>
        <v>1.24</v>
      </c>
      <c r="CZ1534">
        <f t="shared" si="234"/>
        <v>0.17</v>
      </c>
      <c r="DA1534">
        <f t="shared" si="235"/>
        <v>7.29</v>
      </c>
      <c r="DB1534">
        <f t="shared" si="236"/>
        <v>20.399999999999999</v>
      </c>
      <c r="DC1534">
        <f t="shared" si="237"/>
        <v>0</v>
      </c>
    </row>
    <row r="1535" spans="1:107">
      <c r="A1535">
        <f>ROW(Source!A1560)</f>
        <v>1560</v>
      </c>
      <c r="B1535">
        <v>36401907</v>
      </c>
      <c r="C1535">
        <v>36408763</v>
      </c>
      <c r="D1535">
        <v>29110797</v>
      </c>
      <c r="E1535">
        <v>1</v>
      </c>
      <c r="F1535">
        <v>1</v>
      </c>
      <c r="G1535">
        <v>1</v>
      </c>
      <c r="H1535">
        <v>3</v>
      </c>
      <c r="I1535" t="s">
        <v>653</v>
      </c>
      <c r="J1535" t="s">
        <v>654</v>
      </c>
      <c r="K1535" t="s">
        <v>655</v>
      </c>
      <c r="L1535">
        <v>1301</v>
      </c>
      <c r="N1535">
        <v>1003</v>
      </c>
      <c r="O1535" t="s">
        <v>142</v>
      </c>
      <c r="P1535" t="s">
        <v>142</v>
      </c>
      <c r="Q1535">
        <v>1</v>
      </c>
      <c r="W1535">
        <v>0</v>
      </c>
      <c r="X1535">
        <v>1919953005</v>
      </c>
      <c r="Y1535">
        <v>82</v>
      </c>
      <c r="AA1535">
        <v>15.5</v>
      </c>
      <c r="AB1535">
        <v>0</v>
      </c>
      <c r="AC1535">
        <v>0</v>
      </c>
      <c r="AD1535">
        <v>0</v>
      </c>
      <c r="AE1535">
        <v>1.74</v>
      </c>
      <c r="AF1535">
        <v>0</v>
      </c>
      <c r="AG1535">
        <v>0</v>
      </c>
      <c r="AH1535">
        <v>0</v>
      </c>
      <c r="AI1535">
        <v>8.91</v>
      </c>
      <c r="AJ1535">
        <v>1</v>
      </c>
      <c r="AK1535">
        <v>1</v>
      </c>
      <c r="AL1535">
        <v>1</v>
      </c>
      <c r="AN1535">
        <v>0</v>
      </c>
      <c r="AO1535">
        <v>1</v>
      </c>
      <c r="AP1535">
        <v>0</v>
      </c>
      <c r="AQ1535">
        <v>0</v>
      </c>
      <c r="AR1535">
        <v>0</v>
      </c>
      <c r="AS1535" t="s">
        <v>3</v>
      </c>
      <c r="AT1535">
        <v>82</v>
      </c>
      <c r="AU1535" t="s">
        <v>3</v>
      </c>
      <c r="AV1535">
        <v>0</v>
      </c>
      <c r="AW1535">
        <v>2</v>
      </c>
      <c r="AX1535">
        <v>36408793</v>
      </c>
      <c r="AY1535">
        <v>1</v>
      </c>
      <c r="AZ1535">
        <v>0</v>
      </c>
      <c r="BA1535">
        <v>1496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X1535">
        <f>Y1535*Source!I1560</f>
        <v>22.017000000000003</v>
      </c>
      <c r="CY1535">
        <f t="shared" si="233"/>
        <v>15.5</v>
      </c>
      <c r="CZ1535">
        <f t="shared" si="234"/>
        <v>1.74</v>
      </c>
      <c r="DA1535">
        <f t="shared" si="235"/>
        <v>8.91</v>
      </c>
      <c r="DB1535">
        <f t="shared" si="236"/>
        <v>142.68</v>
      </c>
      <c r="DC1535">
        <f t="shared" si="237"/>
        <v>0</v>
      </c>
    </row>
    <row r="1536" spans="1:107">
      <c r="A1536">
        <f>ROW(Source!A1560)</f>
        <v>1560</v>
      </c>
      <c r="B1536">
        <v>36401907</v>
      </c>
      <c r="C1536">
        <v>36408763</v>
      </c>
      <c r="D1536">
        <v>29110815</v>
      </c>
      <c r="E1536">
        <v>1</v>
      </c>
      <c r="F1536">
        <v>1</v>
      </c>
      <c r="G1536">
        <v>1</v>
      </c>
      <c r="H1536">
        <v>3</v>
      </c>
      <c r="I1536" t="s">
        <v>656</v>
      </c>
      <c r="J1536" t="s">
        <v>657</v>
      </c>
      <c r="K1536" t="s">
        <v>658</v>
      </c>
      <c r="L1536">
        <v>1301</v>
      </c>
      <c r="N1536">
        <v>1003</v>
      </c>
      <c r="O1536" t="s">
        <v>142</v>
      </c>
      <c r="P1536" t="s">
        <v>142</v>
      </c>
      <c r="Q1536">
        <v>1</v>
      </c>
      <c r="W1536">
        <v>0</v>
      </c>
      <c r="X1536">
        <v>-1169660804</v>
      </c>
      <c r="Y1536">
        <v>116</v>
      </c>
      <c r="AA1536">
        <v>6.29</v>
      </c>
      <c r="AB1536">
        <v>0</v>
      </c>
      <c r="AC1536">
        <v>0</v>
      </c>
      <c r="AD1536">
        <v>0</v>
      </c>
      <c r="AE1536">
        <v>0.85</v>
      </c>
      <c r="AF1536">
        <v>0</v>
      </c>
      <c r="AG1536">
        <v>0</v>
      </c>
      <c r="AH1536">
        <v>0</v>
      </c>
      <c r="AI1536">
        <v>7.4</v>
      </c>
      <c r="AJ1536">
        <v>1</v>
      </c>
      <c r="AK1536">
        <v>1</v>
      </c>
      <c r="AL1536">
        <v>1</v>
      </c>
      <c r="AN1536">
        <v>0</v>
      </c>
      <c r="AO1536">
        <v>1</v>
      </c>
      <c r="AP1536">
        <v>0</v>
      </c>
      <c r="AQ1536">
        <v>0</v>
      </c>
      <c r="AR1536">
        <v>0</v>
      </c>
      <c r="AS1536" t="s">
        <v>3</v>
      </c>
      <c r="AT1536">
        <v>116</v>
      </c>
      <c r="AU1536" t="s">
        <v>3</v>
      </c>
      <c r="AV1536">
        <v>0</v>
      </c>
      <c r="AW1536">
        <v>2</v>
      </c>
      <c r="AX1536">
        <v>36408794</v>
      </c>
      <c r="AY1536">
        <v>1</v>
      </c>
      <c r="AZ1536">
        <v>0</v>
      </c>
      <c r="BA1536">
        <v>1497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X1536">
        <f>Y1536*Source!I1560</f>
        <v>31.146000000000001</v>
      </c>
      <c r="CY1536">
        <f t="shared" si="233"/>
        <v>6.29</v>
      </c>
      <c r="CZ1536">
        <f t="shared" si="234"/>
        <v>0.85</v>
      </c>
      <c r="DA1536">
        <f t="shared" si="235"/>
        <v>7.4</v>
      </c>
      <c r="DB1536">
        <f t="shared" si="236"/>
        <v>98.6</v>
      </c>
      <c r="DC1536">
        <f t="shared" si="237"/>
        <v>0</v>
      </c>
    </row>
    <row r="1537" spans="1:107">
      <c r="A1537">
        <f>ROW(Source!A1560)</f>
        <v>1560</v>
      </c>
      <c r="B1537">
        <v>36401907</v>
      </c>
      <c r="C1537">
        <v>36408763</v>
      </c>
      <c r="D1537">
        <v>29111455</v>
      </c>
      <c r="E1537">
        <v>1</v>
      </c>
      <c r="F1537">
        <v>1</v>
      </c>
      <c r="G1537">
        <v>1</v>
      </c>
      <c r="H1537">
        <v>3</v>
      </c>
      <c r="I1537" t="s">
        <v>659</v>
      </c>
      <c r="J1537" t="s">
        <v>660</v>
      </c>
      <c r="K1537" t="s">
        <v>661</v>
      </c>
      <c r="L1537">
        <v>1327</v>
      </c>
      <c r="N1537">
        <v>1005</v>
      </c>
      <c r="O1537" t="s">
        <v>155</v>
      </c>
      <c r="P1537" t="s">
        <v>155</v>
      </c>
      <c r="Q1537">
        <v>1</v>
      </c>
      <c r="W1537">
        <v>0</v>
      </c>
      <c r="X1537">
        <v>-1126346608</v>
      </c>
      <c r="Y1537">
        <v>212</v>
      </c>
      <c r="AA1537">
        <v>73.790000000000006</v>
      </c>
      <c r="AB1537">
        <v>0</v>
      </c>
      <c r="AC1537">
        <v>0</v>
      </c>
      <c r="AD1537">
        <v>0</v>
      </c>
      <c r="AE1537">
        <v>15.06</v>
      </c>
      <c r="AF1537">
        <v>0</v>
      </c>
      <c r="AG1537">
        <v>0</v>
      </c>
      <c r="AH1537">
        <v>0</v>
      </c>
      <c r="AI1537">
        <v>4.9000000000000004</v>
      </c>
      <c r="AJ1537">
        <v>1</v>
      </c>
      <c r="AK1537">
        <v>1</v>
      </c>
      <c r="AL1537">
        <v>1</v>
      </c>
      <c r="AN1537">
        <v>0</v>
      </c>
      <c r="AO1537">
        <v>1</v>
      </c>
      <c r="AP1537">
        <v>0</v>
      </c>
      <c r="AQ1537">
        <v>0</v>
      </c>
      <c r="AR1537">
        <v>0</v>
      </c>
      <c r="AS1537" t="s">
        <v>3</v>
      </c>
      <c r="AT1537">
        <v>212</v>
      </c>
      <c r="AU1537" t="s">
        <v>3</v>
      </c>
      <c r="AV1537">
        <v>0</v>
      </c>
      <c r="AW1537">
        <v>2</v>
      </c>
      <c r="AX1537">
        <v>36408795</v>
      </c>
      <c r="AY1537">
        <v>1</v>
      </c>
      <c r="AZ1537">
        <v>0</v>
      </c>
      <c r="BA1537">
        <v>1498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X1537">
        <f>Y1537*Source!I1560</f>
        <v>56.922000000000004</v>
      </c>
      <c r="CY1537">
        <f t="shared" si="233"/>
        <v>73.790000000000006</v>
      </c>
      <c r="CZ1537">
        <f t="shared" si="234"/>
        <v>15.06</v>
      </c>
      <c r="DA1537">
        <f t="shared" si="235"/>
        <v>4.9000000000000004</v>
      </c>
      <c r="DB1537">
        <f t="shared" si="236"/>
        <v>3192.72</v>
      </c>
      <c r="DC1537">
        <f t="shared" si="237"/>
        <v>0</v>
      </c>
    </row>
    <row r="1538" spans="1:107">
      <c r="A1538">
        <f>ROW(Source!A1560)</f>
        <v>1560</v>
      </c>
      <c r="B1538">
        <v>36401907</v>
      </c>
      <c r="C1538">
        <v>36408763</v>
      </c>
      <c r="D1538">
        <v>29114733</v>
      </c>
      <c r="E1538">
        <v>1</v>
      </c>
      <c r="F1538">
        <v>1</v>
      </c>
      <c r="G1538">
        <v>1</v>
      </c>
      <c r="H1538">
        <v>3</v>
      </c>
      <c r="I1538" t="s">
        <v>662</v>
      </c>
      <c r="J1538" t="s">
        <v>663</v>
      </c>
      <c r="K1538" t="s">
        <v>664</v>
      </c>
      <c r="L1538">
        <v>1354</v>
      </c>
      <c r="N1538">
        <v>1010</v>
      </c>
      <c r="O1538" t="s">
        <v>237</v>
      </c>
      <c r="P1538" t="s">
        <v>237</v>
      </c>
      <c r="Q1538">
        <v>1</v>
      </c>
      <c r="W1538">
        <v>0</v>
      </c>
      <c r="X1538">
        <v>-1352915271</v>
      </c>
      <c r="Y1538">
        <v>735</v>
      </c>
      <c r="AA1538">
        <v>0.3</v>
      </c>
      <c r="AB1538">
        <v>0</v>
      </c>
      <c r="AC1538">
        <v>0</v>
      </c>
      <c r="AD1538">
        <v>0</v>
      </c>
      <c r="AE1538">
        <v>0.02</v>
      </c>
      <c r="AF1538">
        <v>0</v>
      </c>
      <c r="AG1538">
        <v>0</v>
      </c>
      <c r="AH1538">
        <v>0</v>
      </c>
      <c r="AI1538">
        <v>14.91</v>
      </c>
      <c r="AJ1538">
        <v>1</v>
      </c>
      <c r="AK1538">
        <v>1</v>
      </c>
      <c r="AL1538">
        <v>1</v>
      </c>
      <c r="AN1538">
        <v>0</v>
      </c>
      <c r="AO1538">
        <v>1</v>
      </c>
      <c r="AP1538">
        <v>0</v>
      </c>
      <c r="AQ1538">
        <v>0</v>
      </c>
      <c r="AR1538">
        <v>0</v>
      </c>
      <c r="AS1538" t="s">
        <v>3</v>
      </c>
      <c r="AT1538">
        <v>735</v>
      </c>
      <c r="AU1538" t="s">
        <v>3</v>
      </c>
      <c r="AV1538">
        <v>0</v>
      </c>
      <c r="AW1538">
        <v>2</v>
      </c>
      <c r="AX1538">
        <v>36408796</v>
      </c>
      <c r="AY1538">
        <v>1</v>
      </c>
      <c r="AZ1538">
        <v>0</v>
      </c>
      <c r="BA1538">
        <v>1499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X1538">
        <f>Y1538*Source!I1560</f>
        <v>197.34750000000003</v>
      </c>
      <c r="CY1538">
        <f t="shared" si="233"/>
        <v>0.3</v>
      </c>
      <c r="CZ1538">
        <f t="shared" si="234"/>
        <v>0.02</v>
      </c>
      <c r="DA1538">
        <f t="shared" si="235"/>
        <v>14.91</v>
      </c>
      <c r="DB1538">
        <f t="shared" si="236"/>
        <v>14.7</v>
      </c>
      <c r="DC1538">
        <f t="shared" si="237"/>
        <v>0</v>
      </c>
    </row>
    <row r="1539" spans="1:107">
      <c r="A1539">
        <f>ROW(Source!A1560)</f>
        <v>1560</v>
      </c>
      <c r="B1539">
        <v>36401907</v>
      </c>
      <c r="C1539">
        <v>36408763</v>
      </c>
      <c r="D1539">
        <v>29114734</v>
      </c>
      <c r="E1539">
        <v>1</v>
      </c>
      <c r="F1539">
        <v>1</v>
      </c>
      <c r="G1539">
        <v>1</v>
      </c>
      <c r="H1539">
        <v>3</v>
      </c>
      <c r="I1539" t="s">
        <v>665</v>
      </c>
      <c r="J1539" t="s">
        <v>666</v>
      </c>
      <c r="K1539" t="s">
        <v>667</v>
      </c>
      <c r="L1539">
        <v>1354</v>
      </c>
      <c r="N1539">
        <v>1010</v>
      </c>
      <c r="O1539" t="s">
        <v>237</v>
      </c>
      <c r="P1539" t="s">
        <v>237</v>
      </c>
      <c r="Q1539">
        <v>1</v>
      </c>
      <c r="W1539">
        <v>0</v>
      </c>
      <c r="X1539">
        <v>1370092194</v>
      </c>
      <c r="Y1539">
        <v>1855</v>
      </c>
      <c r="AA1539">
        <v>0.38</v>
      </c>
      <c r="AB1539">
        <v>0</v>
      </c>
      <c r="AC1539">
        <v>0</v>
      </c>
      <c r="AD1539">
        <v>0</v>
      </c>
      <c r="AE1539">
        <v>0.03</v>
      </c>
      <c r="AF1539">
        <v>0</v>
      </c>
      <c r="AG1539">
        <v>0</v>
      </c>
      <c r="AH1539">
        <v>0</v>
      </c>
      <c r="AI1539">
        <v>12.55</v>
      </c>
      <c r="AJ1539">
        <v>1</v>
      </c>
      <c r="AK1539">
        <v>1</v>
      </c>
      <c r="AL1539">
        <v>1</v>
      </c>
      <c r="AN1539">
        <v>0</v>
      </c>
      <c r="AO1539">
        <v>1</v>
      </c>
      <c r="AP1539">
        <v>0</v>
      </c>
      <c r="AQ1539">
        <v>0</v>
      </c>
      <c r="AR1539">
        <v>0</v>
      </c>
      <c r="AS1539" t="s">
        <v>3</v>
      </c>
      <c r="AT1539">
        <v>1855</v>
      </c>
      <c r="AU1539" t="s">
        <v>3</v>
      </c>
      <c r="AV1539">
        <v>0</v>
      </c>
      <c r="AW1539">
        <v>2</v>
      </c>
      <c r="AX1539">
        <v>36408797</v>
      </c>
      <c r="AY1539">
        <v>1</v>
      </c>
      <c r="AZ1539">
        <v>0</v>
      </c>
      <c r="BA1539">
        <v>1500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X1539">
        <f>Y1539*Source!I1560</f>
        <v>498.06750000000005</v>
      </c>
      <c r="CY1539">
        <f t="shared" si="233"/>
        <v>0.38</v>
      </c>
      <c r="CZ1539">
        <f t="shared" si="234"/>
        <v>0.03</v>
      </c>
      <c r="DA1539">
        <f t="shared" si="235"/>
        <v>12.55</v>
      </c>
      <c r="DB1539">
        <f t="shared" si="236"/>
        <v>55.65</v>
      </c>
      <c r="DC1539">
        <f t="shared" si="237"/>
        <v>0</v>
      </c>
    </row>
    <row r="1540" spans="1:107">
      <c r="A1540">
        <f>ROW(Source!A1560)</f>
        <v>1560</v>
      </c>
      <c r="B1540">
        <v>36401907</v>
      </c>
      <c r="C1540">
        <v>36408763</v>
      </c>
      <c r="D1540">
        <v>29114482</v>
      </c>
      <c r="E1540">
        <v>1</v>
      </c>
      <c r="F1540">
        <v>1</v>
      </c>
      <c r="G1540">
        <v>1</v>
      </c>
      <c r="H1540">
        <v>3</v>
      </c>
      <c r="I1540" t="s">
        <v>668</v>
      </c>
      <c r="J1540" t="s">
        <v>669</v>
      </c>
      <c r="K1540" t="s">
        <v>670</v>
      </c>
      <c r="L1540">
        <v>1354</v>
      </c>
      <c r="N1540">
        <v>1010</v>
      </c>
      <c r="O1540" t="s">
        <v>237</v>
      </c>
      <c r="P1540" t="s">
        <v>237</v>
      </c>
      <c r="Q1540">
        <v>1</v>
      </c>
      <c r="W1540">
        <v>0</v>
      </c>
      <c r="X1540">
        <v>-520920930</v>
      </c>
      <c r="Y1540">
        <v>153</v>
      </c>
      <c r="AA1540">
        <v>0.33</v>
      </c>
      <c r="AB1540">
        <v>0</v>
      </c>
      <c r="AC1540">
        <v>0</v>
      </c>
      <c r="AD1540">
        <v>0</v>
      </c>
      <c r="AE1540">
        <v>7.0000000000000007E-2</v>
      </c>
      <c r="AF1540">
        <v>0</v>
      </c>
      <c r="AG1540">
        <v>0</v>
      </c>
      <c r="AH1540">
        <v>0</v>
      </c>
      <c r="AI1540">
        <v>4.74</v>
      </c>
      <c r="AJ1540">
        <v>1</v>
      </c>
      <c r="AK1540">
        <v>1</v>
      </c>
      <c r="AL1540">
        <v>1</v>
      </c>
      <c r="AN1540">
        <v>0</v>
      </c>
      <c r="AO1540">
        <v>1</v>
      </c>
      <c r="AP1540">
        <v>0</v>
      </c>
      <c r="AQ1540">
        <v>0</v>
      </c>
      <c r="AR1540">
        <v>0</v>
      </c>
      <c r="AS1540" t="s">
        <v>3</v>
      </c>
      <c r="AT1540">
        <v>153</v>
      </c>
      <c r="AU1540" t="s">
        <v>3</v>
      </c>
      <c r="AV1540">
        <v>0</v>
      </c>
      <c r="AW1540">
        <v>2</v>
      </c>
      <c r="AX1540">
        <v>36408798</v>
      </c>
      <c r="AY1540">
        <v>1</v>
      </c>
      <c r="AZ1540">
        <v>0</v>
      </c>
      <c r="BA1540">
        <v>1501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X1540">
        <f>Y1540*Source!I1560</f>
        <v>41.080500000000001</v>
      </c>
      <c r="CY1540">
        <f t="shared" si="233"/>
        <v>0.33</v>
      </c>
      <c r="CZ1540">
        <f t="shared" si="234"/>
        <v>7.0000000000000007E-2</v>
      </c>
      <c r="DA1540">
        <f t="shared" si="235"/>
        <v>4.74</v>
      </c>
      <c r="DB1540">
        <f t="shared" si="236"/>
        <v>10.71</v>
      </c>
      <c r="DC1540">
        <f t="shared" si="237"/>
        <v>0</v>
      </c>
    </row>
    <row r="1541" spans="1:107">
      <c r="A1541">
        <f>ROW(Source!A1560)</f>
        <v>1560</v>
      </c>
      <c r="B1541">
        <v>36401907</v>
      </c>
      <c r="C1541">
        <v>36408763</v>
      </c>
      <c r="D1541">
        <v>29129584</v>
      </c>
      <c r="E1541">
        <v>1</v>
      </c>
      <c r="F1541">
        <v>1</v>
      </c>
      <c r="G1541">
        <v>1</v>
      </c>
      <c r="H1541">
        <v>3</v>
      </c>
      <c r="I1541" t="s">
        <v>671</v>
      </c>
      <c r="J1541" t="s">
        <v>672</v>
      </c>
      <c r="K1541" t="s">
        <v>673</v>
      </c>
      <c r="L1541">
        <v>1301</v>
      </c>
      <c r="N1541">
        <v>1003</v>
      </c>
      <c r="O1541" t="s">
        <v>142</v>
      </c>
      <c r="P1541" t="s">
        <v>142</v>
      </c>
      <c r="Q1541">
        <v>1</v>
      </c>
      <c r="W1541">
        <v>0</v>
      </c>
      <c r="X1541">
        <v>-1665253311</v>
      </c>
      <c r="Y1541">
        <v>88</v>
      </c>
      <c r="AA1541">
        <v>53.07</v>
      </c>
      <c r="AB1541">
        <v>0</v>
      </c>
      <c r="AC1541">
        <v>0</v>
      </c>
      <c r="AD1541">
        <v>0</v>
      </c>
      <c r="AE1541">
        <v>7.22</v>
      </c>
      <c r="AF1541">
        <v>0</v>
      </c>
      <c r="AG1541">
        <v>0</v>
      </c>
      <c r="AH1541">
        <v>0</v>
      </c>
      <c r="AI1541">
        <v>7.35</v>
      </c>
      <c r="AJ1541">
        <v>1</v>
      </c>
      <c r="AK1541">
        <v>1</v>
      </c>
      <c r="AL1541">
        <v>1</v>
      </c>
      <c r="AN1541">
        <v>0</v>
      </c>
      <c r="AO1541">
        <v>1</v>
      </c>
      <c r="AP1541">
        <v>0</v>
      </c>
      <c r="AQ1541">
        <v>0</v>
      </c>
      <c r="AR1541">
        <v>0</v>
      </c>
      <c r="AS1541" t="s">
        <v>3</v>
      </c>
      <c r="AT1541">
        <v>88</v>
      </c>
      <c r="AU1541" t="s">
        <v>3</v>
      </c>
      <c r="AV1541">
        <v>0</v>
      </c>
      <c r="AW1541">
        <v>2</v>
      </c>
      <c r="AX1541">
        <v>36408799</v>
      </c>
      <c r="AY1541">
        <v>1</v>
      </c>
      <c r="AZ1541">
        <v>0</v>
      </c>
      <c r="BA1541">
        <v>1502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X1541">
        <f>Y1541*Source!I1560</f>
        <v>23.628</v>
      </c>
      <c r="CY1541">
        <f t="shared" si="233"/>
        <v>53.07</v>
      </c>
      <c r="CZ1541">
        <f t="shared" si="234"/>
        <v>7.22</v>
      </c>
      <c r="DA1541">
        <f t="shared" si="235"/>
        <v>7.35</v>
      </c>
      <c r="DB1541">
        <f t="shared" si="236"/>
        <v>635.36</v>
      </c>
      <c r="DC1541">
        <f t="shared" si="237"/>
        <v>0</v>
      </c>
    </row>
    <row r="1542" spans="1:107">
      <c r="A1542">
        <f>ROW(Source!A1560)</f>
        <v>1560</v>
      </c>
      <c r="B1542">
        <v>36401907</v>
      </c>
      <c r="C1542">
        <v>36408763</v>
      </c>
      <c r="D1542">
        <v>29129619</v>
      </c>
      <c r="E1542">
        <v>1</v>
      </c>
      <c r="F1542">
        <v>1</v>
      </c>
      <c r="G1542">
        <v>1</v>
      </c>
      <c r="H1542">
        <v>3</v>
      </c>
      <c r="I1542" t="s">
        <v>674</v>
      </c>
      <c r="J1542" t="s">
        <v>675</v>
      </c>
      <c r="K1542" t="s">
        <v>676</v>
      </c>
      <c r="L1542">
        <v>1301</v>
      </c>
      <c r="N1542">
        <v>1003</v>
      </c>
      <c r="O1542" t="s">
        <v>142</v>
      </c>
      <c r="P1542" t="s">
        <v>142</v>
      </c>
      <c r="Q1542">
        <v>1</v>
      </c>
      <c r="W1542">
        <v>0</v>
      </c>
      <c r="X1542">
        <v>1030922947</v>
      </c>
      <c r="Y1542">
        <v>225</v>
      </c>
      <c r="AA1542">
        <v>61.61</v>
      </c>
      <c r="AB1542">
        <v>0</v>
      </c>
      <c r="AC1542">
        <v>0</v>
      </c>
      <c r="AD1542">
        <v>0</v>
      </c>
      <c r="AE1542">
        <v>8.44</v>
      </c>
      <c r="AF1542">
        <v>0</v>
      </c>
      <c r="AG1542">
        <v>0</v>
      </c>
      <c r="AH1542">
        <v>0</v>
      </c>
      <c r="AI1542">
        <v>7.3</v>
      </c>
      <c r="AJ1542">
        <v>1</v>
      </c>
      <c r="AK1542">
        <v>1</v>
      </c>
      <c r="AL1542">
        <v>1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225</v>
      </c>
      <c r="AU1542" t="s">
        <v>3</v>
      </c>
      <c r="AV1542">
        <v>0</v>
      </c>
      <c r="AW1542">
        <v>2</v>
      </c>
      <c r="AX1542">
        <v>36408800</v>
      </c>
      <c r="AY1542">
        <v>1</v>
      </c>
      <c r="AZ1542">
        <v>0</v>
      </c>
      <c r="BA1542">
        <v>1503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X1542">
        <f>Y1542*Source!I1560</f>
        <v>60.412500000000001</v>
      </c>
      <c r="CY1542">
        <f t="shared" si="233"/>
        <v>61.61</v>
      </c>
      <c r="CZ1542">
        <f t="shared" si="234"/>
        <v>8.44</v>
      </c>
      <c r="DA1542">
        <f t="shared" si="235"/>
        <v>7.3</v>
      </c>
      <c r="DB1542">
        <f t="shared" si="236"/>
        <v>1899</v>
      </c>
      <c r="DC1542">
        <f t="shared" si="237"/>
        <v>0</v>
      </c>
    </row>
    <row r="1543" spans="1:107">
      <c r="A1543">
        <f>ROW(Source!A1560)</f>
        <v>1560</v>
      </c>
      <c r="B1543">
        <v>36401907</v>
      </c>
      <c r="C1543">
        <v>36408763</v>
      </c>
      <c r="D1543">
        <v>29129634</v>
      </c>
      <c r="E1543">
        <v>1</v>
      </c>
      <c r="F1543">
        <v>1</v>
      </c>
      <c r="G1543">
        <v>1</v>
      </c>
      <c r="H1543">
        <v>3</v>
      </c>
      <c r="I1543" t="s">
        <v>677</v>
      </c>
      <c r="J1543" t="s">
        <v>678</v>
      </c>
      <c r="K1543" t="s">
        <v>679</v>
      </c>
      <c r="L1543">
        <v>1301</v>
      </c>
      <c r="N1543">
        <v>1003</v>
      </c>
      <c r="O1543" t="s">
        <v>142</v>
      </c>
      <c r="P1543" t="s">
        <v>142</v>
      </c>
      <c r="Q1543">
        <v>1</v>
      </c>
      <c r="W1543">
        <v>0</v>
      </c>
      <c r="X1543">
        <v>-234707112</v>
      </c>
      <c r="Y1543">
        <v>46</v>
      </c>
      <c r="AA1543">
        <v>37.020000000000003</v>
      </c>
      <c r="AB1543">
        <v>0</v>
      </c>
      <c r="AC1543">
        <v>0</v>
      </c>
      <c r="AD1543">
        <v>0</v>
      </c>
      <c r="AE1543">
        <v>3.32</v>
      </c>
      <c r="AF1543">
        <v>0</v>
      </c>
      <c r="AG1543">
        <v>0</v>
      </c>
      <c r="AH1543">
        <v>0</v>
      </c>
      <c r="AI1543">
        <v>11.15</v>
      </c>
      <c r="AJ1543">
        <v>1</v>
      </c>
      <c r="AK1543">
        <v>1</v>
      </c>
      <c r="AL1543">
        <v>1</v>
      </c>
      <c r="AN1543">
        <v>0</v>
      </c>
      <c r="AO1543">
        <v>1</v>
      </c>
      <c r="AP1543">
        <v>0</v>
      </c>
      <c r="AQ1543">
        <v>0</v>
      </c>
      <c r="AR1543">
        <v>0</v>
      </c>
      <c r="AS1543" t="s">
        <v>3</v>
      </c>
      <c r="AT1543">
        <v>46</v>
      </c>
      <c r="AU1543" t="s">
        <v>3</v>
      </c>
      <c r="AV1543">
        <v>0</v>
      </c>
      <c r="AW1543">
        <v>2</v>
      </c>
      <c r="AX1543">
        <v>36408801</v>
      </c>
      <c r="AY1543">
        <v>1</v>
      </c>
      <c r="AZ1543">
        <v>0</v>
      </c>
      <c r="BA1543">
        <v>1504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X1543">
        <f>Y1543*Source!I1560</f>
        <v>12.351000000000001</v>
      </c>
      <c r="CY1543">
        <f t="shared" si="233"/>
        <v>37.020000000000003</v>
      </c>
      <c r="CZ1543">
        <f t="shared" si="234"/>
        <v>3.32</v>
      </c>
      <c r="DA1543">
        <f t="shared" si="235"/>
        <v>11.15</v>
      </c>
      <c r="DB1543">
        <f t="shared" si="236"/>
        <v>152.72</v>
      </c>
      <c r="DC1543">
        <f t="shared" si="237"/>
        <v>0</v>
      </c>
    </row>
    <row r="1544" spans="1:107">
      <c r="A1544">
        <f>ROW(Source!A1561)</f>
        <v>1561</v>
      </c>
      <c r="B1544">
        <v>36401907</v>
      </c>
      <c r="C1544">
        <v>36408802</v>
      </c>
      <c r="D1544">
        <v>18409850</v>
      </c>
      <c r="E1544">
        <v>1</v>
      </c>
      <c r="F1544">
        <v>1</v>
      </c>
      <c r="G1544">
        <v>1</v>
      </c>
      <c r="H1544">
        <v>1</v>
      </c>
      <c r="I1544" t="s">
        <v>627</v>
      </c>
      <c r="J1544" t="s">
        <v>3</v>
      </c>
      <c r="K1544" t="s">
        <v>628</v>
      </c>
      <c r="L1544">
        <v>1369</v>
      </c>
      <c r="N1544">
        <v>1013</v>
      </c>
      <c r="O1544" t="s">
        <v>514</v>
      </c>
      <c r="P1544" t="s">
        <v>514</v>
      </c>
      <c r="Q1544">
        <v>1</v>
      </c>
      <c r="W1544">
        <v>0</v>
      </c>
      <c r="X1544">
        <v>855544366</v>
      </c>
      <c r="Y1544">
        <v>96.6</v>
      </c>
      <c r="AA1544">
        <v>0</v>
      </c>
      <c r="AB1544">
        <v>0</v>
      </c>
      <c r="AC1544">
        <v>0</v>
      </c>
      <c r="AD1544">
        <v>289.7</v>
      </c>
      <c r="AE1544">
        <v>0</v>
      </c>
      <c r="AF1544">
        <v>0</v>
      </c>
      <c r="AG1544">
        <v>0</v>
      </c>
      <c r="AH1544">
        <v>289.7</v>
      </c>
      <c r="AI1544">
        <v>1</v>
      </c>
      <c r="AJ1544">
        <v>1</v>
      </c>
      <c r="AK1544">
        <v>1</v>
      </c>
      <c r="AL1544">
        <v>1</v>
      </c>
      <c r="AN1544">
        <v>0</v>
      </c>
      <c r="AO1544">
        <v>1</v>
      </c>
      <c r="AP1544">
        <v>1</v>
      </c>
      <c r="AQ1544">
        <v>0</v>
      </c>
      <c r="AR1544">
        <v>0</v>
      </c>
      <c r="AS1544" t="s">
        <v>3</v>
      </c>
      <c r="AT1544">
        <v>84</v>
      </c>
      <c r="AU1544" t="s">
        <v>134</v>
      </c>
      <c r="AV1544">
        <v>1</v>
      </c>
      <c r="AW1544">
        <v>2</v>
      </c>
      <c r="AX1544">
        <v>36408821</v>
      </c>
      <c r="AY1544">
        <v>2</v>
      </c>
      <c r="AZ1544">
        <v>131072</v>
      </c>
      <c r="BA1544">
        <v>1505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X1544">
        <f>Y1544*Source!I1561</f>
        <v>25.937100000000001</v>
      </c>
      <c r="CY1544">
        <f>AD1544</f>
        <v>289.7</v>
      </c>
      <c r="CZ1544">
        <f>AH1544</f>
        <v>289.7</v>
      </c>
      <c r="DA1544">
        <f>AL1544</f>
        <v>1</v>
      </c>
      <c r="DB1544">
        <f>ROUND((ROUND(AT1544*CZ1544,2)*1.15),2)</f>
        <v>27985.02</v>
      </c>
      <c r="DC1544">
        <f>ROUND((ROUND(AT1544*AG1544,2)*1.15),2)</f>
        <v>0</v>
      </c>
    </row>
    <row r="1545" spans="1:107">
      <c r="A1545">
        <f>ROW(Source!A1561)</f>
        <v>1561</v>
      </c>
      <c r="B1545">
        <v>36401907</v>
      </c>
      <c r="C1545">
        <v>36408802</v>
      </c>
      <c r="D1545">
        <v>29173472</v>
      </c>
      <c r="E1545">
        <v>1</v>
      </c>
      <c r="F1545">
        <v>1</v>
      </c>
      <c r="G1545">
        <v>1</v>
      </c>
      <c r="H1545">
        <v>2</v>
      </c>
      <c r="I1545" t="s">
        <v>577</v>
      </c>
      <c r="J1545" t="s">
        <v>578</v>
      </c>
      <c r="K1545" t="s">
        <v>579</v>
      </c>
      <c r="L1545">
        <v>1368</v>
      </c>
      <c r="N1545">
        <v>1011</v>
      </c>
      <c r="O1545" t="s">
        <v>520</v>
      </c>
      <c r="P1545" t="s">
        <v>520</v>
      </c>
      <c r="Q1545">
        <v>1</v>
      </c>
      <c r="W1545">
        <v>0</v>
      </c>
      <c r="X1545">
        <v>275932499</v>
      </c>
      <c r="Y1545">
        <v>2.75</v>
      </c>
      <c r="AA1545">
        <v>0</v>
      </c>
      <c r="AB1545">
        <v>12.75</v>
      </c>
      <c r="AC1545">
        <v>0</v>
      </c>
      <c r="AD1545">
        <v>0</v>
      </c>
      <c r="AE1545">
        <v>0</v>
      </c>
      <c r="AF1545">
        <v>3</v>
      </c>
      <c r="AG1545">
        <v>0</v>
      </c>
      <c r="AH1545">
        <v>0</v>
      </c>
      <c r="AI1545">
        <v>1</v>
      </c>
      <c r="AJ1545">
        <v>4.25</v>
      </c>
      <c r="AK1545">
        <v>33.32</v>
      </c>
      <c r="AL1545">
        <v>1</v>
      </c>
      <c r="AN1545">
        <v>0</v>
      </c>
      <c r="AO1545">
        <v>1</v>
      </c>
      <c r="AP1545">
        <v>1</v>
      </c>
      <c r="AQ1545">
        <v>0</v>
      </c>
      <c r="AR1545">
        <v>0</v>
      </c>
      <c r="AS1545" t="s">
        <v>3</v>
      </c>
      <c r="AT1545">
        <v>2.2000000000000002</v>
      </c>
      <c r="AU1545" t="s">
        <v>133</v>
      </c>
      <c r="AV1545">
        <v>0</v>
      </c>
      <c r="AW1545">
        <v>2</v>
      </c>
      <c r="AX1545">
        <v>36408822</v>
      </c>
      <c r="AY1545">
        <v>1</v>
      </c>
      <c r="AZ1545">
        <v>0</v>
      </c>
      <c r="BA1545">
        <v>1506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X1545">
        <f>Y1545*Source!I1561</f>
        <v>0.738375</v>
      </c>
      <c r="CY1545">
        <f>AB1545</f>
        <v>12.75</v>
      </c>
      <c r="CZ1545">
        <f>AF1545</f>
        <v>3</v>
      </c>
      <c r="DA1545">
        <f>AJ1545</f>
        <v>4.25</v>
      </c>
      <c r="DB1545">
        <f>ROUND((ROUND(AT1545*CZ1545,2)*1.25),2)</f>
        <v>8.25</v>
      </c>
      <c r="DC1545">
        <f>ROUND((ROUND(AT1545*AG1545,2)*1.25),2)</f>
        <v>0</v>
      </c>
    </row>
    <row r="1546" spans="1:107">
      <c r="A1546">
        <f>ROW(Source!A1561)</f>
        <v>1561</v>
      </c>
      <c r="B1546">
        <v>36401907</v>
      </c>
      <c r="C1546">
        <v>36408802</v>
      </c>
      <c r="D1546">
        <v>29174538</v>
      </c>
      <c r="E1546">
        <v>1</v>
      </c>
      <c r="F1546">
        <v>1</v>
      </c>
      <c r="G1546">
        <v>1</v>
      </c>
      <c r="H1546">
        <v>2</v>
      </c>
      <c r="I1546" t="s">
        <v>629</v>
      </c>
      <c r="J1546" t="s">
        <v>630</v>
      </c>
      <c r="K1546" t="s">
        <v>631</v>
      </c>
      <c r="L1546">
        <v>1368</v>
      </c>
      <c r="N1546">
        <v>1011</v>
      </c>
      <c r="O1546" t="s">
        <v>520</v>
      </c>
      <c r="P1546" t="s">
        <v>520</v>
      </c>
      <c r="Q1546">
        <v>1</v>
      </c>
      <c r="W1546">
        <v>0</v>
      </c>
      <c r="X1546">
        <v>1107538725</v>
      </c>
      <c r="Y1546">
        <v>0.21250000000000002</v>
      </c>
      <c r="AA1546">
        <v>0</v>
      </c>
      <c r="AB1546">
        <v>187.1</v>
      </c>
      <c r="AC1546">
        <v>0</v>
      </c>
      <c r="AD1546">
        <v>0</v>
      </c>
      <c r="AE1546">
        <v>0</v>
      </c>
      <c r="AF1546">
        <v>33.590000000000003</v>
      </c>
      <c r="AG1546">
        <v>0</v>
      </c>
      <c r="AH1546">
        <v>0</v>
      </c>
      <c r="AI1546">
        <v>1</v>
      </c>
      <c r="AJ1546">
        <v>5.57</v>
      </c>
      <c r="AK1546">
        <v>33.32</v>
      </c>
      <c r="AL1546">
        <v>1</v>
      </c>
      <c r="AN1546">
        <v>0</v>
      </c>
      <c r="AO1546">
        <v>1</v>
      </c>
      <c r="AP1546">
        <v>1</v>
      </c>
      <c r="AQ1546">
        <v>0</v>
      </c>
      <c r="AR1546">
        <v>0</v>
      </c>
      <c r="AS1546" t="s">
        <v>3</v>
      </c>
      <c r="AT1546">
        <v>0.17</v>
      </c>
      <c r="AU1546" t="s">
        <v>133</v>
      </c>
      <c r="AV1546">
        <v>0</v>
      </c>
      <c r="AW1546">
        <v>2</v>
      </c>
      <c r="AX1546">
        <v>36408823</v>
      </c>
      <c r="AY1546">
        <v>1</v>
      </c>
      <c r="AZ1546">
        <v>0</v>
      </c>
      <c r="BA1546">
        <v>1507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X1546">
        <f>Y1546*Source!I1561</f>
        <v>5.705625000000001E-2</v>
      </c>
      <c r="CY1546">
        <f>AB1546</f>
        <v>187.1</v>
      </c>
      <c r="CZ1546">
        <f>AF1546</f>
        <v>33.590000000000003</v>
      </c>
      <c r="DA1546">
        <f>AJ1546</f>
        <v>5.57</v>
      </c>
      <c r="DB1546">
        <f>ROUND((ROUND(AT1546*CZ1546,2)*1.25),2)</f>
        <v>7.14</v>
      </c>
      <c r="DC1546">
        <f>ROUND((ROUND(AT1546*AG1546,2)*1.25),2)</f>
        <v>0</v>
      </c>
    </row>
    <row r="1547" spans="1:107">
      <c r="A1547">
        <f>ROW(Source!A1561)</f>
        <v>1561</v>
      </c>
      <c r="B1547">
        <v>36401907</v>
      </c>
      <c r="C1547">
        <v>36408802</v>
      </c>
      <c r="D1547">
        <v>29174580</v>
      </c>
      <c r="E1547">
        <v>1</v>
      </c>
      <c r="F1547">
        <v>1</v>
      </c>
      <c r="G1547">
        <v>1</v>
      </c>
      <c r="H1547">
        <v>2</v>
      </c>
      <c r="I1547" t="s">
        <v>632</v>
      </c>
      <c r="J1547" t="s">
        <v>633</v>
      </c>
      <c r="K1547" t="s">
        <v>634</v>
      </c>
      <c r="L1547">
        <v>1368</v>
      </c>
      <c r="N1547">
        <v>1011</v>
      </c>
      <c r="O1547" t="s">
        <v>520</v>
      </c>
      <c r="P1547" t="s">
        <v>520</v>
      </c>
      <c r="Q1547">
        <v>1</v>
      </c>
      <c r="W1547">
        <v>0</v>
      </c>
      <c r="X1547">
        <v>-169468834</v>
      </c>
      <c r="Y1547">
        <v>1.0874999999999999</v>
      </c>
      <c r="AA1547">
        <v>0</v>
      </c>
      <c r="AB1547">
        <v>31.87</v>
      </c>
      <c r="AC1547">
        <v>0</v>
      </c>
      <c r="AD1547">
        <v>0</v>
      </c>
      <c r="AE1547">
        <v>0</v>
      </c>
      <c r="AF1547">
        <v>2.08</v>
      </c>
      <c r="AG1547">
        <v>0</v>
      </c>
      <c r="AH1547">
        <v>0</v>
      </c>
      <c r="AI1547">
        <v>1</v>
      </c>
      <c r="AJ1547">
        <v>15.32</v>
      </c>
      <c r="AK1547">
        <v>33.32</v>
      </c>
      <c r="AL1547">
        <v>1</v>
      </c>
      <c r="AN1547">
        <v>0</v>
      </c>
      <c r="AO1547">
        <v>1</v>
      </c>
      <c r="AP1547">
        <v>1</v>
      </c>
      <c r="AQ1547">
        <v>0</v>
      </c>
      <c r="AR1547">
        <v>0</v>
      </c>
      <c r="AS1547" t="s">
        <v>3</v>
      </c>
      <c r="AT1547">
        <v>0.87</v>
      </c>
      <c r="AU1547" t="s">
        <v>133</v>
      </c>
      <c r="AV1547">
        <v>0</v>
      </c>
      <c r="AW1547">
        <v>2</v>
      </c>
      <c r="AX1547">
        <v>36408824</v>
      </c>
      <c r="AY1547">
        <v>1</v>
      </c>
      <c r="AZ1547">
        <v>0</v>
      </c>
      <c r="BA1547">
        <v>1508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X1547">
        <f>Y1547*Source!I1561</f>
        <v>0.29199375</v>
      </c>
      <c r="CY1547">
        <f>AB1547</f>
        <v>31.87</v>
      </c>
      <c r="CZ1547">
        <f>AF1547</f>
        <v>2.08</v>
      </c>
      <c r="DA1547">
        <f>AJ1547</f>
        <v>15.32</v>
      </c>
      <c r="DB1547">
        <f>ROUND((ROUND(AT1547*CZ1547,2)*1.25),2)</f>
        <v>2.2599999999999998</v>
      </c>
      <c r="DC1547">
        <f>ROUND((ROUND(AT1547*AG1547,2)*1.25),2)</f>
        <v>0</v>
      </c>
    </row>
    <row r="1548" spans="1:107">
      <c r="A1548">
        <f>ROW(Source!A1561)</f>
        <v>1561</v>
      </c>
      <c r="B1548">
        <v>36401907</v>
      </c>
      <c r="C1548">
        <v>36408802</v>
      </c>
      <c r="D1548">
        <v>29109354</v>
      </c>
      <c r="E1548">
        <v>1</v>
      </c>
      <c r="F1548">
        <v>1</v>
      </c>
      <c r="G1548">
        <v>1</v>
      </c>
      <c r="H1548">
        <v>3</v>
      </c>
      <c r="I1548" t="s">
        <v>638</v>
      </c>
      <c r="J1548" t="s">
        <v>639</v>
      </c>
      <c r="K1548" t="s">
        <v>640</v>
      </c>
      <c r="L1548">
        <v>1346</v>
      </c>
      <c r="N1548">
        <v>1009</v>
      </c>
      <c r="O1548" t="s">
        <v>160</v>
      </c>
      <c r="P1548" t="s">
        <v>160</v>
      </c>
      <c r="Q1548">
        <v>1</v>
      </c>
      <c r="W1548">
        <v>0</v>
      </c>
      <c r="X1548">
        <v>-882693383</v>
      </c>
      <c r="Y1548">
        <v>10</v>
      </c>
      <c r="AA1548">
        <v>64.010000000000005</v>
      </c>
      <c r="AB1548">
        <v>0</v>
      </c>
      <c r="AC1548">
        <v>0</v>
      </c>
      <c r="AD1548">
        <v>0</v>
      </c>
      <c r="AE1548">
        <v>46.72</v>
      </c>
      <c r="AF1548">
        <v>0</v>
      </c>
      <c r="AG1548">
        <v>0</v>
      </c>
      <c r="AH1548">
        <v>0</v>
      </c>
      <c r="AI1548">
        <v>1.37</v>
      </c>
      <c r="AJ1548">
        <v>1</v>
      </c>
      <c r="AK1548">
        <v>1</v>
      </c>
      <c r="AL1548">
        <v>1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10</v>
      </c>
      <c r="AU1548" t="s">
        <v>3</v>
      </c>
      <c r="AV1548">
        <v>0</v>
      </c>
      <c r="AW1548">
        <v>2</v>
      </c>
      <c r="AX1548">
        <v>36408825</v>
      </c>
      <c r="AY1548">
        <v>1</v>
      </c>
      <c r="AZ1548">
        <v>0</v>
      </c>
      <c r="BA1548">
        <v>1509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X1548">
        <f>Y1548*Source!I1561</f>
        <v>2.6850000000000001</v>
      </c>
      <c r="CY1548">
        <f t="shared" ref="CY1548:CY1561" si="238">AA1548</f>
        <v>64.010000000000005</v>
      </c>
      <c r="CZ1548">
        <f t="shared" ref="CZ1548:CZ1561" si="239">AE1548</f>
        <v>46.72</v>
      </c>
      <c r="DA1548">
        <f t="shared" ref="DA1548:DA1561" si="240">AI1548</f>
        <v>1.37</v>
      </c>
      <c r="DB1548">
        <f t="shared" ref="DB1548:DB1561" si="241">ROUND(ROUND(AT1548*CZ1548,2),2)</f>
        <v>467.2</v>
      </c>
      <c r="DC1548">
        <f t="shared" ref="DC1548:DC1561" si="242">ROUND(ROUND(AT1548*AG1548,2),2)</f>
        <v>0</v>
      </c>
    </row>
    <row r="1549" spans="1:107">
      <c r="A1549">
        <f>ROW(Source!A1561)</f>
        <v>1561</v>
      </c>
      <c r="B1549">
        <v>36401907</v>
      </c>
      <c r="C1549">
        <v>36408802</v>
      </c>
      <c r="D1549">
        <v>29109414</v>
      </c>
      <c r="E1549">
        <v>1</v>
      </c>
      <c r="F1549">
        <v>1</v>
      </c>
      <c r="G1549">
        <v>1</v>
      </c>
      <c r="H1549">
        <v>3</v>
      </c>
      <c r="I1549" t="s">
        <v>641</v>
      </c>
      <c r="J1549" t="s">
        <v>642</v>
      </c>
      <c r="K1549" t="s">
        <v>643</v>
      </c>
      <c r="L1549">
        <v>1346</v>
      </c>
      <c r="N1549">
        <v>1009</v>
      </c>
      <c r="O1549" t="s">
        <v>160</v>
      </c>
      <c r="P1549" t="s">
        <v>160</v>
      </c>
      <c r="Q1549">
        <v>1</v>
      </c>
      <c r="W1549">
        <v>0</v>
      </c>
      <c r="X1549">
        <v>1092262719</v>
      </c>
      <c r="Y1549">
        <v>137</v>
      </c>
      <c r="AA1549">
        <v>10.1</v>
      </c>
      <c r="AB1549">
        <v>0</v>
      </c>
      <c r="AC1549">
        <v>0</v>
      </c>
      <c r="AD1549">
        <v>0</v>
      </c>
      <c r="AE1549">
        <v>1.58</v>
      </c>
      <c r="AF1549">
        <v>0</v>
      </c>
      <c r="AG1549">
        <v>0</v>
      </c>
      <c r="AH1549">
        <v>0</v>
      </c>
      <c r="AI1549">
        <v>6.39</v>
      </c>
      <c r="AJ1549">
        <v>1</v>
      </c>
      <c r="AK1549">
        <v>1</v>
      </c>
      <c r="AL1549">
        <v>1</v>
      </c>
      <c r="AN1549">
        <v>0</v>
      </c>
      <c r="AO1549">
        <v>1</v>
      </c>
      <c r="AP1549">
        <v>0</v>
      </c>
      <c r="AQ1549">
        <v>0</v>
      </c>
      <c r="AR1549">
        <v>0</v>
      </c>
      <c r="AS1549" t="s">
        <v>3</v>
      </c>
      <c r="AT1549">
        <v>137</v>
      </c>
      <c r="AU1549" t="s">
        <v>3</v>
      </c>
      <c r="AV1549">
        <v>0</v>
      </c>
      <c r="AW1549">
        <v>2</v>
      </c>
      <c r="AX1549">
        <v>36408826</v>
      </c>
      <c r="AY1549">
        <v>1</v>
      </c>
      <c r="AZ1549">
        <v>0</v>
      </c>
      <c r="BA1549">
        <v>1510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X1549">
        <f>Y1549*Source!I1561</f>
        <v>36.784500000000001</v>
      </c>
      <c r="CY1549">
        <f t="shared" si="238"/>
        <v>10.1</v>
      </c>
      <c r="CZ1549">
        <f t="shared" si="239"/>
        <v>1.58</v>
      </c>
      <c r="DA1549">
        <f t="shared" si="240"/>
        <v>6.39</v>
      </c>
      <c r="DB1549">
        <f t="shared" si="241"/>
        <v>216.46</v>
      </c>
      <c r="DC1549">
        <f t="shared" si="242"/>
        <v>0</v>
      </c>
    </row>
    <row r="1550" spans="1:107">
      <c r="A1550">
        <f>ROW(Source!A1561)</f>
        <v>1561</v>
      </c>
      <c r="B1550">
        <v>36401907</v>
      </c>
      <c r="C1550">
        <v>36408802</v>
      </c>
      <c r="D1550">
        <v>29109781</v>
      </c>
      <c r="E1550">
        <v>1</v>
      </c>
      <c r="F1550">
        <v>1</v>
      </c>
      <c r="G1550">
        <v>1</v>
      </c>
      <c r="H1550">
        <v>3</v>
      </c>
      <c r="I1550" t="s">
        <v>644</v>
      </c>
      <c r="J1550" t="s">
        <v>645</v>
      </c>
      <c r="K1550" t="s">
        <v>646</v>
      </c>
      <c r="L1550">
        <v>1346</v>
      </c>
      <c r="N1550">
        <v>1009</v>
      </c>
      <c r="O1550" t="s">
        <v>160</v>
      </c>
      <c r="P1550" t="s">
        <v>160</v>
      </c>
      <c r="Q1550">
        <v>1</v>
      </c>
      <c r="W1550">
        <v>0</v>
      </c>
      <c r="X1550">
        <v>-306339415</v>
      </c>
      <c r="Y1550">
        <v>10</v>
      </c>
      <c r="AA1550">
        <v>60.38</v>
      </c>
      <c r="AB1550">
        <v>0</v>
      </c>
      <c r="AC1550">
        <v>0</v>
      </c>
      <c r="AD1550">
        <v>0</v>
      </c>
      <c r="AE1550">
        <v>11.12</v>
      </c>
      <c r="AF1550">
        <v>0</v>
      </c>
      <c r="AG1550">
        <v>0</v>
      </c>
      <c r="AH1550">
        <v>0</v>
      </c>
      <c r="AI1550">
        <v>5.43</v>
      </c>
      <c r="AJ1550">
        <v>1</v>
      </c>
      <c r="AK1550">
        <v>1</v>
      </c>
      <c r="AL1550">
        <v>1</v>
      </c>
      <c r="AN1550">
        <v>0</v>
      </c>
      <c r="AO1550">
        <v>1</v>
      </c>
      <c r="AP1550">
        <v>0</v>
      </c>
      <c r="AQ1550">
        <v>0</v>
      </c>
      <c r="AR1550">
        <v>0</v>
      </c>
      <c r="AS1550" t="s">
        <v>3</v>
      </c>
      <c r="AT1550">
        <v>10</v>
      </c>
      <c r="AU1550" t="s">
        <v>3</v>
      </c>
      <c r="AV1550">
        <v>0</v>
      </c>
      <c r="AW1550">
        <v>2</v>
      </c>
      <c r="AX1550">
        <v>36408827</v>
      </c>
      <c r="AY1550">
        <v>1</v>
      </c>
      <c r="AZ1550">
        <v>0</v>
      </c>
      <c r="BA1550">
        <v>1511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X1550">
        <f>Y1550*Source!I1561</f>
        <v>2.6850000000000001</v>
      </c>
      <c r="CY1550">
        <f t="shared" si="238"/>
        <v>60.38</v>
      </c>
      <c r="CZ1550">
        <f t="shared" si="239"/>
        <v>11.12</v>
      </c>
      <c r="DA1550">
        <f t="shared" si="240"/>
        <v>5.43</v>
      </c>
      <c r="DB1550">
        <f t="shared" si="241"/>
        <v>111.2</v>
      </c>
      <c r="DC1550">
        <f t="shared" si="242"/>
        <v>0</v>
      </c>
    </row>
    <row r="1551" spans="1:107">
      <c r="A1551">
        <f>ROW(Source!A1561)</f>
        <v>1561</v>
      </c>
      <c r="B1551">
        <v>36401907</v>
      </c>
      <c r="C1551">
        <v>36408802</v>
      </c>
      <c r="D1551">
        <v>29109782</v>
      </c>
      <c r="E1551">
        <v>1</v>
      </c>
      <c r="F1551">
        <v>1</v>
      </c>
      <c r="G1551">
        <v>1</v>
      </c>
      <c r="H1551">
        <v>3</v>
      </c>
      <c r="I1551" t="s">
        <v>647</v>
      </c>
      <c r="J1551" t="s">
        <v>648</v>
      </c>
      <c r="K1551" t="s">
        <v>649</v>
      </c>
      <c r="L1551">
        <v>1346</v>
      </c>
      <c r="N1551">
        <v>1009</v>
      </c>
      <c r="O1551" t="s">
        <v>160</v>
      </c>
      <c r="P1551" t="s">
        <v>160</v>
      </c>
      <c r="Q1551">
        <v>1</v>
      </c>
      <c r="W1551">
        <v>0</v>
      </c>
      <c r="X1551">
        <v>-71279152</v>
      </c>
      <c r="Y1551">
        <v>69</v>
      </c>
      <c r="AA1551">
        <v>16.309999999999999</v>
      </c>
      <c r="AB1551">
        <v>0</v>
      </c>
      <c r="AC1551">
        <v>0</v>
      </c>
      <c r="AD1551">
        <v>0</v>
      </c>
      <c r="AE1551">
        <v>4.3600000000000003</v>
      </c>
      <c r="AF1551">
        <v>0</v>
      </c>
      <c r="AG1551">
        <v>0</v>
      </c>
      <c r="AH1551">
        <v>0</v>
      </c>
      <c r="AI1551">
        <v>3.74</v>
      </c>
      <c r="AJ1551">
        <v>1</v>
      </c>
      <c r="AK1551">
        <v>1</v>
      </c>
      <c r="AL1551">
        <v>1</v>
      </c>
      <c r="AN1551">
        <v>0</v>
      </c>
      <c r="AO1551">
        <v>1</v>
      </c>
      <c r="AP1551">
        <v>0</v>
      </c>
      <c r="AQ1551">
        <v>0</v>
      </c>
      <c r="AR1551">
        <v>0</v>
      </c>
      <c r="AS1551" t="s">
        <v>3</v>
      </c>
      <c r="AT1551">
        <v>69</v>
      </c>
      <c r="AU1551" t="s">
        <v>3</v>
      </c>
      <c r="AV1551">
        <v>0</v>
      </c>
      <c r="AW1551">
        <v>2</v>
      </c>
      <c r="AX1551">
        <v>36408828</v>
      </c>
      <c r="AY1551">
        <v>1</v>
      </c>
      <c r="AZ1551">
        <v>0</v>
      </c>
      <c r="BA1551">
        <v>1512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X1551">
        <f>Y1551*Source!I1561</f>
        <v>18.526500000000002</v>
      </c>
      <c r="CY1551">
        <f t="shared" si="238"/>
        <v>16.309999999999999</v>
      </c>
      <c r="CZ1551">
        <f t="shared" si="239"/>
        <v>4.3600000000000003</v>
      </c>
      <c r="DA1551">
        <f t="shared" si="240"/>
        <v>3.74</v>
      </c>
      <c r="DB1551">
        <f t="shared" si="241"/>
        <v>300.83999999999997</v>
      </c>
      <c r="DC1551">
        <f t="shared" si="242"/>
        <v>0</v>
      </c>
    </row>
    <row r="1552" spans="1:107">
      <c r="A1552">
        <f>ROW(Source!A1561)</f>
        <v>1561</v>
      </c>
      <c r="B1552">
        <v>36401907</v>
      </c>
      <c r="C1552">
        <v>36408802</v>
      </c>
      <c r="D1552">
        <v>29110699</v>
      </c>
      <c r="E1552">
        <v>1</v>
      </c>
      <c r="F1552">
        <v>1</v>
      </c>
      <c r="G1552">
        <v>1</v>
      </c>
      <c r="H1552">
        <v>3</v>
      </c>
      <c r="I1552" t="s">
        <v>650</v>
      </c>
      <c r="J1552" t="s">
        <v>651</v>
      </c>
      <c r="K1552" t="s">
        <v>652</v>
      </c>
      <c r="L1552">
        <v>1301</v>
      </c>
      <c r="N1552">
        <v>1003</v>
      </c>
      <c r="O1552" t="s">
        <v>142</v>
      </c>
      <c r="P1552" t="s">
        <v>142</v>
      </c>
      <c r="Q1552">
        <v>1</v>
      </c>
      <c r="W1552">
        <v>0</v>
      </c>
      <c r="X1552">
        <v>1063889258</v>
      </c>
      <c r="Y1552">
        <v>118</v>
      </c>
      <c r="AA1552">
        <v>1.24</v>
      </c>
      <c r="AB1552">
        <v>0</v>
      </c>
      <c r="AC1552">
        <v>0</v>
      </c>
      <c r="AD1552">
        <v>0</v>
      </c>
      <c r="AE1552">
        <v>0.17</v>
      </c>
      <c r="AF1552">
        <v>0</v>
      </c>
      <c r="AG1552">
        <v>0</v>
      </c>
      <c r="AH1552">
        <v>0</v>
      </c>
      <c r="AI1552">
        <v>7.29</v>
      </c>
      <c r="AJ1552">
        <v>1</v>
      </c>
      <c r="AK1552">
        <v>1</v>
      </c>
      <c r="AL1552">
        <v>1</v>
      </c>
      <c r="AN1552">
        <v>0</v>
      </c>
      <c r="AO1552">
        <v>1</v>
      </c>
      <c r="AP1552">
        <v>0</v>
      </c>
      <c r="AQ1552">
        <v>0</v>
      </c>
      <c r="AR1552">
        <v>0</v>
      </c>
      <c r="AS1552" t="s">
        <v>3</v>
      </c>
      <c r="AT1552">
        <v>118</v>
      </c>
      <c r="AU1552" t="s">
        <v>3</v>
      </c>
      <c r="AV1552">
        <v>0</v>
      </c>
      <c r="AW1552">
        <v>2</v>
      </c>
      <c r="AX1552">
        <v>36408829</v>
      </c>
      <c r="AY1552">
        <v>1</v>
      </c>
      <c r="AZ1552">
        <v>0</v>
      </c>
      <c r="BA1552">
        <v>1513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X1552">
        <f>Y1552*Source!I1561</f>
        <v>31.683000000000003</v>
      </c>
      <c r="CY1552">
        <f t="shared" si="238"/>
        <v>1.24</v>
      </c>
      <c r="CZ1552">
        <f t="shared" si="239"/>
        <v>0.17</v>
      </c>
      <c r="DA1552">
        <f t="shared" si="240"/>
        <v>7.29</v>
      </c>
      <c r="DB1552">
        <f t="shared" si="241"/>
        <v>20.059999999999999</v>
      </c>
      <c r="DC1552">
        <f t="shared" si="242"/>
        <v>0</v>
      </c>
    </row>
    <row r="1553" spans="1:107">
      <c r="A1553">
        <f>ROW(Source!A1561)</f>
        <v>1561</v>
      </c>
      <c r="B1553">
        <v>36401907</v>
      </c>
      <c r="C1553">
        <v>36408802</v>
      </c>
      <c r="D1553">
        <v>29110797</v>
      </c>
      <c r="E1553">
        <v>1</v>
      </c>
      <c r="F1553">
        <v>1</v>
      </c>
      <c r="G1553">
        <v>1</v>
      </c>
      <c r="H1553">
        <v>3</v>
      </c>
      <c r="I1553" t="s">
        <v>653</v>
      </c>
      <c r="J1553" t="s">
        <v>654</v>
      </c>
      <c r="K1553" t="s">
        <v>655</v>
      </c>
      <c r="L1553">
        <v>1301</v>
      </c>
      <c r="N1553">
        <v>1003</v>
      </c>
      <c r="O1553" t="s">
        <v>142</v>
      </c>
      <c r="P1553" t="s">
        <v>142</v>
      </c>
      <c r="Q1553">
        <v>1</v>
      </c>
      <c r="W1553">
        <v>0</v>
      </c>
      <c r="X1553">
        <v>1919953005</v>
      </c>
      <c r="Y1553">
        <v>80</v>
      </c>
      <c r="AA1553">
        <v>15.5</v>
      </c>
      <c r="AB1553">
        <v>0</v>
      </c>
      <c r="AC1553">
        <v>0</v>
      </c>
      <c r="AD1553">
        <v>0</v>
      </c>
      <c r="AE1553">
        <v>1.74</v>
      </c>
      <c r="AF1553">
        <v>0</v>
      </c>
      <c r="AG1553">
        <v>0</v>
      </c>
      <c r="AH1553">
        <v>0</v>
      </c>
      <c r="AI1553">
        <v>8.91</v>
      </c>
      <c r="AJ1553">
        <v>1</v>
      </c>
      <c r="AK1553">
        <v>1</v>
      </c>
      <c r="AL1553">
        <v>1</v>
      </c>
      <c r="AN1553">
        <v>0</v>
      </c>
      <c r="AO1553">
        <v>1</v>
      </c>
      <c r="AP1553">
        <v>0</v>
      </c>
      <c r="AQ1553">
        <v>0</v>
      </c>
      <c r="AR1553">
        <v>0</v>
      </c>
      <c r="AS1553" t="s">
        <v>3</v>
      </c>
      <c r="AT1553">
        <v>80</v>
      </c>
      <c r="AU1553" t="s">
        <v>3</v>
      </c>
      <c r="AV1553">
        <v>0</v>
      </c>
      <c r="AW1553">
        <v>2</v>
      </c>
      <c r="AX1553">
        <v>36408830</v>
      </c>
      <c r="AY1553">
        <v>1</v>
      </c>
      <c r="AZ1553">
        <v>0</v>
      </c>
      <c r="BA1553">
        <v>1514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X1553">
        <f>Y1553*Source!I1561</f>
        <v>21.48</v>
      </c>
      <c r="CY1553">
        <f t="shared" si="238"/>
        <v>15.5</v>
      </c>
      <c r="CZ1553">
        <f t="shared" si="239"/>
        <v>1.74</v>
      </c>
      <c r="DA1553">
        <f t="shared" si="240"/>
        <v>8.91</v>
      </c>
      <c r="DB1553">
        <f t="shared" si="241"/>
        <v>139.19999999999999</v>
      </c>
      <c r="DC1553">
        <f t="shared" si="242"/>
        <v>0</v>
      </c>
    </row>
    <row r="1554" spans="1:107">
      <c r="A1554">
        <f>ROW(Source!A1561)</f>
        <v>1561</v>
      </c>
      <c r="B1554">
        <v>36401907</v>
      </c>
      <c r="C1554">
        <v>36408802</v>
      </c>
      <c r="D1554">
        <v>29110815</v>
      </c>
      <c r="E1554">
        <v>1</v>
      </c>
      <c r="F1554">
        <v>1</v>
      </c>
      <c r="G1554">
        <v>1</v>
      </c>
      <c r="H1554">
        <v>3</v>
      </c>
      <c r="I1554" t="s">
        <v>656</v>
      </c>
      <c r="J1554" t="s">
        <v>657</v>
      </c>
      <c r="K1554" t="s">
        <v>658</v>
      </c>
      <c r="L1554">
        <v>1301</v>
      </c>
      <c r="N1554">
        <v>1003</v>
      </c>
      <c r="O1554" t="s">
        <v>142</v>
      </c>
      <c r="P1554" t="s">
        <v>142</v>
      </c>
      <c r="Q1554">
        <v>1</v>
      </c>
      <c r="W1554">
        <v>0</v>
      </c>
      <c r="X1554">
        <v>-1169660804</v>
      </c>
      <c r="Y1554">
        <v>117</v>
      </c>
      <c r="AA1554">
        <v>6.29</v>
      </c>
      <c r="AB1554">
        <v>0</v>
      </c>
      <c r="AC1554">
        <v>0</v>
      </c>
      <c r="AD1554">
        <v>0</v>
      </c>
      <c r="AE1554">
        <v>0.85</v>
      </c>
      <c r="AF1554">
        <v>0</v>
      </c>
      <c r="AG1554">
        <v>0</v>
      </c>
      <c r="AH1554">
        <v>0</v>
      </c>
      <c r="AI1554">
        <v>7.4</v>
      </c>
      <c r="AJ1554">
        <v>1</v>
      </c>
      <c r="AK1554">
        <v>1</v>
      </c>
      <c r="AL1554">
        <v>1</v>
      </c>
      <c r="AN1554">
        <v>0</v>
      </c>
      <c r="AO1554">
        <v>1</v>
      </c>
      <c r="AP1554">
        <v>0</v>
      </c>
      <c r="AQ1554">
        <v>0</v>
      </c>
      <c r="AR1554">
        <v>0</v>
      </c>
      <c r="AS1554" t="s">
        <v>3</v>
      </c>
      <c r="AT1554">
        <v>117</v>
      </c>
      <c r="AU1554" t="s">
        <v>3</v>
      </c>
      <c r="AV1554">
        <v>0</v>
      </c>
      <c r="AW1554">
        <v>2</v>
      </c>
      <c r="AX1554">
        <v>36408831</v>
      </c>
      <c r="AY1554">
        <v>1</v>
      </c>
      <c r="AZ1554">
        <v>0</v>
      </c>
      <c r="BA1554">
        <v>1515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X1554">
        <f>Y1554*Source!I1561</f>
        <v>31.4145</v>
      </c>
      <c r="CY1554">
        <f t="shared" si="238"/>
        <v>6.29</v>
      </c>
      <c r="CZ1554">
        <f t="shared" si="239"/>
        <v>0.85</v>
      </c>
      <c r="DA1554">
        <f t="shared" si="240"/>
        <v>7.4</v>
      </c>
      <c r="DB1554">
        <f t="shared" si="241"/>
        <v>99.45</v>
      </c>
      <c r="DC1554">
        <f t="shared" si="242"/>
        <v>0</v>
      </c>
    </row>
    <row r="1555" spans="1:107">
      <c r="A1555">
        <f>ROW(Source!A1561)</f>
        <v>1561</v>
      </c>
      <c r="B1555">
        <v>36401907</v>
      </c>
      <c r="C1555">
        <v>36408802</v>
      </c>
      <c r="D1555">
        <v>29111455</v>
      </c>
      <c r="E1555">
        <v>1</v>
      </c>
      <c r="F1555">
        <v>1</v>
      </c>
      <c r="G1555">
        <v>1</v>
      </c>
      <c r="H1555">
        <v>3</v>
      </c>
      <c r="I1555" t="s">
        <v>659</v>
      </c>
      <c r="J1555" t="s">
        <v>660</v>
      </c>
      <c r="K1555" t="s">
        <v>661</v>
      </c>
      <c r="L1555">
        <v>1327</v>
      </c>
      <c r="N1555">
        <v>1005</v>
      </c>
      <c r="O1555" t="s">
        <v>155</v>
      </c>
      <c r="P1555" t="s">
        <v>155</v>
      </c>
      <c r="Q1555">
        <v>1</v>
      </c>
      <c r="W1555">
        <v>0</v>
      </c>
      <c r="X1555">
        <v>-1126346608</v>
      </c>
      <c r="Y1555">
        <v>225</v>
      </c>
      <c r="AA1555">
        <v>73.790000000000006</v>
      </c>
      <c r="AB1555">
        <v>0</v>
      </c>
      <c r="AC1555">
        <v>0</v>
      </c>
      <c r="AD1555">
        <v>0</v>
      </c>
      <c r="AE1555">
        <v>15.06</v>
      </c>
      <c r="AF1555">
        <v>0</v>
      </c>
      <c r="AG1555">
        <v>0</v>
      </c>
      <c r="AH1555">
        <v>0</v>
      </c>
      <c r="AI1555">
        <v>4.9000000000000004</v>
      </c>
      <c r="AJ1555">
        <v>1</v>
      </c>
      <c r="AK1555">
        <v>1</v>
      </c>
      <c r="AL1555">
        <v>1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225</v>
      </c>
      <c r="AU1555" t="s">
        <v>3</v>
      </c>
      <c r="AV1555">
        <v>0</v>
      </c>
      <c r="AW1555">
        <v>2</v>
      </c>
      <c r="AX1555">
        <v>36408832</v>
      </c>
      <c r="AY1555">
        <v>1</v>
      </c>
      <c r="AZ1555">
        <v>0</v>
      </c>
      <c r="BA1555">
        <v>1516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X1555">
        <f>Y1555*Source!I1561</f>
        <v>60.412500000000001</v>
      </c>
      <c r="CY1555">
        <f t="shared" si="238"/>
        <v>73.790000000000006</v>
      </c>
      <c r="CZ1555">
        <f t="shared" si="239"/>
        <v>15.06</v>
      </c>
      <c r="DA1555">
        <f t="shared" si="240"/>
        <v>4.9000000000000004</v>
      </c>
      <c r="DB1555">
        <f t="shared" si="241"/>
        <v>3388.5</v>
      </c>
      <c r="DC1555">
        <f t="shared" si="242"/>
        <v>0</v>
      </c>
    </row>
    <row r="1556" spans="1:107">
      <c r="A1556">
        <f>ROW(Source!A1561)</f>
        <v>1561</v>
      </c>
      <c r="B1556">
        <v>36401907</v>
      </c>
      <c r="C1556">
        <v>36408802</v>
      </c>
      <c r="D1556">
        <v>29114733</v>
      </c>
      <c r="E1556">
        <v>1</v>
      </c>
      <c r="F1556">
        <v>1</v>
      </c>
      <c r="G1556">
        <v>1</v>
      </c>
      <c r="H1556">
        <v>3</v>
      </c>
      <c r="I1556" t="s">
        <v>662</v>
      </c>
      <c r="J1556" t="s">
        <v>663</v>
      </c>
      <c r="K1556" t="s">
        <v>664</v>
      </c>
      <c r="L1556">
        <v>1354</v>
      </c>
      <c r="N1556">
        <v>1010</v>
      </c>
      <c r="O1556" t="s">
        <v>237</v>
      </c>
      <c r="P1556" t="s">
        <v>237</v>
      </c>
      <c r="Q1556">
        <v>1</v>
      </c>
      <c r="W1556">
        <v>0</v>
      </c>
      <c r="X1556">
        <v>-1352915271</v>
      </c>
      <c r="Y1556">
        <v>790</v>
      </c>
      <c r="AA1556">
        <v>0.3</v>
      </c>
      <c r="AB1556">
        <v>0</v>
      </c>
      <c r="AC1556">
        <v>0</v>
      </c>
      <c r="AD1556">
        <v>0</v>
      </c>
      <c r="AE1556">
        <v>0.02</v>
      </c>
      <c r="AF1556">
        <v>0</v>
      </c>
      <c r="AG1556">
        <v>0</v>
      </c>
      <c r="AH1556">
        <v>0</v>
      </c>
      <c r="AI1556">
        <v>14.91</v>
      </c>
      <c r="AJ1556">
        <v>1</v>
      </c>
      <c r="AK1556">
        <v>1</v>
      </c>
      <c r="AL1556">
        <v>1</v>
      </c>
      <c r="AN1556">
        <v>0</v>
      </c>
      <c r="AO1556">
        <v>1</v>
      </c>
      <c r="AP1556">
        <v>0</v>
      </c>
      <c r="AQ1556">
        <v>0</v>
      </c>
      <c r="AR1556">
        <v>0</v>
      </c>
      <c r="AS1556" t="s">
        <v>3</v>
      </c>
      <c r="AT1556">
        <v>790</v>
      </c>
      <c r="AU1556" t="s">
        <v>3</v>
      </c>
      <c r="AV1556">
        <v>0</v>
      </c>
      <c r="AW1556">
        <v>2</v>
      </c>
      <c r="AX1556">
        <v>36408833</v>
      </c>
      <c r="AY1556">
        <v>1</v>
      </c>
      <c r="AZ1556">
        <v>0</v>
      </c>
      <c r="BA1556">
        <v>1517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X1556">
        <f>Y1556*Source!I1561</f>
        <v>212.11500000000001</v>
      </c>
      <c r="CY1556">
        <f t="shared" si="238"/>
        <v>0.3</v>
      </c>
      <c r="CZ1556">
        <f t="shared" si="239"/>
        <v>0.02</v>
      </c>
      <c r="DA1556">
        <f t="shared" si="240"/>
        <v>14.91</v>
      </c>
      <c r="DB1556">
        <f t="shared" si="241"/>
        <v>15.8</v>
      </c>
      <c r="DC1556">
        <f t="shared" si="242"/>
        <v>0</v>
      </c>
    </row>
    <row r="1557" spans="1:107">
      <c r="A1557">
        <f>ROW(Source!A1561)</f>
        <v>1561</v>
      </c>
      <c r="B1557">
        <v>36401907</v>
      </c>
      <c r="C1557">
        <v>36408802</v>
      </c>
      <c r="D1557">
        <v>29114734</v>
      </c>
      <c r="E1557">
        <v>1</v>
      </c>
      <c r="F1557">
        <v>1</v>
      </c>
      <c r="G1557">
        <v>1</v>
      </c>
      <c r="H1557">
        <v>3</v>
      </c>
      <c r="I1557" t="s">
        <v>665</v>
      </c>
      <c r="J1557" t="s">
        <v>666</v>
      </c>
      <c r="K1557" t="s">
        <v>667</v>
      </c>
      <c r="L1557">
        <v>1354</v>
      </c>
      <c r="N1557">
        <v>1010</v>
      </c>
      <c r="O1557" t="s">
        <v>237</v>
      </c>
      <c r="P1557" t="s">
        <v>237</v>
      </c>
      <c r="Q1557">
        <v>1</v>
      </c>
      <c r="W1557">
        <v>0</v>
      </c>
      <c r="X1557">
        <v>1370092194</v>
      </c>
      <c r="Y1557">
        <v>1844</v>
      </c>
      <c r="AA1557">
        <v>0.38</v>
      </c>
      <c r="AB1557">
        <v>0</v>
      </c>
      <c r="AC1557">
        <v>0</v>
      </c>
      <c r="AD1557">
        <v>0</v>
      </c>
      <c r="AE1557">
        <v>0.03</v>
      </c>
      <c r="AF1557">
        <v>0</v>
      </c>
      <c r="AG1557">
        <v>0</v>
      </c>
      <c r="AH1557">
        <v>0</v>
      </c>
      <c r="AI1557">
        <v>12.55</v>
      </c>
      <c r="AJ1557">
        <v>1</v>
      </c>
      <c r="AK1557">
        <v>1</v>
      </c>
      <c r="AL1557">
        <v>1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1844</v>
      </c>
      <c r="AU1557" t="s">
        <v>3</v>
      </c>
      <c r="AV1557">
        <v>0</v>
      </c>
      <c r="AW1557">
        <v>2</v>
      </c>
      <c r="AX1557">
        <v>36408834</v>
      </c>
      <c r="AY1557">
        <v>1</v>
      </c>
      <c r="AZ1557">
        <v>0</v>
      </c>
      <c r="BA1557">
        <v>1518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X1557">
        <f>Y1557*Source!I1561</f>
        <v>495.11400000000003</v>
      </c>
      <c r="CY1557">
        <f t="shared" si="238"/>
        <v>0.38</v>
      </c>
      <c r="CZ1557">
        <f t="shared" si="239"/>
        <v>0.03</v>
      </c>
      <c r="DA1557">
        <f t="shared" si="240"/>
        <v>12.55</v>
      </c>
      <c r="DB1557">
        <f t="shared" si="241"/>
        <v>55.32</v>
      </c>
      <c r="DC1557">
        <f t="shared" si="242"/>
        <v>0</v>
      </c>
    </row>
    <row r="1558" spans="1:107">
      <c r="A1558">
        <f>ROW(Source!A1561)</f>
        <v>1561</v>
      </c>
      <c r="B1558">
        <v>36401907</v>
      </c>
      <c r="C1558">
        <v>36408802</v>
      </c>
      <c r="D1558">
        <v>29114482</v>
      </c>
      <c r="E1558">
        <v>1</v>
      </c>
      <c r="F1558">
        <v>1</v>
      </c>
      <c r="G1558">
        <v>1</v>
      </c>
      <c r="H1558">
        <v>3</v>
      </c>
      <c r="I1558" t="s">
        <v>668</v>
      </c>
      <c r="J1558" t="s">
        <v>669</v>
      </c>
      <c r="K1558" t="s">
        <v>670</v>
      </c>
      <c r="L1558">
        <v>1354</v>
      </c>
      <c r="N1558">
        <v>1010</v>
      </c>
      <c r="O1558" t="s">
        <v>237</v>
      </c>
      <c r="P1558" t="s">
        <v>237</v>
      </c>
      <c r="Q1558">
        <v>1</v>
      </c>
      <c r="W1558">
        <v>0</v>
      </c>
      <c r="X1558">
        <v>-520920930</v>
      </c>
      <c r="Y1558">
        <v>149</v>
      </c>
      <c r="AA1558">
        <v>0.33</v>
      </c>
      <c r="AB1558">
        <v>0</v>
      </c>
      <c r="AC1558">
        <v>0</v>
      </c>
      <c r="AD1558">
        <v>0</v>
      </c>
      <c r="AE1558">
        <v>7.0000000000000007E-2</v>
      </c>
      <c r="AF1558">
        <v>0</v>
      </c>
      <c r="AG1558">
        <v>0</v>
      </c>
      <c r="AH1558">
        <v>0</v>
      </c>
      <c r="AI1558">
        <v>4.74</v>
      </c>
      <c r="AJ1558">
        <v>1</v>
      </c>
      <c r="AK1558">
        <v>1</v>
      </c>
      <c r="AL1558">
        <v>1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 t="s">
        <v>3</v>
      </c>
      <c r="AT1558">
        <v>149</v>
      </c>
      <c r="AU1558" t="s">
        <v>3</v>
      </c>
      <c r="AV1558">
        <v>0</v>
      </c>
      <c r="AW1558">
        <v>2</v>
      </c>
      <c r="AX1558">
        <v>36408835</v>
      </c>
      <c r="AY1558">
        <v>1</v>
      </c>
      <c r="AZ1558">
        <v>0</v>
      </c>
      <c r="BA1558">
        <v>1519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X1558">
        <f>Y1558*Source!I1561</f>
        <v>40.006500000000003</v>
      </c>
      <c r="CY1558">
        <f t="shared" si="238"/>
        <v>0.33</v>
      </c>
      <c r="CZ1558">
        <f t="shared" si="239"/>
        <v>7.0000000000000007E-2</v>
      </c>
      <c r="DA1558">
        <f t="shared" si="240"/>
        <v>4.74</v>
      </c>
      <c r="DB1558">
        <f t="shared" si="241"/>
        <v>10.43</v>
      </c>
      <c r="DC1558">
        <f t="shared" si="242"/>
        <v>0</v>
      </c>
    </row>
    <row r="1559" spans="1:107">
      <c r="A1559">
        <f>ROW(Source!A1561)</f>
        <v>1561</v>
      </c>
      <c r="B1559">
        <v>36401907</v>
      </c>
      <c r="C1559">
        <v>36408802</v>
      </c>
      <c r="D1559">
        <v>29129584</v>
      </c>
      <c r="E1559">
        <v>1</v>
      </c>
      <c r="F1559">
        <v>1</v>
      </c>
      <c r="G1559">
        <v>1</v>
      </c>
      <c r="H1559">
        <v>3</v>
      </c>
      <c r="I1559" t="s">
        <v>671</v>
      </c>
      <c r="J1559" t="s">
        <v>672</v>
      </c>
      <c r="K1559" t="s">
        <v>673</v>
      </c>
      <c r="L1559">
        <v>1301</v>
      </c>
      <c r="N1559">
        <v>1003</v>
      </c>
      <c r="O1559" t="s">
        <v>142</v>
      </c>
      <c r="P1559" t="s">
        <v>142</v>
      </c>
      <c r="Q1559">
        <v>1</v>
      </c>
      <c r="W1559">
        <v>0</v>
      </c>
      <c r="X1559">
        <v>-1665253311</v>
      </c>
      <c r="Y1559">
        <v>86</v>
      </c>
      <c r="AA1559">
        <v>53.07</v>
      </c>
      <c r="AB1559">
        <v>0</v>
      </c>
      <c r="AC1559">
        <v>0</v>
      </c>
      <c r="AD1559">
        <v>0</v>
      </c>
      <c r="AE1559">
        <v>7.22</v>
      </c>
      <c r="AF1559">
        <v>0</v>
      </c>
      <c r="AG1559">
        <v>0</v>
      </c>
      <c r="AH1559">
        <v>0</v>
      </c>
      <c r="AI1559">
        <v>7.35</v>
      </c>
      <c r="AJ1559">
        <v>1</v>
      </c>
      <c r="AK1559">
        <v>1</v>
      </c>
      <c r="AL1559">
        <v>1</v>
      </c>
      <c r="AN1559">
        <v>0</v>
      </c>
      <c r="AO1559">
        <v>1</v>
      </c>
      <c r="AP1559">
        <v>0</v>
      </c>
      <c r="AQ1559">
        <v>0</v>
      </c>
      <c r="AR1559">
        <v>0</v>
      </c>
      <c r="AS1559" t="s">
        <v>3</v>
      </c>
      <c r="AT1559">
        <v>86</v>
      </c>
      <c r="AU1559" t="s">
        <v>3</v>
      </c>
      <c r="AV1559">
        <v>0</v>
      </c>
      <c r="AW1559">
        <v>2</v>
      </c>
      <c r="AX1559">
        <v>36408836</v>
      </c>
      <c r="AY1559">
        <v>1</v>
      </c>
      <c r="AZ1559">
        <v>0</v>
      </c>
      <c r="BA1559">
        <v>1520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X1559">
        <f>Y1559*Source!I1561</f>
        <v>23.091000000000001</v>
      </c>
      <c r="CY1559">
        <f t="shared" si="238"/>
        <v>53.07</v>
      </c>
      <c r="CZ1559">
        <f t="shared" si="239"/>
        <v>7.22</v>
      </c>
      <c r="DA1559">
        <f t="shared" si="240"/>
        <v>7.35</v>
      </c>
      <c r="DB1559">
        <f t="shared" si="241"/>
        <v>620.91999999999996</v>
      </c>
      <c r="DC1559">
        <f t="shared" si="242"/>
        <v>0</v>
      </c>
    </row>
    <row r="1560" spans="1:107">
      <c r="A1560">
        <f>ROW(Source!A1561)</f>
        <v>1561</v>
      </c>
      <c r="B1560">
        <v>36401907</v>
      </c>
      <c r="C1560">
        <v>36408802</v>
      </c>
      <c r="D1560">
        <v>29129619</v>
      </c>
      <c r="E1560">
        <v>1</v>
      </c>
      <c r="F1560">
        <v>1</v>
      </c>
      <c r="G1560">
        <v>1</v>
      </c>
      <c r="H1560">
        <v>3</v>
      </c>
      <c r="I1560" t="s">
        <v>674</v>
      </c>
      <c r="J1560" t="s">
        <v>675</v>
      </c>
      <c r="K1560" t="s">
        <v>676</v>
      </c>
      <c r="L1560">
        <v>1301</v>
      </c>
      <c r="N1560">
        <v>1003</v>
      </c>
      <c r="O1560" t="s">
        <v>142</v>
      </c>
      <c r="P1560" t="s">
        <v>142</v>
      </c>
      <c r="Q1560">
        <v>1</v>
      </c>
      <c r="W1560">
        <v>0</v>
      </c>
      <c r="X1560">
        <v>1030922947</v>
      </c>
      <c r="Y1560">
        <v>234</v>
      </c>
      <c r="AA1560">
        <v>61.61</v>
      </c>
      <c r="AB1560">
        <v>0</v>
      </c>
      <c r="AC1560">
        <v>0</v>
      </c>
      <c r="AD1560">
        <v>0</v>
      </c>
      <c r="AE1560">
        <v>8.44</v>
      </c>
      <c r="AF1560">
        <v>0</v>
      </c>
      <c r="AG1560">
        <v>0</v>
      </c>
      <c r="AH1560">
        <v>0</v>
      </c>
      <c r="AI1560">
        <v>7.3</v>
      </c>
      <c r="AJ1560">
        <v>1</v>
      </c>
      <c r="AK1560">
        <v>1</v>
      </c>
      <c r="AL1560">
        <v>1</v>
      </c>
      <c r="AN1560">
        <v>0</v>
      </c>
      <c r="AO1560">
        <v>1</v>
      </c>
      <c r="AP1560">
        <v>0</v>
      </c>
      <c r="AQ1560">
        <v>0</v>
      </c>
      <c r="AR1560">
        <v>0</v>
      </c>
      <c r="AS1560" t="s">
        <v>3</v>
      </c>
      <c r="AT1560">
        <v>234</v>
      </c>
      <c r="AU1560" t="s">
        <v>3</v>
      </c>
      <c r="AV1560">
        <v>0</v>
      </c>
      <c r="AW1560">
        <v>2</v>
      </c>
      <c r="AX1560">
        <v>36408837</v>
      </c>
      <c r="AY1560">
        <v>1</v>
      </c>
      <c r="AZ1560">
        <v>0</v>
      </c>
      <c r="BA1560">
        <v>1521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X1560">
        <f>Y1560*Source!I1561</f>
        <v>62.829000000000001</v>
      </c>
      <c r="CY1560">
        <f t="shared" si="238"/>
        <v>61.61</v>
      </c>
      <c r="CZ1560">
        <f t="shared" si="239"/>
        <v>8.44</v>
      </c>
      <c r="DA1560">
        <f t="shared" si="240"/>
        <v>7.3</v>
      </c>
      <c r="DB1560">
        <f t="shared" si="241"/>
        <v>1974.96</v>
      </c>
      <c r="DC1560">
        <f t="shared" si="242"/>
        <v>0</v>
      </c>
    </row>
    <row r="1561" spans="1:107">
      <c r="A1561">
        <f>ROW(Source!A1561)</f>
        <v>1561</v>
      </c>
      <c r="B1561">
        <v>36401907</v>
      </c>
      <c r="C1561">
        <v>36408802</v>
      </c>
      <c r="D1561">
        <v>29129715</v>
      </c>
      <c r="E1561">
        <v>1</v>
      </c>
      <c r="F1561">
        <v>1</v>
      </c>
      <c r="G1561">
        <v>1</v>
      </c>
      <c r="H1561">
        <v>3</v>
      </c>
      <c r="I1561" t="s">
        <v>766</v>
      </c>
      <c r="J1561" t="s">
        <v>767</v>
      </c>
      <c r="K1561" t="s">
        <v>768</v>
      </c>
      <c r="L1561">
        <v>1301</v>
      </c>
      <c r="N1561">
        <v>1003</v>
      </c>
      <c r="O1561" t="s">
        <v>142</v>
      </c>
      <c r="P1561" t="s">
        <v>142</v>
      </c>
      <c r="Q1561">
        <v>1</v>
      </c>
      <c r="W1561">
        <v>0</v>
      </c>
      <c r="X1561">
        <v>-1083681358</v>
      </c>
      <c r="Y1561">
        <v>37</v>
      </c>
      <c r="AA1561">
        <v>31.71</v>
      </c>
      <c r="AB1561">
        <v>0</v>
      </c>
      <c r="AC1561">
        <v>0</v>
      </c>
      <c r="AD1561">
        <v>0</v>
      </c>
      <c r="AE1561">
        <v>6.33</v>
      </c>
      <c r="AF1561">
        <v>0</v>
      </c>
      <c r="AG1561">
        <v>0</v>
      </c>
      <c r="AH1561">
        <v>0</v>
      </c>
      <c r="AI1561">
        <v>5.01</v>
      </c>
      <c r="AJ1561">
        <v>1</v>
      </c>
      <c r="AK1561">
        <v>1</v>
      </c>
      <c r="AL1561">
        <v>1</v>
      </c>
      <c r="AN1561">
        <v>0</v>
      </c>
      <c r="AO1561">
        <v>1</v>
      </c>
      <c r="AP1561">
        <v>0</v>
      </c>
      <c r="AQ1561">
        <v>0</v>
      </c>
      <c r="AR1561">
        <v>0</v>
      </c>
      <c r="AS1561" t="s">
        <v>3</v>
      </c>
      <c r="AT1561">
        <v>37</v>
      </c>
      <c r="AU1561" t="s">
        <v>3</v>
      </c>
      <c r="AV1561">
        <v>0</v>
      </c>
      <c r="AW1561">
        <v>2</v>
      </c>
      <c r="AX1561">
        <v>36408838</v>
      </c>
      <c r="AY1561">
        <v>1</v>
      </c>
      <c r="AZ1561">
        <v>0</v>
      </c>
      <c r="BA1561">
        <v>1522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X1561">
        <f>Y1561*Source!I1561</f>
        <v>9.9344999999999999</v>
      </c>
      <c r="CY1561">
        <f t="shared" si="238"/>
        <v>31.71</v>
      </c>
      <c r="CZ1561">
        <f t="shared" si="239"/>
        <v>6.33</v>
      </c>
      <c r="DA1561">
        <f t="shared" si="240"/>
        <v>5.01</v>
      </c>
      <c r="DB1561">
        <f t="shared" si="241"/>
        <v>234.21</v>
      </c>
      <c r="DC1561">
        <f t="shared" si="242"/>
        <v>0</v>
      </c>
    </row>
    <row r="1562" spans="1:107">
      <c r="A1562">
        <f>ROW(Source!A1562)</f>
        <v>1562</v>
      </c>
      <c r="B1562">
        <v>36401907</v>
      </c>
      <c r="C1562">
        <v>36408839</v>
      </c>
      <c r="D1562">
        <v>18410244</v>
      </c>
      <c r="E1562">
        <v>1</v>
      </c>
      <c r="F1562">
        <v>1</v>
      </c>
      <c r="G1562">
        <v>1</v>
      </c>
      <c r="H1562">
        <v>1</v>
      </c>
      <c r="I1562" t="s">
        <v>680</v>
      </c>
      <c r="J1562" t="s">
        <v>3</v>
      </c>
      <c r="K1562" t="s">
        <v>681</v>
      </c>
      <c r="L1562">
        <v>1369</v>
      </c>
      <c r="N1562">
        <v>1013</v>
      </c>
      <c r="O1562" t="s">
        <v>514</v>
      </c>
      <c r="P1562" t="s">
        <v>514</v>
      </c>
      <c r="Q1562">
        <v>1</v>
      </c>
      <c r="W1562">
        <v>0</v>
      </c>
      <c r="X1562">
        <v>-1803619151</v>
      </c>
      <c r="Y1562">
        <v>64.330999999999989</v>
      </c>
      <c r="AA1562">
        <v>0</v>
      </c>
      <c r="AB1562">
        <v>0</v>
      </c>
      <c r="AC1562">
        <v>0</v>
      </c>
      <c r="AD1562">
        <v>296.73</v>
      </c>
      <c r="AE1562">
        <v>0</v>
      </c>
      <c r="AF1562">
        <v>0</v>
      </c>
      <c r="AG1562">
        <v>0</v>
      </c>
      <c r="AH1562">
        <v>296.73</v>
      </c>
      <c r="AI1562">
        <v>1</v>
      </c>
      <c r="AJ1562">
        <v>1</v>
      </c>
      <c r="AK1562">
        <v>1</v>
      </c>
      <c r="AL1562">
        <v>1</v>
      </c>
      <c r="AN1562">
        <v>0</v>
      </c>
      <c r="AO1562">
        <v>1</v>
      </c>
      <c r="AP1562">
        <v>1</v>
      </c>
      <c r="AQ1562">
        <v>0</v>
      </c>
      <c r="AR1562">
        <v>0</v>
      </c>
      <c r="AS1562" t="s">
        <v>3</v>
      </c>
      <c r="AT1562">
        <v>55.94</v>
      </c>
      <c r="AU1562" t="s">
        <v>134</v>
      </c>
      <c r="AV1562">
        <v>1</v>
      </c>
      <c r="AW1562">
        <v>2</v>
      </c>
      <c r="AX1562">
        <v>36408847</v>
      </c>
      <c r="AY1562">
        <v>2</v>
      </c>
      <c r="AZ1562">
        <v>131072</v>
      </c>
      <c r="BA1562">
        <v>1523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X1562">
        <f>Y1562*Source!I1562</f>
        <v>34.545746999999999</v>
      </c>
      <c r="CY1562">
        <f>AD1562</f>
        <v>296.73</v>
      </c>
      <c r="CZ1562">
        <f>AH1562</f>
        <v>296.73</v>
      </c>
      <c r="DA1562">
        <f>AL1562</f>
        <v>1</v>
      </c>
      <c r="DB1562">
        <f>ROUND((ROUND(AT1562*CZ1562,2)*1.15),2)</f>
        <v>19088.939999999999</v>
      </c>
      <c r="DC1562">
        <f>ROUND((ROUND(AT1562*AG1562,2)*1.15),2)</f>
        <v>0</v>
      </c>
    </row>
    <row r="1563" spans="1:107">
      <c r="A1563">
        <f>ROW(Source!A1562)</f>
        <v>1562</v>
      </c>
      <c r="B1563">
        <v>36401907</v>
      </c>
      <c r="C1563">
        <v>36408839</v>
      </c>
      <c r="D1563">
        <v>121548</v>
      </c>
      <c r="E1563">
        <v>1</v>
      </c>
      <c r="F1563">
        <v>1</v>
      </c>
      <c r="G1563">
        <v>1</v>
      </c>
      <c r="H1563">
        <v>1</v>
      </c>
      <c r="I1563" t="s">
        <v>35</v>
      </c>
      <c r="J1563" t="s">
        <v>3</v>
      </c>
      <c r="K1563" t="s">
        <v>515</v>
      </c>
      <c r="L1563">
        <v>608254</v>
      </c>
      <c r="N1563">
        <v>1013</v>
      </c>
      <c r="O1563" t="s">
        <v>516</v>
      </c>
      <c r="P1563" t="s">
        <v>516</v>
      </c>
      <c r="Q1563">
        <v>1</v>
      </c>
      <c r="W1563">
        <v>0</v>
      </c>
      <c r="X1563">
        <v>-185737400</v>
      </c>
      <c r="Y1563">
        <v>1.2500000000000001E-2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1</v>
      </c>
      <c r="AJ1563">
        <v>1</v>
      </c>
      <c r="AK1563">
        <v>1</v>
      </c>
      <c r="AL1563">
        <v>1</v>
      </c>
      <c r="AN1563">
        <v>0</v>
      </c>
      <c r="AO1563">
        <v>1</v>
      </c>
      <c r="AP1563">
        <v>1</v>
      </c>
      <c r="AQ1563">
        <v>0</v>
      </c>
      <c r="AR1563">
        <v>0</v>
      </c>
      <c r="AS1563" t="s">
        <v>3</v>
      </c>
      <c r="AT1563">
        <v>0.01</v>
      </c>
      <c r="AU1563" t="s">
        <v>133</v>
      </c>
      <c r="AV1563">
        <v>2</v>
      </c>
      <c r="AW1563">
        <v>2</v>
      </c>
      <c r="AX1563">
        <v>36408848</v>
      </c>
      <c r="AY1563">
        <v>1</v>
      </c>
      <c r="AZ1563">
        <v>0</v>
      </c>
      <c r="BA1563">
        <v>1524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X1563">
        <f>Y1563*Source!I1562</f>
        <v>6.7125000000000006E-3</v>
      </c>
      <c r="CY1563">
        <f>AD1563</f>
        <v>0</v>
      </c>
      <c r="CZ1563">
        <f>AH1563</f>
        <v>0</v>
      </c>
      <c r="DA1563">
        <f>AL1563</f>
        <v>1</v>
      </c>
      <c r="DB1563">
        <f>ROUND((ROUND(AT1563*CZ1563,2)*1.25),2)</f>
        <v>0</v>
      </c>
      <c r="DC1563">
        <f>ROUND((ROUND(AT1563*AG1563,2)*1.25),2)</f>
        <v>0</v>
      </c>
    </row>
    <row r="1564" spans="1:107">
      <c r="A1564">
        <f>ROW(Source!A1562)</f>
        <v>1562</v>
      </c>
      <c r="B1564">
        <v>36401907</v>
      </c>
      <c r="C1564">
        <v>36408839</v>
      </c>
      <c r="D1564">
        <v>29172556</v>
      </c>
      <c r="E1564">
        <v>1</v>
      </c>
      <c r="F1564">
        <v>1</v>
      </c>
      <c r="G1564">
        <v>1</v>
      </c>
      <c r="H1564">
        <v>2</v>
      </c>
      <c r="I1564" t="s">
        <v>517</v>
      </c>
      <c r="J1564" t="s">
        <v>518</v>
      </c>
      <c r="K1564" t="s">
        <v>519</v>
      </c>
      <c r="L1564">
        <v>1368</v>
      </c>
      <c r="N1564">
        <v>1011</v>
      </c>
      <c r="O1564" t="s">
        <v>520</v>
      </c>
      <c r="P1564" t="s">
        <v>520</v>
      </c>
      <c r="Q1564">
        <v>1</v>
      </c>
      <c r="W1564">
        <v>0</v>
      </c>
      <c r="X1564">
        <v>-1302720870</v>
      </c>
      <c r="Y1564">
        <v>1.2500000000000001E-2</v>
      </c>
      <c r="AA1564">
        <v>0</v>
      </c>
      <c r="AB1564">
        <v>466.71</v>
      </c>
      <c r="AC1564">
        <v>449.82</v>
      </c>
      <c r="AD1564">
        <v>0</v>
      </c>
      <c r="AE1564">
        <v>0</v>
      </c>
      <c r="AF1564">
        <v>31.26</v>
      </c>
      <c r="AG1564">
        <v>13.5</v>
      </c>
      <c r="AH1564">
        <v>0</v>
      </c>
      <c r="AI1564">
        <v>1</v>
      </c>
      <c r="AJ1564">
        <v>14.93</v>
      </c>
      <c r="AK1564">
        <v>33.32</v>
      </c>
      <c r="AL1564">
        <v>1</v>
      </c>
      <c r="AN1564">
        <v>0</v>
      </c>
      <c r="AO1564">
        <v>1</v>
      </c>
      <c r="AP1564">
        <v>1</v>
      </c>
      <c r="AQ1564">
        <v>0</v>
      </c>
      <c r="AR1564">
        <v>0</v>
      </c>
      <c r="AS1564" t="s">
        <v>3</v>
      </c>
      <c r="AT1564">
        <v>0.01</v>
      </c>
      <c r="AU1564" t="s">
        <v>133</v>
      </c>
      <c r="AV1564">
        <v>0</v>
      </c>
      <c r="AW1564">
        <v>2</v>
      </c>
      <c r="AX1564">
        <v>36408849</v>
      </c>
      <c r="AY1564">
        <v>1</v>
      </c>
      <c r="AZ1564">
        <v>0</v>
      </c>
      <c r="BA1564">
        <v>1525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X1564">
        <f>Y1564*Source!I1562</f>
        <v>6.7125000000000006E-3</v>
      </c>
      <c r="CY1564">
        <f>AB1564</f>
        <v>466.71</v>
      </c>
      <c r="CZ1564">
        <f>AF1564</f>
        <v>31.26</v>
      </c>
      <c r="DA1564">
        <f>AJ1564</f>
        <v>14.93</v>
      </c>
      <c r="DB1564">
        <f>ROUND((ROUND(AT1564*CZ1564,2)*1.25),2)</f>
        <v>0.39</v>
      </c>
      <c r="DC1564">
        <f>ROUND((ROUND(AT1564*AG1564,2)*1.25),2)</f>
        <v>0.18</v>
      </c>
    </row>
    <row r="1565" spans="1:107">
      <c r="A1565">
        <f>ROW(Source!A1562)</f>
        <v>1562</v>
      </c>
      <c r="B1565">
        <v>36401907</v>
      </c>
      <c r="C1565">
        <v>36408839</v>
      </c>
      <c r="D1565">
        <v>29174913</v>
      </c>
      <c r="E1565">
        <v>1</v>
      </c>
      <c r="F1565">
        <v>1</v>
      </c>
      <c r="G1565">
        <v>1</v>
      </c>
      <c r="H1565">
        <v>2</v>
      </c>
      <c r="I1565" t="s">
        <v>531</v>
      </c>
      <c r="J1565" t="s">
        <v>532</v>
      </c>
      <c r="K1565" t="s">
        <v>533</v>
      </c>
      <c r="L1565">
        <v>1368</v>
      </c>
      <c r="N1565">
        <v>1011</v>
      </c>
      <c r="O1565" t="s">
        <v>520</v>
      </c>
      <c r="P1565" t="s">
        <v>520</v>
      </c>
      <c r="Q1565">
        <v>1</v>
      </c>
      <c r="W1565">
        <v>0</v>
      </c>
      <c r="X1565">
        <v>458544584</v>
      </c>
      <c r="Y1565">
        <v>1.2500000000000001E-2</v>
      </c>
      <c r="AA1565">
        <v>0</v>
      </c>
      <c r="AB1565">
        <v>932.72</v>
      </c>
      <c r="AC1565">
        <v>386.51</v>
      </c>
      <c r="AD1565">
        <v>0</v>
      </c>
      <c r="AE1565">
        <v>0</v>
      </c>
      <c r="AF1565">
        <v>87.17</v>
      </c>
      <c r="AG1565">
        <v>11.6</v>
      </c>
      <c r="AH1565">
        <v>0</v>
      </c>
      <c r="AI1565">
        <v>1</v>
      </c>
      <c r="AJ1565">
        <v>10.7</v>
      </c>
      <c r="AK1565">
        <v>33.32</v>
      </c>
      <c r="AL1565">
        <v>1</v>
      </c>
      <c r="AN1565">
        <v>0</v>
      </c>
      <c r="AO1565">
        <v>1</v>
      </c>
      <c r="AP1565">
        <v>1</v>
      </c>
      <c r="AQ1565">
        <v>0</v>
      </c>
      <c r="AR1565">
        <v>0</v>
      </c>
      <c r="AS1565" t="s">
        <v>3</v>
      </c>
      <c r="AT1565">
        <v>0.01</v>
      </c>
      <c r="AU1565" t="s">
        <v>133</v>
      </c>
      <c r="AV1565">
        <v>0</v>
      </c>
      <c r="AW1565">
        <v>2</v>
      </c>
      <c r="AX1565">
        <v>36408850</v>
      </c>
      <c r="AY1565">
        <v>1</v>
      </c>
      <c r="AZ1565">
        <v>0</v>
      </c>
      <c r="BA1565">
        <v>1526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X1565">
        <f>Y1565*Source!I1562</f>
        <v>6.7125000000000006E-3</v>
      </c>
      <c r="CY1565">
        <f>AB1565</f>
        <v>932.72</v>
      </c>
      <c r="CZ1565">
        <f>AF1565</f>
        <v>87.17</v>
      </c>
      <c r="DA1565">
        <f>AJ1565</f>
        <v>10.7</v>
      </c>
      <c r="DB1565">
        <f>ROUND((ROUND(AT1565*CZ1565,2)*1.25),2)</f>
        <v>1.0900000000000001</v>
      </c>
      <c r="DC1565">
        <f>ROUND((ROUND(AT1565*AG1565,2)*1.25),2)</f>
        <v>0.15</v>
      </c>
    </row>
    <row r="1566" spans="1:107">
      <c r="A1566">
        <f>ROW(Source!A1562)</f>
        <v>1562</v>
      </c>
      <c r="B1566">
        <v>36401907</v>
      </c>
      <c r="C1566">
        <v>36408839</v>
      </c>
      <c r="D1566">
        <v>29109386</v>
      </c>
      <c r="E1566">
        <v>1</v>
      </c>
      <c r="F1566">
        <v>1</v>
      </c>
      <c r="G1566">
        <v>1</v>
      </c>
      <c r="H1566">
        <v>3</v>
      </c>
      <c r="I1566" t="s">
        <v>682</v>
      </c>
      <c r="J1566" t="s">
        <v>683</v>
      </c>
      <c r="K1566" t="s">
        <v>684</v>
      </c>
      <c r="L1566">
        <v>1348</v>
      </c>
      <c r="N1566">
        <v>1009</v>
      </c>
      <c r="O1566" t="s">
        <v>30</v>
      </c>
      <c r="P1566" t="s">
        <v>30</v>
      </c>
      <c r="Q1566">
        <v>1000</v>
      </c>
      <c r="W1566">
        <v>0</v>
      </c>
      <c r="X1566">
        <v>-1262442712</v>
      </c>
      <c r="Y1566">
        <v>3.4099999999999998E-2</v>
      </c>
      <c r="AA1566">
        <v>55935.05</v>
      </c>
      <c r="AB1566">
        <v>0</v>
      </c>
      <c r="AC1566">
        <v>0</v>
      </c>
      <c r="AD1566">
        <v>0</v>
      </c>
      <c r="AE1566">
        <v>11300.01</v>
      </c>
      <c r="AF1566">
        <v>0</v>
      </c>
      <c r="AG1566">
        <v>0</v>
      </c>
      <c r="AH1566">
        <v>0</v>
      </c>
      <c r="AI1566">
        <v>4.95</v>
      </c>
      <c r="AJ1566">
        <v>1</v>
      </c>
      <c r="AK1566">
        <v>1</v>
      </c>
      <c r="AL1566">
        <v>1</v>
      </c>
      <c r="AN1566">
        <v>0</v>
      </c>
      <c r="AO1566">
        <v>1</v>
      </c>
      <c r="AP1566">
        <v>0</v>
      </c>
      <c r="AQ1566">
        <v>0</v>
      </c>
      <c r="AR1566">
        <v>0</v>
      </c>
      <c r="AS1566" t="s">
        <v>3</v>
      </c>
      <c r="AT1566">
        <v>3.4099999999999998E-2</v>
      </c>
      <c r="AU1566" t="s">
        <v>3</v>
      </c>
      <c r="AV1566">
        <v>0</v>
      </c>
      <c r="AW1566">
        <v>2</v>
      </c>
      <c r="AX1566">
        <v>36408851</v>
      </c>
      <c r="AY1566">
        <v>1</v>
      </c>
      <c r="AZ1566">
        <v>0</v>
      </c>
      <c r="BA1566">
        <v>1527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X1566">
        <f>Y1566*Source!I1562</f>
        <v>1.83117E-2</v>
      </c>
      <c r="CY1566">
        <f>AA1566</f>
        <v>55935.05</v>
      </c>
      <c r="CZ1566">
        <f>AE1566</f>
        <v>11300.01</v>
      </c>
      <c r="DA1566">
        <f>AI1566</f>
        <v>4.95</v>
      </c>
      <c r="DB1566">
        <f>ROUND(ROUND(AT1566*CZ1566,2),2)</f>
        <v>385.33</v>
      </c>
      <c r="DC1566">
        <f>ROUND(ROUND(AT1566*AG1566,2),2)</f>
        <v>0</v>
      </c>
    </row>
    <row r="1567" spans="1:107">
      <c r="A1567">
        <f>ROW(Source!A1562)</f>
        <v>1562</v>
      </c>
      <c r="B1567">
        <v>36401907</v>
      </c>
      <c r="C1567">
        <v>36408839</v>
      </c>
      <c r="D1567">
        <v>29107800</v>
      </c>
      <c r="E1567">
        <v>1</v>
      </c>
      <c r="F1567">
        <v>1</v>
      </c>
      <c r="G1567">
        <v>1</v>
      </c>
      <c r="H1567">
        <v>3</v>
      </c>
      <c r="I1567" t="s">
        <v>545</v>
      </c>
      <c r="J1567" t="s">
        <v>546</v>
      </c>
      <c r="K1567" t="s">
        <v>547</v>
      </c>
      <c r="L1567">
        <v>1346</v>
      </c>
      <c r="N1567">
        <v>1009</v>
      </c>
      <c r="O1567" t="s">
        <v>160</v>
      </c>
      <c r="P1567" t="s">
        <v>160</v>
      </c>
      <c r="Q1567">
        <v>1</v>
      </c>
      <c r="W1567">
        <v>0</v>
      </c>
      <c r="X1567">
        <v>-1570619850</v>
      </c>
      <c r="Y1567">
        <v>0.01</v>
      </c>
      <c r="AA1567">
        <v>46.61</v>
      </c>
      <c r="AB1567">
        <v>0</v>
      </c>
      <c r="AC1567">
        <v>0</v>
      </c>
      <c r="AD1567">
        <v>0</v>
      </c>
      <c r="AE1567">
        <v>1.81</v>
      </c>
      <c r="AF1567">
        <v>0</v>
      </c>
      <c r="AG1567">
        <v>0</v>
      </c>
      <c r="AH1567">
        <v>0</v>
      </c>
      <c r="AI1567">
        <v>25.75</v>
      </c>
      <c r="AJ1567">
        <v>1</v>
      </c>
      <c r="AK1567">
        <v>1</v>
      </c>
      <c r="AL1567">
        <v>1</v>
      </c>
      <c r="AN1567">
        <v>0</v>
      </c>
      <c r="AO1567">
        <v>1</v>
      </c>
      <c r="AP1567">
        <v>0</v>
      </c>
      <c r="AQ1567">
        <v>0</v>
      </c>
      <c r="AR1567">
        <v>0</v>
      </c>
      <c r="AS1567" t="s">
        <v>3</v>
      </c>
      <c r="AT1567">
        <v>0.01</v>
      </c>
      <c r="AU1567" t="s">
        <v>3</v>
      </c>
      <c r="AV1567">
        <v>0</v>
      </c>
      <c r="AW1567">
        <v>2</v>
      </c>
      <c r="AX1567">
        <v>36408852</v>
      </c>
      <c r="AY1567">
        <v>1</v>
      </c>
      <c r="AZ1567">
        <v>0</v>
      </c>
      <c r="BA1567">
        <v>1528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X1567">
        <f>Y1567*Source!I1562</f>
        <v>5.3700000000000006E-3</v>
      </c>
      <c r="CY1567">
        <f>AA1567</f>
        <v>46.61</v>
      </c>
      <c r="CZ1567">
        <f>AE1567</f>
        <v>1.81</v>
      </c>
      <c r="DA1567">
        <f>AI1567</f>
        <v>25.75</v>
      </c>
      <c r="DB1567">
        <f>ROUND(ROUND(AT1567*CZ1567,2),2)</f>
        <v>0.02</v>
      </c>
      <c r="DC1567">
        <f>ROUND(ROUND(AT1567*AG1567,2),2)</f>
        <v>0</v>
      </c>
    </row>
    <row r="1568" spans="1:107">
      <c r="A1568">
        <f>ROW(Source!A1562)</f>
        <v>1562</v>
      </c>
      <c r="B1568">
        <v>36401907</v>
      </c>
      <c r="C1568">
        <v>36408839</v>
      </c>
      <c r="D1568">
        <v>29109603</v>
      </c>
      <c r="E1568">
        <v>1</v>
      </c>
      <c r="F1568">
        <v>1</v>
      </c>
      <c r="G1568">
        <v>1</v>
      </c>
      <c r="H1568">
        <v>3</v>
      </c>
      <c r="I1568" t="s">
        <v>685</v>
      </c>
      <c r="J1568" t="s">
        <v>686</v>
      </c>
      <c r="K1568" t="s">
        <v>687</v>
      </c>
      <c r="L1568">
        <v>1327</v>
      </c>
      <c r="N1568">
        <v>1005</v>
      </c>
      <c r="O1568" t="s">
        <v>155</v>
      </c>
      <c r="P1568" t="s">
        <v>155</v>
      </c>
      <c r="Q1568">
        <v>1</v>
      </c>
      <c r="W1568">
        <v>0</v>
      </c>
      <c r="X1568">
        <v>1399429038</v>
      </c>
      <c r="Y1568">
        <v>112</v>
      </c>
      <c r="AA1568">
        <v>54.06</v>
      </c>
      <c r="AB1568">
        <v>0</v>
      </c>
      <c r="AC1568">
        <v>0</v>
      </c>
      <c r="AD1568">
        <v>0</v>
      </c>
      <c r="AE1568">
        <v>55.16</v>
      </c>
      <c r="AF1568">
        <v>0</v>
      </c>
      <c r="AG1568">
        <v>0</v>
      </c>
      <c r="AH1568">
        <v>0</v>
      </c>
      <c r="AI1568">
        <v>0.98</v>
      </c>
      <c r="AJ1568">
        <v>1</v>
      </c>
      <c r="AK1568">
        <v>1</v>
      </c>
      <c r="AL1568">
        <v>1</v>
      </c>
      <c r="AN1568">
        <v>0</v>
      </c>
      <c r="AO1568">
        <v>1</v>
      </c>
      <c r="AP1568">
        <v>0</v>
      </c>
      <c r="AQ1568">
        <v>0</v>
      </c>
      <c r="AR1568">
        <v>0</v>
      </c>
      <c r="AS1568" t="s">
        <v>3</v>
      </c>
      <c r="AT1568">
        <v>112</v>
      </c>
      <c r="AU1568" t="s">
        <v>3</v>
      </c>
      <c r="AV1568">
        <v>0</v>
      </c>
      <c r="AW1568">
        <v>2</v>
      </c>
      <c r="AX1568">
        <v>36408853</v>
      </c>
      <c r="AY1568">
        <v>1</v>
      </c>
      <c r="AZ1568">
        <v>0</v>
      </c>
      <c r="BA1568">
        <v>1529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X1568">
        <f>Y1568*Source!I1562</f>
        <v>60.144000000000005</v>
      </c>
      <c r="CY1568">
        <f>AA1568</f>
        <v>54.06</v>
      </c>
      <c r="CZ1568">
        <f>AE1568</f>
        <v>55.16</v>
      </c>
      <c r="DA1568">
        <f>AI1568</f>
        <v>0.98</v>
      </c>
      <c r="DB1568">
        <f>ROUND(ROUND(AT1568*CZ1568,2),2)</f>
        <v>6177.92</v>
      </c>
      <c r="DC1568">
        <f>ROUND(ROUND(AT1568*AG1568,2),2)</f>
        <v>0</v>
      </c>
    </row>
    <row r="1569" spans="1:107">
      <c r="A1569">
        <f>ROW(Source!A1563)</f>
        <v>1563</v>
      </c>
      <c r="B1569">
        <v>36401907</v>
      </c>
      <c r="C1569">
        <v>36408854</v>
      </c>
      <c r="D1569">
        <v>29364679</v>
      </c>
      <c r="E1569">
        <v>1</v>
      </c>
      <c r="F1569">
        <v>1</v>
      </c>
      <c r="G1569">
        <v>1</v>
      </c>
      <c r="H1569">
        <v>1</v>
      </c>
      <c r="I1569" t="s">
        <v>688</v>
      </c>
      <c r="J1569" t="s">
        <v>3</v>
      </c>
      <c r="K1569" t="s">
        <v>689</v>
      </c>
      <c r="L1569">
        <v>1369</v>
      </c>
      <c r="N1569">
        <v>1013</v>
      </c>
      <c r="O1569" t="s">
        <v>514</v>
      </c>
      <c r="P1569" t="s">
        <v>514</v>
      </c>
      <c r="Q1569">
        <v>1</v>
      </c>
      <c r="W1569">
        <v>0</v>
      </c>
      <c r="X1569">
        <v>931378261</v>
      </c>
      <c r="Y1569">
        <v>35.052</v>
      </c>
      <c r="AA1569">
        <v>0</v>
      </c>
      <c r="AB1569">
        <v>0</v>
      </c>
      <c r="AC1569">
        <v>0</v>
      </c>
      <c r="AD1569">
        <v>316.85000000000002</v>
      </c>
      <c r="AE1569">
        <v>0</v>
      </c>
      <c r="AF1569">
        <v>0</v>
      </c>
      <c r="AG1569">
        <v>0</v>
      </c>
      <c r="AH1569">
        <v>316.85000000000002</v>
      </c>
      <c r="AI1569">
        <v>1</v>
      </c>
      <c r="AJ1569">
        <v>1</v>
      </c>
      <c r="AK1569">
        <v>1</v>
      </c>
      <c r="AL1569">
        <v>1</v>
      </c>
      <c r="AN1569">
        <v>0</v>
      </c>
      <c r="AO1569">
        <v>1</v>
      </c>
      <c r="AP1569">
        <v>1</v>
      </c>
      <c r="AQ1569">
        <v>0</v>
      </c>
      <c r="AR1569">
        <v>0</v>
      </c>
      <c r="AS1569" t="s">
        <v>3</v>
      </c>
      <c r="AT1569">
        <v>30.48</v>
      </c>
      <c r="AU1569" t="s">
        <v>134</v>
      </c>
      <c r="AV1569">
        <v>1</v>
      </c>
      <c r="AW1569">
        <v>2</v>
      </c>
      <c r="AX1569">
        <v>36408867</v>
      </c>
      <c r="AY1569">
        <v>2</v>
      </c>
      <c r="AZ1569">
        <v>131072</v>
      </c>
      <c r="BA1569">
        <v>1530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X1569">
        <f>Y1569*Source!I1563</f>
        <v>1.0515600000000001</v>
      </c>
      <c r="CY1569">
        <f>AD1569</f>
        <v>316.85000000000002</v>
      </c>
      <c r="CZ1569">
        <f>AH1569</f>
        <v>316.85000000000002</v>
      </c>
      <c r="DA1569">
        <f>AL1569</f>
        <v>1</v>
      </c>
      <c r="DB1569">
        <f>ROUND((ROUND(AT1569*CZ1569,2)*1.15),2)</f>
        <v>11106.23</v>
      </c>
      <c r="DC1569">
        <f>ROUND((ROUND(AT1569*AG1569,2)*1.15),2)</f>
        <v>0</v>
      </c>
    </row>
    <row r="1570" spans="1:107">
      <c r="A1570">
        <f>ROW(Source!A1563)</f>
        <v>1563</v>
      </c>
      <c r="B1570">
        <v>36401907</v>
      </c>
      <c r="C1570">
        <v>36408854</v>
      </c>
      <c r="D1570">
        <v>121548</v>
      </c>
      <c r="E1570">
        <v>1</v>
      </c>
      <c r="F1570">
        <v>1</v>
      </c>
      <c r="G1570">
        <v>1</v>
      </c>
      <c r="H1570">
        <v>1</v>
      </c>
      <c r="I1570" t="s">
        <v>35</v>
      </c>
      <c r="J1570" t="s">
        <v>3</v>
      </c>
      <c r="K1570" t="s">
        <v>515</v>
      </c>
      <c r="L1570">
        <v>608254</v>
      </c>
      <c r="N1570">
        <v>1013</v>
      </c>
      <c r="O1570" t="s">
        <v>516</v>
      </c>
      <c r="P1570" t="s">
        <v>516</v>
      </c>
      <c r="Q1570">
        <v>1</v>
      </c>
      <c r="W1570">
        <v>0</v>
      </c>
      <c r="X1570">
        <v>-185737400</v>
      </c>
      <c r="Y1570">
        <v>0.03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1</v>
      </c>
      <c r="AJ1570">
        <v>1</v>
      </c>
      <c r="AK1570">
        <v>1</v>
      </c>
      <c r="AL1570">
        <v>1</v>
      </c>
      <c r="AN1570">
        <v>0</v>
      </c>
      <c r="AO1570">
        <v>1</v>
      </c>
      <c r="AP1570">
        <v>0</v>
      </c>
      <c r="AQ1570">
        <v>0</v>
      </c>
      <c r="AR1570">
        <v>0</v>
      </c>
      <c r="AS1570" t="s">
        <v>3</v>
      </c>
      <c r="AT1570">
        <v>0.03</v>
      </c>
      <c r="AU1570" t="s">
        <v>3</v>
      </c>
      <c r="AV1570">
        <v>2</v>
      </c>
      <c r="AW1570">
        <v>2</v>
      </c>
      <c r="AX1570">
        <v>36408868</v>
      </c>
      <c r="AY1570">
        <v>1</v>
      </c>
      <c r="AZ1570">
        <v>0</v>
      </c>
      <c r="BA1570">
        <v>1531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X1570">
        <f>Y1570*Source!I1563</f>
        <v>8.9999999999999998E-4</v>
      </c>
      <c r="CY1570">
        <f>AD1570</f>
        <v>0</v>
      </c>
      <c r="CZ1570">
        <f>AH1570</f>
        <v>0</v>
      </c>
      <c r="DA1570">
        <f>AL1570</f>
        <v>1</v>
      </c>
      <c r="DB1570">
        <f t="shared" ref="DB1570:DB1580" si="243">ROUND(ROUND(AT1570*CZ1570,2),2)</f>
        <v>0</v>
      </c>
      <c r="DC1570">
        <f t="shared" ref="DC1570:DC1580" si="244">ROUND(ROUND(AT1570*AG1570,2),2)</f>
        <v>0</v>
      </c>
    </row>
    <row r="1571" spans="1:107">
      <c r="A1571">
        <f>ROW(Source!A1563)</f>
        <v>1563</v>
      </c>
      <c r="B1571">
        <v>36401907</v>
      </c>
      <c r="C1571">
        <v>36408854</v>
      </c>
      <c r="D1571">
        <v>29172362</v>
      </c>
      <c r="E1571">
        <v>1</v>
      </c>
      <c r="F1571">
        <v>1</v>
      </c>
      <c r="G1571">
        <v>1</v>
      </c>
      <c r="H1571">
        <v>2</v>
      </c>
      <c r="I1571" t="s">
        <v>690</v>
      </c>
      <c r="J1571" t="s">
        <v>691</v>
      </c>
      <c r="K1571" t="s">
        <v>692</v>
      </c>
      <c r="L1571">
        <v>1368</v>
      </c>
      <c r="N1571">
        <v>1011</v>
      </c>
      <c r="O1571" t="s">
        <v>520</v>
      </c>
      <c r="P1571" t="s">
        <v>520</v>
      </c>
      <c r="Q1571">
        <v>1</v>
      </c>
      <c r="W1571">
        <v>0</v>
      </c>
      <c r="X1571">
        <v>2071614860</v>
      </c>
      <c r="Y1571">
        <v>0.03</v>
      </c>
      <c r="AA1571">
        <v>0</v>
      </c>
      <c r="AB1571">
        <v>1113.56</v>
      </c>
      <c r="AC1571">
        <v>449.82</v>
      </c>
      <c r="AD1571">
        <v>0</v>
      </c>
      <c r="AE1571">
        <v>0</v>
      </c>
      <c r="AF1571">
        <v>134.65</v>
      </c>
      <c r="AG1571">
        <v>13.5</v>
      </c>
      <c r="AH1571">
        <v>0</v>
      </c>
      <c r="AI1571">
        <v>1</v>
      </c>
      <c r="AJ1571">
        <v>8.27</v>
      </c>
      <c r="AK1571">
        <v>33.32</v>
      </c>
      <c r="AL1571">
        <v>1</v>
      </c>
      <c r="AN1571">
        <v>0</v>
      </c>
      <c r="AO1571">
        <v>1</v>
      </c>
      <c r="AP1571">
        <v>0</v>
      </c>
      <c r="AQ1571">
        <v>0</v>
      </c>
      <c r="AR1571">
        <v>0</v>
      </c>
      <c r="AS1571" t="s">
        <v>3</v>
      </c>
      <c r="AT1571">
        <v>0.03</v>
      </c>
      <c r="AU1571" t="s">
        <v>3</v>
      </c>
      <c r="AV1571">
        <v>0</v>
      </c>
      <c r="AW1571">
        <v>2</v>
      </c>
      <c r="AX1571">
        <v>36408869</v>
      </c>
      <c r="AY1571">
        <v>1</v>
      </c>
      <c r="AZ1571">
        <v>0</v>
      </c>
      <c r="BA1571">
        <v>1532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X1571">
        <f>Y1571*Source!I1563</f>
        <v>8.9999999999999998E-4</v>
      </c>
      <c r="CY1571">
        <f>AB1571</f>
        <v>1113.56</v>
      </c>
      <c r="CZ1571">
        <f>AF1571</f>
        <v>134.65</v>
      </c>
      <c r="DA1571">
        <f>AJ1571</f>
        <v>8.27</v>
      </c>
      <c r="DB1571">
        <f t="shared" si="243"/>
        <v>4.04</v>
      </c>
      <c r="DC1571">
        <f t="shared" si="244"/>
        <v>0.41</v>
      </c>
    </row>
    <row r="1572" spans="1:107">
      <c r="A1572">
        <f>ROW(Source!A1563)</f>
        <v>1563</v>
      </c>
      <c r="B1572">
        <v>36401907</v>
      </c>
      <c r="C1572">
        <v>36408854</v>
      </c>
      <c r="D1572">
        <v>29174913</v>
      </c>
      <c r="E1572">
        <v>1</v>
      </c>
      <c r="F1572">
        <v>1</v>
      </c>
      <c r="G1572">
        <v>1</v>
      </c>
      <c r="H1572">
        <v>2</v>
      </c>
      <c r="I1572" t="s">
        <v>531</v>
      </c>
      <c r="J1572" t="s">
        <v>532</v>
      </c>
      <c r="K1572" t="s">
        <v>533</v>
      </c>
      <c r="L1572">
        <v>1368</v>
      </c>
      <c r="N1572">
        <v>1011</v>
      </c>
      <c r="O1572" t="s">
        <v>520</v>
      </c>
      <c r="P1572" t="s">
        <v>520</v>
      </c>
      <c r="Q1572">
        <v>1</v>
      </c>
      <c r="W1572">
        <v>0</v>
      </c>
      <c r="X1572">
        <v>458544584</v>
      </c>
      <c r="Y1572">
        <v>0.02</v>
      </c>
      <c r="AA1572">
        <v>0</v>
      </c>
      <c r="AB1572">
        <v>932.72</v>
      </c>
      <c r="AC1572">
        <v>386.51</v>
      </c>
      <c r="AD1572">
        <v>0</v>
      </c>
      <c r="AE1572">
        <v>0</v>
      </c>
      <c r="AF1572">
        <v>87.17</v>
      </c>
      <c r="AG1572">
        <v>11.6</v>
      </c>
      <c r="AH1572">
        <v>0</v>
      </c>
      <c r="AI1572">
        <v>1</v>
      </c>
      <c r="AJ1572">
        <v>10.7</v>
      </c>
      <c r="AK1572">
        <v>33.32</v>
      </c>
      <c r="AL1572">
        <v>1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 t="s">
        <v>3</v>
      </c>
      <c r="AT1572">
        <v>0.02</v>
      </c>
      <c r="AU1572" t="s">
        <v>3</v>
      </c>
      <c r="AV1572">
        <v>0</v>
      </c>
      <c r="AW1572">
        <v>2</v>
      </c>
      <c r="AX1572">
        <v>36408870</v>
      </c>
      <c r="AY1572">
        <v>1</v>
      </c>
      <c r="AZ1572">
        <v>0</v>
      </c>
      <c r="BA1572">
        <v>1533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X1572">
        <f>Y1572*Source!I1563</f>
        <v>5.9999999999999995E-4</v>
      </c>
      <c r="CY1572">
        <f>AB1572</f>
        <v>932.72</v>
      </c>
      <c r="CZ1572">
        <f>AF1572</f>
        <v>87.17</v>
      </c>
      <c r="DA1572">
        <f>AJ1572</f>
        <v>10.7</v>
      </c>
      <c r="DB1572">
        <f t="shared" si="243"/>
        <v>1.74</v>
      </c>
      <c r="DC1572">
        <f t="shared" si="244"/>
        <v>0.23</v>
      </c>
    </row>
    <row r="1573" spans="1:107">
      <c r="A1573">
        <f>ROW(Source!A1563)</f>
        <v>1563</v>
      </c>
      <c r="B1573">
        <v>36401907</v>
      </c>
      <c r="C1573">
        <v>36408854</v>
      </c>
      <c r="D1573">
        <v>29114246</v>
      </c>
      <c r="E1573">
        <v>1</v>
      </c>
      <c r="F1573">
        <v>1</v>
      </c>
      <c r="G1573">
        <v>1</v>
      </c>
      <c r="H1573">
        <v>3</v>
      </c>
      <c r="I1573" t="s">
        <v>693</v>
      </c>
      <c r="J1573" t="s">
        <v>694</v>
      </c>
      <c r="K1573" t="s">
        <v>695</v>
      </c>
      <c r="L1573">
        <v>1346</v>
      </c>
      <c r="N1573">
        <v>1009</v>
      </c>
      <c r="O1573" t="s">
        <v>160</v>
      </c>
      <c r="P1573" t="s">
        <v>160</v>
      </c>
      <c r="Q1573">
        <v>1</v>
      </c>
      <c r="W1573">
        <v>0</v>
      </c>
      <c r="X1573">
        <v>-421273247</v>
      </c>
      <c r="Y1573">
        <v>1.5</v>
      </c>
      <c r="AA1573">
        <v>83.08</v>
      </c>
      <c r="AB1573">
        <v>0</v>
      </c>
      <c r="AC1573">
        <v>0</v>
      </c>
      <c r="AD1573">
        <v>0</v>
      </c>
      <c r="AE1573">
        <v>9.0399999999999991</v>
      </c>
      <c r="AF1573">
        <v>0</v>
      </c>
      <c r="AG1573">
        <v>0</v>
      </c>
      <c r="AH1573">
        <v>0</v>
      </c>
      <c r="AI1573">
        <v>9.19</v>
      </c>
      <c r="AJ1573">
        <v>1</v>
      </c>
      <c r="AK1573">
        <v>1</v>
      </c>
      <c r="AL1573">
        <v>1</v>
      </c>
      <c r="AN1573">
        <v>0</v>
      </c>
      <c r="AO1573">
        <v>1</v>
      </c>
      <c r="AP1573">
        <v>0</v>
      </c>
      <c r="AQ1573">
        <v>0</v>
      </c>
      <c r="AR1573">
        <v>0</v>
      </c>
      <c r="AS1573" t="s">
        <v>3</v>
      </c>
      <c r="AT1573">
        <v>1.5</v>
      </c>
      <c r="AU1573" t="s">
        <v>3</v>
      </c>
      <c r="AV1573">
        <v>0</v>
      </c>
      <c r="AW1573">
        <v>2</v>
      </c>
      <c r="AX1573">
        <v>36408871</v>
      </c>
      <c r="AY1573">
        <v>1</v>
      </c>
      <c r="AZ1573">
        <v>0</v>
      </c>
      <c r="BA1573">
        <v>1534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X1573">
        <f>Y1573*Source!I1563</f>
        <v>4.4999999999999998E-2</v>
      </c>
      <c r="CY1573">
        <f t="shared" ref="CY1573:CY1580" si="245">AA1573</f>
        <v>83.08</v>
      </c>
      <c r="CZ1573">
        <f t="shared" ref="CZ1573:CZ1580" si="246">AE1573</f>
        <v>9.0399999999999991</v>
      </c>
      <c r="DA1573">
        <f t="shared" ref="DA1573:DA1580" si="247">AI1573</f>
        <v>9.19</v>
      </c>
      <c r="DB1573">
        <f t="shared" si="243"/>
        <v>13.56</v>
      </c>
      <c r="DC1573">
        <f t="shared" si="244"/>
        <v>0</v>
      </c>
    </row>
    <row r="1574" spans="1:107">
      <c r="A1574">
        <f>ROW(Source!A1563)</f>
        <v>1563</v>
      </c>
      <c r="B1574">
        <v>36401907</v>
      </c>
      <c r="C1574">
        <v>36408854</v>
      </c>
      <c r="D1574">
        <v>29110838</v>
      </c>
      <c r="E1574">
        <v>1</v>
      </c>
      <c r="F1574">
        <v>1</v>
      </c>
      <c r="G1574">
        <v>1</v>
      </c>
      <c r="H1574">
        <v>3</v>
      </c>
      <c r="I1574" t="s">
        <v>696</v>
      </c>
      <c r="J1574" t="s">
        <v>697</v>
      </c>
      <c r="K1574" t="s">
        <v>698</v>
      </c>
      <c r="L1574">
        <v>1346</v>
      </c>
      <c r="N1574">
        <v>1009</v>
      </c>
      <c r="O1574" t="s">
        <v>160</v>
      </c>
      <c r="P1574" t="s">
        <v>160</v>
      </c>
      <c r="Q1574">
        <v>1</v>
      </c>
      <c r="W1574">
        <v>0</v>
      </c>
      <c r="X1574">
        <v>-667794164</v>
      </c>
      <c r="Y1574">
        <v>0.42</v>
      </c>
      <c r="AA1574">
        <v>100.04</v>
      </c>
      <c r="AB1574">
        <v>0</v>
      </c>
      <c r="AC1574">
        <v>0</v>
      </c>
      <c r="AD1574">
        <v>0</v>
      </c>
      <c r="AE1574">
        <v>30.5</v>
      </c>
      <c r="AF1574">
        <v>0</v>
      </c>
      <c r="AG1574">
        <v>0</v>
      </c>
      <c r="AH1574">
        <v>0</v>
      </c>
      <c r="AI1574">
        <v>3.28</v>
      </c>
      <c r="AJ1574">
        <v>1</v>
      </c>
      <c r="AK1574">
        <v>1</v>
      </c>
      <c r="AL1574">
        <v>1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 t="s">
        <v>3</v>
      </c>
      <c r="AT1574">
        <v>0.42</v>
      </c>
      <c r="AU1574" t="s">
        <v>3</v>
      </c>
      <c r="AV1574">
        <v>0</v>
      </c>
      <c r="AW1574">
        <v>2</v>
      </c>
      <c r="AX1574">
        <v>36408872</v>
      </c>
      <c r="AY1574">
        <v>1</v>
      </c>
      <c r="AZ1574">
        <v>0</v>
      </c>
      <c r="BA1574">
        <v>1535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X1574">
        <f>Y1574*Source!I1563</f>
        <v>1.2599999999999998E-2</v>
      </c>
      <c r="CY1574">
        <f t="shared" si="245"/>
        <v>100.04</v>
      </c>
      <c r="CZ1574">
        <f t="shared" si="246"/>
        <v>30.5</v>
      </c>
      <c r="DA1574">
        <f t="shared" si="247"/>
        <v>3.28</v>
      </c>
      <c r="DB1574">
        <f t="shared" si="243"/>
        <v>12.81</v>
      </c>
      <c r="DC1574">
        <f t="shared" si="244"/>
        <v>0</v>
      </c>
    </row>
    <row r="1575" spans="1:107">
      <c r="A1575">
        <f>ROW(Source!A1563)</f>
        <v>1563</v>
      </c>
      <c r="B1575">
        <v>36401907</v>
      </c>
      <c r="C1575">
        <v>36408854</v>
      </c>
      <c r="D1575">
        <v>29149204</v>
      </c>
      <c r="E1575">
        <v>1</v>
      </c>
      <c r="F1575">
        <v>1</v>
      </c>
      <c r="G1575">
        <v>1</v>
      </c>
      <c r="H1575">
        <v>3</v>
      </c>
      <c r="I1575" t="s">
        <v>699</v>
      </c>
      <c r="J1575" t="s">
        <v>700</v>
      </c>
      <c r="K1575" t="s">
        <v>701</v>
      </c>
      <c r="L1575">
        <v>1348</v>
      </c>
      <c r="N1575">
        <v>1009</v>
      </c>
      <c r="O1575" t="s">
        <v>30</v>
      </c>
      <c r="P1575" t="s">
        <v>30</v>
      </c>
      <c r="Q1575">
        <v>1000</v>
      </c>
      <c r="W1575">
        <v>0</v>
      </c>
      <c r="X1575">
        <v>-1132764130</v>
      </c>
      <c r="Y1575">
        <v>3.15E-3</v>
      </c>
      <c r="AA1575">
        <v>4978.46</v>
      </c>
      <c r="AB1575">
        <v>0</v>
      </c>
      <c r="AC1575">
        <v>0</v>
      </c>
      <c r="AD1575">
        <v>0</v>
      </c>
      <c r="AE1575">
        <v>729.98</v>
      </c>
      <c r="AF1575">
        <v>0</v>
      </c>
      <c r="AG1575">
        <v>0</v>
      </c>
      <c r="AH1575">
        <v>0</v>
      </c>
      <c r="AI1575">
        <v>6.82</v>
      </c>
      <c r="AJ1575">
        <v>1</v>
      </c>
      <c r="AK1575">
        <v>1</v>
      </c>
      <c r="AL1575">
        <v>1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3.15E-3</v>
      </c>
      <c r="AU1575" t="s">
        <v>3</v>
      </c>
      <c r="AV1575">
        <v>0</v>
      </c>
      <c r="AW1575">
        <v>2</v>
      </c>
      <c r="AX1575">
        <v>36408873</v>
      </c>
      <c r="AY1575">
        <v>1</v>
      </c>
      <c r="AZ1575">
        <v>0</v>
      </c>
      <c r="BA1575">
        <v>1536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X1575">
        <f>Y1575*Source!I1563</f>
        <v>9.4499999999999993E-5</v>
      </c>
      <c r="CY1575">
        <f t="shared" si="245"/>
        <v>4978.46</v>
      </c>
      <c r="CZ1575">
        <f t="shared" si="246"/>
        <v>729.98</v>
      </c>
      <c r="DA1575">
        <f t="shared" si="247"/>
        <v>6.82</v>
      </c>
      <c r="DB1575">
        <f t="shared" si="243"/>
        <v>2.2999999999999998</v>
      </c>
      <c r="DC1575">
        <f t="shared" si="244"/>
        <v>0</v>
      </c>
    </row>
    <row r="1576" spans="1:107">
      <c r="A1576">
        <f>ROW(Source!A1563)</f>
        <v>1563</v>
      </c>
      <c r="B1576">
        <v>36401907</v>
      </c>
      <c r="C1576">
        <v>36408854</v>
      </c>
      <c r="D1576">
        <v>29156251</v>
      </c>
      <c r="E1576">
        <v>1</v>
      </c>
      <c r="F1576">
        <v>1</v>
      </c>
      <c r="G1576">
        <v>1</v>
      </c>
      <c r="H1576">
        <v>3</v>
      </c>
      <c r="I1576" t="s">
        <v>235</v>
      </c>
      <c r="J1576" t="s">
        <v>238</v>
      </c>
      <c r="K1576" t="s">
        <v>236</v>
      </c>
      <c r="L1576">
        <v>1354</v>
      </c>
      <c r="N1576">
        <v>1010</v>
      </c>
      <c r="O1576" t="s">
        <v>237</v>
      </c>
      <c r="P1576" t="s">
        <v>237</v>
      </c>
      <c r="Q1576">
        <v>1</v>
      </c>
      <c r="W1576">
        <v>0</v>
      </c>
      <c r="X1576">
        <v>-652224790</v>
      </c>
      <c r="Y1576">
        <v>66.666667000000004</v>
      </c>
      <c r="AA1576">
        <v>61.42</v>
      </c>
      <c r="AB1576">
        <v>0</v>
      </c>
      <c r="AC1576">
        <v>0</v>
      </c>
      <c r="AD1576">
        <v>0</v>
      </c>
      <c r="AE1576">
        <v>7.62</v>
      </c>
      <c r="AF1576">
        <v>0</v>
      </c>
      <c r="AG1576">
        <v>0</v>
      </c>
      <c r="AH1576">
        <v>0</v>
      </c>
      <c r="AI1576">
        <v>8.06</v>
      </c>
      <c r="AJ1576">
        <v>1</v>
      </c>
      <c r="AK1576">
        <v>1</v>
      </c>
      <c r="AL1576">
        <v>1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 t="s">
        <v>3</v>
      </c>
      <c r="AT1576">
        <v>66.666667000000004</v>
      </c>
      <c r="AU1576" t="s">
        <v>3</v>
      </c>
      <c r="AV1576">
        <v>0</v>
      </c>
      <c r="AW1576">
        <v>1</v>
      </c>
      <c r="AX1576">
        <v>-1</v>
      </c>
      <c r="AY1576">
        <v>0</v>
      </c>
      <c r="AZ1576">
        <v>0</v>
      </c>
      <c r="BA1576" t="s">
        <v>3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X1576">
        <f>Y1576*Source!I1563</f>
        <v>2.0000000099999999</v>
      </c>
      <c r="CY1576">
        <f t="shared" si="245"/>
        <v>61.42</v>
      </c>
      <c r="CZ1576">
        <f t="shared" si="246"/>
        <v>7.62</v>
      </c>
      <c r="DA1576">
        <f t="shared" si="247"/>
        <v>8.06</v>
      </c>
      <c r="DB1576">
        <f t="shared" si="243"/>
        <v>508</v>
      </c>
      <c r="DC1576">
        <f t="shared" si="244"/>
        <v>0</v>
      </c>
    </row>
    <row r="1577" spans="1:107">
      <c r="A1577">
        <f>ROW(Source!A1563)</f>
        <v>1563</v>
      </c>
      <c r="B1577">
        <v>36401907</v>
      </c>
      <c r="C1577">
        <v>36408854</v>
      </c>
      <c r="D1577">
        <v>29156254</v>
      </c>
      <c r="E1577">
        <v>1</v>
      </c>
      <c r="F1577">
        <v>1</v>
      </c>
      <c r="G1577">
        <v>1</v>
      </c>
      <c r="H1577">
        <v>3</v>
      </c>
      <c r="I1577" t="s">
        <v>301</v>
      </c>
      <c r="J1577" t="s">
        <v>303</v>
      </c>
      <c r="K1577" t="s">
        <v>302</v>
      </c>
      <c r="L1577">
        <v>1354</v>
      </c>
      <c r="N1577">
        <v>1010</v>
      </c>
      <c r="O1577" t="s">
        <v>237</v>
      </c>
      <c r="P1577" t="s">
        <v>237</v>
      </c>
      <c r="Q1577">
        <v>1</v>
      </c>
      <c r="W1577">
        <v>0</v>
      </c>
      <c r="X1577">
        <v>-1484870884</v>
      </c>
      <c r="Y1577">
        <v>33.333333000000003</v>
      </c>
      <c r="AA1577">
        <v>77.94</v>
      </c>
      <c r="AB1577">
        <v>0</v>
      </c>
      <c r="AC1577">
        <v>0</v>
      </c>
      <c r="AD1577">
        <v>0</v>
      </c>
      <c r="AE1577">
        <v>9.01</v>
      </c>
      <c r="AF1577">
        <v>0</v>
      </c>
      <c r="AG1577">
        <v>0</v>
      </c>
      <c r="AH1577">
        <v>0</v>
      </c>
      <c r="AI1577">
        <v>8.65</v>
      </c>
      <c r="AJ1577">
        <v>1</v>
      </c>
      <c r="AK1577">
        <v>1</v>
      </c>
      <c r="AL1577">
        <v>1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 t="s">
        <v>3</v>
      </c>
      <c r="AT1577">
        <v>33.333333000000003</v>
      </c>
      <c r="AU1577" t="s">
        <v>3</v>
      </c>
      <c r="AV1577">
        <v>0</v>
      </c>
      <c r="AW1577">
        <v>1</v>
      </c>
      <c r="AX1577">
        <v>-1</v>
      </c>
      <c r="AY1577">
        <v>0</v>
      </c>
      <c r="AZ1577">
        <v>0</v>
      </c>
      <c r="BA1577" t="s">
        <v>3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X1577">
        <f>Y1577*Source!I1563</f>
        <v>0.99999999000000006</v>
      </c>
      <c r="CY1577">
        <f t="shared" si="245"/>
        <v>77.94</v>
      </c>
      <c r="CZ1577">
        <f t="shared" si="246"/>
        <v>9.01</v>
      </c>
      <c r="DA1577">
        <f t="shared" si="247"/>
        <v>8.65</v>
      </c>
      <c r="DB1577">
        <f t="shared" si="243"/>
        <v>300.33</v>
      </c>
      <c r="DC1577">
        <f t="shared" si="244"/>
        <v>0</v>
      </c>
    </row>
    <row r="1578" spans="1:107">
      <c r="A1578">
        <f>ROW(Source!A1563)</f>
        <v>1563</v>
      </c>
      <c r="B1578">
        <v>36401907</v>
      </c>
      <c r="C1578">
        <v>36408854</v>
      </c>
      <c r="D1578">
        <v>29156142</v>
      </c>
      <c r="E1578">
        <v>1</v>
      </c>
      <c r="F1578">
        <v>1</v>
      </c>
      <c r="G1578">
        <v>1</v>
      </c>
      <c r="H1578">
        <v>3</v>
      </c>
      <c r="I1578" t="s">
        <v>230</v>
      </c>
      <c r="J1578" t="s">
        <v>233</v>
      </c>
      <c r="K1578" t="s">
        <v>231</v>
      </c>
      <c r="L1578">
        <v>1356</v>
      </c>
      <c r="N1578">
        <v>1010</v>
      </c>
      <c r="O1578" t="s">
        <v>232</v>
      </c>
      <c r="P1578" t="s">
        <v>232</v>
      </c>
      <c r="Q1578">
        <v>1000</v>
      </c>
      <c r="W1578">
        <v>0</v>
      </c>
      <c r="X1578">
        <v>-1152774928</v>
      </c>
      <c r="Y1578">
        <v>0.1</v>
      </c>
      <c r="AA1578">
        <v>5955.29</v>
      </c>
      <c r="AB1578">
        <v>0</v>
      </c>
      <c r="AC1578">
        <v>0</v>
      </c>
      <c r="AD1578">
        <v>0</v>
      </c>
      <c r="AE1578">
        <v>1998.42</v>
      </c>
      <c r="AF1578">
        <v>0</v>
      </c>
      <c r="AG1578">
        <v>0</v>
      </c>
      <c r="AH1578">
        <v>0</v>
      </c>
      <c r="AI1578">
        <v>2.98</v>
      </c>
      <c r="AJ1578">
        <v>1</v>
      </c>
      <c r="AK1578">
        <v>1</v>
      </c>
      <c r="AL1578">
        <v>1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 t="s">
        <v>3</v>
      </c>
      <c r="AT1578">
        <v>0.1</v>
      </c>
      <c r="AU1578" t="s">
        <v>3</v>
      </c>
      <c r="AV1578">
        <v>0</v>
      </c>
      <c r="AW1578">
        <v>1</v>
      </c>
      <c r="AX1578">
        <v>-1</v>
      </c>
      <c r="AY1578">
        <v>0</v>
      </c>
      <c r="AZ1578">
        <v>0</v>
      </c>
      <c r="BA1578" t="s">
        <v>3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X1578">
        <f>Y1578*Source!I1563</f>
        <v>3.0000000000000001E-3</v>
      </c>
      <c r="CY1578">
        <f t="shared" si="245"/>
        <v>5955.29</v>
      </c>
      <c r="CZ1578">
        <f t="shared" si="246"/>
        <v>1998.42</v>
      </c>
      <c r="DA1578">
        <f t="shared" si="247"/>
        <v>2.98</v>
      </c>
      <c r="DB1578">
        <f t="shared" si="243"/>
        <v>199.84</v>
      </c>
      <c r="DC1578">
        <f t="shared" si="244"/>
        <v>0</v>
      </c>
    </row>
    <row r="1579" spans="1:107">
      <c r="A1579">
        <f>ROW(Source!A1563)</f>
        <v>1563</v>
      </c>
      <c r="B1579">
        <v>36401907</v>
      </c>
      <c r="C1579">
        <v>36408854</v>
      </c>
      <c r="D1579">
        <v>29170678</v>
      </c>
      <c r="E1579">
        <v>1</v>
      </c>
      <c r="F1579">
        <v>1</v>
      </c>
      <c r="G1579">
        <v>1</v>
      </c>
      <c r="H1579">
        <v>3</v>
      </c>
      <c r="I1579" t="s">
        <v>702</v>
      </c>
      <c r="J1579" t="s">
        <v>703</v>
      </c>
      <c r="K1579" t="s">
        <v>704</v>
      </c>
      <c r="L1579">
        <v>1354</v>
      </c>
      <c r="N1579">
        <v>1010</v>
      </c>
      <c r="O1579" t="s">
        <v>237</v>
      </c>
      <c r="P1579" t="s">
        <v>237</v>
      </c>
      <c r="Q1579">
        <v>1</v>
      </c>
      <c r="W1579">
        <v>0</v>
      </c>
      <c r="X1579">
        <v>-808655695</v>
      </c>
      <c r="Y1579">
        <v>102</v>
      </c>
      <c r="AA1579">
        <v>0.69</v>
      </c>
      <c r="AB1579">
        <v>0</v>
      </c>
      <c r="AC1579">
        <v>0</v>
      </c>
      <c r="AD1579">
        <v>0</v>
      </c>
      <c r="AE1579">
        <v>0.28000000000000003</v>
      </c>
      <c r="AF1579">
        <v>0</v>
      </c>
      <c r="AG1579">
        <v>0</v>
      </c>
      <c r="AH1579">
        <v>0</v>
      </c>
      <c r="AI1579">
        <v>2.46</v>
      </c>
      <c r="AJ1579">
        <v>1</v>
      </c>
      <c r="AK1579">
        <v>1</v>
      </c>
      <c r="AL1579">
        <v>1</v>
      </c>
      <c r="AN1579">
        <v>0</v>
      </c>
      <c r="AO1579">
        <v>1</v>
      </c>
      <c r="AP1579">
        <v>0</v>
      </c>
      <c r="AQ1579">
        <v>0</v>
      </c>
      <c r="AR1579">
        <v>0</v>
      </c>
      <c r="AS1579" t="s">
        <v>3</v>
      </c>
      <c r="AT1579">
        <v>102</v>
      </c>
      <c r="AU1579" t="s">
        <v>3</v>
      </c>
      <c r="AV1579">
        <v>0</v>
      </c>
      <c r="AW1579">
        <v>2</v>
      </c>
      <c r="AX1579">
        <v>36408874</v>
      </c>
      <c r="AY1579">
        <v>1</v>
      </c>
      <c r="AZ1579">
        <v>0</v>
      </c>
      <c r="BA1579">
        <v>1537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X1579">
        <f>Y1579*Source!I1563</f>
        <v>3.06</v>
      </c>
      <c r="CY1579">
        <f t="shared" si="245"/>
        <v>0.69</v>
      </c>
      <c r="CZ1579">
        <f t="shared" si="246"/>
        <v>0.28000000000000003</v>
      </c>
      <c r="DA1579">
        <f t="shared" si="247"/>
        <v>2.46</v>
      </c>
      <c r="DB1579">
        <f t="shared" si="243"/>
        <v>28.56</v>
      </c>
      <c r="DC1579">
        <f t="shared" si="244"/>
        <v>0</v>
      </c>
    </row>
    <row r="1580" spans="1:107">
      <c r="A1580">
        <f>ROW(Source!A1563)</f>
        <v>1563</v>
      </c>
      <c r="B1580">
        <v>36401907</v>
      </c>
      <c r="C1580">
        <v>36408854</v>
      </c>
      <c r="D1580">
        <v>29171808</v>
      </c>
      <c r="E1580">
        <v>1</v>
      </c>
      <c r="F1580">
        <v>1</v>
      </c>
      <c r="G1580">
        <v>1</v>
      </c>
      <c r="H1580">
        <v>3</v>
      </c>
      <c r="I1580" t="s">
        <v>705</v>
      </c>
      <c r="J1580" t="s">
        <v>706</v>
      </c>
      <c r="K1580" t="s">
        <v>707</v>
      </c>
      <c r="L1580">
        <v>1374</v>
      </c>
      <c r="N1580">
        <v>1013</v>
      </c>
      <c r="O1580" t="s">
        <v>708</v>
      </c>
      <c r="P1580" t="s">
        <v>708</v>
      </c>
      <c r="Q1580">
        <v>1</v>
      </c>
      <c r="W1580">
        <v>0</v>
      </c>
      <c r="X1580">
        <v>-915781824</v>
      </c>
      <c r="Y1580">
        <v>6.05</v>
      </c>
      <c r="AA1580">
        <v>1</v>
      </c>
      <c r="AB1580">
        <v>0</v>
      </c>
      <c r="AC1580">
        <v>0</v>
      </c>
      <c r="AD1580">
        <v>0</v>
      </c>
      <c r="AE1580">
        <v>1</v>
      </c>
      <c r="AF1580">
        <v>0</v>
      </c>
      <c r="AG1580">
        <v>0</v>
      </c>
      <c r="AH1580">
        <v>0</v>
      </c>
      <c r="AI1580">
        <v>1</v>
      </c>
      <c r="AJ1580">
        <v>1</v>
      </c>
      <c r="AK1580">
        <v>1</v>
      </c>
      <c r="AL1580">
        <v>1</v>
      </c>
      <c r="AN1580">
        <v>0</v>
      </c>
      <c r="AO1580">
        <v>1</v>
      </c>
      <c r="AP1580">
        <v>0</v>
      </c>
      <c r="AQ1580">
        <v>0</v>
      </c>
      <c r="AR1580">
        <v>0</v>
      </c>
      <c r="AS1580" t="s">
        <v>3</v>
      </c>
      <c r="AT1580">
        <v>6.05</v>
      </c>
      <c r="AU1580" t="s">
        <v>3</v>
      </c>
      <c r="AV1580">
        <v>0</v>
      </c>
      <c r="AW1580">
        <v>2</v>
      </c>
      <c r="AX1580">
        <v>36408875</v>
      </c>
      <c r="AY1580">
        <v>1</v>
      </c>
      <c r="AZ1580">
        <v>0</v>
      </c>
      <c r="BA1580">
        <v>1538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X1580">
        <f>Y1580*Source!I1563</f>
        <v>0.18149999999999999</v>
      </c>
      <c r="CY1580">
        <f t="shared" si="245"/>
        <v>1</v>
      </c>
      <c r="CZ1580">
        <f t="shared" si="246"/>
        <v>1</v>
      </c>
      <c r="DA1580">
        <f t="shared" si="247"/>
        <v>1</v>
      </c>
      <c r="DB1580">
        <f t="shared" si="243"/>
        <v>6.05</v>
      </c>
      <c r="DC1580">
        <f t="shared" si="244"/>
        <v>0</v>
      </c>
    </row>
    <row r="1581" spans="1:107">
      <c r="A1581">
        <f>ROW(Source!A1567)</f>
        <v>1567</v>
      </c>
      <c r="B1581">
        <v>36401907</v>
      </c>
      <c r="C1581">
        <v>36408879</v>
      </c>
      <c r="D1581">
        <v>29364679</v>
      </c>
      <c r="E1581">
        <v>1</v>
      </c>
      <c r="F1581">
        <v>1</v>
      </c>
      <c r="G1581">
        <v>1</v>
      </c>
      <c r="H1581">
        <v>1</v>
      </c>
      <c r="I1581" t="s">
        <v>688</v>
      </c>
      <c r="J1581" t="s">
        <v>3</v>
      </c>
      <c r="K1581" t="s">
        <v>689</v>
      </c>
      <c r="L1581">
        <v>1369</v>
      </c>
      <c r="N1581">
        <v>1013</v>
      </c>
      <c r="O1581" t="s">
        <v>514</v>
      </c>
      <c r="P1581" t="s">
        <v>514</v>
      </c>
      <c r="Q1581">
        <v>1</v>
      </c>
      <c r="W1581">
        <v>0</v>
      </c>
      <c r="X1581">
        <v>931378261</v>
      </c>
      <c r="Y1581">
        <v>30.175999999999995</v>
      </c>
      <c r="AA1581">
        <v>0</v>
      </c>
      <c r="AB1581">
        <v>0</v>
      </c>
      <c r="AC1581">
        <v>0</v>
      </c>
      <c r="AD1581">
        <v>316.85000000000002</v>
      </c>
      <c r="AE1581">
        <v>0</v>
      </c>
      <c r="AF1581">
        <v>0</v>
      </c>
      <c r="AG1581">
        <v>0</v>
      </c>
      <c r="AH1581">
        <v>316.85000000000002</v>
      </c>
      <c r="AI1581">
        <v>1</v>
      </c>
      <c r="AJ1581">
        <v>1</v>
      </c>
      <c r="AK1581">
        <v>1</v>
      </c>
      <c r="AL1581">
        <v>1</v>
      </c>
      <c r="AN1581">
        <v>0</v>
      </c>
      <c r="AO1581">
        <v>1</v>
      </c>
      <c r="AP1581">
        <v>1</v>
      </c>
      <c r="AQ1581">
        <v>0</v>
      </c>
      <c r="AR1581">
        <v>0</v>
      </c>
      <c r="AS1581" t="s">
        <v>3</v>
      </c>
      <c r="AT1581">
        <v>26.24</v>
      </c>
      <c r="AU1581" t="s">
        <v>134</v>
      </c>
      <c r="AV1581">
        <v>1</v>
      </c>
      <c r="AW1581">
        <v>2</v>
      </c>
      <c r="AX1581">
        <v>36408889</v>
      </c>
      <c r="AY1581">
        <v>2</v>
      </c>
      <c r="AZ1581">
        <v>131072</v>
      </c>
      <c r="BA1581">
        <v>1539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X1581">
        <f>Y1581*Source!I1567</f>
        <v>0.30175999999999997</v>
      </c>
      <c r="CY1581">
        <f>AD1581</f>
        <v>316.85000000000002</v>
      </c>
      <c r="CZ1581">
        <f>AH1581</f>
        <v>316.85000000000002</v>
      </c>
      <c r="DA1581">
        <f>AL1581</f>
        <v>1</v>
      </c>
      <c r="DB1581">
        <f>ROUND((ROUND(AT1581*CZ1581,2)*1.15),2)</f>
        <v>9561.26</v>
      </c>
      <c r="DC1581">
        <f>ROUND((ROUND(AT1581*AG1581,2)*1.15),2)</f>
        <v>0</v>
      </c>
    </row>
    <row r="1582" spans="1:107">
      <c r="A1582">
        <f>ROW(Source!A1567)</f>
        <v>1567</v>
      </c>
      <c r="B1582">
        <v>36401907</v>
      </c>
      <c r="C1582">
        <v>36408879</v>
      </c>
      <c r="D1582">
        <v>121548</v>
      </c>
      <c r="E1582">
        <v>1</v>
      </c>
      <c r="F1582">
        <v>1</v>
      </c>
      <c r="G1582">
        <v>1</v>
      </c>
      <c r="H1582">
        <v>1</v>
      </c>
      <c r="I1582" t="s">
        <v>35</v>
      </c>
      <c r="J1582" t="s">
        <v>3</v>
      </c>
      <c r="K1582" t="s">
        <v>515</v>
      </c>
      <c r="L1582">
        <v>608254</v>
      </c>
      <c r="N1582">
        <v>1013</v>
      </c>
      <c r="O1582" t="s">
        <v>516</v>
      </c>
      <c r="P1582" t="s">
        <v>516</v>
      </c>
      <c r="Q1582">
        <v>1</v>
      </c>
      <c r="W1582">
        <v>0</v>
      </c>
      <c r="X1582">
        <v>-185737400</v>
      </c>
      <c r="Y1582">
        <v>0.03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1</v>
      </c>
      <c r="AJ1582">
        <v>1</v>
      </c>
      <c r="AK1582">
        <v>1</v>
      </c>
      <c r="AL1582">
        <v>1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0.03</v>
      </c>
      <c r="AU1582" t="s">
        <v>3</v>
      </c>
      <c r="AV1582">
        <v>2</v>
      </c>
      <c r="AW1582">
        <v>2</v>
      </c>
      <c r="AX1582">
        <v>36408890</v>
      </c>
      <c r="AY1582">
        <v>1</v>
      </c>
      <c r="AZ1582">
        <v>0</v>
      </c>
      <c r="BA1582">
        <v>1540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X1582">
        <f>Y1582*Source!I1567</f>
        <v>2.9999999999999997E-4</v>
      </c>
      <c r="CY1582">
        <f>AD1582</f>
        <v>0</v>
      </c>
      <c r="CZ1582">
        <f>AH1582</f>
        <v>0</v>
      </c>
      <c r="DA1582">
        <f>AL1582</f>
        <v>1</v>
      </c>
      <c r="DB1582">
        <f t="shared" ref="DB1582:DB1589" si="248">ROUND(ROUND(AT1582*CZ1582,2),2)</f>
        <v>0</v>
      </c>
      <c r="DC1582">
        <f t="shared" ref="DC1582:DC1589" si="249">ROUND(ROUND(AT1582*AG1582,2),2)</f>
        <v>0</v>
      </c>
    </row>
    <row r="1583" spans="1:107">
      <c r="A1583">
        <f>ROW(Source!A1567)</f>
        <v>1567</v>
      </c>
      <c r="B1583">
        <v>36401907</v>
      </c>
      <c r="C1583">
        <v>36408879</v>
      </c>
      <c r="D1583">
        <v>29172362</v>
      </c>
      <c r="E1583">
        <v>1</v>
      </c>
      <c r="F1583">
        <v>1</v>
      </c>
      <c r="G1583">
        <v>1</v>
      </c>
      <c r="H1583">
        <v>2</v>
      </c>
      <c r="I1583" t="s">
        <v>690</v>
      </c>
      <c r="J1583" t="s">
        <v>691</v>
      </c>
      <c r="K1583" t="s">
        <v>692</v>
      </c>
      <c r="L1583">
        <v>1368</v>
      </c>
      <c r="N1583">
        <v>1011</v>
      </c>
      <c r="O1583" t="s">
        <v>520</v>
      </c>
      <c r="P1583" t="s">
        <v>520</v>
      </c>
      <c r="Q1583">
        <v>1</v>
      </c>
      <c r="W1583">
        <v>0</v>
      </c>
      <c r="X1583">
        <v>2071614860</v>
      </c>
      <c r="Y1583">
        <v>0.03</v>
      </c>
      <c r="AA1583">
        <v>0</v>
      </c>
      <c r="AB1583">
        <v>1113.56</v>
      </c>
      <c r="AC1583">
        <v>449.82</v>
      </c>
      <c r="AD1583">
        <v>0</v>
      </c>
      <c r="AE1583">
        <v>0</v>
      </c>
      <c r="AF1583">
        <v>134.65</v>
      </c>
      <c r="AG1583">
        <v>13.5</v>
      </c>
      <c r="AH1583">
        <v>0</v>
      </c>
      <c r="AI1583">
        <v>1</v>
      </c>
      <c r="AJ1583">
        <v>8.27</v>
      </c>
      <c r="AK1583">
        <v>33.32</v>
      </c>
      <c r="AL1583">
        <v>1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0.03</v>
      </c>
      <c r="AU1583" t="s">
        <v>3</v>
      </c>
      <c r="AV1583">
        <v>0</v>
      </c>
      <c r="AW1583">
        <v>2</v>
      </c>
      <c r="AX1583">
        <v>36408891</v>
      </c>
      <c r="AY1583">
        <v>1</v>
      </c>
      <c r="AZ1583">
        <v>0</v>
      </c>
      <c r="BA1583">
        <v>1541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X1583">
        <f>Y1583*Source!I1567</f>
        <v>2.9999999999999997E-4</v>
      </c>
      <c r="CY1583">
        <f>AB1583</f>
        <v>1113.56</v>
      </c>
      <c r="CZ1583">
        <f>AF1583</f>
        <v>134.65</v>
      </c>
      <c r="DA1583">
        <f>AJ1583</f>
        <v>8.27</v>
      </c>
      <c r="DB1583">
        <f t="shared" si="248"/>
        <v>4.04</v>
      </c>
      <c r="DC1583">
        <f t="shared" si="249"/>
        <v>0.41</v>
      </c>
    </row>
    <row r="1584" spans="1:107">
      <c r="A1584">
        <f>ROW(Source!A1567)</f>
        <v>1567</v>
      </c>
      <c r="B1584">
        <v>36401907</v>
      </c>
      <c r="C1584">
        <v>36408879</v>
      </c>
      <c r="D1584">
        <v>29174913</v>
      </c>
      <c r="E1584">
        <v>1</v>
      </c>
      <c r="F1584">
        <v>1</v>
      </c>
      <c r="G1584">
        <v>1</v>
      </c>
      <c r="H1584">
        <v>2</v>
      </c>
      <c r="I1584" t="s">
        <v>531</v>
      </c>
      <c r="J1584" t="s">
        <v>532</v>
      </c>
      <c r="K1584" t="s">
        <v>533</v>
      </c>
      <c r="L1584">
        <v>1368</v>
      </c>
      <c r="N1584">
        <v>1011</v>
      </c>
      <c r="O1584" t="s">
        <v>520</v>
      </c>
      <c r="P1584" t="s">
        <v>520</v>
      </c>
      <c r="Q1584">
        <v>1</v>
      </c>
      <c r="W1584">
        <v>0</v>
      </c>
      <c r="X1584">
        <v>458544584</v>
      </c>
      <c r="Y1584">
        <v>0.02</v>
      </c>
      <c r="AA1584">
        <v>0</v>
      </c>
      <c r="AB1584">
        <v>932.72</v>
      </c>
      <c r="AC1584">
        <v>386.51</v>
      </c>
      <c r="AD1584">
        <v>0</v>
      </c>
      <c r="AE1584">
        <v>0</v>
      </c>
      <c r="AF1584">
        <v>87.17</v>
      </c>
      <c r="AG1584">
        <v>11.6</v>
      </c>
      <c r="AH1584">
        <v>0</v>
      </c>
      <c r="AI1584">
        <v>1</v>
      </c>
      <c r="AJ1584">
        <v>10.7</v>
      </c>
      <c r="AK1584">
        <v>33.32</v>
      </c>
      <c r="AL1584">
        <v>1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0.02</v>
      </c>
      <c r="AU1584" t="s">
        <v>3</v>
      </c>
      <c r="AV1584">
        <v>0</v>
      </c>
      <c r="AW1584">
        <v>2</v>
      </c>
      <c r="AX1584">
        <v>36408892</v>
      </c>
      <c r="AY1584">
        <v>1</v>
      </c>
      <c r="AZ1584">
        <v>0</v>
      </c>
      <c r="BA1584">
        <v>1542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X1584">
        <f>Y1584*Source!I1567</f>
        <v>2.0000000000000001E-4</v>
      </c>
      <c r="CY1584">
        <f>AB1584</f>
        <v>932.72</v>
      </c>
      <c r="CZ1584">
        <f>AF1584</f>
        <v>87.17</v>
      </c>
      <c r="DA1584">
        <f>AJ1584</f>
        <v>10.7</v>
      </c>
      <c r="DB1584">
        <f t="shared" si="248"/>
        <v>1.74</v>
      </c>
      <c r="DC1584">
        <f t="shared" si="249"/>
        <v>0.23</v>
      </c>
    </row>
    <row r="1585" spans="1:107">
      <c r="A1585">
        <f>ROW(Source!A1567)</f>
        <v>1567</v>
      </c>
      <c r="B1585">
        <v>36401907</v>
      </c>
      <c r="C1585">
        <v>36408879</v>
      </c>
      <c r="D1585">
        <v>29149204</v>
      </c>
      <c r="E1585">
        <v>1</v>
      </c>
      <c r="F1585">
        <v>1</v>
      </c>
      <c r="G1585">
        <v>1</v>
      </c>
      <c r="H1585">
        <v>3</v>
      </c>
      <c r="I1585" t="s">
        <v>699</v>
      </c>
      <c r="J1585" t="s">
        <v>700</v>
      </c>
      <c r="K1585" t="s">
        <v>701</v>
      </c>
      <c r="L1585">
        <v>1348</v>
      </c>
      <c r="N1585">
        <v>1009</v>
      </c>
      <c r="O1585" t="s">
        <v>30</v>
      </c>
      <c r="P1585" t="s">
        <v>30</v>
      </c>
      <c r="Q1585">
        <v>1000</v>
      </c>
      <c r="W1585">
        <v>0</v>
      </c>
      <c r="X1585">
        <v>-1132764130</v>
      </c>
      <c r="Y1585">
        <v>3.15E-3</v>
      </c>
      <c r="AA1585">
        <v>4978.46</v>
      </c>
      <c r="AB1585">
        <v>0</v>
      </c>
      <c r="AC1585">
        <v>0</v>
      </c>
      <c r="AD1585">
        <v>0</v>
      </c>
      <c r="AE1585">
        <v>729.98</v>
      </c>
      <c r="AF1585">
        <v>0</v>
      </c>
      <c r="AG1585">
        <v>0</v>
      </c>
      <c r="AH1585">
        <v>0</v>
      </c>
      <c r="AI1585">
        <v>6.82</v>
      </c>
      <c r="AJ1585">
        <v>1</v>
      </c>
      <c r="AK1585">
        <v>1</v>
      </c>
      <c r="AL1585">
        <v>1</v>
      </c>
      <c r="AN1585">
        <v>0</v>
      </c>
      <c r="AO1585">
        <v>1</v>
      </c>
      <c r="AP1585">
        <v>0</v>
      </c>
      <c r="AQ1585">
        <v>0</v>
      </c>
      <c r="AR1585">
        <v>0</v>
      </c>
      <c r="AS1585" t="s">
        <v>3</v>
      </c>
      <c r="AT1585">
        <v>3.15E-3</v>
      </c>
      <c r="AU1585" t="s">
        <v>3</v>
      </c>
      <c r="AV1585">
        <v>0</v>
      </c>
      <c r="AW1585">
        <v>2</v>
      </c>
      <c r="AX1585">
        <v>36408893</v>
      </c>
      <c r="AY1585">
        <v>1</v>
      </c>
      <c r="AZ1585">
        <v>0</v>
      </c>
      <c r="BA1585">
        <v>1543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X1585">
        <f>Y1585*Source!I1567</f>
        <v>3.15E-5</v>
      </c>
      <c r="CY1585">
        <f>AA1585</f>
        <v>4978.46</v>
      </c>
      <c r="CZ1585">
        <f>AE1585</f>
        <v>729.98</v>
      </c>
      <c r="DA1585">
        <f>AI1585</f>
        <v>6.82</v>
      </c>
      <c r="DB1585">
        <f t="shared" si="248"/>
        <v>2.2999999999999998</v>
      </c>
      <c r="DC1585">
        <f t="shared" si="249"/>
        <v>0</v>
      </c>
    </row>
    <row r="1586" spans="1:107">
      <c r="A1586">
        <f>ROW(Source!A1567)</f>
        <v>1567</v>
      </c>
      <c r="B1586">
        <v>36401907</v>
      </c>
      <c r="C1586">
        <v>36408879</v>
      </c>
      <c r="D1586">
        <v>29156142</v>
      </c>
      <c r="E1586">
        <v>1</v>
      </c>
      <c r="F1586">
        <v>1</v>
      </c>
      <c r="G1586">
        <v>1</v>
      </c>
      <c r="H1586">
        <v>3</v>
      </c>
      <c r="I1586" t="s">
        <v>230</v>
      </c>
      <c r="J1586" t="s">
        <v>233</v>
      </c>
      <c r="K1586" t="s">
        <v>231</v>
      </c>
      <c r="L1586">
        <v>1356</v>
      </c>
      <c r="N1586">
        <v>1010</v>
      </c>
      <c r="O1586" t="s">
        <v>232</v>
      </c>
      <c r="P1586" t="s">
        <v>232</v>
      </c>
      <c r="Q1586">
        <v>1000</v>
      </c>
      <c r="W1586">
        <v>0</v>
      </c>
      <c r="X1586">
        <v>-1152774928</v>
      </c>
      <c r="Y1586">
        <v>0.1</v>
      </c>
      <c r="AA1586">
        <v>5955.29</v>
      </c>
      <c r="AB1586">
        <v>0</v>
      </c>
      <c r="AC1586">
        <v>0</v>
      </c>
      <c r="AD1586">
        <v>0</v>
      </c>
      <c r="AE1586">
        <v>1998.42</v>
      </c>
      <c r="AF1586">
        <v>0</v>
      </c>
      <c r="AG1586">
        <v>0</v>
      </c>
      <c r="AH1586">
        <v>0</v>
      </c>
      <c r="AI1586">
        <v>2.98</v>
      </c>
      <c r="AJ1586">
        <v>1</v>
      </c>
      <c r="AK1586">
        <v>1</v>
      </c>
      <c r="AL1586">
        <v>1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 t="s">
        <v>3</v>
      </c>
      <c r="AT1586">
        <v>0.1</v>
      </c>
      <c r="AU1586" t="s">
        <v>3</v>
      </c>
      <c r="AV1586">
        <v>0</v>
      </c>
      <c r="AW1586">
        <v>1</v>
      </c>
      <c r="AX1586">
        <v>-1</v>
      </c>
      <c r="AY1586">
        <v>0</v>
      </c>
      <c r="AZ1586">
        <v>0</v>
      </c>
      <c r="BA1586" t="s">
        <v>3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X1586">
        <f>Y1586*Source!I1567</f>
        <v>1E-3</v>
      </c>
      <c r="CY1586">
        <f>AA1586</f>
        <v>5955.29</v>
      </c>
      <c r="CZ1586">
        <f>AE1586</f>
        <v>1998.42</v>
      </c>
      <c r="DA1586">
        <f>AI1586</f>
        <v>2.98</v>
      </c>
      <c r="DB1586">
        <f t="shared" si="248"/>
        <v>199.84</v>
      </c>
      <c r="DC1586">
        <f t="shared" si="249"/>
        <v>0</v>
      </c>
    </row>
    <row r="1587" spans="1:107">
      <c r="A1587">
        <f>ROW(Source!A1567)</f>
        <v>1567</v>
      </c>
      <c r="B1587">
        <v>36401907</v>
      </c>
      <c r="C1587">
        <v>36408879</v>
      </c>
      <c r="D1587">
        <v>29170678</v>
      </c>
      <c r="E1587">
        <v>1</v>
      </c>
      <c r="F1587">
        <v>1</v>
      </c>
      <c r="G1587">
        <v>1</v>
      </c>
      <c r="H1587">
        <v>3</v>
      </c>
      <c r="I1587" t="s">
        <v>702</v>
      </c>
      <c r="J1587" t="s">
        <v>703</v>
      </c>
      <c r="K1587" t="s">
        <v>704</v>
      </c>
      <c r="L1587">
        <v>1354</v>
      </c>
      <c r="N1587">
        <v>1010</v>
      </c>
      <c r="O1587" t="s">
        <v>237</v>
      </c>
      <c r="P1587" t="s">
        <v>237</v>
      </c>
      <c r="Q1587">
        <v>1</v>
      </c>
      <c r="W1587">
        <v>0</v>
      </c>
      <c r="X1587">
        <v>-808655695</v>
      </c>
      <c r="Y1587">
        <v>102</v>
      </c>
      <c r="AA1587">
        <v>0.69</v>
      </c>
      <c r="AB1587">
        <v>0</v>
      </c>
      <c r="AC1587">
        <v>0</v>
      </c>
      <c r="AD1587">
        <v>0</v>
      </c>
      <c r="AE1587">
        <v>0.28000000000000003</v>
      </c>
      <c r="AF1587">
        <v>0</v>
      </c>
      <c r="AG1587">
        <v>0</v>
      </c>
      <c r="AH1587">
        <v>0</v>
      </c>
      <c r="AI1587">
        <v>2.46</v>
      </c>
      <c r="AJ1587">
        <v>1</v>
      </c>
      <c r="AK1587">
        <v>1</v>
      </c>
      <c r="AL1587">
        <v>1</v>
      </c>
      <c r="AN1587">
        <v>0</v>
      </c>
      <c r="AO1587">
        <v>1</v>
      </c>
      <c r="AP1587">
        <v>0</v>
      </c>
      <c r="AQ1587">
        <v>0</v>
      </c>
      <c r="AR1587">
        <v>0</v>
      </c>
      <c r="AS1587" t="s">
        <v>3</v>
      </c>
      <c r="AT1587">
        <v>102</v>
      </c>
      <c r="AU1587" t="s">
        <v>3</v>
      </c>
      <c r="AV1587">
        <v>0</v>
      </c>
      <c r="AW1587">
        <v>2</v>
      </c>
      <c r="AX1587">
        <v>36408894</v>
      </c>
      <c r="AY1587">
        <v>1</v>
      </c>
      <c r="AZ1587">
        <v>0</v>
      </c>
      <c r="BA1587">
        <v>1544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X1587">
        <f>Y1587*Source!I1567</f>
        <v>1.02</v>
      </c>
      <c r="CY1587">
        <f>AA1587</f>
        <v>0.69</v>
      </c>
      <c r="CZ1587">
        <f>AE1587</f>
        <v>0.28000000000000003</v>
      </c>
      <c r="DA1587">
        <f>AI1587</f>
        <v>2.46</v>
      </c>
      <c r="DB1587">
        <f t="shared" si="248"/>
        <v>28.56</v>
      </c>
      <c r="DC1587">
        <f t="shared" si="249"/>
        <v>0</v>
      </c>
    </row>
    <row r="1588" spans="1:107">
      <c r="A1588">
        <f>ROW(Source!A1567)</f>
        <v>1567</v>
      </c>
      <c r="B1588">
        <v>36401907</v>
      </c>
      <c r="C1588">
        <v>36408879</v>
      </c>
      <c r="D1588">
        <v>29169278</v>
      </c>
      <c r="E1588">
        <v>1</v>
      </c>
      <c r="F1588">
        <v>1</v>
      </c>
      <c r="G1588">
        <v>1</v>
      </c>
      <c r="H1588">
        <v>3</v>
      </c>
      <c r="I1588" t="s">
        <v>245</v>
      </c>
      <c r="J1588" t="s">
        <v>247</v>
      </c>
      <c r="K1588" t="s">
        <v>246</v>
      </c>
      <c r="L1588">
        <v>1354</v>
      </c>
      <c r="N1588">
        <v>1010</v>
      </c>
      <c r="O1588" t="s">
        <v>237</v>
      </c>
      <c r="P1588" t="s">
        <v>237</v>
      </c>
      <c r="Q1588">
        <v>1</v>
      </c>
      <c r="W1588">
        <v>0</v>
      </c>
      <c r="X1588">
        <v>-1190793685</v>
      </c>
      <c r="Y1588">
        <v>100</v>
      </c>
      <c r="AA1588">
        <v>76.47</v>
      </c>
      <c r="AB1588">
        <v>0</v>
      </c>
      <c r="AC1588">
        <v>0</v>
      </c>
      <c r="AD1588">
        <v>0</v>
      </c>
      <c r="AE1588">
        <v>8.81</v>
      </c>
      <c r="AF1588">
        <v>0</v>
      </c>
      <c r="AG1588">
        <v>0</v>
      </c>
      <c r="AH1588">
        <v>0</v>
      </c>
      <c r="AI1588">
        <v>8.68</v>
      </c>
      <c r="AJ1588">
        <v>1</v>
      </c>
      <c r="AK1588">
        <v>1</v>
      </c>
      <c r="AL1588">
        <v>1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 t="s">
        <v>3</v>
      </c>
      <c r="AT1588">
        <v>100</v>
      </c>
      <c r="AU1588" t="s">
        <v>3</v>
      </c>
      <c r="AV1588">
        <v>0</v>
      </c>
      <c r="AW1588">
        <v>1</v>
      </c>
      <c r="AX1588">
        <v>-1</v>
      </c>
      <c r="AY1588">
        <v>0</v>
      </c>
      <c r="AZ1588">
        <v>0</v>
      </c>
      <c r="BA1588" t="s">
        <v>3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X1588">
        <f>Y1588*Source!I1567</f>
        <v>1</v>
      </c>
      <c r="CY1588">
        <f>AA1588</f>
        <v>76.47</v>
      </c>
      <c r="CZ1588">
        <f>AE1588</f>
        <v>8.81</v>
      </c>
      <c r="DA1588">
        <f>AI1588</f>
        <v>8.68</v>
      </c>
      <c r="DB1588">
        <f t="shared" si="248"/>
        <v>881</v>
      </c>
      <c r="DC1588">
        <f t="shared" si="249"/>
        <v>0</v>
      </c>
    </row>
    <row r="1589" spans="1:107">
      <c r="A1589">
        <f>ROW(Source!A1567)</f>
        <v>1567</v>
      </c>
      <c r="B1589">
        <v>36401907</v>
      </c>
      <c r="C1589">
        <v>36408879</v>
      </c>
      <c r="D1589">
        <v>29171808</v>
      </c>
      <c r="E1589">
        <v>1</v>
      </c>
      <c r="F1589">
        <v>1</v>
      </c>
      <c r="G1589">
        <v>1</v>
      </c>
      <c r="H1589">
        <v>3</v>
      </c>
      <c r="I1589" t="s">
        <v>705</v>
      </c>
      <c r="J1589" t="s">
        <v>706</v>
      </c>
      <c r="K1589" t="s">
        <v>707</v>
      </c>
      <c r="L1589">
        <v>1374</v>
      </c>
      <c r="N1589">
        <v>1013</v>
      </c>
      <c r="O1589" t="s">
        <v>708</v>
      </c>
      <c r="P1589" t="s">
        <v>708</v>
      </c>
      <c r="Q1589">
        <v>1</v>
      </c>
      <c r="W1589">
        <v>0</v>
      </c>
      <c r="X1589">
        <v>-915781824</v>
      </c>
      <c r="Y1589">
        <v>5.21</v>
      </c>
      <c r="AA1589">
        <v>1</v>
      </c>
      <c r="AB1589">
        <v>0</v>
      </c>
      <c r="AC1589">
        <v>0</v>
      </c>
      <c r="AD1589">
        <v>0</v>
      </c>
      <c r="AE1589">
        <v>1</v>
      </c>
      <c r="AF1589">
        <v>0</v>
      </c>
      <c r="AG1589">
        <v>0</v>
      </c>
      <c r="AH1589">
        <v>0</v>
      </c>
      <c r="AI1589">
        <v>1</v>
      </c>
      <c r="AJ1589">
        <v>1</v>
      </c>
      <c r="AK1589">
        <v>1</v>
      </c>
      <c r="AL1589">
        <v>1</v>
      </c>
      <c r="AN1589">
        <v>0</v>
      </c>
      <c r="AO1589">
        <v>1</v>
      </c>
      <c r="AP1589">
        <v>0</v>
      </c>
      <c r="AQ1589">
        <v>0</v>
      </c>
      <c r="AR1589">
        <v>0</v>
      </c>
      <c r="AS1589" t="s">
        <v>3</v>
      </c>
      <c r="AT1589">
        <v>5.21</v>
      </c>
      <c r="AU1589" t="s">
        <v>3</v>
      </c>
      <c r="AV1589">
        <v>0</v>
      </c>
      <c r="AW1589">
        <v>2</v>
      </c>
      <c r="AX1589">
        <v>36408895</v>
      </c>
      <c r="AY1589">
        <v>1</v>
      </c>
      <c r="AZ1589">
        <v>0</v>
      </c>
      <c r="BA1589">
        <v>1545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X1589">
        <f>Y1589*Source!I1567</f>
        <v>5.21E-2</v>
      </c>
      <c r="CY1589">
        <f>AA1589</f>
        <v>1</v>
      </c>
      <c r="CZ1589">
        <f>AE1589</f>
        <v>1</v>
      </c>
      <c r="DA1589">
        <f>AI1589</f>
        <v>1</v>
      </c>
      <c r="DB1589">
        <f t="shared" si="248"/>
        <v>5.21</v>
      </c>
      <c r="DC1589">
        <f t="shared" si="249"/>
        <v>0</v>
      </c>
    </row>
    <row r="1590" spans="1:107">
      <c r="A1590">
        <f>ROW(Source!A1570)</f>
        <v>1570</v>
      </c>
      <c r="B1590">
        <v>36401907</v>
      </c>
      <c r="C1590">
        <v>36408898</v>
      </c>
      <c r="D1590">
        <v>18442760</v>
      </c>
      <c r="E1590">
        <v>1</v>
      </c>
      <c r="F1590">
        <v>1</v>
      </c>
      <c r="G1590">
        <v>1</v>
      </c>
      <c r="H1590">
        <v>1</v>
      </c>
      <c r="I1590" t="s">
        <v>769</v>
      </c>
      <c r="J1590" t="s">
        <v>3</v>
      </c>
      <c r="K1590" t="s">
        <v>770</v>
      </c>
      <c r="L1590">
        <v>1369</v>
      </c>
      <c r="N1590">
        <v>1013</v>
      </c>
      <c r="O1590" t="s">
        <v>514</v>
      </c>
      <c r="P1590" t="s">
        <v>514</v>
      </c>
      <c r="Q1590">
        <v>1</v>
      </c>
      <c r="W1590">
        <v>0</v>
      </c>
      <c r="X1590">
        <v>1855713677</v>
      </c>
      <c r="Y1590">
        <v>29.945999999999998</v>
      </c>
      <c r="AA1590">
        <v>0</v>
      </c>
      <c r="AB1590">
        <v>0</v>
      </c>
      <c r="AC1590">
        <v>0</v>
      </c>
      <c r="AD1590">
        <v>354.22</v>
      </c>
      <c r="AE1590">
        <v>0</v>
      </c>
      <c r="AF1590">
        <v>0</v>
      </c>
      <c r="AG1590">
        <v>0</v>
      </c>
      <c r="AH1590">
        <v>354.22</v>
      </c>
      <c r="AI1590">
        <v>1</v>
      </c>
      <c r="AJ1590">
        <v>1</v>
      </c>
      <c r="AK1590">
        <v>1</v>
      </c>
      <c r="AL1590">
        <v>1</v>
      </c>
      <c r="AN1590">
        <v>0</v>
      </c>
      <c r="AO1590">
        <v>1</v>
      </c>
      <c r="AP1590">
        <v>1</v>
      </c>
      <c r="AQ1590">
        <v>0</v>
      </c>
      <c r="AR1590">
        <v>0</v>
      </c>
      <c r="AS1590" t="s">
        <v>3</v>
      </c>
      <c r="AT1590">
        <v>26.04</v>
      </c>
      <c r="AU1590" t="s">
        <v>134</v>
      </c>
      <c r="AV1590">
        <v>1</v>
      </c>
      <c r="AW1590">
        <v>2</v>
      </c>
      <c r="AX1590">
        <v>36408904</v>
      </c>
      <c r="AY1590">
        <v>1</v>
      </c>
      <c r="AZ1590">
        <v>0</v>
      </c>
      <c r="BA1590">
        <v>1546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X1590">
        <f>Y1590*Source!I1570</f>
        <v>8.3848800000000008</v>
      </c>
      <c r="CY1590">
        <f>AD1590</f>
        <v>354.22</v>
      </c>
      <c r="CZ1590">
        <f>AH1590</f>
        <v>354.22</v>
      </c>
      <c r="DA1590">
        <f>AL1590</f>
        <v>1</v>
      </c>
      <c r="DB1590">
        <f>ROUND((ROUND(AT1590*CZ1590,2)*1.15),2)</f>
        <v>10607.47</v>
      </c>
      <c r="DC1590">
        <f>ROUND((ROUND(AT1590*AG1590,2)*1.15),2)</f>
        <v>0</v>
      </c>
    </row>
    <row r="1591" spans="1:107">
      <c r="A1591">
        <f>ROW(Source!A1570)</f>
        <v>1570</v>
      </c>
      <c r="B1591">
        <v>36401907</v>
      </c>
      <c r="C1591">
        <v>36408898</v>
      </c>
      <c r="D1591">
        <v>29173472</v>
      </c>
      <c r="E1591">
        <v>1</v>
      </c>
      <c r="F1591">
        <v>1</v>
      </c>
      <c r="G1591">
        <v>1</v>
      </c>
      <c r="H1591">
        <v>2</v>
      </c>
      <c r="I1591" t="s">
        <v>577</v>
      </c>
      <c r="J1591" t="s">
        <v>578</v>
      </c>
      <c r="K1591" t="s">
        <v>579</v>
      </c>
      <c r="L1591">
        <v>1368</v>
      </c>
      <c r="N1591">
        <v>1011</v>
      </c>
      <c r="O1591" t="s">
        <v>520</v>
      </c>
      <c r="P1591" t="s">
        <v>520</v>
      </c>
      <c r="Q1591">
        <v>1</v>
      </c>
      <c r="W1591">
        <v>0</v>
      </c>
      <c r="X1591">
        <v>275932499</v>
      </c>
      <c r="Y1591">
        <v>9.125</v>
      </c>
      <c r="AA1591">
        <v>0</v>
      </c>
      <c r="AB1591">
        <v>12.75</v>
      </c>
      <c r="AC1591">
        <v>0</v>
      </c>
      <c r="AD1591">
        <v>0</v>
      </c>
      <c r="AE1591">
        <v>0</v>
      </c>
      <c r="AF1591">
        <v>3</v>
      </c>
      <c r="AG1591">
        <v>0</v>
      </c>
      <c r="AH1591">
        <v>0</v>
      </c>
      <c r="AI1591">
        <v>1</v>
      </c>
      <c r="AJ1591">
        <v>4.25</v>
      </c>
      <c r="AK1591">
        <v>33.32</v>
      </c>
      <c r="AL1591">
        <v>1</v>
      </c>
      <c r="AN1591">
        <v>0</v>
      </c>
      <c r="AO1591">
        <v>1</v>
      </c>
      <c r="AP1591">
        <v>1</v>
      </c>
      <c r="AQ1591">
        <v>0</v>
      </c>
      <c r="AR1591">
        <v>0</v>
      </c>
      <c r="AS1591" t="s">
        <v>3</v>
      </c>
      <c r="AT1591">
        <v>7.3</v>
      </c>
      <c r="AU1591" t="s">
        <v>133</v>
      </c>
      <c r="AV1591">
        <v>0</v>
      </c>
      <c r="AW1591">
        <v>2</v>
      </c>
      <c r="AX1591">
        <v>36408905</v>
      </c>
      <c r="AY1591">
        <v>1</v>
      </c>
      <c r="AZ1591">
        <v>0</v>
      </c>
      <c r="BA1591">
        <v>1547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X1591">
        <f>Y1591*Source!I1570</f>
        <v>2.5550000000000002</v>
      </c>
      <c r="CY1591">
        <f>AB1591</f>
        <v>12.75</v>
      </c>
      <c r="CZ1591">
        <f>AF1591</f>
        <v>3</v>
      </c>
      <c r="DA1591">
        <f>AJ1591</f>
        <v>4.25</v>
      </c>
      <c r="DB1591">
        <f>ROUND((ROUND(AT1591*CZ1591,2)*1.25),2)</f>
        <v>27.38</v>
      </c>
      <c r="DC1591">
        <f>ROUND((ROUND(AT1591*AG1591,2)*1.25),2)</f>
        <v>0</v>
      </c>
    </row>
    <row r="1592" spans="1:107">
      <c r="A1592">
        <f>ROW(Source!A1570)</f>
        <v>1570</v>
      </c>
      <c r="B1592">
        <v>36401907</v>
      </c>
      <c r="C1592">
        <v>36408898</v>
      </c>
      <c r="D1592">
        <v>29174580</v>
      </c>
      <c r="E1592">
        <v>1</v>
      </c>
      <c r="F1592">
        <v>1</v>
      </c>
      <c r="G1592">
        <v>1</v>
      </c>
      <c r="H1592">
        <v>2</v>
      </c>
      <c r="I1592" t="s">
        <v>632</v>
      </c>
      <c r="J1592" t="s">
        <v>633</v>
      </c>
      <c r="K1592" t="s">
        <v>634</v>
      </c>
      <c r="L1592">
        <v>1368</v>
      </c>
      <c r="N1592">
        <v>1011</v>
      </c>
      <c r="O1592" t="s">
        <v>520</v>
      </c>
      <c r="P1592" t="s">
        <v>520</v>
      </c>
      <c r="Q1592">
        <v>1</v>
      </c>
      <c r="W1592">
        <v>0</v>
      </c>
      <c r="X1592">
        <v>-169468834</v>
      </c>
      <c r="Y1592">
        <v>9.125</v>
      </c>
      <c r="AA1592">
        <v>0</v>
      </c>
      <c r="AB1592">
        <v>31.87</v>
      </c>
      <c r="AC1592">
        <v>0</v>
      </c>
      <c r="AD1592">
        <v>0</v>
      </c>
      <c r="AE1592">
        <v>0</v>
      </c>
      <c r="AF1592">
        <v>2.08</v>
      </c>
      <c r="AG1592">
        <v>0</v>
      </c>
      <c r="AH1592">
        <v>0</v>
      </c>
      <c r="AI1592">
        <v>1</v>
      </c>
      <c r="AJ1592">
        <v>15.32</v>
      </c>
      <c r="AK1592">
        <v>33.32</v>
      </c>
      <c r="AL1592">
        <v>1</v>
      </c>
      <c r="AN1592">
        <v>0</v>
      </c>
      <c r="AO1592">
        <v>1</v>
      </c>
      <c r="AP1592">
        <v>1</v>
      </c>
      <c r="AQ1592">
        <v>0</v>
      </c>
      <c r="AR1592">
        <v>0</v>
      </c>
      <c r="AS1592" t="s">
        <v>3</v>
      </c>
      <c r="AT1592">
        <v>7.3</v>
      </c>
      <c r="AU1592" t="s">
        <v>133</v>
      </c>
      <c r="AV1592">
        <v>0</v>
      </c>
      <c r="AW1592">
        <v>2</v>
      </c>
      <c r="AX1592">
        <v>36408906</v>
      </c>
      <c r="AY1592">
        <v>1</v>
      </c>
      <c r="AZ1592">
        <v>0</v>
      </c>
      <c r="BA1592">
        <v>1548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X1592">
        <f>Y1592*Source!I1570</f>
        <v>2.5550000000000002</v>
      </c>
      <c r="CY1592">
        <f>AB1592</f>
        <v>31.87</v>
      </c>
      <c r="CZ1592">
        <f>AF1592</f>
        <v>2.08</v>
      </c>
      <c r="DA1592">
        <f>AJ1592</f>
        <v>15.32</v>
      </c>
      <c r="DB1592">
        <f>ROUND((ROUND(AT1592*CZ1592,2)*1.25),2)</f>
        <v>18.98</v>
      </c>
      <c r="DC1592">
        <f>ROUND((ROUND(AT1592*AG1592,2)*1.25),2)</f>
        <v>0</v>
      </c>
    </row>
    <row r="1593" spans="1:107">
      <c r="A1593">
        <f>ROW(Source!A1570)</f>
        <v>1570</v>
      </c>
      <c r="B1593">
        <v>36401907</v>
      </c>
      <c r="C1593">
        <v>36408898</v>
      </c>
      <c r="D1593">
        <v>29174613</v>
      </c>
      <c r="E1593">
        <v>1</v>
      </c>
      <c r="F1593">
        <v>1</v>
      </c>
      <c r="G1593">
        <v>1</v>
      </c>
      <c r="H1593">
        <v>2</v>
      </c>
      <c r="I1593" t="s">
        <v>771</v>
      </c>
      <c r="J1593" t="s">
        <v>772</v>
      </c>
      <c r="K1593" t="s">
        <v>773</v>
      </c>
      <c r="L1593">
        <v>1368</v>
      </c>
      <c r="N1593">
        <v>1011</v>
      </c>
      <c r="O1593" t="s">
        <v>520</v>
      </c>
      <c r="P1593" t="s">
        <v>520</v>
      </c>
      <c r="Q1593">
        <v>1</v>
      </c>
      <c r="W1593">
        <v>0</v>
      </c>
      <c r="X1593">
        <v>494066865</v>
      </c>
      <c r="Y1593">
        <v>1.825</v>
      </c>
      <c r="AA1593">
        <v>0</v>
      </c>
      <c r="AB1593">
        <v>0.52</v>
      </c>
      <c r="AC1593">
        <v>0</v>
      </c>
      <c r="AD1593">
        <v>0</v>
      </c>
      <c r="AE1593">
        <v>0</v>
      </c>
      <c r="AF1593">
        <v>0.14000000000000001</v>
      </c>
      <c r="AG1593">
        <v>0</v>
      </c>
      <c r="AH1593">
        <v>0</v>
      </c>
      <c r="AI1593">
        <v>1</v>
      </c>
      <c r="AJ1593">
        <v>3.71</v>
      </c>
      <c r="AK1593">
        <v>33.32</v>
      </c>
      <c r="AL1593">
        <v>1</v>
      </c>
      <c r="AN1593">
        <v>0</v>
      </c>
      <c r="AO1593">
        <v>1</v>
      </c>
      <c r="AP1593">
        <v>1</v>
      </c>
      <c r="AQ1593">
        <v>0</v>
      </c>
      <c r="AR1593">
        <v>0</v>
      </c>
      <c r="AS1593" t="s">
        <v>3</v>
      </c>
      <c r="AT1593">
        <v>1.46</v>
      </c>
      <c r="AU1593" t="s">
        <v>133</v>
      </c>
      <c r="AV1593">
        <v>0</v>
      </c>
      <c r="AW1593">
        <v>2</v>
      </c>
      <c r="AX1593">
        <v>36408907</v>
      </c>
      <c r="AY1593">
        <v>1</v>
      </c>
      <c r="AZ1593">
        <v>0</v>
      </c>
      <c r="BA1593">
        <v>1549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X1593">
        <f>Y1593*Source!I1570</f>
        <v>0.51100000000000001</v>
      </c>
      <c r="CY1593">
        <f>AB1593</f>
        <v>0.52</v>
      </c>
      <c r="CZ1593">
        <f>AF1593</f>
        <v>0.14000000000000001</v>
      </c>
      <c r="DA1593">
        <f>AJ1593</f>
        <v>3.71</v>
      </c>
      <c r="DB1593">
        <f>ROUND((ROUND(AT1593*CZ1593,2)*1.25),2)</f>
        <v>0.25</v>
      </c>
      <c r="DC1593">
        <f>ROUND((ROUND(AT1593*AG1593,2)*1.25),2)</f>
        <v>0</v>
      </c>
    </row>
    <row r="1594" spans="1:107">
      <c r="A1594">
        <f>ROW(Source!A1570)</f>
        <v>1570</v>
      </c>
      <c r="B1594">
        <v>36401907</v>
      </c>
      <c r="C1594">
        <v>36408898</v>
      </c>
      <c r="D1594">
        <v>29174913</v>
      </c>
      <c r="E1594">
        <v>1</v>
      </c>
      <c r="F1594">
        <v>1</v>
      </c>
      <c r="G1594">
        <v>1</v>
      </c>
      <c r="H1594">
        <v>2</v>
      </c>
      <c r="I1594" t="s">
        <v>531</v>
      </c>
      <c r="J1594" t="s">
        <v>532</v>
      </c>
      <c r="K1594" t="s">
        <v>533</v>
      </c>
      <c r="L1594">
        <v>1368</v>
      </c>
      <c r="N1594">
        <v>1011</v>
      </c>
      <c r="O1594" t="s">
        <v>520</v>
      </c>
      <c r="P1594" t="s">
        <v>520</v>
      </c>
      <c r="Q1594">
        <v>1</v>
      </c>
      <c r="W1594">
        <v>0</v>
      </c>
      <c r="X1594">
        <v>458544584</v>
      </c>
      <c r="Y1594">
        <v>0.17500000000000002</v>
      </c>
      <c r="AA1594">
        <v>0</v>
      </c>
      <c r="AB1594">
        <v>932.72</v>
      </c>
      <c r="AC1594">
        <v>386.51</v>
      </c>
      <c r="AD1594">
        <v>0</v>
      </c>
      <c r="AE1594">
        <v>0</v>
      </c>
      <c r="AF1594">
        <v>87.17</v>
      </c>
      <c r="AG1594">
        <v>11.6</v>
      </c>
      <c r="AH1594">
        <v>0</v>
      </c>
      <c r="AI1594">
        <v>1</v>
      </c>
      <c r="AJ1594">
        <v>10.7</v>
      </c>
      <c r="AK1594">
        <v>33.32</v>
      </c>
      <c r="AL1594">
        <v>1</v>
      </c>
      <c r="AN1594">
        <v>0</v>
      </c>
      <c r="AO1594">
        <v>1</v>
      </c>
      <c r="AP1594">
        <v>1</v>
      </c>
      <c r="AQ1594">
        <v>0</v>
      </c>
      <c r="AR1594">
        <v>0</v>
      </c>
      <c r="AS1594" t="s">
        <v>3</v>
      </c>
      <c r="AT1594">
        <v>0.14000000000000001</v>
      </c>
      <c r="AU1594" t="s">
        <v>133</v>
      </c>
      <c r="AV1594">
        <v>0</v>
      </c>
      <c r="AW1594">
        <v>2</v>
      </c>
      <c r="AX1594">
        <v>36408908</v>
      </c>
      <c r="AY1594">
        <v>1</v>
      </c>
      <c r="AZ1594">
        <v>0</v>
      </c>
      <c r="BA1594">
        <v>1550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X1594">
        <f>Y1594*Source!I1570</f>
        <v>4.9000000000000009E-2</v>
      </c>
      <c r="CY1594">
        <f>AB1594</f>
        <v>932.72</v>
      </c>
      <c r="CZ1594">
        <f>AF1594</f>
        <v>87.17</v>
      </c>
      <c r="DA1594">
        <f>AJ1594</f>
        <v>10.7</v>
      </c>
      <c r="DB1594">
        <f>ROUND((ROUND(AT1594*CZ1594,2)*1.25),2)</f>
        <v>15.25</v>
      </c>
      <c r="DC1594">
        <f>ROUND((ROUND(AT1594*AG1594,2)*1.25),2)</f>
        <v>2.0299999999999998</v>
      </c>
    </row>
    <row r="1595" spans="1:107">
      <c r="A1595">
        <f>ROW(Source!A1575)</f>
        <v>1575</v>
      </c>
      <c r="B1595">
        <v>36401907</v>
      </c>
      <c r="C1595">
        <v>36408918</v>
      </c>
      <c r="D1595">
        <v>18442760</v>
      </c>
      <c r="E1595">
        <v>1</v>
      </c>
      <c r="F1595">
        <v>1</v>
      </c>
      <c r="G1595">
        <v>1</v>
      </c>
      <c r="H1595">
        <v>1</v>
      </c>
      <c r="I1595" t="s">
        <v>769</v>
      </c>
      <c r="J1595" t="s">
        <v>3</v>
      </c>
      <c r="K1595" t="s">
        <v>770</v>
      </c>
      <c r="L1595">
        <v>1369</v>
      </c>
      <c r="N1595">
        <v>1013</v>
      </c>
      <c r="O1595" t="s">
        <v>514</v>
      </c>
      <c r="P1595" t="s">
        <v>514</v>
      </c>
      <c r="Q1595">
        <v>1</v>
      </c>
      <c r="W1595">
        <v>0</v>
      </c>
      <c r="X1595">
        <v>1855713677</v>
      </c>
      <c r="Y1595">
        <v>42.009499999999996</v>
      </c>
      <c r="AA1595">
        <v>0</v>
      </c>
      <c r="AB1595">
        <v>0</v>
      </c>
      <c r="AC1595">
        <v>0</v>
      </c>
      <c r="AD1595">
        <v>354.22</v>
      </c>
      <c r="AE1595">
        <v>0</v>
      </c>
      <c r="AF1595">
        <v>0</v>
      </c>
      <c r="AG1595">
        <v>0</v>
      </c>
      <c r="AH1595">
        <v>354.22</v>
      </c>
      <c r="AI1595">
        <v>1</v>
      </c>
      <c r="AJ1595">
        <v>1</v>
      </c>
      <c r="AK1595">
        <v>1</v>
      </c>
      <c r="AL1595">
        <v>1</v>
      </c>
      <c r="AN1595">
        <v>0</v>
      </c>
      <c r="AO1595">
        <v>1</v>
      </c>
      <c r="AP1595">
        <v>1</v>
      </c>
      <c r="AQ1595">
        <v>0</v>
      </c>
      <c r="AR1595">
        <v>0</v>
      </c>
      <c r="AS1595" t="s">
        <v>3</v>
      </c>
      <c r="AT1595">
        <v>36.53</v>
      </c>
      <c r="AU1595" t="s">
        <v>134</v>
      </c>
      <c r="AV1595">
        <v>1</v>
      </c>
      <c r="AW1595">
        <v>2</v>
      </c>
      <c r="AX1595">
        <v>36408922</v>
      </c>
      <c r="AY1595">
        <v>1</v>
      </c>
      <c r="AZ1595">
        <v>0</v>
      </c>
      <c r="BA1595">
        <v>1556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X1595">
        <f>Y1595*Source!I1575</f>
        <v>2.5205699999999998</v>
      </c>
      <c r="CY1595">
        <f>AD1595</f>
        <v>354.22</v>
      </c>
      <c r="CZ1595">
        <f>AH1595</f>
        <v>354.22</v>
      </c>
      <c r="DA1595">
        <f>AL1595</f>
        <v>1</v>
      </c>
      <c r="DB1595">
        <f>ROUND((ROUND(AT1595*CZ1595,2)*1.15),2)</f>
        <v>14880.61</v>
      </c>
      <c r="DC1595">
        <f>ROUND((ROUND(AT1595*AG1595,2)*1.15),2)</f>
        <v>0</v>
      </c>
    </row>
    <row r="1596" spans="1:107">
      <c r="A1596">
        <f>ROW(Source!A1575)</f>
        <v>1575</v>
      </c>
      <c r="B1596">
        <v>36401907</v>
      </c>
      <c r="C1596">
        <v>36408918</v>
      </c>
      <c r="D1596">
        <v>29109376</v>
      </c>
      <c r="E1596">
        <v>1</v>
      </c>
      <c r="F1596">
        <v>1</v>
      </c>
      <c r="G1596">
        <v>1</v>
      </c>
      <c r="H1596">
        <v>3</v>
      </c>
      <c r="I1596" t="s">
        <v>326</v>
      </c>
      <c r="J1596" t="s">
        <v>328</v>
      </c>
      <c r="K1596" t="s">
        <v>327</v>
      </c>
      <c r="L1596">
        <v>1346</v>
      </c>
      <c r="N1596">
        <v>1009</v>
      </c>
      <c r="O1596" t="s">
        <v>160</v>
      </c>
      <c r="P1596" t="s">
        <v>160</v>
      </c>
      <c r="Q1596">
        <v>1</v>
      </c>
      <c r="W1596">
        <v>0</v>
      </c>
      <c r="X1596">
        <v>-501888552</v>
      </c>
      <c r="Y1596">
        <v>1.25</v>
      </c>
      <c r="AA1596">
        <v>25647.39</v>
      </c>
      <c r="AB1596">
        <v>0</v>
      </c>
      <c r="AC1596">
        <v>0</v>
      </c>
      <c r="AD1596">
        <v>0</v>
      </c>
      <c r="AE1596">
        <v>4894.54</v>
      </c>
      <c r="AF1596">
        <v>0</v>
      </c>
      <c r="AG1596">
        <v>0</v>
      </c>
      <c r="AH1596">
        <v>0</v>
      </c>
      <c r="AI1596">
        <v>5.24</v>
      </c>
      <c r="AJ1596">
        <v>1</v>
      </c>
      <c r="AK1596">
        <v>1</v>
      </c>
      <c r="AL1596">
        <v>1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 t="s">
        <v>3</v>
      </c>
      <c r="AT1596">
        <v>1.25</v>
      </c>
      <c r="AU1596" t="s">
        <v>3</v>
      </c>
      <c r="AV1596">
        <v>0</v>
      </c>
      <c r="AW1596">
        <v>2</v>
      </c>
      <c r="AX1596">
        <v>36408923</v>
      </c>
      <c r="AY1596">
        <v>1</v>
      </c>
      <c r="AZ1596">
        <v>6144</v>
      </c>
      <c r="BA1596">
        <v>1557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X1596">
        <f>Y1596*Source!I1575</f>
        <v>7.4999999999999997E-2</v>
      </c>
      <c r="CY1596">
        <f>AA1596</f>
        <v>25647.39</v>
      </c>
      <c r="CZ1596">
        <f>AE1596</f>
        <v>4894.54</v>
      </c>
      <c r="DA1596">
        <f>AI1596</f>
        <v>5.24</v>
      </c>
      <c r="DB1596">
        <f>ROUND(ROUND(AT1596*CZ1596,2),2)</f>
        <v>6118.18</v>
      </c>
      <c r="DC1596">
        <f>ROUND(ROUND(AT1596*AG1596,2),2)</f>
        <v>0</v>
      </c>
    </row>
    <row r="1597" spans="1:107">
      <c r="A1597">
        <f>ROW(Source!A1575)</f>
        <v>1575</v>
      </c>
      <c r="B1597">
        <v>36401907</v>
      </c>
      <c r="C1597">
        <v>36408918</v>
      </c>
      <c r="D1597">
        <v>29109730</v>
      </c>
      <c r="E1597">
        <v>1</v>
      </c>
      <c r="F1597">
        <v>1</v>
      </c>
      <c r="G1597">
        <v>1</v>
      </c>
      <c r="H1597">
        <v>3</v>
      </c>
      <c r="I1597" t="s">
        <v>330</v>
      </c>
      <c r="J1597" t="s">
        <v>332</v>
      </c>
      <c r="K1597" t="s">
        <v>331</v>
      </c>
      <c r="L1597">
        <v>1327</v>
      </c>
      <c r="N1597">
        <v>1005</v>
      </c>
      <c r="O1597" t="s">
        <v>155</v>
      </c>
      <c r="P1597" t="s">
        <v>155</v>
      </c>
      <c r="Q1597">
        <v>1</v>
      </c>
      <c r="W1597">
        <v>0</v>
      </c>
      <c r="X1597">
        <v>650529573</v>
      </c>
      <c r="Y1597">
        <v>100</v>
      </c>
      <c r="AA1597">
        <v>372.63</v>
      </c>
      <c r="AB1597">
        <v>0</v>
      </c>
      <c r="AC1597">
        <v>0</v>
      </c>
      <c r="AD1597">
        <v>0</v>
      </c>
      <c r="AE1597">
        <v>37.299999999999997</v>
      </c>
      <c r="AF1597">
        <v>0</v>
      </c>
      <c r="AG1597">
        <v>0</v>
      </c>
      <c r="AH1597">
        <v>0</v>
      </c>
      <c r="AI1597">
        <v>9.99</v>
      </c>
      <c r="AJ1597">
        <v>1</v>
      </c>
      <c r="AK1597">
        <v>1</v>
      </c>
      <c r="AL1597">
        <v>1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 t="s">
        <v>3</v>
      </c>
      <c r="AT1597">
        <v>100</v>
      </c>
      <c r="AU1597" t="s">
        <v>3</v>
      </c>
      <c r="AV1597">
        <v>0</v>
      </c>
      <c r="AW1597">
        <v>2</v>
      </c>
      <c r="AX1597">
        <v>36408924</v>
      </c>
      <c r="AY1597">
        <v>1</v>
      </c>
      <c r="AZ1597">
        <v>6144</v>
      </c>
      <c r="BA1597">
        <v>1558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X1597">
        <f>Y1597*Source!I1575</f>
        <v>6</v>
      </c>
      <c r="CY1597">
        <f>AA1597</f>
        <v>372.63</v>
      </c>
      <c r="CZ1597">
        <f>AE1597</f>
        <v>37.299999999999997</v>
      </c>
      <c r="DA1597">
        <f>AI1597</f>
        <v>9.99</v>
      </c>
      <c r="DB1597">
        <f>ROUND(ROUND(AT1597*CZ1597,2),2)</f>
        <v>3730</v>
      </c>
      <c r="DC1597">
        <f>ROUND(ROUND(AT1597*AG1597,2),2)</f>
        <v>0</v>
      </c>
    </row>
    <row r="1598" spans="1:107">
      <c r="A1598">
        <f>ROW(Source!A1578)</f>
        <v>1578</v>
      </c>
      <c r="B1598">
        <v>36401907</v>
      </c>
      <c r="C1598">
        <v>36408927</v>
      </c>
      <c r="D1598">
        <v>29364679</v>
      </c>
      <c r="E1598">
        <v>1</v>
      </c>
      <c r="F1598">
        <v>1</v>
      </c>
      <c r="G1598">
        <v>1</v>
      </c>
      <c r="H1598">
        <v>1</v>
      </c>
      <c r="I1598" t="s">
        <v>688</v>
      </c>
      <c r="J1598" t="s">
        <v>3</v>
      </c>
      <c r="K1598" t="s">
        <v>689</v>
      </c>
      <c r="L1598">
        <v>1369</v>
      </c>
      <c r="N1598">
        <v>1013</v>
      </c>
      <c r="O1598" t="s">
        <v>514</v>
      </c>
      <c r="P1598" t="s">
        <v>514</v>
      </c>
      <c r="Q1598">
        <v>1</v>
      </c>
      <c r="W1598">
        <v>0</v>
      </c>
      <c r="X1598">
        <v>931378261</v>
      </c>
      <c r="Y1598">
        <v>108.56</v>
      </c>
      <c r="AA1598">
        <v>0</v>
      </c>
      <c r="AB1598">
        <v>0</v>
      </c>
      <c r="AC1598">
        <v>0</v>
      </c>
      <c r="AD1598">
        <v>316.85000000000002</v>
      </c>
      <c r="AE1598">
        <v>0</v>
      </c>
      <c r="AF1598">
        <v>0</v>
      </c>
      <c r="AG1598">
        <v>0</v>
      </c>
      <c r="AH1598">
        <v>316.85000000000002</v>
      </c>
      <c r="AI1598">
        <v>1</v>
      </c>
      <c r="AJ1598">
        <v>1</v>
      </c>
      <c r="AK1598">
        <v>1</v>
      </c>
      <c r="AL1598">
        <v>1</v>
      </c>
      <c r="AN1598">
        <v>0</v>
      </c>
      <c r="AO1598">
        <v>1</v>
      </c>
      <c r="AP1598">
        <v>1</v>
      </c>
      <c r="AQ1598">
        <v>0</v>
      </c>
      <c r="AR1598">
        <v>0</v>
      </c>
      <c r="AS1598" t="s">
        <v>3</v>
      </c>
      <c r="AT1598">
        <v>94.4</v>
      </c>
      <c r="AU1598" t="s">
        <v>134</v>
      </c>
      <c r="AV1598">
        <v>1</v>
      </c>
      <c r="AW1598">
        <v>2</v>
      </c>
      <c r="AX1598">
        <v>36408935</v>
      </c>
      <c r="AY1598">
        <v>1</v>
      </c>
      <c r="AZ1598">
        <v>0</v>
      </c>
      <c r="BA1598">
        <v>1559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X1598">
        <f>Y1598*Source!I1578</f>
        <v>6.5136000000000003</v>
      </c>
      <c r="CY1598">
        <f>AD1598</f>
        <v>316.85000000000002</v>
      </c>
      <c r="CZ1598">
        <f>AH1598</f>
        <v>316.85000000000002</v>
      </c>
      <c r="DA1598">
        <f>AL1598</f>
        <v>1</v>
      </c>
      <c r="DB1598">
        <f>ROUND((ROUND(AT1598*CZ1598,2)*1.15),2)</f>
        <v>34397.24</v>
      </c>
      <c r="DC1598">
        <f>ROUND((ROUND(AT1598*AG1598,2)*1.15),2)</f>
        <v>0</v>
      </c>
    </row>
    <row r="1599" spans="1:107">
      <c r="A1599">
        <f>ROW(Source!A1578)</f>
        <v>1578</v>
      </c>
      <c r="B1599">
        <v>36401907</v>
      </c>
      <c r="C1599">
        <v>36408927</v>
      </c>
      <c r="D1599">
        <v>121548</v>
      </c>
      <c r="E1599">
        <v>1</v>
      </c>
      <c r="F1599">
        <v>1</v>
      </c>
      <c r="G1599">
        <v>1</v>
      </c>
      <c r="H1599">
        <v>1</v>
      </c>
      <c r="I1599" t="s">
        <v>35</v>
      </c>
      <c r="J1599" t="s">
        <v>3</v>
      </c>
      <c r="K1599" t="s">
        <v>515</v>
      </c>
      <c r="L1599">
        <v>608254</v>
      </c>
      <c r="N1599">
        <v>1013</v>
      </c>
      <c r="O1599" t="s">
        <v>516</v>
      </c>
      <c r="P1599" t="s">
        <v>516</v>
      </c>
      <c r="Q1599">
        <v>1</v>
      </c>
      <c r="W1599">
        <v>0</v>
      </c>
      <c r="X1599">
        <v>-185737400</v>
      </c>
      <c r="Y1599">
        <v>0.2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  <c r="AJ1599">
        <v>1</v>
      </c>
      <c r="AK1599">
        <v>1</v>
      </c>
      <c r="AL1599">
        <v>1</v>
      </c>
      <c r="AN1599">
        <v>0</v>
      </c>
      <c r="AO1599">
        <v>1</v>
      </c>
      <c r="AP1599">
        <v>0</v>
      </c>
      <c r="AQ1599">
        <v>0</v>
      </c>
      <c r="AR1599">
        <v>0</v>
      </c>
      <c r="AS1599" t="s">
        <v>3</v>
      </c>
      <c r="AT1599">
        <v>0.2</v>
      </c>
      <c r="AU1599" t="s">
        <v>3</v>
      </c>
      <c r="AV1599">
        <v>2</v>
      </c>
      <c r="AW1599">
        <v>2</v>
      </c>
      <c r="AX1599">
        <v>36408936</v>
      </c>
      <c r="AY1599">
        <v>1</v>
      </c>
      <c r="AZ1599">
        <v>0</v>
      </c>
      <c r="BA1599">
        <v>1560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X1599">
        <f>Y1599*Source!I1578</f>
        <v>1.2E-2</v>
      </c>
      <c r="CY1599">
        <f>AD1599</f>
        <v>0</v>
      </c>
      <c r="CZ1599">
        <f>AH1599</f>
        <v>0</v>
      </c>
      <c r="DA1599">
        <f>AL1599</f>
        <v>1</v>
      </c>
      <c r="DB1599">
        <f t="shared" ref="DB1599:DB1624" si="250">ROUND(ROUND(AT1599*CZ1599,2),2)</f>
        <v>0</v>
      </c>
      <c r="DC1599">
        <f t="shared" ref="DC1599:DC1624" si="251">ROUND(ROUND(AT1599*AG1599,2),2)</f>
        <v>0</v>
      </c>
    </row>
    <row r="1600" spans="1:107">
      <c r="A1600">
        <f>ROW(Source!A1578)</f>
        <v>1578</v>
      </c>
      <c r="B1600">
        <v>36401907</v>
      </c>
      <c r="C1600">
        <v>36408927</v>
      </c>
      <c r="D1600">
        <v>29172362</v>
      </c>
      <c r="E1600">
        <v>1</v>
      </c>
      <c r="F1600">
        <v>1</v>
      </c>
      <c r="G1600">
        <v>1</v>
      </c>
      <c r="H1600">
        <v>2</v>
      </c>
      <c r="I1600" t="s">
        <v>690</v>
      </c>
      <c r="J1600" t="s">
        <v>691</v>
      </c>
      <c r="K1600" t="s">
        <v>692</v>
      </c>
      <c r="L1600">
        <v>1368</v>
      </c>
      <c r="N1600">
        <v>1011</v>
      </c>
      <c r="O1600" t="s">
        <v>520</v>
      </c>
      <c r="P1600" t="s">
        <v>520</v>
      </c>
      <c r="Q1600">
        <v>1</v>
      </c>
      <c r="W1600">
        <v>0</v>
      </c>
      <c r="X1600">
        <v>2071614860</v>
      </c>
      <c r="Y1600">
        <v>0.2</v>
      </c>
      <c r="AA1600">
        <v>0</v>
      </c>
      <c r="AB1600">
        <v>1113.56</v>
      </c>
      <c r="AC1600">
        <v>449.82</v>
      </c>
      <c r="AD1600">
        <v>0</v>
      </c>
      <c r="AE1600">
        <v>0</v>
      </c>
      <c r="AF1600">
        <v>134.65</v>
      </c>
      <c r="AG1600">
        <v>13.5</v>
      </c>
      <c r="AH1600">
        <v>0</v>
      </c>
      <c r="AI1600">
        <v>1</v>
      </c>
      <c r="AJ1600">
        <v>8.27</v>
      </c>
      <c r="AK1600">
        <v>33.32</v>
      </c>
      <c r="AL1600">
        <v>1</v>
      </c>
      <c r="AN1600">
        <v>0</v>
      </c>
      <c r="AO1600">
        <v>1</v>
      </c>
      <c r="AP1600">
        <v>0</v>
      </c>
      <c r="AQ1600">
        <v>0</v>
      </c>
      <c r="AR1600">
        <v>0</v>
      </c>
      <c r="AS1600" t="s">
        <v>3</v>
      </c>
      <c r="AT1600">
        <v>0.2</v>
      </c>
      <c r="AU1600" t="s">
        <v>3</v>
      </c>
      <c r="AV1600">
        <v>0</v>
      </c>
      <c r="AW1600">
        <v>2</v>
      </c>
      <c r="AX1600">
        <v>36408937</v>
      </c>
      <c r="AY1600">
        <v>1</v>
      </c>
      <c r="AZ1600">
        <v>0</v>
      </c>
      <c r="BA1600">
        <v>1561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X1600">
        <f>Y1600*Source!I1578</f>
        <v>1.2E-2</v>
      </c>
      <c r="CY1600">
        <f>AB1600</f>
        <v>1113.56</v>
      </c>
      <c r="CZ1600">
        <f>AF1600</f>
        <v>134.65</v>
      </c>
      <c r="DA1600">
        <f>AJ1600</f>
        <v>8.27</v>
      </c>
      <c r="DB1600">
        <f t="shared" si="250"/>
        <v>26.93</v>
      </c>
      <c r="DC1600">
        <f t="shared" si="251"/>
        <v>2.7</v>
      </c>
    </row>
    <row r="1601" spans="1:107">
      <c r="A1601">
        <f>ROW(Source!A1578)</f>
        <v>1578</v>
      </c>
      <c r="B1601">
        <v>36401907</v>
      </c>
      <c r="C1601">
        <v>36408927</v>
      </c>
      <c r="D1601">
        <v>29174913</v>
      </c>
      <c r="E1601">
        <v>1</v>
      </c>
      <c r="F1601">
        <v>1</v>
      </c>
      <c r="G1601">
        <v>1</v>
      </c>
      <c r="H1601">
        <v>2</v>
      </c>
      <c r="I1601" t="s">
        <v>531</v>
      </c>
      <c r="J1601" t="s">
        <v>532</v>
      </c>
      <c r="K1601" t="s">
        <v>533</v>
      </c>
      <c r="L1601">
        <v>1368</v>
      </c>
      <c r="N1601">
        <v>1011</v>
      </c>
      <c r="O1601" t="s">
        <v>520</v>
      </c>
      <c r="P1601" t="s">
        <v>520</v>
      </c>
      <c r="Q1601">
        <v>1</v>
      </c>
      <c r="W1601">
        <v>0</v>
      </c>
      <c r="X1601">
        <v>458544584</v>
      </c>
      <c r="Y1601">
        <v>0.2</v>
      </c>
      <c r="AA1601">
        <v>0</v>
      </c>
      <c r="AB1601">
        <v>932.72</v>
      </c>
      <c r="AC1601">
        <v>386.51</v>
      </c>
      <c r="AD1601">
        <v>0</v>
      </c>
      <c r="AE1601">
        <v>0</v>
      </c>
      <c r="AF1601">
        <v>87.17</v>
      </c>
      <c r="AG1601">
        <v>11.6</v>
      </c>
      <c r="AH1601">
        <v>0</v>
      </c>
      <c r="AI1601">
        <v>1</v>
      </c>
      <c r="AJ1601">
        <v>10.7</v>
      </c>
      <c r="AK1601">
        <v>33.32</v>
      </c>
      <c r="AL1601">
        <v>1</v>
      </c>
      <c r="AN1601">
        <v>0</v>
      </c>
      <c r="AO1601">
        <v>1</v>
      </c>
      <c r="AP1601">
        <v>0</v>
      </c>
      <c r="AQ1601">
        <v>0</v>
      </c>
      <c r="AR1601">
        <v>0</v>
      </c>
      <c r="AS1601" t="s">
        <v>3</v>
      </c>
      <c r="AT1601">
        <v>0.2</v>
      </c>
      <c r="AU1601" t="s">
        <v>3</v>
      </c>
      <c r="AV1601">
        <v>0</v>
      </c>
      <c r="AW1601">
        <v>2</v>
      </c>
      <c r="AX1601">
        <v>36408938</v>
      </c>
      <c r="AY1601">
        <v>1</v>
      </c>
      <c r="AZ1601">
        <v>0</v>
      </c>
      <c r="BA1601">
        <v>1562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X1601">
        <f>Y1601*Source!I1578</f>
        <v>1.2E-2</v>
      </c>
      <c r="CY1601">
        <f>AB1601</f>
        <v>932.72</v>
      </c>
      <c r="CZ1601">
        <f>AF1601</f>
        <v>87.17</v>
      </c>
      <c r="DA1601">
        <f>AJ1601</f>
        <v>10.7</v>
      </c>
      <c r="DB1601">
        <f t="shared" si="250"/>
        <v>17.43</v>
      </c>
      <c r="DC1601">
        <f t="shared" si="251"/>
        <v>2.3199999999999998</v>
      </c>
    </row>
    <row r="1602" spans="1:107">
      <c r="A1602">
        <f>ROW(Source!A1578)</f>
        <v>1578</v>
      </c>
      <c r="B1602">
        <v>36401907</v>
      </c>
      <c r="C1602">
        <v>36408927</v>
      </c>
      <c r="D1602">
        <v>29164111</v>
      </c>
      <c r="E1602">
        <v>1</v>
      </c>
      <c r="F1602">
        <v>1</v>
      </c>
      <c r="G1602">
        <v>1</v>
      </c>
      <c r="H1602">
        <v>3</v>
      </c>
      <c r="I1602" t="s">
        <v>736</v>
      </c>
      <c r="J1602" t="s">
        <v>737</v>
      </c>
      <c r="K1602" t="s">
        <v>738</v>
      </c>
      <c r="L1602">
        <v>1355</v>
      </c>
      <c r="N1602">
        <v>1010</v>
      </c>
      <c r="O1602" t="s">
        <v>58</v>
      </c>
      <c r="P1602" t="s">
        <v>58</v>
      </c>
      <c r="Q1602">
        <v>100</v>
      </c>
      <c r="W1602">
        <v>0</v>
      </c>
      <c r="X1602">
        <v>-1689080274</v>
      </c>
      <c r="Y1602">
        <v>1.02</v>
      </c>
      <c r="AA1602">
        <v>783</v>
      </c>
      <c r="AB1602">
        <v>0</v>
      </c>
      <c r="AC1602">
        <v>0</v>
      </c>
      <c r="AD1602">
        <v>0</v>
      </c>
      <c r="AE1602">
        <v>100</v>
      </c>
      <c r="AF1602">
        <v>0</v>
      </c>
      <c r="AG1602">
        <v>0</v>
      </c>
      <c r="AH1602">
        <v>0</v>
      </c>
      <c r="AI1602">
        <v>7.83</v>
      </c>
      <c r="AJ1602">
        <v>1</v>
      </c>
      <c r="AK1602">
        <v>1</v>
      </c>
      <c r="AL1602">
        <v>1</v>
      </c>
      <c r="AN1602">
        <v>0</v>
      </c>
      <c r="AO1602">
        <v>1</v>
      </c>
      <c r="AP1602">
        <v>0</v>
      </c>
      <c r="AQ1602">
        <v>0</v>
      </c>
      <c r="AR1602">
        <v>0</v>
      </c>
      <c r="AS1602" t="s">
        <v>3</v>
      </c>
      <c r="AT1602">
        <v>1.02</v>
      </c>
      <c r="AU1602" t="s">
        <v>3</v>
      </c>
      <c r="AV1602">
        <v>0</v>
      </c>
      <c r="AW1602">
        <v>2</v>
      </c>
      <c r="AX1602">
        <v>36408939</v>
      </c>
      <c r="AY1602">
        <v>1</v>
      </c>
      <c r="AZ1602">
        <v>0</v>
      </c>
      <c r="BA1602">
        <v>1563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X1602">
        <f>Y1602*Source!I1578</f>
        <v>6.1199999999999997E-2</v>
      </c>
      <c r="CY1602">
        <f>AA1602</f>
        <v>783</v>
      </c>
      <c r="CZ1602">
        <f>AE1602</f>
        <v>100</v>
      </c>
      <c r="DA1602">
        <f>AI1602</f>
        <v>7.83</v>
      </c>
      <c r="DB1602">
        <f t="shared" si="250"/>
        <v>102</v>
      </c>
      <c r="DC1602">
        <f t="shared" si="251"/>
        <v>0</v>
      </c>
    </row>
    <row r="1603" spans="1:107">
      <c r="A1603">
        <f>ROW(Source!A1578)</f>
        <v>1578</v>
      </c>
      <c r="B1603">
        <v>36401907</v>
      </c>
      <c r="C1603">
        <v>36408927</v>
      </c>
      <c r="D1603">
        <v>29170288</v>
      </c>
      <c r="E1603">
        <v>1</v>
      </c>
      <c r="F1603">
        <v>1</v>
      </c>
      <c r="G1603">
        <v>1</v>
      </c>
      <c r="H1603">
        <v>3</v>
      </c>
      <c r="I1603" t="s">
        <v>258</v>
      </c>
      <c r="J1603" t="s">
        <v>260</v>
      </c>
      <c r="K1603" t="s">
        <v>259</v>
      </c>
      <c r="L1603">
        <v>1354</v>
      </c>
      <c r="N1603">
        <v>1010</v>
      </c>
      <c r="O1603" t="s">
        <v>237</v>
      </c>
      <c r="P1603" t="s">
        <v>237</v>
      </c>
      <c r="Q1603">
        <v>1</v>
      </c>
      <c r="W1603">
        <v>0</v>
      </c>
      <c r="X1603">
        <v>-1432988646</v>
      </c>
      <c r="Y1603">
        <v>100</v>
      </c>
      <c r="AA1603">
        <v>54.36</v>
      </c>
      <c r="AB1603">
        <v>0</v>
      </c>
      <c r="AC1603">
        <v>0</v>
      </c>
      <c r="AD1603">
        <v>0</v>
      </c>
      <c r="AE1603">
        <v>15.27</v>
      </c>
      <c r="AF1603">
        <v>0</v>
      </c>
      <c r="AG1603">
        <v>0</v>
      </c>
      <c r="AH1603">
        <v>0</v>
      </c>
      <c r="AI1603">
        <v>3.56</v>
      </c>
      <c r="AJ1603">
        <v>1</v>
      </c>
      <c r="AK1603">
        <v>1</v>
      </c>
      <c r="AL1603">
        <v>1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 t="s">
        <v>3</v>
      </c>
      <c r="AT1603">
        <v>100</v>
      </c>
      <c r="AU1603" t="s">
        <v>3</v>
      </c>
      <c r="AV1603">
        <v>0</v>
      </c>
      <c r="AW1603">
        <v>1</v>
      </c>
      <c r="AX1603">
        <v>-1</v>
      </c>
      <c r="AY1603">
        <v>0</v>
      </c>
      <c r="AZ1603">
        <v>0</v>
      </c>
      <c r="BA1603" t="s">
        <v>3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X1603">
        <f>Y1603*Source!I1578</f>
        <v>6</v>
      </c>
      <c r="CY1603">
        <f>AA1603</f>
        <v>54.36</v>
      </c>
      <c r="CZ1603">
        <f>AE1603</f>
        <v>15.27</v>
      </c>
      <c r="DA1603">
        <f>AI1603</f>
        <v>3.56</v>
      </c>
      <c r="DB1603">
        <f t="shared" si="250"/>
        <v>1527</v>
      </c>
      <c r="DC1603">
        <f t="shared" si="251"/>
        <v>0</v>
      </c>
    </row>
    <row r="1604" spans="1:107">
      <c r="A1604">
        <f>ROW(Source!A1578)</f>
        <v>1578</v>
      </c>
      <c r="B1604">
        <v>36401907</v>
      </c>
      <c r="C1604">
        <v>36408927</v>
      </c>
      <c r="D1604">
        <v>29171808</v>
      </c>
      <c r="E1604">
        <v>1</v>
      </c>
      <c r="F1604">
        <v>1</v>
      </c>
      <c r="G1604">
        <v>1</v>
      </c>
      <c r="H1604">
        <v>3</v>
      </c>
      <c r="I1604" t="s">
        <v>705</v>
      </c>
      <c r="J1604" t="s">
        <v>706</v>
      </c>
      <c r="K1604" t="s">
        <v>707</v>
      </c>
      <c r="L1604">
        <v>1374</v>
      </c>
      <c r="N1604">
        <v>1013</v>
      </c>
      <c r="O1604" t="s">
        <v>708</v>
      </c>
      <c r="P1604" t="s">
        <v>708</v>
      </c>
      <c r="Q1604">
        <v>1</v>
      </c>
      <c r="W1604">
        <v>0</v>
      </c>
      <c r="X1604">
        <v>-915781824</v>
      </c>
      <c r="Y1604">
        <v>18.73</v>
      </c>
      <c r="AA1604">
        <v>1</v>
      </c>
      <c r="AB1604">
        <v>0</v>
      </c>
      <c r="AC1604">
        <v>0</v>
      </c>
      <c r="AD1604">
        <v>0</v>
      </c>
      <c r="AE1604">
        <v>1</v>
      </c>
      <c r="AF1604">
        <v>0</v>
      </c>
      <c r="AG1604">
        <v>0</v>
      </c>
      <c r="AH1604">
        <v>0</v>
      </c>
      <c r="AI1604">
        <v>1</v>
      </c>
      <c r="AJ1604">
        <v>1</v>
      </c>
      <c r="AK1604">
        <v>1</v>
      </c>
      <c r="AL1604">
        <v>1</v>
      </c>
      <c r="AN1604">
        <v>0</v>
      </c>
      <c r="AO1604">
        <v>1</v>
      </c>
      <c r="AP1604">
        <v>0</v>
      </c>
      <c r="AQ1604">
        <v>0</v>
      </c>
      <c r="AR1604">
        <v>0</v>
      </c>
      <c r="AS1604" t="s">
        <v>3</v>
      </c>
      <c r="AT1604">
        <v>18.73</v>
      </c>
      <c r="AU1604" t="s">
        <v>3</v>
      </c>
      <c r="AV1604">
        <v>0</v>
      </c>
      <c r="AW1604">
        <v>2</v>
      </c>
      <c r="AX1604">
        <v>36408940</v>
      </c>
      <c r="AY1604">
        <v>1</v>
      </c>
      <c r="AZ1604">
        <v>0</v>
      </c>
      <c r="BA1604">
        <v>1564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X1604">
        <f>Y1604*Source!I1578</f>
        <v>1.1237999999999999</v>
      </c>
      <c r="CY1604">
        <f>AA1604</f>
        <v>1</v>
      </c>
      <c r="CZ1604">
        <f>AE1604</f>
        <v>1</v>
      </c>
      <c r="DA1604">
        <f>AI1604</f>
        <v>1</v>
      </c>
      <c r="DB1604">
        <f t="shared" si="250"/>
        <v>18.73</v>
      </c>
      <c r="DC1604">
        <f t="shared" si="251"/>
        <v>0</v>
      </c>
    </row>
    <row r="1605" spans="1:107">
      <c r="A1605">
        <f>ROW(Source!A1761)</f>
        <v>1761</v>
      </c>
      <c r="B1605">
        <v>36401907</v>
      </c>
      <c r="C1605">
        <v>36409339</v>
      </c>
      <c r="D1605">
        <v>18406804</v>
      </c>
      <c r="E1605">
        <v>1</v>
      </c>
      <c r="F1605">
        <v>1</v>
      </c>
      <c r="G1605">
        <v>1</v>
      </c>
      <c r="H1605">
        <v>1</v>
      </c>
      <c r="I1605" t="s">
        <v>512</v>
      </c>
      <c r="J1605" t="s">
        <v>3</v>
      </c>
      <c r="K1605" t="s">
        <v>513</v>
      </c>
      <c r="L1605">
        <v>1369</v>
      </c>
      <c r="N1605">
        <v>1013</v>
      </c>
      <c r="O1605" t="s">
        <v>514</v>
      </c>
      <c r="P1605" t="s">
        <v>514</v>
      </c>
      <c r="Q1605">
        <v>1</v>
      </c>
      <c r="W1605">
        <v>0</v>
      </c>
      <c r="X1605">
        <v>254330056</v>
      </c>
      <c r="Y1605">
        <v>7.67</v>
      </c>
      <c r="AA1605">
        <v>0</v>
      </c>
      <c r="AB1605">
        <v>0</v>
      </c>
      <c r="AC1605">
        <v>0</v>
      </c>
      <c r="AD1605">
        <v>249.14</v>
      </c>
      <c r="AE1605">
        <v>0</v>
      </c>
      <c r="AF1605">
        <v>0</v>
      </c>
      <c r="AG1605">
        <v>0</v>
      </c>
      <c r="AH1605">
        <v>249.14</v>
      </c>
      <c r="AI1605">
        <v>1</v>
      </c>
      <c r="AJ1605">
        <v>1</v>
      </c>
      <c r="AK1605">
        <v>1</v>
      </c>
      <c r="AL1605">
        <v>1</v>
      </c>
      <c r="AN1605">
        <v>0</v>
      </c>
      <c r="AO1605">
        <v>1</v>
      </c>
      <c r="AP1605">
        <v>0</v>
      </c>
      <c r="AQ1605">
        <v>0</v>
      </c>
      <c r="AR1605">
        <v>0</v>
      </c>
      <c r="AS1605" t="s">
        <v>3</v>
      </c>
      <c r="AT1605">
        <v>7.67</v>
      </c>
      <c r="AU1605" t="s">
        <v>3</v>
      </c>
      <c r="AV1605">
        <v>1</v>
      </c>
      <c r="AW1605">
        <v>2</v>
      </c>
      <c r="AX1605">
        <v>36409342</v>
      </c>
      <c r="AY1605">
        <v>1</v>
      </c>
      <c r="AZ1605">
        <v>0</v>
      </c>
      <c r="BA1605">
        <v>1565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X1605">
        <f>Y1605*Source!I1761</f>
        <v>2.1092500000000003</v>
      </c>
      <c r="CY1605">
        <f>AD1605</f>
        <v>249.14</v>
      </c>
      <c r="CZ1605">
        <f>AH1605</f>
        <v>249.14</v>
      </c>
      <c r="DA1605">
        <f>AL1605</f>
        <v>1</v>
      </c>
      <c r="DB1605">
        <f t="shared" si="250"/>
        <v>1910.9</v>
      </c>
      <c r="DC1605">
        <f t="shared" si="251"/>
        <v>0</v>
      </c>
    </row>
    <row r="1606" spans="1:107">
      <c r="A1606">
        <f>ROW(Source!A1761)</f>
        <v>1761</v>
      </c>
      <c r="B1606">
        <v>36401907</v>
      </c>
      <c r="C1606">
        <v>36409339</v>
      </c>
      <c r="D1606">
        <v>29164349</v>
      </c>
      <c r="E1606">
        <v>1</v>
      </c>
      <c r="F1606">
        <v>1</v>
      </c>
      <c r="G1606">
        <v>1</v>
      </c>
      <c r="H1606">
        <v>3</v>
      </c>
      <c r="I1606" t="s">
        <v>28</v>
      </c>
      <c r="J1606" t="s">
        <v>31</v>
      </c>
      <c r="K1606" t="s">
        <v>29</v>
      </c>
      <c r="L1606">
        <v>1348</v>
      </c>
      <c r="N1606">
        <v>1009</v>
      </c>
      <c r="O1606" t="s">
        <v>30</v>
      </c>
      <c r="P1606" t="s">
        <v>30</v>
      </c>
      <c r="Q1606">
        <v>1000</v>
      </c>
      <c r="W1606">
        <v>0</v>
      </c>
      <c r="X1606">
        <v>-304821490</v>
      </c>
      <c r="Y1606">
        <v>0.7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  <c r="AJ1606">
        <v>1</v>
      </c>
      <c r="AK1606">
        <v>1</v>
      </c>
      <c r="AL1606">
        <v>1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 t="s">
        <v>3</v>
      </c>
      <c r="AT1606">
        <v>0.7</v>
      </c>
      <c r="AU1606" t="s">
        <v>3</v>
      </c>
      <c r="AV1606">
        <v>0</v>
      </c>
      <c r="AW1606">
        <v>2</v>
      </c>
      <c r="AX1606">
        <v>36409343</v>
      </c>
      <c r="AY1606">
        <v>1</v>
      </c>
      <c r="AZ1606">
        <v>0</v>
      </c>
      <c r="BA1606">
        <v>1566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X1606">
        <f>Y1606*Source!I1761</f>
        <v>0.1925</v>
      </c>
      <c r="CY1606">
        <f>AA1606</f>
        <v>0</v>
      </c>
      <c r="CZ1606">
        <f>AE1606</f>
        <v>0</v>
      </c>
      <c r="DA1606">
        <f>AI1606</f>
        <v>1</v>
      </c>
      <c r="DB1606">
        <f t="shared" si="250"/>
        <v>0</v>
      </c>
      <c r="DC1606">
        <f t="shared" si="251"/>
        <v>0</v>
      </c>
    </row>
    <row r="1607" spans="1:107">
      <c r="A1607">
        <f>ROW(Source!A1763)</f>
        <v>1763</v>
      </c>
      <c r="B1607">
        <v>36401907</v>
      </c>
      <c r="C1607">
        <v>36409345</v>
      </c>
      <c r="D1607">
        <v>18406804</v>
      </c>
      <c r="E1607">
        <v>1</v>
      </c>
      <c r="F1607">
        <v>1</v>
      </c>
      <c r="G1607">
        <v>1</v>
      </c>
      <c r="H1607">
        <v>1</v>
      </c>
      <c r="I1607" t="s">
        <v>512</v>
      </c>
      <c r="J1607" t="s">
        <v>3</v>
      </c>
      <c r="K1607" t="s">
        <v>513</v>
      </c>
      <c r="L1607">
        <v>1369</v>
      </c>
      <c r="N1607">
        <v>1013</v>
      </c>
      <c r="O1607" t="s">
        <v>514</v>
      </c>
      <c r="P1607" t="s">
        <v>514</v>
      </c>
      <c r="Q1607">
        <v>1</v>
      </c>
      <c r="W1607">
        <v>0</v>
      </c>
      <c r="X1607">
        <v>254330056</v>
      </c>
      <c r="Y1607">
        <v>11.39</v>
      </c>
      <c r="AA1607">
        <v>0</v>
      </c>
      <c r="AB1607">
        <v>0</v>
      </c>
      <c r="AC1607">
        <v>0</v>
      </c>
      <c r="AD1607">
        <v>249.14</v>
      </c>
      <c r="AE1607">
        <v>0</v>
      </c>
      <c r="AF1607">
        <v>0</v>
      </c>
      <c r="AG1607">
        <v>0</v>
      </c>
      <c r="AH1607">
        <v>249.14</v>
      </c>
      <c r="AI1607">
        <v>1</v>
      </c>
      <c r="AJ1607">
        <v>1</v>
      </c>
      <c r="AK1607">
        <v>1</v>
      </c>
      <c r="AL1607">
        <v>1</v>
      </c>
      <c r="AN1607">
        <v>0</v>
      </c>
      <c r="AO1607">
        <v>1</v>
      </c>
      <c r="AP1607">
        <v>0</v>
      </c>
      <c r="AQ1607">
        <v>0</v>
      </c>
      <c r="AR1607">
        <v>0</v>
      </c>
      <c r="AS1607" t="s">
        <v>3</v>
      </c>
      <c r="AT1607">
        <v>11.39</v>
      </c>
      <c r="AU1607" t="s">
        <v>3</v>
      </c>
      <c r="AV1607">
        <v>1</v>
      </c>
      <c r="AW1607">
        <v>2</v>
      </c>
      <c r="AX1607">
        <v>36409350</v>
      </c>
      <c r="AY1607">
        <v>2</v>
      </c>
      <c r="AZ1607">
        <v>131072</v>
      </c>
      <c r="BA1607">
        <v>1567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X1607">
        <f>Y1607*Source!I1763</f>
        <v>3.1322500000000004</v>
      </c>
      <c r="CY1607">
        <f>AD1607</f>
        <v>249.14</v>
      </c>
      <c r="CZ1607">
        <f>AH1607</f>
        <v>249.14</v>
      </c>
      <c r="DA1607">
        <f>AL1607</f>
        <v>1</v>
      </c>
      <c r="DB1607">
        <f t="shared" si="250"/>
        <v>2837.7</v>
      </c>
      <c r="DC1607">
        <f t="shared" si="251"/>
        <v>0</v>
      </c>
    </row>
    <row r="1608" spans="1:107">
      <c r="A1608">
        <f>ROW(Source!A1763)</f>
        <v>1763</v>
      </c>
      <c r="B1608">
        <v>36401907</v>
      </c>
      <c r="C1608">
        <v>36409345</v>
      </c>
      <c r="D1608">
        <v>121548</v>
      </c>
      <c r="E1608">
        <v>1</v>
      </c>
      <c r="F1608">
        <v>1</v>
      </c>
      <c r="G1608">
        <v>1</v>
      </c>
      <c r="H1608">
        <v>1</v>
      </c>
      <c r="I1608" t="s">
        <v>35</v>
      </c>
      <c r="J1608" t="s">
        <v>3</v>
      </c>
      <c r="K1608" t="s">
        <v>515</v>
      </c>
      <c r="L1608">
        <v>608254</v>
      </c>
      <c r="N1608">
        <v>1013</v>
      </c>
      <c r="O1608" t="s">
        <v>516</v>
      </c>
      <c r="P1608" t="s">
        <v>516</v>
      </c>
      <c r="Q1608">
        <v>1</v>
      </c>
      <c r="W1608">
        <v>0</v>
      </c>
      <c r="X1608">
        <v>-185737400</v>
      </c>
      <c r="Y1608">
        <v>0.13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1</v>
      </c>
      <c r="AJ1608">
        <v>1</v>
      </c>
      <c r="AK1608">
        <v>1</v>
      </c>
      <c r="AL1608">
        <v>1</v>
      </c>
      <c r="AN1608">
        <v>0</v>
      </c>
      <c r="AO1608">
        <v>1</v>
      </c>
      <c r="AP1608">
        <v>0</v>
      </c>
      <c r="AQ1608">
        <v>0</v>
      </c>
      <c r="AR1608">
        <v>0</v>
      </c>
      <c r="AS1608" t="s">
        <v>3</v>
      </c>
      <c r="AT1608">
        <v>0.13</v>
      </c>
      <c r="AU1608" t="s">
        <v>3</v>
      </c>
      <c r="AV1608">
        <v>2</v>
      </c>
      <c r="AW1608">
        <v>2</v>
      </c>
      <c r="AX1608">
        <v>36409351</v>
      </c>
      <c r="AY1608">
        <v>1</v>
      </c>
      <c r="AZ1608">
        <v>0</v>
      </c>
      <c r="BA1608">
        <v>1568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X1608">
        <f>Y1608*Source!I1763</f>
        <v>3.5750000000000004E-2</v>
      </c>
      <c r="CY1608">
        <f>AD1608</f>
        <v>0</v>
      </c>
      <c r="CZ1608">
        <f>AH1608</f>
        <v>0</v>
      </c>
      <c r="DA1608">
        <f>AL1608</f>
        <v>1</v>
      </c>
      <c r="DB1608">
        <f t="shared" si="250"/>
        <v>0</v>
      </c>
      <c r="DC1608">
        <f t="shared" si="251"/>
        <v>0</v>
      </c>
    </row>
    <row r="1609" spans="1:107">
      <c r="A1609">
        <f>ROW(Source!A1763)</f>
        <v>1763</v>
      </c>
      <c r="B1609">
        <v>36401907</v>
      </c>
      <c r="C1609">
        <v>36409345</v>
      </c>
      <c r="D1609">
        <v>29172556</v>
      </c>
      <c r="E1609">
        <v>1</v>
      </c>
      <c r="F1609">
        <v>1</v>
      </c>
      <c r="G1609">
        <v>1</v>
      </c>
      <c r="H1609">
        <v>2</v>
      </c>
      <c r="I1609" t="s">
        <v>517</v>
      </c>
      <c r="J1609" t="s">
        <v>518</v>
      </c>
      <c r="K1609" t="s">
        <v>519</v>
      </c>
      <c r="L1609">
        <v>1368</v>
      </c>
      <c r="N1609">
        <v>1011</v>
      </c>
      <c r="O1609" t="s">
        <v>520</v>
      </c>
      <c r="P1609" t="s">
        <v>520</v>
      </c>
      <c r="Q1609">
        <v>1</v>
      </c>
      <c r="W1609">
        <v>0</v>
      </c>
      <c r="X1609">
        <v>-1302720870</v>
      </c>
      <c r="Y1609">
        <v>0.13</v>
      </c>
      <c r="AA1609">
        <v>0</v>
      </c>
      <c r="AB1609">
        <v>466.71</v>
      </c>
      <c r="AC1609">
        <v>449.82</v>
      </c>
      <c r="AD1609">
        <v>0</v>
      </c>
      <c r="AE1609">
        <v>0</v>
      </c>
      <c r="AF1609">
        <v>31.26</v>
      </c>
      <c r="AG1609">
        <v>13.5</v>
      </c>
      <c r="AH1609">
        <v>0</v>
      </c>
      <c r="AI1609">
        <v>1</v>
      </c>
      <c r="AJ1609">
        <v>14.93</v>
      </c>
      <c r="AK1609">
        <v>33.32</v>
      </c>
      <c r="AL1609">
        <v>1</v>
      </c>
      <c r="AN1609">
        <v>0</v>
      </c>
      <c r="AO1609">
        <v>1</v>
      </c>
      <c r="AP1609">
        <v>0</v>
      </c>
      <c r="AQ1609">
        <v>0</v>
      </c>
      <c r="AR1609">
        <v>0</v>
      </c>
      <c r="AS1609" t="s">
        <v>3</v>
      </c>
      <c r="AT1609">
        <v>0.13</v>
      </c>
      <c r="AU1609" t="s">
        <v>3</v>
      </c>
      <c r="AV1609">
        <v>0</v>
      </c>
      <c r="AW1609">
        <v>2</v>
      </c>
      <c r="AX1609">
        <v>36409352</v>
      </c>
      <c r="AY1609">
        <v>1</v>
      </c>
      <c r="AZ1609">
        <v>0</v>
      </c>
      <c r="BA1609">
        <v>1569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X1609">
        <f>Y1609*Source!I1763</f>
        <v>3.5750000000000004E-2</v>
      </c>
      <c r="CY1609">
        <f>AB1609</f>
        <v>466.71</v>
      </c>
      <c r="CZ1609">
        <f>AF1609</f>
        <v>31.26</v>
      </c>
      <c r="DA1609">
        <f>AJ1609</f>
        <v>14.93</v>
      </c>
      <c r="DB1609">
        <f t="shared" si="250"/>
        <v>4.0599999999999996</v>
      </c>
      <c r="DC1609">
        <f t="shared" si="251"/>
        <v>1.76</v>
      </c>
    </row>
    <row r="1610" spans="1:107">
      <c r="A1610">
        <f>ROW(Source!A1763)</f>
        <v>1763</v>
      </c>
      <c r="B1610">
        <v>36401907</v>
      </c>
      <c r="C1610">
        <v>36409345</v>
      </c>
      <c r="D1610">
        <v>29164349</v>
      </c>
      <c r="E1610">
        <v>1</v>
      </c>
      <c r="F1610">
        <v>1</v>
      </c>
      <c r="G1610">
        <v>1</v>
      </c>
      <c r="H1610">
        <v>3</v>
      </c>
      <c r="I1610" t="s">
        <v>28</v>
      </c>
      <c r="J1610" t="s">
        <v>31</v>
      </c>
      <c r="K1610" t="s">
        <v>29</v>
      </c>
      <c r="L1610">
        <v>1348</v>
      </c>
      <c r="N1610">
        <v>1009</v>
      </c>
      <c r="O1610" t="s">
        <v>30</v>
      </c>
      <c r="P1610" t="s">
        <v>30</v>
      </c>
      <c r="Q1610">
        <v>1000</v>
      </c>
      <c r="W1610">
        <v>0</v>
      </c>
      <c r="X1610">
        <v>-304821490</v>
      </c>
      <c r="Y1610">
        <v>0.47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1</v>
      </c>
      <c r="AJ1610">
        <v>1</v>
      </c>
      <c r="AK1610">
        <v>1</v>
      </c>
      <c r="AL1610">
        <v>1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 t="s">
        <v>3</v>
      </c>
      <c r="AT1610">
        <v>0.47</v>
      </c>
      <c r="AU1610" t="s">
        <v>3</v>
      </c>
      <c r="AV1610">
        <v>0</v>
      </c>
      <c r="AW1610">
        <v>2</v>
      </c>
      <c r="AX1610">
        <v>36409353</v>
      </c>
      <c r="AY1610">
        <v>1</v>
      </c>
      <c r="AZ1610">
        <v>0</v>
      </c>
      <c r="BA1610">
        <v>1570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X1610">
        <f>Y1610*Source!I1763</f>
        <v>0.12925</v>
      </c>
      <c r="CY1610">
        <f>AA1610</f>
        <v>0</v>
      </c>
      <c r="CZ1610">
        <f>AE1610</f>
        <v>0</v>
      </c>
      <c r="DA1610">
        <f>AI1610</f>
        <v>1</v>
      </c>
      <c r="DB1610">
        <f t="shared" si="250"/>
        <v>0</v>
      </c>
      <c r="DC1610">
        <f t="shared" si="251"/>
        <v>0</v>
      </c>
    </row>
    <row r="1611" spans="1:107">
      <c r="A1611">
        <f>ROW(Source!A1765)</f>
        <v>1765</v>
      </c>
      <c r="B1611">
        <v>36401907</v>
      </c>
      <c r="C1611">
        <v>36409355</v>
      </c>
      <c r="D1611">
        <v>18406804</v>
      </c>
      <c r="E1611">
        <v>1</v>
      </c>
      <c r="F1611">
        <v>1</v>
      </c>
      <c r="G1611">
        <v>1</v>
      </c>
      <c r="H1611">
        <v>1</v>
      </c>
      <c r="I1611" t="s">
        <v>512</v>
      </c>
      <c r="J1611" t="s">
        <v>3</v>
      </c>
      <c r="K1611" t="s">
        <v>513</v>
      </c>
      <c r="L1611">
        <v>1369</v>
      </c>
      <c r="N1611">
        <v>1013</v>
      </c>
      <c r="O1611" t="s">
        <v>514</v>
      </c>
      <c r="P1611" t="s">
        <v>514</v>
      </c>
      <c r="Q1611">
        <v>1</v>
      </c>
      <c r="W1611">
        <v>0</v>
      </c>
      <c r="X1611">
        <v>254330056</v>
      </c>
      <c r="Y1611">
        <v>3.77</v>
      </c>
      <c r="AA1611">
        <v>0</v>
      </c>
      <c r="AB1611">
        <v>0</v>
      </c>
      <c r="AC1611">
        <v>0</v>
      </c>
      <c r="AD1611">
        <v>249.14</v>
      </c>
      <c r="AE1611">
        <v>0</v>
      </c>
      <c r="AF1611">
        <v>0</v>
      </c>
      <c r="AG1611">
        <v>0</v>
      </c>
      <c r="AH1611">
        <v>249.14</v>
      </c>
      <c r="AI1611">
        <v>1</v>
      </c>
      <c r="AJ1611">
        <v>1</v>
      </c>
      <c r="AK1611">
        <v>1</v>
      </c>
      <c r="AL1611">
        <v>1</v>
      </c>
      <c r="AN1611">
        <v>0</v>
      </c>
      <c r="AO1611">
        <v>1</v>
      </c>
      <c r="AP1611">
        <v>0</v>
      </c>
      <c r="AQ1611">
        <v>0</v>
      </c>
      <c r="AR1611">
        <v>0</v>
      </c>
      <c r="AS1611" t="s">
        <v>3</v>
      </c>
      <c r="AT1611">
        <v>3.77</v>
      </c>
      <c r="AU1611" t="s">
        <v>3</v>
      </c>
      <c r="AV1611">
        <v>1</v>
      </c>
      <c r="AW1611">
        <v>2</v>
      </c>
      <c r="AX1611">
        <v>36409358</v>
      </c>
      <c r="AY1611">
        <v>2</v>
      </c>
      <c r="AZ1611">
        <v>131072</v>
      </c>
      <c r="BA1611">
        <v>1571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X1611">
        <f>Y1611*Source!I1765</f>
        <v>0.80150200000000005</v>
      </c>
      <c r="CY1611">
        <f>AD1611</f>
        <v>249.14</v>
      </c>
      <c r="CZ1611">
        <f>AH1611</f>
        <v>249.14</v>
      </c>
      <c r="DA1611">
        <f>AL1611</f>
        <v>1</v>
      </c>
      <c r="DB1611">
        <f t="shared" si="250"/>
        <v>939.26</v>
      </c>
      <c r="DC1611">
        <f t="shared" si="251"/>
        <v>0</v>
      </c>
    </row>
    <row r="1612" spans="1:107">
      <c r="A1612">
        <f>ROW(Source!A1765)</f>
        <v>1765</v>
      </c>
      <c r="B1612">
        <v>36401907</v>
      </c>
      <c r="C1612">
        <v>36409355</v>
      </c>
      <c r="D1612">
        <v>29164349</v>
      </c>
      <c r="E1612">
        <v>1</v>
      </c>
      <c r="F1612">
        <v>1</v>
      </c>
      <c r="G1612">
        <v>1</v>
      </c>
      <c r="H1612">
        <v>3</v>
      </c>
      <c r="I1612" t="s">
        <v>28</v>
      </c>
      <c r="J1612" t="s">
        <v>31</v>
      </c>
      <c r="K1612" t="s">
        <v>29</v>
      </c>
      <c r="L1612">
        <v>1348</v>
      </c>
      <c r="N1612">
        <v>1009</v>
      </c>
      <c r="O1612" t="s">
        <v>30</v>
      </c>
      <c r="P1612" t="s">
        <v>30</v>
      </c>
      <c r="Q1612">
        <v>1000</v>
      </c>
      <c r="W1612">
        <v>0</v>
      </c>
      <c r="X1612">
        <v>-304821490</v>
      </c>
      <c r="Y1612">
        <v>0.11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1</v>
      </c>
      <c r="AJ1612">
        <v>1</v>
      </c>
      <c r="AK1612">
        <v>1</v>
      </c>
      <c r="AL1612">
        <v>1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 t="s">
        <v>3</v>
      </c>
      <c r="AT1612">
        <v>0.11</v>
      </c>
      <c r="AU1612" t="s">
        <v>3</v>
      </c>
      <c r="AV1612">
        <v>0</v>
      </c>
      <c r="AW1612">
        <v>2</v>
      </c>
      <c r="AX1612">
        <v>36409359</v>
      </c>
      <c r="AY1612">
        <v>1</v>
      </c>
      <c r="AZ1612">
        <v>0</v>
      </c>
      <c r="BA1612">
        <v>1572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X1612">
        <f>Y1612*Source!I1765</f>
        <v>2.3386000000000001E-2</v>
      </c>
      <c r="CY1612">
        <f>AA1612</f>
        <v>0</v>
      </c>
      <c r="CZ1612">
        <f>AE1612</f>
        <v>0</v>
      </c>
      <c r="DA1612">
        <f>AI1612</f>
        <v>1</v>
      </c>
      <c r="DB1612">
        <f t="shared" si="250"/>
        <v>0</v>
      </c>
      <c r="DC1612">
        <f t="shared" si="251"/>
        <v>0</v>
      </c>
    </row>
    <row r="1613" spans="1:107">
      <c r="A1613">
        <f>ROW(Source!A1767)</f>
        <v>1767</v>
      </c>
      <c r="B1613">
        <v>36401907</v>
      </c>
      <c r="C1613">
        <v>36409361</v>
      </c>
      <c r="D1613">
        <v>18406804</v>
      </c>
      <c r="E1613">
        <v>1</v>
      </c>
      <c r="F1613">
        <v>1</v>
      </c>
      <c r="G1613">
        <v>1</v>
      </c>
      <c r="H1613">
        <v>1</v>
      </c>
      <c r="I1613" t="s">
        <v>512</v>
      </c>
      <c r="J1613" t="s">
        <v>3</v>
      </c>
      <c r="K1613" t="s">
        <v>513</v>
      </c>
      <c r="L1613">
        <v>1369</v>
      </c>
      <c r="N1613">
        <v>1013</v>
      </c>
      <c r="O1613" t="s">
        <v>514</v>
      </c>
      <c r="P1613" t="s">
        <v>514</v>
      </c>
      <c r="Q1613">
        <v>1</v>
      </c>
      <c r="W1613">
        <v>0</v>
      </c>
      <c r="X1613">
        <v>254330056</v>
      </c>
      <c r="Y1613">
        <v>5.84</v>
      </c>
      <c r="AA1613">
        <v>0</v>
      </c>
      <c r="AB1613">
        <v>0</v>
      </c>
      <c r="AC1613">
        <v>0</v>
      </c>
      <c r="AD1613">
        <v>249.14</v>
      </c>
      <c r="AE1613">
        <v>0</v>
      </c>
      <c r="AF1613">
        <v>0</v>
      </c>
      <c r="AG1613">
        <v>0</v>
      </c>
      <c r="AH1613">
        <v>249.14</v>
      </c>
      <c r="AI1613">
        <v>1</v>
      </c>
      <c r="AJ1613">
        <v>1</v>
      </c>
      <c r="AK1613">
        <v>1</v>
      </c>
      <c r="AL1613">
        <v>1</v>
      </c>
      <c r="AN1613">
        <v>0</v>
      </c>
      <c r="AO1613">
        <v>1</v>
      </c>
      <c r="AP1613">
        <v>0</v>
      </c>
      <c r="AQ1613">
        <v>0</v>
      </c>
      <c r="AR1613">
        <v>0</v>
      </c>
      <c r="AS1613" t="s">
        <v>3</v>
      </c>
      <c r="AT1613">
        <v>5.84</v>
      </c>
      <c r="AU1613" t="s">
        <v>3</v>
      </c>
      <c r="AV1613">
        <v>1</v>
      </c>
      <c r="AW1613">
        <v>2</v>
      </c>
      <c r="AX1613">
        <v>36409363</v>
      </c>
      <c r="AY1613">
        <v>2</v>
      </c>
      <c r="AZ1613">
        <v>131072</v>
      </c>
      <c r="BA1613">
        <v>1573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X1613">
        <f>Y1613*Source!I1767</f>
        <v>0.2336</v>
      </c>
      <c r="CY1613">
        <f>AD1613</f>
        <v>249.14</v>
      </c>
      <c r="CZ1613">
        <f>AH1613</f>
        <v>249.14</v>
      </c>
      <c r="DA1613">
        <f>AL1613</f>
        <v>1</v>
      </c>
      <c r="DB1613">
        <f t="shared" si="250"/>
        <v>1454.98</v>
      </c>
      <c r="DC1613">
        <f t="shared" si="251"/>
        <v>0</v>
      </c>
    </row>
    <row r="1614" spans="1:107">
      <c r="A1614">
        <f>ROW(Source!A1768)</f>
        <v>1768</v>
      </c>
      <c r="B1614">
        <v>36401907</v>
      </c>
      <c r="C1614">
        <v>36409364</v>
      </c>
      <c r="D1614">
        <v>18406804</v>
      </c>
      <c r="E1614">
        <v>1</v>
      </c>
      <c r="F1614">
        <v>1</v>
      </c>
      <c r="G1614">
        <v>1</v>
      </c>
      <c r="H1614">
        <v>1</v>
      </c>
      <c r="I1614" t="s">
        <v>512</v>
      </c>
      <c r="J1614" t="s">
        <v>3</v>
      </c>
      <c r="K1614" t="s">
        <v>513</v>
      </c>
      <c r="L1614">
        <v>1369</v>
      </c>
      <c r="N1614">
        <v>1013</v>
      </c>
      <c r="O1614" t="s">
        <v>514</v>
      </c>
      <c r="P1614" t="s">
        <v>514</v>
      </c>
      <c r="Q1614">
        <v>1</v>
      </c>
      <c r="W1614">
        <v>0</v>
      </c>
      <c r="X1614">
        <v>254330056</v>
      </c>
      <c r="Y1614">
        <v>9.64</v>
      </c>
      <c r="AA1614">
        <v>0</v>
      </c>
      <c r="AB1614">
        <v>0</v>
      </c>
      <c r="AC1614">
        <v>0</v>
      </c>
      <c r="AD1614">
        <v>249.14</v>
      </c>
      <c r="AE1614">
        <v>0</v>
      </c>
      <c r="AF1614">
        <v>0</v>
      </c>
      <c r="AG1614">
        <v>0</v>
      </c>
      <c r="AH1614">
        <v>249.14</v>
      </c>
      <c r="AI1614">
        <v>1</v>
      </c>
      <c r="AJ1614">
        <v>1</v>
      </c>
      <c r="AK1614">
        <v>1</v>
      </c>
      <c r="AL1614">
        <v>1</v>
      </c>
      <c r="AN1614">
        <v>0</v>
      </c>
      <c r="AO1614">
        <v>1</v>
      </c>
      <c r="AP1614">
        <v>0</v>
      </c>
      <c r="AQ1614">
        <v>0</v>
      </c>
      <c r="AR1614">
        <v>0</v>
      </c>
      <c r="AS1614" t="s">
        <v>3</v>
      </c>
      <c r="AT1614">
        <v>9.64</v>
      </c>
      <c r="AU1614" t="s">
        <v>3</v>
      </c>
      <c r="AV1614">
        <v>1</v>
      </c>
      <c r="AW1614">
        <v>2</v>
      </c>
      <c r="AX1614">
        <v>36409368</v>
      </c>
      <c r="AY1614">
        <v>1</v>
      </c>
      <c r="AZ1614">
        <v>0</v>
      </c>
      <c r="BA1614">
        <v>1574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X1614">
        <f>Y1614*Source!I1768</f>
        <v>1.446</v>
      </c>
      <c r="CY1614">
        <f>AD1614</f>
        <v>249.14</v>
      </c>
      <c r="CZ1614">
        <f>AH1614</f>
        <v>249.14</v>
      </c>
      <c r="DA1614">
        <f>AL1614</f>
        <v>1</v>
      </c>
      <c r="DB1614">
        <f t="shared" si="250"/>
        <v>2401.71</v>
      </c>
      <c r="DC1614">
        <f t="shared" si="251"/>
        <v>0</v>
      </c>
    </row>
    <row r="1615" spans="1:107">
      <c r="A1615">
        <f>ROW(Source!A1768)</f>
        <v>1768</v>
      </c>
      <c r="B1615">
        <v>36401907</v>
      </c>
      <c r="C1615">
        <v>36409364</v>
      </c>
      <c r="D1615">
        <v>121548</v>
      </c>
      <c r="E1615">
        <v>1</v>
      </c>
      <c r="F1615">
        <v>1</v>
      </c>
      <c r="G1615">
        <v>1</v>
      </c>
      <c r="H1615">
        <v>1</v>
      </c>
      <c r="I1615" t="s">
        <v>35</v>
      </c>
      <c r="J1615" t="s">
        <v>3</v>
      </c>
      <c r="K1615" t="s">
        <v>515</v>
      </c>
      <c r="L1615">
        <v>608254</v>
      </c>
      <c r="N1615">
        <v>1013</v>
      </c>
      <c r="O1615" t="s">
        <v>516</v>
      </c>
      <c r="P1615" t="s">
        <v>516</v>
      </c>
      <c r="Q1615">
        <v>1</v>
      </c>
      <c r="W1615">
        <v>0</v>
      </c>
      <c r="X1615">
        <v>-185737400</v>
      </c>
      <c r="Y1615">
        <v>0.01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1</v>
      </c>
      <c r="AJ1615">
        <v>1</v>
      </c>
      <c r="AK1615">
        <v>1</v>
      </c>
      <c r="AL1615">
        <v>1</v>
      </c>
      <c r="AN1615">
        <v>0</v>
      </c>
      <c r="AO1615">
        <v>1</v>
      </c>
      <c r="AP1615">
        <v>0</v>
      </c>
      <c r="AQ1615">
        <v>0</v>
      </c>
      <c r="AR1615">
        <v>0</v>
      </c>
      <c r="AS1615" t="s">
        <v>3</v>
      </c>
      <c r="AT1615">
        <v>0.01</v>
      </c>
      <c r="AU1615" t="s">
        <v>3</v>
      </c>
      <c r="AV1615">
        <v>2</v>
      </c>
      <c r="AW1615">
        <v>2</v>
      </c>
      <c r="AX1615">
        <v>36409369</v>
      </c>
      <c r="AY1615">
        <v>1</v>
      </c>
      <c r="AZ1615">
        <v>0</v>
      </c>
      <c r="BA1615">
        <v>1575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X1615">
        <f>Y1615*Source!I1768</f>
        <v>1.5E-3</v>
      </c>
      <c r="CY1615">
        <f>AD1615</f>
        <v>0</v>
      </c>
      <c r="CZ1615">
        <f>AH1615</f>
        <v>0</v>
      </c>
      <c r="DA1615">
        <f>AL1615</f>
        <v>1</v>
      </c>
      <c r="DB1615">
        <f t="shared" si="250"/>
        <v>0</v>
      </c>
      <c r="DC1615">
        <f t="shared" si="251"/>
        <v>0</v>
      </c>
    </row>
    <row r="1616" spans="1:107">
      <c r="A1616">
        <f>ROW(Source!A1768)</f>
        <v>1768</v>
      </c>
      <c r="B1616">
        <v>36401907</v>
      </c>
      <c r="C1616">
        <v>36409364</v>
      </c>
      <c r="D1616">
        <v>29172556</v>
      </c>
      <c r="E1616">
        <v>1</v>
      </c>
      <c r="F1616">
        <v>1</v>
      </c>
      <c r="G1616">
        <v>1</v>
      </c>
      <c r="H1616">
        <v>2</v>
      </c>
      <c r="I1616" t="s">
        <v>517</v>
      </c>
      <c r="J1616" t="s">
        <v>518</v>
      </c>
      <c r="K1616" t="s">
        <v>519</v>
      </c>
      <c r="L1616">
        <v>1368</v>
      </c>
      <c r="N1616">
        <v>1011</v>
      </c>
      <c r="O1616" t="s">
        <v>520</v>
      </c>
      <c r="P1616" t="s">
        <v>520</v>
      </c>
      <c r="Q1616">
        <v>1</v>
      </c>
      <c r="W1616">
        <v>0</v>
      </c>
      <c r="X1616">
        <v>-1302720870</v>
      </c>
      <c r="Y1616">
        <v>0.01</v>
      </c>
      <c r="AA1616">
        <v>0</v>
      </c>
      <c r="AB1616">
        <v>466.71</v>
      </c>
      <c r="AC1616">
        <v>449.82</v>
      </c>
      <c r="AD1616">
        <v>0</v>
      </c>
      <c r="AE1616">
        <v>0</v>
      </c>
      <c r="AF1616">
        <v>31.26</v>
      </c>
      <c r="AG1616">
        <v>13.5</v>
      </c>
      <c r="AH1616">
        <v>0</v>
      </c>
      <c r="AI1616">
        <v>1</v>
      </c>
      <c r="AJ1616">
        <v>14.93</v>
      </c>
      <c r="AK1616">
        <v>33.32</v>
      </c>
      <c r="AL1616">
        <v>1</v>
      </c>
      <c r="AN1616">
        <v>0</v>
      </c>
      <c r="AO1616">
        <v>1</v>
      </c>
      <c r="AP1616">
        <v>0</v>
      </c>
      <c r="AQ1616">
        <v>0</v>
      </c>
      <c r="AR1616">
        <v>0</v>
      </c>
      <c r="AS1616" t="s">
        <v>3</v>
      </c>
      <c r="AT1616">
        <v>0.01</v>
      </c>
      <c r="AU1616" t="s">
        <v>3</v>
      </c>
      <c r="AV1616">
        <v>0</v>
      </c>
      <c r="AW1616">
        <v>2</v>
      </c>
      <c r="AX1616">
        <v>36409370</v>
      </c>
      <c r="AY1616">
        <v>1</v>
      </c>
      <c r="AZ1616">
        <v>0</v>
      </c>
      <c r="BA1616">
        <v>1576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X1616">
        <f>Y1616*Source!I1768</f>
        <v>1.5E-3</v>
      </c>
      <c r="CY1616">
        <f>AB1616</f>
        <v>466.71</v>
      </c>
      <c r="CZ1616">
        <f>AF1616</f>
        <v>31.26</v>
      </c>
      <c r="DA1616">
        <f>AJ1616</f>
        <v>14.93</v>
      </c>
      <c r="DB1616">
        <f t="shared" si="250"/>
        <v>0.31</v>
      </c>
      <c r="DC1616">
        <f t="shared" si="251"/>
        <v>0.14000000000000001</v>
      </c>
    </row>
    <row r="1617" spans="1:107">
      <c r="A1617">
        <f>ROW(Source!A1769)</f>
        <v>1769</v>
      </c>
      <c r="B1617">
        <v>36401907</v>
      </c>
      <c r="C1617">
        <v>36409371</v>
      </c>
      <c r="D1617">
        <v>18408066</v>
      </c>
      <c r="E1617">
        <v>1</v>
      </c>
      <c r="F1617">
        <v>1</v>
      </c>
      <c r="G1617">
        <v>1</v>
      </c>
      <c r="H1617">
        <v>1</v>
      </c>
      <c r="I1617" t="s">
        <v>521</v>
      </c>
      <c r="J1617" t="s">
        <v>3</v>
      </c>
      <c r="K1617" t="s">
        <v>522</v>
      </c>
      <c r="L1617">
        <v>1369</v>
      </c>
      <c r="N1617">
        <v>1013</v>
      </c>
      <c r="O1617" t="s">
        <v>514</v>
      </c>
      <c r="P1617" t="s">
        <v>514</v>
      </c>
      <c r="Q1617">
        <v>1</v>
      </c>
      <c r="W1617">
        <v>0</v>
      </c>
      <c r="X1617">
        <v>-886480961</v>
      </c>
      <c r="Y1617">
        <v>17.89</v>
      </c>
      <c r="AA1617">
        <v>0</v>
      </c>
      <c r="AB1617">
        <v>0</v>
      </c>
      <c r="AC1617">
        <v>0</v>
      </c>
      <c r="AD1617">
        <v>256.16000000000003</v>
      </c>
      <c r="AE1617">
        <v>0</v>
      </c>
      <c r="AF1617">
        <v>0</v>
      </c>
      <c r="AG1617">
        <v>0</v>
      </c>
      <c r="AH1617">
        <v>256.16000000000003</v>
      </c>
      <c r="AI1617">
        <v>1</v>
      </c>
      <c r="AJ1617">
        <v>1</v>
      </c>
      <c r="AK1617">
        <v>1</v>
      </c>
      <c r="AL1617">
        <v>1</v>
      </c>
      <c r="AN1617">
        <v>0</v>
      </c>
      <c r="AO1617">
        <v>1</v>
      </c>
      <c r="AP1617">
        <v>0</v>
      </c>
      <c r="AQ1617">
        <v>0</v>
      </c>
      <c r="AR1617">
        <v>0</v>
      </c>
      <c r="AS1617" t="s">
        <v>3</v>
      </c>
      <c r="AT1617">
        <v>17.89</v>
      </c>
      <c r="AU1617" t="s">
        <v>3</v>
      </c>
      <c r="AV1617">
        <v>1</v>
      </c>
      <c r="AW1617">
        <v>2</v>
      </c>
      <c r="AX1617">
        <v>36409375</v>
      </c>
      <c r="AY1617">
        <v>1</v>
      </c>
      <c r="AZ1617">
        <v>0</v>
      </c>
      <c r="BA1617">
        <v>1577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X1617">
        <f>Y1617*Source!I1769</f>
        <v>0.35780000000000001</v>
      </c>
      <c r="CY1617">
        <f>AD1617</f>
        <v>256.16000000000003</v>
      </c>
      <c r="CZ1617">
        <f>AH1617</f>
        <v>256.16000000000003</v>
      </c>
      <c r="DA1617">
        <f>AL1617</f>
        <v>1</v>
      </c>
      <c r="DB1617">
        <f t="shared" si="250"/>
        <v>4582.7</v>
      </c>
      <c r="DC1617">
        <f t="shared" si="251"/>
        <v>0</v>
      </c>
    </row>
    <row r="1618" spans="1:107">
      <c r="A1618">
        <f>ROW(Source!A1769)</f>
        <v>1769</v>
      </c>
      <c r="B1618">
        <v>36401907</v>
      </c>
      <c r="C1618">
        <v>36409371</v>
      </c>
      <c r="D1618">
        <v>121548</v>
      </c>
      <c r="E1618">
        <v>1</v>
      </c>
      <c r="F1618">
        <v>1</v>
      </c>
      <c r="G1618">
        <v>1</v>
      </c>
      <c r="H1618">
        <v>1</v>
      </c>
      <c r="I1618" t="s">
        <v>35</v>
      </c>
      <c r="J1618" t="s">
        <v>3</v>
      </c>
      <c r="K1618" t="s">
        <v>515</v>
      </c>
      <c r="L1618">
        <v>608254</v>
      </c>
      <c r="N1618">
        <v>1013</v>
      </c>
      <c r="O1618" t="s">
        <v>516</v>
      </c>
      <c r="P1618" t="s">
        <v>516</v>
      </c>
      <c r="Q1618">
        <v>1</v>
      </c>
      <c r="W1618">
        <v>0</v>
      </c>
      <c r="X1618">
        <v>-185737400</v>
      </c>
      <c r="Y1618">
        <v>0.08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1</v>
      </c>
      <c r="AJ1618">
        <v>1</v>
      </c>
      <c r="AK1618">
        <v>1</v>
      </c>
      <c r="AL1618">
        <v>1</v>
      </c>
      <c r="AN1618">
        <v>0</v>
      </c>
      <c r="AO1618">
        <v>1</v>
      </c>
      <c r="AP1618">
        <v>0</v>
      </c>
      <c r="AQ1618">
        <v>0</v>
      </c>
      <c r="AR1618">
        <v>0</v>
      </c>
      <c r="AS1618" t="s">
        <v>3</v>
      </c>
      <c r="AT1618">
        <v>0.08</v>
      </c>
      <c r="AU1618" t="s">
        <v>3</v>
      </c>
      <c r="AV1618">
        <v>2</v>
      </c>
      <c r="AW1618">
        <v>2</v>
      </c>
      <c r="AX1618">
        <v>36409376</v>
      </c>
      <c r="AY1618">
        <v>1</v>
      </c>
      <c r="AZ1618">
        <v>0</v>
      </c>
      <c r="BA1618">
        <v>1578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X1618">
        <f>Y1618*Source!I1769</f>
        <v>1.6000000000000001E-3</v>
      </c>
      <c r="CY1618">
        <f>AD1618</f>
        <v>0</v>
      </c>
      <c r="CZ1618">
        <f>AH1618</f>
        <v>0</v>
      </c>
      <c r="DA1618">
        <f>AL1618</f>
        <v>1</v>
      </c>
      <c r="DB1618">
        <f t="shared" si="250"/>
        <v>0</v>
      </c>
      <c r="DC1618">
        <f t="shared" si="251"/>
        <v>0</v>
      </c>
    </row>
    <row r="1619" spans="1:107">
      <c r="A1619">
        <f>ROW(Source!A1769)</f>
        <v>1769</v>
      </c>
      <c r="B1619">
        <v>36401907</v>
      </c>
      <c r="C1619">
        <v>36409371</v>
      </c>
      <c r="D1619">
        <v>29172556</v>
      </c>
      <c r="E1619">
        <v>1</v>
      </c>
      <c r="F1619">
        <v>1</v>
      </c>
      <c r="G1619">
        <v>1</v>
      </c>
      <c r="H1619">
        <v>2</v>
      </c>
      <c r="I1619" t="s">
        <v>517</v>
      </c>
      <c r="J1619" t="s">
        <v>518</v>
      </c>
      <c r="K1619" t="s">
        <v>519</v>
      </c>
      <c r="L1619">
        <v>1368</v>
      </c>
      <c r="N1619">
        <v>1011</v>
      </c>
      <c r="O1619" t="s">
        <v>520</v>
      </c>
      <c r="P1619" t="s">
        <v>520</v>
      </c>
      <c r="Q1619">
        <v>1</v>
      </c>
      <c r="W1619">
        <v>0</v>
      </c>
      <c r="X1619">
        <v>-1302720870</v>
      </c>
      <c r="Y1619">
        <v>0.08</v>
      </c>
      <c r="AA1619">
        <v>0</v>
      </c>
      <c r="AB1619">
        <v>466.71</v>
      </c>
      <c r="AC1619">
        <v>449.82</v>
      </c>
      <c r="AD1619">
        <v>0</v>
      </c>
      <c r="AE1619">
        <v>0</v>
      </c>
      <c r="AF1619">
        <v>31.26</v>
      </c>
      <c r="AG1619">
        <v>13.5</v>
      </c>
      <c r="AH1619">
        <v>0</v>
      </c>
      <c r="AI1619">
        <v>1</v>
      </c>
      <c r="AJ1619">
        <v>14.93</v>
      </c>
      <c r="AK1619">
        <v>33.32</v>
      </c>
      <c r="AL1619">
        <v>1</v>
      </c>
      <c r="AN1619">
        <v>0</v>
      </c>
      <c r="AO1619">
        <v>1</v>
      </c>
      <c r="AP1619">
        <v>0</v>
      </c>
      <c r="AQ1619">
        <v>0</v>
      </c>
      <c r="AR1619">
        <v>0</v>
      </c>
      <c r="AS1619" t="s">
        <v>3</v>
      </c>
      <c r="AT1619">
        <v>0.08</v>
      </c>
      <c r="AU1619" t="s">
        <v>3</v>
      </c>
      <c r="AV1619">
        <v>0</v>
      </c>
      <c r="AW1619">
        <v>2</v>
      </c>
      <c r="AX1619">
        <v>36409377</v>
      </c>
      <c r="AY1619">
        <v>1</v>
      </c>
      <c r="AZ1619">
        <v>0</v>
      </c>
      <c r="BA1619">
        <v>1579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X1619">
        <f>Y1619*Source!I1769</f>
        <v>1.6000000000000001E-3</v>
      </c>
      <c r="CY1619">
        <f>AB1619</f>
        <v>466.71</v>
      </c>
      <c r="CZ1619">
        <f>AF1619</f>
        <v>31.26</v>
      </c>
      <c r="DA1619">
        <f>AJ1619</f>
        <v>14.93</v>
      </c>
      <c r="DB1619">
        <f t="shared" si="250"/>
        <v>2.5</v>
      </c>
      <c r="DC1619">
        <f t="shared" si="251"/>
        <v>1.08</v>
      </c>
    </row>
    <row r="1620" spans="1:107">
      <c r="A1620">
        <f>ROW(Source!A1770)</f>
        <v>1770</v>
      </c>
      <c r="B1620">
        <v>36401907</v>
      </c>
      <c r="C1620">
        <v>36409378</v>
      </c>
      <c r="D1620">
        <v>18408066</v>
      </c>
      <c r="E1620">
        <v>1</v>
      </c>
      <c r="F1620">
        <v>1</v>
      </c>
      <c r="G1620">
        <v>1</v>
      </c>
      <c r="H1620">
        <v>1</v>
      </c>
      <c r="I1620" t="s">
        <v>521</v>
      </c>
      <c r="J1620" t="s">
        <v>3</v>
      </c>
      <c r="K1620" t="s">
        <v>522</v>
      </c>
      <c r="L1620">
        <v>1369</v>
      </c>
      <c r="N1620">
        <v>1013</v>
      </c>
      <c r="O1620" t="s">
        <v>514</v>
      </c>
      <c r="P1620" t="s">
        <v>514</v>
      </c>
      <c r="Q1620">
        <v>1</v>
      </c>
      <c r="W1620">
        <v>0</v>
      </c>
      <c r="X1620">
        <v>-886480961</v>
      </c>
      <c r="Y1620">
        <v>179.3</v>
      </c>
      <c r="AA1620">
        <v>0</v>
      </c>
      <c r="AB1620">
        <v>0</v>
      </c>
      <c r="AC1620">
        <v>0</v>
      </c>
      <c r="AD1620">
        <v>256.16000000000003</v>
      </c>
      <c r="AE1620">
        <v>0</v>
      </c>
      <c r="AF1620">
        <v>0</v>
      </c>
      <c r="AG1620">
        <v>0</v>
      </c>
      <c r="AH1620">
        <v>256.16000000000003</v>
      </c>
      <c r="AI1620">
        <v>1</v>
      </c>
      <c r="AJ1620">
        <v>1</v>
      </c>
      <c r="AK1620">
        <v>1</v>
      </c>
      <c r="AL1620">
        <v>1</v>
      </c>
      <c r="AN1620">
        <v>0</v>
      </c>
      <c r="AO1620">
        <v>1</v>
      </c>
      <c r="AP1620">
        <v>0</v>
      </c>
      <c r="AQ1620">
        <v>0</v>
      </c>
      <c r="AR1620">
        <v>0</v>
      </c>
      <c r="AS1620" t="s">
        <v>3</v>
      </c>
      <c r="AT1620">
        <v>179.3</v>
      </c>
      <c r="AU1620" t="s">
        <v>3</v>
      </c>
      <c r="AV1620">
        <v>1</v>
      </c>
      <c r="AW1620">
        <v>2</v>
      </c>
      <c r="AX1620">
        <v>36409384</v>
      </c>
      <c r="AY1620">
        <v>1</v>
      </c>
      <c r="AZ1620">
        <v>0</v>
      </c>
      <c r="BA1620">
        <v>1580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X1620">
        <f>Y1620*Source!I1770</f>
        <v>3.5860000000000003</v>
      </c>
      <c r="CY1620">
        <f>AD1620</f>
        <v>256.16000000000003</v>
      </c>
      <c r="CZ1620">
        <f>AH1620</f>
        <v>256.16000000000003</v>
      </c>
      <c r="DA1620">
        <f>AL1620</f>
        <v>1</v>
      </c>
      <c r="DB1620">
        <f t="shared" si="250"/>
        <v>45929.49</v>
      </c>
      <c r="DC1620">
        <f t="shared" si="251"/>
        <v>0</v>
      </c>
    </row>
    <row r="1621" spans="1:107">
      <c r="A1621">
        <f>ROW(Source!A1770)</f>
        <v>1770</v>
      </c>
      <c r="B1621">
        <v>36401907</v>
      </c>
      <c r="C1621">
        <v>36409378</v>
      </c>
      <c r="D1621">
        <v>121548</v>
      </c>
      <c r="E1621">
        <v>1</v>
      </c>
      <c r="F1621">
        <v>1</v>
      </c>
      <c r="G1621">
        <v>1</v>
      </c>
      <c r="H1621">
        <v>1</v>
      </c>
      <c r="I1621" t="s">
        <v>35</v>
      </c>
      <c r="J1621" t="s">
        <v>3</v>
      </c>
      <c r="K1621" t="s">
        <v>515</v>
      </c>
      <c r="L1621">
        <v>608254</v>
      </c>
      <c r="N1621">
        <v>1013</v>
      </c>
      <c r="O1621" t="s">
        <v>516</v>
      </c>
      <c r="P1621" t="s">
        <v>516</v>
      </c>
      <c r="Q1621">
        <v>1</v>
      </c>
      <c r="W1621">
        <v>0</v>
      </c>
      <c r="X1621">
        <v>-185737400</v>
      </c>
      <c r="Y1621">
        <v>3.97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1</v>
      </c>
      <c r="AJ1621">
        <v>1</v>
      </c>
      <c r="AK1621">
        <v>1</v>
      </c>
      <c r="AL1621">
        <v>1</v>
      </c>
      <c r="AN1621">
        <v>0</v>
      </c>
      <c r="AO1621">
        <v>1</v>
      </c>
      <c r="AP1621">
        <v>0</v>
      </c>
      <c r="AQ1621">
        <v>0</v>
      </c>
      <c r="AR1621">
        <v>0</v>
      </c>
      <c r="AS1621" t="s">
        <v>3</v>
      </c>
      <c r="AT1621">
        <v>3.97</v>
      </c>
      <c r="AU1621" t="s">
        <v>3</v>
      </c>
      <c r="AV1621">
        <v>2</v>
      </c>
      <c r="AW1621">
        <v>2</v>
      </c>
      <c r="AX1621">
        <v>36409385</v>
      </c>
      <c r="AY1621">
        <v>1</v>
      </c>
      <c r="AZ1621">
        <v>0</v>
      </c>
      <c r="BA1621">
        <v>1581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X1621">
        <f>Y1621*Source!I1770</f>
        <v>7.9400000000000012E-2</v>
      </c>
      <c r="CY1621">
        <f>AD1621</f>
        <v>0</v>
      </c>
      <c r="CZ1621">
        <f>AH1621</f>
        <v>0</v>
      </c>
      <c r="DA1621">
        <f>AL1621</f>
        <v>1</v>
      </c>
      <c r="DB1621">
        <f t="shared" si="250"/>
        <v>0</v>
      </c>
      <c r="DC1621">
        <f t="shared" si="251"/>
        <v>0</v>
      </c>
    </row>
    <row r="1622" spans="1:107">
      <c r="A1622">
        <f>ROW(Source!A1770)</f>
        <v>1770</v>
      </c>
      <c r="B1622">
        <v>36401907</v>
      </c>
      <c r="C1622">
        <v>36409378</v>
      </c>
      <c r="D1622">
        <v>29172710</v>
      </c>
      <c r="E1622">
        <v>1</v>
      </c>
      <c r="F1622">
        <v>1</v>
      </c>
      <c r="G1622">
        <v>1</v>
      </c>
      <c r="H1622">
        <v>2</v>
      </c>
      <c r="I1622" t="s">
        <v>523</v>
      </c>
      <c r="J1622" t="s">
        <v>524</v>
      </c>
      <c r="K1622" t="s">
        <v>525</v>
      </c>
      <c r="L1622">
        <v>1368</v>
      </c>
      <c r="N1622">
        <v>1011</v>
      </c>
      <c r="O1622" t="s">
        <v>520</v>
      </c>
      <c r="P1622" t="s">
        <v>520</v>
      </c>
      <c r="Q1622">
        <v>1</v>
      </c>
      <c r="W1622">
        <v>0</v>
      </c>
      <c r="X1622">
        <v>-1676841219</v>
      </c>
      <c r="Y1622">
        <v>3.97</v>
      </c>
      <c r="AA1622">
        <v>0</v>
      </c>
      <c r="AB1622">
        <v>539.16</v>
      </c>
      <c r="AC1622">
        <v>335.2</v>
      </c>
      <c r="AD1622">
        <v>0</v>
      </c>
      <c r="AE1622">
        <v>0</v>
      </c>
      <c r="AF1622">
        <v>46.56</v>
      </c>
      <c r="AG1622">
        <v>10.06</v>
      </c>
      <c r="AH1622">
        <v>0</v>
      </c>
      <c r="AI1622">
        <v>1</v>
      </c>
      <c r="AJ1622">
        <v>11.58</v>
      </c>
      <c r="AK1622">
        <v>33.32</v>
      </c>
      <c r="AL1622">
        <v>1</v>
      </c>
      <c r="AN1622">
        <v>0</v>
      </c>
      <c r="AO1622">
        <v>1</v>
      </c>
      <c r="AP1622">
        <v>0</v>
      </c>
      <c r="AQ1622">
        <v>0</v>
      </c>
      <c r="AR1622">
        <v>0</v>
      </c>
      <c r="AS1622" t="s">
        <v>3</v>
      </c>
      <c r="AT1622">
        <v>3.97</v>
      </c>
      <c r="AU1622" t="s">
        <v>3</v>
      </c>
      <c r="AV1622">
        <v>0</v>
      </c>
      <c r="AW1622">
        <v>2</v>
      </c>
      <c r="AX1622">
        <v>36409386</v>
      </c>
      <c r="AY1622">
        <v>1</v>
      </c>
      <c r="AZ1622">
        <v>0</v>
      </c>
      <c r="BA1622">
        <v>1582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X1622">
        <f>Y1622*Source!I1770</f>
        <v>7.9400000000000012E-2</v>
      </c>
      <c r="CY1622">
        <f>AB1622</f>
        <v>539.16</v>
      </c>
      <c r="CZ1622">
        <f>AF1622</f>
        <v>46.56</v>
      </c>
      <c r="DA1622">
        <f>AJ1622</f>
        <v>11.58</v>
      </c>
      <c r="DB1622">
        <f t="shared" si="250"/>
        <v>184.84</v>
      </c>
      <c r="DC1622">
        <f t="shared" si="251"/>
        <v>39.94</v>
      </c>
    </row>
    <row r="1623" spans="1:107">
      <c r="A1623">
        <f>ROW(Source!A1770)</f>
        <v>1770</v>
      </c>
      <c r="B1623">
        <v>36401907</v>
      </c>
      <c r="C1623">
        <v>36409378</v>
      </c>
      <c r="D1623">
        <v>29174533</v>
      </c>
      <c r="E1623">
        <v>1</v>
      </c>
      <c r="F1623">
        <v>1</v>
      </c>
      <c r="G1623">
        <v>1</v>
      </c>
      <c r="H1623">
        <v>2</v>
      </c>
      <c r="I1623" t="s">
        <v>526</v>
      </c>
      <c r="J1623" t="s">
        <v>527</v>
      </c>
      <c r="K1623" t="s">
        <v>528</v>
      </c>
      <c r="L1623">
        <v>1368</v>
      </c>
      <c r="N1623">
        <v>1011</v>
      </c>
      <c r="O1623" t="s">
        <v>520</v>
      </c>
      <c r="P1623" t="s">
        <v>520</v>
      </c>
      <c r="Q1623">
        <v>1</v>
      </c>
      <c r="W1623">
        <v>0</v>
      </c>
      <c r="X1623">
        <v>1235896746</v>
      </c>
      <c r="Y1623">
        <v>7.93</v>
      </c>
      <c r="AA1623">
        <v>0</v>
      </c>
      <c r="AB1623">
        <v>5.0599999999999996</v>
      </c>
      <c r="AC1623">
        <v>0</v>
      </c>
      <c r="AD1623">
        <v>0</v>
      </c>
      <c r="AE1623">
        <v>0</v>
      </c>
      <c r="AF1623">
        <v>1.53</v>
      </c>
      <c r="AG1623">
        <v>0</v>
      </c>
      <c r="AH1623">
        <v>0</v>
      </c>
      <c r="AI1623">
        <v>1</v>
      </c>
      <c r="AJ1623">
        <v>3.31</v>
      </c>
      <c r="AK1623">
        <v>33.32</v>
      </c>
      <c r="AL1623">
        <v>1</v>
      </c>
      <c r="AN1623">
        <v>0</v>
      </c>
      <c r="AO1623">
        <v>1</v>
      </c>
      <c r="AP1623">
        <v>0</v>
      </c>
      <c r="AQ1623">
        <v>0</v>
      </c>
      <c r="AR1623">
        <v>0</v>
      </c>
      <c r="AS1623" t="s">
        <v>3</v>
      </c>
      <c r="AT1623">
        <v>7.93</v>
      </c>
      <c r="AU1623" t="s">
        <v>3</v>
      </c>
      <c r="AV1623">
        <v>0</v>
      </c>
      <c r="AW1623">
        <v>2</v>
      </c>
      <c r="AX1623">
        <v>36409387</v>
      </c>
      <c r="AY1623">
        <v>1</v>
      </c>
      <c r="AZ1623">
        <v>0</v>
      </c>
      <c r="BA1623">
        <v>1583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X1623">
        <f>Y1623*Source!I1770</f>
        <v>0.15859999999999999</v>
      </c>
      <c r="CY1623">
        <f>AB1623</f>
        <v>5.0599999999999996</v>
      </c>
      <c r="CZ1623">
        <f>AF1623</f>
        <v>1.53</v>
      </c>
      <c r="DA1623">
        <f>AJ1623</f>
        <v>3.31</v>
      </c>
      <c r="DB1623">
        <f t="shared" si="250"/>
        <v>12.13</v>
      </c>
      <c r="DC1623">
        <f t="shared" si="251"/>
        <v>0</v>
      </c>
    </row>
    <row r="1624" spans="1:107">
      <c r="A1624">
        <f>ROW(Source!A1770)</f>
        <v>1770</v>
      </c>
      <c r="B1624">
        <v>36401907</v>
      </c>
      <c r="C1624">
        <v>36409378</v>
      </c>
      <c r="D1624">
        <v>29164349</v>
      </c>
      <c r="E1624">
        <v>1</v>
      </c>
      <c r="F1624">
        <v>1</v>
      </c>
      <c r="G1624">
        <v>1</v>
      </c>
      <c r="H1624">
        <v>3</v>
      </c>
      <c r="I1624" t="s">
        <v>28</v>
      </c>
      <c r="J1624" t="s">
        <v>31</v>
      </c>
      <c r="K1624" t="s">
        <v>29</v>
      </c>
      <c r="L1624">
        <v>1348</v>
      </c>
      <c r="N1624">
        <v>1009</v>
      </c>
      <c r="O1624" t="s">
        <v>30</v>
      </c>
      <c r="P1624" t="s">
        <v>30</v>
      </c>
      <c r="Q1624">
        <v>1000</v>
      </c>
      <c r="W1624">
        <v>0</v>
      </c>
      <c r="X1624">
        <v>-304821490</v>
      </c>
      <c r="Y1624">
        <v>10.5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1</v>
      </c>
      <c r="AJ1624">
        <v>1</v>
      </c>
      <c r="AK1624">
        <v>1</v>
      </c>
      <c r="AL1624">
        <v>1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 t="s">
        <v>3</v>
      </c>
      <c r="AT1624">
        <v>10.5</v>
      </c>
      <c r="AU1624" t="s">
        <v>3</v>
      </c>
      <c r="AV1624">
        <v>0</v>
      </c>
      <c r="AW1624">
        <v>2</v>
      </c>
      <c r="AX1624">
        <v>36409388</v>
      </c>
      <c r="AY1624">
        <v>1</v>
      </c>
      <c r="AZ1624">
        <v>0</v>
      </c>
      <c r="BA1624">
        <v>1584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X1624">
        <f>Y1624*Source!I1770</f>
        <v>0.21</v>
      </c>
      <c r="CY1624">
        <f>AA1624</f>
        <v>0</v>
      </c>
      <c r="CZ1624">
        <f>AE1624</f>
        <v>0</v>
      </c>
      <c r="DA1624">
        <f>AI1624</f>
        <v>1</v>
      </c>
      <c r="DB1624">
        <f t="shared" si="250"/>
        <v>0</v>
      </c>
      <c r="DC1624">
        <f t="shared" si="251"/>
        <v>0</v>
      </c>
    </row>
    <row r="1625" spans="1:107">
      <c r="A1625">
        <f>ROW(Source!A1809)</f>
        <v>1809</v>
      </c>
      <c r="B1625">
        <v>36401907</v>
      </c>
      <c r="C1625">
        <v>36409390</v>
      </c>
      <c r="D1625">
        <v>18407150</v>
      </c>
      <c r="E1625">
        <v>1</v>
      </c>
      <c r="F1625">
        <v>1</v>
      </c>
      <c r="G1625">
        <v>1</v>
      </c>
      <c r="H1625">
        <v>1</v>
      </c>
      <c r="I1625" t="s">
        <v>529</v>
      </c>
      <c r="J1625" t="s">
        <v>3</v>
      </c>
      <c r="K1625" t="s">
        <v>530</v>
      </c>
      <c r="L1625">
        <v>1369</v>
      </c>
      <c r="N1625">
        <v>1013</v>
      </c>
      <c r="O1625" t="s">
        <v>514</v>
      </c>
      <c r="P1625" t="s">
        <v>514</v>
      </c>
      <c r="Q1625">
        <v>1</v>
      </c>
      <c r="W1625">
        <v>0</v>
      </c>
      <c r="X1625">
        <v>-931037793</v>
      </c>
      <c r="Y1625">
        <v>24.368500000000001</v>
      </c>
      <c r="AA1625">
        <v>0</v>
      </c>
      <c r="AB1625">
        <v>0</v>
      </c>
      <c r="AC1625">
        <v>0</v>
      </c>
      <c r="AD1625">
        <v>272.45</v>
      </c>
      <c r="AE1625">
        <v>0</v>
      </c>
      <c r="AF1625">
        <v>0</v>
      </c>
      <c r="AG1625">
        <v>0</v>
      </c>
      <c r="AH1625">
        <v>272.45</v>
      </c>
      <c r="AI1625">
        <v>1</v>
      </c>
      <c r="AJ1625">
        <v>1</v>
      </c>
      <c r="AK1625">
        <v>1</v>
      </c>
      <c r="AL1625">
        <v>1</v>
      </c>
      <c r="AN1625">
        <v>0</v>
      </c>
      <c r="AO1625">
        <v>1</v>
      </c>
      <c r="AP1625">
        <v>1</v>
      </c>
      <c r="AQ1625">
        <v>0</v>
      </c>
      <c r="AR1625">
        <v>0</v>
      </c>
      <c r="AS1625" t="s">
        <v>3</v>
      </c>
      <c r="AT1625">
        <v>21.19</v>
      </c>
      <c r="AU1625" t="s">
        <v>134</v>
      </c>
      <c r="AV1625">
        <v>1</v>
      </c>
      <c r="AW1625">
        <v>2</v>
      </c>
      <c r="AX1625">
        <v>36409398</v>
      </c>
      <c r="AY1625">
        <v>1</v>
      </c>
      <c r="AZ1625">
        <v>0</v>
      </c>
      <c r="BA1625">
        <v>1585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X1625">
        <f>Y1625*Source!I1809</f>
        <v>1.120951</v>
      </c>
      <c r="CY1625">
        <f>AD1625</f>
        <v>272.45</v>
      </c>
      <c r="CZ1625">
        <f>AH1625</f>
        <v>272.45</v>
      </c>
      <c r="DA1625">
        <f>AL1625</f>
        <v>1</v>
      </c>
      <c r="DB1625">
        <f>ROUND((ROUND(AT1625*CZ1625,2)*1.15),2)</f>
        <v>6639.2</v>
      </c>
      <c r="DC1625">
        <f>ROUND((ROUND(AT1625*AG1625,2)*1.15),2)</f>
        <v>0</v>
      </c>
    </row>
    <row r="1626" spans="1:107">
      <c r="A1626">
        <f>ROW(Source!A1809)</f>
        <v>1809</v>
      </c>
      <c r="B1626">
        <v>36401907</v>
      </c>
      <c r="C1626">
        <v>36409390</v>
      </c>
      <c r="D1626">
        <v>121548</v>
      </c>
      <c r="E1626">
        <v>1</v>
      </c>
      <c r="F1626">
        <v>1</v>
      </c>
      <c r="G1626">
        <v>1</v>
      </c>
      <c r="H1626">
        <v>1</v>
      </c>
      <c r="I1626" t="s">
        <v>35</v>
      </c>
      <c r="J1626" t="s">
        <v>3</v>
      </c>
      <c r="K1626" t="s">
        <v>515</v>
      </c>
      <c r="L1626">
        <v>608254</v>
      </c>
      <c r="N1626">
        <v>1013</v>
      </c>
      <c r="O1626" t="s">
        <v>516</v>
      </c>
      <c r="P1626" t="s">
        <v>516</v>
      </c>
      <c r="Q1626">
        <v>1</v>
      </c>
      <c r="W1626">
        <v>0</v>
      </c>
      <c r="X1626">
        <v>-185737400</v>
      </c>
      <c r="Y1626">
        <v>0.05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1</v>
      </c>
      <c r="AJ1626">
        <v>1</v>
      </c>
      <c r="AK1626">
        <v>1</v>
      </c>
      <c r="AL1626">
        <v>1</v>
      </c>
      <c r="AN1626">
        <v>0</v>
      </c>
      <c r="AO1626">
        <v>1</v>
      </c>
      <c r="AP1626">
        <v>1</v>
      </c>
      <c r="AQ1626">
        <v>0</v>
      </c>
      <c r="AR1626">
        <v>0</v>
      </c>
      <c r="AS1626" t="s">
        <v>3</v>
      </c>
      <c r="AT1626">
        <v>0.04</v>
      </c>
      <c r="AU1626" t="s">
        <v>133</v>
      </c>
      <c r="AV1626">
        <v>2</v>
      </c>
      <c r="AW1626">
        <v>2</v>
      </c>
      <c r="AX1626">
        <v>36409399</v>
      </c>
      <c r="AY1626">
        <v>1</v>
      </c>
      <c r="AZ1626">
        <v>0</v>
      </c>
      <c r="BA1626">
        <v>1586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X1626">
        <f>Y1626*Source!I1809</f>
        <v>2.3E-3</v>
      </c>
      <c r="CY1626">
        <f>AD1626</f>
        <v>0</v>
      </c>
      <c r="CZ1626">
        <f>AH1626</f>
        <v>0</v>
      </c>
      <c r="DA1626">
        <f>AL1626</f>
        <v>1</v>
      </c>
      <c r="DB1626">
        <f>ROUND((ROUND(AT1626*CZ1626,2)*1.25),2)</f>
        <v>0</v>
      </c>
      <c r="DC1626">
        <f>ROUND((ROUND(AT1626*AG1626,2)*1.25),2)</f>
        <v>0</v>
      </c>
    </row>
    <row r="1627" spans="1:107">
      <c r="A1627">
        <f>ROW(Source!A1809)</f>
        <v>1809</v>
      </c>
      <c r="B1627">
        <v>36401907</v>
      </c>
      <c r="C1627">
        <v>36409390</v>
      </c>
      <c r="D1627">
        <v>29172556</v>
      </c>
      <c r="E1627">
        <v>1</v>
      </c>
      <c r="F1627">
        <v>1</v>
      </c>
      <c r="G1627">
        <v>1</v>
      </c>
      <c r="H1627">
        <v>2</v>
      </c>
      <c r="I1627" t="s">
        <v>517</v>
      </c>
      <c r="J1627" t="s">
        <v>518</v>
      </c>
      <c r="K1627" t="s">
        <v>519</v>
      </c>
      <c r="L1627">
        <v>1368</v>
      </c>
      <c r="N1627">
        <v>1011</v>
      </c>
      <c r="O1627" t="s">
        <v>520</v>
      </c>
      <c r="P1627" t="s">
        <v>520</v>
      </c>
      <c r="Q1627">
        <v>1</v>
      </c>
      <c r="W1627">
        <v>0</v>
      </c>
      <c r="X1627">
        <v>-1302720870</v>
      </c>
      <c r="Y1627">
        <v>0.05</v>
      </c>
      <c r="AA1627">
        <v>0</v>
      </c>
      <c r="AB1627">
        <v>466.71</v>
      </c>
      <c r="AC1627">
        <v>449.82</v>
      </c>
      <c r="AD1627">
        <v>0</v>
      </c>
      <c r="AE1627">
        <v>0</v>
      </c>
      <c r="AF1627">
        <v>31.26</v>
      </c>
      <c r="AG1627">
        <v>13.5</v>
      </c>
      <c r="AH1627">
        <v>0</v>
      </c>
      <c r="AI1627">
        <v>1</v>
      </c>
      <c r="AJ1627">
        <v>14.93</v>
      </c>
      <c r="AK1627">
        <v>33.32</v>
      </c>
      <c r="AL1627">
        <v>1</v>
      </c>
      <c r="AN1627">
        <v>0</v>
      </c>
      <c r="AO1627">
        <v>1</v>
      </c>
      <c r="AP1627">
        <v>1</v>
      </c>
      <c r="AQ1627">
        <v>0</v>
      </c>
      <c r="AR1627">
        <v>0</v>
      </c>
      <c r="AS1627" t="s">
        <v>3</v>
      </c>
      <c r="AT1627">
        <v>0.04</v>
      </c>
      <c r="AU1627" t="s">
        <v>133</v>
      </c>
      <c r="AV1627">
        <v>0</v>
      </c>
      <c r="AW1627">
        <v>2</v>
      </c>
      <c r="AX1627">
        <v>36409400</v>
      </c>
      <c r="AY1627">
        <v>1</v>
      </c>
      <c r="AZ1627">
        <v>0</v>
      </c>
      <c r="BA1627">
        <v>1587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X1627">
        <f>Y1627*Source!I1809</f>
        <v>2.3E-3</v>
      </c>
      <c r="CY1627">
        <f>AB1627</f>
        <v>466.71</v>
      </c>
      <c r="CZ1627">
        <f>AF1627</f>
        <v>31.26</v>
      </c>
      <c r="DA1627">
        <f>AJ1627</f>
        <v>14.93</v>
      </c>
      <c r="DB1627">
        <f>ROUND((ROUND(AT1627*CZ1627,2)*1.25),2)</f>
        <v>1.56</v>
      </c>
      <c r="DC1627">
        <f>ROUND((ROUND(AT1627*AG1627,2)*1.25),2)</f>
        <v>0.68</v>
      </c>
    </row>
    <row r="1628" spans="1:107">
      <c r="A1628">
        <f>ROW(Source!A1809)</f>
        <v>1809</v>
      </c>
      <c r="B1628">
        <v>36401907</v>
      </c>
      <c r="C1628">
        <v>36409390</v>
      </c>
      <c r="D1628">
        <v>29174913</v>
      </c>
      <c r="E1628">
        <v>1</v>
      </c>
      <c r="F1628">
        <v>1</v>
      </c>
      <c r="G1628">
        <v>1</v>
      </c>
      <c r="H1628">
        <v>2</v>
      </c>
      <c r="I1628" t="s">
        <v>531</v>
      </c>
      <c r="J1628" t="s">
        <v>532</v>
      </c>
      <c r="K1628" t="s">
        <v>533</v>
      </c>
      <c r="L1628">
        <v>1368</v>
      </c>
      <c r="N1628">
        <v>1011</v>
      </c>
      <c r="O1628" t="s">
        <v>520</v>
      </c>
      <c r="P1628" t="s">
        <v>520</v>
      </c>
      <c r="Q1628">
        <v>1</v>
      </c>
      <c r="W1628">
        <v>0</v>
      </c>
      <c r="X1628">
        <v>458544584</v>
      </c>
      <c r="Y1628">
        <v>0.1875</v>
      </c>
      <c r="AA1628">
        <v>0</v>
      </c>
      <c r="AB1628">
        <v>932.72</v>
      </c>
      <c r="AC1628">
        <v>386.51</v>
      </c>
      <c r="AD1628">
        <v>0</v>
      </c>
      <c r="AE1628">
        <v>0</v>
      </c>
      <c r="AF1628">
        <v>87.17</v>
      </c>
      <c r="AG1628">
        <v>11.6</v>
      </c>
      <c r="AH1628">
        <v>0</v>
      </c>
      <c r="AI1628">
        <v>1</v>
      </c>
      <c r="AJ1628">
        <v>10.7</v>
      </c>
      <c r="AK1628">
        <v>33.32</v>
      </c>
      <c r="AL1628">
        <v>1</v>
      </c>
      <c r="AN1628">
        <v>0</v>
      </c>
      <c r="AO1628">
        <v>1</v>
      </c>
      <c r="AP1628">
        <v>1</v>
      </c>
      <c r="AQ1628">
        <v>0</v>
      </c>
      <c r="AR1628">
        <v>0</v>
      </c>
      <c r="AS1628" t="s">
        <v>3</v>
      </c>
      <c r="AT1628">
        <v>0.15</v>
      </c>
      <c r="AU1628" t="s">
        <v>133</v>
      </c>
      <c r="AV1628">
        <v>0</v>
      </c>
      <c r="AW1628">
        <v>2</v>
      </c>
      <c r="AX1628">
        <v>36409401</v>
      </c>
      <c r="AY1628">
        <v>1</v>
      </c>
      <c r="AZ1628">
        <v>0</v>
      </c>
      <c r="BA1628">
        <v>1588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X1628">
        <f>Y1628*Source!I1809</f>
        <v>8.6250000000000007E-3</v>
      </c>
      <c r="CY1628">
        <f>AB1628</f>
        <v>932.72</v>
      </c>
      <c r="CZ1628">
        <f>AF1628</f>
        <v>87.17</v>
      </c>
      <c r="DA1628">
        <f>AJ1628</f>
        <v>10.7</v>
      </c>
      <c r="DB1628">
        <f>ROUND((ROUND(AT1628*CZ1628,2)*1.25),2)</f>
        <v>16.350000000000001</v>
      </c>
      <c r="DC1628">
        <f>ROUND((ROUND(AT1628*AG1628,2)*1.25),2)</f>
        <v>2.1800000000000002</v>
      </c>
    </row>
    <row r="1629" spans="1:107">
      <c r="A1629">
        <f>ROW(Source!A1809)</f>
        <v>1809</v>
      </c>
      <c r="B1629">
        <v>36401907</v>
      </c>
      <c r="C1629">
        <v>36409390</v>
      </c>
      <c r="D1629">
        <v>29108696</v>
      </c>
      <c r="E1629">
        <v>1</v>
      </c>
      <c r="F1629">
        <v>1</v>
      </c>
      <c r="G1629">
        <v>1</v>
      </c>
      <c r="H1629">
        <v>3</v>
      </c>
      <c r="I1629" t="s">
        <v>534</v>
      </c>
      <c r="J1629" t="s">
        <v>535</v>
      </c>
      <c r="K1629" t="s">
        <v>536</v>
      </c>
      <c r="L1629">
        <v>1354</v>
      </c>
      <c r="N1629">
        <v>1010</v>
      </c>
      <c r="O1629" t="s">
        <v>237</v>
      </c>
      <c r="P1629" t="s">
        <v>237</v>
      </c>
      <c r="Q1629">
        <v>1</v>
      </c>
      <c r="W1629">
        <v>0</v>
      </c>
      <c r="X1629">
        <v>2109155817</v>
      </c>
      <c r="Y1629">
        <v>56.6</v>
      </c>
      <c r="AA1629">
        <v>310.51</v>
      </c>
      <c r="AB1629">
        <v>0</v>
      </c>
      <c r="AC1629">
        <v>0</v>
      </c>
      <c r="AD1629">
        <v>0</v>
      </c>
      <c r="AE1629">
        <v>67.209999999999994</v>
      </c>
      <c r="AF1629">
        <v>0</v>
      </c>
      <c r="AG1629">
        <v>0</v>
      </c>
      <c r="AH1629">
        <v>0</v>
      </c>
      <c r="AI1629">
        <v>4.62</v>
      </c>
      <c r="AJ1629">
        <v>1</v>
      </c>
      <c r="AK1629">
        <v>1</v>
      </c>
      <c r="AL1629">
        <v>1</v>
      </c>
      <c r="AN1629">
        <v>0</v>
      </c>
      <c r="AO1629">
        <v>1</v>
      </c>
      <c r="AP1629">
        <v>0</v>
      </c>
      <c r="AQ1629">
        <v>0</v>
      </c>
      <c r="AR1629">
        <v>0</v>
      </c>
      <c r="AS1629" t="s">
        <v>3</v>
      </c>
      <c r="AT1629">
        <v>56.6</v>
      </c>
      <c r="AU1629" t="s">
        <v>3</v>
      </c>
      <c r="AV1629">
        <v>0</v>
      </c>
      <c r="AW1629">
        <v>2</v>
      </c>
      <c r="AX1629">
        <v>36409402</v>
      </c>
      <c r="AY1629">
        <v>1</v>
      </c>
      <c r="AZ1629">
        <v>0</v>
      </c>
      <c r="BA1629">
        <v>1589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X1629">
        <f>Y1629*Source!I1809</f>
        <v>2.6036000000000001</v>
      </c>
      <c r="CY1629">
        <f>AA1629</f>
        <v>310.51</v>
      </c>
      <c r="CZ1629">
        <f>AE1629</f>
        <v>67.209999999999994</v>
      </c>
      <c r="DA1629">
        <f>AI1629</f>
        <v>4.62</v>
      </c>
      <c r="DB1629">
        <f>ROUND(ROUND(AT1629*CZ1629,2),2)</f>
        <v>3804.09</v>
      </c>
      <c r="DC1629">
        <f>ROUND(ROUND(AT1629*AG1629,2),2)</f>
        <v>0</v>
      </c>
    </row>
    <row r="1630" spans="1:107">
      <c r="A1630">
        <f>ROW(Source!A1809)</f>
        <v>1809</v>
      </c>
      <c r="B1630">
        <v>36401907</v>
      </c>
      <c r="C1630">
        <v>36409390</v>
      </c>
      <c r="D1630">
        <v>29109720</v>
      </c>
      <c r="E1630">
        <v>1</v>
      </c>
      <c r="F1630">
        <v>1</v>
      </c>
      <c r="G1630">
        <v>1</v>
      </c>
      <c r="H1630">
        <v>3</v>
      </c>
      <c r="I1630" t="s">
        <v>140</v>
      </c>
      <c r="J1630" t="s">
        <v>143</v>
      </c>
      <c r="K1630" t="s">
        <v>141</v>
      </c>
      <c r="L1630">
        <v>1301</v>
      </c>
      <c r="N1630">
        <v>1003</v>
      </c>
      <c r="O1630" t="s">
        <v>142</v>
      </c>
      <c r="P1630" t="s">
        <v>142</v>
      </c>
      <c r="Q1630">
        <v>1</v>
      </c>
      <c r="W1630">
        <v>0</v>
      </c>
      <c r="X1630">
        <v>-716496253</v>
      </c>
      <c r="Y1630">
        <v>100</v>
      </c>
      <c r="AA1630">
        <v>108.23</v>
      </c>
      <c r="AB1630">
        <v>0</v>
      </c>
      <c r="AC1630">
        <v>0</v>
      </c>
      <c r="AD1630">
        <v>0</v>
      </c>
      <c r="AE1630">
        <v>131.99</v>
      </c>
      <c r="AF1630">
        <v>0</v>
      </c>
      <c r="AG1630">
        <v>0</v>
      </c>
      <c r="AH1630">
        <v>0</v>
      </c>
      <c r="AI1630">
        <v>0.82</v>
      </c>
      <c r="AJ1630">
        <v>1</v>
      </c>
      <c r="AK1630">
        <v>1</v>
      </c>
      <c r="AL1630">
        <v>1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 t="s">
        <v>3</v>
      </c>
      <c r="AT1630">
        <v>100</v>
      </c>
      <c r="AU1630" t="s">
        <v>3</v>
      </c>
      <c r="AV1630">
        <v>0</v>
      </c>
      <c r="AW1630">
        <v>1</v>
      </c>
      <c r="AX1630">
        <v>-1</v>
      </c>
      <c r="AY1630">
        <v>0</v>
      </c>
      <c r="AZ1630">
        <v>0</v>
      </c>
      <c r="BA1630" t="s">
        <v>3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X1630">
        <f>Y1630*Source!I1809</f>
        <v>4.5999999999999996</v>
      </c>
      <c r="CY1630">
        <f>AA1630</f>
        <v>108.23</v>
      </c>
      <c r="CZ1630">
        <f>AE1630</f>
        <v>131.99</v>
      </c>
      <c r="DA1630">
        <f>AI1630</f>
        <v>0.82</v>
      </c>
      <c r="DB1630">
        <f>ROUND(ROUND(AT1630*CZ1630,2),2)</f>
        <v>13199</v>
      </c>
      <c r="DC1630">
        <f>ROUND(ROUND(AT1630*AG1630,2),2)</f>
        <v>0</v>
      </c>
    </row>
    <row r="1631" spans="1:107">
      <c r="A1631">
        <f>ROW(Source!A1809)</f>
        <v>1809</v>
      </c>
      <c r="B1631">
        <v>36401907</v>
      </c>
      <c r="C1631">
        <v>36409390</v>
      </c>
      <c r="D1631">
        <v>29115197</v>
      </c>
      <c r="E1631">
        <v>1</v>
      </c>
      <c r="F1631">
        <v>1</v>
      </c>
      <c r="G1631">
        <v>1</v>
      </c>
      <c r="H1631">
        <v>3</v>
      </c>
      <c r="I1631" t="s">
        <v>537</v>
      </c>
      <c r="J1631" t="s">
        <v>538</v>
      </c>
      <c r="K1631" t="s">
        <v>539</v>
      </c>
      <c r="L1631">
        <v>1354</v>
      </c>
      <c r="N1631">
        <v>1010</v>
      </c>
      <c r="O1631" t="s">
        <v>237</v>
      </c>
      <c r="P1631" t="s">
        <v>237</v>
      </c>
      <c r="Q1631">
        <v>1</v>
      </c>
      <c r="W1631">
        <v>0</v>
      </c>
      <c r="X1631">
        <v>-1208533646</v>
      </c>
      <c r="Y1631">
        <v>400</v>
      </c>
      <c r="AA1631">
        <v>3.68</v>
      </c>
      <c r="AB1631">
        <v>0</v>
      </c>
      <c r="AC1631">
        <v>0</v>
      </c>
      <c r="AD1631">
        <v>0</v>
      </c>
      <c r="AE1631">
        <v>0.5</v>
      </c>
      <c r="AF1631">
        <v>0</v>
      </c>
      <c r="AG1631">
        <v>0</v>
      </c>
      <c r="AH1631">
        <v>0</v>
      </c>
      <c r="AI1631">
        <v>7.36</v>
      </c>
      <c r="AJ1631">
        <v>1</v>
      </c>
      <c r="AK1631">
        <v>1</v>
      </c>
      <c r="AL1631">
        <v>1</v>
      </c>
      <c r="AN1631">
        <v>0</v>
      </c>
      <c r="AO1631">
        <v>1</v>
      </c>
      <c r="AP1631">
        <v>0</v>
      </c>
      <c r="AQ1631">
        <v>0</v>
      </c>
      <c r="AR1631">
        <v>0</v>
      </c>
      <c r="AS1631" t="s">
        <v>3</v>
      </c>
      <c r="AT1631">
        <v>400</v>
      </c>
      <c r="AU1631" t="s">
        <v>3</v>
      </c>
      <c r="AV1631">
        <v>0</v>
      </c>
      <c r="AW1631">
        <v>2</v>
      </c>
      <c r="AX1631">
        <v>36409404</v>
      </c>
      <c r="AY1631">
        <v>1</v>
      </c>
      <c r="AZ1631">
        <v>0</v>
      </c>
      <c r="BA1631">
        <v>1591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X1631">
        <f>Y1631*Source!I1809</f>
        <v>18.399999999999999</v>
      </c>
      <c r="CY1631">
        <f>AA1631</f>
        <v>3.68</v>
      </c>
      <c r="CZ1631">
        <f>AE1631</f>
        <v>0.5</v>
      </c>
      <c r="DA1631">
        <f>AI1631</f>
        <v>7.36</v>
      </c>
      <c r="DB1631">
        <f>ROUND(ROUND(AT1631*CZ1631,2),2)</f>
        <v>200</v>
      </c>
      <c r="DC1631">
        <f>ROUND(ROUND(AT1631*AG1631,2),2)</f>
        <v>0</v>
      </c>
    </row>
    <row r="1632" spans="1:107">
      <c r="A1632">
        <f>ROW(Source!A1811)</f>
        <v>1811</v>
      </c>
      <c r="B1632">
        <v>36401907</v>
      </c>
      <c r="C1632">
        <v>36409406</v>
      </c>
      <c r="D1632">
        <v>18413230</v>
      </c>
      <c r="E1632">
        <v>1</v>
      </c>
      <c r="F1632">
        <v>1</v>
      </c>
      <c r="G1632">
        <v>1</v>
      </c>
      <c r="H1632">
        <v>1</v>
      </c>
      <c r="I1632" t="s">
        <v>540</v>
      </c>
      <c r="J1632" t="s">
        <v>3</v>
      </c>
      <c r="K1632" t="s">
        <v>541</v>
      </c>
      <c r="L1632">
        <v>1369</v>
      </c>
      <c r="N1632">
        <v>1013</v>
      </c>
      <c r="O1632" t="s">
        <v>514</v>
      </c>
      <c r="P1632" t="s">
        <v>514</v>
      </c>
      <c r="Q1632">
        <v>1</v>
      </c>
      <c r="W1632">
        <v>0</v>
      </c>
      <c r="X1632">
        <v>355262106</v>
      </c>
      <c r="Y1632">
        <v>191.44049999999999</v>
      </c>
      <c r="AA1632">
        <v>0</v>
      </c>
      <c r="AB1632">
        <v>0</v>
      </c>
      <c r="AC1632">
        <v>0</v>
      </c>
      <c r="AD1632">
        <v>293.22000000000003</v>
      </c>
      <c r="AE1632">
        <v>0</v>
      </c>
      <c r="AF1632">
        <v>0</v>
      </c>
      <c r="AG1632">
        <v>0</v>
      </c>
      <c r="AH1632">
        <v>293.22000000000003</v>
      </c>
      <c r="AI1632">
        <v>1</v>
      </c>
      <c r="AJ1632">
        <v>1</v>
      </c>
      <c r="AK1632">
        <v>1</v>
      </c>
      <c r="AL1632">
        <v>1</v>
      </c>
      <c r="AN1632">
        <v>0</v>
      </c>
      <c r="AO1632">
        <v>1</v>
      </c>
      <c r="AP1632">
        <v>1</v>
      </c>
      <c r="AQ1632">
        <v>0</v>
      </c>
      <c r="AR1632">
        <v>0</v>
      </c>
      <c r="AS1632" t="s">
        <v>3</v>
      </c>
      <c r="AT1632">
        <v>166.47</v>
      </c>
      <c r="AU1632" t="s">
        <v>134</v>
      </c>
      <c r="AV1632">
        <v>1</v>
      </c>
      <c r="AW1632">
        <v>2</v>
      </c>
      <c r="AX1632">
        <v>36409416</v>
      </c>
      <c r="AY1632">
        <v>1</v>
      </c>
      <c r="AZ1632">
        <v>0</v>
      </c>
      <c r="BA1632">
        <v>1592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X1632">
        <f>Y1632*Source!I1811</f>
        <v>7.6576199999999996</v>
      </c>
      <c r="CY1632">
        <f>AD1632</f>
        <v>293.22000000000003</v>
      </c>
      <c r="CZ1632">
        <f>AH1632</f>
        <v>293.22000000000003</v>
      </c>
      <c r="DA1632">
        <f>AL1632</f>
        <v>1</v>
      </c>
      <c r="DB1632">
        <f>ROUND((ROUND(AT1632*CZ1632,2)*1.15),2)</f>
        <v>56134.18</v>
      </c>
      <c r="DC1632">
        <f>ROUND((ROUND(AT1632*AG1632,2)*1.15),2)</f>
        <v>0</v>
      </c>
    </row>
    <row r="1633" spans="1:107">
      <c r="A1633">
        <f>ROW(Source!A1811)</f>
        <v>1811</v>
      </c>
      <c r="B1633">
        <v>36401907</v>
      </c>
      <c r="C1633">
        <v>36409406</v>
      </c>
      <c r="D1633">
        <v>121548</v>
      </c>
      <c r="E1633">
        <v>1</v>
      </c>
      <c r="F1633">
        <v>1</v>
      </c>
      <c r="G1633">
        <v>1</v>
      </c>
      <c r="H1633">
        <v>1</v>
      </c>
      <c r="I1633" t="s">
        <v>35</v>
      </c>
      <c r="J1633" t="s">
        <v>3</v>
      </c>
      <c r="K1633" t="s">
        <v>515</v>
      </c>
      <c r="L1633">
        <v>608254</v>
      </c>
      <c r="N1633">
        <v>1013</v>
      </c>
      <c r="O1633" t="s">
        <v>516</v>
      </c>
      <c r="P1633" t="s">
        <v>516</v>
      </c>
      <c r="Q1633">
        <v>1</v>
      </c>
      <c r="W1633">
        <v>0</v>
      </c>
      <c r="X1633">
        <v>-185737400</v>
      </c>
      <c r="Y1633">
        <v>0.1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1</v>
      </c>
      <c r="AJ1633">
        <v>1</v>
      </c>
      <c r="AK1633">
        <v>1</v>
      </c>
      <c r="AL1633">
        <v>1</v>
      </c>
      <c r="AN1633">
        <v>0</v>
      </c>
      <c r="AO1633">
        <v>1</v>
      </c>
      <c r="AP1633">
        <v>1</v>
      </c>
      <c r="AQ1633">
        <v>0</v>
      </c>
      <c r="AR1633">
        <v>0</v>
      </c>
      <c r="AS1633" t="s">
        <v>3</v>
      </c>
      <c r="AT1633">
        <v>0.08</v>
      </c>
      <c r="AU1633" t="s">
        <v>133</v>
      </c>
      <c r="AV1633">
        <v>2</v>
      </c>
      <c r="AW1633">
        <v>2</v>
      </c>
      <c r="AX1633">
        <v>36409417</v>
      </c>
      <c r="AY1633">
        <v>1</v>
      </c>
      <c r="AZ1633">
        <v>0</v>
      </c>
      <c r="BA1633">
        <v>1593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X1633">
        <f>Y1633*Source!I1811</f>
        <v>4.0000000000000001E-3</v>
      </c>
      <c r="CY1633">
        <f>AD1633</f>
        <v>0</v>
      </c>
      <c r="CZ1633">
        <f>AH1633</f>
        <v>0</v>
      </c>
      <c r="DA1633">
        <f>AL1633</f>
        <v>1</v>
      </c>
      <c r="DB1633">
        <f>ROUND((ROUND(AT1633*CZ1633,2)*1.25),2)</f>
        <v>0</v>
      </c>
      <c r="DC1633">
        <f>ROUND((ROUND(AT1633*AG1633,2)*1.25),2)</f>
        <v>0</v>
      </c>
    </row>
    <row r="1634" spans="1:107">
      <c r="A1634">
        <f>ROW(Source!A1811)</f>
        <v>1811</v>
      </c>
      <c r="B1634">
        <v>36401907</v>
      </c>
      <c r="C1634">
        <v>36409406</v>
      </c>
      <c r="D1634">
        <v>29172556</v>
      </c>
      <c r="E1634">
        <v>1</v>
      </c>
      <c r="F1634">
        <v>1</v>
      </c>
      <c r="G1634">
        <v>1</v>
      </c>
      <c r="H1634">
        <v>2</v>
      </c>
      <c r="I1634" t="s">
        <v>517</v>
      </c>
      <c r="J1634" t="s">
        <v>518</v>
      </c>
      <c r="K1634" t="s">
        <v>519</v>
      </c>
      <c r="L1634">
        <v>1368</v>
      </c>
      <c r="N1634">
        <v>1011</v>
      </c>
      <c r="O1634" t="s">
        <v>520</v>
      </c>
      <c r="P1634" t="s">
        <v>520</v>
      </c>
      <c r="Q1634">
        <v>1</v>
      </c>
      <c r="W1634">
        <v>0</v>
      </c>
      <c r="X1634">
        <v>-1302720870</v>
      </c>
      <c r="Y1634">
        <v>0.1</v>
      </c>
      <c r="AA1634">
        <v>0</v>
      </c>
      <c r="AB1634">
        <v>466.71</v>
      </c>
      <c r="AC1634">
        <v>449.82</v>
      </c>
      <c r="AD1634">
        <v>0</v>
      </c>
      <c r="AE1634">
        <v>0</v>
      </c>
      <c r="AF1634">
        <v>31.26</v>
      </c>
      <c r="AG1634">
        <v>13.5</v>
      </c>
      <c r="AH1634">
        <v>0</v>
      </c>
      <c r="AI1634">
        <v>1</v>
      </c>
      <c r="AJ1634">
        <v>14.93</v>
      </c>
      <c r="AK1634">
        <v>33.32</v>
      </c>
      <c r="AL1634">
        <v>1</v>
      </c>
      <c r="AN1634">
        <v>0</v>
      </c>
      <c r="AO1634">
        <v>1</v>
      </c>
      <c r="AP1634">
        <v>1</v>
      </c>
      <c r="AQ1634">
        <v>0</v>
      </c>
      <c r="AR1634">
        <v>0</v>
      </c>
      <c r="AS1634" t="s">
        <v>3</v>
      </c>
      <c r="AT1634">
        <v>0.08</v>
      </c>
      <c r="AU1634" t="s">
        <v>133</v>
      </c>
      <c r="AV1634">
        <v>0</v>
      </c>
      <c r="AW1634">
        <v>2</v>
      </c>
      <c r="AX1634">
        <v>36409418</v>
      </c>
      <c r="AY1634">
        <v>1</v>
      </c>
      <c r="AZ1634">
        <v>0</v>
      </c>
      <c r="BA1634">
        <v>1594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X1634">
        <f>Y1634*Source!I1811</f>
        <v>4.0000000000000001E-3</v>
      </c>
      <c r="CY1634">
        <f>AB1634</f>
        <v>466.71</v>
      </c>
      <c r="CZ1634">
        <f>AF1634</f>
        <v>31.26</v>
      </c>
      <c r="DA1634">
        <f>AJ1634</f>
        <v>14.93</v>
      </c>
      <c r="DB1634">
        <f>ROUND((ROUND(AT1634*CZ1634,2)*1.25),2)</f>
        <v>3.13</v>
      </c>
      <c r="DC1634">
        <f>ROUND((ROUND(AT1634*AG1634,2)*1.25),2)</f>
        <v>1.35</v>
      </c>
    </row>
    <row r="1635" spans="1:107">
      <c r="A1635">
        <f>ROW(Source!A1811)</f>
        <v>1811</v>
      </c>
      <c r="B1635">
        <v>36401907</v>
      </c>
      <c r="C1635">
        <v>36409406</v>
      </c>
      <c r="D1635">
        <v>29174591</v>
      </c>
      <c r="E1635">
        <v>1</v>
      </c>
      <c r="F1635">
        <v>1</v>
      </c>
      <c r="G1635">
        <v>1</v>
      </c>
      <c r="H1635">
        <v>2</v>
      </c>
      <c r="I1635" t="s">
        <v>542</v>
      </c>
      <c r="J1635" t="s">
        <v>543</v>
      </c>
      <c r="K1635" t="s">
        <v>544</v>
      </c>
      <c r="L1635">
        <v>1368</v>
      </c>
      <c r="N1635">
        <v>1011</v>
      </c>
      <c r="O1635" t="s">
        <v>520</v>
      </c>
      <c r="P1635" t="s">
        <v>520</v>
      </c>
      <c r="Q1635">
        <v>1</v>
      </c>
      <c r="W1635">
        <v>0</v>
      </c>
      <c r="X1635">
        <v>1598042632</v>
      </c>
      <c r="Y1635">
        <v>0.32500000000000001</v>
      </c>
      <c r="AA1635">
        <v>0</v>
      </c>
      <c r="AB1635">
        <v>9.4700000000000006</v>
      </c>
      <c r="AC1635">
        <v>0</v>
      </c>
      <c r="AD1635">
        <v>0</v>
      </c>
      <c r="AE1635">
        <v>0</v>
      </c>
      <c r="AF1635">
        <v>0.95</v>
      </c>
      <c r="AG1635">
        <v>0</v>
      </c>
      <c r="AH1635">
        <v>0</v>
      </c>
      <c r="AI1635">
        <v>1</v>
      </c>
      <c r="AJ1635">
        <v>9.9700000000000006</v>
      </c>
      <c r="AK1635">
        <v>33.32</v>
      </c>
      <c r="AL1635">
        <v>1</v>
      </c>
      <c r="AN1635">
        <v>0</v>
      </c>
      <c r="AO1635">
        <v>1</v>
      </c>
      <c r="AP1635">
        <v>1</v>
      </c>
      <c r="AQ1635">
        <v>0</v>
      </c>
      <c r="AR1635">
        <v>0</v>
      </c>
      <c r="AS1635" t="s">
        <v>3</v>
      </c>
      <c r="AT1635">
        <v>0.26</v>
      </c>
      <c r="AU1635" t="s">
        <v>133</v>
      </c>
      <c r="AV1635">
        <v>0</v>
      </c>
      <c r="AW1635">
        <v>2</v>
      </c>
      <c r="AX1635">
        <v>36409419</v>
      </c>
      <c r="AY1635">
        <v>1</v>
      </c>
      <c r="AZ1635">
        <v>0</v>
      </c>
      <c r="BA1635">
        <v>1595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X1635">
        <f>Y1635*Source!I1811</f>
        <v>1.3000000000000001E-2</v>
      </c>
      <c r="CY1635">
        <f>AB1635</f>
        <v>9.4700000000000006</v>
      </c>
      <c r="CZ1635">
        <f>AF1635</f>
        <v>0.95</v>
      </c>
      <c r="DA1635">
        <f>AJ1635</f>
        <v>9.9700000000000006</v>
      </c>
      <c r="DB1635">
        <f>ROUND((ROUND(AT1635*CZ1635,2)*1.25),2)</f>
        <v>0.31</v>
      </c>
      <c r="DC1635">
        <f>ROUND((ROUND(AT1635*AG1635,2)*1.25),2)</f>
        <v>0</v>
      </c>
    </row>
    <row r="1636" spans="1:107">
      <c r="A1636">
        <f>ROW(Source!A1811)</f>
        <v>1811</v>
      </c>
      <c r="B1636">
        <v>36401907</v>
      </c>
      <c r="C1636">
        <v>36409406</v>
      </c>
      <c r="D1636">
        <v>29174913</v>
      </c>
      <c r="E1636">
        <v>1</v>
      </c>
      <c r="F1636">
        <v>1</v>
      </c>
      <c r="G1636">
        <v>1</v>
      </c>
      <c r="H1636">
        <v>2</v>
      </c>
      <c r="I1636" t="s">
        <v>531</v>
      </c>
      <c r="J1636" t="s">
        <v>532</v>
      </c>
      <c r="K1636" t="s">
        <v>533</v>
      </c>
      <c r="L1636">
        <v>1368</v>
      </c>
      <c r="N1636">
        <v>1011</v>
      </c>
      <c r="O1636" t="s">
        <v>520</v>
      </c>
      <c r="P1636" t="s">
        <v>520</v>
      </c>
      <c r="Q1636">
        <v>1</v>
      </c>
      <c r="W1636">
        <v>0</v>
      </c>
      <c r="X1636">
        <v>458544584</v>
      </c>
      <c r="Y1636">
        <v>0.625</v>
      </c>
      <c r="AA1636">
        <v>0</v>
      </c>
      <c r="AB1636">
        <v>932.72</v>
      </c>
      <c r="AC1636">
        <v>386.51</v>
      </c>
      <c r="AD1636">
        <v>0</v>
      </c>
      <c r="AE1636">
        <v>0</v>
      </c>
      <c r="AF1636">
        <v>87.17</v>
      </c>
      <c r="AG1636">
        <v>11.6</v>
      </c>
      <c r="AH1636">
        <v>0</v>
      </c>
      <c r="AI1636">
        <v>1</v>
      </c>
      <c r="AJ1636">
        <v>10.7</v>
      </c>
      <c r="AK1636">
        <v>33.32</v>
      </c>
      <c r="AL1636">
        <v>1</v>
      </c>
      <c r="AN1636">
        <v>0</v>
      </c>
      <c r="AO1636">
        <v>1</v>
      </c>
      <c r="AP1636">
        <v>1</v>
      </c>
      <c r="AQ1636">
        <v>0</v>
      </c>
      <c r="AR1636">
        <v>0</v>
      </c>
      <c r="AS1636" t="s">
        <v>3</v>
      </c>
      <c r="AT1636">
        <v>0.5</v>
      </c>
      <c r="AU1636" t="s">
        <v>133</v>
      </c>
      <c r="AV1636">
        <v>0</v>
      </c>
      <c r="AW1636">
        <v>2</v>
      </c>
      <c r="AX1636">
        <v>36409420</v>
      </c>
      <c r="AY1636">
        <v>1</v>
      </c>
      <c r="AZ1636">
        <v>0</v>
      </c>
      <c r="BA1636">
        <v>1596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X1636">
        <f>Y1636*Source!I1811</f>
        <v>2.5000000000000001E-2</v>
      </c>
      <c r="CY1636">
        <f>AB1636</f>
        <v>932.72</v>
      </c>
      <c r="CZ1636">
        <f>AF1636</f>
        <v>87.17</v>
      </c>
      <c r="DA1636">
        <f>AJ1636</f>
        <v>10.7</v>
      </c>
      <c r="DB1636">
        <f>ROUND((ROUND(AT1636*CZ1636,2)*1.25),2)</f>
        <v>54.49</v>
      </c>
      <c r="DC1636">
        <f>ROUND((ROUND(AT1636*AG1636,2)*1.25),2)</f>
        <v>7.25</v>
      </c>
    </row>
    <row r="1637" spans="1:107">
      <c r="A1637">
        <f>ROW(Source!A1811)</f>
        <v>1811</v>
      </c>
      <c r="B1637">
        <v>36401907</v>
      </c>
      <c r="C1637">
        <v>36409406</v>
      </c>
      <c r="D1637">
        <v>29107800</v>
      </c>
      <c r="E1637">
        <v>1</v>
      </c>
      <c r="F1637">
        <v>1</v>
      </c>
      <c r="G1637">
        <v>1</v>
      </c>
      <c r="H1637">
        <v>3</v>
      </c>
      <c r="I1637" t="s">
        <v>545</v>
      </c>
      <c r="J1637" t="s">
        <v>546</v>
      </c>
      <c r="K1637" t="s">
        <v>547</v>
      </c>
      <c r="L1637">
        <v>1346</v>
      </c>
      <c r="N1637">
        <v>1009</v>
      </c>
      <c r="O1637" t="s">
        <v>160</v>
      </c>
      <c r="P1637" t="s">
        <v>160</v>
      </c>
      <c r="Q1637">
        <v>1</v>
      </c>
      <c r="W1637">
        <v>0</v>
      </c>
      <c r="X1637">
        <v>-1570619850</v>
      </c>
      <c r="Y1637">
        <v>0.2</v>
      </c>
      <c r="AA1637">
        <v>46.61</v>
      </c>
      <c r="AB1637">
        <v>0</v>
      </c>
      <c r="AC1637">
        <v>0</v>
      </c>
      <c r="AD1637">
        <v>0</v>
      </c>
      <c r="AE1637">
        <v>1.81</v>
      </c>
      <c r="AF1637">
        <v>0</v>
      </c>
      <c r="AG1637">
        <v>0</v>
      </c>
      <c r="AH1637">
        <v>0</v>
      </c>
      <c r="AI1637">
        <v>25.75</v>
      </c>
      <c r="AJ1637">
        <v>1</v>
      </c>
      <c r="AK1637">
        <v>1</v>
      </c>
      <c r="AL1637">
        <v>1</v>
      </c>
      <c r="AN1637">
        <v>0</v>
      </c>
      <c r="AO1637">
        <v>1</v>
      </c>
      <c r="AP1637">
        <v>0</v>
      </c>
      <c r="AQ1637">
        <v>0</v>
      </c>
      <c r="AR1637">
        <v>0</v>
      </c>
      <c r="AS1637" t="s">
        <v>3</v>
      </c>
      <c r="AT1637">
        <v>0.2</v>
      </c>
      <c r="AU1637" t="s">
        <v>3</v>
      </c>
      <c r="AV1637">
        <v>0</v>
      </c>
      <c r="AW1637">
        <v>2</v>
      </c>
      <c r="AX1637">
        <v>36409421</v>
      </c>
      <c r="AY1637">
        <v>1</v>
      </c>
      <c r="AZ1637">
        <v>0</v>
      </c>
      <c r="BA1637">
        <v>1597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X1637">
        <f>Y1637*Source!I1811</f>
        <v>8.0000000000000002E-3</v>
      </c>
      <c r="CY1637">
        <f>AA1637</f>
        <v>46.61</v>
      </c>
      <c r="CZ1637">
        <f>AE1637</f>
        <v>1.81</v>
      </c>
      <c r="DA1637">
        <f>AI1637</f>
        <v>25.75</v>
      </c>
      <c r="DB1637">
        <f>ROUND(ROUND(AT1637*CZ1637,2),2)</f>
        <v>0.36</v>
      </c>
      <c r="DC1637">
        <f>ROUND(ROUND(AT1637*AG1637,2),2)</f>
        <v>0</v>
      </c>
    </row>
    <row r="1638" spans="1:107">
      <c r="A1638">
        <f>ROW(Source!A1811)</f>
        <v>1811</v>
      </c>
      <c r="B1638">
        <v>36401907</v>
      </c>
      <c r="C1638">
        <v>36409406</v>
      </c>
      <c r="D1638">
        <v>29109411</v>
      </c>
      <c r="E1638">
        <v>1</v>
      </c>
      <c r="F1638">
        <v>1</v>
      </c>
      <c r="G1638">
        <v>1</v>
      </c>
      <c r="H1638">
        <v>3</v>
      </c>
      <c r="I1638" t="s">
        <v>548</v>
      </c>
      <c r="J1638" t="s">
        <v>549</v>
      </c>
      <c r="K1638" t="s">
        <v>550</v>
      </c>
      <c r="L1638">
        <v>1346</v>
      </c>
      <c r="N1638">
        <v>1009</v>
      </c>
      <c r="O1638" t="s">
        <v>160</v>
      </c>
      <c r="P1638" t="s">
        <v>160</v>
      </c>
      <c r="Q1638">
        <v>1</v>
      </c>
      <c r="W1638">
        <v>0</v>
      </c>
      <c r="X1638">
        <v>-1130535485</v>
      </c>
      <c r="Y1638">
        <v>30</v>
      </c>
      <c r="AA1638">
        <v>53.91</v>
      </c>
      <c r="AB1638">
        <v>0</v>
      </c>
      <c r="AC1638">
        <v>0</v>
      </c>
      <c r="AD1638">
        <v>0</v>
      </c>
      <c r="AE1638">
        <v>15.95</v>
      </c>
      <c r="AF1638">
        <v>0</v>
      </c>
      <c r="AG1638">
        <v>0</v>
      </c>
      <c r="AH1638">
        <v>0</v>
      </c>
      <c r="AI1638">
        <v>3.38</v>
      </c>
      <c r="AJ1638">
        <v>1</v>
      </c>
      <c r="AK1638">
        <v>1</v>
      </c>
      <c r="AL1638">
        <v>1</v>
      </c>
      <c r="AN1638">
        <v>0</v>
      </c>
      <c r="AO1638">
        <v>1</v>
      </c>
      <c r="AP1638">
        <v>0</v>
      </c>
      <c r="AQ1638">
        <v>0</v>
      </c>
      <c r="AR1638">
        <v>0</v>
      </c>
      <c r="AS1638" t="s">
        <v>3</v>
      </c>
      <c r="AT1638">
        <v>30</v>
      </c>
      <c r="AU1638" t="s">
        <v>3</v>
      </c>
      <c r="AV1638">
        <v>0</v>
      </c>
      <c r="AW1638">
        <v>2</v>
      </c>
      <c r="AX1638">
        <v>36409422</v>
      </c>
      <c r="AY1638">
        <v>1</v>
      </c>
      <c r="AZ1638">
        <v>0</v>
      </c>
      <c r="BA1638">
        <v>1598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X1638">
        <f>Y1638*Source!I1811</f>
        <v>1.2</v>
      </c>
      <c r="CY1638">
        <f>AA1638</f>
        <v>53.91</v>
      </c>
      <c r="CZ1638">
        <f>AE1638</f>
        <v>15.95</v>
      </c>
      <c r="DA1638">
        <f>AI1638</f>
        <v>3.38</v>
      </c>
      <c r="DB1638">
        <f>ROUND(ROUND(AT1638*CZ1638,2),2)</f>
        <v>478.5</v>
      </c>
      <c r="DC1638">
        <f>ROUND(ROUND(AT1638*AG1638,2),2)</f>
        <v>0</v>
      </c>
    </row>
    <row r="1639" spans="1:107">
      <c r="A1639">
        <f>ROW(Source!A1811)</f>
        <v>1811</v>
      </c>
      <c r="B1639">
        <v>36401907</v>
      </c>
      <c r="C1639">
        <v>36409406</v>
      </c>
      <c r="D1639">
        <v>29109535</v>
      </c>
      <c r="E1639">
        <v>1</v>
      </c>
      <c r="F1639">
        <v>1</v>
      </c>
      <c r="G1639">
        <v>1</v>
      </c>
      <c r="H1639">
        <v>3</v>
      </c>
      <c r="I1639" t="s">
        <v>281</v>
      </c>
      <c r="J1639" t="s">
        <v>283</v>
      </c>
      <c r="K1639" t="s">
        <v>282</v>
      </c>
      <c r="L1639">
        <v>1327</v>
      </c>
      <c r="N1639">
        <v>1005</v>
      </c>
      <c r="O1639" t="s">
        <v>155</v>
      </c>
      <c r="P1639" t="s">
        <v>155</v>
      </c>
      <c r="Q1639">
        <v>1</v>
      </c>
      <c r="W1639">
        <v>0</v>
      </c>
      <c r="X1639">
        <v>522970763</v>
      </c>
      <c r="Y1639">
        <v>105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1</v>
      </c>
      <c r="AJ1639">
        <v>1</v>
      </c>
      <c r="AK1639">
        <v>1</v>
      </c>
      <c r="AL1639">
        <v>1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 t="s">
        <v>3</v>
      </c>
      <c r="AT1639">
        <v>105</v>
      </c>
      <c r="AU1639" t="s">
        <v>3</v>
      </c>
      <c r="AV1639">
        <v>0</v>
      </c>
      <c r="AW1639">
        <v>2</v>
      </c>
      <c r="AX1639">
        <v>36409423</v>
      </c>
      <c r="AY1639">
        <v>1</v>
      </c>
      <c r="AZ1639">
        <v>0</v>
      </c>
      <c r="BA1639">
        <v>1599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X1639">
        <f>Y1639*Source!I1811</f>
        <v>4.2</v>
      </c>
      <c r="CY1639">
        <f>AA1639</f>
        <v>0</v>
      </c>
      <c r="CZ1639">
        <f>AE1639</f>
        <v>0</v>
      </c>
      <c r="DA1639">
        <f>AI1639</f>
        <v>1</v>
      </c>
      <c r="DB1639">
        <f>ROUND(ROUND(AT1639*CZ1639,2),2)</f>
        <v>0</v>
      </c>
      <c r="DC1639">
        <f>ROUND(ROUND(AT1639*AG1639,2),2)</f>
        <v>0</v>
      </c>
    </row>
    <row r="1640" spans="1:107">
      <c r="A1640">
        <f>ROW(Source!A1811)</f>
        <v>1811</v>
      </c>
      <c r="B1640">
        <v>36401907</v>
      </c>
      <c r="C1640">
        <v>36409406</v>
      </c>
      <c r="D1640">
        <v>29109265</v>
      </c>
      <c r="E1640">
        <v>1</v>
      </c>
      <c r="F1640">
        <v>1</v>
      </c>
      <c r="G1640">
        <v>1</v>
      </c>
      <c r="H1640">
        <v>3</v>
      </c>
      <c r="I1640" t="s">
        <v>284</v>
      </c>
      <c r="J1640" t="s">
        <v>286</v>
      </c>
      <c r="K1640" t="s">
        <v>285</v>
      </c>
      <c r="L1640">
        <v>1348</v>
      </c>
      <c r="N1640">
        <v>1009</v>
      </c>
      <c r="O1640" t="s">
        <v>30</v>
      </c>
      <c r="P1640" t="s">
        <v>30</v>
      </c>
      <c r="Q1640">
        <v>1000</v>
      </c>
      <c r="W1640">
        <v>0</v>
      </c>
      <c r="X1640">
        <v>-192135928</v>
      </c>
      <c r="Y1640">
        <v>8.8999999999999999E-3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1</v>
      </c>
      <c r="AJ1640">
        <v>1</v>
      </c>
      <c r="AK1640">
        <v>1</v>
      </c>
      <c r="AL1640">
        <v>1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 t="s">
        <v>3</v>
      </c>
      <c r="AT1640">
        <v>8.8999999999999999E-3</v>
      </c>
      <c r="AU1640" t="s">
        <v>3</v>
      </c>
      <c r="AV1640">
        <v>0</v>
      </c>
      <c r="AW1640">
        <v>2</v>
      </c>
      <c r="AX1640">
        <v>36409424</v>
      </c>
      <c r="AY1640">
        <v>1</v>
      </c>
      <c r="AZ1640">
        <v>0</v>
      </c>
      <c r="BA1640">
        <v>1600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X1640">
        <f>Y1640*Source!I1811</f>
        <v>3.5599999999999998E-4</v>
      </c>
      <c r="CY1640">
        <f>AA1640</f>
        <v>0</v>
      </c>
      <c r="CZ1640">
        <f>AE1640</f>
        <v>0</v>
      </c>
      <c r="DA1640">
        <f>AI1640</f>
        <v>1</v>
      </c>
      <c r="DB1640">
        <f>ROUND(ROUND(AT1640*CZ1640,2),2)</f>
        <v>0</v>
      </c>
      <c r="DC1640">
        <f>ROUND(ROUND(AT1640*AG1640,2),2)</f>
        <v>0</v>
      </c>
    </row>
    <row r="1641" spans="1:107">
      <c r="A1641">
        <f>ROW(Source!A1814)</f>
        <v>1814</v>
      </c>
      <c r="B1641">
        <v>36401907</v>
      </c>
      <c r="C1641">
        <v>36409427</v>
      </c>
      <c r="D1641">
        <v>18410572</v>
      </c>
      <c r="E1641">
        <v>1</v>
      </c>
      <c r="F1641">
        <v>1</v>
      </c>
      <c r="G1641">
        <v>1</v>
      </c>
      <c r="H1641">
        <v>1</v>
      </c>
      <c r="I1641" t="s">
        <v>551</v>
      </c>
      <c r="J1641" t="s">
        <v>3</v>
      </c>
      <c r="K1641" t="s">
        <v>552</v>
      </c>
      <c r="L1641">
        <v>1369</v>
      </c>
      <c r="N1641">
        <v>1013</v>
      </c>
      <c r="O1641" t="s">
        <v>514</v>
      </c>
      <c r="P1641" t="s">
        <v>514</v>
      </c>
      <c r="Q1641">
        <v>1</v>
      </c>
      <c r="W1641">
        <v>0</v>
      </c>
      <c r="X1641">
        <v>-546915240</v>
      </c>
      <c r="Y1641">
        <v>84.11099999999999</v>
      </c>
      <c r="AA1641">
        <v>0</v>
      </c>
      <c r="AB1641">
        <v>0</v>
      </c>
      <c r="AC1641">
        <v>0</v>
      </c>
      <c r="AD1641">
        <v>279.16000000000003</v>
      </c>
      <c r="AE1641">
        <v>0</v>
      </c>
      <c r="AF1641">
        <v>0</v>
      </c>
      <c r="AG1641">
        <v>0</v>
      </c>
      <c r="AH1641">
        <v>279.16000000000003</v>
      </c>
      <c r="AI1641">
        <v>1</v>
      </c>
      <c r="AJ1641">
        <v>1</v>
      </c>
      <c r="AK1641">
        <v>1</v>
      </c>
      <c r="AL1641">
        <v>1</v>
      </c>
      <c r="AN1641">
        <v>0</v>
      </c>
      <c r="AO1641">
        <v>1</v>
      </c>
      <c r="AP1641">
        <v>1</v>
      </c>
      <c r="AQ1641">
        <v>0</v>
      </c>
      <c r="AR1641">
        <v>0</v>
      </c>
      <c r="AS1641" t="s">
        <v>3</v>
      </c>
      <c r="AT1641">
        <v>73.14</v>
      </c>
      <c r="AU1641" t="s">
        <v>167</v>
      </c>
      <c r="AV1641">
        <v>1</v>
      </c>
      <c r="AW1641">
        <v>2</v>
      </c>
      <c r="AX1641">
        <v>36409436</v>
      </c>
      <c r="AY1641">
        <v>2</v>
      </c>
      <c r="AZ1641">
        <v>131072</v>
      </c>
      <c r="BA1641">
        <v>1601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X1641">
        <f>Y1641*Source!I1814</f>
        <v>1.6822199999999998</v>
      </c>
      <c r="CY1641">
        <f>AD1641</f>
        <v>279.16000000000003</v>
      </c>
      <c r="CZ1641">
        <f>AH1641</f>
        <v>279.16000000000003</v>
      </c>
      <c r="DA1641">
        <f>AL1641</f>
        <v>1</v>
      </c>
      <c r="DB1641">
        <f>ROUND((ROUND(AT1641*CZ1641,2)*1.15),2)</f>
        <v>23480.42</v>
      </c>
      <c r="DC1641">
        <f>ROUND((ROUND(AT1641*AG1641,2)*1.15),2)</f>
        <v>0</v>
      </c>
    </row>
    <row r="1642" spans="1:107">
      <c r="A1642">
        <f>ROW(Source!A1814)</f>
        <v>1814</v>
      </c>
      <c r="B1642">
        <v>36401907</v>
      </c>
      <c r="C1642">
        <v>36409427</v>
      </c>
      <c r="D1642">
        <v>121548</v>
      </c>
      <c r="E1642">
        <v>1</v>
      </c>
      <c r="F1642">
        <v>1</v>
      </c>
      <c r="G1642">
        <v>1</v>
      </c>
      <c r="H1642">
        <v>1</v>
      </c>
      <c r="I1642" t="s">
        <v>35</v>
      </c>
      <c r="J1642" t="s">
        <v>3</v>
      </c>
      <c r="K1642" t="s">
        <v>515</v>
      </c>
      <c r="L1642">
        <v>608254</v>
      </c>
      <c r="N1642">
        <v>1013</v>
      </c>
      <c r="O1642" t="s">
        <v>516</v>
      </c>
      <c r="P1642" t="s">
        <v>516</v>
      </c>
      <c r="Q1642">
        <v>1</v>
      </c>
      <c r="W1642">
        <v>0</v>
      </c>
      <c r="X1642">
        <v>-185737400</v>
      </c>
      <c r="Y1642">
        <v>1.7125000000000001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1</v>
      </c>
      <c r="AJ1642">
        <v>1</v>
      </c>
      <c r="AK1642">
        <v>1</v>
      </c>
      <c r="AL1642">
        <v>1</v>
      </c>
      <c r="AN1642">
        <v>0</v>
      </c>
      <c r="AO1642">
        <v>1</v>
      </c>
      <c r="AP1642">
        <v>1</v>
      </c>
      <c r="AQ1642">
        <v>0</v>
      </c>
      <c r="AR1642">
        <v>0</v>
      </c>
      <c r="AS1642" t="s">
        <v>3</v>
      </c>
      <c r="AT1642">
        <v>1.37</v>
      </c>
      <c r="AU1642" t="s">
        <v>133</v>
      </c>
      <c r="AV1642">
        <v>2</v>
      </c>
      <c r="AW1642">
        <v>2</v>
      </c>
      <c r="AX1642">
        <v>36409437</v>
      </c>
      <c r="AY1642">
        <v>1</v>
      </c>
      <c r="AZ1642">
        <v>0</v>
      </c>
      <c r="BA1642">
        <v>1602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X1642">
        <f>Y1642*Source!I1814</f>
        <v>3.4250000000000003E-2</v>
      </c>
      <c r="CY1642">
        <f>AD1642</f>
        <v>0</v>
      </c>
      <c r="CZ1642">
        <f>AH1642</f>
        <v>0</v>
      </c>
      <c r="DA1642">
        <f>AL1642</f>
        <v>1</v>
      </c>
      <c r="DB1642">
        <f>ROUND((ROUND(AT1642*CZ1642,2)*1.25),2)</f>
        <v>0</v>
      </c>
      <c r="DC1642">
        <f>ROUND((ROUND(AT1642*AG1642,2)*1.25),2)</f>
        <v>0</v>
      </c>
    </row>
    <row r="1643" spans="1:107">
      <c r="A1643">
        <f>ROW(Source!A1814)</f>
        <v>1814</v>
      </c>
      <c r="B1643">
        <v>36401907</v>
      </c>
      <c r="C1643">
        <v>36409427</v>
      </c>
      <c r="D1643">
        <v>29172379</v>
      </c>
      <c r="E1643">
        <v>1</v>
      </c>
      <c r="F1643">
        <v>1</v>
      </c>
      <c r="G1643">
        <v>1</v>
      </c>
      <c r="H1643">
        <v>2</v>
      </c>
      <c r="I1643" t="s">
        <v>553</v>
      </c>
      <c r="J1643" t="s">
        <v>554</v>
      </c>
      <c r="K1643" t="s">
        <v>555</v>
      </c>
      <c r="L1643">
        <v>1368</v>
      </c>
      <c r="N1643">
        <v>1011</v>
      </c>
      <c r="O1643" t="s">
        <v>520</v>
      </c>
      <c r="P1643" t="s">
        <v>520</v>
      </c>
      <c r="Q1643">
        <v>1</v>
      </c>
      <c r="W1643">
        <v>0</v>
      </c>
      <c r="X1643">
        <v>-151619853</v>
      </c>
      <c r="Y1643">
        <v>1.7125000000000001</v>
      </c>
      <c r="AA1643">
        <v>0</v>
      </c>
      <c r="AB1643">
        <v>1102.08</v>
      </c>
      <c r="AC1643">
        <v>449.82</v>
      </c>
      <c r="AD1643">
        <v>0</v>
      </c>
      <c r="AE1643">
        <v>0</v>
      </c>
      <c r="AF1643">
        <v>112</v>
      </c>
      <c r="AG1643">
        <v>13.5</v>
      </c>
      <c r="AH1643">
        <v>0</v>
      </c>
      <c r="AI1643">
        <v>1</v>
      </c>
      <c r="AJ1643">
        <v>9.84</v>
      </c>
      <c r="AK1643">
        <v>33.32</v>
      </c>
      <c r="AL1643">
        <v>1</v>
      </c>
      <c r="AN1643">
        <v>0</v>
      </c>
      <c r="AO1643">
        <v>1</v>
      </c>
      <c r="AP1643">
        <v>1</v>
      </c>
      <c r="AQ1643">
        <v>0</v>
      </c>
      <c r="AR1643">
        <v>0</v>
      </c>
      <c r="AS1643" t="s">
        <v>3</v>
      </c>
      <c r="AT1643">
        <v>1.37</v>
      </c>
      <c r="AU1643" t="s">
        <v>133</v>
      </c>
      <c r="AV1643">
        <v>0</v>
      </c>
      <c r="AW1643">
        <v>2</v>
      </c>
      <c r="AX1643">
        <v>36409438</v>
      </c>
      <c r="AY1643">
        <v>1</v>
      </c>
      <c r="AZ1643">
        <v>0</v>
      </c>
      <c r="BA1643">
        <v>1603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X1643">
        <f>Y1643*Source!I1814</f>
        <v>3.4250000000000003E-2</v>
      </c>
      <c r="CY1643">
        <f>AB1643</f>
        <v>1102.08</v>
      </c>
      <c r="CZ1643">
        <f>AF1643</f>
        <v>112</v>
      </c>
      <c r="DA1643">
        <f>AJ1643</f>
        <v>9.84</v>
      </c>
      <c r="DB1643">
        <f>ROUND((ROUND(AT1643*CZ1643,2)*1.25),2)</f>
        <v>191.8</v>
      </c>
      <c r="DC1643">
        <f>ROUND((ROUND(AT1643*AG1643,2)*1.25),2)</f>
        <v>23.13</v>
      </c>
    </row>
    <row r="1644" spans="1:107">
      <c r="A1644">
        <f>ROW(Source!A1814)</f>
        <v>1814</v>
      </c>
      <c r="B1644">
        <v>36401907</v>
      </c>
      <c r="C1644">
        <v>36409427</v>
      </c>
      <c r="D1644">
        <v>29174913</v>
      </c>
      <c r="E1644">
        <v>1</v>
      </c>
      <c r="F1644">
        <v>1</v>
      </c>
      <c r="G1644">
        <v>1</v>
      </c>
      <c r="H1644">
        <v>2</v>
      </c>
      <c r="I1644" t="s">
        <v>531</v>
      </c>
      <c r="J1644" t="s">
        <v>532</v>
      </c>
      <c r="K1644" t="s">
        <v>533</v>
      </c>
      <c r="L1644">
        <v>1368</v>
      </c>
      <c r="N1644">
        <v>1011</v>
      </c>
      <c r="O1644" t="s">
        <v>520</v>
      </c>
      <c r="P1644" t="s">
        <v>520</v>
      </c>
      <c r="Q1644">
        <v>1</v>
      </c>
      <c r="W1644">
        <v>0</v>
      </c>
      <c r="X1644">
        <v>458544584</v>
      </c>
      <c r="Y1644">
        <v>2.5750000000000002</v>
      </c>
      <c r="AA1644">
        <v>0</v>
      </c>
      <c r="AB1644">
        <v>932.72</v>
      </c>
      <c r="AC1644">
        <v>386.51</v>
      </c>
      <c r="AD1644">
        <v>0</v>
      </c>
      <c r="AE1644">
        <v>0</v>
      </c>
      <c r="AF1644">
        <v>87.17</v>
      </c>
      <c r="AG1644">
        <v>11.6</v>
      </c>
      <c r="AH1644">
        <v>0</v>
      </c>
      <c r="AI1644">
        <v>1</v>
      </c>
      <c r="AJ1644">
        <v>10.7</v>
      </c>
      <c r="AK1644">
        <v>33.32</v>
      </c>
      <c r="AL1644">
        <v>1</v>
      </c>
      <c r="AN1644">
        <v>0</v>
      </c>
      <c r="AO1644">
        <v>1</v>
      </c>
      <c r="AP1644">
        <v>1</v>
      </c>
      <c r="AQ1644">
        <v>0</v>
      </c>
      <c r="AR1644">
        <v>0</v>
      </c>
      <c r="AS1644" t="s">
        <v>3</v>
      </c>
      <c r="AT1644">
        <v>2.06</v>
      </c>
      <c r="AU1644" t="s">
        <v>133</v>
      </c>
      <c r="AV1644">
        <v>0</v>
      </c>
      <c r="AW1644">
        <v>2</v>
      </c>
      <c r="AX1644">
        <v>36409439</v>
      </c>
      <c r="AY1644">
        <v>1</v>
      </c>
      <c r="AZ1644">
        <v>0</v>
      </c>
      <c r="BA1644">
        <v>1604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X1644">
        <f>Y1644*Source!I1814</f>
        <v>5.1500000000000004E-2</v>
      </c>
      <c r="CY1644">
        <f>AB1644</f>
        <v>932.72</v>
      </c>
      <c r="CZ1644">
        <f>AF1644</f>
        <v>87.17</v>
      </c>
      <c r="DA1644">
        <f>AJ1644</f>
        <v>10.7</v>
      </c>
      <c r="DB1644">
        <f>ROUND((ROUND(AT1644*CZ1644,2)*1.25),2)</f>
        <v>224.46</v>
      </c>
      <c r="DC1644">
        <f>ROUND((ROUND(AT1644*AG1644,2)*1.25),2)</f>
        <v>29.88</v>
      </c>
    </row>
    <row r="1645" spans="1:107">
      <c r="A1645">
        <f>ROW(Source!A1814)</f>
        <v>1814</v>
      </c>
      <c r="B1645">
        <v>36401907</v>
      </c>
      <c r="C1645">
        <v>36409427</v>
      </c>
      <c r="D1645">
        <v>29114836</v>
      </c>
      <c r="E1645">
        <v>1</v>
      </c>
      <c r="F1645">
        <v>1</v>
      </c>
      <c r="G1645">
        <v>1</v>
      </c>
      <c r="H1645">
        <v>3</v>
      </c>
      <c r="I1645" t="s">
        <v>168</v>
      </c>
      <c r="J1645" t="s">
        <v>171</v>
      </c>
      <c r="K1645" t="s">
        <v>169</v>
      </c>
      <c r="L1645">
        <v>1035</v>
      </c>
      <c r="N1645">
        <v>1013</v>
      </c>
      <c r="O1645" t="s">
        <v>170</v>
      </c>
      <c r="P1645" t="s">
        <v>170</v>
      </c>
      <c r="Q1645">
        <v>1</v>
      </c>
      <c r="W1645">
        <v>0</v>
      </c>
      <c r="X1645">
        <v>-1252999712</v>
      </c>
      <c r="Y1645">
        <v>100</v>
      </c>
      <c r="AA1645">
        <v>196.01</v>
      </c>
      <c r="AB1645">
        <v>0</v>
      </c>
      <c r="AC1645">
        <v>0</v>
      </c>
      <c r="AD1645">
        <v>0</v>
      </c>
      <c r="AE1645">
        <v>94.69</v>
      </c>
      <c r="AF1645">
        <v>0</v>
      </c>
      <c r="AG1645">
        <v>0</v>
      </c>
      <c r="AH1645">
        <v>0</v>
      </c>
      <c r="AI1645">
        <v>2.0699999999999998</v>
      </c>
      <c r="AJ1645">
        <v>1</v>
      </c>
      <c r="AK1645">
        <v>1</v>
      </c>
      <c r="AL1645">
        <v>1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 t="s">
        <v>3</v>
      </c>
      <c r="AT1645">
        <v>100</v>
      </c>
      <c r="AU1645" t="s">
        <v>3</v>
      </c>
      <c r="AV1645">
        <v>0</v>
      </c>
      <c r="AW1645">
        <v>1</v>
      </c>
      <c r="AX1645">
        <v>-1</v>
      </c>
      <c r="AY1645">
        <v>0</v>
      </c>
      <c r="AZ1645">
        <v>0</v>
      </c>
      <c r="BA1645" t="s">
        <v>3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X1645">
        <f>Y1645*Source!I1814</f>
        <v>2</v>
      </c>
      <c r="CY1645">
        <f>AA1645</f>
        <v>196.01</v>
      </c>
      <c r="CZ1645">
        <f>AE1645</f>
        <v>94.69</v>
      </c>
      <c r="DA1645">
        <f>AI1645</f>
        <v>2.0699999999999998</v>
      </c>
      <c r="DB1645">
        <f>ROUND(ROUND(AT1645*CZ1645,2),2)</f>
        <v>9469</v>
      </c>
      <c r="DC1645">
        <f>ROUND(ROUND(AT1645*AG1645,2),2)</f>
        <v>0</v>
      </c>
    </row>
    <row r="1646" spans="1:107">
      <c r="A1646">
        <f>ROW(Source!A1814)</f>
        <v>1814</v>
      </c>
      <c r="B1646">
        <v>36401907</v>
      </c>
      <c r="C1646">
        <v>36409427</v>
      </c>
      <c r="D1646">
        <v>29114332</v>
      </c>
      <c r="E1646">
        <v>1</v>
      </c>
      <c r="F1646">
        <v>1</v>
      </c>
      <c r="G1646">
        <v>1</v>
      </c>
      <c r="H1646">
        <v>3</v>
      </c>
      <c r="I1646" t="s">
        <v>556</v>
      </c>
      <c r="J1646" t="s">
        <v>557</v>
      </c>
      <c r="K1646" t="s">
        <v>558</v>
      </c>
      <c r="L1646">
        <v>1348</v>
      </c>
      <c r="N1646">
        <v>1009</v>
      </c>
      <c r="O1646" t="s">
        <v>30</v>
      </c>
      <c r="P1646" t="s">
        <v>30</v>
      </c>
      <c r="Q1646">
        <v>1000</v>
      </c>
      <c r="W1646">
        <v>0</v>
      </c>
      <c r="X1646">
        <v>233971917</v>
      </c>
      <c r="Y1646">
        <v>3.3999999999999998E-3</v>
      </c>
      <c r="AA1646">
        <v>54619.68</v>
      </c>
      <c r="AB1646">
        <v>0</v>
      </c>
      <c r="AC1646">
        <v>0</v>
      </c>
      <c r="AD1646">
        <v>0</v>
      </c>
      <c r="AE1646">
        <v>11978</v>
      </c>
      <c r="AF1646">
        <v>0</v>
      </c>
      <c r="AG1646">
        <v>0</v>
      </c>
      <c r="AH1646">
        <v>0</v>
      </c>
      <c r="AI1646">
        <v>4.5599999999999996</v>
      </c>
      <c r="AJ1646">
        <v>1</v>
      </c>
      <c r="AK1646">
        <v>1</v>
      </c>
      <c r="AL1646">
        <v>1</v>
      </c>
      <c r="AN1646">
        <v>0</v>
      </c>
      <c r="AO1646">
        <v>1</v>
      </c>
      <c r="AP1646">
        <v>0</v>
      </c>
      <c r="AQ1646">
        <v>0</v>
      </c>
      <c r="AR1646">
        <v>0</v>
      </c>
      <c r="AS1646" t="s">
        <v>3</v>
      </c>
      <c r="AT1646">
        <v>3.3999999999999998E-3</v>
      </c>
      <c r="AU1646" t="s">
        <v>3</v>
      </c>
      <c r="AV1646">
        <v>0</v>
      </c>
      <c r="AW1646">
        <v>2</v>
      </c>
      <c r="AX1646">
        <v>36409440</v>
      </c>
      <c r="AY1646">
        <v>1</v>
      </c>
      <c r="AZ1646">
        <v>0</v>
      </c>
      <c r="BA1646">
        <v>1605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X1646">
        <f>Y1646*Source!I1814</f>
        <v>6.7999999999999999E-5</v>
      </c>
      <c r="CY1646">
        <f>AA1646</f>
        <v>54619.68</v>
      </c>
      <c r="CZ1646">
        <f>AE1646</f>
        <v>11978</v>
      </c>
      <c r="DA1646">
        <f>AI1646</f>
        <v>4.5599999999999996</v>
      </c>
      <c r="DB1646">
        <f>ROUND(ROUND(AT1646*CZ1646,2),2)</f>
        <v>40.729999999999997</v>
      </c>
      <c r="DC1646">
        <f>ROUND(ROUND(AT1646*AG1646,2),2)</f>
        <v>0</v>
      </c>
    </row>
    <row r="1647" spans="1:107">
      <c r="A1647">
        <f>ROW(Source!A1814)</f>
        <v>1814</v>
      </c>
      <c r="B1647">
        <v>36401907</v>
      </c>
      <c r="C1647">
        <v>36409427</v>
      </c>
      <c r="D1647">
        <v>29130561</v>
      </c>
      <c r="E1647">
        <v>1</v>
      </c>
      <c r="F1647">
        <v>1</v>
      </c>
      <c r="G1647">
        <v>1</v>
      </c>
      <c r="H1647">
        <v>3</v>
      </c>
      <c r="I1647" t="s">
        <v>177</v>
      </c>
      <c r="J1647" t="s">
        <v>179</v>
      </c>
      <c r="K1647" t="s">
        <v>178</v>
      </c>
      <c r="L1647">
        <v>1327</v>
      </c>
      <c r="N1647">
        <v>1005</v>
      </c>
      <c r="O1647" t="s">
        <v>155</v>
      </c>
      <c r="P1647" t="s">
        <v>155</v>
      </c>
      <c r="Q1647">
        <v>1</v>
      </c>
      <c r="W1647">
        <v>1</v>
      </c>
      <c r="X1647">
        <v>-172969429</v>
      </c>
      <c r="Y1647">
        <v>-100</v>
      </c>
      <c r="AA1647">
        <v>1039.1400000000001</v>
      </c>
      <c r="AB1647">
        <v>0</v>
      </c>
      <c r="AC1647">
        <v>0</v>
      </c>
      <c r="AD1647">
        <v>0</v>
      </c>
      <c r="AE1647">
        <v>207</v>
      </c>
      <c r="AF1647">
        <v>0</v>
      </c>
      <c r="AG1647">
        <v>0</v>
      </c>
      <c r="AH1647">
        <v>0</v>
      </c>
      <c r="AI1647">
        <v>5.0199999999999996</v>
      </c>
      <c r="AJ1647">
        <v>1</v>
      </c>
      <c r="AK1647">
        <v>1</v>
      </c>
      <c r="AL1647">
        <v>1</v>
      </c>
      <c r="AN1647">
        <v>0</v>
      </c>
      <c r="AO1647">
        <v>1</v>
      </c>
      <c r="AP1647">
        <v>0</v>
      </c>
      <c r="AQ1647">
        <v>0</v>
      </c>
      <c r="AR1647">
        <v>0</v>
      </c>
      <c r="AS1647" t="s">
        <v>3</v>
      </c>
      <c r="AT1647">
        <v>-100</v>
      </c>
      <c r="AU1647" t="s">
        <v>3</v>
      </c>
      <c r="AV1647">
        <v>0</v>
      </c>
      <c r="AW1647">
        <v>2</v>
      </c>
      <c r="AX1647">
        <v>36409442</v>
      </c>
      <c r="AY1647">
        <v>1</v>
      </c>
      <c r="AZ1647">
        <v>6144</v>
      </c>
      <c r="BA1647">
        <v>1607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X1647">
        <f>Y1647*Source!I1814</f>
        <v>-2</v>
      </c>
      <c r="CY1647">
        <f>AA1647</f>
        <v>1039.1400000000001</v>
      </c>
      <c r="CZ1647">
        <f>AE1647</f>
        <v>207</v>
      </c>
      <c r="DA1647">
        <f>AI1647</f>
        <v>5.0199999999999996</v>
      </c>
      <c r="DB1647">
        <f>ROUND(ROUND(AT1647*CZ1647,2),2)</f>
        <v>-20700</v>
      </c>
      <c r="DC1647">
        <f>ROUND(ROUND(AT1647*AG1647,2),2)</f>
        <v>0</v>
      </c>
    </row>
    <row r="1648" spans="1:107">
      <c r="A1648">
        <f>ROW(Source!A1814)</f>
        <v>1814</v>
      </c>
      <c r="B1648">
        <v>36401907</v>
      </c>
      <c r="C1648">
        <v>36409427</v>
      </c>
      <c r="D1648">
        <v>29130519</v>
      </c>
      <c r="E1648">
        <v>1</v>
      </c>
      <c r="F1648">
        <v>1</v>
      </c>
      <c r="G1648">
        <v>1</v>
      </c>
      <c r="H1648">
        <v>3</v>
      </c>
      <c r="I1648" t="s">
        <v>173</v>
      </c>
      <c r="J1648" t="s">
        <v>175</v>
      </c>
      <c r="K1648" t="s">
        <v>174</v>
      </c>
      <c r="L1648">
        <v>1327</v>
      </c>
      <c r="N1648">
        <v>1005</v>
      </c>
      <c r="O1648" t="s">
        <v>155</v>
      </c>
      <c r="P1648" t="s">
        <v>155</v>
      </c>
      <c r="Q1648">
        <v>1</v>
      </c>
      <c r="W1648">
        <v>0</v>
      </c>
      <c r="X1648">
        <v>-1775669208</v>
      </c>
      <c r="Y1648">
        <v>100</v>
      </c>
      <c r="AA1648">
        <v>11067.52</v>
      </c>
      <c r="AB1648">
        <v>0</v>
      </c>
      <c r="AC1648">
        <v>0</v>
      </c>
      <c r="AD1648">
        <v>0</v>
      </c>
      <c r="AE1648">
        <v>4535.87</v>
      </c>
      <c r="AF1648">
        <v>0</v>
      </c>
      <c r="AG1648">
        <v>0</v>
      </c>
      <c r="AH1648">
        <v>0</v>
      </c>
      <c r="AI1648">
        <v>2.44</v>
      </c>
      <c r="AJ1648">
        <v>1</v>
      </c>
      <c r="AK1648">
        <v>1</v>
      </c>
      <c r="AL1648">
        <v>1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 t="s">
        <v>3</v>
      </c>
      <c r="AT1648">
        <v>100</v>
      </c>
      <c r="AU1648" t="s">
        <v>3</v>
      </c>
      <c r="AV1648">
        <v>0</v>
      </c>
      <c r="AW1648">
        <v>1</v>
      </c>
      <c r="AX1648">
        <v>-1</v>
      </c>
      <c r="AY1648">
        <v>0</v>
      </c>
      <c r="AZ1648">
        <v>0</v>
      </c>
      <c r="BA1648" t="s">
        <v>3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X1648">
        <f>Y1648*Source!I1814</f>
        <v>2</v>
      </c>
      <c r="CY1648">
        <f>AA1648</f>
        <v>11067.52</v>
      </c>
      <c r="CZ1648">
        <f>AE1648</f>
        <v>4535.87</v>
      </c>
      <c r="DA1648">
        <f>AI1648</f>
        <v>2.44</v>
      </c>
      <c r="DB1648">
        <f>ROUND(ROUND(AT1648*CZ1648,2),2)</f>
        <v>453587</v>
      </c>
      <c r="DC1648">
        <f>ROUND(ROUND(AT1648*AG1648,2),2)</f>
        <v>0</v>
      </c>
    </row>
    <row r="1649" spans="1:107">
      <c r="A1649">
        <f>ROW(Source!A1818)</f>
        <v>1818</v>
      </c>
      <c r="B1649">
        <v>36401907</v>
      </c>
      <c r="C1649">
        <v>36409446</v>
      </c>
      <c r="D1649">
        <v>18408291</v>
      </c>
      <c r="E1649">
        <v>1</v>
      </c>
      <c r="F1649">
        <v>1</v>
      </c>
      <c r="G1649">
        <v>1</v>
      </c>
      <c r="H1649">
        <v>1</v>
      </c>
      <c r="I1649" t="s">
        <v>559</v>
      </c>
      <c r="J1649" t="s">
        <v>3</v>
      </c>
      <c r="K1649" t="s">
        <v>560</v>
      </c>
      <c r="L1649">
        <v>1369</v>
      </c>
      <c r="N1649">
        <v>1013</v>
      </c>
      <c r="O1649" t="s">
        <v>514</v>
      </c>
      <c r="P1649" t="s">
        <v>514</v>
      </c>
      <c r="Q1649">
        <v>1</v>
      </c>
      <c r="W1649">
        <v>0</v>
      </c>
      <c r="X1649">
        <v>1933892413</v>
      </c>
      <c r="Y1649">
        <v>8.9930000000000003</v>
      </c>
      <c r="AA1649">
        <v>0</v>
      </c>
      <c r="AB1649">
        <v>0</v>
      </c>
      <c r="AC1649">
        <v>0</v>
      </c>
      <c r="AD1649">
        <v>260.95999999999998</v>
      </c>
      <c r="AE1649">
        <v>0</v>
      </c>
      <c r="AF1649">
        <v>0</v>
      </c>
      <c r="AG1649">
        <v>0</v>
      </c>
      <c r="AH1649">
        <v>260.95999999999998</v>
      </c>
      <c r="AI1649">
        <v>1</v>
      </c>
      <c r="AJ1649">
        <v>1</v>
      </c>
      <c r="AK1649">
        <v>1</v>
      </c>
      <c r="AL1649">
        <v>1</v>
      </c>
      <c r="AN1649">
        <v>0</v>
      </c>
      <c r="AO1649">
        <v>1</v>
      </c>
      <c r="AP1649">
        <v>1</v>
      </c>
      <c r="AQ1649">
        <v>0</v>
      </c>
      <c r="AR1649">
        <v>0</v>
      </c>
      <c r="AS1649" t="s">
        <v>3</v>
      </c>
      <c r="AT1649">
        <v>7.82</v>
      </c>
      <c r="AU1649" t="s">
        <v>134</v>
      </c>
      <c r="AV1649">
        <v>1</v>
      </c>
      <c r="AW1649">
        <v>2</v>
      </c>
      <c r="AX1649">
        <v>36409451</v>
      </c>
      <c r="AY1649">
        <v>1</v>
      </c>
      <c r="AZ1649">
        <v>0</v>
      </c>
      <c r="BA1649">
        <v>1608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X1649">
        <f>Y1649*Source!I1818</f>
        <v>0.44965000000000005</v>
      </c>
      <c r="CY1649">
        <f>AD1649</f>
        <v>260.95999999999998</v>
      </c>
      <c r="CZ1649">
        <f>AH1649</f>
        <v>260.95999999999998</v>
      </c>
      <c r="DA1649">
        <f>AL1649</f>
        <v>1</v>
      </c>
      <c r="DB1649">
        <f>ROUND((ROUND(AT1649*CZ1649,2)*1.15),2)</f>
        <v>2346.8200000000002</v>
      </c>
      <c r="DC1649">
        <f>ROUND((ROUND(AT1649*AG1649,2)*1.15),2)</f>
        <v>0</v>
      </c>
    </row>
    <row r="1650" spans="1:107">
      <c r="A1650">
        <f>ROW(Source!A1818)</f>
        <v>1818</v>
      </c>
      <c r="B1650">
        <v>36401907</v>
      </c>
      <c r="C1650">
        <v>36409446</v>
      </c>
      <c r="D1650">
        <v>29174913</v>
      </c>
      <c r="E1650">
        <v>1</v>
      </c>
      <c r="F1650">
        <v>1</v>
      </c>
      <c r="G1650">
        <v>1</v>
      </c>
      <c r="H1650">
        <v>2</v>
      </c>
      <c r="I1650" t="s">
        <v>531</v>
      </c>
      <c r="J1650" t="s">
        <v>532</v>
      </c>
      <c r="K1650" t="s">
        <v>533</v>
      </c>
      <c r="L1650">
        <v>1368</v>
      </c>
      <c r="N1650">
        <v>1011</v>
      </c>
      <c r="O1650" t="s">
        <v>520</v>
      </c>
      <c r="P1650" t="s">
        <v>520</v>
      </c>
      <c r="Q1650">
        <v>1</v>
      </c>
      <c r="W1650">
        <v>0</v>
      </c>
      <c r="X1650">
        <v>458544584</v>
      </c>
      <c r="Y1650">
        <v>0.05</v>
      </c>
      <c r="AA1650">
        <v>0</v>
      </c>
      <c r="AB1650">
        <v>932.72</v>
      </c>
      <c r="AC1650">
        <v>386.51</v>
      </c>
      <c r="AD1650">
        <v>0</v>
      </c>
      <c r="AE1650">
        <v>0</v>
      </c>
      <c r="AF1650">
        <v>87.17</v>
      </c>
      <c r="AG1650">
        <v>11.6</v>
      </c>
      <c r="AH1650">
        <v>0</v>
      </c>
      <c r="AI1650">
        <v>1</v>
      </c>
      <c r="AJ1650">
        <v>10.7</v>
      </c>
      <c r="AK1650">
        <v>33.32</v>
      </c>
      <c r="AL1650">
        <v>1</v>
      </c>
      <c r="AN1650">
        <v>0</v>
      </c>
      <c r="AO1650">
        <v>1</v>
      </c>
      <c r="AP1650">
        <v>1</v>
      </c>
      <c r="AQ1650">
        <v>0</v>
      </c>
      <c r="AR1650">
        <v>0</v>
      </c>
      <c r="AS1650" t="s">
        <v>3</v>
      </c>
      <c r="AT1650">
        <v>0.04</v>
      </c>
      <c r="AU1650" t="s">
        <v>133</v>
      </c>
      <c r="AV1650">
        <v>0</v>
      </c>
      <c r="AW1650">
        <v>2</v>
      </c>
      <c r="AX1650">
        <v>36409452</v>
      </c>
      <c r="AY1650">
        <v>1</v>
      </c>
      <c r="AZ1650">
        <v>0</v>
      </c>
      <c r="BA1650">
        <v>1609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X1650">
        <f>Y1650*Source!I1818</f>
        <v>2.5000000000000005E-3</v>
      </c>
      <c r="CY1650">
        <f>AB1650</f>
        <v>932.72</v>
      </c>
      <c r="CZ1650">
        <f>AF1650</f>
        <v>87.17</v>
      </c>
      <c r="DA1650">
        <f>AJ1650</f>
        <v>10.7</v>
      </c>
      <c r="DB1650">
        <f>ROUND((ROUND(AT1650*CZ1650,2)*1.25),2)</f>
        <v>4.3600000000000003</v>
      </c>
      <c r="DC1650">
        <f>ROUND((ROUND(AT1650*AG1650,2)*1.25),2)</f>
        <v>0.57999999999999996</v>
      </c>
    </row>
    <row r="1651" spans="1:107">
      <c r="A1651">
        <f>ROW(Source!A1818)</f>
        <v>1818</v>
      </c>
      <c r="B1651">
        <v>36401907</v>
      </c>
      <c r="C1651">
        <v>36409446</v>
      </c>
      <c r="D1651">
        <v>29114332</v>
      </c>
      <c r="E1651">
        <v>1</v>
      </c>
      <c r="F1651">
        <v>1</v>
      </c>
      <c r="G1651">
        <v>1</v>
      </c>
      <c r="H1651">
        <v>3</v>
      </c>
      <c r="I1651" t="s">
        <v>556</v>
      </c>
      <c r="J1651" t="s">
        <v>557</v>
      </c>
      <c r="K1651" t="s">
        <v>558</v>
      </c>
      <c r="L1651">
        <v>1348</v>
      </c>
      <c r="N1651">
        <v>1009</v>
      </c>
      <c r="O1651" t="s">
        <v>30</v>
      </c>
      <c r="P1651" t="s">
        <v>30</v>
      </c>
      <c r="Q1651">
        <v>1000</v>
      </c>
      <c r="W1651">
        <v>0</v>
      </c>
      <c r="X1651">
        <v>233971917</v>
      </c>
      <c r="Y1651">
        <v>7.1000000000000002E-4</v>
      </c>
      <c r="AA1651">
        <v>54619.68</v>
      </c>
      <c r="AB1651">
        <v>0</v>
      </c>
      <c r="AC1651">
        <v>0</v>
      </c>
      <c r="AD1651">
        <v>0</v>
      </c>
      <c r="AE1651">
        <v>11978</v>
      </c>
      <c r="AF1651">
        <v>0</v>
      </c>
      <c r="AG1651">
        <v>0</v>
      </c>
      <c r="AH1651">
        <v>0</v>
      </c>
      <c r="AI1651">
        <v>4.5599999999999996</v>
      </c>
      <c r="AJ1651">
        <v>1</v>
      </c>
      <c r="AK1651">
        <v>1</v>
      </c>
      <c r="AL1651">
        <v>1</v>
      </c>
      <c r="AN1651">
        <v>0</v>
      </c>
      <c r="AO1651">
        <v>1</v>
      </c>
      <c r="AP1651">
        <v>0</v>
      </c>
      <c r="AQ1651">
        <v>0</v>
      </c>
      <c r="AR1651">
        <v>0</v>
      </c>
      <c r="AS1651" t="s">
        <v>3</v>
      </c>
      <c r="AT1651">
        <v>7.1000000000000002E-4</v>
      </c>
      <c r="AU1651" t="s">
        <v>3</v>
      </c>
      <c r="AV1651">
        <v>0</v>
      </c>
      <c r="AW1651">
        <v>2</v>
      </c>
      <c r="AX1651">
        <v>36409453</v>
      </c>
      <c r="AY1651">
        <v>1</v>
      </c>
      <c r="AZ1651">
        <v>0</v>
      </c>
      <c r="BA1651">
        <v>1610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X1651">
        <f>Y1651*Source!I1818</f>
        <v>3.5500000000000002E-5</v>
      </c>
      <c r="CY1651">
        <f>AA1651</f>
        <v>54619.68</v>
      </c>
      <c r="CZ1651">
        <f>AE1651</f>
        <v>11978</v>
      </c>
      <c r="DA1651">
        <f>AI1651</f>
        <v>4.5599999999999996</v>
      </c>
      <c r="DB1651">
        <f>ROUND(ROUND(AT1651*CZ1651,2),2)</f>
        <v>8.5</v>
      </c>
      <c r="DC1651">
        <f>ROUND(ROUND(AT1651*AG1651,2),2)</f>
        <v>0</v>
      </c>
    </row>
    <row r="1652" spans="1:107">
      <c r="A1652">
        <f>ROW(Source!A1818)</f>
        <v>1818</v>
      </c>
      <c r="B1652">
        <v>36401907</v>
      </c>
      <c r="C1652">
        <v>36409446</v>
      </c>
      <c r="D1652">
        <v>29131015</v>
      </c>
      <c r="E1652">
        <v>1</v>
      </c>
      <c r="F1652">
        <v>1</v>
      </c>
      <c r="G1652">
        <v>1</v>
      </c>
      <c r="H1652">
        <v>3</v>
      </c>
      <c r="I1652" t="s">
        <v>561</v>
      </c>
      <c r="J1652" t="s">
        <v>562</v>
      </c>
      <c r="K1652" t="s">
        <v>563</v>
      </c>
      <c r="L1652">
        <v>1301</v>
      </c>
      <c r="N1652">
        <v>1003</v>
      </c>
      <c r="O1652" t="s">
        <v>142</v>
      </c>
      <c r="P1652" t="s">
        <v>142</v>
      </c>
      <c r="Q1652">
        <v>1</v>
      </c>
      <c r="W1652">
        <v>0</v>
      </c>
      <c r="X1652">
        <v>-497354979</v>
      </c>
      <c r="Y1652">
        <v>112</v>
      </c>
      <c r="AA1652">
        <v>32.03</v>
      </c>
      <c r="AB1652">
        <v>0</v>
      </c>
      <c r="AC1652">
        <v>0</v>
      </c>
      <c r="AD1652">
        <v>0</v>
      </c>
      <c r="AE1652">
        <v>3.93</v>
      </c>
      <c r="AF1652">
        <v>0</v>
      </c>
      <c r="AG1652">
        <v>0</v>
      </c>
      <c r="AH1652">
        <v>0</v>
      </c>
      <c r="AI1652">
        <v>8.15</v>
      </c>
      <c r="AJ1652">
        <v>1</v>
      </c>
      <c r="AK1652">
        <v>1</v>
      </c>
      <c r="AL1652">
        <v>1</v>
      </c>
      <c r="AN1652">
        <v>0</v>
      </c>
      <c r="AO1652">
        <v>1</v>
      </c>
      <c r="AP1652">
        <v>0</v>
      </c>
      <c r="AQ1652">
        <v>0</v>
      </c>
      <c r="AR1652">
        <v>0</v>
      </c>
      <c r="AS1652" t="s">
        <v>3</v>
      </c>
      <c r="AT1652">
        <v>112</v>
      </c>
      <c r="AU1652" t="s">
        <v>3</v>
      </c>
      <c r="AV1652">
        <v>0</v>
      </c>
      <c r="AW1652">
        <v>2</v>
      </c>
      <c r="AX1652">
        <v>36409454</v>
      </c>
      <c r="AY1652">
        <v>1</v>
      </c>
      <c r="AZ1652">
        <v>0</v>
      </c>
      <c r="BA1652">
        <v>1611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X1652">
        <f>Y1652*Source!I1818</f>
        <v>5.6000000000000005</v>
      </c>
      <c r="CY1652">
        <f>AA1652</f>
        <v>32.03</v>
      </c>
      <c r="CZ1652">
        <f>AE1652</f>
        <v>3.93</v>
      </c>
      <c r="DA1652">
        <f>AI1652</f>
        <v>8.15</v>
      </c>
      <c r="DB1652">
        <f>ROUND(ROUND(AT1652*CZ1652,2),2)</f>
        <v>440.16</v>
      </c>
      <c r="DC1652">
        <f>ROUND(ROUND(AT1652*AG1652,2),2)</f>
        <v>0</v>
      </c>
    </row>
    <row r="1653" spans="1:107">
      <c r="A1653">
        <f>ROW(Source!A1819)</f>
        <v>1819</v>
      </c>
      <c r="B1653">
        <v>36401907</v>
      </c>
      <c r="C1653">
        <v>36409455</v>
      </c>
      <c r="D1653">
        <v>18407150</v>
      </c>
      <c r="E1653">
        <v>1</v>
      </c>
      <c r="F1653">
        <v>1</v>
      </c>
      <c r="G1653">
        <v>1</v>
      </c>
      <c r="H1653">
        <v>1</v>
      </c>
      <c r="I1653" t="s">
        <v>529</v>
      </c>
      <c r="J1653" t="s">
        <v>3</v>
      </c>
      <c r="K1653" t="s">
        <v>530</v>
      </c>
      <c r="L1653">
        <v>1369</v>
      </c>
      <c r="N1653">
        <v>1013</v>
      </c>
      <c r="O1653" t="s">
        <v>514</v>
      </c>
      <c r="P1653" t="s">
        <v>514</v>
      </c>
      <c r="Q1653">
        <v>1</v>
      </c>
      <c r="W1653">
        <v>0</v>
      </c>
      <c r="X1653">
        <v>-931037793</v>
      </c>
      <c r="Y1653">
        <v>51.405000000000001</v>
      </c>
      <c r="AA1653">
        <v>0</v>
      </c>
      <c r="AB1653">
        <v>0</v>
      </c>
      <c r="AC1653">
        <v>0</v>
      </c>
      <c r="AD1653">
        <v>272.45</v>
      </c>
      <c r="AE1653">
        <v>0</v>
      </c>
      <c r="AF1653">
        <v>0</v>
      </c>
      <c r="AG1653">
        <v>0</v>
      </c>
      <c r="AH1653">
        <v>272.45</v>
      </c>
      <c r="AI1653">
        <v>1</v>
      </c>
      <c r="AJ1653">
        <v>1</v>
      </c>
      <c r="AK1653">
        <v>1</v>
      </c>
      <c r="AL1653">
        <v>1</v>
      </c>
      <c r="AN1653">
        <v>0</v>
      </c>
      <c r="AO1653">
        <v>1</v>
      </c>
      <c r="AP1653">
        <v>1</v>
      </c>
      <c r="AQ1653">
        <v>0</v>
      </c>
      <c r="AR1653">
        <v>0</v>
      </c>
      <c r="AS1653" t="s">
        <v>3</v>
      </c>
      <c r="AT1653">
        <v>44.7</v>
      </c>
      <c r="AU1653" t="s">
        <v>134</v>
      </c>
      <c r="AV1653">
        <v>1</v>
      </c>
      <c r="AW1653">
        <v>2</v>
      </c>
      <c r="AX1653">
        <v>36409469</v>
      </c>
      <c r="AY1653">
        <v>1</v>
      </c>
      <c r="AZ1653">
        <v>0</v>
      </c>
      <c r="BA1653">
        <v>1612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X1653">
        <f>Y1653*Source!I1819</f>
        <v>14.136375000000001</v>
      </c>
      <c r="CY1653">
        <f>AD1653</f>
        <v>272.45</v>
      </c>
      <c r="CZ1653">
        <f>AH1653</f>
        <v>272.45</v>
      </c>
      <c r="DA1653">
        <f>AL1653</f>
        <v>1</v>
      </c>
      <c r="DB1653">
        <f>ROUND((ROUND(AT1653*CZ1653,2)*1.15),2)</f>
        <v>14005.3</v>
      </c>
      <c r="DC1653">
        <f>ROUND((ROUND(AT1653*AG1653,2)*1.15),2)</f>
        <v>0</v>
      </c>
    </row>
    <row r="1654" spans="1:107">
      <c r="A1654">
        <f>ROW(Source!A1819)</f>
        <v>1819</v>
      </c>
      <c r="B1654">
        <v>36401907</v>
      </c>
      <c r="C1654">
        <v>36409455</v>
      </c>
      <c r="D1654">
        <v>121548</v>
      </c>
      <c r="E1654">
        <v>1</v>
      </c>
      <c r="F1654">
        <v>1</v>
      </c>
      <c r="G1654">
        <v>1</v>
      </c>
      <c r="H1654">
        <v>1</v>
      </c>
      <c r="I1654" t="s">
        <v>35</v>
      </c>
      <c r="J1654" t="s">
        <v>3</v>
      </c>
      <c r="K1654" t="s">
        <v>515</v>
      </c>
      <c r="L1654">
        <v>608254</v>
      </c>
      <c r="N1654">
        <v>1013</v>
      </c>
      <c r="O1654" t="s">
        <v>516</v>
      </c>
      <c r="P1654" t="s">
        <v>516</v>
      </c>
      <c r="Q1654">
        <v>1</v>
      </c>
      <c r="W1654">
        <v>0</v>
      </c>
      <c r="X1654">
        <v>-185737400</v>
      </c>
      <c r="Y1654">
        <v>0.17500000000000002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1</v>
      </c>
      <c r="AJ1654">
        <v>1</v>
      </c>
      <c r="AK1654">
        <v>1</v>
      </c>
      <c r="AL1654">
        <v>1</v>
      </c>
      <c r="AN1654">
        <v>0</v>
      </c>
      <c r="AO1654">
        <v>1</v>
      </c>
      <c r="AP1654">
        <v>1</v>
      </c>
      <c r="AQ1654">
        <v>0</v>
      </c>
      <c r="AR1654">
        <v>0</v>
      </c>
      <c r="AS1654" t="s">
        <v>3</v>
      </c>
      <c r="AT1654">
        <v>0.14000000000000001</v>
      </c>
      <c r="AU1654" t="s">
        <v>133</v>
      </c>
      <c r="AV1654">
        <v>2</v>
      </c>
      <c r="AW1654">
        <v>2</v>
      </c>
      <c r="AX1654">
        <v>36409470</v>
      </c>
      <c r="AY1654">
        <v>1</v>
      </c>
      <c r="AZ1654">
        <v>0</v>
      </c>
      <c r="BA1654">
        <v>1613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X1654">
        <f>Y1654*Source!I1819</f>
        <v>4.8125000000000008E-2</v>
      </c>
      <c r="CY1654">
        <f>AD1654</f>
        <v>0</v>
      </c>
      <c r="CZ1654">
        <f>AH1654</f>
        <v>0</v>
      </c>
      <c r="DA1654">
        <f>AL1654</f>
        <v>1</v>
      </c>
      <c r="DB1654">
        <f>ROUND((ROUND(AT1654*CZ1654,2)*1.25),2)</f>
        <v>0</v>
      </c>
      <c r="DC1654">
        <f>ROUND((ROUND(AT1654*AG1654,2)*1.25),2)</f>
        <v>0</v>
      </c>
    </row>
    <row r="1655" spans="1:107">
      <c r="A1655">
        <f>ROW(Source!A1819)</f>
        <v>1819</v>
      </c>
      <c r="B1655">
        <v>36401907</v>
      </c>
      <c r="C1655">
        <v>36409455</v>
      </c>
      <c r="D1655">
        <v>29172479</v>
      </c>
      <c r="E1655">
        <v>1</v>
      </c>
      <c r="F1655">
        <v>1</v>
      </c>
      <c r="G1655">
        <v>1</v>
      </c>
      <c r="H1655">
        <v>2</v>
      </c>
      <c r="I1655" t="s">
        <v>739</v>
      </c>
      <c r="J1655" t="s">
        <v>740</v>
      </c>
      <c r="K1655" t="s">
        <v>741</v>
      </c>
      <c r="L1655">
        <v>1368</v>
      </c>
      <c r="N1655">
        <v>1011</v>
      </c>
      <c r="O1655" t="s">
        <v>520</v>
      </c>
      <c r="P1655" t="s">
        <v>520</v>
      </c>
      <c r="Q1655">
        <v>1</v>
      </c>
      <c r="W1655">
        <v>0</v>
      </c>
      <c r="X1655">
        <v>-996378858</v>
      </c>
      <c r="Y1655">
        <v>0.17500000000000002</v>
      </c>
      <c r="AA1655">
        <v>0</v>
      </c>
      <c r="AB1655">
        <v>901.01</v>
      </c>
      <c r="AC1655">
        <v>335.2</v>
      </c>
      <c r="AD1655">
        <v>0</v>
      </c>
      <c r="AE1655">
        <v>0</v>
      </c>
      <c r="AF1655">
        <v>99.89</v>
      </c>
      <c r="AG1655">
        <v>10.06</v>
      </c>
      <c r="AH1655">
        <v>0</v>
      </c>
      <c r="AI1655">
        <v>1</v>
      </c>
      <c r="AJ1655">
        <v>9.02</v>
      </c>
      <c r="AK1655">
        <v>33.32</v>
      </c>
      <c r="AL1655">
        <v>1</v>
      </c>
      <c r="AN1655">
        <v>0</v>
      </c>
      <c r="AO1655">
        <v>1</v>
      </c>
      <c r="AP1655">
        <v>1</v>
      </c>
      <c r="AQ1655">
        <v>0</v>
      </c>
      <c r="AR1655">
        <v>0</v>
      </c>
      <c r="AS1655" t="s">
        <v>3</v>
      </c>
      <c r="AT1655">
        <v>0.14000000000000001</v>
      </c>
      <c r="AU1655" t="s">
        <v>133</v>
      </c>
      <c r="AV1655">
        <v>0</v>
      </c>
      <c r="AW1655">
        <v>2</v>
      </c>
      <c r="AX1655">
        <v>36409471</v>
      </c>
      <c r="AY1655">
        <v>1</v>
      </c>
      <c r="AZ1655">
        <v>0</v>
      </c>
      <c r="BA1655">
        <v>1614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X1655">
        <f>Y1655*Source!I1819</f>
        <v>4.8125000000000008E-2</v>
      </c>
      <c r="CY1655">
        <f>AB1655</f>
        <v>901.01</v>
      </c>
      <c r="CZ1655">
        <f>AF1655</f>
        <v>99.89</v>
      </c>
      <c r="DA1655">
        <f>AJ1655</f>
        <v>9.02</v>
      </c>
      <c r="DB1655">
        <f>ROUND((ROUND(AT1655*CZ1655,2)*1.25),2)</f>
        <v>17.48</v>
      </c>
      <c r="DC1655">
        <f>ROUND((ROUND(AT1655*AG1655,2)*1.25),2)</f>
        <v>1.76</v>
      </c>
    </row>
    <row r="1656" spans="1:107">
      <c r="A1656">
        <f>ROW(Source!A1819)</f>
        <v>1819</v>
      </c>
      <c r="B1656">
        <v>36401907</v>
      </c>
      <c r="C1656">
        <v>36409455</v>
      </c>
      <c r="D1656">
        <v>29174591</v>
      </c>
      <c r="E1656">
        <v>1</v>
      </c>
      <c r="F1656">
        <v>1</v>
      </c>
      <c r="G1656">
        <v>1</v>
      </c>
      <c r="H1656">
        <v>2</v>
      </c>
      <c r="I1656" t="s">
        <v>542</v>
      </c>
      <c r="J1656" t="s">
        <v>543</v>
      </c>
      <c r="K1656" t="s">
        <v>544</v>
      </c>
      <c r="L1656">
        <v>1368</v>
      </c>
      <c r="N1656">
        <v>1011</v>
      </c>
      <c r="O1656" t="s">
        <v>520</v>
      </c>
      <c r="P1656" t="s">
        <v>520</v>
      </c>
      <c r="Q1656">
        <v>1</v>
      </c>
      <c r="W1656">
        <v>0</v>
      </c>
      <c r="X1656">
        <v>1598042632</v>
      </c>
      <c r="Y1656">
        <v>0.5625</v>
      </c>
      <c r="AA1656">
        <v>0</v>
      </c>
      <c r="AB1656">
        <v>9.4700000000000006</v>
      </c>
      <c r="AC1656">
        <v>0</v>
      </c>
      <c r="AD1656">
        <v>0</v>
      </c>
      <c r="AE1656">
        <v>0</v>
      </c>
      <c r="AF1656">
        <v>0.95</v>
      </c>
      <c r="AG1656">
        <v>0</v>
      </c>
      <c r="AH1656">
        <v>0</v>
      </c>
      <c r="AI1656">
        <v>1</v>
      </c>
      <c r="AJ1656">
        <v>9.9700000000000006</v>
      </c>
      <c r="AK1656">
        <v>33.32</v>
      </c>
      <c r="AL1656">
        <v>1</v>
      </c>
      <c r="AN1656">
        <v>0</v>
      </c>
      <c r="AO1656">
        <v>1</v>
      </c>
      <c r="AP1656">
        <v>1</v>
      </c>
      <c r="AQ1656">
        <v>0</v>
      </c>
      <c r="AR1656">
        <v>0</v>
      </c>
      <c r="AS1656" t="s">
        <v>3</v>
      </c>
      <c r="AT1656">
        <v>0.45</v>
      </c>
      <c r="AU1656" t="s">
        <v>133</v>
      </c>
      <c r="AV1656">
        <v>0</v>
      </c>
      <c r="AW1656">
        <v>2</v>
      </c>
      <c r="AX1656">
        <v>36409472</v>
      </c>
      <c r="AY1656">
        <v>1</v>
      </c>
      <c r="AZ1656">
        <v>0</v>
      </c>
      <c r="BA1656">
        <v>1615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X1656">
        <f>Y1656*Source!I1819</f>
        <v>0.15468750000000001</v>
      </c>
      <c r="CY1656">
        <f>AB1656</f>
        <v>9.4700000000000006</v>
      </c>
      <c r="CZ1656">
        <f>AF1656</f>
        <v>0.95</v>
      </c>
      <c r="DA1656">
        <f>AJ1656</f>
        <v>9.9700000000000006</v>
      </c>
      <c r="DB1656">
        <f>ROUND((ROUND(AT1656*CZ1656,2)*1.25),2)</f>
        <v>0.54</v>
      </c>
      <c r="DC1656">
        <f>ROUND((ROUND(AT1656*AG1656,2)*1.25),2)</f>
        <v>0</v>
      </c>
    </row>
    <row r="1657" spans="1:107">
      <c r="A1657">
        <f>ROW(Source!A1819)</f>
        <v>1819</v>
      </c>
      <c r="B1657">
        <v>36401907</v>
      </c>
      <c r="C1657">
        <v>36409455</v>
      </c>
      <c r="D1657">
        <v>29174913</v>
      </c>
      <c r="E1657">
        <v>1</v>
      </c>
      <c r="F1657">
        <v>1</v>
      </c>
      <c r="G1657">
        <v>1</v>
      </c>
      <c r="H1657">
        <v>2</v>
      </c>
      <c r="I1657" t="s">
        <v>531</v>
      </c>
      <c r="J1657" t="s">
        <v>532</v>
      </c>
      <c r="K1657" t="s">
        <v>533</v>
      </c>
      <c r="L1657">
        <v>1368</v>
      </c>
      <c r="N1657">
        <v>1011</v>
      </c>
      <c r="O1657" t="s">
        <v>520</v>
      </c>
      <c r="P1657" t="s">
        <v>520</v>
      </c>
      <c r="Q1657">
        <v>1</v>
      </c>
      <c r="W1657">
        <v>0</v>
      </c>
      <c r="X1657">
        <v>458544584</v>
      </c>
      <c r="Y1657">
        <v>0.6</v>
      </c>
      <c r="AA1657">
        <v>0</v>
      </c>
      <c r="AB1657">
        <v>932.72</v>
      </c>
      <c r="AC1657">
        <v>386.51</v>
      </c>
      <c r="AD1657">
        <v>0</v>
      </c>
      <c r="AE1657">
        <v>0</v>
      </c>
      <c r="AF1657">
        <v>87.17</v>
      </c>
      <c r="AG1657">
        <v>11.6</v>
      </c>
      <c r="AH1657">
        <v>0</v>
      </c>
      <c r="AI1657">
        <v>1</v>
      </c>
      <c r="AJ1657">
        <v>10.7</v>
      </c>
      <c r="AK1657">
        <v>33.32</v>
      </c>
      <c r="AL1657">
        <v>1</v>
      </c>
      <c r="AN1657">
        <v>0</v>
      </c>
      <c r="AO1657">
        <v>1</v>
      </c>
      <c r="AP1657">
        <v>1</v>
      </c>
      <c r="AQ1657">
        <v>0</v>
      </c>
      <c r="AR1657">
        <v>0</v>
      </c>
      <c r="AS1657" t="s">
        <v>3</v>
      </c>
      <c r="AT1657">
        <v>0.48</v>
      </c>
      <c r="AU1657" t="s">
        <v>133</v>
      </c>
      <c r="AV1657">
        <v>0</v>
      </c>
      <c r="AW1657">
        <v>2</v>
      </c>
      <c r="AX1657">
        <v>36409473</v>
      </c>
      <c r="AY1657">
        <v>1</v>
      </c>
      <c r="AZ1657">
        <v>0</v>
      </c>
      <c r="BA1657">
        <v>1616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X1657">
        <f>Y1657*Source!I1819</f>
        <v>0.16500000000000001</v>
      </c>
      <c r="CY1657">
        <f>AB1657</f>
        <v>932.72</v>
      </c>
      <c r="CZ1657">
        <f>AF1657</f>
        <v>87.17</v>
      </c>
      <c r="DA1657">
        <f>AJ1657</f>
        <v>10.7</v>
      </c>
      <c r="DB1657">
        <f>ROUND((ROUND(AT1657*CZ1657,2)*1.25),2)</f>
        <v>52.3</v>
      </c>
      <c r="DC1657">
        <f>ROUND((ROUND(AT1657*AG1657,2)*1.25),2)</f>
        <v>6.96</v>
      </c>
    </row>
    <row r="1658" spans="1:107">
      <c r="A1658">
        <f>ROW(Source!A1819)</f>
        <v>1819</v>
      </c>
      <c r="B1658">
        <v>36401907</v>
      </c>
      <c r="C1658">
        <v>36409455</v>
      </c>
      <c r="D1658">
        <v>29114340</v>
      </c>
      <c r="E1658">
        <v>1</v>
      </c>
      <c r="F1658">
        <v>1</v>
      </c>
      <c r="G1658">
        <v>1</v>
      </c>
      <c r="H1658">
        <v>3</v>
      </c>
      <c r="I1658" t="s">
        <v>742</v>
      </c>
      <c r="J1658" t="s">
        <v>743</v>
      </c>
      <c r="K1658" t="s">
        <v>744</v>
      </c>
      <c r="L1658">
        <v>1348</v>
      </c>
      <c r="N1658">
        <v>1009</v>
      </c>
      <c r="O1658" t="s">
        <v>30</v>
      </c>
      <c r="P1658" t="s">
        <v>30</v>
      </c>
      <c r="Q1658">
        <v>1000</v>
      </c>
      <c r="W1658">
        <v>0</v>
      </c>
      <c r="X1658">
        <v>-528746691</v>
      </c>
      <c r="Y1658">
        <v>1.6000000000000001E-3</v>
      </c>
      <c r="AA1658">
        <v>54070.5</v>
      </c>
      <c r="AB1658">
        <v>0</v>
      </c>
      <c r="AC1658">
        <v>0</v>
      </c>
      <c r="AD1658">
        <v>0</v>
      </c>
      <c r="AE1658">
        <v>8475</v>
      </c>
      <c r="AF1658">
        <v>0</v>
      </c>
      <c r="AG1658">
        <v>0</v>
      </c>
      <c r="AH1658">
        <v>0</v>
      </c>
      <c r="AI1658">
        <v>6.38</v>
      </c>
      <c r="AJ1658">
        <v>1</v>
      </c>
      <c r="AK1658">
        <v>1</v>
      </c>
      <c r="AL1658">
        <v>1</v>
      </c>
      <c r="AN1658">
        <v>0</v>
      </c>
      <c r="AO1658">
        <v>1</v>
      </c>
      <c r="AP1658">
        <v>1</v>
      </c>
      <c r="AQ1658">
        <v>0</v>
      </c>
      <c r="AR1658">
        <v>0</v>
      </c>
      <c r="AS1658" t="s">
        <v>3</v>
      </c>
      <c r="AT1658">
        <v>1.6000000000000001E-3</v>
      </c>
      <c r="AU1658" t="s">
        <v>3</v>
      </c>
      <c r="AV1658">
        <v>0</v>
      </c>
      <c r="AW1658">
        <v>2</v>
      </c>
      <c r="AX1658">
        <v>36409474</v>
      </c>
      <c r="AY1658">
        <v>1</v>
      </c>
      <c r="AZ1658">
        <v>0</v>
      </c>
      <c r="BA1658">
        <v>1617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X1658">
        <f>Y1658*Source!I1819</f>
        <v>4.4000000000000007E-4</v>
      </c>
      <c r="CY1658">
        <f t="shared" ref="CY1658:CY1665" si="252">AA1658</f>
        <v>54070.5</v>
      </c>
      <c r="CZ1658">
        <f t="shared" ref="CZ1658:CZ1665" si="253">AE1658</f>
        <v>8475</v>
      </c>
      <c r="DA1658">
        <f t="shared" ref="DA1658:DA1665" si="254">AI1658</f>
        <v>6.38</v>
      </c>
      <c r="DB1658">
        <f t="shared" ref="DB1658:DB1665" si="255">ROUND(ROUND(AT1658*CZ1658,2),2)</f>
        <v>13.56</v>
      </c>
      <c r="DC1658">
        <f t="shared" ref="DC1658:DC1665" si="256">ROUND(ROUND(AT1658*AG1658,2),2)</f>
        <v>0</v>
      </c>
    </row>
    <row r="1659" spans="1:107">
      <c r="A1659">
        <f>ROW(Source!A1819)</f>
        <v>1819</v>
      </c>
      <c r="B1659">
        <v>36401907</v>
      </c>
      <c r="C1659">
        <v>36409455</v>
      </c>
      <c r="D1659">
        <v>29109162</v>
      </c>
      <c r="E1659">
        <v>1</v>
      </c>
      <c r="F1659">
        <v>1</v>
      </c>
      <c r="G1659">
        <v>1</v>
      </c>
      <c r="H1659">
        <v>3</v>
      </c>
      <c r="I1659" t="s">
        <v>564</v>
      </c>
      <c r="J1659" t="s">
        <v>565</v>
      </c>
      <c r="K1659" t="s">
        <v>566</v>
      </c>
      <c r="L1659">
        <v>1327</v>
      </c>
      <c r="N1659">
        <v>1005</v>
      </c>
      <c r="O1659" t="s">
        <v>155</v>
      </c>
      <c r="P1659" t="s">
        <v>155</v>
      </c>
      <c r="Q1659">
        <v>1</v>
      </c>
      <c r="W1659">
        <v>0</v>
      </c>
      <c r="X1659">
        <v>2002905425</v>
      </c>
      <c r="Y1659">
        <v>23</v>
      </c>
      <c r="AA1659">
        <v>33.75</v>
      </c>
      <c r="AB1659">
        <v>0</v>
      </c>
      <c r="AC1659">
        <v>0</v>
      </c>
      <c r="AD1659">
        <v>0</v>
      </c>
      <c r="AE1659">
        <v>5.71</v>
      </c>
      <c r="AF1659">
        <v>0</v>
      </c>
      <c r="AG1659">
        <v>0</v>
      </c>
      <c r="AH1659">
        <v>0</v>
      </c>
      <c r="AI1659">
        <v>5.91</v>
      </c>
      <c r="AJ1659">
        <v>1</v>
      </c>
      <c r="AK1659">
        <v>1</v>
      </c>
      <c r="AL1659">
        <v>1</v>
      </c>
      <c r="AN1659">
        <v>0</v>
      </c>
      <c r="AO1659">
        <v>1</v>
      </c>
      <c r="AP1659">
        <v>1</v>
      </c>
      <c r="AQ1659">
        <v>0</v>
      </c>
      <c r="AR1659">
        <v>0</v>
      </c>
      <c r="AS1659" t="s">
        <v>3</v>
      </c>
      <c r="AT1659">
        <v>23</v>
      </c>
      <c r="AU1659" t="s">
        <v>3</v>
      </c>
      <c r="AV1659">
        <v>0</v>
      </c>
      <c r="AW1659">
        <v>2</v>
      </c>
      <c r="AX1659">
        <v>36409475</v>
      </c>
      <c r="AY1659">
        <v>1</v>
      </c>
      <c r="AZ1659">
        <v>0</v>
      </c>
      <c r="BA1659">
        <v>1618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X1659">
        <f>Y1659*Source!I1819</f>
        <v>6.3250000000000002</v>
      </c>
      <c r="CY1659">
        <f t="shared" si="252"/>
        <v>33.75</v>
      </c>
      <c r="CZ1659">
        <f t="shared" si="253"/>
        <v>5.71</v>
      </c>
      <c r="DA1659">
        <f t="shared" si="254"/>
        <v>5.91</v>
      </c>
      <c r="DB1659">
        <f t="shared" si="255"/>
        <v>131.33000000000001</v>
      </c>
      <c r="DC1659">
        <f t="shared" si="256"/>
        <v>0</v>
      </c>
    </row>
    <row r="1660" spans="1:107">
      <c r="A1660">
        <f>ROW(Source!A1819)</f>
        <v>1819</v>
      </c>
      <c r="B1660">
        <v>36401907</v>
      </c>
      <c r="C1660">
        <v>36409455</v>
      </c>
      <c r="D1660">
        <v>29107615</v>
      </c>
      <c r="E1660">
        <v>1</v>
      </c>
      <c r="F1660">
        <v>1</v>
      </c>
      <c r="G1660">
        <v>1</v>
      </c>
      <c r="H1660">
        <v>3</v>
      </c>
      <c r="I1660" t="s">
        <v>745</v>
      </c>
      <c r="J1660" t="s">
        <v>746</v>
      </c>
      <c r="K1660" t="s">
        <v>747</v>
      </c>
      <c r="L1660">
        <v>1348</v>
      </c>
      <c r="N1660">
        <v>1009</v>
      </c>
      <c r="O1660" t="s">
        <v>30</v>
      </c>
      <c r="P1660" t="s">
        <v>30</v>
      </c>
      <c r="Q1660">
        <v>1000</v>
      </c>
      <c r="W1660">
        <v>0</v>
      </c>
      <c r="X1660">
        <v>-529114404</v>
      </c>
      <c r="Y1660">
        <v>3.3999999999999998E-3</v>
      </c>
      <c r="AA1660">
        <v>161968</v>
      </c>
      <c r="AB1660">
        <v>0</v>
      </c>
      <c r="AC1660">
        <v>0</v>
      </c>
      <c r="AD1660">
        <v>0</v>
      </c>
      <c r="AE1660">
        <v>19100</v>
      </c>
      <c r="AF1660">
        <v>0</v>
      </c>
      <c r="AG1660">
        <v>0</v>
      </c>
      <c r="AH1660">
        <v>0</v>
      </c>
      <c r="AI1660">
        <v>8.48</v>
      </c>
      <c r="AJ1660">
        <v>1</v>
      </c>
      <c r="AK1660">
        <v>1</v>
      </c>
      <c r="AL1660">
        <v>1</v>
      </c>
      <c r="AN1660">
        <v>0</v>
      </c>
      <c r="AO1660">
        <v>1</v>
      </c>
      <c r="AP1660">
        <v>1</v>
      </c>
      <c r="AQ1660">
        <v>0</v>
      </c>
      <c r="AR1660">
        <v>0</v>
      </c>
      <c r="AS1660" t="s">
        <v>3</v>
      </c>
      <c r="AT1660">
        <v>3.3999999999999998E-3</v>
      </c>
      <c r="AU1660" t="s">
        <v>3</v>
      </c>
      <c r="AV1660">
        <v>0</v>
      </c>
      <c r="AW1660">
        <v>2</v>
      </c>
      <c r="AX1660">
        <v>36409476</v>
      </c>
      <c r="AY1660">
        <v>1</v>
      </c>
      <c r="AZ1660">
        <v>0</v>
      </c>
      <c r="BA1660">
        <v>1619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X1660">
        <f>Y1660*Source!I1819</f>
        <v>9.3500000000000007E-4</v>
      </c>
      <c r="CY1660">
        <f t="shared" si="252"/>
        <v>161968</v>
      </c>
      <c r="CZ1660">
        <f t="shared" si="253"/>
        <v>19100</v>
      </c>
      <c r="DA1660">
        <f t="shared" si="254"/>
        <v>8.48</v>
      </c>
      <c r="DB1660">
        <f t="shared" si="255"/>
        <v>64.94</v>
      </c>
      <c r="DC1660">
        <f t="shared" si="256"/>
        <v>0</v>
      </c>
    </row>
    <row r="1661" spans="1:107">
      <c r="A1661">
        <f>ROW(Source!A1819)</f>
        <v>1819</v>
      </c>
      <c r="B1661">
        <v>36401907</v>
      </c>
      <c r="C1661">
        <v>36409455</v>
      </c>
      <c r="D1661">
        <v>29115662</v>
      </c>
      <c r="E1661">
        <v>1</v>
      </c>
      <c r="F1661">
        <v>1</v>
      </c>
      <c r="G1661">
        <v>1</v>
      </c>
      <c r="H1661">
        <v>3</v>
      </c>
      <c r="I1661" t="s">
        <v>748</v>
      </c>
      <c r="J1661" t="s">
        <v>749</v>
      </c>
      <c r="K1661" t="s">
        <v>750</v>
      </c>
      <c r="L1661">
        <v>1339</v>
      </c>
      <c r="N1661">
        <v>1007</v>
      </c>
      <c r="O1661" t="s">
        <v>570</v>
      </c>
      <c r="P1661" t="s">
        <v>570</v>
      </c>
      <c r="Q1661">
        <v>1</v>
      </c>
      <c r="W1661">
        <v>0</v>
      </c>
      <c r="X1661">
        <v>-1374050018</v>
      </c>
      <c r="Y1661">
        <v>0.24</v>
      </c>
      <c r="AA1661">
        <v>6175.95</v>
      </c>
      <c r="AB1661">
        <v>0</v>
      </c>
      <c r="AC1661">
        <v>0</v>
      </c>
      <c r="AD1661">
        <v>0</v>
      </c>
      <c r="AE1661">
        <v>1045</v>
      </c>
      <c r="AF1661">
        <v>0</v>
      </c>
      <c r="AG1661">
        <v>0</v>
      </c>
      <c r="AH1661">
        <v>0</v>
      </c>
      <c r="AI1661">
        <v>5.91</v>
      </c>
      <c r="AJ1661">
        <v>1</v>
      </c>
      <c r="AK1661">
        <v>1</v>
      </c>
      <c r="AL1661">
        <v>1</v>
      </c>
      <c r="AN1661">
        <v>0</v>
      </c>
      <c r="AO1661">
        <v>1</v>
      </c>
      <c r="AP1661">
        <v>1</v>
      </c>
      <c r="AQ1661">
        <v>0</v>
      </c>
      <c r="AR1661">
        <v>0</v>
      </c>
      <c r="AS1661" t="s">
        <v>3</v>
      </c>
      <c r="AT1661">
        <v>0.24</v>
      </c>
      <c r="AU1661" t="s">
        <v>3</v>
      </c>
      <c r="AV1661">
        <v>0</v>
      </c>
      <c r="AW1661">
        <v>2</v>
      </c>
      <c r="AX1661">
        <v>36409477</v>
      </c>
      <c r="AY1661">
        <v>1</v>
      </c>
      <c r="AZ1661">
        <v>0</v>
      </c>
      <c r="BA1661">
        <v>1620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X1661">
        <f>Y1661*Source!I1819</f>
        <v>6.6000000000000003E-2</v>
      </c>
      <c r="CY1661">
        <f t="shared" si="252"/>
        <v>6175.95</v>
      </c>
      <c r="CZ1661">
        <f t="shared" si="253"/>
        <v>1045</v>
      </c>
      <c r="DA1661">
        <f t="shared" si="254"/>
        <v>5.91</v>
      </c>
      <c r="DB1661">
        <f t="shared" si="255"/>
        <v>250.8</v>
      </c>
      <c r="DC1661">
        <f t="shared" si="256"/>
        <v>0</v>
      </c>
    </row>
    <row r="1662" spans="1:107">
      <c r="A1662">
        <f>ROW(Source!A1819)</f>
        <v>1819</v>
      </c>
      <c r="B1662">
        <v>36401907</v>
      </c>
      <c r="C1662">
        <v>36409455</v>
      </c>
      <c r="D1662">
        <v>29131086</v>
      </c>
      <c r="E1662">
        <v>1</v>
      </c>
      <c r="F1662">
        <v>1</v>
      </c>
      <c r="G1662">
        <v>1</v>
      </c>
      <c r="H1662">
        <v>3</v>
      </c>
      <c r="I1662" t="s">
        <v>567</v>
      </c>
      <c r="J1662" t="s">
        <v>568</v>
      </c>
      <c r="K1662" t="s">
        <v>569</v>
      </c>
      <c r="L1662">
        <v>1339</v>
      </c>
      <c r="N1662">
        <v>1007</v>
      </c>
      <c r="O1662" t="s">
        <v>570</v>
      </c>
      <c r="P1662" t="s">
        <v>570</v>
      </c>
      <c r="Q1662">
        <v>1</v>
      </c>
      <c r="W1662">
        <v>0</v>
      </c>
      <c r="X1662">
        <v>135382931</v>
      </c>
      <c r="Y1662">
        <v>1.18</v>
      </c>
      <c r="AA1662">
        <v>6560.13</v>
      </c>
      <c r="AB1662">
        <v>0</v>
      </c>
      <c r="AC1662">
        <v>0</v>
      </c>
      <c r="AD1662">
        <v>0</v>
      </c>
      <c r="AE1662">
        <v>1970.01</v>
      </c>
      <c r="AF1662">
        <v>0</v>
      </c>
      <c r="AG1662">
        <v>0</v>
      </c>
      <c r="AH1662">
        <v>0</v>
      </c>
      <c r="AI1662">
        <v>3.33</v>
      </c>
      <c r="AJ1662">
        <v>1</v>
      </c>
      <c r="AK1662">
        <v>1</v>
      </c>
      <c r="AL1662">
        <v>1</v>
      </c>
      <c r="AN1662">
        <v>0</v>
      </c>
      <c r="AO1662">
        <v>1</v>
      </c>
      <c r="AP1662">
        <v>1</v>
      </c>
      <c r="AQ1662">
        <v>0</v>
      </c>
      <c r="AR1662">
        <v>0</v>
      </c>
      <c r="AS1662" t="s">
        <v>3</v>
      </c>
      <c r="AT1662">
        <v>1.18</v>
      </c>
      <c r="AU1662" t="s">
        <v>3</v>
      </c>
      <c r="AV1662">
        <v>0</v>
      </c>
      <c r="AW1662">
        <v>2</v>
      </c>
      <c r="AX1662">
        <v>36409478</v>
      </c>
      <c r="AY1662">
        <v>1</v>
      </c>
      <c r="AZ1662">
        <v>0</v>
      </c>
      <c r="BA1662">
        <v>1621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X1662">
        <f>Y1662*Source!I1819</f>
        <v>0.32450000000000001</v>
      </c>
      <c r="CY1662">
        <f t="shared" si="252"/>
        <v>6560.13</v>
      </c>
      <c r="CZ1662">
        <f t="shared" si="253"/>
        <v>1970.01</v>
      </c>
      <c r="DA1662">
        <f t="shared" si="254"/>
        <v>3.33</v>
      </c>
      <c r="DB1662">
        <f t="shared" si="255"/>
        <v>2324.61</v>
      </c>
      <c r="DC1662">
        <f t="shared" si="256"/>
        <v>0</v>
      </c>
    </row>
    <row r="1663" spans="1:107">
      <c r="A1663">
        <f>ROW(Source!A1819)</f>
        <v>1819</v>
      </c>
      <c r="B1663">
        <v>36401907</v>
      </c>
      <c r="C1663">
        <v>36409455</v>
      </c>
      <c r="D1663">
        <v>29145153</v>
      </c>
      <c r="E1663">
        <v>1</v>
      </c>
      <c r="F1663">
        <v>1</v>
      </c>
      <c r="G1663">
        <v>1</v>
      </c>
      <c r="H1663">
        <v>3</v>
      </c>
      <c r="I1663" t="s">
        <v>751</v>
      </c>
      <c r="J1663" t="s">
        <v>752</v>
      </c>
      <c r="K1663" t="s">
        <v>753</v>
      </c>
      <c r="L1663">
        <v>1339</v>
      </c>
      <c r="N1663">
        <v>1007</v>
      </c>
      <c r="O1663" t="s">
        <v>570</v>
      </c>
      <c r="P1663" t="s">
        <v>570</v>
      </c>
      <c r="Q1663">
        <v>1</v>
      </c>
      <c r="W1663">
        <v>0</v>
      </c>
      <c r="X1663">
        <v>1291934812</v>
      </c>
      <c r="Y1663">
        <v>0.28000000000000003</v>
      </c>
      <c r="AA1663">
        <v>3208.91</v>
      </c>
      <c r="AB1663">
        <v>0</v>
      </c>
      <c r="AC1663">
        <v>0</v>
      </c>
      <c r="AD1663">
        <v>0</v>
      </c>
      <c r="AE1663">
        <v>426.15</v>
      </c>
      <c r="AF1663">
        <v>0</v>
      </c>
      <c r="AG1663">
        <v>0</v>
      </c>
      <c r="AH1663">
        <v>0</v>
      </c>
      <c r="AI1663">
        <v>7.53</v>
      </c>
      <c r="AJ1663">
        <v>1</v>
      </c>
      <c r="AK1663">
        <v>1</v>
      </c>
      <c r="AL1663">
        <v>1</v>
      </c>
      <c r="AN1663">
        <v>0</v>
      </c>
      <c r="AO1663">
        <v>1</v>
      </c>
      <c r="AP1663">
        <v>1</v>
      </c>
      <c r="AQ1663">
        <v>0</v>
      </c>
      <c r="AR1663">
        <v>0</v>
      </c>
      <c r="AS1663" t="s">
        <v>3</v>
      </c>
      <c r="AT1663">
        <v>0.28000000000000003</v>
      </c>
      <c r="AU1663" t="s">
        <v>3</v>
      </c>
      <c r="AV1663">
        <v>0</v>
      </c>
      <c r="AW1663">
        <v>2</v>
      </c>
      <c r="AX1663">
        <v>36409479</v>
      </c>
      <c r="AY1663">
        <v>1</v>
      </c>
      <c r="AZ1663">
        <v>0</v>
      </c>
      <c r="BA1663">
        <v>1622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X1663">
        <f>Y1663*Source!I1819</f>
        <v>7.7000000000000013E-2</v>
      </c>
      <c r="CY1663">
        <f t="shared" si="252"/>
        <v>3208.91</v>
      </c>
      <c r="CZ1663">
        <f t="shared" si="253"/>
        <v>426.15</v>
      </c>
      <c r="DA1663">
        <f t="shared" si="254"/>
        <v>7.53</v>
      </c>
      <c r="DB1663">
        <f t="shared" si="255"/>
        <v>119.32</v>
      </c>
      <c r="DC1663">
        <f t="shared" si="256"/>
        <v>0</v>
      </c>
    </row>
    <row r="1664" spans="1:107">
      <c r="A1664">
        <f>ROW(Source!A1819)</f>
        <v>1819</v>
      </c>
      <c r="B1664">
        <v>36401907</v>
      </c>
      <c r="C1664">
        <v>36409455</v>
      </c>
      <c r="D1664">
        <v>29148832</v>
      </c>
      <c r="E1664">
        <v>1</v>
      </c>
      <c r="F1664">
        <v>1</v>
      </c>
      <c r="G1664">
        <v>1</v>
      </c>
      <c r="H1664">
        <v>3</v>
      </c>
      <c r="I1664" t="s">
        <v>754</v>
      </c>
      <c r="J1664" t="s">
        <v>755</v>
      </c>
      <c r="K1664" t="s">
        <v>756</v>
      </c>
      <c r="L1664">
        <v>1356</v>
      </c>
      <c r="N1664">
        <v>1010</v>
      </c>
      <c r="O1664" t="s">
        <v>232</v>
      </c>
      <c r="P1664" t="s">
        <v>232</v>
      </c>
      <c r="Q1664">
        <v>1000</v>
      </c>
      <c r="W1664">
        <v>0</v>
      </c>
      <c r="X1664">
        <v>-463371541</v>
      </c>
      <c r="Y1664">
        <v>0.51</v>
      </c>
      <c r="AA1664">
        <v>8359.85</v>
      </c>
      <c r="AB1664">
        <v>0</v>
      </c>
      <c r="AC1664">
        <v>0</v>
      </c>
      <c r="AD1664">
        <v>0</v>
      </c>
      <c r="AE1664">
        <v>1752.59</v>
      </c>
      <c r="AF1664">
        <v>0</v>
      </c>
      <c r="AG1664">
        <v>0</v>
      </c>
      <c r="AH1664">
        <v>0</v>
      </c>
      <c r="AI1664">
        <v>4.7699999999999996</v>
      </c>
      <c r="AJ1664">
        <v>1</v>
      </c>
      <c r="AK1664">
        <v>1</v>
      </c>
      <c r="AL1664">
        <v>1</v>
      </c>
      <c r="AN1664">
        <v>0</v>
      </c>
      <c r="AO1664">
        <v>1</v>
      </c>
      <c r="AP1664">
        <v>1</v>
      </c>
      <c r="AQ1664">
        <v>0</v>
      </c>
      <c r="AR1664">
        <v>0</v>
      </c>
      <c r="AS1664" t="s">
        <v>3</v>
      </c>
      <c r="AT1664">
        <v>0.51</v>
      </c>
      <c r="AU1664" t="s">
        <v>3</v>
      </c>
      <c r="AV1664">
        <v>0</v>
      </c>
      <c r="AW1664">
        <v>2</v>
      </c>
      <c r="AX1664">
        <v>36409480</v>
      </c>
      <c r="AY1664">
        <v>1</v>
      </c>
      <c r="AZ1664">
        <v>0</v>
      </c>
      <c r="BA1664">
        <v>1623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X1664">
        <f>Y1664*Source!I1819</f>
        <v>0.14025000000000001</v>
      </c>
      <c r="CY1664">
        <f t="shared" si="252"/>
        <v>8359.85</v>
      </c>
      <c r="CZ1664">
        <f t="shared" si="253"/>
        <v>1752.59</v>
      </c>
      <c r="DA1664">
        <f t="shared" si="254"/>
        <v>4.7699999999999996</v>
      </c>
      <c r="DB1664">
        <f t="shared" si="255"/>
        <v>893.82</v>
      </c>
      <c r="DC1664">
        <f t="shared" si="256"/>
        <v>0</v>
      </c>
    </row>
    <row r="1665" spans="1:107">
      <c r="A1665">
        <f>ROW(Source!A1819)</f>
        <v>1819</v>
      </c>
      <c r="B1665">
        <v>36401907</v>
      </c>
      <c r="C1665">
        <v>36409455</v>
      </c>
      <c r="D1665">
        <v>29150040</v>
      </c>
      <c r="E1665">
        <v>1</v>
      </c>
      <c r="F1665">
        <v>1</v>
      </c>
      <c r="G1665">
        <v>1</v>
      </c>
      <c r="H1665">
        <v>3</v>
      </c>
      <c r="I1665" t="s">
        <v>757</v>
      </c>
      <c r="J1665" t="s">
        <v>758</v>
      </c>
      <c r="K1665" t="s">
        <v>759</v>
      </c>
      <c r="L1665">
        <v>1339</v>
      </c>
      <c r="N1665">
        <v>1007</v>
      </c>
      <c r="O1665" t="s">
        <v>570</v>
      </c>
      <c r="P1665" t="s">
        <v>570</v>
      </c>
      <c r="Q1665">
        <v>1</v>
      </c>
      <c r="W1665">
        <v>0</v>
      </c>
      <c r="X1665">
        <v>693153122</v>
      </c>
      <c r="Y1665">
        <v>7.0000000000000007E-2</v>
      </c>
      <c r="AA1665">
        <v>22.2</v>
      </c>
      <c r="AB1665">
        <v>0</v>
      </c>
      <c r="AC1665">
        <v>0</v>
      </c>
      <c r="AD1665">
        <v>0</v>
      </c>
      <c r="AE1665">
        <v>2.44</v>
      </c>
      <c r="AF1665">
        <v>0</v>
      </c>
      <c r="AG1665">
        <v>0</v>
      </c>
      <c r="AH1665">
        <v>0</v>
      </c>
      <c r="AI1665">
        <v>9.1</v>
      </c>
      <c r="AJ1665">
        <v>1</v>
      </c>
      <c r="AK1665">
        <v>1</v>
      </c>
      <c r="AL1665">
        <v>1</v>
      </c>
      <c r="AN1665">
        <v>0</v>
      </c>
      <c r="AO1665">
        <v>1</v>
      </c>
      <c r="AP1665">
        <v>1</v>
      </c>
      <c r="AQ1665">
        <v>0</v>
      </c>
      <c r="AR1665">
        <v>0</v>
      </c>
      <c r="AS1665" t="s">
        <v>3</v>
      </c>
      <c r="AT1665">
        <v>7.0000000000000007E-2</v>
      </c>
      <c r="AU1665" t="s">
        <v>3</v>
      </c>
      <c r="AV1665">
        <v>0</v>
      </c>
      <c r="AW1665">
        <v>2</v>
      </c>
      <c r="AX1665">
        <v>36409481</v>
      </c>
      <c r="AY1665">
        <v>1</v>
      </c>
      <c r="AZ1665">
        <v>0</v>
      </c>
      <c r="BA1665">
        <v>1624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X1665">
        <f>Y1665*Source!I1819</f>
        <v>1.9250000000000003E-2</v>
      </c>
      <c r="CY1665">
        <f t="shared" si="252"/>
        <v>22.2</v>
      </c>
      <c r="CZ1665">
        <f t="shared" si="253"/>
        <v>2.44</v>
      </c>
      <c r="DA1665">
        <f t="shared" si="254"/>
        <v>9.1</v>
      </c>
      <c r="DB1665">
        <f t="shared" si="255"/>
        <v>0.17</v>
      </c>
      <c r="DC1665">
        <f t="shared" si="256"/>
        <v>0</v>
      </c>
    </row>
    <row r="1666" spans="1:107">
      <c r="A1666">
        <f>ROW(Source!A1820)</f>
        <v>1820</v>
      </c>
      <c r="B1666">
        <v>36401907</v>
      </c>
      <c r="C1666">
        <v>36409482</v>
      </c>
      <c r="D1666">
        <v>18407150</v>
      </c>
      <c r="E1666">
        <v>1</v>
      </c>
      <c r="F1666">
        <v>1</v>
      </c>
      <c r="G1666">
        <v>1</v>
      </c>
      <c r="H1666">
        <v>1</v>
      </c>
      <c r="I1666" t="s">
        <v>529</v>
      </c>
      <c r="J1666" t="s">
        <v>3</v>
      </c>
      <c r="K1666" t="s">
        <v>530</v>
      </c>
      <c r="L1666">
        <v>1369</v>
      </c>
      <c r="N1666">
        <v>1013</v>
      </c>
      <c r="O1666" t="s">
        <v>514</v>
      </c>
      <c r="P1666" t="s">
        <v>514</v>
      </c>
      <c r="Q1666">
        <v>1</v>
      </c>
      <c r="W1666">
        <v>0</v>
      </c>
      <c r="X1666">
        <v>-931037793</v>
      </c>
      <c r="Y1666">
        <v>69.827999999999989</v>
      </c>
      <c r="AA1666">
        <v>0</v>
      </c>
      <c r="AB1666">
        <v>0</v>
      </c>
      <c r="AC1666">
        <v>0</v>
      </c>
      <c r="AD1666">
        <v>272.45</v>
      </c>
      <c r="AE1666">
        <v>0</v>
      </c>
      <c r="AF1666">
        <v>0</v>
      </c>
      <c r="AG1666">
        <v>0</v>
      </c>
      <c r="AH1666">
        <v>272.45</v>
      </c>
      <c r="AI1666">
        <v>1</v>
      </c>
      <c r="AJ1666">
        <v>1</v>
      </c>
      <c r="AK1666">
        <v>1</v>
      </c>
      <c r="AL1666">
        <v>1</v>
      </c>
      <c r="AN1666">
        <v>0</v>
      </c>
      <c r="AO1666">
        <v>1</v>
      </c>
      <c r="AP1666">
        <v>1</v>
      </c>
      <c r="AQ1666">
        <v>0</v>
      </c>
      <c r="AR1666">
        <v>0</v>
      </c>
      <c r="AS1666" t="s">
        <v>3</v>
      </c>
      <c r="AT1666">
        <v>60.72</v>
      </c>
      <c r="AU1666" t="s">
        <v>134</v>
      </c>
      <c r="AV1666">
        <v>1</v>
      </c>
      <c r="AW1666">
        <v>2</v>
      </c>
      <c r="AX1666">
        <v>36409491</v>
      </c>
      <c r="AY1666">
        <v>1</v>
      </c>
      <c r="AZ1666">
        <v>0</v>
      </c>
      <c r="BA1666">
        <v>1625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X1666">
        <f>Y1666*Source!I1820</f>
        <v>19.2027</v>
      </c>
      <c r="CY1666">
        <f>AD1666</f>
        <v>272.45</v>
      </c>
      <c r="CZ1666">
        <f>AH1666</f>
        <v>272.45</v>
      </c>
      <c r="DA1666">
        <f>AL1666</f>
        <v>1</v>
      </c>
      <c r="DB1666">
        <f>ROUND((ROUND(AT1666*CZ1666,2)*1.15),2)</f>
        <v>19024.63</v>
      </c>
      <c r="DC1666">
        <f>ROUND((ROUND(AT1666*AG1666,2)*1.15),2)</f>
        <v>0</v>
      </c>
    </row>
    <row r="1667" spans="1:107">
      <c r="A1667">
        <f>ROW(Source!A1820)</f>
        <v>1820</v>
      </c>
      <c r="B1667">
        <v>36401907</v>
      </c>
      <c r="C1667">
        <v>36409482</v>
      </c>
      <c r="D1667">
        <v>121548</v>
      </c>
      <c r="E1667">
        <v>1</v>
      </c>
      <c r="F1667">
        <v>1</v>
      </c>
      <c r="G1667">
        <v>1</v>
      </c>
      <c r="H1667">
        <v>1</v>
      </c>
      <c r="I1667" t="s">
        <v>35</v>
      </c>
      <c r="J1667" t="s">
        <v>3</v>
      </c>
      <c r="K1667" t="s">
        <v>515</v>
      </c>
      <c r="L1667">
        <v>608254</v>
      </c>
      <c r="N1667">
        <v>1013</v>
      </c>
      <c r="O1667" t="s">
        <v>516</v>
      </c>
      <c r="P1667" t="s">
        <v>516</v>
      </c>
      <c r="Q1667">
        <v>1</v>
      </c>
      <c r="W1667">
        <v>0</v>
      </c>
      <c r="X1667">
        <v>-185737400</v>
      </c>
      <c r="Y1667">
        <v>0.72499999999999998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1</v>
      </c>
      <c r="AJ1667">
        <v>1</v>
      </c>
      <c r="AK1667">
        <v>1</v>
      </c>
      <c r="AL1667">
        <v>1</v>
      </c>
      <c r="AN1667">
        <v>0</v>
      </c>
      <c r="AO1667">
        <v>1</v>
      </c>
      <c r="AP1667">
        <v>1</v>
      </c>
      <c r="AQ1667">
        <v>0</v>
      </c>
      <c r="AR1667">
        <v>0</v>
      </c>
      <c r="AS1667" t="s">
        <v>3</v>
      </c>
      <c r="AT1667">
        <v>0.57999999999999996</v>
      </c>
      <c r="AU1667" t="s">
        <v>133</v>
      </c>
      <c r="AV1667">
        <v>2</v>
      </c>
      <c r="AW1667">
        <v>2</v>
      </c>
      <c r="AX1667">
        <v>36409492</v>
      </c>
      <c r="AY1667">
        <v>1</v>
      </c>
      <c r="AZ1667">
        <v>0</v>
      </c>
      <c r="BA1667">
        <v>1626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X1667">
        <f>Y1667*Source!I1820</f>
        <v>0.199375</v>
      </c>
      <c r="CY1667">
        <f>AD1667</f>
        <v>0</v>
      </c>
      <c r="CZ1667">
        <f>AH1667</f>
        <v>0</v>
      </c>
      <c r="DA1667">
        <f>AL1667</f>
        <v>1</v>
      </c>
      <c r="DB1667">
        <f>ROUND((ROUND(AT1667*CZ1667,2)*1.25),2)</f>
        <v>0</v>
      </c>
      <c r="DC1667">
        <f>ROUND((ROUND(AT1667*AG1667,2)*1.25),2)</f>
        <v>0</v>
      </c>
    </row>
    <row r="1668" spans="1:107">
      <c r="A1668">
        <f>ROW(Source!A1820)</f>
        <v>1820</v>
      </c>
      <c r="B1668">
        <v>36401907</v>
      </c>
      <c r="C1668">
        <v>36409482</v>
      </c>
      <c r="D1668">
        <v>29172556</v>
      </c>
      <c r="E1668">
        <v>1</v>
      </c>
      <c r="F1668">
        <v>1</v>
      </c>
      <c r="G1668">
        <v>1</v>
      </c>
      <c r="H1668">
        <v>2</v>
      </c>
      <c r="I1668" t="s">
        <v>517</v>
      </c>
      <c r="J1668" t="s">
        <v>518</v>
      </c>
      <c r="K1668" t="s">
        <v>519</v>
      </c>
      <c r="L1668">
        <v>1368</v>
      </c>
      <c r="N1668">
        <v>1011</v>
      </c>
      <c r="O1668" t="s">
        <v>520</v>
      </c>
      <c r="P1668" t="s">
        <v>520</v>
      </c>
      <c r="Q1668">
        <v>1</v>
      </c>
      <c r="W1668">
        <v>0</v>
      </c>
      <c r="X1668">
        <v>-1302720870</v>
      </c>
      <c r="Y1668">
        <v>0.72499999999999998</v>
      </c>
      <c r="AA1668">
        <v>0</v>
      </c>
      <c r="AB1668">
        <v>466.71</v>
      </c>
      <c r="AC1668">
        <v>449.82</v>
      </c>
      <c r="AD1668">
        <v>0</v>
      </c>
      <c r="AE1668">
        <v>0</v>
      </c>
      <c r="AF1668">
        <v>31.26</v>
      </c>
      <c r="AG1668">
        <v>13.5</v>
      </c>
      <c r="AH1668">
        <v>0</v>
      </c>
      <c r="AI1668">
        <v>1</v>
      </c>
      <c r="AJ1668">
        <v>14.93</v>
      </c>
      <c r="AK1668">
        <v>33.32</v>
      </c>
      <c r="AL1668">
        <v>1</v>
      </c>
      <c r="AN1668">
        <v>0</v>
      </c>
      <c r="AO1668">
        <v>1</v>
      </c>
      <c r="AP1668">
        <v>1</v>
      </c>
      <c r="AQ1668">
        <v>0</v>
      </c>
      <c r="AR1668">
        <v>0</v>
      </c>
      <c r="AS1668" t="s">
        <v>3</v>
      </c>
      <c r="AT1668">
        <v>0.57999999999999996</v>
      </c>
      <c r="AU1668" t="s">
        <v>133</v>
      </c>
      <c r="AV1668">
        <v>0</v>
      </c>
      <c r="AW1668">
        <v>2</v>
      </c>
      <c r="AX1668">
        <v>36409493</v>
      </c>
      <c r="AY1668">
        <v>1</v>
      </c>
      <c r="AZ1668">
        <v>0</v>
      </c>
      <c r="BA1668">
        <v>1627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X1668">
        <f>Y1668*Source!I1820</f>
        <v>0.199375</v>
      </c>
      <c r="CY1668">
        <f>AB1668</f>
        <v>466.71</v>
      </c>
      <c r="CZ1668">
        <f>AF1668</f>
        <v>31.26</v>
      </c>
      <c r="DA1668">
        <f>AJ1668</f>
        <v>14.93</v>
      </c>
      <c r="DB1668">
        <f>ROUND((ROUND(AT1668*CZ1668,2)*1.25),2)</f>
        <v>22.66</v>
      </c>
      <c r="DC1668">
        <f>ROUND((ROUND(AT1668*AG1668,2)*1.25),2)</f>
        <v>9.7899999999999991</v>
      </c>
    </row>
    <row r="1669" spans="1:107">
      <c r="A1669">
        <f>ROW(Source!A1820)</f>
        <v>1820</v>
      </c>
      <c r="B1669">
        <v>36401907</v>
      </c>
      <c r="C1669">
        <v>36409482</v>
      </c>
      <c r="D1669">
        <v>29174591</v>
      </c>
      <c r="E1669">
        <v>1</v>
      </c>
      <c r="F1669">
        <v>1</v>
      </c>
      <c r="G1669">
        <v>1</v>
      </c>
      <c r="H1669">
        <v>2</v>
      </c>
      <c r="I1669" t="s">
        <v>542</v>
      </c>
      <c r="J1669" t="s">
        <v>543</v>
      </c>
      <c r="K1669" t="s">
        <v>544</v>
      </c>
      <c r="L1669">
        <v>1368</v>
      </c>
      <c r="N1669">
        <v>1011</v>
      </c>
      <c r="O1669" t="s">
        <v>520</v>
      </c>
      <c r="P1669" t="s">
        <v>520</v>
      </c>
      <c r="Q1669">
        <v>1</v>
      </c>
      <c r="W1669">
        <v>0</v>
      </c>
      <c r="X1669">
        <v>1598042632</v>
      </c>
      <c r="Y1669">
        <v>1.0249999999999999</v>
      </c>
      <c r="AA1669">
        <v>0</v>
      </c>
      <c r="AB1669">
        <v>9.4700000000000006</v>
      </c>
      <c r="AC1669">
        <v>0</v>
      </c>
      <c r="AD1669">
        <v>0</v>
      </c>
      <c r="AE1669">
        <v>0</v>
      </c>
      <c r="AF1669">
        <v>0.95</v>
      </c>
      <c r="AG1669">
        <v>0</v>
      </c>
      <c r="AH1669">
        <v>0</v>
      </c>
      <c r="AI1669">
        <v>1</v>
      </c>
      <c r="AJ1669">
        <v>9.9700000000000006</v>
      </c>
      <c r="AK1669">
        <v>33.32</v>
      </c>
      <c r="AL1669">
        <v>1</v>
      </c>
      <c r="AN1669">
        <v>0</v>
      </c>
      <c r="AO1669">
        <v>1</v>
      </c>
      <c r="AP1669">
        <v>1</v>
      </c>
      <c r="AQ1669">
        <v>0</v>
      </c>
      <c r="AR1669">
        <v>0</v>
      </c>
      <c r="AS1669" t="s">
        <v>3</v>
      </c>
      <c r="AT1669">
        <v>0.82</v>
      </c>
      <c r="AU1669" t="s">
        <v>133</v>
      </c>
      <c r="AV1669">
        <v>0</v>
      </c>
      <c r="AW1669">
        <v>2</v>
      </c>
      <c r="AX1669">
        <v>36409494</v>
      </c>
      <c r="AY1669">
        <v>1</v>
      </c>
      <c r="AZ1669">
        <v>0</v>
      </c>
      <c r="BA1669">
        <v>1628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X1669">
        <f>Y1669*Source!I1820</f>
        <v>0.28187499999999999</v>
      </c>
      <c r="CY1669">
        <f>AB1669</f>
        <v>9.4700000000000006</v>
      </c>
      <c r="CZ1669">
        <f>AF1669</f>
        <v>0.95</v>
      </c>
      <c r="DA1669">
        <f>AJ1669</f>
        <v>9.9700000000000006</v>
      </c>
      <c r="DB1669">
        <f>ROUND((ROUND(AT1669*CZ1669,2)*1.25),2)</f>
        <v>0.98</v>
      </c>
      <c r="DC1669">
        <f>ROUND((ROUND(AT1669*AG1669,2)*1.25),2)</f>
        <v>0</v>
      </c>
    </row>
    <row r="1670" spans="1:107">
      <c r="A1670">
        <f>ROW(Source!A1820)</f>
        <v>1820</v>
      </c>
      <c r="B1670">
        <v>36401907</v>
      </c>
      <c r="C1670">
        <v>36409482</v>
      </c>
      <c r="D1670">
        <v>29174661</v>
      </c>
      <c r="E1670">
        <v>1</v>
      </c>
      <c r="F1670">
        <v>1</v>
      </c>
      <c r="G1670">
        <v>1</v>
      </c>
      <c r="H1670">
        <v>2</v>
      </c>
      <c r="I1670" t="s">
        <v>571</v>
      </c>
      <c r="J1670" t="s">
        <v>572</v>
      </c>
      <c r="K1670" t="s">
        <v>573</v>
      </c>
      <c r="L1670">
        <v>1368</v>
      </c>
      <c r="N1670">
        <v>1011</v>
      </c>
      <c r="O1670" t="s">
        <v>520</v>
      </c>
      <c r="P1670" t="s">
        <v>520</v>
      </c>
      <c r="Q1670">
        <v>1</v>
      </c>
      <c r="W1670">
        <v>0</v>
      </c>
      <c r="X1670">
        <v>-2115030577</v>
      </c>
      <c r="Y1670">
        <v>3.375</v>
      </c>
      <c r="AA1670">
        <v>0</v>
      </c>
      <c r="AB1670">
        <v>25.44</v>
      </c>
      <c r="AC1670">
        <v>0</v>
      </c>
      <c r="AD1670">
        <v>0</v>
      </c>
      <c r="AE1670">
        <v>0</v>
      </c>
      <c r="AF1670">
        <v>2.09</v>
      </c>
      <c r="AG1670">
        <v>0</v>
      </c>
      <c r="AH1670">
        <v>0</v>
      </c>
      <c r="AI1670">
        <v>1</v>
      </c>
      <c r="AJ1670">
        <v>12.17</v>
      </c>
      <c r="AK1670">
        <v>33.32</v>
      </c>
      <c r="AL1670">
        <v>1</v>
      </c>
      <c r="AN1670">
        <v>0</v>
      </c>
      <c r="AO1670">
        <v>1</v>
      </c>
      <c r="AP1670">
        <v>1</v>
      </c>
      <c r="AQ1670">
        <v>0</v>
      </c>
      <c r="AR1670">
        <v>0</v>
      </c>
      <c r="AS1670" t="s">
        <v>3</v>
      </c>
      <c r="AT1670">
        <v>2.7</v>
      </c>
      <c r="AU1670" t="s">
        <v>133</v>
      </c>
      <c r="AV1670">
        <v>0</v>
      </c>
      <c r="AW1670">
        <v>2</v>
      </c>
      <c r="AX1670">
        <v>36409495</v>
      </c>
      <c r="AY1670">
        <v>1</v>
      </c>
      <c r="AZ1670">
        <v>0</v>
      </c>
      <c r="BA1670">
        <v>1629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X1670">
        <f>Y1670*Source!I1820</f>
        <v>0.92812500000000009</v>
      </c>
      <c r="CY1670">
        <f>AB1670</f>
        <v>25.44</v>
      </c>
      <c r="CZ1670">
        <f>AF1670</f>
        <v>2.09</v>
      </c>
      <c r="DA1670">
        <f>AJ1670</f>
        <v>12.17</v>
      </c>
      <c r="DB1670">
        <f>ROUND((ROUND(AT1670*CZ1670,2)*1.25),2)</f>
        <v>7.05</v>
      </c>
      <c r="DC1670">
        <f>ROUND((ROUND(AT1670*AG1670,2)*1.25),2)</f>
        <v>0</v>
      </c>
    </row>
    <row r="1671" spans="1:107">
      <c r="A1671">
        <f>ROW(Source!A1820)</f>
        <v>1820</v>
      </c>
      <c r="B1671">
        <v>36401907</v>
      </c>
      <c r="C1671">
        <v>36409482</v>
      </c>
      <c r="D1671">
        <v>29174913</v>
      </c>
      <c r="E1671">
        <v>1</v>
      </c>
      <c r="F1671">
        <v>1</v>
      </c>
      <c r="G1671">
        <v>1</v>
      </c>
      <c r="H1671">
        <v>2</v>
      </c>
      <c r="I1671" t="s">
        <v>531</v>
      </c>
      <c r="J1671" t="s">
        <v>532</v>
      </c>
      <c r="K1671" t="s">
        <v>533</v>
      </c>
      <c r="L1671">
        <v>1368</v>
      </c>
      <c r="N1671">
        <v>1011</v>
      </c>
      <c r="O1671" t="s">
        <v>520</v>
      </c>
      <c r="P1671" t="s">
        <v>520</v>
      </c>
      <c r="Q1671">
        <v>1</v>
      </c>
      <c r="W1671">
        <v>0</v>
      </c>
      <c r="X1671">
        <v>458544584</v>
      </c>
      <c r="Y1671">
        <v>1.05</v>
      </c>
      <c r="AA1671">
        <v>0</v>
      </c>
      <c r="AB1671">
        <v>932.72</v>
      </c>
      <c r="AC1671">
        <v>386.51</v>
      </c>
      <c r="AD1671">
        <v>0</v>
      </c>
      <c r="AE1671">
        <v>0</v>
      </c>
      <c r="AF1671">
        <v>87.17</v>
      </c>
      <c r="AG1671">
        <v>11.6</v>
      </c>
      <c r="AH1671">
        <v>0</v>
      </c>
      <c r="AI1671">
        <v>1</v>
      </c>
      <c r="AJ1671">
        <v>10.7</v>
      </c>
      <c r="AK1671">
        <v>33.32</v>
      </c>
      <c r="AL1671">
        <v>1</v>
      </c>
      <c r="AN1671">
        <v>0</v>
      </c>
      <c r="AO1671">
        <v>1</v>
      </c>
      <c r="AP1671">
        <v>1</v>
      </c>
      <c r="AQ1671">
        <v>0</v>
      </c>
      <c r="AR1671">
        <v>0</v>
      </c>
      <c r="AS1671" t="s">
        <v>3</v>
      </c>
      <c r="AT1671">
        <v>0.84</v>
      </c>
      <c r="AU1671" t="s">
        <v>133</v>
      </c>
      <c r="AV1671">
        <v>0</v>
      </c>
      <c r="AW1671">
        <v>2</v>
      </c>
      <c r="AX1671">
        <v>36409496</v>
      </c>
      <c r="AY1671">
        <v>1</v>
      </c>
      <c r="AZ1671">
        <v>0</v>
      </c>
      <c r="BA1671">
        <v>1630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X1671">
        <f>Y1671*Source!I1820</f>
        <v>0.28875000000000006</v>
      </c>
      <c r="CY1671">
        <f>AB1671</f>
        <v>932.72</v>
      </c>
      <c r="CZ1671">
        <f>AF1671</f>
        <v>87.17</v>
      </c>
      <c r="DA1671">
        <f>AJ1671</f>
        <v>10.7</v>
      </c>
      <c r="DB1671">
        <f>ROUND((ROUND(AT1671*CZ1671,2)*1.25),2)</f>
        <v>91.53</v>
      </c>
      <c r="DC1671">
        <f>ROUND((ROUND(AT1671*AG1671,2)*1.25),2)</f>
        <v>12.18</v>
      </c>
    </row>
    <row r="1672" spans="1:107">
      <c r="A1672">
        <f>ROW(Source!A1820)</f>
        <v>1820</v>
      </c>
      <c r="B1672">
        <v>36401907</v>
      </c>
      <c r="C1672">
        <v>36409482</v>
      </c>
      <c r="D1672">
        <v>29114332</v>
      </c>
      <c r="E1672">
        <v>1</v>
      </c>
      <c r="F1672">
        <v>1</v>
      </c>
      <c r="G1672">
        <v>1</v>
      </c>
      <c r="H1672">
        <v>3</v>
      </c>
      <c r="I1672" t="s">
        <v>556</v>
      </c>
      <c r="J1672" t="s">
        <v>557</v>
      </c>
      <c r="K1672" t="s">
        <v>558</v>
      </c>
      <c r="L1672">
        <v>1348</v>
      </c>
      <c r="N1672">
        <v>1009</v>
      </c>
      <c r="O1672" t="s">
        <v>30</v>
      </c>
      <c r="P1672" t="s">
        <v>30</v>
      </c>
      <c r="Q1672">
        <v>1000</v>
      </c>
      <c r="W1672">
        <v>0</v>
      </c>
      <c r="X1672">
        <v>233971917</v>
      </c>
      <c r="Y1672">
        <v>1.23E-2</v>
      </c>
      <c r="AA1672">
        <v>54619.68</v>
      </c>
      <c r="AB1672">
        <v>0</v>
      </c>
      <c r="AC1672">
        <v>0</v>
      </c>
      <c r="AD1672">
        <v>0</v>
      </c>
      <c r="AE1672">
        <v>11978</v>
      </c>
      <c r="AF1672">
        <v>0</v>
      </c>
      <c r="AG1672">
        <v>0</v>
      </c>
      <c r="AH1672">
        <v>0</v>
      </c>
      <c r="AI1672">
        <v>4.5599999999999996</v>
      </c>
      <c r="AJ1672">
        <v>1</v>
      </c>
      <c r="AK1672">
        <v>1</v>
      </c>
      <c r="AL1672">
        <v>1</v>
      </c>
      <c r="AN1672">
        <v>0</v>
      </c>
      <c r="AO1672">
        <v>1</v>
      </c>
      <c r="AP1672">
        <v>1</v>
      </c>
      <c r="AQ1672">
        <v>0</v>
      </c>
      <c r="AR1672">
        <v>0</v>
      </c>
      <c r="AS1672" t="s">
        <v>3</v>
      </c>
      <c r="AT1672">
        <v>1.23E-2</v>
      </c>
      <c r="AU1672" t="s">
        <v>3</v>
      </c>
      <c r="AV1672">
        <v>0</v>
      </c>
      <c r="AW1672">
        <v>2</v>
      </c>
      <c r="AX1672">
        <v>36409497</v>
      </c>
      <c r="AY1672">
        <v>1</v>
      </c>
      <c r="AZ1672">
        <v>0</v>
      </c>
      <c r="BA1672">
        <v>1631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X1672">
        <f>Y1672*Source!I1820</f>
        <v>3.3825000000000005E-3</v>
      </c>
      <c r="CY1672">
        <f>AA1672</f>
        <v>54619.68</v>
      </c>
      <c r="CZ1672">
        <f>AE1672</f>
        <v>11978</v>
      </c>
      <c r="DA1672">
        <f>AI1672</f>
        <v>4.5599999999999996</v>
      </c>
      <c r="DB1672">
        <f>ROUND(ROUND(AT1672*CZ1672,2),2)</f>
        <v>147.33000000000001</v>
      </c>
      <c r="DC1672">
        <f>ROUND(ROUND(AT1672*AG1672,2),2)</f>
        <v>0</v>
      </c>
    </row>
    <row r="1673" spans="1:107">
      <c r="A1673">
        <f>ROW(Source!A1820)</f>
        <v>1820</v>
      </c>
      <c r="B1673">
        <v>36401907</v>
      </c>
      <c r="C1673">
        <v>36409482</v>
      </c>
      <c r="D1673">
        <v>29130788</v>
      </c>
      <c r="E1673">
        <v>1</v>
      </c>
      <c r="F1673">
        <v>1</v>
      </c>
      <c r="G1673">
        <v>1</v>
      </c>
      <c r="H1673">
        <v>3</v>
      </c>
      <c r="I1673" t="s">
        <v>574</v>
      </c>
      <c r="J1673" t="s">
        <v>575</v>
      </c>
      <c r="K1673" t="s">
        <v>576</v>
      </c>
      <c r="L1673">
        <v>1339</v>
      </c>
      <c r="N1673">
        <v>1007</v>
      </c>
      <c r="O1673" t="s">
        <v>570</v>
      </c>
      <c r="P1673" t="s">
        <v>570</v>
      </c>
      <c r="Q1673">
        <v>1</v>
      </c>
      <c r="W1673">
        <v>0</v>
      </c>
      <c r="X1673">
        <v>23409818</v>
      </c>
      <c r="Y1673">
        <v>2.88</v>
      </c>
      <c r="AA1673">
        <v>14208.11</v>
      </c>
      <c r="AB1673">
        <v>0</v>
      </c>
      <c r="AC1673">
        <v>0</v>
      </c>
      <c r="AD1673">
        <v>0</v>
      </c>
      <c r="AE1673">
        <v>2156.0100000000002</v>
      </c>
      <c r="AF1673">
        <v>0</v>
      </c>
      <c r="AG1673">
        <v>0</v>
      </c>
      <c r="AH1673">
        <v>0</v>
      </c>
      <c r="AI1673">
        <v>6.59</v>
      </c>
      <c r="AJ1673">
        <v>1</v>
      </c>
      <c r="AK1673">
        <v>1</v>
      </c>
      <c r="AL1673">
        <v>1</v>
      </c>
      <c r="AN1673">
        <v>0</v>
      </c>
      <c r="AO1673">
        <v>1</v>
      </c>
      <c r="AP1673">
        <v>1</v>
      </c>
      <c r="AQ1673">
        <v>0</v>
      </c>
      <c r="AR1673">
        <v>0</v>
      </c>
      <c r="AS1673" t="s">
        <v>3</v>
      </c>
      <c r="AT1673">
        <v>2.88</v>
      </c>
      <c r="AU1673" t="s">
        <v>3</v>
      </c>
      <c r="AV1673">
        <v>0</v>
      </c>
      <c r="AW1673">
        <v>2</v>
      </c>
      <c r="AX1673">
        <v>36409498</v>
      </c>
      <c r="AY1673">
        <v>1</v>
      </c>
      <c r="AZ1673">
        <v>0</v>
      </c>
      <c r="BA1673">
        <v>1632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X1673">
        <f>Y1673*Source!I1820</f>
        <v>0.79200000000000004</v>
      </c>
      <c r="CY1673">
        <f>AA1673</f>
        <v>14208.11</v>
      </c>
      <c r="CZ1673">
        <f>AE1673</f>
        <v>2156.0100000000002</v>
      </c>
      <c r="DA1673">
        <f>AI1673</f>
        <v>6.59</v>
      </c>
      <c r="DB1673">
        <f>ROUND(ROUND(AT1673*CZ1673,2),2)</f>
        <v>6209.31</v>
      </c>
      <c r="DC1673">
        <f>ROUND(ROUND(AT1673*AG1673,2),2)</f>
        <v>0</v>
      </c>
    </row>
    <row r="1674" spans="1:107">
      <c r="A1674">
        <f>ROW(Source!A1821)</f>
        <v>1821</v>
      </c>
      <c r="B1674">
        <v>36401907</v>
      </c>
      <c r="C1674">
        <v>36409499</v>
      </c>
      <c r="D1674">
        <v>18408291</v>
      </c>
      <c r="E1674">
        <v>1</v>
      </c>
      <c r="F1674">
        <v>1</v>
      </c>
      <c r="G1674">
        <v>1</v>
      </c>
      <c r="H1674">
        <v>1</v>
      </c>
      <c r="I1674" t="s">
        <v>559</v>
      </c>
      <c r="J1674" t="s">
        <v>3</v>
      </c>
      <c r="K1674" t="s">
        <v>560</v>
      </c>
      <c r="L1674">
        <v>1369</v>
      </c>
      <c r="N1674">
        <v>1013</v>
      </c>
      <c r="O1674" t="s">
        <v>514</v>
      </c>
      <c r="P1674" t="s">
        <v>514</v>
      </c>
      <c r="Q1674">
        <v>1</v>
      </c>
      <c r="W1674">
        <v>0</v>
      </c>
      <c r="X1674">
        <v>1933892413</v>
      </c>
      <c r="Y1674">
        <v>35.948999999999998</v>
      </c>
      <c r="AA1674">
        <v>0</v>
      </c>
      <c r="AB1674">
        <v>0</v>
      </c>
      <c r="AC1674">
        <v>0</v>
      </c>
      <c r="AD1674">
        <v>260.95999999999998</v>
      </c>
      <c r="AE1674">
        <v>0</v>
      </c>
      <c r="AF1674">
        <v>0</v>
      </c>
      <c r="AG1674">
        <v>0</v>
      </c>
      <c r="AH1674">
        <v>260.95999999999998</v>
      </c>
      <c r="AI1674">
        <v>1</v>
      </c>
      <c r="AJ1674">
        <v>1</v>
      </c>
      <c r="AK1674">
        <v>1</v>
      </c>
      <c r="AL1674">
        <v>1</v>
      </c>
      <c r="AN1674">
        <v>0</v>
      </c>
      <c r="AO1674">
        <v>1</v>
      </c>
      <c r="AP1674">
        <v>1</v>
      </c>
      <c r="AQ1674">
        <v>0</v>
      </c>
      <c r="AR1674">
        <v>0</v>
      </c>
      <c r="AS1674" t="s">
        <v>3</v>
      </c>
      <c r="AT1674">
        <v>31.26</v>
      </c>
      <c r="AU1674" t="s">
        <v>134</v>
      </c>
      <c r="AV1674">
        <v>1</v>
      </c>
      <c r="AW1674">
        <v>2</v>
      </c>
      <c r="AX1674">
        <v>36409507</v>
      </c>
      <c r="AY1674">
        <v>2</v>
      </c>
      <c r="AZ1674">
        <v>131072</v>
      </c>
      <c r="BA1674">
        <v>1633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X1674">
        <f>Y1674*Source!I1821</f>
        <v>9.8859750000000002</v>
      </c>
      <c r="CY1674">
        <f>AD1674</f>
        <v>260.95999999999998</v>
      </c>
      <c r="CZ1674">
        <f>AH1674</f>
        <v>260.95999999999998</v>
      </c>
      <c r="DA1674">
        <f>AL1674</f>
        <v>1</v>
      </c>
      <c r="DB1674">
        <f>ROUND((ROUND(AT1674*CZ1674,2)*1.15),2)</f>
        <v>9381.25</v>
      </c>
      <c r="DC1674">
        <f>ROUND((ROUND(AT1674*AG1674,2)*1.15),2)</f>
        <v>0</v>
      </c>
    </row>
    <row r="1675" spans="1:107">
      <c r="A1675">
        <f>ROW(Source!A1821)</f>
        <v>1821</v>
      </c>
      <c r="B1675">
        <v>36401907</v>
      </c>
      <c r="C1675">
        <v>36409499</v>
      </c>
      <c r="D1675">
        <v>121548</v>
      </c>
      <c r="E1675">
        <v>1</v>
      </c>
      <c r="F1675">
        <v>1</v>
      </c>
      <c r="G1675">
        <v>1</v>
      </c>
      <c r="H1675">
        <v>1</v>
      </c>
      <c r="I1675" t="s">
        <v>35</v>
      </c>
      <c r="J1675" t="s">
        <v>3</v>
      </c>
      <c r="K1675" t="s">
        <v>515</v>
      </c>
      <c r="L1675">
        <v>608254</v>
      </c>
      <c r="N1675">
        <v>1013</v>
      </c>
      <c r="O1675" t="s">
        <v>516</v>
      </c>
      <c r="P1675" t="s">
        <v>516</v>
      </c>
      <c r="Q1675">
        <v>1</v>
      </c>
      <c r="W1675">
        <v>0</v>
      </c>
      <c r="X1675">
        <v>-185737400</v>
      </c>
      <c r="Y1675">
        <v>8.375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1</v>
      </c>
      <c r="AJ1675">
        <v>1</v>
      </c>
      <c r="AK1675">
        <v>1</v>
      </c>
      <c r="AL1675">
        <v>1</v>
      </c>
      <c r="AN1675">
        <v>0</v>
      </c>
      <c r="AO1675">
        <v>1</v>
      </c>
      <c r="AP1675">
        <v>1</v>
      </c>
      <c r="AQ1675">
        <v>0</v>
      </c>
      <c r="AR1675">
        <v>0</v>
      </c>
      <c r="AS1675" t="s">
        <v>3</v>
      </c>
      <c r="AT1675">
        <v>6.7</v>
      </c>
      <c r="AU1675" t="s">
        <v>133</v>
      </c>
      <c r="AV1675">
        <v>2</v>
      </c>
      <c r="AW1675">
        <v>2</v>
      </c>
      <c r="AX1675">
        <v>36409508</v>
      </c>
      <c r="AY1675">
        <v>1</v>
      </c>
      <c r="AZ1675">
        <v>0</v>
      </c>
      <c r="BA1675">
        <v>1634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X1675">
        <f>Y1675*Source!I1821</f>
        <v>2.3031250000000001</v>
      </c>
      <c r="CY1675">
        <f>AD1675</f>
        <v>0</v>
      </c>
      <c r="CZ1675">
        <f>AH1675</f>
        <v>0</v>
      </c>
      <c r="DA1675">
        <f>AL1675</f>
        <v>1</v>
      </c>
      <c r="DB1675">
        <f>ROUND((ROUND(AT1675*CZ1675,2)*1.25),2)</f>
        <v>0</v>
      </c>
      <c r="DC1675">
        <f>ROUND((ROUND(AT1675*AG1675,2)*1.25),2)</f>
        <v>0</v>
      </c>
    </row>
    <row r="1676" spans="1:107">
      <c r="A1676">
        <f>ROW(Source!A1821)</f>
        <v>1821</v>
      </c>
      <c r="B1676">
        <v>36401907</v>
      </c>
      <c r="C1676">
        <v>36409499</v>
      </c>
      <c r="D1676">
        <v>29172710</v>
      </c>
      <c r="E1676">
        <v>1</v>
      </c>
      <c r="F1676">
        <v>1</v>
      </c>
      <c r="G1676">
        <v>1</v>
      </c>
      <c r="H1676">
        <v>2</v>
      </c>
      <c r="I1676" t="s">
        <v>523</v>
      </c>
      <c r="J1676" t="s">
        <v>524</v>
      </c>
      <c r="K1676" t="s">
        <v>525</v>
      </c>
      <c r="L1676">
        <v>1368</v>
      </c>
      <c r="N1676">
        <v>1011</v>
      </c>
      <c r="O1676" t="s">
        <v>520</v>
      </c>
      <c r="P1676" t="s">
        <v>520</v>
      </c>
      <c r="Q1676">
        <v>1</v>
      </c>
      <c r="W1676">
        <v>0</v>
      </c>
      <c r="X1676">
        <v>-1676841219</v>
      </c>
      <c r="Y1676">
        <v>8.375</v>
      </c>
      <c r="AA1676">
        <v>0</v>
      </c>
      <c r="AB1676">
        <v>539.16</v>
      </c>
      <c r="AC1676">
        <v>335.2</v>
      </c>
      <c r="AD1676">
        <v>0</v>
      </c>
      <c r="AE1676">
        <v>0</v>
      </c>
      <c r="AF1676">
        <v>46.56</v>
      </c>
      <c r="AG1676">
        <v>10.06</v>
      </c>
      <c r="AH1676">
        <v>0</v>
      </c>
      <c r="AI1676">
        <v>1</v>
      </c>
      <c r="AJ1676">
        <v>11.58</v>
      </c>
      <c r="AK1676">
        <v>33.32</v>
      </c>
      <c r="AL1676">
        <v>1</v>
      </c>
      <c r="AN1676">
        <v>0</v>
      </c>
      <c r="AO1676">
        <v>1</v>
      </c>
      <c r="AP1676">
        <v>1</v>
      </c>
      <c r="AQ1676">
        <v>0</v>
      </c>
      <c r="AR1676">
        <v>0</v>
      </c>
      <c r="AS1676" t="s">
        <v>3</v>
      </c>
      <c r="AT1676">
        <v>6.7</v>
      </c>
      <c r="AU1676" t="s">
        <v>133</v>
      </c>
      <c r="AV1676">
        <v>0</v>
      </c>
      <c r="AW1676">
        <v>2</v>
      </c>
      <c r="AX1676">
        <v>36409509</v>
      </c>
      <c r="AY1676">
        <v>1</v>
      </c>
      <c r="AZ1676">
        <v>0</v>
      </c>
      <c r="BA1676">
        <v>1635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X1676">
        <f>Y1676*Source!I1821</f>
        <v>2.3031250000000001</v>
      </c>
      <c r="CY1676">
        <f>AB1676</f>
        <v>539.16</v>
      </c>
      <c r="CZ1676">
        <f>AF1676</f>
        <v>46.56</v>
      </c>
      <c r="DA1676">
        <f>AJ1676</f>
        <v>11.58</v>
      </c>
      <c r="DB1676">
        <f>ROUND((ROUND(AT1676*CZ1676,2)*1.25),2)</f>
        <v>389.94</v>
      </c>
      <c r="DC1676">
        <f>ROUND((ROUND(AT1676*AG1676,2)*1.25),2)</f>
        <v>84.25</v>
      </c>
    </row>
    <row r="1677" spans="1:107">
      <c r="A1677">
        <f>ROW(Source!A1821)</f>
        <v>1821</v>
      </c>
      <c r="B1677">
        <v>36401907</v>
      </c>
      <c r="C1677">
        <v>36409499</v>
      </c>
      <c r="D1677">
        <v>29173472</v>
      </c>
      <c r="E1677">
        <v>1</v>
      </c>
      <c r="F1677">
        <v>1</v>
      </c>
      <c r="G1677">
        <v>1</v>
      </c>
      <c r="H1677">
        <v>2</v>
      </c>
      <c r="I1677" t="s">
        <v>577</v>
      </c>
      <c r="J1677" t="s">
        <v>578</v>
      </c>
      <c r="K1677" t="s">
        <v>579</v>
      </c>
      <c r="L1677">
        <v>1368</v>
      </c>
      <c r="N1677">
        <v>1011</v>
      </c>
      <c r="O1677" t="s">
        <v>520</v>
      </c>
      <c r="P1677" t="s">
        <v>520</v>
      </c>
      <c r="Q1677">
        <v>1</v>
      </c>
      <c r="W1677">
        <v>0</v>
      </c>
      <c r="X1677">
        <v>275932499</v>
      </c>
      <c r="Y1677">
        <v>13.75</v>
      </c>
      <c r="AA1677">
        <v>0</v>
      </c>
      <c r="AB1677">
        <v>12.75</v>
      </c>
      <c r="AC1677">
        <v>0</v>
      </c>
      <c r="AD1677">
        <v>0</v>
      </c>
      <c r="AE1677">
        <v>0</v>
      </c>
      <c r="AF1677">
        <v>3</v>
      </c>
      <c r="AG1677">
        <v>0</v>
      </c>
      <c r="AH1677">
        <v>0</v>
      </c>
      <c r="AI1677">
        <v>1</v>
      </c>
      <c r="AJ1677">
        <v>4.25</v>
      </c>
      <c r="AK1677">
        <v>33.32</v>
      </c>
      <c r="AL1677">
        <v>1</v>
      </c>
      <c r="AN1677">
        <v>0</v>
      </c>
      <c r="AO1677">
        <v>1</v>
      </c>
      <c r="AP1677">
        <v>1</v>
      </c>
      <c r="AQ1677">
        <v>0</v>
      </c>
      <c r="AR1677">
        <v>0</v>
      </c>
      <c r="AS1677" t="s">
        <v>3</v>
      </c>
      <c r="AT1677">
        <v>11</v>
      </c>
      <c r="AU1677" t="s">
        <v>133</v>
      </c>
      <c r="AV1677">
        <v>0</v>
      </c>
      <c r="AW1677">
        <v>2</v>
      </c>
      <c r="AX1677">
        <v>36409510</v>
      </c>
      <c r="AY1677">
        <v>1</v>
      </c>
      <c r="AZ1677">
        <v>0</v>
      </c>
      <c r="BA1677">
        <v>1636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X1677">
        <f>Y1677*Source!I1821</f>
        <v>3.7812500000000004</v>
      </c>
      <c r="CY1677">
        <f>AB1677</f>
        <v>12.75</v>
      </c>
      <c r="CZ1677">
        <f>AF1677</f>
        <v>3</v>
      </c>
      <c r="DA1677">
        <f>AJ1677</f>
        <v>4.25</v>
      </c>
      <c r="DB1677">
        <f>ROUND((ROUND(AT1677*CZ1677,2)*1.25),2)</f>
        <v>41.25</v>
      </c>
      <c r="DC1677">
        <f>ROUND((ROUND(AT1677*AG1677,2)*1.25),2)</f>
        <v>0</v>
      </c>
    </row>
    <row r="1678" spans="1:107">
      <c r="A1678">
        <f>ROW(Source!A1821)</f>
        <v>1821</v>
      </c>
      <c r="B1678">
        <v>36401907</v>
      </c>
      <c r="C1678">
        <v>36409499</v>
      </c>
      <c r="D1678">
        <v>29174913</v>
      </c>
      <c r="E1678">
        <v>1</v>
      </c>
      <c r="F1678">
        <v>1</v>
      </c>
      <c r="G1678">
        <v>1</v>
      </c>
      <c r="H1678">
        <v>2</v>
      </c>
      <c r="I1678" t="s">
        <v>531</v>
      </c>
      <c r="J1678" t="s">
        <v>532</v>
      </c>
      <c r="K1678" t="s">
        <v>533</v>
      </c>
      <c r="L1678">
        <v>1368</v>
      </c>
      <c r="N1678">
        <v>1011</v>
      </c>
      <c r="O1678" t="s">
        <v>520</v>
      </c>
      <c r="P1678" t="s">
        <v>520</v>
      </c>
      <c r="Q1678">
        <v>1</v>
      </c>
      <c r="W1678">
        <v>0</v>
      </c>
      <c r="X1678">
        <v>458544584</v>
      </c>
      <c r="Y1678">
        <v>0.4375</v>
      </c>
      <c r="AA1678">
        <v>0</v>
      </c>
      <c r="AB1678">
        <v>932.72</v>
      </c>
      <c r="AC1678">
        <v>386.51</v>
      </c>
      <c r="AD1678">
        <v>0</v>
      </c>
      <c r="AE1678">
        <v>0</v>
      </c>
      <c r="AF1678">
        <v>87.17</v>
      </c>
      <c r="AG1678">
        <v>11.6</v>
      </c>
      <c r="AH1678">
        <v>0</v>
      </c>
      <c r="AI1678">
        <v>1</v>
      </c>
      <c r="AJ1678">
        <v>10.7</v>
      </c>
      <c r="AK1678">
        <v>33.32</v>
      </c>
      <c r="AL1678">
        <v>1</v>
      </c>
      <c r="AN1678">
        <v>0</v>
      </c>
      <c r="AO1678">
        <v>1</v>
      </c>
      <c r="AP1678">
        <v>1</v>
      </c>
      <c r="AQ1678">
        <v>0</v>
      </c>
      <c r="AR1678">
        <v>0</v>
      </c>
      <c r="AS1678" t="s">
        <v>3</v>
      </c>
      <c r="AT1678">
        <v>0.35</v>
      </c>
      <c r="AU1678" t="s">
        <v>133</v>
      </c>
      <c r="AV1678">
        <v>0</v>
      </c>
      <c r="AW1678">
        <v>2</v>
      </c>
      <c r="AX1678">
        <v>36409511</v>
      </c>
      <c r="AY1678">
        <v>1</v>
      </c>
      <c r="AZ1678">
        <v>0</v>
      </c>
      <c r="BA1678">
        <v>1637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X1678">
        <f>Y1678*Source!I1821</f>
        <v>0.12031250000000002</v>
      </c>
      <c r="CY1678">
        <f>AB1678</f>
        <v>932.72</v>
      </c>
      <c r="CZ1678">
        <f>AF1678</f>
        <v>87.17</v>
      </c>
      <c r="DA1678">
        <f>AJ1678</f>
        <v>10.7</v>
      </c>
      <c r="DB1678">
        <f>ROUND((ROUND(AT1678*CZ1678,2)*1.25),2)</f>
        <v>38.14</v>
      </c>
      <c r="DC1678">
        <f>ROUND((ROUND(AT1678*AG1678,2)*1.25),2)</f>
        <v>5.08</v>
      </c>
    </row>
    <row r="1679" spans="1:107">
      <c r="A1679">
        <f>ROW(Source!A1821)</f>
        <v>1821</v>
      </c>
      <c r="B1679">
        <v>36401907</v>
      </c>
      <c r="C1679">
        <v>36409499</v>
      </c>
      <c r="D1679">
        <v>29114687</v>
      </c>
      <c r="E1679">
        <v>1</v>
      </c>
      <c r="F1679">
        <v>1</v>
      </c>
      <c r="G1679">
        <v>1</v>
      </c>
      <c r="H1679">
        <v>3</v>
      </c>
      <c r="I1679" t="s">
        <v>580</v>
      </c>
      <c r="J1679" t="s">
        <v>581</v>
      </c>
      <c r="K1679" t="s">
        <v>582</v>
      </c>
      <c r="L1679">
        <v>1348</v>
      </c>
      <c r="N1679">
        <v>1009</v>
      </c>
      <c r="O1679" t="s">
        <v>30</v>
      </c>
      <c r="P1679" t="s">
        <v>30</v>
      </c>
      <c r="Q1679">
        <v>1000</v>
      </c>
      <c r="W1679">
        <v>0</v>
      </c>
      <c r="X1679">
        <v>157955001</v>
      </c>
      <c r="Y1679">
        <v>1.8E-3</v>
      </c>
      <c r="AA1679">
        <v>105069.06</v>
      </c>
      <c r="AB1679">
        <v>0</v>
      </c>
      <c r="AC1679">
        <v>0</v>
      </c>
      <c r="AD1679">
        <v>0</v>
      </c>
      <c r="AE1679">
        <v>16974</v>
      </c>
      <c r="AF1679">
        <v>0</v>
      </c>
      <c r="AG1679">
        <v>0</v>
      </c>
      <c r="AH1679">
        <v>0</v>
      </c>
      <c r="AI1679">
        <v>6.19</v>
      </c>
      <c r="AJ1679">
        <v>1</v>
      </c>
      <c r="AK1679">
        <v>1</v>
      </c>
      <c r="AL1679">
        <v>1</v>
      </c>
      <c r="AN1679">
        <v>0</v>
      </c>
      <c r="AO1679">
        <v>1</v>
      </c>
      <c r="AP1679">
        <v>0</v>
      </c>
      <c r="AQ1679">
        <v>0</v>
      </c>
      <c r="AR1679">
        <v>0</v>
      </c>
      <c r="AS1679" t="s">
        <v>3</v>
      </c>
      <c r="AT1679">
        <v>1.8E-3</v>
      </c>
      <c r="AU1679" t="s">
        <v>3</v>
      </c>
      <c r="AV1679">
        <v>0</v>
      </c>
      <c r="AW1679">
        <v>2</v>
      </c>
      <c r="AX1679">
        <v>36409512</v>
      </c>
      <c r="AY1679">
        <v>1</v>
      </c>
      <c r="AZ1679">
        <v>0</v>
      </c>
      <c r="BA1679">
        <v>1638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X1679">
        <f>Y1679*Source!I1821</f>
        <v>4.95E-4</v>
      </c>
      <c r="CY1679">
        <f>AA1679</f>
        <v>105069.06</v>
      </c>
      <c r="CZ1679">
        <f>AE1679</f>
        <v>16974</v>
      </c>
      <c r="DA1679">
        <f>AI1679</f>
        <v>6.19</v>
      </c>
      <c r="DB1679">
        <f>ROUND(ROUND(AT1679*CZ1679,2),2)</f>
        <v>30.55</v>
      </c>
      <c r="DC1679">
        <f>ROUND(ROUND(AT1679*AG1679,2),2)</f>
        <v>0</v>
      </c>
    </row>
    <row r="1680" spans="1:107">
      <c r="A1680">
        <f>ROW(Source!A1821)</f>
        <v>1821</v>
      </c>
      <c r="B1680">
        <v>36401907</v>
      </c>
      <c r="C1680">
        <v>36409499</v>
      </c>
      <c r="D1680">
        <v>29115292</v>
      </c>
      <c r="E1680">
        <v>1</v>
      </c>
      <c r="F1680">
        <v>1</v>
      </c>
      <c r="G1680">
        <v>1</v>
      </c>
      <c r="H1680">
        <v>3</v>
      </c>
      <c r="I1680" t="s">
        <v>583</v>
      </c>
      <c r="J1680" t="s">
        <v>584</v>
      </c>
      <c r="K1680" t="s">
        <v>585</v>
      </c>
      <c r="L1680">
        <v>1339</v>
      </c>
      <c r="N1680">
        <v>1007</v>
      </c>
      <c r="O1680" t="s">
        <v>570</v>
      </c>
      <c r="P1680" t="s">
        <v>570</v>
      </c>
      <c r="Q1680">
        <v>1</v>
      </c>
      <c r="W1680">
        <v>0</v>
      </c>
      <c r="X1680">
        <v>582810497</v>
      </c>
      <c r="Y1680">
        <v>1.24</v>
      </c>
      <c r="AA1680">
        <v>29691.33</v>
      </c>
      <c r="AB1680">
        <v>0</v>
      </c>
      <c r="AC1680">
        <v>0</v>
      </c>
      <c r="AD1680">
        <v>0</v>
      </c>
      <c r="AE1680">
        <v>4478.33</v>
      </c>
      <c r="AF1680">
        <v>0</v>
      </c>
      <c r="AG1680">
        <v>0</v>
      </c>
      <c r="AH1680">
        <v>0</v>
      </c>
      <c r="AI1680">
        <v>6.63</v>
      </c>
      <c r="AJ1680">
        <v>1</v>
      </c>
      <c r="AK1680">
        <v>1</v>
      </c>
      <c r="AL1680">
        <v>1</v>
      </c>
      <c r="AN1680">
        <v>0</v>
      </c>
      <c r="AO1680">
        <v>1</v>
      </c>
      <c r="AP1680">
        <v>0</v>
      </c>
      <c r="AQ1680">
        <v>0</v>
      </c>
      <c r="AR1680">
        <v>0</v>
      </c>
      <c r="AS1680" t="s">
        <v>3</v>
      </c>
      <c r="AT1680">
        <v>1.24</v>
      </c>
      <c r="AU1680" t="s">
        <v>3</v>
      </c>
      <c r="AV1680">
        <v>0</v>
      </c>
      <c r="AW1680">
        <v>2</v>
      </c>
      <c r="AX1680">
        <v>36409513</v>
      </c>
      <c r="AY1680">
        <v>1</v>
      </c>
      <c r="AZ1680">
        <v>0</v>
      </c>
      <c r="BA1680">
        <v>1639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X1680">
        <f>Y1680*Source!I1821</f>
        <v>0.34100000000000003</v>
      </c>
      <c r="CY1680">
        <f>AA1680</f>
        <v>29691.33</v>
      </c>
      <c r="CZ1680">
        <f>AE1680</f>
        <v>4478.33</v>
      </c>
      <c r="DA1680">
        <f>AI1680</f>
        <v>6.63</v>
      </c>
      <c r="DB1680">
        <f>ROUND(ROUND(AT1680*CZ1680,2),2)</f>
        <v>5553.13</v>
      </c>
      <c r="DC1680">
        <f>ROUND(ROUND(AT1680*AG1680,2),2)</f>
        <v>0</v>
      </c>
    </row>
    <row r="1681" spans="1:107">
      <c r="A1681">
        <f>ROW(Source!A1822)</f>
        <v>1822</v>
      </c>
      <c r="B1681">
        <v>36401907</v>
      </c>
      <c r="C1681">
        <v>36409514</v>
      </c>
      <c r="D1681">
        <v>18410542</v>
      </c>
      <c r="E1681">
        <v>1</v>
      </c>
      <c r="F1681">
        <v>1</v>
      </c>
      <c r="G1681">
        <v>1</v>
      </c>
      <c r="H1681">
        <v>1</v>
      </c>
      <c r="I1681" t="s">
        <v>760</v>
      </c>
      <c r="J1681" t="s">
        <v>3</v>
      </c>
      <c r="K1681" t="s">
        <v>761</v>
      </c>
      <c r="L1681">
        <v>1369</v>
      </c>
      <c r="N1681">
        <v>1013</v>
      </c>
      <c r="O1681" t="s">
        <v>514</v>
      </c>
      <c r="P1681" t="s">
        <v>514</v>
      </c>
      <c r="Q1681">
        <v>1</v>
      </c>
      <c r="W1681">
        <v>0</v>
      </c>
      <c r="X1681">
        <v>1415306217</v>
      </c>
      <c r="Y1681">
        <v>36.121499999999997</v>
      </c>
      <c r="AA1681">
        <v>0</v>
      </c>
      <c r="AB1681">
        <v>0</v>
      </c>
      <c r="AC1681">
        <v>0</v>
      </c>
      <c r="AD1681">
        <v>265.43</v>
      </c>
      <c r="AE1681">
        <v>0</v>
      </c>
      <c r="AF1681">
        <v>0</v>
      </c>
      <c r="AG1681">
        <v>0</v>
      </c>
      <c r="AH1681">
        <v>265.43</v>
      </c>
      <c r="AI1681">
        <v>1</v>
      </c>
      <c r="AJ1681">
        <v>1</v>
      </c>
      <c r="AK1681">
        <v>1</v>
      </c>
      <c r="AL1681">
        <v>1</v>
      </c>
      <c r="AN1681">
        <v>0</v>
      </c>
      <c r="AO1681">
        <v>1</v>
      </c>
      <c r="AP1681">
        <v>1</v>
      </c>
      <c r="AQ1681">
        <v>0</v>
      </c>
      <c r="AR1681">
        <v>0</v>
      </c>
      <c r="AS1681" t="s">
        <v>3</v>
      </c>
      <c r="AT1681">
        <v>31.41</v>
      </c>
      <c r="AU1681" t="s">
        <v>134</v>
      </c>
      <c r="AV1681">
        <v>1</v>
      </c>
      <c r="AW1681">
        <v>2</v>
      </c>
      <c r="AX1681">
        <v>36409523</v>
      </c>
      <c r="AY1681">
        <v>2</v>
      </c>
      <c r="AZ1681">
        <v>131072</v>
      </c>
      <c r="BA1681">
        <v>1640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X1681">
        <f>Y1681*Source!I1822</f>
        <v>9.9334124999999993</v>
      </c>
      <c r="CY1681">
        <f>AD1681</f>
        <v>265.43</v>
      </c>
      <c r="CZ1681">
        <f>AH1681</f>
        <v>265.43</v>
      </c>
      <c r="DA1681">
        <f>AL1681</f>
        <v>1</v>
      </c>
      <c r="DB1681">
        <f>ROUND((ROUND(AT1681*CZ1681,2)*1.15),2)</f>
        <v>9587.73</v>
      </c>
      <c r="DC1681">
        <f>ROUND((ROUND(AT1681*AG1681,2)*1.15),2)</f>
        <v>0</v>
      </c>
    </row>
    <row r="1682" spans="1:107">
      <c r="A1682">
        <f>ROW(Source!A1822)</f>
        <v>1822</v>
      </c>
      <c r="B1682">
        <v>36401907</v>
      </c>
      <c r="C1682">
        <v>36409514</v>
      </c>
      <c r="D1682">
        <v>121548</v>
      </c>
      <c r="E1682">
        <v>1</v>
      </c>
      <c r="F1682">
        <v>1</v>
      </c>
      <c r="G1682">
        <v>1</v>
      </c>
      <c r="H1682">
        <v>1</v>
      </c>
      <c r="I1682" t="s">
        <v>35</v>
      </c>
      <c r="J1682" t="s">
        <v>3</v>
      </c>
      <c r="K1682" t="s">
        <v>515</v>
      </c>
      <c r="L1682">
        <v>608254</v>
      </c>
      <c r="N1682">
        <v>1013</v>
      </c>
      <c r="O1682" t="s">
        <v>516</v>
      </c>
      <c r="P1682" t="s">
        <v>516</v>
      </c>
      <c r="Q1682">
        <v>1</v>
      </c>
      <c r="W1682">
        <v>0</v>
      </c>
      <c r="X1682">
        <v>-185737400</v>
      </c>
      <c r="Y1682">
        <v>0.42500000000000004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1</v>
      </c>
      <c r="AJ1682">
        <v>1</v>
      </c>
      <c r="AK1682">
        <v>1</v>
      </c>
      <c r="AL1682">
        <v>1</v>
      </c>
      <c r="AN1682">
        <v>0</v>
      </c>
      <c r="AO1682">
        <v>1</v>
      </c>
      <c r="AP1682">
        <v>1</v>
      </c>
      <c r="AQ1682">
        <v>0</v>
      </c>
      <c r="AR1682">
        <v>0</v>
      </c>
      <c r="AS1682" t="s">
        <v>3</v>
      </c>
      <c r="AT1682">
        <v>0.34</v>
      </c>
      <c r="AU1682" t="s">
        <v>133</v>
      </c>
      <c r="AV1682">
        <v>2</v>
      </c>
      <c r="AW1682">
        <v>2</v>
      </c>
      <c r="AX1682">
        <v>36409524</v>
      </c>
      <c r="AY1682">
        <v>1</v>
      </c>
      <c r="AZ1682">
        <v>0</v>
      </c>
      <c r="BA1682">
        <v>1641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X1682">
        <f>Y1682*Source!I1822</f>
        <v>0.11687500000000002</v>
      </c>
      <c r="CY1682">
        <f>AD1682</f>
        <v>0</v>
      </c>
      <c r="CZ1682">
        <f>AH1682</f>
        <v>0</v>
      </c>
      <c r="DA1682">
        <f>AL1682</f>
        <v>1</v>
      </c>
      <c r="DB1682">
        <f>ROUND((ROUND(AT1682*CZ1682,2)*1.25),2)</f>
        <v>0</v>
      </c>
      <c r="DC1682">
        <f>ROUND((ROUND(AT1682*AG1682,2)*1.25),2)</f>
        <v>0</v>
      </c>
    </row>
    <row r="1683" spans="1:107">
      <c r="A1683">
        <f>ROW(Source!A1822)</f>
        <v>1822</v>
      </c>
      <c r="B1683">
        <v>36401907</v>
      </c>
      <c r="C1683">
        <v>36409514</v>
      </c>
      <c r="D1683">
        <v>29172556</v>
      </c>
      <c r="E1683">
        <v>1</v>
      </c>
      <c r="F1683">
        <v>1</v>
      </c>
      <c r="G1683">
        <v>1</v>
      </c>
      <c r="H1683">
        <v>2</v>
      </c>
      <c r="I1683" t="s">
        <v>517</v>
      </c>
      <c r="J1683" t="s">
        <v>518</v>
      </c>
      <c r="K1683" t="s">
        <v>519</v>
      </c>
      <c r="L1683">
        <v>1368</v>
      </c>
      <c r="N1683">
        <v>1011</v>
      </c>
      <c r="O1683" t="s">
        <v>520</v>
      </c>
      <c r="P1683" t="s">
        <v>520</v>
      </c>
      <c r="Q1683">
        <v>1</v>
      </c>
      <c r="W1683">
        <v>0</v>
      </c>
      <c r="X1683">
        <v>-1302720870</v>
      </c>
      <c r="Y1683">
        <v>0.42500000000000004</v>
      </c>
      <c r="AA1683">
        <v>0</v>
      </c>
      <c r="AB1683">
        <v>466.71</v>
      </c>
      <c r="AC1683">
        <v>449.82</v>
      </c>
      <c r="AD1683">
        <v>0</v>
      </c>
      <c r="AE1683">
        <v>0</v>
      </c>
      <c r="AF1683">
        <v>31.26</v>
      </c>
      <c r="AG1683">
        <v>13.5</v>
      </c>
      <c r="AH1683">
        <v>0</v>
      </c>
      <c r="AI1683">
        <v>1</v>
      </c>
      <c r="AJ1683">
        <v>14.93</v>
      </c>
      <c r="AK1683">
        <v>33.32</v>
      </c>
      <c r="AL1683">
        <v>1</v>
      </c>
      <c r="AN1683">
        <v>0</v>
      </c>
      <c r="AO1683">
        <v>1</v>
      </c>
      <c r="AP1683">
        <v>1</v>
      </c>
      <c r="AQ1683">
        <v>0</v>
      </c>
      <c r="AR1683">
        <v>0</v>
      </c>
      <c r="AS1683" t="s">
        <v>3</v>
      </c>
      <c r="AT1683">
        <v>0.34</v>
      </c>
      <c r="AU1683" t="s">
        <v>133</v>
      </c>
      <c r="AV1683">
        <v>0</v>
      </c>
      <c r="AW1683">
        <v>2</v>
      </c>
      <c r="AX1683">
        <v>36409525</v>
      </c>
      <c r="AY1683">
        <v>1</v>
      </c>
      <c r="AZ1683">
        <v>0</v>
      </c>
      <c r="BA1683">
        <v>1642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X1683">
        <f>Y1683*Source!I1822</f>
        <v>0.11687500000000002</v>
      </c>
      <c r="CY1683">
        <f>AB1683</f>
        <v>466.71</v>
      </c>
      <c r="CZ1683">
        <f>AF1683</f>
        <v>31.26</v>
      </c>
      <c r="DA1683">
        <f>AJ1683</f>
        <v>14.93</v>
      </c>
      <c r="DB1683">
        <f>ROUND((ROUND(AT1683*CZ1683,2)*1.25),2)</f>
        <v>13.29</v>
      </c>
      <c r="DC1683">
        <f>ROUND((ROUND(AT1683*AG1683,2)*1.25),2)</f>
        <v>5.74</v>
      </c>
    </row>
    <row r="1684" spans="1:107">
      <c r="A1684">
        <f>ROW(Source!A1822)</f>
        <v>1822</v>
      </c>
      <c r="B1684">
        <v>36401907</v>
      </c>
      <c r="C1684">
        <v>36409514</v>
      </c>
      <c r="D1684">
        <v>29174663</v>
      </c>
      <c r="E1684">
        <v>1</v>
      </c>
      <c r="F1684">
        <v>1</v>
      </c>
      <c r="G1684">
        <v>1</v>
      </c>
      <c r="H1684">
        <v>2</v>
      </c>
      <c r="I1684" t="s">
        <v>762</v>
      </c>
      <c r="J1684" t="s">
        <v>763</v>
      </c>
      <c r="K1684" t="s">
        <v>764</v>
      </c>
      <c r="L1684">
        <v>1368</v>
      </c>
      <c r="N1684">
        <v>1011</v>
      </c>
      <c r="O1684" t="s">
        <v>520</v>
      </c>
      <c r="P1684" t="s">
        <v>520</v>
      </c>
      <c r="Q1684">
        <v>1</v>
      </c>
      <c r="W1684">
        <v>0</v>
      </c>
      <c r="X1684">
        <v>494683813</v>
      </c>
      <c r="Y1684">
        <v>6.625</v>
      </c>
      <c r="AA1684">
        <v>0</v>
      </c>
      <c r="AB1684">
        <v>17.100000000000001</v>
      </c>
      <c r="AC1684">
        <v>0</v>
      </c>
      <c r="AD1684">
        <v>0</v>
      </c>
      <c r="AE1684">
        <v>0</v>
      </c>
      <c r="AF1684">
        <v>3.4</v>
      </c>
      <c r="AG1684">
        <v>0</v>
      </c>
      <c r="AH1684">
        <v>0</v>
      </c>
      <c r="AI1684">
        <v>1</v>
      </c>
      <c r="AJ1684">
        <v>5.03</v>
      </c>
      <c r="AK1684">
        <v>33.32</v>
      </c>
      <c r="AL1684">
        <v>1</v>
      </c>
      <c r="AN1684">
        <v>0</v>
      </c>
      <c r="AO1684">
        <v>1</v>
      </c>
      <c r="AP1684">
        <v>1</v>
      </c>
      <c r="AQ1684">
        <v>0</v>
      </c>
      <c r="AR1684">
        <v>0</v>
      </c>
      <c r="AS1684" t="s">
        <v>3</v>
      </c>
      <c r="AT1684">
        <v>5.3</v>
      </c>
      <c r="AU1684" t="s">
        <v>133</v>
      </c>
      <c r="AV1684">
        <v>0</v>
      </c>
      <c r="AW1684">
        <v>2</v>
      </c>
      <c r="AX1684">
        <v>36409526</v>
      </c>
      <c r="AY1684">
        <v>1</v>
      </c>
      <c r="AZ1684">
        <v>0</v>
      </c>
      <c r="BA1684">
        <v>1643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X1684">
        <f>Y1684*Source!I1822</f>
        <v>1.8218750000000001</v>
      </c>
      <c r="CY1684">
        <f>AB1684</f>
        <v>17.100000000000001</v>
      </c>
      <c r="CZ1684">
        <f>AF1684</f>
        <v>3.4</v>
      </c>
      <c r="DA1684">
        <f>AJ1684</f>
        <v>5.03</v>
      </c>
      <c r="DB1684">
        <f>ROUND((ROUND(AT1684*CZ1684,2)*1.25),2)</f>
        <v>22.53</v>
      </c>
      <c r="DC1684">
        <f>ROUND((ROUND(AT1684*AG1684,2)*1.25),2)</f>
        <v>0</v>
      </c>
    </row>
    <row r="1685" spans="1:107">
      <c r="A1685">
        <f>ROW(Source!A1822)</f>
        <v>1822</v>
      </c>
      <c r="B1685">
        <v>36401907</v>
      </c>
      <c r="C1685">
        <v>36409514</v>
      </c>
      <c r="D1685">
        <v>29174913</v>
      </c>
      <c r="E1685">
        <v>1</v>
      </c>
      <c r="F1685">
        <v>1</v>
      </c>
      <c r="G1685">
        <v>1</v>
      </c>
      <c r="H1685">
        <v>2</v>
      </c>
      <c r="I1685" t="s">
        <v>531</v>
      </c>
      <c r="J1685" t="s">
        <v>532</v>
      </c>
      <c r="K1685" t="s">
        <v>533</v>
      </c>
      <c r="L1685">
        <v>1368</v>
      </c>
      <c r="N1685">
        <v>1011</v>
      </c>
      <c r="O1685" t="s">
        <v>520</v>
      </c>
      <c r="P1685" t="s">
        <v>520</v>
      </c>
      <c r="Q1685">
        <v>1</v>
      </c>
      <c r="W1685">
        <v>0</v>
      </c>
      <c r="X1685">
        <v>458544584</v>
      </c>
      <c r="Y1685">
        <v>0.6</v>
      </c>
      <c r="AA1685">
        <v>0</v>
      </c>
      <c r="AB1685">
        <v>932.72</v>
      </c>
      <c r="AC1685">
        <v>386.51</v>
      </c>
      <c r="AD1685">
        <v>0</v>
      </c>
      <c r="AE1685">
        <v>0</v>
      </c>
      <c r="AF1685">
        <v>87.17</v>
      </c>
      <c r="AG1685">
        <v>11.6</v>
      </c>
      <c r="AH1685">
        <v>0</v>
      </c>
      <c r="AI1685">
        <v>1</v>
      </c>
      <c r="AJ1685">
        <v>10.7</v>
      </c>
      <c r="AK1685">
        <v>33.32</v>
      </c>
      <c r="AL1685">
        <v>1</v>
      </c>
      <c r="AN1685">
        <v>0</v>
      </c>
      <c r="AO1685">
        <v>1</v>
      </c>
      <c r="AP1685">
        <v>1</v>
      </c>
      <c r="AQ1685">
        <v>0</v>
      </c>
      <c r="AR1685">
        <v>0</v>
      </c>
      <c r="AS1685" t="s">
        <v>3</v>
      </c>
      <c r="AT1685">
        <v>0.48</v>
      </c>
      <c r="AU1685" t="s">
        <v>133</v>
      </c>
      <c r="AV1685">
        <v>0</v>
      </c>
      <c r="AW1685">
        <v>2</v>
      </c>
      <c r="AX1685">
        <v>36409527</v>
      </c>
      <c r="AY1685">
        <v>1</v>
      </c>
      <c r="AZ1685">
        <v>0</v>
      </c>
      <c r="BA1685">
        <v>1644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X1685">
        <f>Y1685*Source!I1822</f>
        <v>0.16500000000000001</v>
      </c>
      <c r="CY1685">
        <f>AB1685</f>
        <v>932.72</v>
      </c>
      <c r="CZ1685">
        <f>AF1685</f>
        <v>87.17</v>
      </c>
      <c r="DA1685">
        <f>AJ1685</f>
        <v>10.7</v>
      </c>
      <c r="DB1685">
        <f>ROUND((ROUND(AT1685*CZ1685,2)*1.25),2)</f>
        <v>52.3</v>
      </c>
      <c r="DC1685">
        <f>ROUND((ROUND(AT1685*AG1685,2)*1.25),2)</f>
        <v>6.96</v>
      </c>
    </row>
    <row r="1686" spans="1:107">
      <c r="A1686">
        <f>ROW(Source!A1822)</f>
        <v>1822</v>
      </c>
      <c r="B1686">
        <v>36401907</v>
      </c>
      <c r="C1686">
        <v>36409514</v>
      </c>
      <c r="D1686">
        <v>29110876</v>
      </c>
      <c r="E1686">
        <v>1</v>
      </c>
      <c r="F1686">
        <v>1</v>
      </c>
      <c r="G1686">
        <v>1</v>
      </c>
      <c r="H1686">
        <v>3</v>
      </c>
      <c r="I1686" t="s">
        <v>293</v>
      </c>
      <c r="J1686" t="s">
        <v>295</v>
      </c>
      <c r="K1686" t="s">
        <v>294</v>
      </c>
      <c r="L1686">
        <v>1327</v>
      </c>
      <c r="N1686">
        <v>1005</v>
      </c>
      <c r="O1686" t="s">
        <v>155</v>
      </c>
      <c r="P1686" t="s">
        <v>155</v>
      </c>
      <c r="Q1686">
        <v>1</v>
      </c>
      <c r="W1686">
        <v>1</v>
      </c>
      <c r="X1686">
        <v>-217513507</v>
      </c>
      <c r="Y1686">
        <v>-102</v>
      </c>
      <c r="AA1686">
        <v>184.42</v>
      </c>
      <c r="AB1686">
        <v>0</v>
      </c>
      <c r="AC1686">
        <v>0</v>
      </c>
      <c r="AD1686">
        <v>0</v>
      </c>
      <c r="AE1686">
        <v>67.8</v>
      </c>
      <c r="AF1686">
        <v>0</v>
      </c>
      <c r="AG1686">
        <v>0</v>
      </c>
      <c r="AH1686">
        <v>0</v>
      </c>
      <c r="AI1686">
        <v>2.72</v>
      </c>
      <c r="AJ1686">
        <v>1</v>
      </c>
      <c r="AK1686">
        <v>1</v>
      </c>
      <c r="AL1686">
        <v>1</v>
      </c>
      <c r="AN1686">
        <v>0</v>
      </c>
      <c r="AO1686">
        <v>1</v>
      </c>
      <c r="AP1686">
        <v>0</v>
      </c>
      <c r="AQ1686">
        <v>0</v>
      </c>
      <c r="AR1686">
        <v>0</v>
      </c>
      <c r="AS1686" t="s">
        <v>3</v>
      </c>
      <c r="AT1686">
        <v>-102</v>
      </c>
      <c r="AU1686" t="s">
        <v>3</v>
      </c>
      <c r="AV1686">
        <v>0</v>
      </c>
      <c r="AW1686">
        <v>2</v>
      </c>
      <c r="AX1686">
        <v>36409528</v>
      </c>
      <c r="AY1686">
        <v>1</v>
      </c>
      <c r="AZ1686">
        <v>6144</v>
      </c>
      <c r="BA1686">
        <v>1645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X1686">
        <f>Y1686*Source!I1822</f>
        <v>-28.05</v>
      </c>
      <c r="CY1686">
        <f>AA1686</f>
        <v>184.42</v>
      </c>
      <c r="CZ1686">
        <f>AE1686</f>
        <v>67.8</v>
      </c>
      <c r="DA1686">
        <f>AI1686</f>
        <v>2.72</v>
      </c>
      <c r="DB1686">
        <f>ROUND(ROUND(AT1686*CZ1686,2),2)</f>
        <v>-6915.6</v>
      </c>
      <c r="DC1686">
        <f>ROUND(ROUND(AT1686*AG1686,2),2)</f>
        <v>0</v>
      </c>
    </row>
    <row r="1687" spans="1:107">
      <c r="A1687">
        <f>ROW(Source!A1822)</f>
        <v>1822</v>
      </c>
      <c r="B1687">
        <v>36401907</v>
      </c>
      <c r="C1687">
        <v>36409514</v>
      </c>
      <c r="D1687">
        <v>29110762</v>
      </c>
      <c r="E1687">
        <v>1</v>
      </c>
      <c r="F1687">
        <v>1</v>
      </c>
      <c r="G1687">
        <v>1</v>
      </c>
      <c r="H1687">
        <v>3</v>
      </c>
      <c r="I1687" t="s">
        <v>593</v>
      </c>
      <c r="J1687" t="s">
        <v>765</v>
      </c>
      <c r="K1687" t="s">
        <v>595</v>
      </c>
      <c r="L1687">
        <v>1308</v>
      </c>
      <c r="N1687">
        <v>1003</v>
      </c>
      <c r="O1687" t="s">
        <v>65</v>
      </c>
      <c r="P1687" t="s">
        <v>65</v>
      </c>
      <c r="Q1687">
        <v>100</v>
      </c>
      <c r="W1687">
        <v>0</v>
      </c>
      <c r="X1687">
        <v>961672469</v>
      </c>
      <c r="Y1687">
        <v>0.68</v>
      </c>
      <c r="AA1687">
        <v>528.80999999999995</v>
      </c>
      <c r="AB1687">
        <v>0</v>
      </c>
      <c r="AC1687">
        <v>0</v>
      </c>
      <c r="AD1687">
        <v>0</v>
      </c>
      <c r="AE1687">
        <v>99.4</v>
      </c>
      <c r="AF1687">
        <v>0</v>
      </c>
      <c r="AG1687">
        <v>0</v>
      </c>
      <c r="AH1687">
        <v>0</v>
      </c>
      <c r="AI1687">
        <v>5.32</v>
      </c>
      <c r="AJ1687">
        <v>1</v>
      </c>
      <c r="AK1687">
        <v>1</v>
      </c>
      <c r="AL1687">
        <v>1</v>
      </c>
      <c r="AN1687">
        <v>0</v>
      </c>
      <c r="AO1687">
        <v>1</v>
      </c>
      <c r="AP1687">
        <v>0</v>
      </c>
      <c r="AQ1687">
        <v>0</v>
      </c>
      <c r="AR1687">
        <v>0</v>
      </c>
      <c r="AS1687" t="s">
        <v>3</v>
      </c>
      <c r="AT1687">
        <v>0.68</v>
      </c>
      <c r="AU1687" t="s">
        <v>3</v>
      </c>
      <c r="AV1687">
        <v>0</v>
      </c>
      <c r="AW1687">
        <v>2</v>
      </c>
      <c r="AX1687">
        <v>36409529</v>
      </c>
      <c r="AY1687">
        <v>1</v>
      </c>
      <c r="AZ1687">
        <v>0</v>
      </c>
      <c r="BA1687">
        <v>1646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X1687">
        <f>Y1687*Source!I1822</f>
        <v>0.18700000000000003</v>
      </c>
      <c r="CY1687">
        <f>AA1687</f>
        <v>528.80999999999995</v>
      </c>
      <c r="CZ1687">
        <f>AE1687</f>
        <v>99.4</v>
      </c>
      <c r="DA1687">
        <f>AI1687</f>
        <v>5.32</v>
      </c>
      <c r="DB1687">
        <f>ROUND(ROUND(AT1687*CZ1687,2),2)</f>
        <v>67.59</v>
      </c>
      <c r="DC1687">
        <f>ROUND(ROUND(AT1687*AG1687,2),2)</f>
        <v>0</v>
      </c>
    </row>
    <row r="1688" spans="1:107">
      <c r="A1688">
        <f>ROW(Source!A1822)</f>
        <v>1822</v>
      </c>
      <c r="B1688">
        <v>36401907</v>
      </c>
      <c r="C1688">
        <v>36409514</v>
      </c>
      <c r="D1688">
        <v>29110964</v>
      </c>
      <c r="E1688">
        <v>1</v>
      </c>
      <c r="F1688">
        <v>1</v>
      </c>
      <c r="G1688">
        <v>1</v>
      </c>
      <c r="H1688">
        <v>3</v>
      </c>
      <c r="I1688" t="s">
        <v>201</v>
      </c>
      <c r="J1688" t="s">
        <v>203</v>
      </c>
      <c r="K1688" t="s">
        <v>202</v>
      </c>
      <c r="L1688">
        <v>1327</v>
      </c>
      <c r="N1688">
        <v>1005</v>
      </c>
      <c r="O1688" t="s">
        <v>155</v>
      </c>
      <c r="P1688" t="s">
        <v>155</v>
      </c>
      <c r="Q1688">
        <v>1</v>
      </c>
      <c r="W1688">
        <v>0</v>
      </c>
      <c r="X1688">
        <v>-100917442</v>
      </c>
      <c r="Y1688">
        <v>102</v>
      </c>
      <c r="AA1688">
        <v>516.15</v>
      </c>
      <c r="AB1688">
        <v>0</v>
      </c>
      <c r="AC1688">
        <v>0</v>
      </c>
      <c r="AD1688">
        <v>0</v>
      </c>
      <c r="AE1688">
        <v>82.19</v>
      </c>
      <c r="AF1688">
        <v>0</v>
      </c>
      <c r="AG1688">
        <v>0</v>
      </c>
      <c r="AH1688">
        <v>0</v>
      </c>
      <c r="AI1688">
        <v>6.28</v>
      </c>
      <c r="AJ1688">
        <v>1</v>
      </c>
      <c r="AK1688">
        <v>1</v>
      </c>
      <c r="AL1688">
        <v>1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 t="s">
        <v>3</v>
      </c>
      <c r="AT1688">
        <v>102</v>
      </c>
      <c r="AU1688" t="s">
        <v>3</v>
      </c>
      <c r="AV1688">
        <v>0</v>
      </c>
      <c r="AW1688">
        <v>1</v>
      </c>
      <c r="AX1688">
        <v>-1</v>
      </c>
      <c r="AY1688">
        <v>0</v>
      </c>
      <c r="AZ1688">
        <v>0</v>
      </c>
      <c r="BA1688" t="s">
        <v>3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X1688">
        <f>Y1688*Source!I1822</f>
        <v>28.05</v>
      </c>
      <c r="CY1688">
        <f>AA1688</f>
        <v>516.15</v>
      </c>
      <c r="CZ1688">
        <f>AE1688</f>
        <v>82.19</v>
      </c>
      <c r="DA1688">
        <f>AI1688</f>
        <v>6.28</v>
      </c>
      <c r="DB1688">
        <f>ROUND(ROUND(AT1688*CZ1688,2),2)</f>
        <v>8383.3799999999992</v>
      </c>
      <c r="DC1688">
        <f>ROUND(ROUND(AT1688*AG1688,2),2)</f>
        <v>0</v>
      </c>
    </row>
    <row r="1689" spans="1:107">
      <c r="A1689">
        <f>ROW(Source!A1825)</f>
        <v>1825</v>
      </c>
      <c r="B1689">
        <v>36401907</v>
      </c>
      <c r="C1689">
        <v>36409532</v>
      </c>
      <c r="D1689">
        <v>18413230</v>
      </c>
      <c r="E1689">
        <v>1</v>
      </c>
      <c r="F1689">
        <v>1</v>
      </c>
      <c r="G1689">
        <v>1</v>
      </c>
      <c r="H1689">
        <v>1</v>
      </c>
      <c r="I1689" t="s">
        <v>540</v>
      </c>
      <c r="J1689" t="s">
        <v>3</v>
      </c>
      <c r="K1689" t="s">
        <v>541</v>
      </c>
      <c r="L1689">
        <v>1369</v>
      </c>
      <c r="N1689">
        <v>1013</v>
      </c>
      <c r="O1689" t="s">
        <v>514</v>
      </c>
      <c r="P1689" t="s">
        <v>514</v>
      </c>
      <c r="Q1689">
        <v>1</v>
      </c>
      <c r="W1689">
        <v>0</v>
      </c>
      <c r="X1689">
        <v>355262106</v>
      </c>
      <c r="Y1689">
        <v>7.6589999999999998</v>
      </c>
      <c r="AA1689">
        <v>0</v>
      </c>
      <c r="AB1689">
        <v>0</v>
      </c>
      <c r="AC1689">
        <v>0</v>
      </c>
      <c r="AD1689">
        <v>293.22000000000003</v>
      </c>
      <c r="AE1689">
        <v>0</v>
      </c>
      <c r="AF1689">
        <v>0</v>
      </c>
      <c r="AG1689">
        <v>0</v>
      </c>
      <c r="AH1689">
        <v>293.22000000000003</v>
      </c>
      <c r="AI1689">
        <v>1</v>
      </c>
      <c r="AJ1689">
        <v>1</v>
      </c>
      <c r="AK1689">
        <v>1</v>
      </c>
      <c r="AL1689">
        <v>1</v>
      </c>
      <c r="AN1689">
        <v>0</v>
      </c>
      <c r="AO1689">
        <v>1</v>
      </c>
      <c r="AP1689">
        <v>1</v>
      </c>
      <c r="AQ1689">
        <v>0</v>
      </c>
      <c r="AR1689">
        <v>0</v>
      </c>
      <c r="AS1689" t="s">
        <v>3</v>
      </c>
      <c r="AT1689">
        <v>6.66</v>
      </c>
      <c r="AU1689" t="s">
        <v>134</v>
      </c>
      <c r="AV1689">
        <v>1</v>
      </c>
      <c r="AW1689">
        <v>2</v>
      </c>
      <c r="AX1689">
        <v>36409545</v>
      </c>
      <c r="AY1689">
        <v>2</v>
      </c>
      <c r="AZ1689">
        <v>131072</v>
      </c>
      <c r="BA1689">
        <v>1647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X1689">
        <f>Y1689*Source!I1825</f>
        <v>1.6283034000000001</v>
      </c>
      <c r="CY1689">
        <f>AD1689</f>
        <v>293.22000000000003</v>
      </c>
      <c r="CZ1689">
        <f>AH1689</f>
        <v>293.22000000000003</v>
      </c>
      <c r="DA1689">
        <f>AL1689</f>
        <v>1</v>
      </c>
      <c r="DB1689">
        <f>ROUND((ROUND(AT1689*CZ1689,2)*1.15),2)</f>
        <v>2245.7800000000002</v>
      </c>
      <c r="DC1689">
        <f>ROUND((ROUND(AT1689*AG1689,2)*1.15),2)</f>
        <v>0</v>
      </c>
    </row>
    <row r="1690" spans="1:107">
      <c r="A1690">
        <f>ROW(Source!A1825)</f>
        <v>1825</v>
      </c>
      <c r="B1690">
        <v>36401907</v>
      </c>
      <c r="C1690">
        <v>36409532</v>
      </c>
      <c r="D1690">
        <v>29173472</v>
      </c>
      <c r="E1690">
        <v>1</v>
      </c>
      <c r="F1690">
        <v>1</v>
      </c>
      <c r="G1690">
        <v>1</v>
      </c>
      <c r="H1690">
        <v>2</v>
      </c>
      <c r="I1690" t="s">
        <v>577</v>
      </c>
      <c r="J1690" t="s">
        <v>578</v>
      </c>
      <c r="K1690" t="s">
        <v>579</v>
      </c>
      <c r="L1690">
        <v>1368</v>
      </c>
      <c r="N1690">
        <v>1011</v>
      </c>
      <c r="O1690" t="s">
        <v>520</v>
      </c>
      <c r="P1690" t="s">
        <v>520</v>
      </c>
      <c r="Q1690">
        <v>1</v>
      </c>
      <c r="W1690">
        <v>0</v>
      </c>
      <c r="X1690">
        <v>275932499</v>
      </c>
      <c r="Y1690">
        <v>2.5124999999999997</v>
      </c>
      <c r="AA1690">
        <v>0</v>
      </c>
      <c r="AB1690">
        <v>12.75</v>
      </c>
      <c r="AC1690">
        <v>0</v>
      </c>
      <c r="AD1690">
        <v>0</v>
      </c>
      <c r="AE1690">
        <v>0</v>
      </c>
      <c r="AF1690">
        <v>3</v>
      </c>
      <c r="AG1690">
        <v>0</v>
      </c>
      <c r="AH1690">
        <v>0</v>
      </c>
      <c r="AI1690">
        <v>1</v>
      </c>
      <c r="AJ1690">
        <v>4.25</v>
      </c>
      <c r="AK1690">
        <v>33.32</v>
      </c>
      <c r="AL1690">
        <v>1</v>
      </c>
      <c r="AN1690">
        <v>0</v>
      </c>
      <c r="AO1690">
        <v>1</v>
      </c>
      <c r="AP1690">
        <v>1</v>
      </c>
      <c r="AQ1690">
        <v>0</v>
      </c>
      <c r="AR1690">
        <v>0</v>
      </c>
      <c r="AS1690" t="s">
        <v>3</v>
      </c>
      <c r="AT1690">
        <v>2.0099999999999998</v>
      </c>
      <c r="AU1690" t="s">
        <v>133</v>
      </c>
      <c r="AV1690">
        <v>0</v>
      </c>
      <c r="AW1690">
        <v>2</v>
      </c>
      <c r="AX1690">
        <v>36409546</v>
      </c>
      <c r="AY1690">
        <v>1</v>
      </c>
      <c r="AZ1690">
        <v>0</v>
      </c>
      <c r="BA1690">
        <v>1648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X1690">
        <f>Y1690*Source!I1825</f>
        <v>0.53415749999999995</v>
      </c>
      <c r="CY1690">
        <f>AB1690</f>
        <v>12.75</v>
      </c>
      <c r="CZ1690">
        <f>AF1690</f>
        <v>3</v>
      </c>
      <c r="DA1690">
        <f>AJ1690</f>
        <v>4.25</v>
      </c>
      <c r="DB1690">
        <f>ROUND((ROUND(AT1690*CZ1690,2)*1.25),2)</f>
        <v>7.54</v>
      </c>
      <c r="DC1690">
        <f>ROUND((ROUND(AT1690*AG1690,2)*1.25),2)</f>
        <v>0</v>
      </c>
    </row>
    <row r="1691" spans="1:107">
      <c r="A1691">
        <f>ROW(Source!A1825)</f>
        <v>1825</v>
      </c>
      <c r="B1691">
        <v>36401907</v>
      </c>
      <c r="C1691">
        <v>36409532</v>
      </c>
      <c r="D1691">
        <v>29174500</v>
      </c>
      <c r="E1691">
        <v>1</v>
      </c>
      <c r="F1691">
        <v>1</v>
      </c>
      <c r="G1691">
        <v>1</v>
      </c>
      <c r="H1691">
        <v>2</v>
      </c>
      <c r="I1691" t="s">
        <v>599</v>
      </c>
      <c r="J1691" t="s">
        <v>600</v>
      </c>
      <c r="K1691" t="s">
        <v>601</v>
      </c>
      <c r="L1691">
        <v>1368</v>
      </c>
      <c r="N1691">
        <v>1011</v>
      </c>
      <c r="O1691" t="s">
        <v>520</v>
      </c>
      <c r="P1691" t="s">
        <v>520</v>
      </c>
      <c r="Q1691">
        <v>1</v>
      </c>
      <c r="W1691">
        <v>0</v>
      </c>
      <c r="X1691">
        <v>-239831557</v>
      </c>
      <c r="Y1691">
        <v>1.6625000000000001</v>
      </c>
      <c r="AA1691">
        <v>0</v>
      </c>
      <c r="AB1691">
        <v>7.33</v>
      </c>
      <c r="AC1691">
        <v>0</v>
      </c>
      <c r="AD1691">
        <v>0</v>
      </c>
      <c r="AE1691">
        <v>0</v>
      </c>
      <c r="AF1691">
        <v>1.95</v>
      </c>
      <c r="AG1691">
        <v>0</v>
      </c>
      <c r="AH1691">
        <v>0</v>
      </c>
      <c r="AI1691">
        <v>1</v>
      </c>
      <c r="AJ1691">
        <v>3.76</v>
      </c>
      <c r="AK1691">
        <v>33.32</v>
      </c>
      <c r="AL1691">
        <v>1</v>
      </c>
      <c r="AN1691">
        <v>0</v>
      </c>
      <c r="AO1691">
        <v>1</v>
      </c>
      <c r="AP1691">
        <v>1</v>
      </c>
      <c r="AQ1691">
        <v>0</v>
      </c>
      <c r="AR1691">
        <v>0</v>
      </c>
      <c r="AS1691" t="s">
        <v>3</v>
      </c>
      <c r="AT1691">
        <v>1.33</v>
      </c>
      <c r="AU1691" t="s">
        <v>133</v>
      </c>
      <c r="AV1691">
        <v>0</v>
      </c>
      <c r="AW1691">
        <v>2</v>
      </c>
      <c r="AX1691">
        <v>36409547</v>
      </c>
      <c r="AY1691">
        <v>1</v>
      </c>
      <c r="AZ1691">
        <v>0</v>
      </c>
      <c r="BA1691">
        <v>1649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X1691">
        <f>Y1691*Source!I1825</f>
        <v>0.35344750000000003</v>
      </c>
      <c r="CY1691">
        <f>AB1691</f>
        <v>7.33</v>
      </c>
      <c r="CZ1691">
        <f>AF1691</f>
        <v>1.95</v>
      </c>
      <c r="DA1691">
        <f>AJ1691</f>
        <v>3.76</v>
      </c>
      <c r="DB1691">
        <f>ROUND((ROUND(AT1691*CZ1691,2)*1.25),2)</f>
        <v>3.24</v>
      </c>
      <c r="DC1691">
        <f>ROUND((ROUND(AT1691*AG1691,2)*1.25),2)</f>
        <v>0</v>
      </c>
    </row>
    <row r="1692" spans="1:107">
      <c r="A1692">
        <f>ROW(Source!A1825)</f>
        <v>1825</v>
      </c>
      <c r="B1692">
        <v>36401907</v>
      </c>
      <c r="C1692">
        <v>36409532</v>
      </c>
      <c r="D1692">
        <v>29174913</v>
      </c>
      <c r="E1692">
        <v>1</v>
      </c>
      <c r="F1692">
        <v>1</v>
      </c>
      <c r="G1692">
        <v>1</v>
      </c>
      <c r="H1692">
        <v>2</v>
      </c>
      <c r="I1692" t="s">
        <v>531</v>
      </c>
      <c r="J1692" t="s">
        <v>532</v>
      </c>
      <c r="K1692" t="s">
        <v>533</v>
      </c>
      <c r="L1692">
        <v>1368</v>
      </c>
      <c r="N1692">
        <v>1011</v>
      </c>
      <c r="O1692" t="s">
        <v>520</v>
      </c>
      <c r="P1692" t="s">
        <v>520</v>
      </c>
      <c r="Q1692">
        <v>1</v>
      </c>
      <c r="W1692">
        <v>0</v>
      </c>
      <c r="X1692">
        <v>458544584</v>
      </c>
      <c r="Y1692">
        <v>3.7499999999999999E-2</v>
      </c>
      <c r="AA1692">
        <v>0</v>
      </c>
      <c r="AB1692">
        <v>932.72</v>
      </c>
      <c r="AC1692">
        <v>386.51</v>
      </c>
      <c r="AD1692">
        <v>0</v>
      </c>
      <c r="AE1692">
        <v>0</v>
      </c>
      <c r="AF1692">
        <v>87.17</v>
      </c>
      <c r="AG1692">
        <v>11.6</v>
      </c>
      <c r="AH1692">
        <v>0</v>
      </c>
      <c r="AI1692">
        <v>1</v>
      </c>
      <c r="AJ1692">
        <v>10.7</v>
      </c>
      <c r="AK1692">
        <v>33.32</v>
      </c>
      <c r="AL1692">
        <v>1</v>
      </c>
      <c r="AN1692">
        <v>0</v>
      </c>
      <c r="AO1692">
        <v>1</v>
      </c>
      <c r="AP1692">
        <v>1</v>
      </c>
      <c r="AQ1692">
        <v>0</v>
      </c>
      <c r="AR1692">
        <v>0</v>
      </c>
      <c r="AS1692" t="s">
        <v>3</v>
      </c>
      <c r="AT1692">
        <v>0.03</v>
      </c>
      <c r="AU1692" t="s">
        <v>133</v>
      </c>
      <c r="AV1692">
        <v>0</v>
      </c>
      <c r="AW1692">
        <v>2</v>
      </c>
      <c r="AX1692">
        <v>36409548</v>
      </c>
      <c r="AY1692">
        <v>1</v>
      </c>
      <c r="AZ1692">
        <v>0</v>
      </c>
      <c r="BA1692">
        <v>1650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X1692">
        <f>Y1692*Source!I1825</f>
        <v>7.9725000000000004E-3</v>
      </c>
      <c r="CY1692">
        <f>AB1692</f>
        <v>932.72</v>
      </c>
      <c r="CZ1692">
        <f>AF1692</f>
        <v>87.17</v>
      </c>
      <c r="DA1692">
        <f>AJ1692</f>
        <v>10.7</v>
      </c>
      <c r="DB1692">
        <f>ROUND((ROUND(AT1692*CZ1692,2)*1.25),2)</f>
        <v>3.28</v>
      </c>
      <c r="DC1692">
        <f>ROUND((ROUND(AT1692*AG1692,2)*1.25),2)</f>
        <v>0.44</v>
      </c>
    </row>
    <row r="1693" spans="1:107">
      <c r="A1693">
        <f>ROW(Source!A1825)</f>
        <v>1825</v>
      </c>
      <c r="B1693">
        <v>36401907</v>
      </c>
      <c r="C1693">
        <v>36409532</v>
      </c>
      <c r="D1693">
        <v>29114471</v>
      </c>
      <c r="E1693">
        <v>1</v>
      </c>
      <c r="F1693">
        <v>1</v>
      </c>
      <c r="G1693">
        <v>1</v>
      </c>
      <c r="H1693">
        <v>3</v>
      </c>
      <c r="I1693" t="s">
        <v>602</v>
      </c>
      <c r="J1693" t="s">
        <v>603</v>
      </c>
      <c r="K1693" t="s">
        <v>604</v>
      </c>
      <c r="L1693">
        <v>1358</v>
      </c>
      <c r="N1693">
        <v>1010</v>
      </c>
      <c r="O1693" t="s">
        <v>605</v>
      </c>
      <c r="P1693" t="s">
        <v>605</v>
      </c>
      <c r="Q1693">
        <v>10</v>
      </c>
      <c r="W1693">
        <v>0</v>
      </c>
      <c r="X1693">
        <v>610395517</v>
      </c>
      <c r="Y1693">
        <v>26.3</v>
      </c>
      <c r="AA1693">
        <v>1.55</v>
      </c>
      <c r="AB1693">
        <v>0</v>
      </c>
      <c r="AC1693">
        <v>0</v>
      </c>
      <c r="AD1693">
        <v>0</v>
      </c>
      <c r="AE1693">
        <v>1.6</v>
      </c>
      <c r="AF1693">
        <v>0</v>
      </c>
      <c r="AG1693">
        <v>0</v>
      </c>
      <c r="AH1693">
        <v>0</v>
      </c>
      <c r="AI1693">
        <v>0.97</v>
      </c>
      <c r="AJ1693">
        <v>1</v>
      </c>
      <c r="AK1693">
        <v>1</v>
      </c>
      <c r="AL1693">
        <v>1</v>
      </c>
      <c r="AN1693">
        <v>0</v>
      </c>
      <c r="AO1693">
        <v>1</v>
      </c>
      <c r="AP1693">
        <v>0</v>
      </c>
      <c r="AQ1693">
        <v>0</v>
      </c>
      <c r="AR1693">
        <v>0</v>
      </c>
      <c r="AS1693" t="s">
        <v>3</v>
      </c>
      <c r="AT1693">
        <v>26.3</v>
      </c>
      <c r="AU1693" t="s">
        <v>3</v>
      </c>
      <c r="AV1693">
        <v>0</v>
      </c>
      <c r="AW1693">
        <v>2</v>
      </c>
      <c r="AX1693">
        <v>36409549</v>
      </c>
      <c r="AY1693">
        <v>1</v>
      </c>
      <c r="AZ1693">
        <v>0</v>
      </c>
      <c r="BA1693">
        <v>1651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X1693">
        <f>Y1693*Source!I1825</f>
        <v>5.59138</v>
      </c>
      <c r="CY1693">
        <f t="shared" ref="CY1693:CY1700" si="257">AA1693</f>
        <v>1.55</v>
      </c>
      <c r="CZ1693">
        <f t="shared" ref="CZ1693:CZ1700" si="258">AE1693</f>
        <v>1.6</v>
      </c>
      <c r="DA1693">
        <f t="shared" ref="DA1693:DA1700" si="259">AI1693</f>
        <v>0.97</v>
      </c>
      <c r="DB1693">
        <f t="shared" ref="DB1693:DB1700" si="260">ROUND(ROUND(AT1693*CZ1693,2),2)</f>
        <v>42.08</v>
      </c>
      <c r="DC1693">
        <f t="shared" ref="DC1693:DC1700" si="261">ROUND(ROUND(AT1693*AG1693,2),2)</f>
        <v>0</v>
      </c>
    </row>
    <row r="1694" spans="1:107">
      <c r="A1694">
        <f>ROW(Source!A1825)</f>
        <v>1825</v>
      </c>
      <c r="B1694">
        <v>36401907</v>
      </c>
      <c r="C1694">
        <v>36409532</v>
      </c>
      <c r="D1694">
        <v>29114305</v>
      </c>
      <c r="E1694">
        <v>1</v>
      </c>
      <c r="F1694">
        <v>1</v>
      </c>
      <c r="G1694">
        <v>1</v>
      </c>
      <c r="H1694">
        <v>3</v>
      </c>
      <c r="I1694" t="s">
        <v>606</v>
      </c>
      <c r="J1694" t="s">
        <v>607</v>
      </c>
      <c r="K1694" t="s">
        <v>608</v>
      </c>
      <c r="L1694">
        <v>1354</v>
      </c>
      <c r="N1694">
        <v>1010</v>
      </c>
      <c r="O1694" t="s">
        <v>237</v>
      </c>
      <c r="P1694" t="s">
        <v>237</v>
      </c>
      <c r="Q1694">
        <v>1</v>
      </c>
      <c r="W1694">
        <v>0</v>
      </c>
      <c r="X1694">
        <v>-1753782198</v>
      </c>
      <c r="Y1694">
        <v>263</v>
      </c>
      <c r="AA1694">
        <v>0.21</v>
      </c>
      <c r="AB1694">
        <v>0</v>
      </c>
      <c r="AC1694">
        <v>0</v>
      </c>
      <c r="AD1694">
        <v>0</v>
      </c>
      <c r="AE1694">
        <v>0.12</v>
      </c>
      <c r="AF1694">
        <v>0</v>
      </c>
      <c r="AG1694">
        <v>0</v>
      </c>
      <c r="AH1694">
        <v>0</v>
      </c>
      <c r="AI1694">
        <v>1.78</v>
      </c>
      <c r="AJ1694">
        <v>1</v>
      </c>
      <c r="AK1694">
        <v>1</v>
      </c>
      <c r="AL1694">
        <v>1</v>
      </c>
      <c r="AN1694">
        <v>0</v>
      </c>
      <c r="AO1694">
        <v>1</v>
      </c>
      <c r="AP1694">
        <v>0</v>
      </c>
      <c r="AQ1694">
        <v>0</v>
      </c>
      <c r="AR1694">
        <v>0</v>
      </c>
      <c r="AS1694" t="s">
        <v>3</v>
      </c>
      <c r="AT1694">
        <v>263</v>
      </c>
      <c r="AU1694" t="s">
        <v>3</v>
      </c>
      <c r="AV1694">
        <v>0</v>
      </c>
      <c r="AW1694">
        <v>2</v>
      </c>
      <c r="AX1694">
        <v>36409550</v>
      </c>
      <c r="AY1694">
        <v>1</v>
      </c>
      <c r="AZ1694">
        <v>0</v>
      </c>
      <c r="BA1694">
        <v>1652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X1694">
        <f>Y1694*Source!I1825</f>
        <v>55.913800000000002</v>
      </c>
      <c r="CY1694">
        <f t="shared" si="257"/>
        <v>0.21</v>
      </c>
      <c r="CZ1694">
        <f t="shared" si="258"/>
        <v>0.12</v>
      </c>
      <c r="DA1694">
        <f t="shared" si="259"/>
        <v>1.78</v>
      </c>
      <c r="DB1694">
        <f t="shared" si="260"/>
        <v>31.56</v>
      </c>
      <c r="DC1694">
        <f t="shared" si="261"/>
        <v>0</v>
      </c>
    </row>
    <row r="1695" spans="1:107">
      <c r="A1695">
        <f>ROW(Source!A1825)</f>
        <v>1825</v>
      </c>
      <c r="B1695">
        <v>36401907</v>
      </c>
      <c r="C1695">
        <v>36409532</v>
      </c>
      <c r="D1695">
        <v>29111012</v>
      </c>
      <c r="E1695">
        <v>1</v>
      </c>
      <c r="F1695">
        <v>1</v>
      </c>
      <c r="G1695">
        <v>1</v>
      </c>
      <c r="H1695">
        <v>3</v>
      </c>
      <c r="I1695" t="s">
        <v>609</v>
      </c>
      <c r="J1695" t="s">
        <v>610</v>
      </c>
      <c r="K1695" t="s">
        <v>611</v>
      </c>
      <c r="L1695">
        <v>1354</v>
      </c>
      <c r="N1695">
        <v>1010</v>
      </c>
      <c r="O1695" t="s">
        <v>237</v>
      </c>
      <c r="P1695" t="s">
        <v>237</v>
      </c>
      <c r="Q1695">
        <v>1</v>
      </c>
      <c r="W1695">
        <v>0</v>
      </c>
      <c r="X1695">
        <v>-532370196</v>
      </c>
      <c r="Y1695">
        <v>7</v>
      </c>
      <c r="AA1695">
        <v>12.73</v>
      </c>
      <c r="AB1695">
        <v>0</v>
      </c>
      <c r="AC1695">
        <v>0</v>
      </c>
      <c r="AD1695">
        <v>0</v>
      </c>
      <c r="AE1695">
        <v>1.29</v>
      </c>
      <c r="AF1695">
        <v>0</v>
      </c>
      <c r="AG1695">
        <v>0</v>
      </c>
      <c r="AH1695">
        <v>0</v>
      </c>
      <c r="AI1695">
        <v>9.8699999999999992</v>
      </c>
      <c r="AJ1695">
        <v>1</v>
      </c>
      <c r="AK1695">
        <v>1</v>
      </c>
      <c r="AL1695">
        <v>1</v>
      </c>
      <c r="AN1695">
        <v>0</v>
      </c>
      <c r="AO1695">
        <v>1</v>
      </c>
      <c r="AP1695">
        <v>0</v>
      </c>
      <c r="AQ1695">
        <v>0</v>
      </c>
      <c r="AR1695">
        <v>0</v>
      </c>
      <c r="AS1695" t="s">
        <v>3</v>
      </c>
      <c r="AT1695">
        <v>7</v>
      </c>
      <c r="AU1695" t="s">
        <v>3</v>
      </c>
      <c r="AV1695">
        <v>0</v>
      </c>
      <c r="AW1695">
        <v>2</v>
      </c>
      <c r="AX1695">
        <v>36409551</v>
      </c>
      <c r="AY1695">
        <v>1</v>
      </c>
      <c r="AZ1695">
        <v>0</v>
      </c>
      <c r="BA1695">
        <v>1653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X1695">
        <f>Y1695*Source!I1825</f>
        <v>1.4882</v>
      </c>
      <c r="CY1695">
        <f t="shared" si="257"/>
        <v>12.73</v>
      </c>
      <c r="CZ1695">
        <f t="shared" si="258"/>
        <v>1.29</v>
      </c>
      <c r="DA1695">
        <f t="shared" si="259"/>
        <v>9.8699999999999992</v>
      </c>
      <c r="DB1695">
        <f t="shared" si="260"/>
        <v>9.0299999999999994</v>
      </c>
      <c r="DC1695">
        <f t="shared" si="261"/>
        <v>0</v>
      </c>
    </row>
    <row r="1696" spans="1:107">
      <c r="A1696">
        <f>ROW(Source!A1825)</f>
        <v>1825</v>
      </c>
      <c r="B1696">
        <v>36401907</v>
      </c>
      <c r="C1696">
        <v>36409532</v>
      </c>
      <c r="D1696">
        <v>29111013</v>
      </c>
      <c r="E1696">
        <v>1</v>
      </c>
      <c r="F1696">
        <v>1</v>
      </c>
      <c r="G1696">
        <v>1</v>
      </c>
      <c r="H1696">
        <v>3</v>
      </c>
      <c r="I1696" t="s">
        <v>612</v>
      </c>
      <c r="J1696" t="s">
        <v>613</v>
      </c>
      <c r="K1696" t="s">
        <v>614</v>
      </c>
      <c r="L1696">
        <v>1354</v>
      </c>
      <c r="N1696">
        <v>1010</v>
      </c>
      <c r="O1696" t="s">
        <v>237</v>
      </c>
      <c r="P1696" t="s">
        <v>237</v>
      </c>
      <c r="Q1696">
        <v>1</v>
      </c>
      <c r="W1696">
        <v>0</v>
      </c>
      <c r="X1696">
        <v>-463883208</v>
      </c>
      <c r="Y1696">
        <v>7</v>
      </c>
      <c r="AA1696">
        <v>12.73</v>
      </c>
      <c r="AB1696">
        <v>0</v>
      </c>
      <c r="AC1696">
        <v>0</v>
      </c>
      <c r="AD1696">
        <v>0</v>
      </c>
      <c r="AE1696">
        <v>1.29</v>
      </c>
      <c r="AF1696">
        <v>0</v>
      </c>
      <c r="AG1696">
        <v>0</v>
      </c>
      <c r="AH1696">
        <v>0</v>
      </c>
      <c r="AI1696">
        <v>9.8699999999999992</v>
      </c>
      <c r="AJ1696">
        <v>1</v>
      </c>
      <c r="AK1696">
        <v>1</v>
      </c>
      <c r="AL1696">
        <v>1</v>
      </c>
      <c r="AN1696">
        <v>0</v>
      </c>
      <c r="AO1696">
        <v>1</v>
      </c>
      <c r="AP1696">
        <v>0</v>
      </c>
      <c r="AQ1696">
        <v>0</v>
      </c>
      <c r="AR1696">
        <v>0</v>
      </c>
      <c r="AS1696" t="s">
        <v>3</v>
      </c>
      <c r="AT1696">
        <v>7</v>
      </c>
      <c r="AU1696" t="s">
        <v>3</v>
      </c>
      <c r="AV1696">
        <v>0</v>
      </c>
      <c r="AW1696">
        <v>2</v>
      </c>
      <c r="AX1696">
        <v>36409552</v>
      </c>
      <c r="AY1696">
        <v>1</v>
      </c>
      <c r="AZ1696">
        <v>0</v>
      </c>
      <c r="BA1696">
        <v>1654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X1696">
        <f>Y1696*Source!I1825</f>
        <v>1.4882</v>
      </c>
      <c r="CY1696">
        <f t="shared" si="257"/>
        <v>12.73</v>
      </c>
      <c r="CZ1696">
        <f t="shared" si="258"/>
        <v>1.29</v>
      </c>
      <c r="DA1696">
        <f t="shared" si="259"/>
        <v>9.8699999999999992</v>
      </c>
      <c r="DB1696">
        <f t="shared" si="260"/>
        <v>9.0299999999999994</v>
      </c>
      <c r="DC1696">
        <f t="shared" si="261"/>
        <v>0</v>
      </c>
    </row>
    <row r="1697" spans="1:107">
      <c r="A1697">
        <f>ROW(Source!A1825)</f>
        <v>1825</v>
      </c>
      <c r="B1697">
        <v>36401907</v>
      </c>
      <c r="C1697">
        <v>36409532</v>
      </c>
      <c r="D1697">
        <v>29111016</v>
      </c>
      <c r="E1697">
        <v>1</v>
      </c>
      <c r="F1697">
        <v>1</v>
      </c>
      <c r="G1697">
        <v>1</v>
      </c>
      <c r="H1697">
        <v>3</v>
      </c>
      <c r="I1697" t="s">
        <v>615</v>
      </c>
      <c r="J1697" t="s">
        <v>616</v>
      </c>
      <c r="K1697" t="s">
        <v>617</v>
      </c>
      <c r="L1697">
        <v>1354</v>
      </c>
      <c r="N1697">
        <v>1010</v>
      </c>
      <c r="O1697" t="s">
        <v>237</v>
      </c>
      <c r="P1697" t="s">
        <v>237</v>
      </c>
      <c r="Q1697">
        <v>1</v>
      </c>
      <c r="W1697">
        <v>0</v>
      </c>
      <c r="X1697">
        <v>-983964523</v>
      </c>
      <c r="Y1697">
        <v>40</v>
      </c>
      <c r="AA1697">
        <v>12.73</v>
      </c>
      <c r="AB1697">
        <v>0</v>
      </c>
      <c r="AC1697">
        <v>0</v>
      </c>
      <c r="AD1697">
        <v>0</v>
      </c>
      <c r="AE1697">
        <v>1.29</v>
      </c>
      <c r="AF1697">
        <v>0</v>
      </c>
      <c r="AG1697">
        <v>0</v>
      </c>
      <c r="AH1697">
        <v>0</v>
      </c>
      <c r="AI1697">
        <v>9.8699999999999992</v>
      </c>
      <c r="AJ1697">
        <v>1</v>
      </c>
      <c r="AK1697">
        <v>1</v>
      </c>
      <c r="AL1697">
        <v>1</v>
      </c>
      <c r="AN1697">
        <v>0</v>
      </c>
      <c r="AO1697">
        <v>1</v>
      </c>
      <c r="AP1697">
        <v>0</v>
      </c>
      <c r="AQ1697">
        <v>0</v>
      </c>
      <c r="AR1697">
        <v>0</v>
      </c>
      <c r="AS1697" t="s">
        <v>3</v>
      </c>
      <c r="AT1697">
        <v>40</v>
      </c>
      <c r="AU1697" t="s">
        <v>3</v>
      </c>
      <c r="AV1697">
        <v>0</v>
      </c>
      <c r="AW1697">
        <v>2</v>
      </c>
      <c r="AX1697">
        <v>36409553</v>
      </c>
      <c r="AY1697">
        <v>1</v>
      </c>
      <c r="AZ1697">
        <v>0</v>
      </c>
      <c r="BA1697">
        <v>1655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X1697">
        <f>Y1697*Source!I1825</f>
        <v>8.5040000000000013</v>
      </c>
      <c r="CY1697">
        <f t="shared" si="257"/>
        <v>12.73</v>
      </c>
      <c r="CZ1697">
        <f t="shared" si="258"/>
        <v>1.29</v>
      </c>
      <c r="DA1697">
        <f t="shared" si="259"/>
        <v>9.8699999999999992</v>
      </c>
      <c r="DB1697">
        <f t="shared" si="260"/>
        <v>51.6</v>
      </c>
      <c r="DC1697">
        <f t="shared" si="261"/>
        <v>0</v>
      </c>
    </row>
    <row r="1698" spans="1:107">
      <c r="A1698">
        <f>ROW(Source!A1825)</f>
        <v>1825</v>
      </c>
      <c r="B1698">
        <v>36401907</v>
      </c>
      <c r="C1698">
        <v>36409532</v>
      </c>
      <c r="D1698">
        <v>29111019</v>
      </c>
      <c r="E1698">
        <v>1</v>
      </c>
      <c r="F1698">
        <v>1</v>
      </c>
      <c r="G1698">
        <v>1</v>
      </c>
      <c r="H1698">
        <v>3</v>
      </c>
      <c r="I1698" t="s">
        <v>618</v>
      </c>
      <c r="J1698" t="s">
        <v>619</v>
      </c>
      <c r="K1698" t="s">
        <v>620</v>
      </c>
      <c r="L1698">
        <v>1354</v>
      </c>
      <c r="N1698">
        <v>1010</v>
      </c>
      <c r="O1698" t="s">
        <v>237</v>
      </c>
      <c r="P1698" t="s">
        <v>237</v>
      </c>
      <c r="Q1698">
        <v>1</v>
      </c>
      <c r="W1698">
        <v>0</v>
      </c>
      <c r="X1698">
        <v>395384367</v>
      </c>
      <c r="Y1698">
        <v>8</v>
      </c>
      <c r="AA1698">
        <v>8.67</v>
      </c>
      <c r="AB1698">
        <v>0</v>
      </c>
      <c r="AC1698">
        <v>0</v>
      </c>
      <c r="AD1698">
        <v>0</v>
      </c>
      <c r="AE1698">
        <v>0.63</v>
      </c>
      <c r="AF1698">
        <v>0</v>
      </c>
      <c r="AG1698">
        <v>0</v>
      </c>
      <c r="AH1698">
        <v>0</v>
      </c>
      <c r="AI1698">
        <v>13.76</v>
      </c>
      <c r="AJ1698">
        <v>1</v>
      </c>
      <c r="AK1698">
        <v>1</v>
      </c>
      <c r="AL1698">
        <v>1</v>
      </c>
      <c r="AN1698">
        <v>0</v>
      </c>
      <c r="AO1698">
        <v>1</v>
      </c>
      <c r="AP1698">
        <v>0</v>
      </c>
      <c r="AQ1698">
        <v>0</v>
      </c>
      <c r="AR1698">
        <v>0</v>
      </c>
      <c r="AS1698" t="s">
        <v>3</v>
      </c>
      <c r="AT1698">
        <v>8</v>
      </c>
      <c r="AU1698" t="s">
        <v>3</v>
      </c>
      <c r="AV1698">
        <v>0</v>
      </c>
      <c r="AW1698">
        <v>2</v>
      </c>
      <c r="AX1698">
        <v>36409554</v>
      </c>
      <c r="AY1698">
        <v>1</v>
      </c>
      <c r="AZ1698">
        <v>0</v>
      </c>
      <c r="BA1698">
        <v>1656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X1698">
        <f>Y1698*Source!I1825</f>
        <v>1.7008000000000001</v>
      </c>
      <c r="CY1698">
        <f t="shared" si="257"/>
        <v>8.67</v>
      </c>
      <c r="CZ1698">
        <f t="shared" si="258"/>
        <v>0.63</v>
      </c>
      <c r="DA1698">
        <f t="shared" si="259"/>
        <v>13.76</v>
      </c>
      <c r="DB1698">
        <f t="shared" si="260"/>
        <v>5.04</v>
      </c>
      <c r="DC1698">
        <f t="shared" si="261"/>
        <v>0</v>
      </c>
    </row>
    <row r="1699" spans="1:107">
      <c r="A1699">
        <f>ROW(Source!A1825)</f>
        <v>1825</v>
      </c>
      <c r="B1699">
        <v>36401907</v>
      </c>
      <c r="C1699">
        <v>36409532</v>
      </c>
      <c r="D1699">
        <v>29111018</v>
      </c>
      <c r="E1699">
        <v>1</v>
      </c>
      <c r="F1699">
        <v>1</v>
      </c>
      <c r="G1699">
        <v>1</v>
      </c>
      <c r="H1699">
        <v>3</v>
      </c>
      <c r="I1699" t="s">
        <v>621</v>
      </c>
      <c r="J1699" t="s">
        <v>622</v>
      </c>
      <c r="K1699" t="s">
        <v>623</v>
      </c>
      <c r="L1699">
        <v>1354</v>
      </c>
      <c r="N1699">
        <v>1010</v>
      </c>
      <c r="O1699" t="s">
        <v>237</v>
      </c>
      <c r="P1699" t="s">
        <v>237</v>
      </c>
      <c r="Q1699">
        <v>1</v>
      </c>
      <c r="W1699">
        <v>0</v>
      </c>
      <c r="X1699">
        <v>-1405133353</v>
      </c>
      <c r="Y1699">
        <v>8</v>
      </c>
      <c r="AA1699">
        <v>8.67</v>
      </c>
      <c r="AB1699">
        <v>0</v>
      </c>
      <c r="AC1699">
        <v>0</v>
      </c>
      <c r="AD1699">
        <v>0</v>
      </c>
      <c r="AE1699">
        <v>0.63</v>
      </c>
      <c r="AF1699">
        <v>0</v>
      </c>
      <c r="AG1699">
        <v>0</v>
      </c>
      <c r="AH1699">
        <v>0</v>
      </c>
      <c r="AI1699">
        <v>13.76</v>
      </c>
      <c r="AJ1699">
        <v>1</v>
      </c>
      <c r="AK1699">
        <v>1</v>
      </c>
      <c r="AL1699">
        <v>1</v>
      </c>
      <c r="AN1699">
        <v>0</v>
      </c>
      <c r="AO1699">
        <v>1</v>
      </c>
      <c r="AP1699">
        <v>0</v>
      </c>
      <c r="AQ1699">
        <v>0</v>
      </c>
      <c r="AR1699">
        <v>0</v>
      </c>
      <c r="AS1699" t="s">
        <v>3</v>
      </c>
      <c r="AT1699">
        <v>8</v>
      </c>
      <c r="AU1699" t="s">
        <v>3</v>
      </c>
      <c r="AV1699">
        <v>0</v>
      </c>
      <c r="AW1699">
        <v>2</v>
      </c>
      <c r="AX1699">
        <v>36409555</v>
      </c>
      <c r="AY1699">
        <v>1</v>
      </c>
      <c r="AZ1699">
        <v>0</v>
      </c>
      <c r="BA1699">
        <v>1657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X1699">
        <f>Y1699*Source!I1825</f>
        <v>1.7008000000000001</v>
      </c>
      <c r="CY1699">
        <f t="shared" si="257"/>
        <v>8.67</v>
      </c>
      <c r="CZ1699">
        <f t="shared" si="258"/>
        <v>0.63</v>
      </c>
      <c r="DA1699">
        <f t="shared" si="259"/>
        <v>13.76</v>
      </c>
      <c r="DB1699">
        <f t="shared" si="260"/>
        <v>5.04</v>
      </c>
      <c r="DC1699">
        <f t="shared" si="261"/>
        <v>0</v>
      </c>
    </row>
    <row r="1700" spans="1:107">
      <c r="A1700">
        <f>ROW(Source!A1825)</f>
        <v>1825</v>
      </c>
      <c r="B1700">
        <v>36401907</v>
      </c>
      <c r="C1700">
        <v>36409532</v>
      </c>
      <c r="D1700">
        <v>29110997</v>
      </c>
      <c r="E1700">
        <v>1</v>
      </c>
      <c r="F1700">
        <v>1</v>
      </c>
      <c r="G1700">
        <v>1</v>
      </c>
      <c r="H1700">
        <v>3</v>
      </c>
      <c r="I1700" t="s">
        <v>624</v>
      </c>
      <c r="J1700" t="s">
        <v>625</v>
      </c>
      <c r="K1700" t="s">
        <v>626</v>
      </c>
      <c r="L1700">
        <v>1301</v>
      </c>
      <c r="N1700">
        <v>1003</v>
      </c>
      <c r="O1700" t="s">
        <v>142</v>
      </c>
      <c r="P1700" t="s">
        <v>142</v>
      </c>
      <c r="Q1700">
        <v>1</v>
      </c>
      <c r="W1700">
        <v>0</v>
      </c>
      <c r="X1700">
        <v>1996222970</v>
      </c>
      <c r="Y1700">
        <v>101</v>
      </c>
      <c r="AA1700">
        <v>27.92</v>
      </c>
      <c r="AB1700">
        <v>0</v>
      </c>
      <c r="AC1700">
        <v>0</v>
      </c>
      <c r="AD1700">
        <v>0</v>
      </c>
      <c r="AE1700">
        <v>12.3</v>
      </c>
      <c r="AF1700">
        <v>0</v>
      </c>
      <c r="AG1700">
        <v>0</v>
      </c>
      <c r="AH1700">
        <v>0</v>
      </c>
      <c r="AI1700">
        <v>2.27</v>
      </c>
      <c r="AJ1700">
        <v>1</v>
      </c>
      <c r="AK1700">
        <v>1</v>
      </c>
      <c r="AL1700">
        <v>1</v>
      </c>
      <c r="AN1700">
        <v>0</v>
      </c>
      <c r="AO1700">
        <v>1</v>
      </c>
      <c r="AP1700">
        <v>0</v>
      </c>
      <c r="AQ1700">
        <v>0</v>
      </c>
      <c r="AR1700">
        <v>0</v>
      </c>
      <c r="AS1700" t="s">
        <v>3</v>
      </c>
      <c r="AT1700">
        <v>101</v>
      </c>
      <c r="AU1700" t="s">
        <v>3</v>
      </c>
      <c r="AV1700">
        <v>0</v>
      </c>
      <c r="AW1700">
        <v>2</v>
      </c>
      <c r="AX1700">
        <v>36409556</v>
      </c>
      <c r="AY1700">
        <v>1</v>
      </c>
      <c r="AZ1700">
        <v>0</v>
      </c>
      <c r="BA1700">
        <v>1658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X1700">
        <f>Y1700*Source!I1825</f>
        <v>21.4726</v>
      </c>
      <c r="CY1700">
        <f t="shared" si="257"/>
        <v>27.92</v>
      </c>
      <c r="CZ1700">
        <f t="shared" si="258"/>
        <v>12.3</v>
      </c>
      <c r="DA1700">
        <f t="shared" si="259"/>
        <v>2.27</v>
      </c>
      <c r="DB1700">
        <f t="shared" si="260"/>
        <v>1242.3</v>
      </c>
      <c r="DC1700">
        <f t="shared" si="261"/>
        <v>0</v>
      </c>
    </row>
    <row r="1701" spans="1:107">
      <c r="A1701">
        <f>ROW(Source!A1826)</f>
        <v>1826</v>
      </c>
      <c r="B1701">
        <v>36401907</v>
      </c>
      <c r="C1701">
        <v>36409557</v>
      </c>
      <c r="D1701">
        <v>18409850</v>
      </c>
      <c r="E1701">
        <v>1</v>
      </c>
      <c r="F1701">
        <v>1</v>
      </c>
      <c r="G1701">
        <v>1</v>
      </c>
      <c r="H1701">
        <v>1</v>
      </c>
      <c r="I1701" t="s">
        <v>627</v>
      </c>
      <c r="J1701" t="s">
        <v>3</v>
      </c>
      <c r="K1701" t="s">
        <v>628</v>
      </c>
      <c r="L1701">
        <v>1369</v>
      </c>
      <c r="N1701">
        <v>1013</v>
      </c>
      <c r="O1701" t="s">
        <v>514</v>
      </c>
      <c r="P1701" t="s">
        <v>514</v>
      </c>
      <c r="Q1701">
        <v>1</v>
      </c>
      <c r="W1701">
        <v>0</v>
      </c>
      <c r="X1701">
        <v>855544366</v>
      </c>
      <c r="Y1701">
        <v>102.35</v>
      </c>
      <c r="AA1701">
        <v>0</v>
      </c>
      <c r="AB1701">
        <v>0</v>
      </c>
      <c r="AC1701">
        <v>0</v>
      </c>
      <c r="AD1701">
        <v>289.7</v>
      </c>
      <c r="AE1701">
        <v>0</v>
      </c>
      <c r="AF1701">
        <v>0</v>
      </c>
      <c r="AG1701">
        <v>0</v>
      </c>
      <c r="AH1701">
        <v>289.7</v>
      </c>
      <c r="AI1701">
        <v>1</v>
      </c>
      <c r="AJ1701">
        <v>1</v>
      </c>
      <c r="AK1701">
        <v>1</v>
      </c>
      <c r="AL1701">
        <v>1</v>
      </c>
      <c r="AN1701">
        <v>0</v>
      </c>
      <c r="AO1701">
        <v>1</v>
      </c>
      <c r="AP1701">
        <v>1</v>
      </c>
      <c r="AQ1701">
        <v>0</v>
      </c>
      <c r="AR1701">
        <v>0</v>
      </c>
      <c r="AS1701" t="s">
        <v>3</v>
      </c>
      <c r="AT1701">
        <v>89</v>
      </c>
      <c r="AU1701" t="s">
        <v>134</v>
      </c>
      <c r="AV1701">
        <v>1</v>
      </c>
      <c r="AW1701">
        <v>2</v>
      </c>
      <c r="AX1701">
        <v>36409577</v>
      </c>
      <c r="AY1701">
        <v>2</v>
      </c>
      <c r="AZ1701">
        <v>131072</v>
      </c>
      <c r="BA1701">
        <v>1659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X1701">
        <f>Y1701*Source!I1826</f>
        <v>27.12275</v>
      </c>
      <c r="CY1701">
        <f>AD1701</f>
        <v>289.7</v>
      </c>
      <c r="CZ1701">
        <f>AH1701</f>
        <v>289.7</v>
      </c>
      <c r="DA1701">
        <f>AL1701</f>
        <v>1</v>
      </c>
      <c r="DB1701">
        <f>ROUND((ROUND(AT1701*CZ1701,2)*1.15),2)</f>
        <v>29650.799999999999</v>
      </c>
      <c r="DC1701">
        <f>ROUND((ROUND(AT1701*AG1701,2)*1.15),2)</f>
        <v>0</v>
      </c>
    </row>
    <row r="1702" spans="1:107">
      <c r="A1702">
        <f>ROW(Source!A1826)</f>
        <v>1826</v>
      </c>
      <c r="B1702">
        <v>36401907</v>
      </c>
      <c r="C1702">
        <v>36409557</v>
      </c>
      <c r="D1702">
        <v>29173472</v>
      </c>
      <c r="E1702">
        <v>1</v>
      </c>
      <c r="F1702">
        <v>1</v>
      </c>
      <c r="G1702">
        <v>1</v>
      </c>
      <c r="H1702">
        <v>2</v>
      </c>
      <c r="I1702" t="s">
        <v>577</v>
      </c>
      <c r="J1702" t="s">
        <v>578</v>
      </c>
      <c r="K1702" t="s">
        <v>579</v>
      </c>
      <c r="L1702">
        <v>1368</v>
      </c>
      <c r="N1702">
        <v>1011</v>
      </c>
      <c r="O1702" t="s">
        <v>520</v>
      </c>
      <c r="P1702" t="s">
        <v>520</v>
      </c>
      <c r="Q1702">
        <v>1</v>
      </c>
      <c r="W1702">
        <v>0</v>
      </c>
      <c r="X1702">
        <v>275932499</v>
      </c>
      <c r="Y1702">
        <v>2.7</v>
      </c>
      <c r="AA1702">
        <v>0</v>
      </c>
      <c r="AB1702">
        <v>12.75</v>
      </c>
      <c r="AC1702">
        <v>0</v>
      </c>
      <c r="AD1702">
        <v>0</v>
      </c>
      <c r="AE1702">
        <v>0</v>
      </c>
      <c r="AF1702">
        <v>3</v>
      </c>
      <c r="AG1702">
        <v>0</v>
      </c>
      <c r="AH1702">
        <v>0</v>
      </c>
      <c r="AI1702">
        <v>1</v>
      </c>
      <c r="AJ1702">
        <v>4.25</v>
      </c>
      <c r="AK1702">
        <v>33.32</v>
      </c>
      <c r="AL1702">
        <v>1</v>
      </c>
      <c r="AN1702">
        <v>0</v>
      </c>
      <c r="AO1702">
        <v>1</v>
      </c>
      <c r="AP1702">
        <v>1</v>
      </c>
      <c r="AQ1702">
        <v>0</v>
      </c>
      <c r="AR1702">
        <v>0</v>
      </c>
      <c r="AS1702" t="s">
        <v>3</v>
      </c>
      <c r="AT1702">
        <v>2.16</v>
      </c>
      <c r="AU1702" t="s">
        <v>133</v>
      </c>
      <c r="AV1702">
        <v>0</v>
      </c>
      <c r="AW1702">
        <v>2</v>
      </c>
      <c r="AX1702">
        <v>36409578</v>
      </c>
      <c r="AY1702">
        <v>1</v>
      </c>
      <c r="AZ1702">
        <v>0</v>
      </c>
      <c r="BA1702">
        <v>1660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X1702">
        <f>Y1702*Source!I1826</f>
        <v>0.71550000000000014</v>
      </c>
      <c r="CY1702">
        <f>AB1702</f>
        <v>12.75</v>
      </c>
      <c r="CZ1702">
        <f>AF1702</f>
        <v>3</v>
      </c>
      <c r="DA1702">
        <f>AJ1702</f>
        <v>4.25</v>
      </c>
      <c r="DB1702">
        <f>ROUND((ROUND(AT1702*CZ1702,2)*1.25),2)</f>
        <v>8.1</v>
      </c>
      <c r="DC1702">
        <f>ROUND((ROUND(AT1702*AG1702,2)*1.25),2)</f>
        <v>0</v>
      </c>
    </row>
    <row r="1703" spans="1:107">
      <c r="A1703">
        <f>ROW(Source!A1826)</f>
        <v>1826</v>
      </c>
      <c r="B1703">
        <v>36401907</v>
      </c>
      <c r="C1703">
        <v>36409557</v>
      </c>
      <c r="D1703">
        <v>29174538</v>
      </c>
      <c r="E1703">
        <v>1</v>
      </c>
      <c r="F1703">
        <v>1</v>
      </c>
      <c r="G1703">
        <v>1</v>
      </c>
      <c r="H1703">
        <v>2</v>
      </c>
      <c r="I1703" t="s">
        <v>629</v>
      </c>
      <c r="J1703" t="s">
        <v>630</v>
      </c>
      <c r="K1703" t="s">
        <v>631</v>
      </c>
      <c r="L1703">
        <v>1368</v>
      </c>
      <c r="N1703">
        <v>1011</v>
      </c>
      <c r="O1703" t="s">
        <v>520</v>
      </c>
      <c r="P1703" t="s">
        <v>520</v>
      </c>
      <c r="Q1703">
        <v>1</v>
      </c>
      <c r="W1703">
        <v>0</v>
      </c>
      <c r="X1703">
        <v>1107538725</v>
      </c>
      <c r="Y1703">
        <v>0.58749999999999991</v>
      </c>
      <c r="AA1703">
        <v>0</v>
      </c>
      <c r="AB1703">
        <v>187.1</v>
      </c>
      <c r="AC1703">
        <v>0</v>
      </c>
      <c r="AD1703">
        <v>0</v>
      </c>
      <c r="AE1703">
        <v>0</v>
      </c>
      <c r="AF1703">
        <v>33.590000000000003</v>
      </c>
      <c r="AG1703">
        <v>0</v>
      </c>
      <c r="AH1703">
        <v>0</v>
      </c>
      <c r="AI1703">
        <v>1</v>
      </c>
      <c r="AJ1703">
        <v>5.57</v>
      </c>
      <c r="AK1703">
        <v>33.32</v>
      </c>
      <c r="AL1703">
        <v>1</v>
      </c>
      <c r="AN1703">
        <v>0</v>
      </c>
      <c r="AO1703">
        <v>1</v>
      </c>
      <c r="AP1703">
        <v>1</v>
      </c>
      <c r="AQ1703">
        <v>0</v>
      </c>
      <c r="AR1703">
        <v>0</v>
      </c>
      <c r="AS1703" t="s">
        <v>3</v>
      </c>
      <c r="AT1703">
        <v>0.47</v>
      </c>
      <c r="AU1703" t="s">
        <v>133</v>
      </c>
      <c r="AV1703">
        <v>0</v>
      </c>
      <c r="AW1703">
        <v>2</v>
      </c>
      <c r="AX1703">
        <v>36409579</v>
      </c>
      <c r="AY1703">
        <v>1</v>
      </c>
      <c r="AZ1703">
        <v>0</v>
      </c>
      <c r="BA1703">
        <v>1661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X1703">
        <f>Y1703*Source!I1826</f>
        <v>0.15568749999999998</v>
      </c>
      <c r="CY1703">
        <f>AB1703</f>
        <v>187.1</v>
      </c>
      <c r="CZ1703">
        <f>AF1703</f>
        <v>33.590000000000003</v>
      </c>
      <c r="DA1703">
        <f>AJ1703</f>
        <v>5.57</v>
      </c>
      <c r="DB1703">
        <f>ROUND((ROUND(AT1703*CZ1703,2)*1.25),2)</f>
        <v>19.739999999999998</v>
      </c>
      <c r="DC1703">
        <f>ROUND((ROUND(AT1703*AG1703,2)*1.25),2)</f>
        <v>0</v>
      </c>
    </row>
    <row r="1704" spans="1:107">
      <c r="A1704">
        <f>ROW(Source!A1826)</f>
        <v>1826</v>
      </c>
      <c r="B1704">
        <v>36401907</v>
      </c>
      <c r="C1704">
        <v>36409557</v>
      </c>
      <c r="D1704">
        <v>29174580</v>
      </c>
      <c r="E1704">
        <v>1</v>
      </c>
      <c r="F1704">
        <v>1</v>
      </c>
      <c r="G1704">
        <v>1</v>
      </c>
      <c r="H1704">
        <v>2</v>
      </c>
      <c r="I1704" t="s">
        <v>632</v>
      </c>
      <c r="J1704" t="s">
        <v>633</v>
      </c>
      <c r="K1704" t="s">
        <v>634</v>
      </c>
      <c r="L1704">
        <v>1368</v>
      </c>
      <c r="N1704">
        <v>1011</v>
      </c>
      <c r="O1704" t="s">
        <v>520</v>
      </c>
      <c r="P1704" t="s">
        <v>520</v>
      </c>
      <c r="Q1704">
        <v>1</v>
      </c>
      <c r="W1704">
        <v>0</v>
      </c>
      <c r="X1704">
        <v>-169468834</v>
      </c>
      <c r="Y1704">
        <v>0.66250000000000009</v>
      </c>
      <c r="AA1704">
        <v>0</v>
      </c>
      <c r="AB1704">
        <v>31.87</v>
      </c>
      <c r="AC1704">
        <v>0</v>
      </c>
      <c r="AD1704">
        <v>0</v>
      </c>
      <c r="AE1704">
        <v>0</v>
      </c>
      <c r="AF1704">
        <v>2.08</v>
      </c>
      <c r="AG1704">
        <v>0</v>
      </c>
      <c r="AH1704">
        <v>0</v>
      </c>
      <c r="AI1704">
        <v>1</v>
      </c>
      <c r="AJ1704">
        <v>15.32</v>
      </c>
      <c r="AK1704">
        <v>33.32</v>
      </c>
      <c r="AL1704">
        <v>1</v>
      </c>
      <c r="AN1704">
        <v>0</v>
      </c>
      <c r="AO1704">
        <v>1</v>
      </c>
      <c r="AP1704">
        <v>1</v>
      </c>
      <c r="AQ1704">
        <v>0</v>
      </c>
      <c r="AR1704">
        <v>0</v>
      </c>
      <c r="AS1704" t="s">
        <v>3</v>
      </c>
      <c r="AT1704">
        <v>0.53</v>
      </c>
      <c r="AU1704" t="s">
        <v>133</v>
      </c>
      <c r="AV1704">
        <v>0</v>
      </c>
      <c r="AW1704">
        <v>2</v>
      </c>
      <c r="AX1704">
        <v>36409580</v>
      </c>
      <c r="AY1704">
        <v>1</v>
      </c>
      <c r="AZ1704">
        <v>0</v>
      </c>
      <c r="BA1704">
        <v>1662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X1704">
        <f>Y1704*Source!I1826</f>
        <v>0.17556250000000004</v>
      </c>
      <c r="CY1704">
        <f>AB1704</f>
        <v>31.87</v>
      </c>
      <c r="CZ1704">
        <f>AF1704</f>
        <v>2.08</v>
      </c>
      <c r="DA1704">
        <f>AJ1704</f>
        <v>15.32</v>
      </c>
      <c r="DB1704">
        <f>ROUND((ROUND(AT1704*CZ1704,2)*1.25),2)</f>
        <v>1.38</v>
      </c>
      <c r="DC1704">
        <f>ROUND((ROUND(AT1704*AG1704,2)*1.25),2)</f>
        <v>0</v>
      </c>
    </row>
    <row r="1705" spans="1:107">
      <c r="A1705">
        <f>ROW(Source!A1826)</f>
        <v>1826</v>
      </c>
      <c r="B1705">
        <v>36401907</v>
      </c>
      <c r="C1705">
        <v>36409557</v>
      </c>
      <c r="D1705">
        <v>29108656</v>
      </c>
      <c r="E1705">
        <v>1</v>
      </c>
      <c r="F1705">
        <v>1</v>
      </c>
      <c r="G1705">
        <v>1</v>
      </c>
      <c r="H1705">
        <v>3</v>
      </c>
      <c r="I1705" t="s">
        <v>635</v>
      </c>
      <c r="J1705" t="s">
        <v>636</v>
      </c>
      <c r="K1705" t="s">
        <v>637</v>
      </c>
      <c r="L1705">
        <v>1354</v>
      </c>
      <c r="N1705">
        <v>1010</v>
      </c>
      <c r="O1705" t="s">
        <v>237</v>
      </c>
      <c r="P1705" t="s">
        <v>237</v>
      </c>
      <c r="Q1705">
        <v>1</v>
      </c>
      <c r="W1705">
        <v>0</v>
      </c>
      <c r="X1705">
        <v>1057373551</v>
      </c>
      <c r="Y1705">
        <v>7</v>
      </c>
      <c r="AA1705">
        <v>103.47</v>
      </c>
      <c r="AB1705">
        <v>0</v>
      </c>
      <c r="AC1705">
        <v>0</v>
      </c>
      <c r="AD1705">
        <v>0</v>
      </c>
      <c r="AE1705">
        <v>13.87</v>
      </c>
      <c r="AF1705">
        <v>0</v>
      </c>
      <c r="AG1705">
        <v>0</v>
      </c>
      <c r="AH1705">
        <v>0</v>
      </c>
      <c r="AI1705">
        <v>7.46</v>
      </c>
      <c r="AJ1705">
        <v>1</v>
      </c>
      <c r="AK1705">
        <v>1</v>
      </c>
      <c r="AL1705">
        <v>1</v>
      </c>
      <c r="AN1705">
        <v>0</v>
      </c>
      <c r="AO1705">
        <v>1</v>
      </c>
      <c r="AP1705">
        <v>0</v>
      </c>
      <c r="AQ1705">
        <v>0</v>
      </c>
      <c r="AR1705">
        <v>0</v>
      </c>
      <c r="AS1705" t="s">
        <v>3</v>
      </c>
      <c r="AT1705">
        <v>7</v>
      </c>
      <c r="AU1705" t="s">
        <v>3</v>
      </c>
      <c r="AV1705">
        <v>0</v>
      </c>
      <c r="AW1705">
        <v>2</v>
      </c>
      <c r="AX1705">
        <v>36409581</v>
      </c>
      <c r="AY1705">
        <v>1</v>
      </c>
      <c r="AZ1705">
        <v>0</v>
      </c>
      <c r="BA1705">
        <v>1663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X1705">
        <f>Y1705*Source!I1826</f>
        <v>1.855</v>
      </c>
      <c r="CY1705">
        <f t="shared" ref="CY1705:CY1719" si="262">AA1705</f>
        <v>103.47</v>
      </c>
      <c r="CZ1705">
        <f t="shared" ref="CZ1705:CZ1719" si="263">AE1705</f>
        <v>13.87</v>
      </c>
      <c r="DA1705">
        <f t="shared" ref="DA1705:DA1719" si="264">AI1705</f>
        <v>7.46</v>
      </c>
      <c r="DB1705">
        <f t="shared" ref="DB1705:DB1719" si="265">ROUND(ROUND(AT1705*CZ1705,2),2)</f>
        <v>97.09</v>
      </c>
      <c r="DC1705">
        <f t="shared" ref="DC1705:DC1719" si="266">ROUND(ROUND(AT1705*AG1705,2),2)</f>
        <v>0</v>
      </c>
    </row>
    <row r="1706" spans="1:107">
      <c r="A1706">
        <f>ROW(Source!A1826)</f>
        <v>1826</v>
      </c>
      <c r="B1706">
        <v>36401907</v>
      </c>
      <c r="C1706">
        <v>36409557</v>
      </c>
      <c r="D1706">
        <v>29109354</v>
      </c>
      <c r="E1706">
        <v>1</v>
      </c>
      <c r="F1706">
        <v>1</v>
      </c>
      <c r="G1706">
        <v>1</v>
      </c>
      <c r="H1706">
        <v>3</v>
      </c>
      <c r="I1706" t="s">
        <v>638</v>
      </c>
      <c r="J1706" t="s">
        <v>639</v>
      </c>
      <c r="K1706" t="s">
        <v>640</v>
      </c>
      <c r="L1706">
        <v>1346</v>
      </c>
      <c r="N1706">
        <v>1009</v>
      </c>
      <c r="O1706" t="s">
        <v>160</v>
      </c>
      <c r="P1706" t="s">
        <v>160</v>
      </c>
      <c r="Q1706">
        <v>1</v>
      </c>
      <c r="W1706">
        <v>0</v>
      </c>
      <c r="X1706">
        <v>-882693383</v>
      </c>
      <c r="Y1706">
        <v>10</v>
      </c>
      <c r="AA1706">
        <v>64.010000000000005</v>
      </c>
      <c r="AB1706">
        <v>0</v>
      </c>
      <c r="AC1706">
        <v>0</v>
      </c>
      <c r="AD1706">
        <v>0</v>
      </c>
      <c r="AE1706">
        <v>46.72</v>
      </c>
      <c r="AF1706">
        <v>0</v>
      </c>
      <c r="AG1706">
        <v>0</v>
      </c>
      <c r="AH1706">
        <v>0</v>
      </c>
      <c r="AI1706">
        <v>1.37</v>
      </c>
      <c r="AJ1706">
        <v>1</v>
      </c>
      <c r="AK1706">
        <v>1</v>
      </c>
      <c r="AL1706">
        <v>1</v>
      </c>
      <c r="AN1706">
        <v>0</v>
      </c>
      <c r="AO1706">
        <v>1</v>
      </c>
      <c r="AP1706">
        <v>0</v>
      </c>
      <c r="AQ1706">
        <v>0</v>
      </c>
      <c r="AR1706">
        <v>0</v>
      </c>
      <c r="AS1706" t="s">
        <v>3</v>
      </c>
      <c r="AT1706">
        <v>10</v>
      </c>
      <c r="AU1706" t="s">
        <v>3</v>
      </c>
      <c r="AV1706">
        <v>0</v>
      </c>
      <c r="AW1706">
        <v>2</v>
      </c>
      <c r="AX1706">
        <v>36409582</v>
      </c>
      <c r="AY1706">
        <v>1</v>
      </c>
      <c r="AZ1706">
        <v>0</v>
      </c>
      <c r="BA1706">
        <v>1664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X1706">
        <f>Y1706*Source!I1826</f>
        <v>2.6500000000000004</v>
      </c>
      <c r="CY1706">
        <f t="shared" si="262"/>
        <v>64.010000000000005</v>
      </c>
      <c r="CZ1706">
        <f t="shared" si="263"/>
        <v>46.72</v>
      </c>
      <c r="DA1706">
        <f t="shared" si="264"/>
        <v>1.37</v>
      </c>
      <c r="DB1706">
        <f t="shared" si="265"/>
        <v>467.2</v>
      </c>
      <c r="DC1706">
        <f t="shared" si="266"/>
        <v>0</v>
      </c>
    </row>
    <row r="1707" spans="1:107">
      <c r="A1707">
        <f>ROW(Source!A1826)</f>
        <v>1826</v>
      </c>
      <c r="B1707">
        <v>36401907</v>
      </c>
      <c r="C1707">
        <v>36409557</v>
      </c>
      <c r="D1707">
        <v>29109414</v>
      </c>
      <c r="E1707">
        <v>1</v>
      </c>
      <c r="F1707">
        <v>1</v>
      </c>
      <c r="G1707">
        <v>1</v>
      </c>
      <c r="H1707">
        <v>3</v>
      </c>
      <c r="I1707" t="s">
        <v>641</v>
      </c>
      <c r="J1707" t="s">
        <v>642</v>
      </c>
      <c r="K1707" t="s">
        <v>643</v>
      </c>
      <c r="L1707">
        <v>1346</v>
      </c>
      <c r="N1707">
        <v>1009</v>
      </c>
      <c r="O1707" t="s">
        <v>160</v>
      </c>
      <c r="P1707" t="s">
        <v>160</v>
      </c>
      <c r="Q1707">
        <v>1</v>
      </c>
      <c r="W1707">
        <v>0</v>
      </c>
      <c r="X1707">
        <v>1092262719</v>
      </c>
      <c r="Y1707">
        <v>119</v>
      </c>
      <c r="AA1707">
        <v>10.1</v>
      </c>
      <c r="AB1707">
        <v>0</v>
      </c>
      <c r="AC1707">
        <v>0</v>
      </c>
      <c r="AD1707">
        <v>0</v>
      </c>
      <c r="AE1707">
        <v>1.58</v>
      </c>
      <c r="AF1707">
        <v>0</v>
      </c>
      <c r="AG1707">
        <v>0</v>
      </c>
      <c r="AH1707">
        <v>0</v>
      </c>
      <c r="AI1707">
        <v>6.39</v>
      </c>
      <c r="AJ1707">
        <v>1</v>
      </c>
      <c r="AK1707">
        <v>1</v>
      </c>
      <c r="AL1707">
        <v>1</v>
      </c>
      <c r="AN1707">
        <v>0</v>
      </c>
      <c r="AO1707">
        <v>1</v>
      </c>
      <c r="AP1707">
        <v>0</v>
      </c>
      <c r="AQ1707">
        <v>0</v>
      </c>
      <c r="AR1707">
        <v>0</v>
      </c>
      <c r="AS1707" t="s">
        <v>3</v>
      </c>
      <c r="AT1707">
        <v>119</v>
      </c>
      <c r="AU1707" t="s">
        <v>3</v>
      </c>
      <c r="AV1707">
        <v>0</v>
      </c>
      <c r="AW1707">
        <v>2</v>
      </c>
      <c r="AX1707">
        <v>36409583</v>
      </c>
      <c r="AY1707">
        <v>1</v>
      </c>
      <c r="AZ1707">
        <v>0</v>
      </c>
      <c r="BA1707">
        <v>1665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X1707">
        <f>Y1707*Source!I1826</f>
        <v>31.535</v>
      </c>
      <c r="CY1707">
        <f t="shared" si="262"/>
        <v>10.1</v>
      </c>
      <c r="CZ1707">
        <f t="shared" si="263"/>
        <v>1.58</v>
      </c>
      <c r="DA1707">
        <f t="shared" si="264"/>
        <v>6.39</v>
      </c>
      <c r="DB1707">
        <f t="shared" si="265"/>
        <v>188.02</v>
      </c>
      <c r="DC1707">
        <f t="shared" si="266"/>
        <v>0</v>
      </c>
    </row>
    <row r="1708" spans="1:107">
      <c r="A1708">
        <f>ROW(Source!A1826)</f>
        <v>1826</v>
      </c>
      <c r="B1708">
        <v>36401907</v>
      </c>
      <c r="C1708">
        <v>36409557</v>
      </c>
      <c r="D1708">
        <v>29109781</v>
      </c>
      <c r="E1708">
        <v>1</v>
      </c>
      <c r="F1708">
        <v>1</v>
      </c>
      <c r="G1708">
        <v>1</v>
      </c>
      <c r="H1708">
        <v>3</v>
      </c>
      <c r="I1708" t="s">
        <v>644</v>
      </c>
      <c r="J1708" t="s">
        <v>645</v>
      </c>
      <c r="K1708" t="s">
        <v>646</v>
      </c>
      <c r="L1708">
        <v>1346</v>
      </c>
      <c r="N1708">
        <v>1009</v>
      </c>
      <c r="O1708" t="s">
        <v>160</v>
      </c>
      <c r="P1708" t="s">
        <v>160</v>
      </c>
      <c r="Q1708">
        <v>1</v>
      </c>
      <c r="W1708">
        <v>0</v>
      </c>
      <c r="X1708">
        <v>-306339415</v>
      </c>
      <c r="Y1708">
        <v>9</v>
      </c>
      <c r="AA1708">
        <v>60.38</v>
      </c>
      <c r="AB1708">
        <v>0</v>
      </c>
      <c r="AC1708">
        <v>0</v>
      </c>
      <c r="AD1708">
        <v>0</v>
      </c>
      <c r="AE1708">
        <v>11.12</v>
      </c>
      <c r="AF1708">
        <v>0</v>
      </c>
      <c r="AG1708">
        <v>0</v>
      </c>
      <c r="AH1708">
        <v>0</v>
      </c>
      <c r="AI1708">
        <v>5.43</v>
      </c>
      <c r="AJ1708">
        <v>1</v>
      </c>
      <c r="AK1708">
        <v>1</v>
      </c>
      <c r="AL1708">
        <v>1</v>
      </c>
      <c r="AN1708">
        <v>0</v>
      </c>
      <c r="AO1708">
        <v>1</v>
      </c>
      <c r="AP1708">
        <v>0</v>
      </c>
      <c r="AQ1708">
        <v>0</v>
      </c>
      <c r="AR1708">
        <v>0</v>
      </c>
      <c r="AS1708" t="s">
        <v>3</v>
      </c>
      <c r="AT1708">
        <v>9</v>
      </c>
      <c r="AU1708" t="s">
        <v>3</v>
      </c>
      <c r="AV1708">
        <v>0</v>
      </c>
      <c r="AW1708">
        <v>2</v>
      </c>
      <c r="AX1708">
        <v>36409584</v>
      </c>
      <c r="AY1708">
        <v>1</v>
      </c>
      <c r="AZ1708">
        <v>0</v>
      </c>
      <c r="BA1708">
        <v>1666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X1708">
        <f>Y1708*Source!I1826</f>
        <v>2.3850000000000002</v>
      </c>
      <c r="CY1708">
        <f t="shared" si="262"/>
        <v>60.38</v>
      </c>
      <c r="CZ1708">
        <f t="shared" si="263"/>
        <v>11.12</v>
      </c>
      <c r="DA1708">
        <f t="shared" si="264"/>
        <v>5.43</v>
      </c>
      <c r="DB1708">
        <f t="shared" si="265"/>
        <v>100.08</v>
      </c>
      <c r="DC1708">
        <f t="shared" si="266"/>
        <v>0</v>
      </c>
    </row>
    <row r="1709" spans="1:107">
      <c r="A1709">
        <f>ROW(Source!A1826)</f>
        <v>1826</v>
      </c>
      <c r="B1709">
        <v>36401907</v>
      </c>
      <c r="C1709">
        <v>36409557</v>
      </c>
      <c r="D1709">
        <v>29109782</v>
      </c>
      <c r="E1709">
        <v>1</v>
      </c>
      <c r="F1709">
        <v>1</v>
      </c>
      <c r="G1709">
        <v>1</v>
      </c>
      <c r="H1709">
        <v>3</v>
      </c>
      <c r="I1709" t="s">
        <v>647</v>
      </c>
      <c r="J1709" t="s">
        <v>648</v>
      </c>
      <c r="K1709" t="s">
        <v>649</v>
      </c>
      <c r="L1709">
        <v>1346</v>
      </c>
      <c r="N1709">
        <v>1009</v>
      </c>
      <c r="O1709" t="s">
        <v>160</v>
      </c>
      <c r="P1709" t="s">
        <v>160</v>
      </c>
      <c r="Q1709">
        <v>1</v>
      </c>
      <c r="W1709">
        <v>0</v>
      </c>
      <c r="X1709">
        <v>-71279152</v>
      </c>
      <c r="Y1709">
        <v>85</v>
      </c>
      <c r="AA1709">
        <v>16.309999999999999</v>
      </c>
      <c r="AB1709">
        <v>0</v>
      </c>
      <c r="AC1709">
        <v>0</v>
      </c>
      <c r="AD1709">
        <v>0</v>
      </c>
      <c r="AE1709">
        <v>4.3600000000000003</v>
      </c>
      <c r="AF1709">
        <v>0</v>
      </c>
      <c r="AG1709">
        <v>0</v>
      </c>
      <c r="AH1709">
        <v>0</v>
      </c>
      <c r="AI1709">
        <v>3.74</v>
      </c>
      <c r="AJ1709">
        <v>1</v>
      </c>
      <c r="AK1709">
        <v>1</v>
      </c>
      <c r="AL1709">
        <v>1</v>
      </c>
      <c r="AN1709">
        <v>0</v>
      </c>
      <c r="AO1709">
        <v>1</v>
      </c>
      <c r="AP1709">
        <v>0</v>
      </c>
      <c r="AQ1709">
        <v>0</v>
      </c>
      <c r="AR1709">
        <v>0</v>
      </c>
      <c r="AS1709" t="s">
        <v>3</v>
      </c>
      <c r="AT1709">
        <v>85</v>
      </c>
      <c r="AU1709" t="s">
        <v>3</v>
      </c>
      <c r="AV1709">
        <v>0</v>
      </c>
      <c r="AW1709">
        <v>2</v>
      </c>
      <c r="AX1709">
        <v>36409585</v>
      </c>
      <c r="AY1709">
        <v>1</v>
      </c>
      <c r="AZ1709">
        <v>0</v>
      </c>
      <c r="BA1709">
        <v>1667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X1709">
        <f>Y1709*Source!I1826</f>
        <v>22.525000000000002</v>
      </c>
      <c r="CY1709">
        <f t="shared" si="262"/>
        <v>16.309999999999999</v>
      </c>
      <c r="CZ1709">
        <f t="shared" si="263"/>
        <v>4.3600000000000003</v>
      </c>
      <c r="DA1709">
        <f t="shared" si="264"/>
        <v>3.74</v>
      </c>
      <c r="DB1709">
        <f t="shared" si="265"/>
        <v>370.6</v>
      </c>
      <c r="DC1709">
        <f t="shared" si="266"/>
        <v>0</v>
      </c>
    </row>
    <row r="1710" spans="1:107">
      <c r="A1710">
        <f>ROW(Source!A1826)</f>
        <v>1826</v>
      </c>
      <c r="B1710">
        <v>36401907</v>
      </c>
      <c r="C1710">
        <v>36409557</v>
      </c>
      <c r="D1710">
        <v>29110699</v>
      </c>
      <c r="E1710">
        <v>1</v>
      </c>
      <c r="F1710">
        <v>1</v>
      </c>
      <c r="G1710">
        <v>1</v>
      </c>
      <c r="H1710">
        <v>3</v>
      </c>
      <c r="I1710" t="s">
        <v>650</v>
      </c>
      <c r="J1710" t="s">
        <v>651</v>
      </c>
      <c r="K1710" t="s">
        <v>652</v>
      </c>
      <c r="L1710">
        <v>1301</v>
      </c>
      <c r="N1710">
        <v>1003</v>
      </c>
      <c r="O1710" t="s">
        <v>142</v>
      </c>
      <c r="P1710" t="s">
        <v>142</v>
      </c>
      <c r="Q1710">
        <v>1</v>
      </c>
      <c r="W1710">
        <v>0</v>
      </c>
      <c r="X1710">
        <v>1063889258</v>
      </c>
      <c r="Y1710">
        <v>120</v>
      </c>
      <c r="AA1710">
        <v>1.24</v>
      </c>
      <c r="AB1710">
        <v>0</v>
      </c>
      <c r="AC1710">
        <v>0</v>
      </c>
      <c r="AD1710">
        <v>0</v>
      </c>
      <c r="AE1710">
        <v>0.17</v>
      </c>
      <c r="AF1710">
        <v>0</v>
      </c>
      <c r="AG1710">
        <v>0</v>
      </c>
      <c r="AH1710">
        <v>0</v>
      </c>
      <c r="AI1710">
        <v>7.29</v>
      </c>
      <c r="AJ1710">
        <v>1</v>
      </c>
      <c r="AK1710">
        <v>1</v>
      </c>
      <c r="AL1710">
        <v>1</v>
      </c>
      <c r="AN1710">
        <v>0</v>
      </c>
      <c r="AO1710">
        <v>1</v>
      </c>
      <c r="AP1710">
        <v>0</v>
      </c>
      <c r="AQ1710">
        <v>0</v>
      </c>
      <c r="AR1710">
        <v>0</v>
      </c>
      <c r="AS1710" t="s">
        <v>3</v>
      </c>
      <c r="AT1710">
        <v>120</v>
      </c>
      <c r="AU1710" t="s">
        <v>3</v>
      </c>
      <c r="AV1710">
        <v>0</v>
      </c>
      <c r="AW1710">
        <v>2</v>
      </c>
      <c r="AX1710">
        <v>36409586</v>
      </c>
      <c r="AY1710">
        <v>1</v>
      </c>
      <c r="AZ1710">
        <v>0</v>
      </c>
      <c r="BA1710">
        <v>1668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X1710">
        <f>Y1710*Source!I1826</f>
        <v>31.8</v>
      </c>
      <c r="CY1710">
        <f t="shared" si="262"/>
        <v>1.24</v>
      </c>
      <c r="CZ1710">
        <f t="shared" si="263"/>
        <v>0.17</v>
      </c>
      <c r="DA1710">
        <f t="shared" si="264"/>
        <v>7.29</v>
      </c>
      <c r="DB1710">
        <f t="shared" si="265"/>
        <v>20.399999999999999</v>
      </c>
      <c r="DC1710">
        <f t="shared" si="266"/>
        <v>0</v>
      </c>
    </row>
    <row r="1711" spans="1:107">
      <c r="A1711">
        <f>ROW(Source!A1826)</f>
        <v>1826</v>
      </c>
      <c r="B1711">
        <v>36401907</v>
      </c>
      <c r="C1711">
        <v>36409557</v>
      </c>
      <c r="D1711">
        <v>29110797</v>
      </c>
      <c r="E1711">
        <v>1</v>
      </c>
      <c r="F1711">
        <v>1</v>
      </c>
      <c r="G1711">
        <v>1</v>
      </c>
      <c r="H1711">
        <v>3</v>
      </c>
      <c r="I1711" t="s">
        <v>653</v>
      </c>
      <c r="J1711" t="s">
        <v>654</v>
      </c>
      <c r="K1711" t="s">
        <v>655</v>
      </c>
      <c r="L1711">
        <v>1301</v>
      </c>
      <c r="N1711">
        <v>1003</v>
      </c>
      <c r="O1711" t="s">
        <v>142</v>
      </c>
      <c r="P1711" t="s">
        <v>142</v>
      </c>
      <c r="Q1711">
        <v>1</v>
      </c>
      <c r="W1711">
        <v>0</v>
      </c>
      <c r="X1711">
        <v>1919953005</v>
      </c>
      <c r="Y1711">
        <v>82</v>
      </c>
      <c r="AA1711">
        <v>15.5</v>
      </c>
      <c r="AB1711">
        <v>0</v>
      </c>
      <c r="AC1711">
        <v>0</v>
      </c>
      <c r="AD1711">
        <v>0</v>
      </c>
      <c r="AE1711">
        <v>1.74</v>
      </c>
      <c r="AF1711">
        <v>0</v>
      </c>
      <c r="AG1711">
        <v>0</v>
      </c>
      <c r="AH1711">
        <v>0</v>
      </c>
      <c r="AI1711">
        <v>8.91</v>
      </c>
      <c r="AJ1711">
        <v>1</v>
      </c>
      <c r="AK1711">
        <v>1</v>
      </c>
      <c r="AL1711">
        <v>1</v>
      </c>
      <c r="AN1711">
        <v>0</v>
      </c>
      <c r="AO1711">
        <v>1</v>
      </c>
      <c r="AP1711">
        <v>0</v>
      </c>
      <c r="AQ1711">
        <v>0</v>
      </c>
      <c r="AR1711">
        <v>0</v>
      </c>
      <c r="AS1711" t="s">
        <v>3</v>
      </c>
      <c r="AT1711">
        <v>82</v>
      </c>
      <c r="AU1711" t="s">
        <v>3</v>
      </c>
      <c r="AV1711">
        <v>0</v>
      </c>
      <c r="AW1711">
        <v>2</v>
      </c>
      <c r="AX1711">
        <v>36409587</v>
      </c>
      <c r="AY1711">
        <v>1</v>
      </c>
      <c r="AZ1711">
        <v>0</v>
      </c>
      <c r="BA1711">
        <v>1669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X1711">
        <f>Y1711*Source!I1826</f>
        <v>21.73</v>
      </c>
      <c r="CY1711">
        <f t="shared" si="262"/>
        <v>15.5</v>
      </c>
      <c r="CZ1711">
        <f t="shared" si="263"/>
        <v>1.74</v>
      </c>
      <c r="DA1711">
        <f t="shared" si="264"/>
        <v>8.91</v>
      </c>
      <c r="DB1711">
        <f t="shared" si="265"/>
        <v>142.68</v>
      </c>
      <c r="DC1711">
        <f t="shared" si="266"/>
        <v>0</v>
      </c>
    </row>
    <row r="1712" spans="1:107">
      <c r="A1712">
        <f>ROW(Source!A1826)</f>
        <v>1826</v>
      </c>
      <c r="B1712">
        <v>36401907</v>
      </c>
      <c r="C1712">
        <v>36409557</v>
      </c>
      <c r="D1712">
        <v>29110815</v>
      </c>
      <c r="E1712">
        <v>1</v>
      </c>
      <c r="F1712">
        <v>1</v>
      </c>
      <c r="G1712">
        <v>1</v>
      </c>
      <c r="H1712">
        <v>3</v>
      </c>
      <c r="I1712" t="s">
        <v>656</v>
      </c>
      <c r="J1712" t="s">
        <v>657</v>
      </c>
      <c r="K1712" t="s">
        <v>658</v>
      </c>
      <c r="L1712">
        <v>1301</v>
      </c>
      <c r="N1712">
        <v>1003</v>
      </c>
      <c r="O1712" t="s">
        <v>142</v>
      </c>
      <c r="P1712" t="s">
        <v>142</v>
      </c>
      <c r="Q1712">
        <v>1</v>
      </c>
      <c r="W1712">
        <v>0</v>
      </c>
      <c r="X1712">
        <v>-1169660804</v>
      </c>
      <c r="Y1712">
        <v>116</v>
      </c>
      <c r="AA1712">
        <v>6.29</v>
      </c>
      <c r="AB1712">
        <v>0</v>
      </c>
      <c r="AC1712">
        <v>0</v>
      </c>
      <c r="AD1712">
        <v>0</v>
      </c>
      <c r="AE1712">
        <v>0.85</v>
      </c>
      <c r="AF1712">
        <v>0</v>
      </c>
      <c r="AG1712">
        <v>0</v>
      </c>
      <c r="AH1712">
        <v>0</v>
      </c>
      <c r="AI1712">
        <v>7.4</v>
      </c>
      <c r="AJ1712">
        <v>1</v>
      </c>
      <c r="AK1712">
        <v>1</v>
      </c>
      <c r="AL1712">
        <v>1</v>
      </c>
      <c r="AN1712">
        <v>0</v>
      </c>
      <c r="AO1712">
        <v>1</v>
      </c>
      <c r="AP1712">
        <v>0</v>
      </c>
      <c r="AQ1712">
        <v>0</v>
      </c>
      <c r="AR1712">
        <v>0</v>
      </c>
      <c r="AS1712" t="s">
        <v>3</v>
      </c>
      <c r="AT1712">
        <v>116</v>
      </c>
      <c r="AU1712" t="s">
        <v>3</v>
      </c>
      <c r="AV1712">
        <v>0</v>
      </c>
      <c r="AW1712">
        <v>2</v>
      </c>
      <c r="AX1712">
        <v>36409588</v>
      </c>
      <c r="AY1712">
        <v>1</v>
      </c>
      <c r="AZ1712">
        <v>0</v>
      </c>
      <c r="BA1712">
        <v>1670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X1712">
        <f>Y1712*Source!I1826</f>
        <v>30.740000000000002</v>
      </c>
      <c r="CY1712">
        <f t="shared" si="262"/>
        <v>6.29</v>
      </c>
      <c r="CZ1712">
        <f t="shared" si="263"/>
        <v>0.85</v>
      </c>
      <c r="DA1712">
        <f t="shared" si="264"/>
        <v>7.4</v>
      </c>
      <c r="DB1712">
        <f t="shared" si="265"/>
        <v>98.6</v>
      </c>
      <c r="DC1712">
        <f t="shared" si="266"/>
        <v>0</v>
      </c>
    </row>
    <row r="1713" spans="1:107">
      <c r="A1713">
        <f>ROW(Source!A1826)</f>
        <v>1826</v>
      </c>
      <c r="B1713">
        <v>36401907</v>
      </c>
      <c r="C1713">
        <v>36409557</v>
      </c>
      <c r="D1713">
        <v>29111455</v>
      </c>
      <c r="E1713">
        <v>1</v>
      </c>
      <c r="F1713">
        <v>1</v>
      </c>
      <c r="G1713">
        <v>1</v>
      </c>
      <c r="H1713">
        <v>3</v>
      </c>
      <c r="I1713" t="s">
        <v>659</v>
      </c>
      <c r="J1713" t="s">
        <v>660</v>
      </c>
      <c r="K1713" t="s">
        <v>661</v>
      </c>
      <c r="L1713">
        <v>1327</v>
      </c>
      <c r="N1713">
        <v>1005</v>
      </c>
      <c r="O1713" t="s">
        <v>155</v>
      </c>
      <c r="P1713" t="s">
        <v>155</v>
      </c>
      <c r="Q1713">
        <v>1</v>
      </c>
      <c r="W1713">
        <v>0</v>
      </c>
      <c r="X1713">
        <v>-1126346608</v>
      </c>
      <c r="Y1713">
        <v>212</v>
      </c>
      <c r="AA1713">
        <v>73.790000000000006</v>
      </c>
      <c r="AB1713">
        <v>0</v>
      </c>
      <c r="AC1713">
        <v>0</v>
      </c>
      <c r="AD1713">
        <v>0</v>
      </c>
      <c r="AE1713">
        <v>15.06</v>
      </c>
      <c r="AF1713">
        <v>0</v>
      </c>
      <c r="AG1713">
        <v>0</v>
      </c>
      <c r="AH1713">
        <v>0</v>
      </c>
      <c r="AI1713">
        <v>4.9000000000000004</v>
      </c>
      <c r="AJ1713">
        <v>1</v>
      </c>
      <c r="AK1713">
        <v>1</v>
      </c>
      <c r="AL1713">
        <v>1</v>
      </c>
      <c r="AN1713">
        <v>0</v>
      </c>
      <c r="AO1713">
        <v>1</v>
      </c>
      <c r="AP1713">
        <v>0</v>
      </c>
      <c r="AQ1713">
        <v>0</v>
      </c>
      <c r="AR1713">
        <v>0</v>
      </c>
      <c r="AS1713" t="s">
        <v>3</v>
      </c>
      <c r="AT1713">
        <v>212</v>
      </c>
      <c r="AU1713" t="s">
        <v>3</v>
      </c>
      <c r="AV1713">
        <v>0</v>
      </c>
      <c r="AW1713">
        <v>2</v>
      </c>
      <c r="AX1713">
        <v>36409589</v>
      </c>
      <c r="AY1713">
        <v>1</v>
      </c>
      <c r="AZ1713">
        <v>0</v>
      </c>
      <c r="BA1713">
        <v>1671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X1713">
        <f>Y1713*Source!I1826</f>
        <v>56.18</v>
      </c>
      <c r="CY1713">
        <f t="shared" si="262"/>
        <v>73.790000000000006</v>
      </c>
      <c r="CZ1713">
        <f t="shared" si="263"/>
        <v>15.06</v>
      </c>
      <c r="DA1713">
        <f t="shared" si="264"/>
        <v>4.9000000000000004</v>
      </c>
      <c r="DB1713">
        <f t="shared" si="265"/>
        <v>3192.72</v>
      </c>
      <c r="DC1713">
        <f t="shared" si="266"/>
        <v>0</v>
      </c>
    </row>
    <row r="1714" spans="1:107">
      <c r="A1714">
        <f>ROW(Source!A1826)</f>
        <v>1826</v>
      </c>
      <c r="B1714">
        <v>36401907</v>
      </c>
      <c r="C1714">
        <v>36409557</v>
      </c>
      <c r="D1714">
        <v>29114733</v>
      </c>
      <c r="E1714">
        <v>1</v>
      </c>
      <c r="F1714">
        <v>1</v>
      </c>
      <c r="G1714">
        <v>1</v>
      </c>
      <c r="H1714">
        <v>3</v>
      </c>
      <c r="I1714" t="s">
        <v>662</v>
      </c>
      <c r="J1714" t="s">
        <v>663</v>
      </c>
      <c r="K1714" t="s">
        <v>664</v>
      </c>
      <c r="L1714">
        <v>1354</v>
      </c>
      <c r="N1714">
        <v>1010</v>
      </c>
      <c r="O1714" t="s">
        <v>237</v>
      </c>
      <c r="P1714" t="s">
        <v>237</v>
      </c>
      <c r="Q1714">
        <v>1</v>
      </c>
      <c r="W1714">
        <v>0</v>
      </c>
      <c r="X1714">
        <v>-1352915271</v>
      </c>
      <c r="Y1714">
        <v>735</v>
      </c>
      <c r="AA1714">
        <v>0.3</v>
      </c>
      <c r="AB1714">
        <v>0</v>
      </c>
      <c r="AC1714">
        <v>0</v>
      </c>
      <c r="AD1714">
        <v>0</v>
      </c>
      <c r="AE1714">
        <v>0.02</v>
      </c>
      <c r="AF1714">
        <v>0</v>
      </c>
      <c r="AG1714">
        <v>0</v>
      </c>
      <c r="AH1714">
        <v>0</v>
      </c>
      <c r="AI1714">
        <v>14.91</v>
      </c>
      <c r="AJ1714">
        <v>1</v>
      </c>
      <c r="AK1714">
        <v>1</v>
      </c>
      <c r="AL1714">
        <v>1</v>
      </c>
      <c r="AN1714">
        <v>0</v>
      </c>
      <c r="AO1714">
        <v>1</v>
      </c>
      <c r="AP1714">
        <v>0</v>
      </c>
      <c r="AQ1714">
        <v>0</v>
      </c>
      <c r="AR1714">
        <v>0</v>
      </c>
      <c r="AS1714" t="s">
        <v>3</v>
      </c>
      <c r="AT1714">
        <v>735</v>
      </c>
      <c r="AU1714" t="s">
        <v>3</v>
      </c>
      <c r="AV1714">
        <v>0</v>
      </c>
      <c r="AW1714">
        <v>2</v>
      </c>
      <c r="AX1714">
        <v>36409590</v>
      </c>
      <c r="AY1714">
        <v>1</v>
      </c>
      <c r="AZ1714">
        <v>0</v>
      </c>
      <c r="BA1714">
        <v>1672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X1714">
        <f>Y1714*Source!I1826</f>
        <v>194.77500000000001</v>
      </c>
      <c r="CY1714">
        <f t="shared" si="262"/>
        <v>0.3</v>
      </c>
      <c r="CZ1714">
        <f t="shared" si="263"/>
        <v>0.02</v>
      </c>
      <c r="DA1714">
        <f t="shared" si="264"/>
        <v>14.91</v>
      </c>
      <c r="DB1714">
        <f t="shared" si="265"/>
        <v>14.7</v>
      </c>
      <c r="DC1714">
        <f t="shared" si="266"/>
        <v>0</v>
      </c>
    </row>
    <row r="1715" spans="1:107">
      <c r="A1715">
        <f>ROW(Source!A1826)</f>
        <v>1826</v>
      </c>
      <c r="B1715">
        <v>36401907</v>
      </c>
      <c r="C1715">
        <v>36409557</v>
      </c>
      <c r="D1715">
        <v>29114734</v>
      </c>
      <c r="E1715">
        <v>1</v>
      </c>
      <c r="F1715">
        <v>1</v>
      </c>
      <c r="G1715">
        <v>1</v>
      </c>
      <c r="H1715">
        <v>3</v>
      </c>
      <c r="I1715" t="s">
        <v>665</v>
      </c>
      <c r="J1715" t="s">
        <v>666</v>
      </c>
      <c r="K1715" t="s">
        <v>667</v>
      </c>
      <c r="L1715">
        <v>1354</v>
      </c>
      <c r="N1715">
        <v>1010</v>
      </c>
      <c r="O1715" t="s">
        <v>237</v>
      </c>
      <c r="P1715" t="s">
        <v>237</v>
      </c>
      <c r="Q1715">
        <v>1</v>
      </c>
      <c r="W1715">
        <v>0</v>
      </c>
      <c r="X1715">
        <v>1370092194</v>
      </c>
      <c r="Y1715">
        <v>1855</v>
      </c>
      <c r="AA1715">
        <v>0.38</v>
      </c>
      <c r="AB1715">
        <v>0</v>
      </c>
      <c r="AC1715">
        <v>0</v>
      </c>
      <c r="AD1715">
        <v>0</v>
      </c>
      <c r="AE1715">
        <v>0.03</v>
      </c>
      <c r="AF1715">
        <v>0</v>
      </c>
      <c r="AG1715">
        <v>0</v>
      </c>
      <c r="AH1715">
        <v>0</v>
      </c>
      <c r="AI1715">
        <v>12.55</v>
      </c>
      <c r="AJ1715">
        <v>1</v>
      </c>
      <c r="AK1715">
        <v>1</v>
      </c>
      <c r="AL1715">
        <v>1</v>
      </c>
      <c r="AN1715">
        <v>0</v>
      </c>
      <c r="AO1715">
        <v>1</v>
      </c>
      <c r="AP1715">
        <v>0</v>
      </c>
      <c r="AQ1715">
        <v>0</v>
      </c>
      <c r="AR1715">
        <v>0</v>
      </c>
      <c r="AS1715" t="s">
        <v>3</v>
      </c>
      <c r="AT1715">
        <v>1855</v>
      </c>
      <c r="AU1715" t="s">
        <v>3</v>
      </c>
      <c r="AV1715">
        <v>0</v>
      </c>
      <c r="AW1715">
        <v>2</v>
      </c>
      <c r="AX1715">
        <v>36409591</v>
      </c>
      <c r="AY1715">
        <v>1</v>
      </c>
      <c r="AZ1715">
        <v>0</v>
      </c>
      <c r="BA1715">
        <v>1673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X1715">
        <f>Y1715*Source!I1826</f>
        <v>491.57500000000005</v>
      </c>
      <c r="CY1715">
        <f t="shared" si="262"/>
        <v>0.38</v>
      </c>
      <c r="CZ1715">
        <f t="shared" si="263"/>
        <v>0.03</v>
      </c>
      <c r="DA1715">
        <f t="shared" si="264"/>
        <v>12.55</v>
      </c>
      <c r="DB1715">
        <f t="shared" si="265"/>
        <v>55.65</v>
      </c>
      <c r="DC1715">
        <f t="shared" si="266"/>
        <v>0</v>
      </c>
    </row>
    <row r="1716" spans="1:107">
      <c r="A1716">
        <f>ROW(Source!A1826)</f>
        <v>1826</v>
      </c>
      <c r="B1716">
        <v>36401907</v>
      </c>
      <c r="C1716">
        <v>36409557</v>
      </c>
      <c r="D1716">
        <v>29114482</v>
      </c>
      <c r="E1716">
        <v>1</v>
      </c>
      <c r="F1716">
        <v>1</v>
      </c>
      <c r="G1716">
        <v>1</v>
      </c>
      <c r="H1716">
        <v>3</v>
      </c>
      <c r="I1716" t="s">
        <v>668</v>
      </c>
      <c r="J1716" t="s">
        <v>669</v>
      </c>
      <c r="K1716" t="s">
        <v>670</v>
      </c>
      <c r="L1716">
        <v>1354</v>
      </c>
      <c r="N1716">
        <v>1010</v>
      </c>
      <c r="O1716" t="s">
        <v>237</v>
      </c>
      <c r="P1716" t="s">
        <v>237</v>
      </c>
      <c r="Q1716">
        <v>1</v>
      </c>
      <c r="W1716">
        <v>0</v>
      </c>
      <c r="X1716">
        <v>-520920930</v>
      </c>
      <c r="Y1716">
        <v>153</v>
      </c>
      <c r="AA1716">
        <v>0.33</v>
      </c>
      <c r="AB1716">
        <v>0</v>
      </c>
      <c r="AC1716">
        <v>0</v>
      </c>
      <c r="AD1716">
        <v>0</v>
      </c>
      <c r="AE1716">
        <v>7.0000000000000007E-2</v>
      </c>
      <c r="AF1716">
        <v>0</v>
      </c>
      <c r="AG1716">
        <v>0</v>
      </c>
      <c r="AH1716">
        <v>0</v>
      </c>
      <c r="AI1716">
        <v>4.74</v>
      </c>
      <c r="AJ1716">
        <v>1</v>
      </c>
      <c r="AK1716">
        <v>1</v>
      </c>
      <c r="AL1716">
        <v>1</v>
      </c>
      <c r="AN1716">
        <v>0</v>
      </c>
      <c r="AO1716">
        <v>1</v>
      </c>
      <c r="AP1716">
        <v>0</v>
      </c>
      <c r="AQ1716">
        <v>0</v>
      </c>
      <c r="AR1716">
        <v>0</v>
      </c>
      <c r="AS1716" t="s">
        <v>3</v>
      </c>
      <c r="AT1716">
        <v>153</v>
      </c>
      <c r="AU1716" t="s">
        <v>3</v>
      </c>
      <c r="AV1716">
        <v>0</v>
      </c>
      <c r="AW1716">
        <v>2</v>
      </c>
      <c r="AX1716">
        <v>36409592</v>
      </c>
      <c r="AY1716">
        <v>1</v>
      </c>
      <c r="AZ1716">
        <v>0</v>
      </c>
      <c r="BA1716">
        <v>1674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X1716">
        <f>Y1716*Source!I1826</f>
        <v>40.545000000000002</v>
      </c>
      <c r="CY1716">
        <f t="shared" si="262"/>
        <v>0.33</v>
      </c>
      <c r="CZ1716">
        <f t="shared" si="263"/>
        <v>7.0000000000000007E-2</v>
      </c>
      <c r="DA1716">
        <f t="shared" si="264"/>
        <v>4.74</v>
      </c>
      <c r="DB1716">
        <f t="shared" si="265"/>
        <v>10.71</v>
      </c>
      <c r="DC1716">
        <f t="shared" si="266"/>
        <v>0</v>
      </c>
    </row>
    <row r="1717" spans="1:107">
      <c r="A1717">
        <f>ROW(Source!A1826)</f>
        <v>1826</v>
      </c>
      <c r="B1717">
        <v>36401907</v>
      </c>
      <c r="C1717">
        <v>36409557</v>
      </c>
      <c r="D1717">
        <v>29129584</v>
      </c>
      <c r="E1717">
        <v>1</v>
      </c>
      <c r="F1717">
        <v>1</v>
      </c>
      <c r="G1717">
        <v>1</v>
      </c>
      <c r="H1717">
        <v>3</v>
      </c>
      <c r="I1717" t="s">
        <v>671</v>
      </c>
      <c r="J1717" t="s">
        <v>672</v>
      </c>
      <c r="K1717" t="s">
        <v>673</v>
      </c>
      <c r="L1717">
        <v>1301</v>
      </c>
      <c r="N1717">
        <v>1003</v>
      </c>
      <c r="O1717" t="s">
        <v>142</v>
      </c>
      <c r="P1717" t="s">
        <v>142</v>
      </c>
      <c r="Q1717">
        <v>1</v>
      </c>
      <c r="W1717">
        <v>0</v>
      </c>
      <c r="X1717">
        <v>-1665253311</v>
      </c>
      <c r="Y1717">
        <v>88</v>
      </c>
      <c r="AA1717">
        <v>53.07</v>
      </c>
      <c r="AB1717">
        <v>0</v>
      </c>
      <c r="AC1717">
        <v>0</v>
      </c>
      <c r="AD1717">
        <v>0</v>
      </c>
      <c r="AE1717">
        <v>7.22</v>
      </c>
      <c r="AF1717">
        <v>0</v>
      </c>
      <c r="AG1717">
        <v>0</v>
      </c>
      <c r="AH1717">
        <v>0</v>
      </c>
      <c r="AI1717">
        <v>7.35</v>
      </c>
      <c r="AJ1717">
        <v>1</v>
      </c>
      <c r="AK1717">
        <v>1</v>
      </c>
      <c r="AL1717">
        <v>1</v>
      </c>
      <c r="AN1717">
        <v>0</v>
      </c>
      <c r="AO1717">
        <v>1</v>
      </c>
      <c r="AP1717">
        <v>0</v>
      </c>
      <c r="AQ1717">
        <v>0</v>
      </c>
      <c r="AR1717">
        <v>0</v>
      </c>
      <c r="AS1717" t="s">
        <v>3</v>
      </c>
      <c r="AT1717">
        <v>88</v>
      </c>
      <c r="AU1717" t="s">
        <v>3</v>
      </c>
      <c r="AV1717">
        <v>0</v>
      </c>
      <c r="AW1717">
        <v>2</v>
      </c>
      <c r="AX1717">
        <v>36409593</v>
      </c>
      <c r="AY1717">
        <v>1</v>
      </c>
      <c r="AZ1717">
        <v>0</v>
      </c>
      <c r="BA1717">
        <v>1675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X1717">
        <f>Y1717*Source!I1826</f>
        <v>23.32</v>
      </c>
      <c r="CY1717">
        <f t="shared" si="262"/>
        <v>53.07</v>
      </c>
      <c r="CZ1717">
        <f t="shared" si="263"/>
        <v>7.22</v>
      </c>
      <c r="DA1717">
        <f t="shared" si="264"/>
        <v>7.35</v>
      </c>
      <c r="DB1717">
        <f t="shared" si="265"/>
        <v>635.36</v>
      </c>
      <c r="DC1717">
        <f t="shared" si="266"/>
        <v>0</v>
      </c>
    </row>
    <row r="1718" spans="1:107">
      <c r="A1718">
        <f>ROW(Source!A1826)</f>
        <v>1826</v>
      </c>
      <c r="B1718">
        <v>36401907</v>
      </c>
      <c r="C1718">
        <v>36409557</v>
      </c>
      <c r="D1718">
        <v>29129619</v>
      </c>
      <c r="E1718">
        <v>1</v>
      </c>
      <c r="F1718">
        <v>1</v>
      </c>
      <c r="G1718">
        <v>1</v>
      </c>
      <c r="H1718">
        <v>3</v>
      </c>
      <c r="I1718" t="s">
        <v>674</v>
      </c>
      <c r="J1718" t="s">
        <v>675</v>
      </c>
      <c r="K1718" t="s">
        <v>676</v>
      </c>
      <c r="L1718">
        <v>1301</v>
      </c>
      <c r="N1718">
        <v>1003</v>
      </c>
      <c r="O1718" t="s">
        <v>142</v>
      </c>
      <c r="P1718" t="s">
        <v>142</v>
      </c>
      <c r="Q1718">
        <v>1</v>
      </c>
      <c r="W1718">
        <v>0</v>
      </c>
      <c r="X1718">
        <v>1030922947</v>
      </c>
      <c r="Y1718">
        <v>225</v>
      </c>
      <c r="AA1718">
        <v>61.61</v>
      </c>
      <c r="AB1718">
        <v>0</v>
      </c>
      <c r="AC1718">
        <v>0</v>
      </c>
      <c r="AD1718">
        <v>0</v>
      </c>
      <c r="AE1718">
        <v>8.44</v>
      </c>
      <c r="AF1718">
        <v>0</v>
      </c>
      <c r="AG1718">
        <v>0</v>
      </c>
      <c r="AH1718">
        <v>0</v>
      </c>
      <c r="AI1718">
        <v>7.3</v>
      </c>
      <c r="AJ1718">
        <v>1</v>
      </c>
      <c r="AK1718">
        <v>1</v>
      </c>
      <c r="AL1718">
        <v>1</v>
      </c>
      <c r="AN1718">
        <v>0</v>
      </c>
      <c r="AO1718">
        <v>1</v>
      </c>
      <c r="AP1718">
        <v>0</v>
      </c>
      <c r="AQ1718">
        <v>0</v>
      </c>
      <c r="AR1718">
        <v>0</v>
      </c>
      <c r="AS1718" t="s">
        <v>3</v>
      </c>
      <c r="AT1718">
        <v>225</v>
      </c>
      <c r="AU1718" t="s">
        <v>3</v>
      </c>
      <c r="AV1718">
        <v>0</v>
      </c>
      <c r="AW1718">
        <v>2</v>
      </c>
      <c r="AX1718">
        <v>36409594</v>
      </c>
      <c r="AY1718">
        <v>1</v>
      </c>
      <c r="AZ1718">
        <v>0</v>
      </c>
      <c r="BA1718">
        <v>1676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X1718">
        <f>Y1718*Source!I1826</f>
        <v>59.625</v>
      </c>
      <c r="CY1718">
        <f t="shared" si="262"/>
        <v>61.61</v>
      </c>
      <c r="CZ1718">
        <f t="shared" si="263"/>
        <v>8.44</v>
      </c>
      <c r="DA1718">
        <f t="shared" si="264"/>
        <v>7.3</v>
      </c>
      <c r="DB1718">
        <f t="shared" si="265"/>
        <v>1899</v>
      </c>
      <c r="DC1718">
        <f t="shared" si="266"/>
        <v>0</v>
      </c>
    </row>
    <row r="1719" spans="1:107">
      <c r="A1719">
        <f>ROW(Source!A1826)</f>
        <v>1826</v>
      </c>
      <c r="B1719">
        <v>36401907</v>
      </c>
      <c r="C1719">
        <v>36409557</v>
      </c>
      <c r="D1719">
        <v>29129634</v>
      </c>
      <c r="E1719">
        <v>1</v>
      </c>
      <c r="F1719">
        <v>1</v>
      </c>
      <c r="G1719">
        <v>1</v>
      </c>
      <c r="H1719">
        <v>3</v>
      </c>
      <c r="I1719" t="s">
        <v>677</v>
      </c>
      <c r="J1719" t="s">
        <v>678</v>
      </c>
      <c r="K1719" t="s">
        <v>679</v>
      </c>
      <c r="L1719">
        <v>1301</v>
      </c>
      <c r="N1719">
        <v>1003</v>
      </c>
      <c r="O1719" t="s">
        <v>142</v>
      </c>
      <c r="P1719" t="s">
        <v>142</v>
      </c>
      <c r="Q1719">
        <v>1</v>
      </c>
      <c r="W1719">
        <v>0</v>
      </c>
      <c r="X1719">
        <v>-234707112</v>
      </c>
      <c r="Y1719">
        <v>46</v>
      </c>
      <c r="AA1719">
        <v>37.020000000000003</v>
      </c>
      <c r="AB1719">
        <v>0</v>
      </c>
      <c r="AC1719">
        <v>0</v>
      </c>
      <c r="AD1719">
        <v>0</v>
      </c>
      <c r="AE1719">
        <v>3.32</v>
      </c>
      <c r="AF1719">
        <v>0</v>
      </c>
      <c r="AG1719">
        <v>0</v>
      </c>
      <c r="AH1719">
        <v>0</v>
      </c>
      <c r="AI1719">
        <v>11.15</v>
      </c>
      <c r="AJ1719">
        <v>1</v>
      </c>
      <c r="AK1719">
        <v>1</v>
      </c>
      <c r="AL1719">
        <v>1</v>
      </c>
      <c r="AN1719">
        <v>0</v>
      </c>
      <c r="AO1719">
        <v>1</v>
      </c>
      <c r="AP1719">
        <v>0</v>
      </c>
      <c r="AQ1719">
        <v>0</v>
      </c>
      <c r="AR1719">
        <v>0</v>
      </c>
      <c r="AS1719" t="s">
        <v>3</v>
      </c>
      <c r="AT1719">
        <v>46</v>
      </c>
      <c r="AU1719" t="s">
        <v>3</v>
      </c>
      <c r="AV1719">
        <v>0</v>
      </c>
      <c r="AW1719">
        <v>2</v>
      </c>
      <c r="AX1719">
        <v>36409595</v>
      </c>
      <c r="AY1719">
        <v>1</v>
      </c>
      <c r="AZ1719">
        <v>0</v>
      </c>
      <c r="BA1719">
        <v>1677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X1719">
        <f>Y1719*Source!I1826</f>
        <v>12.190000000000001</v>
      </c>
      <c r="CY1719">
        <f t="shared" si="262"/>
        <v>37.020000000000003</v>
      </c>
      <c r="CZ1719">
        <f t="shared" si="263"/>
        <v>3.32</v>
      </c>
      <c r="DA1719">
        <f t="shared" si="264"/>
        <v>11.15</v>
      </c>
      <c r="DB1719">
        <f t="shared" si="265"/>
        <v>152.72</v>
      </c>
      <c r="DC1719">
        <f t="shared" si="266"/>
        <v>0</v>
      </c>
    </row>
    <row r="1720" spans="1:107">
      <c r="A1720">
        <f>ROW(Source!A1827)</f>
        <v>1827</v>
      </c>
      <c r="B1720">
        <v>36401907</v>
      </c>
      <c r="C1720">
        <v>36409596</v>
      </c>
      <c r="D1720">
        <v>18409850</v>
      </c>
      <c r="E1720">
        <v>1</v>
      </c>
      <c r="F1720">
        <v>1</v>
      </c>
      <c r="G1720">
        <v>1</v>
      </c>
      <c r="H1720">
        <v>1</v>
      </c>
      <c r="I1720" t="s">
        <v>627</v>
      </c>
      <c r="J1720" t="s">
        <v>3</v>
      </c>
      <c r="K1720" t="s">
        <v>628</v>
      </c>
      <c r="L1720">
        <v>1369</v>
      </c>
      <c r="N1720">
        <v>1013</v>
      </c>
      <c r="O1720" t="s">
        <v>514</v>
      </c>
      <c r="P1720" t="s">
        <v>514</v>
      </c>
      <c r="Q1720">
        <v>1</v>
      </c>
      <c r="W1720">
        <v>0</v>
      </c>
      <c r="X1720">
        <v>855544366</v>
      </c>
      <c r="Y1720">
        <v>96.6</v>
      </c>
      <c r="AA1720">
        <v>0</v>
      </c>
      <c r="AB1720">
        <v>0</v>
      </c>
      <c r="AC1720">
        <v>0</v>
      </c>
      <c r="AD1720">
        <v>289.7</v>
      </c>
      <c r="AE1720">
        <v>0</v>
      </c>
      <c r="AF1720">
        <v>0</v>
      </c>
      <c r="AG1720">
        <v>0</v>
      </c>
      <c r="AH1720">
        <v>289.7</v>
      </c>
      <c r="AI1720">
        <v>1</v>
      </c>
      <c r="AJ1720">
        <v>1</v>
      </c>
      <c r="AK1720">
        <v>1</v>
      </c>
      <c r="AL1720">
        <v>1</v>
      </c>
      <c r="AN1720">
        <v>0</v>
      </c>
      <c r="AO1720">
        <v>1</v>
      </c>
      <c r="AP1720">
        <v>1</v>
      </c>
      <c r="AQ1720">
        <v>0</v>
      </c>
      <c r="AR1720">
        <v>0</v>
      </c>
      <c r="AS1720" t="s">
        <v>3</v>
      </c>
      <c r="AT1720">
        <v>84</v>
      </c>
      <c r="AU1720" t="s">
        <v>134</v>
      </c>
      <c r="AV1720">
        <v>1</v>
      </c>
      <c r="AW1720">
        <v>2</v>
      </c>
      <c r="AX1720">
        <v>36409615</v>
      </c>
      <c r="AY1720">
        <v>2</v>
      </c>
      <c r="AZ1720">
        <v>131072</v>
      </c>
      <c r="BA1720">
        <v>1678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X1720">
        <f>Y1720*Source!I1827</f>
        <v>25.599</v>
      </c>
      <c r="CY1720">
        <f>AD1720</f>
        <v>289.7</v>
      </c>
      <c r="CZ1720">
        <f>AH1720</f>
        <v>289.7</v>
      </c>
      <c r="DA1720">
        <f>AL1720</f>
        <v>1</v>
      </c>
      <c r="DB1720">
        <f>ROUND((ROUND(AT1720*CZ1720,2)*1.15),2)</f>
        <v>27985.02</v>
      </c>
      <c r="DC1720">
        <f>ROUND((ROUND(AT1720*AG1720,2)*1.15),2)</f>
        <v>0</v>
      </c>
    </row>
    <row r="1721" spans="1:107">
      <c r="A1721">
        <f>ROW(Source!A1827)</f>
        <v>1827</v>
      </c>
      <c r="B1721">
        <v>36401907</v>
      </c>
      <c r="C1721">
        <v>36409596</v>
      </c>
      <c r="D1721">
        <v>29173472</v>
      </c>
      <c r="E1721">
        <v>1</v>
      </c>
      <c r="F1721">
        <v>1</v>
      </c>
      <c r="G1721">
        <v>1</v>
      </c>
      <c r="H1721">
        <v>2</v>
      </c>
      <c r="I1721" t="s">
        <v>577</v>
      </c>
      <c r="J1721" t="s">
        <v>578</v>
      </c>
      <c r="K1721" t="s">
        <v>579</v>
      </c>
      <c r="L1721">
        <v>1368</v>
      </c>
      <c r="N1721">
        <v>1011</v>
      </c>
      <c r="O1721" t="s">
        <v>520</v>
      </c>
      <c r="P1721" t="s">
        <v>520</v>
      </c>
      <c r="Q1721">
        <v>1</v>
      </c>
      <c r="W1721">
        <v>0</v>
      </c>
      <c r="X1721">
        <v>275932499</v>
      </c>
      <c r="Y1721">
        <v>2.75</v>
      </c>
      <c r="AA1721">
        <v>0</v>
      </c>
      <c r="AB1721">
        <v>12.75</v>
      </c>
      <c r="AC1721">
        <v>0</v>
      </c>
      <c r="AD1721">
        <v>0</v>
      </c>
      <c r="AE1721">
        <v>0</v>
      </c>
      <c r="AF1721">
        <v>3</v>
      </c>
      <c r="AG1721">
        <v>0</v>
      </c>
      <c r="AH1721">
        <v>0</v>
      </c>
      <c r="AI1721">
        <v>1</v>
      </c>
      <c r="AJ1721">
        <v>4.25</v>
      </c>
      <c r="AK1721">
        <v>33.32</v>
      </c>
      <c r="AL1721">
        <v>1</v>
      </c>
      <c r="AN1721">
        <v>0</v>
      </c>
      <c r="AO1721">
        <v>1</v>
      </c>
      <c r="AP1721">
        <v>1</v>
      </c>
      <c r="AQ1721">
        <v>0</v>
      </c>
      <c r="AR1721">
        <v>0</v>
      </c>
      <c r="AS1721" t="s">
        <v>3</v>
      </c>
      <c r="AT1721">
        <v>2.2000000000000002</v>
      </c>
      <c r="AU1721" t="s">
        <v>133</v>
      </c>
      <c r="AV1721">
        <v>0</v>
      </c>
      <c r="AW1721">
        <v>2</v>
      </c>
      <c r="AX1721">
        <v>36409616</v>
      </c>
      <c r="AY1721">
        <v>1</v>
      </c>
      <c r="AZ1721">
        <v>0</v>
      </c>
      <c r="BA1721">
        <v>1679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X1721">
        <f>Y1721*Source!I1827</f>
        <v>0.72875000000000001</v>
      </c>
      <c r="CY1721">
        <f>AB1721</f>
        <v>12.75</v>
      </c>
      <c r="CZ1721">
        <f>AF1721</f>
        <v>3</v>
      </c>
      <c r="DA1721">
        <f>AJ1721</f>
        <v>4.25</v>
      </c>
      <c r="DB1721">
        <f>ROUND((ROUND(AT1721*CZ1721,2)*1.25),2)</f>
        <v>8.25</v>
      </c>
      <c r="DC1721">
        <f>ROUND((ROUND(AT1721*AG1721,2)*1.25),2)</f>
        <v>0</v>
      </c>
    </row>
    <row r="1722" spans="1:107">
      <c r="A1722">
        <f>ROW(Source!A1827)</f>
        <v>1827</v>
      </c>
      <c r="B1722">
        <v>36401907</v>
      </c>
      <c r="C1722">
        <v>36409596</v>
      </c>
      <c r="D1722">
        <v>29174538</v>
      </c>
      <c r="E1722">
        <v>1</v>
      </c>
      <c r="F1722">
        <v>1</v>
      </c>
      <c r="G1722">
        <v>1</v>
      </c>
      <c r="H1722">
        <v>2</v>
      </c>
      <c r="I1722" t="s">
        <v>629</v>
      </c>
      <c r="J1722" t="s">
        <v>630</v>
      </c>
      <c r="K1722" t="s">
        <v>631</v>
      </c>
      <c r="L1722">
        <v>1368</v>
      </c>
      <c r="N1722">
        <v>1011</v>
      </c>
      <c r="O1722" t="s">
        <v>520</v>
      </c>
      <c r="P1722" t="s">
        <v>520</v>
      </c>
      <c r="Q1722">
        <v>1</v>
      </c>
      <c r="W1722">
        <v>0</v>
      </c>
      <c r="X1722">
        <v>1107538725</v>
      </c>
      <c r="Y1722">
        <v>0.21250000000000002</v>
      </c>
      <c r="AA1722">
        <v>0</v>
      </c>
      <c r="AB1722">
        <v>187.1</v>
      </c>
      <c r="AC1722">
        <v>0</v>
      </c>
      <c r="AD1722">
        <v>0</v>
      </c>
      <c r="AE1722">
        <v>0</v>
      </c>
      <c r="AF1722">
        <v>33.590000000000003</v>
      </c>
      <c r="AG1722">
        <v>0</v>
      </c>
      <c r="AH1722">
        <v>0</v>
      </c>
      <c r="AI1722">
        <v>1</v>
      </c>
      <c r="AJ1722">
        <v>5.57</v>
      </c>
      <c r="AK1722">
        <v>33.32</v>
      </c>
      <c r="AL1722">
        <v>1</v>
      </c>
      <c r="AN1722">
        <v>0</v>
      </c>
      <c r="AO1722">
        <v>1</v>
      </c>
      <c r="AP1722">
        <v>1</v>
      </c>
      <c r="AQ1722">
        <v>0</v>
      </c>
      <c r="AR1722">
        <v>0</v>
      </c>
      <c r="AS1722" t="s">
        <v>3</v>
      </c>
      <c r="AT1722">
        <v>0.17</v>
      </c>
      <c r="AU1722" t="s">
        <v>133</v>
      </c>
      <c r="AV1722">
        <v>0</v>
      </c>
      <c r="AW1722">
        <v>2</v>
      </c>
      <c r="AX1722">
        <v>36409617</v>
      </c>
      <c r="AY1722">
        <v>1</v>
      </c>
      <c r="AZ1722">
        <v>0</v>
      </c>
      <c r="BA1722">
        <v>1680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X1722">
        <f>Y1722*Source!I1827</f>
        <v>5.6312500000000008E-2</v>
      </c>
      <c r="CY1722">
        <f>AB1722</f>
        <v>187.1</v>
      </c>
      <c r="CZ1722">
        <f>AF1722</f>
        <v>33.590000000000003</v>
      </c>
      <c r="DA1722">
        <f>AJ1722</f>
        <v>5.57</v>
      </c>
      <c r="DB1722">
        <f>ROUND((ROUND(AT1722*CZ1722,2)*1.25),2)</f>
        <v>7.14</v>
      </c>
      <c r="DC1722">
        <f>ROUND((ROUND(AT1722*AG1722,2)*1.25),2)</f>
        <v>0</v>
      </c>
    </row>
    <row r="1723" spans="1:107">
      <c r="A1723">
        <f>ROW(Source!A1827)</f>
        <v>1827</v>
      </c>
      <c r="B1723">
        <v>36401907</v>
      </c>
      <c r="C1723">
        <v>36409596</v>
      </c>
      <c r="D1723">
        <v>29174580</v>
      </c>
      <c r="E1723">
        <v>1</v>
      </c>
      <c r="F1723">
        <v>1</v>
      </c>
      <c r="G1723">
        <v>1</v>
      </c>
      <c r="H1723">
        <v>2</v>
      </c>
      <c r="I1723" t="s">
        <v>632</v>
      </c>
      <c r="J1723" t="s">
        <v>633</v>
      </c>
      <c r="K1723" t="s">
        <v>634</v>
      </c>
      <c r="L1723">
        <v>1368</v>
      </c>
      <c r="N1723">
        <v>1011</v>
      </c>
      <c r="O1723" t="s">
        <v>520</v>
      </c>
      <c r="P1723" t="s">
        <v>520</v>
      </c>
      <c r="Q1723">
        <v>1</v>
      </c>
      <c r="W1723">
        <v>0</v>
      </c>
      <c r="X1723">
        <v>-169468834</v>
      </c>
      <c r="Y1723">
        <v>1.0874999999999999</v>
      </c>
      <c r="AA1723">
        <v>0</v>
      </c>
      <c r="AB1723">
        <v>31.87</v>
      </c>
      <c r="AC1723">
        <v>0</v>
      </c>
      <c r="AD1723">
        <v>0</v>
      </c>
      <c r="AE1723">
        <v>0</v>
      </c>
      <c r="AF1723">
        <v>2.08</v>
      </c>
      <c r="AG1723">
        <v>0</v>
      </c>
      <c r="AH1723">
        <v>0</v>
      </c>
      <c r="AI1723">
        <v>1</v>
      </c>
      <c r="AJ1723">
        <v>15.32</v>
      </c>
      <c r="AK1723">
        <v>33.32</v>
      </c>
      <c r="AL1723">
        <v>1</v>
      </c>
      <c r="AN1723">
        <v>0</v>
      </c>
      <c r="AO1723">
        <v>1</v>
      </c>
      <c r="AP1723">
        <v>1</v>
      </c>
      <c r="AQ1723">
        <v>0</v>
      </c>
      <c r="AR1723">
        <v>0</v>
      </c>
      <c r="AS1723" t="s">
        <v>3</v>
      </c>
      <c r="AT1723">
        <v>0.87</v>
      </c>
      <c r="AU1723" t="s">
        <v>133</v>
      </c>
      <c r="AV1723">
        <v>0</v>
      </c>
      <c r="AW1723">
        <v>2</v>
      </c>
      <c r="AX1723">
        <v>36409618</v>
      </c>
      <c r="AY1723">
        <v>1</v>
      </c>
      <c r="AZ1723">
        <v>0</v>
      </c>
      <c r="BA1723">
        <v>1681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X1723">
        <f>Y1723*Source!I1827</f>
        <v>0.28818749999999999</v>
      </c>
      <c r="CY1723">
        <f>AB1723</f>
        <v>31.87</v>
      </c>
      <c r="CZ1723">
        <f>AF1723</f>
        <v>2.08</v>
      </c>
      <c r="DA1723">
        <f>AJ1723</f>
        <v>15.32</v>
      </c>
      <c r="DB1723">
        <f>ROUND((ROUND(AT1723*CZ1723,2)*1.25),2)</f>
        <v>2.2599999999999998</v>
      </c>
      <c r="DC1723">
        <f>ROUND((ROUND(AT1723*AG1723,2)*1.25),2)</f>
        <v>0</v>
      </c>
    </row>
    <row r="1724" spans="1:107">
      <c r="A1724">
        <f>ROW(Source!A1827)</f>
        <v>1827</v>
      </c>
      <c r="B1724">
        <v>36401907</v>
      </c>
      <c r="C1724">
        <v>36409596</v>
      </c>
      <c r="D1724">
        <v>29109354</v>
      </c>
      <c r="E1724">
        <v>1</v>
      </c>
      <c r="F1724">
        <v>1</v>
      </c>
      <c r="G1724">
        <v>1</v>
      </c>
      <c r="H1724">
        <v>3</v>
      </c>
      <c r="I1724" t="s">
        <v>638</v>
      </c>
      <c r="J1724" t="s">
        <v>639</v>
      </c>
      <c r="K1724" t="s">
        <v>640</v>
      </c>
      <c r="L1724">
        <v>1346</v>
      </c>
      <c r="N1724">
        <v>1009</v>
      </c>
      <c r="O1724" t="s">
        <v>160</v>
      </c>
      <c r="P1724" t="s">
        <v>160</v>
      </c>
      <c r="Q1724">
        <v>1</v>
      </c>
      <c r="W1724">
        <v>0</v>
      </c>
      <c r="X1724">
        <v>-882693383</v>
      </c>
      <c r="Y1724">
        <v>10</v>
      </c>
      <c r="AA1724">
        <v>64.010000000000005</v>
      </c>
      <c r="AB1724">
        <v>0</v>
      </c>
      <c r="AC1724">
        <v>0</v>
      </c>
      <c r="AD1724">
        <v>0</v>
      </c>
      <c r="AE1724">
        <v>46.72</v>
      </c>
      <c r="AF1724">
        <v>0</v>
      </c>
      <c r="AG1724">
        <v>0</v>
      </c>
      <c r="AH1724">
        <v>0</v>
      </c>
      <c r="AI1724">
        <v>1.37</v>
      </c>
      <c r="AJ1724">
        <v>1</v>
      </c>
      <c r="AK1724">
        <v>1</v>
      </c>
      <c r="AL1724">
        <v>1</v>
      </c>
      <c r="AN1724">
        <v>0</v>
      </c>
      <c r="AO1724">
        <v>1</v>
      </c>
      <c r="AP1724">
        <v>0</v>
      </c>
      <c r="AQ1724">
        <v>0</v>
      </c>
      <c r="AR1724">
        <v>0</v>
      </c>
      <c r="AS1724" t="s">
        <v>3</v>
      </c>
      <c r="AT1724">
        <v>10</v>
      </c>
      <c r="AU1724" t="s">
        <v>3</v>
      </c>
      <c r="AV1724">
        <v>0</v>
      </c>
      <c r="AW1724">
        <v>2</v>
      </c>
      <c r="AX1724">
        <v>36409619</v>
      </c>
      <c r="AY1724">
        <v>1</v>
      </c>
      <c r="AZ1724">
        <v>0</v>
      </c>
      <c r="BA1724">
        <v>1682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X1724">
        <f>Y1724*Source!I1827</f>
        <v>2.6500000000000004</v>
      </c>
      <c r="CY1724">
        <f t="shared" ref="CY1724:CY1737" si="267">AA1724</f>
        <v>64.010000000000005</v>
      </c>
      <c r="CZ1724">
        <f t="shared" ref="CZ1724:CZ1737" si="268">AE1724</f>
        <v>46.72</v>
      </c>
      <c r="DA1724">
        <f t="shared" ref="DA1724:DA1737" si="269">AI1724</f>
        <v>1.37</v>
      </c>
      <c r="DB1724">
        <f t="shared" ref="DB1724:DB1737" si="270">ROUND(ROUND(AT1724*CZ1724,2),2)</f>
        <v>467.2</v>
      </c>
      <c r="DC1724">
        <f t="shared" ref="DC1724:DC1737" si="271">ROUND(ROUND(AT1724*AG1724,2),2)</f>
        <v>0</v>
      </c>
    </row>
    <row r="1725" spans="1:107">
      <c r="A1725">
        <f>ROW(Source!A1827)</f>
        <v>1827</v>
      </c>
      <c r="B1725">
        <v>36401907</v>
      </c>
      <c r="C1725">
        <v>36409596</v>
      </c>
      <c r="D1725">
        <v>29109414</v>
      </c>
      <c r="E1725">
        <v>1</v>
      </c>
      <c r="F1725">
        <v>1</v>
      </c>
      <c r="G1725">
        <v>1</v>
      </c>
      <c r="H1725">
        <v>3</v>
      </c>
      <c r="I1725" t="s">
        <v>641</v>
      </c>
      <c r="J1725" t="s">
        <v>642</v>
      </c>
      <c r="K1725" t="s">
        <v>643</v>
      </c>
      <c r="L1725">
        <v>1346</v>
      </c>
      <c r="N1725">
        <v>1009</v>
      </c>
      <c r="O1725" t="s">
        <v>160</v>
      </c>
      <c r="P1725" t="s">
        <v>160</v>
      </c>
      <c r="Q1725">
        <v>1</v>
      </c>
      <c r="W1725">
        <v>0</v>
      </c>
      <c r="X1725">
        <v>1092262719</v>
      </c>
      <c r="Y1725">
        <v>137</v>
      </c>
      <c r="AA1725">
        <v>10.1</v>
      </c>
      <c r="AB1725">
        <v>0</v>
      </c>
      <c r="AC1725">
        <v>0</v>
      </c>
      <c r="AD1725">
        <v>0</v>
      </c>
      <c r="AE1725">
        <v>1.58</v>
      </c>
      <c r="AF1725">
        <v>0</v>
      </c>
      <c r="AG1725">
        <v>0</v>
      </c>
      <c r="AH1725">
        <v>0</v>
      </c>
      <c r="AI1725">
        <v>6.39</v>
      </c>
      <c r="AJ1725">
        <v>1</v>
      </c>
      <c r="AK1725">
        <v>1</v>
      </c>
      <c r="AL1725">
        <v>1</v>
      </c>
      <c r="AN1725">
        <v>0</v>
      </c>
      <c r="AO1725">
        <v>1</v>
      </c>
      <c r="AP1725">
        <v>0</v>
      </c>
      <c r="AQ1725">
        <v>0</v>
      </c>
      <c r="AR1725">
        <v>0</v>
      </c>
      <c r="AS1725" t="s">
        <v>3</v>
      </c>
      <c r="AT1725">
        <v>137</v>
      </c>
      <c r="AU1725" t="s">
        <v>3</v>
      </c>
      <c r="AV1725">
        <v>0</v>
      </c>
      <c r="AW1725">
        <v>2</v>
      </c>
      <c r="AX1725">
        <v>36409620</v>
      </c>
      <c r="AY1725">
        <v>1</v>
      </c>
      <c r="AZ1725">
        <v>0</v>
      </c>
      <c r="BA1725">
        <v>1683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X1725">
        <f>Y1725*Source!I1827</f>
        <v>36.305</v>
      </c>
      <c r="CY1725">
        <f t="shared" si="267"/>
        <v>10.1</v>
      </c>
      <c r="CZ1725">
        <f t="shared" si="268"/>
        <v>1.58</v>
      </c>
      <c r="DA1725">
        <f t="shared" si="269"/>
        <v>6.39</v>
      </c>
      <c r="DB1725">
        <f t="shared" si="270"/>
        <v>216.46</v>
      </c>
      <c r="DC1725">
        <f t="shared" si="271"/>
        <v>0</v>
      </c>
    </row>
    <row r="1726" spans="1:107">
      <c r="A1726">
        <f>ROW(Source!A1827)</f>
        <v>1827</v>
      </c>
      <c r="B1726">
        <v>36401907</v>
      </c>
      <c r="C1726">
        <v>36409596</v>
      </c>
      <c r="D1726">
        <v>29109781</v>
      </c>
      <c r="E1726">
        <v>1</v>
      </c>
      <c r="F1726">
        <v>1</v>
      </c>
      <c r="G1726">
        <v>1</v>
      </c>
      <c r="H1726">
        <v>3</v>
      </c>
      <c r="I1726" t="s">
        <v>644</v>
      </c>
      <c r="J1726" t="s">
        <v>645</v>
      </c>
      <c r="K1726" t="s">
        <v>646</v>
      </c>
      <c r="L1726">
        <v>1346</v>
      </c>
      <c r="N1726">
        <v>1009</v>
      </c>
      <c r="O1726" t="s">
        <v>160</v>
      </c>
      <c r="P1726" t="s">
        <v>160</v>
      </c>
      <c r="Q1726">
        <v>1</v>
      </c>
      <c r="W1726">
        <v>0</v>
      </c>
      <c r="X1726">
        <v>-306339415</v>
      </c>
      <c r="Y1726">
        <v>10</v>
      </c>
      <c r="AA1726">
        <v>60.38</v>
      </c>
      <c r="AB1726">
        <v>0</v>
      </c>
      <c r="AC1726">
        <v>0</v>
      </c>
      <c r="AD1726">
        <v>0</v>
      </c>
      <c r="AE1726">
        <v>11.12</v>
      </c>
      <c r="AF1726">
        <v>0</v>
      </c>
      <c r="AG1726">
        <v>0</v>
      </c>
      <c r="AH1726">
        <v>0</v>
      </c>
      <c r="AI1726">
        <v>5.43</v>
      </c>
      <c r="AJ1726">
        <v>1</v>
      </c>
      <c r="AK1726">
        <v>1</v>
      </c>
      <c r="AL1726">
        <v>1</v>
      </c>
      <c r="AN1726">
        <v>0</v>
      </c>
      <c r="AO1726">
        <v>1</v>
      </c>
      <c r="AP1726">
        <v>0</v>
      </c>
      <c r="AQ1726">
        <v>0</v>
      </c>
      <c r="AR1726">
        <v>0</v>
      </c>
      <c r="AS1726" t="s">
        <v>3</v>
      </c>
      <c r="AT1726">
        <v>10</v>
      </c>
      <c r="AU1726" t="s">
        <v>3</v>
      </c>
      <c r="AV1726">
        <v>0</v>
      </c>
      <c r="AW1726">
        <v>2</v>
      </c>
      <c r="AX1726">
        <v>36409621</v>
      </c>
      <c r="AY1726">
        <v>1</v>
      </c>
      <c r="AZ1726">
        <v>0</v>
      </c>
      <c r="BA1726">
        <v>1684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X1726">
        <f>Y1726*Source!I1827</f>
        <v>2.6500000000000004</v>
      </c>
      <c r="CY1726">
        <f t="shared" si="267"/>
        <v>60.38</v>
      </c>
      <c r="CZ1726">
        <f t="shared" si="268"/>
        <v>11.12</v>
      </c>
      <c r="DA1726">
        <f t="shared" si="269"/>
        <v>5.43</v>
      </c>
      <c r="DB1726">
        <f t="shared" si="270"/>
        <v>111.2</v>
      </c>
      <c r="DC1726">
        <f t="shared" si="271"/>
        <v>0</v>
      </c>
    </row>
    <row r="1727" spans="1:107">
      <c r="A1727">
        <f>ROW(Source!A1827)</f>
        <v>1827</v>
      </c>
      <c r="B1727">
        <v>36401907</v>
      </c>
      <c r="C1727">
        <v>36409596</v>
      </c>
      <c r="D1727">
        <v>29109782</v>
      </c>
      <c r="E1727">
        <v>1</v>
      </c>
      <c r="F1727">
        <v>1</v>
      </c>
      <c r="G1727">
        <v>1</v>
      </c>
      <c r="H1727">
        <v>3</v>
      </c>
      <c r="I1727" t="s">
        <v>647</v>
      </c>
      <c r="J1727" t="s">
        <v>648</v>
      </c>
      <c r="K1727" t="s">
        <v>649</v>
      </c>
      <c r="L1727">
        <v>1346</v>
      </c>
      <c r="N1727">
        <v>1009</v>
      </c>
      <c r="O1727" t="s">
        <v>160</v>
      </c>
      <c r="P1727" t="s">
        <v>160</v>
      </c>
      <c r="Q1727">
        <v>1</v>
      </c>
      <c r="W1727">
        <v>0</v>
      </c>
      <c r="X1727">
        <v>-71279152</v>
      </c>
      <c r="Y1727">
        <v>69</v>
      </c>
      <c r="AA1727">
        <v>16.309999999999999</v>
      </c>
      <c r="AB1727">
        <v>0</v>
      </c>
      <c r="AC1727">
        <v>0</v>
      </c>
      <c r="AD1727">
        <v>0</v>
      </c>
      <c r="AE1727">
        <v>4.3600000000000003</v>
      </c>
      <c r="AF1727">
        <v>0</v>
      </c>
      <c r="AG1727">
        <v>0</v>
      </c>
      <c r="AH1727">
        <v>0</v>
      </c>
      <c r="AI1727">
        <v>3.74</v>
      </c>
      <c r="AJ1727">
        <v>1</v>
      </c>
      <c r="AK1727">
        <v>1</v>
      </c>
      <c r="AL1727">
        <v>1</v>
      </c>
      <c r="AN1727">
        <v>0</v>
      </c>
      <c r="AO1727">
        <v>1</v>
      </c>
      <c r="AP1727">
        <v>0</v>
      </c>
      <c r="AQ1727">
        <v>0</v>
      </c>
      <c r="AR1727">
        <v>0</v>
      </c>
      <c r="AS1727" t="s">
        <v>3</v>
      </c>
      <c r="AT1727">
        <v>69</v>
      </c>
      <c r="AU1727" t="s">
        <v>3</v>
      </c>
      <c r="AV1727">
        <v>0</v>
      </c>
      <c r="AW1727">
        <v>2</v>
      </c>
      <c r="AX1727">
        <v>36409622</v>
      </c>
      <c r="AY1727">
        <v>1</v>
      </c>
      <c r="AZ1727">
        <v>0</v>
      </c>
      <c r="BA1727">
        <v>1685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X1727">
        <f>Y1727*Source!I1827</f>
        <v>18.285</v>
      </c>
      <c r="CY1727">
        <f t="shared" si="267"/>
        <v>16.309999999999999</v>
      </c>
      <c r="CZ1727">
        <f t="shared" si="268"/>
        <v>4.3600000000000003</v>
      </c>
      <c r="DA1727">
        <f t="shared" si="269"/>
        <v>3.74</v>
      </c>
      <c r="DB1727">
        <f t="shared" si="270"/>
        <v>300.83999999999997</v>
      </c>
      <c r="DC1727">
        <f t="shared" si="271"/>
        <v>0</v>
      </c>
    </row>
    <row r="1728" spans="1:107">
      <c r="A1728">
        <f>ROW(Source!A1827)</f>
        <v>1827</v>
      </c>
      <c r="B1728">
        <v>36401907</v>
      </c>
      <c r="C1728">
        <v>36409596</v>
      </c>
      <c r="D1728">
        <v>29110699</v>
      </c>
      <c r="E1728">
        <v>1</v>
      </c>
      <c r="F1728">
        <v>1</v>
      </c>
      <c r="G1728">
        <v>1</v>
      </c>
      <c r="H1728">
        <v>3</v>
      </c>
      <c r="I1728" t="s">
        <v>650</v>
      </c>
      <c r="J1728" t="s">
        <v>651</v>
      </c>
      <c r="K1728" t="s">
        <v>652</v>
      </c>
      <c r="L1728">
        <v>1301</v>
      </c>
      <c r="N1728">
        <v>1003</v>
      </c>
      <c r="O1728" t="s">
        <v>142</v>
      </c>
      <c r="P1728" t="s">
        <v>142</v>
      </c>
      <c r="Q1728">
        <v>1</v>
      </c>
      <c r="W1728">
        <v>0</v>
      </c>
      <c r="X1728">
        <v>1063889258</v>
      </c>
      <c r="Y1728">
        <v>118</v>
      </c>
      <c r="AA1728">
        <v>1.24</v>
      </c>
      <c r="AB1728">
        <v>0</v>
      </c>
      <c r="AC1728">
        <v>0</v>
      </c>
      <c r="AD1728">
        <v>0</v>
      </c>
      <c r="AE1728">
        <v>0.17</v>
      </c>
      <c r="AF1728">
        <v>0</v>
      </c>
      <c r="AG1728">
        <v>0</v>
      </c>
      <c r="AH1728">
        <v>0</v>
      </c>
      <c r="AI1728">
        <v>7.29</v>
      </c>
      <c r="AJ1728">
        <v>1</v>
      </c>
      <c r="AK1728">
        <v>1</v>
      </c>
      <c r="AL1728">
        <v>1</v>
      </c>
      <c r="AN1728">
        <v>0</v>
      </c>
      <c r="AO1728">
        <v>1</v>
      </c>
      <c r="AP1728">
        <v>0</v>
      </c>
      <c r="AQ1728">
        <v>0</v>
      </c>
      <c r="AR1728">
        <v>0</v>
      </c>
      <c r="AS1728" t="s">
        <v>3</v>
      </c>
      <c r="AT1728">
        <v>118</v>
      </c>
      <c r="AU1728" t="s">
        <v>3</v>
      </c>
      <c r="AV1728">
        <v>0</v>
      </c>
      <c r="AW1728">
        <v>2</v>
      </c>
      <c r="AX1728">
        <v>36409623</v>
      </c>
      <c r="AY1728">
        <v>1</v>
      </c>
      <c r="AZ1728">
        <v>0</v>
      </c>
      <c r="BA1728">
        <v>1686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X1728">
        <f>Y1728*Source!I1827</f>
        <v>31.270000000000003</v>
      </c>
      <c r="CY1728">
        <f t="shared" si="267"/>
        <v>1.24</v>
      </c>
      <c r="CZ1728">
        <f t="shared" si="268"/>
        <v>0.17</v>
      </c>
      <c r="DA1728">
        <f t="shared" si="269"/>
        <v>7.29</v>
      </c>
      <c r="DB1728">
        <f t="shared" si="270"/>
        <v>20.059999999999999</v>
      </c>
      <c r="DC1728">
        <f t="shared" si="271"/>
        <v>0</v>
      </c>
    </row>
    <row r="1729" spans="1:107">
      <c r="A1729">
        <f>ROW(Source!A1827)</f>
        <v>1827</v>
      </c>
      <c r="B1729">
        <v>36401907</v>
      </c>
      <c r="C1729">
        <v>36409596</v>
      </c>
      <c r="D1729">
        <v>29110797</v>
      </c>
      <c r="E1729">
        <v>1</v>
      </c>
      <c r="F1729">
        <v>1</v>
      </c>
      <c r="G1729">
        <v>1</v>
      </c>
      <c r="H1729">
        <v>3</v>
      </c>
      <c r="I1729" t="s">
        <v>653</v>
      </c>
      <c r="J1729" t="s">
        <v>654</v>
      </c>
      <c r="K1729" t="s">
        <v>655</v>
      </c>
      <c r="L1729">
        <v>1301</v>
      </c>
      <c r="N1729">
        <v>1003</v>
      </c>
      <c r="O1729" t="s">
        <v>142</v>
      </c>
      <c r="P1729" t="s">
        <v>142</v>
      </c>
      <c r="Q1729">
        <v>1</v>
      </c>
      <c r="W1729">
        <v>0</v>
      </c>
      <c r="X1729">
        <v>1919953005</v>
      </c>
      <c r="Y1729">
        <v>80</v>
      </c>
      <c r="AA1729">
        <v>15.5</v>
      </c>
      <c r="AB1729">
        <v>0</v>
      </c>
      <c r="AC1729">
        <v>0</v>
      </c>
      <c r="AD1729">
        <v>0</v>
      </c>
      <c r="AE1729">
        <v>1.74</v>
      </c>
      <c r="AF1729">
        <v>0</v>
      </c>
      <c r="AG1729">
        <v>0</v>
      </c>
      <c r="AH1729">
        <v>0</v>
      </c>
      <c r="AI1729">
        <v>8.91</v>
      </c>
      <c r="AJ1729">
        <v>1</v>
      </c>
      <c r="AK1729">
        <v>1</v>
      </c>
      <c r="AL1729">
        <v>1</v>
      </c>
      <c r="AN1729">
        <v>0</v>
      </c>
      <c r="AO1729">
        <v>1</v>
      </c>
      <c r="AP1729">
        <v>0</v>
      </c>
      <c r="AQ1729">
        <v>0</v>
      </c>
      <c r="AR1729">
        <v>0</v>
      </c>
      <c r="AS1729" t="s">
        <v>3</v>
      </c>
      <c r="AT1729">
        <v>80</v>
      </c>
      <c r="AU1729" t="s">
        <v>3</v>
      </c>
      <c r="AV1729">
        <v>0</v>
      </c>
      <c r="AW1729">
        <v>2</v>
      </c>
      <c r="AX1729">
        <v>36409624</v>
      </c>
      <c r="AY1729">
        <v>1</v>
      </c>
      <c r="AZ1729">
        <v>0</v>
      </c>
      <c r="BA1729">
        <v>1687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X1729">
        <f>Y1729*Source!I1827</f>
        <v>21.200000000000003</v>
      </c>
      <c r="CY1729">
        <f t="shared" si="267"/>
        <v>15.5</v>
      </c>
      <c r="CZ1729">
        <f t="shared" si="268"/>
        <v>1.74</v>
      </c>
      <c r="DA1729">
        <f t="shared" si="269"/>
        <v>8.91</v>
      </c>
      <c r="DB1729">
        <f t="shared" si="270"/>
        <v>139.19999999999999</v>
      </c>
      <c r="DC1729">
        <f t="shared" si="271"/>
        <v>0</v>
      </c>
    </row>
    <row r="1730" spans="1:107">
      <c r="A1730">
        <f>ROW(Source!A1827)</f>
        <v>1827</v>
      </c>
      <c r="B1730">
        <v>36401907</v>
      </c>
      <c r="C1730">
        <v>36409596</v>
      </c>
      <c r="D1730">
        <v>29110815</v>
      </c>
      <c r="E1730">
        <v>1</v>
      </c>
      <c r="F1730">
        <v>1</v>
      </c>
      <c r="G1730">
        <v>1</v>
      </c>
      <c r="H1730">
        <v>3</v>
      </c>
      <c r="I1730" t="s">
        <v>656</v>
      </c>
      <c r="J1730" t="s">
        <v>657</v>
      </c>
      <c r="K1730" t="s">
        <v>658</v>
      </c>
      <c r="L1730">
        <v>1301</v>
      </c>
      <c r="N1730">
        <v>1003</v>
      </c>
      <c r="O1730" t="s">
        <v>142</v>
      </c>
      <c r="P1730" t="s">
        <v>142</v>
      </c>
      <c r="Q1730">
        <v>1</v>
      </c>
      <c r="W1730">
        <v>0</v>
      </c>
      <c r="X1730">
        <v>-1169660804</v>
      </c>
      <c r="Y1730">
        <v>117</v>
      </c>
      <c r="AA1730">
        <v>6.29</v>
      </c>
      <c r="AB1730">
        <v>0</v>
      </c>
      <c r="AC1730">
        <v>0</v>
      </c>
      <c r="AD1730">
        <v>0</v>
      </c>
      <c r="AE1730">
        <v>0.85</v>
      </c>
      <c r="AF1730">
        <v>0</v>
      </c>
      <c r="AG1730">
        <v>0</v>
      </c>
      <c r="AH1730">
        <v>0</v>
      </c>
      <c r="AI1730">
        <v>7.4</v>
      </c>
      <c r="AJ1730">
        <v>1</v>
      </c>
      <c r="AK1730">
        <v>1</v>
      </c>
      <c r="AL1730">
        <v>1</v>
      </c>
      <c r="AN1730">
        <v>0</v>
      </c>
      <c r="AO1730">
        <v>1</v>
      </c>
      <c r="AP1730">
        <v>0</v>
      </c>
      <c r="AQ1730">
        <v>0</v>
      </c>
      <c r="AR1730">
        <v>0</v>
      </c>
      <c r="AS1730" t="s">
        <v>3</v>
      </c>
      <c r="AT1730">
        <v>117</v>
      </c>
      <c r="AU1730" t="s">
        <v>3</v>
      </c>
      <c r="AV1730">
        <v>0</v>
      </c>
      <c r="AW1730">
        <v>2</v>
      </c>
      <c r="AX1730">
        <v>36409625</v>
      </c>
      <c r="AY1730">
        <v>1</v>
      </c>
      <c r="AZ1730">
        <v>0</v>
      </c>
      <c r="BA1730">
        <v>1688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X1730">
        <f>Y1730*Source!I1827</f>
        <v>31.005000000000003</v>
      </c>
      <c r="CY1730">
        <f t="shared" si="267"/>
        <v>6.29</v>
      </c>
      <c r="CZ1730">
        <f t="shared" si="268"/>
        <v>0.85</v>
      </c>
      <c r="DA1730">
        <f t="shared" si="269"/>
        <v>7.4</v>
      </c>
      <c r="DB1730">
        <f t="shared" si="270"/>
        <v>99.45</v>
      </c>
      <c r="DC1730">
        <f t="shared" si="271"/>
        <v>0</v>
      </c>
    </row>
    <row r="1731" spans="1:107">
      <c r="A1731">
        <f>ROW(Source!A1827)</f>
        <v>1827</v>
      </c>
      <c r="B1731">
        <v>36401907</v>
      </c>
      <c r="C1731">
        <v>36409596</v>
      </c>
      <c r="D1731">
        <v>29111455</v>
      </c>
      <c r="E1731">
        <v>1</v>
      </c>
      <c r="F1731">
        <v>1</v>
      </c>
      <c r="G1731">
        <v>1</v>
      </c>
      <c r="H1731">
        <v>3</v>
      </c>
      <c r="I1731" t="s">
        <v>659</v>
      </c>
      <c r="J1731" t="s">
        <v>660</v>
      </c>
      <c r="K1731" t="s">
        <v>661</v>
      </c>
      <c r="L1731">
        <v>1327</v>
      </c>
      <c r="N1731">
        <v>1005</v>
      </c>
      <c r="O1731" t="s">
        <v>155</v>
      </c>
      <c r="P1731" t="s">
        <v>155</v>
      </c>
      <c r="Q1731">
        <v>1</v>
      </c>
      <c r="W1731">
        <v>0</v>
      </c>
      <c r="X1731">
        <v>-1126346608</v>
      </c>
      <c r="Y1731">
        <v>225</v>
      </c>
      <c r="AA1731">
        <v>73.790000000000006</v>
      </c>
      <c r="AB1731">
        <v>0</v>
      </c>
      <c r="AC1731">
        <v>0</v>
      </c>
      <c r="AD1731">
        <v>0</v>
      </c>
      <c r="AE1731">
        <v>15.06</v>
      </c>
      <c r="AF1731">
        <v>0</v>
      </c>
      <c r="AG1731">
        <v>0</v>
      </c>
      <c r="AH1731">
        <v>0</v>
      </c>
      <c r="AI1731">
        <v>4.9000000000000004</v>
      </c>
      <c r="AJ1731">
        <v>1</v>
      </c>
      <c r="AK1731">
        <v>1</v>
      </c>
      <c r="AL1731">
        <v>1</v>
      </c>
      <c r="AN1731">
        <v>0</v>
      </c>
      <c r="AO1731">
        <v>1</v>
      </c>
      <c r="AP1731">
        <v>0</v>
      </c>
      <c r="AQ1731">
        <v>0</v>
      </c>
      <c r="AR1731">
        <v>0</v>
      </c>
      <c r="AS1731" t="s">
        <v>3</v>
      </c>
      <c r="AT1731">
        <v>225</v>
      </c>
      <c r="AU1731" t="s">
        <v>3</v>
      </c>
      <c r="AV1731">
        <v>0</v>
      </c>
      <c r="AW1731">
        <v>2</v>
      </c>
      <c r="AX1731">
        <v>36409626</v>
      </c>
      <c r="AY1731">
        <v>1</v>
      </c>
      <c r="AZ1731">
        <v>0</v>
      </c>
      <c r="BA1731">
        <v>1689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X1731">
        <f>Y1731*Source!I1827</f>
        <v>59.625</v>
      </c>
      <c r="CY1731">
        <f t="shared" si="267"/>
        <v>73.790000000000006</v>
      </c>
      <c r="CZ1731">
        <f t="shared" si="268"/>
        <v>15.06</v>
      </c>
      <c r="DA1731">
        <f t="shared" si="269"/>
        <v>4.9000000000000004</v>
      </c>
      <c r="DB1731">
        <f t="shared" si="270"/>
        <v>3388.5</v>
      </c>
      <c r="DC1731">
        <f t="shared" si="271"/>
        <v>0</v>
      </c>
    </row>
    <row r="1732" spans="1:107">
      <c r="A1732">
        <f>ROW(Source!A1827)</f>
        <v>1827</v>
      </c>
      <c r="B1732">
        <v>36401907</v>
      </c>
      <c r="C1732">
        <v>36409596</v>
      </c>
      <c r="D1732">
        <v>29114733</v>
      </c>
      <c r="E1732">
        <v>1</v>
      </c>
      <c r="F1732">
        <v>1</v>
      </c>
      <c r="G1732">
        <v>1</v>
      </c>
      <c r="H1732">
        <v>3</v>
      </c>
      <c r="I1732" t="s">
        <v>662</v>
      </c>
      <c r="J1732" t="s">
        <v>663</v>
      </c>
      <c r="K1732" t="s">
        <v>664</v>
      </c>
      <c r="L1732">
        <v>1354</v>
      </c>
      <c r="N1732">
        <v>1010</v>
      </c>
      <c r="O1732" t="s">
        <v>237</v>
      </c>
      <c r="P1732" t="s">
        <v>237</v>
      </c>
      <c r="Q1732">
        <v>1</v>
      </c>
      <c r="W1732">
        <v>0</v>
      </c>
      <c r="X1732">
        <v>-1352915271</v>
      </c>
      <c r="Y1732">
        <v>790</v>
      </c>
      <c r="AA1732">
        <v>0.3</v>
      </c>
      <c r="AB1732">
        <v>0</v>
      </c>
      <c r="AC1732">
        <v>0</v>
      </c>
      <c r="AD1732">
        <v>0</v>
      </c>
      <c r="AE1732">
        <v>0.02</v>
      </c>
      <c r="AF1732">
        <v>0</v>
      </c>
      <c r="AG1732">
        <v>0</v>
      </c>
      <c r="AH1732">
        <v>0</v>
      </c>
      <c r="AI1732">
        <v>14.91</v>
      </c>
      <c r="AJ1732">
        <v>1</v>
      </c>
      <c r="AK1732">
        <v>1</v>
      </c>
      <c r="AL1732">
        <v>1</v>
      </c>
      <c r="AN1732">
        <v>0</v>
      </c>
      <c r="AO1732">
        <v>1</v>
      </c>
      <c r="AP1732">
        <v>0</v>
      </c>
      <c r="AQ1732">
        <v>0</v>
      </c>
      <c r="AR1732">
        <v>0</v>
      </c>
      <c r="AS1732" t="s">
        <v>3</v>
      </c>
      <c r="AT1732">
        <v>790</v>
      </c>
      <c r="AU1732" t="s">
        <v>3</v>
      </c>
      <c r="AV1732">
        <v>0</v>
      </c>
      <c r="AW1732">
        <v>2</v>
      </c>
      <c r="AX1732">
        <v>36409627</v>
      </c>
      <c r="AY1732">
        <v>1</v>
      </c>
      <c r="AZ1732">
        <v>0</v>
      </c>
      <c r="BA1732">
        <v>1690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X1732">
        <f>Y1732*Source!I1827</f>
        <v>209.35000000000002</v>
      </c>
      <c r="CY1732">
        <f t="shared" si="267"/>
        <v>0.3</v>
      </c>
      <c r="CZ1732">
        <f t="shared" si="268"/>
        <v>0.02</v>
      </c>
      <c r="DA1732">
        <f t="shared" si="269"/>
        <v>14.91</v>
      </c>
      <c r="DB1732">
        <f t="shared" si="270"/>
        <v>15.8</v>
      </c>
      <c r="DC1732">
        <f t="shared" si="271"/>
        <v>0</v>
      </c>
    </row>
    <row r="1733" spans="1:107">
      <c r="A1733">
        <f>ROW(Source!A1827)</f>
        <v>1827</v>
      </c>
      <c r="B1733">
        <v>36401907</v>
      </c>
      <c r="C1733">
        <v>36409596</v>
      </c>
      <c r="D1733">
        <v>29114734</v>
      </c>
      <c r="E1733">
        <v>1</v>
      </c>
      <c r="F1733">
        <v>1</v>
      </c>
      <c r="G1733">
        <v>1</v>
      </c>
      <c r="H1733">
        <v>3</v>
      </c>
      <c r="I1733" t="s">
        <v>665</v>
      </c>
      <c r="J1733" t="s">
        <v>666</v>
      </c>
      <c r="K1733" t="s">
        <v>667</v>
      </c>
      <c r="L1733">
        <v>1354</v>
      </c>
      <c r="N1733">
        <v>1010</v>
      </c>
      <c r="O1733" t="s">
        <v>237</v>
      </c>
      <c r="P1733" t="s">
        <v>237</v>
      </c>
      <c r="Q1733">
        <v>1</v>
      </c>
      <c r="W1733">
        <v>0</v>
      </c>
      <c r="X1733">
        <v>1370092194</v>
      </c>
      <c r="Y1733">
        <v>1844</v>
      </c>
      <c r="AA1733">
        <v>0.38</v>
      </c>
      <c r="AB1733">
        <v>0</v>
      </c>
      <c r="AC1733">
        <v>0</v>
      </c>
      <c r="AD1733">
        <v>0</v>
      </c>
      <c r="AE1733">
        <v>0.03</v>
      </c>
      <c r="AF1733">
        <v>0</v>
      </c>
      <c r="AG1733">
        <v>0</v>
      </c>
      <c r="AH1733">
        <v>0</v>
      </c>
      <c r="AI1733">
        <v>12.55</v>
      </c>
      <c r="AJ1733">
        <v>1</v>
      </c>
      <c r="AK1733">
        <v>1</v>
      </c>
      <c r="AL1733">
        <v>1</v>
      </c>
      <c r="AN1733">
        <v>0</v>
      </c>
      <c r="AO1733">
        <v>1</v>
      </c>
      <c r="AP1733">
        <v>0</v>
      </c>
      <c r="AQ1733">
        <v>0</v>
      </c>
      <c r="AR1733">
        <v>0</v>
      </c>
      <c r="AS1733" t="s">
        <v>3</v>
      </c>
      <c r="AT1733">
        <v>1844</v>
      </c>
      <c r="AU1733" t="s">
        <v>3</v>
      </c>
      <c r="AV1733">
        <v>0</v>
      </c>
      <c r="AW1733">
        <v>2</v>
      </c>
      <c r="AX1733">
        <v>36409628</v>
      </c>
      <c r="AY1733">
        <v>1</v>
      </c>
      <c r="AZ1733">
        <v>0</v>
      </c>
      <c r="BA1733">
        <v>1691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X1733">
        <f>Y1733*Source!I1827</f>
        <v>488.66</v>
      </c>
      <c r="CY1733">
        <f t="shared" si="267"/>
        <v>0.38</v>
      </c>
      <c r="CZ1733">
        <f t="shared" si="268"/>
        <v>0.03</v>
      </c>
      <c r="DA1733">
        <f t="shared" si="269"/>
        <v>12.55</v>
      </c>
      <c r="DB1733">
        <f t="shared" si="270"/>
        <v>55.32</v>
      </c>
      <c r="DC1733">
        <f t="shared" si="271"/>
        <v>0</v>
      </c>
    </row>
    <row r="1734" spans="1:107">
      <c r="A1734">
        <f>ROW(Source!A1827)</f>
        <v>1827</v>
      </c>
      <c r="B1734">
        <v>36401907</v>
      </c>
      <c r="C1734">
        <v>36409596</v>
      </c>
      <c r="D1734">
        <v>29114482</v>
      </c>
      <c r="E1734">
        <v>1</v>
      </c>
      <c r="F1734">
        <v>1</v>
      </c>
      <c r="G1734">
        <v>1</v>
      </c>
      <c r="H1734">
        <v>3</v>
      </c>
      <c r="I1734" t="s">
        <v>668</v>
      </c>
      <c r="J1734" t="s">
        <v>669</v>
      </c>
      <c r="K1734" t="s">
        <v>670</v>
      </c>
      <c r="L1734">
        <v>1354</v>
      </c>
      <c r="N1734">
        <v>1010</v>
      </c>
      <c r="O1734" t="s">
        <v>237</v>
      </c>
      <c r="P1734" t="s">
        <v>237</v>
      </c>
      <c r="Q1734">
        <v>1</v>
      </c>
      <c r="W1734">
        <v>0</v>
      </c>
      <c r="X1734">
        <v>-520920930</v>
      </c>
      <c r="Y1734">
        <v>149</v>
      </c>
      <c r="AA1734">
        <v>0.33</v>
      </c>
      <c r="AB1734">
        <v>0</v>
      </c>
      <c r="AC1734">
        <v>0</v>
      </c>
      <c r="AD1734">
        <v>0</v>
      </c>
      <c r="AE1734">
        <v>7.0000000000000007E-2</v>
      </c>
      <c r="AF1734">
        <v>0</v>
      </c>
      <c r="AG1734">
        <v>0</v>
      </c>
      <c r="AH1734">
        <v>0</v>
      </c>
      <c r="AI1734">
        <v>4.74</v>
      </c>
      <c r="AJ1734">
        <v>1</v>
      </c>
      <c r="AK1734">
        <v>1</v>
      </c>
      <c r="AL1734">
        <v>1</v>
      </c>
      <c r="AN1734">
        <v>0</v>
      </c>
      <c r="AO1734">
        <v>1</v>
      </c>
      <c r="AP1734">
        <v>0</v>
      </c>
      <c r="AQ1734">
        <v>0</v>
      </c>
      <c r="AR1734">
        <v>0</v>
      </c>
      <c r="AS1734" t="s">
        <v>3</v>
      </c>
      <c r="AT1734">
        <v>149</v>
      </c>
      <c r="AU1734" t="s">
        <v>3</v>
      </c>
      <c r="AV1734">
        <v>0</v>
      </c>
      <c r="AW1734">
        <v>2</v>
      </c>
      <c r="AX1734">
        <v>36409629</v>
      </c>
      <c r="AY1734">
        <v>1</v>
      </c>
      <c r="AZ1734">
        <v>0</v>
      </c>
      <c r="BA1734">
        <v>1692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X1734">
        <f>Y1734*Source!I1827</f>
        <v>39.484999999999999</v>
      </c>
      <c r="CY1734">
        <f t="shared" si="267"/>
        <v>0.33</v>
      </c>
      <c r="CZ1734">
        <f t="shared" si="268"/>
        <v>7.0000000000000007E-2</v>
      </c>
      <c r="DA1734">
        <f t="shared" si="269"/>
        <v>4.74</v>
      </c>
      <c r="DB1734">
        <f t="shared" si="270"/>
        <v>10.43</v>
      </c>
      <c r="DC1734">
        <f t="shared" si="271"/>
        <v>0</v>
      </c>
    </row>
    <row r="1735" spans="1:107">
      <c r="A1735">
        <f>ROW(Source!A1827)</f>
        <v>1827</v>
      </c>
      <c r="B1735">
        <v>36401907</v>
      </c>
      <c r="C1735">
        <v>36409596</v>
      </c>
      <c r="D1735">
        <v>29129584</v>
      </c>
      <c r="E1735">
        <v>1</v>
      </c>
      <c r="F1735">
        <v>1</v>
      </c>
      <c r="G1735">
        <v>1</v>
      </c>
      <c r="H1735">
        <v>3</v>
      </c>
      <c r="I1735" t="s">
        <v>671</v>
      </c>
      <c r="J1735" t="s">
        <v>672</v>
      </c>
      <c r="K1735" t="s">
        <v>673</v>
      </c>
      <c r="L1735">
        <v>1301</v>
      </c>
      <c r="N1735">
        <v>1003</v>
      </c>
      <c r="O1735" t="s">
        <v>142</v>
      </c>
      <c r="P1735" t="s">
        <v>142</v>
      </c>
      <c r="Q1735">
        <v>1</v>
      </c>
      <c r="W1735">
        <v>0</v>
      </c>
      <c r="X1735">
        <v>-1665253311</v>
      </c>
      <c r="Y1735">
        <v>86</v>
      </c>
      <c r="AA1735">
        <v>53.07</v>
      </c>
      <c r="AB1735">
        <v>0</v>
      </c>
      <c r="AC1735">
        <v>0</v>
      </c>
      <c r="AD1735">
        <v>0</v>
      </c>
      <c r="AE1735">
        <v>7.22</v>
      </c>
      <c r="AF1735">
        <v>0</v>
      </c>
      <c r="AG1735">
        <v>0</v>
      </c>
      <c r="AH1735">
        <v>0</v>
      </c>
      <c r="AI1735">
        <v>7.35</v>
      </c>
      <c r="AJ1735">
        <v>1</v>
      </c>
      <c r="AK1735">
        <v>1</v>
      </c>
      <c r="AL1735">
        <v>1</v>
      </c>
      <c r="AN1735">
        <v>0</v>
      </c>
      <c r="AO1735">
        <v>1</v>
      </c>
      <c r="AP1735">
        <v>0</v>
      </c>
      <c r="AQ1735">
        <v>0</v>
      </c>
      <c r="AR1735">
        <v>0</v>
      </c>
      <c r="AS1735" t="s">
        <v>3</v>
      </c>
      <c r="AT1735">
        <v>86</v>
      </c>
      <c r="AU1735" t="s">
        <v>3</v>
      </c>
      <c r="AV1735">
        <v>0</v>
      </c>
      <c r="AW1735">
        <v>2</v>
      </c>
      <c r="AX1735">
        <v>36409630</v>
      </c>
      <c r="AY1735">
        <v>1</v>
      </c>
      <c r="AZ1735">
        <v>0</v>
      </c>
      <c r="BA1735">
        <v>1693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X1735">
        <f>Y1735*Source!I1827</f>
        <v>22.790000000000003</v>
      </c>
      <c r="CY1735">
        <f t="shared" si="267"/>
        <v>53.07</v>
      </c>
      <c r="CZ1735">
        <f t="shared" si="268"/>
        <v>7.22</v>
      </c>
      <c r="DA1735">
        <f t="shared" si="269"/>
        <v>7.35</v>
      </c>
      <c r="DB1735">
        <f t="shared" si="270"/>
        <v>620.91999999999996</v>
      </c>
      <c r="DC1735">
        <f t="shared" si="271"/>
        <v>0</v>
      </c>
    </row>
    <row r="1736" spans="1:107">
      <c r="A1736">
        <f>ROW(Source!A1827)</f>
        <v>1827</v>
      </c>
      <c r="B1736">
        <v>36401907</v>
      </c>
      <c r="C1736">
        <v>36409596</v>
      </c>
      <c r="D1736">
        <v>29129619</v>
      </c>
      <c r="E1736">
        <v>1</v>
      </c>
      <c r="F1736">
        <v>1</v>
      </c>
      <c r="G1736">
        <v>1</v>
      </c>
      <c r="H1736">
        <v>3</v>
      </c>
      <c r="I1736" t="s">
        <v>674</v>
      </c>
      <c r="J1736" t="s">
        <v>675</v>
      </c>
      <c r="K1736" t="s">
        <v>676</v>
      </c>
      <c r="L1736">
        <v>1301</v>
      </c>
      <c r="N1736">
        <v>1003</v>
      </c>
      <c r="O1736" t="s">
        <v>142</v>
      </c>
      <c r="P1736" t="s">
        <v>142</v>
      </c>
      <c r="Q1736">
        <v>1</v>
      </c>
      <c r="W1736">
        <v>0</v>
      </c>
      <c r="X1736">
        <v>1030922947</v>
      </c>
      <c r="Y1736">
        <v>234</v>
      </c>
      <c r="AA1736">
        <v>61.61</v>
      </c>
      <c r="AB1736">
        <v>0</v>
      </c>
      <c r="AC1736">
        <v>0</v>
      </c>
      <c r="AD1736">
        <v>0</v>
      </c>
      <c r="AE1736">
        <v>8.44</v>
      </c>
      <c r="AF1736">
        <v>0</v>
      </c>
      <c r="AG1736">
        <v>0</v>
      </c>
      <c r="AH1736">
        <v>0</v>
      </c>
      <c r="AI1736">
        <v>7.3</v>
      </c>
      <c r="AJ1736">
        <v>1</v>
      </c>
      <c r="AK1736">
        <v>1</v>
      </c>
      <c r="AL1736">
        <v>1</v>
      </c>
      <c r="AN1736">
        <v>0</v>
      </c>
      <c r="AO1736">
        <v>1</v>
      </c>
      <c r="AP1736">
        <v>0</v>
      </c>
      <c r="AQ1736">
        <v>0</v>
      </c>
      <c r="AR1736">
        <v>0</v>
      </c>
      <c r="AS1736" t="s">
        <v>3</v>
      </c>
      <c r="AT1736">
        <v>234</v>
      </c>
      <c r="AU1736" t="s">
        <v>3</v>
      </c>
      <c r="AV1736">
        <v>0</v>
      </c>
      <c r="AW1736">
        <v>2</v>
      </c>
      <c r="AX1736">
        <v>36409631</v>
      </c>
      <c r="AY1736">
        <v>1</v>
      </c>
      <c r="AZ1736">
        <v>0</v>
      </c>
      <c r="BA1736">
        <v>1694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X1736">
        <f>Y1736*Source!I1827</f>
        <v>62.010000000000005</v>
      </c>
      <c r="CY1736">
        <f t="shared" si="267"/>
        <v>61.61</v>
      </c>
      <c r="CZ1736">
        <f t="shared" si="268"/>
        <v>8.44</v>
      </c>
      <c r="DA1736">
        <f t="shared" si="269"/>
        <v>7.3</v>
      </c>
      <c r="DB1736">
        <f t="shared" si="270"/>
        <v>1974.96</v>
      </c>
      <c r="DC1736">
        <f t="shared" si="271"/>
        <v>0</v>
      </c>
    </row>
    <row r="1737" spans="1:107">
      <c r="A1737">
        <f>ROW(Source!A1827)</f>
        <v>1827</v>
      </c>
      <c r="B1737">
        <v>36401907</v>
      </c>
      <c r="C1737">
        <v>36409596</v>
      </c>
      <c r="D1737">
        <v>29129715</v>
      </c>
      <c r="E1737">
        <v>1</v>
      </c>
      <c r="F1737">
        <v>1</v>
      </c>
      <c r="G1737">
        <v>1</v>
      </c>
      <c r="H1737">
        <v>3</v>
      </c>
      <c r="I1737" t="s">
        <v>766</v>
      </c>
      <c r="J1737" t="s">
        <v>767</v>
      </c>
      <c r="K1737" t="s">
        <v>768</v>
      </c>
      <c r="L1737">
        <v>1301</v>
      </c>
      <c r="N1737">
        <v>1003</v>
      </c>
      <c r="O1737" t="s">
        <v>142</v>
      </c>
      <c r="P1737" t="s">
        <v>142</v>
      </c>
      <c r="Q1737">
        <v>1</v>
      </c>
      <c r="W1737">
        <v>0</v>
      </c>
      <c r="X1737">
        <v>-1083681358</v>
      </c>
      <c r="Y1737">
        <v>37</v>
      </c>
      <c r="AA1737">
        <v>31.71</v>
      </c>
      <c r="AB1737">
        <v>0</v>
      </c>
      <c r="AC1737">
        <v>0</v>
      </c>
      <c r="AD1737">
        <v>0</v>
      </c>
      <c r="AE1737">
        <v>6.33</v>
      </c>
      <c r="AF1737">
        <v>0</v>
      </c>
      <c r="AG1737">
        <v>0</v>
      </c>
      <c r="AH1737">
        <v>0</v>
      </c>
      <c r="AI1737">
        <v>5.01</v>
      </c>
      <c r="AJ1737">
        <v>1</v>
      </c>
      <c r="AK1737">
        <v>1</v>
      </c>
      <c r="AL1737">
        <v>1</v>
      </c>
      <c r="AN1737">
        <v>0</v>
      </c>
      <c r="AO1737">
        <v>1</v>
      </c>
      <c r="AP1737">
        <v>0</v>
      </c>
      <c r="AQ1737">
        <v>0</v>
      </c>
      <c r="AR1737">
        <v>0</v>
      </c>
      <c r="AS1737" t="s">
        <v>3</v>
      </c>
      <c r="AT1737">
        <v>37</v>
      </c>
      <c r="AU1737" t="s">
        <v>3</v>
      </c>
      <c r="AV1737">
        <v>0</v>
      </c>
      <c r="AW1737">
        <v>2</v>
      </c>
      <c r="AX1737">
        <v>36409632</v>
      </c>
      <c r="AY1737">
        <v>1</v>
      </c>
      <c r="AZ1737">
        <v>0</v>
      </c>
      <c r="BA1737">
        <v>1695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X1737">
        <f>Y1737*Source!I1827</f>
        <v>9.8049999999999997</v>
      </c>
      <c r="CY1737">
        <f t="shared" si="267"/>
        <v>31.71</v>
      </c>
      <c r="CZ1737">
        <f t="shared" si="268"/>
        <v>6.33</v>
      </c>
      <c r="DA1737">
        <f t="shared" si="269"/>
        <v>5.01</v>
      </c>
      <c r="DB1737">
        <f t="shared" si="270"/>
        <v>234.21</v>
      </c>
      <c r="DC1737">
        <f t="shared" si="271"/>
        <v>0</v>
      </c>
    </row>
    <row r="1738" spans="1:107">
      <c r="A1738">
        <f>ROW(Source!A1828)</f>
        <v>1828</v>
      </c>
      <c r="B1738">
        <v>36401907</v>
      </c>
      <c r="C1738">
        <v>36409633</v>
      </c>
      <c r="D1738">
        <v>18410244</v>
      </c>
      <c r="E1738">
        <v>1</v>
      </c>
      <c r="F1738">
        <v>1</v>
      </c>
      <c r="G1738">
        <v>1</v>
      </c>
      <c r="H1738">
        <v>1</v>
      </c>
      <c r="I1738" t="s">
        <v>680</v>
      </c>
      <c r="J1738" t="s">
        <v>3</v>
      </c>
      <c r="K1738" t="s">
        <v>681</v>
      </c>
      <c r="L1738">
        <v>1369</v>
      </c>
      <c r="N1738">
        <v>1013</v>
      </c>
      <c r="O1738" t="s">
        <v>514</v>
      </c>
      <c r="P1738" t="s">
        <v>514</v>
      </c>
      <c r="Q1738">
        <v>1</v>
      </c>
      <c r="W1738">
        <v>0</v>
      </c>
      <c r="X1738">
        <v>-1803619151</v>
      </c>
      <c r="Y1738">
        <v>64.330999999999989</v>
      </c>
      <c r="AA1738">
        <v>0</v>
      </c>
      <c r="AB1738">
        <v>0</v>
      </c>
      <c r="AC1738">
        <v>0</v>
      </c>
      <c r="AD1738">
        <v>296.73</v>
      </c>
      <c r="AE1738">
        <v>0</v>
      </c>
      <c r="AF1738">
        <v>0</v>
      </c>
      <c r="AG1738">
        <v>0</v>
      </c>
      <c r="AH1738">
        <v>296.73</v>
      </c>
      <c r="AI1738">
        <v>1</v>
      </c>
      <c r="AJ1738">
        <v>1</v>
      </c>
      <c r="AK1738">
        <v>1</v>
      </c>
      <c r="AL1738">
        <v>1</v>
      </c>
      <c r="AN1738">
        <v>0</v>
      </c>
      <c r="AO1738">
        <v>1</v>
      </c>
      <c r="AP1738">
        <v>1</v>
      </c>
      <c r="AQ1738">
        <v>0</v>
      </c>
      <c r="AR1738">
        <v>0</v>
      </c>
      <c r="AS1738" t="s">
        <v>3</v>
      </c>
      <c r="AT1738">
        <v>55.94</v>
      </c>
      <c r="AU1738" t="s">
        <v>134</v>
      </c>
      <c r="AV1738">
        <v>1</v>
      </c>
      <c r="AW1738">
        <v>2</v>
      </c>
      <c r="AX1738">
        <v>36409641</v>
      </c>
      <c r="AY1738">
        <v>2</v>
      </c>
      <c r="AZ1738">
        <v>131072</v>
      </c>
      <c r="BA1738">
        <v>1696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X1738">
        <f>Y1738*Source!I1828</f>
        <v>34.095429999999993</v>
      </c>
      <c r="CY1738">
        <f>AD1738</f>
        <v>296.73</v>
      </c>
      <c r="CZ1738">
        <f>AH1738</f>
        <v>296.73</v>
      </c>
      <c r="DA1738">
        <f>AL1738</f>
        <v>1</v>
      </c>
      <c r="DB1738">
        <f>ROUND((ROUND(AT1738*CZ1738,2)*1.15),2)</f>
        <v>19088.939999999999</v>
      </c>
      <c r="DC1738">
        <f>ROUND((ROUND(AT1738*AG1738,2)*1.15),2)</f>
        <v>0</v>
      </c>
    </row>
    <row r="1739" spans="1:107">
      <c r="A1739">
        <f>ROW(Source!A1828)</f>
        <v>1828</v>
      </c>
      <c r="B1739">
        <v>36401907</v>
      </c>
      <c r="C1739">
        <v>36409633</v>
      </c>
      <c r="D1739">
        <v>121548</v>
      </c>
      <c r="E1739">
        <v>1</v>
      </c>
      <c r="F1739">
        <v>1</v>
      </c>
      <c r="G1739">
        <v>1</v>
      </c>
      <c r="H1739">
        <v>1</v>
      </c>
      <c r="I1739" t="s">
        <v>35</v>
      </c>
      <c r="J1739" t="s">
        <v>3</v>
      </c>
      <c r="K1739" t="s">
        <v>515</v>
      </c>
      <c r="L1739">
        <v>608254</v>
      </c>
      <c r="N1739">
        <v>1013</v>
      </c>
      <c r="O1739" t="s">
        <v>516</v>
      </c>
      <c r="P1739" t="s">
        <v>516</v>
      </c>
      <c r="Q1739">
        <v>1</v>
      </c>
      <c r="W1739">
        <v>0</v>
      </c>
      <c r="X1739">
        <v>-185737400</v>
      </c>
      <c r="Y1739">
        <v>1.2500000000000001E-2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1</v>
      </c>
      <c r="AJ1739">
        <v>1</v>
      </c>
      <c r="AK1739">
        <v>1</v>
      </c>
      <c r="AL1739">
        <v>1</v>
      </c>
      <c r="AN1739">
        <v>0</v>
      </c>
      <c r="AO1739">
        <v>1</v>
      </c>
      <c r="AP1739">
        <v>1</v>
      </c>
      <c r="AQ1739">
        <v>0</v>
      </c>
      <c r="AR1739">
        <v>0</v>
      </c>
      <c r="AS1739" t="s">
        <v>3</v>
      </c>
      <c r="AT1739">
        <v>0.01</v>
      </c>
      <c r="AU1739" t="s">
        <v>133</v>
      </c>
      <c r="AV1739">
        <v>2</v>
      </c>
      <c r="AW1739">
        <v>2</v>
      </c>
      <c r="AX1739">
        <v>36409642</v>
      </c>
      <c r="AY1739">
        <v>1</v>
      </c>
      <c r="AZ1739">
        <v>0</v>
      </c>
      <c r="BA1739">
        <v>1697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X1739">
        <f>Y1739*Source!I1828</f>
        <v>6.6250000000000007E-3</v>
      </c>
      <c r="CY1739">
        <f>AD1739</f>
        <v>0</v>
      </c>
      <c r="CZ1739">
        <f>AH1739</f>
        <v>0</v>
      </c>
      <c r="DA1739">
        <f>AL1739</f>
        <v>1</v>
      </c>
      <c r="DB1739">
        <f>ROUND((ROUND(AT1739*CZ1739,2)*1.25),2)</f>
        <v>0</v>
      </c>
      <c r="DC1739">
        <f>ROUND((ROUND(AT1739*AG1739,2)*1.25),2)</f>
        <v>0</v>
      </c>
    </row>
    <row r="1740" spans="1:107">
      <c r="A1740">
        <f>ROW(Source!A1828)</f>
        <v>1828</v>
      </c>
      <c r="B1740">
        <v>36401907</v>
      </c>
      <c r="C1740">
        <v>36409633</v>
      </c>
      <c r="D1740">
        <v>29172556</v>
      </c>
      <c r="E1740">
        <v>1</v>
      </c>
      <c r="F1740">
        <v>1</v>
      </c>
      <c r="G1740">
        <v>1</v>
      </c>
      <c r="H1740">
        <v>2</v>
      </c>
      <c r="I1740" t="s">
        <v>517</v>
      </c>
      <c r="J1740" t="s">
        <v>518</v>
      </c>
      <c r="K1740" t="s">
        <v>519</v>
      </c>
      <c r="L1740">
        <v>1368</v>
      </c>
      <c r="N1740">
        <v>1011</v>
      </c>
      <c r="O1740" t="s">
        <v>520</v>
      </c>
      <c r="P1740" t="s">
        <v>520</v>
      </c>
      <c r="Q1740">
        <v>1</v>
      </c>
      <c r="W1740">
        <v>0</v>
      </c>
      <c r="X1740">
        <v>-1302720870</v>
      </c>
      <c r="Y1740">
        <v>1.2500000000000001E-2</v>
      </c>
      <c r="AA1740">
        <v>0</v>
      </c>
      <c r="AB1740">
        <v>466.71</v>
      </c>
      <c r="AC1740">
        <v>449.82</v>
      </c>
      <c r="AD1740">
        <v>0</v>
      </c>
      <c r="AE1740">
        <v>0</v>
      </c>
      <c r="AF1740">
        <v>31.26</v>
      </c>
      <c r="AG1740">
        <v>13.5</v>
      </c>
      <c r="AH1740">
        <v>0</v>
      </c>
      <c r="AI1740">
        <v>1</v>
      </c>
      <c r="AJ1740">
        <v>14.93</v>
      </c>
      <c r="AK1740">
        <v>33.32</v>
      </c>
      <c r="AL1740">
        <v>1</v>
      </c>
      <c r="AN1740">
        <v>0</v>
      </c>
      <c r="AO1740">
        <v>1</v>
      </c>
      <c r="AP1740">
        <v>1</v>
      </c>
      <c r="AQ1740">
        <v>0</v>
      </c>
      <c r="AR1740">
        <v>0</v>
      </c>
      <c r="AS1740" t="s">
        <v>3</v>
      </c>
      <c r="AT1740">
        <v>0.01</v>
      </c>
      <c r="AU1740" t="s">
        <v>133</v>
      </c>
      <c r="AV1740">
        <v>0</v>
      </c>
      <c r="AW1740">
        <v>2</v>
      </c>
      <c r="AX1740">
        <v>36409643</v>
      </c>
      <c r="AY1740">
        <v>1</v>
      </c>
      <c r="AZ1740">
        <v>0</v>
      </c>
      <c r="BA1740">
        <v>1698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X1740">
        <f>Y1740*Source!I1828</f>
        <v>6.6250000000000007E-3</v>
      </c>
      <c r="CY1740">
        <f>AB1740</f>
        <v>466.71</v>
      </c>
      <c r="CZ1740">
        <f>AF1740</f>
        <v>31.26</v>
      </c>
      <c r="DA1740">
        <f>AJ1740</f>
        <v>14.93</v>
      </c>
      <c r="DB1740">
        <f>ROUND((ROUND(AT1740*CZ1740,2)*1.25),2)</f>
        <v>0.39</v>
      </c>
      <c r="DC1740">
        <f>ROUND((ROUND(AT1740*AG1740,2)*1.25),2)</f>
        <v>0.18</v>
      </c>
    </row>
    <row r="1741" spans="1:107">
      <c r="A1741">
        <f>ROW(Source!A1828)</f>
        <v>1828</v>
      </c>
      <c r="B1741">
        <v>36401907</v>
      </c>
      <c r="C1741">
        <v>36409633</v>
      </c>
      <c r="D1741">
        <v>29174913</v>
      </c>
      <c r="E1741">
        <v>1</v>
      </c>
      <c r="F1741">
        <v>1</v>
      </c>
      <c r="G1741">
        <v>1</v>
      </c>
      <c r="H1741">
        <v>2</v>
      </c>
      <c r="I1741" t="s">
        <v>531</v>
      </c>
      <c r="J1741" t="s">
        <v>532</v>
      </c>
      <c r="K1741" t="s">
        <v>533</v>
      </c>
      <c r="L1741">
        <v>1368</v>
      </c>
      <c r="N1741">
        <v>1011</v>
      </c>
      <c r="O1741" t="s">
        <v>520</v>
      </c>
      <c r="P1741" t="s">
        <v>520</v>
      </c>
      <c r="Q1741">
        <v>1</v>
      </c>
      <c r="W1741">
        <v>0</v>
      </c>
      <c r="X1741">
        <v>458544584</v>
      </c>
      <c r="Y1741">
        <v>1.2500000000000001E-2</v>
      </c>
      <c r="AA1741">
        <v>0</v>
      </c>
      <c r="AB1741">
        <v>932.72</v>
      </c>
      <c r="AC1741">
        <v>386.51</v>
      </c>
      <c r="AD1741">
        <v>0</v>
      </c>
      <c r="AE1741">
        <v>0</v>
      </c>
      <c r="AF1741">
        <v>87.17</v>
      </c>
      <c r="AG1741">
        <v>11.6</v>
      </c>
      <c r="AH1741">
        <v>0</v>
      </c>
      <c r="AI1741">
        <v>1</v>
      </c>
      <c r="AJ1741">
        <v>10.7</v>
      </c>
      <c r="AK1741">
        <v>33.32</v>
      </c>
      <c r="AL1741">
        <v>1</v>
      </c>
      <c r="AN1741">
        <v>0</v>
      </c>
      <c r="AO1741">
        <v>1</v>
      </c>
      <c r="AP1741">
        <v>1</v>
      </c>
      <c r="AQ1741">
        <v>0</v>
      </c>
      <c r="AR1741">
        <v>0</v>
      </c>
      <c r="AS1741" t="s">
        <v>3</v>
      </c>
      <c r="AT1741">
        <v>0.01</v>
      </c>
      <c r="AU1741" t="s">
        <v>133</v>
      </c>
      <c r="AV1741">
        <v>0</v>
      </c>
      <c r="AW1741">
        <v>2</v>
      </c>
      <c r="AX1741">
        <v>36409644</v>
      </c>
      <c r="AY1741">
        <v>1</v>
      </c>
      <c r="AZ1741">
        <v>0</v>
      </c>
      <c r="BA1741">
        <v>1699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X1741">
        <f>Y1741*Source!I1828</f>
        <v>6.6250000000000007E-3</v>
      </c>
      <c r="CY1741">
        <f>AB1741</f>
        <v>932.72</v>
      </c>
      <c r="CZ1741">
        <f>AF1741</f>
        <v>87.17</v>
      </c>
      <c r="DA1741">
        <f>AJ1741</f>
        <v>10.7</v>
      </c>
      <c r="DB1741">
        <f>ROUND((ROUND(AT1741*CZ1741,2)*1.25),2)</f>
        <v>1.0900000000000001</v>
      </c>
      <c r="DC1741">
        <f>ROUND((ROUND(AT1741*AG1741,2)*1.25),2)</f>
        <v>0.15</v>
      </c>
    </row>
    <row r="1742" spans="1:107">
      <c r="A1742">
        <f>ROW(Source!A1828)</f>
        <v>1828</v>
      </c>
      <c r="B1742">
        <v>36401907</v>
      </c>
      <c r="C1742">
        <v>36409633</v>
      </c>
      <c r="D1742">
        <v>29109386</v>
      </c>
      <c r="E1742">
        <v>1</v>
      </c>
      <c r="F1742">
        <v>1</v>
      </c>
      <c r="G1742">
        <v>1</v>
      </c>
      <c r="H1742">
        <v>3</v>
      </c>
      <c r="I1742" t="s">
        <v>682</v>
      </c>
      <c r="J1742" t="s">
        <v>683</v>
      </c>
      <c r="K1742" t="s">
        <v>684</v>
      </c>
      <c r="L1742">
        <v>1348</v>
      </c>
      <c r="N1742">
        <v>1009</v>
      </c>
      <c r="O1742" t="s">
        <v>30</v>
      </c>
      <c r="P1742" t="s">
        <v>30</v>
      </c>
      <c r="Q1742">
        <v>1000</v>
      </c>
      <c r="W1742">
        <v>0</v>
      </c>
      <c r="X1742">
        <v>-1262442712</v>
      </c>
      <c r="Y1742">
        <v>3.4099999999999998E-2</v>
      </c>
      <c r="AA1742">
        <v>55935.05</v>
      </c>
      <c r="AB1742">
        <v>0</v>
      </c>
      <c r="AC1742">
        <v>0</v>
      </c>
      <c r="AD1742">
        <v>0</v>
      </c>
      <c r="AE1742">
        <v>11300.01</v>
      </c>
      <c r="AF1742">
        <v>0</v>
      </c>
      <c r="AG1742">
        <v>0</v>
      </c>
      <c r="AH1742">
        <v>0</v>
      </c>
      <c r="AI1742">
        <v>4.95</v>
      </c>
      <c r="AJ1742">
        <v>1</v>
      </c>
      <c r="AK1742">
        <v>1</v>
      </c>
      <c r="AL1742">
        <v>1</v>
      </c>
      <c r="AN1742">
        <v>0</v>
      </c>
      <c r="AO1742">
        <v>1</v>
      </c>
      <c r="AP1742">
        <v>0</v>
      </c>
      <c r="AQ1742">
        <v>0</v>
      </c>
      <c r="AR1742">
        <v>0</v>
      </c>
      <c r="AS1742" t="s">
        <v>3</v>
      </c>
      <c r="AT1742">
        <v>3.4099999999999998E-2</v>
      </c>
      <c r="AU1742" t="s">
        <v>3</v>
      </c>
      <c r="AV1742">
        <v>0</v>
      </c>
      <c r="AW1742">
        <v>2</v>
      </c>
      <c r="AX1742">
        <v>36409645</v>
      </c>
      <c r="AY1742">
        <v>1</v>
      </c>
      <c r="AZ1742">
        <v>0</v>
      </c>
      <c r="BA1742">
        <v>1700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X1742">
        <f>Y1742*Source!I1828</f>
        <v>1.8072999999999999E-2</v>
      </c>
      <c r="CY1742">
        <f>AA1742</f>
        <v>55935.05</v>
      </c>
      <c r="CZ1742">
        <f>AE1742</f>
        <v>11300.01</v>
      </c>
      <c r="DA1742">
        <f>AI1742</f>
        <v>4.95</v>
      </c>
      <c r="DB1742">
        <f t="shared" ref="DB1742:DB1756" si="272">ROUND(ROUND(AT1742*CZ1742,2),2)</f>
        <v>385.33</v>
      </c>
      <c r="DC1742">
        <f t="shared" ref="DC1742:DC1756" si="273">ROUND(ROUND(AT1742*AG1742,2),2)</f>
        <v>0</v>
      </c>
    </row>
    <row r="1743" spans="1:107">
      <c r="A1743">
        <f>ROW(Source!A1828)</f>
        <v>1828</v>
      </c>
      <c r="B1743">
        <v>36401907</v>
      </c>
      <c r="C1743">
        <v>36409633</v>
      </c>
      <c r="D1743">
        <v>29107800</v>
      </c>
      <c r="E1743">
        <v>1</v>
      </c>
      <c r="F1743">
        <v>1</v>
      </c>
      <c r="G1743">
        <v>1</v>
      </c>
      <c r="H1743">
        <v>3</v>
      </c>
      <c r="I1743" t="s">
        <v>545</v>
      </c>
      <c r="J1743" t="s">
        <v>546</v>
      </c>
      <c r="K1743" t="s">
        <v>547</v>
      </c>
      <c r="L1743">
        <v>1346</v>
      </c>
      <c r="N1743">
        <v>1009</v>
      </c>
      <c r="O1743" t="s">
        <v>160</v>
      </c>
      <c r="P1743" t="s">
        <v>160</v>
      </c>
      <c r="Q1743">
        <v>1</v>
      </c>
      <c r="W1743">
        <v>0</v>
      </c>
      <c r="X1743">
        <v>-1570619850</v>
      </c>
      <c r="Y1743">
        <v>0.01</v>
      </c>
      <c r="AA1743">
        <v>46.61</v>
      </c>
      <c r="AB1743">
        <v>0</v>
      </c>
      <c r="AC1743">
        <v>0</v>
      </c>
      <c r="AD1743">
        <v>0</v>
      </c>
      <c r="AE1743">
        <v>1.81</v>
      </c>
      <c r="AF1743">
        <v>0</v>
      </c>
      <c r="AG1743">
        <v>0</v>
      </c>
      <c r="AH1743">
        <v>0</v>
      </c>
      <c r="AI1743">
        <v>25.75</v>
      </c>
      <c r="AJ1743">
        <v>1</v>
      </c>
      <c r="AK1743">
        <v>1</v>
      </c>
      <c r="AL1743">
        <v>1</v>
      </c>
      <c r="AN1743">
        <v>0</v>
      </c>
      <c r="AO1743">
        <v>1</v>
      </c>
      <c r="AP1743">
        <v>0</v>
      </c>
      <c r="AQ1743">
        <v>0</v>
      </c>
      <c r="AR1743">
        <v>0</v>
      </c>
      <c r="AS1743" t="s">
        <v>3</v>
      </c>
      <c r="AT1743">
        <v>0.01</v>
      </c>
      <c r="AU1743" t="s">
        <v>3</v>
      </c>
      <c r="AV1743">
        <v>0</v>
      </c>
      <c r="AW1743">
        <v>2</v>
      </c>
      <c r="AX1743">
        <v>36409646</v>
      </c>
      <c r="AY1743">
        <v>1</v>
      </c>
      <c r="AZ1743">
        <v>0</v>
      </c>
      <c r="BA1743">
        <v>1701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X1743">
        <f>Y1743*Source!I1828</f>
        <v>5.3E-3</v>
      </c>
      <c r="CY1743">
        <f>AA1743</f>
        <v>46.61</v>
      </c>
      <c r="CZ1743">
        <f>AE1743</f>
        <v>1.81</v>
      </c>
      <c r="DA1743">
        <f>AI1743</f>
        <v>25.75</v>
      </c>
      <c r="DB1743">
        <f t="shared" si="272"/>
        <v>0.02</v>
      </c>
      <c r="DC1743">
        <f t="shared" si="273"/>
        <v>0</v>
      </c>
    </row>
    <row r="1744" spans="1:107">
      <c r="A1744">
        <f>ROW(Source!A1828)</f>
        <v>1828</v>
      </c>
      <c r="B1744">
        <v>36401907</v>
      </c>
      <c r="C1744">
        <v>36409633</v>
      </c>
      <c r="D1744">
        <v>29109603</v>
      </c>
      <c r="E1744">
        <v>1</v>
      </c>
      <c r="F1744">
        <v>1</v>
      </c>
      <c r="G1744">
        <v>1</v>
      </c>
      <c r="H1744">
        <v>3</v>
      </c>
      <c r="I1744" t="s">
        <v>685</v>
      </c>
      <c r="J1744" t="s">
        <v>686</v>
      </c>
      <c r="K1744" t="s">
        <v>687</v>
      </c>
      <c r="L1744">
        <v>1327</v>
      </c>
      <c r="N1744">
        <v>1005</v>
      </c>
      <c r="O1744" t="s">
        <v>155</v>
      </c>
      <c r="P1744" t="s">
        <v>155</v>
      </c>
      <c r="Q1744">
        <v>1</v>
      </c>
      <c r="W1744">
        <v>0</v>
      </c>
      <c r="X1744">
        <v>1399429038</v>
      </c>
      <c r="Y1744">
        <v>112</v>
      </c>
      <c r="AA1744">
        <v>54.06</v>
      </c>
      <c r="AB1744">
        <v>0</v>
      </c>
      <c r="AC1744">
        <v>0</v>
      </c>
      <c r="AD1744">
        <v>0</v>
      </c>
      <c r="AE1744">
        <v>55.16</v>
      </c>
      <c r="AF1744">
        <v>0</v>
      </c>
      <c r="AG1744">
        <v>0</v>
      </c>
      <c r="AH1744">
        <v>0</v>
      </c>
      <c r="AI1744">
        <v>0.98</v>
      </c>
      <c r="AJ1744">
        <v>1</v>
      </c>
      <c r="AK1744">
        <v>1</v>
      </c>
      <c r="AL1744">
        <v>1</v>
      </c>
      <c r="AN1744">
        <v>0</v>
      </c>
      <c r="AO1744">
        <v>1</v>
      </c>
      <c r="AP1744">
        <v>0</v>
      </c>
      <c r="AQ1744">
        <v>0</v>
      </c>
      <c r="AR1744">
        <v>0</v>
      </c>
      <c r="AS1744" t="s">
        <v>3</v>
      </c>
      <c r="AT1744">
        <v>112</v>
      </c>
      <c r="AU1744" t="s">
        <v>3</v>
      </c>
      <c r="AV1744">
        <v>0</v>
      </c>
      <c r="AW1744">
        <v>2</v>
      </c>
      <c r="AX1744">
        <v>36409647</v>
      </c>
      <c r="AY1744">
        <v>1</v>
      </c>
      <c r="AZ1744">
        <v>0</v>
      </c>
      <c r="BA1744">
        <v>1702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X1744">
        <f>Y1744*Source!I1828</f>
        <v>59.36</v>
      </c>
      <c r="CY1744">
        <f>AA1744</f>
        <v>54.06</v>
      </c>
      <c r="CZ1744">
        <f>AE1744</f>
        <v>55.16</v>
      </c>
      <c r="DA1744">
        <f>AI1744</f>
        <v>0.98</v>
      </c>
      <c r="DB1744">
        <f t="shared" si="272"/>
        <v>6177.92</v>
      </c>
      <c r="DC1744">
        <f t="shared" si="273"/>
        <v>0</v>
      </c>
    </row>
    <row r="1745" spans="1:107">
      <c r="A1745">
        <f>ROW(Source!A1829)</f>
        <v>1829</v>
      </c>
      <c r="B1745">
        <v>36401907</v>
      </c>
      <c r="C1745">
        <v>36409648</v>
      </c>
      <c r="D1745">
        <v>29364679</v>
      </c>
      <c r="E1745">
        <v>1</v>
      </c>
      <c r="F1745">
        <v>1</v>
      </c>
      <c r="G1745">
        <v>1</v>
      </c>
      <c r="H1745">
        <v>1</v>
      </c>
      <c r="I1745" t="s">
        <v>688</v>
      </c>
      <c r="J1745" t="s">
        <v>3</v>
      </c>
      <c r="K1745" t="s">
        <v>689</v>
      </c>
      <c r="L1745">
        <v>1369</v>
      </c>
      <c r="N1745">
        <v>1013</v>
      </c>
      <c r="O1745" t="s">
        <v>514</v>
      </c>
      <c r="P1745" t="s">
        <v>514</v>
      </c>
      <c r="Q1745">
        <v>1</v>
      </c>
      <c r="W1745">
        <v>0</v>
      </c>
      <c r="X1745">
        <v>931378261</v>
      </c>
      <c r="Y1745">
        <v>30.48</v>
      </c>
      <c r="AA1745">
        <v>0</v>
      </c>
      <c r="AB1745">
        <v>0</v>
      </c>
      <c r="AC1745">
        <v>0</v>
      </c>
      <c r="AD1745">
        <v>316.85000000000002</v>
      </c>
      <c r="AE1745">
        <v>0</v>
      </c>
      <c r="AF1745">
        <v>0</v>
      </c>
      <c r="AG1745">
        <v>0</v>
      </c>
      <c r="AH1745">
        <v>316.85000000000002</v>
      </c>
      <c r="AI1745">
        <v>1</v>
      </c>
      <c r="AJ1745">
        <v>1</v>
      </c>
      <c r="AK1745">
        <v>1</v>
      </c>
      <c r="AL1745">
        <v>1</v>
      </c>
      <c r="AN1745">
        <v>0</v>
      </c>
      <c r="AO1745">
        <v>1</v>
      </c>
      <c r="AP1745">
        <v>0</v>
      </c>
      <c r="AQ1745">
        <v>0</v>
      </c>
      <c r="AR1745">
        <v>0</v>
      </c>
      <c r="AS1745" t="s">
        <v>3</v>
      </c>
      <c r="AT1745">
        <v>30.48</v>
      </c>
      <c r="AU1745" t="s">
        <v>3</v>
      </c>
      <c r="AV1745">
        <v>1</v>
      </c>
      <c r="AW1745">
        <v>2</v>
      </c>
      <c r="AX1745">
        <v>36409661</v>
      </c>
      <c r="AY1745">
        <v>2</v>
      </c>
      <c r="AZ1745">
        <v>131072</v>
      </c>
      <c r="BA1745">
        <v>1703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X1745">
        <f>Y1745*Source!I1829</f>
        <v>0.91439999999999999</v>
      </c>
      <c r="CY1745">
        <f>AD1745</f>
        <v>316.85000000000002</v>
      </c>
      <c r="CZ1745">
        <f>AH1745</f>
        <v>316.85000000000002</v>
      </c>
      <c r="DA1745">
        <f>AL1745</f>
        <v>1</v>
      </c>
      <c r="DB1745">
        <f t="shared" si="272"/>
        <v>9657.59</v>
      </c>
      <c r="DC1745">
        <f t="shared" si="273"/>
        <v>0</v>
      </c>
    </row>
    <row r="1746" spans="1:107">
      <c r="A1746">
        <f>ROW(Source!A1829)</f>
        <v>1829</v>
      </c>
      <c r="B1746">
        <v>36401907</v>
      </c>
      <c r="C1746">
        <v>36409648</v>
      </c>
      <c r="D1746">
        <v>121548</v>
      </c>
      <c r="E1746">
        <v>1</v>
      </c>
      <c r="F1746">
        <v>1</v>
      </c>
      <c r="G1746">
        <v>1</v>
      </c>
      <c r="H1746">
        <v>1</v>
      </c>
      <c r="I1746" t="s">
        <v>35</v>
      </c>
      <c r="J1746" t="s">
        <v>3</v>
      </c>
      <c r="K1746" t="s">
        <v>515</v>
      </c>
      <c r="L1746">
        <v>608254</v>
      </c>
      <c r="N1746">
        <v>1013</v>
      </c>
      <c r="O1746" t="s">
        <v>516</v>
      </c>
      <c r="P1746" t="s">
        <v>516</v>
      </c>
      <c r="Q1746">
        <v>1</v>
      </c>
      <c r="W1746">
        <v>0</v>
      </c>
      <c r="X1746">
        <v>-185737400</v>
      </c>
      <c r="Y1746">
        <v>0.03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</v>
      </c>
      <c r="AJ1746">
        <v>1</v>
      </c>
      <c r="AK1746">
        <v>1</v>
      </c>
      <c r="AL1746">
        <v>1</v>
      </c>
      <c r="AN1746">
        <v>0</v>
      </c>
      <c r="AO1746">
        <v>1</v>
      </c>
      <c r="AP1746">
        <v>0</v>
      </c>
      <c r="AQ1746">
        <v>0</v>
      </c>
      <c r="AR1746">
        <v>0</v>
      </c>
      <c r="AS1746" t="s">
        <v>3</v>
      </c>
      <c r="AT1746">
        <v>0.03</v>
      </c>
      <c r="AU1746" t="s">
        <v>3</v>
      </c>
      <c r="AV1746">
        <v>2</v>
      </c>
      <c r="AW1746">
        <v>2</v>
      </c>
      <c r="AX1746">
        <v>36409662</v>
      </c>
      <c r="AY1746">
        <v>1</v>
      </c>
      <c r="AZ1746">
        <v>0</v>
      </c>
      <c r="BA1746">
        <v>1704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X1746">
        <f>Y1746*Source!I1829</f>
        <v>8.9999999999999998E-4</v>
      </c>
      <c r="CY1746">
        <f>AD1746</f>
        <v>0</v>
      </c>
      <c r="CZ1746">
        <f>AH1746</f>
        <v>0</v>
      </c>
      <c r="DA1746">
        <f>AL1746</f>
        <v>1</v>
      </c>
      <c r="DB1746">
        <f t="shared" si="272"/>
        <v>0</v>
      </c>
      <c r="DC1746">
        <f t="shared" si="273"/>
        <v>0</v>
      </c>
    </row>
    <row r="1747" spans="1:107">
      <c r="A1747">
        <f>ROW(Source!A1829)</f>
        <v>1829</v>
      </c>
      <c r="B1747">
        <v>36401907</v>
      </c>
      <c r="C1747">
        <v>36409648</v>
      </c>
      <c r="D1747">
        <v>29172362</v>
      </c>
      <c r="E1747">
        <v>1</v>
      </c>
      <c r="F1747">
        <v>1</v>
      </c>
      <c r="G1747">
        <v>1</v>
      </c>
      <c r="H1747">
        <v>2</v>
      </c>
      <c r="I1747" t="s">
        <v>690</v>
      </c>
      <c r="J1747" t="s">
        <v>691</v>
      </c>
      <c r="K1747" t="s">
        <v>692</v>
      </c>
      <c r="L1747">
        <v>1368</v>
      </c>
      <c r="N1747">
        <v>1011</v>
      </c>
      <c r="O1747" t="s">
        <v>520</v>
      </c>
      <c r="P1747" t="s">
        <v>520</v>
      </c>
      <c r="Q1747">
        <v>1</v>
      </c>
      <c r="W1747">
        <v>0</v>
      </c>
      <c r="X1747">
        <v>2071614860</v>
      </c>
      <c r="Y1747">
        <v>0.03</v>
      </c>
      <c r="AA1747">
        <v>0</v>
      </c>
      <c r="AB1747">
        <v>1113.56</v>
      </c>
      <c r="AC1747">
        <v>449.82</v>
      </c>
      <c r="AD1747">
        <v>0</v>
      </c>
      <c r="AE1747">
        <v>0</v>
      </c>
      <c r="AF1747">
        <v>134.65</v>
      </c>
      <c r="AG1747">
        <v>13.5</v>
      </c>
      <c r="AH1747">
        <v>0</v>
      </c>
      <c r="AI1747">
        <v>1</v>
      </c>
      <c r="AJ1747">
        <v>8.27</v>
      </c>
      <c r="AK1747">
        <v>33.32</v>
      </c>
      <c r="AL1747">
        <v>1</v>
      </c>
      <c r="AN1747">
        <v>0</v>
      </c>
      <c r="AO1747">
        <v>1</v>
      </c>
      <c r="AP1747">
        <v>0</v>
      </c>
      <c r="AQ1747">
        <v>0</v>
      </c>
      <c r="AR1747">
        <v>0</v>
      </c>
      <c r="AS1747" t="s">
        <v>3</v>
      </c>
      <c r="AT1747">
        <v>0.03</v>
      </c>
      <c r="AU1747" t="s">
        <v>3</v>
      </c>
      <c r="AV1747">
        <v>0</v>
      </c>
      <c r="AW1747">
        <v>2</v>
      </c>
      <c r="AX1747">
        <v>36409663</v>
      </c>
      <c r="AY1747">
        <v>1</v>
      </c>
      <c r="AZ1747">
        <v>0</v>
      </c>
      <c r="BA1747">
        <v>1705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X1747">
        <f>Y1747*Source!I1829</f>
        <v>8.9999999999999998E-4</v>
      </c>
      <c r="CY1747">
        <f>AB1747</f>
        <v>1113.56</v>
      </c>
      <c r="CZ1747">
        <f>AF1747</f>
        <v>134.65</v>
      </c>
      <c r="DA1747">
        <f>AJ1747</f>
        <v>8.27</v>
      </c>
      <c r="DB1747">
        <f t="shared" si="272"/>
        <v>4.04</v>
      </c>
      <c r="DC1747">
        <f t="shared" si="273"/>
        <v>0.41</v>
      </c>
    </row>
    <row r="1748" spans="1:107">
      <c r="A1748">
        <f>ROW(Source!A1829)</f>
        <v>1829</v>
      </c>
      <c r="B1748">
        <v>36401907</v>
      </c>
      <c r="C1748">
        <v>36409648</v>
      </c>
      <c r="D1748">
        <v>29174913</v>
      </c>
      <c r="E1748">
        <v>1</v>
      </c>
      <c r="F1748">
        <v>1</v>
      </c>
      <c r="G1748">
        <v>1</v>
      </c>
      <c r="H1748">
        <v>2</v>
      </c>
      <c r="I1748" t="s">
        <v>531</v>
      </c>
      <c r="J1748" t="s">
        <v>532</v>
      </c>
      <c r="K1748" t="s">
        <v>533</v>
      </c>
      <c r="L1748">
        <v>1368</v>
      </c>
      <c r="N1748">
        <v>1011</v>
      </c>
      <c r="O1748" t="s">
        <v>520</v>
      </c>
      <c r="P1748" t="s">
        <v>520</v>
      </c>
      <c r="Q1748">
        <v>1</v>
      </c>
      <c r="W1748">
        <v>0</v>
      </c>
      <c r="X1748">
        <v>458544584</v>
      </c>
      <c r="Y1748">
        <v>0.02</v>
      </c>
      <c r="AA1748">
        <v>0</v>
      </c>
      <c r="AB1748">
        <v>932.72</v>
      </c>
      <c r="AC1748">
        <v>386.51</v>
      </c>
      <c r="AD1748">
        <v>0</v>
      </c>
      <c r="AE1748">
        <v>0</v>
      </c>
      <c r="AF1748">
        <v>87.17</v>
      </c>
      <c r="AG1748">
        <v>11.6</v>
      </c>
      <c r="AH1748">
        <v>0</v>
      </c>
      <c r="AI1748">
        <v>1</v>
      </c>
      <c r="AJ1748">
        <v>10.7</v>
      </c>
      <c r="AK1748">
        <v>33.32</v>
      </c>
      <c r="AL1748">
        <v>1</v>
      </c>
      <c r="AN1748">
        <v>0</v>
      </c>
      <c r="AO1748">
        <v>1</v>
      </c>
      <c r="AP1748">
        <v>0</v>
      </c>
      <c r="AQ1748">
        <v>0</v>
      </c>
      <c r="AR1748">
        <v>0</v>
      </c>
      <c r="AS1748" t="s">
        <v>3</v>
      </c>
      <c r="AT1748">
        <v>0.02</v>
      </c>
      <c r="AU1748" t="s">
        <v>3</v>
      </c>
      <c r="AV1748">
        <v>0</v>
      </c>
      <c r="AW1748">
        <v>2</v>
      </c>
      <c r="AX1748">
        <v>36409664</v>
      </c>
      <c r="AY1748">
        <v>1</v>
      </c>
      <c r="AZ1748">
        <v>0</v>
      </c>
      <c r="BA1748">
        <v>1706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X1748">
        <f>Y1748*Source!I1829</f>
        <v>5.9999999999999995E-4</v>
      </c>
      <c r="CY1748">
        <f>AB1748</f>
        <v>932.72</v>
      </c>
      <c r="CZ1748">
        <f>AF1748</f>
        <v>87.17</v>
      </c>
      <c r="DA1748">
        <f>AJ1748</f>
        <v>10.7</v>
      </c>
      <c r="DB1748">
        <f t="shared" si="272"/>
        <v>1.74</v>
      </c>
      <c r="DC1748">
        <f t="shared" si="273"/>
        <v>0.23</v>
      </c>
    </row>
    <row r="1749" spans="1:107">
      <c r="A1749">
        <f>ROW(Source!A1829)</f>
        <v>1829</v>
      </c>
      <c r="B1749">
        <v>36401907</v>
      </c>
      <c r="C1749">
        <v>36409648</v>
      </c>
      <c r="D1749">
        <v>29114246</v>
      </c>
      <c r="E1749">
        <v>1</v>
      </c>
      <c r="F1749">
        <v>1</v>
      </c>
      <c r="G1749">
        <v>1</v>
      </c>
      <c r="H1749">
        <v>3</v>
      </c>
      <c r="I1749" t="s">
        <v>693</v>
      </c>
      <c r="J1749" t="s">
        <v>694</v>
      </c>
      <c r="K1749" t="s">
        <v>695</v>
      </c>
      <c r="L1749">
        <v>1346</v>
      </c>
      <c r="N1749">
        <v>1009</v>
      </c>
      <c r="O1749" t="s">
        <v>160</v>
      </c>
      <c r="P1749" t="s">
        <v>160</v>
      </c>
      <c r="Q1749">
        <v>1</v>
      </c>
      <c r="W1749">
        <v>0</v>
      </c>
      <c r="X1749">
        <v>-421273247</v>
      </c>
      <c r="Y1749">
        <v>1.5</v>
      </c>
      <c r="AA1749">
        <v>83.08</v>
      </c>
      <c r="AB1749">
        <v>0</v>
      </c>
      <c r="AC1749">
        <v>0</v>
      </c>
      <c r="AD1749">
        <v>0</v>
      </c>
      <c r="AE1749">
        <v>9.0399999999999991</v>
      </c>
      <c r="AF1749">
        <v>0</v>
      </c>
      <c r="AG1749">
        <v>0</v>
      </c>
      <c r="AH1749">
        <v>0</v>
      </c>
      <c r="AI1749">
        <v>9.19</v>
      </c>
      <c r="AJ1749">
        <v>1</v>
      </c>
      <c r="AK1749">
        <v>1</v>
      </c>
      <c r="AL1749">
        <v>1</v>
      </c>
      <c r="AN1749">
        <v>0</v>
      </c>
      <c r="AO1749">
        <v>1</v>
      </c>
      <c r="AP1749">
        <v>0</v>
      </c>
      <c r="AQ1749">
        <v>0</v>
      </c>
      <c r="AR1749">
        <v>0</v>
      </c>
      <c r="AS1749" t="s">
        <v>3</v>
      </c>
      <c r="AT1749">
        <v>1.5</v>
      </c>
      <c r="AU1749" t="s">
        <v>3</v>
      </c>
      <c r="AV1749">
        <v>0</v>
      </c>
      <c r="AW1749">
        <v>2</v>
      </c>
      <c r="AX1749">
        <v>36409665</v>
      </c>
      <c r="AY1749">
        <v>1</v>
      </c>
      <c r="AZ1749">
        <v>0</v>
      </c>
      <c r="BA1749">
        <v>1707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X1749">
        <f>Y1749*Source!I1829</f>
        <v>4.4999999999999998E-2</v>
      </c>
      <c r="CY1749">
        <f t="shared" ref="CY1749:CY1756" si="274">AA1749</f>
        <v>83.08</v>
      </c>
      <c r="CZ1749">
        <f t="shared" ref="CZ1749:CZ1756" si="275">AE1749</f>
        <v>9.0399999999999991</v>
      </c>
      <c r="DA1749">
        <f t="shared" ref="DA1749:DA1756" si="276">AI1749</f>
        <v>9.19</v>
      </c>
      <c r="DB1749">
        <f t="shared" si="272"/>
        <v>13.56</v>
      </c>
      <c r="DC1749">
        <f t="shared" si="273"/>
        <v>0</v>
      </c>
    </row>
    <row r="1750" spans="1:107">
      <c r="A1750">
        <f>ROW(Source!A1829)</f>
        <v>1829</v>
      </c>
      <c r="B1750">
        <v>36401907</v>
      </c>
      <c r="C1750">
        <v>36409648</v>
      </c>
      <c r="D1750">
        <v>29110838</v>
      </c>
      <c r="E1750">
        <v>1</v>
      </c>
      <c r="F1750">
        <v>1</v>
      </c>
      <c r="G1750">
        <v>1</v>
      </c>
      <c r="H1750">
        <v>3</v>
      </c>
      <c r="I1750" t="s">
        <v>696</v>
      </c>
      <c r="J1750" t="s">
        <v>697</v>
      </c>
      <c r="K1750" t="s">
        <v>698</v>
      </c>
      <c r="L1750">
        <v>1346</v>
      </c>
      <c r="N1750">
        <v>1009</v>
      </c>
      <c r="O1750" t="s">
        <v>160</v>
      </c>
      <c r="P1750" t="s">
        <v>160</v>
      </c>
      <c r="Q1750">
        <v>1</v>
      </c>
      <c r="W1750">
        <v>0</v>
      </c>
      <c r="X1750">
        <v>-667794164</v>
      </c>
      <c r="Y1750">
        <v>0.42</v>
      </c>
      <c r="AA1750">
        <v>100.04</v>
      </c>
      <c r="AB1750">
        <v>0</v>
      </c>
      <c r="AC1750">
        <v>0</v>
      </c>
      <c r="AD1750">
        <v>0</v>
      </c>
      <c r="AE1750">
        <v>30.5</v>
      </c>
      <c r="AF1750">
        <v>0</v>
      </c>
      <c r="AG1750">
        <v>0</v>
      </c>
      <c r="AH1750">
        <v>0</v>
      </c>
      <c r="AI1750">
        <v>3.28</v>
      </c>
      <c r="AJ1750">
        <v>1</v>
      </c>
      <c r="AK1750">
        <v>1</v>
      </c>
      <c r="AL1750">
        <v>1</v>
      </c>
      <c r="AN1750">
        <v>0</v>
      </c>
      <c r="AO1750">
        <v>1</v>
      </c>
      <c r="AP1750">
        <v>0</v>
      </c>
      <c r="AQ1750">
        <v>0</v>
      </c>
      <c r="AR1750">
        <v>0</v>
      </c>
      <c r="AS1750" t="s">
        <v>3</v>
      </c>
      <c r="AT1750">
        <v>0.42</v>
      </c>
      <c r="AU1750" t="s">
        <v>3</v>
      </c>
      <c r="AV1750">
        <v>0</v>
      </c>
      <c r="AW1750">
        <v>2</v>
      </c>
      <c r="AX1750">
        <v>36409666</v>
      </c>
      <c r="AY1750">
        <v>1</v>
      </c>
      <c r="AZ1750">
        <v>0</v>
      </c>
      <c r="BA1750">
        <v>1708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X1750">
        <f>Y1750*Source!I1829</f>
        <v>1.2599999999999998E-2</v>
      </c>
      <c r="CY1750">
        <f t="shared" si="274"/>
        <v>100.04</v>
      </c>
      <c r="CZ1750">
        <f t="shared" si="275"/>
        <v>30.5</v>
      </c>
      <c r="DA1750">
        <f t="shared" si="276"/>
        <v>3.28</v>
      </c>
      <c r="DB1750">
        <f t="shared" si="272"/>
        <v>12.81</v>
      </c>
      <c r="DC1750">
        <f t="shared" si="273"/>
        <v>0</v>
      </c>
    </row>
    <row r="1751" spans="1:107">
      <c r="A1751">
        <f>ROW(Source!A1829)</f>
        <v>1829</v>
      </c>
      <c r="B1751">
        <v>36401907</v>
      </c>
      <c r="C1751">
        <v>36409648</v>
      </c>
      <c r="D1751">
        <v>29149204</v>
      </c>
      <c r="E1751">
        <v>1</v>
      </c>
      <c r="F1751">
        <v>1</v>
      </c>
      <c r="G1751">
        <v>1</v>
      </c>
      <c r="H1751">
        <v>3</v>
      </c>
      <c r="I1751" t="s">
        <v>699</v>
      </c>
      <c r="J1751" t="s">
        <v>700</v>
      </c>
      <c r="K1751" t="s">
        <v>701</v>
      </c>
      <c r="L1751">
        <v>1348</v>
      </c>
      <c r="N1751">
        <v>1009</v>
      </c>
      <c r="O1751" t="s">
        <v>30</v>
      </c>
      <c r="P1751" t="s">
        <v>30</v>
      </c>
      <c r="Q1751">
        <v>1000</v>
      </c>
      <c r="W1751">
        <v>0</v>
      </c>
      <c r="X1751">
        <v>-1132764130</v>
      </c>
      <c r="Y1751">
        <v>3.15E-3</v>
      </c>
      <c r="AA1751">
        <v>4978.46</v>
      </c>
      <c r="AB1751">
        <v>0</v>
      </c>
      <c r="AC1751">
        <v>0</v>
      </c>
      <c r="AD1751">
        <v>0</v>
      </c>
      <c r="AE1751">
        <v>729.98</v>
      </c>
      <c r="AF1751">
        <v>0</v>
      </c>
      <c r="AG1751">
        <v>0</v>
      </c>
      <c r="AH1751">
        <v>0</v>
      </c>
      <c r="AI1751">
        <v>6.82</v>
      </c>
      <c r="AJ1751">
        <v>1</v>
      </c>
      <c r="AK1751">
        <v>1</v>
      </c>
      <c r="AL1751">
        <v>1</v>
      </c>
      <c r="AN1751">
        <v>0</v>
      </c>
      <c r="AO1751">
        <v>1</v>
      </c>
      <c r="AP1751">
        <v>0</v>
      </c>
      <c r="AQ1751">
        <v>0</v>
      </c>
      <c r="AR1751">
        <v>0</v>
      </c>
      <c r="AS1751" t="s">
        <v>3</v>
      </c>
      <c r="AT1751">
        <v>3.15E-3</v>
      </c>
      <c r="AU1751" t="s">
        <v>3</v>
      </c>
      <c r="AV1751">
        <v>0</v>
      </c>
      <c r="AW1751">
        <v>2</v>
      </c>
      <c r="AX1751">
        <v>36409667</v>
      </c>
      <c r="AY1751">
        <v>1</v>
      </c>
      <c r="AZ1751">
        <v>0</v>
      </c>
      <c r="BA1751">
        <v>1709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X1751">
        <f>Y1751*Source!I1829</f>
        <v>9.4499999999999993E-5</v>
      </c>
      <c r="CY1751">
        <f t="shared" si="274"/>
        <v>4978.46</v>
      </c>
      <c r="CZ1751">
        <f t="shared" si="275"/>
        <v>729.98</v>
      </c>
      <c r="DA1751">
        <f t="shared" si="276"/>
        <v>6.82</v>
      </c>
      <c r="DB1751">
        <f t="shared" si="272"/>
        <v>2.2999999999999998</v>
      </c>
      <c r="DC1751">
        <f t="shared" si="273"/>
        <v>0</v>
      </c>
    </row>
    <row r="1752" spans="1:107">
      <c r="A1752">
        <f>ROW(Source!A1829)</f>
        <v>1829</v>
      </c>
      <c r="B1752">
        <v>36401907</v>
      </c>
      <c r="C1752">
        <v>36409648</v>
      </c>
      <c r="D1752">
        <v>29156251</v>
      </c>
      <c r="E1752">
        <v>1</v>
      </c>
      <c r="F1752">
        <v>1</v>
      </c>
      <c r="G1752">
        <v>1</v>
      </c>
      <c r="H1752">
        <v>3</v>
      </c>
      <c r="I1752" t="s">
        <v>235</v>
      </c>
      <c r="J1752" t="s">
        <v>238</v>
      </c>
      <c r="K1752" t="s">
        <v>236</v>
      </c>
      <c r="L1752">
        <v>1354</v>
      </c>
      <c r="N1752">
        <v>1010</v>
      </c>
      <c r="O1752" t="s">
        <v>237</v>
      </c>
      <c r="P1752" t="s">
        <v>237</v>
      </c>
      <c r="Q1752">
        <v>1</v>
      </c>
      <c r="W1752">
        <v>0</v>
      </c>
      <c r="X1752">
        <v>-652224790</v>
      </c>
      <c r="Y1752">
        <v>66.666667000000004</v>
      </c>
      <c r="AA1752">
        <v>61.42</v>
      </c>
      <c r="AB1752">
        <v>0</v>
      </c>
      <c r="AC1752">
        <v>0</v>
      </c>
      <c r="AD1752">
        <v>0</v>
      </c>
      <c r="AE1752">
        <v>7.62</v>
      </c>
      <c r="AF1752">
        <v>0</v>
      </c>
      <c r="AG1752">
        <v>0</v>
      </c>
      <c r="AH1752">
        <v>0</v>
      </c>
      <c r="AI1752">
        <v>8.06</v>
      </c>
      <c r="AJ1752">
        <v>1</v>
      </c>
      <c r="AK1752">
        <v>1</v>
      </c>
      <c r="AL1752">
        <v>1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 t="s">
        <v>3</v>
      </c>
      <c r="AT1752">
        <v>66.666667000000004</v>
      </c>
      <c r="AU1752" t="s">
        <v>3</v>
      </c>
      <c r="AV1752">
        <v>0</v>
      </c>
      <c r="AW1752">
        <v>1</v>
      </c>
      <c r="AX1752">
        <v>-1</v>
      </c>
      <c r="AY1752">
        <v>0</v>
      </c>
      <c r="AZ1752">
        <v>0</v>
      </c>
      <c r="BA1752" t="s">
        <v>3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X1752">
        <f>Y1752*Source!I1829</f>
        <v>2.0000000099999999</v>
      </c>
      <c r="CY1752">
        <f t="shared" si="274"/>
        <v>61.42</v>
      </c>
      <c r="CZ1752">
        <f t="shared" si="275"/>
        <v>7.62</v>
      </c>
      <c r="DA1752">
        <f t="shared" si="276"/>
        <v>8.06</v>
      </c>
      <c r="DB1752">
        <f t="shared" si="272"/>
        <v>508</v>
      </c>
      <c r="DC1752">
        <f t="shared" si="273"/>
        <v>0</v>
      </c>
    </row>
    <row r="1753" spans="1:107">
      <c r="A1753">
        <f>ROW(Source!A1829)</f>
        <v>1829</v>
      </c>
      <c r="B1753">
        <v>36401907</v>
      </c>
      <c r="C1753">
        <v>36409648</v>
      </c>
      <c r="D1753">
        <v>29156254</v>
      </c>
      <c r="E1753">
        <v>1</v>
      </c>
      <c r="F1753">
        <v>1</v>
      </c>
      <c r="G1753">
        <v>1</v>
      </c>
      <c r="H1753">
        <v>3</v>
      </c>
      <c r="I1753" t="s">
        <v>301</v>
      </c>
      <c r="J1753" t="s">
        <v>303</v>
      </c>
      <c r="K1753" t="s">
        <v>302</v>
      </c>
      <c r="L1753">
        <v>1354</v>
      </c>
      <c r="N1753">
        <v>1010</v>
      </c>
      <c r="O1753" t="s">
        <v>237</v>
      </c>
      <c r="P1753" t="s">
        <v>237</v>
      </c>
      <c r="Q1753">
        <v>1</v>
      </c>
      <c r="W1753">
        <v>0</v>
      </c>
      <c r="X1753">
        <v>-1484870884</v>
      </c>
      <c r="Y1753">
        <v>33.333333000000003</v>
      </c>
      <c r="AA1753">
        <v>77.94</v>
      </c>
      <c r="AB1753">
        <v>0</v>
      </c>
      <c r="AC1753">
        <v>0</v>
      </c>
      <c r="AD1753">
        <v>0</v>
      </c>
      <c r="AE1753">
        <v>9.01</v>
      </c>
      <c r="AF1753">
        <v>0</v>
      </c>
      <c r="AG1753">
        <v>0</v>
      </c>
      <c r="AH1753">
        <v>0</v>
      </c>
      <c r="AI1753">
        <v>8.65</v>
      </c>
      <c r="AJ1753">
        <v>1</v>
      </c>
      <c r="AK1753">
        <v>1</v>
      </c>
      <c r="AL1753">
        <v>1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 t="s">
        <v>3</v>
      </c>
      <c r="AT1753">
        <v>33.333333000000003</v>
      </c>
      <c r="AU1753" t="s">
        <v>3</v>
      </c>
      <c r="AV1753">
        <v>0</v>
      </c>
      <c r="AW1753">
        <v>1</v>
      </c>
      <c r="AX1753">
        <v>-1</v>
      </c>
      <c r="AY1753">
        <v>0</v>
      </c>
      <c r="AZ1753">
        <v>0</v>
      </c>
      <c r="BA1753" t="s">
        <v>3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X1753">
        <f>Y1753*Source!I1829</f>
        <v>0.99999999000000006</v>
      </c>
      <c r="CY1753">
        <f t="shared" si="274"/>
        <v>77.94</v>
      </c>
      <c r="CZ1753">
        <f t="shared" si="275"/>
        <v>9.01</v>
      </c>
      <c r="DA1753">
        <f t="shared" si="276"/>
        <v>8.65</v>
      </c>
      <c r="DB1753">
        <f t="shared" si="272"/>
        <v>300.33</v>
      </c>
      <c r="DC1753">
        <f t="shared" si="273"/>
        <v>0</v>
      </c>
    </row>
    <row r="1754" spans="1:107">
      <c r="A1754">
        <f>ROW(Source!A1829)</f>
        <v>1829</v>
      </c>
      <c r="B1754">
        <v>36401907</v>
      </c>
      <c r="C1754">
        <v>36409648</v>
      </c>
      <c r="D1754">
        <v>29156142</v>
      </c>
      <c r="E1754">
        <v>1</v>
      </c>
      <c r="F1754">
        <v>1</v>
      </c>
      <c r="G1754">
        <v>1</v>
      </c>
      <c r="H1754">
        <v>3</v>
      </c>
      <c r="I1754" t="s">
        <v>230</v>
      </c>
      <c r="J1754" t="s">
        <v>233</v>
      </c>
      <c r="K1754" t="s">
        <v>231</v>
      </c>
      <c r="L1754">
        <v>1356</v>
      </c>
      <c r="N1754">
        <v>1010</v>
      </c>
      <c r="O1754" t="s">
        <v>232</v>
      </c>
      <c r="P1754" t="s">
        <v>232</v>
      </c>
      <c r="Q1754">
        <v>1000</v>
      </c>
      <c r="W1754">
        <v>0</v>
      </c>
      <c r="X1754">
        <v>-1152774928</v>
      </c>
      <c r="Y1754">
        <v>0.1</v>
      </c>
      <c r="AA1754">
        <v>5955.29</v>
      </c>
      <c r="AB1754">
        <v>0</v>
      </c>
      <c r="AC1754">
        <v>0</v>
      </c>
      <c r="AD1754">
        <v>0</v>
      </c>
      <c r="AE1754">
        <v>1998.42</v>
      </c>
      <c r="AF1754">
        <v>0</v>
      </c>
      <c r="AG1754">
        <v>0</v>
      </c>
      <c r="AH1754">
        <v>0</v>
      </c>
      <c r="AI1754">
        <v>2.98</v>
      </c>
      <c r="AJ1754">
        <v>1</v>
      </c>
      <c r="AK1754">
        <v>1</v>
      </c>
      <c r="AL1754">
        <v>1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 t="s">
        <v>3</v>
      </c>
      <c r="AT1754">
        <v>0.1</v>
      </c>
      <c r="AU1754" t="s">
        <v>3</v>
      </c>
      <c r="AV1754">
        <v>0</v>
      </c>
      <c r="AW1754">
        <v>1</v>
      </c>
      <c r="AX1754">
        <v>-1</v>
      </c>
      <c r="AY1754">
        <v>0</v>
      </c>
      <c r="AZ1754">
        <v>0</v>
      </c>
      <c r="BA1754" t="s">
        <v>3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X1754">
        <f>Y1754*Source!I1829</f>
        <v>3.0000000000000001E-3</v>
      </c>
      <c r="CY1754">
        <f t="shared" si="274"/>
        <v>5955.29</v>
      </c>
      <c r="CZ1754">
        <f t="shared" si="275"/>
        <v>1998.42</v>
      </c>
      <c r="DA1754">
        <f t="shared" si="276"/>
        <v>2.98</v>
      </c>
      <c r="DB1754">
        <f t="shared" si="272"/>
        <v>199.84</v>
      </c>
      <c r="DC1754">
        <f t="shared" si="273"/>
        <v>0</v>
      </c>
    </row>
    <row r="1755" spans="1:107">
      <c r="A1755">
        <f>ROW(Source!A1829)</f>
        <v>1829</v>
      </c>
      <c r="B1755">
        <v>36401907</v>
      </c>
      <c r="C1755">
        <v>36409648</v>
      </c>
      <c r="D1755">
        <v>29170678</v>
      </c>
      <c r="E1755">
        <v>1</v>
      </c>
      <c r="F1755">
        <v>1</v>
      </c>
      <c r="G1755">
        <v>1</v>
      </c>
      <c r="H1755">
        <v>3</v>
      </c>
      <c r="I1755" t="s">
        <v>702</v>
      </c>
      <c r="J1755" t="s">
        <v>703</v>
      </c>
      <c r="K1755" t="s">
        <v>704</v>
      </c>
      <c r="L1755">
        <v>1354</v>
      </c>
      <c r="N1755">
        <v>1010</v>
      </c>
      <c r="O1755" t="s">
        <v>237</v>
      </c>
      <c r="P1755" t="s">
        <v>237</v>
      </c>
      <c r="Q1755">
        <v>1</v>
      </c>
      <c r="W1755">
        <v>0</v>
      </c>
      <c r="X1755">
        <v>-808655695</v>
      </c>
      <c r="Y1755">
        <v>102</v>
      </c>
      <c r="AA1755">
        <v>0.69</v>
      </c>
      <c r="AB1755">
        <v>0</v>
      </c>
      <c r="AC1755">
        <v>0</v>
      </c>
      <c r="AD1755">
        <v>0</v>
      </c>
      <c r="AE1755">
        <v>0.28000000000000003</v>
      </c>
      <c r="AF1755">
        <v>0</v>
      </c>
      <c r="AG1755">
        <v>0</v>
      </c>
      <c r="AH1755">
        <v>0</v>
      </c>
      <c r="AI1755">
        <v>2.46</v>
      </c>
      <c r="AJ1755">
        <v>1</v>
      </c>
      <c r="AK1755">
        <v>1</v>
      </c>
      <c r="AL1755">
        <v>1</v>
      </c>
      <c r="AN1755">
        <v>0</v>
      </c>
      <c r="AO1755">
        <v>1</v>
      </c>
      <c r="AP1755">
        <v>0</v>
      </c>
      <c r="AQ1755">
        <v>0</v>
      </c>
      <c r="AR1755">
        <v>0</v>
      </c>
      <c r="AS1755" t="s">
        <v>3</v>
      </c>
      <c r="AT1755">
        <v>102</v>
      </c>
      <c r="AU1755" t="s">
        <v>3</v>
      </c>
      <c r="AV1755">
        <v>0</v>
      </c>
      <c r="AW1755">
        <v>2</v>
      </c>
      <c r="AX1755">
        <v>36409668</v>
      </c>
      <c r="AY1755">
        <v>1</v>
      </c>
      <c r="AZ1755">
        <v>0</v>
      </c>
      <c r="BA1755">
        <v>1710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X1755">
        <f>Y1755*Source!I1829</f>
        <v>3.06</v>
      </c>
      <c r="CY1755">
        <f t="shared" si="274"/>
        <v>0.69</v>
      </c>
      <c r="CZ1755">
        <f t="shared" si="275"/>
        <v>0.28000000000000003</v>
      </c>
      <c r="DA1755">
        <f t="shared" si="276"/>
        <v>2.46</v>
      </c>
      <c r="DB1755">
        <f t="shared" si="272"/>
        <v>28.56</v>
      </c>
      <c r="DC1755">
        <f t="shared" si="273"/>
        <v>0</v>
      </c>
    </row>
    <row r="1756" spans="1:107">
      <c r="A1756">
        <f>ROW(Source!A1829)</f>
        <v>1829</v>
      </c>
      <c r="B1756">
        <v>36401907</v>
      </c>
      <c r="C1756">
        <v>36409648</v>
      </c>
      <c r="D1756">
        <v>29171808</v>
      </c>
      <c r="E1756">
        <v>1</v>
      </c>
      <c r="F1756">
        <v>1</v>
      </c>
      <c r="G1756">
        <v>1</v>
      </c>
      <c r="H1756">
        <v>3</v>
      </c>
      <c r="I1756" t="s">
        <v>705</v>
      </c>
      <c r="J1756" t="s">
        <v>706</v>
      </c>
      <c r="K1756" t="s">
        <v>707</v>
      </c>
      <c r="L1756">
        <v>1374</v>
      </c>
      <c r="N1756">
        <v>1013</v>
      </c>
      <c r="O1756" t="s">
        <v>708</v>
      </c>
      <c r="P1756" t="s">
        <v>708</v>
      </c>
      <c r="Q1756">
        <v>1</v>
      </c>
      <c r="W1756">
        <v>0</v>
      </c>
      <c r="X1756">
        <v>-915781824</v>
      </c>
      <c r="Y1756">
        <v>6.05</v>
      </c>
      <c r="AA1756">
        <v>1</v>
      </c>
      <c r="AB1756">
        <v>0</v>
      </c>
      <c r="AC1756">
        <v>0</v>
      </c>
      <c r="AD1756">
        <v>0</v>
      </c>
      <c r="AE1756">
        <v>1</v>
      </c>
      <c r="AF1756">
        <v>0</v>
      </c>
      <c r="AG1756">
        <v>0</v>
      </c>
      <c r="AH1756">
        <v>0</v>
      </c>
      <c r="AI1756">
        <v>1</v>
      </c>
      <c r="AJ1756">
        <v>1</v>
      </c>
      <c r="AK1756">
        <v>1</v>
      </c>
      <c r="AL1756">
        <v>1</v>
      </c>
      <c r="AN1756">
        <v>0</v>
      </c>
      <c r="AO1756">
        <v>1</v>
      </c>
      <c r="AP1756">
        <v>0</v>
      </c>
      <c r="AQ1756">
        <v>0</v>
      </c>
      <c r="AR1756">
        <v>0</v>
      </c>
      <c r="AS1756" t="s">
        <v>3</v>
      </c>
      <c r="AT1756">
        <v>6.05</v>
      </c>
      <c r="AU1756" t="s">
        <v>3</v>
      </c>
      <c r="AV1756">
        <v>0</v>
      </c>
      <c r="AW1756">
        <v>2</v>
      </c>
      <c r="AX1756">
        <v>36409669</v>
      </c>
      <c r="AY1756">
        <v>1</v>
      </c>
      <c r="AZ1756">
        <v>0</v>
      </c>
      <c r="BA1756">
        <v>1711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X1756">
        <f>Y1756*Source!I1829</f>
        <v>0.18149999999999999</v>
      </c>
      <c r="CY1756">
        <f t="shared" si="274"/>
        <v>1</v>
      </c>
      <c r="CZ1756">
        <f t="shared" si="275"/>
        <v>1</v>
      </c>
      <c r="DA1756">
        <f t="shared" si="276"/>
        <v>1</v>
      </c>
      <c r="DB1756">
        <f t="shared" si="272"/>
        <v>6.05</v>
      </c>
      <c r="DC1756">
        <f t="shared" si="273"/>
        <v>0</v>
      </c>
    </row>
    <row r="1757" spans="1:107">
      <c r="A1757">
        <f>ROW(Source!A1833)</f>
        <v>1833</v>
      </c>
      <c r="B1757">
        <v>36401907</v>
      </c>
      <c r="C1757">
        <v>36409673</v>
      </c>
      <c r="D1757">
        <v>29364679</v>
      </c>
      <c r="E1757">
        <v>1</v>
      </c>
      <c r="F1757">
        <v>1</v>
      </c>
      <c r="G1757">
        <v>1</v>
      </c>
      <c r="H1757">
        <v>1</v>
      </c>
      <c r="I1757" t="s">
        <v>688</v>
      </c>
      <c r="J1757" t="s">
        <v>3</v>
      </c>
      <c r="K1757" t="s">
        <v>689</v>
      </c>
      <c r="L1757">
        <v>1369</v>
      </c>
      <c r="N1757">
        <v>1013</v>
      </c>
      <c r="O1757" t="s">
        <v>514</v>
      </c>
      <c r="P1757" t="s">
        <v>514</v>
      </c>
      <c r="Q1757">
        <v>1</v>
      </c>
      <c r="W1757">
        <v>0</v>
      </c>
      <c r="X1757">
        <v>931378261</v>
      </c>
      <c r="Y1757">
        <v>30.175999999999995</v>
      </c>
      <c r="AA1757">
        <v>0</v>
      </c>
      <c r="AB1757">
        <v>0</v>
      </c>
      <c r="AC1757">
        <v>0</v>
      </c>
      <c r="AD1757">
        <v>316.85000000000002</v>
      </c>
      <c r="AE1757">
        <v>0</v>
      </c>
      <c r="AF1757">
        <v>0</v>
      </c>
      <c r="AG1757">
        <v>0</v>
      </c>
      <c r="AH1757">
        <v>316.85000000000002</v>
      </c>
      <c r="AI1757">
        <v>1</v>
      </c>
      <c r="AJ1757">
        <v>1</v>
      </c>
      <c r="AK1757">
        <v>1</v>
      </c>
      <c r="AL1757">
        <v>1</v>
      </c>
      <c r="AN1757">
        <v>0</v>
      </c>
      <c r="AO1757">
        <v>1</v>
      </c>
      <c r="AP1757">
        <v>1</v>
      </c>
      <c r="AQ1757">
        <v>0</v>
      </c>
      <c r="AR1757">
        <v>0</v>
      </c>
      <c r="AS1757" t="s">
        <v>3</v>
      </c>
      <c r="AT1757">
        <v>26.24</v>
      </c>
      <c r="AU1757" t="s">
        <v>134</v>
      </c>
      <c r="AV1757">
        <v>1</v>
      </c>
      <c r="AW1757">
        <v>2</v>
      </c>
      <c r="AX1757">
        <v>36409683</v>
      </c>
      <c r="AY1757">
        <v>2</v>
      </c>
      <c r="AZ1757">
        <v>131072</v>
      </c>
      <c r="BA1757">
        <v>1712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X1757">
        <f>Y1757*Source!I1833</f>
        <v>0.30175999999999997</v>
      </c>
      <c r="CY1757">
        <f>AD1757</f>
        <v>316.85000000000002</v>
      </c>
      <c r="CZ1757">
        <f>AH1757</f>
        <v>316.85000000000002</v>
      </c>
      <c r="DA1757">
        <f>AL1757</f>
        <v>1</v>
      </c>
      <c r="DB1757">
        <f>ROUND((ROUND(AT1757*CZ1757,2)*1.15),2)</f>
        <v>9561.26</v>
      </c>
      <c r="DC1757">
        <f>ROUND((ROUND(AT1757*AG1757,2)*1.15),2)</f>
        <v>0</v>
      </c>
    </row>
    <row r="1758" spans="1:107">
      <c r="A1758">
        <f>ROW(Source!A1833)</f>
        <v>1833</v>
      </c>
      <c r="B1758">
        <v>36401907</v>
      </c>
      <c r="C1758">
        <v>36409673</v>
      </c>
      <c r="D1758">
        <v>121548</v>
      </c>
      <c r="E1758">
        <v>1</v>
      </c>
      <c r="F1758">
        <v>1</v>
      </c>
      <c r="G1758">
        <v>1</v>
      </c>
      <c r="H1758">
        <v>1</v>
      </c>
      <c r="I1758" t="s">
        <v>35</v>
      </c>
      <c r="J1758" t="s">
        <v>3</v>
      </c>
      <c r="K1758" t="s">
        <v>515</v>
      </c>
      <c r="L1758">
        <v>608254</v>
      </c>
      <c r="N1758">
        <v>1013</v>
      </c>
      <c r="O1758" t="s">
        <v>516</v>
      </c>
      <c r="P1758" t="s">
        <v>516</v>
      </c>
      <c r="Q1758">
        <v>1</v>
      </c>
      <c r="W1758">
        <v>0</v>
      </c>
      <c r="X1758">
        <v>-185737400</v>
      </c>
      <c r="Y1758">
        <v>0.03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1</v>
      </c>
      <c r="AJ1758">
        <v>1</v>
      </c>
      <c r="AK1758">
        <v>1</v>
      </c>
      <c r="AL1758">
        <v>1</v>
      </c>
      <c r="AN1758">
        <v>0</v>
      </c>
      <c r="AO1758">
        <v>1</v>
      </c>
      <c r="AP1758">
        <v>0</v>
      </c>
      <c r="AQ1758">
        <v>0</v>
      </c>
      <c r="AR1758">
        <v>0</v>
      </c>
      <c r="AS1758" t="s">
        <v>3</v>
      </c>
      <c r="AT1758">
        <v>0.03</v>
      </c>
      <c r="AU1758" t="s">
        <v>3</v>
      </c>
      <c r="AV1758">
        <v>2</v>
      </c>
      <c r="AW1758">
        <v>2</v>
      </c>
      <c r="AX1758">
        <v>36409684</v>
      </c>
      <c r="AY1758">
        <v>1</v>
      </c>
      <c r="AZ1758">
        <v>0</v>
      </c>
      <c r="BA1758">
        <v>1713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X1758">
        <f>Y1758*Source!I1833</f>
        <v>2.9999999999999997E-4</v>
      </c>
      <c r="CY1758">
        <f>AD1758</f>
        <v>0</v>
      </c>
      <c r="CZ1758">
        <f>AH1758</f>
        <v>0</v>
      </c>
      <c r="DA1758">
        <f>AL1758</f>
        <v>1</v>
      </c>
      <c r="DB1758">
        <f t="shared" ref="DB1758:DB1765" si="277">ROUND(ROUND(AT1758*CZ1758,2),2)</f>
        <v>0</v>
      </c>
      <c r="DC1758">
        <f t="shared" ref="DC1758:DC1765" si="278">ROUND(ROUND(AT1758*AG1758,2),2)</f>
        <v>0</v>
      </c>
    </row>
    <row r="1759" spans="1:107">
      <c r="A1759">
        <f>ROW(Source!A1833)</f>
        <v>1833</v>
      </c>
      <c r="B1759">
        <v>36401907</v>
      </c>
      <c r="C1759">
        <v>36409673</v>
      </c>
      <c r="D1759">
        <v>29172362</v>
      </c>
      <c r="E1759">
        <v>1</v>
      </c>
      <c r="F1759">
        <v>1</v>
      </c>
      <c r="G1759">
        <v>1</v>
      </c>
      <c r="H1759">
        <v>2</v>
      </c>
      <c r="I1759" t="s">
        <v>690</v>
      </c>
      <c r="J1759" t="s">
        <v>691</v>
      </c>
      <c r="K1759" t="s">
        <v>692</v>
      </c>
      <c r="L1759">
        <v>1368</v>
      </c>
      <c r="N1759">
        <v>1011</v>
      </c>
      <c r="O1759" t="s">
        <v>520</v>
      </c>
      <c r="P1759" t="s">
        <v>520</v>
      </c>
      <c r="Q1759">
        <v>1</v>
      </c>
      <c r="W1759">
        <v>0</v>
      </c>
      <c r="X1759">
        <v>2071614860</v>
      </c>
      <c r="Y1759">
        <v>0.03</v>
      </c>
      <c r="AA1759">
        <v>0</v>
      </c>
      <c r="AB1759">
        <v>1113.56</v>
      </c>
      <c r="AC1759">
        <v>449.82</v>
      </c>
      <c r="AD1759">
        <v>0</v>
      </c>
      <c r="AE1759">
        <v>0</v>
      </c>
      <c r="AF1759">
        <v>134.65</v>
      </c>
      <c r="AG1759">
        <v>13.5</v>
      </c>
      <c r="AH1759">
        <v>0</v>
      </c>
      <c r="AI1759">
        <v>1</v>
      </c>
      <c r="AJ1759">
        <v>8.27</v>
      </c>
      <c r="AK1759">
        <v>33.32</v>
      </c>
      <c r="AL1759">
        <v>1</v>
      </c>
      <c r="AN1759">
        <v>0</v>
      </c>
      <c r="AO1759">
        <v>1</v>
      </c>
      <c r="AP1759">
        <v>0</v>
      </c>
      <c r="AQ1759">
        <v>0</v>
      </c>
      <c r="AR1759">
        <v>0</v>
      </c>
      <c r="AS1759" t="s">
        <v>3</v>
      </c>
      <c r="AT1759">
        <v>0.03</v>
      </c>
      <c r="AU1759" t="s">
        <v>3</v>
      </c>
      <c r="AV1759">
        <v>0</v>
      </c>
      <c r="AW1759">
        <v>2</v>
      </c>
      <c r="AX1759">
        <v>36409685</v>
      </c>
      <c r="AY1759">
        <v>1</v>
      </c>
      <c r="AZ1759">
        <v>0</v>
      </c>
      <c r="BA1759">
        <v>1714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X1759">
        <f>Y1759*Source!I1833</f>
        <v>2.9999999999999997E-4</v>
      </c>
      <c r="CY1759">
        <f>AB1759</f>
        <v>1113.56</v>
      </c>
      <c r="CZ1759">
        <f>AF1759</f>
        <v>134.65</v>
      </c>
      <c r="DA1759">
        <f>AJ1759</f>
        <v>8.27</v>
      </c>
      <c r="DB1759">
        <f t="shared" si="277"/>
        <v>4.04</v>
      </c>
      <c r="DC1759">
        <f t="shared" si="278"/>
        <v>0.41</v>
      </c>
    </row>
    <row r="1760" spans="1:107">
      <c r="A1760">
        <f>ROW(Source!A1833)</f>
        <v>1833</v>
      </c>
      <c r="B1760">
        <v>36401907</v>
      </c>
      <c r="C1760">
        <v>36409673</v>
      </c>
      <c r="D1760">
        <v>29174913</v>
      </c>
      <c r="E1760">
        <v>1</v>
      </c>
      <c r="F1760">
        <v>1</v>
      </c>
      <c r="G1760">
        <v>1</v>
      </c>
      <c r="H1760">
        <v>2</v>
      </c>
      <c r="I1760" t="s">
        <v>531</v>
      </c>
      <c r="J1760" t="s">
        <v>532</v>
      </c>
      <c r="K1760" t="s">
        <v>533</v>
      </c>
      <c r="L1760">
        <v>1368</v>
      </c>
      <c r="N1760">
        <v>1011</v>
      </c>
      <c r="O1760" t="s">
        <v>520</v>
      </c>
      <c r="P1760" t="s">
        <v>520</v>
      </c>
      <c r="Q1760">
        <v>1</v>
      </c>
      <c r="W1760">
        <v>0</v>
      </c>
      <c r="X1760">
        <v>458544584</v>
      </c>
      <c r="Y1760">
        <v>0.02</v>
      </c>
      <c r="AA1760">
        <v>0</v>
      </c>
      <c r="AB1760">
        <v>932.72</v>
      </c>
      <c r="AC1760">
        <v>386.51</v>
      </c>
      <c r="AD1760">
        <v>0</v>
      </c>
      <c r="AE1760">
        <v>0</v>
      </c>
      <c r="AF1760">
        <v>87.17</v>
      </c>
      <c r="AG1760">
        <v>11.6</v>
      </c>
      <c r="AH1760">
        <v>0</v>
      </c>
      <c r="AI1760">
        <v>1</v>
      </c>
      <c r="AJ1760">
        <v>10.7</v>
      </c>
      <c r="AK1760">
        <v>33.32</v>
      </c>
      <c r="AL1760">
        <v>1</v>
      </c>
      <c r="AN1760">
        <v>0</v>
      </c>
      <c r="AO1760">
        <v>1</v>
      </c>
      <c r="AP1760">
        <v>0</v>
      </c>
      <c r="AQ1760">
        <v>0</v>
      </c>
      <c r="AR1760">
        <v>0</v>
      </c>
      <c r="AS1760" t="s">
        <v>3</v>
      </c>
      <c r="AT1760">
        <v>0.02</v>
      </c>
      <c r="AU1760" t="s">
        <v>3</v>
      </c>
      <c r="AV1760">
        <v>0</v>
      </c>
      <c r="AW1760">
        <v>2</v>
      </c>
      <c r="AX1760">
        <v>36409686</v>
      </c>
      <c r="AY1760">
        <v>1</v>
      </c>
      <c r="AZ1760">
        <v>0</v>
      </c>
      <c r="BA1760">
        <v>1715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X1760">
        <f>Y1760*Source!I1833</f>
        <v>2.0000000000000001E-4</v>
      </c>
      <c r="CY1760">
        <f>AB1760</f>
        <v>932.72</v>
      </c>
      <c r="CZ1760">
        <f>AF1760</f>
        <v>87.17</v>
      </c>
      <c r="DA1760">
        <f>AJ1760</f>
        <v>10.7</v>
      </c>
      <c r="DB1760">
        <f t="shared" si="277"/>
        <v>1.74</v>
      </c>
      <c r="DC1760">
        <f t="shared" si="278"/>
        <v>0.23</v>
      </c>
    </row>
    <row r="1761" spans="1:107">
      <c r="A1761">
        <f>ROW(Source!A1833)</f>
        <v>1833</v>
      </c>
      <c r="B1761">
        <v>36401907</v>
      </c>
      <c r="C1761">
        <v>36409673</v>
      </c>
      <c r="D1761">
        <v>29149204</v>
      </c>
      <c r="E1761">
        <v>1</v>
      </c>
      <c r="F1761">
        <v>1</v>
      </c>
      <c r="G1761">
        <v>1</v>
      </c>
      <c r="H1761">
        <v>3</v>
      </c>
      <c r="I1761" t="s">
        <v>699</v>
      </c>
      <c r="J1761" t="s">
        <v>700</v>
      </c>
      <c r="K1761" t="s">
        <v>701</v>
      </c>
      <c r="L1761">
        <v>1348</v>
      </c>
      <c r="N1761">
        <v>1009</v>
      </c>
      <c r="O1761" t="s">
        <v>30</v>
      </c>
      <c r="P1761" t="s">
        <v>30</v>
      </c>
      <c r="Q1761">
        <v>1000</v>
      </c>
      <c r="W1761">
        <v>0</v>
      </c>
      <c r="X1761">
        <v>-1132764130</v>
      </c>
      <c r="Y1761">
        <v>3.15E-3</v>
      </c>
      <c r="AA1761">
        <v>4978.46</v>
      </c>
      <c r="AB1761">
        <v>0</v>
      </c>
      <c r="AC1761">
        <v>0</v>
      </c>
      <c r="AD1761">
        <v>0</v>
      </c>
      <c r="AE1761">
        <v>729.98</v>
      </c>
      <c r="AF1761">
        <v>0</v>
      </c>
      <c r="AG1761">
        <v>0</v>
      </c>
      <c r="AH1761">
        <v>0</v>
      </c>
      <c r="AI1761">
        <v>6.82</v>
      </c>
      <c r="AJ1761">
        <v>1</v>
      </c>
      <c r="AK1761">
        <v>1</v>
      </c>
      <c r="AL1761">
        <v>1</v>
      </c>
      <c r="AN1761">
        <v>0</v>
      </c>
      <c r="AO1761">
        <v>1</v>
      </c>
      <c r="AP1761">
        <v>0</v>
      </c>
      <c r="AQ1761">
        <v>0</v>
      </c>
      <c r="AR1761">
        <v>0</v>
      </c>
      <c r="AS1761" t="s">
        <v>3</v>
      </c>
      <c r="AT1761">
        <v>3.15E-3</v>
      </c>
      <c r="AU1761" t="s">
        <v>3</v>
      </c>
      <c r="AV1761">
        <v>0</v>
      </c>
      <c r="AW1761">
        <v>2</v>
      </c>
      <c r="AX1761">
        <v>36409687</v>
      </c>
      <c r="AY1761">
        <v>1</v>
      </c>
      <c r="AZ1761">
        <v>0</v>
      </c>
      <c r="BA1761">
        <v>1716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X1761">
        <f>Y1761*Source!I1833</f>
        <v>3.15E-5</v>
      </c>
      <c r="CY1761">
        <f>AA1761</f>
        <v>4978.46</v>
      </c>
      <c r="CZ1761">
        <f>AE1761</f>
        <v>729.98</v>
      </c>
      <c r="DA1761">
        <f>AI1761</f>
        <v>6.82</v>
      </c>
      <c r="DB1761">
        <f t="shared" si="277"/>
        <v>2.2999999999999998</v>
      </c>
      <c r="DC1761">
        <f t="shared" si="278"/>
        <v>0</v>
      </c>
    </row>
    <row r="1762" spans="1:107">
      <c r="A1762">
        <f>ROW(Source!A1833)</f>
        <v>1833</v>
      </c>
      <c r="B1762">
        <v>36401907</v>
      </c>
      <c r="C1762">
        <v>36409673</v>
      </c>
      <c r="D1762">
        <v>29156142</v>
      </c>
      <c r="E1762">
        <v>1</v>
      </c>
      <c r="F1762">
        <v>1</v>
      </c>
      <c r="G1762">
        <v>1</v>
      </c>
      <c r="H1762">
        <v>3</v>
      </c>
      <c r="I1762" t="s">
        <v>230</v>
      </c>
      <c r="J1762" t="s">
        <v>233</v>
      </c>
      <c r="K1762" t="s">
        <v>231</v>
      </c>
      <c r="L1762">
        <v>1356</v>
      </c>
      <c r="N1762">
        <v>1010</v>
      </c>
      <c r="O1762" t="s">
        <v>232</v>
      </c>
      <c r="P1762" t="s">
        <v>232</v>
      </c>
      <c r="Q1762">
        <v>1000</v>
      </c>
      <c r="W1762">
        <v>0</v>
      </c>
      <c r="X1762">
        <v>-1152774928</v>
      </c>
      <c r="Y1762">
        <v>0.1</v>
      </c>
      <c r="AA1762">
        <v>5955.29</v>
      </c>
      <c r="AB1762">
        <v>0</v>
      </c>
      <c r="AC1762">
        <v>0</v>
      </c>
      <c r="AD1762">
        <v>0</v>
      </c>
      <c r="AE1762">
        <v>1998.42</v>
      </c>
      <c r="AF1762">
        <v>0</v>
      </c>
      <c r="AG1762">
        <v>0</v>
      </c>
      <c r="AH1762">
        <v>0</v>
      </c>
      <c r="AI1762">
        <v>2.98</v>
      </c>
      <c r="AJ1762">
        <v>1</v>
      </c>
      <c r="AK1762">
        <v>1</v>
      </c>
      <c r="AL1762">
        <v>1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 t="s">
        <v>3</v>
      </c>
      <c r="AT1762">
        <v>0.1</v>
      </c>
      <c r="AU1762" t="s">
        <v>3</v>
      </c>
      <c r="AV1762">
        <v>0</v>
      </c>
      <c r="AW1762">
        <v>1</v>
      </c>
      <c r="AX1762">
        <v>-1</v>
      </c>
      <c r="AY1762">
        <v>0</v>
      </c>
      <c r="AZ1762">
        <v>0</v>
      </c>
      <c r="BA1762" t="s">
        <v>3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X1762">
        <f>Y1762*Source!I1833</f>
        <v>1E-3</v>
      </c>
      <c r="CY1762">
        <f>AA1762</f>
        <v>5955.29</v>
      </c>
      <c r="CZ1762">
        <f>AE1762</f>
        <v>1998.42</v>
      </c>
      <c r="DA1762">
        <f>AI1762</f>
        <v>2.98</v>
      </c>
      <c r="DB1762">
        <f t="shared" si="277"/>
        <v>199.84</v>
      </c>
      <c r="DC1762">
        <f t="shared" si="278"/>
        <v>0</v>
      </c>
    </row>
    <row r="1763" spans="1:107">
      <c r="A1763">
        <f>ROW(Source!A1833)</f>
        <v>1833</v>
      </c>
      <c r="B1763">
        <v>36401907</v>
      </c>
      <c r="C1763">
        <v>36409673</v>
      </c>
      <c r="D1763">
        <v>29170678</v>
      </c>
      <c r="E1763">
        <v>1</v>
      </c>
      <c r="F1763">
        <v>1</v>
      </c>
      <c r="G1763">
        <v>1</v>
      </c>
      <c r="H1763">
        <v>3</v>
      </c>
      <c r="I1763" t="s">
        <v>702</v>
      </c>
      <c r="J1763" t="s">
        <v>703</v>
      </c>
      <c r="K1763" t="s">
        <v>704</v>
      </c>
      <c r="L1763">
        <v>1354</v>
      </c>
      <c r="N1763">
        <v>1010</v>
      </c>
      <c r="O1763" t="s">
        <v>237</v>
      </c>
      <c r="P1763" t="s">
        <v>237</v>
      </c>
      <c r="Q1763">
        <v>1</v>
      </c>
      <c r="W1763">
        <v>0</v>
      </c>
      <c r="X1763">
        <v>-808655695</v>
      </c>
      <c r="Y1763">
        <v>102</v>
      </c>
      <c r="AA1763">
        <v>0.69</v>
      </c>
      <c r="AB1763">
        <v>0</v>
      </c>
      <c r="AC1763">
        <v>0</v>
      </c>
      <c r="AD1763">
        <v>0</v>
      </c>
      <c r="AE1763">
        <v>0.28000000000000003</v>
      </c>
      <c r="AF1763">
        <v>0</v>
      </c>
      <c r="AG1763">
        <v>0</v>
      </c>
      <c r="AH1763">
        <v>0</v>
      </c>
      <c r="AI1763">
        <v>2.46</v>
      </c>
      <c r="AJ1763">
        <v>1</v>
      </c>
      <c r="AK1763">
        <v>1</v>
      </c>
      <c r="AL1763">
        <v>1</v>
      </c>
      <c r="AN1763">
        <v>0</v>
      </c>
      <c r="AO1763">
        <v>1</v>
      </c>
      <c r="AP1763">
        <v>0</v>
      </c>
      <c r="AQ1763">
        <v>0</v>
      </c>
      <c r="AR1763">
        <v>0</v>
      </c>
      <c r="AS1763" t="s">
        <v>3</v>
      </c>
      <c r="AT1763">
        <v>102</v>
      </c>
      <c r="AU1763" t="s">
        <v>3</v>
      </c>
      <c r="AV1763">
        <v>0</v>
      </c>
      <c r="AW1763">
        <v>2</v>
      </c>
      <c r="AX1763">
        <v>36409688</v>
      </c>
      <c r="AY1763">
        <v>1</v>
      </c>
      <c r="AZ1763">
        <v>0</v>
      </c>
      <c r="BA1763">
        <v>1717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X1763">
        <f>Y1763*Source!I1833</f>
        <v>1.02</v>
      </c>
      <c r="CY1763">
        <f>AA1763</f>
        <v>0.69</v>
      </c>
      <c r="CZ1763">
        <f>AE1763</f>
        <v>0.28000000000000003</v>
      </c>
      <c r="DA1763">
        <f>AI1763</f>
        <v>2.46</v>
      </c>
      <c r="DB1763">
        <f t="shared" si="277"/>
        <v>28.56</v>
      </c>
      <c r="DC1763">
        <f t="shared" si="278"/>
        <v>0</v>
      </c>
    </row>
    <row r="1764" spans="1:107">
      <c r="A1764">
        <f>ROW(Source!A1833)</f>
        <v>1833</v>
      </c>
      <c r="B1764">
        <v>36401907</v>
      </c>
      <c r="C1764">
        <v>36409673</v>
      </c>
      <c r="D1764">
        <v>29169278</v>
      </c>
      <c r="E1764">
        <v>1</v>
      </c>
      <c r="F1764">
        <v>1</v>
      </c>
      <c r="G1764">
        <v>1</v>
      </c>
      <c r="H1764">
        <v>3</v>
      </c>
      <c r="I1764" t="s">
        <v>245</v>
      </c>
      <c r="J1764" t="s">
        <v>247</v>
      </c>
      <c r="K1764" t="s">
        <v>246</v>
      </c>
      <c r="L1764">
        <v>1354</v>
      </c>
      <c r="N1764">
        <v>1010</v>
      </c>
      <c r="O1764" t="s">
        <v>237</v>
      </c>
      <c r="P1764" t="s">
        <v>237</v>
      </c>
      <c r="Q1764">
        <v>1</v>
      </c>
      <c r="W1764">
        <v>0</v>
      </c>
      <c r="X1764">
        <v>-1190793685</v>
      </c>
      <c r="Y1764">
        <v>100</v>
      </c>
      <c r="AA1764">
        <v>76.47</v>
      </c>
      <c r="AB1764">
        <v>0</v>
      </c>
      <c r="AC1764">
        <v>0</v>
      </c>
      <c r="AD1764">
        <v>0</v>
      </c>
      <c r="AE1764">
        <v>8.81</v>
      </c>
      <c r="AF1764">
        <v>0</v>
      </c>
      <c r="AG1764">
        <v>0</v>
      </c>
      <c r="AH1764">
        <v>0</v>
      </c>
      <c r="AI1764">
        <v>8.68</v>
      </c>
      <c r="AJ1764">
        <v>1</v>
      </c>
      <c r="AK1764">
        <v>1</v>
      </c>
      <c r="AL1764">
        <v>1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 t="s">
        <v>3</v>
      </c>
      <c r="AT1764">
        <v>100</v>
      </c>
      <c r="AU1764" t="s">
        <v>3</v>
      </c>
      <c r="AV1764">
        <v>0</v>
      </c>
      <c r="AW1764">
        <v>1</v>
      </c>
      <c r="AX1764">
        <v>-1</v>
      </c>
      <c r="AY1764">
        <v>0</v>
      </c>
      <c r="AZ1764">
        <v>0</v>
      </c>
      <c r="BA1764" t="s">
        <v>3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X1764">
        <f>Y1764*Source!I1833</f>
        <v>1</v>
      </c>
      <c r="CY1764">
        <f>AA1764</f>
        <v>76.47</v>
      </c>
      <c r="CZ1764">
        <f>AE1764</f>
        <v>8.81</v>
      </c>
      <c r="DA1764">
        <f>AI1764</f>
        <v>8.68</v>
      </c>
      <c r="DB1764">
        <f t="shared" si="277"/>
        <v>881</v>
      </c>
      <c r="DC1764">
        <f t="shared" si="278"/>
        <v>0</v>
      </c>
    </row>
    <row r="1765" spans="1:107">
      <c r="A1765">
        <f>ROW(Source!A1833)</f>
        <v>1833</v>
      </c>
      <c r="B1765">
        <v>36401907</v>
      </c>
      <c r="C1765">
        <v>36409673</v>
      </c>
      <c r="D1765">
        <v>29171808</v>
      </c>
      <c r="E1765">
        <v>1</v>
      </c>
      <c r="F1765">
        <v>1</v>
      </c>
      <c r="G1765">
        <v>1</v>
      </c>
      <c r="H1765">
        <v>3</v>
      </c>
      <c r="I1765" t="s">
        <v>705</v>
      </c>
      <c r="J1765" t="s">
        <v>706</v>
      </c>
      <c r="K1765" t="s">
        <v>707</v>
      </c>
      <c r="L1765">
        <v>1374</v>
      </c>
      <c r="N1765">
        <v>1013</v>
      </c>
      <c r="O1765" t="s">
        <v>708</v>
      </c>
      <c r="P1765" t="s">
        <v>708</v>
      </c>
      <c r="Q1765">
        <v>1</v>
      </c>
      <c r="W1765">
        <v>0</v>
      </c>
      <c r="X1765">
        <v>-915781824</v>
      </c>
      <c r="Y1765">
        <v>5.21</v>
      </c>
      <c r="AA1765">
        <v>1</v>
      </c>
      <c r="AB1765">
        <v>0</v>
      </c>
      <c r="AC1765">
        <v>0</v>
      </c>
      <c r="AD1765">
        <v>0</v>
      </c>
      <c r="AE1765">
        <v>1</v>
      </c>
      <c r="AF1765">
        <v>0</v>
      </c>
      <c r="AG1765">
        <v>0</v>
      </c>
      <c r="AH1765">
        <v>0</v>
      </c>
      <c r="AI1765">
        <v>1</v>
      </c>
      <c r="AJ1765">
        <v>1</v>
      </c>
      <c r="AK1765">
        <v>1</v>
      </c>
      <c r="AL1765">
        <v>1</v>
      </c>
      <c r="AN1765">
        <v>0</v>
      </c>
      <c r="AO1765">
        <v>1</v>
      </c>
      <c r="AP1765">
        <v>0</v>
      </c>
      <c r="AQ1765">
        <v>0</v>
      </c>
      <c r="AR1765">
        <v>0</v>
      </c>
      <c r="AS1765" t="s">
        <v>3</v>
      </c>
      <c r="AT1765">
        <v>5.21</v>
      </c>
      <c r="AU1765" t="s">
        <v>3</v>
      </c>
      <c r="AV1765">
        <v>0</v>
      </c>
      <c r="AW1765">
        <v>2</v>
      </c>
      <c r="AX1765">
        <v>36409689</v>
      </c>
      <c r="AY1765">
        <v>1</v>
      </c>
      <c r="AZ1765">
        <v>0</v>
      </c>
      <c r="BA1765">
        <v>1718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X1765">
        <f>Y1765*Source!I1833</f>
        <v>5.21E-2</v>
      </c>
      <c r="CY1765">
        <f>AA1765</f>
        <v>1</v>
      </c>
      <c r="CZ1765">
        <f>AE1765</f>
        <v>1</v>
      </c>
      <c r="DA1765">
        <f>AI1765</f>
        <v>1</v>
      </c>
      <c r="DB1765">
        <f t="shared" si="277"/>
        <v>5.21</v>
      </c>
      <c r="DC1765">
        <f t="shared" si="278"/>
        <v>0</v>
      </c>
    </row>
    <row r="1766" spans="1:107">
      <c r="A1766">
        <f>ROW(Source!A1836)</f>
        <v>1836</v>
      </c>
      <c r="B1766">
        <v>36401907</v>
      </c>
      <c r="C1766">
        <v>36409692</v>
      </c>
      <c r="D1766">
        <v>18442760</v>
      </c>
      <c r="E1766">
        <v>1</v>
      </c>
      <c r="F1766">
        <v>1</v>
      </c>
      <c r="G1766">
        <v>1</v>
      </c>
      <c r="H1766">
        <v>1</v>
      </c>
      <c r="I1766" t="s">
        <v>769</v>
      </c>
      <c r="J1766" t="s">
        <v>3</v>
      </c>
      <c r="K1766" t="s">
        <v>770</v>
      </c>
      <c r="L1766">
        <v>1369</v>
      </c>
      <c r="N1766">
        <v>1013</v>
      </c>
      <c r="O1766" t="s">
        <v>514</v>
      </c>
      <c r="P1766" t="s">
        <v>514</v>
      </c>
      <c r="Q1766">
        <v>1</v>
      </c>
      <c r="W1766">
        <v>0</v>
      </c>
      <c r="X1766">
        <v>1855713677</v>
      </c>
      <c r="Y1766">
        <v>29.945999999999998</v>
      </c>
      <c r="AA1766">
        <v>0</v>
      </c>
      <c r="AB1766">
        <v>0</v>
      </c>
      <c r="AC1766">
        <v>0</v>
      </c>
      <c r="AD1766">
        <v>354.22</v>
      </c>
      <c r="AE1766">
        <v>0</v>
      </c>
      <c r="AF1766">
        <v>0</v>
      </c>
      <c r="AG1766">
        <v>0</v>
      </c>
      <c r="AH1766">
        <v>354.22</v>
      </c>
      <c r="AI1766">
        <v>1</v>
      </c>
      <c r="AJ1766">
        <v>1</v>
      </c>
      <c r="AK1766">
        <v>1</v>
      </c>
      <c r="AL1766">
        <v>1</v>
      </c>
      <c r="AN1766">
        <v>0</v>
      </c>
      <c r="AO1766">
        <v>1</v>
      </c>
      <c r="AP1766">
        <v>1</v>
      </c>
      <c r="AQ1766">
        <v>0</v>
      </c>
      <c r="AR1766">
        <v>0</v>
      </c>
      <c r="AS1766" t="s">
        <v>3</v>
      </c>
      <c r="AT1766">
        <v>26.04</v>
      </c>
      <c r="AU1766" t="s">
        <v>134</v>
      </c>
      <c r="AV1766">
        <v>1</v>
      </c>
      <c r="AW1766">
        <v>2</v>
      </c>
      <c r="AX1766">
        <v>36409698</v>
      </c>
      <c r="AY1766">
        <v>1</v>
      </c>
      <c r="AZ1766">
        <v>0</v>
      </c>
      <c r="BA1766">
        <v>1719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X1766">
        <f>Y1766*Source!I1836</f>
        <v>8.2351500000000009</v>
      </c>
      <c r="CY1766">
        <f>AD1766</f>
        <v>354.22</v>
      </c>
      <c r="CZ1766">
        <f>AH1766</f>
        <v>354.22</v>
      </c>
      <c r="DA1766">
        <f>AL1766</f>
        <v>1</v>
      </c>
      <c r="DB1766">
        <f>ROUND((ROUND(AT1766*CZ1766,2)*1.15),2)</f>
        <v>10607.47</v>
      </c>
      <c r="DC1766">
        <f>ROUND((ROUND(AT1766*AG1766,2)*1.15),2)</f>
        <v>0</v>
      </c>
    </row>
    <row r="1767" spans="1:107">
      <c r="A1767">
        <f>ROW(Source!A1836)</f>
        <v>1836</v>
      </c>
      <c r="B1767">
        <v>36401907</v>
      </c>
      <c r="C1767">
        <v>36409692</v>
      </c>
      <c r="D1767">
        <v>29173472</v>
      </c>
      <c r="E1767">
        <v>1</v>
      </c>
      <c r="F1767">
        <v>1</v>
      </c>
      <c r="G1767">
        <v>1</v>
      </c>
      <c r="H1767">
        <v>2</v>
      </c>
      <c r="I1767" t="s">
        <v>577</v>
      </c>
      <c r="J1767" t="s">
        <v>578</v>
      </c>
      <c r="K1767" t="s">
        <v>579</v>
      </c>
      <c r="L1767">
        <v>1368</v>
      </c>
      <c r="N1767">
        <v>1011</v>
      </c>
      <c r="O1767" t="s">
        <v>520</v>
      </c>
      <c r="P1767" t="s">
        <v>520</v>
      </c>
      <c r="Q1767">
        <v>1</v>
      </c>
      <c r="W1767">
        <v>0</v>
      </c>
      <c r="X1767">
        <v>275932499</v>
      </c>
      <c r="Y1767">
        <v>9.125</v>
      </c>
      <c r="AA1767">
        <v>0</v>
      </c>
      <c r="AB1767">
        <v>12.75</v>
      </c>
      <c r="AC1767">
        <v>0</v>
      </c>
      <c r="AD1767">
        <v>0</v>
      </c>
      <c r="AE1767">
        <v>0</v>
      </c>
      <c r="AF1767">
        <v>3</v>
      </c>
      <c r="AG1767">
        <v>0</v>
      </c>
      <c r="AH1767">
        <v>0</v>
      </c>
      <c r="AI1767">
        <v>1</v>
      </c>
      <c r="AJ1767">
        <v>4.25</v>
      </c>
      <c r="AK1767">
        <v>33.32</v>
      </c>
      <c r="AL1767">
        <v>1</v>
      </c>
      <c r="AN1767">
        <v>0</v>
      </c>
      <c r="AO1767">
        <v>1</v>
      </c>
      <c r="AP1767">
        <v>1</v>
      </c>
      <c r="AQ1767">
        <v>0</v>
      </c>
      <c r="AR1767">
        <v>0</v>
      </c>
      <c r="AS1767" t="s">
        <v>3</v>
      </c>
      <c r="AT1767">
        <v>7.3</v>
      </c>
      <c r="AU1767" t="s">
        <v>133</v>
      </c>
      <c r="AV1767">
        <v>0</v>
      </c>
      <c r="AW1767">
        <v>2</v>
      </c>
      <c r="AX1767">
        <v>36409699</v>
      </c>
      <c r="AY1767">
        <v>1</v>
      </c>
      <c r="AZ1767">
        <v>0</v>
      </c>
      <c r="BA1767">
        <v>1720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X1767">
        <f>Y1767*Source!I1836</f>
        <v>2.5093750000000004</v>
      </c>
      <c r="CY1767">
        <f>AB1767</f>
        <v>12.75</v>
      </c>
      <c r="CZ1767">
        <f>AF1767</f>
        <v>3</v>
      </c>
      <c r="DA1767">
        <f>AJ1767</f>
        <v>4.25</v>
      </c>
      <c r="DB1767">
        <f>ROUND((ROUND(AT1767*CZ1767,2)*1.25),2)</f>
        <v>27.38</v>
      </c>
      <c r="DC1767">
        <f>ROUND((ROUND(AT1767*AG1767,2)*1.25),2)</f>
        <v>0</v>
      </c>
    </row>
    <row r="1768" spans="1:107">
      <c r="A1768">
        <f>ROW(Source!A1836)</f>
        <v>1836</v>
      </c>
      <c r="B1768">
        <v>36401907</v>
      </c>
      <c r="C1768">
        <v>36409692</v>
      </c>
      <c r="D1768">
        <v>29174580</v>
      </c>
      <c r="E1768">
        <v>1</v>
      </c>
      <c r="F1768">
        <v>1</v>
      </c>
      <c r="G1768">
        <v>1</v>
      </c>
      <c r="H1768">
        <v>2</v>
      </c>
      <c r="I1768" t="s">
        <v>632</v>
      </c>
      <c r="J1768" t="s">
        <v>633</v>
      </c>
      <c r="K1768" t="s">
        <v>634</v>
      </c>
      <c r="L1768">
        <v>1368</v>
      </c>
      <c r="N1768">
        <v>1011</v>
      </c>
      <c r="O1768" t="s">
        <v>520</v>
      </c>
      <c r="P1768" t="s">
        <v>520</v>
      </c>
      <c r="Q1768">
        <v>1</v>
      </c>
      <c r="W1768">
        <v>0</v>
      </c>
      <c r="X1768">
        <v>-169468834</v>
      </c>
      <c r="Y1768">
        <v>9.125</v>
      </c>
      <c r="AA1768">
        <v>0</v>
      </c>
      <c r="AB1768">
        <v>31.87</v>
      </c>
      <c r="AC1768">
        <v>0</v>
      </c>
      <c r="AD1768">
        <v>0</v>
      </c>
      <c r="AE1768">
        <v>0</v>
      </c>
      <c r="AF1768">
        <v>2.08</v>
      </c>
      <c r="AG1768">
        <v>0</v>
      </c>
      <c r="AH1768">
        <v>0</v>
      </c>
      <c r="AI1768">
        <v>1</v>
      </c>
      <c r="AJ1768">
        <v>15.32</v>
      </c>
      <c r="AK1768">
        <v>33.32</v>
      </c>
      <c r="AL1768">
        <v>1</v>
      </c>
      <c r="AN1768">
        <v>0</v>
      </c>
      <c r="AO1768">
        <v>1</v>
      </c>
      <c r="AP1768">
        <v>1</v>
      </c>
      <c r="AQ1768">
        <v>0</v>
      </c>
      <c r="AR1768">
        <v>0</v>
      </c>
      <c r="AS1768" t="s">
        <v>3</v>
      </c>
      <c r="AT1768">
        <v>7.3</v>
      </c>
      <c r="AU1768" t="s">
        <v>133</v>
      </c>
      <c r="AV1768">
        <v>0</v>
      </c>
      <c r="AW1768">
        <v>2</v>
      </c>
      <c r="AX1768">
        <v>36409700</v>
      </c>
      <c r="AY1768">
        <v>1</v>
      </c>
      <c r="AZ1768">
        <v>0</v>
      </c>
      <c r="BA1768">
        <v>1721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X1768">
        <f>Y1768*Source!I1836</f>
        <v>2.5093750000000004</v>
      </c>
      <c r="CY1768">
        <f>AB1768</f>
        <v>31.87</v>
      </c>
      <c r="CZ1768">
        <f>AF1768</f>
        <v>2.08</v>
      </c>
      <c r="DA1768">
        <f>AJ1768</f>
        <v>15.32</v>
      </c>
      <c r="DB1768">
        <f>ROUND((ROUND(AT1768*CZ1768,2)*1.25),2)</f>
        <v>18.98</v>
      </c>
      <c r="DC1768">
        <f>ROUND((ROUND(AT1768*AG1768,2)*1.25),2)</f>
        <v>0</v>
      </c>
    </row>
    <row r="1769" spans="1:107">
      <c r="A1769">
        <f>ROW(Source!A1836)</f>
        <v>1836</v>
      </c>
      <c r="B1769">
        <v>36401907</v>
      </c>
      <c r="C1769">
        <v>36409692</v>
      </c>
      <c r="D1769">
        <v>29174613</v>
      </c>
      <c r="E1769">
        <v>1</v>
      </c>
      <c r="F1769">
        <v>1</v>
      </c>
      <c r="G1769">
        <v>1</v>
      </c>
      <c r="H1769">
        <v>2</v>
      </c>
      <c r="I1769" t="s">
        <v>771</v>
      </c>
      <c r="J1769" t="s">
        <v>772</v>
      </c>
      <c r="K1769" t="s">
        <v>773</v>
      </c>
      <c r="L1769">
        <v>1368</v>
      </c>
      <c r="N1769">
        <v>1011</v>
      </c>
      <c r="O1769" t="s">
        <v>520</v>
      </c>
      <c r="P1769" t="s">
        <v>520</v>
      </c>
      <c r="Q1769">
        <v>1</v>
      </c>
      <c r="W1769">
        <v>0</v>
      </c>
      <c r="X1769">
        <v>494066865</v>
      </c>
      <c r="Y1769">
        <v>1.825</v>
      </c>
      <c r="AA1769">
        <v>0</v>
      </c>
      <c r="AB1769">
        <v>0.52</v>
      </c>
      <c r="AC1769">
        <v>0</v>
      </c>
      <c r="AD1769">
        <v>0</v>
      </c>
      <c r="AE1769">
        <v>0</v>
      </c>
      <c r="AF1769">
        <v>0.14000000000000001</v>
      </c>
      <c r="AG1769">
        <v>0</v>
      </c>
      <c r="AH1769">
        <v>0</v>
      </c>
      <c r="AI1769">
        <v>1</v>
      </c>
      <c r="AJ1769">
        <v>3.71</v>
      </c>
      <c r="AK1769">
        <v>33.32</v>
      </c>
      <c r="AL1769">
        <v>1</v>
      </c>
      <c r="AN1769">
        <v>0</v>
      </c>
      <c r="AO1769">
        <v>1</v>
      </c>
      <c r="AP1769">
        <v>1</v>
      </c>
      <c r="AQ1769">
        <v>0</v>
      </c>
      <c r="AR1769">
        <v>0</v>
      </c>
      <c r="AS1769" t="s">
        <v>3</v>
      </c>
      <c r="AT1769">
        <v>1.46</v>
      </c>
      <c r="AU1769" t="s">
        <v>133</v>
      </c>
      <c r="AV1769">
        <v>0</v>
      </c>
      <c r="AW1769">
        <v>2</v>
      </c>
      <c r="AX1769">
        <v>36409701</v>
      </c>
      <c r="AY1769">
        <v>1</v>
      </c>
      <c r="AZ1769">
        <v>0</v>
      </c>
      <c r="BA1769">
        <v>1722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X1769">
        <f>Y1769*Source!I1836</f>
        <v>0.50187500000000007</v>
      </c>
      <c r="CY1769">
        <f>AB1769</f>
        <v>0.52</v>
      </c>
      <c r="CZ1769">
        <f>AF1769</f>
        <v>0.14000000000000001</v>
      </c>
      <c r="DA1769">
        <f>AJ1769</f>
        <v>3.71</v>
      </c>
      <c r="DB1769">
        <f>ROUND((ROUND(AT1769*CZ1769,2)*1.25),2)</f>
        <v>0.25</v>
      </c>
      <c r="DC1769">
        <f>ROUND((ROUND(AT1769*AG1769,2)*1.25),2)</f>
        <v>0</v>
      </c>
    </row>
    <row r="1770" spans="1:107">
      <c r="A1770">
        <f>ROW(Source!A1836)</f>
        <v>1836</v>
      </c>
      <c r="B1770">
        <v>36401907</v>
      </c>
      <c r="C1770">
        <v>36409692</v>
      </c>
      <c r="D1770">
        <v>29174913</v>
      </c>
      <c r="E1770">
        <v>1</v>
      </c>
      <c r="F1770">
        <v>1</v>
      </c>
      <c r="G1770">
        <v>1</v>
      </c>
      <c r="H1770">
        <v>2</v>
      </c>
      <c r="I1770" t="s">
        <v>531</v>
      </c>
      <c r="J1770" t="s">
        <v>532</v>
      </c>
      <c r="K1770" t="s">
        <v>533</v>
      </c>
      <c r="L1770">
        <v>1368</v>
      </c>
      <c r="N1770">
        <v>1011</v>
      </c>
      <c r="O1770" t="s">
        <v>520</v>
      </c>
      <c r="P1770" t="s">
        <v>520</v>
      </c>
      <c r="Q1770">
        <v>1</v>
      </c>
      <c r="W1770">
        <v>0</v>
      </c>
      <c r="X1770">
        <v>458544584</v>
      </c>
      <c r="Y1770">
        <v>0.17500000000000002</v>
      </c>
      <c r="AA1770">
        <v>0</v>
      </c>
      <c r="AB1770">
        <v>932.72</v>
      </c>
      <c r="AC1770">
        <v>386.51</v>
      </c>
      <c r="AD1770">
        <v>0</v>
      </c>
      <c r="AE1770">
        <v>0</v>
      </c>
      <c r="AF1770">
        <v>87.17</v>
      </c>
      <c r="AG1770">
        <v>11.6</v>
      </c>
      <c r="AH1770">
        <v>0</v>
      </c>
      <c r="AI1770">
        <v>1</v>
      </c>
      <c r="AJ1770">
        <v>10.7</v>
      </c>
      <c r="AK1770">
        <v>33.32</v>
      </c>
      <c r="AL1770">
        <v>1</v>
      </c>
      <c r="AN1770">
        <v>0</v>
      </c>
      <c r="AO1770">
        <v>1</v>
      </c>
      <c r="AP1770">
        <v>1</v>
      </c>
      <c r="AQ1770">
        <v>0</v>
      </c>
      <c r="AR1770">
        <v>0</v>
      </c>
      <c r="AS1770" t="s">
        <v>3</v>
      </c>
      <c r="AT1770">
        <v>0.14000000000000001</v>
      </c>
      <c r="AU1770" t="s">
        <v>133</v>
      </c>
      <c r="AV1770">
        <v>0</v>
      </c>
      <c r="AW1770">
        <v>2</v>
      </c>
      <c r="AX1770">
        <v>36409702</v>
      </c>
      <c r="AY1770">
        <v>1</v>
      </c>
      <c r="AZ1770">
        <v>0</v>
      </c>
      <c r="BA1770">
        <v>1723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X1770">
        <f>Y1770*Source!I1836</f>
        <v>4.8125000000000008E-2</v>
      </c>
      <c r="CY1770">
        <f>AB1770</f>
        <v>932.72</v>
      </c>
      <c r="CZ1770">
        <f>AF1770</f>
        <v>87.17</v>
      </c>
      <c r="DA1770">
        <f>AJ1770</f>
        <v>10.7</v>
      </c>
      <c r="DB1770">
        <f>ROUND((ROUND(AT1770*CZ1770,2)*1.25),2)</f>
        <v>15.25</v>
      </c>
      <c r="DC1770">
        <f>ROUND((ROUND(AT1770*AG1770,2)*1.25),2)</f>
        <v>2.0299999999999998</v>
      </c>
    </row>
    <row r="1771" spans="1:107">
      <c r="A1771">
        <f>ROW(Source!A1841)</f>
        <v>1841</v>
      </c>
      <c r="B1771">
        <v>36401907</v>
      </c>
      <c r="C1771">
        <v>36409712</v>
      </c>
      <c r="D1771">
        <v>18442760</v>
      </c>
      <c r="E1771">
        <v>1</v>
      </c>
      <c r="F1771">
        <v>1</v>
      </c>
      <c r="G1771">
        <v>1</v>
      </c>
      <c r="H1771">
        <v>1</v>
      </c>
      <c r="I1771" t="s">
        <v>769</v>
      </c>
      <c r="J1771" t="s">
        <v>3</v>
      </c>
      <c r="K1771" t="s">
        <v>770</v>
      </c>
      <c r="L1771">
        <v>1369</v>
      </c>
      <c r="N1771">
        <v>1013</v>
      </c>
      <c r="O1771" t="s">
        <v>514</v>
      </c>
      <c r="P1771" t="s">
        <v>514</v>
      </c>
      <c r="Q1771">
        <v>1</v>
      </c>
      <c r="W1771">
        <v>0</v>
      </c>
      <c r="X1771">
        <v>1855713677</v>
      </c>
      <c r="Y1771">
        <v>42.009499999999996</v>
      </c>
      <c r="AA1771">
        <v>0</v>
      </c>
      <c r="AB1771">
        <v>0</v>
      </c>
      <c r="AC1771">
        <v>0</v>
      </c>
      <c r="AD1771">
        <v>354.22</v>
      </c>
      <c r="AE1771">
        <v>0</v>
      </c>
      <c r="AF1771">
        <v>0</v>
      </c>
      <c r="AG1771">
        <v>0</v>
      </c>
      <c r="AH1771">
        <v>354.22</v>
      </c>
      <c r="AI1771">
        <v>1</v>
      </c>
      <c r="AJ1771">
        <v>1</v>
      </c>
      <c r="AK1771">
        <v>1</v>
      </c>
      <c r="AL1771">
        <v>1</v>
      </c>
      <c r="AN1771">
        <v>0</v>
      </c>
      <c r="AO1771">
        <v>1</v>
      </c>
      <c r="AP1771">
        <v>1</v>
      </c>
      <c r="AQ1771">
        <v>0</v>
      </c>
      <c r="AR1771">
        <v>0</v>
      </c>
      <c r="AS1771" t="s">
        <v>3</v>
      </c>
      <c r="AT1771">
        <v>36.53</v>
      </c>
      <c r="AU1771" t="s">
        <v>134</v>
      </c>
      <c r="AV1771">
        <v>1</v>
      </c>
      <c r="AW1771">
        <v>2</v>
      </c>
      <c r="AX1771">
        <v>36409716</v>
      </c>
      <c r="AY1771">
        <v>1</v>
      </c>
      <c r="AZ1771">
        <v>0</v>
      </c>
      <c r="BA1771">
        <v>1729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X1771">
        <f>Y1771*Source!I1841</f>
        <v>2.5205699999999998</v>
      </c>
      <c r="CY1771">
        <f>AD1771</f>
        <v>354.22</v>
      </c>
      <c r="CZ1771">
        <f>AH1771</f>
        <v>354.22</v>
      </c>
      <c r="DA1771">
        <f>AL1771</f>
        <v>1</v>
      </c>
      <c r="DB1771">
        <f>ROUND((ROUND(AT1771*CZ1771,2)*1.15),2)</f>
        <v>14880.61</v>
      </c>
      <c r="DC1771">
        <f>ROUND((ROUND(AT1771*AG1771,2)*1.15),2)</f>
        <v>0</v>
      </c>
    </row>
    <row r="1772" spans="1:107">
      <c r="A1772">
        <f>ROW(Source!A1841)</f>
        <v>1841</v>
      </c>
      <c r="B1772">
        <v>36401907</v>
      </c>
      <c r="C1772">
        <v>36409712</v>
      </c>
      <c r="D1772">
        <v>29109376</v>
      </c>
      <c r="E1772">
        <v>1</v>
      </c>
      <c r="F1772">
        <v>1</v>
      </c>
      <c r="G1772">
        <v>1</v>
      </c>
      <c r="H1772">
        <v>3</v>
      </c>
      <c r="I1772" t="s">
        <v>326</v>
      </c>
      <c r="J1772" t="s">
        <v>328</v>
      </c>
      <c r="K1772" t="s">
        <v>327</v>
      </c>
      <c r="L1772">
        <v>1346</v>
      </c>
      <c r="N1772">
        <v>1009</v>
      </c>
      <c r="O1772" t="s">
        <v>160</v>
      </c>
      <c r="P1772" t="s">
        <v>160</v>
      </c>
      <c r="Q1772">
        <v>1</v>
      </c>
      <c r="W1772">
        <v>0</v>
      </c>
      <c r="X1772">
        <v>-501888552</v>
      </c>
      <c r="Y1772">
        <v>1.25</v>
      </c>
      <c r="AA1772">
        <v>25647.39</v>
      </c>
      <c r="AB1772">
        <v>0</v>
      </c>
      <c r="AC1772">
        <v>0</v>
      </c>
      <c r="AD1772">
        <v>0</v>
      </c>
      <c r="AE1772">
        <v>4894.54</v>
      </c>
      <c r="AF1772">
        <v>0</v>
      </c>
      <c r="AG1772">
        <v>0</v>
      </c>
      <c r="AH1772">
        <v>0</v>
      </c>
      <c r="AI1772">
        <v>5.24</v>
      </c>
      <c r="AJ1772">
        <v>1</v>
      </c>
      <c r="AK1772">
        <v>1</v>
      </c>
      <c r="AL1772">
        <v>1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 t="s">
        <v>3</v>
      </c>
      <c r="AT1772">
        <v>1.25</v>
      </c>
      <c r="AU1772" t="s">
        <v>3</v>
      </c>
      <c r="AV1772">
        <v>0</v>
      </c>
      <c r="AW1772">
        <v>2</v>
      </c>
      <c r="AX1772">
        <v>36409717</v>
      </c>
      <c r="AY1772">
        <v>1</v>
      </c>
      <c r="AZ1772">
        <v>6144</v>
      </c>
      <c r="BA1772">
        <v>1730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X1772">
        <f>Y1772*Source!I1841</f>
        <v>7.4999999999999997E-2</v>
      </c>
      <c r="CY1772">
        <f>AA1772</f>
        <v>25647.39</v>
      </c>
      <c r="CZ1772">
        <f>AE1772</f>
        <v>4894.54</v>
      </c>
      <c r="DA1772">
        <f>AI1772</f>
        <v>5.24</v>
      </c>
      <c r="DB1772">
        <f>ROUND(ROUND(AT1772*CZ1772,2),2)</f>
        <v>6118.18</v>
      </c>
      <c r="DC1772">
        <f>ROUND(ROUND(AT1772*AG1772,2),2)</f>
        <v>0</v>
      </c>
    </row>
    <row r="1773" spans="1:107">
      <c r="A1773">
        <f>ROW(Source!A1841)</f>
        <v>1841</v>
      </c>
      <c r="B1773">
        <v>36401907</v>
      </c>
      <c r="C1773">
        <v>36409712</v>
      </c>
      <c r="D1773">
        <v>29109730</v>
      </c>
      <c r="E1773">
        <v>1</v>
      </c>
      <c r="F1773">
        <v>1</v>
      </c>
      <c r="G1773">
        <v>1</v>
      </c>
      <c r="H1773">
        <v>3</v>
      </c>
      <c r="I1773" t="s">
        <v>330</v>
      </c>
      <c r="J1773" t="s">
        <v>332</v>
      </c>
      <c r="K1773" t="s">
        <v>331</v>
      </c>
      <c r="L1773">
        <v>1327</v>
      </c>
      <c r="N1773">
        <v>1005</v>
      </c>
      <c r="O1773" t="s">
        <v>155</v>
      </c>
      <c r="P1773" t="s">
        <v>155</v>
      </c>
      <c r="Q1773">
        <v>1</v>
      </c>
      <c r="W1773">
        <v>0</v>
      </c>
      <c r="X1773">
        <v>650529573</v>
      </c>
      <c r="Y1773">
        <v>100</v>
      </c>
      <c r="AA1773">
        <v>372.63</v>
      </c>
      <c r="AB1773">
        <v>0</v>
      </c>
      <c r="AC1773">
        <v>0</v>
      </c>
      <c r="AD1773">
        <v>0</v>
      </c>
      <c r="AE1773">
        <v>37.299999999999997</v>
      </c>
      <c r="AF1773">
        <v>0</v>
      </c>
      <c r="AG1773">
        <v>0</v>
      </c>
      <c r="AH1773">
        <v>0</v>
      </c>
      <c r="AI1773">
        <v>9.99</v>
      </c>
      <c r="AJ1773">
        <v>1</v>
      </c>
      <c r="AK1773">
        <v>1</v>
      </c>
      <c r="AL1773">
        <v>1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 t="s">
        <v>3</v>
      </c>
      <c r="AT1773">
        <v>100</v>
      </c>
      <c r="AU1773" t="s">
        <v>3</v>
      </c>
      <c r="AV1773">
        <v>0</v>
      </c>
      <c r="AW1773">
        <v>2</v>
      </c>
      <c r="AX1773">
        <v>36409718</v>
      </c>
      <c r="AY1773">
        <v>1</v>
      </c>
      <c r="AZ1773">
        <v>6144</v>
      </c>
      <c r="BA1773">
        <v>1731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X1773">
        <f>Y1773*Source!I1841</f>
        <v>6</v>
      </c>
      <c r="CY1773">
        <f>AA1773</f>
        <v>372.63</v>
      </c>
      <c r="CZ1773">
        <f>AE1773</f>
        <v>37.299999999999997</v>
      </c>
      <c r="DA1773">
        <f>AI1773</f>
        <v>9.99</v>
      </c>
      <c r="DB1773">
        <f>ROUND(ROUND(AT1773*CZ1773,2),2)</f>
        <v>3730</v>
      </c>
      <c r="DC1773">
        <f>ROUND(ROUND(AT1773*AG1773,2),2)</f>
        <v>0</v>
      </c>
    </row>
    <row r="1774" spans="1:107">
      <c r="A1774">
        <f>ROW(Source!A1844)</f>
        <v>1844</v>
      </c>
      <c r="B1774">
        <v>36401907</v>
      </c>
      <c r="C1774">
        <v>36409721</v>
      </c>
      <c r="D1774">
        <v>29364679</v>
      </c>
      <c r="E1774">
        <v>1</v>
      </c>
      <c r="F1774">
        <v>1</v>
      </c>
      <c r="G1774">
        <v>1</v>
      </c>
      <c r="H1774">
        <v>1</v>
      </c>
      <c r="I1774" t="s">
        <v>688</v>
      </c>
      <c r="J1774" t="s">
        <v>3</v>
      </c>
      <c r="K1774" t="s">
        <v>689</v>
      </c>
      <c r="L1774">
        <v>1369</v>
      </c>
      <c r="N1774">
        <v>1013</v>
      </c>
      <c r="O1774" t="s">
        <v>514</v>
      </c>
      <c r="P1774" t="s">
        <v>514</v>
      </c>
      <c r="Q1774">
        <v>1</v>
      </c>
      <c r="W1774">
        <v>0</v>
      </c>
      <c r="X1774">
        <v>931378261</v>
      </c>
      <c r="Y1774">
        <v>108.56</v>
      </c>
      <c r="AA1774">
        <v>0</v>
      </c>
      <c r="AB1774">
        <v>0</v>
      </c>
      <c r="AC1774">
        <v>0</v>
      </c>
      <c r="AD1774">
        <v>316.85000000000002</v>
      </c>
      <c r="AE1774">
        <v>0</v>
      </c>
      <c r="AF1774">
        <v>0</v>
      </c>
      <c r="AG1774">
        <v>0</v>
      </c>
      <c r="AH1774">
        <v>316.85000000000002</v>
      </c>
      <c r="AI1774">
        <v>1</v>
      </c>
      <c r="AJ1774">
        <v>1</v>
      </c>
      <c r="AK1774">
        <v>1</v>
      </c>
      <c r="AL1774">
        <v>1</v>
      </c>
      <c r="AN1774">
        <v>0</v>
      </c>
      <c r="AO1774">
        <v>1</v>
      </c>
      <c r="AP1774">
        <v>1</v>
      </c>
      <c r="AQ1774">
        <v>0</v>
      </c>
      <c r="AR1774">
        <v>0</v>
      </c>
      <c r="AS1774" t="s">
        <v>3</v>
      </c>
      <c r="AT1774">
        <v>94.4</v>
      </c>
      <c r="AU1774" t="s">
        <v>134</v>
      </c>
      <c r="AV1774">
        <v>1</v>
      </c>
      <c r="AW1774">
        <v>2</v>
      </c>
      <c r="AX1774">
        <v>36409729</v>
      </c>
      <c r="AY1774">
        <v>1</v>
      </c>
      <c r="AZ1774">
        <v>0</v>
      </c>
      <c r="BA1774">
        <v>1732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X1774">
        <f>Y1774*Source!I1844</f>
        <v>6.5136000000000003</v>
      </c>
      <c r="CY1774">
        <f>AD1774</f>
        <v>316.85000000000002</v>
      </c>
      <c r="CZ1774">
        <f>AH1774</f>
        <v>316.85000000000002</v>
      </c>
      <c r="DA1774">
        <f>AL1774</f>
        <v>1</v>
      </c>
      <c r="DB1774">
        <f>ROUND((ROUND(AT1774*CZ1774,2)*1.15),2)</f>
        <v>34397.24</v>
      </c>
      <c r="DC1774">
        <f>ROUND((ROUND(AT1774*AG1774,2)*1.15),2)</f>
        <v>0</v>
      </c>
    </row>
    <row r="1775" spans="1:107">
      <c r="A1775">
        <f>ROW(Source!A1844)</f>
        <v>1844</v>
      </c>
      <c r="B1775">
        <v>36401907</v>
      </c>
      <c r="C1775">
        <v>36409721</v>
      </c>
      <c r="D1775">
        <v>121548</v>
      </c>
      <c r="E1775">
        <v>1</v>
      </c>
      <c r="F1775">
        <v>1</v>
      </c>
      <c r="G1775">
        <v>1</v>
      </c>
      <c r="H1775">
        <v>1</v>
      </c>
      <c r="I1775" t="s">
        <v>35</v>
      </c>
      <c r="J1775" t="s">
        <v>3</v>
      </c>
      <c r="K1775" t="s">
        <v>515</v>
      </c>
      <c r="L1775">
        <v>608254</v>
      </c>
      <c r="N1775">
        <v>1013</v>
      </c>
      <c r="O1775" t="s">
        <v>516</v>
      </c>
      <c r="P1775" t="s">
        <v>516</v>
      </c>
      <c r="Q1775">
        <v>1</v>
      </c>
      <c r="W1775">
        <v>0</v>
      </c>
      <c r="X1775">
        <v>-185737400</v>
      </c>
      <c r="Y1775">
        <v>0.2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1</v>
      </c>
      <c r="AJ1775">
        <v>1</v>
      </c>
      <c r="AK1775">
        <v>1</v>
      </c>
      <c r="AL1775">
        <v>1</v>
      </c>
      <c r="AN1775">
        <v>0</v>
      </c>
      <c r="AO1775">
        <v>1</v>
      </c>
      <c r="AP1775">
        <v>0</v>
      </c>
      <c r="AQ1775">
        <v>0</v>
      </c>
      <c r="AR1775">
        <v>0</v>
      </c>
      <c r="AS1775" t="s">
        <v>3</v>
      </c>
      <c r="AT1775">
        <v>0.2</v>
      </c>
      <c r="AU1775" t="s">
        <v>3</v>
      </c>
      <c r="AV1775">
        <v>2</v>
      </c>
      <c r="AW1775">
        <v>2</v>
      </c>
      <c r="AX1775">
        <v>36409730</v>
      </c>
      <c r="AY1775">
        <v>1</v>
      </c>
      <c r="AZ1775">
        <v>0</v>
      </c>
      <c r="BA1775">
        <v>1733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X1775">
        <f>Y1775*Source!I1844</f>
        <v>1.2E-2</v>
      </c>
      <c r="CY1775">
        <f>AD1775</f>
        <v>0</v>
      </c>
      <c r="CZ1775">
        <f>AH1775</f>
        <v>0</v>
      </c>
      <c r="DA1775">
        <f>AL1775</f>
        <v>1</v>
      </c>
      <c r="DB1775">
        <f t="shared" ref="DB1775:DB1794" si="279">ROUND(ROUND(AT1775*CZ1775,2),2)</f>
        <v>0</v>
      </c>
      <c r="DC1775">
        <f t="shared" ref="DC1775:DC1794" si="280">ROUND(ROUND(AT1775*AG1775,2),2)</f>
        <v>0</v>
      </c>
    </row>
    <row r="1776" spans="1:107">
      <c r="A1776">
        <f>ROW(Source!A1844)</f>
        <v>1844</v>
      </c>
      <c r="B1776">
        <v>36401907</v>
      </c>
      <c r="C1776">
        <v>36409721</v>
      </c>
      <c r="D1776">
        <v>29172362</v>
      </c>
      <c r="E1776">
        <v>1</v>
      </c>
      <c r="F1776">
        <v>1</v>
      </c>
      <c r="G1776">
        <v>1</v>
      </c>
      <c r="H1776">
        <v>2</v>
      </c>
      <c r="I1776" t="s">
        <v>690</v>
      </c>
      <c r="J1776" t="s">
        <v>691</v>
      </c>
      <c r="K1776" t="s">
        <v>692</v>
      </c>
      <c r="L1776">
        <v>1368</v>
      </c>
      <c r="N1776">
        <v>1011</v>
      </c>
      <c r="O1776" t="s">
        <v>520</v>
      </c>
      <c r="P1776" t="s">
        <v>520</v>
      </c>
      <c r="Q1776">
        <v>1</v>
      </c>
      <c r="W1776">
        <v>0</v>
      </c>
      <c r="X1776">
        <v>2071614860</v>
      </c>
      <c r="Y1776">
        <v>0.2</v>
      </c>
      <c r="AA1776">
        <v>0</v>
      </c>
      <c r="AB1776">
        <v>1113.56</v>
      </c>
      <c r="AC1776">
        <v>449.82</v>
      </c>
      <c r="AD1776">
        <v>0</v>
      </c>
      <c r="AE1776">
        <v>0</v>
      </c>
      <c r="AF1776">
        <v>134.65</v>
      </c>
      <c r="AG1776">
        <v>13.5</v>
      </c>
      <c r="AH1776">
        <v>0</v>
      </c>
      <c r="AI1776">
        <v>1</v>
      </c>
      <c r="AJ1776">
        <v>8.27</v>
      </c>
      <c r="AK1776">
        <v>33.32</v>
      </c>
      <c r="AL1776">
        <v>1</v>
      </c>
      <c r="AN1776">
        <v>0</v>
      </c>
      <c r="AO1776">
        <v>1</v>
      </c>
      <c r="AP1776">
        <v>0</v>
      </c>
      <c r="AQ1776">
        <v>0</v>
      </c>
      <c r="AR1776">
        <v>0</v>
      </c>
      <c r="AS1776" t="s">
        <v>3</v>
      </c>
      <c r="AT1776">
        <v>0.2</v>
      </c>
      <c r="AU1776" t="s">
        <v>3</v>
      </c>
      <c r="AV1776">
        <v>0</v>
      </c>
      <c r="AW1776">
        <v>2</v>
      </c>
      <c r="AX1776">
        <v>36409731</v>
      </c>
      <c r="AY1776">
        <v>1</v>
      </c>
      <c r="AZ1776">
        <v>0</v>
      </c>
      <c r="BA1776">
        <v>1734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X1776">
        <f>Y1776*Source!I1844</f>
        <v>1.2E-2</v>
      </c>
      <c r="CY1776">
        <f>AB1776</f>
        <v>1113.56</v>
      </c>
      <c r="CZ1776">
        <f>AF1776</f>
        <v>134.65</v>
      </c>
      <c r="DA1776">
        <f>AJ1776</f>
        <v>8.27</v>
      </c>
      <c r="DB1776">
        <f t="shared" si="279"/>
        <v>26.93</v>
      </c>
      <c r="DC1776">
        <f t="shared" si="280"/>
        <v>2.7</v>
      </c>
    </row>
    <row r="1777" spans="1:107">
      <c r="A1777">
        <f>ROW(Source!A1844)</f>
        <v>1844</v>
      </c>
      <c r="B1777">
        <v>36401907</v>
      </c>
      <c r="C1777">
        <v>36409721</v>
      </c>
      <c r="D1777">
        <v>29174913</v>
      </c>
      <c r="E1777">
        <v>1</v>
      </c>
      <c r="F1777">
        <v>1</v>
      </c>
      <c r="G1777">
        <v>1</v>
      </c>
      <c r="H1777">
        <v>2</v>
      </c>
      <c r="I1777" t="s">
        <v>531</v>
      </c>
      <c r="J1777" t="s">
        <v>532</v>
      </c>
      <c r="K1777" t="s">
        <v>533</v>
      </c>
      <c r="L1777">
        <v>1368</v>
      </c>
      <c r="N1777">
        <v>1011</v>
      </c>
      <c r="O1777" t="s">
        <v>520</v>
      </c>
      <c r="P1777" t="s">
        <v>520</v>
      </c>
      <c r="Q1777">
        <v>1</v>
      </c>
      <c r="W1777">
        <v>0</v>
      </c>
      <c r="X1777">
        <v>458544584</v>
      </c>
      <c r="Y1777">
        <v>0.2</v>
      </c>
      <c r="AA1777">
        <v>0</v>
      </c>
      <c r="AB1777">
        <v>932.72</v>
      </c>
      <c r="AC1777">
        <v>386.51</v>
      </c>
      <c r="AD1777">
        <v>0</v>
      </c>
      <c r="AE1777">
        <v>0</v>
      </c>
      <c r="AF1777">
        <v>87.17</v>
      </c>
      <c r="AG1777">
        <v>11.6</v>
      </c>
      <c r="AH1777">
        <v>0</v>
      </c>
      <c r="AI1777">
        <v>1</v>
      </c>
      <c r="AJ1777">
        <v>10.7</v>
      </c>
      <c r="AK1777">
        <v>33.32</v>
      </c>
      <c r="AL1777">
        <v>1</v>
      </c>
      <c r="AN1777">
        <v>0</v>
      </c>
      <c r="AO1777">
        <v>1</v>
      </c>
      <c r="AP1777">
        <v>0</v>
      </c>
      <c r="AQ1777">
        <v>0</v>
      </c>
      <c r="AR1777">
        <v>0</v>
      </c>
      <c r="AS1777" t="s">
        <v>3</v>
      </c>
      <c r="AT1777">
        <v>0.2</v>
      </c>
      <c r="AU1777" t="s">
        <v>3</v>
      </c>
      <c r="AV1777">
        <v>0</v>
      </c>
      <c r="AW1777">
        <v>2</v>
      </c>
      <c r="AX1777">
        <v>36409732</v>
      </c>
      <c r="AY1777">
        <v>1</v>
      </c>
      <c r="AZ1777">
        <v>0</v>
      </c>
      <c r="BA1777">
        <v>1735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X1777">
        <f>Y1777*Source!I1844</f>
        <v>1.2E-2</v>
      </c>
      <c r="CY1777">
        <f>AB1777</f>
        <v>932.72</v>
      </c>
      <c r="CZ1777">
        <f>AF1777</f>
        <v>87.17</v>
      </c>
      <c r="DA1777">
        <f>AJ1777</f>
        <v>10.7</v>
      </c>
      <c r="DB1777">
        <f t="shared" si="279"/>
        <v>17.43</v>
      </c>
      <c r="DC1777">
        <f t="shared" si="280"/>
        <v>2.3199999999999998</v>
      </c>
    </row>
    <row r="1778" spans="1:107">
      <c r="A1778">
        <f>ROW(Source!A1844)</f>
        <v>1844</v>
      </c>
      <c r="B1778">
        <v>36401907</v>
      </c>
      <c r="C1778">
        <v>36409721</v>
      </c>
      <c r="D1778">
        <v>29164111</v>
      </c>
      <c r="E1778">
        <v>1</v>
      </c>
      <c r="F1778">
        <v>1</v>
      </c>
      <c r="G1778">
        <v>1</v>
      </c>
      <c r="H1778">
        <v>3</v>
      </c>
      <c r="I1778" t="s">
        <v>736</v>
      </c>
      <c r="J1778" t="s">
        <v>737</v>
      </c>
      <c r="K1778" t="s">
        <v>738</v>
      </c>
      <c r="L1778">
        <v>1355</v>
      </c>
      <c r="N1778">
        <v>1010</v>
      </c>
      <c r="O1778" t="s">
        <v>58</v>
      </c>
      <c r="P1778" t="s">
        <v>58</v>
      </c>
      <c r="Q1778">
        <v>100</v>
      </c>
      <c r="W1778">
        <v>0</v>
      </c>
      <c r="X1778">
        <v>-1689080274</v>
      </c>
      <c r="Y1778">
        <v>1.02</v>
      </c>
      <c r="AA1778">
        <v>783</v>
      </c>
      <c r="AB1778">
        <v>0</v>
      </c>
      <c r="AC1778">
        <v>0</v>
      </c>
      <c r="AD1778">
        <v>0</v>
      </c>
      <c r="AE1778">
        <v>100</v>
      </c>
      <c r="AF1778">
        <v>0</v>
      </c>
      <c r="AG1778">
        <v>0</v>
      </c>
      <c r="AH1778">
        <v>0</v>
      </c>
      <c r="AI1778">
        <v>7.83</v>
      </c>
      <c r="AJ1778">
        <v>1</v>
      </c>
      <c r="AK1778">
        <v>1</v>
      </c>
      <c r="AL1778">
        <v>1</v>
      </c>
      <c r="AN1778">
        <v>0</v>
      </c>
      <c r="AO1778">
        <v>1</v>
      </c>
      <c r="AP1778">
        <v>0</v>
      </c>
      <c r="AQ1778">
        <v>0</v>
      </c>
      <c r="AR1778">
        <v>0</v>
      </c>
      <c r="AS1778" t="s">
        <v>3</v>
      </c>
      <c r="AT1778">
        <v>1.02</v>
      </c>
      <c r="AU1778" t="s">
        <v>3</v>
      </c>
      <c r="AV1778">
        <v>0</v>
      </c>
      <c r="AW1778">
        <v>2</v>
      </c>
      <c r="AX1778">
        <v>36409733</v>
      </c>
      <c r="AY1778">
        <v>1</v>
      </c>
      <c r="AZ1778">
        <v>0</v>
      </c>
      <c r="BA1778">
        <v>1736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X1778">
        <f>Y1778*Source!I1844</f>
        <v>6.1199999999999997E-2</v>
      </c>
      <c r="CY1778">
        <f>AA1778</f>
        <v>783</v>
      </c>
      <c r="CZ1778">
        <f>AE1778</f>
        <v>100</v>
      </c>
      <c r="DA1778">
        <f>AI1778</f>
        <v>7.83</v>
      </c>
      <c r="DB1778">
        <f t="shared" si="279"/>
        <v>102</v>
      </c>
      <c r="DC1778">
        <f t="shared" si="280"/>
        <v>0</v>
      </c>
    </row>
    <row r="1779" spans="1:107">
      <c r="A1779">
        <f>ROW(Source!A1844)</f>
        <v>1844</v>
      </c>
      <c r="B1779">
        <v>36401907</v>
      </c>
      <c r="C1779">
        <v>36409721</v>
      </c>
      <c r="D1779">
        <v>29170288</v>
      </c>
      <c r="E1779">
        <v>1</v>
      </c>
      <c r="F1779">
        <v>1</v>
      </c>
      <c r="G1779">
        <v>1</v>
      </c>
      <c r="H1779">
        <v>3</v>
      </c>
      <c r="I1779" t="s">
        <v>258</v>
      </c>
      <c r="J1779" t="s">
        <v>260</v>
      </c>
      <c r="K1779" t="s">
        <v>259</v>
      </c>
      <c r="L1779">
        <v>1354</v>
      </c>
      <c r="N1779">
        <v>1010</v>
      </c>
      <c r="O1779" t="s">
        <v>237</v>
      </c>
      <c r="P1779" t="s">
        <v>237</v>
      </c>
      <c r="Q1779">
        <v>1</v>
      </c>
      <c r="W1779">
        <v>0</v>
      </c>
      <c r="X1779">
        <v>-1432988646</v>
      </c>
      <c r="Y1779">
        <v>100</v>
      </c>
      <c r="AA1779">
        <v>54.36</v>
      </c>
      <c r="AB1779">
        <v>0</v>
      </c>
      <c r="AC1779">
        <v>0</v>
      </c>
      <c r="AD1779">
        <v>0</v>
      </c>
      <c r="AE1779">
        <v>15.27</v>
      </c>
      <c r="AF1779">
        <v>0</v>
      </c>
      <c r="AG1779">
        <v>0</v>
      </c>
      <c r="AH1779">
        <v>0</v>
      </c>
      <c r="AI1779">
        <v>3.56</v>
      </c>
      <c r="AJ1779">
        <v>1</v>
      </c>
      <c r="AK1779">
        <v>1</v>
      </c>
      <c r="AL1779">
        <v>1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 t="s">
        <v>3</v>
      </c>
      <c r="AT1779">
        <v>100</v>
      </c>
      <c r="AU1779" t="s">
        <v>3</v>
      </c>
      <c r="AV1779">
        <v>0</v>
      </c>
      <c r="AW1779">
        <v>1</v>
      </c>
      <c r="AX1779">
        <v>-1</v>
      </c>
      <c r="AY1779">
        <v>0</v>
      </c>
      <c r="AZ1779">
        <v>0</v>
      </c>
      <c r="BA1779" t="s">
        <v>3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X1779">
        <f>Y1779*Source!I1844</f>
        <v>6</v>
      </c>
      <c r="CY1779">
        <f>AA1779</f>
        <v>54.36</v>
      </c>
      <c r="CZ1779">
        <f>AE1779</f>
        <v>15.27</v>
      </c>
      <c r="DA1779">
        <f>AI1779</f>
        <v>3.56</v>
      </c>
      <c r="DB1779">
        <f t="shared" si="279"/>
        <v>1527</v>
      </c>
      <c r="DC1779">
        <f t="shared" si="280"/>
        <v>0</v>
      </c>
    </row>
    <row r="1780" spans="1:107">
      <c r="A1780">
        <f>ROW(Source!A1844)</f>
        <v>1844</v>
      </c>
      <c r="B1780">
        <v>36401907</v>
      </c>
      <c r="C1780">
        <v>36409721</v>
      </c>
      <c r="D1780">
        <v>29171808</v>
      </c>
      <c r="E1780">
        <v>1</v>
      </c>
      <c r="F1780">
        <v>1</v>
      </c>
      <c r="G1780">
        <v>1</v>
      </c>
      <c r="H1780">
        <v>3</v>
      </c>
      <c r="I1780" t="s">
        <v>705</v>
      </c>
      <c r="J1780" t="s">
        <v>706</v>
      </c>
      <c r="K1780" t="s">
        <v>707</v>
      </c>
      <c r="L1780">
        <v>1374</v>
      </c>
      <c r="N1780">
        <v>1013</v>
      </c>
      <c r="O1780" t="s">
        <v>708</v>
      </c>
      <c r="P1780" t="s">
        <v>708</v>
      </c>
      <c r="Q1780">
        <v>1</v>
      </c>
      <c r="W1780">
        <v>0</v>
      </c>
      <c r="X1780">
        <v>-915781824</v>
      </c>
      <c r="Y1780">
        <v>18.73</v>
      </c>
      <c r="AA1780">
        <v>1</v>
      </c>
      <c r="AB1780">
        <v>0</v>
      </c>
      <c r="AC1780">
        <v>0</v>
      </c>
      <c r="AD1780">
        <v>0</v>
      </c>
      <c r="AE1780">
        <v>1</v>
      </c>
      <c r="AF1780">
        <v>0</v>
      </c>
      <c r="AG1780">
        <v>0</v>
      </c>
      <c r="AH1780">
        <v>0</v>
      </c>
      <c r="AI1780">
        <v>1</v>
      </c>
      <c r="AJ1780">
        <v>1</v>
      </c>
      <c r="AK1780">
        <v>1</v>
      </c>
      <c r="AL1780">
        <v>1</v>
      </c>
      <c r="AN1780">
        <v>0</v>
      </c>
      <c r="AO1780">
        <v>1</v>
      </c>
      <c r="AP1780">
        <v>0</v>
      </c>
      <c r="AQ1780">
        <v>0</v>
      </c>
      <c r="AR1780">
        <v>0</v>
      </c>
      <c r="AS1780" t="s">
        <v>3</v>
      </c>
      <c r="AT1780">
        <v>18.73</v>
      </c>
      <c r="AU1780" t="s">
        <v>3</v>
      </c>
      <c r="AV1780">
        <v>0</v>
      </c>
      <c r="AW1780">
        <v>2</v>
      </c>
      <c r="AX1780">
        <v>36409734</v>
      </c>
      <c r="AY1780">
        <v>1</v>
      </c>
      <c r="AZ1780">
        <v>0</v>
      </c>
      <c r="BA1780">
        <v>1737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X1780">
        <f>Y1780*Source!I1844</f>
        <v>1.1237999999999999</v>
      </c>
      <c r="CY1780">
        <f>AA1780</f>
        <v>1</v>
      </c>
      <c r="CZ1780">
        <f>AE1780</f>
        <v>1</v>
      </c>
      <c r="DA1780">
        <f>AI1780</f>
        <v>1</v>
      </c>
      <c r="DB1780">
        <f t="shared" si="279"/>
        <v>18.73</v>
      </c>
      <c r="DC1780">
        <f t="shared" si="280"/>
        <v>0</v>
      </c>
    </row>
    <row r="1781" spans="1:107">
      <c r="A1781">
        <f>ROW(Source!A1919)</f>
        <v>1919</v>
      </c>
      <c r="B1781">
        <v>36401907</v>
      </c>
      <c r="C1781">
        <v>36409736</v>
      </c>
      <c r="D1781">
        <v>18406804</v>
      </c>
      <c r="E1781">
        <v>1</v>
      </c>
      <c r="F1781">
        <v>1</v>
      </c>
      <c r="G1781">
        <v>1</v>
      </c>
      <c r="H1781">
        <v>1</v>
      </c>
      <c r="I1781" t="s">
        <v>512</v>
      </c>
      <c r="J1781" t="s">
        <v>3</v>
      </c>
      <c r="K1781" t="s">
        <v>513</v>
      </c>
      <c r="L1781">
        <v>1369</v>
      </c>
      <c r="N1781">
        <v>1013</v>
      </c>
      <c r="O1781" t="s">
        <v>514</v>
      </c>
      <c r="P1781" t="s">
        <v>514</v>
      </c>
      <c r="Q1781">
        <v>1</v>
      </c>
      <c r="W1781">
        <v>0</v>
      </c>
      <c r="X1781">
        <v>254330056</v>
      </c>
      <c r="Y1781">
        <v>7.67</v>
      </c>
      <c r="AA1781">
        <v>0</v>
      </c>
      <c r="AB1781">
        <v>0</v>
      </c>
      <c r="AC1781">
        <v>0</v>
      </c>
      <c r="AD1781">
        <v>249.14</v>
      </c>
      <c r="AE1781">
        <v>0</v>
      </c>
      <c r="AF1781">
        <v>0</v>
      </c>
      <c r="AG1781">
        <v>0</v>
      </c>
      <c r="AH1781">
        <v>249.14</v>
      </c>
      <c r="AI1781">
        <v>1</v>
      </c>
      <c r="AJ1781">
        <v>1</v>
      </c>
      <c r="AK1781">
        <v>1</v>
      </c>
      <c r="AL1781">
        <v>1</v>
      </c>
      <c r="AN1781">
        <v>0</v>
      </c>
      <c r="AO1781">
        <v>1</v>
      </c>
      <c r="AP1781">
        <v>0</v>
      </c>
      <c r="AQ1781">
        <v>0</v>
      </c>
      <c r="AR1781">
        <v>0</v>
      </c>
      <c r="AS1781" t="s">
        <v>3</v>
      </c>
      <c r="AT1781">
        <v>7.67</v>
      </c>
      <c r="AU1781" t="s">
        <v>3</v>
      </c>
      <c r="AV1781">
        <v>1</v>
      </c>
      <c r="AW1781">
        <v>2</v>
      </c>
      <c r="AX1781">
        <v>36409739</v>
      </c>
      <c r="AY1781">
        <v>1</v>
      </c>
      <c r="AZ1781">
        <v>0</v>
      </c>
      <c r="BA1781">
        <v>1738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X1781">
        <f>Y1781*Source!I1919</f>
        <v>2.80722</v>
      </c>
      <c r="CY1781">
        <f>AD1781</f>
        <v>249.14</v>
      </c>
      <c r="CZ1781">
        <f>AH1781</f>
        <v>249.14</v>
      </c>
      <c r="DA1781">
        <f>AL1781</f>
        <v>1</v>
      </c>
      <c r="DB1781">
        <f t="shared" si="279"/>
        <v>1910.9</v>
      </c>
      <c r="DC1781">
        <f t="shared" si="280"/>
        <v>0</v>
      </c>
    </row>
    <row r="1782" spans="1:107">
      <c r="A1782">
        <f>ROW(Source!A1919)</f>
        <v>1919</v>
      </c>
      <c r="B1782">
        <v>36401907</v>
      </c>
      <c r="C1782">
        <v>36409736</v>
      </c>
      <c r="D1782">
        <v>29164349</v>
      </c>
      <c r="E1782">
        <v>1</v>
      </c>
      <c r="F1782">
        <v>1</v>
      </c>
      <c r="G1782">
        <v>1</v>
      </c>
      <c r="H1782">
        <v>3</v>
      </c>
      <c r="I1782" t="s">
        <v>28</v>
      </c>
      <c r="J1782" t="s">
        <v>31</v>
      </c>
      <c r="K1782" t="s">
        <v>29</v>
      </c>
      <c r="L1782">
        <v>1348</v>
      </c>
      <c r="N1782">
        <v>1009</v>
      </c>
      <c r="O1782" t="s">
        <v>30</v>
      </c>
      <c r="P1782" t="s">
        <v>30</v>
      </c>
      <c r="Q1782">
        <v>1000</v>
      </c>
      <c r="W1782">
        <v>0</v>
      </c>
      <c r="X1782">
        <v>-304821490</v>
      </c>
      <c r="Y1782">
        <v>0.7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1</v>
      </c>
      <c r="AJ1782">
        <v>1</v>
      </c>
      <c r="AK1782">
        <v>1</v>
      </c>
      <c r="AL1782">
        <v>1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 t="s">
        <v>3</v>
      </c>
      <c r="AT1782">
        <v>0.7</v>
      </c>
      <c r="AU1782" t="s">
        <v>3</v>
      </c>
      <c r="AV1782">
        <v>0</v>
      </c>
      <c r="AW1782">
        <v>2</v>
      </c>
      <c r="AX1782">
        <v>36409740</v>
      </c>
      <c r="AY1782">
        <v>1</v>
      </c>
      <c r="AZ1782">
        <v>0</v>
      </c>
      <c r="BA1782">
        <v>1739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X1782">
        <f>Y1782*Source!I1919</f>
        <v>0.25619999999999998</v>
      </c>
      <c r="CY1782">
        <f>AA1782</f>
        <v>0</v>
      </c>
      <c r="CZ1782">
        <f>AE1782</f>
        <v>0</v>
      </c>
      <c r="DA1782">
        <f>AI1782</f>
        <v>1</v>
      </c>
      <c r="DB1782">
        <f t="shared" si="279"/>
        <v>0</v>
      </c>
      <c r="DC1782">
        <f t="shared" si="280"/>
        <v>0</v>
      </c>
    </row>
    <row r="1783" spans="1:107">
      <c r="A1783">
        <f>ROW(Source!A1921)</f>
        <v>1921</v>
      </c>
      <c r="B1783">
        <v>36401907</v>
      </c>
      <c r="C1783">
        <v>36409742</v>
      </c>
      <c r="D1783">
        <v>18406804</v>
      </c>
      <c r="E1783">
        <v>1</v>
      </c>
      <c r="F1783">
        <v>1</v>
      </c>
      <c r="G1783">
        <v>1</v>
      </c>
      <c r="H1783">
        <v>1</v>
      </c>
      <c r="I1783" t="s">
        <v>512</v>
      </c>
      <c r="J1783" t="s">
        <v>3</v>
      </c>
      <c r="K1783" t="s">
        <v>513</v>
      </c>
      <c r="L1783">
        <v>1369</v>
      </c>
      <c r="N1783">
        <v>1013</v>
      </c>
      <c r="O1783" t="s">
        <v>514</v>
      </c>
      <c r="P1783" t="s">
        <v>514</v>
      </c>
      <c r="Q1783">
        <v>1</v>
      </c>
      <c r="W1783">
        <v>0</v>
      </c>
      <c r="X1783">
        <v>254330056</v>
      </c>
      <c r="Y1783">
        <v>11.39</v>
      </c>
      <c r="AA1783">
        <v>0</v>
      </c>
      <c r="AB1783">
        <v>0</v>
      </c>
      <c r="AC1783">
        <v>0</v>
      </c>
      <c r="AD1783">
        <v>249.14</v>
      </c>
      <c r="AE1783">
        <v>0</v>
      </c>
      <c r="AF1783">
        <v>0</v>
      </c>
      <c r="AG1783">
        <v>0</v>
      </c>
      <c r="AH1783">
        <v>249.14</v>
      </c>
      <c r="AI1783">
        <v>1</v>
      </c>
      <c r="AJ1783">
        <v>1</v>
      </c>
      <c r="AK1783">
        <v>1</v>
      </c>
      <c r="AL1783">
        <v>1</v>
      </c>
      <c r="AN1783">
        <v>0</v>
      </c>
      <c r="AO1783">
        <v>1</v>
      </c>
      <c r="AP1783">
        <v>0</v>
      </c>
      <c r="AQ1783">
        <v>0</v>
      </c>
      <c r="AR1783">
        <v>0</v>
      </c>
      <c r="AS1783" t="s">
        <v>3</v>
      </c>
      <c r="AT1783">
        <v>11.39</v>
      </c>
      <c r="AU1783" t="s">
        <v>3</v>
      </c>
      <c r="AV1783">
        <v>1</v>
      </c>
      <c r="AW1783">
        <v>2</v>
      </c>
      <c r="AX1783">
        <v>36409747</v>
      </c>
      <c r="AY1783">
        <v>2</v>
      </c>
      <c r="AZ1783">
        <v>131072</v>
      </c>
      <c r="BA1783">
        <v>1740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X1783">
        <f>Y1783*Source!I1921</f>
        <v>4.1687400000000006</v>
      </c>
      <c r="CY1783">
        <f>AD1783</f>
        <v>249.14</v>
      </c>
      <c r="CZ1783">
        <f>AH1783</f>
        <v>249.14</v>
      </c>
      <c r="DA1783">
        <f>AL1783</f>
        <v>1</v>
      </c>
      <c r="DB1783">
        <f t="shared" si="279"/>
        <v>2837.7</v>
      </c>
      <c r="DC1783">
        <f t="shared" si="280"/>
        <v>0</v>
      </c>
    </row>
    <row r="1784" spans="1:107">
      <c r="A1784">
        <f>ROW(Source!A1921)</f>
        <v>1921</v>
      </c>
      <c r="B1784">
        <v>36401907</v>
      </c>
      <c r="C1784">
        <v>36409742</v>
      </c>
      <c r="D1784">
        <v>121548</v>
      </c>
      <c r="E1784">
        <v>1</v>
      </c>
      <c r="F1784">
        <v>1</v>
      </c>
      <c r="G1784">
        <v>1</v>
      </c>
      <c r="H1784">
        <v>1</v>
      </c>
      <c r="I1784" t="s">
        <v>35</v>
      </c>
      <c r="J1784" t="s">
        <v>3</v>
      </c>
      <c r="K1784" t="s">
        <v>515</v>
      </c>
      <c r="L1784">
        <v>608254</v>
      </c>
      <c r="N1784">
        <v>1013</v>
      </c>
      <c r="O1784" t="s">
        <v>516</v>
      </c>
      <c r="P1784" t="s">
        <v>516</v>
      </c>
      <c r="Q1784">
        <v>1</v>
      </c>
      <c r="W1784">
        <v>0</v>
      </c>
      <c r="X1784">
        <v>-185737400</v>
      </c>
      <c r="Y1784">
        <v>0.13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</v>
      </c>
      <c r="AJ1784">
        <v>1</v>
      </c>
      <c r="AK1784">
        <v>1</v>
      </c>
      <c r="AL1784">
        <v>1</v>
      </c>
      <c r="AN1784">
        <v>0</v>
      </c>
      <c r="AO1784">
        <v>1</v>
      </c>
      <c r="AP1784">
        <v>0</v>
      </c>
      <c r="AQ1784">
        <v>0</v>
      </c>
      <c r="AR1784">
        <v>0</v>
      </c>
      <c r="AS1784" t="s">
        <v>3</v>
      </c>
      <c r="AT1784">
        <v>0.13</v>
      </c>
      <c r="AU1784" t="s">
        <v>3</v>
      </c>
      <c r="AV1784">
        <v>2</v>
      </c>
      <c r="AW1784">
        <v>2</v>
      </c>
      <c r="AX1784">
        <v>36409748</v>
      </c>
      <c r="AY1784">
        <v>1</v>
      </c>
      <c r="AZ1784">
        <v>0</v>
      </c>
      <c r="BA1784">
        <v>1741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X1784">
        <f>Y1784*Source!I1921</f>
        <v>4.7579999999999997E-2</v>
      </c>
      <c r="CY1784">
        <f>AD1784</f>
        <v>0</v>
      </c>
      <c r="CZ1784">
        <f>AH1784</f>
        <v>0</v>
      </c>
      <c r="DA1784">
        <f>AL1784</f>
        <v>1</v>
      </c>
      <c r="DB1784">
        <f t="shared" si="279"/>
        <v>0</v>
      </c>
      <c r="DC1784">
        <f t="shared" si="280"/>
        <v>0</v>
      </c>
    </row>
    <row r="1785" spans="1:107">
      <c r="A1785">
        <f>ROW(Source!A1921)</f>
        <v>1921</v>
      </c>
      <c r="B1785">
        <v>36401907</v>
      </c>
      <c r="C1785">
        <v>36409742</v>
      </c>
      <c r="D1785">
        <v>29172556</v>
      </c>
      <c r="E1785">
        <v>1</v>
      </c>
      <c r="F1785">
        <v>1</v>
      </c>
      <c r="G1785">
        <v>1</v>
      </c>
      <c r="H1785">
        <v>2</v>
      </c>
      <c r="I1785" t="s">
        <v>517</v>
      </c>
      <c r="J1785" t="s">
        <v>518</v>
      </c>
      <c r="K1785" t="s">
        <v>519</v>
      </c>
      <c r="L1785">
        <v>1368</v>
      </c>
      <c r="N1785">
        <v>1011</v>
      </c>
      <c r="O1785" t="s">
        <v>520</v>
      </c>
      <c r="P1785" t="s">
        <v>520</v>
      </c>
      <c r="Q1785">
        <v>1</v>
      </c>
      <c r="W1785">
        <v>0</v>
      </c>
      <c r="X1785">
        <v>-1302720870</v>
      </c>
      <c r="Y1785">
        <v>0.13</v>
      </c>
      <c r="AA1785">
        <v>0</v>
      </c>
      <c r="AB1785">
        <v>466.71</v>
      </c>
      <c r="AC1785">
        <v>449.82</v>
      </c>
      <c r="AD1785">
        <v>0</v>
      </c>
      <c r="AE1785">
        <v>0</v>
      </c>
      <c r="AF1785">
        <v>31.26</v>
      </c>
      <c r="AG1785">
        <v>13.5</v>
      </c>
      <c r="AH1785">
        <v>0</v>
      </c>
      <c r="AI1785">
        <v>1</v>
      </c>
      <c r="AJ1785">
        <v>14.93</v>
      </c>
      <c r="AK1785">
        <v>33.32</v>
      </c>
      <c r="AL1785">
        <v>1</v>
      </c>
      <c r="AN1785">
        <v>0</v>
      </c>
      <c r="AO1785">
        <v>1</v>
      </c>
      <c r="AP1785">
        <v>0</v>
      </c>
      <c r="AQ1785">
        <v>0</v>
      </c>
      <c r="AR1785">
        <v>0</v>
      </c>
      <c r="AS1785" t="s">
        <v>3</v>
      </c>
      <c r="AT1785">
        <v>0.13</v>
      </c>
      <c r="AU1785" t="s">
        <v>3</v>
      </c>
      <c r="AV1785">
        <v>0</v>
      </c>
      <c r="AW1785">
        <v>2</v>
      </c>
      <c r="AX1785">
        <v>36409749</v>
      </c>
      <c r="AY1785">
        <v>1</v>
      </c>
      <c r="AZ1785">
        <v>0</v>
      </c>
      <c r="BA1785">
        <v>1742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X1785">
        <f>Y1785*Source!I1921</f>
        <v>4.7579999999999997E-2</v>
      </c>
      <c r="CY1785">
        <f>AB1785</f>
        <v>466.71</v>
      </c>
      <c r="CZ1785">
        <f>AF1785</f>
        <v>31.26</v>
      </c>
      <c r="DA1785">
        <f>AJ1785</f>
        <v>14.93</v>
      </c>
      <c r="DB1785">
        <f t="shared" si="279"/>
        <v>4.0599999999999996</v>
      </c>
      <c r="DC1785">
        <f t="shared" si="280"/>
        <v>1.76</v>
      </c>
    </row>
    <row r="1786" spans="1:107">
      <c r="A1786">
        <f>ROW(Source!A1921)</f>
        <v>1921</v>
      </c>
      <c r="B1786">
        <v>36401907</v>
      </c>
      <c r="C1786">
        <v>36409742</v>
      </c>
      <c r="D1786">
        <v>29164349</v>
      </c>
      <c r="E1786">
        <v>1</v>
      </c>
      <c r="F1786">
        <v>1</v>
      </c>
      <c r="G1786">
        <v>1</v>
      </c>
      <c r="H1786">
        <v>3</v>
      </c>
      <c r="I1786" t="s">
        <v>28</v>
      </c>
      <c r="J1786" t="s">
        <v>31</v>
      </c>
      <c r="K1786" t="s">
        <v>29</v>
      </c>
      <c r="L1786">
        <v>1348</v>
      </c>
      <c r="N1786">
        <v>1009</v>
      </c>
      <c r="O1786" t="s">
        <v>30</v>
      </c>
      <c r="P1786" t="s">
        <v>30</v>
      </c>
      <c r="Q1786">
        <v>1000</v>
      </c>
      <c r="W1786">
        <v>0</v>
      </c>
      <c r="X1786">
        <v>-304821490</v>
      </c>
      <c r="Y1786">
        <v>0.47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1</v>
      </c>
      <c r="AJ1786">
        <v>1</v>
      </c>
      <c r="AK1786">
        <v>1</v>
      </c>
      <c r="AL1786">
        <v>1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 t="s">
        <v>3</v>
      </c>
      <c r="AT1786">
        <v>0.47</v>
      </c>
      <c r="AU1786" t="s">
        <v>3</v>
      </c>
      <c r="AV1786">
        <v>0</v>
      </c>
      <c r="AW1786">
        <v>2</v>
      </c>
      <c r="AX1786">
        <v>36409750</v>
      </c>
      <c r="AY1786">
        <v>1</v>
      </c>
      <c r="AZ1786">
        <v>0</v>
      </c>
      <c r="BA1786">
        <v>1743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X1786">
        <f>Y1786*Source!I1921</f>
        <v>0.17201999999999998</v>
      </c>
      <c r="CY1786">
        <f>AA1786</f>
        <v>0</v>
      </c>
      <c r="CZ1786">
        <f>AE1786</f>
        <v>0</v>
      </c>
      <c r="DA1786">
        <f>AI1786</f>
        <v>1</v>
      </c>
      <c r="DB1786">
        <f t="shared" si="279"/>
        <v>0</v>
      </c>
      <c r="DC1786">
        <f t="shared" si="280"/>
        <v>0</v>
      </c>
    </row>
    <row r="1787" spans="1:107">
      <c r="A1787">
        <f>ROW(Source!A1923)</f>
        <v>1923</v>
      </c>
      <c r="B1787">
        <v>36401907</v>
      </c>
      <c r="C1787">
        <v>36409752</v>
      </c>
      <c r="D1787">
        <v>18406804</v>
      </c>
      <c r="E1787">
        <v>1</v>
      </c>
      <c r="F1787">
        <v>1</v>
      </c>
      <c r="G1787">
        <v>1</v>
      </c>
      <c r="H1787">
        <v>1</v>
      </c>
      <c r="I1787" t="s">
        <v>512</v>
      </c>
      <c r="J1787" t="s">
        <v>3</v>
      </c>
      <c r="K1787" t="s">
        <v>513</v>
      </c>
      <c r="L1787">
        <v>1369</v>
      </c>
      <c r="N1787">
        <v>1013</v>
      </c>
      <c r="O1787" t="s">
        <v>514</v>
      </c>
      <c r="P1787" t="s">
        <v>514</v>
      </c>
      <c r="Q1787">
        <v>1</v>
      </c>
      <c r="W1787">
        <v>0</v>
      </c>
      <c r="X1787">
        <v>254330056</v>
      </c>
      <c r="Y1787">
        <v>3.77</v>
      </c>
      <c r="AA1787">
        <v>0</v>
      </c>
      <c r="AB1787">
        <v>0</v>
      </c>
      <c r="AC1787">
        <v>0</v>
      </c>
      <c r="AD1787">
        <v>249.14</v>
      </c>
      <c r="AE1787">
        <v>0</v>
      </c>
      <c r="AF1787">
        <v>0</v>
      </c>
      <c r="AG1787">
        <v>0</v>
      </c>
      <c r="AH1787">
        <v>249.14</v>
      </c>
      <c r="AI1787">
        <v>1</v>
      </c>
      <c r="AJ1787">
        <v>1</v>
      </c>
      <c r="AK1787">
        <v>1</v>
      </c>
      <c r="AL1787">
        <v>1</v>
      </c>
      <c r="AN1787">
        <v>0</v>
      </c>
      <c r="AO1787">
        <v>1</v>
      </c>
      <c r="AP1787">
        <v>0</v>
      </c>
      <c r="AQ1787">
        <v>0</v>
      </c>
      <c r="AR1787">
        <v>0</v>
      </c>
      <c r="AS1787" t="s">
        <v>3</v>
      </c>
      <c r="AT1787">
        <v>3.77</v>
      </c>
      <c r="AU1787" t="s">
        <v>3</v>
      </c>
      <c r="AV1787">
        <v>1</v>
      </c>
      <c r="AW1787">
        <v>2</v>
      </c>
      <c r="AX1787">
        <v>36409755</v>
      </c>
      <c r="AY1787">
        <v>2</v>
      </c>
      <c r="AZ1787">
        <v>131072</v>
      </c>
      <c r="BA1787">
        <v>1744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X1787">
        <f>Y1787*Source!I1923</f>
        <v>0.91233999999999993</v>
      </c>
      <c r="CY1787">
        <f>AD1787</f>
        <v>249.14</v>
      </c>
      <c r="CZ1787">
        <f>AH1787</f>
        <v>249.14</v>
      </c>
      <c r="DA1787">
        <f>AL1787</f>
        <v>1</v>
      </c>
      <c r="DB1787">
        <f t="shared" si="279"/>
        <v>939.26</v>
      </c>
      <c r="DC1787">
        <f t="shared" si="280"/>
        <v>0</v>
      </c>
    </row>
    <row r="1788" spans="1:107">
      <c r="A1788">
        <f>ROW(Source!A1923)</f>
        <v>1923</v>
      </c>
      <c r="B1788">
        <v>36401907</v>
      </c>
      <c r="C1788">
        <v>36409752</v>
      </c>
      <c r="D1788">
        <v>29164349</v>
      </c>
      <c r="E1788">
        <v>1</v>
      </c>
      <c r="F1788">
        <v>1</v>
      </c>
      <c r="G1788">
        <v>1</v>
      </c>
      <c r="H1788">
        <v>3</v>
      </c>
      <c r="I1788" t="s">
        <v>28</v>
      </c>
      <c r="J1788" t="s">
        <v>31</v>
      </c>
      <c r="K1788" t="s">
        <v>29</v>
      </c>
      <c r="L1788">
        <v>1348</v>
      </c>
      <c r="N1788">
        <v>1009</v>
      </c>
      <c r="O1788" t="s">
        <v>30</v>
      </c>
      <c r="P1788" t="s">
        <v>30</v>
      </c>
      <c r="Q1788">
        <v>1000</v>
      </c>
      <c r="W1788">
        <v>0</v>
      </c>
      <c r="X1788">
        <v>-304821490</v>
      </c>
      <c r="Y1788">
        <v>0.11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1</v>
      </c>
      <c r="AJ1788">
        <v>1</v>
      </c>
      <c r="AK1788">
        <v>1</v>
      </c>
      <c r="AL1788">
        <v>1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 t="s">
        <v>3</v>
      </c>
      <c r="AT1788">
        <v>0.11</v>
      </c>
      <c r="AU1788" t="s">
        <v>3</v>
      </c>
      <c r="AV1788">
        <v>0</v>
      </c>
      <c r="AW1788">
        <v>2</v>
      </c>
      <c r="AX1788">
        <v>36409756</v>
      </c>
      <c r="AY1788">
        <v>1</v>
      </c>
      <c r="AZ1788">
        <v>0</v>
      </c>
      <c r="BA1788">
        <v>1745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X1788">
        <f>Y1788*Source!I1923</f>
        <v>2.6619999999999998E-2</v>
      </c>
      <c r="CY1788">
        <f>AA1788</f>
        <v>0</v>
      </c>
      <c r="CZ1788">
        <f>AE1788</f>
        <v>0</v>
      </c>
      <c r="DA1788">
        <f>AI1788</f>
        <v>1</v>
      </c>
      <c r="DB1788">
        <f t="shared" si="279"/>
        <v>0</v>
      </c>
      <c r="DC1788">
        <f t="shared" si="280"/>
        <v>0</v>
      </c>
    </row>
    <row r="1789" spans="1:107">
      <c r="A1789">
        <f>ROW(Source!A1925)</f>
        <v>1925</v>
      </c>
      <c r="B1789">
        <v>36401907</v>
      </c>
      <c r="C1789">
        <v>36409758</v>
      </c>
      <c r="D1789">
        <v>18406804</v>
      </c>
      <c r="E1789">
        <v>1</v>
      </c>
      <c r="F1789">
        <v>1</v>
      </c>
      <c r="G1789">
        <v>1</v>
      </c>
      <c r="H1789">
        <v>1</v>
      </c>
      <c r="I1789" t="s">
        <v>512</v>
      </c>
      <c r="J1789" t="s">
        <v>3</v>
      </c>
      <c r="K1789" t="s">
        <v>513</v>
      </c>
      <c r="L1789">
        <v>1369</v>
      </c>
      <c r="N1789">
        <v>1013</v>
      </c>
      <c r="O1789" t="s">
        <v>514</v>
      </c>
      <c r="P1789" t="s">
        <v>514</v>
      </c>
      <c r="Q1789">
        <v>1</v>
      </c>
      <c r="W1789">
        <v>0</v>
      </c>
      <c r="X1789">
        <v>254330056</v>
      </c>
      <c r="Y1789">
        <v>5.84</v>
      </c>
      <c r="AA1789">
        <v>0</v>
      </c>
      <c r="AB1789">
        <v>0</v>
      </c>
      <c r="AC1789">
        <v>0</v>
      </c>
      <c r="AD1789">
        <v>249.14</v>
      </c>
      <c r="AE1789">
        <v>0</v>
      </c>
      <c r="AF1789">
        <v>0</v>
      </c>
      <c r="AG1789">
        <v>0</v>
      </c>
      <c r="AH1789">
        <v>249.14</v>
      </c>
      <c r="AI1789">
        <v>1</v>
      </c>
      <c r="AJ1789">
        <v>1</v>
      </c>
      <c r="AK1789">
        <v>1</v>
      </c>
      <c r="AL1789">
        <v>1</v>
      </c>
      <c r="AN1789">
        <v>0</v>
      </c>
      <c r="AO1789">
        <v>1</v>
      </c>
      <c r="AP1789">
        <v>0</v>
      </c>
      <c r="AQ1789">
        <v>0</v>
      </c>
      <c r="AR1789">
        <v>0</v>
      </c>
      <c r="AS1789" t="s">
        <v>3</v>
      </c>
      <c r="AT1789">
        <v>5.84</v>
      </c>
      <c r="AU1789" t="s">
        <v>3</v>
      </c>
      <c r="AV1789">
        <v>1</v>
      </c>
      <c r="AW1789">
        <v>2</v>
      </c>
      <c r="AX1789">
        <v>36409760</v>
      </c>
      <c r="AY1789">
        <v>2</v>
      </c>
      <c r="AZ1789">
        <v>131072</v>
      </c>
      <c r="BA1789">
        <v>1746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X1789">
        <f>Y1789*Source!I1925</f>
        <v>0.2336</v>
      </c>
      <c r="CY1789">
        <f>AD1789</f>
        <v>249.14</v>
      </c>
      <c r="CZ1789">
        <f>AH1789</f>
        <v>249.14</v>
      </c>
      <c r="DA1789">
        <f>AL1789</f>
        <v>1</v>
      </c>
      <c r="DB1789">
        <f t="shared" si="279"/>
        <v>1454.98</v>
      </c>
      <c r="DC1789">
        <f t="shared" si="280"/>
        <v>0</v>
      </c>
    </row>
    <row r="1790" spans="1:107">
      <c r="A1790">
        <f>ROW(Source!A1926)</f>
        <v>1926</v>
      </c>
      <c r="B1790">
        <v>36401907</v>
      </c>
      <c r="C1790">
        <v>36409761</v>
      </c>
      <c r="D1790">
        <v>18408066</v>
      </c>
      <c r="E1790">
        <v>1</v>
      </c>
      <c r="F1790">
        <v>1</v>
      </c>
      <c r="G1790">
        <v>1</v>
      </c>
      <c r="H1790">
        <v>1</v>
      </c>
      <c r="I1790" t="s">
        <v>521</v>
      </c>
      <c r="J1790" t="s">
        <v>3</v>
      </c>
      <c r="K1790" t="s">
        <v>522</v>
      </c>
      <c r="L1790">
        <v>1369</v>
      </c>
      <c r="N1790">
        <v>1013</v>
      </c>
      <c r="O1790" t="s">
        <v>514</v>
      </c>
      <c r="P1790" t="s">
        <v>514</v>
      </c>
      <c r="Q1790">
        <v>1</v>
      </c>
      <c r="W1790">
        <v>0</v>
      </c>
      <c r="X1790">
        <v>-886480961</v>
      </c>
      <c r="Y1790">
        <v>179.3</v>
      </c>
      <c r="AA1790">
        <v>0</v>
      </c>
      <c r="AB1790">
        <v>0</v>
      </c>
      <c r="AC1790">
        <v>0</v>
      </c>
      <c r="AD1790">
        <v>256.16000000000003</v>
      </c>
      <c r="AE1790">
        <v>0</v>
      </c>
      <c r="AF1790">
        <v>0</v>
      </c>
      <c r="AG1790">
        <v>0</v>
      </c>
      <c r="AH1790">
        <v>256.16000000000003</v>
      </c>
      <c r="AI1790">
        <v>1</v>
      </c>
      <c r="AJ1790">
        <v>1</v>
      </c>
      <c r="AK1790">
        <v>1</v>
      </c>
      <c r="AL1790">
        <v>1</v>
      </c>
      <c r="AN1790">
        <v>0</v>
      </c>
      <c r="AO1790">
        <v>1</v>
      </c>
      <c r="AP1790">
        <v>0</v>
      </c>
      <c r="AQ1790">
        <v>0</v>
      </c>
      <c r="AR1790">
        <v>0</v>
      </c>
      <c r="AS1790" t="s">
        <v>3</v>
      </c>
      <c r="AT1790">
        <v>179.3</v>
      </c>
      <c r="AU1790" t="s">
        <v>3</v>
      </c>
      <c r="AV1790">
        <v>1</v>
      </c>
      <c r="AW1790">
        <v>2</v>
      </c>
      <c r="AX1790">
        <v>36409767</v>
      </c>
      <c r="AY1790">
        <v>1</v>
      </c>
      <c r="AZ1790">
        <v>0</v>
      </c>
      <c r="BA1790">
        <v>1747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X1790">
        <f>Y1790*Source!I1926</f>
        <v>3.5860000000000003</v>
      </c>
      <c r="CY1790">
        <f>AD1790</f>
        <v>256.16000000000003</v>
      </c>
      <c r="CZ1790">
        <f>AH1790</f>
        <v>256.16000000000003</v>
      </c>
      <c r="DA1790">
        <f>AL1790</f>
        <v>1</v>
      </c>
      <c r="DB1790">
        <f t="shared" si="279"/>
        <v>45929.49</v>
      </c>
      <c r="DC1790">
        <f t="shared" si="280"/>
        <v>0</v>
      </c>
    </row>
    <row r="1791" spans="1:107">
      <c r="A1791">
        <f>ROW(Source!A1926)</f>
        <v>1926</v>
      </c>
      <c r="B1791">
        <v>36401907</v>
      </c>
      <c r="C1791">
        <v>36409761</v>
      </c>
      <c r="D1791">
        <v>121548</v>
      </c>
      <c r="E1791">
        <v>1</v>
      </c>
      <c r="F1791">
        <v>1</v>
      </c>
      <c r="G1791">
        <v>1</v>
      </c>
      <c r="H1791">
        <v>1</v>
      </c>
      <c r="I1791" t="s">
        <v>35</v>
      </c>
      <c r="J1791" t="s">
        <v>3</v>
      </c>
      <c r="K1791" t="s">
        <v>515</v>
      </c>
      <c r="L1791">
        <v>608254</v>
      </c>
      <c r="N1791">
        <v>1013</v>
      </c>
      <c r="O1791" t="s">
        <v>516</v>
      </c>
      <c r="P1791" t="s">
        <v>516</v>
      </c>
      <c r="Q1791">
        <v>1</v>
      </c>
      <c r="W1791">
        <v>0</v>
      </c>
      <c r="X1791">
        <v>-185737400</v>
      </c>
      <c r="Y1791">
        <v>3.97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1</v>
      </c>
      <c r="AJ1791">
        <v>1</v>
      </c>
      <c r="AK1791">
        <v>1</v>
      </c>
      <c r="AL1791">
        <v>1</v>
      </c>
      <c r="AN1791">
        <v>0</v>
      </c>
      <c r="AO1791">
        <v>1</v>
      </c>
      <c r="AP1791">
        <v>0</v>
      </c>
      <c r="AQ1791">
        <v>0</v>
      </c>
      <c r="AR1791">
        <v>0</v>
      </c>
      <c r="AS1791" t="s">
        <v>3</v>
      </c>
      <c r="AT1791">
        <v>3.97</v>
      </c>
      <c r="AU1791" t="s">
        <v>3</v>
      </c>
      <c r="AV1791">
        <v>2</v>
      </c>
      <c r="AW1791">
        <v>2</v>
      </c>
      <c r="AX1791">
        <v>36409768</v>
      </c>
      <c r="AY1791">
        <v>1</v>
      </c>
      <c r="AZ1791">
        <v>0</v>
      </c>
      <c r="BA1791">
        <v>1748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X1791">
        <f>Y1791*Source!I1926</f>
        <v>7.9400000000000012E-2</v>
      </c>
      <c r="CY1791">
        <f>AD1791</f>
        <v>0</v>
      </c>
      <c r="CZ1791">
        <f>AH1791</f>
        <v>0</v>
      </c>
      <c r="DA1791">
        <f>AL1791</f>
        <v>1</v>
      </c>
      <c r="DB1791">
        <f t="shared" si="279"/>
        <v>0</v>
      </c>
      <c r="DC1791">
        <f t="shared" si="280"/>
        <v>0</v>
      </c>
    </row>
    <row r="1792" spans="1:107">
      <c r="A1792">
        <f>ROW(Source!A1926)</f>
        <v>1926</v>
      </c>
      <c r="B1792">
        <v>36401907</v>
      </c>
      <c r="C1792">
        <v>36409761</v>
      </c>
      <c r="D1792">
        <v>29172710</v>
      </c>
      <c r="E1792">
        <v>1</v>
      </c>
      <c r="F1792">
        <v>1</v>
      </c>
      <c r="G1792">
        <v>1</v>
      </c>
      <c r="H1792">
        <v>2</v>
      </c>
      <c r="I1792" t="s">
        <v>523</v>
      </c>
      <c r="J1792" t="s">
        <v>524</v>
      </c>
      <c r="K1792" t="s">
        <v>525</v>
      </c>
      <c r="L1792">
        <v>1368</v>
      </c>
      <c r="N1792">
        <v>1011</v>
      </c>
      <c r="O1792" t="s">
        <v>520</v>
      </c>
      <c r="P1792" t="s">
        <v>520</v>
      </c>
      <c r="Q1792">
        <v>1</v>
      </c>
      <c r="W1792">
        <v>0</v>
      </c>
      <c r="X1792">
        <v>-1676841219</v>
      </c>
      <c r="Y1792">
        <v>3.97</v>
      </c>
      <c r="AA1792">
        <v>0</v>
      </c>
      <c r="AB1792">
        <v>539.16</v>
      </c>
      <c r="AC1792">
        <v>335.2</v>
      </c>
      <c r="AD1792">
        <v>0</v>
      </c>
      <c r="AE1792">
        <v>0</v>
      </c>
      <c r="AF1792">
        <v>46.56</v>
      </c>
      <c r="AG1792">
        <v>10.06</v>
      </c>
      <c r="AH1792">
        <v>0</v>
      </c>
      <c r="AI1792">
        <v>1</v>
      </c>
      <c r="AJ1792">
        <v>11.58</v>
      </c>
      <c r="AK1792">
        <v>33.32</v>
      </c>
      <c r="AL1792">
        <v>1</v>
      </c>
      <c r="AN1792">
        <v>0</v>
      </c>
      <c r="AO1792">
        <v>1</v>
      </c>
      <c r="AP1792">
        <v>0</v>
      </c>
      <c r="AQ1792">
        <v>0</v>
      </c>
      <c r="AR1792">
        <v>0</v>
      </c>
      <c r="AS1792" t="s">
        <v>3</v>
      </c>
      <c r="AT1792">
        <v>3.97</v>
      </c>
      <c r="AU1792" t="s">
        <v>3</v>
      </c>
      <c r="AV1792">
        <v>0</v>
      </c>
      <c r="AW1792">
        <v>2</v>
      </c>
      <c r="AX1792">
        <v>36409769</v>
      </c>
      <c r="AY1792">
        <v>1</v>
      </c>
      <c r="AZ1792">
        <v>0</v>
      </c>
      <c r="BA1792">
        <v>1749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X1792">
        <f>Y1792*Source!I1926</f>
        <v>7.9400000000000012E-2</v>
      </c>
      <c r="CY1792">
        <f>AB1792</f>
        <v>539.16</v>
      </c>
      <c r="CZ1792">
        <f>AF1792</f>
        <v>46.56</v>
      </c>
      <c r="DA1792">
        <f>AJ1792</f>
        <v>11.58</v>
      </c>
      <c r="DB1792">
        <f t="shared" si="279"/>
        <v>184.84</v>
      </c>
      <c r="DC1792">
        <f t="shared" si="280"/>
        <v>39.94</v>
      </c>
    </row>
    <row r="1793" spans="1:107">
      <c r="A1793">
        <f>ROW(Source!A1926)</f>
        <v>1926</v>
      </c>
      <c r="B1793">
        <v>36401907</v>
      </c>
      <c r="C1793">
        <v>36409761</v>
      </c>
      <c r="D1793">
        <v>29174533</v>
      </c>
      <c r="E1793">
        <v>1</v>
      </c>
      <c r="F1793">
        <v>1</v>
      </c>
      <c r="G1793">
        <v>1</v>
      </c>
      <c r="H1793">
        <v>2</v>
      </c>
      <c r="I1793" t="s">
        <v>526</v>
      </c>
      <c r="J1793" t="s">
        <v>527</v>
      </c>
      <c r="K1793" t="s">
        <v>528</v>
      </c>
      <c r="L1793">
        <v>1368</v>
      </c>
      <c r="N1793">
        <v>1011</v>
      </c>
      <c r="O1793" t="s">
        <v>520</v>
      </c>
      <c r="P1793" t="s">
        <v>520</v>
      </c>
      <c r="Q1793">
        <v>1</v>
      </c>
      <c r="W1793">
        <v>0</v>
      </c>
      <c r="X1793">
        <v>1235896746</v>
      </c>
      <c r="Y1793">
        <v>7.93</v>
      </c>
      <c r="AA1793">
        <v>0</v>
      </c>
      <c r="AB1793">
        <v>5.0599999999999996</v>
      </c>
      <c r="AC1793">
        <v>0</v>
      </c>
      <c r="AD1793">
        <v>0</v>
      </c>
      <c r="AE1793">
        <v>0</v>
      </c>
      <c r="AF1793">
        <v>1.53</v>
      </c>
      <c r="AG1793">
        <v>0</v>
      </c>
      <c r="AH1793">
        <v>0</v>
      </c>
      <c r="AI1793">
        <v>1</v>
      </c>
      <c r="AJ1793">
        <v>3.31</v>
      </c>
      <c r="AK1793">
        <v>33.32</v>
      </c>
      <c r="AL1793">
        <v>1</v>
      </c>
      <c r="AN1793">
        <v>0</v>
      </c>
      <c r="AO1793">
        <v>1</v>
      </c>
      <c r="AP1793">
        <v>0</v>
      </c>
      <c r="AQ1793">
        <v>0</v>
      </c>
      <c r="AR1793">
        <v>0</v>
      </c>
      <c r="AS1793" t="s">
        <v>3</v>
      </c>
      <c r="AT1793">
        <v>7.93</v>
      </c>
      <c r="AU1793" t="s">
        <v>3</v>
      </c>
      <c r="AV1793">
        <v>0</v>
      </c>
      <c r="AW1793">
        <v>2</v>
      </c>
      <c r="AX1793">
        <v>36409770</v>
      </c>
      <c r="AY1793">
        <v>1</v>
      </c>
      <c r="AZ1793">
        <v>0</v>
      </c>
      <c r="BA1793">
        <v>1750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X1793">
        <f>Y1793*Source!I1926</f>
        <v>0.15859999999999999</v>
      </c>
      <c r="CY1793">
        <f>AB1793</f>
        <v>5.0599999999999996</v>
      </c>
      <c r="CZ1793">
        <f>AF1793</f>
        <v>1.53</v>
      </c>
      <c r="DA1793">
        <f>AJ1793</f>
        <v>3.31</v>
      </c>
      <c r="DB1793">
        <f t="shared" si="279"/>
        <v>12.13</v>
      </c>
      <c r="DC1793">
        <f t="shared" si="280"/>
        <v>0</v>
      </c>
    </row>
    <row r="1794" spans="1:107">
      <c r="A1794">
        <f>ROW(Source!A1926)</f>
        <v>1926</v>
      </c>
      <c r="B1794">
        <v>36401907</v>
      </c>
      <c r="C1794">
        <v>36409761</v>
      </c>
      <c r="D1794">
        <v>29164349</v>
      </c>
      <c r="E1794">
        <v>1</v>
      </c>
      <c r="F1794">
        <v>1</v>
      </c>
      <c r="G1794">
        <v>1</v>
      </c>
      <c r="H1794">
        <v>3</v>
      </c>
      <c r="I1794" t="s">
        <v>28</v>
      </c>
      <c r="J1794" t="s">
        <v>31</v>
      </c>
      <c r="K1794" t="s">
        <v>29</v>
      </c>
      <c r="L1794">
        <v>1348</v>
      </c>
      <c r="N1794">
        <v>1009</v>
      </c>
      <c r="O1794" t="s">
        <v>30</v>
      </c>
      <c r="P1794" t="s">
        <v>30</v>
      </c>
      <c r="Q1794">
        <v>1000</v>
      </c>
      <c r="W1794">
        <v>0</v>
      </c>
      <c r="X1794">
        <v>-304821490</v>
      </c>
      <c r="Y1794">
        <v>10.5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1</v>
      </c>
      <c r="AJ1794">
        <v>1</v>
      </c>
      <c r="AK1794">
        <v>1</v>
      </c>
      <c r="AL1794">
        <v>1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 t="s">
        <v>3</v>
      </c>
      <c r="AT1794">
        <v>10.5</v>
      </c>
      <c r="AU1794" t="s">
        <v>3</v>
      </c>
      <c r="AV1794">
        <v>0</v>
      </c>
      <c r="AW1794">
        <v>2</v>
      </c>
      <c r="AX1794">
        <v>36409771</v>
      </c>
      <c r="AY1794">
        <v>1</v>
      </c>
      <c r="AZ1794">
        <v>0</v>
      </c>
      <c r="BA1794">
        <v>1751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X1794">
        <f>Y1794*Source!I1926</f>
        <v>0.21</v>
      </c>
      <c r="CY1794">
        <f>AA1794</f>
        <v>0</v>
      </c>
      <c r="CZ1794">
        <f>AE1794</f>
        <v>0</v>
      </c>
      <c r="DA1794">
        <f>AI1794</f>
        <v>1</v>
      </c>
      <c r="DB1794">
        <f t="shared" si="279"/>
        <v>0</v>
      </c>
      <c r="DC1794">
        <f t="shared" si="280"/>
        <v>0</v>
      </c>
    </row>
    <row r="1795" spans="1:107">
      <c r="A1795">
        <f>ROW(Source!A1965)</f>
        <v>1965</v>
      </c>
      <c r="B1795">
        <v>36401907</v>
      </c>
      <c r="C1795">
        <v>36409773</v>
      </c>
      <c r="D1795">
        <v>18407150</v>
      </c>
      <c r="E1795">
        <v>1</v>
      </c>
      <c r="F1795">
        <v>1</v>
      </c>
      <c r="G1795">
        <v>1</v>
      </c>
      <c r="H1795">
        <v>1</v>
      </c>
      <c r="I1795" t="s">
        <v>529</v>
      </c>
      <c r="J1795" t="s">
        <v>3</v>
      </c>
      <c r="K1795" t="s">
        <v>530</v>
      </c>
      <c r="L1795">
        <v>1369</v>
      </c>
      <c r="N1795">
        <v>1013</v>
      </c>
      <c r="O1795" t="s">
        <v>514</v>
      </c>
      <c r="P1795" t="s">
        <v>514</v>
      </c>
      <c r="Q1795">
        <v>1</v>
      </c>
      <c r="W1795">
        <v>0</v>
      </c>
      <c r="X1795">
        <v>-931037793</v>
      </c>
      <c r="Y1795">
        <v>24.368500000000001</v>
      </c>
      <c r="AA1795">
        <v>0</v>
      </c>
      <c r="AB1795">
        <v>0</v>
      </c>
      <c r="AC1795">
        <v>0</v>
      </c>
      <c r="AD1795">
        <v>272.45</v>
      </c>
      <c r="AE1795">
        <v>0</v>
      </c>
      <c r="AF1795">
        <v>0</v>
      </c>
      <c r="AG1795">
        <v>0</v>
      </c>
      <c r="AH1795">
        <v>272.45</v>
      </c>
      <c r="AI1795">
        <v>1</v>
      </c>
      <c r="AJ1795">
        <v>1</v>
      </c>
      <c r="AK1795">
        <v>1</v>
      </c>
      <c r="AL1795">
        <v>1</v>
      </c>
      <c r="AN1795">
        <v>0</v>
      </c>
      <c r="AO1795">
        <v>1</v>
      </c>
      <c r="AP1795">
        <v>1</v>
      </c>
      <c r="AQ1795">
        <v>0</v>
      </c>
      <c r="AR1795">
        <v>0</v>
      </c>
      <c r="AS1795" t="s">
        <v>3</v>
      </c>
      <c r="AT1795">
        <v>21.19</v>
      </c>
      <c r="AU1795" t="s">
        <v>134</v>
      </c>
      <c r="AV1795">
        <v>1</v>
      </c>
      <c r="AW1795">
        <v>2</v>
      </c>
      <c r="AX1795">
        <v>36409781</v>
      </c>
      <c r="AY1795">
        <v>1</v>
      </c>
      <c r="AZ1795">
        <v>0</v>
      </c>
      <c r="BA1795">
        <v>1752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X1795">
        <f>Y1795*Source!I1965</f>
        <v>1.120951</v>
      </c>
      <c r="CY1795">
        <f>AD1795</f>
        <v>272.45</v>
      </c>
      <c r="CZ1795">
        <f>AH1795</f>
        <v>272.45</v>
      </c>
      <c r="DA1795">
        <f>AL1795</f>
        <v>1</v>
      </c>
      <c r="DB1795">
        <f>ROUND((ROUND(AT1795*CZ1795,2)*1.15),2)</f>
        <v>6639.2</v>
      </c>
      <c r="DC1795">
        <f>ROUND((ROUND(AT1795*AG1795,2)*1.15),2)</f>
        <v>0</v>
      </c>
    </row>
    <row r="1796" spans="1:107">
      <c r="A1796">
        <f>ROW(Source!A1965)</f>
        <v>1965</v>
      </c>
      <c r="B1796">
        <v>36401907</v>
      </c>
      <c r="C1796">
        <v>36409773</v>
      </c>
      <c r="D1796">
        <v>121548</v>
      </c>
      <c r="E1796">
        <v>1</v>
      </c>
      <c r="F1796">
        <v>1</v>
      </c>
      <c r="G1796">
        <v>1</v>
      </c>
      <c r="H1796">
        <v>1</v>
      </c>
      <c r="I1796" t="s">
        <v>35</v>
      </c>
      <c r="J1796" t="s">
        <v>3</v>
      </c>
      <c r="K1796" t="s">
        <v>515</v>
      </c>
      <c r="L1796">
        <v>608254</v>
      </c>
      <c r="N1796">
        <v>1013</v>
      </c>
      <c r="O1796" t="s">
        <v>516</v>
      </c>
      <c r="P1796" t="s">
        <v>516</v>
      </c>
      <c r="Q1796">
        <v>1</v>
      </c>
      <c r="W1796">
        <v>0</v>
      </c>
      <c r="X1796">
        <v>-185737400</v>
      </c>
      <c r="Y1796">
        <v>0.05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1</v>
      </c>
      <c r="AJ1796">
        <v>1</v>
      </c>
      <c r="AK1796">
        <v>1</v>
      </c>
      <c r="AL1796">
        <v>1</v>
      </c>
      <c r="AN1796">
        <v>0</v>
      </c>
      <c r="AO1796">
        <v>1</v>
      </c>
      <c r="AP1796">
        <v>1</v>
      </c>
      <c r="AQ1796">
        <v>0</v>
      </c>
      <c r="AR1796">
        <v>0</v>
      </c>
      <c r="AS1796" t="s">
        <v>3</v>
      </c>
      <c r="AT1796">
        <v>0.04</v>
      </c>
      <c r="AU1796" t="s">
        <v>133</v>
      </c>
      <c r="AV1796">
        <v>2</v>
      </c>
      <c r="AW1796">
        <v>2</v>
      </c>
      <c r="AX1796">
        <v>36409782</v>
      </c>
      <c r="AY1796">
        <v>1</v>
      </c>
      <c r="AZ1796">
        <v>0</v>
      </c>
      <c r="BA1796">
        <v>1753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X1796">
        <f>Y1796*Source!I1965</f>
        <v>2.3E-3</v>
      </c>
      <c r="CY1796">
        <f>AD1796</f>
        <v>0</v>
      </c>
      <c r="CZ1796">
        <f>AH1796</f>
        <v>0</v>
      </c>
      <c r="DA1796">
        <f>AL1796</f>
        <v>1</v>
      </c>
      <c r="DB1796">
        <f>ROUND((ROUND(AT1796*CZ1796,2)*1.25),2)</f>
        <v>0</v>
      </c>
      <c r="DC1796">
        <f>ROUND((ROUND(AT1796*AG1796,2)*1.25),2)</f>
        <v>0</v>
      </c>
    </row>
    <row r="1797" spans="1:107">
      <c r="A1797">
        <f>ROW(Source!A1965)</f>
        <v>1965</v>
      </c>
      <c r="B1797">
        <v>36401907</v>
      </c>
      <c r="C1797">
        <v>36409773</v>
      </c>
      <c r="D1797">
        <v>29172556</v>
      </c>
      <c r="E1797">
        <v>1</v>
      </c>
      <c r="F1797">
        <v>1</v>
      </c>
      <c r="G1797">
        <v>1</v>
      </c>
      <c r="H1797">
        <v>2</v>
      </c>
      <c r="I1797" t="s">
        <v>517</v>
      </c>
      <c r="J1797" t="s">
        <v>518</v>
      </c>
      <c r="K1797" t="s">
        <v>519</v>
      </c>
      <c r="L1797">
        <v>1368</v>
      </c>
      <c r="N1797">
        <v>1011</v>
      </c>
      <c r="O1797" t="s">
        <v>520</v>
      </c>
      <c r="P1797" t="s">
        <v>520</v>
      </c>
      <c r="Q1797">
        <v>1</v>
      </c>
      <c r="W1797">
        <v>0</v>
      </c>
      <c r="X1797">
        <v>-1302720870</v>
      </c>
      <c r="Y1797">
        <v>0.05</v>
      </c>
      <c r="AA1797">
        <v>0</v>
      </c>
      <c r="AB1797">
        <v>466.71</v>
      </c>
      <c r="AC1797">
        <v>449.82</v>
      </c>
      <c r="AD1797">
        <v>0</v>
      </c>
      <c r="AE1797">
        <v>0</v>
      </c>
      <c r="AF1797">
        <v>31.26</v>
      </c>
      <c r="AG1797">
        <v>13.5</v>
      </c>
      <c r="AH1797">
        <v>0</v>
      </c>
      <c r="AI1797">
        <v>1</v>
      </c>
      <c r="AJ1797">
        <v>14.93</v>
      </c>
      <c r="AK1797">
        <v>33.32</v>
      </c>
      <c r="AL1797">
        <v>1</v>
      </c>
      <c r="AN1797">
        <v>0</v>
      </c>
      <c r="AO1797">
        <v>1</v>
      </c>
      <c r="AP1797">
        <v>1</v>
      </c>
      <c r="AQ1797">
        <v>0</v>
      </c>
      <c r="AR1797">
        <v>0</v>
      </c>
      <c r="AS1797" t="s">
        <v>3</v>
      </c>
      <c r="AT1797">
        <v>0.04</v>
      </c>
      <c r="AU1797" t="s">
        <v>133</v>
      </c>
      <c r="AV1797">
        <v>0</v>
      </c>
      <c r="AW1797">
        <v>2</v>
      </c>
      <c r="AX1797">
        <v>36409783</v>
      </c>
      <c r="AY1797">
        <v>1</v>
      </c>
      <c r="AZ1797">
        <v>0</v>
      </c>
      <c r="BA1797">
        <v>1754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X1797">
        <f>Y1797*Source!I1965</f>
        <v>2.3E-3</v>
      </c>
      <c r="CY1797">
        <f>AB1797</f>
        <v>466.71</v>
      </c>
      <c r="CZ1797">
        <f>AF1797</f>
        <v>31.26</v>
      </c>
      <c r="DA1797">
        <f>AJ1797</f>
        <v>14.93</v>
      </c>
      <c r="DB1797">
        <f>ROUND((ROUND(AT1797*CZ1797,2)*1.25),2)</f>
        <v>1.56</v>
      </c>
      <c r="DC1797">
        <f>ROUND((ROUND(AT1797*AG1797,2)*1.25),2)</f>
        <v>0.68</v>
      </c>
    </row>
    <row r="1798" spans="1:107">
      <c r="A1798">
        <f>ROW(Source!A1965)</f>
        <v>1965</v>
      </c>
      <c r="B1798">
        <v>36401907</v>
      </c>
      <c r="C1798">
        <v>36409773</v>
      </c>
      <c r="D1798">
        <v>29174913</v>
      </c>
      <c r="E1798">
        <v>1</v>
      </c>
      <c r="F1798">
        <v>1</v>
      </c>
      <c r="G1798">
        <v>1</v>
      </c>
      <c r="H1798">
        <v>2</v>
      </c>
      <c r="I1798" t="s">
        <v>531</v>
      </c>
      <c r="J1798" t="s">
        <v>532</v>
      </c>
      <c r="K1798" t="s">
        <v>533</v>
      </c>
      <c r="L1798">
        <v>1368</v>
      </c>
      <c r="N1798">
        <v>1011</v>
      </c>
      <c r="O1798" t="s">
        <v>520</v>
      </c>
      <c r="P1798" t="s">
        <v>520</v>
      </c>
      <c r="Q1798">
        <v>1</v>
      </c>
      <c r="W1798">
        <v>0</v>
      </c>
      <c r="X1798">
        <v>458544584</v>
      </c>
      <c r="Y1798">
        <v>0.1875</v>
      </c>
      <c r="AA1798">
        <v>0</v>
      </c>
      <c r="AB1798">
        <v>932.72</v>
      </c>
      <c r="AC1798">
        <v>386.51</v>
      </c>
      <c r="AD1798">
        <v>0</v>
      </c>
      <c r="AE1798">
        <v>0</v>
      </c>
      <c r="AF1798">
        <v>87.17</v>
      </c>
      <c r="AG1798">
        <v>11.6</v>
      </c>
      <c r="AH1798">
        <v>0</v>
      </c>
      <c r="AI1798">
        <v>1</v>
      </c>
      <c r="AJ1798">
        <v>10.7</v>
      </c>
      <c r="AK1798">
        <v>33.32</v>
      </c>
      <c r="AL1798">
        <v>1</v>
      </c>
      <c r="AN1798">
        <v>0</v>
      </c>
      <c r="AO1798">
        <v>1</v>
      </c>
      <c r="AP1798">
        <v>1</v>
      </c>
      <c r="AQ1798">
        <v>0</v>
      </c>
      <c r="AR1798">
        <v>0</v>
      </c>
      <c r="AS1798" t="s">
        <v>3</v>
      </c>
      <c r="AT1798">
        <v>0.15</v>
      </c>
      <c r="AU1798" t="s">
        <v>133</v>
      </c>
      <c r="AV1798">
        <v>0</v>
      </c>
      <c r="AW1798">
        <v>2</v>
      </c>
      <c r="AX1798">
        <v>36409784</v>
      </c>
      <c r="AY1798">
        <v>1</v>
      </c>
      <c r="AZ1798">
        <v>0</v>
      </c>
      <c r="BA1798">
        <v>1755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X1798">
        <f>Y1798*Source!I1965</f>
        <v>8.6250000000000007E-3</v>
      </c>
      <c r="CY1798">
        <f>AB1798</f>
        <v>932.72</v>
      </c>
      <c r="CZ1798">
        <f>AF1798</f>
        <v>87.17</v>
      </c>
      <c r="DA1798">
        <f>AJ1798</f>
        <v>10.7</v>
      </c>
      <c r="DB1798">
        <f>ROUND((ROUND(AT1798*CZ1798,2)*1.25),2)</f>
        <v>16.350000000000001</v>
      </c>
      <c r="DC1798">
        <f>ROUND((ROUND(AT1798*AG1798,2)*1.25),2)</f>
        <v>2.1800000000000002</v>
      </c>
    </row>
    <row r="1799" spans="1:107">
      <c r="A1799">
        <f>ROW(Source!A1965)</f>
        <v>1965</v>
      </c>
      <c r="B1799">
        <v>36401907</v>
      </c>
      <c r="C1799">
        <v>36409773</v>
      </c>
      <c r="D1799">
        <v>29108696</v>
      </c>
      <c r="E1799">
        <v>1</v>
      </c>
      <c r="F1799">
        <v>1</v>
      </c>
      <c r="G1799">
        <v>1</v>
      </c>
      <c r="H1799">
        <v>3</v>
      </c>
      <c r="I1799" t="s">
        <v>534</v>
      </c>
      <c r="J1799" t="s">
        <v>535</v>
      </c>
      <c r="K1799" t="s">
        <v>536</v>
      </c>
      <c r="L1799">
        <v>1354</v>
      </c>
      <c r="N1799">
        <v>1010</v>
      </c>
      <c r="O1799" t="s">
        <v>237</v>
      </c>
      <c r="P1799" t="s">
        <v>237</v>
      </c>
      <c r="Q1799">
        <v>1</v>
      </c>
      <c r="W1799">
        <v>0</v>
      </c>
      <c r="X1799">
        <v>2109155817</v>
      </c>
      <c r="Y1799">
        <v>56.6</v>
      </c>
      <c r="AA1799">
        <v>310.51</v>
      </c>
      <c r="AB1799">
        <v>0</v>
      </c>
      <c r="AC1799">
        <v>0</v>
      </c>
      <c r="AD1799">
        <v>0</v>
      </c>
      <c r="AE1799">
        <v>67.209999999999994</v>
      </c>
      <c r="AF1799">
        <v>0</v>
      </c>
      <c r="AG1799">
        <v>0</v>
      </c>
      <c r="AH1799">
        <v>0</v>
      </c>
      <c r="AI1799">
        <v>4.62</v>
      </c>
      <c r="AJ1799">
        <v>1</v>
      </c>
      <c r="AK1799">
        <v>1</v>
      </c>
      <c r="AL1799">
        <v>1</v>
      </c>
      <c r="AN1799">
        <v>0</v>
      </c>
      <c r="AO1799">
        <v>1</v>
      </c>
      <c r="AP1799">
        <v>0</v>
      </c>
      <c r="AQ1799">
        <v>0</v>
      </c>
      <c r="AR1799">
        <v>0</v>
      </c>
      <c r="AS1799" t="s">
        <v>3</v>
      </c>
      <c r="AT1799">
        <v>56.6</v>
      </c>
      <c r="AU1799" t="s">
        <v>3</v>
      </c>
      <c r="AV1799">
        <v>0</v>
      </c>
      <c r="AW1799">
        <v>2</v>
      </c>
      <c r="AX1799">
        <v>36409785</v>
      </c>
      <c r="AY1799">
        <v>1</v>
      </c>
      <c r="AZ1799">
        <v>0</v>
      </c>
      <c r="BA1799">
        <v>1756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X1799">
        <f>Y1799*Source!I1965</f>
        <v>2.6036000000000001</v>
      </c>
      <c r="CY1799">
        <f>AA1799</f>
        <v>310.51</v>
      </c>
      <c r="CZ1799">
        <f>AE1799</f>
        <v>67.209999999999994</v>
      </c>
      <c r="DA1799">
        <f>AI1799</f>
        <v>4.62</v>
      </c>
      <c r="DB1799">
        <f>ROUND(ROUND(AT1799*CZ1799,2),2)</f>
        <v>3804.09</v>
      </c>
      <c r="DC1799">
        <f>ROUND(ROUND(AT1799*AG1799,2),2)</f>
        <v>0</v>
      </c>
    </row>
    <row r="1800" spans="1:107">
      <c r="A1800">
        <f>ROW(Source!A1965)</f>
        <v>1965</v>
      </c>
      <c r="B1800">
        <v>36401907</v>
      </c>
      <c r="C1800">
        <v>36409773</v>
      </c>
      <c r="D1800">
        <v>29109720</v>
      </c>
      <c r="E1800">
        <v>1</v>
      </c>
      <c r="F1800">
        <v>1</v>
      </c>
      <c r="G1800">
        <v>1</v>
      </c>
      <c r="H1800">
        <v>3</v>
      </c>
      <c r="I1800" t="s">
        <v>140</v>
      </c>
      <c r="J1800" t="s">
        <v>143</v>
      </c>
      <c r="K1800" t="s">
        <v>141</v>
      </c>
      <c r="L1800">
        <v>1301</v>
      </c>
      <c r="N1800">
        <v>1003</v>
      </c>
      <c r="O1800" t="s">
        <v>142</v>
      </c>
      <c r="P1800" t="s">
        <v>142</v>
      </c>
      <c r="Q1800">
        <v>1</v>
      </c>
      <c r="W1800">
        <v>0</v>
      </c>
      <c r="X1800">
        <v>-716496253</v>
      </c>
      <c r="Y1800">
        <v>100</v>
      </c>
      <c r="AA1800">
        <v>108.23</v>
      </c>
      <c r="AB1800">
        <v>0</v>
      </c>
      <c r="AC1800">
        <v>0</v>
      </c>
      <c r="AD1800">
        <v>0</v>
      </c>
      <c r="AE1800">
        <v>131.99</v>
      </c>
      <c r="AF1800">
        <v>0</v>
      </c>
      <c r="AG1800">
        <v>0</v>
      </c>
      <c r="AH1800">
        <v>0</v>
      </c>
      <c r="AI1800">
        <v>0.82</v>
      </c>
      <c r="AJ1800">
        <v>1</v>
      </c>
      <c r="AK1800">
        <v>1</v>
      </c>
      <c r="AL1800">
        <v>1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 t="s">
        <v>3</v>
      </c>
      <c r="AT1800">
        <v>100</v>
      </c>
      <c r="AU1800" t="s">
        <v>3</v>
      </c>
      <c r="AV1800">
        <v>0</v>
      </c>
      <c r="AW1800">
        <v>1</v>
      </c>
      <c r="AX1800">
        <v>-1</v>
      </c>
      <c r="AY1800">
        <v>0</v>
      </c>
      <c r="AZ1800">
        <v>0</v>
      </c>
      <c r="BA1800" t="s">
        <v>3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X1800">
        <f>Y1800*Source!I1965</f>
        <v>4.5999999999999996</v>
      </c>
      <c r="CY1800">
        <f>AA1800</f>
        <v>108.23</v>
      </c>
      <c r="CZ1800">
        <f>AE1800</f>
        <v>131.99</v>
      </c>
      <c r="DA1800">
        <f>AI1800</f>
        <v>0.82</v>
      </c>
      <c r="DB1800">
        <f>ROUND(ROUND(AT1800*CZ1800,2),2)</f>
        <v>13199</v>
      </c>
      <c r="DC1800">
        <f>ROUND(ROUND(AT1800*AG1800,2),2)</f>
        <v>0</v>
      </c>
    </row>
    <row r="1801" spans="1:107">
      <c r="A1801">
        <f>ROW(Source!A1965)</f>
        <v>1965</v>
      </c>
      <c r="B1801">
        <v>36401907</v>
      </c>
      <c r="C1801">
        <v>36409773</v>
      </c>
      <c r="D1801">
        <v>29115197</v>
      </c>
      <c r="E1801">
        <v>1</v>
      </c>
      <c r="F1801">
        <v>1</v>
      </c>
      <c r="G1801">
        <v>1</v>
      </c>
      <c r="H1801">
        <v>3</v>
      </c>
      <c r="I1801" t="s">
        <v>537</v>
      </c>
      <c r="J1801" t="s">
        <v>538</v>
      </c>
      <c r="K1801" t="s">
        <v>539</v>
      </c>
      <c r="L1801">
        <v>1354</v>
      </c>
      <c r="N1801">
        <v>1010</v>
      </c>
      <c r="O1801" t="s">
        <v>237</v>
      </c>
      <c r="P1801" t="s">
        <v>237</v>
      </c>
      <c r="Q1801">
        <v>1</v>
      </c>
      <c r="W1801">
        <v>0</v>
      </c>
      <c r="X1801">
        <v>-1208533646</v>
      </c>
      <c r="Y1801">
        <v>400</v>
      </c>
      <c r="AA1801">
        <v>3.68</v>
      </c>
      <c r="AB1801">
        <v>0</v>
      </c>
      <c r="AC1801">
        <v>0</v>
      </c>
      <c r="AD1801">
        <v>0</v>
      </c>
      <c r="AE1801">
        <v>0.5</v>
      </c>
      <c r="AF1801">
        <v>0</v>
      </c>
      <c r="AG1801">
        <v>0</v>
      </c>
      <c r="AH1801">
        <v>0</v>
      </c>
      <c r="AI1801">
        <v>7.36</v>
      </c>
      <c r="AJ1801">
        <v>1</v>
      </c>
      <c r="AK1801">
        <v>1</v>
      </c>
      <c r="AL1801">
        <v>1</v>
      </c>
      <c r="AN1801">
        <v>0</v>
      </c>
      <c r="AO1801">
        <v>1</v>
      </c>
      <c r="AP1801">
        <v>0</v>
      </c>
      <c r="AQ1801">
        <v>0</v>
      </c>
      <c r="AR1801">
        <v>0</v>
      </c>
      <c r="AS1801" t="s">
        <v>3</v>
      </c>
      <c r="AT1801">
        <v>400</v>
      </c>
      <c r="AU1801" t="s">
        <v>3</v>
      </c>
      <c r="AV1801">
        <v>0</v>
      </c>
      <c r="AW1801">
        <v>2</v>
      </c>
      <c r="AX1801">
        <v>36409787</v>
      </c>
      <c r="AY1801">
        <v>1</v>
      </c>
      <c r="AZ1801">
        <v>0</v>
      </c>
      <c r="BA1801">
        <v>1758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X1801">
        <f>Y1801*Source!I1965</f>
        <v>18.399999999999999</v>
      </c>
      <c r="CY1801">
        <f>AA1801</f>
        <v>3.68</v>
      </c>
      <c r="CZ1801">
        <f>AE1801</f>
        <v>0.5</v>
      </c>
      <c r="DA1801">
        <f>AI1801</f>
        <v>7.36</v>
      </c>
      <c r="DB1801">
        <f>ROUND(ROUND(AT1801*CZ1801,2),2)</f>
        <v>200</v>
      </c>
      <c r="DC1801">
        <f>ROUND(ROUND(AT1801*AG1801,2),2)</f>
        <v>0</v>
      </c>
    </row>
    <row r="1802" spans="1:107">
      <c r="A1802">
        <f>ROW(Source!A1967)</f>
        <v>1967</v>
      </c>
      <c r="B1802">
        <v>36401907</v>
      </c>
      <c r="C1802">
        <v>36409789</v>
      </c>
      <c r="D1802">
        <v>18413230</v>
      </c>
      <c r="E1802">
        <v>1</v>
      </c>
      <c r="F1802">
        <v>1</v>
      </c>
      <c r="G1802">
        <v>1</v>
      </c>
      <c r="H1802">
        <v>1</v>
      </c>
      <c r="I1802" t="s">
        <v>540</v>
      </c>
      <c r="J1802" t="s">
        <v>3</v>
      </c>
      <c r="K1802" t="s">
        <v>541</v>
      </c>
      <c r="L1802">
        <v>1369</v>
      </c>
      <c r="N1802">
        <v>1013</v>
      </c>
      <c r="O1802" t="s">
        <v>514</v>
      </c>
      <c r="P1802" t="s">
        <v>514</v>
      </c>
      <c r="Q1802">
        <v>1</v>
      </c>
      <c r="W1802">
        <v>0</v>
      </c>
      <c r="X1802">
        <v>355262106</v>
      </c>
      <c r="Y1802">
        <v>191.44049999999999</v>
      </c>
      <c r="AA1802">
        <v>0</v>
      </c>
      <c r="AB1802">
        <v>0</v>
      </c>
      <c r="AC1802">
        <v>0</v>
      </c>
      <c r="AD1802">
        <v>293.22000000000003</v>
      </c>
      <c r="AE1802">
        <v>0</v>
      </c>
      <c r="AF1802">
        <v>0</v>
      </c>
      <c r="AG1802">
        <v>0</v>
      </c>
      <c r="AH1802">
        <v>293.22000000000003</v>
      </c>
      <c r="AI1802">
        <v>1</v>
      </c>
      <c r="AJ1802">
        <v>1</v>
      </c>
      <c r="AK1802">
        <v>1</v>
      </c>
      <c r="AL1802">
        <v>1</v>
      </c>
      <c r="AN1802">
        <v>0</v>
      </c>
      <c r="AO1802">
        <v>1</v>
      </c>
      <c r="AP1802">
        <v>1</v>
      </c>
      <c r="AQ1802">
        <v>0</v>
      </c>
      <c r="AR1802">
        <v>0</v>
      </c>
      <c r="AS1802" t="s">
        <v>3</v>
      </c>
      <c r="AT1802">
        <v>166.47</v>
      </c>
      <c r="AU1802" t="s">
        <v>134</v>
      </c>
      <c r="AV1802">
        <v>1</v>
      </c>
      <c r="AW1802">
        <v>2</v>
      </c>
      <c r="AX1802">
        <v>36409799</v>
      </c>
      <c r="AY1802">
        <v>1</v>
      </c>
      <c r="AZ1802">
        <v>0</v>
      </c>
      <c r="BA1802">
        <v>1759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X1802">
        <f>Y1802*Source!I1967</f>
        <v>7.6576199999999996</v>
      </c>
      <c r="CY1802">
        <f>AD1802</f>
        <v>293.22000000000003</v>
      </c>
      <c r="CZ1802">
        <f>AH1802</f>
        <v>293.22000000000003</v>
      </c>
      <c r="DA1802">
        <f>AL1802</f>
        <v>1</v>
      </c>
      <c r="DB1802">
        <f>ROUND((ROUND(AT1802*CZ1802,2)*1.15),2)</f>
        <v>56134.18</v>
      </c>
      <c r="DC1802">
        <f>ROUND((ROUND(AT1802*AG1802,2)*1.15),2)</f>
        <v>0</v>
      </c>
    </row>
    <row r="1803" spans="1:107">
      <c r="A1803">
        <f>ROW(Source!A1967)</f>
        <v>1967</v>
      </c>
      <c r="B1803">
        <v>36401907</v>
      </c>
      <c r="C1803">
        <v>36409789</v>
      </c>
      <c r="D1803">
        <v>121548</v>
      </c>
      <c r="E1803">
        <v>1</v>
      </c>
      <c r="F1803">
        <v>1</v>
      </c>
      <c r="G1803">
        <v>1</v>
      </c>
      <c r="H1803">
        <v>1</v>
      </c>
      <c r="I1803" t="s">
        <v>35</v>
      </c>
      <c r="J1803" t="s">
        <v>3</v>
      </c>
      <c r="K1803" t="s">
        <v>515</v>
      </c>
      <c r="L1803">
        <v>608254</v>
      </c>
      <c r="N1803">
        <v>1013</v>
      </c>
      <c r="O1803" t="s">
        <v>516</v>
      </c>
      <c r="P1803" t="s">
        <v>516</v>
      </c>
      <c r="Q1803">
        <v>1</v>
      </c>
      <c r="W1803">
        <v>0</v>
      </c>
      <c r="X1803">
        <v>-185737400</v>
      </c>
      <c r="Y1803">
        <v>0.1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1</v>
      </c>
      <c r="AJ1803">
        <v>1</v>
      </c>
      <c r="AK1803">
        <v>1</v>
      </c>
      <c r="AL1803">
        <v>1</v>
      </c>
      <c r="AN1803">
        <v>0</v>
      </c>
      <c r="AO1803">
        <v>1</v>
      </c>
      <c r="AP1803">
        <v>1</v>
      </c>
      <c r="AQ1803">
        <v>0</v>
      </c>
      <c r="AR1803">
        <v>0</v>
      </c>
      <c r="AS1803" t="s">
        <v>3</v>
      </c>
      <c r="AT1803">
        <v>0.08</v>
      </c>
      <c r="AU1803" t="s">
        <v>133</v>
      </c>
      <c r="AV1803">
        <v>2</v>
      </c>
      <c r="AW1803">
        <v>2</v>
      </c>
      <c r="AX1803">
        <v>36409800</v>
      </c>
      <c r="AY1803">
        <v>1</v>
      </c>
      <c r="AZ1803">
        <v>0</v>
      </c>
      <c r="BA1803">
        <v>1760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X1803">
        <f>Y1803*Source!I1967</f>
        <v>4.0000000000000001E-3</v>
      </c>
      <c r="CY1803">
        <f>AD1803</f>
        <v>0</v>
      </c>
      <c r="CZ1803">
        <f>AH1803</f>
        <v>0</v>
      </c>
      <c r="DA1803">
        <f>AL1803</f>
        <v>1</v>
      </c>
      <c r="DB1803">
        <f>ROUND((ROUND(AT1803*CZ1803,2)*1.25),2)</f>
        <v>0</v>
      </c>
      <c r="DC1803">
        <f>ROUND((ROUND(AT1803*AG1803,2)*1.25),2)</f>
        <v>0</v>
      </c>
    </row>
    <row r="1804" spans="1:107">
      <c r="A1804">
        <f>ROW(Source!A1967)</f>
        <v>1967</v>
      </c>
      <c r="B1804">
        <v>36401907</v>
      </c>
      <c r="C1804">
        <v>36409789</v>
      </c>
      <c r="D1804">
        <v>29172556</v>
      </c>
      <c r="E1804">
        <v>1</v>
      </c>
      <c r="F1804">
        <v>1</v>
      </c>
      <c r="G1804">
        <v>1</v>
      </c>
      <c r="H1804">
        <v>2</v>
      </c>
      <c r="I1804" t="s">
        <v>517</v>
      </c>
      <c r="J1804" t="s">
        <v>518</v>
      </c>
      <c r="K1804" t="s">
        <v>519</v>
      </c>
      <c r="L1804">
        <v>1368</v>
      </c>
      <c r="N1804">
        <v>1011</v>
      </c>
      <c r="O1804" t="s">
        <v>520</v>
      </c>
      <c r="P1804" t="s">
        <v>520</v>
      </c>
      <c r="Q1804">
        <v>1</v>
      </c>
      <c r="W1804">
        <v>0</v>
      </c>
      <c r="X1804">
        <v>-1302720870</v>
      </c>
      <c r="Y1804">
        <v>0.1</v>
      </c>
      <c r="AA1804">
        <v>0</v>
      </c>
      <c r="AB1804">
        <v>466.71</v>
      </c>
      <c r="AC1804">
        <v>449.82</v>
      </c>
      <c r="AD1804">
        <v>0</v>
      </c>
      <c r="AE1804">
        <v>0</v>
      </c>
      <c r="AF1804">
        <v>31.26</v>
      </c>
      <c r="AG1804">
        <v>13.5</v>
      </c>
      <c r="AH1804">
        <v>0</v>
      </c>
      <c r="AI1804">
        <v>1</v>
      </c>
      <c r="AJ1804">
        <v>14.93</v>
      </c>
      <c r="AK1804">
        <v>33.32</v>
      </c>
      <c r="AL1804">
        <v>1</v>
      </c>
      <c r="AN1804">
        <v>0</v>
      </c>
      <c r="AO1804">
        <v>1</v>
      </c>
      <c r="AP1804">
        <v>1</v>
      </c>
      <c r="AQ1804">
        <v>0</v>
      </c>
      <c r="AR1804">
        <v>0</v>
      </c>
      <c r="AS1804" t="s">
        <v>3</v>
      </c>
      <c r="AT1804">
        <v>0.08</v>
      </c>
      <c r="AU1804" t="s">
        <v>133</v>
      </c>
      <c r="AV1804">
        <v>0</v>
      </c>
      <c r="AW1804">
        <v>2</v>
      </c>
      <c r="AX1804">
        <v>36409801</v>
      </c>
      <c r="AY1804">
        <v>1</v>
      </c>
      <c r="AZ1804">
        <v>0</v>
      </c>
      <c r="BA1804">
        <v>1761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X1804">
        <f>Y1804*Source!I1967</f>
        <v>4.0000000000000001E-3</v>
      </c>
      <c r="CY1804">
        <f>AB1804</f>
        <v>466.71</v>
      </c>
      <c r="CZ1804">
        <f>AF1804</f>
        <v>31.26</v>
      </c>
      <c r="DA1804">
        <f>AJ1804</f>
        <v>14.93</v>
      </c>
      <c r="DB1804">
        <f>ROUND((ROUND(AT1804*CZ1804,2)*1.25),2)</f>
        <v>3.13</v>
      </c>
      <c r="DC1804">
        <f>ROUND((ROUND(AT1804*AG1804,2)*1.25),2)</f>
        <v>1.35</v>
      </c>
    </row>
    <row r="1805" spans="1:107">
      <c r="A1805">
        <f>ROW(Source!A1967)</f>
        <v>1967</v>
      </c>
      <c r="B1805">
        <v>36401907</v>
      </c>
      <c r="C1805">
        <v>36409789</v>
      </c>
      <c r="D1805">
        <v>29174591</v>
      </c>
      <c r="E1805">
        <v>1</v>
      </c>
      <c r="F1805">
        <v>1</v>
      </c>
      <c r="G1805">
        <v>1</v>
      </c>
      <c r="H1805">
        <v>2</v>
      </c>
      <c r="I1805" t="s">
        <v>542</v>
      </c>
      <c r="J1805" t="s">
        <v>543</v>
      </c>
      <c r="K1805" t="s">
        <v>544</v>
      </c>
      <c r="L1805">
        <v>1368</v>
      </c>
      <c r="N1805">
        <v>1011</v>
      </c>
      <c r="O1805" t="s">
        <v>520</v>
      </c>
      <c r="P1805" t="s">
        <v>520</v>
      </c>
      <c r="Q1805">
        <v>1</v>
      </c>
      <c r="W1805">
        <v>0</v>
      </c>
      <c r="X1805">
        <v>1598042632</v>
      </c>
      <c r="Y1805">
        <v>0.32500000000000001</v>
      </c>
      <c r="AA1805">
        <v>0</v>
      </c>
      <c r="AB1805">
        <v>9.4700000000000006</v>
      </c>
      <c r="AC1805">
        <v>0</v>
      </c>
      <c r="AD1805">
        <v>0</v>
      </c>
      <c r="AE1805">
        <v>0</v>
      </c>
      <c r="AF1805">
        <v>0.95</v>
      </c>
      <c r="AG1805">
        <v>0</v>
      </c>
      <c r="AH1805">
        <v>0</v>
      </c>
      <c r="AI1805">
        <v>1</v>
      </c>
      <c r="AJ1805">
        <v>9.9700000000000006</v>
      </c>
      <c r="AK1805">
        <v>33.32</v>
      </c>
      <c r="AL1805">
        <v>1</v>
      </c>
      <c r="AN1805">
        <v>0</v>
      </c>
      <c r="AO1805">
        <v>1</v>
      </c>
      <c r="AP1805">
        <v>1</v>
      </c>
      <c r="AQ1805">
        <v>0</v>
      </c>
      <c r="AR1805">
        <v>0</v>
      </c>
      <c r="AS1805" t="s">
        <v>3</v>
      </c>
      <c r="AT1805">
        <v>0.26</v>
      </c>
      <c r="AU1805" t="s">
        <v>133</v>
      </c>
      <c r="AV1805">
        <v>0</v>
      </c>
      <c r="AW1805">
        <v>2</v>
      </c>
      <c r="AX1805">
        <v>36409802</v>
      </c>
      <c r="AY1805">
        <v>1</v>
      </c>
      <c r="AZ1805">
        <v>0</v>
      </c>
      <c r="BA1805">
        <v>1762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X1805">
        <f>Y1805*Source!I1967</f>
        <v>1.3000000000000001E-2</v>
      </c>
      <c r="CY1805">
        <f>AB1805</f>
        <v>9.4700000000000006</v>
      </c>
      <c r="CZ1805">
        <f>AF1805</f>
        <v>0.95</v>
      </c>
      <c r="DA1805">
        <f>AJ1805</f>
        <v>9.9700000000000006</v>
      </c>
      <c r="DB1805">
        <f>ROUND((ROUND(AT1805*CZ1805,2)*1.25),2)</f>
        <v>0.31</v>
      </c>
      <c r="DC1805">
        <f>ROUND((ROUND(AT1805*AG1805,2)*1.25),2)</f>
        <v>0</v>
      </c>
    </row>
    <row r="1806" spans="1:107">
      <c r="A1806">
        <f>ROW(Source!A1967)</f>
        <v>1967</v>
      </c>
      <c r="B1806">
        <v>36401907</v>
      </c>
      <c r="C1806">
        <v>36409789</v>
      </c>
      <c r="D1806">
        <v>29174913</v>
      </c>
      <c r="E1806">
        <v>1</v>
      </c>
      <c r="F1806">
        <v>1</v>
      </c>
      <c r="G1806">
        <v>1</v>
      </c>
      <c r="H1806">
        <v>2</v>
      </c>
      <c r="I1806" t="s">
        <v>531</v>
      </c>
      <c r="J1806" t="s">
        <v>532</v>
      </c>
      <c r="K1806" t="s">
        <v>533</v>
      </c>
      <c r="L1806">
        <v>1368</v>
      </c>
      <c r="N1806">
        <v>1011</v>
      </c>
      <c r="O1806" t="s">
        <v>520</v>
      </c>
      <c r="P1806" t="s">
        <v>520</v>
      </c>
      <c r="Q1806">
        <v>1</v>
      </c>
      <c r="W1806">
        <v>0</v>
      </c>
      <c r="X1806">
        <v>458544584</v>
      </c>
      <c r="Y1806">
        <v>0.625</v>
      </c>
      <c r="AA1806">
        <v>0</v>
      </c>
      <c r="AB1806">
        <v>932.72</v>
      </c>
      <c r="AC1806">
        <v>386.51</v>
      </c>
      <c r="AD1806">
        <v>0</v>
      </c>
      <c r="AE1806">
        <v>0</v>
      </c>
      <c r="AF1806">
        <v>87.17</v>
      </c>
      <c r="AG1806">
        <v>11.6</v>
      </c>
      <c r="AH1806">
        <v>0</v>
      </c>
      <c r="AI1806">
        <v>1</v>
      </c>
      <c r="AJ1806">
        <v>10.7</v>
      </c>
      <c r="AK1806">
        <v>33.32</v>
      </c>
      <c r="AL1806">
        <v>1</v>
      </c>
      <c r="AN1806">
        <v>0</v>
      </c>
      <c r="AO1806">
        <v>1</v>
      </c>
      <c r="AP1806">
        <v>1</v>
      </c>
      <c r="AQ1806">
        <v>0</v>
      </c>
      <c r="AR1806">
        <v>0</v>
      </c>
      <c r="AS1806" t="s">
        <v>3</v>
      </c>
      <c r="AT1806">
        <v>0.5</v>
      </c>
      <c r="AU1806" t="s">
        <v>133</v>
      </c>
      <c r="AV1806">
        <v>0</v>
      </c>
      <c r="AW1806">
        <v>2</v>
      </c>
      <c r="AX1806">
        <v>36409803</v>
      </c>
      <c r="AY1806">
        <v>1</v>
      </c>
      <c r="AZ1806">
        <v>0</v>
      </c>
      <c r="BA1806">
        <v>1763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X1806">
        <f>Y1806*Source!I1967</f>
        <v>2.5000000000000001E-2</v>
      </c>
      <c r="CY1806">
        <f>AB1806</f>
        <v>932.72</v>
      </c>
      <c r="CZ1806">
        <f>AF1806</f>
        <v>87.17</v>
      </c>
      <c r="DA1806">
        <f>AJ1806</f>
        <v>10.7</v>
      </c>
      <c r="DB1806">
        <f>ROUND((ROUND(AT1806*CZ1806,2)*1.25),2)</f>
        <v>54.49</v>
      </c>
      <c r="DC1806">
        <f>ROUND((ROUND(AT1806*AG1806,2)*1.25),2)</f>
        <v>7.25</v>
      </c>
    </row>
    <row r="1807" spans="1:107">
      <c r="A1807">
        <f>ROW(Source!A1967)</f>
        <v>1967</v>
      </c>
      <c r="B1807">
        <v>36401907</v>
      </c>
      <c r="C1807">
        <v>36409789</v>
      </c>
      <c r="D1807">
        <v>29107800</v>
      </c>
      <c r="E1807">
        <v>1</v>
      </c>
      <c r="F1807">
        <v>1</v>
      </c>
      <c r="G1807">
        <v>1</v>
      </c>
      <c r="H1807">
        <v>3</v>
      </c>
      <c r="I1807" t="s">
        <v>545</v>
      </c>
      <c r="J1807" t="s">
        <v>546</v>
      </c>
      <c r="K1807" t="s">
        <v>547</v>
      </c>
      <c r="L1807">
        <v>1346</v>
      </c>
      <c r="N1807">
        <v>1009</v>
      </c>
      <c r="O1807" t="s">
        <v>160</v>
      </c>
      <c r="P1807" t="s">
        <v>160</v>
      </c>
      <c r="Q1807">
        <v>1</v>
      </c>
      <c r="W1807">
        <v>0</v>
      </c>
      <c r="X1807">
        <v>-1570619850</v>
      </c>
      <c r="Y1807">
        <v>0.2</v>
      </c>
      <c r="AA1807">
        <v>46.61</v>
      </c>
      <c r="AB1807">
        <v>0</v>
      </c>
      <c r="AC1807">
        <v>0</v>
      </c>
      <c r="AD1807">
        <v>0</v>
      </c>
      <c r="AE1807">
        <v>1.81</v>
      </c>
      <c r="AF1807">
        <v>0</v>
      </c>
      <c r="AG1807">
        <v>0</v>
      </c>
      <c r="AH1807">
        <v>0</v>
      </c>
      <c r="AI1807">
        <v>25.75</v>
      </c>
      <c r="AJ1807">
        <v>1</v>
      </c>
      <c r="AK1807">
        <v>1</v>
      </c>
      <c r="AL1807">
        <v>1</v>
      </c>
      <c r="AN1807">
        <v>0</v>
      </c>
      <c r="AO1807">
        <v>1</v>
      </c>
      <c r="AP1807">
        <v>0</v>
      </c>
      <c r="AQ1807">
        <v>0</v>
      </c>
      <c r="AR1807">
        <v>0</v>
      </c>
      <c r="AS1807" t="s">
        <v>3</v>
      </c>
      <c r="AT1807">
        <v>0.2</v>
      </c>
      <c r="AU1807" t="s">
        <v>3</v>
      </c>
      <c r="AV1807">
        <v>0</v>
      </c>
      <c r="AW1807">
        <v>2</v>
      </c>
      <c r="AX1807">
        <v>36409804</v>
      </c>
      <c r="AY1807">
        <v>1</v>
      </c>
      <c r="AZ1807">
        <v>0</v>
      </c>
      <c r="BA1807">
        <v>1764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X1807">
        <f>Y1807*Source!I1967</f>
        <v>8.0000000000000002E-3</v>
      </c>
      <c r="CY1807">
        <f>AA1807</f>
        <v>46.61</v>
      </c>
      <c r="CZ1807">
        <f>AE1807</f>
        <v>1.81</v>
      </c>
      <c r="DA1807">
        <f>AI1807</f>
        <v>25.75</v>
      </c>
      <c r="DB1807">
        <f>ROUND(ROUND(AT1807*CZ1807,2),2)</f>
        <v>0.36</v>
      </c>
      <c r="DC1807">
        <f>ROUND(ROUND(AT1807*AG1807,2),2)</f>
        <v>0</v>
      </c>
    </row>
    <row r="1808" spans="1:107">
      <c r="A1808">
        <f>ROW(Source!A1967)</f>
        <v>1967</v>
      </c>
      <c r="B1808">
        <v>36401907</v>
      </c>
      <c r="C1808">
        <v>36409789</v>
      </c>
      <c r="D1808">
        <v>29109411</v>
      </c>
      <c r="E1808">
        <v>1</v>
      </c>
      <c r="F1808">
        <v>1</v>
      </c>
      <c r="G1808">
        <v>1</v>
      </c>
      <c r="H1808">
        <v>3</v>
      </c>
      <c r="I1808" t="s">
        <v>548</v>
      </c>
      <c r="J1808" t="s">
        <v>549</v>
      </c>
      <c r="K1808" t="s">
        <v>550</v>
      </c>
      <c r="L1808">
        <v>1346</v>
      </c>
      <c r="N1808">
        <v>1009</v>
      </c>
      <c r="O1808" t="s">
        <v>160</v>
      </c>
      <c r="P1808" t="s">
        <v>160</v>
      </c>
      <c r="Q1808">
        <v>1</v>
      </c>
      <c r="W1808">
        <v>0</v>
      </c>
      <c r="X1808">
        <v>-1130535485</v>
      </c>
      <c r="Y1808">
        <v>30</v>
      </c>
      <c r="AA1808">
        <v>53.91</v>
      </c>
      <c r="AB1808">
        <v>0</v>
      </c>
      <c r="AC1808">
        <v>0</v>
      </c>
      <c r="AD1808">
        <v>0</v>
      </c>
      <c r="AE1808">
        <v>15.95</v>
      </c>
      <c r="AF1808">
        <v>0</v>
      </c>
      <c r="AG1808">
        <v>0</v>
      </c>
      <c r="AH1808">
        <v>0</v>
      </c>
      <c r="AI1808">
        <v>3.38</v>
      </c>
      <c r="AJ1808">
        <v>1</v>
      </c>
      <c r="AK1808">
        <v>1</v>
      </c>
      <c r="AL1808">
        <v>1</v>
      </c>
      <c r="AN1808">
        <v>0</v>
      </c>
      <c r="AO1808">
        <v>1</v>
      </c>
      <c r="AP1808">
        <v>0</v>
      </c>
      <c r="AQ1808">
        <v>0</v>
      </c>
      <c r="AR1808">
        <v>0</v>
      </c>
      <c r="AS1808" t="s">
        <v>3</v>
      </c>
      <c r="AT1808">
        <v>30</v>
      </c>
      <c r="AU1808" t="s">
        <v>3</v>
      </c>
      <c r="AV1808">
        <v>0</v>
      </c>
      <c r="AW1808">
        <v>2</v>
      </c>
      <c r="AX1808">
        <v>36409805</v>
      </c>
      <c r="AY1808">
        <v>1</v>
      </c>
      <c r="AZ1808">
        <v>0</v>
      </c>
      <c r="BA1808">
        <v>1765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X1808">
        <f>Y1808*Source!I1967</f>
        <v>1.2</v>
      </c>
      <c r="CY1808">
        <f>AA1808</f>
        <v>53.91</v>
      </c>
      <c r="CZ1808">
        <f>AE1808</f>
        <v>15.95</v>
      </c>
      <c r="DA1808">
        <f>AI1808</f>
        <v>3.38</v>
      </c>
      <c r="DB1808">
        <f>ROUND(ROUND(AT1808*CZ1808,2),2)</f>
        <v>478.5</v>
      </c>
      <c r="DC1808">
        <f>ROUND(ROUND(AT1808*AG1808,2),2)</f>
        <v>0</v>
      </c>
    </row>
    <row r="1809" spans="1:107">
      <c r="A1809">
        <f>ROW(Source!A1967)</f>
        <v>1967</v>
      </c>
      <c r="B1809">
        <v>36401907</v>
      </c>
      <c r="C1809">
        <v>36409789</v>
      </c>
      <c r="D1809">
        <v>29109535</v>
      </c>
      <c r="E1809">
        <v>1</v>
      </c>
      <c r="F1809">
        <v>1</v>
      </c>
      <c r="G1809">
        <v>1</v>
      </c>
      <c r="H1809">
        <v>3</v>
      </c>
      <c r="I1809" t="s">
        <v>281</v>
      </c>
      <c r="J1809" t="s">
        <v>283</v>
      </c>
      <c r="K1809" t="s">
        <v>282</v>
      </c>
      <c r="L1809">
        <v>1327</v>
      </c>
      <c r="N1809">
        <v>1005</v>
      </c>
      <c r="O1809" t="s">
        <v>155</v>
      </c>
      <c r="P1809" t="s">
        <v>155</v>
      </c>
      <c r="Q1809">
        <v>1</v>
      </c>
      <c r="W1809">
        <v>0</v>
      </c>
      <c r="X1809">
        <v>522970763</v>
      </c>
      <c r="Y1809">
        <v>105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1</v>
      </c>
      <c r="AJ1809">
        <v>1</v>
      </c>
      <c r="AK1809">
        <v>1</v>
      </c>
      <c r="AL1809">
        <v>1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 t="s">
        <v>3</v>
      </c>
      <c r="AT1809">
        <v>105</v>
      </c>
      <c r="AU1809" t="s">
        <v>3</v>
      </c>
      <c r="AV1809">
        <v>0</v>
      </c>
      <c r="AW1809">
        <v>2</v>
      </c>
      <c r="AX1809">
        <v>36409806</v>
      </c>
      <c r="AY1809">
        <v>1</v>
      </c>
      <c r="AZ1809">
        <v>0</v>
      </c>
      <c r="BA1809">
        <v>1766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X1809">
        <f>Y1809*Source!I1967</f>
        <v>4.2</v>
      </c>
      <c r="CY1809">
        <f>AA1809</f>
        <v>0</v>
      </c>
      <c r="CZ1809">
        <f>AE1809</f>
        <v>0</v>
      </c>
      <c r="DA1809">
        <f>AI1809</f>
        <v>1</v>
      </c>
      <c r="DB1809">
        <f>ROUND(ROUND(AT1809*CZ1809,2),2)</f>
        <v>0</v>
      </c>
      <c r="DC1809">
        <f>ROUND(ROUND(AT1809*AG1809,2),2)</f>
        <v>0</v>
      </c>
    </row>
    <row r="1810" spans="1:107">
      <c r="A1810">
        <f>ROW(Source!A1967)</f>
        <v>1967</v>
      </c>
      <c r="B1810">
        <v>36401907</v>
      </c>
      <c r="C1810">
        <v>36409789</v>
      </c>
      <c r="D1810">
        <v>29109265</v>
      </c>
      <c r="E1810">
        <v>1</v>
      </c>
      <c r="F1810">
        <v>1</v>
      </c>
      <c r="G1810">
        <v>1</v>
      </c>
      <c r="H1810">
        <v>3</v>
      </c>
      <c r="I1810" t="s">
        <v>284</v>
      </c>
      <c r="J1810" t="s">
        <v>286</v>
      </c>
      <c r="K1810" t="s">
        <v>285</v>
      </c>
      <c r="L1810">
        <v>1348</v>
      </c>
      <c r="N1810">
        <v>1009</v>
      </c>
      <c r="O1810" t="s">
        <v>30</v>
      </c>
      <c r="P1810" t="s">
        <v>30</v>
      </c>
      <c r="Q1810">
        <v>1000</v>
      </c>
      <c r="W1810">
        <v>0</v>
      </c>
      <c r="X1810">
        <v>-192135928</v>
      </c>
      <c r="Y1810">
        <v>8.8999999999999999E-3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1</v>
      </c>
      <c r="AJ1810">
        <v>1</v>
      </c>
      <c r="AK1810">
        <v>1</v>
      </c>
      <c r="AL1810">
        <v>1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 t="s">
        <v>3</v>
      </c>
      <c r="AT1810">
        <v>8.8999999999999999E-3</v>
      </c>
      <c r="AU1810" t="s">
        <v>3</v>
      </c>
      <c r="AV1810">
        <v>0</v>
      </c>
      <c r="AW1810">
        <v>2</v>
      </c>
      <c r="AX1810">
        <v>36409807</v>
      </c>
      <c r="AY1810">
        <v>1</v>
      </c>
      <c r="AZ1810">
        <v>0</v>
      </c>
      <c r="BA1810">
        <v>1767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X1810">
        <f>Y1810*Source!I1967</f>
        <v>3.5599999999999998E-4</v>
      </c>
      <c r="CY1810">
        <f>AA1810</f>
        <v>0</v>
      </c>
      <c r="CZ1810">
        <f>AE1810</f>
        <v>0</v>
      </c>
      <c r="DA1810">
        <f>AI1810</f>
        <v>1</v>
      </c>
      <c r="DB1810">
        <f>ROUND(ROUND(AT1810*CZ1810,2),2)</f>
        <v>0</v>
      </c>
      <c r="DC1810">
        <f>ROUND(ROUND(AT1810*AG1810,2),2)</f>
        <v>0</v>
      </c>
    </row>
    <row r="1811" spans="1:107">
      <c r="A1811">
        <f>ROW(Source!A1970)</f>
        <v>1970</v>
      </c>
      <c r="B1811">
        <v>36401907</v>
      </c>
      <c r="C1811">
        <v>36409810</v>
      </c>
      <c r="D1811">
        <v>18410572</v>
      </c>
      <c r="E1811">
        <v>1</v>
      </c>
      <c r="F1811">
        <v>1</v>
      </c>
      <c r="G1811">
        <v>1</v>
      </c>
      <c r="H1811">
        <v>1</v>
      </c>
      <c r="I1811" t="s">
        <v>551</v>
      </c>
      <c r="J1811" t="s">
        <v>3</v>
      </c>
      <c r="K1811" t="s">
        <v>552</v>
      </c>
      <c r="L1811">
        <v>1369</v>
      </c>
      <c r="N1811">
        <v>1013</v>
      </c>
      <c r="O1811" t="s">
        <v>514</v>
      </c>
      <c r="P1811" t="s">
        <v>514</v>
      </c>
      <c r="Q1811">
        <v>1</v>
      </c>
      <c r="W1811">
        <v>0</v>
      </c>
      <c r="X1811">
        <v>-546915240</v>
      </c>
      <c r="Y1811">
        <v>84.11099999999999</v>
      </c>
      <c r="AA1811">
        <v>0</v>
      </c>
      <c r="AB1811">
        <v>0</v>
      </c>
      <c r="AC1811">
        <v>0</v>
      </c>
      <c r="AD1811">
        <v>279.16000000000003</v>
      </c>
      <c r="AE1811">
        <v>0</v>
      </c>
      <c r="AF1811">
        <v>0</v>
      </c>
      <c r="AG1811">
        <v>0</v>
      </c>
      <c r="AH1811">
        <v>279.16000000000003</v>
      </c>
      <c r="AI1811">
        <v>1</v>
      </c>
      <c r="AJ1811">
        <v>1</v>
      </c>
      <c r="AK1811">
        <v>1</v>
      </c>
      <c r="AL1811">
        <v>1</v>
      </c>
      <c r="AN1811">
        <v>0</v>
      </c>
      <c r="AO1811">
        <v>1</v>
      </c>
      <c r="AP1811">
        <v>1</v>
      </c>
      <c r="AQ1811">
        <v>0</v>
      </c>
      <c r="AR1811">
        <v>0</v>
      </c>
      <c r="AS1811" t="s">
        <v>3</v>
      </c>
      <c r="AT1811">
        <v>73.14</v>
      </c>
      <c r="AU1811" t="s">
        <v>167</v>
      </c>
      <c r="AV1811">
        <v>1</v>
      </c>
      <c r="AW1811">
        <v>2</v>
      </c>
      <c r="AX1811">
        <v>36409819</v>
      </c>
      <c r="AY1811">
        <v>2</v>
      </c>
      <c r="AZ1811">
        <v>131072</v>
      </c>
      <c r="BA1811">
        <v>1768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X1811">
        <f>Y1811*Source!I1970</f>
        <v>1.6822199999999998</v>
      </c>
      <c r="CY1811">
        <f>AD1811</f>
        <v>279.16000000000003</v>
      </c>
      <c r="CZ1811">
        <f>AH1811</f>
        <v>279.16000000000003</v>
      </c>
      <c r="DA1811">
        <f>AL1811</f>
        <v>1</v>
      </c>
      <c r="DB1811">
        <f>ROUND((ROUND(AT1811*CZ1811,2)*1.15),2)</f>
        <v>23480.42</v>
      </c>
      <c r="DC1811">
        <f>ROUND((ROUND(AT1811*AG1811,2)*1.15),2)</f>
        <v>0</v>
      </c>
    </row>
    <row r="1812" spans="1:107">
      <c r="A1812">
        <f>ROW(Source!A1970)</f>
        <v>1970</v>
      </c>
      <c r="B1812">
        <v>36401907</v>
      </c>
      <c r="C1812">
        <v>36409810</v>
      </c>
      <c r="D1812">
        <v>121548</v>
      </c>
      <c r="E1812">
        <v>1</v>
      </c>
      <c r="F1812">
        <v>1</v>
      </c>
      <c r="G1812">
        <v>1</v>
      </c>
      <c r="H1812">
        <v>1</v>
      </c>
      <c r="I1812" t="s">
        <v>35</v>
      </c>
      <c r="J1812" t="s">
        <v>3</v>
      </c>
      <c r="K1812" t="s">
        <v>515</v>
      </c>
      <c r="L1812">
        <v>608254</v>
      </c>
      <c r="N1812">
        <v>1013</v>
      </c>
      <c r="O1812" t="s">
        <v>516</v>
      </c>
      <c r="P1812" t="s">
        <v>516</v>
      </c>
      <c r="Q1812">
        <v>1</v>
      </c>
      <c r="W1812">
        <v>0</v>
      </c>
      <c r="X1812">
        <v>-185737400</v>
      </c>
      <c r="Y1812">
        <v>1.7125000000000001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1</v>
      </c>
      <c r="AJ1812">
        <v>1</v>
      </c>
      <c r="AK1812">
        <v>1</v>
      </c>
      <c r="AL1812">
        <v>1</v>
      </c>
      <c r="AN1812">
        <v>0</v>
      </c>
      <c r="AO1812">
        <v>1</v>
      </c>
      <c r="AP1812">
        <v>1</v>
      </c>
      <c r="AQ1812">
        <v>0</v>
      </c>
      <c r="AR1812">
        <v>0</v>
      </c>
      <c r="AS1812" t="s">
        <v>3</v>
      </c>
      <c r="AT1812">
        <v>1.37</v>
      </c>
      <c r="AU1812" t="s">
        <v>133</v>
      </c>
      <c r="AV1812">
        <v>2</v>
      </c>
      <c r="AW1812">
        <v>2</v>
      </c>
      <c r="AX1812">
        <v>36409820</v>
      </c>
      <c r="AY1812">
        <v>1</v>
      </c>
      <c r="AZ1812">
        <v>0</v>
      </c>
      <c r="BA1812">
        <v>1769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X1812">
        <f>Y1812*Source!I1970</f>
        <v>3.4250000000000003E-2</v>
      </c>
      <c r="CY1812">
        <f>AD1812</f>
        <v>0</v>
      </c>
      <c r="CZ1812">
        <f>AH1812</f>
        <v>0</v>
      </c>
      <c r="DA1812">
        <f>AL1812</f>
        <v>1</v>
      </c>
      <c r="DB1812">
        <f>ROUND((ROUND(AT1812*CZ1812,2)*1.25),2)</f>
        <v>0</v>
      </c>
      <c r="DC1812">
        <f>ROUND((ROUND(AT1812*AG1812,2)*1.25),2)</f>
        <v>0</v>
      </c>
    </row>
    <row r="1813" spans="1:107">
      <c r="A1813">
        <f>ROW(Source!A1970)</f>
        <v>1970</v>
      </c>
      <c r="B1813">
        <v>36401907</v>
      </c>
      <c r="C1813">
        <v>36409810</v>
      </c>
      <c r="D1813">
        <v>29172379</v>
      </c>
      <c r="E1813">
        <v>1</v>
      </c>
      <c r="F1813">
        <v>1</v>
      </c>
      <c r="G1813">
        <v>1</v>
      </c>
      <c r="H1813">
        <v>2</v>
      </c>
      <c r="I1813" t="s">
        <v>553</v>
      </c>
      <c r="J1813" t="s">
        <v>554</v>
      </c>
      <c r="K1813" t="s">
        <v>555</v>
      </c>
      <c r="L1813">
        <v>1368</v>
      </c>
      <c r="N1813">
        <v>1011</v>
      </c>
      <c r="O1813" t="s">
        <v>520</v>
      </c>
      <c r="P1813" t="s">
        <v>520</v>
      </c>
      <c r="Q1813">
        <v>1</v>
      </c>
      <c r="W1813">
        <v>0</v>
      </c>
      <c r="X1813">
        <v>-151619853</v>
      </c>
      <c r="Y1813">
        <v>1.7125000000000001</v>
      </c>
      <c r="AA1813">
        <v>0</v>
      </c>
      <c r="AB1813">
        <v>1102.08</v>
      </c>
      <c r="AC1813">
        <v>449.82</v>
      </c>
      <c r="AD1813">
        <v>0</v>
      </c>
      <c r="AE1813">
        <v>0</v>
      </c>
      <c r="AF1813">
        <v>112</v>
      </c>
      <c r="AG1813">
        <v>13.5</v>
      </c>
      <c r="AH1813">
        <v>0</v>
      </c>
      <c r="AI1813">
        <v>1</v>
      </c>
      <c r="AJ1813">
        <v>9.84</v>
      </c>
      <c r="AK1813">
        <v>33.32</v>
      </c>
      <c r="AL1813">
        <v>1</v>
      </c>
      <c r="AN1813">
        <v>0</v>
      </c>
      <c r="AO1813">
        <v>1</v>
      </c>
      <c r="AP1813">
        <v>1</v>
      </c>
      <c r="AQ1813">
        <v>0</v>
      </c>
      <c r="AR1813">
        <v>0</v>
      </c>
      <c r="AS1813" t="s">
        <v>3</v>
      </c>
      <c r="AT1813">
        <v>1.37</v>
      </c>
      <c r="AU1813" t="s">
        <v>133</v>
      </c>
      <c r="AV1813">
        <v>0</v>
      </c>
      <c r="AW1813">
        <v>2</v>
      </c>
      <c r="AX1813">
        <v>36409821</v>
      </c>
      <c r="AY1813">
        <v>1</v>
      </c>
      <c r="AZ1813">
        <v>0</v>
      </c>
      <c r="BA1813">
        <v>1770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X1813">
        <f>Y1813*Source!I1970</f>
        <v>3.4250000000000003E-2</v>
      </c>
      <c r="CY1813">
        <f>AB1813</f>
        <v>1102.08</v>
      </c>
      <c r="CZ1813">
        <f>AF1813</f>
        <v>112</v>
      </c>
      <c r="DA1813">
        <f>AJ1813</f>
        <v>9.84</v>
      </c>
      <c r="DB1813">
        <f>ROUND((ROUND(AT1813*CZ1813,2)*1.25),2)</f>
        <v>191.8</v>
      </c>
      <c r="DC1813">
        <f>ROUND((ROUND(AT1813*AG1813,2)*1.25),2)</f>
        <v>23.13</v>
      </c>
    </row>
    <row r="1814" spans="1:107">
      <c r="A1814">
        <f>ROW(Source!A1970)</f>
        <v>1970</v>
      </c>
      <c r="B1814">
        <v>36401907</v>
      </c>
      <c r="C1814">
        <v>36409810</v>
      </c>
      <c r="D1814">
        <v>29174913</v>
      </c>
      <c r="E1814">
        <v>1</v>
      </c>
      <c r="F1814">
        <v>1</v>
      </c>
      <c r="G1814">
        <v>1</v>
      </c>
      <c r="H1814">
        <v>2</v>
      </c>
      <c r="I1814" t="s">
        <v>531</v>
      </c>
      <c r="J1814" t="s">
        <v>532</v>
      </c>
      <c r="K1814" t="s">
        <v>533</v>
      </c>
      <c r="L1814">
        <v>1368</v>
      </c>
      <c r="N1814">
        <v>1011</v>
      </c>
      <c r="O1814" t="s">
        <v>520</v>
      </c>
      <c r="P1814" t="s">
        <v>520</v>
      </c>
      <c r="Q1814">
        <v>1</v>
      </c>
      <c r="W1814">
        <v>0</v>
      </c>
      <c r="X1814">
        <v>458544584</v>
      </c>
      <c r="Y1814">
        <v>2.5750000000000002</v>
      </c>
      <c r="AA1814">
        <v>0</v>
      </c>
      <c r="AB1814">
        <v>932.72</v>
      </c>
      <c r="AC1814">
        <v>386.51</v>
      </c>
      <c r="AD1814">
        <v>0</v>
      </c>
      <c r="AE1814">
        <v>0</v>
      </c>
      <c r="AF1814">
        <v>87.17</v>
      </c>
      <c r="AG1814">
        <v>11.6</v>
      </c>
      <c r="AH1814">
        <v>0</v>
      </c>
      <c r="AI1814">
        <v>1</v>
      </c>
      <c r="AJ1814">
        <v>10.7</v>
      </c>
      <c r="AK1814">
        <v>33.32</v>
      </c>
      <c r="AL1814">
        <v>1</v>
      </c>
      <c r="AN1814">
        <v>0</v>
      </c>
      <c r="AO1814">
        <v>1</v>
      </c>
      <c r="AP1814">
        <v>1</v>
      </c>
      <c r="AQ1814">
        <v>0</v>
      </c>
      <c r="AR1814">
        <v>0</v>
      </c>
      <c r="AS1814" t="s">
        <v>3</v>
      </c>
      <c r="AT1814">
        <v>2.06</v>
      </c>
      <c r="AU1814" t="s">
        <v>133</v>
      </c>
      <c r="AV1814">
        <v>0</v>
      </c>
      <c r="AW1814">
        <v>2</v>
      </c>
      <c r="AX1814">
        <v>36409822</v>
      </c>
      <c r="AY1814">
        <v>1</v>
      </c>
      <c r="AZ1814">
        <v>0</v>
      </c>
      <c r="BA1814">
        <v>1771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X1814">
        <f>Y1814*Source!I1970</f>
        <v>5.1500000000000004E-2</v>
      </c>
      <c r="CY1814">
        <f>AB1814</f>
        <v>932.72</v>
      </c>
      <c r="CZ1814">
        <f>AF1814</f>
        <v>87.17</v>
      </c>
      <c r="DA1814">
        <f>AJ1814</f>
        <v>10.7</v>
      </c>
      <c r="DB1814">
        <f>ROUND((ROUND(AT1814*CZ1814,2)*1.25),2)</f>
        <v>224.46</v>
      </c>
      <c r="DC1814">
        <f>ROUND((ROUND(AT1814*AG1814,2)*1.25),2)</f>
        <v>29.88</v>
      </c>
    </row>
    <row r="1815" spans="1:107">
      <c r="A1815">
        <f>ROW(Source!A1970)</f>
        <v>1970</v>
      </c>
      <c r="B1815">
        <v>36401907</v>
      </c>
      <c r="C1815">
        <v>36409810</v>
      </c>
      <c r="D1815">
        <v>29114836</v>
      </c>
      <c r="E1815">
        <v>1</v>
      </c>
      <c r="F1815">
        <v>1</v>
      </c>
      <c r="G1815">
        <v>1</v>
      </c>
      <c r="H1815">
        <v>3</v>
      </c>
      <c r="I1815" t="s">
        <v>168</v>
      </c>
      <c r="J1815" t="s">
        <v>171</v>
      </c>
      <c r="K1815" t="s">
        <v>169</v>
      </c>
      <c r="L1815">
        <v>1035</v>
      </c>
      <c r="N1815">
        <v>1013</v>
      </c>
      <c r="O1815" t="s">
        <v>170</v>
      </c>
      <c r="P1815" t="s">
        <v>170</v>
      </c>
      <c r="Q1815">
        <v>1</v>
      </c>
      <c r="W1815">
        <v>0</v>
      </c>
      <c r="X1815">
        <v>-1252999712</v>
      </c>
      <c r="Y1815">
        <v>100</v>
      </c>
      <c r="AA1815">
        <v>196.01</v>
      </c>
      <c r="AB1815">
        <v>0</v>
      </c>
      <c r="AC1815">
        <v>0</v>
      </c>
      <c r="AD1815">
        <v>0</v>
      </c>
      <c r="AE1815">
        <v>94.69</v>
      </c>
      <c r="AF1815">
        <v>0</v>
      </c>
      <c r="AG1815">
        <v>0</v>
      </c>
      <c r="AH1815">
        <v>0</v>
      </c>
      <c r="AI1815">
        <v>2.0699999999999998</v>
      </c>
      <c r="AJ1815">
        <v>1</v>
      </c>
      <c r="AK1815">
        <v>1</v>
      </c>
      <c r="AL1815">
        <v>1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 t="s">
        <v>3</v>
      </c>
      <c r="AT1815">
        <v>100</v>
      </c>
      <c r="AU1815" t="s">
        <v>3</v>
      </c>
      <c r="AV1815">
        <v>0</v>
      </c>
      <c r="AW1815">
        <v>1</v>
      </c>
      <c r="AX1815">
        <v>-1</v>
      </c>
      <c r="AY1815">
        <v>0</v>
      </c>
      <c r="AZ1815">
        <v>0</v>
      </c>
      <c r="BA1815" t="s">
        <v>3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X1815">
        <f>Y1815*Source!I1970</f>
        <v>2</v>
      </c>
      <c r="CY1815">
        <f>AA1815</f>
        <v>196.01</v>
      </c>
      <c r="CZ1815">
        <f>AE1815</f>
        <v>94.69</v>
      </c>
      <c r="DA1815">
        <f>AI1815</f>
        <v>2.0699999999999998</v>
      </c>
      <c r="DB1815">
        <f>ROUND(ROUND(AT1815*CZ1815,2),2)</f>
        <v>9469</v>
      </c>
      <c r="DC1815">
        <f>ROUND(ROUND(AT1815*AG1815,2),2)</f>
        <v>0</v>
      </c>
    </row>
    <row r="1816" spans="1:107">
      <c r="A1816">
        <f>ROW(Source!A1970)</f>
        <v>1970</v>
      </c>
      <c r="B1816">
        <v>36401907</v>
      </c>
      <c r="C1816">
        <v>36409810</v>
      </c>
      <c r="D1816">
        <v>29114332</v>
      </c>
      <c r="E1816">
        <v>1</v>
      </c>
      <c r="F1816">
        <v>1</v>
      </c>
      <c r="G1816">
        <v>1</v>
      </c>
      <c r="H1816">
        <v>3</v>
      </c>
      <c r="I1816" t="s">
        <v>556</v>
      </c>
      <c r="J1816" t="s">
        <v>557</v>
      </c>
      <c r="K1816" t="s">
        <v>558</v>
      </c>
      <c r="L1816">
        <v>1348</v>
      </c>
      <c r="N1816">
        <v>1009</v>
      </c>
      <c r="O1816" t="s">
        <v>30</v>
      </c>
      <c r="P1816" t="s">
        <v>30</v>
      </c>
      <c r="Q1816">
        <v>1000</v>
      </c>
      <c r="W1816">
        <v>0</v>
      </c>
      <c r="X1816">
        <v>233971917</v>
      </c>
      <c r="Y1816">
        <v>3.3999999999999998E-3</v>
      </c>
      <c r="AA1816">
        <v>54619.68</v>
      </c>
      <c r="AB1816">
        <v>0</v>
      </c>
      <c r="AC1816">
        <v>0</v>
      </c>
      <c r="AD1816">
        <v>0</v>
      </c>
      <c r="AE1816">
        <v>11978</v>
      </c>
      <c r="AF1816">
        <v>0</v>
      </c>
      <c r="AG1816">
        <v>0</v>
      </c>
      <c r="AH1816">
        <v>0</v>
      </c>
      <c r="AI1816">
        <v>4.5599999999999996</v>
      </c>
      <c r="AJ1816">
        <v>1</v>
      </c>
      <c r="AK1816">
        <v>1</v>
      </c>
      <c r="AL1816">
        <v>1</v>
      </c>
      <c r="AN1816">
        <v>0</v>
      </c>
      <c r="AO1816">
        <v>1</v>
      </c>
      <c r="AP1816">
        <v>0</v>
      </c>
      <c r="AQ1816">
        <v>0</v>
      </c>
      <c r="AR1816">
        <v>0</v>
      </c>
      <c r="AS1816" t="s">
        <v>3</v>
      </c>
      <c r="AT1816">
        <v>3.3999999999999998E-3</v>
      </c>
      <c r="AU1816" t="s">
        <v>3</v>
      </c>
      <c r="AV1816">
        <v>0</v>
      </c>
      <c r="AW1816">
        <v>2</v>
      </c>
      <c r="AX1816">
        <v>36409823</v>
      </c>
      <c r="AY1816">
        <v>1</v>
      </c>
      <c r="AZ1816">
        <v>0</v>
      </c>
      <c r="BA1816">
        <v>1772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X1816">
        <f>Y1816*Source!I1970</f>
        <v>6.7999999999999999E-5</v>
      </c>
      <c r="CY1816">
        <f>AA1816</f>
        <v>54619.68</v>
      </c>
      <c r="CZ1816">
        <f>AE1816</f>
        <v>11978</v>
      </c>
      <c r="DA1816">
        <f>AI1816</f>
        <v>4.5599999999999996</v>
      </c>
      <c r="DB1816">
        <f>ROUND(ROUND(AT1816*CZ1816,2),2)</f>
        <v>40.729999999999997</v>
      </c>
      <c r="DC1816">
        <f>ROUND(ROUND(AT1816*AG1816,2),2)</f>
        <v>0</v>
      </c>
    </row>
    <row r="1817" spans="1:107">
      <c r="A1817">
        <f>ROW(Source!A1970)</f>
        <v>1970</v>
      </c>
      <c r="B1817">
        <v>36401907</v>
      </c>
      <c r="C1817">
        <v>36409810</v>
      </c>
      <c r="D1817">
        <v>29130561</v>
      </c>
      <c r="E1817">
        <v>1</v>
      </c>
      <c r="F1817">
        <v>1</v>
      </c>
      <c r="G1817">
        <v>1</v>
      </c>
      <c r="H1817">
        <v>3</v>
      </c>
      <c r="I1817" t="s">
        <v>177</v>
      </c>
      <c r="J1817" t="s">
        <v>179</v>
      </c>
      <c r="K1817" t="s">
        <v>178</v>
      </c>
      <c r="L1817">
        <v>1327</v>
      </c>
      <c r="N1817">
        <v>1005</v>
      </c>
      <c r="O1817" t="s">
        <v>155</v>
      </c>
      <c r="P1817" t="s">
        <v>155</v>
      </c>
      <c r="Q1817">
        <v>1</v>
      </c>
      <c r="W1817">
        <v>1</v>
      </c>
      <c r="X1817">
        <v>-172969429</v>
      </c>
      <c r="Y1817">
        <v>-100</v>
      </c>
      <c r="AA1817">
        <v>1039.1400000000001</v>
      </c>
      <c r="AB1817">
        <v>0</v>
      </c>
      <c r="AC1817">
        <v>0</v>
      </c>
      <c r="AD1817">
        <v>0</v>
      </c>
      <c r="AE1817">
        <v>207</v>
      </c>
      <c r="AF1817">
        <v>0</v>
      </c>
      <c r="AG1817">
        <v>0</v>
      </c>
      <c r="AH1817">
        <v>0</v>
      </c>
      <c r="AI1817">
        <v>5.0199999999999996</v>
      </c>
      <c r="AJ1817">
        <v>1</v>
      </c>
      <c r="AK1817">
        <v>1</v>
      </c>
      <c r="AL1817">
        <v>1</v>
      </c>
      <c r="AN1817">
        <v>0</v>
      </c>
      <c r="AO1817">
        <v>1</v>
      </c>
      <c r="AP1817">
        <v>0</v>
      </c>
      <c r="AQ1817">
        <v>0</v>
      </c>
      <c r="AR1817">
        <v>0</v>
      </c>
      <c r="AS1817" t="s">
        <v>3</v>
      </c>
      <c r="AT1817">
        <v>-100</v>
      </c>
      <c r="AU1817" t="s">
        <v>3</v>
      </c>
      <c r="AV1817">
        <v>0</v>
      </c>
      <c r="AW1817">
        <v>2</v>
      </c>
      <c r="AX1817">
        <v>36409825</v>
      </c>
      <c r="AY1817">
        <v>1</v>
      </c>
      <c r="AZ1817">
        <v>6144</v>
      </c>
      <c r="BA1817">
        <v>1774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X1817">
        <f>Y1817*Source!I1970</f>
        <v>-2</v>
      </c>
      <c r="CY1817">
        <f>AA1817</f>
        <v>1039.1400000000001</v>
      </c>
      <c r="CZ1817">
        <f>AE1817</f>
        <v>207</v>
      </c>
      <c r="DA1817">
        <f>AI1817</f>
        <v>5.0199999999999996</v>
      </c>
      <c r="DB1817">
        <f>ROUND(ROUND(AT1817*CZ1817,2),2)</f>
        <v>-20700</v>
      </c>
      <c r="DC1817">
        <f>ROUND(ROUND(AT1817*AG1817,2),2)</f>
        <v>0</v>
      </c>
    </row>
    <row r="1818" spans="1:107">
      <c r="A1818">
        <f>ROW(Source!A1970)</f>
        <v>1970</v>
      </c>
      <c r="B1818">
        <v>36401907</v>
      </c>
      <c r="C1818">
        <v>36409810</v>
      </c>
      <c r="D1818">
        <v>29130519</v>
      </c>
      <c r="E1818">
        <v>1</v>
      </c>
      <c r="F1818">
        <v>1</v>
      </c>
      <c r="G1818">
        <v>1</v>
      </c>
      <c r="H1818">
        <v>3</v>
      </c>
      <c r="I1818" t="s">
        <v>173</v>
      </c>
      <c r="J1818" t="s">
        <v>175</v>
      </c>
      <c r="K1818" t="s">
        <v>174</v>
      </c>
      <c r="L1818">
        <v>1327</v>
      </c>
      <c r="N1818">
        <v>1005</v>
      </c>
      <c r="O1818" t="s">
        <v>155</v>
      </c>
      <c r="P1818" t="s">
        <v>155</v>
      </c>
      <c r="Q1818">
        <v>1</v>
      </c>
      <c r="W1818">
        <v>0</v>
      </c>
      <c r="X1818">
        <v>-1775669208</v>
      </c>
      <c r="Y1818">
        <v>100</v>
      </c>
      <c r="AA1818">
        <v>11067.52</v>
      </c>
      <c r="AB1818">
        <v>0</v>
      </c>
      <c r="AC1818">
        <v>0</v>
      </c>
      <c r="AD1818">
        <v>0</v>
      </c>
      <c r="AE1818">
        <v>4535.87</v>
      </c>
      <c r="AF1818">
        <v>0</v>
      </c>
      <c r="AG1818">
        <v>0</v>
      </c>
      <c r="AH1818">
        <v>0</v>
      </c>
      <c r="AI1818">
        <v>2.44</v>
      </c>
      <c r="AJ1818">
        <v>1</v>
      </c>
      <c r="AK1818">
        <v>1</v>
      </c>
      <c r="AL1818">
        <v>1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 t="s">
        <v>3</v>
      </c>
      <c r="AT1818">
        <v>100</v>
      </c>
      <c r="AU1818" t="s">
        <v>3</v>
      </c>
      <c r="AV1818">
        <v>0</v>
      </c>
      <c r="AW1818">
        <v>1</v>
      </c>
      <c r="AX1818">
        <v>-1</v>
      </c>
      <c r="AY1818">
        <v>0</v>
      </c>
      <c r="AZ1818">
        <v>0</v>
      </c>
      <c r="BA1818" t="s">
        <v>3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X1818">
        <f>Y1818*Source!I1970</f>
        <v>2</v>
      </c>
      <c r="CY1818">
        <f>AA1818</f>
        <v>11067.52</v>
      </c>
      <c r="CZ1818">
        <f>AE1818</f>
        <v>4535.87</v>
      </c>
      <c r="DA1818">
        <f>AI1818</f>
        <v>2.44</v>
      </c>
      <c r="DB1818">
        <f>ROUND(ROUND(AT1818*CZ1818,2),2)</f>
        <v>453587</v>
      </c>
      <c r="DC1818">
        <f>ROUND(ROUND(AT1818*AG1818,2),2)</f>
        <v>0</v>
      </c>
    </row>
    <row r="1819" spans="1:107">
      <c r="A1819">
        <f>ROW(Source!A1974)</f>
        <v>1974</v>
      </c>
      <c r="B1819">
        <v>36401907</v>
      </c>
      <c r="C1819">
        <v>36409829</v>
      </c>
      <c r="D1819">
        <v>18408291</v>
      </c>
      <c r="E1819">
        <v>1</v>
      </c>
      <c r="F1819">
        <v>1</v>
      </c>
      <c r="G1819">
        <v>1</v>
      </c>
      <c r="H1819">
        <v>1</v>
      </c>
      <c r="I1819" t="s">
        <v>559</v>
      </c>
      <c r="J1819" t="s">
        <v>3</v>
      </c>
      <c r="K1819" t="s">
        <v>560</v>
      </c>
      <c r="L1819">
        <v>1369</v>
      </c>
      <c r="N1819">
        <v>1013</v>
      </c>
      <c r="O1819" t="s">
        <v>514</v>
      </c>
      <c r="P1819" t="s">
        <v>514</v>
      </c>
      <c r="Q1819">
        <v>1</v>
      </c>
      <c r="W1819">
        <v>0</v>
      </c>
      <c r="X1819">
        <v>1933892413</v>
      </c>
      <c r="Y1819">
        <v>8.9930000000000003</v>
      </c>
      <c r="AA1819">
        <v>0</v>
      </c>
      <c r="AB1819">
        <v>0</v>
      </c>
      <c r="AC1819">
        <v>0</v>
      </c>
      <c r="AD1819">
        <v>260.95999999999998</v>
      </c>
      <c r="AE1819">
        <v>0</v>
      </c>
      <c r="AF1819">
        <v>0</v>
      </c>
      <c r="AG1819">
        <v>0</v>
      </c>
      <c r="AH1819">
        <v>260.95999999999998</v>
      </c>
      <c r="AI1819">
        <v>1</v>
      </c>
      <c r="AJ1819">
        <v>1</v>
      </c>
      <c r="AK1819">
        <v>1</v>
      </c>
      <c r="AL1819">
        <v>1</v>
      </c>
      <c r="AN1819">
        <v>0</v>
      </c>
      <c r="AO1819">
        <v>1</v>
      </c>
      <c r="AP1819">
        <v>1</v>
      </c>
      <c r="AQ1819">
        <v>0</v>
      </c>
      <c r="AR1819">
        <v>0</v>
      </c>
      <c r="AS1819" t="s">
        <v>3</v>
      </c>
      <c r="AT1819">
        <v>7.82</v>
      </c>
      <c r="AU1819" t="s">
        <v>134</v>
      </c>
      <c r="AV1819">
        <v>1</v>
      </c>
      <c r="AW1819">
        <v>2</v>
      </c>
      <c r="AX1819">
        <v>36409834</v>
      </c>
      <c r="AY1819">
        <v>1</v>
      </c>
      <c r="AZ1819">
        <v>0</v>
      </c>
      <c r="BA1819">
        <v>1775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X1819">
        <f>Y1819*Source!I1974</f>
        <v>0.44965000000000005</v>
      </c>
      <c r="CY1819">
        <f>AD1819</f>
        <v>260.95999999999998</v>
      </c>
      <c r="CZ1819">
        <f>AH1819</f>
        <v>260.95999999999998</v>
      </c>
      <c r="DA1819">
        <f>AL1819</f>
        <v>1</v>
      </c>
      <c r="DB1819">
        <f>ROUND((ROUND(AT1819*CZ1819,2)*1.15),2)</f>
        <v>2346.8200000000002</v>
      </c>
      <c r="DC1819">
        <f>ROUND((ROUND(AT1819*AG1819,2)*1.15),2)</f>
        <v>0</v>
      </c>
    </row>
    <row r="1820" spans="1:107">
      <c r="A1820">
        <f>ROW(Source!A1974)</f>
        <v>1974</v>
      </c>
      <c r="B1820">
        <v>36401907</v>
      </c>
      <c r="C1820">
        <v>36409829</v>
      </c>
      <c r="D1820">
        <v>29174913</v>
      </c>
      <c r="E1820">
        <v>1</v>
      </c>
      <c r="F1820">
        <v>1</v>
      </c>
      <c r="G1820">
        <v>1</v>
      </c>
      <c r="H1820">
        <v>2</v>
      </c>
      <c r="I1820" t="s">
        <v>531</v>
      </c>
      <c r="J1820" t="s">
        <v>532</v>
      </c>
      <c r="K1820" t="s">
        <v>533</v>
      </c>
      <c r="L1820">
        <v>1368</v>
      </c>
      <c r="N1820">
        <v>1011</v>
      </c>
      <c r="O1820" t="s">
        <v>520</v>
      </c>
      <c r="P1820" t="s">
        <v>520</v>
      </c>
      <c r="Q1820">
        <v>1</v>
      </c>
      <c r="W1820">
        <v>0</v>
      </c>
      <c r="X1820">
        <v>458544584</v>
      </c>
      <c r="Y1820">
        <v>0.05</v>
      </c>
      <c r="AA1820">
        <v>0</v>
      </c>
      <c r="AB1820">
        <v>932.72</v>
      </c>
      <c r="AC1820">
        <v>386.51</v>
      </c>
      <c r="AD1820">
        <v>0</v>
      </c>
      <c r="AE1820">
        <v>0</v>
      </c>
      <c r="AF1820">
        <v>87.17</v>
      </c>
      <c r="AG1820">
        <v>11.6</v>
      </c>
      <c r="AH1820">
        <v>0</v>
      </c>
      <c r="AI1820">
        <v>1</v>
      </c>
      <c r="AJ1820">
        <v>10.7</v>
      </c>
      <c r="AK1820">
        <v>33.32</v>
      </c>
      <c r="AL1820">
        <v>1</v>
      </c>
      <c r="AN1820">
        <v>0</v>
      </c>
      <c r="AO1820">
        <v>1</v>
      </c>
      <c r="AP1820">
        <v>1</v>
      </c>
      <c r="AQ1820">
        <v>0</v>
      </c>
      <c r="AR1820">
        <v>0</v>
      </c>
      <c r="AS1820" t="s">
        <v>3</v>
      </c>
      <c r="AT1820">
        <v>0.04</v>
      </c>
      <c r="AU1820" t="s">
        <v>133</v>
      </c>
      <c r="AV1820">
        <v>0</v>
      </c>
      <c r="AW1820">
        <v>2</v>
      </c>
      <c r="AX1820">
        <v>36409835</v>
      </c>
      <c r="AY1820">
        <v>1</v>
      </c>
      <c r="AZ1820">
        <v>0</v>
      </c>
      <c r="BA1820">
        <v>1776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X1820">
        <f>Y1820*Source!I1974</f>
        <v>2.5000000000000005E-3</v>
      </c>
      <c r="CY1820">
        <f>AB1820</f>
        <v>932.72</v>
      </c>
      <c r="CZ1820">
        <f>AF1820</f>
        <v>87.17</v>
      </c>
      <c r="DA1820">
        <f>AJ1820</f>
        <v>10.7</v>
      </c>
      <c r="DB1820">
        <f>ROUND((ROUND(AT1820*CZ1820,2)*1.25),2)</f>
        <v>4.3600000000000003</v>
      </c>
      <c r="DC1820">
        <f>ROUND((ROUND(AT1820*AG1820,2)*1.25),2)</f>
        <v>0.57999999999999996</v>
      </c>
    </row>
    <row r="1821" spans="1:107">
      <c r="A1821">
        <f>ROW(Source!A1974)</f>
        <v>1974</v>
      </c>
      <c r="B1821">
        <v>36401907</v>
      </c>
      <c r="C1821">
        <v>36409829</v>
      </c>
      <c r="D1821">
        <v>29114332</v>
      </c>
      <c r="E1821">
        <v>1</v>
      </c>
      <c r="F1821">
        <v>1</v>
      </c>
      <c r="G1821">
        <v>1</v>
      </c>
      <c r="H1821">
        <v>3</v>
      </c>
      <c r="I1821" t="s">
        <v>556</v>
      </c>
      <c r="J1821" t="s">
        <v>557</v>
      </c>
      <c r="K1821" t="s">
        <v>558</v>
      </c>
      <c r="L1821">
        <v>1348</v>
      </c>
      <c r="N1821">
        <v>1009</v>
      </c>
      <c r="O1821" t="s">
        <v>30</v>
      </c>
      <c r="P1821" t="s">
        <v>30</v>
      </c>
      <c r="Q1821">
        <v>1000</v>
      </c>
      <c r="W1821">
        <v>0</v>
      </c>
      <c r="X1821">
        <v>233971917</v>
      </c>
      <c r="Y1821">
        <v>7.1000000000000002E-4</v>
      </c>
      <c r="AA1821">
        <v>54619.68</v>
      </c>
      <c r="AB1821">
        <v>0</v>
      </c>
      <c r="AC1821">
        <v>0</v>
      </c>
      <c r="AD1821">
        <v>0</v>
      </c>
      <c r="AE1821">
        <v>11978</v>
      </c>
      <c r="AF1821">
        <v>0</v>
      </c>
      <c r="AG1821">
        <v>0</v>
      </c>
      <c r="AH1821">
        <v>0</v>
      </c>
      <c r="AI1821">
        <v>4.5599999999999996</v>
      </c>
      <c r="AJ1821">
        <v>1</v>
      </c>
      <c r="AK1821">
        <v>1</v>
      </c>
      <c r="AL1821">
        <v>1</v>
      </c>
      <c r="AN1821">
        <v>0</v>
      </c>
      <c r="AO1821">
        <v>1</v>
      </c>
      <c r="AP1821">
        <v>0</v>
      </c>
      <c r="AQ1821">
        <v>0</v>
      </c>
      <c r="AR1821">
        <v>0</v>
      </c>
      <c r="AS1821" t="s">
        <v>3</v>
      </c>
      <c r="AT1821">
        <v>7.1000000000000002E-4</v>
      </c>
      <c r="AU1821" t="s">
        <v>3</v>
      </c>
      <c r="AV1821">
        <v>0</v>
      </c>
      <c r="AW1821">
        <v>2</v>
      </c>
      <c r="AX1821">
        <v>36409836</v>
      </c>
      <c r="AY1821">
        <v>1</v>
      </c>
      <c r="AZ1821">
        <v>0</v>
      </c>
      <c r="BA1821">
        <v>1777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X1821">
        <f>Y1821*Source!I1974</f>
        <v>3.5500000000000002E-5</v>
      </c>
      <c r="CY1821">
        <f>AA1821</f>
        <v>54619.68</v>
      </c>
      <c r="CZ1821">
        <f>AE1821</f>
        <v>11978</v>
      </c>
      <c r="DA1821">
        <f>AI1821</f>
        <v>4.5599999999999996</v>
      </c>
      <c r="DB1821">
        <f>ROUND(ROUND(AT1821*CZ1821,2),2)</f>
        <v>8.5</v>
      </c>
      <c r="DC1821">
        <f>ROUND(ROUND(AT1821*AG1821,2),2)</f>
        <v>0</v>
      </c>
    </row>
    <row r="1822" spans="1:107">
      <c r="A1822">
        <f>ROW(Source!A1974)</f>
        <v>1974</v>
      </c>
      <c r="B1822">
        <v>36401907</v>
      </c>
      <c r="C1822">
        <v>36409829</v>
      </c>
      <c r="D1822">
        <v>29131015</v>
      </c>
      <c r="E1822">
        <v>1</v>
      </c>
      <c r="F1822">
        <v>1</v>
      </c>
      <c r="G1822">
        <v>1</v>
      </c>
      <c r="H1822">
        <v>3</v>
      </c>
      <c r="I1822" t="s">
        <v>561</v>
      </c>
      <c r="J1822" t="s">
        <v>562</v>
      </c>
      <c r="K1822" t="s">
        <v>563</v>
      </c>
      <c r="L1822">
        <v>1301</v>
      </c>
      <c r="N1822">
        <v>1003</v>
      </c>
      <c r="O1822" t="s">
        <v>142</v>
      </c>
      <c r="P1822" t="s">
        <v>142</v>
      </c>
      <c r="Q1822">
        <v>1</v>
      </c>
      <c r="W1822">
        <v>0</v>
      </c>
      <c r="X1822">
        <v>-497354979</v>
      </c>
      <c r="Y1822">
        <v>112</v>
      </c>
      <c r="AA1822">
        <v>32.03</v>
      </c>
      <c r="AB1822">
        <v>0</v>
      </c>
      <c r="AC1822">
        <v>0</v>
      </c>
      <c r="AD1822">
        <v>0</v>
      </c>
      <c r="AE1822">
        <v>3.93</v>
      </c>
      <c r="AF1822">
        <v>0</v>
      </c>
      <c r="AG1822">
        <v>0</v>
      </c>
      <c r="AH1822">
        <v>0</v>
      </c>
      <c r="AI1822">
        <v>8.15</v>
      </c>
      <c r="AJ1822">
        <v>1</v>
      </c>
      <c r="AK1822">
        <v>1</v>
      </c>
      <c r="AL1822">
        <v>1</v>
      </c>
      <c r="AN1822">
        <v>0</v>
      </c>
      <c r="AO1822">
        <v>1</v>
      </c>
      <c r="AP1822">
        <v>0</v>
      </c>
      <c r="AQ1822">
        <v>0</v>
      </c>
      <c r="AR1822">
        <v>0</v>
      </c>
      <c r="AS1822" t="s">
        <v>3</v>
      </c>
      <c r="AT1822">
        <v>112</v>
      </c>
      <c r="AU1822" t="s">
        <v>3</v>
      </c>
      <c r="AV1822">
        <v>0</v>
      </c>
      <c r="AW1822">
        <v>2</v>
      </c>
      <c r="AX1822">
        <v>36409837</v>
      </c>
      <c r="AY1822">
        <v>1</v>
      </c>
      <c r="AZ1822">
        <v>0</v>
      </c>
      <c r="BA1822">
        <v>1778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X1822">
        <f>Y1822*Source!I1974</f>
        <v>5.6000000000000005</v>
      </c>
      <c r="CY1822">
        <f>AA1822</f>
        <v>32.03</v>
      </c>
      <c r="CZ1822">
        <f>AE1822</f>
        <v>3.93</v>
      </c>
      <c r="DA1822">
        <f>AI1822</f>
        <v>8.15</v>
      </c>
      <c r="DB1822">
        <f>ROUND(ROUND(AT1822*CZ1822,2),2)</f>
        <v>440.16</v>
      </c>
      <c r="DC1822">
        <f>ROUND(ROUND(AT1822*AG1822,2),2)</f>
        <v>0</v>
      </c>
    </row>
    <row r="1823" spans="1:107">
      <c r="A1823">
        <f>ROW(Source!A1975)</f>
        <v>1975</v>
      </c>
      <c r="B1823">
        <v>36401907</v>
      </c>
      <c r="C1823">
        <v>36409838</v>
      </c>
      <c r="D1823">
        <v>18407150</v>
      </c>
      <c r="E1823">
        <v>1</v>
      </c>
      <c r="F1823">
        <v>1</v>
      </c>
      <c r="G1823">
        <v>1</v>
      </c>
      <c r="H1823">
        <v>1</v>
      </c>
      <c r="I1823" t="s">
        <v>529</v>
      </c>
      <c r="J1823" t="s">
        <v>3</v>
      </c>
      <c r="K1823" t="s">
        <v>530</v>
      </c>
      <c r="L1823">
        <v>1369</v>
      </c>
      <c r="N1823">
        <v>1013</v>
      </c>
      <c r="O1823" t="s">
        <v>514</v>
      </c>
      <c r="P1823" t="s">
        <v>514</v>
      </c>
      <c r="Q1823">
        <v>1</v>
      </c>
      <c r="W1823">
        <v>0</v>
      </c>
      <c r="X1823">
        <v>-931037793</v>
      </c>
      <c r="Y1823">
        <v>51.405000000000001</v>
      </c>
      <c r="AA1823">
        <v>0</v>
      </c>
      <c r="AB1823">
        <v>0</v>
      </c>
      <c r="AC1823">
        <v>0</v>
      </c>
      <c r="AD1823">
        <v>272.45</v>
      </c>
      <c r="AE1823">
        <v>0</v>
      </c>
      <c r="AF1823">
        <v>0</v>
      </c>
      <c r="AG1823">
        <v>0</v>
      </c>
      <c r="AH1823">
        <v>272.45</v>
      </c>
      <c r="AI1823">
        <v>1</v>
      </c>
      <c r="AJ1823">
        <v>1</v>
      </c>
      <c r="AK1823">
        <v>1</v>
      </c>
      <c r="AL1823">
        <v>1</v>
      </c>
      <c r="AN1823">
        <v>0</v>
      </c>
      <c r="AO1823">
        <v>1</v>
      </c>
      <c r="AP1823">
        <v>1</v>
      </c>
      <c r="AQ1823">
        <v>0</v>
      </c>
      <c r="AR1823">
        <v>0</v>
      </c>
      <c r="AS1823" t="s">
        <v>3</v>
      </c>
      <c r="AT1823">
        <v>44.7</v>
      </c>
      <c r="AU1823" t="s">
        <v>134</v>
      </c>
      <c r="AV1823">
        <v>1</v>
      </c>
      <c r="AW1823">
        <v>2</v>
      </c>
      <c r="AX1823">
        <v>36409852</v>
      </c>
      <c r="AY1823">
        <v>1</v>
      </c>
      <c r="AZ1823">
        <v>0</v>
      </c>
      <c r="BA1823">
        <v>1779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X1823">
        <f>Y1823*Source!I1975</f>
        <v>18.814229999999998</v>
      </c>
      <c r="CY1823">
        <f>AD1823</f>
        <v>272.45</v>
      </c>
      <c r="CZ1823">
        <f>AH1823</f>
        <v>272.45</v>
      </c>
      <c r="DA1823">
        <f>AL1823</f>
        <v>1</v>
      </c>
      <c r="DB1823">
        <f>ROUND((ROUND(AT1823*CZ1823,2)*1.15),2)</f>
        <v>14005.3</v>
      </c>
      <c r="DC1823">
        <f>ROUND((ROUND(AT1823*AG1823,2)*1.15),2)</f>
        <v>0</v>
      </c>
    </row>
    <row r="1824" spans="1:107">
      <c r="A1824">
        <f>ROW(Source!A1975)</f>
        <v>1975</v>
      </c>
      <c r="B1824">
        <v>36401907</v>
      </c>
      <c r="C1824">
        <v>36409838</v>
      </c>
      <c r="D1824">
        <v>121548</v>
      </c>
      <c r="E1824">
        <v>1</v>
      </c>
      <c r="F1824">
        <v>1</v>
      </c>
      <c r="G1824">
        <v>1</v>
      </c>
      <c r="H1824">
        <v>1</v>
      </c>
      <c r="I1824" t="s">
        <v>35</v>
      </c>
      <c r="J1824" t="s">
        <v>3</v>
      </c>
      <c r="K1824" t="s">
        <v>515</v>
      </c>
      <c r="L1824">
        <v>608254</v>
      </c>
      <c r="N1824">
        <v>1013</v>
      </c>
      <c r="O1824" t="s">
        <v>516</v>
      </c>
      <c r="P1824" t="s">
        <v>516</v>
      </c>
      <c r="Q1824">
        <v>1</v>
      </c>
      <c r="W1824">
        <v>0</v>
      </c>
      <c r="X1824">
        <v>-185737400</v>
      </c>
      <c r="Y1824">
        <v>0.17500000000000002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1</v>
      </c>
      <c r="AJ1824">
        <v>1</v>
      </c>
      <c r="AK1824">
        <v>1</v>
      </c>
      <c r="AL1824">
        <v>1</v>
      </c>
      <c r="AN1824">
        <v>0</v>
      </c>
      <c r="AO1824">
        <v>1</v>
      </c>
      <c r="AP1824">
        <v>1</v>
      </c>
      <c r="AQ1824">
        <v>0</v>
      </c>
      <c r="AR1824">
        <v>0</v>
      </c>
      <c r="AS1824" t="s">
        <v>3</v>
      </c>
      <c r="AT1824">
        <v>0.14000000000000001</v>
      </c>
      <c r="AU1824" t="s">
        <v>133</v>
      </c>
      <c r="AV1824">
        <v>2</v>
      </c>
      <c r="AW1824">
        <v>2</v>
      </c>
      <c r="AX1824">
        <v>36409853</v>
      </c>
      <c r="AY1824">
        <v>1</v>
      </c>
      <c r="AZ1824">
        <v>0</v>
      </c>
      <c r="BA1824">
        <v>1780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X1824">
        <f>Y1824*Source!I1975</f>
        <v>6.405000000000001E-2</v>
      </c>
      <c r="CY1824">
        <f>AD1824</f>
        <v>0</v>
      </c>
      <c r="CZ1824">
        <f>AH1824</f>
        <v>0</v>
      </c>
      <c r="DA1824">
        <f>AL1824</f>
        <v>1</v>
      </c>
      <c r="DB1824">
        <f>ROUND((ROUND(AT1824*CZ1824,2)*1.25),2)</f>
        <v>0</v>
      </c>
      <c r="DC1824">
        <f>ROUND((ROUND(AT1824*AG1824,2)*1.25),2)</f>
        <v>0</v>
      </c>
    </row>
    <row r="1825" spans="1:107">
      <c r="A1825">
        <f>ROW(Source!A1975)</f>
        <v>1975</v>
      </c>
      <c r="B1825">
        <v>36401907</v>
      </c>
      <c r="C1825">
        <v>36409838</v>
      </c>
      <c r="D1825">
        <v>29172479</v>
      </c>
      <c r="E1825">
        <v>1</v>
      </c>
      <c r="F1825">
        <v>1</v>
      </c>
      <c r="G1825">
        <v>1</v>
      </c>
      <c r="H1825">
        <v>2</v>
      </c>
      <c r="I1825" t="s">
        <v>739</v>
      </c>
      <c r="J1825" t="s">
        <v>740</v>
      </c>
      <c r="K1825" t="s">
        <v>741</v>
      </c>
      <c r="L1825">
        <v>1368</v>
      </c>
      <c r="N1825">
        <v>1011</v>
      </c>
      <c r="O1825" t="s">
        <v>520</v>
      </c>
      <c r="P1825" t="s">
        <v>520</v>
      </c>
      <c r="Q1825">
        <v>1</v>
      </c>
      <c r="W1825">
        <v>0</v>
      </c>
      <c r="X1825">
        <v>-996378858</v>
      </c>
      <c r="Y1825">
        <v>0.17500000000000002</v>
      </c>
      <c r="AA1825">
        <v>0</v>
      </c>
      <c r="AB1825">
        <v>901.01</v>
      </c>
      <c r="AC1825">
        <v>335.2</v>
      </c>
      <c r="AD1825">
        <v>0</v>
      </c>
      <c r="AE1825">
        <v>0</v>
      </c>
      <c r="AF1825">
        <v>99.89</v>
      </c>
      <c r="AG1825">
        <v>10.06</v>
      </c>
      <c r="AH1825">
        <v>0</v>
      </c>
      <c r="AI1825">
        <v>1</v>
      </c>
      <c r="AJ1825">
        <v>9.02</v>
      </c>
      <c r="AK1825">
        <v>33.32</v>
      </c>
      <c r="AL1825">
        <v>1</v>
      </c>
      <c r="AN1825">
        <v>0</v>
      </c>
      <c r="AO1825">
        <v>1</v>
      </c>
      <c r="AP1825">
        <v>1</v>
      </c>
      <c r="AQ1825">
        <v>0</v>
      </c>
      <c r="AR1825">
        <v>0</v>
      </c>
      <c r="AS1825" t="s">
        <v>3</v>
      </c>
      <c r="AT1825">
        <v>0.14000000000000001</v>
      </c>
      <c r="AU1825" t="s">
        <v>133</v>
      </c>
      <c r="AV1825">
        <v>0</v>
      </c>
      <c r="AW1825">
        <v>2</v>
      </c>
      <c r="AX1825">
        <v>36409854</v>
      </c>
      <c r="AY1825">
        <v>1</v>
      </c>
      <c r="AZ1825">
        <v>0</v>
      </c>
      <c r="BA1825">
        <v>1781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X1825">
        <f>Y1825*Source!I1975</f>
        <v>6.405000000000001E-2</v>
      </c>
      <c r="CY1825">
        <f>AB1825</f>
        <v>901.01</v>
      </c>
      <c r="CZ1825">
        <f>AF1825</f>
        <v>99.89</v>
      </c>
      <c r="DA1825">
        <f>AJ1825</f>
        <v>9.02</v>
      </c>
      <c r="DB1825">
        <f>ROUND((ROUND(AT1825*CZ1825,2)*1.25),2)</f>
        <v>17.48</v>
      </c>
      <c r="DC1825">
        <f>ROUND((ROUND(AT1825*AG1825,2)*1.25),2)</f>
        <v>1.76</v>
      </c>
    </row>
    <row r="1826" spans="1:107">
      <c r="A1826">
        <f>ROW(Source!A1975)</f>
        <v>1975</v>
      </c>
      <c r="B1826">
        <v>36401907</v>
      </c>
      <c r="C1826">
        <v>36409838</v>
      </c>
      <c r="D1826">
        <v>29174591</v>
      </c>
      <c r="E1826">
        <v>1</v>
      </c>
      <c r="F1826">
        <v>1</v>
      </c>
      <c r="G1826">
        <v>1</v>
      </c>
      <c r="H1826">
        <v>2</v>
      </c>
      <c r="I1826" t="s">
        <v>542</v>
      </c>
      <c r="J1826" t="s">
        <v>543</v>
      </c>
      <c r="K1826" t="s">
        <v>544</v>
      </c>
      <c r="L1826">
        <v>1368</v>
      </c>
      <c r="N1826">
        <v>1011</v>
      </c>
      <c r="O1826" t="s">
        <v>520</v>
      </c>
      <c r="P1826" t="s">
        <v>520</v>
      </c>
      <c r="Q1826">
        <v>1</v>
      </c>
      <c r="W1826">
        <v>0</v>
      </c>
      <c r="X1826">
        <v>1598042632</v>
      </c>
      <c r="Y1826">
        <v>0.5625</v>
      </c>
      <c r="AA1826">
        <v>0</v>
      </c>
      <c r="AB1826">
        <v>9.4700000000000006</v>
      </c>
      <c r="AC1826">
        <v>0</v>
      </c>
      <c r="AD1826">
        <v>0</v>
      </c>
      <c r="AE1826">
        <v>0</v>
      </c>
      <c r="AF1826">
        <v>0.95</v>
      </c>
      <c r="AG1826">
        <v>0</v>
      </c>
      <c r="AH1826">
        <v>0</v>
      </c>
      <c r="AI1826">
        <v>1</v>
      </c>
      <c r="AJ1826">
        <v>9.9700000000000006</v>
      </c>
      <c r="AK1826">
        <v>33.32</v>
      </c>
      <c r="AL1826">
        <v>1</v>
      </c>
      <c r="AN1826">
        <v>0</v>
      </c>
      <c r="AO1826">
        <v>1</v>
      </c>
      <c r="AP1826">
        <v>1</v>
      </c>
      <c r="AQ1826">
        <v>0</v>
      </c>
      <c r="AR1826">
        <v>0</v>
      </c>
      <c r="AS1826" t="s">
        <v>3</v>
      </c>
      <c r="AT1826">
        <v>0.45</v>
      </c>
      <c r="AU1826" t="s">
        <v>133</v>
      </c>
      <c r="AV1826">
        <v>0</v>
      </c>
      <c r="AW1826">
        <v>2</v>
      </c>
      <c r="AX1826">
        <v>36409855</v>
      </c>
      <c r="AY1826">
        <v>1</v>
      </c>
      <c r="AZ1826">
        <v>0</v>
      </c>
      <c r="BA1826">
        <v>1782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X1826">
        <f>Y1826*Source!I1975</f>
        <v>0.205875</v>
      </c>
      <c r="CY1826">
        <f>AB1826</f>
        <v>9.4700000000000006</v>
      </c>
      <c r="CZ1826">
        <f>AF1826</f>
        <v>0.95</v>
      </c>
      <c r="DA1826">
        <f>AJ1826</f>
        <v>9.9700000000000006</v>
      </c>
      <c r="DB1826">
        <f>ROUND((ROUND(AT1826*CZ1826,2)*1.25),2)</f>
        <v>0.54</v>
      </c>
      <c r="DC1826">
        <f>ROUND((ROUND(AT1826*AG1826,2)*1.25),2)</f>
        <v>0</v>
      </c>
    </row>
    <row r="1827" spans="1:107">
      <c r="A1827">
        <f>ROW(Source!A1975)</f>
        <v>1975</v>
      </c>
      <c r="B1827">
        <v>36401907</v>
      </c>
      <c r="C1827">
        <v>36409838</v>
      </c>
      <c r="D1827">
        <v>29174913</v>
      </c>
      <c r="E1827">
        <v>1</v>
      </c>
      <c r="F1827">
        <v>1</v>
      </c>
      <c r="G1827">
        <v>1</v>
      </c>
      <c r="H1827">
        <v>2</v>
      </c>
      <c r="I1827" t="s">
        <v>531</v>
      </c>
      <c r="J1827" t="s">
        <v>532</v>
      </c>
      <c r="K1827" t="s">
        <v>533</v>
      </c>
      <c r="L1827">
        <v>1368</v>
      </c>
      <c r="N1827">
        <v>1011</v>
      </c>
      <c r="O1827" t="s">
        <v>520</v>
      </c>
      <c r="P1827" t="s">
        <v>520</v>
      </c>
      <c r="Q1827">
        <v>1</v>
      </c>
      <c r="W1827">
        <v>0</v>
      </c>
      <c r="X1827">
        <v>458544584</v>
      </c>
      <c r="Y1827">
        <v>0.6</v>
      </c>
      <c r="AA1827">
        <v>0</v>
      </c>
      <c r="AB1827">
        <v>932.72</v>
      </c>
      <c r="AC1827">
        <v>386.51</v>
      </c>
      <c r="AD1827">
        <v>0</v>
      </c>
      <c r="AE1827">
        <v>0</v>
      </c>
      <c r="AF1827">
        <v>87.17</v>
      </c>
      <c r="AG1827">
        <v>11.6</v>
      </c>
      <c r="AH1827">
        <v>0</v>
      </c>
      <c r="AI1827">
        <v>1</v>
      </c>
      <c r="AJ1827">
        <v>10.7</v>
      </c>
      <c r="AK1827">
        <v>33.32</v>
      </c>
      <c r="AL1827">
        <v>1</v>
      </c>
      <c r="AN1827">
        <v>0</v>
      </c>
      <c r="AO1827">
        <v>1</v>
      </c>
      <c r="AP1827">
        <v>1</v>
      </c>
      <c r="AQ1827">
        <v>0</v>
      </c>
      <c r="AR1827">
        <v>0</v>
      </c>
      <c r="AS1827" t="s">
        <v>3</v>
      </c>
      <c r="AT1827">
        <v>0.48</v>
      </c>
      <c r="AU1827" t="s">
        <v>133</v>
      </c>
      <c r="AV1827">
        <v>0</v>
      </c>
      <c r="AW1827">
        <v>2</v>
      </c>
      <c r="AX1827">
        <v>36409856</v>
      </c>
      <c r="AY1827">
        <v>1</v>
      </c>
      <c r="AZ1827">
        <v>0</v>
      </c>
      <c r="BA1827">
        <v>1783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X1827">
        <f>Y1827*Source!I1975</f>
        <v>0.21959999999999999</v>
      </c>
      <c r="CY1827">
        <f>AB1827</f>
        <v>932.72</v>
      </c>
      <c r="CZ1827">
        <f>AF1827</f>
        <v>87.17</v>
      </c>
      <c r="DA1827">
        <f>AJ1827</f>
        <v>10.7</v>
      </c>
      <c r="DB1827">
        <f>ROUND((ROUND(AT1827*CZ1827,2)*1.25),2)</f>
        <v>52.3</v>
      </c>
      <c r="DC1827">
        <f>ROUND((ROUND(AT1827*AG1827,2)*1.25),2)</f>
        <v>6.96</v>
      </c>
    </row>
    <row r="1828" spans="1:107">
      <c r="A1828">
        <f>ROW(Source!A1975)</f>
        <v>1975</v>
      </c>
      <c r="B1828">
        <v>36401907</v>
      </c>
      <c r="C1828">
        <v>36409838</v>
      </c>
      <c r="D1828">
        <v>29114340</v>
      </c>
      <c r="E1828">
        <v>1</v>
      </c>
      <c r="F1828">
        <v>1</v>
      </c>
      <c r="G1828">
        <v>1</v>
      </c>
      <c r="H1828">
        <v>3</v>
      </c>
      <c r="I1828" t="s">
        <v>742</v>
      </c>
      <c r="J1828" t="s">
        <v>743</v>
      </c>
      <c r="K1828" t="s">
        <v>744</v>
      </c>
      <c r="L1828">
        <v>1348</v>
      </c>
      <c r="N1828">
        <v>1009</v>
      </c>
      <c r="O1828" t="s">
        <v>30</v>
      </c>
      <c r="P1828" t="s">
        <v>30</v>
      </c>
      <c r="Q1828">
        <v>1000</v>
      </c>
      <c r="W1828">
        <v>0</v>
      </c>
      <c r="X1828">
        <v>-528746691</v>
      </c>
      <c r="Y1828">
        <v>1.6000000000000001E-3</v>
      </c>
      <c r="AA1828">
        <v>54070.5</v>
      </c>
      <c r="AB1828">
        <v>0</v>
      </c>
      <c r="AC1828">
        <v>0</v>
      </c>
      <c r="AD1828">
        <v>0</v>
      </c>
      <c r="AE1828">
        <v>8475</v>
      </c>
      <c r="AF1828">
        <v>0</v>
      </c>
      <c r="AG1828">
        <v>0</v>
      </c>
      <c r="AH1828">
        <v>0</v>
      </c>
      <c r="AI1828">
        <v>6.38</v>
      </c>
      <c r="AJ1828">
        <v>1</v>
      </c>
      <c r="AK1828">
        <v>1</v>
      </c>
      <c r="AL1828">
        <v>1</v>
      </c>
      <c r="AN1828">
        <v>0</v>
      </c>
      <c r="AO1828">
        <v>1</v>
      </c>
      <c r="AP1828">
        <v>1</v>
      </c>
      <c r="AQ1828">
        <v>0</v>
      </c>
      <c r="AR1828">
        <v>0</v>
      </c>
      <c r="AS1828" t="s">
        <v>3</v>
      </c>
      <c r="AT1828">
        <v>1.6000000000000001E-3</v>
      </c>
      <c r="AU1828" t="s">
        <v>3</v>
      </c>
      <c r="AV1828">
        <v>0</v>
      </c>
      <c r="AW1828">
        <v>2</v>
      </c>
      <c r="AX1828">
        <v>36409857</v>
      </c>
      <c r="AY1828">
        <v>1</v>
      </c>
      <c r="AZ1828">
        <v>0</v>
      </c>
      <c r="BA1828">
        <v>1784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X1828">
        <f>Y1828*Source!I1975</f>
        <v>5.8560000000000003E-4</v>
      </c>
      <c r="CY1828">
        <f t="shared" ref="CY1828:CY1835" si="281">AA1828</f>
        <v>54070.5</v>
      </c>
      <c r="CZ1828">
        <f t="shared" ref="CZ1828:CZ1835" si="282">AE1828</f>
        <v>8475</v>
      </c>
      <c r="DA1828">
        <f t="shared" ref="DA1828:DA1835" si="283">AI1828</f>
        <v>6.38</v>
      </c>
      <c r="DB1828">
        <f t="shared" ref="DB1828:DB1835" si="284">ROUND(ROUND(AT1828*CZ1828,2),2)</f>
        <v>13.56</v>
      </c>
      <c r="DC1828">
        <f t="shared" ref="DC1828:DC1835" si="285">ROUND(ROUND(AT1828*AG1828,2),2)</f>
        <v>0</v>
      </c>
    </row>
    <row r="1829" spans="1:107">
      <c r="A1829">
        <f>ROW(Source!A1975)</f>
        <v>1975</v>
      </c>
      <c r="B1829">
        <v>36401907</v>
      </c>
      <c r="C1829">
        <v>36409838</v>
      </c>
      <c r="D1829">
        <v>29109162</v>
      </c>
      <c r="E1829">
        <v>1</v>
      </c>
      <c r="F1829">
        <v>1</v>
      </c>
      <c r="G1829">
        <v>1</v>
      </c>
      <c r="H1829">
        <v>3</v>
      </c>
      <c r="I1829" t="s">
        <v>564</v>
      </c>
      <c r="J1829" t="s">
        <v>565</v>
      </c>
      <c r="K1829" t="s">
        <v>566</v>
      </c>
      <c r="L1829">
        <v>1327</v>
      </c>
      <c r="N1829">
        <v>1005</v>
      </c>
      <c r="O1829" t="s">
        <v>155</v>
      </c>
      <c r="P1829" t="s">
        <v>155</v>
      </c>
      <c r="Q1829">
        <v>1</v>
      </c>
      <c r="W1829">
        <v>0</v>
      </c>
      <c r="X1829">
        <v>2002905425</v>
      </c>
      <c r="Y1829">
        <v>23</v>
      </c>
      <c r="AA1829">
        <v>33.75</v>
      </c>
      <c r="AB1829">
        <v>0</v>
      </c>
      <c r="AC1829">
        <v>0</v>
      </c>
      <c r="AD1829">
        <v>0</v>
      </c>
      <c r="AE1829">
        <v>5.71</v>
      </c>
      <c r="AF1829">
        <v>0</v>
      </c>
      <c r="AG1829">
        <v>0</v>
      </c>
      <c r="AH1829">
        <v>0</v>
      </c>
      <c r="AI1829">
        <v>5.91</v>
      </c>
      <c r="AJ1829">
        <v>1</v>
      </c>
      <c r="AK1829">
        <v>1</v>
      </c>
      <c r="AL1829">
        <v>1</v>
      </c>
      <c r="AN1829">
        <v>0</v>
      </c>
      <c r="AO1829">
        <v>1</v>
      </c>
      <c r="AP1829">
        <v>1</v>
      </c>
      <c r="AQ1829">
        <v>0</v>
      </c>
      <c r="AR1829">
        <v>0</v>
      </c>
      <c r="AS1829" t="s">
        <v>3</v>
      </c>
      <c r="AT1829">
        <v>23</v>
      </c>
      <c r="AU1829" t="s">
        <v>3</v>
      </c>
      <c r="AV1829">
        <v>0</v>
      </c>
      <c r="AW1829">
        <v>2</v>
      </c>
      <c r="AX1829">
        <v>36409858</v>
      </c>
      <c r="AY1829">
        <v>1</v>
      </c>
      <c r="AZ1829">
        <v>0</v>
      </c>
      <c r="BA1829">
        <v>1785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X1829">
        <f>Y1829*Source!I1975</f>
        <v>8.4179999999999993</v>
      </c>
      <c r="CY1829">
        <f t="shared" si="281"/>
        <v>33.75</v>
      </c>
      <c r="CZ1829">
        <f t="shared" si="282"/>
        <v>5.71</v>
      </c>
      <c r="DA1829">
        <f t="shared" si="283"/>
        <v>5.91</v>
      </c>
      <c r="DB1829">
        <f t="shared" si="284"/>
        <v>131.33000000000001</v>
      </c>
      <c r="DC1829">
        <f t="shared" si="285"/>
        <v>0</v>
      </c>
    </row>
    <row r="1830" spans="1:107">
      <c r="A1830">
        <f>ROW(Source!A1975)</f>
        <v>1975</v>
      </c>
      <c r="B1830">
        <v>36401907</v>
      </c>
      <c r="C1830">
        <v>36409838</v>
      </c>
      <c r="D1830">
        <v>29107615</v>
      </c>
      <c r="E1830">
        <v>1</v>
      </c>
      <c r="F1830">
        <v>1</v>
      </c>
      <c r="G1830">
        <v>1</v>
      </c>
      <c r="H1830">
        <v>3</v>
      </c>
      <c r="I1830" t="s">
        <v>745</v>
      </c>
      <c r="J1830" t="s">
        <v>746</v>
      </c>
      <c r="K1830" t="s">
        <v>747</v>
      </c>
      <c r="L1830">
        <v>1348</v>
      </c>
      <c r="N1830">
        <v>1009</v>
      </c>
      <c r="O1830" t="s">
        <v>30</v>
      </c>
      <c r="P1830" t="s">
        <v>30</v>
      </c>
      <c r="Q1830">
        <v>1000</v>
      </c>
      <c r="W1830">
        <v>0</v>
      </c>
      <c r="X1830">
        <v>-529114404</v>
      </c>
      <c r="Y1830">
        <v>3.3999999999999998E-3</v>
      </c>
      <c r="AA1830">
        <v>161968</v>
      </c>
      <c r="AB1830">
        <v>0</v>
      </c>
      <c r="AC1830">
        <v>0</v>
      </c>
      <c r="AD1830">
        <v>0</v>
      </c>
      <c r="AE1830">
        <v>19100</v>
      </c>
      <c r="AF1830">
        <v>0</v>
      </c>
      <c r="AG1830">
        <v>0</v>
      </c>
      <c r="AH1830">
        <v>0</v>
      </c>
      <c r="AI1830">
        <v>8.48</v>
      </c>
      <c r="AJ1830">
        <v>1</v>
      </c>
      <c r="AK1830">
        <v>1</v>
      </c>
      <c r="AL1830">
        <v>1</v>
      </c>
      <c r="AN1830">
        <v>0</v>
      </c>
      <c r="AO1830">
        <v>1</v>
      </c>
      <c r="AP1830">
        <v>1</v>
      </c>
      <c r="AQ1830">
        <v>0</v>
      </c>
      <c r="AR1830">
        <v>0</v>
      </c>
      <c r="AS1830" t="s">
        <v>3</v>
      </c>
      <c r="AT1830">
        <v>3.3999999999999998E-3</v>
      </c>
      <c r="AU1830" t="s">
        <v>3</v>
      </c>
      <c r="AV1830">
        <v>0</v>
      </c>
      <c r="AW1830">
        <v>2</v>
      </c>
      <c r="AX1830">
        <v>36409859</v>
      </c>
      <c r="AY1830">
        <v>1</v>
      </c>
      <c r="AZ1830">
        <v>0</v>
      </c>
      <c r="BA1830">
        <v>1786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X1830">
        <f>Y1830*Source!I1975</f>
        <v>1.2443999999999999E-3</v>
      </c>
      <c r="CY1830">
        <f t="shared" si="281"/>
        <v>161968</v>
      </c>
      <c r="CZ1830">
        <f t="shared" si="282"/>
        <v>19100</v>
      </c>
      <c r="DA1830">
        <f t="shared" si="283"/>
        <v>8.48</v>
      </c>
      <c r="DB1830">
        <f t="shared" si="284"/>
        <v>64.94</v>
      </c>
      <c r="DC1830">
        <f t="shared" si="285"/>
        <v>0</v>
      </c>
    </row>
    <row r="1831" spans="1:107">
      <c r="A1831">
        <f>ROW(Source!A1975)</f>
        <v>1975</v>
      </c>
      <c r="B1831">
        <v>36401907</v>
      </c>
      <c r="C1831">
        <v>36409838</v>
      </c>
      <c r="D1831">
        <v>29115662</v>
      </c>
      <c r="E1831">
        <v>1</v>
      </c>
      <c r="F1831">
        <v>1</v>
      </c>
      <c r="G1831">
        <v>1</v>
      </c>
      <c r="H1831">
        <v>3</v>
      </c>
      <c r="I1831" t="s">
        <v>748</v>
      </c>
      <c r="J1831" t="s">
        <v>749</v>
      </c>
      <c r="K1831" t="s">
        <v>750</v>
      </c>
      <c r="L1831">
        <v>1339</v>
      </c>
      <c r="N1831">
        <v>1007</v>
      </c>
      <c r="O1831" t="s">
        <v>570</v>
      </c>
      <c r="P1831" t="s">
        <v>570</v>
      </c>
      <c r="Q1831">
        <v>1</v>
      </c>
      <c r="W1831">
        <v>0</v>
      </c>
      <c r="X1831">
        <v>-1374050018</v>
      </c>
      <c r="Y1831">
        <v>0.24</v>
      </c>
      <c r="AA1831">
        <v>6175.95</v>
      </c>
      <c r="AB1831">
        <v>0</v>
      </c>
      <c r="AC1831">
        <v>0</v>
      </c>
      <c r="AD1831">
        <v>0</v>
      </c>
      <c r="AE1831">
        <v>1045</v>
      </c>
      <c r="AF1831">
        <v>0</v>
      </c>
      <c r="AG1831">
        <v>0</v>
      </c>
      <c r="AH1831">
        <v>0</v>
      </c>
      <c r="AI1831">
        <v>5.91</v>
      </c>
      <c r="AJ1831">
        <v>1</v>
      </c>
      <c r="AK1831">
        <v>1</v>
      </c>
      <c r="AL1831">
        <v>1</v>
      </c>
      <c r="AN1831">
        <v>0</v>
      </c>
      <c r="AO1831">
        <v>1</v>
      </c>
      <c r="AP1831">
        <v>1</v>
      </c>
      <c r="AQ1831">
        <v>0</v>
      </c>
      <c r="AR1831">
        <v>0</v>
      </c>
      <c r="AS1831" t="s">
        <v>3</v>
      </c>
      <c r="AT1831">
        <v>0.24</v>
      </c>
      <c r="AU1831" t="s">
        <v>3</v>
      </c>
      <c r="AV1831">
        <v>0</v>
      </c>
      <c r="AW1831">
        <v>2</v>
      </c>
      <c r="AX1831">
        <v>36409860</v>
      </c>
      <c r="AY1831">
        <v>1</v>
      </c>
      <c r="AZ1831">
        <v>0</v>
      </c>
      <c r="BA1831">
        <v>1787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X1831">
        <f>Y1831*Source!I1975</f>
        <v>8.7840000000000001E-2</v>
      </c>
      <c r="CY1831">
        <f t="shared" si="281"/>
        <v>6175.95</v>
      </c>
      <c r="CZ1831">
        <f t="shared" si="282"/>
        <v>1045</v>
      </c>
      <c r="DA1831">
        <f t="shared" si="283"/>
        <v>5.91</v>
      </c>
      <c r="DB1831">
        <f t="shared" si="284"/>
        <v>250.8</v>
      </c>
      <c r="DC1831">
        <f t="shared" si="285"/>
        <v>0</v>
      </c>
    </row>
    <row r="1832" spans="1:107">
      <c r="A1832">
        <f>ROW(Source!A1975)</f>
        <v>1975</v>
      </c>
      <c r="B1832">
        <v>36401907</v>
      </c>
      <c r="C1832">
        <v>36409838</v>
      </c>
      <c r="D1832">
        <v>29131086</v>
      </c>
      <c r="E1832">
        <v>1</v>
      </c>
      <c r="F1832">
        <v>1</v>
      </c>
      <c r="G1832">
        <v>1</v>
      </c>
      <c r="H1832">
        <v>3</v>
      </c>
      <c r="I1832" t="s">
        <v>567</v>
      </c>
      <c r="J1832" t="s">
        <v>568</v>
      </c>
      <c r="K1832" t="s">
        <v>569</v>
      </c>
      <c r="L1832">
        <v>1339</v>
      </c>
      <c r="N1832">
        <v>1007</v>
      </c>
      <c r="O1832" t="s">
        <v>570</v>
      </c>
      <c r="P1832" t="s">
        <v>570</v>
      </c>
      <c r="Q1832">
        <v>1</v>
      </c>
      <c r="W1832">
        <v>0</v>
      </c>
      <c r="X1832">
        <v>135382931</v>
      </c>
      <c r="Y1832">
        <v>1.18</v>
      </c>
      <c r="AA1832">
        <v>6560.13</v>
      </c>
      <c r="AB1832">
        <v>0</v>
      </c>
      <c r="AC1832">
        <v>0</v>
      </c>
      <c r="AD1832">
        <v>0</v>
      </c>
      <c r="AE1832">
        <v>1970.01</v>
      </c>
      <c r="AF1832">
        <v>0</v>
      </c>
      <c r="AG1832">
        <v>0</v>
      </c>
      <c r="AH1832">
        <v>0</v>
      </c>
      <c r="AI1832">
        <v>3.33</v>
      </c>
      <c r="AJ1832">
        <v>1</v>
      </c>
      <c r="AK1832">
        <v>1</v>
      </c>
      <c r="AL1832">
        <v>1</v>
      </c>
      <c r="AN1832">
        <v>0</v>
      </c>
      <c r="AO1832">
        <v>1</v>
      </c>
      <c r="AP1832">
        <v>1</v>
      </c>
      <c r="AQ1832">
        <v>0</v>
      </c>
      <c r="AR1832">
        <v>0</v>
      </c>
      <c r="AS1832" t="s">
        <v>3</v>
      </c>
      <c r="AT1832">
        <v>1.18</v>
      </c>
      <c r="AU1832" t="s">
        <v>3</v>
      </c>
      <c r="AV1832">
        <v>0</v>
      </c>
      <c r="AW1832">
        <v>2</v>
      </c>
      <c r="AX1832">
        <v>36409861</v>
      </c>
      <c r="AY1832">
        <v>1</v>
      </c>
      <c r="AZ1832">
        <v>0</v>
      </c>
      <c r="BA1832">
        <v>1788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X1832">
        <f>Y1832*Source!I1975</f>
        <v>0.43187999999999999</v>
      </c>
      <c r="CY1832">
        <f t="shared" si="281"/>
        <v>6560.13</v>
      </c>
      <c r="CZ1832">
        <f t="shared" si="282"/>
        <v>1970.01</v>
      </c>
      <c r="DA1832">
        <f t="shared" si="283"/>
        <v>3.33</v>
      </c>
      <c r="DB1832">
        <f t="shared" si="284"/>
        <v>2324.61</v>
      </c>
      <c r="DC1832">
        <f t="shared" si="285"/>
        <v>0</v>
      </c>
    </row>
    <row r="1833" spans="1:107">
      <c r="A1833">
        <f>ROW(Source!A1975)</f>
        <v>1975</v>
      </c>
      <c r="B1833">
        <v>36401907</v>
      </c>
      <c r="C1833">
        <v>36409838</v>
      </c>
      <c r="D1833">
        <v>29145153</v>
      </c>
      <c r="E1833">
        <v>1</v>
      </c>
      <c r="F1833">
        <v>1</v>
      </c>
      <c r="G1833">
        <v>1</v>
      </c>
      <c r="H1833">
        <v>3</v>
      </c>
      <c r="I1833" t="s">
        <v>751</v>
      </c>
      <c r="J1833" t="s">
        <v>752</v>
      </c>
      <c r="K1833" t="s">
        <v>753</v>
      </c>
      <c r="L1833">
        <v>1339</v>
      </c>
      <c r="N1833">
        <v>1007</v>
      </c>
      <c r="O1833" t="s">
        <v>570</v>
      </c>
      <c r="P1833" t="s">
        <v>570</v>
      </c>
      <c r="Q1833">
        <v>1</v>
      </c>
      <c r="W1833">
        <v>0</v>
      </c>
      <c r="X1833">
        <v>1291934812</v>
      </c>
      <c r="Y1833">
        <v>0.28000000000000003</v>
      </c>
      <c r="AA1833">
        <v>3208.91</v>
      </c>
      <c r="AB1833">
        <v>0</v>
      </c>
      <c r="AC1833">
        <v>0</v>
      </c>
      <c r="AD1833">
        <v>0</v>
      </c>
      <c r="AE1833">
        <v>426.15</v>
      </c>
      <c r="AF1833">
        <v>0</v>
      </c>
      <c r="AG1833">
        <v>0</v>
      </c>
      <c r="AH1833">
        <v>0</v>
      </c>
      <c r="AI1833">
        <v>7.53</v>
      </c>
      <c r="AJ1833">
        <v>1</v>
      </c>
      <c r="AK1833">
        <v>1</v>
      </c>
      <c r="AL1833">
        <v>1</v>
      </c>
      <c r="AN1833">
        <v>0</v>
      </c>
      <c r="AO1833">
        <v>1</v>
      </c>
      <c r="AP1833">
        <v>1</v>
      </c>
      <c r="AQ1833">
        <v>0</v>
      </c>
      <c r="AR1833">
        <v>0</v>
      </c>
      <c r="AS1833" t="s">
        <v>3</v>
      </c>
      <c r="AT1833">
        <v>0.28000000000000003</v>
      </c>
      <c r="AU1833" t="s">
        <v>3</v>
      </c>
      <c r="AV1833">
        <v>0</v>
      </c>
      <c r="AW1833">
        <v>2</v>
      </c>
      <c r="AX1833">
        <v>36409862</v>
      </c>
      <c r="AY1833">
        <v>1</v>
      </c>
      <c r="AZ1833">
        <v>0</v>
      </c>
      <c r="BA1833">
        <v>1789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X1833">
        <f>Y1833*Source!I1975</f>
        <v>0.10248</v>
      </c>
      <c r="CY1833">
        <f t="shared" si="281"/>
        <v>3208.91</v>
      </c>
      <c r="CZ1833">
        <f t="shared" si="282"/>
        <v>426.15</v>
      </c>
      <c r="DA1833">
        <f t="shared" si="283"/>
        <v>7.53</v>
      </c>
      <c r="DB1833">
        <f t="shared" si="284"/>
        <v>119.32</v>
      </c>
      <c r="DC1833">
        <f t="shared" si="285"/>
        <v>0</v>
      </c>
    </row>
    <row r="1834" spans="1:107">
      <c r="A1834">
        <f>ROW(Source!A1975)</f>
        <v>1975</v>
      </c>
      <c r="B1834">
        <v>36401907</v>
      </c>
      <c r="C1834">
        <v>36409838</v>
      </c>
      <c r="D1834">
        <v>29148832</v>
      </c>
      <c r="E1834">
        <v>1</v>
      </c>
      <c r="F1834">
        <v>1</v>
      </c>
      <c r="G1834">
        <v>1</v>
      </c>
      <c r="H1834">
        <v>3</v>
      </c>
      <c r="I1834" t="s">
        <v>754</v>
      </c>
      <c r="J1834" t="s">
        <v>755</v>
      </c>
      <c r="K1834" t="s">
        <v>756</v>
      </c>
      <c r="L1834">
        <v>1356</v>
      </c>
      <c r="N1834">
        <v>1010</v>
      </c>
      <c r="O1834" t="s">
        <v>232</v>
      </c>
      <c r="P1834" t="s">
        <v>232</v>
      </c>
      <c r="Q1834">
        <v>1000</v>
      </c>
      <c r="W1834">
        <v>0</v>
      </c>
      <c r="X1834">
        <v>-463371541</v>
      </c>
      <c r="Y1834">
        <v>0.51</v>
      </c>
      <c r="AA1834">
        <v>8359.85</v>
      </c>
      <c r="AB1834">
        <v>0</v>
      </c>
      <c r="AC1834">
        <v>0</v>
      </c>
      <c r="AD1834">
        <v>0</v>
      </c>
      <c r="AE1834">
        <v>1752.59</v>
      </c>
      <c r="AF1834">
        <v>0</v>
      </c>
      <c r="AG1834">
        <v>0</v>
      </c>
      <c r="AH1834">
        <v>0</v>
      </c>
      <c r="AI1834">
        <v>4.7699999999999996</v>
      </c>
      <c r="AJ1834">
        <v>1</v>
      </c>
      <c r="AK1834">
        <v>1</v>
      </c>
      <c r="AL1834">
        <v>1</v>
      </c>
      <c r="AN1834">
        <v>0</v>
      </c>
      <c r="AO1834">
        <v>1</v>
      </c>
      <c r="AP1834">
        <v>1</v>
      </c>
      <c r="AQ1834">
        <v>0</v>
      </c>
      <c r="AR1834">
        <v>0</v>
      </c>
      <c r="AS1834" t="s">
        <v>3</v>
      </c>
      <c r="AT1834">
        <v>0.51</v>
      </c>
      <c r="AU1834" t="s">
        <v>3</v>
      </c>
      <c r="AV1834">
        <v>0</v>
      </c>
      <c r="AW1834">
        <v>2</v>
      </c>
      <c r="AX1834">
        <v>36409863</v>
      </c>
      <c r="AY1834">
        <v>1</v>
      </c>
      <c r="AZ1834">
        <v>0</v>
      </c>
      <c r="BA1834">
        <v>1790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X1834">
        <f>Y1834*Source!I1975</f>
        <v>0.18665999999999999</v>
      </c>
      <c r="CY1834">
        <f t="shared" si="281"/>
        <v>8359.85</v>
      </c>
      <c r="CZ1834">
        <f t="shared" si="282"/>
        <v>1752.59</v>
      </c>
      <c r="DA1834">
        <f t="shared" si="283"/>
        <v>4.7699999999999996</v>
      </c>
      <c r="DB1834">
        <f t="shared" si="284"/>
        <v>893.82</v>
      </c>
      <c r="DC1834">
        <f t="shared" si="285"/>
        <v>0</v>
      </c>
    </row>
    <row r="1835" spans="1:107">
      <c r="A1835">
        <f>ROW(Source!A1975)</f>
        <v>1975</v>
      </c>
      <c r="B1835">
        <v>36401907</v>
      </c>
      <c r="C1835">
        <v>36409838</v>
      </c>
      <c r="D1835">
        <v>29150040</v>
      </c>
      <c r="E1835">
        <v>1</v>
      </c>
      <c r="F1835">
        <v>1</v>
      </c>
      <c r="G1835">
        <v>1</v>
      </c>
      <c r="H1835">
        <v>3</v>
      </c>
      <c r="I1835" t="s">
        <v>757</v>
      </c>
      <c r="J1835" t="s">
        <v>758</v>
      </c>
      <c r="K1835" t="s">
        <v>759</v>
      </c>
      <c r="L1835">
        <v>1339</v>
      </c>
      <c r="N1835">
        <v>1007</v>
      </c>
      <c r="O1835" t="s">
        <v>570</v>
      </c>
      <c r="P1835" t="s">
        <v>570</v>
      </c>
      <c r="Q1835">
        <v>1</v>
      </c>
      <c r="W1835">
        <v>0</v>
      </c>
      <c r="X1835">
        <v>693153122</v>
      </c>
      <c r="Y1835">
        <v>7.0000000000000007E-2</v>
      </c>
      <c r="AA1835">
        <v>22.2</v>
      </c>
      <c r="AB1835">
        <v>0</v>
      </c>
      <c r="AC1835">
        <v>0</v>
      </c>
      <c r="AD1835">
        <v>0</v>
      </c>
      <c r="AE1835">
        <v>2.44</v>
      </c>
      <c r="AF1835">
        <v>0</v>
      </c>
      <c r="AG1835">
        <v>0</v>
      </c>
      <c r="AH1835">
        <v>0</v>
      </c>
      <c r="AI1835">
        <v>9.1</v>
      </c>
      <c r="AJ1835">
        <v>1</v>
      </c>
      <c r="AK1835">
        <v>1</v>
      </c>
      <c r="AL1835">
        <v>1</v>
      </c>
      <c r="AN1835">
        <v>0</v>
      </c>
      <c r="AO1835">
        <v>1</v>
      </c>
      <c r="AP1835">
        <v>1</v>
      </c>
      <c r="AQ1835">
        <v>0</v>
      </c>
      <c r="AR1835">
        <v>0</v>
      </c>
      <c r="AS1835" t="s">
        <v>3</v>
      </c>
      <c r="AT1835">
        <v>7.0000000000000007E-2</v>
      </c>
      <c r="AU1835" t="s">
        <v>3</v>
      </c>
      <c r="AV1835">
        <v>0</v>
      </c>
      <c r="AW1835">
        <v>2</v>
      </c>
      <c r="AX1835">
        <v>36409864</v>
      </c>
      <c r="AY1835">
        <v>1</v>
      </c>
      <c r="AZ1835">
        <v>0</v>
      </c>
      <c r="BA1835">
        <v>1791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X1835">
        <f>Y1835*Source!I1975</f>
        <v>2.562E-2</v>
      </c>
      <c r="CY1835">
        <f t="shared" si="281"/>
        <v>22.2</v>
      </c>
      <c r="CZ1835">
        <f t="shared" si="282"/>
        <v>2.44</v>
      </c>
      <c r="DA1835">
        <f t="shared" si="283"/>
        <v>9.1</v>
      </c>
      <c r="DB1835">
        <f t="shared" si="284"/>
        <v>0.17</v>
      </c>
      <c r="DC1835">
        <f t="shared" si="285"/>
        <v>0</v>
      </c>
    </row>
    <row r="1836" spans="1:107">
      <c r="A1836">
        <f>ROW(Source!A1976)</f>
        <v>1976</v>
      </c>
      <c r="B1836">
        <v>36401907</v>
      </c>
      <c r="C1836">
        <v>36409865</v>
      </c>
      <c r="D1836">
        <v>18407150</v>
      </c>
      <c r="E1836">
        <v>1</v>
      </c>
      <c r="F1836">
        <v>1</v>
      </c>
      <c r="G1836">
        <v>1</v>
      </c>
      <c r="H1836">
        <v>1</v>
      </c>
      <c r="I1836" t="s">
        <v>529</v>
      </c>
      <c r="J1836" t="s">
        <v>3</v>
      </c>
      <c r="K1836" t="s">
        <v>530</v>
      </c>
      <c r="L1836">
        <v>1369</v>
      </c>
      <c r="N1836">
        <v>1013</v>
      </c>
      <c r="O1836" t="s">
        <v>514</v>
      </c>
      <c r="P1836" t="s">
        <v>514</v>
      </c>
      <c r="Q1836">
        <v>1</v>
      </c>
      <c r="W1836">
        <v>0</v>
      </c>
      <c r="X1836">
        <v>-931037793</v>
      </c>
      <c r="Y1836">
        <v>69.827999999999989</v>
      </c>
      <c r="AA1836">
        <v>0</v>
      </c>
      <c r="AB1836">
        <v>0</v>
      </c>
      <c r="AC1836">
        <v>0</v>
      </c>
      <c r="AD1836">
        <v>272.45</v>
      </c>
      <c r="AE1836">
        <v>0</v>
      </c>
      <c r="AF1836">
        <v>0</v>
      </c>
      <c r="AG1836">
        <v>0</v>
      </c>
      <c r="AH1836">
        <v>272.45</v>
      </c>
      <c r="AI1836">
        <v>1</v>
      </c>
      <c r="AJ1836">
        <v>1</v>
      </c>
      <c r="AK1836">
        <v>1</v>
      </c>
      <c r="AL1836">
        <v>1</v>
      </c>
      <c r="AN1836">
        <v>0</v>
      </c>
      <c r="AO1836">
        <v>1</v>
      </c>
      <c r="AP1836">
        <v>1</v>
      </c>
      <c r="AQ1836">
        <v>0</v>
      </c>
      <c r="AR1836">
        <v>0</v>
      </c>
      <c r="AS1836" t="s">
        <v>3</v>
      </c>
      <c r="AT1836">
        <v>60.72</v>
      </c>
      <c r="AU1836" t="s">
        <v>134</v>
      </c>
      <c r="AV1836">
        <v>1</v>
      </c>
      <c r="AW1836">
        <v>2</v>
      </c>
      <c r="AX1836">
        <v>36409874</v>
      </c>
      <c r="AY1836">
        <v>1</v>
      </c>
      <c r="AZ1836">
        <v>0</v>
      </c>
      <c r="BA1836">
        <v>1792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X1836">
        <f>Y1836*Source!I1976</f>
        <v>25.557047999999995</v>
      </c>
      <c r="CY1836">
        <f>AD1836</f>
        <v>272.45</v>
      </c>
      <c r="CZ1836">
        <f>AH1836</f>
        <v>272.45</v>
      </c>
      <c r="DA1836">
        <f>AL1836</f>
        <v>1</v>
      </c>
      <c r="DB1836">
        <f>ROUND((ROUND(AT1836*CZ1836,2)*1.15),2)</f>
        <v>19024.63</v>
      </c>
      <c r="DC1836">
        <f>ROUND((ROUND(AT1836*AG1836,2)*1.15),2)</f>
        <v>0</v>
      </c>
    </row>
    <row r="1837" spans="1:107">
      <c r="A1837">
        <f>ROW(Source!A1976)</f>
        <v>1976</v>
      </c>
      <c r="B1837">
        <v>36401907</v>
      </c>
      <c r="C1837">
        <v>36409865</v>
      </c>
      <c r="D1837">
        <v>121548</v>
      </c>
      <c r="E1837">
        <v>1</v>
      </c>
      <c r="F1837">
        <v>1</v>
      </c>
      <c r="G1837">
        <v>1</v>
      </c>
      <c r="H1837">
        <v>1</v>
      </c>
      <c r="I1837" t="s">
        <v>35</v>
      </c>
      <c r="J1837" t="s">
        <v>3</v>
      </c>
      <c r="K1837" t="s">
        <v>515</v>
      </c>
      <c r="L1837">
        <v>608254</v>
      </c>
      <c r="N1837">
        <v>1013</v>
      </c>
      <c r="O1837" t="s">
        <v>516</v>
      </c>
      <c r="P1837" t="s">
        <v>516</v>
      </c>
      <c r="Q1837">
        <v>1</v>
      </c>
      <c r="W1837">
        <v>0</v>
      </c>
      <c r="X1837">
        <v>-185737400</v>
      </c>
      <c r="Y1837">
        <v>0.72499999999999998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1</v>
      </c>
      <c r="AJ1837">
        <v>1</v>
      </c>
      <c r="AK1837">
        <v>1</v>
      </c>
      <c r="AL1837">
        <v>1</v>
      </c>
      <c r="AN1837">
        <v>0</v>
      </c>
      <c r="AO1837">
        <v>1</v>
      </c>
      <c r="AP1837">
        <v>1</v>
      </c>
      <c r="AQ1837">
        <v>0</v>
      </c>
      <c r="AR1837">
        <v>0</v>
      </c>
      <c r="AS1837" t="s">
        <v>3</v>
      </c>
      <c r="AT1837">
        <v>0.57999999999999996</v>
      </c>
      <c r="AU1837" t="s">
        <v>133</v>
      </c>
      <c r="AV1837">
        <v>2</v>
      </c>
      <c r="AW1837">
        <v>2</v>
      </c>
      <c r="AX1837">
        <v>36409875</v>
      </c>
      <c r="AY1837">
        <v>1</v>
      </c>
      <c r="AZ1837">
        <v>0</v>
      </c>
      <c r="BA1837">
        <v>1793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X1837">
        <f>Y1837*Source!I1976</f>
        <v>0.26534999999999997</v>
      </c>
      <c r="CY1837">
        <f>AD1837</f>
        <v>0</v>
      </c>
      <c r="CZ1837">
        <f>AH1837</f>
        <v>0</v>
      </c>
      <c r="DA1837">
        <f>AL1837</f>
        <v>1</v>
      </c>
      <c r="DB1837">
        <f>ROUND((ROUND(AT1837*CZ1837,2)*1.25),2)</f>
        <v>0</v>
      </c>
      <c r="DC1837">
        <f>ROUND((ROUND(AT1837*AG1837,2)*1.25),2)</f>
        <v>0</v>
      </c>
    </row>
    <row r="1838" spans="1:107">
      <c r="A1838">
        <f>ROW(Source!A1976)</f>
        <v>1976</v>
      </c>
      <c r="B1838">
        <v>36401907</v>
      </c>
      <c r="C1838">
        <v>36409865</v>
      </c>
      <c r="D1838">
        <v>29172556</v>
      </c>
      <c r="E1838">
        <v>1</v>
      </c>
      <c r="F1838">
        <v>1</v>
      </c>
      <c r="G1838">
        <v>1</v>
      </c>
      <c r="H1838">
        <v>2</v>
      </c>
      <c r="I1838" t="s">
        <v>517</v>
      </c>
      <c r="J1838" t="s">
        <v>518</v>
      </c>
      <c r="K1838" t="s">
        <v>519</v>
      </c>
      <c r="L1838">
        <v>1368</v>
      </c>
      <c r="N1838">
        <v>1011</v>
      </c>
      <c r="O1838" t="s">
        <v>520</v>
      </c>
      <c r="P1838" t="s">
        <v>520</v>
      </c>
      <c r="Q1838">
        <v>1</v>
      </c>
      <c r="W1838">
        <v>0</v>
      </c>
      <c r="X1838">
        <v>-1302720870</v>
      </c>
      <c r="Y1838">
        <v>0.72499999999999998</v>
      </c>
      <c r="AA1838">
        <v>0</v>
      </c>
      <c r="AB1838">
        <v>466.71</v>
      </c>
      <c r="AC1838">
        <v>449.82</v>
      </c>
      <c r="AD1838">
        <v>0</v>
      </c>
      <c r="AE1838">
        <v>0</v>
      </c>
      <c r="AF1838">
        <v>31.26</v>
      </c>
      <c r="AG1838">
        <v>13.5</v>
      </c>
      <c r="AH1838">
        <v>0</v>
      </c>
      <c r="AI1838">
        <v>1</v>
      </c>
      <c r="AJ1838">
        <v>14.93</v>
      </c>
      <c r="AK1838">
        <v>33.32</v>
      </c>
      <c r="AL1838">
        <v>1</v>
      </c>
      <c r="AN1838">
        <v>0</v>
      </c>
      <c r="AO1838">
        <v>1</v>
      </c>
      <c r="AP1838">
        <v>1</v>
      </c>
      <c r="AQ1838">
        <v>0</v>
      </c>
      <c r="AR1838">
        <v>0</v>
      </c>
      <c r="AS1838" t="s">
        <v>3</v>
      </c>
      <c r="AT1838">
        <v>0.57999999999999996</v>
      </c>
      <c r="AU1838" t="s">
        <v>133</v>
      </c>
      <c r="AV1838">
        <v>0</v>
      </c>
      <c r="AW1838">
        <v>2</v>
      </c>
      <c r="AX1838">
        <v>36409876</v>
      </c>
      <c r="AY1838">
        <v>1</v>
      </c>
      <c r="AZ1838">
        <v>0</v>
      </c>
      <c r="BA1838">
        <v>1794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X1838">
        <f>Y1838*Source!I1976</f>
        <v>0.26534999999999997</v>
      </c>
      <c r="CY1838">
        <f>AB1838</f>
        <v>466.71</v>
      </c>
      <c r="CZ1838">
        <f>AF1838</f>
        <v>31.26</v>
      </c>
      <c r="DA1838">
        <f>AJ1838</f>
        <v>14.93</v>
      </c>
      <c r="DB1838">
        <f>ROUND((ROUND(AT1838*CZ1838,2)*1.25),2)</f>
        <v>22.66</v>
      </c>
      <c r="DC1838">
        <f>ROUND((ROUND(AT1838*AG1838,2)*1.25),2)</f>
        <v>9.7899999999999991</v>
      </c>
    </row>
    <row r="1839" spans="1:107">
      <c r="A1839">
        <f>ROW(Source!A1976)</f>
        <v>1976</v>
      </c>
      <c r="B1839">
        <v>36401907</v>
      </c>
      <c r="C1839">
        <v>36409865</v>
      </c>
      <c r="D1839">
        <v>29174591</v>
      </c>
      <c r="E1839">
        <v>1</v>
      </c>
      <c r="F1839">
        <v>1</v>
      </c>
      <c r="G1839">
        <v>1</v>
      </c>
      <c r="H1839">
        <v>2</v>
      </c>
      <c r="I1839" t="s">
        <v>542</v>
      </c>
      <c r="J1839" t="s">
        <v>543</v>
      </c>
      <c r="K1839" t="s">
        <v>544</v>
      </c>
      <c r="L1839">
        <v>1368</v>
      </c>
      <c r="N1839">
        <v>1011</v>
      </c>
      <c r="O1839" t="s">
        <v>520</v>
      </c>
      <c r="P1839" t="s">
        <v>520</v>
      </c>
      <c r="Q1839">
        <v>1</v>
      </c>
      <c r="W1839">
        <v>0</v>
      </c>
      <c r="X1839">
        <v>1598042632</v>
      </c>
      <c r="Y1839">
        <v>1.0249999999999999</v>
      </c>
      <c r="AA1839">
        <v>0</v>
      </c>
      <c r="AB1839">
        <v>9.4700000000000006</v>
      </c>
      <c r="AC1839">
        <v>0</v>
      </c>
      <c r="AD1839">
        <v>0</v>
      </c>
      <c r="AE1839">
        <v>0</v>
      </c>
      <c r="AF1839">
        <v>0.95</v>
      </c>
      <c r="AG1839">
        <v>0</v>
      </c>
      <c r="AH1839">
        <v>0</v>
      </c>
      <c r="AI1839">
        <v>1</v>
      </c>
      <c r="AJ1839">
        <v>9.9700000000000006</v>
      </c>
      <c r="AK1839">
        <v>33.32</v>
      </c>
      <c r="AL1839">
        <v>1</v>
      </c>
      <c r="AN1839">
        <v>0</v>
      </c>
      <c r="AO1839">
        <v>1</v>
      </c>
      <c r="AP1839">
        <v>1</v>
      </c>
      <c r="AQ1839">
        <v>0</v>
      </c>
      <c r="AR1839">
        <v>0</v>
      </c>
      <c r="AS1839" t="s">
        <v>3</v>
      </c>
      <c r="AT1839">
        <v>0.82</v>
      </c>
      <c r="AU1839" t="s">
        <v>133</v>
      </c>
      <c r="AV1839">
        <v>0</v>
      </c>
      <c r="AW1839">
        <v>2</v>
      </c>
      <c r="AX1839">
        <v>36409877</v>
      </c>
      <c r="AY1839">
        <v>1</v>
      </c>
      <c r="AZ1839">
        <v>0</v>
      </c>
      <c r="BA1839">
        <v>1795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X1839">
        <f>Y1839*Source!I1976</f>
        <v>0.37514999999999998</v>
      </c>
      <c r="CY1839">
        <f>AB1839</f>
        <v>9.4700000000000006</v>
      </c>
      <c r="CZ1839">
        <f>AF1839</f>
        <v>0.95</v>
      </c>
      <c r="DA1839">
        <f>AJ1839</f>
        <v>9.9700000000000006</v>
      </c>
      <c r="DB1839">
        <f>ROUND((ROUND(AT1839*CZ1839,2)*1.25),2)</f>
        <v>0.98</v>
      </c>
      <c r="DC1839">
        <f>ROUND((ROUND(AT1839*AG1839,2)*1.25),2)</f>
        <v>0</v>
      </c>
    </row>
    <row r="1840" spans="1:107">
      <c r="A1840">
        <f>ROW(Source!A1976)</f>
        <v>1976</v>
      </c>
      <c r="B1840">
        <v>36401907</v>
      </c>
      <c r="C1840">
        <v>36409865</v>
      </c>
      <c r="D1840">
        <v>29174661</v>
      </c>
      <c r="E1840">
        <v>1</v>
      </c>
      <c r="F1840">
        <v>1</v>
      </c>
      <c r="G1840">
        <v>1</v>
      </c>
      <c r="H1840">
        <v>2</v>
      </c>
      <c r="I1840" t="s">
        <v>571</v>
      </c>
      <c r="J1840" t="s">
        <v>572</v>
      </c>
      <c r="K1840" t="s">
        <v>573</v>
      </c>
      <c r="L1840">
        <v>1368</v>
      </c>
      <c r="N1840">
        <v>1011</v>
      </c>
      <c r="O1840" t="s">
        <v>520</v>
      </c>
      <c r="P1840" t="s">
        <v>520</v>
      </c>
      <c r="Q1840">
        <v>1</v>
      </c>
      <c r="W1840">
        <v>0</v>
      </c>
      <c r="X1840">
        <v>-2115030577</v>
      </c>
      <c r="Y1840">
        <v>3.375</v>
      </c>
      <c r="AA1840">
        <v>0</v>
      </c>
      <c r="AB1840">
        <v>25.44</v>
      </c>
      <c r="AC1840">
        <v>0</v>
      </c>
      <c r="AD1840">
        <v>0</v>
      </c>
      <c r="AE1840">
        <v>0</v>
      </c>
      <c r="AF1840">
        <v>2.09</v>
      </c>
      <c r="AG1840">
        <v>0</v>
      </c>
      <c r="AH1840">
        <v>0</v>
      </c>
      <c r="AI1840">
        <v>1</v>
      </c>
      <c r="AJ1840">
        <v>12.17</v>
      </c>
      <c r="AK1840">
        <v>33.32</v>
      </c>
      <c r="AL1840">
        <v>1</v>
      </c>
      <c r="AN1840">
        <v>0</v>
      </c>
      <c r="AO1840">
        <v>1</v>
      </c>
      <c r="AP1840">
        <v>1</v>
      </c>
      <c r="AQ1840">
        <v>0</v>
      </c>
      <c r="AR1840">
        <v>0</v>
      </c>
      <c r="AS1840" t="s">
        <v>3</v>
      </c>
      <c r="AT1840">
        <v>2.7</v>
      </c>
      <c r="AU1840" t="s">
        <v>133</v>
      </c>
      <c r="AV1840">
        <v>0</v>
      </c>
      <c r="AW1840">
        <v>2</v>
      </c>
      <c r="AX1840">
        <v>36409878</v>
      </c>
      <c r="AY1840">
        <v>1</v>
      </c>
      <c r="AZ1840">
        <v>0</v>
      </c>
      <c r="BA1840">
        <v>1796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X1840">
        <f>Y1840*Source!I1976</f>
        <v>1.23525</v>
      </c>
      <c r="CY1840">
        <f>AB1840</f>
        <v>25.44</v>
      </c>
      <c r="CZ1840">
        <f>AF1840</f>
        <v>2.09</v>
      </c>
      <c r="DA1840">
        <f>AJ1840</f>
        <v>12.17</v>
      </c>
      <c r="DB1840">
        <f>ROUND((ROUND(AT1840*CZ1840,2)*1.25),2)</f>
        <v>7.05</v>
      </c>
      <c r="DC1840">
        <f>ROUND((ROUND(AT1840*AG1840,2)*1.25),2)</f>
        <v>0</v>
      </c>
    </row>
    <row r="1841" spans="1:107">
      <c r="A1841">
        <f>ROW(Source!A1976)</f>
        <v>1976</v>
      </c>
      <c r="B1841">
        <v>36401907</v>
      </c>
      <c r="C1841">
        <v>36409865</v>
      </c>
      <c r="D1841">
        <v>29174913</v>
      </c>
      <c r="E1841">
        <v>1</v>
      </c>
      <c r="F1841">
        <v>1</v>
      </c>
      <c r="G1841">
        <v>1</v>
      </c>
      <c r="H1841">
        <v>2</v>
      </c>
      <c r="I1841" t="s">
        <v>531</v>
      </c>
      <c r="J1841" t="s">
        <v>532</v>
      </c>
      <c r="K1841" t="s">
        <v>533</v>
      </c>
      <c r="L1841">
        <v>1368</v>
      </c>
      <c r="N1841">
        <v>1011</v>
      </c>
      <c r="O1841" t="s">
        <v>520</v>
      </c>
      <c r="P1841" t="s">
        <v>520</v>
      </c>
      <c r="Q1841">
        <v>1</v>
      </c>
      <c r="W1841">
        <v>0</v>
      </c>
      <c r="X1841">
        <v>458544584</v>
      </c>
      <c r="Y1841">
        <v>1.05</v>
      </c>
      <c r="AA1841">
        <v>0</v>
      </c>
      <c r="AB1841">
        <v>932.72</v>
      </c>
      <c r="AC1841">
        <v>386.51</v>
      </c>
      <c r="AD1841">
        <v>0</v>
      </c>
      <c r="AE1841">
        <v>0</v>
      </c>
      <c r="AF1841">
        <v>87.17</v>
      </c>
      <c r="AG1841">
        <v>11.6</v>
      </c>
      <c r="AH1841">
        <v>0</v>
      </c>
      <c r="AI1841">
        <v>1</v>
      </c>
      <c r="AJ1841">
        <v>10.7</v>
      </c>
      <c r="AK1841">
        <v>33.32</v>
      </c>
      <c r="AL1841">
        <v>1</v>
      </c>
      <c r="AN1841">
        <v>0</v>
      </c>
      <c r="AO1841">
        <v>1</v>
      </c>
      <c r="AP1841">
        <v>1</v>
      </c>
      <c r="AQ1841">
        <v>0</v>
      </c>
      <c r="AR1841">
        <v>0</v>
      </c>
      <c r="AS1841" t="s">
        <v>3</v>
      </c>
      <c r="AT1841">
        <v>0.84</v>
      </c>
      <c r="AU1841" t="s">
        <v>133</v>
      </c>
      <c r="AV1841">
        <v>0</v>
      </c>
      <c r="AW1841">
        <v>2</v>
      </c>
      <c r="AX1841">
        <v>36409879</v>
      </c>
      <c r="AY1841">
        <v>1</v>
      </c>
      <c r="AZ1841">
        <v>0</v>
      </c>
      <c r="BA1841">
        <v>1797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X1841">
        <f>Y1841*Source!I1976</f>
        <v>0.38430000000000003</v>
      </c>
      <c r="CY1841">
        <f>AB1841</f>
        <v>932.72</v>
      </c>
      <c r="CZ1841">
        <f>AF1841</f>
        <v>87.17</v>
      </c>
      <c r="DA1841">
        <f>AJ1841</f>
        <v>10.7</v>
      </c>
      <c r="DB1841">
        <f>ROUND((ROUND(AT1841*CZ1841,2)*1.25),2)</f>
        <v>91.53</v>
      </c>
      <c r="DC1841">
        <f>ROUND((ROUND(AT1841*AG1841,2)*1.25),2)</f>
        <v>12.18</v>
      </c>
    </row>
    <row r="1842" spans="1:107">
      <c r="A1842">
        <f>ROW(Source!A1976)</f>
        <v>1976</v>
      </c>
      <c r="B1842">
        <v>36401907</v>
      </c>
      <c r="C1842">
        <v>36409865</v>
      </c>
      <c r="D1842">
        <v>29114332</v>
      </c>
      <c r="E1842">
        <v>1</v>
      </c>
      <c r="F1842">
        <v>1</v>
      </c>
      <c r="G1842">
        <v>1</v>
      </c>
      <c r="H1842">
        <v>3</v>
      </c>
      <c r="I1842" t="s">
        <v>556</v>
      </c>
      <c r="J1842" t="s">
        <v>557</v>
      </c>
      <c r="K1842" t="s">
        <v>558</v>
      </c>
      <c r="L1842">
        <v>1348</v>
      </c>
      <c r="N1842">
        <v>1009</v>
      </c>
      <c r="O1842" t="s">
        <v>30</v>
      </c>
      <c r="P1842" t="s">
        <v>30</v>
      </c>
      <c r="Q1842">
        <v>1000</v>
      </c>
      <c r="W1842">
        <v>0</v>
      </c>
      <c r="X1842">
        <v>233971917</v>
      </c>
      <c r="Y1842">
        <v>1.23E-2</v>
      </c>
      <c r="AA1842">
        <v>54619.68</v>
      </c>
      <c r="AB1842">
        <v>0</v>
      </c>
      <c r="AC1842">
        <v>0</v>
      </c>
      <c r="AD1842">
        <v>0</v>
      </c>
      <c r="AE1842">
        <v>11978</v>
      </c>
      <c r="AF1842">
        <v>0</v>
      </c>
      <c r="AG1842">
        <v>0</v>
      </c>
      <c r="AH1842">
        <v>0</v>
      </c>
      <c r="AI1842">
        <v>4.5599999999999996</v>
      </c>
      <c r="AJ1842">
        <v>1</v>
      </c>
      <c r="AK1842">
        <v>1</v>
      </c>
      <c r="AL1842">
        <v>1</v>
      </c>
      <c r="AN1842">
        <v>0</v>
      </c>
      <c r="AO1842">
        <v>1</v>
      </c>
      <c r="AP1842">
        <v>0</v>
      </c>
      <c r="AQ1842">
        <v>0</v>
      </c>
      <c r="AR1842">
        <v>0</v>
      </c>
      <c r="AS1842" t="s">
        <v>3</v>
      </c>
      <c r="AT1842">
        <v>1.23E-2</v>
      </c>
      <c r="AU1842" t="s">
        <v>3</v>
      </c>
      <c r="AV1842">
        <v>0</v>
      </c>
      <c r="AW1842">
        <v>2</v>
      </c>
      <c r="AX1842">
        <v>36409880</v>
      </c>
      <c r="AY1842">
        <v>1</v>
      </c>
      <c r="AZ1842">
        <v>0</v>
      </c>
      <c r="BA1842">
        <v>1798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X1842">
        <f>Y1842*Source!I1976</f>
        <v>4.5018000000000002E-3</v>
      </c>
      <c r="CY1842">
        <f>AA1842</f>
        <v>54619.68</v>
      </c>
      <c r="CZ1842">
        <f>AE1842</f>
        <v>11978</v>
      </c>
      <c r="DA1842">
        <f>AI1842</f>
        <v>4.5599999999999996</v>
      </c>
      <c r="DB1842">
        <f>ROUND(ROUND(AT1842*CZ1842,2),2)</f>
        <v>147.33000000000001</v>
      </c>
      <c r="DC1842">
        <f>ROUND(ROUND(AT1842*AG1842,2),2)</f>
        <v>0</v>
      </c>
    </row>
    <row r="1843" spans="1:107">
      <c r="A1843">
        <f>ROW(Source!A1976)</f>
        <v>1976</v>
      </c>
      <c r="B1843">
        <v>36401907</v>
      </c>
      <c r="C1843">
        <v>36409865</v>
      </c>
      <c r="D1843">
        <v>29130788</v>
      </c>
      <c r="E1843">
        <v>1</v>
      </c>
      <c r="F1843">
        <v>1</v>
      </c>
      <c r="G1843">
        <v>1</v>
      </c>
      <c r="H1843">
        <v>3</v>
      </c>
      <c r="I1843" t="s">
        <v>574</v>
      </c>
      <c r="J1843" t="s">
        <v>575</v>
      </c>
      <c r="K1843" t="s">
        <v>576</v>
      </c>
      <c r="L1843">
        <v>1339</v>
      </c>
      <c r="N1843">
        <v>1007</v>
      </c>
      <c r="O1843" t="s">
        <v>570</v>
      </c>
      <c r="P1843" t="s">
        <v>570</v>
      </c>
      <c r="Q1843">
        <v>1</v>
      </c>
      <c r="W1843">
        <v>0</v>
      </c>
      <c r="X1843">
        <v>23409818</v>
      </c>
      <c r="Y1843">
        <v>2.88</v>
      </c>
      <c r="AA1843">
        <v>14208.11</v>
      </c>
      <c r="AB1843">
        <v>0</v>
      </c>
      <c r="AC1843">
        <v>0</v>
      </c>
      <c r="AD1843">
        <v>0</v>
      </c>
      <c r="AE1843">
        <v>2156.0100000000002</v>
      </c>
      <c r="AF1843">
        <v>0</v>
      </c>
      <c r="AG1843">
        <v>0</v>
      </c>
      <c r="AH1843">
        <v>0</v>
      </c>
      <c r="AI1843">
        <v>6.59</v>
      </c>
      <c r="AJ1843">
        <v>1</v>
      </c>
      <c r="AK1843">
        <v>1</v>
      </c>
      <c r="AL1843">
        <v>1</v>
      </c>
      <c r="AN1843">
        <v>0</v>
      </c>
      <c r="AO1843">
        <v>1</v>
      </c>
      <c r="AP1843">
        <v>0</v>
      </c>
      <c r="AQ1843">
        <v>0</v>
      </c>
      <c r="AR1843">
        <v>0</v>
      </c>
      <c r="AS1843" t="s">
        <v>3</v>
      </c>
      <c r="AT1843">
        <v>2.88</v>
      </c>
      <c r="AU1843" t="s">
        <v>3</v>
      </c>
      <c r="AV1843">
        <v>0</v>
      </c>
      <c r="AW1843">
        <v>2</v>
      </c>
      <c r="AX1843">
        <v>36409881</v>
      </c>
      <c r="AY1843">
        <v>1</v>
      </c>
      <c r="AZ1843">
        <v>0</v>
      </c>
      <c r="BA1843">
        <v>1799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X1843">
        <f>Y1843*Source!I1976</f>
        <v>1.0540799999999999</v>
      </c>
      <c r="CY1843">
        <f>AA1843</f>
        <v>14208.11</v>
      </c>
      <c r="CZ1843">
        <f>AE1843</f>
        <v>2156.0100000000002</v>
      </c>
      <c r="DA1843">
        <f>AI1843</f>
        <v>6.59</v>
      </c>
      <c r="DB1843">
        <f>ROUND(ROUND(AT1843*CZ1843,2),2)</f>
        <v>6209.31</v>
      </c>
      <c r="DC1843">
        <f>ROUND(ROUND(AT1843*AG1843,2),2)</f>
        <v>0</v>
      </c>
    </row>
    <row r="1844" spans="1:107">
      <c r="A1844">
        <f>ROW(Source!A1977)</f>
        <v>1977</v>
      </c>
      <c r="B1844">
        <v>36401907</v>
      </c>
      <c r="C1844">
        <v>36409882</v>
      </c>
      <c r="D1844">
        <v>18408291</v>
      </c>
      <c r="E1844">
        <v>1</v>
      </c>
      <c r="F1844">
        <v>1</v>
      </c>
      <c r="G1844">
        <v>1</v>
      </c>
      <c r="H1844">
        <v>1</v>
      </c>
      <c r="I1844" t="s">
        <v>559</v>
      </c>
      <c r="J1844" t="s">
        <v>3</v>
      </c>
      <c r="K1844" t="s">
        <v>560</v>
      </c>
      <c r="L1844">
        <v>1369</v>
      </c>
      <c r="N1844">
        <v>1013</v>
      </c>
      <c r="O1844" t="s">
        <v>514</v>
      </c>
      <c r="P1844" t="s">
        <v>514</v>
      </c>
      <c r="Q1844">
        <v>1</v>
      </c>
      <c r="W1844">
        <v>0</v>
      </c>
      <c r="X1844">
        <v>1933892413</v>
      </c>
      <c r="Y1844">
        <v>35.948999999999998</v>
      </c>
      <c r="AA1844">
        <v>0</v>
      </c>
      <c r="AB1844">
        <v>0</v>
      </c>
      <c r="AC1844">
        <v>0</v>
      </c>
      <c r="AD1844">
        <v>260.95999999999998</v>
      </c>
      <c r="AE1844">
        <v>0</v>
      </c>
      <c r="AF1844">
        <v>0</v>
      </c>
      <c r="AG1844">
        <v>0</v>
      </c>
      <c r="AH1844">
        <v>260.95999999999998</v>
      </c>
      <c r="AI1844">
        <v>1</v>
      </c>
      <c r="AJ1844">
        <v>1</v>
      </c>
      <c r="AK1844">
        <v>1</v>
      </c>
      <c r="AL1844">
        <v>1</v>
      </c>
      <c r="AN1844">
        <v>0</v>
      </c>
      <c r="AO1844">
        <v>1</v>
      </c>
      <c r="AP1844">
        <v>1</v>
      </c>
      <c r="AQ1844">
        <v>0</v>
      </c>
      <c r="AR1844">
        <v>0</v>
      </c>
      <c r="AS1844" t="s">
        <v>3</v>
      </c>
      <c r="AT1844">
        <v>31.26</v>
      </c>
      <c r="AU1844" t="s">
        <v>134</v>
      </c>
      <c r="AV1844">
        <v>1</v>
      </c>
      <c r="AW1844">
        <v>2</v>
      </c>
      <c r="AX1844">
        <v>36409890</v>
      </c>
      <c r="AY1844">
        <v>2</v>
      </c>
      <c r="AZ1844">
        <v>131072</v>
      </c>
      <c r="BA1844">
        <v>1800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X1844">
        <f>Y1844*Source!I1977</f>
        <v>13.157333999999999</v>
      </c>
      <c r="CY1844">
        <f>AD1844</f>
        <v>260.95999999999998</v>
      </c>
      <c r="CZ1844">
        <f>AH1844</f>
        <v>260.95999999999998</v>
      </c>
      <c r="DA1844">
        <f>AL1844</f>
        <v>1</v>
      </c>
      <c r="DB1844">
        <f>ROUND((ROUND(AT1844*CZ1844,2)*1.15),2)</f>
        <v>9381.25</v>
      </c>
      <c r="DC1844">
        <f>ROUND((ROUND(AT1844*AG1844,2)*1.15),2)</f>
        <v>0</v>
      </c>
    </row>
    <row r="1845" spans="1:107">
      <c r="A1845">
        <f>ROW(Source!A1977)</f>
        <v>1977</v>
      </c>
      <c r="B1845">
        <v>36401907</v>
      </c>
      <c r="C1845">
        <v>36409882</v>
      </c>
      <c r="D1845">
        <v>121548</v>
      </c>
      <c r="E1845">
        <v>1</v>
      </c>
      <c r="F1845">
        <v>1</v>
      </c>
      <c r="G1845">
        <v>1</v>
      </c>
      <c r="H1845">
        <v>1</v>
      </c>
      <c r="I1845" t="s">
        <v>35</v>
      </c>
      <c r="J1845" t="s">
        <v>3</v>
      </c>
      <c r="K1845" t="s">
        <v>515</v>
      </c>
      <c r="L1845">
        <v>608254</v>
      </c>
      <c r="N1845">
        <v>1013</v>
      </c>
      <c r="O1845" t="s">
        <v>516</v>
      </c>
      <c r="P1845" t="s">
        <v>516</v>
      </c>
      <c r="Q1845">
        <v>1</v>
      </c>
      <c r="W1845">
        <v>0</v>
      </c>
      <c r="X1845">
        <v>-185737400</v>
      </c>
      <c r="Y1845">
        <v>8.375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1</v>
      </c>
      <c r="AJ1845">
        <v>1</v>
      </c>
      <c r="AK1845">
        <v>1</v>
      </c>
      <c r="AL1845">
        <v>1</v>
      </c>
      <c r="AN1845">
        <v>0</v>
      </c>
      <c r="AO1845">
        <v>1</v>
      </c>
      <c r="AP1845">
        <v>1</v>
      </c>
      <c r="AQ1845">
        <v>0</v>
      </c>
      <c r="AR1845">
        <v>0</v>
      </c>
      <c r="AS1845" t="s">
        <v>3</v>
      </c>
      <c r="AT1845">
        <v>6.7</v>
      </c>
      <c r="AU1845" t="s">
        <v>133</v>
      </c>
      <c r="AV1845">
        <v>2</v>
      </c>
      <c r="AW1845">
        <v>2</v>
      </c>
      <c r="AX1845">
        <v>36409891</v>
      </c>
      <c r="AY1845">
        <v>1</v>
      </c>
      <c r="AZ1845">
        <v>0</v>
      </c>
      <c r="BA1845">
        <v>1801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X1845">
        <f>Y1845*Source!I1977</f>
        <v>3.0652499999999998</v>
      </c>
      <c r="CY1845">
        <f>AD1845</f>
        <v>0</v>
      </c>
      <c r="CZ1845">
        <f>AH1845</f>
        <v>0</v>
      </c>
      <c r="DA1845">
        <f>AL1845</f>
        <v>1</v>
      </c>
      <c r="DB1845">
        <f>ROUND((ROUND(AT1845*CZ1845,2)*1.25),2)</f>
        <v>0</v>
      </c>
      <c r="DC1845">
        <f>ROUND((ROUND(AT1845*AG1845,2)*1.25),2)</f>
        <v>0</v>
      </c>
    </row>
    <row r="1846" spans="1:107">
      <c r="A1846">
        <f>ROW(Source!A1977)</f>
        <v>1977</v>
      </c>
      <c r="B1846">
        <v>36401907</v>
      </c>
      <c r="C1846">
        <v>36409882</v>
      </c>
      <c r="D1846">
        <v>29172710</v>
      </c>
      <c r="E1846">
        <v>1</v>
      </c>
      <c r="F1846">
        <v>1</v>
      </c>
      <c r="G1846">
        <v>1</v>
      </c>
      <c r="H1846">
        <v>2</v>
      </c>
      <c r="I1846" t="s">
        <v>523</v>
      </c>
      <c r="J1846" t="s">
        <v>524</v>
      </c>
      <c r="K1846" t="s">
        <v>525</v>
      </c>
      <c r="L1846">
        <v>1368</v>
      </c>
      <c r="N1846">
        <v>1011</v>
      </c>
      <c r="O1846" t="s">
        <v>520</v>
      </c>
      <c r="P1846" t="s">
        <v>520</v>
      </c>
      <c r="Q1846">
        <v>1</v>
      </c>
      <c r="W1846">
        <v>0</v>
      </c>
      <c r="X1846">
        <v>-1676841219</v>
      </c>
      <c r="Y1846">
        <v>8.375</v>
      </c>
      <c r="AA1846">
        <v>0</v>
      </c>
      <c r="AB1846">
        <v>539.16</v>
      </c>
      <c r="AC1846">
        <v>335.2</v>
      </c>
      <c r="AD1846">
        <v>0</v>
      </c>
      <c r="AE1846">
        <v>0</v>
      </c>
      <c r="AF1846">
        <v>46.56</v>
      </c>
      <c r="AG1846">
        <v>10.06</v>
      </c>
      <c r="AH1846">
        <v>0</v>
      </c>
      <c r="AI1846">
        <v>1</v>
      </c>
      <c r="AJ1846">
        <v>11.58</v>
      </c>
      <c r="AK1846">
        <v>33.32</v>
      </c>
      <c r="AL1846">
        <v>1</v>
      </c>
      <c r="AN1846">
        <v>0</v>
      </c>
      <c r="AO1846">
        <v>1</v>
      </c>
      <c r="AP1846">
        <v>1</v>
      </c>
      <c r="AQ1846">
        <v>0</v>
      </c>
      <c r="AR1846">
        <v>0</v>
      </c>
      <c r="AS1846" t="s">
        <v>3</v>
      </c>
      <c r="AT1846">
        <v>6.7</v>
      </c>
      <c r="AU1846" t="s">
        <v>133</v>
      </c>
      <c r="AV1846">
        <v>0</v>
      </c>
      <c r="AW1846">
        <v>2</v>
      </c>
      <c r="AX1846">
        <v>36409892</v>
      </c>
      <c r="AY1846">
        <v>1</v>
      </c>
      <c r="AZ1846">
        <v>0</v>
      </c>
      <c r="BA1846">
        <v>1802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X1846">
        <f>Y1846*Source!I1977</f>
        <v>3.0652499999999998</v>
      </c>
      <c r="CY1846">
        <f>AB1846</f>
        <v>539.16</v>
      </c>
      <c r="CZ1846">
        <f>AF1846</f>
        <v>46.56</v>
      </c>
      <c r="DA1846">
        <f>AJ1846</f>
        <v>11.58</v>
      </c>
      <c r="DB1846">
        <f>ROUND((ROUND(AT1846*CZ1846,2)*1.25),2)</f>
        <v>389.94</v>
      </c>
      <c r="DC1846">
        <f>ROUND((ROUND(AT1846*AG1846,2)*1.25),2)</f>
        <v>84.25</v>
      </c>
    </row>
    <row r="1847" spans="1:107">
      <c r="A1847">
        <f>ROW(Source!A1977)</f>
        <v>1977</v>
      </c>
      <c r="B1847">
        <v>36401907</v>
      </c>
      <c r="C1847">
        <v>36409882</v>
      </c>
      <c r="D1847">
        <v>29173472</v>
      </c>
      <c r="E1847">
        <v>1</v>
      </c>
      <c r="F1847">
        <v>1</v>
      </c>
      <c r="G1847">
        <v>1</v>
      </c>
      <c r="H1847">
        <v>2</v>
      </c>
      <c r="I1847" t="s">
        <v>577</v>
      </c>
      <c r="J1847" t="s">
        <v>578</v>
      </c>
      <c r="K1847" t="s">
        <v>579</v>
      </c>
      <c r="L1847">
        <v>1368</v>
      </c>
      <c r="N1847">
        <v>1011</v>
      </c>
      <c r="O1847" t="s">
        <v>520</v>
      </c>
      <c r="P1847" t="s">
        <v>520</v>
      </c>
      <c r="Q1847">
        <v>1</v>
      </c>
      <c r="W1847">
        <v>0</v>
      </c>
      <c r="X1847">
        <v>275932499</v>
      </c>
      <c r="Y1847">
        <v>13.75</v>
      </c>
      <c r="AA1847">
        <v>0</v>
      </c>
      <c r="AB1847">
        <v>12.75</v>
      </c>
      <c r="AC1847">
        <v>0</v>
      </c>
      <c r="AD1847">
        <v>0</v>
      </c>
      <c r="AE1847">
        <v>0</v>
      </c>
      <c r="AF1847">
        <v>3</v>
      </c>
      <c r="AG1847">
        <v>0</v>
      </c>
      <c r="AH1847">
        <v>0</v>
      </c>
      <c r="AI1847">
        <v>1</v>
      </c>
      <c r="AJ1847">
        <v>4.25</v>
      </c>
      <c r="AK1847">
        <v>33.32</v>
      </c>
      <c r="AL1847">
        <v>1</v>
      </c>
      <c r="AN1847">
        <v>0</v>
      </c>
      <c r="AO1847">
        <v>1</v>
      </c>
      <c r="AP1847">
        <v>1</v>
      </c>
      <c r="AQ1847">
        <v>0</v>
      </c>
      <c r="AR1847">
        <v>0</v>
      </c>
      <c r="AS1847" t="s">
        <v>3</v>
      </c>
      <c r="AT1847">
        <v>11</v>
      </c>
      <c r="AU1847" t="s">
        <v>133</v>
      </c>
      <c r="AV1847">
        <v>0</v>
      </c>
      <c r="AW1847">
        <v>2</v>
      </c>
      <c r="AX1847">
        <v>36409893</v>
      </c>
      <c r="AY1847">
        <v>1</v>
      </c>
      <c r="AZ1847">
        <v>0</v>
      </c>
      <c r="BA1847">
        <v>1803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X1847">
        <f>Y1847*Source!I1977</f>
        <v>5.0324999999999998</v>
      </c>
      <c r="CY1847">
        <f>AB1847</f>
        <v>12.75</v>
      </c>
      <c r="CZ1847">
        <f>AF1847</f>
        <v>3</v>
      </c>
      <c r="DA1847">
        <f>AJ1847</f>
        <v>4.25</v>
      </c>
      <c r="DB1847">
        <f>ROUND((ROUND(AT1847*CZ1847,2)*1.25),2)</f>
        <v>41.25</v>
      </c>
      <c r="DC1847">
        <f>ROUND((ROUND(AT1847*AG1847,2)*1.25),2)</f>
        <v>0</v>
      </c>
    </row>
    <row r="1848" spans="1:107">
      <c r="A1848">
        <f>ROW(Source!A1977)</f>
        <v>1977</v>
      </c>
      <c r="B1848">
        <v>36401907</v>
      </c>
      <c r="C1848">
        <v>36409882</v>
      </c>
      <c r="D1848">
        <v>29174913</v>
      </c>
      <c r="E1848">
        <v>1</v>
      </c>
      <c r="F1848">
        <v>1</v>
      </c>
      <c r="G1848">
        <v>1</v>
      </c>
      <c r="H1848">
        <v>2</v>
      </c>
      <c r="I1848" t="s">
        <v>531</v>
      </c>
      <c r="J1848" t="s">
        <v>532</v>
      </c>
      <c r="K1848" t="s">
        <v>533</v>
      </c>
      <c r="L1848">
        <v>1368</v>
      </c>
      <c r="N1848">
        <v>1011</v>
      </c>
      <c r="O1848" t="s">
        <v>520</v>
      </c>
      <c r="P1848" t="s">
        <v>520</v>
      </c>
      <c r="Q1848">
        <v>1</v>
      </c>
      <c r="W1848">
        <v>0</v>
      </c>
      <c r="X1848">
        <v>458544584</v>
      </c>
      <c r="Y1848">
        <v>0.4375</v>
      </c>
      <c r="AA1848">
        <v>0</v>
      </c>
      <c r="AB1848">
        <v>932.72</v>
      </c>
      <c r="AC1848">
        <v>386.51</v>
      </c>
      <c r="AD1848">
        <v>0</v>
      </c>
      <c r="AE1848">
        <v>0</v>
      </c>
      <c r="AF1848">
        <v>87.17</v>
      </c>
      <c r="AG1848">
        <v>11.6</v>
      </c>
      <c r="AH1848">
        <v>0</v>
      </c>
      <c r="AI1848">
        <v>1</v>
      </c>
      <c r="AJ1848">
        <v>10.7</v>
      </c>
      <c r="AK1848">
        <v>33.32</v>
      </c>
      <c r="AL1848">
        <v>1</v>
      </c>
      <c r="AN1848">
        <v>0</v>
      </c>
      <c r="AO1848">
        <v>1</v>
      </c>
      <c r="AP1848">
        <v>1</v>
      </c>
      <c r="AQ1848">
        <v>0</v>
      </c>
      <c r="AR1848">
        <v>0</v>
      </c>
      <c r="AS1848" t="s">
        <v>3</v>
      </c>
      <c r="AT1848">
        <v>0.35</v>
      </c>
      <c r="AU1848" t="s">
        <v>133</v>
      </c>
      <c r="AV1848">
        <v>0</v>
      </c>
      <c r="AW1848">
        <v>2</v>
      </c>
      <c r="AX1848">
        <v>36409894</v>
      </c>
      <c r="AY1848">
        <v>1</v>
      </c>
      <c r="AZ1848">
        <v>0</v>
      </c>
      <c r="BA1848">
        <v>1804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X1848">
        <f>Y1848*Source!I1977</f>
        <v>0.16012499999999999</v>
      </c>
      <c r="CY1848">
        <f>AB1848</f>
        <v>932.72</v>
      </c>
      <c r="CZ1848">
        <f>AF1848</f>
        <v>87.17</v>
      </c>
      <c r="DA1848">
        <f>AJ1848</f>
        <v>10.7</v>
      </c>
      <c r="DB1848">
        <f>ROUND((ROUND(AT1848*CZ1848,2)*1.25),2)</f>
        <v>38.14</v>
      </c>
      <c r="DC1848">
        <f>ROUND((ROUND(AT1848*AG1848,2)*1.25),2)</f>
        <v>5.08</v>
      </c>
    </row>
    <row r="1849" spans="1:107">
      <c r="A1849">
        <f>ROW(Source!A1977)</f>
        <v>1977</v>
      </c>
      <c r="B1849">
        <v>36401907</v>
      </c>
      <c r="C1849">
        <v>36409882</v>
      </c>
      <c r="D1849">
        <v>29114687</v>
      </c>
      <c r="E1849">
        <v>1</v>
      </c>
      <c r="F1849">
        <v>1</v>
      </c>
      <c r="G1849">
        <v>1</v>
      </c>
      <c r="H1849">
        <v>3</v>
      </c>
      <c r="I1849" t="s">
        <v>580</v>
      </c>
      <c r="J1849" t="s">
        <v>581</v>
      </c>
      <c r="K1849" t="s">
        <v>582</v>
      </c>
      <c r="L1849">
        <v>1348</v>
      </c>
      <c r="N1849">
        <v>1009</v>
      </c>
      <c r="O1849" t="s">
        <v>30</v>
      </c>
      <c r="P1849" t="s">
        <v>30</v>
      </c>
      <c r="Q1849">
        <v>1000</v>
      </c>
      <c r="W1849">
        <v>0</v>
      </c>
      <c r="X1849">
        <v>157955001</v>
      </c>
      <c r="Y1849">
        <v>1.8E-3</v>
      </c>
      <c r="AA1849">
        <v>105069.06</v>
      </c>
      <c r="AB1849">
        <v>0</v>
      </c>
      <c r="AC1849">
        <v>0</v>
      </c>
      <c r="AD1849">
        <v>0</v>
      </c>
      <c r="AE1849">
        <v>16974</v>
      </c>
      <c r="AF1849">
        <v>0</v>
      </c>
      <c r="AG1849">
        <v>0</v>
      </c>
      <c r="AH1849">
        <v>0</v>
      </c>
      <c r="AI1849">
        <v>6.19</v>
      </c>
      <c r="AJ1849">
        <v>1</v>
      </c>
      <c r="AK1849">
        <v>1</v>
      </c>
      <c r="AL1849">
        <v>1</v>
      </c>
      <c r="AN1849">
        <v>0</v>
      </c>
      <c r="AO1849">
        <v>1</v>
      </c>
      <c r="AP1849">
        <v>0</v>
      </c>
      <c r="AQ1849">
        <v>0</v>
      </c>
      <c r="AR1849">
        <v>0</v>
      </c>
      <c r="AS1849" t="s">
        <v>3</v>
      </c>
      <c r="AT1849">
        <v>1.8E-3</v>
      </c>
      <c r="AU1849" t="s">
        <v>3</v>
      </c>
      <c r="AV1849">
        <v>0</v>
      </c>
      <c r="AW1849">
        <v>2</v>
      </c>
      <c r="AX1849">
        <v>36409895</v>
      </c>
      <c r="AY1849">
        <v>1</v>
      </c>
      <c r="AZ1849">
        <v>0</v>
      </c>
      <c r="BA1849">
        <v>1805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X1849">
        <f>Y1849*Source!I1977</f>
        <v>6.5879999999999997E-4</v>
      </c>
      <c r="CY1849">
        <f>AA1849</f>
        <v>105069.06</v>
      </c>
      <c r="CZ1849">
        <f>AE1849</f>
        <v>16974</v>
      </c>
      <c r="DA1849">
        <f>AI1849</f>
        <v>6.19</v>
      </c>
      <c r="DB1849">
        <f>ROUND(ROUND(AT1849*CZ1849,2),2)</f>
        <v>30.55</v>
      </c>
      <c r="DC1849">
        <f>ROUND(ROUND(AT1849*AG1849,2),2)</f>
        <v>0</v>
      </c>
    </row>
    <row r="1850" spans="1:107">
      <c r="A1850">
        <f>ROW(Source!A1977)</f>
        <v>1977</v>
      </c>
      <c r="B1850">
        <v>36401907</v>
      </c>
      <c r="C1850">
        <v>36409882</v>
      </c>
      <c r="D1850">
        <v>29115292</v>
      </c>
      <c r="E1850">
        <v>1</v>
      </c>
      <c r="F1850">
        <v>1</v>
      </c>
      <c r="G1850">
        <v>1</v>
      </c>
      <c r="H1850">
        <v>3</v>
      </c>
      <c r="I1850" t="s">
        <v>583</v>
      </c>
      <c r="J1850" t="s">
        <v>584</v>
      </c>
      <c r="K1850" t="s">
        <v>585</v>
      </c>
      <c r="L1850">
        <v>1339</v>
      </c>
      <c r="N1850">
        <v>1007</v>
      </c>
      <c r="O1850" t="s">
        <v>570</v>
      </c>
      <c r="P1850" t="s">
        <v>570</v>
      </c>
      <c r="Q1850">
        <v>1</v>
      </c>
      <c r="W1850">
        <v>0</v>
      </c>
      <c r="X1850">
        <v>582810497</v>
      </c>
      <c r="Y1850">
        <v>1.24</v>
      </c>
      <c r="AA1850">
        <v>29691.33</v>
      </c>
      <c r="AB1850">
        <v>0</v>
      </c>
      <c r="AC1850">
        <v>0</v>
      </c>
      <c r="AD1850">
        <v>0</v>
      </c>
      <c r="AE1850">
        <v>4478.33</v>
      </c>
      <c r="AF1850">
        <v>0</v>
      </c>
      <c r="AG1850">
        <v>0</v>
      </c>
      <c r="AH1850">
        <v>0</v>
      </c>
      <c r="AI1850">
        <v>6.63</v>
      </c>
      <c r="AJ1850">
        <v>1</v>
      </c>
      <c r="AK1850">
        <v>1</v>
      </c>
      <c r="AL1850">
        <v>1</v>
      </c>
      <c r="AN1850">
        <v>0</v>
      </c>
      <c r="AO1850">
        <v>1</v>
      </c>
      <c r="AP1850">
        <v>0</v>
      </c>
      <c r="AQ1850">
        <v>0</v>
      </c>
      <c r="AR1850">
        <v>0</v>
      </c>
      <c r="AS1850" t="s">
        <v>3</v>
      </c>
      <c r="AT1850">
        <v>1.24</v>
      </c>
      <c r="AU1850" t="s">
        <v>3</v>
      </c>
      <c r="AV1850">
        <v>0</v>
      </c>
      <c r="AW1850">
        <v>2</v>
      </c>
      <c r="AX1850">
        <v>36409896</v>
      </c>
      <c r="AY1850">
        <v>1</v>
      </c>
      <c r="AZ1850">
        <v>0</v>
      </c>
      <c r="BA1850">
        <v>1806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X1850">
        <f>Y1850*Source!I1977</f>
        <v>0.45383999999999997</v>
      </c>
      <c r="CY1850">
        <f>AA1850</f>
        <v>29691.33</v>
      </c>
      <c r="CZ1850">
        <f>AE1850</f>
        <v>4478.33</v>
      </c>
      <c r="DA1850">
        <f>AI1850</f>
        <v>6.63</v>
      </c>
      <c r="DB1850">
        <f>ROUND(ROUND(AT1850*CZ1850,2),2)</f>
        <v>5553.13</v>
      </c>
      <c r="DC1850">
        <f>ROUND(ROUND(AT1850*AG1850,2),2)</f>
        <v>0</v>
      </c>
    </row>
    <row r="1851" spans="1:107">
      <c r="A1851">
        <f>ROW(Source!A1978)</f>
        <v>1978</v>
      </c>
      <c r="B1851">
        <v>36401907</v>
      </c>
      <c r="C1851">
        <v>36409897</v>
      </c>
      <c r="D1851">
        <v>18410542</v>
      </c>
      <c r="E1851">
        <v>1</v>
      </c>
      <c r="F1851">
        <v>1</v>
      </c>
      <c r="G1851">
        <v>1</v>
      </c>
      <c r="H1851">
        <v>1</v>
      </c>
      <c r="I1851" t="s">
        <v>760</v>
      </c>
      <c r="J1851" t="s">
        <v>3</v>
      </c>
      <c r="K1851" t="s">
        <v>761</v>
      </c>
      <c r="L1851">
        <v>1369</v>
      </c>
      <c r="N1851">
        <v>1013</v>
      </c>
      <c r="O1851" t="s">
        <v>514</v>
      </c>
      <c r="P1851" t="s">
        <v>514</v>
      </c>
      <c r="Q1851">
        <v>1</v>
      </c>
      <c r="W1851">
        <v>0</v>
      </c>
      <c r="X1851">
        <v>1415306217</v>
      </c>
      <c r="Y1851">
        <v>36.121499999999997</v>
      </c>
      <c r="AA1851">
        <v>0</v>
      </c>
      <c r="AB1851">
        <v>0</v>
      </c>
      <c r="AC1851">
        <v>0</v>
      </c>
      <c r="AD1851">
        <v>265.43</v>
      </c>
      <c r="AE1851">
        <v>0</v>
      </c>
      <c r="AF1851">
        <v>0</v>
      </c>
      <c r="AG1851">
        <v>0</v>
      </c>
      <c r="AH1851">
        <v>265.43</v>
      </c>
      <c r="AI1851">
        <v>1</v>
      </c>
      <c r="AJ1851">
        <v>1</v>
      </c>
      <c r="AK1851">
        <v>1</v>
      </c>
      <c r="AL1851">
        <v>1</v>
      </c>
      <c r="AN1851">
        <v>0</v>
      </c>
      <c r="AO1851">
        <v>1</v>
      </c>
      <c r="AP1851">
        <v>1</v>
      </c>
      <c r="AQ1851">
        <v>0</v>
      </c>
      <c r="AR1851">
        <v>0</v>
      </c>
      <c r="AS1851" t="s">
        <v>3</v>
      </c>
      <c r="AT1851">
        <v>31.41</v>
      </c>
      <c r="AU1851" t="s">
        <v>134</v>
      </c>
      <c r="AV1851">
        <v>1</v>
      </c>
      <c r="AW1851">
        <v>2</v>
      </c>
      <c r="AX1851">
        <v>36409906</v>
      </c>
      <c r="AY1851">
        <v>2</v>
      </c>
      <c r="AZ1851">
        <v>131072</v>
      </c>
      <c r="BA1851">
        <v>1807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X1851">
        <f>Y1851*Source!I1978</f>
        <v>13.220469</v>
      </c>
      <c r="CY1851">
        <f>AD1851</f>
        <v>265.43</v>
      </c>
      <c r="CZ1851">
        <f>AH1851</f>
        <v>265.43</v>
      </c>
      <c r="DA1851">
        <f>AL1851</f>
        <v>1</v>
      </c>
      <c r="DB1851">
        <f>ROUND((ROUND(AT1851*CZ1851,2)*1.15),2)</f>
        <v>9587.73</v>
      </c>
      <c r="DC1851">
        <f>ROUND((ROUND(AT1851*AG1851,2)*1.15),2)</f>
        <v>0</v>
      </c>
    </row>
    <row r="1852" spans="1:107">
      <c r="A1852">
        <f>ROW(Source!A1978)</f>
        <v>1978</v>
      </c>
      <c r="B1852">
        <v>36401907</v>
      </c>
      <c r="C1852">
        <v>36409897</v>
      </c>
      <c r="D1852">
        <v>121548</v>
      </c>
      <c r="E1852">
        <v>1</v>
      </c>
      <c r="F1852">
        <v>1</v>
      </c>
      <c r="G1852">
        <v>1</v>
      </c>
      <c r="H1852">
        <v>1</v>
      </c>
      <c r="I1852" t="s">
        <v>35</v>
      </c>
      <c r="J1852" t="s">
        <v>3</v>
      </c>
      <c r="K1852" t="s">
        <v>515</v>
      </c>
      <c r="L1852">
        <v>608254</v>
      </c>
      <c r="N1852">
        <v>1013</v>
      </c>
      <c r="O1852" t="s">
        <v>516</v>
      </c>
      <c r="P1852" t="s">
        <v>516</v>
      </c>
      <c r="Q1852">
        <v>1</v>
      </c>
      <c r="W1852">
        <v>0</v>
      </c>
      <c r="X1852">
        <v>-185737400</v>
      </c>
      <c r="Y1852">
        <v>0.42500000000000004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1</v>
      </c>
      <c r="AJ1852">
        <v>1</v>
      </c>
      <c r="AK1852">
        <v>1</v>
      </c>
      <c r="AL1852">
        <v>1</v>
      </c>
      <c r="AN1852">
        <v>0</v>
      </c>
      <c r="AO1852">
        <v>1</v>
      </c>
      <c r="AP1852">
        <v>1</v>
      </c>
      <c r="AQ1852">
        <v>0</v>
      </c>
      <c r="AR1852">
        <v>0</v>
      </c>
      <c r="AS1852" t="s">
        <v>3</v>
      </c>
      <c r="AT1852">
        <v>0.34</v>
      </c>
      <c r="AU1852" t="s">
        <v>133</v>
      </c>
      <c r="AV1852">
        <v>2</v>
      </c>
      <c r="AW1852">
        <v>2</v>
      </c>
      <c r="AX1852">
        <v>36409907</v>
      </c>
      <c r="AY1852">
        <v>1</v>
      </c>
      <c r="AZ1852">
        <v>0</v>
      </c>
      <c r="BA1852">
        <v>1808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CX1852">
        <f>Y1852*Source!I1978</f>
        <v>0.15555000000000002</v>
      </c>
      <c r="CY1852">
        <f>AD1852</f>
        <v>0</v>
      </c>
      <c r="CZ1852">
        <f>AH1852</f>
        <v>0</v>
      </c>
      <c r="DA1852">
        <f>AL1852</f>
        <v>1</v>
      </c>
      <c r="DB1852">
        <f>ROUND((ROUND(AT1852*CZ1852,2)*1.25),2)</f>
        <v>0</v>
      </c>
      <c r="DC1852">
        <f>ROUND((ROUND(AT1852*AG1852,2)*1.25),2)</f>
        <v>0</v>
      </c>
    </row>
    <row r="1853" spans="1:107">
      <c r="A1853">
        <f>ROW(Source!A1978)</f>
        <v>1978</v>
      </c>
      <c r="B1853">
        <v>36401907</v>
      </c>
      <c r="C1853">
        <v>36409897</v>
      </c>
      <c r="D1853">
        <v>29172556</v>
      </c>
      <c r="E1853">
        <v>1</v>
      </c>
      <c r="F1853">
        <v>1</v>
      </c>
      <c r="G1853">
        <v>1</v>
      </c>
      <c r="H1853">
        <v>2</v>
      </c>
      <c r="I1853" t="s">
        <v>517</v>
      </c>
      <c r="J1853" t="s">
        <v>518</v>
      </c>
      <c r="K1853" t="s">
        <v>519</v>
      </c>
      <c r="L1853">
        <v>1368</v>
      </c>
      <c r="N1853">
        <v>1011</v>
      </c>
      <c r="O1853" t="s">
        <v>520</v>
      </c>
      <c r="P1853" t="s">
        <v>520</v>
      </c>
      <c r="Q1853">
        <v>1</v>
      </c>
      <c r="W1853">
        <v>0</v>
      </c>
      <c r="X1853">
        <v>-1302720870</v>
      </c>
      <c r="Y1853">
        <v>0.42500000000000004</v>
      </c>
      <c r="AA1853">
        <v>0</v>
      </c>
      <c r="AB1853">
        <v>466.71</v>
      </c>
      <c r="AC1853">
        <v>449.82</v>
      </c>
      <c r="AD1853">
        <v>0</v>
      </c>
      <c r="AE1853">
        <v>0</v>
      </c>
      <c r="AF1853">
        <v>31.26</v>
      </c>
      <c r="AG1853">
        <v>13.5</v>
      </c>
      <c r="AH1853">
        <v>0</v>
      </c>
      <c r="AI1853">
        <v>1</v>
      </c>
      <c r="AJ1853">
        <v>14.93</v>
      </c>
      <c r="AK1853">
        <v>33.32</v>
      </c>
      <c r="AL1853">
        <v>1</v>
      </c>
      <c r="AN1853">
        <v>0</v>
      </c>
      <c r="AO1853">
        <v>1</v>
      </c>
      <c r="AP1853">
        <v>1</v>
      </c>
      <c r="AQ1853">
        <v>0</v>
      </c>
      <c r="AR1853">
        <v>0</v>
      </c>
      <c r="AS1853" t="s">
        <v>3</v>
      </c>
      <c r="AT1853">
        <v>0.34</v>
      </c>
      <c r="AU1853" t="s">
        <v>133</v>
      </c>
      <c r="AV1853">
        <v>0</v>
      </c>
      <c r="AW1853">
        <v>2</v>
      </c>
      <c r="AX1853">
        <v>36409908</v>
      </c>
      <c r="AY1853">
        <v>1</v>
      </c>
      <c r="AZ1853">
        <v>0</v>
      </c>
      <c r="BA1853">
        <v>1809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CX1853">
        <f>Y1853*Source!I1978</f>
        <v>0.15555000000000002</v>
      </c>
      <c r="CY1853">
        <f>AB1853</f>
        <v>466.71</v>
      </c>
      <c r="CZ1853">
        <f>AF1853</f>
        <v>31.26</v>
      </c>
      <c r="DA1853">
        <f>AJ1853</f>
        <v>14.93</v>
      </c>
      <c r="DB1853">
        <f>ROUND((ROUND(AT1853*CZ1853,2)*1.25),2)</f>
        <v>13.29</v>
      </c>
      <c r="DC1853">
        <f>ROUND((ROUND(AT1853*AG1853,2)*1.25),2)</f>
        <v>5.74</v>
      </c>
    </row>
    <row r="1854" spans="1:107">
      <c r="A1854">
        <f>ROW(Source!A1978)</f>
        <v>1978</v>
      </c>
      <c r="B1854">
        <v>36401907</v>
      </c>
      <c r="C1854">
        <v>36409897</v>
      </c>
      <c r="D1854">
        <v>29174663</v>
      </c>
      <c r="E1854">
        <v>1</v>
      </c>
      <c r="F1854">
        <v>1</v>
      </c>
      <c r="G1854">
        <v>1</v>
      </c>
      <c r="H1854">
        <v>2</v>
      </c>
      <c r="I1854" t="s">
        <v>762</v>
      </c>
      <c r="J1854" t="s">
        <v>763</v>
      </c>
      <c r="K1854" t="s">
        <v>764</v>
      </c>
      <c r="L1854">
        <v>1368</v>
      </c>
      <c r="N1854">
        <v>1011</v>
      </c>
      <c r="O1854" t="s">
        <v>520</v>
      </c>
      <c r="P1854" t="s">
        <v>520</v>
      </c>
      <c r="Q1854">
        <v>1</v>
      </c>
      <c r="W1854">
        <v>0</v>
      </c>
      <c r="X1854">
        <v>494683813</v>
      </c>
      <c r="Y1854">
        <v>6.625</v>
      </c>
      <c r="AA1854">
        <v>0</v>
      </c>
      <c r="AB1854">
        <v>17.100000000000001</v>
      </c>
      <c r="AC1854">
        <v>0</v>
      </c>
      <c r="AD1854">
        <v>0</v>
      </c>
      <c r="AE1854">
        <v>0</v>
      </c>
      <c r="AF1854">
        <v>3.4</v>
      </c>
      <c r="AG1854">
        <v>0</v>
      </c>
      <c r="AH1854">
        <v>0</v>
      </c>
      <c r="AI1854">
        <v>1</v>
      </c>
      <c r="AJ1854">
        <v>5.03</v>
      </c>
      <c r="AK1854">
        <v>33.32</v>
      </c>
      <c r="AL1854">
        <v>1</v>
      </c>
      <c r="AN1854">
        <v>0</v>
      </c>
      <c r="AO1854">
        <v>1</v>
      </c>
      <c r="AP1854">
        <v>1</v>
      </c>
      <c r="AQ1854">
        <v>0</v>
      </c>
      <c r="AR1854">
        <v>0</v>
      </c>
      <c r="AS1854" t="s">
        <v>3</v>
      </c>
      <c r="AT1854">
        <v>5.3</v>
      </c>
      <c r="AU1854" t="s">
        <v>133</v>
      </c>
      <c r="AV1854">
        <v>0</v>
      </c>
      <c r="AW1854">
        <v>2</v>
      </c>
      <c r="AX1854">
        <v>36409909</v>
      </c>
      <c r="AY1854">
        <v>1</v>
      </c>
      <c r="AZ1854">
        <v>0</v>
      </c>
      <c r="BA1854">
        <v>1810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CX1854">
        <f>Y1854*Source!I1978</f>
        <v>2.42475</v>
      </c>
      <c r="CY1854">
        <f>AB1854</f>
        <v>17.100000000000001</v>
      </c>
      <c r="CZ1854">
        <f>AF1854</f>
        <v>3.4</v>
      </c>
      <c r="DA1854">
        <f>AJ1854</f>
        <v>5.03</v>
      </c>
      <c r="DB1854">
        <f>ROUND((ROUND(AT1854*CZ1854,2)*1.25),2)</f>
        <v>22.53</v>
      </c>
      <c r="DC1854">
        <f>ROUND((ROUND(AT1854*AG1854,2)*1.25),2)</f>
        <v>0</v>
      </c>
    </row>
    <row r="1855" spans="1:107">
      <c r="A1855">
        <f>ROW(Source!A1978)</f>
        <v>1978</v>
      </c>
      <c r="B1855">
        <v>36401907</v>
      </c>
      <c r="C1855">
        <v>36409897</v>
      </c>
      <c r="D1855">
        <v>29174913</v>
      </c>
      <c r="E1855">
        <v>1</v>
      </c>
      <c r="F1855">
        <v>1</v>
      </c>
      <c r="G1855">
        <v>1</v>
      </c>
      <c r="H1855">
        <v>2</v>
      </c>
      <c r="I1855" t="s">
        <v>531</v>
      </c>
      <c r="J1855" t="s">
        <v>532</v>
      </c>
      <c r="K1855" t="s">
        <v>533</v>
      </c>
      <c r="L1855">
        <v>1368</v>
      </c>
      <c r="N1855">
        <v>1011</v>
      </c>
      <c r="O1855" t="s">
        <v>520</v>
      </c>
      <c r="P1855" t="s">
        <v>520</v>
      </c>
      <c r="Q1855">
        <v>1</v>
      </c>
      <c r="W1855">
        <v>0</v>
      </c>
      <c r="X1855">
        <v>458544584</v>
      </c>
      <c r="Y1855">
        <v>0.6</v>
      </c>
      <c r="AA1855">
        <v>0</v>
      </c>
      <c r="AB1855">
        <v>932.72</v>
      </c>
      <c r="AC1855">
        <v>386.51</v>
      </c>
      <c r="AD1855">
        <v>0</v>
      </c>
      <c r="AE1855">
        <v>0</v>
      </c>
      <c r="AF1855">
        <v>87.17</v>
      </c>
      <c r="AG1855">
        <v>11.6</v>
      </c>
      <c r="AH1855">
        <v>0</v>
      </c>
      <c r="AI1855">
        <v>1</v>
      </c>
      <c r="AJ1855">
        <v>10.7</v>
      </c>
      <c r="AK1855">
        <v>33.32</v>
      </c>
      <c r="AL1855">
        <v>1</v>
      </c>
      <c r="AN1855">
        <v>0</v>
      </c>
      <c r="AO1855">
        <v>1</v>
      </c>
      <c r="AP1855">
        <v>1</v>
      </c>
      <c r="AQ1855">
        <v>0</v>
      </c>
      <c r="AR1855">
        <v>0</v>
      </c>
      <c r="AS1855" t="s">
        <v>3</v>
      </c>
      <c r="AT1855">
        <v>0.48</v>
      </c>
      <c r="AU1855" t="s">
        <v>133</v>
      </c>
      <c r="AV1855">
        <v>0</v>
      </c>
      <c r="AW1855">
        <v>2</v>
      </c>
      <c r="AX1855">
        <v>36409910</v>
      </c>
      <c r="AY1855">
        <v>1</v>
      </c>
      <c r="AZ1855">
        <v>0</v>
      </c>
      <c r="BA1855">
        <v>1811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CX1855">
        <f>Y1855*Source!I1978</f>
        <v>0.21959999999999999</v>
      </c>
      <c r="CY1855">
        <f>AB1855</f>
        <v>932.72</v>
      </c>
      <c r="CZ1855">
        <f>AF1855</f>
        <v>87.17</v>
      </c>
      <c r="DA1855">
        <f>AJ1855</f>
        <v>10.7</v>
      </c>
      <c r="DB1855">
        <f>ROUND((ROUND(AT1855*CZ1855,2)*1.25),2)</f>
        <v>52.3</v>
      </c>
      <c r="DC1855">
        <f>ROUND((ROUND(AT1855*AG1855,2)*1.25),2)</f>
        <v>6.96</v>
      </c>
    </row>
    <row r="1856" spans="1:107">
      <c r="A1856">
        <f>ROW(Source!A1978)</f>
        <v>1978</v>
      </c>
      <c r="B1856">
        <v>36401907</v>
      </c>
      <c r="C1856">
        <v>36409897</v>
      </c>
      <c r="D1856">
        <v>29110876</v>
      </c>
      <c r="E1856">
        <v>1</v>
      </c>
      <c r="F1856">
        <v>1</v>
      </c>
      <c r="G1856">
        <v>1</v>
      </c>
      <c r="H1856">
        <v>3</v>
      </c>
      <c r="I1856" t="s">
        <v>293</v>
      </c>
      <c r="J1856" t="s">
        <v>295</v>
      </c>
      <c r="K1856" t="s">
        <v>294</v>
      </c>
      <c r="L1856">
        <v>1327</v>
      </c>
      <c r="N1856">
        <v>1005</v>
      </c>
      <c r="O1856" t="s">
        <v>155</v>
      </c>
      <c r="P1856" t="s">
        <v>155</v>
      </c>
      <c r="Q1856">
        <v>1</v>
      </c>
      <c r="W1856">
        <v>1</v>
      </c>
      <c r="X1856">
        <v>-217513507</v>
      </c>
      <c r="Y1856">
        <v>-102</v>
      </c>
      <c r="AA1856">
        <v>184.42</v>
      </c>
      <c r="AB1856">
        <v>0</v>
      </c>
      <c r="AC1856">
        <v>0</v>
      </c>
      <c r="AD1856">
        <v>0</v>
      </c>
      <c r="AE1856">
        <v>67.8</v>
      </c>
      <c r="AF1856">
        <v>0</v>
      </c>
      <c r="AG1856">
        <v>0</v>
      </c>
      <c r="AH1856">
        <v>0</v>
      </c>
      <c r="AI1856">
        <v>2.72</v>
      </c>
      <c r="AJ1856">
        <v>1</v>
      </c>
      <c r="AK1856">
        <v>1</v>
      </c>
      <c r="AL1856">
        <v>1</v>
      </c>
      <c r="AN1856">
        <v>0</v>
      </c>
      <c r="AO1856">
        <v>1</v>
      </c>
      <c r="AP1856">
        <v>0</v>
      </c>
      <c r="AQ1856">
        <v>0</v>
      </c>
      <c r="AR1856">
        <v>0</v>
      </c>
      <c r="AS1856" t="s">
        <v>3</v>
      </c>
      <c r="AT1856">
        <v>-102</v>
      </c>
      <c r="AU1856" t="s">
        <v>3</v>
      </c>
      <c r="AV1856">
        <v>0</v>
      </c>
      <c r="AW1856">
        <v>2</v>
      </c>
      <c r="AX1856">
        <v>36409911</v>
      </c>
      <c r="AY1856">
        <v>1</v>
      </c>
      <c r="AZ1856">
        <v>6144</v>
      </c>
      <c r="BA1856">
        <v>1812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CX1856">
        <f>Y1856*Source!I1978</f>
        <v>-37.332000000000001</v>
      </c>
      <c r="CY1856">
        <f>AA1856</f>
        <v>184.42</v>
      </c>
      <c r="CZ1856">
        <f>AE1856</f>
        <v>67.8</v>
      </c>
      <c r="DA1856">
        <f>AI1856</f>
        <v>2.72</v>
      </c>
      <c r="DB1856">
        <f>ROUND(ROUND(AT1856*CZ1856,2),2)</f>
        <v>-6915.6</v>
      </c>
      <c r="DC1856">
        <f>ROUND(ROUND(AT1856*AG1856,2),2)</f>
        <v>0</v>
      </c>
    </row>
    <row r="1857" spans="1:107">
      <c r="A1857">
        <f>ROW(Source!A1978)</f>
        <v>1978</v>
      </c>
      <c r="B1857">
        <v>36401907</v>
      </c>
      <c r="C1857">
        <v>36409897</v>
      </c>
      <c r="D1857">
        <v>29110762</v>
      </c>
      <c r="E1857">
        <v>1</v>
      </c>
      <c r="F1857">
        <v>1</v>
      </c>
      <c r="G1857">
        <v>1</v>
      </c>
      <c r="H1857">
        <v>3</v>
      </c>
      <c r="I1857" t="s">
        <v>593</v>
      </c>
      <c r="J1857" t="s">
        <v>765</v>
      </c>
      <c r="K1857" t="s">
        <v>595</v>
      </c>
      <c r="L1857">
        <v>1308</v>
      </c>
      <c r="N1857">
        <v>1003</v>
      </c>
      <c r="O1857" t="s">
        <v>65</v>
      </c>
      <c r="P1857" t="s">
        <v>65</v>
      </c>
      <c r="Q1857">
        <v>100</v>
      </c>
      <c r="W1857">
        <v>0</v>
      </c>
      <c r="X1857">
        <v>961672469</v>
      </c>
      <c r="Y1857">
        <v>0.68</v>
      </c>
      <c r="AA1857">
        <v>528.80999999999995</v>
      </c>
      <c r="AB1857">
        <v>0</v>
      </c>
      <c r="AC1857">
        <v>0</v>
      </c>
      <c r="AD1857">
        <v>0</v>
      </c>
      <c r="AE1857">
        <v>99.4</v>
      </c>
      <c r="AF1857">
        <v>0</v>
      </c>
      <c r="AG1857">
        <v>0</v>
      </c>
      <c r="AH1857">
        <v>0</v>
      </c>
      <c r="AI1857">
        <v>5.32</v>
      </c>
      <c r="AJ1857">
        <v>1</v>
      </c>
      <c r="AK1857">
        <v>1</v>
      </c>
      <c r="AL1857">
        <v>1</v>
      </c>
      <c r="AN1857">
        <v>0</v>
      </c>
      <c r="AO1857">
        <v>1</v>
      </c>
      <c r="AP1857">
        <v>0</v>
      </c>
      <c r="AQ1857">
        <v>0</v>
      </c>
      <c r="AR1857">
        <v>0</v>
      </c>
      <c r="AS1857" t="s">
        <v>3</v>
      </c>
      <c r="AT1857">
        <v>0.68</v>
      </c>
      <c r="AU1857" t="s">
        <v>3</v>
      </c>
      <c r="AV1857">
        <v>0</v>
      </c>
      <c r="AW1857">
        <v>2</v>
      </c>
      <c r="AX1857">
        <v>36409912</v>
      </c>
      <c r="AY1857">
        <v>1</v>
      </c>
      <c r="AZ1857">
        <v>0</v>
      </c>
      <c r="BA1857">
        <v>1813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CX1857">
        <f>Y1857*Source!I1978</f>
        <v>0.24888000000000002</v>
      </c>
      <c r="CY1857">
        <f>AA1857</f>
        <v>528.80999999999995</v>
      </c>
      <c r="CZ1857">
        <f>AE1857</f>
        <v>99.4</v>
      </c>
      <c r="DA1857">
        <f>AI1857</f>
        <v>5.32</v>
      </c>
      <c r="DB1857">
        <f>ROUND(ROUND(AT1857*CZ1857,2),2)</f>
        <v>67.59</v>
      </c>
      <c r="DC1857">
        <f>ROUND(ROUND(AT1857*AG1857,2),2)</f>
        <v>0</v>
      </c>
    </row>
    <row r="1858" spans="1:107">
      <c r="A1858">
        <f>ROW(Source!A1978)</f>
        <v>1978</v>
      </c>
      <c r="B1858">
        <v>36401907</v>
      </c>
      <c r="C1858">
        <v>36409897</v>
      </c>
      <c r="D1858">
        <v>29110964</v>
      </c>
      <c r="E1858">
        <v>1</v>
      </c>
      <c r="F1858">
        <v>1</v>
      </c>
      <c r="G1858">
        <v>1</v>
      </c>
      <c r="H1858">
        <v>3</v>
      </c>
      <c r="I1858" t="s">
        <v>201</v>
      </c>
      <c r="J1858" t="s">
        <v>203</v>
      </c>
      <c r="K1858" t="s">
        <v>202</v>
      </c>
      <c r="L1858">
        <v>1327</v>
      </c>
      <c r="N1858">
        <v>1005</v>
      </c>
      <c r="O1858" t="s">
        <v>155</v>
      </c>
      <c r="P1858" t="s">
        <v>155</v>
      </c>
      <c r="Q1858">
        <v>1</v>
      </c>
      <c r="W1858">
        <v>0</v>
      </c>
      <c r="X1858">
        <v>-100917442</v>
      </c>
      <c r="Y1858">
        <v>102</v>
      </c>
      <c r="AA1858">
        <v>516.15</v>
      </c>
      <c r="AB1858">
        <v>0</v>
      </c>
      <c r="AC1858">
        <v>0</v>
      </c>
      <c r="AD1858">
        <v>0</v>
      </c>
      <c r="AE1858">
        <v>82.19</v>
      </c>
      <c r="AF1858">
        <v>0</v>
      </c>
      <c r="AG1858">
        <v>0</v>
      </c>
      <c r="AH1858">
        <v>0</v>
      </c>
      <c r="AI1858">
        <v>6.28</v>
      </c>
      <c r="AJ1858">
        <v>1</v>
      </c>
      <c r="AK1858">
        <v>1</v>
      </c>
      <c r="AL1858">
        <v>1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 t="s">
        <v>3</v>
      </c>
      <c r="AT1858">
        <v>102</v>
      </c>
      <c r="AU1858" t="s">
        <v>3</v>
      </c>
      <c r="AV1858">
        <v>0</v>
      </c>
      <c r="AW1858">
        <v>1</v>
      </c>
      <c r="AX1858">
        <v>-1</v>
      </c>
      <c r="AY1858">
        <v>0</v>
      </c>
      <c r="AZ1858">
        <v>0</v>
      </c>
      <c r="BA1858" t="s">
        <v>3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CX1858">
        <f>Y1858*Source!I1978</f>
        <v>37.332000000000001</v>
      </c>
      <c r="CY1858">
        <f>AA1858</f>
        <v>516.15</v>
      </c>
      <c r="CZ1858">
        <f>AE1858</f>
        <v>82.19</v>
      </c>
      <c r="DA1858">
        <f>AI1858</f>
        <v>6.28</v>
      </c>
      <c r="DB1858">
        <f>ROUND(ROUND(AT1858*CZ1858,2),2)</f>
        <v>8383.3799999999992</v>
      </c>
      <c r="DC1858">
        <f>ROUND(ROUND(AT1858*AG1858,2),2)</f>
        <v>0</v>
      </c>
    </row>
    <row r="1859" spans="1:107">
      <c r="A1859">
        <f>ROW(Source!A1981)</f>
        <v>1981</v>
      </c>
      <c r="B1859">
        <v>36401907</v>
      </c>
      <c r="C1859">
        <v>36409915</v>
      </c>
      <c r="D1859">
        <v>18413230</v>
      </c>
      <c r="E1859">
        <v>1</v>
      </c>
      <c r="F1859">
        <v>1</v>
      </c>
      <c r="G1859">
        <v>1</v>
      </c>
      <c r="H1859">
        <v>1</v>
      </c>
      <c r="I1859" t="s">
        <v>540</v>
      </c>
      <c r="J1859" t="s">
        <v>3</v>
      </c>
      <c r="K1859" t="s">
        <v>541</v>
      </c>
      <c r="L1859">
        <v>1369</v>
      </c>
      <c r="N1859">
        <v>1013</v>
      </c>
      <c r="O1859" t="s">
        <v>514</v>
      </c>
      <c r="P1859" t="s">
        <v>514</v>
      </c>
      <c r="Q1859">
        <v>1</v>
      </c>
      <c r="W1859">
        <v>0</v>
      </c>
      <c r="X1859">
        <v>355262106</v>
      </c>
      <c r="Y1859">
        <v>7.6589999999999998</v>
      </c>
      <c r="AA1859">
        <v>0</v>
      </c>
      <c r="AB1859">
        <v>0</v>
      </c>
      <c r="AC1859">
        <v>0</v>
      </c>
      <c r="AD1859">
        <v>293.22000000000003</v>
      </c>
      <c r="AE1859">
        <v>0</v>
      </c>
      <c r="AF1859">
        <v>0</v>
      </c>
      <c r="AG1859">
        <v>0</v>
      </c>
      <c r="AH1859">
        <v>293.22000000000003</v>
      </c>
      <c r="AI1859">
        <v>1</v>
      </c>
      <c r="AJ1859">
        <v>1</v>
      </c>
      <c r="AK1859">
        <v>1</v>
      </c>
      <c r="AL1859">
        <v>1</v>
      </c>
      <c r="AN1859">
        <v>0</v>
      </c>
      <c r="AO1859">
        <v>1</v>
      </c>
      <c r="AP1859">
        <v>1</v>
      </c>
      <c r="AQ1859">
        <v>0</v>
      </c>
      <c r="AR1859">
        <v>0</v>
      </c>
      <c r="AS1859" t="s">
        <v>3</v>
      </c>
      <c r="AT1859">
        <v>6.66</v>
      </c>
      <c r="AU1859" t="s">
        <v>134</v>
      </c>
      <c r="AV1859">
        <v>1</v>
      </c>
      <c r="AW1859">
        <v>2</v>
      </c>
      <c r="AX1859">
        <v>36409928</v>
      </c>
      <c r="AY1859">
        <v>2</v>
      </c>
      <c r="AZ1859">
        <v>131072</v>
      </c>
      <c r="BA1859">
        <v>1814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CX1859">
        <f>Y1859*Source!I1981</f>
        <v>1.853478</v>
      </c>
      <c r="CY1859">
        <f>AD1859</f>
        <v>293.22000000000003</v>
      </c>
      <c r="CZ1859">
        <f>AH1859</f>
        <v>293.22000000000003</v>
      </c>
      <c r="DA1859">
        <f>AL1859</f>
        <v>1</v>
      </c>
      <c r="DB1859">
        <f>ROUND((ROUND(AT1859*CZ1859,2)*1.15),2)</f>
        <v>2245.7800000000002</v>
      </c>
      <c r="DC1859">
        <f>ROUND((ROUND(AT1859*AG1859,2)*1.15),2)</f>
        <v>0</v>
      </c>
    </row>
    <row r="1860" spans="1:107">
      <c r="A1860">
        <f>ROW(Source!A1981)</f>
        <v>1981</v>
      </c>
      <c r="B1860">
        <v>36401907</v>
      </c>
      <c r="C1860">
        <v>36409915</v>
      </c>
      <c r="D1860">
        <v>29173472</v>
      </c>
      <c r="E1860">
        <v>1</v>
      </c>
      <c r="F1860">
        <v>1</v>
      </c>
      <c r="G1860">
        <v>1</v>
      </c>
      <c r="H1860">
        <v>2</v>
      </c>
      <c r="I1860" t="s">
        <v>577</v>
      </c>
      <c r="J1860" t="s">
        <v>578</v>
      </c>
      <c r="K1860" t="s">
        <v>579</v>
      </c>
      <c r="L1860">
        <v>1368</v>
      </c>
      <c r="N1860">
        <v>1011</v>
      </c>
      <c r="O1860" t="s">
        <v>520</v>
      </c>
      <c r="P1860" t="s">
        <v>520</v>
      </c>
      <c r="Q1860">
        <v>1</v>
      </c>
      <c r="W1860">
        <v>0</v>
      </c>
      <c r="X1860">
        <v>275932499</v>
      </c>
      <c r="Y1860">
        <v>2.5124999999999997</v>
      </c>
      <c r="AA1860">
        <v>0</v>
      </c>
      <c r="AB1860">
        <v>12.75</v>
      </c>
      <c r="AC1860">
        <v>0</v>
      </c>
      <c r="AD1860">
        <v>0</v>
      </c>
      <c r="AE1860">
        <v>0</v>
      </c>
      <c r="AF1860">
        <v>3</v>
      </c>
      <c r="AG1860">
        <v>0</v>
      </c>
      <c r="AH1860">
        <v>0</v>
      </c>
      <c r="AI1860">
        <v>1</v>
      </c>
      <c r="AJ1860">
        <v>4.25</v>
      </c>
      <c r="AK1860">
        <v>33.32</v>
      </c>
      <c r="AL1860">
        <v>1</v>
      </c>
      <c r="AN1860">
        <v>0</v>
      </c>
      <c r="AO1860">
        <v>1</v>
      </c>
      <c r="AP1860">
        <v>1</v>
      </c>
      <c r="AQ1860">
        <v>0</v>
      </c>
      <c r="AR1860">
        <v>0</v>
      </c>
      <c r="AS1860" t="s">
        <v>3</v>
      </c>
      <c r="AT1860">
        <v>2.0099999999999998</v>
      </c>
      <c r="AU1860" t="s">
        <v>133</v>
      </c>
      <c r="AV1860">
        <v>0</v>
      </c>
      <c r="AW1860">
        <v>2</v>
      </c>
      <c r="AX1860">
        <v>36409929</v>
      </c>
      <c r="AY1860">
        <v>1</v>
      </c>
      <c r="AZ1860">
        <v>0</v>
      </c>
      <c r="BA1860">
        <v>1815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CX1860">
        <f>Y1860*Source!I1981</f>
        <v>0.60802499999999993</v>
      </c>
      <c r="CY1860">
        <f>AB1860</f>
        <v>12.75</v>
      </c>
      <c r="CZ1860">
        <f>AF1860</f>
        <v>3</v>
      </c>
      <c r="DA1860">
        <f>AJ1860</f>
        <v>4.25</v>
      </c>
      <c r="DB1860">
        <f>ROUND((ROUND(AT1860*CZ1860,2)*1.25),2)</f>
        <v>7.54</v>
      </c>
      <c r="DC1860">
        <f>ROUND((ROUND(AT1860*AG1860,2)*1.25),2)</f>
        <v>0</v>
      </c>
    </row>
    <row r="1861" spans="1:107">
      <c r="A1861">
        <f>ROW(Source!A1981)</f>
        <v>1981</v>
      </c>
      <c r="B1861">
        <v>36401907</v>
      </c>
      <c r="C1861">
        <v>36409915</v>
      </c>
      <c r="D1861">
        <v>29174500</v>
      </c>
      <c r="E1861">
        <v>1</v>
      </c>
      <c r="F1861">
        <v>1</v>
      </c>
      <c r="G1861">
        <v>1</v>
      </c>
      <c r="H1861">
        <v>2</v>
      </c>
      <c r="I1861" t="s">
        <v>599</v>
      </c>
      <c r="J1861" t="s">
        <v>600</v>
      </c>
      <c r="K1861" t="s">
        <v>601</v>
      </c>
      <c r="L1861">
        <v>1368</v>
      </c>
      <c r="N1861">
        <v>1011</v>
      </c>
      <c r="O1861" t="s">
        <v>520</v>
      </c>
      <c r="P1861" t="s">
        <v>520</v>
      </c>
      <c r="Q1861">
        <v>1</v>
      </c>
      <c r="W1861">
        <v>0</v>
      </c>
      <c r="X1861">
        <v>-239831557</v>
      </c>
      <c r="Y1861">
        <v>1.6625000000000001</v>
      </c>
      <c r="AA1861">
        <v>0</v>
      </c>
      <c r="AB1861">
        <v>7.33</v>
      </c>
      <c r="AC1861">
        <v>0</v>
      </c>
      <c r="AD1861">
        <v>0</v>
      </c>
      <c r="AE1861">
        <v>0</v>
      </c>
      <c r="AF1861">
        <v>1.95</v>
      </c>
      <c r="AG1861">
        <v>0</v>
      </c>
      <c r="AH1861">
        <v>0</v>
      </c>
      <c r="AI1861">
        <v>1</v>
      </c>
      <c r="AJ1861">
        <v>3.76</v>
      </c>
      <c r="AK1861">
        <v>33.32</v>
      </c>
      <c r="AL1861">
        <v>1</v>
      </c>
      <c r="AN1861">
        <v>0</v>
      </c>
      <c r="AO1861">
        <v>1</v>
      </c>
      <c r="AP1861">
        <v>1</v>
      </c>
      <c r="AQ1861">
        <v>0</v>
      </c>
      <c r="AR1861">
        <v>0</v>
      </c>
      <c r="AS1861" t="s">
        <v>3</v>
      </c>
      <c r="AT1861">
        <v>1.33</v>
      </c>
      <c r="AU1861" t="s">
        <v>133</v>
      </c>
      <c r="AV1861">
        <v>0</v>
      </c>
      <c r="AW1861">
        <v>2</v>
      </c>
      <c r="AX1861">
        <v>36409930</v>
      </c>
      <c r="AY1861">
        <v>1</v>
      </c>
      <c r="AZ1861">
        <v>0</v>
      </c>
      <c r="BA1861">
        <v>1816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CX1861">
        <f>Y1861*Source!I1981</f>
        <v>0.40232499999999999</v>
      </c>
      <c r="CY1861">
        <f>AB1861</f>
        <v>7.33</v>
      </c>
      <c r="CZ1861">
        <f>AF1861</f>
        <v>1.95</v>
      </c>
      <c r="DA1861">
        <f>AJ1861</f>
        <v>3.76</v>
      </c>
      <c r="DB1861">
        <f>ROUND((ROUND(AT1861*CZ1861,2)*1.25),2)</f>
        <v>3.24</v>
      </c>
      <c r="DC1861">
        <f>ROUND((ROUND(AT1861*AG1861,2)*1.25),2)</f>
        <v>0</v>
      </c>
    </row>
    <row r="1862" spans="1:107">
      <c r="A1862">
        <f>ROW(Source!A1981)</f>
        <v>1981</v>
      </c>
      <c r="B1862">
        <v>36401907</v>
      </c>
      <c r="C1862">
        <v>36409915</v>
      </c>
      <c r="D1862">
        <v>29174913</v>
      </c>
      <c r="E1862">
        <v>1</v>
      </c>
      <c r="F1862">
        <v>1</v>
      </c>
      <c r="G1862">
        <v>1</v>
      </c>
      <c r="H1862">
        <v>2</v>
      </c>
      <c r="I1862" t="s">
        <v>531</v>
      </c>
      <c r="J1862" t="s">
        <v>532</v>
      </c>
      <c r="K1862" t="s">
        <v>533</v>
      </c>
      <c r="L1862">
        <v>1368</v>
      </c>
      <c r="N1862">
        <v>1011</v>
      </c>
      <c r="O1862" t="s">
        <v>520</v>
      </c>
      <c r="P1862" t="s">
        <v>520</v>
      </c>
      <c r="Q1862">
        <v>1</v>
      </c>
      <c r="W1862">
        <v>0</v>
      </c>
      <c r="X1862">
        <v>458544584</v>
      </c>
      <c r="Y1862">
        <v>3.7499999999999999E-2</v>
      </c>
      <c r="AA1862">
        <v>0</v>
      </c>
      <c r="AB1862">
        <v>932.72</v>
      </c>
      <c r="AC1862">
        <v>386.51</v>
      </c>
      <c r="AD1862">
        <v>0</v>
      </c>
      <c r="AE1862">
        <v>0</v>
      </c>
      <c r="AF1862">
        <v>87.17</v>
      </c>
      <c r="AG1862">
        <v>11.6</v>
      </c>
      <c r="AH1862">
        <v>0</v>
      </c>
      <c r="AI1862">
        <v>1</v>
      </c>
      <c r="AJ1862">
        <v>10.7</v>
      </c>
      <c r="AK1862">
        <v>33.32</v>
      </c>
      <c r="AL1862">
        <v>1</v>
      </c>
      <c r="AN1862">
        <v>0</v>
      </c>
      <c r="AO1862">
        <v>1</v>
      </c>
      <c r="AP1862">
        <v>1</v>
      </c>
      <c r="AQ1862">
        <v>0</v>
      </c>
      <c r="AR1862">
        <v>0</v>
      </c>
      <c r="AS1862" t="s">
        <v>3</v>
      </c>
      <c r="AT1862">
        <v>0.03</v>
      </c>
      <c r="AU1862" t="s">
        <v>133</v>
      </c>
      <c r="AV1862">
        <v>0</v>
      </c>
      <c r="AW1862">
        <v>2</v>
      </c>
      <c r="AX1862">
        <v>36409931</v>
      </c>
      <c r="AY1862">
        <v>1</v>
      </c>
      <c r="AZ1862">
        <v>0</v>
      </c>
      <c r="BA1862">
        <v>1817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CX1862">
        <f>Y1862*Source!I1981</f>
        <v>9.0749999999999997E-3</v>
      </c>
      <c r="CY1862">
        <f>AB1862</f>
        <v>932.72</v>
      </c>
      <c r="CZ1862">
        <f>AF1862</f>
        <v>87.17</v>
      </c>
      <c r="DA1862">
        <f>AJ1862</f>
        <v>10.7</v>
      </c>
      <c r="DB1862">
        <f>ROUND((ROUND(AT1862*CZ1862,2)*1.25),2)</f>
        <v>3.28</v>
      </c>
      <c r="DC1862">
        <f>ROUND((ROUND(AT1862*AG1862,2)*1.25),2)</f>
        <v>0.44</v>
      </c>
    </row>
    <row r="1863" spans="1:107">
      <c r="A1863">
        <f>ROW(Source!A1981)</f>
        <v>1981</v>
      </c>
      <c r="B1863">
        <v>36401907</v>
      </c>
      <c r="C1863">
        <v>36409915</v>
      </c>
      <c r="D1863">
        <v>29114471</v>
      </c>
      <c r="E1863">
        <v>1</v>
      </c>
      <c r="F1863">
        <v>1</v>
      </c>
      <c r="G1863">
        <v>1</v>
      </c>
      <c r="H1863">
        <v>3</v>
      </c>
      <c r="I1863" t="s">
        <v>602</v>
      </c>
      <c r="J1863" t="s">
        <v>603</v>
      </c>
      <c r="K1863" t="s">
        <v>604</v>
      </c>
      <c r="L1863">
        <v>1358</v>
      </c>
      <c r="N1863">
        <v>1010</v>
      </c>
      <c r="O1863" t="s">
        <v>605</v>
      </c>
      <c r="P1863" t="s">
        <v>605</v>
      </c>
      <c r="Q1863">
        <v>10</v>
      </c>
      <c r="W1863">
        <v>0</v>
      </c>
      <c r="X1863">
        <v>610395517</v>
      </c>
      <c r="Y1863">
        <v>26.3</v>
      </c>
      <c r="AA1863">
        <v>1.55</v>
      </c>
      <c r="AB1863">
        <v>0</v>
      </c>
      <c r="AC1863">
        <v>0</v>
      </c>
      <c r="AD1863">
        <v>0</v>
      </c>
      <c r="AE1863">
        <v>1.6</v>
      </c>
      <c r="AF1863">
        <v>0</v>
      </c>
      <c r="AG1863">
        <v>0</v>
      </c>
      <c r="AH1863">
        <v>0</v>
      </c>
      <c r="AI1863">
        <v>0.97</v>
      </c>
      <c r="AJ1863">
        <v>1</v>
      </c>
      <c r="AK1863">
        <v>1</v>
      </c>
      <c r="AL1863">
        <v>1</v>
      </c>
      <c r="AN1863">
        <v>0</v>
      </c>
      <c r="AO1863">
        <v>1</v>
      </c>
      <c r="AP1863">
        <v>0</v>
      </c>
      <c r="AQ1863">
        <v>0</v>
      </c>
      <c r="AR1863">
        <v>0</v>
      </c>
      <c r="AS1863" t="s">
        <v>3</v>
      </c>
      <c r="AT1863">
        <v>26.3</v>
      </c>
      <c r="AU1863" t="s">
        <v>3</v>
      </c>
      <c r="AV1863">
        <v>0</v>
      </c>
      <c r="AW1863">
        <v>2</v>
      </c>
      <c r="AX1863">
        <v>36409932</v>
      </c>
      <c r="AY1863">
        <v>1</v>
      </c>
      <c r="AZ1863">
        <v>0</v>
      </c>
      <c r="BA1863">
        <v>1818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CX1863">
        <f>Y1863*Source!I1981</f>
        <v>6.3646000000000003</v>
      </c>
      <c r="CY1863">
        <f t="shared" ref="CY1863:CY1870" si="286">AA1863</f>
        <v>1.55</v>
      </c>
      <c r="CZ1863">
        <f t="shared" ref="CZ1863:CZ1870" si="287">AE1863</f>
        <v>1.6</v>
      </c>
      <c r="DA1863">
        <f t="shared" ref="DA1863:DA1870" si="288">AI1863</f>
        <v>0.97</v>
      </c>
      <c r="DB1863">
        <f t="shared" ref="DB1863:DB1870" si="289">ROUND(ROUND(AT1863*CZ1863,2),2)</f>
        <v>42.08</v>
      </c>
      <c r="DC1863">
        <f t="shared" ref="DC1863:DC1870" si="290">ROUND(ROUND(AT1863*AG1863,2),2)</f>
        <v>0</v>
      </c>
    </row>
    <row r="1864" spans="1:107">
      <c r="A1864">
        <f>ROW(Source!A1981)</f>
        <v>1981</v>
      </c>
      <c r="B1864">
        <v>36401907</v>
      </c>
      <c r="C1864">
        <v>36409915</v>
      </c>
      <c r="D1864">
        <v>29114305</v>
      </c>
      <c r="E1864">
        <v>1</v>
      </c>
      <c r="F1864">
        <v>1</v>
      </c>
      <c r="G1864">
        <v>1</v>
      </c>
      <c r="H1864">
        <v>3</v>
      </c>
      <c r="I1864" t="s">
        <v>606</v>
      </c>
      <c r="J1864" t="s">
        <v>607</v>
      </c>
      <c r="K1864" t="s">
        <v>608</v>
      </c>
      <c r="L1864">
        <v>1354</v>
      </c>
      <c r="N1864">
        <v>1010</v>
      </c>
      <c r="O1864" t="s">
        <v>237</v>
      </c>
      <c r="P1864" t="s">
        <v>237</v>
      </c>
      <c r="Q1864">
        <v>1</v>
      </c>
      <c r="W1864">
        <v>0</v>
      </c>
      <c r="X1864">
        <v>-1753782198</v>
      </c>
      <c r="Y1864">
        <v>263</v>
      </c>
      <c r="AA1864">
        <v>0.21</v>
      </c>
      <c r="AB1864">
        <v>0</v>
      </c>
      <c r="AC1864">
        <v>0</v>
      </c>
      <c r="AD1864">
        <v>0</v>
      </c>
      <c r="AE1864">
        <v>0.12</v>
      </c>
      <c r="AF1864">
        <v>0</v>
      </c>
      <c r="AG1864">
        <v>0</v>
      </c>
      <c r="AH1864">
        <v>0</v>
      </c>
      <c r="AI1864">
        <v>1.78</v>
      </c>
      <c r="AJ1864">
        <v>1</v>
      </c>
      <c r="AK1864">
        <v>1</v>
      </c>
      <c r="AL1864">
        <v>1</v>
      </c>
      <c r="AN1864">
        <v>0</v>
      </c>
      <c r="AO1864">
        <v>1</v>
      </c>
      <c r="AP1864">
        <v>0</v>
      </c>
      <c r="AQ1864">
        <v>0</v>
      </c>
      <c r="AR1864">
        <v>0</v>
      </c>
      <c r="AS1864" t="s">
        <v>3</v>
      </c>
      <c r="AT1864">
        <v>263</v>
      </c>
      <c r="AU1864" t="s">
        <v>3</v>
      </c>
      <c r="AV1864">
        <v>0</v>
      </c>
      <c r="AW1864">
        <v>2</v>
      </c>
      <c r="AX1864">
        <v>36409933</v>
      </c>
      <c r="AY1864">
        <v>1</v>
      </c>
      <c r="AZ1864">
        <v>0</v>
      </c>
      <c r="BA1864">
        <v>1819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CX1864">
        <f>Y1864*Source!I1981</f>
        <v>63.646000000000001</v>
      </c>
      <c r="CY1864">
        <f t="shared" si="286"/>
        <v>0.21</v>
      </c>
      <c r="CZ1864">
        <f t="shared" si="287"/>
        <v>0.12</v>
      </c>
      <c r="DA1864">
        <f t="shared" si="288"/>
        <v>1.78</v>
      </c>
      <c r="DB1864">
        <f t="shared" si="289"/>
        <v>31.56</v>
      </c>
      <c r="DC1864">
        <f t="shared" si="290"/>
        <v>0</v>
      </c>
    </row>
    <row r="1865" spans="1:107">
      <c r="A1865">
        <f>ROW(Source!A1981)</f>
        <v>1981</v>
      </c>
      <c r="B1865">
        <v>36401907</v>
      </c>
      <c r="C1865">
        <v>36409915</v>
      </c>
      <c r="D1865">
        <v>29111012</v>
      </c>
      <c r="E1865">
        <v>1</v>
      </c>
      <c r="F1865">
        <v>1</v>
      </c>
      <c r="G1865">
        <v>1</v>
      </c>
      <c r="H1865">
        <v>3</v>
      </c>
      <c r="I1865" t="s">
        <v>609</v>
      </c>
      <c r="J1865" t="s">
        <v>610</v>
      </c>
      <c r="K1865" t="s">
        <v>611</v>
      </c>
      <c r="L1865">
        <v>1354</v>
      </c>
      <c r="N1865">
        <v>1010</v>
      </c>
      <c r="O1865" t="s">
        <v>237</v>
      </c>
      <c r="P1865" t="s">
        <v>237</v>
      </c>
      <c r="Q1865">
        <v>1</v>
      </c>
      <c r="W1865">
        <v>0</v>
      </c>
      <c r="X1865">
        <v>-532370196</v>
      </c>
      <c r="Y1865">
        <v>7</v>
      </c>
      <c r="AA1865">
        <v>12.73</v>
      </c>
      <c r="AB1865">
        <v>0</v>
      </c>
      <c r="AC1865">
        <v>0</v>
      </c>
      <c r="AD1865">
        <v>0</v>
      </c>
      <c r="AE1865">
        <v>1.29</v>
      </c>
      <c r="AF1865">
        <v>0</v>
      </c>
      <c r="AG1865">
        <v>0</v>
      </c>
      <c r="AH1865">
        <v>0</v>
      </c>
      <c r="AI1865">
        <v>9.8699999999999992</v>
      </c>
      <c r="AJ1865">
        <v>1</v>
      </c>
      <c r="AK1865">
        <v>1</v>
      </c>
      <c r="AL1865">
        <v>1</v>
      </c>
      <c r="AN1865">
        <v>0</v>
      </c>
      <c r="AO1865">
        <v>1</v>
      </c>
      <c r="AP1865">
        <v>0</v>
      </c>
      <c r="AQ1865">
        <v>0</v>
      </c>
      <c r="AR1865">
        <v>0</v>
      </c>
      <c r="AS1865" t="s">
        <v>3</v>
      </c>
      <c r="AT1865">
        <v>7</v>
      </c>
      <c r="AU1865" t="s">
        <v>3</v>
      </c>
      <c r="AV1865">
        <v>0</v>
      </c>
      <c r="AW1865">
        <v>2</v>
      </c>
      <c r="AX1865">
        <v>36409934</v>
      </c>
      <c r="AY1865">
        <v>1</v>
      </c>
      <c r="AZ1865">
        <v>0</v>
      </c>
      <c r="BA1865">
        <v>1820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CX1865">
        <f>Y1865*Source!I1981</f>
        <v>1.694</v>
      </c>
      <c r="CY1865">
        <f t="shared" si="286"/>
        <v>12.73</v>
      </c>
      <c r="CZ1865">
        <f t="shared" si="287"/>
        <v>1.29</v>
      </c>
      <c r="DA1865">
        <f t="shared" si="288"/>
        <v>9.8699999999999992</v>
      </c>
      <c r="DB1865">
        <f t="shared" si="289"/>
        <v>9.0299999999999994</v>
      </c>
      <c r="DC1865">
        <f t="shared" si="290"/>
        <v>0</v>
      </c>
    </row>
    <row r="1866" spans="1:107">
      <c r="A1866">
        <f>ROW(Source!A1981)</f>
        <v>1981</v>
      </c>
      <c r="B1866">
        <v>36401907</v>
      </c>
      <c r="C1866">
        <v>36409915</v>
      </c>
      <c r="D1866">
        <v>29111013</v>
      </c>
      <c r="E1866">
        <v>1</v>
      </c>
      <c r="F1866">
        <v>1</v>
      </c>
      <c r="G1866">
        <v>1</v>
      </c>
      <c r="H1866">
        <v>3</v>
      </c>
      <c r="I1866" t="s">
        <v>612</v>
      </c>
      <c r="J1866" t="s">
        <v>613</v>
      </c>
      <c r="K1866" t="s">
        <v>614</v>
      </c>
      <c r="L1866">
        <v>1354</v>
      </c>
      <c r="N1866">
        <v>1010</v>
      </c>
      <c r="O1866" t="s">
        <v>237</v>
      </c>
      <c r="P1866" t="s">
        <v>237</v>
      </c>
      <c r="Q1866">
        <v>1</v>
      </c>
      <c r="W1866">
        <v>0</v>
      </c>
      <c r="X1866">
        <v>-463883208</v>
      </c>
      <c r="Y1866">
        <v>7</v>
      </c>
      <c r="AA1866">
        <v>12.73</v>
      </c>
      <c r="AB1866">
        <v>0</v>
      </c>
      <c r="AC1866">
        <v>0</v>
      </c>
      <c r="AD1866">
        <v>0</v>
      </c>
      <c r="AE1866">
        <v>1.29</v>
      </c>
      <c r="AF1866">
        <v>0</v>
      </c>
      <c r="AG1866">
        <v>0</v>
      </c>
      <c r="AH1866">
        <v>0</v>
      </c>
      <c r="AI1866">
        <v>9.8699999999999992</v>
      </c>
      <c r="AJ1866">
        <v>1</v>
      </c>
      <c r="AK1866">
        <v>1</v>
      </c>
      <c r="AL1866">
        <v>1</v>
      </c>
      <c r="AN1866">
        <v>0</v>
      </c>
      <c r="AO1866">
        <v>1</v>
      </c>
      <c r="AP1866">
        <v>0</v>
      </c>
      <c r="AQ1866">
        <v>0</v>
      </c>
      <c r="AR1866">
        <v>0</v>
      </c>
      <c r="AS1866" t="s">
        <v>3</v>
      </c>
      <c r="AT1866">
        <v>7</v>
      </c>
      <c r="AU1866" t="s">
        <v>3</v>
      </c>
      <c r="AV1866">
        <v>0</v>
      </c>
      <c r="AW1866">
        <v>2</v>
      </c>
      <c r="AX1866">
        <v>36409935</v>
      </c>
      <c r="AY1866">
        <v>1</v>
      </c>
      <c r="AZ1866">
        <v>0</v>
      </c>
      <c r="BA1866">
        <v>1821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CX1866">
        <f>Y1866*Source!I1981</f>
        <v>1.694</v>
      </c>
      <c r="CY1866">
        <f t="shared" si="286"/>
        <v>12.73</v>
      </c>
      <c r="CZ1866">
        <f t="shared" si="287"/>
        <v>1.29</v>
      </c>
      <c r="DA1866">
        <f t="shared" si="288"/>
        <v>9.8699999999999992</v>
      </c>
      <c r="DB1866">
        <f t="shared" si="289"/>
        <v>9.0299999999999994</v>
      </c>
      <c r="DC1866">
        <f t="shared" si="290"/>
        <v>0</v>
      </c>
    </row>
    <row r="1867" spans="1:107">
      <c r="A1867">
        <f>ROW(Source!A1981)</f>
        <v>1981</v>
      </c>
      <c r="B1867">
        <v>36401907</v>
      </c>
      <c r="C1867">
        <v>36409915</v>
      </c>
      <c r="D1867">
        <v>29111016</v>
      </c>
      <c r="E1867">
        <v>1</v>
      </c>
      <c r="F1867">
        <v>1</v>
      </c>
      <c r="G1867">
        <v>1</v>
      </c>
      <c r="H1867">
        <v>3</v>
      </c>
      <c r="I1867" t="s">
        <v>615</v>
      </c>
      <c r="J1867" t="s">
        <v>616</v>
      </c>
      <c r="K1867" t="s">
        <v>617</v>
      </c>
      <c r="L1867">
        <v>1354</v>
      </c>
      <c r="N1867">
        <v>1010</v>
      </c>
      <c r="O1867" t="s">
        <v>237</v>
      </c>
      <c r="P1867" t="s">
        <v>237</v>
      </c>
      <c r="Q1867">
        <v>1</v>
      </c>
      <c r="W1867">
        <v>0</v>
      </c>
      <c r="X1867">
        <v>-983964523</v>
      </c>
      <c r="Y1867">
        <v>40</v>
      </c>
      <c r="AA1867">
        <v>12.73</v>
      </c>
      <c r="AB1867">
        <v>0</v>
      </c>
      <c r="AC1867">
        <v>0</v>
      </c>
      <c r="AD1867">
        <v>0</v>
      </c>
      <c r="AE1867">
        <v>1.29</v>
      </c>
      <c r="AF1867">
        <v>0</v>
      </c>
      <c r="AG1867">
        <v>0</v>
      </c>
      <c r="AH1867">
        <v>0</v>
      </c>
      <c r="AI1867">
        <v>9.8699999999999992</v>
      </c>
      <c r="AJ1867">
        <v>1</v>
      </c>
      <c r="AK1867">
        <v>1</v>
      </c>
      <c r="AL1867">
        <v>1</v>
      </c>
      <c r="AN1867">
        <v>0</v>
      </c>
      <c r="AO1867">
        <v>1</v>
      </c>
      <c r="AP1867">
        <v>0</v>
      </c>
      <c r="AQ1867">
        <v>0</v>
      </c>
      <c r="AR1867">
        <v>0</v>
      </c>
      <c r="AS1867" t="s">
        <v>3</v>
      </c>
      <c r="AT1867">
        <v>40</v>
      </c>
      <c r="AU1867" t="s">
        <v>3</v>
      </c>
      <c r="AV1867">
        <v>0</v>
      </c>
      <c r="AW1867">
        <v>2</v>
      </c>
      <c r="AX1867">
        <v>36409936</v>
      </c>
      <c r="AY1867">
        <v>1</v>
      </c>
      <c r="AZ1867">
        <v>0</v>
      </c>
      <c r="BA1867">
        <v>1822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CX1867">
        <f>Y1867*Source!I1981</f>
        <v>9.68</v>
      </c>
      <c r="CY1867">
        <f t="shared" si="286"/>
        <v>12.73</v>
      </c>
      <c r="CZ1867">
        <f t="shared" si="287"/>
        <v>1.29</v>
      </c>
      <c r="DA1867">
        <f t="shared" si="288"/>
        <v>9.8699999999999992</v>
      </c>
      <c r="DB1867">
        <f t="shared" si="289"/>
        <v>51.6</v>
      </c>
      <c r="DC1867">
        <f t="shared" si="290"/>
        <v>0</v>
      </c>
    </row>
    <row r="1868" spans="1:107">
      <c r="A1868">
        <f>ROW(Source!A1981)</f>
        <v>1981</v>
      </c>
      <c r="B1868">
        <v>36401907</v>
      </c>
      <c r="C1868">
        <v>36409915</v>
      </c>
      <c r="D1868">
        <v>29111019</v>
      </c>
      <c r="E1868">
        <v>1</v>
      </c>
      <c r="F1868">
        <v>1</v>
      </c>
      <c r="G1868">
        <v>1</v>
      </c>
      <c r="H1868">
        <v>3</v>
      </c>
      <c r="I1868" t="s">
        <v>618</v>
      </c>
      <c r="J1868" t="s">
        <v>619</v>
      </c>
      <c r="K1868" t="s">
        <v>620</v>
      </c>
      <c r="L1868">
        <v>1354</v>
      </c>
      <c r="N1868">
        <v>1010</v>
      </c>
      <c r="O1868" t="s">
        <v>237</v>
      </c>
      <c r="P1868" t="s">
        <v>237</v>
      </c>
      <c r="Q1868">
        <v>1</v>
      </c>
      <c r="W1868">
        <v>0</v>
      </c>
      <c r="X1868">
        <v>395384367</v>
      </c>
      <c r="Y1868">
        <v>8</v>
      </c>
      <c r="AA1868">
        <v>8.67</v>
      </c>
      <c r="AB1868">
        <v>0</v>
      </c>
      <c r="AC1868">
        <v>0</v>
      </c>
      <c r="AD1868">
        <v>0</v>
      </c>
      <c r="AE1868">
        <v>0.63</v>
      </c>
      <c r="AF1868">
        <v>0</v>
      </c>
      <c r="AG1868">
        <v>0</v>
      </c>
      <c r="AH1868">
        <v>0</v>
      </c>
      <c r="AI1868">
        <v>13.76</v>
      </c>
      <c r="AJ1868">
        <v>1</v>
      </c>
      <c r="AK1868">
        <v>1</v>
      </c>
      <c r="AL1868">
        <v>1</v>
      </c>
      <c r="AN1868">
        <v>0</v>
      </c>
      <c r="AO1868">
        <v>1</v>
      </c>
      <c r="AP1868">
        <v>0</v>
      </c>
      <c r="AQ1868">
        <v>0</v>
      </c>
      <c r="AR1868">
        <v>0</v>
      </c>
      <c r="AS1868" t="s">
        <v>3</v>
      </c>
      <c r="AT1868">
        <v>8</v>
      </c>
      <c r="AU1868" t="s">
        <v>3</v>
      </c>
      <c r="AV1868">
        <v>0</v>
      </c>
      <c r="AW1868">
        <v>2</v>
      </c>
      <c r="AX1868">
        <v>36409937</v>
      </c>
      <c r="AY1868">
        <v>1</v>
      </c>
      <c r="AZ1868">
        <v>0</v>
      </c>
      <c r="BA1868">
        <v>1823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CX1868">
        <f>Y1868*Source!I1981</f>
        <v>1.9359999999999999</v>
      </c>
      <c r="CY1868">
        <f t="shared" si="286"/>
        <v>8.67</v>
      </c>
      <c r="CZ1868">
        <f t="shared" si="287"/>
        <v>0.63</v>
      </c>
      <c r="DA1868">
        <f t="shared" si="288"/>
        <v>13.76</v>
      </c>
      <c r="DB1868">
        <f t="shared" si="289"/>
        <v>5.04</v>
      </c>
      <c r="DC1868">
        <f t="shared" si="290"/>
        <v>0</v>
      </c>
    </row>
    <row r="1869" spans="1:107">
      <c r="A1869">
        <f>ROW(Source!A1981)</f>
        <v>1981</v>
      </c>
      <c r="B1869">
        <v>36401907</v>
      </c>
      <c r="C1869">
        <v>36409915</v>
      </c>
      <c r="D1869">
        <v>29111018</v>
      </c>
      <c r="E1869">
        <v>1</v>
      </c>
      <c r="F1869">
        <v>1</v>
      </c>
      <c r="G1869">
        <v>1</v>
      </c>
      <c r="H1869">
        <v>3</v>
      </c>
      <c r="I1869" t="s">
        <v>621</v>
      </c>
      <c r="J1869" t="s">
        <v>622</v>
      </c>
      <c r="K1869" t="s">
        <v>623</v>
      </c>
      <c r="L1869">
        <v>1354</v>
      </c>
      <c r="N1869">
        <v>1010</v>
      </c>
      <c r="O1869" t="s">
        <v>237</v>
      </c>
      <c r="P1869" t="s">
        <v>237</v>
      </c>
      <c r="Q1869">
        <v>1</v>
      </c>
      <c r="W1869">
        <v>0</v>
      </c>
      <c r="X1869">
        <v>-1405133353</v>
      </c>
      <c r="Y1869">
        <v>8</v>
      </c>
      <c r="AA1869">
        <v>8.67</v>
      </c>
      <c r="AB1869">
        <v>0</v>
      </c>
      <c r="AC1869">
        <v>0</v>
      </c>
      <c r="AD1869">
        <v>0</v>
      </c>
      <c r="AE1869">
        <v>0.63</v>
      </c>
      <c r="AF1869">
        <v>0</v>
      </c>
      <c r="AG1869">
        <v>0</v>
      </c>
      <c r="AH1869">
        <v>0</v>
      </c>
      <c r="AI1869">
        <v>13.76</v>
      </c>
      <c r="AJ1869">
        <v>1</v>
      </c>
      <c r="AK1869">
        <v>1</v>
      </c>
      <c r="AL1869">
        <v>1</v>
      </c>
      <c r="AN1869">
        <v>0</v>
      </c>
      <c r="AO1869">
        <v>1</v>
      </c>
      <c r="AP1869">
        <v>0</v>
      </c>
      <c r="AQ1869">
        <v>0</v>
      </c>
      <c r="AR1869">
        <v>0</v>
      </c>
      <c r="AS1869" t="s">
        <v>3</v>
      </c>
      <c r="AT1869">
        <v>8</v>
      </c>
      <c r="AU1869" t="s">
        <v>3</v>
      </c>
      <c r="AV1869">
        <v>0</v>
      </c>
      <c r="AW1869">
        <v>2</v>
      </c>
      <c r="AX1869">
        <v>36409938</v>
      </c>
      <c r="AY1869">
        <v>1</v>
      </c>
      <c r="AZ1869">
        <v>0</v>
      </c>
      <c r="BA1869">
        <v>1824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CX1869">
        <f>Y1869*Source!I1981</f>
        <v>1.9359999999999999</v>
      </c>
      <c r="CY1869">
        <f t="shared" si="286"/>
        <v>8.67</v>
      </c>
      <c r="CZ1869">
        <f t="shared" si="287"/>
        <v>0.63</v>
      </c>
      <c r="DA1869">
        <f t="shared" si="288"/>
        <v>13.76</v>
      </c>
      <c r="DB1869">
        <f t="shared" si="289"/>
        <v>5.04</v>
      </c>
      <c r="DC1869">
        <f t="shared" si="290"/>
        <v>0</v>
      </c>
    </row>
    <row r="1870" spans="1:107">
      <c r="A1870">
        <f>ROW(Source!A1981)</f>
        <v>1981</v>
      </c>
      <c r="B1870">
        <v>36401907</v>
      </c>
      <c r="C1870">
        <v>36409915</v>
      </c>
      <c r="D1870">
        <v>29110997</v>
      </c>
      <c r="E1870">
        <v>1</v>
      </c>
      <c r="F1870">
        <v>1</v>
      </c>
      <c r="G1870">
        <v>1</v>
      </c>
      <c r="H1870">
        <v>3</v>
      </c>
      <c r="I1870" t="s">
        <v>624</v>
      </c>
      <c r="J1870" t="s">
        <v>625</v>
      </c>
      <c r="K1870" t="s">
        <v>626</v>
      </c>
      <c r="L1870">
        <v>1301</v>
      </c>
      <c r="N1870">
        <v>1003</v>
      </c>
      <c r="O1870" t="s">
        <v>142</v>
      </c>
      <c r="P1870" t="s">
        <v>142</v>
      </c>
      <c r="Q1870">
        <v>1</v>
      </c>
      <c r="W1870">
        <v>0</v>
      </c>
      <c r="X1870">
        <v>1996222970</v>
      </c>
      <c r="Y1870">
        <v>101</v>
      </c>
      <c r="AA1870">
        <v>27.92</v>
      </c>
      <c r="AB1870">
        <v>0</v>
      </c>
      <c r="AC1870">
        <v>0</v>
      </c>
      <c r="AD1870">
        <v>0</v>
      </c>
      <c r="AE1870">
        <v>12.3</v>
      </c>
      <c r="AF1870">
        <v>0</v>
      </c>
      <c r="AG1870">
        <v>0</v>
      </c>
      <c r="AH1870">
        <v>0</v>
      </c>
      <c r="AI1870">
        <v>2.27</v>
      </c>
      <c r="AJ1870">
        <v>1</v>
      </c>
      <c r="AK1870">
        <v>1</v>
      </c>
      <c r="AL1870">
        <v>1</v>
      </c>
      <c r="AN1870">
        <v>0</v>
      </c>
      <c r="AO1870">
        <v>1</v>
      </c>
      <c r="AP1870">
        <v>0</v>
      </c>
      <c r="AQ1870">
        <v>0</v>
      </c>
      <c r="AR1870">
        <v>0</v>
      </c>
      <c r="AS1870" t="s">
        <v>3</v>
      </c>
      <c r="AT1870">
        <v>101</v>
      </c>
      <c r="AU1870" t="s">
        <v>3</v>
      </c>
      <c r="AV1870">
        <v>0</v>
      </c>
      <c r="AW1870">
        <v>2</v>
      </c>
      <c r="AX1870">
        <v>36409939</v>
      </c>
      <c r="AY1870">
        <v>1</v>
      </c>
      <c r="AZ1870">
        <v>0</v>
      </c>
      <c r="BA1870">
        <v>1825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CX1870">
        <f>Y1870*Source!I1981</f>
        <v>24.442</v>
      </c>
      <c r="CY1870">
        <f t="shared" si="286"/>
        <v>27.92</v>
      </c>
      <c r="CZ1870">
        <f t="shared" si="287"/>
        <v>12.3</v>
      </c>
      <c r="DA1870">
        <f t="shared" si="288"/>
        <v>2.27</v>
      </c>
      <c r="DB1870">
        <f t="shared" si="289"/>
        <v>1242.3</v>
      </c>
      <c r="DC1870">
        <f t="shared" si="290"/>
        <v>0</v>
      </c>
    </row>
    <row r="1871" spans="1:107">
      <c r="A1871">
        <f>ROW(Source!A1982)</f>
        <v>1982</v>
      </c>
      <c r="B1871">
        <v>36401907</v>
      </c>
      <c r="C1871">
        <v>36409940</v>
      </c>
      <c r="D1871">
        <v>18409850</v>
      </c>
      <c r="E1871">
        <v>1</v>
      </c>
      <c r="F1871">
        <v>1</v>
      </c>
      <c r="G1871">
        <v>1</v>
      </c>
      <c r="H1871">
        <v>1</v>
      </c>
      <c r="I1871" t="s">
        <v>627</v>
      </c>
      <c r="J1871" t="s">
        <v>3</v>
      </c>
      <c r="K1871" t="s">
        <v>628</v>
      </c>
      <c r="L1871">
        <v>1369</v>
      </c>
      <c r="N1871">
        <v>1013</v>
      </c>
      <c r="O1871" t="s">
        <v>514</v>
      </c>
      <c r="P1871" t="s">
        <v>514</v>
      </c>
      <c r="Q1871">
        <v>1</v>
      </c>
      <c r="W1871">
        <v>0</v>
      </c>
      <c r="X1871">
        <v>855544366</v>
      </c>
      <c r="Y1871">
        <v>102.35</v>
      </c>
      <c r="AA1871">
        <v>0</v>
      </c>
      <c r="AB1871">
        <v>0</v>
      </c>
      <c r="AC1871">
        <v>0</v>
      </c>
      <c r="AD1871">
        <v>289.7</v>
      </c>
      <c r="AE1871">
        <v>0</v>
      </c>
      <c r="AF1871">
        <v>0</v>
      </c>
      <c r="AG1871">
        <v>0</v>
      </c>
      <c r="AH1871">
        <v>289.7</v>
      </c>
      <c r="AI1871">
        <v>1</v>
      </c>
      <c r="AJ1871">
        <v>1</v>
      </c>
      <c r="AK1871">
        <v>1</v>
      </c>
      <c r="AL1871">
        <v>1</v>
      </c>
      <c r="AN1871">
        <v>0</v>
      </c>
      <c r="AO1871">
        <v>1</v>
      </c>
      <c r="AP1871">
        <v>1</v>
      </c>
      <c r="AQ1871">
        <v>0</v>
      </c>
      <c r="AR1871">
        <v>0</v>
      </c>
      <c r="AS1871" t="s">
        <v>3</v>
      </c>
      <c r="AT1871">
        <v>89</v>
      </c>
      <c r="AU1871" t="s">
        <v>134</v>
      </c>
      <c r="AV1871">
        <v>1</v>
      </c>
      <c r="AW1871">
        <v>2</v>
      </c>
      <c r="AX1871">
        <v>36409960</v>
      </c>
      <c r="AY1871">
        <v>2</v>
      </c>
      <c r="AZ1871">
        <v>131072</v>
      </c>
      <c r="BA1871">
        <v>1826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CX1871">
        <f>Y1871*Source!I1982</f>
        <v>30.960874999999998</v>
      </c>
      <c r="CY1871">
        <f>AD1871</f>
        <v>289.7</v>
      </c>
      <c r="CZ1871">
        <f>AH1871</f>
        <v>289.7</v>
      </c>
      <c r="DA1871">
        <f>AL1871</f>
        <v>1</v>
      </c>
      <c r="DB1871">
        <f>ROUND((ROUND(AT1871*CZ1871,2)*1.15),2)</f>
        <v>29650.799999999999</v>
      </c>
      <c r="DC1871">
        <f>ROUND((ROUND(AT1871*AG1871,2)*1.15),2)</f>
        <v>0</v>
      </c>
    </row>
    <row r="1872" spans="1:107">
      <c r="A1872">
        <f>ROW(Source!A1982)</f>
        <v>1982</v>
      </c>
      <c r="B1872">
        <v>36401907</v>
      </c>
      <c r="C1872">
        <v>36409940</v>
      </c>
      <c r="D1872">
        <v>29173472</v>
      </c>
      <c r="E1872">
        <v>1</v>
      </c>
      <c r="F1872">
        <v>1</v>
      </c>
      <c r="G1872">
        <v>1</v>
      </c>
      <c r="H1872">
        <v>2</v>
      </c>
      <c r="I1872" t="s">
        <v>577</v>
      </c>
      <c r="J1872" t="s">
        <v>578</v>
      </c>
      <c r="K1872" t="s">
        <v>579</v>
      </c>
      <c r="L1872">
        <v>1368</v>
      </c>
      <c r="N1872">
        <v>1011</v>
      </c>
      <c r="O1872" t="s">
        <v>520</v>
      </c>
      <c r="P1872" t="s">
        <v>520</v>
      </c>
      <c r="Q1872">
        <v>1</v>
      </c>
      <c r="W1872">
        <v>0</v>
      </c>
      <c r="X1872">
        <v>275932499</v>
      </c>
      <c r="Y1872">
        <v>2.7</v>
      </c>
      <c r="AA1872">
        <v>0</v>
      </c>
      <c r="AB1872">
        <v>12.75</v>
      </c>
      <c r="AC1872">
        <v>0</v>
      </c>
      <c r="AD1872">
        <v>0</v>
      </c>
      <c r="AE1872">
        <v>0</v>
      </c>
      <c r="AF1872">
        <v>3</v>
      </c>
      <c r="AG1872">
        <v>0</v>
      </c>
      <c r="AH1872">
        <v>0</v>
      </c>
      <c r="AI1872">
        <v>1</v>
      </c>
      <c r="AJ1872">
        <v>4.25</v>
      </c>
      <c r="AK1872">
        <v>33.32</v>
      </c>
      <c r="AL1872">
        <v>1</v>
      </c>
      <c r="AN1872">
        <v>0</v>
      </c>
      <c r="AO1872">
        <v>1</v>
      </c>
      <c r="AP1872">
        <v>1</v>
      </c>
      <c r="AQ1872">
        <v>0</v>
      </c>
      <c r="AR1872">
        <v>0</v>
      </c>
      <c r="AS1872" t="s">
        <v>3</v>
      </c>
      <c r="AT1872">
        <v>2.16</v>
      </c>
      <c r="AU1872" t="s">
        <v>133</v>
      </c>
      <c r="AV1872">
        <v>0</v>
      </c>
      <c r="AW1872">
        <v>2</v>
      </c>
      <c r="AX1872">
        <v>36409961</v>
      </c>
      <c r="AY1872">
        <v>1</v>
      </c>
      <c r="AZ1872">
        <v>0</v>
      </c>
      <c r="BA1872">
        <v>1827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CX1872">
        <f>Y1872*Source!I1982</f>
        <v>0.81674999999999998</v>
      </c>
      <c r="CY1872">
        <f>AB1872</f>
        <v>12.75</v>
      </c>
      <c r="CZ1872">
        <f>AF1872</f>
        <v>3</v>
      </c>
      <c r="DA1872">
        <f>AJ1872</f>
        <v>4.25</v>
      </c>
      <c r="DB1872">
        <f>ROUND((ROUND(AT1872*CZ1872,2)*1.25),2)</f>
        <v>8.1</v>
      </c>
      <c r="DC1872">
        <f>ROUND((ROUND(AT1872*AG1872,2)*1.25),2)</f>
        <v>0</v>
      </c>
    </row>
    <row r="1873" spans="1:107">
      <c r="A1873">
        <f>ROW(Source!A1982)</f>
        <v>1982</v>
      </c>
      <c r="B1873">
        <v>36401907</v>
      </c>
      <c r="C1873">
        <v>36409940</v>
      </c>
      <c r="D1873">
        <v>29174538</v>
      </c>
      <c r="E1873">
        <v>1</v>
      </c>
      <c r="F1873">
        <v>1</v>
      </c>
      <c r="G1873">
        <v>1</v>
      </c>
      <c r="H1873">
        <v>2</v>
      </c>
      <c r="I1873" t="s">
        <v>629</v>
      </c>
      <c r="J1873" t="s">
        <v>630</v>
      </c>
      <c r="K1873" t="s">
        <v>631</v>
      </c>
      <c r="L1873">
        <v>1368</v>
      </c>
      <c r="N1873">
        <v>1011</v>
      </c>
      <c r="O1873" t="s">
        <v>520</v>
      </c>
      <c r="P1873" t="s">
        <v>520</v>
      </c>
      <c r="Q1873">
        <v>1</v>
      </c>
      <c r="W1873">
        <v>0</v>
      </c>
      <c r="X1873">
        <v>1107538725</v>
      </c>
      <c r="Y1873">
        <v>0.58749999999999991</v>
      </c>
      <c r="AA1873">
        <v>0</v>
      </c>
      <c r="AB1873">
        <v>187.1</v>
      </c>
      <c r="AC1873">
        <v>0</v>
      </c>
      <c r="AD1873">
        <v>0</v>
      </c>
      <c r="AE1873">
        <v>0</v>
      </c>
      <c r="AF1873">
        <v>33.590000000000003</v>
      </c>
      <c r="AG1873">
        <v>0</v>
      </c>
      <c r="AH1873">
        <v>0</v>
      </c>
      <c r="AI1873">
        <v>1</v>
      </c>
      <c r="AJ1873">
        <v>5.57</v>
      </c>
      <c r="AK1873">
        <v>33.32</v>
      </c>
      <c r="AL1873">
        <v>1</v>
      </c>
      <c r="AN1873">
        <v>0</v>
      </c>
      <c r="AO1873">
        <v>1</v>
      </c>
      <c r="AP1873">
        <v>1</v>
      </c>
      <c r="AQ1873">
        <v>0</v>
      </c>
      <c r="AR1873">
        <v>0</v>
      </c>
      <c r="AS1873" t="s">
        <v>3</v>
      </c>
      <c r="AT1873">
        <v>0.47</v>
      </c>
      <c r="AU1873" t="s">
        <v>133</v>
      </c>
      <c r="AV1873">
        <v>0</v>
      </c>
      <c r="AW1873">
        <v>2</v>
      </c>
      <c r="AX1873">
        <v>36409962</v>
      </c>
      <c r="AY1873">
        <v>1</v>
      </c>
      <c r="AZ1873">
        <v>0</v>
      </c>
      <c r="BA1873">
        <v>1828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CX1873">
        <f>Y1873*Source!I1982</f>
        <v>0.17771874999999998</v>
      </c>
      <c r="CY1873">
        <f>AB1873</f>
        <v>187.1</v>
      </c>
      <c r="CZ1873">
        <f>AF1873</f>
        <v>33.590000000000003</v>
      </c>
      <c r="DA1873">
        <f>AJ1873</f>
        <v>5.57</v>
      </c>
      <c r="DB1873">
        <f>ROUND((ROUND(AT1873*CZ1873,2)*1.25),2)</f>
        <v>19.739999999999998</v>
      </c>
      <c r="DC1873">
        <f>ROUND((ROUND(AT1873*AG1873,2)*1.25),2)</f>
        <v>0</v>
      </c>
    </row>
    <row r="1874" spans="1:107">
      <c r="A1874">
        <f>ROW(Source!A1982)</f>
        <v>1982</v>
      </c>
      <c r="B1874">
        <v>36401907</v>
      </c>
      <c r="C1874">
        <v>36409940</v>
      </c>
      <c r="D1874">
        <v>29174580</v>
      </c>
      <c r="E1874">
        <v>1</v>
      </c>
      <c r="F1874">
        <v>1</v>
      </c>
      <c r="G1874">
        <v>1</v>
      </c>
      <c r="H1874">
        <v>2</v>
      </c>
      <c r="I1874" t="s">
        <v>632</v>
      </c>
      <c r="J1874" t="s">
        <v>633</v>
      </c>
      <c r="K1874" t="s">
        <v>634</v>
      </c>
      <c r="L1874">
        <v>1368</v>
      </c>
      <c r="N1874">
        <v>1011</v>
      </c>
      <c r="O1874" t="s">
        <v>520</v>
      </c>
      <c r="P1874" t="s">
        <v>520</v>
      </c>
      <c r="Q1874">
        <v>1</v>
      </c>
      <c r="W1874">
        <v>0</v>
      </c>
      <c r="X1874">
        <v>-169468834</v>
      </c>
      <c r="Y1874">
        <v>0.66250000000000009</v>
      </c>
      <c r="AA1874">
        <v>0</v>
      </c>
      <c r="AB1874">
        <v>31.87</v>
      </c>
      <c r="AC1874">
        <v>0</v>
      </c>
      <c r="AD1874">
        <v>0</v>
      </c>
      <c r="AE1874">
        <v>0</v>
      </c>
      <c r="AF1874">
        <v>2.08</v>
      </c>
      <c r="AG1874">
        <v>0</v>
      </c>
      <c r="AH1874">
        <v>0</v>
      </c>
      <c r="AI1874">
        <v>1</v>
      </c>
      <c r="AJ1874">
        <v>15.32</v>
      </c>
      <c r="AK1874">
        <v>33.32</v>
      </c>
      <c r="AL1874">
        <v>1</v>
      </c>
      <c r="AN1874">
        <v>0</v>
      </c>
      <c r="AO1874">
        <v>1</v>
      </c>
      <c r="AP1874">
        <v>1</v>
      </c>
      <c r="AQ1874">
        <v>0</v>
      </c>
      <c r="AR1874">
        <v>0</v>
      </c>
      <c r="AS1874" t="s">
        <v>3</v>
      </c>
      <c r="AT1874">
        <v>0.53</v>
      </c>
      <c r="AU1874" t="s">
        <v>133</v>
      </c>
      <c r="AV1874">
        <v>0</v>
      </c>
      <c r="AW1874">
        <v>2</v>
      </c>
      <c r="AX1874">
        <v>36409963</v>
      </c>
      <c r="AY1874">
        <v>1</v>
      </c>
      <c r="AZ1874">
        <v>0</v>
      </c>
      <c r="BA1874">
        <v>1829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CX1874">
        <f>Y1874*Source!I1982</f>
        <v>0.20040625000000001</v>
      </c>
      <c r="CY1874">
        <f>AB1874</f>
        <v>31.87</v>
      </c>
      <c r="CZ1874">
        <f>AF1874</f>
        <v>2.08</v>
      </c>
      <c r="DA1874">
        <f>AJ1874</f>
        <v>15.32</v>
      </c>
      <c r="DB1874">
        <f>ROUND((ROUND(AT1874*CZ1874,2)*1.25),2)</f>
        <v>1.38</v>
      </c>
      <c r="DC1874">
        <f>ROUND((ROUND(AT1874*AG1874,2)*1.25),2)</f>
        <v>0</v>
      </c>
    </row>
    <row r="1875" spans="1:107">
      <c r="A1875">
        <f>ROW(Source!A1982)</f>
        <v>1982</v>
      </c>
      <c r="B1875">
        <v>36401907</v>
      </c>
      <c r="C1875">
        <v>36409940</v>
      </c>
      <c r="D1875">
        <v>29108656</v>
      </c>
      <c r="E1875">
        <v>1</v>
      </c>
      <c r="F1875">
        <v>1</v>
      </c>
      <c r="G1875">
        <v>1</v>
      </c>
      <c r="H1875">
        <v>3</v>
      </c>
      <c r="I1875" t="s">
        <v>635</v>
      </c>
      <c r="J1875" t="s">
        <v>636</v>
      </c>
      <c r="K1875" t="s">
        <v>637</v>
      </c>
      <c r="L1875">
        <v>1354</v>
      </c>
      <c r="N1875">
        <v>1010</v>
      </c>
      <c r="O1875" t="s">
        <v>237</v>
      </c>
      <c r="P1875" t="s">
        <v>237</v>
      </c>
      <c r="Q1875">
        <v>1</v>
      </c>
      <c r="W1875">
        <v>0</v>
      </c>
      <c r="X1875">
        <v>1057373551</v>
      </c>
      <c r="Y1875">
        <v>7</v>
      </c>
      <c r="AA1875">
        <v>103.47</v>
      </c>
      <c r="AB1875">
        <v>0</v>
      </c>
      <c r="AC1875">
        <v>0</v>
      </c>
      <c r="AD1875">
        <v>0</v>
      </c>
      <c r="AE1875">
        <v>13.87</v>
      </c>
      <c r="AF1875">
        <v>0</v>
      </c>
      <c r="AG1875">
        <v>0</v>
      </c>
      <c r="AH1875">
        <v>0</v>
      </c>
      <c r="AI1875">
        <v>7.46</v>
      </c>
      <c r="AJ1875">
        <v>1</v>
      </c>
      <c r="AK1875">
        <v>1</v>
      </c>
      <c r="AL1875">
        <v>1</v>
      </c>
      <c r="AN1875">
        <v>0</v>
      </c>
      <c r="AO1875">
        <v>1</v>
      </c>
      <c r="AP1875">
        <v>0</v>
      </c>
      <c r="AQ1875">
        <v>0</v>
      </c>
      <c r="AR1875">
        <v>0</v>
      </c>
      <c r="AS1875" t="s">
        <v>3</v>
      </c>
      <c r="AT1875">
        <v>7</v>
      </c>
      <c r="AU1875" t="s">
        <v>3</v>
      </c>
      <c r="AV1875">
        <v>0</v>
      </c>
      <c r="AW1875">
        <v>2</v>
      </c>
      <c r="AX1875">
        <v>36409964</v>
      </c>
      <c r="AY1875">
        <v>1</v>
      </c>
      <c r="AZ1875">
        <v>0</v>
      </c>
      <c r="BA1875">
        <v>1830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CX1875">
        <f>Y1875*Source!I1982</f>
        <v>2.1174999999999997</v>
      </c>
      <c r="CY1875">
        <f t="shared" ref="CY1875:CY1889" si="291">AA1875</f>
        <v>103.47</v>
      </c>
      <c r="CZ1875">
        <f t="shared" ref="CZ1875:CZ1889" si="292">AE1875</f>
        <v>13.87</v>
      </c>
      <c r="DA1875">
        <f t="shared" ref="DA1875:DA1889" si="293">AI1875</f>
        <v>7.46</v>
      </c>
      <c r="DB1875">
        <f t="shared" ref="DB1875:DB1889" si="294">ROUND(ROUND(AT1875*CZ1875,2),2)</f>
        <v>97.09</v>
      </c>
      <c r="DC1875">
        <f t="shared" ref="DC1875:DC1889" si="295">ROUND(ROUND(AT1875*AG1875,2),2)</f>
        <v>0</v>
      </c>
    </row>
    <row r="1876" spans="1:107">
      <c r="A1876">
        <f>ROW(Source!A1982)</f>
        <v>1982</v>
      </c>
      <c r="B1876">
        <v>36401907</v>
      </c>
      <c r="C1876">
        <v>36409940</v>
      </c>
      <c r="D1876">
        <v>29109354</v>
      </c>
      <c r="E1876">
        <v>1</v>
      </c>
      <c r="F1876">
        <v>1</v>
      </c>
      <c r="G1876">
        <v>1</v>
      </c>
      <c r="H1876">
        <v>3</v>
      </c>
      <c r="I1876" t="s">
        <v>638</v>
      </c>
      <c r="J1876" t="s">
        <v>639</v>
      </c>
      <c r="K1876" t="s">
        <v>640</v>
      </c>
      <c r="L1876">
        <v>1346</v>
      </c>
      <c r="N1876">
        <v>1009</v>
      </c>
      <c r="O1876" t="s">
        <v>160</v>
      </c>
      <c r="P1876" t="s">
        <v>160</v>
      </c>
      <c r="Q1876">
        <v>1</v>
      </c>
      <c r="W1876">
        <v>0</v>
      </c>
      <c r="X1876">
        <v>-882693383</v>
      </c>
      <c r="Y1876">
        <v>10</v>
      </c>
      <c r="AA1876">
        <v>64.010000000000005</v>
      </c>
      <c r="AB1876">
        <v>0</v>
      </c>
      <c r="AC1876">
        <v>0</v>
      </c>
      <c r="AD1876">
        <v>0</v>
      </c>
      <c r="AE1876">
        <v>46.72</v>
      </c>
      <c r="AF1876">
        <v>0</v>
      </c>
      <c r="AG1876">
        <v>0</v>
      </c>
      <c r="AH1876">
        <v>0</v>
      </c>
      <c r="AI1876">
        <v>1.37</v>
      </c>
      <c r="AJ1876">
        <v>1</v>
      </c>
      <c r="AK1876">
        <v>1</v>
      </c>
      <c r="AL1876">
        <v>1</v>
      </c>
      <c r="AN1876">
        <v>0</v>
      </c>
      <c r="AO1876">
        <v>1</v>
      </c>
      <c r="AP1876">
        <v>0</v>
      </c>
      <c r="AQ1876">
        <v>0</v>
      </c>
      <c r="AR1876">
        <v>0</v>
      </c>
      <c r="AS1876" t="s">
        <v>3</v>
      </c>
      <c r="AT1876">
        <v>10</v>
      </c>
      <c r="AU1876" t="s">
        <v>3</v>
      </c>
      <c r="AV1876">
        <v>0</v>
      </c>
      <c r="AW1876">
        <v>2</v>
      </c>
      <c r="AX1876">
        <v>36409965</v>
      </c>
      <c r="AY1876">
        <v>1</v>
      </c>
      <c r="AZ1876">
        <v>0</v>
      </c>
      <c r="BA1876">
        <v>1831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CX1876">
        <f>Y1876*Source!I1982</f>
        <v>3.0249999999999999</v>
      </c>
      <c r="CY1876">
        <f t="shared" si="291"/>
        <v>64.010000000000005</v>
      </c>
      <c r="CZ1876">
        <f t="shared" si="292"/>
        <v>46.72</v>
      </c>
      <c r="DA1876">
        <f t="shared" si="293"/>
        <v>1.37</v>
      </c>
      <c r="DB1876">
        <f t="shared" si="294"/>
        <v>467.2</v>
      </c>
      <c r="DC1876">
        <f t="shared" si="295"/>
        <v>0</v>
      </c>
    </row>
    <row r="1877" spans="1:107">
      <c r="A1877">
        <f>ROW(Source!A1982)</f>
        <v>1982</v>
      </c>
      <c r="B1877">
        <v>36401907</v>
      </c>
      <c r="C1877">
        <v>36409940</v>
      </c>
      <c r="D1877">
        <v>29109414</v>
      </c>
      <c r="E1877">
        <v>1</v>
      </c>
      <c r="F1877">
        <v>1</v>
      </c>
      <c r="G1877">
        <v>1</v>
      </c>
      <c r="H1877">
        <v>3</v>
      </c>
      <c r="I1877" t="s">
        <v>641</v>
      </c>
      <c r="J1877" t="s">
        <v>642</v>
      </c>
      <c r="K1877" t="s">
        <v>643</v>
      </c>
      <c r="L1877">
        <v>1346</v>
      </c>
      <c r="N1877">
        <v>1009</v>
      </c>
      <c r="O1877" t="s">
        <v>160</v>
      </c>
      <c r="P1877" t="s">
        <v>160</v>
      </c>
      <c r="Q1877">
        <v>1</v>
      </c>
      <c r="W1877">
        <v>0</v>
      </c>
      <c r="X1877">
        <v>1092262719</v>
      </c>
      <c r="Y1877">
        <v>119</v>
      </c>
      <c r="AA1877">
        <v>10.1</v>
      </c>
      <c r="AB1877">
        <v>0</v>
      </c>
      <c r="AC1877">
        <v>0</v>
      </c>
      <c r="AD1877">
        <v>0</v>
      </c>
      <c r="AE1877">
        <v>1.58</v>
      </c>
      <c r="AF1877">
        <v>0</v>
      </c>
      <c r="AG1877">
        <v>0</v>
      </c>
      <c r="AH1877">
        <v>0</v>
      </c>
      <c r="AI1877">
        <v>6.39</v>
      </c>
      <c r="AJ1877">
        <v>1</v>
      </c>
      <c r="AK1877">
        <v>1</v>
      </c>
      <c r="AL1877">
        <v>1</v>
      </c>
      <c r="AN1877">
        <v>0</v>
      </c>
      <c r="AO1877">
        <v>1</v>
      </c>
      <c r="AP1877">
        <v>0</v>
      </c>
      <c r="AQ1877">
        <v>0</v>
      </c>
      <c r="AR1877">
        <v>0</v>
      </c>
      <c r="AS1877" t="s">
        <v>3</v>
      </c>
      <c r="AT1877">
        <v>119</v>
      </c>
      <c r="AU1877" t="s">
        <v>3</v>
      </c>
      <c r="AV1877">
        <v>0</v>
      </c>
      <c r="AW1877">
        <v>2</v>
      </c>
      <c r="AX1877">
        <v>36409966</v>
      </c>
      <c r="AY1877">
        <v>1</v>
      </c>
      <c r="AZ1877">
        <v>0</v>
      </c>
      <c r="BA1877">
        <v>1832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CX1877">
        <f>Y1877*Source!I1982</f>
        <v>35.997500000000002</v>
      </c>
      <c r="CY1877">
        <f t="shared" si="291"/>
        <v>10.1</v>
      </c>
      <c r="CZ1877">
        <f t="shared" si="292"/>
        <v>1.58</v>
      </c>
      <c r="DA1877">
        <f t="shared" si="293"/>
        <v>6.39</v>
      </c>
      <c r="DB1877">
        <f t="shared" si="294"/>
        <v>188.02</v>
      </c>
      <c r="DC1877">
        <f t="shared" si="295"/>
        <v>0</v>
      </c>
    </row>
    <row r="1878" spans="1:107">
      <c r="A1878">
        <f>ROW(Source!A1982)</f>
        <v>1982</v>
      </c>
      <c r="B1878">
        <v>36401907</v>
      </c>
      <c r="C1878">
        <v>36409940</v>
      </c>
      <c r="D1878">
        <v>29109781</v>
      </c>
      <c r="E1878">
        <v>1</v>
      </c>
      <c r="F1878">
        <v>1</v>
      </c>
      <c r="G1878">
        <v>1</v>
      </c>
      <c r="H1878">
        <v>3</v>
      </c>
      <c r="I1878" t="s">
        <v>644</v>
      </c>
      <c r="J1878" t="s">
        <v>645</v>
      </c>
      <c r="K1878" t="s">
        <v>646</v>
      </c>
      <c r="L1878">
        <v>1346</v>
      </c>
      <c r="N1878">
        <v>1009</v>
      </c>
      <c r="O1878" t="s">
        <v>160</v>
      </c>
      <c r="P1878" t="s">
        <v>160</v>
      </c>
      <c r="Q1878">
        <v>1</v>
      </c>
      <c r="W1878">
        <v>0</v>
      </c>
      <c r="X1878">
        <v>-306339415</v>
      </c>
      <c r="Y1878">
        <v>9</v>
      </c>
      <c r="AA1878">
        <v>60.38</v>
      </c>
      <c r="AB1878">
        <v>0</v>
      </c>
      <c r="AC1878">
        <v>0</v>
      </c>
      <c r="AD1878">
        <v>0</v>
      </c>
      <c r="AE1878">
        <v>11.12</v>
      </c>
      <c r="AF1878">
        <v>0</v>
      </c>
      <c r="AG1878">
        <v>0</v>
      </c>
      <c r="AH1878">
        <v>0</v>
      </c>
      <c r="AI1878">
        <v>5.43</v>
      </c>
      <c r="AJ1878">
        <v>1</v>
      </c>
      <c r="AK1878">
        <v>1</v>
      </c>
      <c r="AL1878">
        <v>1</v>
      </c>
      <c r="AN1878">
        <v>0</v>
      </c>
      <c r="AO1878">
        <v>1</v>
      </c>
      <c r="AP1878">
        <v>0</v>
      </c>
      <c r="AQ1878">
        <v>0</v>
      </c>
      <c r="AR1878">
        <v>0</v>
      </c>
      <c r="AS1878" t="s">
        <v>3</v>
      </c>
      <c r="AT1878">
        <v>9</v>
      </c>
      <c r="AU1878" t="s">
        <v>3</v>
      </c>
      <c r="AV1878">
        <v>0</v>
      </c>
      <c r="AW1878">
        <v>2</v>
      </c>
      <c r="AX1878">
        <v>36409967</v>
      </c>
      <c r="AY1878">
        <v>1</v>
      </c>
      <c r="AZ1878">
        <v>0</v>
      </c>
      <c r="BA1878">
        <v>1833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CX1878">
        <f>Y1878*Source!I1982</f>
        <v>2.7225000000000001</v>
      </c>
      <c r="CY1878">
        <f t="shared" si="291"/>
        <v>60.38</v>
      </c>
      <c r="CZ1878">
        <f t="shared" si="292"/>
        <v>11.12</v>
      </c>
      <c r="DA1878">
        <f t="shared" si="293"/>
        <v>5.43</v>
      </c>
      <c r="DB1878">
        <f t="shared" si="294"/>
        <v>100.08</v>
      </c>
      <c r="DC1878">
        <f t="shared" si="295"/>
        <v>0</v>
      </c>
    </row>
    <row r="1879" spans="1:107">
      <c r="A1879">
        <f>ROW(Source!A1982)</f>
        <v>1982</v>
      </c>
      <c r="B1879">
        <v>36401907</v>
      </c>
      <c r="C1879">
        <v>36409940</v>
      </c>
      <c r="D1879">
        <v>29109782</v>
      </c>
      <c r="E1879">
        <v>1</v>
      </c>
      <c r="F1879">
        <v>1</v>
      </c>
      <c r="G1879">
        <v>1</v>
      </c>
      <c r="H1879">
        <v>3</v>
      </c>
      <c r="I1879" t="s">
        <v>647</v>
      </c>
      <c r="J1879" t="s">
        <v>648</v>
      </c>
      <c r="K1879" t="s">
        <v>649</v>
      </c>
      <c r="L1879">
        <v>1346</v>
      </c>
      <c r="N1879">
        <v>1009</v>
      </c>
      <c r="O1879" t="s">
        <v>160</v>
      </c>
      <c r="P1879" t="s">
        <v>160</v>
      </c>
      <c r="Q1879">
        <v>1</v>
      </c>
      <c r="W1879">
        <v>0</v>
      </c>
      <c r="X1879">
        <v>-71279152</v>
      </c>
      <c r="Y1879">
        <v>85</v>
      </c>
      <c r="AA1879">
        <v>16.309999999999999</v>
      </c>
      <c r="AB1879">
        <v>0</v>
      </c>
      <c r="AC1879">
        <v>0</v>
      </c>
      <c r="AD1879">
        <v>0</v>
      </c>
      <c r="AE1879">
        <v>4.3600000000000003</v>
      </c>
      <c r="AF1879">
        <v>0</v>
      </c>
      <c r="AG1879">
        <v>0</v>
      </c>
      <c r="AH1879">
        <v>0</v>
      </c>
      <c r="AI1879">
        <v>3.74</v>
      </c>
      <c r="AJ1879">
        <v>1</v>
      </c>
      <c r="AK1879">
        <v>1</v>
      </c>
      <c r="AL1879">
        <v>1</v>
      </c>
      <c r="AN1879">
        <v>0</v>
      </c>
      <c r="AO1879">
        <v>1</v>
      </c>
      <c r="AP1879">
        <v>0</v>
      </c>
      <c r="AQ1879">
        <v>0</v>
      </c>
      <c r="AR1879">
        <v>0</v>
      </c>
      <c r="AS1879" t="s">
        <v>3</v>
      </c>
      <c r="AT1879">
        <v>85</v>
      </c>
      <c r="AU1879" t="s">
        <v>3</v>
      </c>
      <c r="AV1879">
        <v>0</v>
      </c>
      <c r="AW1879">
        <v>2</v>
      </c>
      <c r="AX1879">
        <v>36409968</v>
      </c>
      <c r="AY1879">
        <v>1</v>
      </c>
      <c r="AZ1879">
        <v>0</v>
      </c>
      <c r="BA1879">
        <v>1834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CX1879">
        <f>Y1879*Source!I1982</f>
        <v>25.712499999999999</v>
      </c>
      <c r="CY1879">
        <f t="shared" si="291"/>
        <v>16.309999999999999</v>
      </c>
      <c r="CZ1879">
        <f t="shared" si="292"/>
        <v>4.3600000000000003</v>
      </c>
      <c r="DA1879">
        <f t="shared" si="293"/>
        <v>3.74</v>
      </c>
      <c r="DB1879">
        <f t="shared" si="294"/>
        <v>370.6</v>
      </c>
      <c r="DC1879">
        <f t="shared" si="295"/>
        <v>0</v>
      </c>
    </row>
    <row r="1880" spans="1:107">
      <c r="A1880">
        <f>ROW(Source!A1982)</f>
        <v>1982</v>
      </c>
      <c r="B1880">
        <v>36401907</v>
      </c>
      <c r="C1880">
        <v>36409940</v>
      </c>
      <c r="D1880">
        <v>29110699</v>
      </c>
      <c r="E1880">
        <v>1</v>
      </c>
      <c r="F1880">
        <v>1</v>
      </c>
      <c r="G1880">
        <v>1</v>
      </c>
      <c r="H1880">
        <v>3</v>
      </c>
      <c r="I1880" t="s">
        <v>650</v>
      </c>
      <c r="J1880" t="s">
        <v>651</v>
      </c>
      <c r="K1880" t="s">
        <v>652</v>
      </c>
      <c r="L1880">
        <v>1301</v>
      </c>
      <c r="N1880">
        <v>1003</v>
      </c>
      <c r="O1880" t="s">
        <v>142</v>
      </c>
      <c r="P1880" t="s">
        <v>142</v>
      </c>
      <c r="Q1880">
        <v>1</v>
      </c>
      <c r="W1880">
        <v>0</v>
      </c>
      <c r="X1880">
        <v>1063889258</v>
      </c>
      <c r="Y1880">
        <v>120</v>
      </c>
      <c r="AA1880">
        <v>1.24</v>
      </c>
      <c r="AB1880">
        <v>0</v>
      </c>
      <c r="AC1880">
        <v>0</v>
      </c>
      <c r="AD1880">
        <v>0</v>
      </c>
      <c r="AE1880">
        <v>0.17</v>
      </c>
      <c r="AF1880">
        <v>0</v>
      </c>
      <c r="AG1880">
        <v>0</v>
      </c>
      <c r="AH1880">
        <v>0</v>
      </c>
      <c r="AI1880">
        <v>7.29</v>
      </c>
      <c r="AJ1880">
        <v>1</v>
      </c>
      <c r="AK1880">
        <v>1</v>
      </c>
      <c r="AL1880">
        <v>1</v>
      </c>
      <c r="AN1880">
        <v>0</v>
      </c>
      <c r="AO1880">
        <v>1</v>
      </c>
      <c r="AP1880">
        <v>0</v>
      </c>
      <c r="AQ1880">
        <v>0</v>
      </c>
      <c r="AR1880">
        <v>0</v>
      </c>
      <c r="AS1880" t="s">
        <v>3</v>
      </c>
      <c r="AT1880">
        <v>120</v>
      </c>
      <c r="AU1880" t="s">
        <v>3</v>
      </c>
      <c r="AV1880">
        <v>0</v>
      </c>
      <c r="AW1880">
        <v>2</v>
      </c>
      <c r="AX1880">
        <v>36409969</v>
      </c>
      <c r="AY1880">
        <v>1</v>
      </c>
      <c r="AZ1880">
        <v>0</v>
      </c>
      <c r="BA1880">
        <v>1835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CX1880">
        <f>Y1880*Source!I1982</f>
        <v>36.299999999999997</v>
      </c>
      <c r="CY1880">
        <f t="shared" si="291"/>
        <v>1.24</v>
      </c>
      <c r="CZ1880">
        <f t="shared" si="292"/>
        <v>0.17</v>
      </c>
      <c r="DA1880">
        <f t="shared" si="293"/>
        <v>7.29</v>
      </c>
      <c r="DB1880">
        <f t="shared" si="294"/>
        <v>20.399999999999999</v>
      </c>
      <c r="DC1880">
        <f t="shared" si="295"/>
        <v>0</v>
      </c>
    </row>
    <row r="1881" spans="1:107">
      <c r="A1881">
        <f>ROW(Source!A1982)</f>
        <v>1982</v>
      </c>
      <c r="B1881">
        <v>36401907</v>
      </c>
      <c r="C1881">
        <v>36409940</v>
      </c>
      <c r="D1881">
        <v>29110797</v>
      </c>
      <c r="E1881">
        <v>1</v>
      </c>
      <c r="F1881">
        <v>1</v>
      </c>
      <c r="G1881">
        <v>1</v>
      </c>
      <c r="H1881">
        <v>3</v>
      </c>
      <c r="I1881" t="s">
        <v>653</v>
      </c>
      <c r="J1881" t="s">
        <v>654</v>
      </c>
      <c r="K1881" t="s">
        <v>655</v>
      </c>
      <c r="L1881">
        <v>1301</v>
      </c>
      <c r="N1881">
        <v>1003</v>
      </c>
      <c r="O1881" t="s">
        <v>142</v>
      </c>
      <c r="P1881" t="s">
        <v>142</v>
      </c>
      <c r="Q1881">
        <v>1</v>
      </c>
      <c r="W1881">
        <v>0</v>
      </c>
      <c r="X1881">
        <v>1919953005</v>
      </c>
      <c r="Y1881">
        <v>82</v>
      </c>
      <c r="AA1881">
        <v>15.5</v>
      </c>
      <c r="AB1881">
        <v>0</v>
      </c>
      <c r="AC1881">
        <v>0</v>
      </c>
      <c r="AD1881">
        <v>0</v>
      </c>
      <c r="AE1881">
        <v>1.74</v>
      </c>
      <c r="AF1881">
        <v>0</v>
      </c>
      <c r="AG1881">
        <v>0</v>
      </c>
      <c r="AH1881">
        <v>0</v>
      </c>
      <c r="AI1881">
        <v>8.91</v>
      </c>
      <c r="AJ1881">
        <v>1</v>
      </c>
      <c r="AK1881">
        <v>1</v>
      </c>
      <c r="AL1881">
        <v>1</v>
      </c>
      <c r="AN1881">
        <v>0</v>
      </c>
      <c r="AO1881">
        <v>1</v>
      </c>
      <c r="AP1881">
        <v>0</v>
      </c>
      <c r="AQ1881">
        <v>0</v>
      </c>
      <c r="AR1881">
        <v>0</v>
      </c>
      <c r="AS1881" t="s">
        <v>3</v>
      </c>
      <c r="AT1881">
        <v>82</v>
      </c>
      <c r="AU1881" t="s">
        <v>3</v>
      </c>
      <c r="AV1881">
        <v>0</v>
      </c>
      <c r="AW1881">
        <v>2</v>
      </c>
      <c r="AX1881">
        <v>36409970</v>
      </c>
      <c r="AY1881">
        <v>1</v>
      </c>
      <c r="AZ1881">
        <v>0</v>
      </c>
      <c r="BA1881">
        <v>1836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CX1881">
        <f>Y1881*Source!I1982</f>
        <v>24.805</v>
      </c>
      <c r="CY1881">
        <f t="shared" si="291"/>
        <v>15.5</v>
      </c>
      <c r="CZ1881">
        <f t="shared" si="292"/>
        <v>1.74</v>
      </c>
      <c r="DA1881">
        <f t="shared" si="293"/>
        <v>8.91</v>
      </c>
      <c r="DB1881">
        <f t="shared" si="294"/>
        <v>142.68</v>
      </c>
      <c r="DC1881">
        <f t="shared" si="295"/>
        <v>0</v>
      </c>
    </row>
    <row r="1882" spans="1:107">
      <c r="A1882">
        <f>ROW(Source!A1982)</f>
        <v>1982</v>
      </c>
      <c r="B1882">
        <v>36401907</v>
      </c>
      <c r="C1882">
        <v>36409940</v>
      </c>
      <c r="D1882">
        <v>29110815</v>
      </c>
      <c r="E1882">
        <v>1</v>
      </c>
      <c r="F1882">
        <v>1</v>
      </c>
      <c r="G1882">
        <v>1</v>
      </c>
      <c r="H1882">
        <v>3</v>
      </c>
      <c r="I1882" t="s">
        <v>656</v>
      </c>
      <c r="J1882" t="s">
        <v>657</v>
      </c>
      <c r="K1882" t="s">
        <v>658</v>
      </c>
      <c r="L1882">
        <v>1301</v>
      </c>
      <c r="N1882">
        <v>1003</v>
      </c>
      <c r="O1882" t="s">
        <v>142</v>
      </c>
      <c r="P1882" t="s">
        <v>142</v>
      </c>
      <c r="Q1882">
        <v>1</v>
      </c>
      <c r="W1882">
        <v>0</v>
      </c>
      <c r="X1882">
        <v>-1169660804</v>
      </c>
      <c r="Y1882">
        <v>116</v>
      </c>
      <c r="AA1882">
        <v>6.29</v>
      </c>
      <c r="AB1882">
        <v>0</v>
      </c>
      <c r="AC1882">
        <v>0</v>
      </c>
      <c r="AD1882">
        <v>0</v>
      </c>
      <c r="AE1882">
        <v>0.85</v>
      </c>
      <c r="AF1882">
        <v>0</v>
      </c>
      <c r="AG1882">
        <v>0</v>
      </c>
      <c r="AH1882">
        <v>0</v>
      </c>
      <c r="AI1882">
        <v>7.4</v>
      </c>
      <c r="AJ1882">
        <v>1</v>
      </c>
      <c r="AK1882">
        <v>1</v>
      </c>
      <c r="AL1882">
        <v>1</v>
      </c>
      <c r="AN1882">
        <v>0</v>
      </c>
      <c r="AO1882">
        <v>1</v>
      </c>
      <c r="AP1882">
        <v>0</v>
      </c>
      <c r="AQ1882">
        <v>0</v>
      </c>
      <c r="AR1882">
        <v>0</v>
      </c>
      <c r="AS1882" t="s">
        <v>3</v>
      </c>
      <c r="AT1882">
        <v>116</v>
      </c>
      <c r="AU1882" t="s">
        <v>3</v>
      </c>
      <c r="AV1882">
        <v>0</v>
      </c>
      <c r="AW1882">
        <v>2</v>
      </c>
      <c r="AX1882">
        <v>36409971</v>
      </c>
      <c r="AY1882">
        <v>1</v>
      </c>
      <c r="AZ1882">
        <v>0</v>
      </c>
      <c r="BA1882">
        <v>1837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CX1882">
        <f>Y1882*Source!I1982</f>
        <v>35.089999999999996</v>
      </c>
      <c r="CY1882">
        <f t="shared" si="291"/>
        <v>6.29</v>
      </c>
      <c r="CZ1882">
        <f t="shared" si="292"/>
        <v>0.85</v>
      </c>
      <c r="DA1882">
        <f t="shared" si="293"/>
        <v>7.4</v>
      </c>
      <c r="DB1882">
        <f t="shared" si="294"/>
        <v>98.6</v>
      </c>
      <c r="DC1882">
        <f t="shared" si="295"/>
        <v>0</v>
      </c>
    </row>
    <row r="1883" spans="1:107">
      <c r="A1883">
        <f>ROW(Source!A1982)</f>
        <v>1982</v>
      </c>
      <c r="B1883">
        <v>36401907</v>
      </c>
      <c r="C1883">
        <v>36409940</v>
      </c>
      <c r="D1883">
        <v>29111455</v>
      </c>
      <c r="E1883">
        <v>1</v>
      </c>
      <c r="F1883">
        <v>1</v>
      </c>
      <c r="G1883">
        <v>1</v>
      </c>
      <c r="H1883">
        <v>3</v>
      </c>
      <c r="I1883" t="s">
        <v>659</v>
      </c>
      <c r="J1883" t="s">
        <v>660</v>
      </c>
      <c r="K1883" t="s">
        <v>661</v>
      </c>
      <c r="L1883">
        <v>1327</v>
      </c>
      <c r="N1883">
        <v>1005</v>
      </c>
      <c r="O1883" t="s">
        <v>155</v>
      </c>
      <c r="P1883" t="s">
        <v>155</v>
      </c>
      <c r="Q1883">
        <v>1</v>
      </c>
      <c r="W1883">
        <v>0</v>
      </c>
      <c r="X1883">
        <v>-1126346608</v>
      </c>
      <c r="Y1883">
        <v>212</v>
      </c>
      <c r="AA1883">
        <v>73.790000000000006</v>
      </c>
      <c r="AB1883">
        <v>0</v>
      </c>
      <c r="AC1883">
        <v>0</v>
      </c>
      <c r="AD1883">
        <v>0</v>
      </c>
      <c r="AE1883">
        <v>15.06</v>
      </c>
      <c r="AF1883">
        <v>0</v>
      </c>
      <c r="AG1883">
        <v>0</v>
      </c>
      <c r="AH1883">
        <v>0</v>
      </c>
      <c r="AI1883">
        <v>4.9000000000000004</v>
      </c>
      <c r="AJ1883">
        <v>1</v>
      </c>
      <c r="AK1883">
        <v>1</v>
      </c>
      <c r="AL1883">
        <v>1</v>
      </c>
      <c r="AN1883">
        <v>0</v>
      </c>
      <c r="AO1883">
        <v>1</v>
      </c>
      <c r="AP1883">
        <v>0</v>
      </c>
      <c r="AQ1883">
        <v>0</v>
      </c>
      <c r="AR1883">
        <v>0</v>
      </c>
      <c r="AS1883" t="s">
        <v>3</v>
      </c>
      <c r="AT1883">
        <v>212</v>
      </c>
      <c r="AU1883" t="s">
        <v>3</v>
      </c>
      <c r="AV1883">
        <v>0</v>
      </c>
      <c r="AW1883">
        <v>2</v>
      </c>
      <c r="AX1883">
        <v>36409972</v>
      </c>
      <c r="AY1883">
        <v>1</v>
      </c>
      <c r="AZ1883">
        <v>0</v>
      </c>
      <c r="BA1883">
        <v>1838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CX1883">
        <f>Y1883*Source!I1982</f>
        <v>64.13</v>
      </c>
      <c r="CY1883">
        <f t="shared" si="291"/>
        <v>73.790000000000006</v>
      </c>
      <c r="CZ1883">
        <f t="shared" si="292"/>
        <v>15.06</v>
      </c>
      <c r="DA1883">
        <f t="shared" si="293"/>
        <v>4.9000000000000004</v>
      </c>
      <c r="DB1883">
        <f t="shared" si="294"/>
        <v>3192.72</v>
      </c>
      <c r="DC1883">
        <f t="shared" si="295"/>
        <v>0</v>
      </c>
    </row>
    <row r="1884" spans="1:107">
      <c r="A1884">
        <f>ROW(Source!A1982)</f>
        <v>1982</v>
      </c>
      <c r="B1884">
        <v>36401907</v>
      </c>
      <c r="C1884">
        <v>36409940</v>
      </c>
      <c r="D1884">
        <v>29114733</v>
      </c>
      <c r="E1884">
        <v>1</v>
      </c>
      <c r="F1884">
        <v>1</v>
      </c>
      <c r="G1884">
        <v>1</v>
      </c>
      <c r="H1884">
        <v>3</v>
      </c>
      <c r="I1884" t="s">
        <v>662</v>
      </c>
      <c r="J1884" t="s">
        <v>663</v>
      </c>
      <c r="K1884" t="s">
        <v>664</v>
      </c>
      <c r="L1884">
        <v>1354</v>
      </c>
      <c r="N1884">
        <v>1010</v>
      </c>
      <c r="O1884" t="s">
        <v>237</v>
      </c>
      <c r="P1884" t="s">
        <v>237</v>
      </c>
      <c r="Q1884">
        <v>1</v>
      </c>
      <c r="W1884">
        <v>0</v>
      </c>
      <c r="X1884">
        <v>-1352915271</v>
      </c>
      <c r="Y1884">
        <v>735</v>
      </c>
      <c r="AA1884">
        <v>0.3</v>
      </c>
      <c r="AB1884">
        <v>0</v>
      </c>
      <c r="AC1884">
        <v>0</v>
      </c>
      <c r="AD1884">
        <v>0</v>
      </c>
      <c r="AE1884">
        <v>0.02</v>
      </c>
      <c r="AF1884">
        <v>0</v>
      </c>
      <c r="AG1884">
        <v>0</v>
      </c>
      <c r="AH1884">
        <v>0</v>
      </c>
      <c r="AI1884">
        <v>14.91</v>
      </c>
      <c r="AJ1884">
        <v>1</v>
      </c>
      <c r="AK1884">
        <v>1</v>
      </c>
      <c r="AL1884">
        <v>1</v>
      </c>
      <c r="AN1884">
        <v>0</v>
      </c>
      <c r="AO1884">
        <v>1</v>
      </c>
      <c r="AP1884">
        <v>0</v>
      </c>
      <c r="AQ1884">
        <v>0</v>
      </c>
      <c r="AR1884">
        <v>0</v>
      </c>
      <c r="AS1884" t="s">
        <v>3</v>
      </c>
      <c r="AT1884">
        <v>735</v>
      </c>
      <c r="AU1884" t="s">
        <v>3</v>
      </c>
      <c r="AV1884">
        <v>0</v>
      </c>
      <c r="AW1884">
        <v>2</v>
      </c>
      <c r="AX1884">
        <v>36409973</v>
      </c>
      <c r="AY1884">
        <v>1</v>
      </c>
      <c r="AZ1884">
        <v>0</v>
      </c>
      <c r="BA1884">
        <v>1839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CX1884">
        <f>Y1884*Source!I1982</f>
        <v>222.33750000000001</v>
      </c>
      <c r="CY1884">
        <f t="shared" si="291"/>
        <v>0.3</v>
      </c>
      <c r="CZ1884">
        <f t="shared" si="292"/>
        <v>0.02</v>
      </c>
      <c r="DA1884">
        <f t="shared" si="293"/>
        <v>14.91</v>
      </c>
      <c r="DB1884">
        <f t="shared" si="294"/>
        <v>14.7</v>
      </c>
      <c r="DC1884">
        <f t="shared" si="295"/>
        <v>0</v>
      </c>
    </row>
    <row r="1885" spans="1:107">
      <c r="A1885">
        <f>ROW(Source!A1982)</f>
        <v>1982</v>
      </c>
      <c r="B1885">
        <v>36401907</v>
      </c>
      <c r="C1885">
        <v>36409940</v>
      </c>
      <c r="D1885">
        <v>29114734</v>
      </c>
      <c r="E1885">
        <v>1</v>
      </c>
      <c r="F1885">
        <v>1</v>
      </c>
      <c r="G1885">
        <v>1</v>
      </c>
      <c r="H1885">
        <v>3</v>
      </c>
      <c r="I1885" t="s">
        <v>665</v>
      </c>
      <c r="J1885" t="s">
        <v>666</v>
      </c>
      <c r="K1885" t="s">
        <v>667</v>
      </c>
      <c r="L1885">
        <v>1354</v>
      </c>
      <c r="N1885">
        <v>1010</v>
      </c>
      <c r="O1885" t="s">
        <v>237</v>
      </c>
      <c r="P1885" t="s">
        <v>237</v>
      </c>
      <c r="Q1885">
        <v>1</v>
      </c>
      <c r="W1885">
        <v>0</v>
      </c>
      <c r="X1885">
        <v>1370092194</v>
      </c>
      <c r="Y1885">
        <v>1855</v>
      </c>
      <c r="AA1885">
        <v>0.38</v>
      </c>
      <c r="AB1885">
        <v>0</v>
      </c>
      <c r="AC1885">
        <v>0</v>
      </c>
      <c r="AD1885">
        <v>0</v>
      </c>
      <c r="AE1885">
        <v>0.03</v>
      </c>
      <c r="AF1885">
        <v>0</v>
      </c>
      <c r="AG1885">
        <v>0</v>
      </c>
      <c r="AH1885">
        <v>0</v>
      </c>
      <c r="AI1885">
        <v>12.55</v>
      </c>
      <c r="AJ1885">
        <v>1</v>
      </c>
      <c r="AK1885">
        <v>1</v>
      </c>
      <c r="AL1885">
        <v>1</v>
      </c>
      <c r="AN1885">
        <v>0</v>
      </c>
      <c r="AO1885">
        <v>1</v>
      </c>
      <c r="AP1885">
        <v>0</v>
      </c>
      <c r="AQ1885">
        <v>0</v>
      </c>
      <c r="AR1885">
        <v>0</v>
      </c>
      <c r="AS1885" t="s">
        <v>3</v>
      </c>
      <c r="AT1885">
        <v>1855</v>
      </c>
      <c r="AU1885" t="s">
        <v>3</v>
      </c>
      <c r="AV1885">
        <v>0</v>
      </c>
      <c r="AW1885">
        <v>2</v>
      </c>
      <c r="AX1885">
        <v>36409974</v>
      </c>
      <c r="AY1885">
        <v>1</v>
      </c>
      <c r="AZ1885">
        <v>0</v>
      </c>
      <c r="BA1885">
        <v>1840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CX1885">
        <f>Y1885*Source!I1982</f>
        <v>561.13749999999993</v>
      </c>
      <c r="CY1885">
        <f t="shared" si="291"/>
        <v>0.38</v>
      </c>
      <c r="CZ1885">
        <f t="shared" si="292"/>
        <v>0.03</v>
      </c>
      <c r="DA1885">
        <f t="shared" si="293"/>
        <v>12.55</v>
      </c>
      <c r="DB1885">
        <f t="shared" si="294"/>
        <v>55.65</v>
      </c>
      <c r="DC1885">
        <f t="shared" si="295"/>
        <v>0</v>
      </c>
    </row>
    <row r="1886" spans="1:107">
      <c r="A1886">
        <f>ROW(Source!A1982)</f>
        <v>1982</v>
      </c>
      <c r="B1886">
        <v>36401907</v>
      </c>
      <c r="C1886">
        <v>36409940</v>
      </c>
      <c r="D1886">
        <v>29114482</v>
      </c>
      <c r="E1886">
        <v>1</v>
      </c>
      <c r="F1886">
        <v>1</v>
      </c>
      <c r="G1886">
        <v>1</v>
      </c>
      <c r="H1886">
        <v>3</v>
      </c>
      <c r="I1886" t="s">
        <v>668</v>
      </c>
      <c r="J1886" t="s">
        <v>669</v>
      </c>
      <c r="K1886" t="s">
        <v>670</v>
      </c>
      <c r="L1886">
        <v>1354</v>
      </c>
      <c r="N1886">
        <v>1010</v>
      </c>
      <c r="O1886" t="s">
        <v>237</v>
      </c>
      <c r="P1886" t="s">
        <v>237</v>
      </c>
      <c r="Q1886">
        <v>1</v>
      </c>
      <c r="W1886">
        <v>0</v>
      </c>
      <c r="X1886">
        <v>-520920930</v>
      </c>
      <c r="Y1886">
        <v>153</v>
      </c>
      <c r="AA1886">
        <v>0.33</v>
      </c>
      <c r="AB1886">
        <v>0</v>
      </c>
      <c r="AC1886">
        <v>0</v>
      </c>
      <c r="AD1886">
        <v>0</v>
      </c>
      <c r="AE1886">
        <v>7.0000000000000007E-2</v>
      </c>
      <c r="AF1886">
        <v>0</v>
      </c>
      <c r="AG1886">
        <v>0</v>
      </c>
      <c r="AH1886">
        <v>0</v>
      </c>
      <c r="AI1886">
        <v>4.74</v>
      </c>
      <c r="AJ1886">
        <v>1</v>
      </c>
      <c r="AK1886">
        <v>1</v>
      </c>
      <c r="AL1886">
        <v>1</v>
      </c>
      <c r="AN1886">
        <v>0</v>
      </c>
      <c r="AO1886">
        <v>1</v>
      </c>
      <c r="AP1886">
        <v>0</v>
      </c>
      <c r="AQ1886">
        <v>0</v>
      </c>
      <c r="AR1886">
        <v>0</v>
      </c>
      <c r="AS1886" t="s">
        <v>3</v>
      </c>
      <c r="AT1886">
        <v>153</v>
      </c>
      <c r="AU1886" t="s">
        <v>3</v>
      </c>
      <c r="AV1886">
        <v>0</v>
      </c>
      <c r="AW1886">
        <v>2</v>
      </c>
      <c r="AX1886">
        <v>36409975</v>
      </c>
      <c r="AY1886">
        <v>1</v>
      </c>
      <c r="AZ1886">
        <v>0</v>
      </c>
      <c r="BA1886">
        <v>1841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CX1886">
        <f>Y1886*Source!I1982</f>
        <v>46.282499999999999</v>
      </c>
      <c r="CY1886">
        <f t="shared" si="291"/>
        <v>0.33</v>
      </c>
      <c r="CZ1886">
        <f t="shared" si="292"/>
        <v>7.0000000000000007E-2</v>
      </c>
      <c r="DA1886">
        <f t="shared" si="293"/>
        <v>4.74</v>
      </c>
      <c r="DB1886">
        <f t="shared" si="294"/>
        <v>10.71</v>
      </c>
      <c r="DC1886">
        <f t="shared" si="295"/>
        <v>0</v>
      </c>
    </row>
    <row r="1887" spans="1:107">
      <c r="A1887">
        <f>ROW(Source!A1982)</f>
        <v>1982</v>
      </c>
      <c r="B1887">
        <v>36401907</v>
      </c>
      <c r="C1887">
        <v>36409940</v>
      </c>
      <c r="D1887">
        <v>29129584</v>
      </c>
      <c r="E1887">
        <v>1</v>
      </c>
      <c r="F1887">
        <v>1</v>
      </c>
      <c r="G1887">
        <v>1</v>
      </c>
      <c r="H1887">
        <v>3</v>
      </c>
      <c r="I1887" t="s">
        <v>671</v>
      </c>
      <c r="J1887" t="s">
        <v>672</v>
      </c>
      <c r="K1887" t="s">
        <v>673</v>
      </c>
      <c r="L1887">
        <v>1301</v>
      </c>
      <c r="N1887">
        <v>1003</v>
      </c>
      <c r="O1887" t="s">
        <v>142</v>
      </c>
      <c r="P1887" t="s">
        <v>142</v>
      </c>
      <c r="Q1887">
        <v>1</v>
      </c>
      <c r="W1887">
        <v>0</v>
      </c>
      <c r="X1887">
        <v>-1665253311</v>
      </c>
      <c r="Y1887">
        <v>88</v>
      </c>
      <c r="AA1887">
        <v>53.07</v>
      </c>
      <c r="AB1887">
        <v>0</v>
      </c>
      <c r="AC1887">
        <v>0</v>
      </c>
      <c r="AD1887">
        <v>0</v>
      </c>
      <c r="AE1887">
        <v>7.22</v>
      </c>
      <c r="AF1887">
        <v>0</v>
      </c>
      <c r="AG1887">
        <v>0</v>
      </c>
      <c r="AH1887">
        <v>0</v>
      </c>
      <c r="AI1887">
        <v>7.35</v>
      </c>
      <c r="AJ1887">
        <v>1</v>
      </c>
      <c r="AK1887">
        <v>1</v>
      </c>
      <c r="AL1887">
        <v>1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 t="s">
        <v>3</v>
      </c>
      <c r="AT1887">
        <v>88</v>
      </c>
      <c r="AU1887" t="s">
        <v>3</v>
      </c>
      <c r="AV1887">
        <v>0</v>
      </c>
      <c r="AW1887">
        <v>2</v>
      </c>
      <c r="AX1887">
        <v>36409976</v>
      </c>
      <c r="AY1887">
        <v>1</v>
      </c>
      <c r="AZ1887">
        <v>0</v>
      </c>
      <c r="BA1887">
        <v>1842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CX1887">
        <f>Y1887*Source!I1982</f>
        <v>26.619999999999997</v>
      </c>
      <c r="CY1887">
        <f t="shared" si="291"/>
        <v>53.07</v>
      </c>
      <c r="CZ1887">
        <f t="shared" si="292"/>
        <v>7.22</v>
      </c>
      <c r="DA1887">
        <f t="shared" si="293"/>
        <v>7.35</v>
      </c>
      <c r="DB1887">
        <f t="shared" si="294"/>
        <v>635.36</v>
      </c>
      <c r="DC1887">
        <f t="shared" si="295"/>
        <v>0</v>
      </c>
    </row>
    <row r="1888" spans="1:107">
      <c r="A1888">
        <f>ROW(Source!A1982)</f>
        <v>1982</v>
      </c>
      <c r="B1888">
        <v>36401907</v>
      </c>
      <c r="C1888">
        <v>36409940</v>
      </c>
      <c r="D1888">
        <v>29129619</v>
      </c>
      <c r="E1888">
        <v>1</v>
      </c>
      <c r="F1888">
        <v>1</v>
      </c>
      <c r="G1888">
        <v>1</v>
      </c>
      <c r="H1888">
        <v>3</v>
      </c>
      <c r="I1888" t="s">
        <v>674</v>
      </c>
      <c r="J1888" t="s">
        <v>675</v>
      </c>
      <c r="K1888" t="s">
        <v>676</v>
      </c>
      <c r="L1888">
        <v>1301</v>
      </c>
      <c r="N1888">
        <v>1003</v>
      </c>
      <c r="O1888" t="s">
        <v>142</v>
      </c>
      <c r="P1888" t="s">
        <v>142</v>
      </c>
      <c r="Q1888">
        <v>1</v>
      </c>
      <c r="W1888">
        <v>0</v>
      </c>
      <c r="X1888">
        <v>1030922947</v>
      </c>
      <c r="Y1888">
        <v>225</v>
      </c>
      <c r="AA1888">
        <v>61.61</v>
      </c>
      <c r="AB1888">
        <v>0</v>
      </c>
      <c r="AC1888">
        <v>0</v>
      </c>
      <c r="AD1888">
        <v>0</v>
      </c>
      <c r="AE1888">
        <v>8.44</v>
      </c>
      <c r="AF1888">
        <v>0</v>
      </c>
      <c r="AG1888">
        <v>0</v>
      </c>
      <c r="AH1888">
        <v>0</v>
      </c>
      <c r="AI1888">
        <v>7.3</v>
      </c>
      <c r="AJ1888">
        <v>1</v>
      </c>
      <c r="AK1888">
        <v>1</v>
      </c>
      <c r="AL1888">
        <v>1</v>
      </c>
      <c r="AN1888">
        <v>0</v>
      </c>
      <c r="AO1888">
        <v>1</v>
      </c>
      <c r="AP1888">
        <v>0</v>
      </c>
      <c r="AQ1888">
        <v>0</v>
      </c>
      <c r="AR1888">
        <v>0</v>
      </c>
      <c r="AS1888" t="s">
        <v>3</v>
      </c>
      <c r="AT1888">
        <v>225</v>
      </c>
      <c r="AU1888" t="s">
        <v>3</v>
      </c>
      <c r="AV1888">
        <v>0</v>
      </c>
      <c r="AW1888">
        <v>2</v>
      </c>
      <c r="AX1888">
        <v>36409977</v>
      </c>
      <c r="AY1888">
        <v>1</v>
      </c>
      <c r="AZ1888">
        <v>0</v>
      </c>
      <c r="BA1888">
        <v>1843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CX1888">
        <f>Y1888*Source!I1982</f>
        <v>68.0625</v>
      </c>
      <c r="CY1888">
        <f t="shared" si="291"/>
        <v>61.61</v>
      </c>
      <c r="CZ1888">
        <f t="shared" si="292"/>
        <v>8.44</v>
      </c>
      <c r="DA1888">
        <f t="shared" si="293"/>
        <v>7.3</v>
      </c>
      <c r="DB1888">
        <f t="shared" si="294"/>
        <v>1899</v>
      </c>
      <c r="DC1888">
        <f t="shared" si="295"/>
        <v>0</v>
      </c>
    </row>
    <row r="1889" spans="1:107">
      <c r="A1889">
        <f>ROW(Source!A1982)</f>
        <v>1982</v>
      </c>
      <c r="B1889">
        <v>36401907</v>
      </c>
      <c r="C1889">
        <v>36409940</v>
      </c>
      <c r="D1889">
        <v>29129634</v>
      </c>
      <c r="E1889">
        <v>1</v>
      </c>
      <c r="F1889">
        <v>1</v>
      </c>
      <c r="G1889">
        <v>1</v>
      </c>
      <c r="H1889">
        <v>3</v>
      </c>
      <c r="I1889" t="s">
        <v>677</v>
      </c>
      <c r="J1889" t="s">
        <v>678</v>
      </c>
      <c r="K1889" t="s">
        <v>679</v>
      </c>
      <c r="L1889">
        <v>1301</v>
      </c>
      <c r="N1889">
        <v>1003</v>
      </c>
      <c r="O1889" t="s">
        <v>142</v>
      </c>
      <c r="P1889" t="s">
        <v>142</v>
      </c>
      <c r="Q1889">
        <v>1</v>
      </c>
      <c r="W1889">
        <v>0</v>
      </c>
      <c r="X1889">
        <v>-234707112</v>
      </c>
      <c r="Y1889">
        <v>46</v>
      </c>
      <c r="AA1889">
        <v>37.020000000000003</v>
      </c>
      <c r="AB1889">
        <v>0</v>
      </c>
      <c r="AC1889">
        <v>0</v>
      </c>
      <c r="AD1889">
        <v>0</v>
      </c>
      <c r="AE1889">
        <v>3.32</v>
      </c>
      <c r="AF1889">
        <v>0</v>
      </c>
      <c r="AG1889">
        <v>0</v>
      </c>
      <c r="AH1889">
        <v>0</v>
      </c>
      <c r="AI1889">
        <v>11.15</v>
      </c>
      <c r="AJ1889">
        <v>1</v>
      </c>
      <c r="AK1889">
        <v>1</v>
      </c>
      <c r="AL1889">
        <v>1</v>
      </c>
      <c r="AN1889">
        <v>0</v>
      </c>
      <c r="AO1889">
        <v>1</v>
      </c>
      <c r="AP1889">
        <v>0</v>
      </c>
      <c r="AQ1889">
        <v>0</v>
      </c>
      <c r="AR1889">
        <v>0</v>
      </c>
      <c r="AS1889" t="s">
        <v>3</v>
      </c>
      <c r="AT1889">
        <v>46</v>
      </c>
      <c r="AU1889" t="s">
        <v>3</v>
      </c>
      <c r="AV1889">
        <v>0</v>
      </c>
      <c r="AW1889">
        <v>2</v>
      </c>
      <c r="AX1889">
        <v>36409978</v>
      </c>
      <c r="AY1889">
        <v>1</v>
      </c>
      <c r="AZ1889">
        <v>0</v>
      </c>
      <c r="BA1889">
        <v>1844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CX1889">
        <f>Y1889*Source!I1982</f>
        <v>13.914999999999999</v>
      </c>
      <c r="CY1889">
        <f t="shared" si="291"/>
        <v>37.020000000000003</v>
      </c>
      <c r="CZ1889">
        <f t="shared" si="292"/>
        <v>3.32</v>
      </c>
      <c r="DA1889">
        <f t="shared" si="293"/>
        <v>11.15</v>
      </c>
      <c r="DB1889">
        <f t="shared" si="294"/>
        <v>152.72</v>
      </c>
      <c r="DC1889">
        <f t="shared" si="295"/>
        <v>0</v>
      </c>
    </row>
    <row r="1890" spans="1:107">
      <c r="A1890">
        <f>ROW(Source!A1983)</f>
        <v>1983</v>
      </c>
      <c r="B1890">
        <v>36401907</v>
      </c>
      <c r="C1890">
        <v>36409979</v>
      </c>
      <c r="D1890">
        <v>18409850</v>
      </c>
      <c r="E1890">
        <v>1</v>
      </c>
      <c r="F1890">
        <v>1</v>
      </c>
      <c r="G1890">
        <v>1</v>
      </c>
      <c r="H1890">
        <v>1</v>
      </c>
      <c r="I1890" t="s">
        <v>627</v>
      </c>
      <c r="J1890" t="s">
        <v>3</v>
      </c>
      <c r="K1890" t="s">
        <v>628</v>
      </c>
      <c r="L1890">
        <v>1369</v>
      </c>
      <c r="N1890">
        <v>1013</v>
      </c>
      <c r="O1890" t="s">
        <v>514</v>
      </c>
      <c r="P1890" t="s">
        <v>514</v>
      </c>
      <c r="Q1890">
        <v>1</v>
      </c>
      <c r="W1890">
        <v>0</v>
      </c>
      <c r="X1890">
        <v>855544366</v>
      </c>
      <c r="Y1890">
        <v>96.6</v>
      </c>
      <c r="AA1890">
        <v>0</v>
      </c>
      <c r="AB1890">
        <v>0</v>
      </c>
      <c r="AC1890">
        <v>0</v>
      </c>
      <c r="AD1890">
        <v>289.7</v>
      </c>
      <c r="AE1890">
        <v>0</v>
      </c>
      <c r="AF1890">
        <v>0</v>
      </c>
      <c r="AG1890">
        <v>0</v>
      </c>
      <c r="AH1890">
        <v>289.7</v>
      </c>
      <c r="AI1890">
        <v>1</v>
      </c>
      <c r="AJ1890">
        <v>1</v>
      </c>
      <c r="AK1890">
        <v>1</v>
      </c>
      <c r="AL1890">
        <v>1</v>
      </c>
      <c r="AN1890">
        <v>0</v>
      </c>
      <c r="AO1890">
        <v>1</v>
      </c>
      <c r="AP1890">
        <v>1</v>
      </c>
      <c r="AQ1890">
        <v>0</v>
      </c>
      <c r="AR1890">
        <v>0</v>
      </c>
      <c r="AS1890" t="s">
        <v>3</v>
      </c>
      <c r="AT1890">
        <v>84</v>
      </c>
      <c r="AU1890" t="s">
        <v>134</v>
      </c>
      <c r="AV1890">
        <v>1</v>
      </c>
      <c r="AW1890">
        <v>2</v>
      </c>
      <c r="AX1890">
        <v>36409998</v>
      </c>
      <c r="AY1890">
        <v>2</v>
      </c>
      <c r="AZ1890">
        <v>131072</v>
      </c>
      <c r="BA1890">
        <v>1845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CX1890">
        <f>Y1890*Source!I1983</f>
        <v>29.221499999999999</v>
      </c>
      <c r="CY1890">
        <f>AD1890</f>
        <v>289.7</v>
      </c>
      <c r="CZ1890">
        <f>AH1890</f>
        <v>289.7</v>
      </c>
      <c r="DA1890">
        <f>AL1890</f>
        <v>1</v>
      </c>
      <c r="DB1890">
        <f>ROUND((ROUND(AT1890*CZ1890,2)*1.15),2)</f>
        <v>27985.02</v>
      </c>
      <c r="DC1890">
        <f>ROUND((ROUND(AT1890*AG1890,2)*1.15),2)</f>
        <v>0</v>
      </c>
    </row>
    <row r="1891" spans="1:107">
      <c r="A1891">
        <f>ROW(Source!A1983)</f>
        <v>1983</v>
      </c>
      <c r="B1891">
        <v>36401907</v>
      </c>
      <c r="C1891">
        <v>36409979</v>
      </c>
      <c r="D1891">
        <v>29173472</v>
      </c>
      <c r="E1891">
        <v>1</v>
      </c>
      <c r="F1891">
        <v>1</v>
      </c>
      <c r="G1891">
        <v>1</v>
      </c>
      <c r="H1891">
        <v>2</v>
      </c>
      <c r="I1891" t="s">
        <v>577</v>
      </c>
      <c r="J1891" t="s">
        <v>578</v>
      </c>
      <c r="K1891" t="s">
        <v>579</v>
      </c>
      <c r="L1891">
        <v>1368</v>
      </c>
      <c r="N1891">
        <v>1011</v>
      </c>
      <c r="O1891" t="s">
        <v>520</v>
      </c>
      <c r="P1891" t="s">
        <v>520</v>
      </c>
      <c r="Q1891">
        <v>1</v>
      </c>
      <c r="W1891">
        <v>0</v>
      </c>
      <c r="X1891">
        <v>275932499</v>
      </c>
      <c r="Y1891">
        <v>2.75</v>
      </c>
      <c r="AA1891">
        <v>0</v>
      </c>
      <c r="AB1891">
        <v>12.75</v>
      </c>
      <c r="AC1891">
        <v>0</v>
      </c>
      <c r="AD1891">
        <v>0</v>
      </c>
      <c r="AE1891">
        <v>0</v>
      </c>
      <c r="AF1891">
        <v>3</v>
      </c>
      <c r="AG1891">
        <v>0</v>
      </c>
      <c r="AH1891">
        <v>0</v>
      </c>
      <c r="AI1891">
        <v>1</v>
      </c>
      <c r="AJ1891">
        <v>4.25</v>
      </c>
      <c r="AK1891">
        <v>33.32</v>
      </c>
      <c r="AL1891">
        <v>1</v>
      </c>
      <c r="AN1891">
        <v>0</v>
      </c>
      <c r="AO1891">
        <v>1</v>
      </c>
      <c r="AP1891">
        <v>1</v>
      </c>
      <c r="AQ1891">
        <v>0</v>
      </c>
      <c r="AR1891">
        <v>0</v>
      </c>
      <c r="AS1891" t="s">
        <v>3</v>
      </c>
      <c r="AT1891">
        <v>2.2000000000000002</v>
      </c>
      <c r="AU1891" t="s">
        <v>133</v>
      </c>
      <c r="AV1891">
        <v>0</v>
      </c>
      <c r="AW1891">
        <v>2</v>
      </c>
      <c r="AX1891">
        <v>36409999</v>
      </c>
      <c r="AY1891">
        <v>1</v>
      </c>
      <c r="AZ1891">
        <v>0</v>
      </c>
      <c r="BA1891">
        <v>1846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CX1891">
        <f>Y1891*Source!I1983</f>
        <v>0.83187499999999992</v>
      </c>
      <c r="CY1891">
        <f>AB1891</f>
        <v>12.75</v>
      </c>
      <c r="CZ1891">
        <f>AF1891</f>
        <v>3</v>
      </c>
      <c r="DA1891">
        <f>AJ1891</f>
        <v>4.25</v>
      </c>
      <c r="DB1891">
        <f>ROUND((ROUND(AT1891*CZ1891,2)*1.25),2)</f>
        <v>8.25</v>
      </c>
      <c r="DC1891">
        <f>ROUND((ROUND(AT1891*AG1891,2)*1.25),2)</f>
        <v>0</v>
      </c>
    </row>
    <row r="1892" spans="1:107">
      <c r="A1892">
        <f>ROW(Source!A1983)</f>
        <v>1983</v>
      </c>
      <c r="B1892">
        <v>36401907</v>
      </c>
      <c r="C1892">
        <v>36409979</v>
      </c>
      <c r="D1892">
        <v>29174538</v>
      </c>
      <c r="E1892">
        <v>1</v>
      </c>
      <c r="F1892">
        <v>1</v>
      </c>
      <c r="G1892">
        <v>1</v>
      </c>
      <c r="H1892">
        <v>2</v>
      </c>
      <c r="I1892" t="s">
        <v>629</v>
      </c>
      <c r="J1892" t="s">
        <v>630</v>
      </c>
      <c r="K1892" t="s">
        <v>631</v>
      </c>
      <c r="L1892">
        <v>1368</v>
      </c>
      <c r="N1892">
        <v>1011</v>
      </c>
      <c r="O1892" t="s">
        <v>520</v>
      </c>
      <c r="P1892" t="s">
        <v>520</v>
      </c>
      <c r="Q1892">
        <v>1</v>
      </c>
      <c r="W1892">
        <v>0</v>
      </c>
      <c r="X1892">
        <v>1107538725</v>
      </c>
      <c r="Y1892">
        <v>0.21250000000000002</v>
      </c>
      <c r="AA1892">
        <v>0</v>
      </c>
      <c r="AB1892">
        <v>187.1</v>
      </c>
      <c r="AC1892">
        <v>0</v>
      </c>
      <c r="AD1892">
        <v>0</v>
      </c>
      <c r="AE1892">
        <v>0</v>
      </c>
      <c r="AF1892">
        <v>33.590000000000003</v>
      </c>
      <c r="AG1892">
        <v>0</v>
      </c>
      <c r="AH1892">
        <v>0</v>
      </c>
      <c r="AI1892">
        <v>1</v>
      </c>
      <c r="AJ1892">
        <v>5.57</v>
      </c>
      <c r="AK1892">
        <v>33.32</v>
      </c>
      <c r="AL1892">
        <v>1</v>
      </c>
      <c r="AN1892">
        <v>0</v>
      </c>
      <c r="AO1892">
        <v>1</v>
      </c>
      <c r="AP1892">
        <v>1</v>
      </c>
      <c r="AQ1892">
        <v>0</v>
      </c>
      <c r="AR1892">
        <v>0</v>
      </c>
      <c r="AS1892" t="s">
        <v>3</v>
      </c>
      <c r="AT1892">
        <v>0.17</v>
      </c>
      <c r="AU1892" t="s">
        <v>133</v>
      </c>
      <c r="AV1892">
        <v>0</v>
      </c>
      <c r="AW1892">
        <v>2</v>
      </c>
      <c r="AX1892">
        <v>36410000</v>
      </c>
      <c r="AY1892">
        <v>1</v>
      </c>
      <c r="AZ1892">
        <v>0</v>
      </c>
      <c r="BA1892">
        <v>1847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CX1892">
        <f>Y1892*Source!I1983</f>
        <v>6.4281249999999998E-2</v>
      </c>
      <c r="CY1892">
        <f>AB1892</f>
        <v>187.1</v>
      </c>
      <c r="CZ1892">
        <f>AF1892</f>
        <v>33.590000000000003</v>
      </c>
      <c r="DA1892">
        <f>AJ1892</f>
        <v>5.57</v>
      </c>
      <c r="DB1892">
        <f>ROUND((ROUND(AT1892*CZ1892,2)*1.25),2)</f>
        <v>7.14</v>
      </c>
      <c r="DC1892">
        <f>ROUND((ROUND(AT1892*AG1892,2)*1.25),2)</f>
        <v>0</v>
      </c>
    </row>
    <row r="1893" spans="1:107">
      <c r="A1893">
        <f>ROW(Source!A1983)</f>
        <v>1983</v>
      </c>
      <c r="B1893">
        <v>36401907</v>
      </c>
      <c r="C1893">
        <v>36409979</v>
      </c>
      <c r="D1893">
        <v>29174580</v>
      </c>
      <c r="E1893">
        <v>1</v>
      </c>
      <c r="F1893">
        <v>1</v>
      </c>
      <c r="G1893">
        <v>1</v>
      </c>
      <c r="H1893">
        <v>2</v>
      </c>
      <c r="I1893" t="s">
        <v>632</v>
      </c>
      <c r="J1893" t="s">
        <v>633</v>
      </c>
      <c r="K1893" t="s">
        <v>634</v>
      </c>
      <c r="L1893">
        <v>1368</v>
      </c>
      <c r="N1893">
        <v>1011</v>
      </c>
      <c r="O1893" t="s">
        <v>520</v>
      </c>
      <c r="P1893" t="s">
        <v>520</v>
      </c>
      <c r="Q1893">
        <v>1</v>
      </c>
      <c r="W1893">
        <v>0</v>
      </c>
      <c r="X1893">
        <v>-169468834</v>
      </c>
      <c r="Y1893">
        <v>1.0874999999999999</v>
      </c>
      <c r="AA1893">
        <v>0</v>
      </c>
      <c r="AB1893">
        <v>31.87</v>
      </c>
      <c r="AC1893">
        <v>0</v>
      </c>
      <c r="AD1893">
        <v>0</v>
      </c>
      <c r="AE1893">
        <v>0</v>
      </c>
      <c r="AF1893">
        <v>2.08</v>
      </c>
      <c r="AG1893">
        <v>0</v>
      </c>
      <c r="AH1893">
        <v>0</v>
      </c>
      <c r="AI1893">
        <v>1</v>
      </c>
      <c r="AJ1893">
        <v>15.32</v>
      </c>
      <c r="AK1893">
        <v>33.32</v>
      </c>
      <c r="AL1893">
        <v>1</v>
      </c>
      <c r="AN1893">
        <v>0</v>
      </c>
      <c r="AO1893">
        <v>1</v>
      </c>
      <c r="AP1893">
        <v>1</v>
      </c>
      <c r="AQ1893">
        <v>0</v>
      </c>
      <c r="AR1893">
        <v>0</v>
      </c>
      <c r="AS1893" t="s">
        <v>3</v>
      </c>
      <c r="AT1893">
        <v>0.87</v>
      </c>
      <c r="AU1893" t="s">
        <v>133</v>
      </c>
      <c r="AV1893">
        <v>0</v>
      </c>
      <c r="AW1893">
        <v>2</v>
      </c>
      <c r="AX1893">
        <v>36410001</v>
      </c>
      <c r="AY1893">
        <v>1</v>
      </c>
      <c r="AZ1893">
        <v>0</v>
      </c>
      <c r="BA1893">
        <v>1848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CX1893">
        <f>Y1893*Source!I1983</f>
        <v>0.32896874999999998</v>
      </c>
      <c r="CY1893">
        <f>AB1893</f>
        <v>31.87</v>
      </c>
      <c r="CZ1893">
        <f>AF1893</f>
        <v>2.08</v>
      </c>
      <c r="DA1893">
        <f>AJ1893</f>
        <v>15.32</v>
      </c>
      <c r="DB1893">
        <f>ROUND((ROUND(AT1893*CZ1893,2)*1.25),2)</f>
        <v>2.2599999999999998</v>
      </c>
      <c r="DC1893">
        <f>ROUND((ROUND(AT1893*AG1893,2)*1.25),2)</f>
        <v>0</v>
      </c>
    </row>
    <row r="1894" spans="1:107">
      <c r="A1894">
        <f>ROW(Source!A1983)</f>
        <v>1983</v>
      </c>
      <c r="B1894">
        <v>36401907</v>
      </c>
      <c r="C1894">
        <v>36409979</v>
      </c>
      <c r="D1894">
        <v>29109354</v>
      </c>
      <c r="E1894">
        <v>1</v>
      </c>
      <c r="F1894">
        <v>1</v>
      </c>
      <c r="G1894">
        <v>1</v>
      </c>
      <c r="H1894">
        <v>3</v>
      </c>
      <c r="I1894" t="s">
        <v>638</v>
      </c>
      <c r="J1894" t="s">
        <v>639</v>
      </c>
      <c r="K1894" t="s">
        <v>640</v>
      </c>
      <c r="L1894">
        <v>1346</v>
      </c>
      <c r="N1894">
        <v>1009</v>
      </c>
      <c r="O1894" t="s">
        <v>160</v>
      </c>
      <c r="P1894" t="s">
        <v>160</v>
      </c>
      <c r="Q1894">
        <v>1</v>
      </c>
      <c r="W1894">
        <v>0</v>
      </c>
      <c r="X1894">
        <v>-882693383</v>
      </c>
      <c r="Y1894">
        <v>10</v>
      </c>
      <c r="AA1894">
        <v>64.010000000000005</v>
      </c>
      <c r="AB1894">
        <v>0</v>
      </c>
      <c r="AC1894">
        <v>0</v>
      </c>
      <c r="AD1894">
        <v>0</v>
      </c>
      <c r="AE1894">
        <v>46.72</v>
      </c>
      <c r="AF1894">
        <v>0</v>
      </c>
      <c r="AG1894">
        <v>0</v>
      </c>
      <c r="AH1894">
        <v>0</v>
      </c>
      <c r="AI1894">
        <v>1.37</v>
      </c>
      <c r="AJ1894">
        <v>1</v>
      </c>
      <c r="AK1894">
        <v>1</v>
      </c>
      <c r="AL1894">
        <v>1</v>
      </c>
      <c r="AN1894">
        <v>0</v>
      </c>
      <c r="AO1894">
        <v>1</v>
      </c>
      <c r="AP1894">
        <v>0</v>
      </c>
      <c r="AQ1894">
        <v>0</v>
      </c>
      <c r="AR1894">
        <v>0</v>
      </c>
      <c r="AS1894" t="s">
        <v>3</v>
      </c>
      <c r="AT1894">
        <v>10</v>
      </c>
      <c r="AU1894" t="s">
        <v>3</v>
      </c>
      <c r="AV1894">
        <v>0</v>
      </c>
      <c r="AW1894">
        <v>2</v>
      </c>
      <c r="AX1894">
        <v>36410002</v>
      </c>
      <c r="AY1894">
        <v>1</v>
      </c>
      <c r="AZ1894">
        <v>0</v>
      </c>
      <c r="BA1894">
        <v>1849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CX1894">
        <f>Y1894*Source!I1983</f>
        <v>3.0249999999999999</v>
      </c>
      <c r="CY1894">
        <f t="shared" ref="CY1894:CY1907" si="296">AA1894</f>
        <v>64.010000000000005</v>
      </c>
      <c r="CZ1894">
        <f t="shared" ref="CZ1894:CZ1907" si="297">AE1894</f>
        <v>46.72</v>
      </c>
      <c r="DA1894">
        <f t="shared" ref="DA1894:DA1907" si="298">AI1894</f>
        <v>1.37</v>
      </c>
      <c r="DB1894">
        <f t="shared" ref="DB1894:DB1907" si="299">ROUND(ROUND(AT1894*CZ1894,2),2)</f>
        <v>467.2</v>
      </c>
      <c r="DC1894">
        <f t="shared" ref="DC1894:DC1907" si="300">ROUND(ROUND(AT1894*AG1894,2),2)</f>
        <v>0</v>
      </c>
    </row>
    <row r="1895" spans="1:107">
      <c r="A1895">
        <f>ROW(Source!A1983)</f>
        <v>1983</v>
      </c>
      <c r="B1895">
        <v>36401907</v>
      </c>
      <c r="C1895">
        <v>36409979</v>
      </c>
      <c r="D1895">
        <v>29109414</v>
      </c>
      <c r="E1895">
        <v>1</v>
      </c>
      <c r="F1895">
        <v>1</v>
      </c>
      <c r="G1895">
        <v>1</v>
      </c>
      <c r="H1895">
        <v>3</v>
      </c>
      <c r="I1895" t="s">
        <v>641</v>
      </c>
      <c r="J1895" t="s">
        <v>642</v>
      </c>
      <c r="K1895" t="s">
        <v>643</v>
      </c>
      <c r="L1895">
        <v>1346</v>
      </c>
      <c r="N1895">
        <v>1009</v>
      </c>
      <c r="O1895" t="s">
        <v>160</v>
      </c>
      <c r="P1895" t="s">
        <v>160</v>
      </c>
      <c r="Q1895">
        <v>1</v>
      </c>
      <c r="W1895">
        <v>0</v>
      </c>
      <c r="X1895">
        <v>1092262719</v>
      </c>
      <c r="Y1895">
        <v>137</v>
      </c>
      <c r="AA1895">
        <v>10.1</v>
      </c>
      <c r="AB1895">
        <v>0</v>
      </c>
      <c r="AC1895">
        <v>0</v>
      </c>
      <c r="AD1895">
        <v>0</v>
      </c>
      <c r="AE1895">
        <v>1.58</v>
      </c>
      <c r="AF1895">
        <v>0</v>
      </c>
      <c r="AG1895">
        <v>0</v>
      </c>
      <c r="AH1895">
        <v>0</v>
      </c>
      <c r="AI1895">
        <v>6.39</v>
      </c>
      <c r="AJ1895">
        <v>1</v>
      </c>
      <c r="AK1895">
        <v>1</v>
      </c>
      <c r="AL1895">
        <v>1</v>
      </c>
      <c r="AN1895">
        <v>0</v>
      </c>
      <c r="AO1895">
        <v>1</v>
      </c>
      <c r="AP1895">
        <v>0</v>
      </c>
      <c r="AQ1895">
        <v>0</v>
      </c>
      <c r="AR1895">
        <v>0</v>
      </c>
      <c r="AS1895" t="s">
        <v>3</v>
      </c>
      <c r="AT1895">
        <v>137</v>
      </c>
      <c r="AU1895" t="s">
        <v>3</v>
      </c>
      <c r="AV1895">
        <v>0</v>
      </c>
      <c r="AW1895">
        <v>2</v>
      </c>
      <c r="AX1895">
        <v>36410003</v>
      </c>
      <c r="AY1895">
        <v>1</v>
      </c>
      <c r="AZ1895">
        <v>0</v>
      </c>
      <c r="BA1895">
        <v>1850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CX1895">
        <f>Y1895*Source!I1983</f>
        <v>41.442499999999995</v>
      </c>
      <c r="CY1895">
        <f t="shared" si="296"/>
        <v>10.1</v>
      </c>
      <c r="CZ1895">
        <f t="shared" si="297"/>
        <v>1.58</v>
      </c>
      <c r="DA1895">
        <f t="shared" si="298"/>
        <v>6.39</v>
      </c>
      <c r="DB1895">
        <f t="shared" si="299"/>
        <v>216.46</v>
      </c>
      <c r="DC1895">
        <f t="shared" si="300"/>
        <v>0</v>
      </c>
    </row>
    <row r="1896" spans="1:107">
      <c r="A1896">
        <f>ROW(Source!A1983)</f>
        <v>1983</v>
      </c>
      <c r="B1896">
        <v>36401907</v>
      </c>
      <c r="C1896">
        <v>36409979</v>
      </c>
      <c r="D1896">
        <v>29109781</v>
      </c>
      <c r="E1896">
        <v>1</v>
      </c>
      <c r="F1896">
        <v>1</v>
      </c>
      <c r="G1896">
        <v>1</v>
      </c>
      <c r="H1896">
        <v>3</v>
      </c>
      <c r="I1896" t="s">
        <v>644</v>
      </c>
      <c r="J1896" t="s">
        <v>645</v>
      </c>
      <c r="K1896" t="s">
        <v>646</v>
      </c>
      <c r="L1896">
        <v>1346</v>
      </c>
      <c r="N1896">
        <v>1009</v>
      </c>
      <c r="O1896" t="s">
        <v>160</v>
      </c>
      <c r="P1896" t="s">
        <v>160</v>
      </c>
      <c r="Q1896">
        <v>1</v>
      </c>
      <c r="W1896">
        <v>0</v>
      </c>
      <c r="X1896">
        <v>-306339415</v>
      </c>
      <c r="Y1896">
        <v>10</v>
      </c>
      <c r="AA1896">
        <v>60.38</v>
      </c>
      <c r="AB1896">
        <v>0</v>
      </c>
      <c r="AC1896">
        <v>0</v>
      </c>
      <c r="AD1896">
        <v>0</v>
      </c>
      <c r="AE1896">
        <v>11.12</v>
      </c>
      <c r="AF1896">
        <v>0</v>
      </c>
      <c r="AG1896">
        <v>0</v>
      </c>
      <c r="AH1896">
        <v>0</v>
      </c>
      <c r="AI1896">
        <v>5.43</v>
      </c>
      <c r="AJ1896">
        <v>1</v>
      </c>
      <c r="AK1896">
        <v>1</v>
      </c>
      <c r="AL1896">
        <v>1</v>
      </c>
      <c r="AN1896">
        <v>0</v>
      </c>
      <c r="AO1896">
        <v>1</v>
      </c>
      <c r="AP1896">
        <v>0</v>
      </c>
      <c r="AQ1896">
        <v>0</v>
      </c>
      <c r="AR1896">
        <v>0</v>
      </c>
      <c r="AS1896" t="s">
        <v>3</v>
      </c>
      <c r="AT1896">
        <v>10</v>
      </c>
      <c r="AU1896" t="s">
        <v>3</v>
      </c>
      <c r="AV1896">
        <v>0</v>
      </c>
      <c r="AW1896">
        <v>2</v>
      </c>
      <c r="AX1896">
        <v>36410004</v>
      </c>
      <c r="AY1896">
        <v>1</v>
      </c>
      <c r="AZ1896">
        <v>0</v>
      </c>
      <c r="BA1896">
        <v>1851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CX1896">
        <f>Y1896*Source!I1983</f>
        <v>3.0249999999999999</v>
      </c>
      <c r="CY1896">
        <f t="shared" si="296"/>
        <v>60.38</v>
      </c>
      <c r="CZ1896">
        <f t="shared" si="297"/>
        <v>11.12</v>
      </c>
      <c r="DA1896">
        <f t="shared" si="298"/>
        <v>5.43</v>
      </c>
      <c r="DB1896">
        <f t="shared" si="299"/>
        <v>111.2</v>
      </c>
      <c r="DC1896">
        <f t="shared" si="300"/>
        <v>0</v>
      </c>
    </row>
    <row r="1897" spans="1:107">
      <c r="A1897">
        <f>ROW(Source!A1983)</f>
        <v>1983</v>
      </c>
      <c r="B1897">
        <v>36401907</v>
      </c>
      <c r="C1897">
        <v>36409979</v>
      </c>
      <c r="D1897">
        <v>29109782</v>
      </c>
      <c r="E1897">
        <v>1</v>
      </c>
      <c r="F1897">
        <v>1</v>
      </c>
      <c r="G1897">
        <v>1</v>
      </c>
      <c r="H1897">
        <v>3</v>
      </c>
      <c r="I1897" t="s">
        <v>647</v>
      </c>
      <c r="J1897" t="s">
        <v>648</v>
      </c>
      <c r="K1897" t="s">
        <v>649</v>
      </c>
      <c r="L1897">
        <v>1346</v>
      </c>
      <c r="N1897">
        <v>1009</v>
      </c>
      <c r="O1897" t="s">
        <v>160</v>
      </c>
      <c r="P1897" t="s">
        <v>160</v>
      </c>
      <c r="Q1897">
        <v>1</v>
      </c>
      <c r="W1897">
        <v>0</v>
      </c>
      <c r="X1897">
        <v>-71279152</v>
      </c>
      <c r="Y1897">
        <v>69</v>
      </c>
      <c r="AA1897">
        <v>16.309999999999999</v>
      </c>
      <c r="AB1897">
        <v>0</v>
      </c>
      <c r="AC1897">
        <v>0</v>
      </c>
      <c r="AD1897">
        <v>0</v>
      </c>
      <c r="AE1897">
        <v>4.3600000000000003</v>
      </c>
      <c r="AF1897">
        <v>0</v>
      </c>
      <c r="AG1897">
        <v>0</v>
      </c>
      <c r="AH1897">
        <v>0</v>
      </c>
      <c r="AI1897">
        <v>3.74</v>
      </c>
      <c r="AJ1897">
        <v>1</v>
      </c>
      <c r="AK1897">
        <v>1</v>
      </c>
      <c r="AL1897">
        <v>1</v>
      </c>
      <c r="AN1897">
        <v>0</v>
      </c>
      <c r="AO1897">
        <v>1</v>
      </c>
      <c r="AP1897">
        <v>0</v>
      </c>
      <c r="AQ1897">
        <v>0</v>
      </c>
      <c r="AR1897">
        <v>0</v>
      </c>
      <c r="AS1897" t="s">
        <v>3</v>
      </c>
      <c r="AT1897">
        <v>69</v>
      </c>
      <c r="AU1897" t="s">
        <v>3</v>
      </c>
      <c r="AV1897">
        <v>0</v>
      </c>
      <c r="AW1897">
        <v>2</v>
      </c>
      <c r="AX1897">
        <v>36410005</v>
      </c>
      <c r="AY1897">
        <v>1</v>
      </c>
      <c r="AZ1897">
        <v>0</v>
      </c>
      <c r="BA1897">
        <v>1852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CX1897">
        <f>Y1897*Source!I1983</f>
        <v>20.872499999999999</v>
      </c>
      <c r="CY1897">
        <f t="shared" si="296"/>
        <v>16.309999999999999</v>
      </c>
      <c r="CZ1897">
        <f t="shared" si="297"/>
        <v>4.3600000000000003</v>
      </c>
      <c r="DA1897">
        <f t="shared" si="298"/>
        <v>3.74</v>
      </c>
      <c r="DB1897">
        <f t="shared" si="299"/>
        <v>300.83999999999997</v>
      </c>
      <c r="DC1897">
        <f t="shared" si="300"/>
        <v>0</v>
      </c>
    </row>
    <row r="1898" spans="1:107">
      <c r="A1898">
        <f>ROW(Source!A1983)</f>
        <v>1983</v>
      </c>
      <c r="B1898">
        <v>36401907</v>
      </c>
      <c r="C1898">
        <v>36409979</v>
      </c>
      <c r="D1898">
        <v>29110699</v>
      </c>
      <c r="E1898">
        <v>1</v>
      </c>
      <c r="F1898">
        <v>1</v>
      </c>
      <c r="G1898">
        <v>1</v>
      </c>
      <c r="H1898">
        <v>3</v>
      </c>
      <c r="I1898" t="s">
        <v>650</v>
      </c>
      <c r="J1898" t="s">
        <v>651</v>
      </c>
      <c r="K1898" t="s">
        <v>652</v>
      </c>
      <c r="L1898">
        <v>1301</v>
      </c>
      <c r="N1898">
        <v>1003</v>
      </c>
      <c r="O1898" t="s">
        <v>142</v>
      </c>
      <c r="P1898" t="s">
        <v>142</v>
      </c>
      <c r="Q1898">
        <v>1</v>
      </c>
      <c r="W1898">
        <v>0</v>
      </c>
      <c r="X1898">
        <v>1063889258</v>
      </c>
      <c r="Y1898">
        <v>118</v>
      </c>
      <c r="AA1898">
        <v>1.24</v>
      </c>
      <c r="AB1898">
        <v>0</v>
      </c>
      <c r="AC1898">
        <v>0</v>
      </c>
      <c r="AD1898">
        <v>0</v>
      </c>
      <c r="AE1898">
        <v>0.17</v>
      </c>
      <c r="AF1898">
        <v>0</v>
      </c>
      <c r="AG1898">
        <v>0</v>
      </c>
      <c r="AH1898">
        <v>0</v>
      </c>
      <c r="AI1898">
        <v>7.29</v>
      </c>
      <c r="AJ1898">
        <v>1</v>
      </c>
      <c r="AK1898">
        <v>1</v>
      </c>
      <c r="AL1898">
        <v>1</v>
      </c>
      <c r="AN1898">
        <v>0</v>
      </c>
      <c r="AO1898">
        <v>1</v>
      </c>
      <c r="AP1898">
        <v>0</v>
      </c>
      <c r="AQ1898">
        <v>0</v>
      </c>
      <c r="AR1898">
        <v>0</v>
      </c>
      <c r="AS1898" t="s">
        <v>3</v>
      </c>
      <c r="AT1898">
        <v>118</v>
      </c>
      <c r="AU1898" t="s">
        <v>3</v>
      </c>
      <c r="AV1898">
        <v>0</v>
      </c>
      <c r="AW1898">
        <v>2</v>
      </c>
      <c r="AX1898">
        <v>36410006</v>
      </c>
      <c r="AY1898">
        <v>1</v>
      </c>
      <c r="AZ1898">
        <v>0</v>
      </c>
      <c r="BA1898">
        <v>1853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CX1898">
        <f>Y1898*Source!I1983</f>
        <v>35.695</v>
      </c>
      <c r="CY1898">
        <f t="shared" si="296"/>
        <v>1.24</v>
      </c>
      <c r="CZ1898">
        <f t="shared" si="297"/>
        <v>0.17</v>
      </c>
      <c r="DA1898">
        <f t="shared" si="298"/>
        <v>7.29</v>
      </c>
      <c r="DB1898">
        <f t="shared" si="299"/>
        <v>20.059999999999999</v>
      </c>
      <c r="DC1898">
        <f t="shared" si="300"/>
        <v>0</v>
      </c>
    </row>
    <row r="1899" spans="1:107">
      <c r="A1899">
        <f>ROW(Source!A1983)</f>
        <v>1983</v>
      </c>
      <c r="B1899">
        <v>36401907</v>
      </c>
      <c r="C1899">
        <v>36409979</v>
      </c>
      <c r="D1899">
        <v>29110797</v>
      </c>
      <c r="E1899">
        <v>1</v>
      </c>
      <c r="F1899">
        <v>1</v>
      </c>
      <c r="G1899">
        <v>1</v>
      </c>
      <c r="H1899">
        <v>3</v>
      </c>
      <c r="I1899" t="s">
        <v>653</v>
      </c>
      <c r="J1899" t="s">
        <v>654</v>
      </c>
      <c r="K1899" t="s">
        <v>655</v>
      </c>
      <c r="L1899">
        <v>1301</v>
      </c>
      <c r="N1899">
        <v>1003</v>
      </c>
      <c r="O1899" t="s">
        <v>142</v>
      </c>
      <c r="P1899" t="s">
        <v>142</v>
      </c>
      <c r="Q1899">
        <v>1</v>
      </c>
      <c r="W1899">
        <v>0</v>
      </c>
      <c r="X1899">
        <v>1919953005</v>
      </c>
      <c r="Y1899">
        <v>80</v>
      </c>
      <c r="AA1899">
        <v>15.5</v>
      </c>
      <c r="AB1899">
        <v>0</v>
      </c>
      <c r="AC1899">
        <v>0</v>
      </c>
      <c r="AD1899">
        <v>0</v>
      </c>
      <c r="AE1899">
        <v>1.74</v>
      </c>
      <c r="AF1899">
        <v>0</v>
      </c>
      <c r="AG1899">
        <v>0</v>
      </c>
      <c r="AH1899">
        <v>0</v>
      </c>
      <c r="AI1899">
        <v>8.91</v>
      </c>
      <c r="AJ1899">
        <v>1</v>
      </c>
      <c r="AK1899">
        <v>1</v>
      </c>
      <c r="AL1899">
        <v>1</v>
      </c>
      <c r="AN1899">
        <v>0</v>
      </c>
      <c r="AO1899">
        <v>1</v>
      </c>
      <c r="AP1899">
        <v>0</v>
      </c>
      <c r="AQ1899">
        <v>0</v>
      </c>
      <c r="AR1899">
        <v>0</v>
      </c>
      <c r="AS1899" t="s">
        <v>3</v>
      </c>
      <c r="AT1899">
        <v>80</v>
      </c>
      <c r="AU1899" t="s">
        <v>3</v>
      </c>
      <c r="AV1899">
        <v>0</v>
      </c>
      <c r="AW1899">
        <v>2</v>
      </c>
      <c r="AX1899">
        <v>36410007</v>
      </c>
      <c r="AY1899">
        <v>1</v>
      </c>
      <c r="AZ1899">
        <v>0</v>
      </c>
      <c r="BA1899">
        <v>1854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CX1899">
        <f>Y1899*Source!I1983</f>
        <v>24.2</v>
      </c>
      <c r="CY1899">
        <f t="shared" si="296"/>
        <v>15.5</v>
      </c>
      <c r="CZ1899">
        <f t="shared" si="297"/>
        <v>1.74</v>
      </c>
      <c r="DA1899">
        <f t="shared" si="298"/>
        <v>8.91</v>
      </c>
      <c r="DB1899">
        <f t="shared" si="299"/>
        <v>139.19999999999999</v>
      </c>
      <c r="DC1899">
        <f t="shared" si="300"/>
        <v>0</v>
      </c>
    </row>
    <row r="1900" spans="1:107">
      <c r="A1900">
        <f>ROW(Source!A1983)</f>
        <v>1983</v>
      </c>
      <c r="B1900">
        <v>36401907</v>
      </c>
      <c r="C1900">
        <v>36409979</v>
      </c>
      <c r="D1900">
        <v>29110815</v>
      </c>
      <c r="E1900">
        <v>1</v>
      </c>
      <c r="F1900">
        <v>1</v>
      </c>
      <c r="G1900">
        <v>1</v>
      </c>
      <c r="H1900">
        <v>3</v>
      </c>
      <c r="I1900" t="s">
        <v>656</v>
      </c>
      <c r="J1900" t="s">
        <v>657</v>
      </c>
      <c r="K1900" t="s">
        <v>658</v>
      </c>
      <c r="L1900">
        <v>1301</v>
      </c>
      <c r="N1900">
        <v>1003</v>
      </c>
      <c r="O1900" t="s">
        <v>142</v>
      </c>
      <c r="P1900" t="s">
        <v>142</v>
      </c>
      <c r="Q1900">
        <v>1</v>
      </c>
      <c r="W1900">
        <v>0</v>
      </c>
      <c r="X1900">
        <v>-1169660804</v>
      </c>
      <c r="Y1900">
        <v>117</v>
      </c>
      <c r="AA1900">
        <v>6.29</v>
      </c>
      <c r="AB1900">
        <v>0</v>
      </c>
      <c r="AC1900">
        <v>0</v>
      </c>
      <c r="AD1900">
        <v>0</v>
      </c>
      <c r="AE1900">
        <v>0.85</v>
      </c>
      <c r="AF1900">
        <v>0</v>
      </c>
      <c r="AG1900">
        <v>0</v>
      </c>
      <c r="AH1900">
        <v>0</v>
      </c>
      <c r="AI1900">
        <v>7.4</v>
      </c>
      <c r="AJ1900">
        <v>1</v>
      </c>
      <c r="AK1900">
        <v>1</v>
      </c>
      <c r="AL1900">
        <v>1</v>
      </c>
      <c r="AN1900">
        <v>0</v>
      </c>
      <c r="AO1900">
        <v>1</v>
      </c>
      <c r="AP1900">
        <v>0</v>
      </c>
      <c r="AQ1900">
        <v>0</v>
      </c>
      <c r="AR1900">
        <v>0</v>
      </c>
      <c r="AS1900" t="s">
        <v>3</v>
      </c>
      <c r="AT1900">
        <v>117</v>
      </c>
      <c r="AU1900" t="s">
        <v>3</v>
      </c>
      <c r="AV1900">
        <v>0</v>
      </c>
      <c r="AW1900">
        <v>2</v>
      </c>
      <c r="AX1900">
        <v>36410008</v>
      </c>
      <c r="AY1900">
        <v>1</v>
      </c>
      <c r="AZ1900">
        <v>0</v>
      </c>
      <c r="BA1900">
        <v>1855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CX1900">
        <f>Y1900*Source!I1983</f>
        <v>35.392499999999998</v>
      </c>
      <c r="CY1900">
        <f t="shared" si="296"/>
        <v>6.29</v>
      </c>
      <c r="CZ1900">
        <f t="shared" si="297"/>
        <v>0.85</v>
      </c>
      <c r="DA1900">
        <f t="shared" si="298"/>
        <v>7.4</v>
      </c>
      <c r="DB1900">
        <f t="shared" si="299"/>
        <v>99.45</v>
      </c>
      <c r="DC1900">
        <f t="shared" si="300"/>
        <v>0</v>
      </c>
    </row>
    <row r="1901" spans="1:107">
      <c r="A1901">
        <f>ROW(Source!A1983)</f>
        <v>1983</v>
      </c>
      <c r="B1901">
        <v>36401907</v>
      </c>
      <c r="C1901">
        <v>36409979</v>
      </c>
      <c r="D1901">
        <v>29111455</v>
      </c>
      <c r="E1901">
        <v>1</v>
      </c>
      <c r="F1901">
        <v>1</v>
      </c>
      <c r="G1901">
        <v>1</v>
      </c>
      <c r="H1901">
        <v>3</v>
      </c>
      <c r="I1901" t="s">
        <v>659</v>
      </c>
      <c r="J1901" t="s">
        <v>660</v>
      </c>
      <c r="K1901" t="s">
        <v>661</v>
      </c>
      <c r="L1901">
        <v>1327</v>
      </c>
      <c r="N1901">
        <v>1005</v>
      </c>
      <c r="O1901" t="s">
        <v>155</v>
      </c>
      <c r="P1901" t="s">
        <v>155</v>
      </c>
      <c r="Q1901">
        <v>1</v>
      </c>
      <c r="W1901">
        <v>0</v>
      </c>
      <c r="X1901">
        <v>-1126346608</v>
      </c>
      <c r="Y1901">
        <v>225</v>
      </c>
      <c r="AA1901">
        <v>73.790000000000006</v>
      </c>
      <c r="AB1901">
        <v>0</v>
      </c>
      <c r="AC1901">
        <v>0</v>
      </c>
      <c r="AD1901">
        <v>0</v>
      </c>
      <c r="AE1901">
        <v>15.06</v>
      </c>
      <c r="AF1901">
        <v>0</v>
      </c>
      <c r="AG1901">
        <v>0</v>
      </c>
      <c r="AH1901">
        <v>0</v>
      </c>
      <c r="AI1901">
        <v>4.9000000000000004</v>
      </c>
      <c r="AJ1901">
        <v>1</v>
      </c>
      <c r="AK1901">
        <v>1</v>
      </c>
      <c r="AL1901">
        <v>1</v>
      </c>
      <c r="AN1901">
        <v>0</v>
      </c>
      <c r="AO1901">
        <v>1</v>
      </c>
      <c r="AP1901">
        <v>0</v>
      </c>
      <c r="AQ1901">
        <v>0</v>
      </c>
      <c r="AR1901">
        <v>0</v>
      </c>
      <c r="AS1901" t="s">
        <v>3</v>
      </c>
      <c r="AT1901">
        <v>225</v>
      </c>
      <c r="AU1901" t="s">
        <v>3</v>
      </c>
      <c r="AV1901">
        <v>0</v>
      </c>
      <c r="AW1901">
        <v>2</v>
      </c>
      <c r="AX1901">
        <v>36410009</v>
      </c>
      <c r="AY1901">
        <v>1</v>
      </c>
      <c r="AZ1901">
        <v>0</v>
      </c>
      <c r="BA1901">
        <v>1856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CX1901">
        <f>Y1901*Source!I1983</f>
        <v>68.0625</v>
      </c>
      <c r="CY1901">
        <f t="shared" si="296"/>
        <v>73.790000000000006</v>
      </c>
      <c r="CZ1901">
        <f t="shared" si="297"/>
        <v>15.06</v>
      </c>
      <c r="DA1901">
        <f t="shared" si="298"/>
        <v>4.9000000000000004</v>
      </c>
      <c r="DB1901">
        <f t="shared" si="299"/>
        <v>3388.5</v>
      </c>
      <c r="DC1901">
        <f t="shared" si="300"/>
        <v>0</v>
      </c>
    </row>
    <row r="1902" spans="1:107">
      <c r="A1902">
        <f>ROW(Source!A1983)</f>
        <v>1983</v>
      </c>
      <c r="B1902">
        <v>36401907</v>
      </c>
      <c r="C1902">
        <v>36409979</v>
      </c>
      <c r="D1902">
        <v>29114733</v>
      </c>
      <c r="E1902">
        <v>1</v>
      </c>
      <c r="F1902">
        <v>1</v>
      </c>
      <c r="G1902">
        <v>1</v>
      </c>
      <c r="H1902">
        <v>3</v>
      </c>
      <c r="I1902" t="s">
        <v>662</v>
      </c>
      <c r="J1902" t="s">
        <v>663</v>
      </c>
      <c r="K1902" t="s">
        <v>664</v>
      </c>
      <c r="L1902">
        <v>1354</v>
      </c>
      <c r="N1902">
        <v>1010</v>
      </c>
      <c r="O1902" t="s">
        <v>237</v>
      </c>
      <c r="P1902" t="s">
        <v>237</v>
      </c>
      <c r="Q1902">
        <v>1</v>
      </c>
      <c r="W1902">
        <v>0</v>
      </c>
      <c r="X1902">
        <v>-1352915271</v>
      </c>
      <c r="Y1902">
        <v>790</v>
      </c>
      <c r="AA1902">
        <v>0.3</v>
      </c>
      <c r="AB1902">
        <v>0</v>
      </c>
      <c r="AC1902">
        <v>0</v>
      </c>
      <c r="AD1902">
        <v>0</v>
      </c>
      <c r="AE1902">
        <v>0.02</v>
      </c>
      <c r="AF1902">
        <v>0</v>
      </c>
      <c r="AG1902">
        <v>0</v>
      </c>
      <c r="AH1902">
        <v>0</v>
      </c>
      <c r="AI1902">
        <v>14.91</v>
      </c>
      <c r="AJ1902">
        <v>1</v>
      </c>
      <c r="AK1902">
        <v>1</v>
      </c>
      <c r="AL1902">
        <v>1</v>
      </c>
      <c r="AN1902">
        <v>0</v>
      </c>
      <c r="AO1902">
        <v>1</v>
      </c>
      <c r="AP1902">
        <v>0</v>
      </c>
      <c r="AQ1902">
        <v>0</v>
      </c>
      <c r="AR1902">
        <v>0</v>
      </c>
      <c r="AS1902" t="s">
        <v>3</v>
      </c>
      <c r="AT1902">
        <v>790</v>
      </c>
      <c r="AU1902" t="s">
        <v>3</v>
      </c>
      <c r="AV1902">
        <v>0</v>
      </c>
      <c r="AW1902">
        <v>2</v>
      </c>
      <c r="AX1902">
        <v>36410010</v>
      </c>
      <c r="AY1902">
        <v>1</v>
      </c>
      <c r="AZ1902">
        <v>0</v>
      </c>
      <c r="BA1902">
        <v>1857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CX1902">
        <f>Y1902*Source!I1983</f>
        <v>238.97499999999999</v>
      </c>
      <c r="CY1902">
        <f t="shared" si="296"/>
        <v>0.3</v>
      </c>
      <c r="CZ1902">
        <f t="shared" si="297"/>
        <v>0.02</v>
      </c>
      <c r="DA1902">
        <f t="shared" si="298"/>
        <v>14.91</v>
      </c>
      <c r="DB1902">
        <f t="shared" si="299"/>
        <v>15.8</v>
      </c>
      <c r="DC1902">
        <f t="shared" si="300"/>
        <v>0</v>
      </c>
    </row>
    <row r="1903" spans="1:107">
      <c r="A1903">
        <f>ROW(Source!A1983)</f>
        <v>1983</v>
      </c>
      <c r="B1903">
        <v>36401907</v>
      </c>
      <c r="C1903">
        <v>36409979</v>
      </c>
      <c r="D1903">
        <v>29114734</v>
      </c>
      <c r="E1903">
        <v>1</v>
      </c>
      <c r="F1903">
        <v>1</v>
      </c>
      <c r="G1903">
        <v>1</v>
      </c>
      <c r="H1903">
        <v>3</v>
      </c>
      <c r="I1903" t="s">
        <v>665</v>
      </c>
      <c r="J1903" t="s">
        <v>666</v>
      </c>
      <c r="K1903" t="s">
        <v>667</v>
      </c>
      <c r="L1903">
        <v>1354</v>
      </c>
      <c r="N1903">
        <v>1010</v>
      </c>
      <c r="O1903" t="s">
        <v>237</v>
      </c>
      <c r="P1903" t="s">
        <v>237</v>
      </c>
      <c r="Q1903">
        <v>1</v>
      </c>
      <c r="W1903">
        <v>0</v>
      </c>
      <c r="X1903">
        <v>1370092194</v>
      </c>
      <c r="Y1903">
        <v>1844</v>
      </c>
      <c r="AA1903">
        <v>0.38</v>
      </c>
      <c r="AB1903">
        <v>0</v>
      </c>
      <c r="AC1903">
        <v>0</v>
      </c>
      <c r="AD1903">
        <v>0</v>
      </c>
      <c r="AE1903">
        <v>0.03</v>
      </c>
      <c r="AF1903">
        <v>0</v>
      </c>
      <c r="AG1903">
        <v>0</v>
      </c>
      <c r="AH1903">
        <v>0</v>
      </c>
      <c r="AI1903">
        <v>12.55</v>
      </c>
      <c r="AJ1903">
        <v>1</v>
      </c>
      <c r="AK1903">
        <v>1</v>
      </c>
      <c r="AL1903">
        <v>1</v>
      </c>
      <c r="AN1903">
        <v>0</v>
      </c>
      <c r="AO1903">
        <v>1</v>
      </c>
      <c r="AP1903">
        <v>0</v>
      </c>
      <c r="AQ1903">
        <v>0</v>
      </c>
      <c r="AR1903">
        <v>0</v>
      </c>
      <c r="AS1903" t="s">
        <v>3</v>
      </c>
      <c r="AT1903">
        <v>1844</v>
      </c>
      <c r="AU1903" t="s">
        <v>3</v>
      </c>
      <c r="AV1903">
        <v>0</v>
      </c>
      <c r="AW1903">
        <v>2</v>
      </c>
      <c r="AX1903">
        <v>36410011</v>
      </c>
      <c r="AY1903">
        <v>1</v>
      </c>
      <c r="AZ1903">
        <v>0</v>
      </c>
      <c r="BA1903">
        <v>1858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CX1903">
        <f>Y1903*Source!I1983</f>
        <v>557.80999999999995</v>
      </c>
      <c r="CY1903">
        <f t="shared" si="296"/>
        <v>0.38</v>
      </c>
      <c r="CZ1903">
        <f t="shared" si="297"/>
        <v>0.03</v>
      </c>
      <c r="DA1903">
        <f t="shared" si="298"/>
        <v>12.55</v>
      </c>
      <c r="DB1903">
        <f t="shared" si="299"/>
        <v>55.32</v>
      </c>
      <c r="DC1903">
        <f t="shared" si="300"/>
        <v>0</v>
      </c>
    </row>
    <row r="1904" spans="1:107">
      <c r="A1904">
        <f>ROW(Source!A1983)</f>
        <v>1983</v>
      </c>
      <c r="B1904">
        <v>36401907</v>
      </c>
      <c r="C1904">
        <v>36409979</v>
      </c>
      <c r="D1904">
        <v>29114482</v>
      </c>
      <c r="E1904">
        <v>1</v>
      </c>
      <c r="F1904">
        <v>1</v>
      </c>
      <c r="G1904">
        <v>1</v>
      </c>
      <c r="H1904">
        <v>3</v>
      </c>
      <c r="I1904" t="s">
        <v>668</v>
      </c>
      <c r="J1904" t="s">
        <v>669</v>
      </c>
      <c r="K1904" t="s">
        <v>670</v>
      </c>
      <c r="L1904">
        <v>1354</v>
      </c>
      <c r="N1904">
        <v>1010</v>
      </c>
      <c r="O1904" t="s">
        <v>237</v>
      </c>
      <c r="P1904" t="s">
        <v>237</v>
      </c>
      <c r="Q1904">
        <v>1</v>
      </c>
      <c r="W1904">
        <v>0</v>
      </c>
      <c r="X1904">
        <v>-520920930</v>
      </c>
      <c r="Y1904">
        <v>149</v>
      </c>
      <c r="AA1904">
        <v>0.33</v>
      </c>
      <c r="AB1904">
        <v>0</v>
      </c>
      <c r="AC1904">
        <v>0</v>
      </c>
      <c r="AD1904">
        <v>0</v>
      </c>
      <c r="AE1904">
        <v>7.0000000000000007E-2</v>
      </c>
      <c r="AF1904">
        <v>0</v>
      </c>
      <c r="AG1904">
        <v>0</v>
      </c>
      <c r="AH1904">
        <v>0</v>
      </c>
      <c r="AI1904">
        <v>4.74</v>
      </c>
      <c r="AJ1904">
        <v>1</v>
      </c>
      <c r="AK1904">
        <v>1</v>
      </c>
      <c r="AL1904">
        <v>1</v>
      </c>
      <c r="AN1904">
        <v>0</v>
      </c>
      <c r="AO1904">
        <v>1</v>
      </c>
      <c r="AP1904">
        <v>0</v>
      </c>
      <c r="AQ1904">
        <v>0</v>
      </c>
      <c r="AR1904">
        <v>0</v>
      </c>
      <c r="AS1904" t="s">
        <v>3</v>
      </c>
      <c r="AT1904">
        <v>149</v>
      </c>
      <c r="AU1904" t="s">
        <v>3</v>
      </c>
      <c r="AV1904">
        <v>0</v>
      </c>
      <c r="AW1904">
        <v>2</v>
      </c>
      <c r="AX1904">
        <v>36410012</v>
      </c>
      <c r="AY1904">
        <v>1</v>
      </c>
      <c r="AZ1904">
        <v>0</v>
      </c>
      <c r="BA1904">
        <v>1859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CX1904">
        <f>Y1904*Source!I1983</f>
        <v>45.072499999999998</v>
      </c>
      <c r="CY1904">
        <f t="shared" si="296"/>
        <v>0.33</v>
      </c>
      <c r="CZ1904">
        <f t="shared" si="297"/>
        <v>7.0000000000000007E-2</v>
      </c>
      <c r="DA1904">
        <f t="shared" si="298"/>
        <v>4.74</v>
      </c>
      <c r="DB1904">
        <f t="shared" si="299"/>
        <v>10.43</v>
      </c>
      <c r="DC1904">
        <f t="shared" si="300"/>
        <v>0</v>
      </c>
    </row>
    <row r="1905" spans="1:107">
      <c r="A1905">
        <f>ROW(Source!A1983)</f>
        <v>1983</v>
      </c>
      <c r="B1905">
        <v>36401907</v>
      </c>
      <c r="C1905">
        <v>36409979</v>
      </c>
      <c r="D1905">
        <v>29129584</v>
      </c>
      <c r="E1905">
        <v>1</v>
      </c>
      <c r="F1905">
        <v>1</v>
      </c>
      <c r="G1905">
        <v>1</v>
      </c>
      <c r="H1905">
        <v>3</v>
      </c>
      <c r="I1905" t="s">
        <v>671</v>
      </c>
      <c r="J1905" t="s">
        <v>672</v>
      </c>
      <c r="K1905" t="s">
        <v>673</v>
      </c>
      <c r="L1905">
        <v>1301</v>
      </c>
      <c r="N1905">
        <v>1003</v>
      </c>
      <c r="O1905" t="s">
        <v>142</v>
      </c>
      <c r="P1905" t="s">
        <v>142</v>
      </c>
      <c r="Q1905">
        <v>1</v>
      </c>
      <c r="W1905">
        <v>0</v>
      </c>
      <c r="X1905">
        <v>-1665253311</v>
      </c>
      <c r="Y1905">
        <v>86</v>
      </c>
      <c r="AA1905">
        <v>53.07</v>
      </c>
      <c r="AB1905">
        <v>0</v>
      </c>
      <c r="AC1905">
        <v>0</v>
      </c>
      <c r="AD1905">
        <v>0</v>
      </c>
      <c r="AE1905">
        <v>7.22</v>
      </c>
      <c r="AF1905">
        <v>0</v>
      </c>
      <c r="AG1905">
        <v>0</v>
      </c>
      <c r="AH1905">
        <v>0</v>
      </c>
      <c r="AI1905">
        <v>7.35</v>
      </c>
      <c r="AJ1905">
        <v>1</v>
      </c>
      <c r="AK1905">
        <v>1</v>
      </c>
      <c r="AL1905">
        <v>1</v>
      </c>
      <c r="AN1905">
        <v>0</v>
      </c>
      <c r="AO1905">
        <v>1</v>
      </c>
      <c r="AP1905">
        <v>0</v>
      </c>
      <c r="AQ1905">
        <v>0</v>
      </c>
      <c r="AR1905">
        <v>0</v>
      </c>
      <c r="AS1905" t="s">
        <v>3</v>
      </c>
      <c r="AT1905">
        <v>86</v>
      </c>
      <c r="AU1905" t="s">
        <v>3</v>
      </c>
      <c r="AV1905">
        <v>0</v>
      </c>
      <c r="AW1905">
        <v>2</v>
      </c>
      <c r="AX1905">
        <v>36410013</v>
      </c>
      <c r="AY1905">
        <v>1</v>
      </c>
      <c r="AZ1905">
        <v>0</v>
      </c>
      <c r="BA1905">
        <v>1860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CX1905">
        <f>Y1905*Source!I1983</f>
        <v>26.015000000000001</v>
      </c>
      <c r="CY1905">
        <f t="shared" si="296"/>
        <v>53.07</v>
      </c>
      <c r="CZ1905">
        <f t="shared" si="297"/>
        <v>7.22</v>
      </c>
      <c r="DA1905">
        <f t="shared" si="298"/>
        <v>7.35</v>
      </c>
      <c r="DB1905">
        <f t="shared" si="299"/>
        <v>620.91999999999996</v>
      </c>
      <c r="DC1905">
        <f t="shared" si="300"/>
        <v>0</v>
      </c>
    </row>
    <row r="1906" spans="1:107">
      <c r="A1906">
        <f>ROW(Source!A1983)</f>
        <v>1983</v>
      </c>
      <c r="B1906">
        <v>36401907</v>
      </c>
      <c r="C1906">
        <v>36409979</v>
      </c>
      <c r="D1906">
        <v>29129619</v>
      </c>
      <c r="E1906">
        <v>1</v>
      </c>
      <c r="F1906">
        <v>1</v>
      </c>
      <c r="G1906">
        <v>1</v>
      </c>
      <c r="H1906">
        <v>3</v>
      </c>
      <c r="I1906" t="s">
        <v>674</v>
      </c>
      <c r="J1906" t="s">
        <v>675</v>
      </c>
      <c r="K1906" t="s">
        <v>676</v>
      </c>
      <c r="L1906">
        <v>1301</v>
      </c>
      <c r="N1906">
        <v>1003</v>
      </c>
      <c r="O1906" t="s">
        <v>142</v>
      </c>
      <c r="P1906" t="s">
        <v>142</v>
      </c>
      <c r="Q1906">
        <v>1</v>
      </c>
      <c r="W1906">
        <v>0</v>
      </c>
      <c r="X1906">
        <v>1030922947</v>
      </c>
      <c r="Y1906">
        <v>234</v>
      </c>
      <c r="AA1906">
        <v>61.61</v>
      </c>
      <c r="AB1906">
        <v>0</v>
      </c>
      <c r="AC1906">
        <v>0</v>
      </c>
      <c r="AD1906">
        <v>0</v>
      </c>
      <c r="AE1906">
        <v>8.44</v>
      </c>
      <c r="AF1906">
        <v>0</v>
      </c>
      <c r="AG1906">
        <v>0</v>
      </c>
      <c r="AH1906">
        <v>0</v>
      </c>
      <c r="AI1906">
        <v>7.3</v>
      </c>
      <c r="AJ1906">
        <v>1</v>
      </c>
      <c r="AK1906">
        <v>1</v>
      </c>
      <c r="AL1906">
        <v>1</v>
      </c>
      <c r="AN1906">
        <v>0</v>
      </c>
      <c r="AO1906">
        <v>1</v>
      </c>
      <c r="AP1906">
        <v>0</v>
      </c>
      <c r="AQ1906">
        <v>0</v>
      </c>
      <c r="AR1906">
        <v>0</v>
      </c>
      <c r="AS1906" t="s">
        <v>3</v>
      </c>
      <c r="AT1906">
        <v>234</v>
      </c>
      <c r="AU1906" t="s">
        <v>3</v>
      </c>
      <c r="AV1906">
        <v>0</v>
      </c>
      <c r="AW1906">
        <v>2</v>
      </c>
      <c r="AX1906">
        <v>36410014</v>
      </c>
      <c r="AY1906">
        <v>1</v>
      </c>
      <c r="AZ1906">
        <v>0</v>
      </c>
      <c r="BA1906">
        <v>1861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CX1906">
        <f>Y1906*Source!I1983</f>
        <v>70.784999999999997</v>
      </c>
      <c r="CY1906">
        <f t="shared" si="296"/>
        <v>61.61</v>
      </c>
      <c r="CZ1906">
        <f t="shared" si="297"/>
        <v>8.44</v>
      </c>
      <c r="DA1906">
        <f t="shared" si="298"/>
        <v>7.3</v>
      </c>
      <c r="DB1906">
        <f t="shared" si="299"/>
        <v>1974.96</v>
      </c>
      <c r="DC1906">
        <f t="shared" si="300"/>
        <v>0</v>
      </c>
    </row>
    <row r="1907" spans="1:107">
      <c r="A1907">
        <f>ROW(Source!A1983)</f>
        <v>1983</v>
      </c>
      <c r="B1907">
        <v>36401907</v>
      </c>
      <c r="C1907">
        <v>36409979</v>
      </c>
      <c r="D1907">
        <v>29129715</v>
      </c>
      <c r="E1907">
        <v>1</v>
      </c>
      <c r="F1907">
        <v>1</v>
      </c>
      <c r="G1907">
        <v>1</v>
      </c>
      <c r="H1907">
        <v>3</v>
      </c>
      <c r="I1907" t="s">
        <v>766</v>
      </c>
      <c r="J1907" t="s">
        <v>767</v>
      </c>
      <c r="K1907" t="s">
        <v>768</v>
      </c>
      <c r="L1907">
        <v>1301</v>
      </c>
      <c r="N1907">
        <v>1003</v>
      </c>
      <c r="O1907" t="s">
        <v>142</v>
      </c>
      <c r="P1907" t="s">
        <v>142</v>
      </c>
      <c r="Q1907">
        <v>1</v>
      </c>
      <c r="W1907">
        <v>0</v>
      </c>
      <c r="X1907">
        <v>-1083681358</v>
      </c>
      <c r="Y1907">
        <v>37</v>
      </c>
      <c r="AA1907">
        <v>31.71</v>
      </c>
      <c r="AB1907">
        <v>0</v>
      </c>
      <c r="AC1907">
        <v>0</v>
      </c>
      <c r="AD1907">
        <v>0</v>
      </c>
      <c r="AE1907">
        <v>6.33</v>
      </c>
      <c r="AF1907">
        <v>0</v>
      </c>
      <c r="AG1907">
        <v>0</v>
      </c>
      <c r="AH1907">
        <v>0</v>
      </c>
      <c r="AI1907">
        <v>5.01</v>
      </c>
      <c r="AJ1907">
        <v>1</v>
      </c>
      <c r="AK1907">
        <v>1</v>
      </c>
      <c r="AL1907">
        <v>1</v>
      </c>
      <c r="AN1907">
        <v>0</v>
      </c>
      <c r="AO1907">
        <v>1</v>
      </c>
      <c r="AP1907">
        <v>0</v>
      </c>
      <c r="AQ1907">
        <v>0</v>
      </c>
      <c r="AR1907">
        <v>0</v>
      </c>
      <c r="AS1907" t="s">
        <v>3</v>
      </c>
      <c r="AT1907">
        <v>37</v>
      </c>
      <c r="AU1907" t="s">
        <v>3</v>
      </c>
      <c r="AV1907">
        <v>0</v>
      </c>
      <c r="AW1907">
        <v>2</v>
      </c>
      <c r="AX1907">
        <v>36410015</v>
      </c>
      <c r="AY1907">
        <v>1</v>
      </c>
      <c r="AZ1907">
        <v>0</v>
      </c>
      <c r="BA1907">
        <v>1862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CX1907">
        <f>Y1907*Source!I1983</f>
        <v>11.192499999999999</v>
      </c>
      <c r="CY1907">
        <f t="shared" si="296"/>
        <v>31.71</v>
      </c>
      <c r="CZ1907">
        <f t="shared" si="297"/>
        <v>6.33</v>
      </c>
      <c r="DA1907">
        <f t="shared" si="298"/>
        <v>5.01</v>
      </c>
      <c r="DB1907">
        <f t="shared" si="299"/>
        <v>234.21</v>
      </c>
      <c r="DC1907">
        <f t="shared" si="300"/>
        <v>0</v>
      </c>
    </row>
    <row r="1908" spans="1:107">
      <c r="A1908">
        <f>ROW(Source!A1984)</f>
        <v>1984</v>
      </c>
      <c r="B1908">
        <v>36401907</v>
      </c>
      <c r="C1908">
        <v>36410016</v>
      </c>
      <c r="D1908">
        <v>18410244</v>
      </c>
      <c r="E1908">
        <v>1</v>
      </c>
      <c r="F1908">
        <v>1</v>
      </c>
      <c r="G1908">
        <v>1</v>
      </c>
      <c r="H1908">
        <v>1</v>
      </c>
      <c r="I1908" t="s">
        <v>680</v>
      </c>
      <c r="J1908" t="s">
        <v>3</v>
      </c>
      <c r="K1908" t="s">
        <v>681</v>
      </c>
      <c r="L1908">
        <v>1369</v>
      </c>
      <c r="N1908">
        <v>1013</v>
      </c>
      <c r="O1908" t="s">
        <v>514</v>
      </c>
      <c r="P1908" t="s">
        <v>514</v>
      </c>
      <c r="Q1908">
        <v>1</v>
      </c>
      <c r="W1908">
        <v>0</v>
      </c>
      <c r="X1908">
        <v>-1803619151</v>
      </c>
      <c r="Y1908">
        <v>64.330999999999989</v>
      </c>
      <c r="AA1908">
        <v>0</v>
      </c>
      <c r="AB1908">
        <v>0</v>
      </c>
      <c r="AC1908">
        <v>0</v>
      </c>
      <c r="AD1908">
        <v>296.73</v>
      </c>
      <c r="AE1908">
        <v>0</v>
      </c>
      <c r="AF1908">
        <v>0</v>
      </c>
      <c r="AG1908">
        <v>0</v>
      </c>
      <c r="AH1908">
        <v>296.73</v>
      </c>
      <c r="AI1908">
        <v>1</v>
      </c>
      <c r="AJ1908">
        <v>1</v>
      </c>
      <c r="AK1908">
        <v>1</v>
      </c>
      <c r="AL1908">
        <v>1</v>
      </c>
      <c r="AN1908">
        <v>0</v>
      </c>
      <c r="AO1908">
        <v>1</v>
      </c>
      <c r="AP1908">
        <v>1</v>
      </c>
      <c r="AQ1908">
        <v>0</v>
      </c>
      <c r="AR1908">
        <v>0</v>
      </c>
      <c r="AS1908" t="s">
        <v>3</v>
      </c>
      <c r="AT1908">
        <v>55.94</v>
      </c>
      <c r="AU1908" t="s">
        <v>134</v>
      </c>
      <c r="AV1908">
        <v>1</v>
      </c>
      <c r="AW1908">
        <v>2</v>
      </c>
      <c r="AX1908">
        <v>36410024</v>
      </c>
      <c r="AY1908">
        <v>2</v>
      </c>
      <c r="AZ1908">
        <v>131072</v>
      </c>
      <c r="BA1908">
        <v>1863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CX1908">
        <f>Y1908*Source!I1984</f>
        <v>38.92025499999999</v>
      </c>
      <c r="CY1908">
        <f>AD1908</f>
        <v>296.73</v>
      </c>
      <c r="CZ1908">
        <f>AH1908</f>
        <v>296.73</v>
      </c>
      <c r="DA1908">
        <f>AL1908</f>
        <v>1</v>
      </c>
      <c r="DB1908">
        <f>ROUND((ROUND(AT1908*CZ1908,2)*1.15),2)</f>
        <v>19088.939999999999</v>
      </c>
      <c r="DC1908">
        <f>ROUND((ROUND(AT1908*AG1908,2)*1.15),2)</f>
        <v>0</v>
      </c>
    </row>
    <row r="1909" spans="1:107">
      <c r="A1909">
        <f>ROW(Source!A1984)</f>
        <v>1984</v>
      </c>
      <c r="B1909">
        <v>36401907</v>
      </c>
      <c r="C1909">
        <v>36410016</v>
      </c>
      <c r="D1909">
        <v>121548</v>
      </c>
      <c r="E1909">
        <v>1</v>
      </c>
      <c r="F1909">
        <v>1</v>
      </c>
      <c r="G1909">
        <v>1</v>
      </c>
      <c r="H1909">
        <v>1</v>
      </c>
      <c r="I1909" t="s">
        <v>35</v>
      </c>
      <c r="J1909" t="s">
        <v>3</v>
      </c>
      <c r="K1909" t="s">
        <v>515</v>
      </c>
      <c r="L1909">
        <v>608254</v>
      </c>
      <c r="N1909">
        <v>1013</v>
      </c>
      <c r="O1909" t="s">
        <v>516</v>
      </c>
      <c r="P1909" t="s">
        <v>516</v>
      </c>
      <c r="Q1909">
        <v>1</v>
      </c>
      <c r="W1909">
        <v>0</v>
      </c>
      <c r="X1909">
        <v>-185737400</v>
      </c>
      <c r="Y1909">
        <v>1.2500000000000001E-2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1</v>
      </c>
      <c r="AJ1909">
        <v>1</v>
      </c>
      <c r="AK1909">
        <v>1</v>
      </c>
      <c r="AL1909">
        <v>1</v>
      </c>
      <c r="AN1909">
        <v>0</v>
      </c>
      <c r="AO1909">
        <v>1</v>
      </c>
      <c r="AP1909">
        <v>1</v>
      </c>
      <c r="AQ1909">
        <v>0</v>
      </c>
      <c r="AR1909">
        <v>0</v>
      </c>
      <c r="AS1909" t="s">
        <v>3</v>
      </c>
      <c r="AT1909">
        <v>0.01</v>
      </c>
      <c r="AU1909" t="s">
        <v>133</v>
      </c>
      <c r="AV1909">
        <v>2</v>
      </c>
      <c r="AW1909">
        <v>2</v>
      </c>
      <c r="AX1909">
        <v>36410025</v>
      </c>
      <c r="AY1909">
        <v>1</v>
      </c>
      <c r="AZ1909">
        <v>0</v>
      </c>
      <c r="BA1909">
        <v>1864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CX1909">
        <f>Y1909*Source!I1984</f>
        <v>7.5624999999999998E-3</v>
      </c>
      <c r="CY1909">
        <f>AD1909</f>
        <v>0</v>
      </c>
      <c r="CZ1909">
        <f>AH1909</f>
        <v>0</v>
      </c>
      <c r="DA1909">
        <f>AL1909</f>
        <v>1</v>
      </c>
      <c r="DB1909">
        <f>ROUND((ROUND(AT1909*CZ1909,2)*1.25),2)</f>
        <v>0</v>
      </c>
      <c r="DC1909">
        <f>ROUND((ROUND(AT1909*AG1909,2)*1.25),2)</f>
        <v>0</v>
      </c>
    </row>
    <row r="1910" spans="1:107">
      <c r="A1910">
        <f>ROW(Source!A1984)</f>
        <v>1984</v>
      </c>
      <c r="B1910">
        <v>36401907</v>
      </c>
      <c r="C1910">
        <v>36410016</v>
      </c>
      <c r="D1910">
        <v>29172556</v>
      </c>
      <c r="E1910">
        <v>1</v>
      </c>
      <c r="F1910">
        <v>1</v>
      </c>
      <c r="G1910">
        <v>1</v>
      </c>
      <c r="H1910">
        <v>2</v>
      </c>
      <c r="I1910" t="s">
        <v>517</v>
      </c>
      <c r="J1910" t="s">
        <v>518</v>
      </c>
      <c r="K1910" t="s">
        <v>519</v>
      </c>
      <c r="L1910">
        <v>1368</v>
      </c>
      <c r="N1910">
        <v>1011</v>
      </c>
      <c r="O1910" t="s">
        <v>520</v>
      </c>
      <c r="P1910" t="s">
        <v>520</v>
      </c>
      <c r="Q1910">
        <v>1</v>
      </c>
      <c r="W1910">
        <v>0</v>
      </c>
      <c r="X1910">
        <v>-1302720870</v>
      </c>
      <c r="Y1910">
        <v>1.2500000000000001E-2</v>
      </c>
      <c r="AA1910">
        <v>0</v>
      </c>
      <c r="AB1910">
        <v>466.71</v>
      </c>
      <c r="AC1910">
        <v>449.82</v>
      </c>
      <c r="AD1910">
        <v>0</v>
      </c>
      <c r="AE1910">
        <v>0</v>
      </c>
      <c r="AF1910">
        <v>31.26</v>
      </c>
      <c r="AG1910">
        <v>13.5</v>
      </c>
      <c r="AH1910">
        <v>0</v>
      </c>
      <c r="AI1910">
        <v>1</v>
      </c>
      <c r="AJ1910">
        <v>14.93</v>
      </c>
      <c r="AK1910">
        <v>33.32</v>
      </c>
      <c r="AL1910">
        <v>1</v>
      </c>
      <c r="AN1910">
        <v>0</v>
      </c>
      <c r="AO1910">
        <v>1</v>
      </c>
      <c r="AP1910">
        <v>1</v>
      </c>
      <c r="AQ1910">
        <v>0</v>
      </c>
      <c r="AR1910">
        <v>0</v>
      </c>
      <c r="AS1910" t="s">
        <v>3</v>
      </c>
      <c r="AT1910">
        <v>0.01</v>
      </c>
      <c r="AU1910" t="s">
        <v>133</v>
      </c>
      <c r="AV1910">
        <v>0</v>
      </c>
      <c r="AW1910">
        <v>2</v>
      </c>
      <c r="AX1910">
        <v>36410026</v>
      </c>
      <c r="AY1910">
        <v>1</v>
      </c>
      <c r="AZ1910">
        <v>0</v>
      </c>
      <c r="BA1910">
        <v>1865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CX1910">
        <f>Y1910*Source!I1984</f>
        <v>7.5624999999999998E-3</v>
      </c>
      <c r="CY1910">
        <f>AB1910</f>
        <v>466.71</v>
      </c>
      <c r="CZ1910">
        <f>AF1910</f>
        <v>31.26</v>
      </c>
      <c r="DA1910">
        <f>AJ1910</f>
        <v>14.93</v>
      </c>
      <c r="DB1910">
        <f>ROUND((ROUND(AT1910*CZ1910,2)*1.25),2)</f>
        <v>0.39</v>
      </c>
      <c r="DC1910">
        <f>ROUND((ROUND(AT1910*AG1910,2)*1.25),2)</f>
        <v>0.18</v>
      </c>
    </row>
    <row r="1911" spans="1:107">
      <c r="A1911">
        <f>ROW(Source!A1984)</f>
        <v>1984</v>
      </c>
      <c r="B1911">
        <v>36401907</v>
      </c>
      <c r="C1911">
        <v>36410016</v>
      </c>
      <c r="D1911">
        <v>29174913</v>
      </c>
      <c r="E1911">
        <v>1</v>
      </c>
      <c r="F1911">
        <v>1</v>
      </c>
      <c r="G1911">
        <v>1</v>
      </c>
      <c r="H1911">
        <v>2</v>
      </c>
      <c r="I1911" t="s">
        <v>531</v>
      </c>
      <c r="J1911" t="s">
        <v>532</v>
      </c>
      <c r="K1911" t="s">
        <v>533</v>
      </c>
      <c r="L1911">
        <v>1368</v>
      </c>
      <c r="N1911">
        <v>1011</v>
      </c>
      <c r="O1911" t="s">
        <v>520</v>
      </c>
      <c r="P1911" t="s">
        <v>520</v>
      </c>
      <c r="Q1911">
        <v>1</v>
      </c>
      <c r="W1911">
        <v>0</v>
      </c>
      <c r="X1911">
        <v>458544584</v>
      </c>
      <c r="Y1911">
        <v>1.2500000000000001E-2</v>
      </c>
      <c r="AA1911">
        <v>0</v>
      </c>
      <c r="AB1911">
        <v>932.72</v>
      </c>
      <c r="AC1911">
        <v>386.51</v>
      </c>
      <c r="AD1911">
        <v>0</v>
      </c>
      <c r="AE1911">
        <v>0</v>
      </c>
      <c r="AF1911">
        <v>87.17</v>
      </c>
      <c r="AG1911">
        <v>11.6</v>
      </c>
      <c r="AH1911">
        <v>0</v>
      </c>
      <c r="AI1911">
        <v>1</v>
      </c>
      <c r="AJ1911">
        <v>10.7</v>
      </c>
      <c r="AK1911">
        <v>33.32</v>
      </c>
      <c r="AL1911">
        <v>1</v>
      </c>
      <c r="AN1911">
        <v>0</v>
      </c>
      <c r="AO1911">
        <v>1</v>
      </c>
      <c r="AP1911">
        <v>1</v>
      </c>
      <c r="AQ1911">
        <v>0</v>
      </c>
      <c r="AR1911">
        <v>0</v>
      </c>
      <c r="AS1911" t="s">
        <v>3</v>
      </c>
      <c r="AT1911">
        <v>0.01</v>
      </c>
      <c r="AU1911" t="s">
        <v>133</v>
      </c>
      <c r="AV1911">
        <v>0</v>
      </c>
      <c r="AW1911">
        <v>2</v>
      </c>
      <c r="AX1911">
        <v>36410027</v>
      </c>
      <c r="AY1911">
        <v>1</v>
      </c>
      <c r="AZ1911">
        <v>0</v>
      </c>
      <c r="BA1911">
        <v>1866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CX1911">
        <f>Y1911*Source!I1984</f>
        <v>7.5624999999999998E-3</v>
      </c>
      <c r="CY1911">
        <f>AB1911</f>
        <v>932.72</v>
      </c>
      <c r="CZ1911">
        <f>AF1911</f>
        <v>87.17</v>
      </c>
      <c r="DA1911">
        <f>AJ1911</f>
        <v>10.7</v>
      </c>
      <c r="DB1911">
        <f>ROUND((ROUND(AT1911*CZ1911,2)*1.25),2)</f>
        <v>1.0900000000000001</v>
      </c>
      <c r="DC1911">
        <f>ROUND((ROUND(AT1911*AG1911,2)*1.25),2)</f>
        <v>0.15</v>
      </c>
    </row>
    <row r="1912" spans="1:107">
      <c r="A1912">
        <f>ROW(Source!A1984)</f>
        <v>1984</v>
      </c>
      <c r="B1912">
        <v>36401907</v>
      </c>
      <c r="C1912">
        <v>36410016</v>
      </c>
      <c r="D1912">
        <v>29109386</v>
      </c>
      <c r="E1912">
        <v>1</v>
      </c>
      <c r="F1912">
        <v>1</v>
      </c>
      <c r="G1912">
        <v>1</v>
      </c>
      <c r="H1912">
        <v>3</v>
      </c>
      <c r="I1912" t="s">
        <v>682</v>
      </c>
      <c r="J1912" t="s">
        <v>683</v>
      </c>
      <c r="K1912" t="s">
        <v>684</v>
      </c>
      <c r="L1912">
        <v>1348</v>
      </c>
      <c r="N1912">
        <v>1009</v>
      </c>
      <c r="O1912" t="s">
        <v>30</v>
      </c>
      <c r="P1912" t="s">
        <v>30</v>
      </c>
      <c r="Q1912">
        <v>1000</v>
      </c>
      <c r="W1912">
        <v>0</v>
      </c>
      <c r="X1912">
        <v>-1262442712</v>
      </c>
      <c r="Y1912">
        <v>3.4099999999999998E-2</v>
      </c>
      <c r="AA1912">
        <v>55935.05</v>
      </c>
      <c r="AB1912">
        <v>0</v>
      </c>
      <c r="AC1912">
        <v>0</v>
      </c>
      <c r="AD1912">
        <v>0</v>
      </c>
      <c r="AE1912">
        <v>11300.01</v>
      </c>
      <c r="AF1912">
        <v>0</v>
      </c>
      <c r="AG1912">
        <v>0</v>
      </c>
      <c r="AH1912">
        <v>0</v>
      </c>
      <c r="AI1912">
        <v>4.95</v>
      </c>
      <c r="AJ1912">
        <v>1</v>
      </c>
      <c r="AK1912">
        <v>1</v>
      </c>
      <c r="AL1912">
        <v>1</v>
      </c>
      <c r="AN1912">
        <v>0</v>
      </c>
      <c r="AO1912">
        <v>1</v>
      </c>
      <c r="AP1912">
        <v>0</v>
      </c>
      <c r="AQ1912">
        <v>0</v>
      </c>
      <c r="AR1912">
        <v>0</v>
      </c>
      <c r="AS1912" t="s">
        <v>3</v>
      </c>
      <c r="AT1912">
        <v>3.4099999999999998E-2</v>
      </c>
      <c r="AU1912" t="s">
        <v>3</v>
      </c>
      <c r="AV1912">
        <v>0</v>
      </c>
      <c r="AW1912">
        <v>2</v>
      </c>
      <c r="AX1912">
        <v>36410028</v>
      </c>
      <c r="AY1912">
        <v>1</v>
      </c>
      <c r="AZ1912">
        <v>0</v>
      </c>
      <c r="BA1912">
        <v>1867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CX1912">
        <f>Y1912*Source!I1984</f>
        <v>2.06305E-2</v>
      </c>
      <c r="CY1912">
        <f>AA1912</f>
        <v>55935.05</v>
      </c>
      <c r="CZ1912">
        <f>AE1912</f>
        <v>11300.01</v>
      </c>
      <c r="DA1912">
        <f>AI1912</f>
        <v>4.95</v>
      </c>
      <c r="DB1912">
        <f>ROUND(ROUND(AT1912*CZ1912,2),2)</f>
        <v>385.33</v>
      </c>
      <c r="DC1912">
        <f>ROUND(ROUND(AT1912*AG1912,2),2)</f>
        <v>0</v>
      </c>
    </row>
    <row r="1913" spans="1:107">
      <c r="A1913">
        <f>ROW(Source!A1984)</f>
        <v>1984</v>
      </c>
      <c r="B1913">
        <v>36401907</v>
      </c>
      <c r="C1913">
        <v>36410016</v>
      </c>
      <c r="D1913">
        <v>29107800</v>
      </c>
      <c r="E1913">
        <v>1</v>
      </c>
      <c r="F1913">
        <v>1</v>
      </c>
      <c r="G1913">
        <v>1</v>
      </c>
      <c r="H1913">
        <v>3</v>
      </c>
      <c r="I1913" t="s">
        <v>545</v>
      </c>
      <c r="J1913" t="s">
        <v>546</v>
      </c>
      <c r="K1913" t="s">
        <v>547</v>
      </c>
      <c r="L1913">
        <v>1346</v>
      </c>
      <c r="N1913">
        <v>1009</v>
      </c>
      <c r="O1913" t="s">
        <v>160</v>
      </c>
      <c r="P1913" t="s">
        <v>160</v>
      </c>
      <c r="Q1913">
        <v>1</v>
      </c>
      <c r="W1913">
        <v>0</v>
      </c>
      <c r="X1913">
        <v>-1570619850</v>
      </c>
      <c r="Y1913">
        <v>0.01</v>
      </c>
      <c r="AA1913">
        <v>46.61</v>
      </c>
      <c r="AB1913">
        <v>0</v>
      </c>
      <c r="AC1913">
        <v>0</v>
      </c>
      <c r="AD1913">
        <v>0</v>
      </c>
      <c r="AE1913">
        <v>1.81</v>
      </c>
      <c r="AF1913">
        <v>0</v>
      </c>
      <c r="AG1913">
        <v>0</v>
      </c>
      <c r="AH1913">
        <v>0</v>
      </c>
      <c r="AI1913">
        <v>25.75</v>
      </c>
      <c r="AJ1913">
        <v>1</v>
      </c>
      <c r="AK1913">
        <v>1</v>
      </c>
      <c r="AL1913">
        <v>1</v>
      </c>
      <c r="AN1913">
        <v>0</v>
      </c>
      <c r="AO1913">
        <v>1</v>
      </c>
      <c r="AP1913">
        <v>0</v>
      </c>
      <c r="AQ1913">
        <v>0</v>
      </c>
      <c r="AR1913">
        <v>0</v>
      </c>
      <c r="AS1913" t="s">
        <v>3</v>
      </c>
      <c r="AT1913">
        <v>0.01</v>
      </c>
      <c r="AU1913" t="s">
        <v>3</v>
      </c>
      <c r="AV1913">
        <v>0</v>
      </c>
      <c r="AW1913">
        <v>2</v>
      </c>
      <c r="AX1913">
        <v>36410029</v>
      </c>
      <c r="AY1913">
        <v>1</v>
      </c>
      <c r="AZ1913">
        <v>0</v>
      </c>
      <c r="BA1913">
        <v>1868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CX1913">
        <f>Y1913*Source!I1984</f>
        <v>6.0499999999999998E-3</v>
      </c>
      <c r="CY1913">
        <f>AA1913</f>
        <v>46.61</v>
      </c>
      <c r="CZ1913">
        <f>AE1913</f>
        <v>1.81</v>
      </c>
      <c r="DA1913">
        <f>AI1913</f>
        <v>25.75</v>
      </c>
      <c r="DB1913">
        <f>ROUND(ROUND(AT1913*CZ1913,2),2)</f>
        <v>0.02</v>
      </c>
      <c r="DC1913">
        <f>ROUND(ROUND(AT1913*AG1913,2),2)</f>
        <v>0</v>
      </c>
    </row>
    <row r="1914" spans="1:107">
      <c r="A1914">
        <f>ROW(Source!A1984)</f>
        <v>1984</v>
      </c>
      <c r="B1914">
        <v>36401907</v>
      </c>
      <c r="C1914">
        <v>36410016</v>
      </c>
      <c r="D1914">
        <v>29109603</v>
      </c>
      <c r="E1914">
        <v>1</v>
      </c>
      <c r="F1914">
        <v>1</v>
      </c>
      <c r="G1914">
        <v>1</v>
      </c>
      <c r="H1914">
        <v>3</v>
      </c>
      <c r="I1914" t="s">
        <v>685</v>
      </c>
      <c r="J1914" t="s">
        <v>686</v>
      </c>
      <c r="K1914" t="s">
        <v>687</v>
      </c>
      <c r="L1914">
        <v>1327</v>
      </c>
      <c r="N1914">
        <v>1005</v>
      </c>
      <c r="O1914" t="s">
        <v>155</v>
      </c>
      <c r="P1914" t="s">
        <v>155</v>
      </c>
      <c r="Q1914">
        <v>1</v>
      </c>
      <c r="W1914">
        <v>0</v>
      </c>
      <c r="X1914">
        <v>1399429038</v>
      </c>
      <c r="Y1914">
        <v>112</v>
      </c>
      <c r="AA1914">
        <v>54.06</v>
      </c>
      <c r="AB1914">
        <v>0</v>
      </c>
      <c r="AC1914">
        <v>0</v>
      </c>
      <c r="AD1914">
        <v>0</v>
      </c>
      <c r="AE1914">
        <v>55.16</v>
      </c>
      <c r="AF1914">
        <v>0</v>
      </c>
      <c r="AG1914">
        <v>0</v>
      </c>
      <c r="AH1914">
        <v>0</v>
      </c>
      <c r="AI1914">
        <v>0.98</v>
      </c>
      <c r="AJ1914">
        <v>1</v>
      </c>
      <c r="AK1914">
        <v>1</v>
      </c>
      <c r="AL1914">
        <v>1</v>
      </c>
      <c r="AN1914">
        <v>0</v>
      </c>
      <c r="AO1914">
        <v>1</v>
      </c>
      <c r="AP1914">
        <v>0</v>
      </c>
      <c r="AQ1914">
        <v>0</v>
      </c>
      <c r="AR1914">
        <v>0</v>
      </c>
      <c r="AS1914" t="s">
        <v>3</v>
      </c>
      <c r="AT1914">
        <v>112</v>
      </c>
      <c r="AU1914" t="s">
        <v>3</v>
      </c>
      <c r="AV1914">
        <v>0</v>
      </c>
      <c r="AW1914">
        <v>2</v>
      </c>
      <c r="AX1914">
        <v>36410030</v>
      </c>
      <c r="AY1914">
        <v>1</v>
      </c>
      <c r="AZ1914">
        <v>0</v>
      </c>
      <c r="BA1914">
        <v>1869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CX1914">
        <f>Y1914*Source!I1984</f>
        <v>67.759999999999991</v>
      </c>
      <c r="CY1914">
        <f>AA1914</f>
        <v>54.06</v>
      </c>
      <c r="CZ1914">
        <f>AE1914</f>
        <v>55.16</v>
      </c>
      <c r="DA1914">
        <f>AI1914</f>
        <v>0.98</v>
      </c>
      <c r="DB1914">
        <f>ROUND(ROUND(AT1914*CZ1914,2),2)</f>
        <v>6177.92</v>
      </c>
      <c r="DC1914">
        <f>ROUND(ROUND(AT1914*AG1914,2),2)</f>
        <v>0</v>
      </c>
    </row>
    <row r="1915" spans="1:107">
      <c r="A1915">
        <f>ROW(Source!A1985)</f>
        <v>1985</v>
      </c>
      <c r="B1915">
        <v>36401907</v>
      </c>
      <c r="C1915">
        <v>36410031</v>
      </c>
      <c r="D1915">
        <v>29364679</v>
      </c>
      <c r="E1915">
        <v>1</v>
      </c>
      <c r="F1915">
        <v>1</v>
      </c>
      <c r="G1915">
        <v>1</v>
      </c>
      <c r="H1915">
        <v>1</v>
      </c>
      <c r="I1915" t="s">
        <v>688</v>
      </c>
      <c r="J1915" t="s">
        <v>3</v>
      </c>
      <c r="K1915" t="s">
        <v>689</v>
      </c>
      <c r="L1915">
        <v>1369</v>
      </c>
      <c r="N1915">
        <v>1013</v>
      </c>
      <c r="O1915" t="s">
        <v>514</v>
      </c>
      <c r="P1915" t="s">
        <v>514</v>
      </c>
      <c r="Q1915">
        <v>1</v>
      </c>
      <c r="W1915">
        <v>0</v>
      </c>
      <c r="X1915">
        <v>931378261</v>
      </c>
      <c r="Y1915">
        <v>35.052</v>
      </c>
      <c r="AA1915">
        <v>0</v>
      </c>
      <c r="AB1915">
        <v>0</v>
      </c>
      <c r="AC1915">
        <v>0</v>
      </c>
      <c r="AD1915">
        <v>316.85000000000002</v>
      </c>
      <c r="AE1915">
        <v>0</v>
      </c>
      <c r="AF1915">
        <v>0</v>
      </c>
      <c r="AG1915">
        <v>0</v>
      </c>
      <c r="AH1915">
        <v>316.85000000000002</v>
      </c>
      <c r="AI1915">
        <v>1</v>
      </c>
      <c r="AJ1915">
        <v>1</v>
      </c>
      <c r="AK1915">
        <v>1</v>
      </c>
      <c r="AL1915">
        <v>1</v>
      </c>
      <c r="AN1915">
        <v>0</v>
      </c>
      <c r="AO1915">
        <v>1</v>
      </c>
      <c r="AP1915">
        <v>1</v>
      </c>
      <c r="AQ1915">
        <v>0</v>
      </c>
      <c r="AR1915">
        <v>0</v>
      </c>
      <c r="AS1915" t="s">
        <v>3</v>
      </c>
      <c r="AT1915">
        <v>30.48</v>
      </c>
      <c r="AU1915" t="s">
        <v>134</v>
      </c>
      <c r="AV1915">
        <v>1</v>
      </c>
      <c r="AW1915">
        <v>2</v>
      </c>
      <c r="AX1915">
        <v>36410044</v>
      </c>
      <c r="AY1915">
        <v>2</v>
      </c>
      <c r="AZ1915">
        <v>131072</v>
      </c>
      <c r="BA1915">
        <v>1870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CX1915">
        <f>Y1915*Source!I1985</f>
        <v>1.0515600000000001</v>
      </c>
      <c r="CY1915">
        <f>AD1915</f>
        <v>316.85000000000002</v>
      </c>
      <c r="CZ1915">
        <f>AH1915</f>
        <v>316.85000000000002</v>
      </c>
      <c r="DA1915">
        <f>AL1915</f>
        <v>1</v>
      </c>
      <c r="DB1915">
        <f>ROUND((ROUND(AT1915*CZ1915,2)*1.15),2)</f>
        <v>11106.23</v>
      </c>
      <c r="DC1915">
        <f>ROUND((ROUND(AT1915*AG1915,2)*1.15),2)</f>
        <v>0</v>
      </c>
    </row>
    <row r="1916" spans="1:107">
      <c r="A1916">
        <f>ROW(Source!A1985)</f>
        <v>1985</v>
      </c>
      <c r="B1916">
        <v>36401907</v>
      </c>
      <c r="C1916">
        <v>36410031</v>
      </c>
      <c r="D1916">
        <v>121548</v>
      </c>
      <c r="E1916">
        <v>1</v>
      </c>
      <c r="F1916">
        <v>1</v>
      </c>
      <c r="G1916">
        <v>1</v>
      </c>
      <c r="H1916">
        <v>1</v>
      </c>
      <c r="I1916" t="s">
        <v>35</v>
      </c>
      <c r="J1916" t="s">
        <v>3</v>
      </c>
      <c r="K1916" t="s">
        <v>515</v>
      </c>
      <c r="L1916">
        <v>608254</v>
      </c>
      <c r="N1916">
        <v>1013</v>
      </c>
      <c r="O1916" t="s">
        <v>516</v>
      </c>
      <c r="P1916" t="s">
        <v>516</v>
      </c>
      <c r="Q1916">
        <v>1</v>
      </c>
      <c r="W1916">
        <v>0</v>
      </c>
      <c r="X1916">
        <v>-185737400</v>
      </c>
      <c r="Y1916">
        <v>0.03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1</v>
      </c>
      <c r="AJ1916">
        <v>1</v>
      </c>
      <c r="AK1916">
        <v>1</v>
      </c>
      <c r="AL1916">
        <v>1</v>
      </c>
      <c r="AN1916">
        <v>0</v>
      </c>
      <c r="AO1916">
        <v>1</v>
      </c>
      <c r="AP1916">
        <v>0</v>
      </c>
      <c r="AQ1916">
        <v>0</v>
      </c>
      <c r="AR1916">
        <v>0</v>
      </c>
      <c r="AS1916" t="s">
        <v>3</v>
      </c>
      <c r="AT1916">
        <v>0.03</v>
      </c>
      <c r="AU1916" t="s">
        <v>3</v>
      </c>
      <c r="AV1916">
        <v>2</v>
      </c>
      <c r="AW1916">
        <v>2</v>
      </c>
      <c r="AX1916">
        <v>36410045</v>
      </c>
      <c r="AY1916">
        <v>1</v>
      </c>
      <c r="AZ1916">
        <v>0</v>
      </c>
      <c r="BA1916">
        <v>1871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CX1916">
        <f>Y1916*Source!I1985</f>
        <v>8.9999999999999998E-4</v>
      </c>
      <c r="CY1916">
        <f>AD1916</f>
        <v>0</v>
      </c>
      <c r="CZ1916">
        <f>AH1916</f>
        <v>0</v>
      </c>
      <c r="DA1916">
        <f>AL1916</f>
        <v>1</v>
      </c>
      <c r="DB1916">
        <f t="shared" ref="DB1916:DB1926" si="301">ROUND(ROUND(AT1916*CZ1916,2),2)</f>
        <v>0</v>
      </c>
      <c r="DC1916">
        <f t="shared" ref="DC1916:DC1926" si="302">ROUND(ROUND(AT1916*AG1916,2),2)</f>
        <v>0</v>
      </c>
    </row>
    <row r="1917" spans="1:107">
      <c r="A1917">
        <f>ROW(Source!A1985)</f>
        <v>1985</v>
      </c>
      <c r="B1917">
        <v>36401907</v>
      </c>
      <c r="C1917">
        <v>36410031</v>
      </c>
      <c r="D1917">
        <v>29172362</v>
      </c>
      <c r="E1917">
        <v>1</v>
      </c>
      <c r="F1917">
        <v>1</v>
      </c>
      <c r="G1917">
        <v>1</v>
      </c>
      <c r="H1917">
        <v>2</v>
      </c>
      <c r="I1917" t="s">
        <v>690</v>
      </c>
      <c r="J1917" t="s">
        <v>691</v>
      </c>
      <c r="K1917" t="s">
        <v>692</v>
      </c>
      <c r="L1917">
        <v>1368</v>
      </c>
      <c r="N1917">
        <v>1011</v>
      </c>
      <c r="O1917" t="s">
        <v>520</v>
      </c>
      <c r="P1917" t="s">
        <v>520</v>
      </c>
      <c r="Q1917">
        <v>1</v>
      </c>
      <c r="W1917">
        <v>0</v>
      </c>
      <c r="X1917">
        <v>2071614860</v>
      </c>
      <c r="Y1917">
        <v>0.03</v>
      </c>
      <c r="AA1917">
        <v>0</v>
      </c>
      <c r="AB1917">
        <v>1113.56</v>
      </c>
      <c r="AC1917">
        <v>449.82</v>
      </c>
      <c r="AD1917">
        <v>0</v>
      </c>
      <c r="AE1917">
        <v>0</v>
      </c>
      <c r="AF1917">
        <v>134.65</v>
      </c>
      <c r="AG1917">
        <v>13.5</v>
      </c>
      <c r="AH1917">
        <v>0</v>
      </c>
      <c r="AI1917">
        <v>1</v>
      </c>
      <c r="AJ1917">
        <v>8.27</v>
      </c>
      <c r="AK1917">
        <v>33.32</v>
      </c>
      <c r="AL1917">
        <v>1</v>
      </c>
      <c r="AN1917">
        <v>0</v>
      </c>
      <c r="AO1917">
        <v>1</v>
      </c>
      <c r="AP1917">
        <v>0</v>
      </c>
      <c r="AQ1917">
        <v>0</v>
      </c>
      <c r="AR1917">
        <v>0</v>
      </c>
      <c r="AS1917" t="s">
        <v>3</v>
      </c>
      <c r="AT1917">
        <v>0.03</v>
      </c>
      <c r="AU1917" t="s">
        <v>3</v>
      </c>
      <c r="AV1917">
        <v>0</v>
      </c>
      <c r="AW1917">
        <v>2</v>
      </c>
      <c r="AX1917">
        <v>36410046</v>
      </c>
      <c r="AY1917">
        <v>1</v>
      </c>
      <c r="AZ1917">
        <v>0</v>
      </c>
      <c r="BA1917">
        <v>1872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CX1917">
        <f>Y1917*Source!I1985</f>
        <v>8.9999999999999998E-4</v>
      </c>
      <c r="CY1917">
        <f>AB1917</f>
        <v>1113.56</v>
      </c>
      <c r="CZ1917">
        <f>AF1917</f>
        <v>134.65</v>
      </c>
      <c r="DA1917">
        <f>AJ1917</f>
        <v>8.27</v>
      </c>
      <c r="DB1917">
        <f t="shared" si="301"/>
        <v>4.04</v>
      </c>
      <c r="DC1917">
        <f t="shared" si="302"/>
        <v>0.41</v>
      </c>
    </row>
    <row r="1918" spans="1:107">
      <c r="A1918">
        <f>ROW(Source!A1985)</f>
        <v>1985</v>
      </c>
      <c r="B1918">
        <v>36401907</v>
      </c>
      <c r="C1918">
        <v>36410031</v>
      </c>
      <c r="D1918">
        <v>29174913</v>
      </c>
      <c r="E1918">
        <v>1</v>
      </c>
      <c r="F1918">
        <v>1</v>
      </c>
      <c r="G1918">
        <v>1</v>
      </c>
      <c r="H1918">
        <v>2</v>
      </c>
      <c r="I1918" t="s">
        <v>531</v>
      </c>
      <c r="J1918" t="s">
        <v>532</v>
      </c>
      <c r="K1918" t="s">
        <v>533</v>
      </c>
      <c r="L1918">
        <v>1368</v>
      </c>
      <c r="N1918">
        <v>1011</v>
      </c>
      <c r="O1918" t="s">
        <v>520</v>
      </c>
      <c r="P1918" t="s">
        <v>520</v>
      </c>
      <c r="Q1918">
        <v>1</v>
      </c>
      <c r="W1918">
        <v>0</v>
      </c>
      <c r="X1918">
        <v>458544584</v>
      </c>
      <c r="Y1918">
        <v>0.02</v>
      </c>
      <c r="AA1918">
        <v>0</v>
      </c>
      <c r="AB1918">
        <v>932.72</v>
      </c>
      <c r="AC1918">
        <v>386.51</v>
      </c>
      <c r="AD1918">
        <v>0</v>
      </c>
      <c r="AE1918">
        <v>0</v>
      </c>
      <c r="AF1918">
        <v>87.17</v>
      </c>
      <c r="AG1918">
        <v>11.6</v>
      </c>
      <c r="AH1918">
        <v>0</v>
      </c>
      <c r="AI1918">
        <v>1</v>
      </c>
      <c r="AJ1918">
        <v>10.7</v>
      </c>
      <c r="AK1918">
        <v>33.32</v>
      </c>
      <c r="AL1918">
        <v>1</v>
      </c>
      <c r="AN1918">
        <v>0</v>
      </c>
      <c r="AO1918">
        <v>1</v>
      </c>
      <c r="AP1918">
        <v>0</v>
      </c>
      <c r="AQ1918">
        <v>0</v>
      </c>
      <c r="AR1918">
        <v>0</v>
      </c>
      <c r="AS1918" t="s">
        <v>3</v>
      </c>
      <c r="AT1918">
        <v>0.02</v>
      </c>
      <c r="AU1918" t="s">
        <v>3</v>
      </c>
      <c r="AV1918">
        <v>0</v>
      </c>
      <c r="AW1918">
        <v>2</v>
      </c>
      <c r="AX1918">
        <v>36410047</v>
      </c>
      <c r="AY1918">
        <v>1</v>
      </c>
      <c r="AZ1918">
        <v>0</v>
      </c>
      <c r="BA1918">
        <v>1873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CX1918">
        <f>Y1918*Source!I1985</f>
        <v>5.9999999999999995E-4</v>
      </c>
      <c r="CY1918">
        <f>AB1918</f>
        <v>932.72</v>
      </c>
      <c r="CZ1918">
        <f>AF1918</f>
        <v>87.17</v>
      </c>
      <c r="DA1918">
        <f>AJ1918</f>
        <v>10.7</v>
      </c>
      <c r="DB1918">
        <f t="shared" si="301"/>
        <v>1.74</v>
      </c>
      <c r="DC1918">
        <f t="shared" si="302"/>
        <v>0.23</v>
      </c>
    </row>
    <row r="1919" spans="1:107">
      <c r="A1919">
        <f>ROW(Source!A1985)</f>
        <v>1985</v>
      </c>
      <c r="B1919">
        <v>36401907</v>
      </c>
      <c r="C1919">
        <v>36410031</v>
      </c>
      <c r="D1919">
        <v>29114246</v>
      </c>
      <c r="E1919">
        <v>1</v>
      </c>
      <c r="F1919">
        <v>1</v>
      </c>
      <c r="G1919">
        <v>1</v>
      </c>
      <c r="H1919">
        <v>3</v>
      </c>
      <c r="I1919" t="s">
        <v>693</v>
      </c>
      <c r="J1919" t="s">
        <v>694</v>
      </c>
      <c r="K1919" t="s">
        <v>695</v>
      </c>
      <c r="L1919">
        <v>1346</v>
      </c>
      <c r="N1919">
        <v>1009</v>
      </c>
      <c r="O1919" t="s">
        <v>160</v>
      </c>
      <c r="P1919" t="s">
        <v>160</v>
      </c>
      <c r="Q1919">
        <v>1</v>
      </c>
      <c r="W1919">
        <v>0</v>
      </c>
      <c r="X1919">
        <v>-421273247</v>
      </c>
      <c r="Y1919">
        <v>1.5</v>
      </c>
      <c r="AA1919">
        <v>83.08</v>
      </c>
      <c r="AB1919">
        <v>0</v>
      </c>
      <c r="AC1919">
        <v>0</v>
      </c>
      <c r="AD1919">
        <v>0</v>
      </c>
      <c r="AE1919">
        <v>9.0399999999999991</v>
      </c>
      <c r="AF1919">
        <v>0</v>
      </c>
      <c r="AG1919">
        <v>0</v>
      </c>
      <c r="AH1919">
        <v>0</v>
      </c>
      <c r="AI1919">
        <v>9.19</v>
      </c>
      <c r="AJ1919">
        <v>1</v>
      </c>
      <c r="AK1919">
        <v>1</v>
      </c>
      <c r="AL1919">
        <v>1</v>
      </c>
      <c r="AN1919">
        <v>0</v>
      </c>
      <c r="AO1919">
        <v>1</v>
      </c>
      <c r="AP1919">
        <v>0</v>
      </c>
      <c r="AQ1919">
        <v>0</v>
      </c>
      <c r="AR1919">
        <v>0</v>
      </c>
      <c r="AS1919" t="s">
        <v>3</v>
      </c>
      <c r="AT1919">
        <v>1.5</v>
      </c>
      <c r="AU1919" t="s">
        <v>3</v>
      </c>
      <c r="AV1919">
        <v>0</v>
      </c>
      <c r="AW1919">
        <v>2</v>
      </c>
      <c r="AX1919">
        <v>36410048</v>
      </c>
      <c r="AY1919">
        <v>1</v>
      </c>
      <c r="AZ1919">
        <v>0</v>
      </c>
      <c r="BA1919">
        <v>1874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CX1919">
        <f>Y1919*Source!I1985</f>
        <v>4.4999999999999998E-2</v>
      </c>
      <c r="CY1919">
        <f t="shared" ref="CY1919:CY1926" si="303">AA1919</f>
        <v>83.08</v>
      </c>
      <c r="CZ1919">
        <f t="shared" ref="CZ1919:CZ1926" si="304">AE1919</f>
        <v>9.0399999999999991</v>
      </c>
      <c r="DA1919">
        <f t="shared" ref="DA1919:DA1926" si="305">AI1919</f>
        <v>9.19</v>
      </c>
      <c r="DB1919">
        <f t="shared" si="301"/>
        <v>13.56</v>
      </c>
      <c r="DC1919">
        <f t="shared" si="302"/>
        <v>0</v>
      </c>
    </row>
    <row r="1920" spans="1:107">
      <c r="A1920">
        <f>ROW(Source!A1985)</f>
        <v>1985</v>
      </c>
      <c r="B1920">
        <v>36401907</v>
      </c>
      <c r="C1920">
        <v>36410031</v>
      </c>
      <c r="D1920">
        <v>29110838</v>
      </c>
      <c r="E1920">
        <v>1</v>
      </c>
      <c r="F1920">
        <v>1</v>
      </c>
      <c r="G1920">
        <v>1</v>
      </c>
      <c r="H1920">
        <v>3</v>
      </c>
      <c r="I1920" t="s">
        <v>696</v>
      </c>
      <c r="J1920" t="s">
        <v>697</v>
      </c>
      <c r="K1920" t="s">
        <v>698</v>
      </c>
      <c r="L1920">
        <v>1346</v>
      </c>
      <c r="N1920">
        <v>1009</v>
      </c>
      <c r="O1920" t="s">
        <v>160</v>
      </c>
      <c r="P1920" t="s">
        <v>160</v>
      </c>
      <c r="Q1920">
        <v>1</v>
      </c>
      <c r="W1920">
        <v>0</v>
      </c>
      <c r="X1920">
        <v>-667794164</v>
      </c>
      <c r="Y1920">
        <v>0.42</v>
      </c>
      <c r="AA1920">
        <v>100.04</v>
      </c>
      <c r="AB1920">
        <v>0</v>
      </c>
      <c r="AC1920">
        <v>0</v>
      </c>
      <c r="AD1920">
        <v>0</v>
      </c>
      <c r="AE1920">
        <v>30.5</v>
      </c>
      <c r="AF1920">
        <v>0</v>
      </c>
      <c r="AG1920">
        <v>0</v>
      </c>
      <c r="AH1920">
        <v>0</v>
      </c>
      <c r="AI1920">
        <v>3.28</v>
      </c>
      <c r="AJ1920">
        <v>1</v>
      </c>
      <c r="AK1920">
        <v>1</v>
      </c>
      <c r="AL1920">
        <v>1</v>
      </c>
      <c r="AN1920">
        <v>0</v>
      </c>
      <c r="AO1920">
        <v>1</v>
      </c>
      <c r="AP1920">
        <v>0</v>
      </c>
      <c r="AQ1920">
        <v>0</v>
      </c>
      <c r="AR1920">
        <v>0</v>
      </c>
      <c r="AS1920" t="s">
        <v>3</v>
      </c>
      <c r="AT1920">
        <v>0.42</v>
      </c>
      <c r="AU1920" t="s">
        <v>3</v>
      </c>
      <c r="AV1920">
        <v>0</v>
      </c>
      <c r="AW1920">
        <v>2</v>
      </c>
      <c r="AX1920">
        <v>36410049</v>
      </c>
      <c r="AY1920">
        <v>1</v>
      </c>
      <c r="AZ1920">
        <v>0</v>
      </c>
      <c r="BA1920">
        <v>1875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CX1920">
        <f>Y1920*Source!I1985</f>
        <v>1.2599999999999998E-2</v>
      </c>
      <c r="CY1920">
        <f t="shared" si="303"/>
        <v>100.04</v>
      </c>
      <c r="CZ1920">
        <f t="shared" si="304"/>
        <v>30.5</v>
      </c>
      <c r="DA1920">
        <f t="shared" si="305"/>
        <v>3.28</v>
      </c>
      <c r="DB1920">
        <f t="shared" si="301"/>
        <v>12.81</v>
      </c>
      <c r="DC1920">
        <f t="shared" si="302"/>
        <v>0</v>
      </c>
    </row>
    <row r="1921" spans="1:107">
      <c r="A1921">
        <f>ROW(Source!A1985)</f>
        <v>1985</v>
      </c>
      <c r="B1921">
        <v>36401907</v>
      </c>
      <c r="C1921">
        <v>36410031</v>
      </c>
      <c r="D1921">
        <v>29149204</v>
      </c>
      <c r="E1921">
        <v>1</v>
      </c>
      <c r="F1921">
        <v>1</v>
      </c>
      <c r="G1921">
        <v>1</v>
      </c>
      <c r="H1921">
        <v>3</v>
      </c>
      <c r="I1921" t="s">
        <v>699</v>
      </c>
      <c r="J1921" t="s">
        <v>700</v>
      </c>
      <c r="K1921" t="s">
        <v>701</v>
      </c>
      <c r="L1921">
        <v>1348</v>
      </c>
      <c r="N1921">
        <v>1009</v>
      </c>
      <c r="O1921" t="s">
        <v>30</v>
      </c>
      <c r="P1921" t="s">
        <v>30</v>
      </c>
      <c r="Q1921">
        <v>1000</v>
      </c>
      <c r="W1921">
        <v>0</v>
      </c>
      <c r="X1921">
        <v>-1132764130</v>
      </c>
      <c r="Y1921">
        <v>3.15E-3</v>
      </c>
      <c r="AA1921">
        <v>4978.46</v>
      </c>
      <c r="AB1921">
        <v>0</v>
      </c>
      <c r="AC1921">
        <v>0</v>
      </c>
      <c r="AD1921">
        <v>0</v>
      </c>
      <c r="AE1921">
        <v>729.98</v>
      </c>
      <c r="AF1921">
        <v>0</v>
      </c>
      <c r="AG1921">
        <v>0</v>
      </c>
      <c r="AH1921">
        <v>0</v>
      </c>
      <c r="AI1921">
        <v>6.82</v>
      </c>
      <c r="AJ1921">
        <v>1</v>
      </c>
      <c r="AK1921">
        <v>1</v>
      </c>
      <c r="AL1921">
        <v>1</v>
      </c>
      <c r="AN1921">
        <v>0</v>
      </c>
      <c r="AO1921">
        <v>1</v>
      </c>
      <c r="AP1921">
        <v>0</v>
      </c>
      <c r="AQ1921">
        <v>0</v>
      </c>
      <c r="AR1921">
        <v>0</v>
      </c>
      <c r="AS1921" t="s">
        <v>3</v>
      </c>
      <c r="AT1921">
        <v>3.15E-3</v>
      </c>
      <c r="AU1921" t="s">
        <v>3</v>
      </c>
      <c r="AV1921">
        <v>0</v>
      </c>
      <c r="AW1921">
        <v>2</v>
      </c>
      <c r="AX1921">
        <v>36410050</v>
      </c>
      <c r="AY1921">
        <v>1</v>
      </c>
      <c r="AZ1921">
        <v>0</v>
      </c>
      <c r="BA1921">
        <v>1876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CX1921">
        <f>Y1921*Source!I1985</f>
        <v>9.4499999999999993E-5</v>
      </c>
      <c r="CY1921">
        <f t="shared" si="303"/>
        <v>4978.46</v>
      </c>
      <c r="CZ1921">
        <f t="shared" si="304"/>
        <v>729.98</v>
      </c>
      <c r="DA1921">
        <f t="shared" si="305"/>
        <v>6.82</v>
      </c>
      <c r="DB1921">
        <f t="shared" si="301"/>
        <v>2.2999999999999998</v>
      </c>
      <c r="DC1921">
        <f t="shared" si="302"/>
        <v>0</v>
      </c>
    </row>
    <row r="1922" spans="1:107">
      <c r="A1922">
        <f>ROW(Source!A1985)</f>
        <v>1985</v>
      </c>
      <c r="B1922">
        <v>36401907</v>
      </c>
      <c r="C1922">
        <v>36410031</v>
      </c>
      <c r="D1922">
        <v>29156251</v>
      </c>
      <c r="E1922">
        <v>1</v>
      </c>
      <c r="F1922">
        <v>1</v>
      </c>
      <c r="G1922">
        <v>1</v>
      </c>
      <c r="H1922">
        <v>3</v>
      </c>
      <c r="I1922" t="s">
        <v>235</v>
      </c>
      <c r="J1922" t="s">
        <v>238</v>
      </c>
      <c r="K1922" t="s">
        <v>236</v>
      </c>
      <c r="L1922">
        <v>1354</v>
      </c>
      <c r="N1922">
        <v>1010</v>
      </c>
      <c r="O1922" t="s">
        <v>237</v>
      </c>
      <c r="P1922" t="s">
        <v>237</v>
      </c>
      <c r="Q1922">
        <v>1</v>
      </c>
      <c r="W1922">
        <v>0</v>
      </c>
      <c r="X1922">
        <v>-652224790</v>
      </c>
      <c r="Y1922">
        <v>66.666667000000004</v>
      </c>
      <c r="AA1922">
        <v>61.42</v>
      </c>
      <c r="AB1922">
        <v>0</v>
      </c>
      <c r="AC1922">
        <v>0</v>
      </c>
      <c r="AD1922">
        <v>0</v>
      </c>
      <c r="AE1922">
        <v>7.62</v>
      </c>
      <c r="AF1922">
        <v>0</v>
      </c>
      <c r="AG1922">
        <v>0</v>
      </c>
      <c r="AH1922">
        <v>0</v>
      </c>
      <c r="AI1922">
        <v>8.06</v>
      </c>
      <c r="AJ1922">
        <v>1</v>
      </c>
      <c r="AK1922">
        <v>1</v>
      </c>
      <c r="AL1922">
        <v>1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 t="s">
        <v>3</v>
      </c>
      <c r="AT1922">
        <v>66.666667000000004</v>
      </c>
      <c r="AU1922" t="s">
        <v>3</v>
      </c>
      <c r="AV1922">
        <v>0</v>
      </c>
      <c r="AW1922">
        <v>1</v>
      </c>
      <c r="AX1922">
        <v>-1</v>
      </c>
      <c r="AY1922">
        <v>0</v>
      </c>
      <c r="AZ1922">
        <v>0</v>
      </c>
      <c r="BA1922" t="s">
        <v>3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CX1922">
        <f>Y1922*Source!I1985</f>
        <v>2.0000000099999999</v>
      </c>
      <c r="CY1922">
        <f t="shared" si="303"/>
        <v>61.42</v>
      </c>
      <c r="CZ1922">
        <f t="shared" si="304"/>
        <v>7.62</v>
      </c>
      <c r="DA1922">
        <f t="shared" si="305"/>
        <v>8.06</v>
      </c>
      <c r="DB1922">
        <f t="shared" si="301"/>
        <v>508</v>
      </c>
      <c r="DC1922">
        <f t="shared" si="302"/>
        <v>0</v>
      </c>
    </row>
    <row r="1923" spans="1:107">
      <c r="A1923">
        <f>ROW(Source!A1985)</f>
        <v>1985</v>
      </c>
      <c r="B1923">
        <v>36401907</v>
      </c>
      <c r="C1923">
        <v>36410031</v>
      </c>
      <c r="D1923">
        <v>29156254</v>
      </c>
      <c r="E1923">
        <v>1</v>
      </c>
      <c r="F1923">
        <v>1</v>
      </c>
      <c r="G1923">
        <v>1</v>
      </c>
      <c r="H1923">
        <v>3</v>
      </c>
      <c r="I1923" t="s">
        <v>301</v>
      </c>
      <c r="J1923" t="s">
        <v>303</v>
      </c>
      <c r="K1923" t="s">
        <v>302</v>
      </c>
      <c r="L1923">
        <v>1354</v>
      </c>
      <c r="N1923">
        <v>1010</v>
      </c>
      <c r="O1923" t="s">
        <v>237</v>
      </c>
      <c r="P1923" t="s">
        <v>237</v>
      </c>
      <c r="Q1923">
        <v>1</v>
      </c>
      <c r="W1923">
        <v>0</v>
      </c>
      <c r="X1923">
        <v>-1484870884</v>
      </c>
      <c r="Y1923">
        <v>33.333333000000003</v>
      </c>
      <c r="AA1923">
        <v>77.94</v>
      </c>
      <c r="AB1923">
        <v>0</v>
      </c>
      <c r="AC1923">
        <v>0</v>
      </c>
      <c r="AD1923">
        <v>0</v>
      </c>
      <c r="AE1923">
        <v>9.01</v>
      </c>
      <c r="AF1923">
        <v>0</v>
      </c>
      <c r="AG1923">
        <v>0</v>
      </c>
      <c r="AH1923">
        <v>0</v>
      </c>
      <c r="AI1923">
        <v>8.65</v>
      </c>
      <c r="AJ1923">
        <v>1</v>
      </c>
      <c r="AK1923">
        <v>1</v>
      </c>
      <c r="AL1923">
        <v>1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 t="s">
        <v>3</v>
      </c>
      <c r="AT1923">
        <v>33.333333000000003</v>
      </c>
      <c r="AU1923" t="s">
        <v>3</v>
      </c>
      <c r="AV1923">
        <v>0</v>
      </c>
      <c r="AW1923">
        <v>1</v>
      </c>
      <c r="AX1923">
        <v>-1</v>
      </c>
      <c r="AY1923">
        <v>0</v>
      </c>
      <c r="AZ1923">
        <v>0</v>
      </c>
      <c r="BA1923" t="s">
        <v>3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CX1923">
        <f>Y1923*Source!I1985</f>
        <v>0.99999999000000006</v>
      </c>
      <c r="CY1923">
        <f t="shared" si="303"/>
        <v>77.94</v>
      </c>
      <c r="CZ1923">
        <f t="shared" si="304"/>
        <v>9.01</v>
      </c>
      <c r="DA1923">
        <f t="shared" si="305"/>
        <v>8.65</v>
      </c>
      <c r="DB1923">
        <f t="shared" si="301"/>
        <v>300.33</v>
      </c>
      <c r="DC1923">
        <f t="shared" si="302"/>
        <v>0</v>
      </c>
    </row>
    <row r="1924" spans="1:107">
      <c r="A1924">
        <f>ROW(Source!A1985)</f>
        <v>1985</v>
      </c>
      <c r="B1924">
        <v>36401907</v>
      </c>
      <c r="C1924">
        <v>36410031</v>
      </c>
      <c r="D1924">
        <v>29156142</v>
      </c>
      <c r="E1924">
        <v>1</v>
      </c>
      <c r="F1924">
        <v>1</v>
      </c>
      <c r="G1924">
        <v>1</v>
      </c>
      <c r="H1924">
        <v>3</v>
      </c>
      <c r="I1924" t="s">
        <v>230</v>
      </c>
      <c r="J1924" t="s">
        <v>233</v>
      </c>
      <c r="K1924" t="s">
        <v>231</v>
      </c>
      <c r="L1924">
        <v>1356</v>
      </c>
      <c r="N1924">
        <v>1010</v>
      </c>
      <c r="O1924" t="s">
        <v>232</v>
      </c>
      <c r="P1924" t="s">
        <v>232</v>
      </c>
      <c r="Q1924">
        <v>1000</v>
      </c>
      <c r="W1924">
        <v>0</v>
      </c>
      <c r="X1924">
        <v>-1152774928</v>
      </c>
      <c r="Y1924">
        <v>0.1</v>
      </c>
      <c r="AA1924">
        <v>5955.29</v>
      </c>
      <c r="AB1924">
        <v>0</v>
      </c>
      <c r="AC1924">
        <v>0</v>
      </c>
      <c r="AD1924">
        <v>0</v>
      </c>
      <c r="AE1924">
        <v>1998.42</v>
      </c>
      <c r="AF1924">
        <v>0</v>
      </c>
      <c r="AG1924">
        <v>0</v>
      </c>
      <c r="AH1924">
        <v>0</v>
      </c>
      <c r="AI1924">
        <v>2.98</v>
      </c>
      <c r="AJ1924">
        <v>1</v>
      </c>
      <c r="AK1924">
        <v>1</v>
      </c>
      <c r="AL1924">
        <v>1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 t="s">
        <v>3</v>
      </c>
      <c r="AT1924">
        <v>0.1</v>
      </c>
      <c r="AU1924" t="s">
        <v>3</v>
      </c>
      <c r="AV1924">
        <v>0</v>
      </c>
      <c r="AW1924">
        <v>1</v>
      </c>
      <c r="AX1924">
        <v>-1</v>
      </c>
      <c r="AY1924">
        <v>0</v>
      </c>
      <c r="AZ1924">
        <v>0</v>
      </c>
      <c r="BA1924" t="s">
        <v>3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CX1924">
        <f>Y1924*Source!I1985</f>
        <v>3.0000000000000001E-3</v>
      </c>
      <c r="CY1924">
        <f t="shared" si="303"/>
        <v>5955.29</v>
      </c>
      <c r="CZ1924">
        <f t="shared" si="304"/>
        <v>1998.42</v>
      </c>
      <c r="DA1924">
        <f t="shared" si="305"/>
        <v>2.98</v>
      </c>
      <c r="DB1924">
        <f t="shared" si="301"/>
        <v>199.84</v>
      </c>
      <c r="DC1924">
        <f t="shared" si="302"/>
        <v>0</v>
      </c>
    </row>
    <row r="1925" spans="1:107">
      <c r="A1925">
        <f>ROW(Source!A1985)</f>
        <v>1985</v>
      </c>
      <c r="B1925">
        <v>36401907</v>
      </c>
      <c r="C1925">
        <v>36410031</v>
      </c>
      <c r="D1925">
        <v>29170678</v>
      </c>
      <c r="E1925">
        <v>1</v>
      </c>
      <c r="F1925">
        <v>1</v>
      </c>
      <c r="G1925">
        <v>1</v>
      </c>
      <c r="H1925">
        <v>3</v>
      </c>
      <c r="I1925" t="s">
        <v>702</v>
      </c>
      <c r="J1925" t="s">
        <v>703</v>
      </c>
      <c r="K1925" t="s">
        <v>704</v>
      </c>
      <c r="L1925">
        <v>1354</v>
      </c>
      <c r="N1925">
        <v>1010</v>
      </c>
      <c r="O1925" t="s">
        <v>237</v>
      </c>
      <c r="P1925" t="s">
        <v>237</v>
      </c>
      <c r="Q1925">
        <v>1</v>
      </c>
      <c r="W1925">
        <v>0</v>
      </c>
      <c r="X1925">
        <v>-808655695</v>
      </c>
      <c r="Y1925">
        <v>102</v>
      </c>
      <c r="AA1925">
        <v>0.69</v>
      </c>
      <c r="AB1925">
        <v>0</v>
      </c>
      <c r="AC1925">
        <v>0</v>
      </c>
      <c r="AD1925">
        <v>0</v>
      </c>
      <c r="AE1925">
        <v>0.28000000000000003</v>
      </c>
      <c r="AF1925">
        <v>0</v>
      </c>
      <c r="AG1925">
        <v>0</v>
      </c>
      <c r="AH1925">
        <v>0</v>
      </c>
      <c r="AI1925">
        <v>2.46</v>
      </c>
      <c r="AJ1925">
        <v>1</v>
      </c>
      <c r="AK1925">
        <v>1</v>
      </c>
      <c r="AL1925">
        <v>1</v>
      </c>
      <c r="AN1925">
        <v>0</v>
      </c>
      <c r="AO1925">
        <v>1</v>
      </c>
      <c r="AP1925">
        <v>0</v>
      </c>
      <c r="AQ1925">
        <v>0</v>
      </c>
      <c r="AR1925">
        <v>0</v>
      </c>
      <c r="AS1925" t="s">
        <v>3</v>
      </c>
      <c r="AT1925">
        <v>102</v>
      </c>
      <c r="AU1925" t="s">
        <v>3</v>
      </c>
      <c r="AV1925">
        <v>0</v>
      </c>
      <c r="AW1925">
        <v>2</v>
      </c>
      <c r="AX1925">
        <v>36410051</v>
      </c>
      <c r="AY1925">
        <v>1</v>
      </c>
      <c r="AZ1925">
        <v>0</v>
      </c>
      <c r="BA1925">
        <v>1877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CX1925">
        <f>Y1925*Source!I1985</f>
        <v>3.06</v>
      </c>
      <c r="CY1925">
        <f t="shared" si="303"/>
        <v>0.69</v>
      </c>
      <c r="CZ1925">
        <f t="shared" si="304"/>
        <v>0.28000000000000003</v>
      </c>
      <c r="DA1925">
        <f t="shared" si="305"/>
        <v>2.46</v>
      </c>
      <c r="DB1925">
        <f t="shared" si="301"/>
        <v>28.56</v>
      </c>
      <c r="DC1925">
        <f t="shared" si="302"/>
        <v>0</v>
      </c>
    </row>
    <row r="1926" spans="1:107">
      <c r="A1926">
        <f>ROW(Source!A1985)</f>
        <v>1985</v>
      </c>
      <c r="B1926">
        <v>36401907</v>
      </c>
      <c r="C1926">
        <v>36410031</v>
      </c>
      <c r="D1926">
        <v>29171808</v>
      </c>
      <c r="E1926">
        <v>1</v>
      </c>
      <c r="F1926">
        <v>1</v>
      </c>
      <c r="G1926">
        <v>1</v>
      </c>
      <c r="H1926">
        <v>3</v>
      </c>
      <c r="I1926" t="s">
        <v>705</v>
      </c>
      <c r="J1926" t="s">
        <v>706</v>
      </c>
      <c r="K1926" t="s">
        <v>707</v>
      </c>
      <c r="L1926">
        <v>1374</v>
      </c>
      <c r="N1926">
        <v>1013</v>
      </c>
      <c r="O1926" t="s">
        <v>708</v>
      </c>
      <c r="P1926" t="s">
        <v>708</v>
      </c>
      <c r="Q1926">
        <v>1</v>
      </c>
      <c r="W1926">
        <v>0</v>
      </c>
      <c r="X1926">
        <v>-915781824</v>
      </c>
      <c r="Y1926">
        <v>6.05</v>
      </c>
      <c r="AA1926">
        <v>1</v>
      </c>
      <c r="AB1926">
        <v>0</v>
      </c>
      <c r="AC1926">
        <v>0</v>
      </c>
      <c r="AD1926">
        <v>0</v>
      </c>
      <c r="AE1926">
        <v>1</v>
      </c>
      <c r="AF1926">
        <v>0</v>
      </c>
      <c r="AG1926">
        <v>0</v>
      </c>
      <c r="AH1926">
        <v>0</v>
      </c>
      <c r="AI1926">
        <v>1</v>
      </c>
      <c r="AJ1926">
        <v>1</v>
      </c>
      <c r="AK1926">
        <v>1</v>
      </c>
      <c r="AL1926">
        <v>1</v>
      </c>
      <c r="AN1926">
        <v>0</v>
      </c>
      <c r="AO1926">
        <v>1</v>
      </c>
      <c r="AP1926">
        <v>0</v>
      </c>
      <c r="AQ1926">
        <v>0</v>
      </c>
      <c r="AR1926">
        <v>0</v>
      </c>
      <c r="AS1926" t="s">
        <v>3</v>
      </c>
      <c r="AT1926">
        <v>6.05</v>
      </c>
      <c r="AU1926" t="s">
        <v>3</v>
      </c>
      <c r="AV1926">
        <v>0</v>
      </c>
      <c r="AW1926">
        <v>2</v>
      </c>
      <c r="AX1926">
        <v>36410052</v>
      </c>
      <c r="AY1926">
        <v>1</v>
      </c>
      <c r="AZ1926">
        <v>0</v>
      </c>
      <c r="BA1926">
        <v>1878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CX1926">
        <f>Y1926*Source!I1985</f>
        <v>0.18149999999999999</v>
      </c>
      <c r="CY1926">
        <f t="shared" si="303"/>
        <v>1</v>
      </c>
      <c r="CZ1926">
        <f t="shared" si="304"/>
        <v>1</v>
      </c>
      <c r="DA1926">
        <f t="shared" si="305"/>
        <v>1</v>
      </c>
      <c r="DB1926">
        <f t="shared" si="301"/>
        <v>6.05</v>
      </c>
      <c r="DC1926">
        <f t="shared" si="302"/>
        <v>0</v>
      </c>
    </row>
    <row r="1927" spans="1:107">
      <c r="A1927">
        <f>ROW(Source!A1989)</f>
        <v>1989</v>
      </c>
      <c r="B1927">
        <v>36401907</v>
      </c>
      <c r="C1927">
        <v>36410056</v>
      </c>
      <c r="D1927">
        <v>29364679</v>
      </c>
      <c r="E1927">
        <v>1</v>
      </c>
      <c r="F1927">
        <v>1</v>
      </c>
      <c r="G1927">
        <v>1</v>
      </c>
      <c r="H1927">
        <v>1</v>
      </c>
      <c r="I1927" t="s">
        <v>688</v>
      </c>
      <c r="J1927" t="s">
        <v>3</v>
      </c>
      <c r="K1927" t="s">
        <v>689</v>
      </c>
      <c r="L1927">
        <v>1369</v>
      </c>
      <c r="N1927">
        <v>1013</v>
      </c>
      <c r="O1927" t="s">
        <v>514</v>
      </c>
      <c r="P1927" t="s">
        <v>514</v>
      </c>
      <c r="Q1927">
        <v>1</v>
      </c>
      <c r="W1927">
        <v>0</v>
      </c>
      <c r="X1927">
        <v>931378261</v>
      </c>
      <c r="Y1927">
        <v>30.175999999999995</v>
      </c>
      <c r="AA1927">
        <v>0</v>
      </c>
      <c r="AB1927">
        <v>0</v>
      </c>
      <c r="AC1927">
        <v>0</v>
      </c>
      <c r="AD1927">
        <v>316.85000000000002</v>
      </c>
      <c r="AE1927">
        <v>0</v>
      </c>
      <c r="AF1927">
        <v>0</v>
      </c>
      <c r="AG1927">
        <v>0</v>
      </c>
      <c r="AH1927">
        <v>316.85000000000002</v>
      </c>
      <c r="AI1927">
        <v>1</v>
      </c>
      <c r="AJ1927">
        <v>1</v>
      </c>
      <c r="AK1927">
        <v>1</v>
      </c>
      <c r="AL1927">
        <v>1</v>
      </c>
      <c r="AN1927">
        <v>0</v>
      </c>
      <c r="AO1927">
        <v>1</v>
      </c>
      <c r="AP1927">
        <v>1</v>
      </c>
      <c r="AQ1927">
        <v>0</v>
      </c>
      <c r="AR1927">
        <v>0</v>
      </c>
      <c r="AS1927" t="s">
        <v>3</v>
      </c>
      <c r="AT1927">
        <v>26.24</v>
      </c>
      <c r="AU1927" t="s">
        <v>134</v>
      </c>
      <c r="AV1927">
        <v>1</v>
      </c>
      <c r="AW1927">
        <v>2</v>
      </c>
      <c r="AX1927">
        <v>36410066</v>
      </c>
      <c r="AY1927">
        <v>2</v>
      </c>
      <c r="AZ1927">
        <v>131072</v>
      </c>
      <c r="BA1927">
        <v>1879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CX1927">
        <f>Y1927*Source!I1989</f>
        <v>0.30175999999999997</v>
      </c>
      <c r="CY1927">
        <f>AD1927</f>
        <v>316.85000000000002</v>
      </c>
      <c r="CZ1927">
        <f>AH1927</f>
        <v>316.85000000000002</v>
      </c>
      <c r="DA1927">
        <f>AL1927</f>
        <v>1</v>
      </c>
      <c r="DB1927">
        <f>ROUND((ROUND(AT1927*CZ1927,2)*1.15),2)</f>
        <v>9561.26</v>
      </c>
      <c r="DC1927">
        <f>ROUND((ROUND(AT1927*AG1927,2)*1.15),2)</f>
        <v>0</v>
      </c>
    </row>
    <row r="1928" spans="1:107">
      <c r="A1928">
        <f>ROW(Source!A1989)</f>
        <v>1989</v>
      </c>
      <c r="B1928">
        <v>36401907</v>
      </c>
      <c r="C1928">
        <v>36410056</v>
      </c>
      <c r="D1928">
        <v>121548</v>
      </c>
      <c r="E1928">
        <v>1</v>
      </c>
      <c r="F1928">
        <v>1</v>
      </c>
      <c r="G1928">
        <v>1</v>
      </c>
      <c r="H1928">
        <v>1</v>
      </c>
      <c r="I1928" t="s">
        <v>35</v>
      </c>
      <c r="J1928" t="s">
        <v>3</v>
      </c>
      <c r="K1928" t="s">
        <v>515</v>
      </c>
      <c r="L1928">
        <v>608254</v>
      </c>
      <c r="N1928">
        <v>1013</v>
      </c>
      <c r="O1928" t="s">
        <v>516</v>
      </c>
      <c r="P1928" t="s">
        <v>516</v>
      </c>
      <c r="Q1928">
        <v>1</v>
      </c>
      <c r="W1928">
        <v>0</v>
      </c>
      <c r="X1928">
        <v>-185737400</v>
      </c>
      <c r="Y1928">
        <v>0.03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1</v>
      </c>
      <c r="AJ1928">
        <v>1</v>
      </c>
      <c r="AK1928">
        <v>1</v>
      </c>
      <c r="AL1928">
        <v>1</v>
      </c>
      <c r="AN1928">
        <v>0</v>
      </c>
      <c r="AO1928">
        <v>1</v>
      </c>
      <c r="AP1928">
        <v>0</v>
      </c>
      <c r="AQ1928">
        <v>0</v>
      </c>
      <c r="AR1928">
        <v>0</v>
      </c>
      <c r="AS1928" t="s">
        <v>3</v>
      </c>
      <c r="AT1928">
        <v>0.03</v>
      </c>
      <c r="AU1928" t="s">
        <v>3</v>
      </c>
      <c r="AV1928">
        <v>2</v>
      </c>
      <c r="AW1928">
        <v>2</v>
      </c>
      <c r="AX1928">
        <v>36410067</v>
      </c>
      <c r="AY1928">
        <v>1</v>
      </c>
      <c r="AZ1928">
        <v>0</v>
      </c>
      <c r="BA1928">
        <v>1880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CX1928">
        <f>Y1928*Source!I1989</f>
        <v>2.9999999999999997E-4</v>
      </c>
      <c r="CY1928">
        <f>AD1928</f>
        <v>0</v>
      </c>
      <c r="CZ1928">
        <f>AH1928</f>
        <v>0</v>
      </c>
      <c r="DA1928">
        <f>AL1928</f>
        <v>1</v>
      </c>
      <c r="DB1928">
        <f t="shared" ref="DB1928:DB1935" si="306">ROUND(ROUND(AT1928*CZ1928,2),2)</f>
        <v>0</v>
      </c>
      <c r="DC1928">
        <f t="shared" ref="DC1928:DC1935" si="307">ROUND(ROUND(AT1928*AG1928,2),2)</f>
        <v>0</v>
      </c>
    </row>
    <row r="1929" spans="1:107">
      <c r="A1929">
        <f>ROW(Source!A1989)</f>
        <v>1989</v>
      </c>
      <c r="B1929">
        <v>36401907</v>
      </c>
      <c r="C1929">
        <v>36410056</v>
      </c>
      <c r="D1929">
        <v>29172362</v>
      </c>
      <c r="E1929">
        <v>1</v>
      </c>
      <c r="F1929">
        <v>1</v>
      </c>
      <c r="G1929">
        <v>1</v>
      </c>
      <c r="H1929">
        <v>2</v>
      </c>
      <c r="I1929" t="s">
        <v>690</v>
      </c>
      <c r="J1929" t="s">
        <v>691</v>
      </c>
      <c r="K1929" t="s">
        <v>692</v>
      </c>
      <c r="L1929">
        <v>1368</v>
      </c>
      <c r="N1929">
        <v>1011</v>
      </c>
      <c r="O1929" t="s">
        <v>520</v>
      </c>
      <c r="P1929" t="s">
        <v>520</v>
      </c>
      <c r="Q1929">
        <v>1</v>
      </c>
      <c r="W1929">
        <v>0</v>
      </c>
      <c r="X1929">
        <v>2071614860</v>
      </c>
      <c r="Y1929">
        <v>0.03</v>
      </c>
      <c r="AA1929">
        <v>0</v>
      </c>
      <c r="AB1929">
        <v>1113.56</v>
      </c>
      <c r="AC1929">
        <v>449.82</v>
      </c>
      <c r="AD1929">
        <v>0</v>
      </c>
      <c r="AE1929">
        <v>0</v>
      </c>
      <c r="AF1929">
        <v>134.65</v>
      </c>
      <c r="AG1929">
        <v>13.5</v>
      </c>
      <c r="AH1929">
        <v>0</v>
      </c>
      <c r="AI1929">
        <v>1</v>
      </c>
      <c r="AJ1929">
        <v>8.27</v>
      </c>
      <c r="AK1929">
        <v>33.32</v>
      </c>
      <c r="AL1929">
        <v>1</v>
      </c>
      <c r="AN1929">
        <v>0</v>
      </c>
      <c r="AO1929">
        <v>1</v>
      </c>
      <c r="AP1929">
        <v>0</v>
      </c>
      <c r="AQ1929">
        <v>0</v>
      </c>
      <c r="AR1929">
        <v>0</v>
      </c>
      <c r="AS1929" t="s">
        <v>3</v>
      </c>
      <c r="AT1929">
        <v>0.03</v>
      </c>
      <c r="AU1929" t="s">
        <v>3</v>
      </c>
      <c r="AV1929">
        <v>0</v>
      </c>
      <c r="AW1929">
        <v>2</v>
      </c>
      <c r="AX1929">
        <v>36410068</v>
      </c>
      <c r="AY1929">
        <v>1</v>
      </c>
      <c r="AZ1929">
        <v>0</v>
      </c>
      <c r="BA1929">
        <v>1881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CX1929">
        <f>Y1929*Source!I1989</f>
        <v>2.9999999999999997E-4</v>
      </c>
      <c r="CY1929">
        <f>AB1929</f>
        <v>1113.56</v>
      </c>
      <c r="CZ1929">
        <f>AF1929</f>
        <v>134.65</v>
      </c>
      <c r="DA1929">
        <f>AJ1929</f>
        <v>8.27</v>
      </c>
      <c r="DB1929">
        <f t="shared" si="306"/>
        <v>4.04</v>
      </c>
      <c r="DC1929">
        <f t="shared" si="307"/>
        <v>0.41</v>
      </c>
    </row>
    <row r="1930" spans="1:107">
      <c r="A1930">
        <f>ROW(Source!A1989)</f>
        <v>1989</v>
      </c>
      <c r="B1930">
        <v>36401907</v>
      </c>
      <c r="C1930">
        <v>36410056</v>
      </c>
      <c r="D1930">
        <v>29174913</v>
      </c>
      <c r="E1930">
        <v>1</v>
      </c>
      <c r="F1930">
        <v>1</v>
      </c>
      <c r="G1930">
        <v>1</v>
      </c>
      <c r="H1930">
        <v>2</v>
      </c>
      <c r="I1930" t="s">
        <v>531</v>
      </c>
      <c r="J1930" t="s">
        <v>532</v>
      </c>
      <c r="K1930" t="s">
        <v>533</v>
      </c>
      <c r="L1930">
        <v>1368</v>
      </c>
      <c r="N1930">
        <v>1011</v>
      </c>
      <c r="O1930" t="s">
        <v>520</v>
      </c>
      <c r="P1930" t="s">
        <v>520</v>
      </c>
      <c r="Q1930">
        <v>1</v>
      </c>
      <c r="W1930">
        <v>0</v>
      </c>
      <c r="X1930">
        <v>458544584</v>
      </c>
      <c r="Y1930">
        <v>0.02</v>
      </c>
      <c r="AA1930">
        <v>0</v>
      </c>
      <c r="AB1930">
        <v>932.72</v>
      </c>
      <c r="AC1930">
        <v>386.51</v>
      </c>
      <c r="AD1930">
        <v>0</v>
      </c>
      <c r="AE1930">
        <v>0</v>
      </c>
      <c r="AF1930">
        <v>87.17</v>
      </c>
      <c r="AG1930">
        <v>11.6</v>
      </c>
      <c r="AH1930">
        <v>0</v>
      </c>
      <c r="AI1930">
        <v>1</v>
      </c>
      <c r="AJ1930">
        <v>10.7</v>
      </c>
      <c r="AK1930">
        <v>33.32</v>
      </c>
      <c r="AL1930">
        <v>1</v>
      </c>
      <c r="AN1930">
        <v>0</v>
      </c>
      <c r="AO1930">
        <v>1</v>
      </c>
      <c r="AP1930">
        <v>0</v>
      </c>
      <c r="AQ1930">
        <v>0</v>
      </c>
      <c r="AR1930">
        <v>0</v>
      </c>
      <c r="AS1930" t="s">
        <v>3</v>
      </c>
      <c r="AT1930">
        <v>0.02</v>
      </c>
      <c r="AU1930" t="s">
        <v>3</v>
      </c>
      <c r="AV1930">
        <v>0</v>
      </c>
      <c r="AW1930">
        <v>2</v>
      </c>
      <c r="AX1930">
        <v>36410069</v>
      </c>
      <c r="AY1930">
        <v>1</v>
      </c>
      <c r="AZ1930">
        <v>0</v>
      </c>
      <c r="BA1930">
        <v>1882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CX1930">
        <f>Y1930*Source!I1989</f>
        <v>2.0000000000000001E-4</v>
      </c>
      <c r="CY1930">
        <f>AB1930</f>
        <v>932.72</v>
      </c>
      <c r="CZ1930">
        <f>AF1930</f>
        <v>87.17</v>
      </c>
      <c r="DA1930">
        <f>AJ1930</f>
        <v>10.7</v>
      </c>
      <c r="DB1930">
        <f t="shared" si="306"/>
        <v>1.74</v>
      </c>
      <c r="DC1930">
        <f t="shared" si="307"/>
        <v>0.23</v>
      </c>
    </row>
    <row r="1931" spans="1:107">
      <c r="A1931">
        <f>ROW(Source!A1989)</f>
        <v>1989</v>
      </c>
      <c r="B1931">
        <v>36401907</v>
      </c>
      <c r="C1931">
        <v>36410056</v>
      </c>
      <c r="D1931">
        <v>29149204</v>
      </c>
      <c r="E1931">
        <v>1</v>
      </c>
      <c r="F1931">
        <v>1</v>
      </c>
      <c r="G1931">
        <v>1</v>
      </c>
      <c r="H1931">
        <v>3</v>
      </c>
      <c r="I1931" t="s">
        <v>699</v>
      </c>
      <c r="J1931" t="s">
        <v>700</v>
      </c>
      <c r="K1931" t="s">
        <v>701</v>
      </c>
      <c r="L1931">
        <v>1348</v>
      </c>
      <c r="N1931">
        <v>1009</v>
      </c>
      <c r="O1931" t="s">
        <v>30</v>
      </c>
      <c r="P1931" t="s">
        <v>30</v>
      </c>
      <c r="Q1931">
        <v>1000</v>
      </c>
      <c r="W1931">
        <v>0</v>
      </c>
      <c r="X1931">
        <v>-1132764130</v>
      </c>
      <c r="Y1931">
        <v>3.15E-3</v>
      </c>
      <c r="AA1931">
        <v>4978.46</v>
      </c>
      <c r="AB1931">
        <v>0</v>
      </c>
      <c r="AC1931">
        <v>0</v>
      </c>
      <c r="AD1931">
        <v>0</v>
      </c>
      <c r="AE1931">
        <v>729.98</v>
      </c>
      <c r="AF1931">
        <v>0</v>
      </c>
      <c r="AG1931">
        <v>0</v>
      </c>
      <c r="AH1931">
        <v>0</v>
      </c>
      <c r="AI1931">
        <v>6.82</v>
      </c>
      <c r="AJ1931">
        <v>1</v>
      </c>
      <c r="AK1931">
        <v>1</v>
      </c>
      <c r="AL1931">
        <v>1</v>
      </c>
      <c r="AN1931">
        <v>0</v>
      </c>
      <c r="AO1931">
        <v>1</v>
      </c>
      <c r="AP1931">
        <v>0</v>
      </c>
      <c r="AQ1931">
        <v>0</v>
      </c>
      <c r="AR1931">
        <v>0</v>
      </c>
      <c r="AS1931" t="s">
        <v>3</v>
      </c>
      <c r="AT1931">
        <v>3.15E-3</v>
      </c>
      <c r="AU1931" t="s">
        <v>3</v>
      </c>
      <c r="AV1931">
        <v>0</v>
      </c>
      <c r="AW1931">
        <v>2</v>
      </c>
      <c r="AX1931">
        <v>36410070</v>
      </c>
      <c r="AY1931">
        <v>1</v>
      </c>
      <c r="AZ1931">
        <v>0</v>
      </c>
      <c r="BA1931">
        <v>1883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CX1931">
        <f>Y1931*Source!I1989</f>
        <v>3.15E-5</v>
      </c>
      <c r="CY1931">
        <f>AA1931</f>
        <v>4978.46</v>
      </c>
      <c r="CZ1931">
        <f>AE1931</f>
        <v>729.98</v>
      </c>
      <c r="DA1931">
        <f>AI1931</f>
        <v>6.82</v>
      </c>
      <c r="DB1931">
        <f t="shared" si="306"/>
        <v>2.2999999999999998</v>
      </c>
      <c r="DC1931">
        <f t="shared" si="307"/>
        <v>0</v>
      </c>
    </row>
    <row r="1932" spans="1:107">
      <c r="A1932">
        <f>ROW(Source!A1989)</f>
        <v>1989</v>
      </c>
      <c r="B1932">
        <v>36401907</v>
      </c>
      <c r="C1932">
        <v>36410056</v>
      </c>
      <c r="D1932">
        <v>29156142</v>
      </c>
      <c r="E1932">
        <v>1</v>
      </c>
      <c r="F1932">
        <v>1</v>
      </c>
      <c r="G1932">
        <v>1</v>
      </c>
      <c r="H1932">
        <v>3</v>
      </c>
      <c r="I1932" t="s">
        <v>230</v>
      </c>
      <c r="J1932" t="s">
        <v>233</v>
      </c>
      <c r="K1932" t="s">
        <v>231</v>
      </c>
      <c r="L1932">
        <v>1356</v>
      </c>
      <c r="N1932">
        <v>1010</v>
      </c>
      <c r="O1932" t="s">
        <v>232</v>
      </c>
      <c r="P1932" t="s">
        <v>232</v>
      </c>
      <c r="Q1932">
        <v>1000</v>
      </c>
      <c r="W1932">
        <v>0</v>
      </c>
      <c r="X1932">
        <v>-1152774928</v>
      </c>
      <c r="Y1932">
        <v>0.1</v>
      </c>
      <c r="AA1932">
        <v>5955.29</v>
      </c>
      <c r="AB1932">
        <v>0</v>
      </c>
      <c r="AC1932">
        <v>0</v>
      </c>
      <c r="AD1932">
        <v>0</v>
      </c>
      <c r="AE1932">
        <v>1998.42</v>
      </c>
      <c r="AF1932">
        <v>0</v>
      </c>
      <c r="AG1932">
        <v>0</v>
      </c>
      <c r="AH1932">
        <v>0</v>
      </c>
      <c r="AI1932">
        <v>2.98</v>
      </c>
      <c r="AJ1932">
        <v>1</v>
      </c>
      <c r="AK1932">
        <v>1</v>
      </c>
      <c r="AL1932">
        <v>1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 t="s">
        <v>3</v>
      </c>
      <c r="AT1932">
        <v>0.1</v>
      </c>
      <c r="AU1932" t="s">
        <v>3</v>
      </c>
      <c r="AV1932">
        <v>0</v>
      </c>
      <c r="AW1932">
        <v>1</v>
      </c>
      <c r="AX1932">
        <v>-1</v>
      </c>
      <c r="AY1932">
        <v>0</v>
      </c>
      <c r="AZ1932">
        <v>0</v>
      </c>
      <c r="BA1932" t="s">
        <v>3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CX1932">
        <f>Y1932*Source!I1989</f>
        <v>1E-3</v>
      </c>
      <c r="CY1932">
        <f>AA1932</f>
        <v>5955.29</v>
      </c>
      <c r="CZ1932">
        <f>AE1932</f>
        <v>1998.42</v>
      </c>
      <c r="DA1932">
        <f>AI1932</f>
        <v>2.98</v>
      </c>
      <c r="DB1932">
        <f t="shared" si="306"/>
        <v>199.84</v>
      </c>
      <c r="DC1932">
        <f t="shared" si="307"/>
        <v>0</v>
      </c>
    </row>
    <row r="1933" spans="1:107">
      <c r="A1933">
        <f>ROW(Source!A1989)</f>
        <v>1989</v>
      </c>
      <c r="B1933">
        <v>36401907</v>
      </c>
      <c r="C1933">
        <v>36410056</v>
      </c>
      <c r="D1933">
        <v>29170678</v>
      </c>
      <c r="E1933">
        <v>1</v>
      </c>
      <c r="F1933">
        <v>1</v>
      </c>
      <c r="G1933">
        <v>1</v>
      </c>
      <c r="H1933">
        <v>3</v>
      </c>
      <c r="I1933" t="s">
        <v>702</v>
      </c>
      <c r="J1933" t="s">
        <v>703</v>
      </c>
      <c r="K1933" t="s">
        <v>704</v>
      </c>
      <c r="L1933">
        <v>1354</v>
      </c>
      <c r="N1933">
        <v>1010</v>
      </c>
      <c r="O1933" t="s">
        <v>237</v>
      </c>
      <c r="P1933" t="s">
        <v>237</v>
      </c>
      <c r="Q1933">
        <v>1</v>
      </c>
      <c r="W1933">
        <v>0</v>
      </c>
      <c r="X1933">
        <v>-808655695</v>
      </c>
      <c r="Y1933">
        <v>102</v>
      </c>
      <c r="AA1933">
        <v>0.69</v>
      </c>
      <c r="AB1933">
        <v>0</v>
      </c>
      <c r="AC1933">
        <v>0</v>
      </c>
      <c r="AD1933">
        <v>0</v>
      </c>
      <c r="AE1933">
        <v>0.28000000000000003</v>
      </c>
      <c r="AF1933">
        <v>0</v>
      </c>
      <c r="AG1933">
        <v>0</v>
      </c>
      <c r="AH1933">
        <v>0</v>
      </c>
      <c r="AI1933">
        <v>2.46</v>
      </c>
      <c r="AJ1933">
        <v>1</v>
      </c>
      <c r="AK1933">
        <v>1</v>
      </c>
      <c r="AL1933">
        <v>1</v>
      </c>
      <c r="AN1933">
        <v>0</v>
      </c>
      <c r="AO1933">
        <v>1</v>
      </c>
      <c r="AP1933">
        <v>0</v>
      </c>
      <c r="AQ1933">
        <v>0</v>
      </c>
      <c r="AR1933">
        <v>0</v>
      </c>
      <c r="AS1933" t="s">
        <v>3</v>
      </c>
      <c r="AT1933">
        <v>102</v>
      </c>
      <c r="AU1933" t="s">
        <v>3</v>
      </c>
      <c r="AV1933">
        <v>0</v>
      </c>
      <c r="AW1933">
        <v>2</v>
      </c>
      <c r="AX1933">
        <v>36410071</v>
      </c>
      <c r="AY1933">
        <v>1</v>
      </c>
      <c r="AZ1933">
        <v>0</v>
      </c>
      <c r="BA1933">
        <v>1884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CX1933">
        <f>Y1933*Source!I1989</f>
        <v>1.02</v>
      </c>
      <c r="CY1933">
        <f>AA1933</f>
        <v>0.69</v>
      </c>
      <c r="CZ1933">
        <f>AE1933</f>
        <v>0.28000000000000003</v>
      </c>
      <c r="DA1933">
        <f>AI1933</f>
        <v>2.46</v>
      </c>
      <c r="DB1933">
        <f t="shared" si="306"/>
        <v>28.56</v>
      </c>
      <c r="DC1933">
        <f t="shared" si="307"/>
        <v>0</v>
      </c>
    </row>
    <row r="1934" spans="1:107">
      <c r="A1934">
        <f>ROW(Source!A1989)</f>
        <v>1989</v>
      </c>
      <c r="B1934">
        <v>36401907</v>
      </c>
      <c r="C1934">
        <v>36410056</v>
      </c>
      <c r="D1934">
        <v>29169278</v>
      </c>
      <c r="E1934">
        <v>1</v>
      </c>
      <c r="F1934">
        <v>1</v>
      </c>
      <c r="G1934">
        <v>1</v>
      </c>
      <c r="H1934">
        <v>3</v>
      </c>
      <c r="I1934" t="s">
        <v>245</v>
      </c>
      <c r="J1934" t="s">
        <v>247</v>
      </c>
      <c r="K1934" t="s">
        <v>246</v>
      </c>
      <c r="L1934">
        <v>1354</v>
      </c>
      <c r="N1934">
        <v>1010</v>
      </c>
      <c r="O1934" t="s">
        <v>237</v>
      </c>
      <c r="P1934" t="s">
        <v>237</v>
      </c>
      <c r="Q1934">
        <v>1</v>
      </c>
      <c r="W1934">
        <v>0</v>
      </c>
      <c r="X1934">
        <v>-1190793685</v>
      </c>
      <c r="Y1934">
        <v>100</v>
      </c>
      <c r="AA1934">
        <v>76.47</v>
      </c>
      <c r="AB1934">
        <v>0</v>
      </c>
      <c r="AC1934">
        <v>0</v>
      </c>
      <c r="AD1934">
        <v>0</v>
      </c>
      <c r="AE1934">
        <v>8.81</v>
      </c>
      <c r="AF1934">
        <v>0</v>
      </c>
      <c r="AG1934">
        <v>0</v>
      </c>
      <c r="AH1934">
        <v>0</v>
      </c>
      <c r="AI1934">
        <v>8.68</v>
      </c>
      <c r="AJ1934">
        <v>1</v>
      </c>
      <c r="AK1934">
        <v>1</v>
      </c>
      <c r="AL1934">
        <v>1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 t="s">
        <v>3</v>
      </c>
      <c r="AT1934">
        <v>100</v>
      </c>
      <c r="AU1934" t="s">
        <v>3</v>
      </c>
      <c r="AV1934">
        <v>0</v>
      </c>
      <c r="AW1934">
        <v>1</v>
      </c>
      <c r="AX1934">
        <v>-1</v>
      </c>
      <c r="AY1934">
        <v>0</v>
      </c>
      <c r="AZ1934">
        <v>0</v>
      </c>
      <c r="BA1934" t="s">
        <v>3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CX1934">
        <f>Y1934*Source!I1989</f>
        <v>1</v>
      </c>
      <c r="CY1934">
        <f>AA1934</f>
        <v>76.47</v>
      </c>
      <c r="CZ1934">
        <f>AE1934</f>
        <v>8.81</v>
      </c>
      <c r="DA1934">
        <f>AI1934</f>
        <v>8.68</v>
      </c>
      <c r="DB1934">
        <f t="shared" si="306"/>
        <v>881</v>
      </c>
      <c r="DC1934">
        <f t="shared" si="307"/>
        <v>0</v>
      </c>
    </row>
    <row r="1935" spans="1:107">
      <c r="A1935">
        <f>ROW(Source!A1989)</f>
        <v>1989</v>
      </c>
      <c r="B1935">
        <v>36401907</v>
      </c>
      <c r="C1935">
        <v>36410056</v>
      </c>
      <c r="D1935">
        <v>29171808</v>
      </c>
      <c r="E1935">
        <v>1</v>
      </c>
      <c r="F1935">
        <v>1</v>
      </c>
      <c r="G1935">
        <v>1</v>
      </c>
      <c r="H1935">
        <v>3</v>
      </c>
      <c r="I1935" t="s">
        <v>705</v>
      </c>
      <c r="J1935" t="s">
        <v>706</v>
      </c>
      <c r="K1935" t="s">
        <v>707</v>
      </c>
      <c r="L1935">
        <v>1374</v>
      </c>
      <c r="N1935">
        <v>1013</v>
      </c>
      <c r="O1935" t="s">
        <v>708</v>
      </c>
      <c r="P1935" t="s">
        <v>708</v>
      </c>
      <c r="Q1935">
        <v>1</v>
      </c>
      <c r="W1935">
        <v>0</v>
      </c>
      <c r="X1935">
        <v>-915781824</v>
      </c>
      <c r="Y1935">
        <v>5.21</v>
      </c>
      <c r="AA1935">
        <v>1</v>
      </c>
      <c r="AB1935">
        <v>0</v>
      </c>
      <c r="AC1935">
        <v>0</v>
      </c>
      <c r="AD1935">
        <v>0</v>
      </c>
      <c r="AE1935">
        <v>1</v>
      </c>
      <c r="AF1935">
        <v>0</v>
      </c>
      <c r="AG1935">
        <v>0</v>
      </c>
      <c r="AH1935">
        <v>0</v>
      </c>
      <c r="AI1935">
        <v>1</v>
      </c>
      <c r="AJ1935">
        <v>1</v>
      </c>
      <c r="AK1935">
        <v>1</v>
      </c>
      <c r="AL1935">
        <v>1</v>
      </c>
      <c r="AN1935">
        <v>0</v>
      </c>
      <c r="AO1935">
        <v>1</v>
      </c>
      <c r="AP1935">
        <v>0</v>
      </c>
      <c r="AQ1935">
        <v>0</v>
      </c>
      <c r="AR1935">
        <v>0</v>
      </c>
      <c r="AS1935" t="s">
        <v>3</v>
      </c>
      <c r="AT1935">
        <v>5.21</v>
      </c>
      <c r="AU1935" t="s">
        <v>3</v>
      </c>
      <c r="AV1935">
        <v>0</v>
      </c>
      <c r="AW1935">
        <v>2</v>
      </c>
      <c r="AX1935">
        <v>36410072</v>
      </c>
      <c r="AY1935">
        <v>1</v>
      </c>
      <c r="AZ1935">
        <v>0</v>
      </c>
      <c r="BA1935">
        <v>1885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CX1935">
        <f>Y1935*Source!I1989</f>
        <v>5.21E-2</v>
      </c>
      <c r="CY1935">
        <f>AA1935</f>
        <v>1</v>
      </c>
      <c r="CZ1935">
        <f>AE1935</f>
        <v>1</v>
      </c>
      <c r="DA1935">
        <f>AI1935</f>
        <v>1</v>
      </c>
      <c r="DB1935">
        <f t="shared" si="306"/>
        <v>5.21</v>
      </c>
      <c r="DC1935">
        <f t="shared" si="307"/>
        <v>0</v>
      </c>
    </row>
    <row r="1936" spans="1:107">
      <c r="A1936">
        <f>ROW(Source!A1992)</f>
        <v>1992</v>
      </c>
      <c r="B1936">
        <v>36401907</v>
      </c>
      <c r="C1936">
        <v>36410075</v>
      </c>
      <c r="D1936">
        <v>18442760</v>
      </c>
      <c r="E1936">
        <v>1</v>
      </c>
      <c r="F1936">
        <v>1</v>
      </c>
      <c r="G1936">
        <v>1</v>
      </c>
      <c r="H1936">
        <v>1</v>
      </c>
      <c r="I1936" t="s">
        <v>769</v>
      </c>
      <c r="J1936" t="s">
        <v>3</v>
      </c>
      <c r="K1936" t="s">
        <v>770</v>
      </c>
      <c r="L1936">
        <v>1369</v>
      </c>
      <c r="N1936">
        <v>1013</v>
      </c>
      <c r="O1936" t="s">
        <v>514</v>
      </c>
      <c r="P1936" t="s">
        <v>514</v>
      </c>
      <c r="Q1936">
        <v>1</v>
      </c>
      <c r="W1936">
        <v>0</v>
      </c>
      <c r="X1936">
        <v>1855713677</v>
      </c>
      <c r="Y1936">
        <v>29.945999999999998</v>
      </c>
      <c r="AA1936">
        <v>0</v>
      </c>
      <c r="AB1936">
        <v>0</v>
      </c>
      <c r="AC1936">
        <v>0</v>
      </c>
      <c r="AD1936">
        <v>354.22</v>
      </c>
      <c r="AE1936">
        <v>0</v>
      </c>
      <c r="AF1936">
        <v>0</v>
      </c>
      <c r="AG1936">
        <v>0</v>
      </c>
      <c r="AH1936">
        <v>354.22</v>
      </c>
      <c r="AI1936">
        <v>1</v>
      </c>
      <c r="AJ1936">
        <v>1</v>
      </c>
      <c r="AK1936">
        <v>1</v>
      </c>
      <c r="AL1936">
        <v>1</v>
      </c>
      <c r="AN1936">
        <v>0</v>
      </c>
      <c r="AO1936">
        <v>1</v>
      </c>
      <c r="AP1936">
        <v>1</v>
      </c>
      <c r="AQ1936">
        <v>0</v>
      </c>
      <c r="AR1936">
        <v>0</v>
      </c>
      <c r="AS1936" t="s">
        <v>3</v>
      </c>
      <c r="AT1936">
        <v>26.04</v>
      </c>
      <c r="AU1936" t="s">
        <v>134</v>
      </c>
      <c r="AV1936">
        <v>1</v>
      </c>
      <c r="AW1936">
        <v>2</v>
      </c>
      <c r="AX1936">
        <v>36410082</v>
      </c>
      <c r="AY1936">
        <v>1</v>
      </c>
      <c r="AZ1936">
        <v>0</v>
      </c>
      <c r="BA1936">
        <v>1886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CX1936">
        <f>Y1936*Source!I1992</f>
        <v>10.960235999999998</v>
      </c>
      <c r="CY1936">
        <f>AD1936</f>
        <v>354.22</v>
      </c>
      <c r="CZ1936">
        <f>AH1936</f>
        <v>354.22</v>
      </c>
      <c r="DA1936">
        <f>AL1936</f>
        <v>1</v>
      </c>
      <c r="DB1936">
        <f>ROUND((ROUND(AT1936*CZ1936,2)*1.15),2)</f>
        <v>10607.47</v>
      </c>
      <c r="DC1936">
        <f>ROUND((ROUND(AT1936*AG1936,2)*1.15),2)</f>
        <v>0</v>
      </c>
    </row>
    <row r="1937" spans="1:107">
      <c r="A1937">
        <f>ROW(Source!A1992)</f>
        <v>1992</v>
      </c>
      <c r="B1937">
        <v>36401907</v>
      </c>
      <c r="C1937">
        <v>36410075</v>
      </c>
      <c r="D1937">
        <v>29173472</v>
      </c>
      <c r="E1937">
        <v>1</v>
      </c>
      <c r="F1937">
        <v>1</v>
      </c>
      <c r="G1937">
        <v>1</v>
      </c>
      <c r="H1937">
        <v>2</v>
      </c>
      <c r="I1937" t="s">
        <v>577</v>
      </c>
      <c r="J1937" t="s">
        <v>578</v>
      </c>
      <c r="K1937" t="s">
        <v>579</v>
      </c>
      <c r="L1937">
        <v>1368</v>
      </c>
      <c r="N1937">
        <v>1011</v>
      </c>
      <c r="O1937" t="s">
        <v>520</v>
      </c>
      <c r="P1937" t="s">
        <v>520</v>
      </c>
      <c r="Q1937">
        <v>1</v>
      </c>
      <c r="W1937">
        <v>0</v>
      </c>
      <c r="X1937">
        <v>275932499</v>
      </c>
      <c r="Y1937">
        <v>9.125</v>
      </c>
      <c r="AA1937">
        <v>0</v>
      </c>
      <c r="AB1937">
        <v>12.75</v>
      </c>
      <c r="AC1937">
        <v>0</v>
      </c>
      <c r="AD1937">
        <v>0</v>
      </c>
      <c r="AE1937">
        <v>0</v>
      </c>
      <c r="AF1937">
        <v>3</v>
      </c>
      <c r="AG1937">
        <v>0</v>
      </c>
      <c r="AH1937">
        <v>0</v>
      </c>
      <c r="AI1937">
        <v>1</v>
      </c>
      <c r="AJ1937">
        <v>4.25</v>
      </c>
      <c r="AK1937">
        <v>33.32</v>
      </c>
      <c r="AL1937">
        <v>1</v>
      </c>
      <c r="AN1937">
        <v>0</v>
      </c>
      <c r="AO1937">
        <v>1</v>
      </c>
      <c r="AP1937">
        <v>1</v>
      </c>
      <c r="AQ1937">
        <v>0</v>
      </c>
      <c r="AR1937">
        <v>0</v>
      </c>
      <c r="AS1937" t="s">
        <v>3</v>
      </c>
      <c r="AT1937">
        <v>7.3</v>
      </c>
      <c r="AU1937" t="s">
        <v>133</v>
      </c>
      <c r="AV1937">
        <v>0</v>
      </c>
      <c r="AW1937">
        <v>2</v>
      </c>
      <c r="AX1937">
        <v>36410083</v>
      </c>
      <c r="AY1937">
        <v>1</v>
      </c>
      <c r="AZ1937">
        <v>0</v>
      </c>
      <c r="BA1937">
        <v>1887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CX1937">
        <f>Y1937*Source!I1992</f>
        <v>3.33975</v>
      </c>
      <c r="CY1937">
        <f>AB1937</f>
        <v>12.75</v>
      </c>
      <c r="CZ1937">
        <f>AF1937</f>
        <v>3</v>
      </c>
      <c r="DA1937">
        <f>AJ1937</f>
        <v>4.25</v>
      </c>
      <c r="DB1937">
        <f>ROUND((ROUND(AT1937*CZ1937,2)*1.25),2)</f>
        <v>27.38</v>
      </c>
      <c r="DC1937">
        <f>ROUND((ROUND(AT1937*AG1937,2)*1.25),2)</f>
        <v>0</v>
      </c>
    </row>
    <row r="1938" spans="1:107">
      <c r="A1938">
        <f>ROW(Source!A1992)</f>
        <v>1992</v>
      </c>
      <c r="B1938">
        <v>36401907</v>
      </c>
      <c r="C1938">
        <v>36410075</v>
      </c>
      <c r="D1938">
        <v>29174580</v>
      </c>
      <c r="E1938">
        <v>1</v>
      </c>
      <c r="F1938">
        <v>1</v>
      </c>
      <c r="G1938">
        <v>1</v>
      </c>
      <c r="H1938">
        <v>2</v>
      </c>
      <c r="I1938" t="s">
        <v>632</v>
      </c>
      <c r="J1938" t="s">
        <v>633</v>
      </c>
      <c r="K1938" t="s">
        <v>634</v>
      </c>
      <c r="L1938">
        <v>1368</v>
      </c>
      <c r="N1938">
        <v>1011</v>
      </c>
      <c r="O1938" t="s">
        <v>520</v>
      </c>
      <c r="P1938" t="s">
        <v>520</v>
      </c>
      <c r="Q1938">
        <v>1</v>
      </c>
      <c r="W1938">
        <v>0</v>
      </c>
      <c r="X1938">
        <v>-169468834</v>
      </c>
      <c r="Y1938">
        <v>9.125</v>
      </c>
      <c r="AA1938">
        <v>0</v>
      </c>
      <c r="AB1938">
        <v>31.87</v>
      </c>
      <c r="AC1938">
        <v>0</v>
      </c>
      <c r="AD1938">
        <v>0</v>
      </c>
      <c r="AE1938">
        <v>0</v>
      </c>
      <c r="AF1938">
        <v>2.08</v>
      </c>
      <c r="AG1938">
        <v>0</v>
      </c>
      <c r="AH1938">
        <v>0</v>
      </c>
      <c r="AI1938">
        <v>1</v>
      </c>
      <c r="AJ1938">
        <v>15.32</v>
      </c>
      <c r="AK1938">
        <v>33.32</v>
      </c>
      <c r="AL1938">
        <v>1</v>
      </c>
      <c r="AN1938">
        <v>0</v>
      </c>
      <c r="AO1938">
        <v>1</v>
      </c>
      <c r="AP1938">
        <v>1</v>
      </c>
      <c r="AQ1938">
        <v>0</v>
      </c>
      <c r="AR1938">
        <v>0</v>
      </c>
      <c r="AS1938" t="s">
        <v>3</v>
      </c>
      <c r="AT1938">
        <v>7.3</v>
      </c>
      <c r="AU1938" t="s">
        <v>133</v>
      </c>
      <c r="AV1938">
        <v>0</v>
      </c>
      <c r="AW1938">
        <v>2</v>
      </c>
      <c r="AX1938">
        <v>36410084</v>
      </c>
      <c r="AY1938">
        <v>1</v>
      </c>
      <c r="AZ1938">
        <v>0</v>
      </c>
      <c r="BA1938">
        <v>1888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CX1938">
        <f>Y1938*Source!I1992</f>
        <v>3.33975</v>
      </c>
      <c r="CY1938">
        <f>AB1938</f>
        <v>31.87</v>
      </c>
      <c r="CZ1938">
        <f>AF1938</f>
        <v>2.08</v>
      </c>
      <c r="DA1938">
        <f>AJ1938</f>
        <v>15.32</v>
      </c>
      <c r="DB1938">
        <f>ROUND((ROUND(AT1938*CZ1938,2)*1.25),2)</f>
        <v>18.98</v>
      </c>
      <c r="DC1938">
        <f>ROUND((ROUND(AT1938*AG1938,2)*1.25),2)</f>
        <v>0</v>
      </c>
    </row>
    <row r="1939" spans="1:107">
      <c r="A1939">
        <f>ROW(Source!A1992)</f>
        <v>1992</v>
      </c>
      <c r="B1939">
        <v>36401907</v>
      </c>
      <c r="C1939">
        <v>36410075</v>
      </c>
      <c r="D1939">
        <v>29174613</v>
      </c>
      <c r="E1939">
        <v>1</v>
      </c>
      <c r="F1939">
        <v>1</v>
      </c>
      <c r="G1939">
        <v>1</v>
      </c>
      <c r="H1939">
        <v>2</v>
      </c>
      <c r="I1939" t="s">
        <v>771</v>
      </c>
      <c r="J1939" t="s">
        <v>772</v>
      </c>
      <c r="K1939" t="s">
        <v>773</v>
      </c>
      <c r="L1939">
        <v>1368</v>
      </c>
      <c r="N1939">
        <v>1011</v>
      </c>
      <c r="O1939" t="s">
        <v>520</v>
      </c>
      <c r="P1939" t="s">
        <v>520</v>
      </c>
      <c r="Q1939">
        <v>1</v>
      </c>
      <c r="W1939">
        <v>0</v>
      </c>
      <c r="X1939">
        <v>494066865</v>
      </c>
      <c r="Y1939">
        <v>1.825</v>
      </c>
      <c r="AA1939">
        <v>0</v>
      </c>
      <c r="AB1939">
        <v>0.52</v>
      </c>
      <c r="AC1939">
        <v>0</v>
      </c>
      <c r="AD1939">
        <v>0</v>
      </c>
      <c r="AE1939">
        <v>0</v>
      </c>
      <c r="AF1939">
        <v>0.14000000000000001</v>
      </c>
      <c r="AG1939">
        <v>0</v>
      </c>
      <c r="AH1939">
        <v>0</v>
      </c>
      <c r="AI1939">
        <v>1</v>
      </c>
      <c r="AJ1939">
        <v>3.71</v>
      </c>
      <c r="AK1939">
        <v>33.32</v>
      </c>
      <c r="AL1939">
        <v>1</v>
      </c>
      <c r="AN1939">
        <v>0</v>
      </c>
      <c r="AO1939">
        <v>1</v>
      </c>
      <c r="AP1939">
        <v>1</v>
      </c>
      <c r="AQ1939">
        <v>0</v>
      </c>
      <c r="AR1939">
        <v>0</v>
      </c>
      <c r="AS1939" t="s">
        <v>3</v>
      </c>
      <c r="AT1939">
        <v>1.46</v>
      </c>
      <c r="AU1939" t="s">
        <v>133</v>
      </c>
      <c r="AV1939">
        <v>0</v>
      </c>
      <c r="AW1939">
        <v>2</v>
      </c>
      <c r="AX1939">
        <v>36410085</v>
      </c>
      <c r="AY1939">
        <v>1</v>
      </c>
      <c r="AZ1939">
        <v>0</v>
      </c>
      <c r="BA1939">
        <v>1889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CX1939">
        <f>Y1939*Source!I1992</f>
        <v>0.66794999999999993</v>
      </c>
      <c r="CY1939">
        <f>AB1939</f>
        <v>0.52</v>
      </c>
      <c r="CZ1939">
        <f>AF1939</f>
        <v>0.14000000000000001</v>
      </c>
      <c r="DA1939">
        <f>AJ1939</f>
        <v>3.71</v>
      </c>
      <c r="DB1939">
        <f>ROUND((ROUND(AT1939*CZ1939,2)*1.25),2)</f>
        <v>0.25</v>
      </c>
      <c r="DC1939">
        <f>ROUND((ROUND(AT1939*AG1939,2)*1.25),2)</f>
        <v>0</v>
      </c>
    </row>
    <row r="1940" spans="1:107">
      <c r="A1940">
        <f>ROW(Source!A1992)</f>
        <v>1992</v>
      </c>
      <c r="B1940">
        <v>36401907</v>
      </c>
      <c r="C1940">
        <v>36410075</v>
      </c>
      <c r="D1940">
        <v>29174913</v>
      </c>
      <c r="E1940">
        <v>1</v>
      </c>
      <c r="F1940">
        <v>1</v>
      </c>
      <c r="G1940">
        <v>1</v>
      </c>
      <c r="H1940">
        <v>2</v>
      </c>
      <c r="I1940" t="s">
        <v>531</v>
      </c>
      <c r="J1940" t="s">
        <v>532</v>
      </c>
      <c r="K1940" t="s">
        <v>533</v>
      </c>
      <c r="L1940">
        <v>1368</v>
      </c>
      <c r="N1940">
        <v>1011</v>
      </c>
      <c r="O1940" t="s">
        <v>520</v>
      </c>
      <c r="P1940" t="s">
        <v>520</v>
      </c>
      <c r="Q1940">
        <v>1</v>
      </c>
      <c r="W1940">
        <v>0</v>
      </c>
      <c r="X1940">
        <v>458544584</v>
      </c>
      <c r="Y1940">
        <v>0.17500000000000002</v>
      </c>
      <c r="AA1940">
        <v>0</v>
      </c>
      <c r="AB1940">
        <v>932.72</v>
      </c>
      <c r="AC1940">
        <v>386.51</v>
      </c>
      <c r="AD1940">
        <v>0</v>
      </c>
      <c r="AE1940">
        <v>0</v>
      </c>
      <c r="AF1940">
        <v>87.17</v>
      </c>
      <c r="AG1940">
        <v>11.6</v>
      </c>
      <c r="AH1940">
        <v>0</v>
      </c>
      <c r="AI1940">
        <v>1</v>
      </c>
      <c r="AJ1940">
        <v>10.7</v>
      </c>
      <c r="AK1940">
        <v>33.32</v>
      </c>
      <c r="AL1940">
        <v>1</v>
      </c>
      <c r="AN1940">
        <v>0</v>
      </c>
      <c r="AO1940">
        <v>1</v>
      </c>
      <c r="AP1940">
        <v>1</v>
      </c>
      <c r="AQ1940">
        <v>0</v>
      </c>
      <c r="AR1940">
        <v>0</v>
      </c>
      <c r="AS1940" t="s">
        <v>3</v>
      </c>
      <c r="AT1940">
        <v>0.14000000000000001</v>
      </c>
      <c r="AU1940" t="s">
        <v>133</v>
      </c>
      <c r="AV1940">
        <v>0</v>
      </c>
      <c r="AW1940">
        <v>2</v>
      </c>
      <c r="AX1940">
        <v>36410086</v>
      </c>
      <c r="AY1940">
        <v>1</v>
      </c>
      <c r="AZ1940">
        <v>0</v>
      </c>
      <c r="BA1940">
        <v>1890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CX1940">
        <f>Y1940*Source!I1992</f>
        <v>6.405000000000001E-2</v>
      </c>
      <c r="CY1940">
        <f>AB1940</f>
        <v>932.72</v>
      </c>
      <c r="CZ1940">
        <f>AF1940</f>
        <v>87.17</v>
      </c>
      <c r="DA1940">
        <f>AJ1940</f>
        <v>10.7</v>
      </c>
      <c r="DB1940">
        <f>ROUND((ROUND(AT1940*CZ1940,2)*1.25),2)</f>
        <v>15.25</v>
      </c>
      <c r="DC1940">
        <f>ROUND((ROUND(AT1940*AG1940,2)*1.25),2)</f>
        <v>2.0299999999999998</v>
      </c>
    </row>
    <row r="1941" spans="1:107">
      <c r="A1941">
        <f>ROW(Source!A1992)</f>
        <v>1992</v>
      </c>
      <c r="B1941">
        <v>36401907</v>
      </c>
      <c r="C1941">
        <v>36410075</v>
      </c>
      <c r="D1941">
        <v>29114699</v>
      </c>
      <c r="E1941">
        <v>1</v>
      </c>
      <c r="F1941">
        <v>1</v>
      </c>
      <c r="G1941">
        <v>1</v>
      </c>
      <c r="H1941">
        <v>3</v>
      </c>
      <c r="I1941" t="s">
        <v>351</v>
      </c>
      <c r="J1941" t="s">
        <v>353</v>
      </c>
      <c r="K1941" t="s">
        <v>352</v>
      </c>
      <c r="L1941">
        <v>1354</v>
      </c>
      <c r="N1941">
        <v>1010</v>
      </c>
      <c r="O1941" t="s">
        <v>237</v>
      </c>
      <c r="P1941" t="s">
        <v>237</v>
      </c>
      <c r="Q1941">
        <v>1</v>
      </c>
      <c r="W1941">
        <v>0</v>
      </c>
      <c r="X1941">
        <v>-1364626454</v>
      </c>
      <c r="Y1941">
        <v>1366.1202189999999</v>
      </c>
      <c r="AA1941">
        <v>0.24</v>
      </c>
      <c r="AB1941">
        <v>0</v>
      </c>
      <c r="AC1941">
        <v>0</v>
      </c>
      <c r="AD1941">
        <v>0</v>
      </c>
      <c r="AE1941">
        <v>0.05</v>
      </c>
      <c r="AF1941">
        <v>0</v>
      </c>
      <c r="AG1941">
        <v>0</v>
      </c>
      <c r="AH1941">
        <v>0</v>
      </c>
      <c r="AI1941">
        <v>4.7</v>
      </c>
      <c r="AJ1941">
        <v>1</v>
      </c>
      <c r="AK1941">
        <v>1</v>
      </c>
      <c r="AL1941">
        <v>1</v>
      </c>
      <c r="AN1941">
        <v>1</v>
      </c>
      <c r="AO1941">
        <v>0</v>
      </c>
      <c r="AP1941">
        <v>0</v>
      </c>
      <c r="AQ1941">
        <v>0</v>
      </c>
      <c r="AR1941">
        <v>0</v>
      </c>
      <c r="AS1941" t="s">
        <v>3</v>
      </c>
      <c r="AT1941">
        <v>1366.1202189999999</v>
      </c>
      <c r="AU1941" t="s">
        <v>3</v>
      </c>
      <c r="AV1941">
        <v>0</v>
      </c>
      <c r="AW1941">
        <v>2</v>
      </c>
      <c r="AX1941">
        <v>36410087</v>
      </c>
      <c r="AY1941">
        <v>1</v>
      </c>
      <c r="AZ1941">
        <v>6144</v>
      </c>
      <c r="BA1941">
        <v>1891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CX1941">
        <f>Y1941*Source!I1992</f>
        <v>500.00000015399996</v>
      </c>
      <c r="CY1941">
        <f>AA1941</f>
        <v>0.24</v>
      </c>
      <c r="CZ1941">
        <f>AE1941</f>
        <v>0.05</v>
      </c>
      <c r="DA1941">
        <f>AI1941</f>
        <v>4.7</v>
      </c>
      <c r="DB1941">
        <f>ROUND(ROUND(AT1941*CZ1941,2),2)</f>
        <v>68.31</v>
      </c>
      <c r="DC1941">
        <f>ROUND(ROUND(AT1941*AG1941,2),2)</f>
        <v>0</v>
      </c>
    </row>
    <row r="1942" spans="1:107">
      <c r="A1942">
        <f>ROW(Source!A1998)</f>
        <v>1998</v>
      </c>
      <c r="B1942">
        <v>36401907</v>
      </c>
      <c r="C1942">
        <v>36410097</v>
      </c>
      <c r="D1942">
        <v>18442760</v>
      </c>
      <c r="E1942">
        <v>1</v>
      </c>
      <c r="F1942">
        <v>1</v>
      </c>
      <c r="G1942">
        <v>1</v>
      </c>
      <c r="H1942">
        <v>1</v>
      </c>
      <c r="I1942" t="s">
        <v>769</v>
      </c>
      <c r="J1942" t="s">
        <v>3</v>
      </c>
      <c r="K1942" t="s">
        <v>770</v>
      </c>
      <c r="L1942">
        <v>1369</v>
      </c>
      <c r="N1942">
        <v>1013</v>
      </c>
      <c r="O1942" t="s">
        <v>514</v>
      </c>
      <c r="P1942" t="s">
        <v>514</v>
      </c>
      <c r="Q1942">
        <v>1</v>
      </c>
      <c r="W1942">
        <v>0</v>
      </c>
      <c r="X1942">
        <v>1855713677</v>
      </c>
      <c r="Y1942">
        <v>42.009499999999996</v>
      </c>
      <c r="AA1942">
        <v>0</v>
      </c>
      <c r="AB1942">
        <v>0</v>
      </c>
      <c r="AC1942">
        <v>0</v>
      </c>
      <c r="AD1942">
        <v>354.22</v>
      </c>
      <c r="AE1942">
        <v>0</v>
      </c>
      <c r="AF1942">
        <v>0</v>
      </c>
      <c r="AG1942">
        <v>0</v>
      </c>
      <c r="AH1942">
        <v>354.22</v>
      </c>
      <c r="AI1942">
        <v>1</v>
      </c>
      <c r="AJ1942">
        <v>1</v>
      </c>
      <c r="AK1942">
        <v>1</v>
      </c>
      <c r="AL1942">
        <v>1</v>
      </c>
      <c r="AN1942">
        <v>0</v>
      </c>
      <c r="AO1942">
        <v>1</v>
      </c>
      <c r="AP1942">
        <v>1</v>
      </c>
      <c r="AQ1942">
        <v>0</v>
      </c>
      <c r="AR1942">
        <v>0</v>
      </c>
      <c r="AS1942" t="s">
        <v>3</v>
      </c>
      <c r="AT1942">
        <v>36.53</v>
      </c>
      <c r="AU1942" t="s">
        <v>134</v>
      </c>
      <c r="AV1942">
        <v>1</v>
      </c>
      <c r="AW1942">
        <v>2</v>
      </c>
      <c r="AX1942">
        <v>36410100</v>
      </c>
      <c r="AY1942">
        <v>1</v>
      </c>
      <c r="AZ1942">
        <v>0</v>
      </c>
      <c r="BA1942">
        <v>1896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CX1942">
        <f>Y1942*Source!I1998</f>
        <v>2.5205699999999998</v>
      </c>
      <c r="CY1942">
        <f>AD1942</f>
        <v>354.22</v>
      </c>
      <c r="CZ1942">
        <f>AH1942</f>
        <v>354.22</v>
      </c>
      <c r="DA1942">
        <f>AL1942</f>
        <v>1</v>
      </c>
      <c r="DB1942">
        <f>ROUND((ROUND(AT1942*CZ1942,2)*1.15),2)</f>
        <v>14880.61</v>
      </c>
      <c r="DC1942">
        <f>ROUND((ROUND(AT1942*AG1942,2)*1.15),2)</f>
        <v>0</v>
      </c>
    </row>
    <row r="1943" spans="1:107">
      <c r="A1943">
        <f>ROW(Source!A1998)</f>
        <v>1998</v>
      </c>
      <c r="B1943">
        <v>36401907</v>
      </c>
      <c r="C1943">
        <v>36410097</v>
      </c>
      <c r="D1943">
        <v>29109376</v>
      </c>
      <c r="E1943">
        <v>1</v>
      </c>
      <c r="F1943">
        <v>1</v>
      </c>
      <c r="G1943">
        <v>1</v>
      </c>
      <c r="H1943">
        <v>3</v>
      </c>
      <c r="I1943" t="s">
        <v>326</v>
      </c>
      <c r="J1943" t="s">
        <v>328</v>
      </c>
      <c r="K1943" t="s">
        <v>327</v>
      </c>
      <c r="L1943">
        <v>1346</v>
      </c>
      <c r="N1943">
        <v>1009</v>
      </c>
      <c r="O1943" t="s">
        <v>160</v>
      </c>
      <c r="P1943" t="s">
        <v>160</v>
      </c>
      <c r="Q1943">
        <v>1</v>
      </c>
      <c r="W1943">
        <v>0</v>
      </c>
      <c r="X1943">
        <v>-501888552</v>
      </c>
      <c r="Y1943">
        <v>1.25</v>
      </c>
      <c r="AA1943">
        <v>25647.39</v>
      </c>
      <c r="AB1943">
        <v>0</v>
      </c>
      <c r="AC1943">
        <v>0</v>
      </c>
      <c r="AD1943">
        <v>0</v>
      </c>
      <c r="AE1943">
        <v>4894.54</v>
      </c>
      <c r="AF1943">
        <v>0</v>
      </c>
      <c r="AG1943">
        <v>0</v>
      </c>
      <c r="AH1943">
        <v>0</v>
      </c>
      <c r="AI1943">
        <v>5.24</v>
      </c>
      <c r="AJ1943">
        <v>1</v>
      </c>
      <c r="AK1943">
        <v>1</v>
      </c>
      <c r="AL1943">
        <v>1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 t="s">
        <v>3</v>
      </c>
      <c r="AT1943">
        <v>1.25</v>
      </c>
      <c r="AU1943" t="s">
        <v>3</v>
      </c>
      <c r="AV1943">
        <v>0</v>
      </c>
      <c r="AW1943">
        <v>2</v>
      </c>
      <c r="AX1943">
        <v>36410101</v>
      </c>
      <c r="AY1943">
        <v>1</v>
      </c>
      <c r="AZ1943">
        <v>6144</v>
      </c>
      <c r="BA1943">
        <v>1897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CX1943">
        <f>Y1943*Source!I1998</f>
        <v>7.4999999999999997E-2</v>
      </c>
      <c r="CY1943">
        <f>AA1943</f>
        <v>25647.39</v>
      </c>
      <c r="CZ1943">
        <f>AE1943</f>
        <v>4894.54</v>
      </c>
      <c r="DA1943">
        <f>AI1943</f>
        <v>5.24</v>
      </c>
      <c r="DB1943">
        <f>ROUND(ROUND(AT1943*CZ1943,2),2)</f>
        <v>6118.18</v>
      </c>
      <c r="DC1943">
        <f>ROUND(ROUND(AT1943*AG1943,2),2)</f>
        <v>0</v>
      </c>
    </row>
    <row r="1944" spans="1:107">
      <c r="A1944">
        <f>ROW(Source!A2001)</f>
        <v>2001</v>
      </c>
      <c r="B1944">
        <v>36401907</v>
      </c>
      <c r="C1944">
        <v>36410105</v>
      </c>
      <c r="D1944">
        <v>29364679</v>
      </c>
      <c r="E1944">
        <v>1</v>
      </c>
      <c r="F1944">
        <v>1</v>
      </c>
      <c r="G1944">
        <v>1</v>
      </c>
      <c r="H1944">
        <v>1</v>
      </c>
      <c r="I1944" t="s">
        <v>688</v>
      </c>
      <c r="J1944" t="s">
        <v>3</v>
      </c>
      <c r="K1944" t="s">
        <v>689</v>
      </c>
      <c r="L1944">
        <v>1369</v>
      </c>
      <c r="N1944">
        <v>1013</v>
      </c>
      <c r="O1944" t="s">
        <v>514</v>
      </c>
      <c r="P1944" t="s">
        <v>514</v>
      </c>
      <c r="Q1944">
        <v>1</v>
      </c>
      <c r="W1944">
        <v>0</v>
      </c>
      <c r="X1944">
        <v>931378261</v>
      </c>
      <c r="Y1944">
        <v>108.56</v>
      </c>
      <c r="AA1944">
        <v>0</v>
      </c>
      <c r="AB1944">
        <v>0</v>
      </c>
      <c r="AC1944">
        <v>0</v>
      </c>
      <c r="AD1944">
        <v>316.85000000000002</v>
      </c>
      <c r="AE1944">
        <v>0</v>
      </c>
      <c r="AF1944">
        <v>0</v>
      </c>
      <c r="AG1944">
        <v>0</v>
      </c>
      <c r="AH1944">
        <v>316.85000000000002</v>
      </c>
      <c r="AI1944">
        <v>1</v>
      </c>
      <c r="AJ1944">
        <v>1</v>
      </c>
      <c r="AK1944">
        <v>1</v>
      </c>
      <c r="AL1944">
        <v>1</v>
      </c>
      <c r="AN1944">
        <v>0</v>
      </c>
      <c r="AO1944">
        <v>1</v>
      </c>
      <c r="AP1944">
        <v>1</v>
      </c>
      <c r="AQ1944">
        <v>0</v>
      </c>
      <c r="AR1944">
        <v>0</v>
      </c>
      <c r="AS1944" t="s">
        <v>3</v>
      </c>
      <c r="AT1944">
        <v>94.4</v>
      </c>
      <c r="AU1944" t="s">
        <v>134</v>
      </c>
      <c r="AV1944">
        <v>1</v>
      </c>
      <c r="AW1944">
        <v>2</v>
      </c>
      <c r="AX1944">
        <v>36410113</v>
      </c>
      <c r="AY1944">
        <v>1</v>
      </c>
      <c r="AZ1944">
        <v>0</v>
      </c>
      <c r="BA1944">
        <v>1899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CX1944">
        <f>Y1944*Source!I2001</f>
        <v>6.5136000000000003</v>
      </c>
      <c r="CY1944">
        <f>AD1944</f>
        <v>316.85000000000002</v>
      </c>
      <c r="CZ1944">
        <f>AH1944</f>
        <v>316.85000000000002</v>
      </c>
      <c r="DA1944">
        <f>AL1944</f>
        <v>1</v>
      </c>
      <c r="DB1944">
        <f>ROUND((ROUND(AT1944*CZ1944,2)*1.15),2)</f>
        <v>34397.24</v>
      </c>
      <c r="DC1944">
        <f>ROUND((ROUND(AT1944*AG1944,2)*1.15),2)</f>
        <v>0</v>
      </c>
    </row>
    <row r="1945" spans="1:107">
      <c r="A1945">
        <f>ROW(Source!A2001)</f>
        <v>2001</v>
      </c>
      <c r="B1945">
        <v>36401907</v>
      </c>
      <c r="C1945">
        <v>36410105</v>
      </c>
      <c r="D1945">
        <v>121548</v>
      </c>
      <c r="E1945">
        <v>1</v>
      </c>
      <c r="F1945">
        <v>1</v>
      </c>
      <c r="G1945">
        <v>1</v>
      </c>
      <c r="H1945">
        <v>1</v>
      </c>
      <c r="I1945" t="s">
        <v>35</v>
      </c>
      <c r="J1945" t="s">
        <v>3</v>
      </c>
      <c r="K1945" t="s">
        <v>515</v>
      </c>
      <c r="L1945">
        <v>608254</v>
      </c>
      <c r="N1945">
        <v>1013</v>
      </c>
      <c r="O1945" t="s">
        <v>516</v>
      </c>
      <c r="P1945" t="s">
        <v>516</v>
      </c>
      <c r="Q1945">
        <v>1</v>
      </c>
      <c r="W1945">
        <v>0</v>
      </c>
      <c r="X1945">
        <v>-185737400</v>
      </c>
      <c r="Y1945">
        <v>0.2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1</v>
      </c>
      <c r="AJ1945">
        <v>1</v>
      </c>
      <c r="AK1945">
        <v>1</v>
      </c>
      <c r="AL1945">
        <v>1</v>
      </c>
      <c r="AN1945">
        <v>0</v>
      </c>
      <c r="AO1945">
        <v>1</v>
      </c>
      <c r="AP1945">
        <v>0</v>
      </c>
      <c r="AQ1945">
        <v>0</v>
      </c>
      <c r="AR1945">
        <v>0</v>
      </c>
      <c r="AS1945" t="s">
        <v>3</v>
      </c>
      <c r="AT1945">
        <v>0.2</v>
      </c>
      <c r="AU1945" t="s">
        <v>3</v>
      </c>
      <c r="AV1945">
        <v>2</v>
      </c>
      <c r="AW1945">
        <v>2</v>
      </c>
      <c r="AX1945">
        <v>36410114</v>
      </c>
      <c r="AY1945">
        <v>1</v>
      </c>
      <c r="AZ1945">
        <v>0</v>
      </c>
      <c r="BA1945">
        <v>1900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CX1945">
        <f>Y1945*Source!I2001</f>
        <v>1.2E-2</v>
      </c>
      <c r="CY1945">
        <f>AD1945</f>
        <v>0</v>
      </c>
      <c r="CZ1945">
        <f>AH1945</f>
        <v>0</v>
      </c>
      <c r="DA1945">
        <f>AL1945</f>
        <v>1</v>
      </c>
      <c r="DB1945">
        <f t="shared" ref="DB1945:DB1970" si="308">ROUND(ROUND(AT1945*CZ1945,2),2)</f>
        <v>0</v>
      </c>
      <c r="DC1945">
        <f t="shared" ref="DC1945:DC1970" si="309">ROUND(ROUND(AT1945*AG1945,2),2)</f>
        <v>0</v>
      </c>
    </row>
    <row r="1946" spans="1:107">
      <c r="A1946">
        <f>ROW(Source!A2001)</f>
        <v>2001</v>
      </c>
      <c r="B1946">
        <v>36401907</v>
      </c>
      <c r="C1946">
        <v>36410105</v>
      </c>
      <c r="D1946">
        <v>29172362</v>
      </c>
      <c r="E1946">
        <v>1</v>
      </c>
      <c r="F1946">
        <v>1</v>
      </c>
      <c r="G1946">
        <v>1</v>
      </c>
      <c r="H1946">
        <v>2</v>
      </c>
      <c r="I1946" t="s">
        <v>690</v>
      </c>
      <c r="J1946" t="s">
        <v>691</v>
      </c>
      <c r="K1946" t="s">
        <v>692</v>
      </c>
      <c r="L1946">
        <v>1368</v>
      </c>
      <c r="N1946">
        <v>1011</v>
      </c>
      <c r="O1946" t="s">
        <v>520</v>
      </c>
      <c r="P1946" t="s">
        <v>520</v>
      </c>
      <c r="Q1946">
        <v>1</v>
      </c>
      <c r="W1946">
        <v>0</v>
      </c>
      <c r="X1946">
        <v>2071614860</v>
      </c>
      <c r="Y1946">
        <v>0.2</v>
      </c>
      <c r="AA1946">
        <v>0</v>
      </c>
      <c r="AB1946">
        <v>1113.56</v>
      </c>
      <c r="AC1946">
        <v>449.82</v>
      </c>
      <c r="AD1946">
        <v>0</v>
      </c>
      <c r="AE1946">
        <v>0</v>
      </c>
      <c r="AF1946">
        <v>134.65</v>
      </c>
      <c r="AG1946">
        <v>13.5</v>
      </c>
      <c r="AH1946">
        <v>0</v>
      </c>
      <c r="AI1946">
        <v>1</v>
      </c>
      <c r="AJ1946">
        <v>8.27</v>
      </c>
      <c r="AK1946">
        <v>33.32</v>
      </c>
      <c r="AL1946">
        <v>1</v>
      </c>
      <c r="AN1946">
        <v>0</v>
      </c>
      <c r="AO1946">
        <v>1</v>
      </c>
      <c r="AP1946">
        <v>0</v>
      </c>
      <c r="AQ1946">
        <v>0</v>
      </c>
      <c r="AR1946">
        <v>0</v>
      </c>
      <c r="AS1946" t="s">
        <v>3</v>
      </c>
      <c r="AT1946">
        <v>0.2</v>
      </c>
      <c r="AU1946" t="s">
        <v>3</v>
      </c>
      <c r="AV1946">
        <v>0</v>
      </c>
      <c r="AW1946">
        <v>2</v>
      </c>
      <c r="AX1946">
        <v>36410115</v>
      </c>
      <c r="AY1946">
        <v>1</v>
      </c>
      <c r="AZ1946">
        <v>0</v>
      </c>
      <c r="BA1946">
        <v>1901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CX1946">
        <f>Y1946*Source!I2001</f>
        <v>1.2E-2</v>
      </c>
      <c r="CY1946">
        <f>AB1946</f>
        <v>1113.56</v>
      </c>
      <c r="CZ1946">
        <f>AF1946</f>
        <v>134.65</v>
      </c>
      <c r="DA1946">
        <f>AJ1946</f>
        <v>8.27</v>
      </c>
      <c r="DB1946">
        <f t="shared" si="308"/>
        <v>26.93</v>
      </c>
      <c r="DC1946">
        <f t="shared" si="309"/>
        <v>2.7</v>
      </c>
    </row>
    <row r="1947" spans="1:107">
      <c r="A1947">
        <f>ROW(Source!A2001)</f>
        <v>2001</v>
      </c>
      <c r="B1947">
        <v>36401907</v>
      </c>
      <c r="C1947">
        <v>36410105</v>
      </c>
      <c r="D1947">
        <v>29174913</v>
      </c>
      <c r="E1947">
        <v>1</v>
      </c>
      <c r="F1947">
        <v>1</v>
      </c>
      <c r="G1947">
        <v>1</v>
      </c>
      <c r="H1947">
        <v>2</v>
      </c>
      <c r="I1947" t="s">
        <v>531</v>
      </c>
      <c r="J1947" t="s">
        <v>532</v>
      </c>
      <c r="K1947" t="s">
        <v>533</v>
      </c>
      <c r="L1947">
        <v>1368</v>
      </c>
      <c r="N1947">
        <v>1011</v>
      </c>
      <c r="O1947" t="s">
        <v>520</v>
      </c>
      <c r="P1947" t="s">
        <v>520</v>
      </c>
      <c r="Q1947">
        <v>1</v>
      </c>
      <c r="W1947">
        <v>0</v>
      </c>
      <c r="X1947">
        <v>458544584</v>
      </c>
      <c r="Y1947">
        <v>0.2</v>
      </c>
      <c r="AA1947">
        <v>0</v>
      </c>
      <c r="AB1947">
        <v>932.72</v>
      </c>
      <c r="AC1947">
        <v>386.51</v>
      </c>
      <c r="AD1947">
        <v>0</v>
      </c>
      <c r="AE1947">
        <v>0</v>
      </c>
      <c r="AF1947">
        <v>87.17</v>
      </c>
      <c r="AG1947">
        <v>11.6</v>
      </c>
      <c r="AH1947">
        <v>0</v>
      </c>
      <c r="AI1947">
        <v>1</v>
      </c>
      <c r="AJ1947">
        <v>10.7</v>
      </c>
      <c r="AK1947">
        <v>33.32</v>
      </c>
      <c r="AL1947">
        <v>1</v>
      </c>
      <c r="AN1947">
        <v>0</v>
      </c>
      <c r="AO1947">
        <v>1</v>
      </c>
      <c r="AP1947">
        <v>0</v>
      </c>
      <c r="AQ1947">
        <v>0</v>
      </c>
      <c r="AR1947">
        <v>0</v>
      </c>
      <c r="AS1947" t="s">
        <v>3</v>
      </c>
      <c r="AT1947">
        <v>0.2</v>
      </c>
      <c r="AU1947" t="s">
        <v>3</v>
      </c>
      <c r="AV1947">
        <v>0</v>
      </c>
      <c r="AW1947">
        <v>2</v>
      </c>
      <c r="AX1947">
        <v>36410116</v>
      </c>
      <c r="AY1947">
        <v>1</v>
      </c>
      <c r="AZ1947">
        <v>0</v>
      </c>
      <c r="BA1947">
        <v>1902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CX1947">
        <f>Y1947*Source!I2001</f>
        <v>1.2E-2</v>
      </c>
      <c r="CY1947">
        <f>AB1947</f>
        <v>932.72</v>
      </c>
      <c r="CZ1947">
        <f>AF1947</f>
        <v>87.17</v>
      </c>
      <c r="DA1947">
        <f>AJ1947</f>
        <v>10.7</v>
      </c>
      <c r="DB1947">
        <f t="shared" si="308"/>
        <v>17.43</v>
      </c>
      <c r="DC1947">
        <f t="shared" si="309"/>
        <v>2.3199999999999998</v>
      </c>
    </row>
    <row r="1948" spans="1:107">
      <c r="A1948">
        <f>ROW(Source!A2001)</f>
        <v>2001</v>
      </c>
      <c r="B1948">
        <v>36401907</v>
      </c>
      <c r="C1948">
        <v>36410105</v>
      </c>
      <c r="D1948">
        <v>29164111</v>
      </c>
      <c r="E1948">
        <v>1</v>
      </c>
      <c r="F1948">
        <v>1</v>
      </c>
      <c r="G1948">
        <v>1</v>
      </c>
      <c r="H1948">
        <v>3</v>
      </c>
      <c r="I1948" t="s">
        <v>736</v>
      </c>
      <c r="J1948" t="s">
        <v>737</v>
      </c>
      <c r="K1948" t="s">
        <v>738</v>
      </c>
      <c r="L1948">
        <v>1355</v>
      </c>
      <c r="N1948">
        <v>1010</v>
      </c>
      <c r="O1948" t="s">
        <v>58</v>
      </c>
      <c r="P1948" t="s">
        <v>58</v>
      </c>
      <c r="Q1948">
        <v>100</v>
      </c>
      <c r="W1948">
        <v>0</v>
      </c>
      <c r="X1948">
        <v>-1689080274</v>
      </c>
      <c r="Y1948">
        <v>1.02</v>
      </c>
      <c r="AA1948">
        <v>783</v>
      </c>
      <c r="AB1948">
        <v>0</v>
      </c>
      <c r="AC1948">
        <v>0</v>
      </c>
      <c r="AD1948">
        <v>0</v>
      </c>
      <c r="AE1948">
        <v>100</v>
      </c>
      <c r="AF1948">
        <v>0</v>
      </c>
      <c r="AG1948">
        <v>0</v>
      </c>
      <c r="AH1948">
        <v>0</v>
      </c>
      <c r="AI1948">
        <v>7.83</v>
      </c>
      <c r="AJ1948">
        <v>1</v>
      </c>
      <c r="AK1948">
        <v>1</v>
      </c>
      <c r="AL1948">
        <v>1</v>
      </c>
      <c r="AN1948">
        <v>0</v>
      </c>
      <c r="AO1948">
        <v>1</v>
      </c>
      <c r="AP1948">
        <v>0</v>
      </c>
      <c r="AQ1948">
        <v>0</v>
      </c>
      <c r="AR1948">
        <v>0</v>
      </c>
      <c r="AS1948" t="s">
        <v>3</v>
      </c>
      <c r="AT1948">
        <v>1.02</v>
      </c>
      <c r="AU1948" t="s">
        <v>3</v>
      </c>
      <c r="AV1948">
        <v>0</v>
      </c>
      <c r="AW1948">
        <v>2</v>
      </c>
      <c r="AX1948">
        <v>36410117</v>
      </c>
      <c r="AY1948">
        <v>1</v>
      </c>
      <c r="AZ1948">
        <v>0</v>
      </c>
      <c r="BA1948">
        <v>1903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CX1948">
        <f>Y1948*Source!I2001</f>
        <v>6.1199999999999997E-2</v>
      </c>
      <c r="CY1948">
        <f>AA1948</f>
        <v>783</v>
      </c>
      <c r="CZ1948">
        <f>AE1948</f>
        <v>100</v>
      </c>
      <c r="DA1948">
        <f>AI1948</f>
        <v>7.83</v>
      </c>
      <c r="DB1948">
        <f t="shared" si="308"/>
        <v>102</v>
      </c>
      <c r="DC1948">
        <f t="shared" si="309"/>
        <v>0</v>
      </c>
    </row>
    <row r="1949" spans="1:107">
      <c r="A1949">
        <f>ROW(Source!A2001)</f>
        <v>2001</v>
      </c>
      <c r="B1949">
        <v>36401907</v>
      </c>
      <c r="C1949">
        <v>36410105</v>
      </c>
      <c r="D1949">
        <v>29170288</v>
      </c>
      <c r="E1949">
        <v>1</v>
      </c>
      <c r="F1949">
        <v>1</v>
      </c>
      <c r="G1949">
        <v>1</v>
      </c>
      <c r="H1949">
        <v>3</v>
      </c>
      <c r="I1949" t="s">
        <v>258</v>
      </c>
      <c r="J1949" t="s">
        <v>260</v>
      </c>
      <c r="K1949" t="s">
        <v>259</v>
      </c>
      <c r="L1949">
        <v>1354</v>
      </c>
      <c r="N1949">
        <v>1010</v>
      </c>
      <c r="O1949" t="s">
        <v>237</v>
      </c>
      <c r="P1949" t="s">
        <v>237</v>
      </c>
      <c r="Q1949">
        <v>1</v>
      </c>
      <c r="W1949">
        <v>0</v>
      </c>
      <c r="X1949">
        <v>-1432988646</v>
      </c>
      <c r="Y1949">
        <v>100</v>
      </c>
      <c r="AA1949">
        <v>54.36</v>
      </c>
      <c r="AB1949">
        <v>0</v>
      </c>
      <c r="AC1949">
        <v>0</v>
      </c>
      <c r="AD1949">
        <v>0</v>
      </c>
      <c r="AE1949">
        <v>15.27</v>
      </c>
      <c r="AF1949">
        <v>0</v>
      </c>
      <c r="AG1949">
        <v>0</v>
      </c>
      <c r="AH1949">
        <v>0</v>
      </c>
      <c r="AI1949">
        <v>3.56</v>
      </c>
      <c r="AJ1949">
        <v>1</v>
      </c>
      <c r="AK1949">
        <v>1</v>
      </c>
      <c r="AL1949">
        <v>1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 t="s">
        <v>3</v>
      </c>
      <c r="AT1949">
        <v>100</v>
      </c>
      <c r="AU1949" t="s">
        <v>3</v>
      </c>
      <c r="AV1949">
        <v>0</v>
      </c>
      <c r="AW1949">
        <v>1</v>
      </c>
      <c r="AX1949">
        <v>-1</v>
      </c>
      <c r="AY1949">
        <v>0</v>
      </c>
      <c r="AZ1949">
        <v>0</v>
      </c>
      <c r="BA1949" t="s">
        <v>3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CX1949">
        <f>Y1949*Source!I2001</f>
        <v>6</v>
      </c>
      <c r="CY1949">
        <f>AA1949</f>
        <v>54.36</v>
      </c>
      <c r="CZ1949">
        <f>AE1949</f>
        <v>15.27</v>
      </c>
      <c r="DA1949">
        <f>AI1949</f>
        <v>3.56</v>
      </c>
      <c r="DB1949">
        <f t="shared" si="308"/>
        <v>1527</v>
      </c>
      <c r="DC1949">
        <f t="shared" si="309"/>
        <v>0</v>
      </c>
    </row>
    <row r="1950" spans="1:107">
      <c r="A1950">
        <f>ROW(Source!A2001)</f>
        <v>2001</v>
      </c>
      <c r="B1950">
        <v>36401907</v>
      </c>
      <c r="C1950">
        <v>36410105</v>
      </c>
      <c r="D1950">
        <v>29171808</v>
      </c>
      <c r="E1950">
        <v>1</v>
      </c>
      <c r="F1950">
        <v>1</v>
      </c>
      <c r="G1950">
        <v>1</v>
      </c>
      <c r="H1950">
        <v>3</v>
      </c>
      <c r="I1950" t="s">
        <v>705</v>
      </c>
      <c r="J1950" t="s">
        <v>706</v>
      </c>
      <c r="K1950" t="s">
        <v>707</v>
      </c>
      <c r="L1950">
        <v>1374</v>
      </c>
      <c r="N1950">
        <v>1013</v>
      </c>
      <c r="O1950" t="s">
        <v>708</v>
      </c>
      <c r="P1950" t="s">
        <v>708</v>
      </c>
      <c r="Q1950">
        <v>1</v>
      </c>
      <c r="W1950">
        <v>0</v>
      </c>
      <c r="X1950">
        <v>-915781824</v>
      </c>
      <c r="Y1950">
        <v>18.73</v>
      </c>
      <c r="AA1950">
        <v>1</v>
      </c>
      <c r="AB1950">
        <v>0</v>
      </c>
      <c r="AC1950">
        <v>0</v>
      </c>
      <c r="AD1950">
        <v>0</v>
      </c>
      <c r="AE1950">
        <v>1</v>
      </c>
      <c r="AF1950">
        <v>0</v>
      </c>
      <c r="AG1950">
        <v>0</v>
      </c>
      <c r="AH1950">
        <v>0</v>
      </c>
      <c r="AI1950">
        <v>1</v>
      </c>
      <c r="AJ1950">
        <v>1</v>
      </c>
      <c r="AK1950">
        <v>1</v>
      </c>
      <c r="AL1950">
        <v>1</v>
      </c>
      <c r="AN1950">
        <v>0</v>
      </c>
      <c r="AO1950">
        <v>1</v>
      </c>
      <c r="AP1950">
        <v>0</v>
      </c>
      <c r="AQ1950">
        <v>0</v>
      </c>
      <c r="AR1950">
        <v>0</v>
      </c>
      <c r="AS1950" t="s">
        <v>3</v>
      </c>
      <c r="AT1950">
        <v>18.73</v>
      </c>
      <c r="AU1950" t="s">
        <v>3</v>
      </c>
      <c r="AV1950">
        <v>0</v>
      </c>
      <c r="AW1950">
        <v>2</v>
      </c>
      <c r="AX1950">
        <v>36410118</v>
      </c>
      <c r="AY1950">
        <v>1</v>
      </c>
      <c r="AZ1950">
        <v>0</v>
      </c>
      <c r="BA1950">
        <v>1904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CX1950">
        <f>Y1950*Source!I2001</f>
        <v>1.1237999999999999</v>
      </c>
      <c r="CY1950">
        <f>AA1950</f>
        <v>1</v>
      </c>
      <c r="CZ1950">
        <f>AE1950</f>
        <v>1</v>
      </c>
      <c r="DA1950">
        <f>AI1950</f>
        <v>1</v>
      </c>
      <c r="DB1950">
        <f t="shared" si="308"/>
        <v>18.73</v>
      </c>
      <c r="DC1950">
        <f t="shared" si="309"/>
        <v>0</v>
      </c>
    </row>
    <row r="1951" spans="1:107">
      <c r="A1951">
        <f>ROW(Source!A2076)</f>
        <v>2076</v>
      </c>
      <c r="B1951">
        <v>36401907</v>
      </c>
      <c r="C1951">
        <v>36410120</v>
      </c>
      <c r="D1951">
        <v>18408066</v>
      </c>
      <c r="E1951">
        <v>1</v>
      </c>
      <c r="F1951">
        <v>1</v>
      </c>
      <c r="G1951">
        <v>1</v>
      </c>
      <c r="H1951">
        <v>1</v>
      </c>
      <c r="I1951" t="s">
        <v>521</v>
      </c>
      <c r="J1951" t="s">
        <v>3</v>
      </c>
      <c r="K1951" t="s">
        <v>522</v>
      </c>
      <c r="L1951">
        <v>1369</v>
      </c>
      <c r="N1951">
        <v>1013</v>
      </c>
      <c r="O1951" t="s">
        <v>514</v>
      </c>
      <c r="P1951" t="s">
        <v>514</v>
      </c>
      <c r="Q1951">
        <v>1</v>
      </c>
      <c r="W1951">
        <v>0</v>
      </c>
      <c r="X1951">
        <v>-886480961</v>
      </c>
      <c r="Y1951">
        <v>179.3</v>
      </c>
      <c r="AA1951">
        <v>0</v>
      </c>
      <c r="AB1951">
        <v>0</v>
      </c>
      <c r="AC1951">
        <v>0</v>
      </c>
      <c r="AD1951">
        <v>256.16000000000003</v>
      </c>
      <c r="AE1951">
        <v>0</v>
      </c>
      <c r="AF1951">
        <v>0</v>
      </c>
      <c r="AG1951">
        <v>0</v>
      </c>
      <c r="AH1951">
        <v>256.16000000000003</v>
      </c>
      <c r="AI1951">
        <v>1</v>
      </c>
      <c r="AJ1951">
        <v>1</v>
      </c>
      <c r="AK1951">
        <v>1</v>
      </c>
      <c r="AL1951">
        <v>1</v>
      </c>
      <c r="AN1951">
        <v>0</v>
      </c>
      <c r="AO1951">
        <v>1</v>
      </c>
      <c r="AP1951">
        <v>0</v>
      </c>
      <c r="AQ1951">
        <v>0</v>
      </c>
      <c r="AR1951">
        <v>0</v>
      </c>
      <c r="AS1951" t="s">
        <v>3</v>
      </c>
      <c r="AT1951">
        <v>179.3</v>
      </c>
      <c r="AU1951" t="s">
        <v>3</v>
      </c>
      <c r="AV1951">
        <v>1</v>
      </c>
      <c r="AW1951">
        <v>2</v>
      </c>
      <c r="AX1951">
        <v>36410126</v>
      </c>
      <c r="AY1951">
        <v>1</v>
      </c>
      <c r="AZ1951">
        <v>0</v>
      </c>
      <c r="BA1951">
        <v>1905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CX1951">
        <f>Y1951*Source!I2076</f>
        <v>3.5860000000000003</v>
      </c>
      <c r="CY1951">
        <f>AD1951</f>
        <v>256.16000000000003</v>
      </c>
      <c r="CZ1951">
        <f>AH1951</f>
        <v>256.16000000000003</v>
      </c>
      <c r="DA1951">
        <f>AL1951</f>
        <v>1</v>
      </c>
      <c r="DB1951">
        <f t="shared" si="308"/>
        <v>45929.49</v>
      </c>
      <c r="DC1951">
        <f t="shared" si="309"/>
        <v>0</v>
      </c>
    </row>
    <row r="1952" spans="1:107">
      <c r="A1952">
        <f>ROW(Source!A2076)</f>
        <v>2076</v>
      </c>
      <c r="B1952">
        <v>36401907</v>
      </c>
      <c r="C1952">
        <v>36410120</v>
      </c>
      <c r="D1952">
        <v>121548</v>
      </c>
      <c r="E1952">
        <v>1</v>
      </c>
      <c r="F1952">
        <v>1</v>
      </c>
      <c r="G1952">
        <v>1</v>
      </c>
      <c r="H1952">
        <v>1</v>
      </c>
      <c r="I1952" t="s">
        <v>35</v>
      </c>
      <c r="J1952" t="s">
        <v>3</v>
      </c>
      <c r="K1952" t="s">
        <v>515</v>
      </c>
      <c r="L1952">
        <v>608254</v>
      </c>
      <c r="N1952">
        <v>1013</v>
      </c>
      <c r="O1952" t="s">
        <v>516</v>
      </c>
      <c r="P1952" t="s">
        <v>516</v>
      </c>
      <c r="Q1952">
        <v>1</v>
      </c>
      <c r="W1952">
        <v>0</v>
      </c>
      <c r="X1952">
        <v>-185737400</v>
      </c>
      <c r="Y1952">
        <v>3.97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1</v>
      </c>
      <c r="AJ1952">
        <v>1</v>
      </c>
      <c r="AK1952">
        <v>1</v>
      </c>
      <c r="AL1952">
        <v>1</v>
      </c>
      <c r="AN1952">
        <v>0</v>
      </c>
      <c r="AO1952">
        <v>1</v>
      </c>
      <c r="AP1952">
        <v>0</v>
      </c>
      <c r="AQ1952">
        <v>0</v>
      </c>
      <c r="AR1952">
        <v>0</v>
      </c>
      <c r="AS1952" t="s">
        <v>3</v>
      </c>
      <c r="AT1952">
        <v>3.97</v>
      </c>
      <c r="AU1952" t="s">
        <v>3</v>
      </c>
      <c r="AV1952">
        <v>2</v>
      </c>
      <c r="AW1952">
        <v>2</v>
      </c>
      <c r="AX1952">
        <v>36410127</v>
      </c>
      <c r="AY1952">
        <v>1</v>
      </c>
      <c r="AZ1952">
        <v>0</v>
      </c>
      <c r="BA1952">
        <v>1906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CX1952">
        <f>Y1952*Source!I2076</f>
        <v>7.9400000000000012E-2</v>
      </c>
      <c r="CY1952">
        <f>AD1952</f>
        <v>0</v>
      </c>
      <c r="CZ1952">
        <f>AH1952</f>
        <v>0</v>
      </c>
      <c r="DA1952">
        <f>AL1952</f>
        <v>1</v>
      </c>
      <c r="DB1952">
        <f t="shared" si="308"/>
        <v>0</v>
      </c>
      <c r="DC1952">
        <f t="shared" si="309"/>
        <v>0</v>
      </c>
    </row>
    <row r="1953" spans="1:107">
      <c r="A1953">
        <f>ROW(Source!A2076)</f>
        <v>2076</v>
      </c>
      <c r="B1953">
        <v>36401907</v>
      </c>
      <c r="C1953">
        <v>36410120</v>
      </c>
      <c r="D1953">
        <v>29172710</v>
      </c>
      <c r="E1953">
        <v>1</v>
      </c>
      <c r="F1953">
        <v>1</v>
      </c>
      <c r="G1953">
        <v>1</v>
      </c>
      <c r="H1953">
        <v>2</v>
      </c>
      <c r="I1953" t="s">
        <v>523</v>
      </c>
      <c r="J1953" t="s">
        <v>524</v>
      </c>
      <c r="K1953" t="s">
        <v>525</v>
      </c>
      <c r="L1953">
        <v>1368</v>
      </c>
      <c r="N1953">
        <v>1011</v>
      </c>
      <c r="O1953" t="s">
        <v>520</v>
      </c>
      <c r="P1953" t="s">
        <v>520</v>
      </c>
      <c r="Q1953">
        <v>1</v>
      </c>
      <c r="W1953">
        <v>0</v>
      </c>
      <c r="X1953">
        <v>-1676841219</v>
      </c>
      <c r="Y1953">
        <v>3.97</v>
      </c>
      <c r="AA1953">
        <v>0</v>
      </c>
      <c r="AB1953">
        <v>539.16</v>
      </c>
      <c r="AC1953">
        <v>335.2</v>
      </c>
      <c r="AD1953">
        <v>0</v>
      </c>
      <c r="AE1953">
        <v>0</v>
      </c>
      <c r="AF1953">
        <v>46.56</v>
      </c>
      <c r="AG1953">
        <v>10.06</v>
      </c>
      <c r="AH1953">
        <v>0</v>
      </c>
      <c r="AI1953">
        <v>1</v>
      </c>
      <c r="AJ1953">
        <v>11.58</v>
      </c>
      <c r="AK1953">
        <v>33.32</v>
      </c>
      <c r="AL1953">
        <v>1</v>
      </c>
      <c r="AN1953">
        <v>0</v>
      </c>
      <c r="AO1953">
        <v>1</v>
      </c>
      <c r="AP1953">
        <v>0</v>
      </c>
      <c r="AQ1953">
        <v>0</v>
      </c>
      <c r="AR1953">
        <v>0</v>
      </c>
      <c r="AS1953" t="s">
        <v>3</v>
      </c>
      <c r="AT1953">
        <v>3.97</v>
      </c>
      <c r="AU1953" t="s">
        <v>3</v>
      </c>
      <c r="AV1953">
        <v>0</v>
      </c>
      <c r="AW1953">
        <v>2</v>
      </c>
      <c r="AX1953">
        <v>36410128</v>
      </c>
      <c r="AY1953">
        <v>1</v>
      </c>
      <c r="AZ1953">
        <v>0</v>
      </c>
      <c r="BA1953">
        <v>1907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CX1953">
        <f>Y1953*Source!I2076</f>
        <v>7.9400000000000012E-2</v>
      </c>
      <c r="CY1953">
        <f>AB1953</f>
        <v>539.16</v>
      </c>
      <c r="CZ1953">
        <f>AF1953</f>
        <v>46.56</v>
      </c>
      <c r="DA1953">
        <f>AJ1953</f>
        <v>11.58</v>
      </c>
      <c r="DB1953">
        <f t="shared" si="308"/>
        <v>184.84</v>
      </c>
      <c r="DC1953">
        <f t="shared" si="309"/>
        <v>39.94</v>
      </c>
    </row>
    <row r="1954" spans="1:107">
      <c r="A1954">
        <f>ROW(Source!A2076)</f>
        <v>2076</v>
      </c>
      <c r="B1954">
        <v>36401907</v>
      </c>
      <c r="C1954">
        <v>36410120</v>
      </c>
      <c r="D1954">
        <v>29174533</v>
      </c>
      <c r="E1954">
        <v>1</v>
      </c>
      <c r="F1954">
        <v>1</v>
      </c>
      <c r="G1954">
        <v>1</v>
      </c>
      <c r="H1954">
        <v>2</v>
      </c>
      <c r="I1954" t="s">
        <v>526</v>
      </c>
      <c r="J1954" t="s">
        <v>527</v>
      </c>
      <c r="K1954" t="s">
        <v>528</v>
      </c>
      <c r="L1954">
        <v>1368</v>
      </c>
      <c r="N1954">
        <v>1011</v>
      </c>
      <c r="O1954" t="s">
        <v>520</v>
      </c>
      <c r="P1954" t="s">
        <v>520</v>
      </c>
      <c r="Q1954">
        <v>1</v>
      </c>
      <c r="W1954">
        <v>0</v>
      </c>
      <c r="X1954">
        <v>1235896746</v>
      </c>
      <c r="Y1954">
        <v>7.93</v>
      </c>
      <c r="AA1954">
        <v>0</v>
      </c>
      <c r="AB1954">
        <v>5.0599999999999996</v>
      </c>
      <c r="AC1954">
        <v>0</v>
      </c>
      <c r="AD1954">
        <v>0</v>
      </c>
      <c r="AE1954">
        <v>0</v>
      </c>
      <c r="AF1954">
        <v>1.53</v>
      </c>
      <c r="AG1954">
        <v>0</v>
      </c>
      <c r="AH1954">
        <v>0</v>
      </c>
      <c r="AI1954">
        <v>1</v>
      </c>
      <c r="AJ1954">
        <v>3.31</v>
      </c>
      <c r="AK1954">
        <v>33.32</v>
      </c>
      <c r="AL1954">
        <v>1</v>
      </c>
      <c r="AN1954">
        <v>0</v>
      </c>
      <c r="AO1954">
        <v>1</v>
      </c>
      <c r="AP1954">
        <v>0</v>
      </c>
      <c r="AQ1954">
        <v>0</v>
      </c>
      <c r="AR1954">
        <v>0</v>
      </c>
      <c r="AS1954" t="s">
        <v>3</v>
      </c>
      <c r="AT1954">
        <v>7.93</v>
      </c>
      <c r="AU1954" t="s">
        <v>3</v>
      </c>
      <c r="AV1954">
        <v>0</v>
      </c>
      <c r="AW1954">
        <v>2</v>
      </c>
      <c r="AX1954">
        <v>36410129</v>
      </c>
      <c r="AY1954">
        <v>1</v>
      </c>
      <c r="AZ1954">
        <v>0</v>
      </c>
      <c r="BA1954">
        <v>1908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CX1954">
        <f>Y1954*Source!I2076</f>
        <v>0.15859999999999999</v>
      </c>
      <c r="CY1954">
        <f>AB1954</f>
        <v>5.0599999999999996</v>
      </c>
      <c r="CZ1954">
        <f>AF1954</f>
        <v>1.53</v>
      </c>
      <c r="DA1954">
        <f>AJ1954</f>
        <v>3.31</v>
      </c>
      <c r="DB1954">
        <f t="shared" si="308"/>
        <v>12.13</v>
      </c>
      <c r="DC1954">
        <f t="shared" si="309"/>
        <v>0</v>
      </c>
    </row>
    <row r="1955" spans="1:107">
      <c r="A1955">
        <f>ROW(Source!A2076)</f>
        <v>2076</v>
      </c>
      <c r="B1955">
        <v>36401907</v>
      </c>
      <c r="C1955">
        <v>36410120</v>
      </c>
      <c r="D1955">
        <v>29164349</v>
      </c>
      <c r="E1955">
        <v>1</v>
      </c>
      <c r="F1955">
        <v>1</v>
      </c>
      <c r="G1955">
        <v>1</v>
      </c>
      <c r="H1955">
        <v>3</v>
      </c>
      <c r="I1955" t="s">
        <v>28</v>
      </c>
      <c r="J1955" t="s">
        <v>31</v>
      </c>
      <c r="K1955" t="s">
        <v>29</v>
      </c>
      <c r="L1955">
        <v>1348</v>
      </c>
      <c r="N1955">
        <v>1009</v>
      </c>
      <c r="O1955" t="s">
        <v>30</v>
      </c>
      <c r="P1955" t="s">
        <v>30</v>
      </c>
      <c r="Q1955">
        <v>1000</v>
      </c>
      <c r="W1955">
        <v>0</v>
      </c>
      <c r="X1955">
        <v>-304821490</v>
      </c>
      <c r="Y1955">
        <v>10.5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1</v>
      </c>
      <c r="AJ1955">
        <v>1</v>
      </c>
      <c r="AK1955">
        <v>1</v>
      </c>
      <c r="AL1955">
        <v>1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 t="s">
        <v>3</v>
      </c>
      <c r="AT1955">
        <v>10.5</v>
      </c>
      <c r="AU1955" t="s">
        <v>3</v>
      </c>
      <c r="AV1955">
        <v>0</v>
      </c>
      <c r="AW1955">
        <v>2</v>
      </c>
      <c r="AX1955">
        <v>36410130</v>
      </c>
      <c r="AY1955">
        <v>1</v>
      </c>
      <c r="AZ1955">
        <v>0</v>
      </c>
      <c r="BA1955">
        <v>1909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CX1955">
        <f>Y1955*Source!I2076</f>
        <v>0.21</v>
      </c>
      <c r="CY1955">
        <f>AA1955</f>
        <v>0</v>
      </c>
      <c r="CZ1955">
        <f>AE1955</f>
        <v>0</v>
      </c>
      <c r="DA1955">
        <f>AI1955</f>
        <v>1</v>
      </c>
      <c r="DB1955">
        <f t="shared" si="308"/>
        <v>0</v>
      </c>
      <c r="DC1955">
        <f t="shared" si="309"/>
        <v>0</v>
      </c>
    </row>
    <row r="1956" spans="1:107">
      <c r="A1956">
        <f>ROW(Source!A2078)</f>
        <v>2078</v>
      </c>
      <c r="B1956">
        <v>36401907</v>
      </c>
      <c r="C1956">
        <v>36410132</v>
      </c>
      <c r="D1956">
        <v>18406804</v>
      </c>
      <c r="E1956">
        <v>1</v>
      </c>
      <c r="F1956">
        <v>1</v>
      </c>
      <c r="G1956">
        <v>1</v>
      </c>
      <c r="H1956">
        <v>1</v>
      </c>
      <c r="I1956" t="s">
        <v>512</v>
      </c>
      <c r="J1956" t="s">
        <v>3</v>
      </c>
      <c r="K1956" t="s">
        <v>513</v>
      </c>
      <c r="L1956">
        <v>1369</v>
      </c>
      <c r="N1956">
        <v>1013</v>
      </c>
      <c r="O1956" t="s">
        <v>514</v>
      </c>
      <c r="P1956" t="s">
        <v>514</v>
      </c>
      <c r="Q1956">
        <v>1</v>
      </c>
      <c r="W1956">
        <v>0</v>
      </c>
      <c r="X1956">
        <v>254330056</v>
      </c>
      <c r="Y1956">
        <v>7.67</v>
      </c>
      <c r="AA1956">
        <v>0</v>
      </c>
      <c r="AB1956">
        <v>0</v>
      </c>
      <c r="AC1956">
        <v>0</v>
      </c>
      <c r="AD1956">
        <v>249.14</v>
      </c>
      <c r="AE1956">
        <v>0</v>
      </c>
      <c r="AF1956">
        <v>0</v>
      </c>
      <c r="AG1956">
        <v>0</v>
      </c>
      <c r="AH1956">
        <v>249.14</v>
      </c>
      <c r="AI1956">
        <v>1</v>
      </c>
      <c r="AJ1956">
        <v>1</v>
      </c>
      <c r="AK1956">
        <v>1</v>
      </c>
      <c r="AL1956">
        <v>1</v>
      </c>
      <c r="AN1956">
        <v>0</v>
      </c>
      <c r="AO1956">
        <v>1</v>
      </c>
      <c r="AP1956">
        <v>0</v>
      </c>
      <c r="AQ1956">
        <v>0</v>
      </c>
      <c r="AR1956">
        <v>0</v>
      </c>
      <c r="AS1956" t="s">
        <v>3</v>
      </c>
      <c r="AT1956">
        <v>7.67</v>
      </c>
      <c r="AU1956" t="s">
        <v>3</v>
      </c>
      <c r="AV1956">
        <v>1</v>
      </c>
      <c r="AW1956">
        <v>2</v>
      </c>
      <c r="AX1956">
        <v>36410135</v>
      </c>
      <c r="AY1956">
        <v>1</v>
      </c>
      <c r="AZ1956">
        <v>0</v>
      </c>
      <c r="BA1956">
        <v>1910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CX1956">
        <f>Y1956*Source!I2078</f>
        <v>1.0738000000000001</v>
      </c>
      <c r="CY1956">
        <f>AD1956</f>
        <v>249.14</v>
      </c>
      <c r="CZ1956">
        <f>AH1956</f>
        <v>249.14</v>
      </c>
      <c r="DA1956">
        <f>AL1956</f>
        <v>1</v>
      </c>
      <c r="DB1956">
        <f t="shared" si="308"/>
        <v>1910.9</v>
      </c>
      <c r="DC1956">
        <f t="shared" si="309"/>
        <v>0</v>
      </c>
    </row>
    <row r="1957" spans="1:107">
      <c r="A1957">
        <f>ROW(Source!A2078)</f>
        <v>2078</v>
      </c>
      <c r="B1957">
        <v>36401907</v>
      </c>
      <c r="C1957">
        <v>36410132</v>
      </c>
      <c r="D1957">
        <v>29164349</v>
      </c>
      <c r="E1957">
        <v>1</v>
      </c>
      <c r="F1957">
        <v>1</v>
      </c>
      <c r="G1957">
        <v>1</v>
      </c>
      <c r="H1957">
        <v>3</v>
      </c>
      <c r="I1957" t="s">
        <v>28</v>
      </c>
      <c r="J1957" t="s">
        <v>31</v>
      </c>
      <c r="K1957" t="s">
        <v>29</v>
      </c>
      <c r="L1957">
        <v>1348</v>
      </c>
      <c r="N1957">
        <v>1009</v>
      </c>
      <c r="O1957" t="s">
        <v>30</v>
      </c>
      <c r="P1957" t="s">
        <v>30</v>
      </c>
      <c r="Q1957">
        <v>1000</v>
      </c>
      <c r="W1957">
        <v>0</v>
      </c>
      <c r="X1957">
        <v>-304821490</v>
      </c>
      <c r="Y1957">
        <v>0.7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1</v>
      </c>
      <c r="AJ1957">
        <v>1</v>
      </c>
      <c r="AK1957">
        <v>1</v>
      </c>
      <c r="AL1957">
        <v>1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 t="s">
        <v>3</v>
      </c>
      <c r="AT1957">
        <v>0.7</v>
      </c>
      <c r="AU1957" t="s">
        <v>3</v>
      </c>
      <c r="AV1957">
        <v>0</v>
      </c>
      <c r="AW1957">
        <v>2</v>
      </c>
      <c r="AX1957">
        <v>36410136</v>
      </c>
      <c r="AY1957">
        <v>1</v>
      </c>
      <c r="AZ1957">
        <v>0</v>
      </c>
      <c r="BA1957">
        <v>1911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CX1957">
        <f>Y1957*Source!I2078</f>
        <v>9.8000000000000004E-2</v>
      </c>
      <c r="CY1957">
        <f>AA1957</f>
        <v>0</v>
      </c>
      <c r="CZ1957">
        <f>AE1957</f>
        <v>0</v>
      </c>
      <c r="DA1957">
        <f>AI1957</f>
        <v>1</v>
      </c>
      <c r="DB1957">
        <f t="shared" si="308"/>
        <v>0</v>
      </c>
      <c r="DC1957">
        <f t="shared" si="309"/>
        <v>0</v>
      </c>
    </row>
    <row r="1958" spans="1:107">
      <c r="A1958">
        <f>ROW(Source!A2080)</f>
        <v>2080</v>
      </c>
      <c r="B1958">
        <v>36401907</v>
      </c>
      <c r="C1958">
        <v>36410138</v>
      </c>
      <c r="D1958">
        <v>18406804</v>
      </c>
      <c r="E1958">
        <v>1</v>
      </c>
      <c r="F1958">
        <v>1</v>
      </c>
      <c r="G1958">
        <v>1</v>
      </c>
      <c r="H1958">
        <v>1</v>
      </c>
      <c r="I1958" t="s">
        <v>512</v>
      </c>
      <c r="J1958" t="s">
        <v>3</v>
      </c>
      <c r="K1958" t="s">
        <v>513</v>
      </c>
      <c r="L1958">
        <v>1369</v>
      </c>
      <c r="N1958">
        <v>1013</v>
      </c>
      <c r="O1958" t="s">
        <v>514</v>
      </c>
      <c r="P1958" t="s">
        <v>514</v>
      </c>
      <c r="Q1958">
        <v>1</v>
      </c>
      <c r="W1958">
        <v>0</v>
      </c>
      <c r="X1958">
        <v>254330056</v>
      </c>
      <c r="Y1958">
        <v>11.39</v>
      </c>
      <c r="AA1958">
        <v>0</v>
      </c>
      <c r="AB1958">
        <v>0</v>
      </c>
      <c r="AC1958">
        <v>0</v>
      </c>
      <c r="AD1958">
        <v>249.14</v>
      </c>
      <c r="AE1958">
        <v>0</v>
      </c>
      <c r="AF1958">
        <v>0</v>
      </c>
      <c r="AG1958">
        <v>0</v>
      </c>
      <c r="AH1958">
        <v>249.14</v>
      </c>
      <c r="AI1958">
        <v>1</v>
      </c>
      <c r="AJ1958">
        <v>1</v>
      </c>
      <c r="AK1958">
        <v>1</v>
      </c>
      <c r="AL1958">
        <v>1</v>
      </c>
      <c r="AN1958">
        <v>0</v>
      </c>
      <c r="AO1958">
        <v>1</v>
      </c>
      <c r="AP1958">
        <v>0</v>
      </c>
      <c r="AQ1958">
        <v>0</v>
      </c>
      <c r="AR1958">
        <v>0</v>
      </c>
      <c r="AS1958" t="s">
        <v>3</v>
      </c>
      <c r="AT1958">
        <v>11.39</v>
      </c>
      <c r="AU1958" t="s">
        <v>3</v>
      </c>
      <c r="AV1958">
        <v>1</v>
      </c>
      <c r="AW1958">
        <v>2</v>
      </c>
      <c r="AX1958">
        <v>36410143</v>
      </c>
      <c r="AY1958">
        <v>2</v>
      </c>
      <c r="AZ1958">
        <v>131072</v>
      </c>
      <c r="BA1958">
        <v>1912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CX1958">
        <f>Y1958*Source!I2080</f>
        <v>1.5946000000000002</v>
      </c>
      <c r="CY1958">
        <f>AD1958</f>
        <v>249.14</v>
      </c>
      <c r="CZ1958">
        <f>AH1958</f>
        <v>249.14</v>
      </c>
      <c r="DA1958">
        <f>AL1958</f>
        <v>1</v>
      </c>
      <c r="DB1958">
        <f t="shared" si="308"/>
        <v>2837.7</v>
      </c>
      <c r="DC1958">
        <f t="shared" si="309"/>
        <v>0</v>
      </c>
    </row>
    <row r="1959" spans="1:107">
      <c r="A1959">
        <f>ROW(Source!A2080)</f>
        <v>2080</v>
      </c>
      <c r="B1959">
        <v>36401907</v>
      </c>
      <c r="C1959">
        <v>36410138</v>
      </c>
      <c r="D1959">
        <v>121548</v>
      </c>
      <c r="E1959">
        <v>1</v>
      </c>
      <c r="F1959">
        <v>1</v>
      </c>
      <c r="G1959">
        <v>1</v>
      </c>
      <c r="H1959">
        <v>1</v>
      </c>
      <c r="I1959" t="s">
        <v>35</v>
      </c>
      <c r="J1959" t="s">
        <v>3</v>
      </c>
      <c r="K1959" t="s">
        <v>515</v>
      </c>
      <c r="L1959">
        <v>608254</v>
      </c>
      <c r="N1959">
        <v>1013</v>
      </c>
      <c r="O1959" t="s">
        <v>516</v>
      </c>
      <c r="P1959" t="s">
        <v>516</v>
      </c>
      <c r="Q1959">
        <v>1</v>
      </c>
      <c r="W1959">
        <v>0</v>
      </c>
      <c r="X1959">
        <v>-185737400</v>
      </c>
      <c r="Y1959">
        <v>0.13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1</v>
      </c>
      <c r="AJ1959">
        <v>1</v>
      </c>
      <c r="AK1959">
        <v>1</v>
      </c>
      <c r="AL1959">
        <v>1</v>
      </c>
      <c r="AN1959">
        <v>0</v>
      </c>
      <c r="AO1959">
        <v>1</v>
      </c>
      <c r="AP1959">
        <v>0</v>
      </c>
      <c r="AQ1959">
        <v>0</v>
      </c>
      <c r="AR1959">
        <v>0</v>
      </c>
      <c r="AS1959" t="s">
        <v>3</v>
      </c>
      <c r="AT1959">
        <v>0.13</v>
      </c>
      <c r="AU1959" t="s">
        <v>3</v>
      </c>
      <c r="AV1959">
        <v>2</v>
      </c>
      <c r="AW1959">
        <v>2</v>
      </c>
      <c r="AX1959">
        <v>36410144</v>
      </c>
      <c r="AY1959">
        <v>1</v>
      </c>
      <c r="AZ1959">
        <v>0</v>
      </c>
      <c r="BA1959">
        <v>1913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CX1959">
        <f>Y1959*Source!I2080</f>
        <v>1.8200000000000001E-2</v>
      </c>
      <c r="CY1959">
        <f>AD1959</f>
        <v>0</v>
      </c>
      <c r="CZ1959">
        <f>AH1959</f>
        <v>0</v>
      </c>
      <c r="DA1959">
        <f>AL1959</f>
        <v>1</v>
      </c>
      <c r="DB1959">
        <f t="shared" si="308"/>
        <v>0</v>
      </c>
      <c r="DC1959">
        <f t="shared" si="309"/>
        <v>0</v>
      </c>
    </row>
    <row r="1960" spans="1:107">
      <c r="A1960">
        <f>ROW(Source!A2080)</f>
        <v>2080</v>
      </c>
      <c r="B1960">
        <v>36401907</v>
      </c>
      <c r="C1960">
        <v>36410138</v>
      </c>
      <c r="D1960">
        <v>29172556</v>
      </c>
      <c r="E1960">
        <v>1</v>
      </c>
      <c r="F1960">
        <v>1</v>
      </c>
      <c r="G1960">
        <v>1</v>
      </c>
      <c r="H1960">
        <v>2</v>
      </c>
      <c r="I1960" t="s">
        <v>517</v>
      </c>
      <c r="J1960" t="s">
        <v>518</v>
      </c>
      <c r="K1960" t="s">
        <v>519</v>
      </c>
      <c r="L1960">
        <v>1368</v>
      </c>
      <c r="N1960">
        <v>1011</v>
      </c>
      <c r="O1960" t="s">
        <v>520</v>
      </c>
      <c r="P1960" t="s">
        <v>520</v>
      </c>
      <c r="Q1960">
        <v>1</v>
      </c>
      <c r="W1960">
        <v>0</v>
      </c>
      <c r="X1960">
        <v>-1302720870</v>
      </c>
      <c r="Y1960">
        <v>0.13</v>
      </c>
      <c r="AA1960">
        <v>0</v>
      </c>
      <c r="AB1960">
        <v>466.71</v>
      </c>
      <c r="AC1960">
        <v>449.82</v>
      </c>
      <c r="AD1960">
        <v>0</v>
      </c>
      <c r="AE1960">
        <v>0</v>
      </c>
      <c r="AF1960">
        <v>31.26</v>
      </c>
      <c r="AG1960">
        <v>13.5</v>
      </c>
      <c r="AH1960">
        <v>0</v>
      </c>
      <c r="AI1960">
        <v>1</v>
      </c>
      <c r="AJ1960">
        <v>14.93</v>
      </c>
      <c r="AK1960">
        <v>33.32</v>
      </c>
      <c r="AL1960">
        <v>1</v>
      </c>
      <c r="AN1960">
        <v>0</v>
      </c>
      <c r="AO1960">
        <v>1</v>
      </c>
      <c r="AP1960">
        <v>0</v>
      </c>
      <c r="AQ1960">
        <v>0</v>
      </c>
      <c r="AR1960">
        <v>0</v>
      </c>
      <c r="AS1960" t="s">
        <v>3</v>
      </c>
      <c r="AT1960">
        <v>0.13</v>
      </c>
      <c r="AU1960" t="s">
        <v>3</v>
      </c>
      <c r="AV1960">
        <v>0</v>
      </c>
      <c r="AW1960">
        <v>2</v>
      </c>
      <c r="AX1960">
        <v>36410145</v>
      </c>
      <c r="AY1960">
        <v>1</v>
      </c>
      <c r="AZ1960">
        <v>0</v>
      </c>
      <c r="BA1960">
        <v>1914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CX1960">
        <f>Y1960*Source!I2080</f>
        <v>1.8200000000000001E-2</v>
      </c>
      <c r="CY1960">
        <f>AB1960</f>
        <v>466.71</v>
      </c>
      <c r="CZ1960">
        <f>AF1960</f>
        <v>31.26</v>
      </c>
      <c r="DA1960">
        <f>AJ1960</f>
        <v>14.93</v>
      </c>
      <c r="DB1960">
        <f t="shared" si="308"/>
        <v>4.0599999999999996</v>
      </c>
      <c r="DC1960">
        <f t="shared" si="309"/>
        <v>1.76</v>
      </c>
    </row>
    <row r="1961" spans="1:107">
      <c r="A1961">
        <f>ROW(Source!A2080)</f>
        <v>2080</v>
      </c>
      <c r="B1961">
        <v>36401907</v>
      </c>
      <c r="C1961">
        <v>36410138</v>
      </c>
      <c r="D1961">
        <v>29164349</v>
      </c>
      <c r="E1961">
        <v>1</v>
      </c>
      <c r="F1961">
        <v>1</v>
      </c>
      <c r="G1961">
        <v>1</v>
      </c>
      <c r="H1961">
        <v>3</v>
      </c>
      <c r="I1961" t="s">
        <v>28</v>
      </c>
      <c r="J1961" t="s">
        <v>31</v>
      </c>
      <c r="K1961" t="s">
        <v>29</v>
      </c>
      <c r="L1961">
        <v>1348</v>
      </c>
      <c r="N1961">
        <v>1009</v>
      </c>
      <c r="O1961" t="s">
        <v>30</v>
      </c>
      <c r="P1961" t="s">
        <v>30</v>
      </c>
      <c r="Q1961">
        <v>1000</v>
      </c>
      <c r="W1961">
        <v>0</v>
      </c>
      <c r="X1961">
        <v>-304821490</v>
      </c>
      <c r="Y1961">
        <v>0.47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1</v>
      </c>
      <c r="AJ1961">
        <v>1</v>
      </c>
      <c r="AK1961">
        <v>1</v>
      </c>
      <c r="AL1961">
        <v>1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 t="s">
        <v>3</v>
      </c>
      <c r="AT1961">
        <v>0.47</v>
      </c>
      <c r="AU1961" t="s">
        <v>3</v>
      </c>
      <c r="AV1961">
        <v>0</v>
      </c>
      <c r="AW1961">
        <v>2</v>
      </c>
      <c r="AX1961">
        <v>36410146</v>
      </c>
      <c r="AY1961">
        <v>1</v>
      </c>
      <c r="AZ1961">
        <v>0</v>
      </c>
      <c r="BA1961">
        <v>1915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CX1961">
        <f>Y1961*Source!I2080</f>
        <v>6.5799999999999997E-2</v>
      </c>
      <c r="CY1961">
        <f>AA1961</f>
        <v>0</v>
      </c>
      <c r="CZ1961">
        <f>AE1961</f>
        <v>0</v>
      </c>
      <c r="DA1961">
        <f>AI1961</f>
        <v>1</v>
      </c>
      <c r="DB1961">
        <f t="shared" si="308"/>
        <v>0</v>
      </c>
      <c r="DC1961">
        <f t="shared" si="309"/>
        <v>0</v>
      </c>
    </row>
    <row r="1962" spans="1:107">
      <c r="A1962">
        <f>ROW(Source!A2082)</f>
        <v>2082</v>
      </c>
      <c r="B1962">
        <v>36401907</v>
      </c>
      <c r="C1962">
        <v>36410148</v>
      </c>
      <c r="D1962">
        <v>18406804</v>
      </c>
      <c r="E1962">
        <v>1</v>
      </c>
      <c r="F1962">
        <v>1</v>
      </c>
      <c r="G1962">
        <v>1</v>
      </c>
      <c r="H1962">
        <v>1</v>
      </c>
      <c r="I1962" t="s">
        <v>512</v>
      </c>
      <c r="J1962" t="s">
        <v>3</v>
      </c>
      <c r="K1962" t="s">
        <v>513</v>
      </c>
      <c r="L1962">
        <v>1369</v>
      </c>
      <c r="N1962">
        <v>1013</v>
      </c>
      <c r="O1962" t="s">
        <v>514</v>
      </c>
      <c r="P1962" t="s">
        <v>514</v>
      </c>
      <c r="Q1962">
        <v>1</v>
      </c>
      <c r="W1962">
        <v>0</v>
      </c>
      <c r="X1962">
        <v>254330056</v>
      </c>
      <c r="Y1962">
        <v>3.77</v>
      </c>
      <c r="AA1962">
        <v>0</v>
      </c>
      <c r="AB1962">
        <v>0</v>
      </c>
      <c r="AC1962">
        <v>0</v>
      </c>
      <c r="AD1962">
        <v>249.14</v>
      </c>
      <c r="AE1962">
        <v>0</v>
      </c>
      <c r="AF1962">
        <v>0</v>
      </c>
      <c r="AG1962">
        <v>0</v>
      </c>
      <c r="AH1962">
        <v>249.14</v>
      </c>
      <c r="AI1962">
        <v>1</v>
      </c>
      <c r="AJ1962">
        <v>1</v>
      </c>
      <c r="AK1962">
        <v>1</v>
      </c>
      <c r="AL1962">
        <v>1</v>
      </c>
      <c r="AN1962">
        <v>0</v>
      </c>
      <c r="AO1962">
        <v>1</v>
      </c>
      <c r="AP1962">
        <v>0</v>
      </c>
      <c r="AQ1962">
        <v>0</v>
      </c>
      <c r="AR1962">
        <v>0</v>
      </c>
      <c r="AS1962" t="s">
        <v>3</v>
      </c>
      <c r="AT1962">
        <v>3.77</v>
      </c>
      <c r="AU1962" t="s">
        <v>3</v>
      </c>
      <c r="AV1962">
        <v>1</v>
      </c>
      <c r="AW1962">
        <v>2</v>
      </c>
      <c r="AX1962">
        <v>36410151</v>
      </c>
      <c r="AY1962">
        <v>2</v>
      </c>
      <c r="AZ1962">
        <v>131072</v>
      </c>
      <c r="BA1962">
        <v>1916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CX1962">
        <f>Y1962*Source!I2082</f>
        <v>0.67859999999999998</v>
      </c>
      <c r="CY1962">
        <f>AD1962</f>
        <v>249.14</v>
      </c>
      <c r="CZ1962">
        <f>AH1962</f>
        <v>249.14</v>
      </c>
      <c r="DA1962">
        <f>AL1962</f>
        <v>1</v>
      </c>
      <c r="DB1962">
        <f t="shared" si="308"/>
        <v>939.26</v>
      </c>
      <c r="DC1962">
        <f t="shared" si="309"/>
        <v>0</v>
      </c>
    </row>
    <row r="1963" spans="1:107">
      <c r="A1963">
        <f>ROW(Source!A2082)</f>
        <v>2082</v>
      </c>
      <c r="B1963">
        <v>36401907</v>
      </c>
      <c r="C1963">
        <v>36410148</v>
      </c>
      <c r="D1963">
        <v>29164349</v>
      </c>
      <c r="E1963">
        <v>1</v>
      </c>
      <c r="F1963">
        <v>1</v>
      </c>
      <c r="G1963">
        <v>1</v>
      </c>
      <c r="H1963">
        <v>3</v>
      </c>
      <c r="I1963" t="s">
        <v>28</v>
      </c>
      <c r="J1963" t="s">
        <v>31</v>
      </c>
      <c r="K1963" t="s">
        <v>29</v>
      </c>
      <c r="L1963">
        <v>1348</v>
      </c>
      <c r="N1963">
        <v>1009</v>
      </c>
      <c r="O1963" t="s">
        <v>30</v>
      </c>
      <c r="P1963" t="s">
        <v>30</v>
      </c>
      <c r="Q1963">
        <v>1000</v>
      </c>
      <c r="W1963">
        <v>0</v>
      </c>
      <c r="X1963">
        <v>-304821490</v>
      </c>
      <c r="Y1963">
        <v>0.11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1</v>
      </c>
      <c r="AJ1963">
        <v>1</v>
      </c>
      <c r="AK1963">
        <v>1</v>
      </c>
      <c r="AL1963">
        <v>1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 t="s">
        <v>3</v>
      </c>
      <c r="AT1963">
        <v>0.11</v>
      </c>
      <c r="AU1963" t="s">
        <v>3</v>
      </c>
      <c r="AV1963">
        <v>0</v>
      </c>
      <c r="AW1963">
        <v>2</v>
      </c>
      <c r="AX1963">
        <v>36410152</v>
      </c>
      <c r="AY1963">
        <v>1</v>
      </c>
      <c r="AZ1963">
        <v>0</v>
      </c>
      <c r="BA1963">
        <v>1917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CX1963">
        <f>Y1963*Source!I2082</f>
        <v>1.9799999999999998E-2</v>
      </c>
      <c r="CY1963">
        <f>AA1963</f>
        <v>0</v>
      </c>
      <c r="CZ1963">
        <f>AE1963</f>
        <v>0</v>
      </c>
      <c r="DA1963">
        <f>AI1963</f>
        <v>1</v>
      </c>
      <c r="DB1963">
        <f t="shared" si="308"/>
        <v>0</v>
      </c>
      <c r="DC1963">
        <f t="shared" si="309"/>
        <v>0</v>
      </c>
    </row>
    <row r="1964" spans="1:107">
      <c r="A1964">
        <f>ROW(Source!A2084)</f>
        <v>2084</v>
      </c>
      <c r="B1964">
        <v>36401907</v>
      </c>
      <c r="C1964">
        <v>36410154</v>
      </c>
      <c r="D1964">
        <v>18406804</v>
      </c>
      <c r="E1964">
        <v>1</v>
      </c>
      <c r="F1964">
        <v>1</v>
      </c>
      <c r="G1964">
        <v>1</v>
      </c>
      <c r="H1964">
        <v>1</v>
      </c>
      <c r="I1964" t="s">
        <v>512</v>
      </c>
      <c r="J1964" t="s">
        <v>3</v>
      </c>
      <c r="K1964" t="s">
        <v>513</v>
      </c>
      <c r="L1964">
        <v>1369</v>
      </c>
      <c r="N1964">
        <v>1013</v>
      </c>
      <c r="O1964" t="s">
        <v>514</v>
      </c>
      <c r="P1964" t="s">
        <v>514</v>
      </c>
      <c r="Q1964">
        <v>1</v>
      </c>
      <c r="W1964">
        <v>0</v>
      </c>
      <c r="X1964">
        <v>254330056</v>
      </c>
      <c r="Y1964">
        <v>5.84</v>
      </c>
      <c r="AA1964">
        <v>0</v>
      </c>
      <c r="AB1964">
        <v>0</v>
      </c>
      <c r="AC1964">
        <v>0</v>
      </c>
      <c r="AD1964">
        <v>249.14</v>
      </c>
      <c r="AE1964">
        <v>0</v>
      </c>
      <c r="AF1964">
        <v>0</v>
      </c>
      <c r="AG1964">
        <v>0</v>
      </c>
      <c r="AH1964">
        <v>249.14</v>
      </c>
      <c r="AI1964">
        <v>1</v>
      </c>
      <c r="AJ1964">
        <v>1</v>
      </c>
      <c r="AK1964">
        <v>1</v>
      </c>
      <c r="AL1964">
        <v>1</v>
      </c>
      <c r="AN1964">
        <v>0</v>
      </c>
      <c r="AO1964">
        <v>1</v>
      </c>
      <c r="AP1964">
        <v>0</v>
      </c>
      <c r="AQ1964">
        <v>0</v>
      </c>
      <c r="AR1964">
        <v>0</v>
      </c>
      <c r="AS1964" t="s">
        <v>3</v>
      </c>
      <c r="AT1964">
        <v>5.84</v>
      </c>
      <c r="AU1964" t="s">
        <v>3</v>
      </c>
      <c r="AV1964">
        <v>1</v>
      </c>
      <c r="AW1964">
        <v>2</v>
      </c>
      <c r="AX1964">
        <v>36410156</v>
      </c>
      <c r="AY1964">
        <v>2</v>
      </c>
      <c r="AZ1964">
        <v>131072</v>
      </c>
      <c r="BA1964">
        <v>1918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CX1964">
        <f>Y1964*Source!I2084</f>
        <v>0.1168</v>
      </c>
      <c r="CY1964">
        <f>AD1964</f>
        <v>249.14</v>
      </c>
      <c r="CZ1964">
        <f>AH1964</f>
        <v>249.14</v>
      </c>
      <c r="DA1964">
        <f>AL1964</f>
        <v>1</v>
      </c>
      <c r="DB1964">
        <f t="shared" si="308"/>
        <v>1454.98</v>
      </c>
      <c r="DC1964">
        <f t="shared" si="309"/>
        <v>0</v>
      </c>
    </row>
    <row r="1965" spans="1:107">
      <c r="A1965">
        <f>ROW(Source!A2085)</f>
        <v>2085</v>
      </c>
      <c r="B1965">
        <v>36401907</v>
      </c>
      <c r="C1965">
        <v>36410157</v>
      </c>
      <c r="D1965">
        <v>18406804</v>
      </c>
      <c r="E1965">
        <v>1</v>
      </c>
      <c r="F1965">
        <v>1</v>
      </c>
      <c r="G1965">
        <v>1</v>
      </c>
      <c r="H1965">
        <v>1</v>
      </c>
      <c r="I1965" t="s">
        <v>512</v>
      </c>
      <c r="J1965" t="s">
        <v>3</v>
      </c>
      <c r="K1965" t="s">
        <v>513</v>
      </c>
      <c r="L1965">
        <v>1369</v>
      </c>
      <c r="N1965">
        <v>1013</v>
      </c>
      <c r="O1965" t="s">
        <v>514</v>
      </c>
      <c r="P1965" t="s">
        <v>514</v>
      </c>
      <c r="Q1965">
        <v>1</v>
      </c>
      <c r="W1965">
        <v>0</v>
      </c>
      <c r="X1965">
        <v>254330056</v>
      </c>
      <c r="Y1965">
        <v>9.64</v>
      </c>
      <c r="AA1965">
        <v>0</v>
      </c>
      <c r="AB1965">
        <v>0</v>
      </c>
      <c r="AC1965">
        <v>0</v>
      </c>
      <c r="AD1965">
        <v>249.14</v>
      </c>
      <c r="AE1965">
        <v>0</v>
      </c>
      <c r="AF1965">
        <v>0</v>
      </c>
      <c r="AG1965">
        <v>0</v>
      </c>
      <c r="AH1965">
        <v>249.14</v>
      </c>
      <c r="AI1965">
        <v>1</v>
      </c>
      <c r="AJ1965">
        <v>1</v>
      </c>
      <c r="AK1965">
        <v>1</v>
      </c>
      <c r="AL1965">
        <v>1</v>
      </c>
      <c r="AN1965">
        <v>0</v>
      </c>
      <c r="AO1965">
        <v>1</v>
      </c>
      <c r="AP1965">
        <v>0</v>
      </c>
      <c r="AQ1965">
        <v>0</v>
      </c>
      <c r="AR1965">
        <v>0</v>
      </c>
      <c r="AS1965" t="s">
        <v>3</v>
      </c>
      <c r="AT1965">
        <v>9.64</v>
      </c>
      <c r="AU1965" t="s">
        <v>3</v>
      </c>
      <c r="AV1965">
        <v>1</v>
      </c>
      <c r="AW1965">
        <v>2</v>
      </c>
      <c r="AX1965">
        <v>36410161</v>
      </c>
      <c r="AY1965">
        <v>1</v>
      </c>
      <c r="AZ1965">
        <v>0</v>
      </c>
      <c r="BA1965">
        <v>1919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CX1965">
        <f>Y1965*Source!I2085</f>
        <v>4.82</v>
      </c>
      <c r="CY1965">
        <f>AD1965</f>
        <v>249.14</v>
      </c>
      <c r="CZ1965">
        <f>AH1965</f>
        <v>249.14</v>
      </c>
      <c r="DA1965">
        <f>AL1965</f>
        <v>1</v>
      </c>
      <c r="DB1965">
        <f t="shared" si="308"/>
        <v>2401.71</v>
      </c>
      <c r="DC1965">
        <f t="shared" si="309"/>
        <v>0</v>
      </c>
    </row>
    <row r="1966" spans="1:107">
      <c r="A1966">
        <f>ROW(Source!A2085)</f>
        <v>2085</v>
      </c>
      <c r="B1966">
        <v>36401907</v>
      </c>
      <c r="C1966">
        <v>36410157</v>
      </c>
      <c r="D1966">
        <v>121548</v>
      </c>
      <c r="E1966">
        <v>1</v>
      </c>
      <c r="F1966">
        <v>1</v>
      </c>
      <c r="G1966">
        <v>1</v>
      </c>
      <c r="H1966">
        <v>1</v>
      </c>
      <c r="I1966" t="s">
        <v>35</v>
      </c>
      <c r="J1966" t="s">
        <v>3</v>
      </c>
      <c r="K1966" t="s">
        <v>515</v>
      </c>
      <c r="L1966">
        <v>608254</v>
      </c>
      <c r="N1966">
        <v>1013</v>
      </c>
      <c r="O1966" t="s">
        <v>516</v>
      </c>
      <c r="P1966" t="s">
        <v>516</v>
      </c>
      <c r="Q1966">
        <v>1</v>
      </c>
      <c r="W1966">
        <v>0</v>
      </c>
      <c r="X1966">
        <v>-185737400</v>
      </c>
      <c r="Y1966">
        <v>0.01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1</v>
      </c>
      <c r="AJ1966">
        <v>1</v>
      </c>
      <c r="AK1966">
        <v>1</v>
      </c>
      <c r="AL1966">
        <v>1</v>
      </c>
      <c r="AN1966">
        <v>0</v>
      </c>
      <c r="AO1966">
        <v>1</v>
      </c>
      <c r="AP1966">
        <v>0</v>
      </c>
      <c r="AQ1966">
        <v>0</v>
      </c>
      <c r="AR1966">
        <v>0</v>
      </c>
      <c r="AS1966" t="s">
        <v>3</v>
      </c>
      <c r="AT1966">
        <v>0.01</v>
      </c>
      <c r="AU1966" t="s">
        <v>3</v>
      </c>
      <c r="AV1966">
        <v>2</v>
      </c>
      <c r="AW1966">
        <v>2</v>
      </c>
      <c r="AX1966">
        <v>36410162</v>
      </c>
      <c r="AY1966">
        <v>1</v>
      </c>
      <c r="AZ1966">
        <v>0</v>
      </c>
      <c r="BA1966">
        <v>1920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CX1966">
        <f>Y1966*Source!I2085</f>
        <v>5.0000000000000001E-3</v>
      </c>
      <c r="CY1966">
        <f>AD1966</f>
        <v>0</v>
      </c>
      <c r="CZ1966">
        <f>AH1966</f>
        <v>0</v>
      </c>
      <c r="DA1966">
        <f>AL1966</f>
        <v>1</v>
      </c>
      <c r="DB1966">
        <f t="shared" si="308"/>
        <v>0</v>
      </c>
      <c r="DC1966">
        <f t="shared" si="309"/>
        <v>0</v>
      </c>
    </row>
    <row r="1967" spans="1:107">
      <c r="A1967">
        <f>ROW(Source!A2085)</f>
        <v>2085</v>
      </c>
      <c r="B1967">
        <v>36401907</v>
      </c>
      <c r="C1967">
        <v>36410157</v>
      </c>
      <c r="D1967">
        <v>29172556</v>
      </c>
      <c r="E1967">
        <v>1</v>
      </c>
      <c r="F1967">
        <v>1</v>
      </c>
      <c r="G1967">
        <v>1</v>
      </c>
      <c r="H1967">
        <v>2</v>
      </c>
      <c r="I1967" t="s">
        <v>517</v>
      </c>
      <c r="J1967" t="s">
        <v>518</v>
      </c>
      <c r="K1967" t="s">
        <v>519</v>
      </c>
      <c r="L1967">
        <v>1368</v>
      </c>
      <c r="N1967">
        <v>1011</v>
      </c>
      <c r="O1967" t="s">
        <v>520</v>
      </c>
      <c r="P1967" t="s">
        <v>520</v>
      </c>
      <c r="Q1967">
        <v>1</v>
      </c>
      <c r="W1967">
        <v>0</v>
      </c>
      <c r="X1967">
        <v>-1302720870</v>
      </c>
      <c r="Y1967">
        <v>0.01</v>
      </c>
      <c r="AA1967">
        <v>0</v>
      </c>
      <c r="AB1967">
        <v>466.71</v>
      </c>
      <c r="AC1967">
        <v>449.82</v>
      </c>
      <c r="AD1967">
        <v>0</v>
      </c>
      <c r="AE1967">
        <v>0</v>
      </c>
      <c r="AF1967">
        <v>31.26</v>
      </c>
      <c r="AG1967">
        <v>13.5</v>
      </c>
      <c r="AH1967">
        <v>0</v>
      </c>
      <c r="AI1967">
        <v>1</v>
      </c>
      <c r="AJ1967">
        <v>14.93</v>
      </c>
      <c r="AK1967">
        <v>33.32</v>
      </c>
      <c r="AL1967">
        <v>1</v>
      </c>
      <c r="AN1967">
        <v>0</v>
      </c>
      <c r="AO1967">
        <v>1</v>
      </c>
      <c r="AP1967">
        <v>0</v>
      </c>
      <c r="AQ1967">
        <v>0</v>
      </c>
      <c r="AR1967">
        <v>0</v>
      </c>
      <c r="AS1967" t="s">
        <v>3</v>
      </c>
      <c r="AT1967">
        <v>0.01</v>
      </c>
      <c r="AU1967" t="s">
        <v>3</v>
      </c>
      <c r="AV1967">
        <v>0</v>
      </c>
      <c r="AW1967">
        <v>2</v>
      </c>
      <c r="AX1967">
        <v>36410163</v>
      </c>
      <c r="AY1967">
        <v>1</v>
      </c>
      <c r="AZ1967">
        <v>0</v>
      </c>
      <c r="BA1967">
        <v>1921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CX1967">
        <f>Y1967*Source!I2085</f>
        <v>5.0000000000000001E-3</v>
      </c>
      <c r="CY1967">
        <f>AB1967</f>
        <v>466.71</v>
      </c>
      <c r="CZ1967">
        <f>AF1967</f>
        <v>31.26</v>
      </c>
      <c r="DA1967">
        <f>AJ1967</f>
        <v>14.93</v>
      </c>
      <c r="DB1967">
        <f t="shared" si="308"/>
        <v>0.31</v>
      </c>
      <c r="DC1967">
        <f t="shared" si="309"/>
        <v>0.14000000000000001</v>
      </c>
    </row>
    <row r="1968" spans="1:107">
      <c r="A1968">
        <f>ROW(Source!A2086)</f>
        <v>2086</v>
      </c>
      <c r="B1968">
        <v>36401907</v>
      </c>
      <c r="C1968">
        <v>36410164</v>
      </c>
      <c r="D1968">
        <v>18408066</v>
      </c>
      <c r="E1968">
        <v>1</v>
      </c>
      <c r="F1968">
        <v>1</v>
      </c>
      <c r="G1968">
        <v>1</v>
      </c>
      <c r="H1968">
        <v>1</v>
      </c>
      <c r="I1968" t="s">
        <v>521</v>
      </c>
      <c r="J1968" t="s">
        <v>3</v>
      </c>
      <c r="K1968" t="s">
        <v>522</v>
      </c>
      <c r="L1968">
        <v>1369</v>
      </c>
      <c r="N1968">
        <v>1013</v>
      </c>
      <c r="O1968" t="s">
        <v>514</v>
      </c>
      <c r="P1968" t="s">
        <v>514</v>
      </c>
      <c r="Q1968">
        <v>1</v>
      </c>
      <c r="W1968">
        <v>0</v>
      </c>
      <c r="X1968">
        <v>-886480961</v>
      </c>
      <c r="Y1968">
        <v>17.89</v>
      </c>
      <c r="AA1968">
        <v>0</v>
      </c>
      <c r="AB1968">
        <v>0</v>
      </c>
      <c r="AC1968">
        <v>0</v>
      </c>
      <c r="AD1968">
        <v>256.16000000000003</v>
      </c>
      <c r="AE1968">
        <v>0</v>
      </c>
      <c r="AF1968">
        <v>0</v>
      </c>
      <c r="AG1968">
        <v>0</v>
      </c>
      <c r="AH1968">
        <v>256.16000000000003</v>
      </c>
      <c r="AI1968">
        <v>1</v>
      </c>
      <c r="AJ1968">
        <v>1</v>
      </c>
      <c r="AK1968">
        <v>1</v>
      </c>
      <c r="AL1968">
        <v>1</v>
      </c>
      <c r="AN1968">
        <v>0</v>
      </c>
      <c r="AO1968">
        <v>1</v>
      </c>
      <c r="AP1968">
        <v>0</v>
      </c>
      <c r="AQ1968">
        <v>0</v>
      </c>
      <c r="AR1968">
        <v>0</v>
      </c>
      <c r="AS1968" t="s">
        <v>3</v>
      </c>
      <c r="AT1968">
        <v>17.89</v>
      </c>
      <c r="AU1968" t="s">
        <v>3</v>
      </c>
      <c r="AV1968">
        <v>1</v>
      </c>
      <c r="AW1968">
        <v>2</v>
      </c>
      <c r="AX1968">
        <v>36410168</v>
      </c>
      <c r="AY1968">
        <v>1</v>
      </c>
      <c r="AZ1968">
        <v>0</v>
      </c>
      <c r="BA1968">
        <v>1922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CX1968">
        <f>Y1968*Source!I2086</f>
        <v>1.4312</v>
      </c>
      <c r="CY1968">
        <f>AD1968</f>
        <v>256.16000000000003</v>
      </c>
      <c r="CZ1968">
        <f>AH1968</f>
        <v>256.16000000000003</v>
      </c>
      <c r="DA1968">
        <f>AL1968</f>
        <v>1</v>
      </c>
      <c r="DB1968">
        <f t="shared" si="308"/>
        <v>4582.7</v>
      </c>
      <c r="DC1968">
        <f t="shared" si="309"/>
        <v>0</v>
      </c>
    </row>
    <row r="1969" spans="1:107">
      <c r="A1969">
        <f>ROW(Source!A2086)</f>
        <v>2086</v>
      </c>
      <c r="B1969">
        <v>36401907</v>
      </c>
      <c r="C1969">
        <v>36410164</v>
      </c>
      <c r="D1969">
        <v>121548</v>
      </c>
      <c r="E1969">
        <v>1</v>
      </c>
      <c r="F1969">
        <v>1</v>
      </c>
      <c r="G1969">
        <v>1</v>
      </c>
      <c r="H1969">
        <v>1</v>
      </c>
      <c r="I1969" t="s">
        <v>35</v>
      </c>
      <c r="J1969" t="s">
        <v>3</v>
      </c>
      <c r="K1969" t="s">
        <v>515</v>
      </c>
      <c r="L1969">
        <v>608254</v>
      </c>
      <c r="N1969">
        <v>1013</v>
      </c>
      <c r="O1969" t="s">
        <v>516</v>
      </c>
      <c r="P1969" t="s">
        <v>516</v>
      </c>
      <c r="Q1969">
        <v>1</v>
      </c>
      <c r="W1969">
        <v>0</v>
      </c>
      <c r="X1969">
        <v>-185737400</v>
      </c>
      <c r="Y1969">
        <v>0.08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1</v>
      </c>
      <c r="AJ1969">
        <v>1</v>
      </c>
      <c r="AK1969">
        <v>1</v>
      </c>
      <c r="AL1969">
        <v>1</v>
      </c>
      <c r="AN1969">
        <v>0</v>
      </c>
      <c r="AO1969">
        <v>1</v>
      </c>
      <c r="AP1969">
        <v>0</v>
      </c>
      <c r="AQ1969">
        <v>0</v>
      </c>
      <c r="AR1969">
        <v>0</v>
      </c>
      <c r="AS1969" t="s">
        <v>3</v>
      </c>
      <c r="AT1969">
        <v>0.08</v>
      </c>
      <c r="AU1969" t="s">
        <v>3</v>
      </c>
      <c r="AV1969">
        <v>2</v>
      </c>
      <c r="AW1969">
        <v>2</v>
      </c>
      <c r="AX1969">
        <v>36410169</v>
      </c>
      <c r="AY1969">
        <v>1</v>
      </c>
      <c r="AZ1969">
        <v>0</v>
      </c>
      <c r="BA1969">
        <v>1923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CX1969">
        <f>Y1969*Source!I2086</f>
        <v>6.4000000000000003E-3</v>
      </c>
      <c r="CY1969">
        <f>AD1969</f>
        <v>0</v>
      </c>
      <c r="CZ1969">
        <f>AH1969</f>
        <v>0</v>
      </c>
      <c r="DA1969">
        <f>AL1969</f>
        <v>1</v>
      </c>
      <c r="DB1969">
        <f t="shared" si="308"/>
        <v>0</v>
      </c>
      <c r="DC1969">
        <f t="shared" si="309"/>
        <v>0</v>
      </c>
    </row>
    <row r="1970" spans="1:107">
      <c r="A1970">
        <f>ROW(Source!A2086)</f>
        <v>2086</v>
      </c>
      <c r="B1970">
        <v>36401907</v>
      </c>
      <c r="C1970">
        <v>36410164</v>
      </c>
      <c r="D1970">
        <v>29172556</v>
      </c>
      <c r="E1970">
        <v>1</v>
      </c>
      <c r="F1970">
        <v>1</v>
      </c>
      <c r="G1970">
        <v>1</v>
      </c>
      <c r="H1970">
        <v>2</v>
      </c>
      <c r="I1970" t="s">
        <v>517</v>
      </c>
      <c r="J1970" t="s">
        <v>518</v>
      </c>
      <c r="K1970" t="s">
        <v>519</v>
      </c>
      <c r="L1970">
        <v>1368</v>
      </c>
      <c r="N1970">
        <v>1011</v>
      </c>
      <c r="O1970" t="s">
        <v>520</v>
      </c>
      <c r="P1970" t="s">
        <v>520</v>
      </c>
      <c r="Q1970">
        <v>1</v>
      </c>
      <c r="W1970">
        <v>0</v>
      </c>
      <c r="X1970">
        <v>-1302720870</v>
      </c>
      <c r="Y1970">
        <v>0.08</v>
      </c>
      <c r="AA1970">
        <v>0</v>
      </c>
      <c r="AB1970">
        <v>466.71</v>
      </c>
      <c r="AC1970">
        <v>449.82</v>
      </c>
      <c r="AD1970">
        <v>0</v>
      </c>
      <c r="AE1970">
        <v>0</v>
      </c>
      <c r="AF1970">
        <v>31.26</v>
      </c>
      <c r="AG1970">
        <v>13.5</v>
      </c>
      <c r="AH1970">
        <v>0</v>
      </c>
      <c r="AI1970">
        <v>1</v>
      </c>
      <c r="AJ1970">
        <v>14.93</v>
      </c>
      <c r="AK1970">
        <v>33.32</v>
      </c>
      <c r="AL1970">
        <v>1</v>
      </c>
      <c r="AN1970">
        <v>0</v>
      </c>
      <c r="AO1970">
        <v>1</v>
      </c>
      <c r="AP1970">
        <v>0</v>
      </c>
      <c r="AQ1970">
        <v>0</v>
      </c>
      <c r="AR1970">
        <v>0</v>
      </c>
      <c r="AS1970" t="s">
        <v>3</v>
      </c>
      <c r="AT1970">
        <v>0.08</v>
      </c>
      <c r="AU1970" t="s">
        <v>3</v>
      </c>
      <c r="AV1970">
        <v>0</v>
      </c>
      <c r="AW1970">
        <v>2</v>
      </c>
      <c r="AX1970">
        <v>36410170</v>
      </c>
      <c r="AY1970">
        <v>1</v>
      </c>
      <c r="AZ1970">
        <v>0</v>
      </c>
      <c r="BA1970">
        <v>1924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CX1970">
        <f>Y1970*Source!I2086</f>
        <v>6.4000000000000003E-3</v>
      </c>
      <c r="CY1970">
        <f>AB1970</f>
        <v>466.71</v>
      </c>
      <c r="CZ1970">
        <f>AF1970</f>
        <v>31.26</v>
      </c>
      <c r="DA1970">
        <f>AJ1970</f>
        <v>14.93</v>
      </c>
      <c r="DB1970">
        <f t="shared" si="308"/>
        <v>2.5</v>
      </c>
      <c r="DC1970">
        <f t="shared" si="309"/>
        <v>1.08</v>
      </c>
    </row>
    <row r="1971" spans="1:107">
      <c r="A1971">
        <f>ROW(Source!A2124)</f>
        <v>2124</v>
      </c>
      <c r="B1971">
        <v>36401907</v>
      </c>
      <c r="C1971">
        <v>36410171</v>
      </c>
      <c r="D1971">
        <v>18410572</v>
      </c>
      <c r="E1971">
        <v>1</v>
      </c>
      <c r="F1971">
        <v>1</v>
      </c>
      <c r="G1971">
        <v>1</v>
      </c>
      <c r="H1971">
        <v>1</v>
      </c>
      <c r="I1971" t="s">
        <v>551</v>
      </c>
      <c r="J1971" t="s">
        <v>3</v>
      </c>
      <c r="K1971" t="s">
        <v>552</v>
      </c>
      <c r="L1971">
        <v>1369</v>
      </c>
      <c r="N1971">
        <v>1013</v>
      </c>
      <c r="O1971" t="s">
        <v>514</v>
      </c>
      <c r="P1971" t="s">
        <v>514</v>
      </c>
      <c r="Q1971">
        <v>1</v>
      </c>
      <c r="W1971">
        <v>0</v>
      </c>
      <c r="X1971">
        <v>-546915240</v>
      </c>
      <c r="Y1971">
        <v>84.11099999999999</v>
      </c>
      <c r="AA1971">
        <v>0</v>
      </c>
      <c r="AB1971">
        <v>0</v>
      </c>
      <c r="AC1971">
        <v>0</v>
      </c>
      <c r="AD1971">
        <v>279.16000000000003</v>
      </c>
      <c r="AE1971">
        <v>0</v>
      </c>
      <c r="AF1971">
        <v>0</v>
      </c>
      <c r="AG1971">
        <v>0</v>
      </c>
      <c r="AH1971">
        <v>279.16000000000003</v>
      </c>
      <c r="AI1971">
        <v>1</v>
      </c>
      <c r="AJ1971">
        <v>1</v>
      </c>
      <c r="AK1971">
        <v>1</v>
      </c>
      <c r="AL1971">
        <v>1</v>
      </c>
      <c r="AN1971">
        <v>0</v>
      </c>
      <c r="AO1971">
        <v>1</v>
      </c>
      <c r="AP1971">
        <v>1</v>
      </c>
      <c r="AQ1971">
        <v>0</v>
      </c>
      <c r="AR1971">
        <v>0</v>
      </c>
      <c r="AS1971" t="s">
        <v>3</v>
      </c>
      <c r="AT1971">
        <v>73.14</v>
      </c>
      <c r="AU1971" t="s">
        <v>134</v>
      </c>
      <c r="AV1971">
        <v>1</v>
      </c>
      <c r="AW1971">
        <v>2</v>
      </c>
      <c r="AX1971">
        <v>36410181</v>
      </c>
      <c r="AY1971">
        <v>1</v>
      </c>
      <c r="AZ1971">
        <v>0</v>
      </c>
      <c r="BA1971">
        <v>1925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CX1971">
        <f>Y1971*Source!I2124</f>
        <v>1.6822199999999998</v>
      </c>
      <c r="CY1971">
        <f>AD1971</f>
        <v>279.16000000000003</v>
      </c>
      <c r="CZ1971">
        <f>AH1971</f>
        <v>279.16000000000003</v>
      </c>
      <c r="DA1971">
        <f>AL1971</f>
        <v>1</v>
      </c>
      <c r="DB1971">
        <f>ROUND((ROUND(AT1971*CZ1971,2)*1.15),2)</f>
        <v>23480.42</v>
      </c>
      <c r="DC1971">
        <f>ROUND((ROUND(AT1971*AG1971,2)*1.15),2)</f>
        <v>0</v>
      </c>
    </row>
    <row r="1972" spans="1:107">
      <c r="A1972">
        <f>ROW(Source!A2124)</f>
        <v>2124</v>
      </c>
      <c r="B1972">
        <v>36401907</v>
      </c>
      <c r="C1972">
        <v>36410171</v>
      </c>
      <c r="D1972">
        <v>121548</v>
      </c>
      <c r="E1972">
        <v>1</v>
      </c>
      <c r="F1972">
        <v>1</v>
      </c>
      <c r="G1972">
        <v>1</v>
      </c>
      <c r="H1972">
        <v>1</v>
      </c>
      <c r="I1972" t="s">
        <v>35</v>
      </c>
      <c r="J1972" t="s">
        <v>3</v>
      </c>
      <c r="K1972" t="s">
        <v>515</v>
      </c>
      <c r="L1972">
        <v>608254</v>
      </c>
      <c r="N1972">
        <v>1013</v>
      </c>
      <c r="O1972" t="s">
        <v>516</v>
      </c>
      <c r="P1972" t="s">
        <v>516</v>
      </c>
      <c r="Q1972">
        <v>1</v>
      </c>
      <c r="W1972">
        <v>0</v>
      </c>
      <c r="X1972">
        <v>-185737400</v>
      </c>
      <c r="Y1972">
        <v>1.7125000000000001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1</v>
      </c>
      <c r="AJ1972">
        <v>1</v>
      </c>
      <c r="AK1972">
        <v>1</v>
      </c>
      <c r="AL1972">
        <v>1</v>
      </c>
      <c r="AN1972">
        <v>0</v>
      </c>
      <c r="AO1972">
        <v>1</v>
      </c>
      <c r="AP1972">
        <v>1</v>
      </c>
      <c r="AQ1972">
        <v>0</v>
      </c>
      <c r="AR1972">
        <v>0</v>
      </c>
      <c r="AS1972" t="s">
        <v>3</v>
      </c>
      <c r="AT1972">
        <v>1.37</v>
      </c>
      <c r="AU1972" t="s">
        <v>133</v>
      </c>
      <c r="AV1972">
        <v>2</v>
      </c>
      <c r="AW1972">
        <v>2</v>
      </c>
      <c r="AX1972">
        <v>36410182</v>
      </c>
      <c r="AY1972">
        <v>1</v>
      </c>
      <c r="AZ1972">
        <v>0</v>
      </c>
      <c r="BA1972">
        <v>1926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CX1972">
        <f>Y1972*Source!I2124</f>
        <v>3.4250000000000003E-2</v>
      </c>
      <c r="CY1972">
        <f>AD1972</f>
        <v>0</v>
      </c>
      <c r="CZ1972">
        <f>AH1972</f>
        <v>0</v>
      </c>
      <c r="DA1972">
        <f>AL1972</f>
        <v>1</v>
      </c>
      <c r="DB1972">
        <f>ROUND((ROUND(AT1972*CZ1972,2)*1.25),2)</f>
        <v>0</v>
      </c>
      <c r="DC1972">
        <f>ROUND((ROUND(AT1972*AG1972,2)*1.25),2)</f>
        <v>0</v>
      </c>
    </row>
    <row r="1973" spans="1:107">
      <c r="A1973">
        <f>ROW(Source!A2124)</f>
        <v>2124</v>
      </c>
      <c r="B1973">
        <v>36401907</v>
      </c>
      <c r="C1973">
        <v>36410171</v>
      </c>
      <c r="D1973">
        <v>29172379</v>
      </c>
      <c r="E1973">
        <v>1</v>
      </c>
      <c r="F1973">
        <v>1</v>
      </c>
      <c r="G1973">
        <v>1</v>
      </c>
      <c r="H1973">
        <v>2</v>
      </c>
      <c r="I1973" t="s">
        <v>553</v>
      </c>
      <c r="J1973" t="s">
        <v>554</v>
      </c>
      <c r="K1973" t="s">
        <v>555</v>
      </c>
      <c r="L1973">
        <v>1368</v>
      </c>
      <c r="N1973">
        <v>1011</v>
      </c>
      <c r="O1973" t="s">
        <v>520</v>
      </c>
      <c r="P1973" t="s">
        <v>520</v>
      </c>
      <c r="Q1973">
        <v>1</v>
      </c>
      <c r="W1973">
        <v>0</v>
      </c>
      <c r="X1973">
        <v>-151619853</v>
      </c>
      <c r="Y1973">
        <v>1.7125000000000001</v>
      </c>
      <c r="AA1973">
        <v>0</v>
      </c>
      <c r="AB1973">
        <v>1102.08</v>
      </c>
      <c r="AC1973">
        <v>449.82</v>
      </c>
      <c r="AD1973">
        <v>0</v>
      </c>
      <c r="AE1973">
        <v>0</v>
      </c>
      <c r="AF1973">
        <v>112</v>
      </c>
      <c r="AG1973">
        <v>13.5</v>
      </c>
      <c r="AH1973">
        <v>0</v>
      </c>
      <c r="AI1973">
        <v>1</v>
      </c>
      <c r="AJ1973">
        <v>9.84</v>
      </c>
      <c r="AK1973">
        <v>33.32</v>
      </c>
      <c r="AL1973">
        <v>1</v>
      </c>
      <c r="AN1973">
        <v>0</v>
      </c>
      <c r="AO1973">
        <v>1</v>
      </c>
      <c r="AP1973">
        <v>1</v>
      </c>
      <c r="AQ1973">
        <v>0</v>
      </c>
      <c r="AR1973">
        <v>0</v>
      </c>
      <c r="AS1973" t="s">
        <v>3</v>
      </c>
      <c r="AT1973">
        <v>1.37</v>
      </c>
      <c r="AU1973" t="s">
        <v>133</v>
      </c>
      <c r="AV1973">
        <v>0</v>
      </c>
      <c r="AW1973">
        <v>2</v>
      </c>
      <c r="AX1973">
        <v>36410183</v>
      </c>
      <c r="AY1973">
        <v>1</v>
      </c>
      <c r="AZ1973">
        <v>0</v>
      </c>
      <c r="BA1973">
        <v>1927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CX1973">
        <f>Y1973*Source!I2124</f>
        <v>3.4250000000000003E-2</v>
      </c>
      <c r="CY1973">
        <f>AB1973</f>
        <v>1102.08</v>
      </c>
      <c r="CZ1973">
        <f>AF1973</f>
        <v>112</v>
      </c>
      <c r="DA1973">
        <f>AJ1973</f>
        <v>9.84</v>
      </c>
      <c r="DB1973">
        <f>ROUND((ROUND(AT1973*CZ1973,2)*1.25),2)</f>
        <v>191.8</v>
      </c>
      <c r="DC1973">
        <f>ROUND((ROUND(AT1973*AG1973,2)*1.25),2)</f>
        <v>23.13</v>
      </c>
    </row>
    <row r="1974" spans="1:107">
      <c r="A1974">
        <f>ROW(Source!A2124)</f>
        <v>2124</v>
      </c>
      <c r="B1974">
        <v>36401907</v>
      </c>
      <c r="C1974">
        <v>36410171</v>
      </c>
      <c r="D1974">
        <v>29174913</v>
      </c>
      <c r="E1974">
        <v>1</v>
      </c>
      <c r="F1974">
        <v>1</v>
      </c>
      <c r="G1974">
        <v>1</v>
      </c>
      <c r="H1974">
        <v>2</v>
      </c>
      <c r="I1974" t="s">
        <v>531</v>
      </c>
      <c r="J1974" t="s">
        <v>532</v>
      </c>
      <c r="K1974" t="s">
        <v>533</v>
      </c>
      <c r="L1974">
        <v>1368</v>
      </c>
      <c r="N1974">
        <v>1011</v>
      </c>
      <c r="O1974" t="s">
        <v>520</v>
      </c>
      <c r="P1974" t="s">
        <v>520</v>
      </c>
      <c r="Q1974">
        <v>1</v>
      </c>
      <c r="W1974">
        <v>0</v>
      </c>
      <c r="X1974">
        <v>458544584</v>
      </c>
      <c r="Y1974">
        <v>2.5750000000000002</v>
      </c>
      <c r="AA1974">
        <v>0</v>
      </c>
      <c r="AB1974">
        <v>932.72</v>
      </c>
      <c r="AC1974">
        <v>386.51</v>
      </c>
      <c r="AD1974">
        <v>0</v>
      </c>
      <c r="AE1974">
        <v>0</v>
      </c>
      <c r="AF1974">
        <v>87.17</v>
      </c>
      <c r="AG1974">
        <v>11.6</v>
      </c>
      <c r="AH1974">
        <v>0</v>
      </c>
      <c r="AI1974">
        <v>1</v>
      </c>
      <c r="AJ1974">
        <v>10.7</v>
      </c>
      <c r="AK1974">
        <v>33.32</v>
      </c>
      <c r="AL1974">
        <v>1</v>
      </c>
      <c r="AN1974">
        <v>0</v>
      </c>
      <c r="AO1974">
        <v>1</v>
      </c>
      <c r="AP1974">
        <v>1</v>
      </c>
      <c r="AQ1974">
        <v>0</v>
      </c>
      <c r="AR1974">
        <v>0</v>
      </c>
      <c r="AS1974" t="s">
        <v>3</v>
      </c>
      <c r="AT1974">
        <v>2.06</v>
      </c>
      <c r="AU1974" t="s">
        <v>133</v>
      </c>
      <c r="AV1974">
        <v>0</v>
      </c>
      <c r="AW1974">
        <v>2</v>
      </c>
      <c r="AX1974">
        <v>36410184</v>
      </c>
      <c r="AY1974">
        <v>1</v>
      </c>
      <c r="AZ1974">
        <v>0</v>
      </c>
      <c r="BA1974">
        <v>1928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CX1974">
        <f>Y1974*Source!I2124</f>
        <v>5.1500000000000004E-2</v>
      </c>
      <c r="CY1974">
        <f>AB1974</f>
        <v>932.72</v>
      </c>
      <c r="CZ1974">
        <f>AF1974</f>
        <v>87.17</v>
      </c>
      <c r="DA1974">
        <f>AJ1974</f>
        <v>10.7</v>
      </c>
      <c r="DB1974">
        <f>ROUND((ROUND(AT1974*CZ1974,2)*1.25),2)</f>
        <v>224.46</v>
      </c>
      <c r="DC1974">
        <f>ROUND((ROUND(AT1974*AG1974,2)*1.25),2)</f>
        <v>29.88</v>
      </c>
    </row>
    <row r="1975" spans="1:107">
      <c r="A1975">
        <f>ROW(Source!A2124)</f>
        <v>2124</v>
      </c>
      <c r="B1975">
        <v>36401907</v>
      </c>
      <c r="C1975">
        <v>36410171</v>
      </c>
      <c r="D1975">
        <v>29114836</v>
      </c>
      <c r="E1975">
        <v>1</v>
      </c>
      <c r="F1975">
        <v>1</v>
      </c>
      <c r="G1975">
        <v>1</v>
      </c>
      <c r="H1975">
        <v>3</v>
      </c>
      <c r="I1975" t="s">
        <v>168</v>
      </c>
      <c r="J1975" t="s">
        <v>171</v>
      </c>
      <c r="K1975" t="s">
        <v>169</v>
      </c>
      <c r="L1975">
        <v>1035</v>
      </c>
      <c r="N1975">
        <v>1013</v>
      </c>
      <c r="O1975" t="s">
        <v>170</v>
      </c>
      <c r="P1975" t="s">
        <v>170</v>
      </c>
      <c r="Q1975">
        <v>1</v>
      </c>
      <c r="W1975">
        <v>0</v>
      </c>
      <c r="X1975">
        <v>-1252999712</v>
      </c>
      <c r="Y1975">
        <v>50</v>
      </c>
      <c r="AA1975">
        <v>196.01</v>
      </c>
      <c r="AB1975">
        <v>0</v>
      </c>
      <c r="AC1975">
        <v>0</v>
      </c>
      <c r="AD1975">
        <v>0</v>
      </c>
      <c r="AE1975">
        <v>94.69</v>
      </c>
      <c r="AF1975">
        <v>0</v>
      </c>
      <c r="AG1975">
        <v>0</v>
      </c>
      <c r="AH1975">
        <v>0</v>
      </c>
      <c r="AI1975">
        <v>2.0699999999999998</v>
      </c>
      <c r="AJ1975">
        <v>1</v>
      </c>
      <c r="AK1975">
        <v>1</v>
      </c>
      <c r="AL1975">
        <v>1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 t="s">
        <v>3</v>
      </c>
      <c r="AT1975">
        <v>50</v>
      </c>
      <c r="AU1975" t="s">
        <v>3</v>
      </c>
      <c r="AV1975">
        <v>0</v>
      </c>
      <c r="AW1975">
        <v>1</v>
      </c>
      <c r="AX1975">
        <v>-1</v>
      </c>
      <c r="AY1975">
        <v>0</v>
      </c>
      <c r="AZ1975">
        <v>0</v>
      </c>
      <c r="BA1975" t="s">
        <v>3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CX1975">
        <f>Y1975*Source!I2124</f>
        <v>1</v>
      </c>
      <c r="CY1975">
        <f>AA1975</f>
        <v>196.01</v>
      </c>
      <c r="CZ1975">
        <f>AE1975</f>
        <v>94.69</v>
      </c>
      <c r="DA1975">
        <f>AI1975</f>
        <v>2.0699999999999998</v>
      </c>
      <c r="DB1975">
        <f>ROUND(ROUND(AT1975*CZ1975,2),2)</f>
        <v>4734.5</v>
      </c>
      <c r="DC1975">
        <f>ROUND(ROUND(AT1975*AG1975,2),2)</f>
        <v>0</v>
      </c>
    </row>
    <row r="1976" spans="1:107">
      <c r="A1976">
        <f>ROW(Source!A2124)</f>
        <v>2124</v>
      </c>
      <c r="B1976">
        <v>36401907</v>
      </c>
      <c r="C1976">
        <v>36410171</v>
      </c>
      <c r="D1976">
        <v>29114332</v>
      </c>
      <c r="E1976">
        <v>1</v>
      </c>
      <c r="F1976">
        <v>1</v>
      </c>
      <c r="G1976">
        <v>1</v>
      </c>
      <c r="H1976">
        <v>3</v>
      </c>
      <c r="I1976" t="s">
        <v>556</v>
      </c>
      <c r="J1976" t="s">
        <v>557</v>
      </c>
      <c r="K1976" t="s">
        <v>558</v>
      </c>
      <c r="L1976">
        <v>1348</v>
      </c>
      <c r="N1976">
        <v>1009</v>
      </c>
      <c r="O1976" t="s">
        <v>30</v>
      </c>
      <c r="P1976" t="s">
        <v>30</v>
      </c>
      <c r="Q1976">
        <v>1000</v>
      </c>
      <c r="W1976">
        <v>0</v>
      </c>
      <c r="X1976">
        <v>233971917</v>
      </c>
      <c r="Y1976">
        <v>3.3999999999999998E-3</v>
      </c>
      <c r="AA1976">
        <v>54619.68</v>
      </c>
      <c r="AB1976">
        <v>0</v>
      </c>
      <c r="AC1976">
        <v>0</v>
      </c>
      <c r="AD1976">
        <v>0</v>
      </c>
      <c r="AE1976">
        <v>11978</v>
      </c>
      <c r="AF1976">
        <v>0</v>
      </c>
      <c r="AG1976">
        <v>0</v>
      </c>
      <c r="AH1976">
        <v>0</v>
      </c>
      <c r="AI1976">
        <v>4.5599999999999996</v>
      </c>
      <c r="AJ1976">
        <v>1</v>
      </c>
      <c r="AK1976">
        <v>1</v>
      </c>
      <c r="AL1976">
        <v>1</v>
      </c>
      <c r="AN1976">
        <v>0</v>
      </c>
      <c r="AO1976">
        <v>1</v>
      </c>
      <c r="AP1976">
        <v>1</v>
      </c>
      <c r="AQ1976">
        <v>0</v>
      </c>
      <c r="AR1976">
        <v>0</v>
      </c>
      <c r="AS1976" t="s">
        <v>3</v>
      </c>
      <c r="AT1976">
        <v>3.3999999999999998E-3</v>
      </c>
      <c r="AU1976" t="s">
        <v>3</v>
      </c>
      <c r="AV1976">
        <v>0</v>
      </c>
      <c r="AW1976">
        <v>2</v>
      </c>
      <c r="AX1976">
        <v>36410185</v>
      </c>
      <c r="AY1976">
        <v>1</v>
      </c>
      <c r="AZ1976">
        <v>0</v>
      </c>
      <c r="BA1976">
        <v>1929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CX1976">
        <f>Y1976*Source!I2124</f>
        <v>6.7999999999999999E-5</v>
      </c>
      <c r="CY1976">
        <f>AA1976</f>
        <v>54619.68</v>
      </c>
      <c r="CZ1976">
        <f>AE1976</f>
        <v>11978</v>
      </c>
      <c r="DA1976">
        <f>AI1976</f>
        <v>4.5599999999999996</v>
      </c>
      <c r="DB1976">
        <f>ROUND(ROUND(AT1976*CZ1976,2),2)</f>
        <v>40.729999999999997</v>
      </c>
      <c r="DC1976">
        <f>ROUND(ROUND(AT1976*AG1976,2),2)</f>
        <v>0</v>
      </c>
    </row>
    <row r="1977" spans="1:107">
      <c r="A1977">
        <f>ROW(Source!A2124)</f>
        <v>2124</v>
      </c>
      <c r="B1977">
        <v>36401907</v>
      </c>
      <c r="C1977">
        <v>36410171</v>
      </c>
      <c r="D1977">
        <v>29114830</v>
      </c>
      <c r="E1977">
        <v>1</v>
      </c>
      <c r="F1977">
        <v>1</v>
      </c>
      <c r="G1977">
        <v>1</v>
      </c>
      <c r="H1977">
        <v>3</v>
      </c>
      <c r="I1977" t="s">
        <v>375</v>
      </c>
      <c r="J1977" t="s">
        <v>377</v>
      </c>
      <c r="K1977" t="s">
        <v>376</v>
      </c>
      <c r="L1977">
        <v>1035</v>
      </c>
      <c r="N1977">
        <v>1013</v>
      </c>
      <c r="O1977" t="s">
        <v>170</v>
      </c>
      <c r="P1977" t="s">
        <v>170</v>
      </c>
      <c r="Q1977">
        <v>1</v>
      </c>
      <c r="W1977">
        <v>1</v>
      </c>
      <c r="X1977">
        <v>388553077</v>
      </c>
      <c r="Y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1</v>
      </c>
      <c r="AJ1977">
        <v>1</v>
      </c>
      <c r="AK1977">
        <v>1</v>
      </c>
      <c r="AL1977">
        <v>1</v>
      </c>
      <c r="AN1977">
        <v>1</v>
      </c>
      <c r="AO1977">
        <v>0</v>
      </c>
      <c r="AP1977">
        <v>1</v>
      </c>
      <c r="AQ1977">
        <v>0</v>
      </c>
      <c r="AR1977">
        <v>0</v>
      </c>
      <c r="AS1977" t="s">
        <v>3</v>
      </c>
      <c r="AT1977">
        <v>0</v>
      </c>
      <c r="AU1977" t="s">
        <v>3</v>
      </c>
      <c r="AV1977">
        <v>0</v>
      </c>
      <c r="AW1977">
        <v>2</v>
      </c>
      <c r="AX1977">
        <v>36410186</v>
      </c>
      <c r="AY1977">
        <v>1</v>
      </c>
      <c r="AZ1977">
        <v>0</v>
      </c>
      <c r="BA1977">
        <v>1930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CX1977">
        <f>Y1977*Source!I2124</f>
        <v>0</v>
      </c>
      <c r="CY1977">
        <f>AA1977</f>
        <v>0</v>
      </c>
      <c r="CZ1977">
        <f>AE1977</f>
        <v>0</v>
      </c>
      <c r="DA1977">
        <f>AI1977</f>
        <v>1</v>
      </c>
      <c r="DB1977">
        <f>ROUND(ROUND(AT1977*CZ1977,2),2)</f>
        <v>0</v>
      </c>
      <c r="DC1977">
        <f>ROUND(ROUND(AT1977*AG1977,2),2)</f>
        <v>0</v>
      </c>
    </row>
    <row r="1978" spans="1:107">
      <c r="A1978">
        <f>ROW(Source!A2124)</f>
        <v>2124</v>
      </c>
      <c r="B1978">
        <v>36401907</v>
      </c>
      <c r="C1978">
        <v>36410171</v>
      </c>
      <c r="D1978">
        <v>29130561</v>
      </c>
      <c r="E1978">
        <v>1</v>
      </c>
      <c r="F1978">
        <v>1</v>
      </c>
      <c r="G1978">
        <v>1</v>
      </c>
      <c r="H1978">
        <v>3</v>
      </c>
      <c r="I1978" t="s">
        <v>177</v>
      </c>
      <c r="J1978" t="s">
        <v>179</v>
      </c>
      <c r="K1978" t="s">
        <v>178</v>
      </c>
      <c r="L1978">
        <v>1327</v>
      </c>
      <c r="N1978">
        <v>1005</v>
      </c>
      <c r="O1978" t="s">
        <v>155</v>
      </c>
      <c r="P1978" t="s">
        <v>155</v>
      </c>
      <c r="Q1978">
        <v>1</v>
      </c>
      <c r="W1978">
        <v>1</v>
      </c>
      <c r="X1978">
        <v>-172969429</v>
      </c>
      <c r="Y1978">
        <v>-100</v>
      </c>
      <c r="AA1978">
        <v>1039.1400000000001</v>
      </c>
      <c r="AB1978">
        <v>0</v>
      </c>
      <c r="AC1978">
        <v>0</v>
      </c>
      <c r="AD1978">
        <v>0</v>
      </c>
      <c r="AE1978">
        <v>207</v>
      </c>
      <c r="AF1978">
        <v>0</v>
      </c>
      <c r="AG1978">
        <v>0</v>
      </c>
      <c r="AH1978">
        <v>0</v>
      </c>
      <c r="AI1978">
        <v>5.0199999999999996</v>
      </c>
      <c r="AJ1978">
        <v>1</v>
      </c>
      <c r="AK1978">
        <v>1</v>
      </c>
      <c r="AL1978">
        <v>1</v>
      </c>
      <c r="AN1978">
        <v>0</v>
      </c>
      <c r="AO1978">
        <v>1</v>
      </c>
      <c r="AP1978">
        <v>1</v>
      </c>
      <c r="AQ1978">
        <v>0</v>
      </c>
      <c r="AR1978">
        <v>0</v>
      </c>
      <c r="AS1978" t="s">
        <v>3</v>
      </c>
      <c r="AT1978">
        <v>-100</v>
      </c>
      <c r="AU1978" t="s">
        <v>3</v>
      </c>
      <c r="AV1978">
        <v>0</v>
      </c>
      <c r="AW1978">
        <v>2</v>
      </c>
      <c r="AX1978">
        <v>36410187</v>
      </c>
      <c r="AY1978">
        <v>1</v>
      </c>
      <c r="AZ1978">
        <v>6144</v>
      </c>
      <c r="BA1978">
        <v>1931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CX1978">
        <f>Y1978*Source!I2124</f>
        <v>-2</v>
      </c>
      <c r="CY1978">
        <f>AA1978</f>
        <v>1039.1400000000001</v>
      </c>
      <c r="CZ1978">
        <f>AE1978</f>
        <v>207</v>
      </c>
      <c r="DA1978">
        <f>AI1978</f>
        <v>5.0199999999999996</v>
      </c>
      <c r="DB1978">
        <f>ROUND(ROUND(AT1978*CZ1978,2),2)</f>
        <v>-20700</v>
      </c>
      <c r="DC1978">
        <f>ROUND(ROUND(AT1978*AG1978,2),2)</f>
        <v>0</v>
      </c>
    </row>
    <row r="1979" spans="1:107">
      <c r="A1979">
        <f>ROW(Source!A2124)</f>
        <v>2124</v>
      </c>
      <c r="B1979">
        <v>36401907</v>
      </c>
      <c r="C1979">
        <v>36410171</v>
      </c>
      <c r="D1979">
        <v>29130519</v>
      </c>
      <c r="E1979">
        <v>1</v>
      </c>
      <c r="F1979">
        <v>1</v>
      </c>
      <c r="G1979">
        <v>1</v>
      </c>
      <c r="H1979">
        <v>3</v>
      </c>
      <c r="I1979" t="s">
        <v>173</v>
      </c>
      <c r="J1979" t="s">
        <v>175</v>
      </c>
      <c r="K1979" t="s">
        <v>174</v>
      </c>
      <c r="L1979">
        <v>1327</v>
      </c>
      <c r="N1979">
        <v>1005</v>
      </c>
      <c r="O1979" t="s">
        <v>155</v>
      </c>
      <c r="P1979" t="s">
        <v>155</v>
      </c>
      <c r="Q1979">
        <v>1</v>
      </c>
      <c r="W1979">
        <v>0</v>
      </c>
      <c r="X1979">
        <v>-1775669208</v>
      </c>
      <c r="Y1979">
        <v>100</v>
      </c>
      <c r="AA1979">
        <v>11067.52</v>
      </c>
      <c r="AB1979">
        <v>0</v>
      </c>
      <c r="AC1979">
        <v>0</v>
      </c>
      <c r="AD1979">
        <v>0</v>
      </c>
      <c r="AE1979">
        <v>4535.87</v>
      </c>
      <c r="AF1979">
        <v>0</v>
      </c>
      <c r="AG1979">
        <v>0</v>
      </c>
      <c r="AH1979">
        <v>0</v>
      </c>
      <c r="AI1979">
        <v>2.44</v>
      </c>
      <c r="AJ1979">
        <v>1</v>
      </c>
      <c r="AK1979">
        <v>1</v>
      </c>
      <c r="AL1979">
        <v>1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 t="s">
        <v>3</v>
      </c>
      <c r="AT1979">
        <v>100</v>
      </c>
      <c r="AU1979" t="s">
        <v>3</v>
      </c>
      <c r="AV1979">
        <v>0</v>
      </c>
      <c r="AW1979">
        <v>1</v>
      </c>
      <c r="AX1979">
        <v>-1</v>
      </c>
      <c r="AY1979">
        <v>0</v>
      </c>
      <c r="AZ1979">
        <v>0</v>
      </c>
      <c r="BA1979" t="s">
        <v>3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CX1979">
        <f>Y1979*Source!I2124</f>
        <v>2</v>
      </c>
      <c r="CY1979">
        <f>AA1979</f>
        <v>11067.52</v>
      </c>
      <c r="CZ1979">
        <f>AE1979</f>
        <v>4535.87</v>
      </c>
      <c r="DA1979">
        <f>AI1979</f>
        <v>2.44</v>
      </c>
      <c r="DB1979">
        <f>ROUND(ROUND(AT1979*CZ1979,2),2)</f>
        <v>453587</v>
      </c>
      <c r="DC1979">
        <f>ROUND(ROUND(AT1979*AG1979,2),2)</f>
        <v>0</v>
      </c>
    </row>
    <row r="1980" spans="1:107">
      <c r="A1980">
        <f>ROW(Source!A2129)</f>
        <v>2129</v>
      </c>
      <c r="B1980">
        <v>36401907</v>
      </c>
      <c r="C1980">
        <v>36410192</v>
      </c>
      <c r="D1980">
        <v>18407150</v>
      </c>
      <c r="E1980">
        <v>1</v>
      </c>
      <c r="F1980">
        <v>1</v>
      </c>
      <c r="G1980">
        <v>1</v>
      </c>
      <c r="H1980">
        <v>1</v>
      </c>
      <c r="I1980" t="s">
        <v>529</v>
      </c>
      <c r="J1980" t="s">
        <v>3</v>
      </c>
      <c r="K1980" t="s">
        <v>530</v>
      </c>
      <c r="L1980">
        <v>1369</v>
      </c>
      <c r="N1980">
        <v>1013</v>
      </c>
      <c r="O1980" t="s">
        <v>514</v>
      </c>
      <c r="P1980" t="s">
        <v>514</v>
      </c>
      <c r="Q1980">
        <v>1</v>
      </c>
      <c r="W1980">
        <v>0</v>
      </c>
      <c r="X1980">
        <v>-931037793</v>
      </c>
      <c r="Y1980">
        <v>41.100999999999999</v>
      </c>
      <c r="AA1980">
        <v>0</v>
      </c>
      <c r="AB1980">
        <v>0</v>
      </c>
      <c r="AC1980">
        <v>0</v>
      </c>
      <c r="AD1980">
        <v>272.45</v>
      </c>
      <c r="AE1980">
        <v>0</v>
      </c>
      <c r="AF1980">
        <v>0</v>
      </c>
      <c r="AG1980">
        <v>0</v>
      </c>
      <c r="AH1980">
        <v>272.45</v>
      </c>
      <c r="AI1980">
        <v>1</v>
      </c>
      <c r="AJ1980">
        <v>1</v>
      </c>
      <c r="AK1980">
        <v>1</v>
      </c>
      <c r="AL1980">
        <v>1</v>
      </c>
      <c r="AN1980">
        <v>0</v>
      </c>
      <c r="AO1980">
        <v>1</v>
      </c>
      <c r="AP1980">
        <v>1</v>
      </c>
      <c r="AQ1980">
        <v>0</v>
      </c>
      <c r="AR1980">
        <v>0</v>
      </c>
      <c r="AS1980" t="s">
        <v>3</v>
      </c>
      <c r="AT1980">
        <v>35.74</v>
      </c>
      <c r="AU1980" t="s">
        <v>134</v>
      </c>
      <c r="AV1980">
        <v>1</v>
      </c>
      <c r="AW1980">
        <v>2</v>
      </c>
      <c r="AX1980">
        <v>36410200</v>
      </c>
      <c r="AY1980">
        <v>1</v>
      </c>
      <c r="AZ1980">
        <v>0</v>
      </c>
      <c r="BA1980">
        <v>1932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CX1980">
        <f>Y1980*Source!I2129</f>
        <v>5.7541400000000005</v>
      </c>
      <c r="CY1980">
        <f>AD1980</f>
        <v>272.45</v>
      </c>
      <c r="CZ1980">
        <f>AH1980</f>
        <v>272.45</v>
      </c>
      <c r="DA1980">
        <f>AL1980</f>
        <v>1</v>
      </c>
      <c r="DB1980">
        <f>ROUND((ROUND(AT1980*CZ1980,2)*1.15),2)</f>
        <v>11197.96</v>
      </c>
      <c r="DC1980">
        <f>ROUND((ROUND(AT1980*AG1980,2)*1.15),2)</f>
        <v>0</v>
      </c>
    </row>
    <row r="1981" spans="1:107">
      <c r="A1981">
        <f>ROW(Source!A2129)</f>
        <v>2129</v>
      </c>
      <c r="B1981">
        <v>36401907</v>
      </c>
      <c r="C1981">
        <v>36410192</v>
      </c>
      <c r="D1981">
        <v>121548</v>
      </c>
      <c r="E1981">
        <v>1</v>
      </c>
      <c r="F1981">
        <v>1</v>
      </c>
      <c r="G1981">
        <v>1</v>
      </c>
      <c r="H1981">
        <v>1</v>
      </c>
      <c r="I1981" t="s">
        <v>35</v>
      </c>
      <c r="J1981" t="s">
        <v>3</v>
      </c>
      <c r="K1981" t="s">
        <v>515</v>
      </c>
      <c r="L1981">
        <v>608254</v>
      </c>
      <c r="N1981">
        <v>1013</v>
      </c>
      <c r="O1981" t="s">
        <v>516</v>
      </c>
      <c r="P1981" t="s">
        <v>516</v>
      </c>
      <c r="Q1981">
        <v>1</v>
      </c>
      <c r="W1981">
        <v>0</v>
      </c>
      <c r="X1981">
        <v>-185737400</v>
      </c>
      <c r="Y1981">
        <v>0.22499999999999998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1</v>
      </c>
      <c r="AJ1981">
        <v>1</v>
      </c>
      <c r="AK1981">
        <v>1</v>
      </c>
      <c r="AL1981">
        <v>1</v>
      </c>
      <c r="AN1981">
        <v>0</v>
      </c>
      <c r="AO1981">
        <v>1</v>
      </c>
      <c r="AP1981">
        <v>1</v>
      </c>
      <c r="AQ1981">
        <v>0</v>
      </c>
      <c r="AR1981">
        <v>0</v>
      </c>
      <c r="AS1981" t="s">
        <v>3</v>
      </c>
      <c r="AT1981">
        <v>0.18</v>
      </c>
      <c r="AU1981" t="s">
        <v>133</v>
      </c>
      <c r="AV1981">
        <v>2</v>
      </c>
      <c r="AW1981">
        <v>2</v>
      </c>
      <c r="AX1981">
        <v>36410201</v>
      </c>
      <c r="AY1981">
        <v>1</v>
      </c>
      <c r="AZ1981">
        <v>0</v>
      </c>
      <c r="BA1981">
        <v>1933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CX1981">
        <f>Y1981*Source!I2129</f>
        <v>3.15E-2</v>
      </c>
      <c r="CY1981">
        <f>AD1981</f>
        <v>0</v>
      </c>
      <c r="CZ1981">
        <f>AH1981</f>
        <v>0</v>
      </c>
      <c r="DA1981">
        <f>AL1981</f>
        <v>1</v>
      </c>
      <c r="DB1981">
        <f>ROUND((ROUND(AT1981*CZ1981,2)*1.25),2)</f>
        <v>0</v>
      </c>
      <c r="DC1981">
        <f>ROUND((ROUND(AT1981*AG1981,2)*1.25),2)</f>
        <v>0</v>
      </c>
    </row>
    <row r="1982" spans="1:107">
      <c r="A1982">
        <f>ROW(Source!A2129)</f>
        <v>2129</v>
      </c>
      <c r="B1982">
        <v>36401907</v>
      </c>
      <c r="C1982">
        <v>36410192</v>
      </c>
      <c r="D1982">
        <v>29172556</v>
      </c>
      <c r="E1982">
        <v>1</v>
      </c>
      <c r="F1982">
        <v>1</v>
      </c>
      <c r="G1982">
        <v>1</v>
      </c>
      <c r="H1982">
        <v>2</v>
      </c>
      <c r="I1982" t="s">
        <v>517</v>
      </c>
      <c r="J1982" t="s">
        <v>518</v>
      </c>
      <c r="K1982" t="s">
        <v>519</v>
      </c>
      <c r="L1982">
        <v>1368</v>
      </c>
      <c r="N1982">
        <v>1011</v>
      </c>
      <c r="O1982" t="s">
        <v>520</v>
      </c>
      <c r="P1982" t="s">
        <v>520</v>
      </c>
      <c r="Q1982">
        <v>1</v>
      </c>
      <c r="W1982">
        <v>0</v>
      </c>
      <c r="X1982">
        <v>-1302720870</v>
      </c>
      <c r="Y1982">
        <v>0.22499999999999998</v>
      </c>
      <c r="AA1982">
        <v>0</v>
      </c>
      <c r="AB1982">
        <v>466.71</v>
      </c>
      <c r="AC1982">
        <v>449.82</v>
      </c>
      <c r="AD1982">
        <v>0</v>
      </c>
      <c r="AE1982">
        <v>0</v>
      </c>
      <c r="AF1982">
        <v>31.26</v>
      </c>
      <c r="AG1982">
        <v>13.5</v>
      </c>
      <c r="AH1982">
        <v>0</v>
      </c>
      <c r="AI1982">
        <v>1</v>
      </c>
      <c r="AJ1982">
        <v>14.93</v>
      </c>
      <c r="AK1982">
        <v>33.32</v>
      </c>
      <c r="AL1982">
        <v>1</v>
      </c>
      <c r="AN1982">
        <v>0</v>
      </c>
      <c r="AO1982">
        <v>1</v>
      </c>
      <c r="AP1982">
        <v>1</v>
      </c>
      <c r="AQ1982">
        <v>0</v>
      </c>
      <c r="AR1982">
        <v>0</v>
      </c>
      <c r="AS1982" t="s">
        <v>3</v>
      </c>
      <c r="AT1982">
        <v>0.18</v>
      </c>
      <c r="AU1982" t="s">
        <v>133</v>
      </c>
      <c r="AV1982">
        <v>0</v>
      </c>
      <c r="AW1982">
        <v>2</v>
      </c>
      <c r="AX1982">
        <v>36410202</v>
      </c>
      <c r="AY1982">
        <v>1</v>
      </c>
      <c r="AZ1982">
        <v>0</v>
      </c>
      <c r="BA1982">
        <v>1934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CX1982">
        <f>Y1982*Source!I2129</f>
        <v>3.15E-2</v>
      </c>
      <c r="CY1982">
        <f>AB1982</f>
        <v>466.71</v>
      </c>
      <c r="CZ1982">
        <f>AF1982</f>
        <v>31.26</v>
      </c>
      <c r="DA1982">
        <f>AJ1982</f>
        <v>14.93</v>
      </c>
      <c r="DB1982">
        <f>ROUND((ROUND(AT1982*CZ1982,2)*1.25),2)</f>
        <v>7.04</v>
      </c>
      <c r="DC1982">
        <f>ROUND((ROUND(AT1982*AG1982,2)*1.25),2)</f>
        <v>3.04</v>
      </c>
    </row>
    <row r="1983" spans="1:107">
      <c r="A1983">
        <f>ROW(Source!A2129)</f>
        <v>2129</v>
      </c>
      <c r="B1983">
        <v>36401907</v>
      </c>
      <c r="C1983">
        <v>36410192</v>
      </c>
      <c r="D1983">
        <v>29174591</v>
      </c>
      <c r="E1983">
        <v>1</v>
      </c>
      <c r="F1983">
        <v>1</v>
      </c>
      <c r="G1983">
        <v>1</v>
      </c>
      <c r="H1983">
        <v>2</v>
      </c>
      <c r="I1983" t="s">
        <v>542</v>
      </c>
      <c r="J1983" t="s">
        <v>543</v>
      </c>
      <c r="K1983" t="s">
        <v>544</v>
      </c>
      <c r="L1983">
        <v>1368</v>
      </c>
      <c r="N1983">
        <v>1011</v>
      </c>
      <c r="O1983" t="s">
        <v>520</v>
      </c>
      <c r="P1983" t="s">
        <v>520</v>
      </c>
      <c r="Q1983">
        <v>1</v>
      </c>
      <c r="W1983">
        <v>0</v>
      </c>
      <c r="X1983">
        <v>1598042632</v>
      </c>
      <c r="Y1983">
        <v>0.4</v>
      </c>
      <c r="AA1983">
        <v>0</v>
      </c>
      <c r="AB1983">
        <v>9.4700000000000006</v>
      </c>
      <c r="AC1983">
        <v>0</v>
      </c>
      <c r="AD1983">
        <v>0</v>
      </c>
      <c r="AE1983">
        <v>0</v>
      </c>
      <c r="AF1983">
        <v>0.95</v>
      </c>
      <c r="AG1983">
        <v>0</v>
      </c>
      <c r="AH1983">
        <v>0</v>
      </c>
      <c r="AI1983">
        <v>1</v>
      </c>
      <c r="AJ1983">
        <v>9.9700000000000006</v>
      </c>
      <c r="AK1983">
        <v>33.32</v>
      </c>
      <c r="AL1983">
        <v>1</v>
      </c>
      <c r="AN1983">
        <v>0</v>
      </c>
      <c r="AO1983">
        <v>1</v>
      </c>
      <c r="AP1983">
        <v>1</v>
      </c>
      <c r="AQ1983">
        <v>0</v>
      </c>
      <c r="AR1983">
        <v>0</v>
      </c>
      <c r="AS1983" t="s">
        <v>3</v>
      </c>
      <c r="AT1983">
        <v>0.32</v>
      </c>
      <c r="AU1983" t="s">
        <v>133</v>
      </c>
      <c r="AV1983">
        <v>0</v>
      </c>
      <c r="AW1983">
        <v>2</v>
      </c>
      <c r="AX1983">
        <v>36410203</v>
      </c>
      <c r="AY1983">
        <v>1</v>
      </c>
      <c r="AZ1983">
        <v>0</v>
      </c>
      <c r="BA1983">
        <v>1935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CX1983">
        <f>Y1983*Source!I2129</f>
        <v>5.6000000000000008E-2</v>
      </c>
      <c r="CY1983">
        <f>AB1983</f>
        <v>9.4700000000000006</v>
      </c>
      <c r="CZ1983">
        <f>AF1983</f>
        <v>0.95</v>
      </c>
      <c r="DA1983">
        <f>AJ1983</f>
        <v>9.9700000000000006</v>
      </c>
      <c r="DB1983">
        <f>ROUND((ROUND(AT1983*CZ1983,2)*1.25),2)</f>
        <v>0.38</v>
      </c>
      <c r="DC1983">
        <f>ROUND((ROUND(AT1983*AG1983,2)*1.25),2)</f>
        <v>0</v>
      </c>
    </row>
    <row r="1984" spans="1:107">
      <c r="A1984">
        <f>ROW(Source!A2129)</f>
        <v>2129</v>
      </c>
      <c r="B1984">
        <v>36401907</v>
      </c>
      <c r="C1984">
        <v>36410192</v>
      </c>
      <c r="D1984">
        <v>29174913</v>
      </c>
      <c r="E1984">
        <v>1</v>
      </c>
      <c r="F1984">
        <v>1</v>
      </c>
      <c r="G1984">
        <v>1</v>
      </c>
      <c r="H1984">
        <v>2</v>
      </c>
      <c r="I1984" t="s">
        <v>531</v>
      </c>
      <c r="J1984" t="s">
        <v>532</v>
      </c>
      <c r="K1984" t="s">
        <v>533</v>
      </c>
      <c r="L1984">
        <v>1368</v>
      </c>
      <c r="N1984">
        <v>1011</v>
      </c>
      <c r="O1984" t="s">
        <v>520</v>
      </c>
      <c r="P1984" t="s">
        <v>520</v>
      </c>
      <c r="Q1984">
        <v>1</v>
      </c>
      <c r="W1984">
        <v>0</v>
      </c>
      <c r="X1984">
        <v>458544584</v>
      </c>
      <c r="Y1984">
        <v>0.32500000000000001</v>
      </c>
      <c r="AA1984">
        <v>0</v>
      </c>
      <c r="AB1984">
        <v>932.72</v>
      </c>
      <c r="AC1984">
        <v>386.51</v>
      </c>
      <c r="AD1984">
        <v>0</v>
      </c>
      <c r="AE1984">
        <v>0</v>
      </c>
      <c r="AF1984">
        <v>87.17</v>
      </c>
      <c r="AG1984">
        <v>11.6</v>
      </c>
      <c r="AH1984">
        <v>0</v>
      </c>
      <c r="AI1984">
        <v>1</v>
      </c>
      <c r="AJ1984">
        <v>10.7</v>
      </c>
      <c r="AK1984">
        <v>33.32</v>
      </c>
      <c r="AL1984">
        <v>1</v>
      </c>
      <c r="AN1984">
        <v>0</v>
      </c>
      <c r="AO1984">
        <v>1</v>
      </c>
      <c r="AP1984">
        <v>1</v>
      </c>
      <c r="AQ1984">
        <v>0</v>
      </c>
      <c r="AR1984">
        <v>0</v>
      </c>
      <c r="AS1984" t="s">
        <v>3</v>
      </c>
      <c r="AT1984">
        <v>0.26</v>
      </c>
      <c r="AU1984" t="s">
        <v>133</v>
      </c>
      <c r="AV1984">
        <v>0</v>
      </c>
      <c r="AW1984">
        <v>2</v>
      </c>
      <c r="AX1984">
        <v>36410204</v>
      </c>
      <c r="AY1984">
        <v>1</v>
      </c>
      <c r="AZ1984">
        <v>0</v>
      </c>
      <c r="BA1984">
        <v>1936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CX1984">
        <f>Y1984*Source!I2129</f>
        <v>4.5500000000000006E-2</v>
      </c>
      <c r="CY1984">
        <f>AB1984</f>
        <v>932.72</v>
      </c>
      <c r="CZ1984">
        <f>AF1984</f>
        <v>87.17</v>
      </c>
      <c r="DA1984">
        <f>AJ1984</f>
        <v>10.7</v>
      </c>
      <c r="DB1984">
        <f>ROUND((ROUND(AT1984*CZ1984,2)*1.25),2)</f>
        <v>28.33</v>
      </c>
      <c r="DC1984">
        <f>ROUND((ROUND(AT1984*AG1984,2)*1.25),2)</f>
        <v>3.78</v>
      </c>
    </row>
    <row r="1985" spans="1:107">
      <c r="A1985">
        <f>ROW(Source!A2129)</f>
        <v>2129</v>
      </c>
      <c r="B1985">
        <v>36401907</v>
      </c>
      <c r="C1985">
        <v>36410192</v>
      </c>
      <c r="D1985">
        <v>29109162</v>
      </c>
      <c r="E1985">
        <v>1</v>
      </c>
      <c r="F1985">
        <v>1</v>
      </c>
      <c r="G1985">
        <v>1</v>
      </c>
      <c r="H1985">
        <v>3</v>
      </c>
      <c r="I1985" t="s">
        <v>564</v>
      </c>
      <c r="J1985" t="s">
        <v>565</v>
      </c>
      <c r="K1985" t="s">
        <v>566</v>
      </c>
      <c r="L1985">
        <v>1327</v>
      </c>
      <c r="N1985">
        <v>1005</v>
      </c>
      <c r="O1985" t="s">
        <v>155</v>
      </c>
      <c r="P1985" t="s">
        <v>155</v>
      </c>
      <c r="Q1985">
        <v>1</v>
      </c>
      <c r="W1985">
        <v>0</v>
      </c>
      <c r="X1985">
        <v>2002905425</v>
      </c>
      <c r="Y1985">
        <v>21</v>
      </c>
      <c r="AA1985">
        <v>33.75</v>
      </c>
      <c r="AB1985">
        <v>0</v>
      </c>
      <c r="AC1985">
        <v>0</v>
      </c>
      <c r="AD1985">
        <v>0</v>
      </c>
      <c r="AE1985">
        <v>5.71</v>
      </c>
      <c r="AF1985">
        <v>0</v>
      </c>
      <c r="AG1985">
        <v>0</v>
      </c>
      <c r="AH1985">
        <v>0</v>
      </c>
      <c r="AI1985">
        <v>5.91</v>
      </c>
      <c r="AJ1985">
        <v>1</v>
      </c>
      <c r="AK1985">
        <v>1</v>
      </c>
      <c r="AL1985">
        <v>1</v>
      </c>
      <c r="AN1985">
        <v>0</v>
      </c>
      <c r="AO1985">
        <v>1</v>
      </c>
      <c r="AP1985">
        <v>1</v>
      </c>
      <c r="AQ1985">
        <v>0</v>
      </c>
      <c r="AR1985">
        <v>0</v>
      </c>
      <c r="AS1985" t="s">
        <v>3</v>
      </c>
      <c r="AT1985">
        <v>21</v>
      </c>
      <c r="AU1985" t="s">
        <v>3</v>
      </c>
      <c r="AV1985">
        <v>0</v>
      </c>
      <c r="AW1985">
        <v>2</v>
      </c>
      <c r="AX1985">
        <v>36410205</v>
      </c>
      <c r="AY1985">
        <v>1</v>
      </c>
      <c r="AZ1985">
        <v>0</v>
      </c>
      <c r="BA1985">
        <v>1937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CX1985">
        <f>Y1985*Source!I2129</f>
        <v>2.9400000000000004</v>
      </c>
      <c r="CY1985">
        <f>AA1985</f>
        <v>33.75</v>
      </c>
      <c r="CZ1985">
        <f>AE1985</f>
        <v>5.71</v>
      </c>
      <c r="DA1985">
        <f>AI1985</f>
        <v>5.91</v>
      </c>
      <c r="DB1985">
        <f>ROUND(ROUND(AT1985*CZ1985,2),2)</f>
        <v>119.91</v>
      </c>
      <c r="DC1985">
        <f>ROUND(ROUND(AT1985*AG1985,2),2)</f>
        <v>0</v>
      </c>
    </row>
    <row r="1986" spans="1:107">
      <c r="A1986">
        <f>ROW(Source!A2129)</f>
        <v>2129</v>
      </c>
      <c r="B1986">
        <v>36401907</v>
      </c>
      <c r="C1986">
        <v>36410192</v>
      </c>
      <c r="D1986">
        <v>29131086</v>
      </c>
      <c r="E1986">
        <v>1</v>
      </c>
      <c r="F1986">
        <v>1</v>
      </c>
      <c r="G1986">
        <v>1</v>
      </c>
      <c r="H1986">
        <v>3</v>
      </c>
      <c r="I1986" t="s">
        <v>567</v>
      </c>
      <c r="J1986" t="s">
        <v>568</v>
      </c>
      <c r="K1986" t="s">
        <v>569</v>
      </c>
      <c r="L1986">
        <v>1339</v>
      </c>
      <c r="N1986">
        <v>1007</v>
      </c>
      <c r="O1986" t="s">
        <v>570</v>
      </c>
      <c r="P1986" t="s">
        <v>570</v>
      </c>
      <c r="Q1986">
        <v>1</v>
      </c>
      <c r="W1986">
        <v>0</v>
      </c>
      <c r="X1986">
        <v>135382931</v>
      </c>
      <c r="Y1986">
        <v>0.82</v>
      </c>
      <c r="AA1986">
        <v>6560.13</v>
      </c>
      <c r="AB1986">
        <v>0</v>
      </c>
      <c r="AC1986">
        <v>0</v>
      </c>
      <c r="AD1986">
        <v>0</v>
      </c>
      <c r="AE1986">
        <v>1970.01</v>
      </c>
      <c r="AF1986">
        <v>0</v>
      </c>
      <c r="AG1986">
        <v>0</v>
      </c>
      <c r="AH1986">
        <v>0</v>
      </c>
      <c r="AI1986">
        <v>3.33</v>
      </c>
      <c r="AJ1986">
        <v>1</v>
      </c>
      <c r="AK1986">
        <v>1</v>
      </c>
      <c r="AL1986">
        <v>1</v>
      </c>
      <c r="AN1986">
        <v>0</v>
      </c>
      <c r="AO1986">
        <v>1</v>
      </c>
      <c r="AP1986">
        <v>1</v>
      </c>
      <c r="AQ1986">
        <v>0</v>
      </c>
      <c r="AR1986">
        <v>0</v>
      </c>
      <c r="AS1986" t="s">
        <v>3</v>
      </c>
      <c r="AT1986">
        <v>0.82</v>
      </c>
      <c r="AU1986" t="s">
        <v>3</v>
      </c>
      <c r="AV1986">
        <v>0</v>
      </c>
      <c r="AW1986">
        <v>2</v>
      </c>
      <c r="AX1986">
        <v>36410206</v>
      </c>
      <c r="AY1986">
        <v>1</v>
      </c>
      <c r="AZ1986">
        <v>0</v>
      </c>
      <c r="BA1986">
        <v>1938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CX1986">
        <f>Y1986*Source!I2129</f>
        <v>0.1148</v>
      </c>
      <c r="CY1986">
        <f>AA1986</f>
        <v>6560.13</v>
      </c>
      <c r="CZ1986">
        <f>AE1986</f>
        <v>1970.01</v>
      </c>
      <c r="DA1986">
        <f>AI1986</f>
        <v>3.33</v>
      </c>
      <c r="DB1986">
        <f>ROUND(ROUND(AT1986*CZ1986,2),2)</f>
        <v>1615.41</v>
      </c>
      <c r="DC1986">
        <f>ROUND(ROUND(AT1986*AG1986,2),2)</f>
        <v>0</v>
      </c>
    </row>
    <row r="1987" spans="1:107">
      <c r="A1987">
        <f>ROW(Source!A2130)</f>
        <v>2130</v>
      </c>
      <c r="B1987">
        <v>36401907</v>
      </c>
      <c r="C1987">
        <v>36410207</v>
      </c>
      <c r="D1987">
        <v>18407150</v>
      </c>
      <c r="E1987">
        <v>1</v>
      </c>
      <c r="F1987">
        <v>1</v>
      </c>
      <c r="G1987">
        <v>1</v>
      </c>
      <c r="H1987">
        <v>1</v>
      </c>
      <c r="I1987" t="s">
        <v>529</v>
      </c>
      <c r="J1987" t="s">
        <v>3</v>
      </c>
      <c r="K1987" t="s">
        <v>530</v>
      </c>
      <c r="L1987">
        <v>1369</v>
      </c>
      <c r="N1987">
        <v>1013</v>
      </c>
      <c r="O1987" t="s">
        <v>514</v>
      </c>
      <c r="P1987" t="s">
        <v>514</v>
      </c>
      <c r="Q1987">
        <v>1</v>
      </c>
      <c r="W1987">
        <v>0</v>
      </c>
      <c r="X1987">
        <v>-931037793</v>
      </c>
      <c r="Y1987">
        <v>69.827999999999989</v>
      </c>
      <c r="AA1987">
        <v>0</v>
      </c>
      <c r="AB1987">
        <v>0</v>
      </c>
      <c r="AC1987">
        <v>0</v>
      </c>
      <c r="AD1987">
        <v>272.45</v>
      </c>
      <c r="AE1987">
        <v>0</v>
      </c>
      <c r="AF1987">
        <v>0</v>
      </c>
      <c r="AG1987">
        <v>0</v>
      </c>
      <c r="AH1987">
        <v>272.45</v>
      </c>
      <c r="AI1987">
        <v>1</v>
      </c>
      <c r="AJ1987">
        <v>1</v>
      </c>
      <c r="AK1987">
        <v>1</v>
      </c>
      <c r="AL1987">
        <v>1</v>
      </c>
      <c r="AN1987">
        <v>0</v>
      </c>
      <c r="AO1987">
        <v>1</v>
      </c>
      <c r="AP1987">
        <v>1</v>
      </c>
      <c r="AQ1987">
        <v>0</v>
      </c>
      <c r="AR1987">
        <v>0</v>
      </c>
      <c r="AS1987" t="s">
        <v>3</v>
      </c>
      <c r="AT1987">
        <v>60.72</v>
      </c>
      <c r="AU1987" t="s">
        <v>134</v>
      </c>
      <c r="AV1987">
        <v>1</v>
      </c>
      <c r="AW1987">
        <v>2</v>
      </c>
      <c r="AX1987">
        <v>36410216</v>
      </c>
      <c r="AY1987">
        <v>1</v>
      </c>
      <c r="AZ1987">
        <v>0</v>
      </c>
      <c r="BA1987">
        <v>1939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CX1987">
        <f>Y1987*Source!I2130</f>
        <v>9.7759199999999993</v>
      </c>
      <c r="CY1987">
        <f>AD1987</f>
        <v>272.45</v>
      </c>
      <c r="CZ1987">
        <f>AH1987</f>
        <v>272.45</v>
      </c>
      <c r="DA1987">
        <f>AL1987</f>
        <v>1</v>
      </c>
      <c r="DB1987">
        <f>ROUND((ROUND(AT1987*CZ1987,2)*1.15),2)</f>
        <v>19024.63</v>
      </c>
      <c r="DC1987">
        <f>ROUND((ROUND(AT1987*AG1987,2)*1.15),2)</f>
        <v>0</v>
      </c>
    </row>
    <row r="1988" spans="1:107">
      <c r="A1988">
        <f>ROW(Source!A2130)</f>
        <v>2130</v>
      </c>
      <c r="B1988">
        <v>36401907</v>
      </c>
      <c r="C1988">
        <v>36410207</v>
      </c>
      <c r="D1988">
        <v>121548</v>
      </c>
      <c r="E1988">
        <v>1</v>
      </c>
      <c r="F1988">
        <v>1</v>
      </c>
      <c r="G1988">
        <v>1</v>
      </c>
      <c r="H1988">
        <v>1</v>
      </c>
      <c r="I1988" t="s">
        <v>35</v>
      </c>
      <c r="J1988" t="s">
        <v>3</v>
      </c>
      <c r="K1988" t="s">
        <v>515</v>
      </c>
      <c r="L1988">
        <v>608254</v>
      </c>
      <c r="N1988">
        <v>1013</v>
      </c>
      <c r="O1988" t="s">
        <v>516</v>
      </c>
      <c r="P1988" t="s">
        <v>516</v>
      </c>
      <c r="Q1988">
        <v>1</v>
      </c>
      <c r="W1988">
        <v>0</v>
      </c>
      <c r="X1988">
        <v>-185737400</v>
      </c>
      <c r="Y1988">
        <v>0.72499999999999998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1</v>
      </c>
      <c r="AJ1988">
        <v>1</v>
      </c>
      <c r="AK1988">
        <v>1</v>
      </c>
      <c r="AL1988">
        <v>1</v>
      </c>
      <c r="AN1988">
        <v>0</v>
      </c>
      <c r="AO1988">
        <v>1</v>
      </c>
      <c r="AP1988">
        <v>1</v>
      </c>
      <c r="AQ1988">
        <v>0</v>
      </c>
      <c r="AR1988">
        <v>0</v>
      </c>
      <c r="AS1988" t="s">
        <v>3</v>
      </c>
      <c r="AT1988">
        <v>0.57999999999999996</v>
      </c>
      <c r="AU1988" t="s">
        <v>133</v>
      </c>
      <c r="AV1988">
        <v>2</v>
      </c>
      <c r="AW1988">
        <v>2</v>
      </c>
      <c r="AX1988">
        <v>36410217</v>
      </c>
      <c r="AY1988">
        <v>1</v>
      </c>
      <c r="AZ1988">
        <v>0</v>
      </c>
      <c r="BA1988">
        <v>1940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CX1988">
        <f>Y1988*Source!I2130</f>
        <v>0.10150000000000001</v>
      </c>
      <c r="CY1988">
        <f>AD1988</f>
        <v>0</v>
      </c>
      <c r="CZ1988">
        <f>AH1988</f>
        <v>0</v>
      </c>
      <c r="DA1988">
        <f>AL1988</f>
        <v>1</v>
      </c>
      <c r="DB1988">
        <f>ROUND((ROUND(AT1988*CZ1988,2)*1.25),2)</f>
        <v>0</v>
      </c>
      <c r="DC1988">
        <f>ROUND((ROUND(AT1988*AG1988,2)*1.25),2)</f>
        <v>0</v>
      </c>
    </row>
    <row r="1989" spans="1:107">
      <c r="A1989">
        <f>ROW(Source!A2130)</f>
        <v>2130</v>
      </c>
      <c r="B1989">
        <v>36401907</v>
      </c>
      <c r="C1989">
        <v>36410207</v>
      </c>
      <c r="D1989">
        <v>29172556</v>
      </c>
      <c r="E1989">
        <v>1</v>
      </c>
      <c r="F1989">
        <v>1</v>
      </c>
      <c r="G1989">
        <v>1</v>
      </c>
      <c r="H1989">
        <v>2</v>
      </c>
      <c r="I1989" t="s">
        <v>517</v>
      </c>
      <c r="J1989" t="s">
        <v>518</v>
      </c>
      <c r="K1989" t="s">
        <v>519</v>
      </c>
      <c r="L1989">
        <v>1368</v>
      </c>
      <c r="N1989">
        <v>1011</v>
      </c>
      <c r="O1989" t="s">
        <v>520</v>
      </c>
      <c r="P1989" t="s">
        <v>520</v>
      </c>
      <c r="Q1989">
        <v>1</v>
      </c>
      <c r="W1989">
        <v>0</v>
      </c>
      <c r="X1989">
        <v>-1302720870</v>
      </c>
      <c r="Y1989">
        <v>0.72499999999999998</v>
      </c>
      <c r="AA1989">
        <v>0</v>
      </c>
      <c r="AB1989">
        <v>466.71</v>
      </c>
      <c r="AC1989">
        <v>449.82</v>
      </c>
      <c r="AD1989">
        <v>0</v>
      </c>
      <c r="AE1989">
        <v>0</v>
      </c>
      <c r="AF1989">
        <v>31.26</v>
      </c>
      <c r="AG1989">
        <v>13.5</v>
      </c>
      <c r="AH1989">
        <v>0</v>
      </c>
      <c r="AI1989">
        <v>1</v>
      </c>
      <c r="AJ1989">
        <v>14.93</v>
      </c>
      <c r="AK1989">
        <v>33.32</v>
      </c>
      <c r="AL1989">
        <v>1</v>
      </c>
      <c r="AN1989">
        <v>0</v>
      </c>
      <c r="AO1989">
        <v>1</v>
      </c>
      <c r="AP1989">
        <v>1</v>
      </c>
      <c r="AQ1989">
        <v>0</v>
      </c>
      <c r="AR1989">
        <v>0</v>
      </c>
      <c r="AS1989" t="s">
        <v>3</v>
      </c>
      <c r="AT1989">
        <v>0.57999999999999996</v>
      </c>
      <c r="AU1989" t="s">
        <v>133</v>
      </c>
      <c r="AV1989">
        <v>0</v>
      </c>
      <c r="AW1989">
        <v>2</v>
      </c>
      <c r="AX1989">
        <v>36410218</v>
      </c>
      <c r="AY1989">
        <v>1</v>
      </c>
      <c r="AZ1989">
        <v>0</v>
      </c>
      <c r="BA1989">
        <v>1941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CX1989">
        <f>Y1989*Source!I2130</f>
        <v>0.10150000000000001</v>
      </c>
      <c r="CY1989">
        <f>AB1989</f>
        <v>466.71</v>
      </c>
      <c r="CZ1989">
        <f>AF1989</f>
        <v>31.26</v>
      </c>
      <c r="DA1989">
        <f>AJ1989</f>
        <v>14.93</v>
      </c>
      <c r="DB1989">
        <f>ROUND((ROUND(AT1989*CZ1989,2)*1.25),2)</f>
        <v>22.66</v>
      </c>
      <c r="DC1989">
        <f>ROUND((ROUND(AT1989*AG1989,2)*1.25),2)</f>
        <v>9.7899999999999991</v>
      </c>
    </row>
    <row r="1990" spans="1:107">
      <c r="A1990">
        <f>ROW(Source!A2130)</f>
        <v>2130</v>
      </c>
      <c r="B1990">
        <v>36401907</v>
      </c>
      <c r="C1990">
        <v>36410207</v>
      </c>
      <c r="D1990">
        <v>29174591</v>
      </c>
      <c r="E1990">
        <v>1</v>
      </c>
      <c r="F1990">
        <v>1</v>
      </c>
      <c r="G1990">
        <v>1</v>
      </c>
      <c r="H1990">
        <v>2</v>
      </c>
      <c r="I1990" t="s">
        <v>542</v>
      </c>
      <c r="J1990" t="s">
        <v>543</v>
      </c>
      <c r="K1990" t="s">
        <v>544</v>
      </c>
      <c r="L1990">
        <v>1368</v>
      </c>
      <c r="N1990">
        <v>1011</v>
      </c>
      <c r="O1990" t="s">
        <v>520</v>
      </c>
      <c r="P1990" t="s">
        <v>520</v>
      </c>
      <c r="Q1990">
        <v>1</v>
      </c>
      <c r="W1990">
        <v>0</v>
      </c>
      <c r="X1990">
        <v>1598042632</v>
      </c>
      <c r="Y1990">
        <v>1.0249999999999999</v>
      </c>
      <c r="AA1990">
        <v>0</v>
      </c>
      <c r="AB1990">
        <v>9.4700000000000006</v>
      </c>
      <c r="AC1990">
        <v>0</v>
      </c>
      <c r="AD1990">
        <v>0</v>
      </c>
      <c r="AE1990">
        <v>0</v>
      </c>
      <c r="AF1990">
        <v>0.95</v>
      </c>
      <c r="AG1990">
        <v>0</v>
      </c>
      <c r="AH1990">
        <v>0</v>
      </c>
      <c r="AI1990">
        <v>1</v>
      </c>
      <c r="AJ1990">
        <v>9.9700000000000006</v>
      </c>
      <c r="AK1990">
        <v>33.32</v>
      </c>
      <c r="AL1990">
        <v>1</v>
      </c>
      <c r="AN1990">
        <v>0</v>
      </c>
      <c r="AO1990">
        <v>1</v>
      </c>
      <c r="AP1990">
        <v>1</v>
      </c>
      <c r="AQ1990">
        <v>0</v>
      </c>
      <c r="AR1990">
        <v>0</v>
      </c>
      <c r="AS1990" t="s">
        <v>3</v>
      </c>
      <c r="AT1990">
        <v>0.82</v>
      </c>
      <c r="AU1990" t="s">
        <v>133</v>
      </c>
      <c r="AV1990">
        <v>0</v>
      </c>
      <c r="AW1990">
        <v>2</v>
      </c>
      <c r="AX1990">
        <v>36410219</v>
      </c>
      <c r="AY1990">
        <v>1</v>
      </c>
      <c r="AZ1990">
        <v>0</v>
      </c>
      <c r="BA1990">
        <v>1942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CX1990">
        <f>Y1990*Source!I2130</f>
        <v>0.14349999999999999</v>
      </c>
      <c r="CY1990">
        <f>AB1990</f>
        <v>9.4700000000000006</v>
      </c>
      <c r="CZ1990">
        <f>AF1990</f>
        <v>0.95</v>
      </c>
      <c r="DA1990">
        <f>AJ1990</f>
        <v>9.9700000000000006</v>
      </c>
      <c r="DB1990">
        <f>ROUND((ROUND(AT1990*CZ1990,2)*1.25),2)</f>
        <v>0.98</v>
      </c>
      <c r="DC1990">
        <f>ROUND((ROUND(AT1990*AG1990,2)*1.25),2)</f>
        <v>0</v>
      </c>
    </row>
    <row r="1991" spans="1:107">
      <c r="A1991">
        <f>ROW(Source!A2130)</f>
        <v>2130</v>
      </c>
      <c r="B1991">
        <v>36401907</v>
      </c>
      <c r="C1991">
        <v>36410207</v>
      </c>
      <c r="D1991">
        <v>29174661</v>
      </c>
      <c r="E1991">
        <v>1</v>
      </c>
      <c r="F1991">
        <v>1</v>
      </c>
      <c r="G1991">
        <v>1</v>
      </c>
      <c r="H1991">
        <v>2</v>
      </c>
      <c r="I1991" t="s">
        <v>571</v>
      </c>
      <c r="J1991" t="s">
        <v>572</v>
      </c>
      <c r="K1991" t="s">
        <v>573</v>
      </c>
      <c r="L1991">
        <v>1368</v>
      </c>
      <c r="N1991">
        <v>1011</v>
      </c>
      <c r="O1991" t="s">
        <v>520</v>
      </c>
      <c r="P1991" t="s">
        <v>520</v>
      </c>
      <c r="Q1991">
        <v>1</v>
      </c>
      <c r="W1991">
        <v>0</v>
      </c>
      <c r="X1991">
        <v>-2115030577</v>
      </c>
      <c r="Y1991">
        <v>3.375</v>
      </c>
      <c r="AA1991">
        <v>0</v>
      </c>
      <c r="AB1991">
        <v>25.44</v>
      </c>
      <c r="AC1991">
        <v>0</v>
      </c>
      <c r="AD1991">
        <v>0</v>
      </c>
      <c r="AE1991">
        <v>0</v>
      </c>
      <c r="AF1991">
        <v>2.09</v>
      </c>
      <c r="AG1991">
        <v>0</v>
      </c>
      <c r="AH1991">
        <v>0</v>
      </c>
      <c r="AI1991">
        <v>1</v>
      </c>
      <c r="AJ1991">
        <v>12.17</v>
      </c>
      <c r="AK1991">
        <v>33.32</v>
      </c>
      <c r="AL1991">
        <v>1</v>
      </c>
      <c r="AN1991">
        <v>0</v>
      </c>
      <c r="AO1991">
        <v>1</v>
      </c>
      <c r="AP1991">
        <v>1</v>
      </c>
      <c r="AQ1991">
        <v>0</v>
      </c>
      <c r="AR1991">
        <v>0</v>
      </c>
      <c r="AS1991" t="s">
        <v>3</v>
      </c>
      <c r="AT1991">
        <v>2.7</v>
      </c>
      <c r="AU1991" t="s">
        <v>133</v>
      </c>
      <c r="AV1991">
        <v>0</v>
      </c>
      <c r="AW1991">
        <v>2</v>
      </c>
      <c r="AX1991">
        <v>36410220</v>
      </c>
      <c r="AY1991">
        <v>1</v>
      </c>
      <c r="AZ1991">
        <v>0</v>
      </c>
      <c r="BA1991">
        <v>1943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CX1991">
        <f>Y1991*Source!I2130</f>
        <v>0.47250000000000003</v>
      </c>
      <c r="CY1991">
        <f>AB1991</f>
        <v>25.44</v>
      </c>
      <c r="CZ1991">
        <f>AF1991</f>
        <v>2.09</v>
      </c>
      <c r="DA1991">
        <f>AJ1991</f>
        <v>12.17</v>
      </c>
      <c r="DB1991">
        <f>ROUND((ROUND(AT1991*CZ1991,2)*1.25),2)</f>
        <v>7.05</v>
      </c>
      <c r="DC1991">
        <f>ROUND((ROUND(AT1991*AG1991,2)*1.25),2)</f>
        <v>0</v>
      </c>
    </row>
    <row r="1992" spans="1:107">
      <c r="A1992">
        <f>ROW(Source!A2130)</f>
        <v>2130</v>
      </c>
      <c r="B1992">
        <v>36401907</v>
      </c>
      <c r="C1992">
        <v>36410207</v>
      </c>
      <c r="D1992">
        <v>29174913</v>
      </c>
      <c r="E1992">
        <v>1</v>
      </c>
      <c r="F1992">
        <v>1</v>
      </c>
      <c r="G1992">
        <v>1</v>
      </c>
      <c r="H1992">
        <v>2</v>
      </c>
      <c r="I1992" t="s">
        <v>531</v>
      </c>
      <c r="J1992" t="s">
        <v>532</v>
      </c>
      <c r="K1992" t="s">
        <v>533</v>
      </c>
      <c r="L1992">
        <v>1368</v>
      </c>
      <c r="N1992">
        <v>1011</v>
      </c>
      <c r="O1992" t="s">
        <v>520</v>
      </c>
      <c r="P1992" t="s">
        <v>520</v>
      </c>
      <c r="Q1992">
        <v>1</v>
      </c>
      <c r="W1992">
        <v>0</v>
      </c>
      <c r="X1992">
        <v>458544584</v>
      </c>
      <c r="Y1992">
        <v>1.05</v>
      </c>
      <c r="AA1992">
        <v>0</v>
      </c>
      <c r="AB1992">
        <v>932.72</v>
      </c>
      <c r="AC1992">
        <v>386.51</v>
      </c>
      <c r="AD1992">
        <v>0</v>
      </c>
      <c r="AE1992">
        <v>0</v>
      </c>
      <c r="AF1992">
        <v>87.17</v>
      </c>
      <c r="AG1992">
        <v>11.6</v>
      </c>
      <c r="AH1992">
        <v>0</v>
      </c>
      <c r="AI1992">
        <v>1</v>
      </c>
      <c r="AJ1992">
        <v>10.7</v>
      </c>
      <c r="AK1992">
        <v>33.32</v>
      </c>
      <c r="AL1992">
        <v>1</v>
      </c>
      <c r="AN1992">
        <v>0</v>
      </c>
      <c r="AO1992">
        <v>1</v>
      </c>
      <c r="AP1992">
        <v>1</v>
      </c>
      <c r="AQ1992">
        <v>0</v>
      </c>
      <c r="AR1992">
        <v>0</v>
      </c>
      <c r="AS1992" t="s">
        <v>3</v>
      </c>
      <c r="AT1992">
        <v>0.84</v>
      </c>
      <c r="AU1992" t="s">
        <v>133</v>
      </c>
      <c r="AV1992">
        <v>0</v>
      </c>
      <c r="AW1992">
        <v>2</v>
      </c>
      <c r="AX1992">
        <v>36410221</v>
      </c>
      <c r="AY1992">
        <v>1</v>
      </c>
      <c r="AZ1992">
        <v>0</v>
      </c>
      <c r="BA1992">
        <v>1944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CX1992">
        <f>Y1992*Source!I2130</f>
        <v>0.14700000000000002</v>
      </c>
      <c r="CY1992">
        <f>AB1992</f>
        <v>932.72</v>
      </c>
      <c r="CZ1992">
        <f>AF1992</f>
        <v>87.17</v>
      </c>
      <c r="DA1992">
        <f>AJ1992</f>
        <v>10.7</v>
      </c>
      <c r="DB1992">
        <f>ROUND((ROUND(AT1992*CZ1992,2)*1.25),2)</f>
        <v>91.53</v>
      </c>
      <c r="DC1992">
        <f>ROUND((ROUND(AT1992*AG1992,2)*1.25),2)</f>
        <v>12.18</v>
      </c>
    </row>
    <row r="1993" spans="1:107">
      <c r="A1993">
        <f>ROW(Source!A2130)</f>
        <v>2130</v>
      </c>
      <c r="B1993">
        <v>36401907</v>
      </c>
      <c r="C1993">
        <v>36410207</v>
      </c>
      <c r="D1993">
        <v>29114332</v>
      </c>
      <c r="E1993">
        <v>1</v>
      </c>
      <c r="F1993">
        <v>1</v>
      </c>
      <c r="G1993">
        <v>1</v>
      </c>
      <c r="H1993">
        <v>3</v>
      </c>
      <c r="I1993" t="s">
        <v>556</v>
      </c>
      <c r="J1993" t="s">
        <v>557</v>
      </c>
      <c r="K1993" t="s">
        <v>558</v>
      </c>
      <c r="L1993">
        <v>1348</v>
      </c>
      <c r="N1993">
        <v>1009</v>
      </c>
      <c r="O1993" t="s">
        <v>30</v>
      </c>
      <c r="P1993" t="s">
        <v>30</v>
      </c>
      <c r="Q1993">
        <v>1000</v>
      </c>
      <c r="W1993">
        <v>0</v>
      </c>
      <c r="X1993">
        <v>233971917</v>
      </c>
      <c r="Y1993">
        <v>1.23E-2</v>
      </c>
      <c r="AA1993">
        <v>54619.68</v>
      </c>
      <c r="AB1993">
        <v>0</v>
      </c>
      <c r="AC1993">
        <v>0</v>
      </c>
      <c r="AD1993">
        <v>0</v>
      </c>
      <c r="AE1993">
        <v>11978</v>
      </c>
      <c r="AF1993">
        <v>0</v>
      </c>
      <c r="AG1993">
        <v>0</v>
      </c>
      <c r="AH1993">
        <v>0</v>
      </c>
      <c r="AI1993">
        <v>4.5599999999999996</v>
      </c>
      <c r="AJ1993">
        <v>1</v>
      </c>
      <c r="AK1993">
        <v>1</v>
      </c>
      <c r="AL1993">
        <v>1</v>
      </c>
      <c r="AN1993">
        <v>0</v>
      </c>
      <c r="AO1993">
        <v>1</v>
      </c>
      <c r="AP1993">
        <v>0</v>
      </c>
      <c r="AQ1993">
        <v>0</v>
      </c>
      <c r="AR1993">
        <v>0</v>
      </c>
      <c r="AS1993" t="s">
        <v>3</v>
      </c>
      <c r="AT1993">
        <v>1.23E-2</v>
      </c>
      <c r="AU1993" t="s">
        <v>3</v>
      </c>
      <c r="AV1993">
        <v>0</v>
      </c>
      <c r="AW1993">
        <v>2</v>
      </c>
      <c r="AX1993">
        <v>36410222</v>
      </c>
      <c r="AY1993">
        <v>1</v>
      </c>
      <c r="AZ1993">
        <v>0</v>
      </c>
      <c r="BA1993">
        <v>1945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CX1993">
        <f>Y1993*Source!I2130</f>
        <v>1.7220000000000002E-3</v>
      </c>
      <c r="CY1993">
        <f>AA1993</f>
        <v>54619.68</v>
      </c>
      <c r="CZ1993">
        <f>AE1993</f>
        <v>11978</v>
      </c>
      <c r="DA1993">
        <f>AI1993</f>
        <v>4.5599999999999996</v>
      </c>
      <c r="DB1993">
        <f>ROUND(ROUND(AT1993*CZ1993,2),2)</f>
        <v>147.33000000000001</v>
      </c>
      <c r="DC1993">
        <f>ROUND(ROUND(AT1993*AG1993,2),2)</f>
        <v>0</v>
      </c>
    </row>
    <row r="1994" spans="1:107">
      <c r="A1994">
        <f>ROW(Source!A2130)</f>
        <v>2130</v>
      </c>
      <c r="B1994">
        <v>36401907</v>
      </c>
      <c r="C1994">
        <v>36410207</v>
      </c>
      <c r="D1994">
        <v>29130788</v>
      </c>
      <c r="E1994">
        <v>1</v>
      </c>
      <c r="F1994">
        <v>1</v>
      </c>
      <c r="G1994">
        <v>1</v>
      </c>
      <c r="H1994">
        <v>3</v>
      </c>
      <c r="I1994" t="s">
        <v>574</v>
      </c>
      <c r="J1994" t="s">
        <v>575</v>
      </c>
      <c r="K1994" t="s">
        <v>576</v>
      </c>
      <c r="L1994">
        <v>1339</v>
      </c>
      <c r="N1994">
        <v>1007</v>
      </c>
      <c r="O1994" t="s">
        <v>570</v>
      </c>
      <c r="P1994" t="s">
        <v>570</v>
      </c>
      <c r="Q1994">
        <v>1</v>
      </c>
      <c r="W1994">
        <v>0</v>
      </c>
      <c r="X1994">
        <v>23409818</v>
      </c>
      <c r="Y1994">
        <v>2.88</v>
      </c>
      <c r="AA1994">
        <v>14208.11</v>
      </c>
      <c r="AB1994">
        <v>0</v>
      </c>
      <c r="AC1994">
        <v>0</v>
      </c>
      <c r="AD1994">
        <v>0</v>
      </c>
      <c r="AE1994">
        <v>2156.0100000000002</v>
      </c>
      <c r="AF1994">
        <v>0</v>
      </c>
      <c r="AG1994">
        <v>0</v>
      </c>
      <c r="AH1994">
        <v>0</v>
      </c>
      <c r="AI1994">
        <v>6.59</v>
      </c>
      <c r="AJ1994">
        <v>1</v>
      </c>
      <c r="AK1994">
        <v>1</v>
      </c>
      <c r="AL1994">
        <v>1</v>
      </c>
      <c r="AN1994">
        <v>0</v>
      </c>
      <c r="AO1994">
        <v>1</v>
      </c>
      <c r="AP1994">
        <v>0</v>
      </c>
      <c r="AQ1994">
        <v>0</v>
      </c>
      <c r="AR1994">
        <v>0</v>
      </c>
      <c r="AS1994" t="s">
        <v>3</v>
      </c>
      <c r="AT1994">
        <v>2.88</v>
      </c>
      <c r="AU1994" t="s">
        <v>3</v>
      </c>
      <c r="AV1994">
        <v>0</v>
      </c>
      <c r="AW1994">
        <v>2</v>
      </c>
      <c r="AX1994">
        <v>36410223</v>
      </c>
      <c r="AY1994">
        <v>1</v>
      </c>
      <c r="AZ1994">
        <v>0</v>
      </c>
      <c r="BA1994">
        <v>1946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CX1994">
        <f>Y1994*Source!I2130</f>
        <v>0.4032</v>
      </c>
      <c r="CY1994">
        <f>AA1994</f>
        <v>14208.11</v>
      </c>
      <c r="CZ1994">
        <f>AE1994</f>
        <v>2156.0100000000002</v>
      </c>
      <c r="DA1994">
        <f>AI1994</f>
        <v>6.59</v>
      </c>
      <c r="DB1994">
        <f>ROUND(ROUND(AT1994*CZ1994,2),2)</f>
        <v>6209.31</v>
      </c>
      <c r="DC1994">
        <f>ROUND(ROUND(AT1994*AG1994,2),2)</f>
        <v>0</v>
      </c>
    </row>
    <row r="1995" spans="1:107">
      <c r="A1995">
        <f>ROW(Source!A2131)</f>
        <v>2131</v>
      </c>
      <c r="B1995">
        <v>36401907</v>
      </c>
      <c r="C1995">
        <v>36410224</v>
      </c>
      <c r="D1995">
        <v>18408291</v>
      </c>
      <c r="E1995">
        <v>1</v>
      </c>
      <c r="F1995">
        <v>1</v>
      </c>
      <c r="G1995">
        <v>1</v>
      </c>
      <c r="H1995">
        <v>1</v>
      </c>
      <c r="I1995" t="s">
        <v>559</v>
      </c>
      <c r="J1995" t="s">
        <v>3</v>
      </c>
      <c r="K1995" t="s">
        <v>560</v>
      </c>
      <c r="L1995">
        <v>1369</v>
      </c>
      <c r="N1995">
        <v>1013</v>
      </c>
      <c r="O1995" t="s">
        <v>514</v>
      </c>
      <c r="P1995" t="s">
        <v>514</v>
      </c>
      <c r="Q1995">
        <v>1</v>
      </c>
      <c r="W1995">
        <v>0</v>
      </c>
      <c r="X1995">
        <v>1933892413</v>
      </c>
      <c r="Y1995">
        <v>35.948999999999998</v>
      </c>
      <c r="AA1995">
        <v>0</v>
      </c>
      <c r="AB1995">
        <v>0</v>
      </c>
      <c r="AC1995">
        <v>0</v>
      </c>
      <c r="AD1995">
        <v>260.95999999999998</v>
      </c>
      <c r="AE1995">
        <v>0</v>
      </c>
      <c r="AF1995">
        <v>0</v>
      </c>
      <c r="AG1995">
        <v>0</v>
      </c>
      <c r="AH1995">
        <v>260.95999999999998</v>
      </c>
      <c r="AI1995">
        <v>1</v>
      </c>
      <c r="AJ1995">
        <v>1</v>
      </c>
      <c r="AK1995">
        <v>1</v>
      </c>
      <c r="AL1995">
        <v>1</v>
      </c>
      <c r="AN1995">
        <v>0</v>
      </c>
      <c r="AO1995">
        <v>1</v>
      </c>
      <c r="AP1995">
        <v>1</v>
      </c>
      <c r="AQ1995">
        <v>0</v>
      </c>
      <c r="AR1995">
        <v>0</v>
      </c>
      <c r="AS1995" t="s">
        <v>3</v>
      </c>
      <c r="AT1995">
        <v>31.26</v>
      </c>
      <c r="AU1995" t="s">
        <v>134</v>
      </c>
      <c r="AV1995">
        <v>1</v>
      </c>
      <c r="AW1995">
        <v>2</v>
      </c>
      <c r="AX1995">
        <v>36410232</v>
      </c>
      <c r="AY1995">
        <v>1</v>
      </c>
      <c r="AZ1995">
        <v>0</v>
      </c>
      <c r="BA1995">
        <v>1947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CX1995">
        <f>Y1995*Source!I2131</f>
        <v>5.0328600000000003</v>
      </c>
      <c r="CY1995">
        <f>AD1995</f>
        <v>260.95999999999998</v>
      </c>
      <c r="CZ1995">
        <f>AH1995</f>
        <v>260.95999999999998</v>
      </c>
      <c r="DA1995">
        <f>AL1995</f>
        <v>1</v>
      </c>
      <c r="DB1995">
        <f>ROUND((ROUND(AT1995*CZ1995,2)*1.15),2)</f>
        <v>9381.25</v>
      </c>
      <c r="DC1995">
        <f>ROUND((ROUND(AT1995*AG1995,2)*1.15),2)</f>
        <v>0</v>
      </c>
    </row>
    <row r="1996" spans="1:107">
      <c r="A1996">
        <f>ROW(Source!A2131)</f>
        <v>2131</v>
      </c>
      <c r="B1996">
        <v>36401907</v>
      </c>
      <c r="C1996">
        <v>36410224</v>
      </c>
      <c r="D1996">
        <v>121548</v>
      </c>
      <c r="E1996">
        <v>1</v>
      </c>
      <c r="F1996">
        <v>1</v>
      </c>
      <c r="G1996">
        <v>1</v>
      </c>
      <c r="H1996">
        <v>1</v>
      </c>
      <c r="I1996" t="s">
        <v>35</v>
      </c>
      <c r="J1996" t="s">
        <v>3</v>
      </c>
      <c r="K1996" t="s">
        <v>515</v>
      </c>
      <c r="L1996">
        <v>608254</v>
      </c>
      <c r="N1996">
        <v>1013</v>
      </c>
      <c r="O1996" t="s">
        <v>516</v>
      </c>
      <c r="P1996" t="s">
        <v>516</v>
      </c>
      <c r="Q1996">
        <v>1</v>
      </c>
      <c r="W1996">
        <v>0</v>
      </c>
      <c r="X1996">
        <v>-185737400</v>
      </c>
      <c r="Y1996">
        <v>8.375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1</v>
      </c>
      <c r="AJ1996">
        <v>1</v>
      </c>
      <c r="AK1996">
        <v>1</v>
      </c>
      <c r="AL1996">
        <v>1</v>
      </c>
      <c r="AN1996">
        <v>0</v>
      </c>
      <c r="AO1996">
        <v>1</v>
      </c>
      <c r="AP1996">
        <v>1</v>
      </c>
      <c r="AQ1996">
        <v>0</v>
      </c>
      <c r="AR1996">
        <v>0</v>
      </c>
      <c r="AS1996" t="s">
        <v>3</v>
      </c>
      <c r="AT1996">
        <v>6.7</v>
      </c>
      <c r="AU1996" t="s">
        <v>133</v>
      </c>
      <c r="AV1996">
        <v>2</v>
      </c>
      <c r="AW1996">
        <v>2</v>
      </c>
      <c r="AX1996">
        <v>36410233</v>
      </c>
      <c r="AY1996">
        <v>1</v>
      </c>
      <c r="AZ1996">
        <v>0</v>
      </c>
      <c r="BA1996">
        <v>1948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CX1996">
        <f>Y1996*Source!I2131</f>
        <v>1.1725000000000001</v>
      </c>
      <c r="CY1996">
        <f>AD1996</f>
        <v>0</v>
      </c>
      <c r="CZ1996">
        <f>AH1996</f>
        <v>0</v>
      </c>
      <c r="DA1996">
        <f>AL1996</f>
        <v>1</v>
      </c>
      <c r="DB1996">
        <f>ROUND((ROUND(AT1996*CZ1996,2)*1.25),2)</f>
        <v>0</v>
      </c>
      <c r="DC1996">
        <f>ROUND((ROUND(AT1996*AG1996,2)*1.25),2)</f>
        <v>0</v>
      </c>
    </row>
    <row r="1997" spans="1:107">
      <c r="A1997">
        <f>ROW(Source!A2131)</f>
        <v>2131</v>
      </c>
      <c r="B1997">
        <v>36401907</v>
      </c>
      <c r="C1997">
        <v>36410224</v>
      </c>
      <c r="D1997">
        <v>29172710</v>
      </c>
      <c r="E1997">
        <v>1</v>
      </c>
      <c r="F1997">
        <v>1</v>
      </c>
      <c r="G1997">
        <v>1</v>
      </c>
      <c r="H1997">
        <v>2</v>
      </c>
      <c r="I1997" t="s">
        <v>523</v>
      </c>
      <c r="J1997" t="s">
        <v>524</v>
      </c>
      <c r="K1997" t="s">
        <v>525</v>
      </c>
      <c r="L1997">
        <v>1368</v>
      </c>
      <c r="N1997">
        <v>1011</v>
      </c>
      <c r="O1997" t="s">
        <v>520</v>
      </c>
      <c r="P1997" t="s">
        <v>520</v>
      </c>
      <c r="Q1997">
        <v>1</v>
      </c>
      <c r="W1997">
        <v>0</v>
      </c>
      <c r="X1997">
        <v>-1676841219</v>
      </c>
      <c r="Y1997">
        <v>8.375</v>
      </c>
      <c r="AA1997">
        <v>0</v>
      </c>
      <c r="AB1997">
        <v>539.16</v>
      </c>
      <c r="AC1997">
        <v>335.2</v>
      </c>
      <c r="AD1997">
        <v>0</v>
      </c>
      <c r="AE1997">
        <v>0</v>
      </c>
      <c r="AF1997">
        <v>46.56</v>
      </c>
      <c r="AG1997">
        <v>10.06</v>
      </c>
      <c r="AH1997">
        <v>0</v>
      </c>
      <c r="AI1997">
        <v>1</v>
      </c>
      <c r="AJ1997">
        <v>11.58</v>
      </c>
      <c r="AK1997">
        <v>33.32</v>
      </c>
      <c r="AL1997">
        <v>1</v>
      </c>
      <c r="AN1997">
        <v>0</v>
      </c>
      <c r="AO1997">
        <v>1</v>
      </c>
      <c r="AP1997">
        <v>1</v>
      </c>
      <c r="AQ1997">
        <v>0</v>
      </c>
      <c r="AR1997">
        <v>0</v>
      </c>
      <c r="AS1997" t="s">
        <v>3</v>
      </c>
      <c r="AT1997">
        <v>6.7</v>
      </c>
      <c r="AU1997" t="s">
        <v>133</v>
      </c>
      <c r="AV1997">
        <v>0</v>
      </c>
      <c r="AW1997">
        <v>2</v>
      </c>
      <c r="AX1997">
        <v>36410234</v>
      </c>
      <c r="AY1997">
        <v>1</v>
      </c>
      <c r="AZ1997">
        <v>0</v>
      </c>
      <c r="BA1997">
        <v>1949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CX1997">
        <f>Y1997*Source!I2131</f>
        <v>1.1725000000000001</v>
      </c>
      <c r="CY1997">
        <f>AB1997</f>
        <v>539.16</v>
      </c>
      <c r="CZ1997">
        <f>AF1997</f>
        <v>46.56</v>
      </c>
      <c r="DA1997">
        <f>AJ1997</f>
        <v>11.58</v>
      </c>
      <c r="DB1997">
        <f>ROUND((ROUND(AT1997*CZ1997,2)*1.25),2)</f>
        <v>389.94</v>
      </c>
      <c r="DC1997">
        <f>ROUND((ROUND(AT1997*AG1997,2)*1.25),2)</f>
        <v>84.25</v>
      </c>
    </row>
    <row r="1998" spans="1:107">
      <c r="A1998">
        <f>ROW(Source!A2131)</f>
        <v>2131</v>
      </c>
      <c r="B1998">
        <v>36401907</v>
      </c>
      <c r="C1998">
        <v>36410224</v>
      </c>
      <c r="D1998">
        <v>29173472</v>
      </c>
      <c r="E1998">
        <v>1</v>
      </c>
      <c r="F1998">
        <v>1</v>
      </c>
      <c r="G1998">
        <v>1</v>
      </c>
      <c r="H1998">
        <v>2</v>
      </c>
      <c r="I1998" t="s">
        <v>577</v>
      </c>
      <c r="J1998" t="s">
        <v>578</v>
      </c>
      <c r="K1998" t="s">
        <v>579</v>
      </c>
      <c r="L1998">
        <v>1368</v>
      </c>
      <c r="N1998">
        <v>1011</v>
      </c>
      <c r="O1998" t="s">
        <v>520</v>
      </c>
      <c r="P1998" t="s">
        <v>520</v>
      </c>
      <c r="Q1998">
        <v>1</v>
      </c>
      <c r="W1998">
        <v>0</v>
      </c>
      <c r="X1998">
        <v>275932499</v>
      </c>
      <c r="Y1998">
        <v>13.75</v>
      </c>
      <c r="AA1998">
        <v>0</v>
      </c>
      <c r="AB1998">
        <v>12.75</v>
      </c>
      <c r="AC1998">
        <v>0</v>
      </c>
      <c r="AD1998">
        <v>0</v>
      </c>
      <c r="AE1998">
        <v>0</v>
      </c>
      <c r="AF1998">
        <v>3</v>
      </c>
      <c r="AG1998">
        <v>0</v>
      </c>
      <c r="AH1998">
        <v>0</v>
      </c>
      <c r="AI1998">
        <v>1</v>
      </c>
      <c r="AJ1998">
        <v>4.25</v>
      </c>
      <c r="AK1998">
        <v>33.32</v>
      </c>
      <c r="AL1998">
        <v>1</v>
      </c>
      <c r="AN1998">
        <v>0</v>
      </c>
      <c r="AO1998">
        <v>1</v>
      </c>
      <c r="AP1998">
        <v>1</v>
      </c>
      <c r="AQ1998">
        <v>0</v>
      </c>
      <c r="AR1998">
        <v>0</v>
      </c>
      <c r="AS1998" t="s">
        <v>3</v>
      </c>
      <c r="AT1998">
        <v>11</v>
      </c>
      <c r="AU1998" t="s">
        <v>133</v>
      </c>
      <c r="AV1998">
        <v>0</v>
      </c>
      <c r="AW1998">
        <v>2</v>
      </c>
      <c r="AX1998">
        <v>36410235</v>
      </c>
      <c r="AY1998">
        <v>1</v>
      </c>
      <c r="AZ1998">
        <v>0</v>
      </c>
      <c r="BA1998">
        <v>1950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CX1998">
        <f>Y1998*Source!I2131</f>
        <v>1.9250000000000003</v>
      </c>
      <c r="CY1998">
        <f>AB1998</f>
        <v>12.75</v>
      </c>
      <c r="CZ1998">
        <f>AF1998</f>
        <v>3</v>
      </c>
      <c r="DA1998">
        <f>AJ1998</f>
        <v>4.25</v>
      </c>
      <c r="DB1998">
        <f>ROUND((ROUND(AT1998*CZ1998,2)*1.25),2)</f>
        <v>41.25</v>
      </c>
      <c r="DC1998">
        <f>ROUND((ROUND(AT1998*AG1998,2)*1.25),2)</f>
        <v>0</v>
      </c>
    </row>
    <row r="1999" spans="1:107">
      <c r="A1999">
        <f>ROW(Source!A2131)</f>
        <v>2131</v>
      </c>
      <c r="B1999">
        <v>36401907</v>
      </c>
      <c r="C1999">
        <v>36410224</v>
      </c>
      <c r="D1999">
        <v>29174913</v>
      </c>
      <c r="E1999">
        <v>1</v>
      </c>
      <c r="F1999">
        <v>1</v>
      </c>
      <c r="G1999">
        <v>1</v>
      </c>
      <c r="H1999">
        <v>2</v>
      </c>
      <c r="I1999" t="s">
        <v>531</v>
      </c>
      <c r="J1999" t="s">
        <v>532</v>
      </c>
      <c r="K1999" t="s">
        <v>533</v>
      </c>
      <c r="L1999">
        <v>1368</v>
      </c>
      <c r="N1999">
        <v>1011</v>
      </c>
      <c r="O1999" t="s">
        <v>520</v>
      </c>
      <c r="P1999" t="s">
        <v>520</v>
      </c>
      <c r="Q1999">
        <v>1</v>
      </c>
      <c r="W1999">
        <v>0</v>
      </c>
      <c r="X1999">
        <v>458544584</v>
      </c>
      <c r="Y1999">
        <v>0.4375</v>
      </c>
      <c r="AA1999">
        <v>0</v>
      </c>
      <c r="AB1999">
        <v>932.72</v>
      </c>
      <c r="AC1999">
        <v>386.51</v>
      </c>
      <c r="AD1999">
        <v>0</v>
      </c>
      <c r="AE1999">
        <v>0</v>
      </c>
      <c r="AF1999">
        <v>87.17</v>
      </c>
      <c r="AG1999">
        <v>11.6</v>
      </c>
      <c r="AH1999">
        <v>0</v>
      </c>
      <c r="AI1999">
        <v>1</v>
      </c>
      <c r="AJ1999">
        <v>10.7</v>
      </c>
      <c r="AK1999">
        <v>33.32</v>
      </c>
      <c r="AL1999">
        <v>1</v>
      </c>
      <c r="AN1999">
        <v>0</v>
      </c>
      <c r="AO1999">
        <v>1</v>
      </c>
      <c r="AP1999">
        <v>1</v>
      </c>
      <c r="AQ1999">
        <v>0</v>
      </c>
      <c r="AR1999">
        <v>0</v>
      </c>
      <c r="AS1999" t="s">
        <v>3</v>
      </c>
      <c r="AT1999">
        <v>0.35</v>
      </c>
      <c r="AU1999" t="s">
        <v>133</v>
      </c>
      <c r="AV1999">
        <v>0</v>
      </c>
      <c r="AW1999">
        <v>2</v>
      </c>
      <c r="AX1999">
        <v>36410236</v>
      </c>
      <c r="AY1999">
        <v>1</v>
      </c>
      <c r="AZ1999">
        <v>0</v>
      </c>
      <c r="BA1999">
        <v>1951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CX1999">
        <f>Y1999*Source!I2131</f>
        <v>6.1250000000000006E-2</v>
      </c>
      <c r="CY1999">
        <f>AB1999</f>
        <v>932.72</v>
      </c>
      <c r="CZ1999">
        <f>AF1999</f>
        <v>87.17</v>
      </c>
      <c r="DA1999">
        <f>AJ1999</f>
        <v>10.7</v>
      </c>
      <c r="DB1999">
        <f>ROUND((ROUND(AT1999*CZ1999,2)*1.25),2)</f>
        <v>38.14</v>
      </c>
      <c r="DC1999">
        <f>ROUND((ROUND(AT1999*AG1999,2)*1.25),2)</f>
        <v>5.08</v>
      </c>
    </row>
    <row r="2000" spans="1:107">
      <c r="A2000">
        <f>ROW(Source!A2131)</f>
        <v>2131</v>
      </c>
      <c r="B2000">
        <v>36401907</v>
      </c>
      <c r="C2000">
        <v>36410224</v>
      </c>
      <c r="D2000">
        <v>29114687</v>
      </c>
      <c r="E2000">
        <v>1</v>
      </c>
      <c r="F2000">
        <v>1</v>
      </c>
      <c r="G2000">
        <v>1</v>
      </c>
      <c r="H2000">
        <v>3</v>
      </c>
      <c r="I2000" t="s">
        <v>580</v>
      </c>
      <c r="J2000" t="s">
        <v>581</v>
      </c>
      <c r="K2000" t="s">
        <v>582</v>
      </c>
      <c r="L2000">
        <v>1348</v>
      </c>
      <c r="N2000">
        <v>1009</v>
      </c>
      <c r="O2000" t="s">
        <v>30</v>
      </c>
      <c r="P2000" t="s">
        <v>30</v>
      </c>
      <c r="Q2000">
        <v>1000</v>
      </c>
      <c r="W2000">
        <v>0</v>
      </c>
      <c r="X2000">
        <v>157955001</v>
      </c>
      <c r="Y2000">
        <v>1.8E-3</v>
      </c>
      <c r="AA2000">
        <v>105069.06</v>
      </c>
      <c r="AB2000">
        <v>0</v>
      </c>
      <c r="AC2000">
        <v>0</v>
      </c>
      <c r="AD2000">
        <v>0</v>
      </c>
      <c r="AE2000">
        <v>16974</v>
      </c>
      <c r="AF2000">
        <v>0</v>
      </c>
      <c r="AG2000">
        <v>0</v>
      </c>
      <c r="AH2000">
        <v>0</v>
      </c>
      <c r="AI2000">
        <v>6.19</v>
      </c>
      <c r="AJ2000">
        <v>1</v>
      </c>
      <c r="AK2000">
        <v>1</v>
      </c>
      <c r="AL2000">
        <v>1</v>
      </c>
      <c r="AN2000">
        <v>0</v>
      </c>
      <c r="AO2000">
        <v>1</v>
      </c>
      <c r="AP2000">
        <v>0</v>
      </c>
      <c r="AQ2000">
        <v>0</v>
      </c>
      <c r="AR2000">
        <v>0</v>
      </c>
      <c r="AS2000" t="s">
        <v>3</v>
      </c>
      <c r="AT2000">
        <v>1.8E-3</v>
      </c>
      <c r="AU2000" t="s">
        <v>3</v>
      </c>
      <c r="AV2000">
        <v>0</v>
      </c>
      <c r="AW2000">
        <v>2</v>
      </c>
      <c r="AX2000">
        <v>36410237</v>
      </c>
      <c r="AY2000">
        <v>1</v>
      </c>
      <c r="AZ2000">
        <v>0</v>
      </c>
      <c r="BA2000">
        <v>1952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CX2000">
        <f>Y2000*Source!I2131</f>
        <v>2.52E-4</v>
      </c>
      <c r="CY2000">
        <f>AA2000</f>
        <v>105069.06</v>
      </c>
      <c r="CZ2000">
        <f>AE2000</f>
        <v>16974</v>
      </c>
      <c r="DA2000">
        <f>AI2000</f>
        <v>6.19</v>
      </c>
      <c r="DB2000">
        <f>ROUND(ROUND(AT2000*CZ2000,2),2)</f>
        <v>30.55</v>
      </c>
      <c r="DC2000">
        <f>ROUND(ROUND(AT2000*AG2000,2),2)</f>
        <v>0</v>
      </c>
    </row>
    <row r="2001" spans="1:107">
      <c r="A2001">
        <f>ROW(Source!A2131)</f>
        <v>2131</v>
      </c>
      <c r="B2001">
        <v>36401907</v>
      </c>
      <c r="C2001">
        <v>36410224</v>
      </c>
      <c r="D2001">
        <v>29115292</v>
      </c>
      <c r="E2001">
        <v>1</v>
      </c>
      <c r="F2001">
        <v>1</v>
      </c>
      <c r="G2001">
        <v>1</v>
      </c>
      <c r="H2001">
        <v>3</v>
      </c>
      <c r="I2001" t="s">
        <v>583</v>
      </c>
      <c r="J2001" t="s">
        <v>584</v>
      </c>
      <c r="K2001" t="s">
        <v>585</v>
      </c>
      <c r="L2001">
        <v>1339</v>
      </c>
      <c r="N2001">
        <v>1007</v>
      </c>
      <c r="O2001" t="s">
        <v>570</v>
      </c>
      <c r="P2001" t="s">
        <v>570</v>
      </c>
      <c r="Q2001">
        <v>1</v>
      </c>
      <c r="W2001">
        <v>0</v>
      </c>
      <c r="X2001">
        <v>582810497</v>
      </c>
      <c r="Y2001">
        <v>1.24</v>
      </c>
      <c r="AA2001">
        <v>29691.33</v>
      </c>
      <c r="AB2001">
        <v>0</v>
      </c>
      <c r="AC2001">
        <v>0</v>
      </c>
      <c r="AD2001">
        <v>0</v>
      </c>
      <c r="AE2001">
        <v>4478.33</v>
      </c>
      <c r="AF2001">
        <v>0</v>
      </c>
      <c r="AG2001">
        <v>0</v>
      </c>
      <c r="AH2001">
        <v>0</v>
      </c>
      <c r="AI2001">
        <v>6.63</v>
      </c>
      <c r="AJ2001">
        <v>1</v>
      </c>
      <c r="AK2001">
        <v>1</v>
      </c>
      <c r="AL2001">
        <v>1</v>
      </c>
      <c r="AN2001">
        <v>0</v>
      </c>
      <c r="AO2001">
        <v>1</v>
      </c>
      <c r="AP2001">
        <v>0</v>
      </c>
      <c r="AQ2001">
        <v>0</v>
      </c>
      <c r="AR2001">
        <v>0</v>
      </c>
      <c r="AS2001" t="s">
        <v>3</v>
      </c>
      <c r="AT2001">
        <v>1.24</v>
      </c>
      <c r="AU2001" t="s">
        <v>3</v>
      </c>
      <c r="AV2001">
        <v>0</v>
      </c>
      <c r="AW2001">
        <v>2</v>
      </c>
      <c r="AX2001">
        <v>36410238</v>
      </c>
      <c r="AY2001">
        <v>1</v>
      </c>
      <c r="AZ2001">
        <v>0</v>
      </c>
      <c r="BA2001">
        <v>1953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CX2001">
        <f>Y2001*Source!I2131</f>
        <v>0.1736</v>
      </c>
      <c r="CY2001">
        <f>AA2001</f>
        <v>29691.33</v>
      </c>
      <c r="CZ2001">
        <f>AE2001</f>
        <v>4478.33</v>
      </c>
      <c r="DA2001">
        <f>AI2001</f>
        <v>6.63</v>
      </c>
      <c r="DB2001">
        <f>ROUND(ROUND(AT2001*CZ2001,2),2)</f>
        <v>5553.13</v>
      </c>
      <c r="DC2001">
        <f>ROUND(ROUND(AT2001*AG2001,2),2)</f>
        <v>0</v>
      </c>
    </row>
    <row r="2002" spans="1:107">
      <c r="A2002">
        <f>ROW(Source!A2132)</f>
        <v>2132</v>
      </c>
      <c r="B2002">
        <v>36401907</v>
      </c>
      <c r="C2002">
        <v>36410239</v>
      </c>
      <c r="D2002">
        <v>31427882</v>
      </c>
      <c r="E2002">
        <v>1</v>
      </c>
      <c r="F2002">
        <v>1</v>
      </c>
      <c r="G2002">
        <v>1</v>
      </c>
      <c r="H2002">
        <v>1</v>
      </c>
      <c r="I2002" t="s">
        <v>586</v>
      </c>
      <c r="J2002" t="s">
        <v>3</v>
      </c>
      <c r="K2002" t="s">
        <v>587</v>
      </c>
      <c r="L2002">
        <v>1369</v>
      </c>
      <c r="N2002">
        <v>1013</v>
      </c>
      <c r="O2002" t="s">
        <v>514</v>
      </c>
      <c r="P2002" t="s">
        <v>514</v>
      </c>
      <c r="Q2002">
        <v>1</v>
      </c>
      <c r="W2002">
        <v>0</v>
      </c>
      <c r="X2002">
        <v>-573087009</v>
      </c>
      <c r="Y2002">
        <v>52.048999999999992</v>
      </c>
      <c r="AA2002">
        <v>0</v>
      </c>
      <c r="AB2002">
        <v>0</v>
      </c>
      <c r="AC2002">
        <v>0</v>
      </c>
      <c r="AD2002">
        <v>272.45</v>
      </c>
      <c r="AE2002">
        <v>0</v>
      </c>
      <c r="AF2002">
        <v>0</v>
      </c>
      <c r="AG2002">
        <v>0</v>
      </c>
      <c r="AH2002">
        <v>272.45</v>
      </c>
      <c r="AI2002">
        <v>1</v>
      </c>
      <c r="AJ2002">
        <v>1</v>
      </c>
      <c r="AK2002">
        <v>1</v>
      </c>
      <c r="AL2002">
        <v>1</v>
      </c>
      <c r="AN2002">
        <v>0</v>
      </c>
      <c r="AO2002">
        <v>1</v>
      </c>
      <c r="AP2002">
        <v>1</v>
      </c>
      <c r="AQ2002">
        <v>0</v>
      </c>
      <c r="AR2002">
        <v>0</v>
      </c>
      <c r="AS2002" t="s">
        <v>3</v>
      </c>
      <c r="AT2002">
        <v>45.26</v>
      </c>
      <c r="AU2002" t="s">
        <v>134</v>
      </c>
      <c r="AV2002">
        <v>1</v>
      </c>
      <c r="AW2002">
        <v>2</v>
      </c>
      <c r="AX2002">
        <v>36410249</v>
      </c>
      <c r="AY2002">
        <v>1</v>
      </c>
      <c r="AZ2002">
        <v>0</v>
      </c>
      <c r="BA2002">
        <v>1954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CX2002">
        <f>Y2002*Source!I2132</f>
        <v>7.2868599999999999</v>
      </c>
      <c r="CY2002">
        <f>AD2002</f>
        <v>272.45</v>
      </c>
      <c r="CZ2002">
        <f>AH2002</f>
        <v>272.45</v>
      </c>
      <c r="DA2002">
        <f>AL2002</f>
        <v>1</v>
      </c>
      <c r="DB2002">
        <f>ROUND((ROUND(AT2002*CZ2002,2)*1.15),2)</f>
        <v>14180.75</v>
      </c>
      <c r="DC2002">
        <f>ROUND((ROUND(AT2002*AG2002,2)*1.15),2)</f>
        <v>0</v>
      </c>
    </row>
    <row r="2003" spans="1:107">
      <c r="A2003">
        <f>ROW(Source!A2132)</f>
        <v>2132</v>
      </c>
      <c r="B2003">
        <v>36401907</v>
      </c>
      <c r="C2003">
        <v>36410239</v>
      </c>
      <c r="D2003">
        <v>121548</v>
      </c>
      <c r="E2003">
        <v>1</v>
      </c>
      <c r="F2003">
        <v>1</v>
      </c>
      <c r="G2003">
        <v>1</v>
      </c>
      <c r="H2003">
        <v>1</v>
      </c>
      <c r="I2003" t="s">
        <v>35</v>
      </c>
      <c r="J2003" t="s">
        <v>3</v>
      </c>
      <c r="K2003" t="s">
        <v>515</v>
      </c>
      <c r="L2003">
        <v>608254</v>
      </c>
      <c r="N2003">
        <v>1013</v>
      </c>
      <c r="O2003" t="s">
        <v>516</v>
      </c>
      <c r="P2003" t="s">
        <v>516</v>
      </c>
      <c r="Q2003">
        <v>1</v>
      </c>
      <c r="W2003">
        <v>0</v>
      </c>
      <c r="X2003">
        <v>-185737400</v>
      </c>
      <c r="Y2003">
        <v>0.05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1</v>
      </c>
      <c r="AJ2003">
        <v>1</v>
      </c>
      <c r="AK2003">
        <v>1</v>
      </c>
      <c r="AL2003">
        <v>1</v>
      </c>
      <c r="AN2003">
        <v>0</v>
      </c>
      <c r="AO2003">
        <v>1</v>
      </c>
      <c r="AP2003">
        <v>1</v>
      </c>
      <c r="AQ2003">
        <v>0</v>
      </c>
      <c r="AR2003">
        <v>0</v>
      </c>
      <c r="AS2003" t="s">
        <v>3</v>
      </c>
      <c r="AT2003">
        <v>0.04</v>
      </c>
      <c r="AU2003" t="s">
        <v>133</v>
      </c>
      <c r="AV2003">
        <v>2</v>
      </c>
      <c r="AW2003">
        <v>2</v>
      </c>
      <c r="AX2003">
        <v>36410250</v>
      </c>
      <c r="AY2003">
        <v>1</v>
      </c>
      <c r="AZ2003">
        <v>0</v>
      </c>
      <c r="BA2003">
        <v>1955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CX2003">
        <f>Y2003*Source!I2132</f>
        <v>7.000000000000001E-3</v>
      </c>
      <c r="CY2003">
        <f>AD2003</f>
        <v>0</v>
      </c>
      <c r="CZ2003">
        <f>AH2003</f>
        <v>0</v>
      </c>
      <c r="DA2003">
        <f>AL2003</f>
        <v>1</v>
      </c>
      <c r="DB2003">
        <f>ROUND((ROUND(AT2003*CZ2003,2)*1.25),2)</f>
        <v>0</v>
      </c>
      <c r="DC2003">
        <f>ROUND((ROUND(AT2003*AG2003,2)*1.25),2)</f>
        <v>0</v>
      </c>
    </row>
    <row r="2004" spans="1:107">
      <c r="A2004">
        <f>ROW(Source!A2132)</f>
        <v>2132</v>
      </c>
      <c r="B2004">
        <v>36401907</v>
      </c>
      <c r="C2004">
        <v>36410239</v>
      </c>
      <c r="D2004">
        <v>35554737</v>
      </c>
      <c r="E2004">
        <v>1</v>
      </c>
      <c r="F2004">
        <v>1</v>
      </c>
      <c r="G2004">
        <v>1</v>
      </c>
      <c r="H2004">
        <v>2</v>
      </c>
      <c r="I2004" t="s">
        <v>517</v>
      </c>
      <c r="J2004" t="s">
        <v>588</v>
      </c>
      <c r="K2004" t="s">
        <v>519</v>
      </c>
      <c r="L2004">
        <v>1368</v>
      </c>
      <c r="N2004">
        <v>1011</v>
      </c>
      <c r="O2004" t="s">
        <v>520</v>
      </c>
      <c r="P2004" t="s">
        <v>520</v>
      </c>
      <c r="Q2004">
        <v>1</v>
      </c>
      <c r="W2004">
        <v>0</v>
      </c>
      <c r="X2004">
        <v>290757077</v>
      </c>
      <c r="Y2004">
        <v>0.05</v>
      </c>
      <c r="AA2004">
        <v>0</v>
      </c>
      <c r="AB2004">
        <v>466.71</v>
      </c>
      <c r="AC2004">
        <v>449.82</v>
      </c>
      <c r="AD2004">
        <v>0</v>
      </c>
      <c r="AE2004">
        <v>0</v>
      </c>
      <c r="AF2004">
        <v>31.26</v>
      </c>
      <c r="AG2004">
        <v>13.5</v>
      </c>
      <c r="AH2004">
        <v>0</v>
      </c>
      <c r="AI2004">
        <v>1</v>
      </c>
      <c r="AJ2004">
        <v>14.93</v>
      </c>
      <c r="AK2004">
        <v>33.32</v>
      </c>
      <c r="AL2004">
        <v>1</v>
      </c>
      <c r="AN2004">
        <v>0</v>
      </c>
      <c r="AO2004">
        <v>1</v>
      </c>
      <c r="AP2004">
        <v>1</v>
      </c>
      <c r="AQ2004">
        <v>0</v>
      </c>
      <c r="AR2004">
        <v>0</v>
      </c>
      <c r="AS2004" t="s">
        <v>3</v>
      </c>
      <c r="AT2004">
        <v>0.04</v>
      </c>
      <c r="AU2004" t="s">
        <v>133</v>
      </c>
      <c r="AV2004">
        <v>0</v>
      </c>
      <c r="AW2004">
        <v>2</v>
      </c>
      <c r="AX2004">
        <v>36410251</v>
      </c>
      <c r="AY2004">
        <v>1</v>
      </c>
      <c r="AZ2004">
        <v>0</v>
      </c>
      <c r="BA2004">
        <v>1956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CX2004">
        <f>Y2004*Source!I2132</f>
        <v>7.000000000000001E-3</v>
      </c>
      <c r="CY2004">
        <f>AB2004</f>
        <v>466.71</v>
      </c>
      <c r="CZ2004">
        <f>AF2004</f>
        <v>31.26</v>
      </c>
      <c r="DA2004">
        <f>AJ2004</f>
        <v>14.93</v>
      </c>
      <c r="DB2004">
        <f>ROUND((ROUND(AT2004*CZ2004,2)*1.25),2)</f>
        <v>1.56</v>
      </c>
      <c r="DC2004">
        <f>ROUND((ROUND(AT2004*AG2004,2)*1.25),2)</f>
        <v>0.68</v>
      </c>
    </row>
    <row r="2005" spans="1:107">
      <c r="A2005">
        <f>ROW(Source!A2132)</f>
        <v>2132</v>
      </c>
      <c r="B2005">
        <v>36401907</v>
      </c>
      <c r="C2005">
        <v>36410239</v>
      </c>
      <c r="D2005">
        <v>35555025</v>
      </c>
      <c r="E2005">
        <v>1</v>
      </c>
      <c r="F2005">
        <v>1</v>
      </c>
      <c r="G2005">
        <v>1</v>
      </c>
      <c r="H2005">
        <v>2</v>
      </c>
      <c r="I2005" t="s">
        <v>589</v>
      </c>
      <c r="J2005" t="s">
        <v>590</v>
      </c>
      <c r="K2005" t="s">
        <v>591</v>
      </c>
      <c r="L2005">
        <v>1368</v>
      </c>
      <c r="N2005">
        <v>1011</v>
      </c>
      <c r="O2005" t="s">
        <v>520</v>
      </c>
      <c r="P2005" t="s">
        <v>520</v>
      </c>
      <c r="Q2005">
        <v>1</v>
      </c>
      <c r="W2005">
        <v>0</v>
      </c>
      <c r="X2005">
        <v>269071542</v>
      </c>
      <c r="Y2005">
        <v>1.6875</v>
      </c>
      <c r="AA2005">
        <v>0</v>
      </c>
      <c r="AB2005">
        <v>21.3</v>
      </c>
      <c r="AC2005">
        <v>0</v>
      </c>
      <c r="AD2005">
        <v>0</v>
      </c>
      <c r="AE2005">
        <v>0</v>
      </c>
      <c r="AF2005">
        <v>2.7</v>
      </c>
      <c r="AG2005">
        <v>0</v>
      </c>
      <c r="AH2005">
        <v>0</v>
      </c>
      <c r="AI2005">
        <v>1</v>
      </c>
      <c r="AJ2005">
        <v>7.89</v>
      </c>
      <c r="AK2005">
        <v>33.32</v>
      </c>
      <c r="AL2005">
        <v>1</v>
      </c>
      <c r="AN2005">
        <v>0</v>
      </c>
      <c r="AO2005">
        <v>1</v>
      </c>
      <c r="AP2005">
        <v>1</v>
      </c>
      <c r="AQ2005">
        <v>0</v>
      </c>
      <c r="AR2005">
        <v>0</v>
      </c>
      <c r="AS2005" t="s">
        <v>3</v>
      </c>
      <c r="AT2005">
        <v>1.35</v>
      </c>
      <c r="AU2005" t="s">
        <v>133</v>
      </c>
      <c r="AV2005">
        <v>0</v>
      </c>
      <c r="AW2005">
        <v>2</v>
      </c>
      <c r="AX2005">
        <v>36410252</v>
      </c>
      <c r="AY2005">
        <v>1</v>
      </c>
      <c r="AZ2005">
        <v>0</v>
      </c>
      <c r="BA2005">
        <v>1957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CX2005">
        <f>Y2005*Source!I2132</f>
        <v>0.23625000000000002</v>
      </c>
      <c r="CY2005">
        <f>AB2005</f>
        <v>21.3</v>
      </c>
      <c r="CZ2005">
        <f>AF2005</f>
        <v>2.7</v>
      </c>
      <c r="DA2005">
        <f>AJ2005</f>
        <v>7.89</v>
      </c>
      <c r="DB2005">
        <f>ROUND((ROUND(AT2005*CZ2005,2)*1.25),2)</f>
        <v>4.5599999999999996</v>
      </c>
      <c r="DC2005">
        <f>ROUND((ROUND(AT2005*AG2005,2)*1.25),2)</f>
        <v>0</v>
      </c>
    </row>
    <row r="2006" spans="1:107">
      <c r="A2006">
        <f>ROW(Source!A2132)</f>
        <v>2132</v>
      </c>
      <c r="B2006">
        <v>36401907</v>
      </c>
      <c r="C2006">
        <v>36410239</v>
      </c>
      <c r="D2006">
        <v>35555088</v>
      </c>
      <c r="E2006">
        <v>1</v>
      </c>
      <c r="F2006">
        <v>1</v>
      </c>
      <c r="G2006">
        <v>1</v>
      </c>
      <c r="H2006">
        <v>2</v>
      </c>
      <c r="I2006" t="s">
        <v>531</v>
      </c>
      <c r="J2006" t="s">
        <v>592</v>
      </c>
      <c r="K2006" t="s">
        <v>533</v>
      </c>
      <c r="L2006">
        <v>1368</v>
      </c>
      <c r="N2006">
        <v>1011</v>
      </c>
      <c r="O2006" t="s">
        <v>520</v>
      </c>
      <c r="P2006" t="s">
        <v>520</v>
      </c>
      <c r="Q2006">
        <v>1</v>
      </c>
      <c r="W2006">
        <v>0</v>
      </c>
      <c r="X2006">
        <v>586434904</v>
      </c>
      <c r="Y2006">
        <v>1.2500000000000001E-2</v>
      </c>
      <c r="AA2006">
        <v>0</v>
      </c>
      <c r="AB2006">
        <v>932.72</v>
      </c>
      <c r="AC2006">
        <v>386.51</v>
      </c>
      <c r="AD2006">
        <v>0</v>
      </c>
      <c r="AE2006">
        <v>0</v>
      </c>
      <c r="AF2006">
        <v>87.17</v>
      </c>
      <c r="AG2006">
        <v>11.6</v>
      </c>
      <c r="AH2006">
        <v>0</v>
      </c>
      <c r="AI2006">
        <v>1</v>
      </c>
      <c r="AJ2006">
        <v>10.7</v>
      </c>
      <c r="AK2006">
        <v>33.32</v>
      </c>
      <c r="AL2006">
        <v>1</v>
      </c>
      <c r="AN2006">
        <v>0</v>
      </c>
      <c r="AO2006">
        <v>1</v>
      </c>
      <c r="AP2006">
        <v>1</v>
      </c>
      <c r="AQ2006">
        <v>0</v>
      </c>
      <c r="AR2006">
        <v>0</v>
      </c>
      <c r="AS2006" t="s">
        <v>3</v>
      </c>
      <c r="AT2006">
        <v>0.01</v>
      </c>
      <c r="AU2006" t="s">
        <v>133</v>
      </c>
      <c r="AV2006">
        <v>0</v>
      </c>
      <c r="AW2006">
        <v>2</v>
      </c>
      <c r="AX2006">
        <v>36410253</v>
      </c>
      <c r="AY2006">
        <v>1</v>
      </c>
      <c r="AZ2006">
        <v>0</v>
      </c>
      <c r="BA2006">
        <v>1958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CX2006">
        <f>Y2006*Source!I2132</f>
        <v>1.7500000000000003E-3</v>
      </c>
      <c r="CY2006">
        <f>AB2006</f>
        <v>932.72</v>
      </c>
      <c r="CZ2006">
        <f>AF2006</f>
        <v>87.17</v>
      </c>
      <c r="DA2006">
        <f>AJ2006</f>
        <v>10.7</v>
      </c>
      <c r="DB2006">
        <f>ROUND((ROUND(AT2006*CZ2006,2)*1.25),2)</f>
        <v>1.0900000000000001</v>
      </c>
      <c r="DC2006">
        <f>ROUND((ROUND(AT2006*AG2006,2)*1.25),2)</f>
        <v>0.15</v>
      </c>
    </row>
    <row r="2007" spans="1:107">
      <c r="A2007">
        <f>ROW(Source!A2132)</f>
        <v>2132</v>
      </c>
      <c r="B2007">
        <v>36401907</v>
      </c>
      <c r="C2007">
        <v>36410239</v>
      </c>
      <c r="D2007">
        <v>35552818</v>
      </c>
      <c r="E2007">
        <v>1</v>
      </c>
      <c r="F2007">
        <v>1</v>
      </c>
      <c r="G2007">
        <v>1</v>
      </c>
      <c r="H2007">
        <v>3</v>
      </c>
      <c r="I2007" t="s">
        <v>593</v>
      </c>
      <c r="J2007" t="s">
        <v>594</v>
      </c>
      <c r="K2007" t="s">
        <v>595</v>
      </c>
      <c r="L2007">
        <v>1308</v>
      </c>
      <c r="N2007">
        <v>1003</v>
      </c>
      <c r="O2007" t="s">
        <v>65</v>
      </c>
      <c r="P2007" t="s">
        <v>65</v>
      </c>
      <c r="Q2007">
        <v>100</v>
      </c>
      <c r="W2007">
        <v>0</v>
      </c>
      <c r="X2007">
        <v>-1755052483</v>
      </c>
      <c r="Y2007">
        <v>0.68</v>
      </c>
      <c r="AA2007">
        <v>528.80999999999995</v>
      </c>
      <c r="AB2007">
        <v>0</v>
      </c>
      <c r="AC2007">
        <v>0</v>
      </c>
      <c r="AD2007">
        <v>0</v>
      </c>
      <c r="AE2007">
        <v>99.4</v>
      </c>
      <c r="AF2007">
        <v>0</v>
      </c>
      <c r="AG2007">
        <v>0</v>
      </c>
      <c r="AH2007">
        <v>0</v>
      </c>
      <c r="AI2007">
        <v>5.32</v>
      </c>
      <c r="AJ2007">
        <v>1</v>
      </c>
      <c r="AK2007">
        <v>1</v>
      </c>
      <c r="AL2007">
        <v>1</v>
      </c>
      <c r="AN2007">
        <v>0</v>
      </c>
      <c r="AO2007">
        <v>1</v>
      </c>
      <c r="AP2007">
        <v>1</v>
      </c>
      <c r="AQ2007">
        <v>0</v>
      </c>
      <c r="AR2007">
        <v>0</v>
      </c>
      <c r="AS2007" t="s">
        <v>3</v>
      </c>
      <c r="AT2007">
        <v>0.68</v>
      </c>
      <c r="AU2007" t="s">
        <v>3</v>
      </c>
      <c r="AV2007">
        <v>0</v>
      </c>
      <c r="AW2007">
        <v>2</v>
      </c>
      <c r="AX2007">
        <v>36410254</v>
      </c>
      <c r="AY2007">
        <v>1</v>
      </c>
      <c r="AZ2007">
        <v>0</v>
      </c>
      <c r="BA2007">
        <v>1959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CX2007">
        <f>Y2007*Source!I2132</f>
        <v>9.5200000000000021E-2</v>
      </c>
      <c r="CY2007">
        <f>AA2007</f>
        <v>528.80999999999995</v>
      </c>
      <c r="CZ2007">
        <f>AE2007</f>
        <v>99.4</v>
      </c>
      <c r="DA2007">
        <f>AI2007</f>
        <v>5.32</v>
      </c>
      <c r="DB2007">
        <f>ROUND(ROUND(AT2007*CZ2007,2),2)</f>
        <v>67.59</v>
      </c>
      <c r="DC2007">
        <f>ROUND(ROUND(AT2007*AG2007,2),2)</f>
        <v>0</v>
      </c>
    </row>
    <row r="2008" spans="1:107">
      <c r="A2008">
        <f>ROW(Source!A2132)</f>
        <v>2132</v>
      </c>
      <c r="B2008">
        <v>36401907</v>
      </c>
      <c r="C2008">
        <v>36410239</v>
      </c>
      <c r="D2008">
        <v>29110964</v>
      </c>
      <c r="E2008">
        <v>1</v>
      </c>
      <c r="F2008">
        <v>1</v>
      </c>
      <c r="G2008">
        <v>1</v>
      </c>
      <c r="H2008">
        <v>3</v>
      </c>
      <c r="I2008" t="s">
        <v>201</v>
      </c>
      <c r="J2008" t="s">
        <v>203</v>
      </c>
      <c r="K2008" t="s">
        <v>202</v>
      </c>
      <c r="L2008">
        <v>1327</v>
      </c>
      <c r="N2008">
        <v>1005</v>
      </c>
      <c r="O2008" t="s">
        <v>155</v>
      </c>
      <c r="P2008" t="s">
        <v>155</v>
      </c>
      <c r="Q2008">
        <v>1</v>
      </c>
      <c r="W2008">
        <v>0</v>
      </c>
      <c r="X2008">
        <v>-100917442</v>
      </c>
      <c r="Y2008">
        <v>102</v>
      </c>
      <c r="AA2008">
        <v>516.15</v>
      </c>
      <c r="AB2008">
        <v>0</v>
      </c>
      <c r="AC2008">
        <v>0</v>
      </c>
      <c r="AD2008">
        <v>0</v>
      </c>
      <c r="AE2008">
        <v>82.19</v>
      </c>
      <c r="AF2008">
        <v>0</v>
      </c>
      <c r="AG2008">
        <v>0</v>
      </c>
      <c r="AH2008">
        <v>0</v>
      </c>
      <c r="AI2008">
        <v>6.28</v>
      </c>
      <c r="AJ2008">
        <v>1</v>
      </c>
      <c r="AK2008">
        <v>1</v>
      </c>
      <c r="AL2008">
        <v>1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 t="s">
        <v>3</v>
      </c>
      <c r="AT2008">
        <v>102</v>
      </c>
      <c r="AU2008" t="s">
        <v>3</v>
      </c>
      <c r="AV2008">
        <v>0</v>
      </c>
      <c r="AW2008">
        <v>1</v>
      </c>
      <c r="AX2008">
        <v>-1</v>
      </c>
      <c r="AY2008">
        <v>0</v>
      </c>
      <c r="AZ2008">
        <v>0</v>
      </c>
      <c r="BA2008" t="s">
        <v>3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CX2008">
        <f>Y2008*Source!I2132</f>
        <v>14.280000000000001</v>
      </c>
      <c r="CY2008">
        <f>AA2008</f>
        <v>516.15</v>
      </c>
      <c r="CZ2008">
        <f>AE2008</f>
        <v>82.19</v>
      </c>
      <c r="DA2008">
        <f>AI2008</f>
        <v>6.28</v>
      </c>
      <c r="DB2008">
        <f>ROUND(ROUND(AT2008*CZ2008,2),2)</f>
        <v>8383.3799999999992</v>
      </c>
      <c r="DC2008">
        <f>ROUND(ROUND(AT2008*AG2008,2),2)</f>
        <v>0</v>
      </c>
    </row>
    <row r="2009" spans="1:107">
      <c r="A2009">
        <f>ROW(Source!A2132)</f>
        <v>2132</v>
      </c>
      <c r="B2009">
        <v>36401907</v>
      </c>
      <c r="C2009">
        <v>36410239</v>
      </c>
      <c r="D2009">
        <v>35554067</v>
      </c>
      <c r="E2009">
        <v>1</v>
      </c>
      <c r="F2009">
        <v>1</v>
      </c>
      <c r="G2009">
        <v>1</v>
      </c>
      <c r="H2009">
        <v>3</v>
      </c>
      <c r="I2009" t="s">
        <v>205</v>
      </c>
      <c r="J2009" t="s">
        <v>207</v>
      </c>
      <c r="K2009" t="s">
        <v>206</v>
      </c>
      <c r="L2009">
        <v>1327</v>
      </c>
      <c r="N2009">
        <v>1005</v>
      </c>
      <c r="O2009" t="s">
        <v>155</v>
      </c>
      <c r="P2009" t="s">
        <v>155</v>
      </c>
      <c r="Q2009">
        <v>1</v>
      </c>
      <c r="W2009">
        <v>1</v>
      </c>
      <c r="X2009">
        <v>722712840</v>
      </c>
      <c r="Y2009">
        <v>102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1</v>
      </c>
      <c r="AJ2009">
        <v>1</v>
      </c>
      <c r="AK2009">
        <v>1</v>
      </c>
      <c r="AL2009">
        <v>1</v>
      </c>
      <c r="AN2009">
        <v>0</v>
      </c>
      <c r="AO2009">
        <v>0</v>
      </c>
      <c r="AP2009">
        <v>1</v>
      </c>
      <c r="AQ2009">
        <v>0</v>
      </c>
      <c r="AR2009">
        <v>0</v>
      </c>
      <c r="AS2009" t="s">
        <v>3</v>
      </c>
      <c r="AT2009">
        <v>102</v>
      </c>
      <c r="AU2009" t="s">
        <v>3</v>
      </c>
      <c r="AV2009">
        <v>0</v>
      </c>
      <c r="AW2009">
        <v>2</v>
      </c>
      <c r="AX2009">
        <v>36410255</v>
      </c>
      <c r="AY2009">
        <v>1</v>
      </c>
      <c r="AZ2009">
        <v>0</v>
      </c>
      <c r="BA2009">
        <v>1960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CX2009">
        <f>Y2009*Source!I2132</f>
        <v>14.280000000000001</v>
      </c>
      <c r="CY2009">
        <f>AA2009</f>
        <v>0</v>
      </c>
      <c r="CZ2009">
        <f>AE2009</f>
        <v>0</v>
      </c>
      <c r="DA2009">
        <f>AI2009</f>
        <v>1</v>
      </c>
      <c r="DB2009">
        <f>ROUND(ROUND(AT2009*CZ2009,2),2)</f>
        <v>0</v>
      </c>
      <c r="DC2009">
        <f>ROUND(ROUND(AT2009*AG2009,2),2)</f>
        <v>0</v>
      </c>
    </row>
    <row r="2010" spans="1:107">
      <c r="A2010">
        <f>ROW(Source!A2132)</f>
        <v>2132</v>
      </c>
      <c r="B2010">
        <v>36401907</v>
      </c>
      <c r="C2010">
        <v>36410239</v>
      </c>
      <c r="D2010">
        <v>35553389</v>
      </c>
      <c r="E2010">
        <v>1</v>
      </c>
      <c r="F2010">
        <v>1</v>
      </c>
      <c r="G2010">
        <v>1</v>
      </c>
      <c r="H2010">
        <v>3</v>
      </c>
      <c r="I2010" t="s">
        <v>596</v>
      </c>
      <c r="J2010" t="s">
        <v>597</v>
      </c>
      <c r="K2010" t="s">
        <v>598</v>
      </c>
      <c r="L2010">
        <v>1346</v>
      </c>
      <c r="N2010">
        <v>1009</v>
      </c>
      <c r="O2010" t="s">
        <v>160</v>
      </c>
      <c r="P2010" t="s">
        <v>160</v>
      </c>
      <c r="Q2010">
        <v>1</v>
      </c>
      <c r="W2010">
        <v>0</v>
      </c>
      <c r="X2010">
        <v>-2074468820</v>
      </c>
      <c r="Y2010">
        <v>27</v>
      </c>
      <c r="AA2010">
        <v>207.8</v>
      </c>
      <c r="AB2010">
        <v>0</v>
      </c>
      <c r="AC2010">
        <v>0</v>
      </c>
      <c r="AD2010">
        <v>0</v>
      </c>
      <c r="AE2010">
        <v>26.71</v>
      </c>
      <c r="AF2010">
        <v>0</v>
      </c>
      <c r="AG2010">
        <v>0</v>
      </c>
      <c r="AH2010">
        <v>0</v>
      </c>
      <c r="AI2010">
        <v>7.78</v>
      </c>
      <c r="AJ2010">
        <v>1</v>
      </c>
      <c r="AK2010">
        <v>1</v>
      </c>
      <c r="AL2010">
        <v>1</v>
      </c>
      <c r="AN2010">
        <v>0</v>
      </c>
      <c r="AO2010">
        <v>1</v>
      </c>
      <c r="AP2010">
        <v>1</v>
      </c>
      <c r="AQ2010">
        <v>0</v>
      </c>
      <c r="AR2010">
        <v>0</v>
      </c>
      <c r="AS2010" t="s">
        <v>3</v>
      </c>
      <c r="AT2010">
        <v>27</v>
      </c>
      <c r="AU2010" t="s">
        <v>3</v>
      </c>
      <c r="AV2010">
        <v>0</v>
      </c>
      <c r="AW2010">
        <v>2</v>
      </c>
      <c r="AX2010">
        <v>36410256</v>
      </c>
      <c r="AY2010">
        <v>1</v>
      </c>
      <c r="AZ2010">
        <v>0</v>
      </c>
      <c r="BA2010">
        <v>1961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CX2010">
        <f>Y2010*Source!I2132</f>
        <v>3.7800000000000002</v>
      </c>
      <c r="CY2010">
        <f>AA2010</f>
        <v>207.8</v>
      </c>
      <c r="CZ2010">
        <f>AE2010</f>
        <v>26.71</v>
      </c>
      <c r="DA2010">
        <f>AI2010</f>
        <v>7.78</v>
      </c>
      <c r="DB2010">
        <f>ROUND(ROUND(AT2010*CZ2010,2),2)</f>
        <v>721.17</v>
      </c>
      <c r="DC2010">
        <f>ROUND(ROUND(AT2010*AG2010,2),2)</f>
        <v>0</v>
      </c>
    </row>
    <row r="2011" spans="1:107">
      <c r="A2011">
        <f>ROW(Source!A2135)</f>
        <v>2135</v>
      </c>
      <c r="B2011">
        <v>36401907</v>
      </c>
      <c r="C2011">
        <v>36410259</v>
      </c>
      <c r="D2011">
        <v>18413230</v>
      </c>
      <c r="E2011">
        <v>1</v>
      </c>
      <c r="F2011">
        <v>1</v>
      </c>
      <c r="G2011">
        <v>1</v>
      </c>
      <c r="H2011">
        <v>1</v>
      </c>
      <c r="I2011" t="s">
        <v>540</v>
      </c>
      <c r="J2011" t="s">
        <v>3</v>
      </c>
      <c r="K2011" t="s">
        <v>541</v>
      </c>
      <c r="L2011">
        <v>1369</v>
      </c>
      <c r="N2011">
        <v>1013</v>
      </c>
      <c r="O2011" t="s">
        <v>514</v>
      </c>
      <c r="P2011" t="s">
        <v>514</v>
      </c>
      <c r="Q2011">
        <v>1</v>
      </c>
      <c r="W2011">
        <v>0</v>
      </c>
      <c r="X2011">
        <v>355262106</v>
      </c>
      <c r="Y2011">
        <v>7.6589999999999998</v>
      </c>
      <c r="AA2011">
        <v>0</v>
      </c>
      <c r="AB2011">
        <v>0</v>
      </c>
      <c r="AC2011">
        <v>0</v>
      </c>
      <c r="AD2011">
        <v>293.22000000000003</v>
      </c>
      <c r="AE2011">
        <v>0</v>
      </c>
      <c r="AF2011">
        <v>0</v>
      </c>
      <c r="AG2011">
        <v>0</v>
      </c>
      <c r="AH2011">
        <v>293.22000000000003</v>
      </c>
      <c r="AI2011">
        <v>1</v>
      </c>
      <c r="AJ2011">
        <v>1</v>
      </c>
      <c r="AK2011">
        <v>1</v>
      </c>
      <c r="AL2011">
        <v>1</v>
      </c>
      <c r="AN2011">
        <v>0</v>
      </c>
      <c r="AO2011">
        <v>1</v>
      </c>
      <c r="AP2011">
        <v>1</v>
      </c>
      <c r="AQ2011">
        <v>0</v>
      </c>
      <c r="AR2011">
        <v>0</v>
      </c>
      <c r="AS2011" t="s">
        <v>3</v>
      </c>
      <c r="AT2011">
        <v>6.66</v>
      </c>
      <c r="AU2011" t="s">
        <v>134</v>
      </c>
      <c r="AV2011">
        <v>1</v>
      </c>
      <c r="AW2011">
        <v>2</v>
      </c>
      <c r="AX2011">
        <v>36410272</v>
      </c>
      <c r="AY2011">
        <v>2</v>
      </c>
      <c r="AZ2011">
        <v>131072</v>
      </c>
      <c r="BA2011">
        <v>1962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CX2011">
        <f>Y2011*Source!I2135</f>
        <v>1.37862</v>
      </c>
      <c r="CY2011">
        <f>AD2011</f>
        <v>293.22000000000003</v>
      </c>
      <c r="CZ2011">
        <f>AH2011</f>
        <v>293.22000000000003</v>
      </c>
      <c r="DA2011">
        <f>AL2011</f>
        <v>1</v>
      </c>
      <c r="DB2011">
        <f>ROUND((ROUND(AT2011*CZ2011,2)*1.15),2)</f>
        <v>2245.7800000000002</v>
      </c>
      <c r="DC2011">
        <f>ROUND((ROUND(AT2011*AG2011,2)*1.15),2)</f>
        <v>0</v>
      </c>
    </row>
    <row r="2012" spans="1:107">
      <c r="A2012">
        <f>ROW(Source!A2135)</f>
        <v>2135</v>
      </c>
      <c r="B2012">
        <v>36401907</v>
      </c>
      <c r="C2012">
        <v>36410259</v>
      </c>
      <c r="D2012">
        <v>29173472</v>
      </c>
      <c r="E2012">
        <v>1</v>
      </c>
      <c r="F2012">
        <v>1</v>
      </c>
      <c r="G2012">
        <v>1</v>
      </c>
      <c r="H2012">
        <v>2</v>
      </c>
      <c r="I2012" t="s">
        <v>577</v>
      </c>
      <c r="J2012" t="s">
        <v>578</v>
      </c>
      <c r="K2012" t="s">
        <v>579</v>
      </c>
      <c r="L2012">
        <v>1368</v>
      </c>
      <c r="N2012">
        <v>1011</v>
      </c>
      <c r="O2012" t="s">
        <v>520</v>
      </c>
      <c r="P2012" t="s">
        <v>520</v>
      </c>
      <c r="Q2012">
        <v>1</v>
      </c>
      <c r="W2012">
        <v>0</v>
      </c>
      <c r="X2012">
        <v>275932499</v>
      </c>
      <c r="Y2012">
        <v>2.5124999999999997</v>
      </c>
      <c r="AA2012">
        <v>0</v>
      </c>
      <c r="AB2012">
        <v>12.75</v>
      </c>
      <c r="AC2012">
        <v>0</v>
      </c>
      <c r="AD2012">
        <v>0</v>
      </c>
      <c r="AE2012">
        <v>0</v>
      </c>
      <c r="AF2012">
        <v>3</v>
      </c>
      <c r="AG2012">
        <v>0</v>
      </c>
      <c r="AH2012">
        <v>0</v>
      </c>
      <c r="AI2012">
        <v>1</v>
      </c>
      <c r="AJ2012">
        <v>4.25</v>
      </c>
      <c r="AK2012">
        <v>33.32</v>
      </c>
      <c r="AL2012">
        <v>1</v>
      </c>
      <c r="AN2012">
        <v>0</v>
      </c>
      <c r="AO2012">
        <v>1</v>
      </c>
      <c r="AP2012">
        <v>1</v>
      </c>
      <c r="AQ2012">
        <v>0</v>
      </c>
      <c r="AR2012">
        <v>0</v>
      </c>
      <c r="AS2012" t="s">
        <v>3</v>
      </c>
      <c r="AT2012">
        <v>2.0099999999999998</v>
      </c>
      <c r="AU2012" t="s">
        <v>133</v>
      </c>
      <c r="AV2012">
        <v>0</v>
      </c>
      <c r="AW2012">
        <v>2</v>
      </c>
      <c r="AX2012">
        <v>36410273</v>
      </c>
      <c r="AY2012">
        <v>1</v>
      </c>
      <c r="AZ2012">
        <v>0</v>
      </c>
      <c r="BA2012">
        <v>1963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CX2012">
        <f>Y2012*Source!I2135</f>
        <v>0.45224999999999993</v>
      </c>
      <c r="CY2012">
        <f>AB2012</f>
        <v>12.75</v>
      </c>
      <c r="CZ2012">
        <f>AF2012</f>
        <v>3</v>
      </c>
      <c r="DA2012">
        <f>AJ2012</f>
        <v>4.25</v>
      </c>
      <c r="DB2012">
        <f>ROUND((ROUND(AT2012*CZ2012,2)*1.25),2)</f>
        <v>7.54</v>
      </c>
      <c r="DC2012">
        <f>ROUND((ROUND(AT2012*AG2012,2)*1.25),2)</f>
        <v>0</v>
      </c>
    </row>
    <row r="2013" spans="1:107">
      <c r="A2013">
        <f>ROW(Source!A2135)</f>
        <v>2135</v>
      </c>
      <c r="B2013">
        <v>36401907</v>
      </c>
      <c r="C2013">
        <v>36410259</v>
      </c>
      <c r="D2013">
        <v>29174500</v>
      </c>
      <c r="E2013">
        <v>1</v>
      </c>
      <c r="F2013">
        <v>1</v>
      </c>
      <c r="G2013">
        <v>1</v>
      </c>
      <c r="H2013">
        <v>2</v>
      </c>
      <c r="I2013" t="s">
        <v>599</v>
      </c>
      <c r="J2013" t="s">
        <v>600</v>
      </c>
      <c r="K2013" t="s">
        <v>601</v>
      </c>
      <c r="L2013">
        <v>1368</v>
      </c>
      <c r="N2013">
        <v>1011</v>
      </c>
      <c r="O2013" t="s">
        <v>520</v>
      </c>
      <c r="P2013" t="s">
        <v>520</v>
      </c>
      <c r="Q2013">
        <v>1</v>
      </c>
      <c r="W2013">
        <v>0</v>
      </c>
      <c r="X2013">
        <v>-239831557</v>
      </c>
      <c r="Y2013">
        <v>1.6625000000000001</v>
      </c>
      <c r="AA2013">
        <v>0</v>
      </c>
      <c r="AB2013">
        <v>7.33</v>
      </c>
      <c r="AC2013">
        <v>0</v>
      </c>
      <c r="AD2013">
        <v>0</v>
      </c>
      <c r="AE2013">
        <v>0</v>
      </c>
      <c r="AF2013">
        <v>1.95</v>
      </c>
      <c r="AG2013">
        <v>0</v>
      </c>
      <c r="AH2013">
        <v>0</v>
      </c>
      <c r="AI2013">
        <v>1</v>
      </c>
      <c r="AJ2013">
        <v>3.76</v>
      </c>
      <c r="AK2013">
        <v>33.32</v>
      </c>
      <c r="AL2013">
        <v>1</v>
      </c>
      <c r="AN2013">
        <v>0</v>
      </c>
      <c r="AO2013">
        <v>1</v>
      </c>
      <c r="AP2013">
        <v>1</v>
      </c>
      <c r="AQ2013">
        <v>0</v>
      </c>
      <c r="AR2013">
        <v>0</v>
      </c>
      <c r="AS2013" t="s">
        <v>3</v>
      </c>
      <c r="AT2013">
        <v>1.33</v>
      </c>
      <c r="AU2013" t="s">
        <v>133</v>
      </c>
      <c r="AV2013">
        <v>0</v>
      </c>
      <c r="AW2013">
        <v>2</v>
      </c>
      <c r="AX2013">
        <v>36410274</v>
      </c>
      <c r="AY2013">
        <v>1</v>
      </c>
      <c r="AZ2013">
        <v>0</v>
      </c>
      <c r="BA2013">
        <v>1964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CX2013">
        <f>Y2013*Source!I2135</f>
        <v>0.29925000000000002</v>
      </c>
      <c r="CY2013">
        <f>AB2013</f>
        <v>7.33</v>
      </c>
      <c r="CZ2013">
        <f>AF2013</f>
        <v>1.95</v>
      </c>
      <c r="DA2013">
        <f>AJ2013</f>
        <v>3.76</v>
      </c>
      <c r="DB2013">
        <f>ROUND((ROUND(AT2013*CZ2013,2)*1.25),2)</f>
        <v>3.24</v>
      </c>
      <c r="DC2013">
        <f>ROUND((ROUND(AT2013*AG2013,2)*1.25),2)</f>
        <v>0</v>
      </c>
    </row>
    <row r="2014" spans="1:107">
      <c r="A2014">
        <f>ROW(Source!A2135)</f>
        <v>2135</v>
      </c>
      <c r="B2014">
        <v>36401907</v>
      </c>
      <c r="C2014">
        <v>36410259</v>
      </c>
      <c r="D2014">
        <v>29174913</v>
      </c>
      <c r="E2014">
        <v>1</v>
      </c>
      <c r="F2014">
        <v>1</v>
      </c>
      <c r="G2014">
        <v>1</v>
      </c>
      <c r="H2014">
        <v>2</v>
      </c>
      <c r="I2014" t="s">
        <v>531</v>
      </c>
      <c r="J2014" t="s">
        <v>532</v>
      </c>
      <c r="K2014" t="s">
        <v>533</v>
      </c>
      <c r="L2014">
        <v>1368</v>
      </c>
      <c r="N2014">
        <v>1011</v>
      </c>
      <c r="O2014" t="s">
        <v>520</v>
      </c>
      <c r="P2014" t="s">
        <v>520</v>
      </c>
      <c r="Q2014">
        <v>1</v>
      </c>
      <c r="W2014">
        <v>0</v>
      </c>
      <c r="X2014">
        <v>458544584</v>
      </c>
      <c r="Y2014">
        <v>3.7499999999999999E-2</v>
      </c>
      <c r="AA2014">
        <v>0</v>
      </c>
      <c r="AB2014">
        <v>932.72</v>
      </c>
      <c r="AC2014">
        <v>386.51</v>
      </c>
      <c r="AD2014">
        <v>0</v>
      </c>
      <c r="AE2014">
        <v>0</v>
      </c>
      <c r="AF2014">
        <v>87.17</v>
      </c>
      <c r="AG2014">
        <v>11.6</v>
      </c>
      <c r="AH2014">
        <v>0</v>
      </c>
      <c r="AI2014">
        <v>1</v>
      </c>
      <c r="AJ2014">
        <v>10.7</v>
      </c>
      <c r="AK2014">
        <v>33.32</v>
      </c>
      <c r="AL2014">
        <v>1</v>
      </c>
      <c r="AN2014">
        <v>0</v>
      </c>
      <c r="AO2014">
        <v>1</v>
      </c>
      <c r="AP2014">
        <v>1</v>
      </c>
      <c r="AQ2014">
        <v>0</v>
      </c>
      <c r="AR2014">
        <v>0</v>
      </c>
      <c r="AS2014" t="s">
        <v>3</v>
      </c>
      <c r="AT2014">
        <v>0.03</v>
      </c>
      <c r="AU2014" t="s">
        <v>133</v>
      </c>
      <c r="AV2014">
        <v>0</v>
      </c>
      <c r="AW2014">
        <v>2</v>
      </c>
      <c r="AX2014">
        <v>36410275</v>
      </c>
      <c r="AY2014">
        <v>1</v>
      </c>
      <c r="AZ2014">
        <v>0</v>
      </c>
      <c r="BA2014">
        <v>1965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CX2014">
        <f>Y2014*Source!I2135</f>
        <v>6.7499999999999999E-3</v>
      </c>
      <c r="CY2014">
        <f>AB2014</f>
        <v>932.72</v>
      </c>
      <c r="CZ2014">
        <f>AF2014</f>
        <v>87.17</v>
      </c>
      <c r="DA2014">
        <f>AJ2014</f>
        <v>10.7</v>
      </c>
      <c r="DB2014">
        <f>ROUND((ROUND(AT2014*CZ2014,2)*1.25),2)</f>
        <v>3.28</v>
      </c>
      <c r="DC2014">
        <f>ROUND((ROUND(AT2014*AG2014,2)*1.25),2)</f>
        <v>0.44</v>
      </c>
    </row>
    <row r="2015" spans="1:107">
      <c r="A2015">
        <f>ROW(Source!A2135)</f>
        <v>2135</v>
      </c>
      <c r="B2015">
        <v>36401907</v>
      </c>
      <c r="C2015">
        <v>36410259</v>
      </c>
      <c r="D2015">
        <v>29114471</v>
      </c>
      <c r="E2015">
        <v>1</v>
      </c>
      <c r="F2015">
        <v>1</v>
      </c>
      <c r="G2015">
        <v>1</v>
      </c>
      <c r="H2015">
        <v>3</v>
      </c>
      <c r="I2015" t="s">
        <v>602</v>
      </c>
      <c r="J2015" t="s">
        <v>603</v>
      </c>
      <c r="K2015" t="s">
        <v>604</v>
      </c>
      <c r="L2015">
        <v>1358</v>
      </c>
      <c r="N2015">
        <v>1010</v>
      </c>
      <c r="O2015" t="s">
        <v>605</v>
      </c>
      <c r="P2015" t="s">
        <v>605</v>
      </c>
      <c r="Q2015">
        <v>10</v>
      </c>
      <c r="W2015">
        <v>0</v>
      </c>
      <c r="X2015">
        <v>610395517</v>
      </c>
      <c r="Y2015">
        <v>26.3</v>
      </c>
      <c r="AA2015">
        <v>1.55</v>
      </c>
      <c r="AB2015">
        <v>0</v>
      </c>
      <c r="AC2015">
        <v>0</v>
      </c>
      <c r="AD2015">
        <v>0</v>
      </c>
      <c r="AE2015">
        <v>1.6</v>
      </c>
      <c r="AF2015">
        <v>0</v>
      </c>
      <c r="AG2015">
        <v>0</v>
      </c>
      <c r="AH2015">
        <v>0</v>
      </c>
      <c r="AI2015">
        <v>0.97</v>
      </c>
      <c r="AJ2015">
        <v>1</v>
      </c>
      <c r="AK2015">
        <v>1</v>
      </c>
      <c r="AL2015">
        <v>1</v>
      </c>
      <c r="AN2015">
        <v>0</v>
      </c>
      <c r="AO2015">
        <v>1</v>
      </c>
      <c r="AP2015">
        <v>0</v>
      </c>
      <c r="AQ2015">
        <v>0</v>
      </c>
      <c r="AR2015">
        <v>0</v>
      </c>
      <c r="AS2015" t="s">
        <v>3</v>
      </c>
      <c r="AT2015">
        <v>26.3</v>
      </c>
      <c r="AU2015" t="s">
        <v>3</v>
      </c>
      <c r="AV2015">
        <v>0</v>
      </c>
      <c r="AW2015">
        <v>2</v>
      </c>
      <c r="AX2015">
        <v>36410276</v>
      </c>
      <c r="AY2015">
        <v>1</v>
      </c>
      <c r="AZ2015">
        <v>0</v>
      </c>
      <c r="BA2015">
        <v>1966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CX2015">
        <f>Y2015*Source!I2135</f>
        <v>4.734</v>
      </c>
      <c r="CY2015">
        <f t="shared" ref="CY2015:CY2022" si="310">AA2015</f>
        <v>1.55</v>
      </c>
      <c r="CZ2015">
        <f t="shared" ref="CZ2015:CZ2022" si="311">AE2015</f>
        <v>1.6</v>
      </c>
      <c r="DA2015">
        <f t="shared" ref="DA2015:DA2022" si="312">AI2015</f>
        <v>0.97</v>
      </c>
      <c r="DB2015">
        <f t="shared" ref="DB2015:DB2022" si="313">ROUND(ROUND(AT2015*CZ2015,2),2)</f>
        <v>42.08</v>
      </c>
      <c r="DC2015">
        <f t="shared" ref="DC2015:DC2022" si="314">ROUND(ROUND(AT2015*AG2015,2),2)</f>
        <v>0</v>
      </c>
    </row>
    <row r="2016" spans="1:107">
      <c r="A2016">
        <f>ROW(Source!A2135)</f>
        <v>2135</v>
      </c>
      <c r="B2016">
        <v>36401907</v>
      </c>
      <c r="C2016">
        <v>36410259</v>
      </c>
      <c r="D2016">
        <v>29114305</v>
      </c>
      <c r="E2016">
        <v>1</v>
      </c>
      <c r="F2016">
        <v>1</v>
      </c>
      <c r="G2016">
        <v>1</v>
      </c>
      <c r="H2016">
        <v>3</v>
      </c>
      <c r="I2016" t="s">
        <v>606</v>
      </c>
      <c r="J2016" t="s">
        <v>607</v>
      </c>
      <c r="K2016" t="s">
        <v>608</v>
      </c>
      <c r="L2016">
        <v>1354</v>
      </c>
      <c r="N2016">
        <v>1010</v>
      </c>
      <c r="O2016" t="s">
        <v>237</v>
      </c>
      <c r="P2016" t="s">
        <v>237</v>
      </c>
      <c r="Q2016">
        <v>1</v>
      </c>
      <c r="W2016">
        <v>0</v>
      </c>
      <c r="X2016">
        <v>-1753782198</v>
      </c>
      <c r="Y2016">
        <v>263</v>
      </c>
      <c r="AA2016">
        <v>0.21</v>
      </c>
      <c r="AB2016">
        <v>0</v>
      </c>
      <c r="AC2016">
        <v>0</v>
      </c>
      <c r="AD2016">
        <v>0</v>
      </c>
      <c r="AE2016">
        <v>0.12</v>
      </c>
      <c r="AF2016">
        <v>0</v>
      </c>
      <c r="AG2016">
        <v>0</v>
      </c>
      <c r="AH2016">
        <v>0</v>
      </c>
      <c r="AI2016">
        <v>1.78</v>
      </c>
      <c r="AJ2016">
        <v>1</v>
      </c>
      <c r="AK2016">
        <v>1</v>
      </c>
      <c r="AL2016">
        <v>1</v>
      </c>
      <c r="AN2016">
        <v>0</v>
      </c>
      <c r="AO2016">
        <v>1</v>
      </c>
      <c r="AP2016">
        <v>0</v>
      </c>
      <c r="AQ2016">
        <v>0</v>
      </c>
      <c r="AR2016">
        <v>0</v>
      </c>
      <c r="AS2016" t="s">
        <v>3</v>
      </c>
      <c r="AT2016">
        <v>263</v>
      </c>
      <c r="AU2016" t="s">
        <v>3</v>
      </c>
      <c r="AV2016">
        <v>0</v>
      </c>
      <c r="AW2016">
        <v>2</v>
      </c>
      <c r="AX2016">
        <v>36410277</v>
      </c>
      <c r="AY2016">
        <v>1</v>
      </c>
      <c r="AZ2016">
        <v>0</v>
      </c>
      <c r="BA2016">
        <v>1967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CX2016">
        <f>Y2016*Source!I2135</f>
        <v>47.339999999999996</v>
      </c>
      <c r="CY2016">
        <f t="shared" si="310"/>
        <v>0.21</v>
      </c>
      <c r="CZ2016">
        <f t="shared" si="311"/>
        <v>0.12</v>
      </c>
      <c r="DA2016">
        <f t="shared" si="312"/>
        <v>1.78</v>
      </c>
      <c r="DB2016">
        <f t="shared" si="313"/>
        <v>31.56</v>
      </c>
      <c r="DC2016">
        <f t="shared" si="314"/>
        <v>0</v>
      </c>
    </row>
    <row r="2017" spans="1:107">
      <c r="A2017">
        <f>ROW(Source!A2135)</f>
        <v>2135</v>
      </c>
      <c r="B2017">
        <v>36401907</v>
      </c>
      <c r="C2017">
        <v>36410259</v>
      </c>
      <c r="D2017">
        <v>29111012</v>
      </c>
      <c r="E2017">
        <v>1</v>
      </c>
      <c r="F2017">
        <v>1</v>
      </c>
      <c r="G2017">
        <v>1</v>
      </c>
      <c r="H2017">
        <v>3</v>
      </c>
      <c r="I2017" t="s">
        <v>609</v>
      </c>
      <c r="J2017" t="s">
        <v>610</v>
      </c>
      <c r="K2017" t="s">
        <v>611</v>
      </c>
      <c r="L2017">
        <v>1354</v>
      </c>
      <c r="N2017">
        <v>1010</v>
      </c>
      <c r="O2017" t="s">
        <v>237</v>
      </c>
      <c r="P2017" t="s">
        <v>237</v>
      </c>
      <c r="Q2017">
        <v>1</v>
      </c>
      <c r="W2017">
        <v>0</v>
      </c>
      <c r="X2017">
        <v>-532370196</v>
      </c>
      <c r="Y2017">
        <v>7</v>
      </c>
      <c r="AA2017">
        <v>12.73</v>
      </c>
      <c r="AB2017">
        <v>0</v>
      </c>
      <c r="AC2017">
        <v>0</v>
      </c>
      <c r="AD2017">
        <v>0</v>
      </c>
      <c r="AE2017">
        <v>1.29</v>
      </c>
      <c r="AF2017">
        <v>0</v>
      </c>
      <c r="AG2017">
        <v>0</v>
      </c>
      <c r="AH2017">
        <v>0</v>
      </c>
      <c r="AI2017">
        <v>9.8699999999999992</v>
      </c>
      <c r="AJ2017">
        <v>1</v>
      </c>
      <c r="AK2017">
        <v>1</v>
      </c>
      <c r="AL2017">
        <v>1</v>
      </c>
      <c r="AN2017">
        <v>0</v>
      </c>
      <c r="AO2017">
        <v>1</v>
      </c>
      <c r="AP2017">
        <v>0</v>
      </c>
      <c r="AQ2017">
        <v>0</v>
      </c>
      <c r="AR2017">
        <v>0</v>
      </c>
      <c r="AS2017" t="s">
        <v>3</v>
      </c>
      <c r="AT2017">
        <v>7</v>
      </c>
      <c r="AU2017" t="s">
        <v>3</v>
      </c>
      <c r="AV2017">
        <v>0</v>
      </c>
      <c r="AW2017">
        <v>2</v>
      </c>
      <c r="AX2017">
        <v>36410278</v>
      </c>
      <c r="AY2017">
        <v>1</v>
      </c>
      <c r="AZ2017">
        <v>0</v>
      </c>
      <c r="BA2017">
        <v>1968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CX2017">
        <f>Y2017*Source!I2135</f>
        <v>1.26</v>
      </c>
      <c r="CY2017">
        <f t="shared" si="310"/>
        <v>12.73</v>
      </c>
      <c r="CZ2017">
        <f t="shared" si="311"/>
        <v>1.29</v>
      </c>
      <c r="DA2017">
        <f t="shared" si="312"/>
        <v>9.8699999999999992</v>
      </c>
      <c r="DB2017">
        <f t="shared" si="313"/>
        <v>9.0299999999999994</v>
      </c>
      <c r="DC2017">
        <f t="shared" si="314"/>
        <v>0</v>
      </c>
    </row>
    <row r="2018" spans="1:107">
      <c r="A2018">
        <f>ROW(Source!A2135)</f>
        <v>2135</v>
      </c>
      <c r="B2018">
        <v>36401907</v>
      </c>
      <c r="C2018">
        <v>36410259</v>
      </c>
      <c r="D2018">
        <v>29111013</v>
      </c>
      <c r="E2018">
        <v>1</v>
      </c>
      <c r="F2018">
        <v>1</v>
      </c>
      <c r="G2018">
        <v>1</v>
      </c>
      <c r="H2018">
        <v>3</v>
      </c>
      <c r="I2018" t="s">
        <v>612</v>
      </c>
      <c r="J2018" t="s">
        <v>613</v>
      </c>
      <c r="K2018" t="s">
        <v>614</v>
      </c>
      <c r="L2018">
        <v>1354</v>
      </c>
      <c r="N2018">
        <v>1010</v>
      </c>
      <c r="O2018" t="s">
        <v>237</v>
      </c>
      <c r="P2018" t="s">
        <v>237</v>
      </c>
      <c r="Q2018">
        <v>1</v>
      </c>
      <c r="W2018">
        <v>0</v>
      </c>
      <c r="X2018">
        <v>-463883208</v>
      </c>
      <c r="Y2018">
        <v>7</v>
      </c>
      <c r="AA2018">
        <v>12.73</v>
      </c>
      <c r="AB2018">
        <v>0</v>
      </c>
      <c r="AC2018">
        <v>0</v>
      </c>
      <c r="AD2018">
        <v>0</v>
      </c>
      <c r="AE2018">
        <v>1.29</v>
      </c>
      <c r="AF2018">
        <v>0</v>
      </c>
      <c r="AG2018">
        <v>0</v>
      </c>
      <c r="AH2018">
        <v>0</v>
      </c>
      <c r="AI2018">
        <v>9.8699999999999992</v>
      </c>
      <c r="AJ2018">
        <v>1</v>
      </c>
      <c r="AK2018">
        <v>1</v>
      </c>
      <c r="AL2018">
        <v>1</v>
      </c>
      <c r="AN2018">
        <v>0</v>
      </c>
      <c r="AO2018">
        <v>1</v>
      </c>
      <c r="AP2018">
        <v>0</v>
      </c>
      <c r="AQ2018">
        <v>0</v>
      </c>
      <c r="AR2018">
        <v>0</v>
      </c>
      <c r="AS2018" t="s">
        <v>3</v>
      </c>
      <c r="AT2018">
        <v>7</v>
      </c>
      <c r="AU2018" t="s">
        <v>3</v>
      </c>
      <c r="AV2018">
        <v>0</v>
      </c>
      <c r="AW2018">
        <v>2</v>
      </c>
      <c r="AX2018">
        <v>36410279</v>
      </c>
      <c r="AY2018">
        <v>1</v>
      </c>
      <c r="AZ2018">
        <v>0</v>
      </c>
      <c r="BA2018">
        <v>1969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CX2018">
        <f>Y2018*Source!I2135</f>
        <v>1.26</v>
      </c>
      <c r="CY2018">
        <f t="shared" si="310"/>
        <v>12.73</v>
      </c>
      <c r="CZ2018">
        <f t="shared" si="311"/>
        <v>1.29</v>
      </c>
      <c r="DA2018">
        <f t="shared" si="312"/>
        <v>9.8699999999999992</v>
      </c>
      <c r="DB2018">
        <f t="shared" si="313"/>
        <v>9.0299999999999994</v>
      </c>
      <c r="DC2018">
        <f t="shared" si="314"/>
        <v>0</v>
      </c>
    </row>
    <row r="2019" spans="1:107">
      <c r="A2019">
        <f>ROW(Source!A2135)</f>
        <v>2135</v>
      </c>
      <c r="B2019">
        <v>36401907</v>
      </c>
      <c r="C2019">
        <v>36410259</v>
      </c>
      <c r="D2019">
        <v>29111016</v>
      </c>
      <c r="E2019">
        <v>1</v>
      </c>
      <c r="F2019">
        <v>1</v>
      </c>
      <c r="G2019">
        <v>1</v>
      </c>
      <c r="H2019">
        <v>3</v>
      </c>
      <c r="I2019" t="s">
        <v>615</v>
      </c>
      <c r="J2019" t="s">
        <v>616</v>
      </c>
      <c r="K2019" t="s">
        <v>617</v>
      </c>
      <c r="L2019">
        <v>1354</v>
      </c>
      <c r="N2019">
        <v>1010</v>
      </c>
      <c r="O2019" t="s">
        <v>237</v>
      </c>
      <c r="P2019" t="s">
        <v>237</v>
      </c>
      <c r="Q2019">
        <v>1</v>
      </c>
      <c r="W2019">
        <v>0</v>
      </c>
      <c r="X2019">
        <v>-983964523</v>
      </c>
      <c r="Y2019">
        <v>40</v>
      </c>
      <c r="AA2019">
        <v>12.73</v>
      </c>
      <c r="AB2019">
        <v>0</v>
      </c>
      <c r="AC2019">
        <v>0</v>
      </c>
      <c r="AD2019">
        <v>0</v>
      </c>
      <c r="AE2019">
        <v>1.29</v>
      </c>
      <c r="AF2019">
        <v>0</v>
      </c>
      <c r="AG2019">
        <v>0</v>
      </c>
      <c r="AH2019">
        <v>0</v>
      </c>
      <c r="AI2019">
        <v>9.8699999999999992</v>
      </c>
      <c r="AJ2019">
        <v>1</v>
      </c>
      <c r="AK2019">
        <v>1</v>
      </c>
      <c r="AL2019">
        <v>1</v>
      </c>
      <c r="AN2019">
        <v>0</v>
      </c>
      <c r="AO2019">
        <v>1</v>
      </c>
      <c r="AP2019">
        <v>0</v>
      </c>
      <c r="AQ2019">
        <v>0</v>
      </c>
      <c r="AR2019">
        <v>0</v>
      </c>
      <c r="AS2019" t="s">
        <v>3</v>
      </c>
      <c r="AT2019">
        <v>40</v>
      </c>
      <c r="AU2019" t="s">
        <v>3</v>
      </c>
      <c r="AV2019">
        <v>0</v>
      </c>
      <c r="AW2019">
        <v>2</v>
      </c>
      <c r="AX2019">
        <v>36410280</v>
      </c>
      <c r="AY2019">
        <v>1</v>
      </c>
      <c r="AZ2019">
        <v>0</v>
      </c>
      <c r="BA2019">
        <v>1970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CX2019">
        <f>Y2019*Source!I2135</f>
        <v>7.1999999999999993</v>
      </c>
      <c r="CY2019">
        <f t="shared" si="310"/>
        <v>12.73</v>
      </c>
      <c r="CZ2019">
        <f t="shared" si="311"/>
        <v>1.29</v>
      </c>
      <c r="DA2019">
        <f t="shared" si="312"/>
        <v>9.8699999999999992</v>
      </c>
      <c r="DB2019">
        <f t="shared" si="313"/>
        <v>51.6</v>
      </c>
      <c r="DC2019">
        <f t="shared" si="314"/>
        <v>0</v>
      </c>
    </row>
    <row r="2020" spans="1:107">
      <c r="A2020">
        <f>ROW(Source!A2135)</f>
        <v>2135</v>
      </c>
      <c r="B2020">
        <v>36401907</v>
      </c>
      <c r="C2020">
        <v>36410259</v>
      </c>
      <c r="D2020">
        <v>29111019</v>
      </c>
      <c r="E2020">
        <v>1</v>
      </c>
      <c r="F2020">
        <v>1</v>
      </c>
      <c r="G2020">
        <v>1</v>
      </c>
      <c r="H2020">
        <v>3</v>
      </c>
      <c r="I2020" t="s">
        <v>618</v>
      </c>
      <c r="J2020" t="s">
        <v>619</v>
      </c>
      <c r="K2020" t="s">
        <v>620</v>
      </c>
      <c r="L2020">
        <v>1354</v>
      </c>
      <c r="N2020">
        <v>1010</v>
      </c>
      <c r="O2020" t="s">
        <v>237</v>
      </c>
      <c r="P2020" t="s">
        <v>237</v>
      </c>
      <c r="Q2020">
        <v>1</v>
      </c>
      <c r="W2020">
        <v>0</v>
      </c>
      <c r="X2020">
        <v>395384367</v>
      </c>
      <c r="Y2020">
        <v>8</v>
      </c>
      <c r="AA2020">
        <v>8.67</v>
      </c>
      <c r="AB2020">
        <v>0</v>
      </c>
      <c r="AC2020">
        <v>0</v>
      </c>
      <c r="AD2020">
        <v>0</v>
      </c>
      <c r="AE2020">
        <v>0.63</v>
      </c>
      <c r="AF2020">
        <v>0</v>
      </c>
      <c r="AG2020">
        <v>0</v>
      </c>
      <c r="AH2020">
        <v>0</v>
      </c>
      <c r="AI2020">
        <v>13.76</v>
      </c>
      <c r="AJ2020">
        <v>1</v>
      </c>
      <c r="AK2020">
        <v>1</v>
      </c>
      <c r="AL2020">
        <v>1</v>
      </c>
      <c r="AN2020">
        <v>0</v>
      </c>
      <c r="AO2020">
        <v>1</v>
      </c>
      <c r="AP2020">
        <v>0</v>
      </c>
      <c r="AQ2020">
        <v>0</v>
      </c>
      <c r="AR2020">
        <v>0</v>
      </c>
      <c r="AS2020" t="s">
        <v>3</v>
      </c>
      <c r="AT2020">
        <v>8</v>
      </c>
      <c r="AU2020" t="s">
        <v>3</v>
      </c>
      <c r="AV2020">
        <v>0</v>
      </c>
      <c r="AW2020">
        <v>2</v>
      </c>
      <c r="AX2020">
        <v>36410281</v>
      </c>
      <c r="AY2020">
        <v>1</v>
      </c>
      <c r="AZ2020">
        <v>0</v>
      </c>
      <c r="BA2020">
        <v>1971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CX2020">
        <f>Y2020*Source!I2135</f>
        <v>1.44</v>
      </c>
      <c r="CY2020">
        <f t="shared" si="310"/>
        <v>8.67</v>
      </c>
      <c r="CZ2020">
        <f t="shared" si="311"/>
        <v>0.63</v>
      </c>
      <c r="DA2020">
        <f t="shared" si="312"/>
        <v>13.76</v>
      </c>
      <c r="DB2020">
        <f t="shared" si="313"/>
        <v>5.04</v>
      </c>
      <c r="DC2020">
        <f t="shared" si="314"/>
        <v>0</v>
      </c>
    </row>
    <row r="2021" spans="1:107">
      <c r="A2021">
        <f>ROW(Source!A2135)</f>
        <v>2135</v>
      </c>
      <c r="B2021">
        <v>36401907</v>
      </c>
      <c r="C2021">
        <v>36410259</v>
      </c>
      <c r="D2021">
        <v>29111018</v>
      </c>
      <c r="E2021">
        <v>1</v>
      </c>
      <c r="F2021">
        <v>1</v>
      </c>
      <c r="G2021">
        <v>1</v>
      </c>
      <c r="H2021">
        <v>3</v>
      </c>
      <c r="I2021" t="s">
        <v>621</v>
      </c>
      <c r="J2021" t="s">
        <v>622</v>
      </c>
      <c r="K2021" t="s">
        <v>623</v>
      </c>
      <c r="L2021">
        <v>1354</v>
      </c>
      <c r="N2021">
        <v>1010</v>
      </c>
      <c r="O2021" t="s">
        <v>237</v>
      </c>
      <c r="P2021" t="s">
        <v>237</v>
      </c>
      <c r="Q2021">
        <v>1</v>
      </c>
      <c r="W2021">
        <v>0</v>
      </c>
      <c r="X2021">
        <v>-1405133353</v>
      </c>
      <c r="Y2021">
        <v>8</v>
      </c>
      <c r="AA2021">
        <v>8.67</v>
      </c>
      <c r="AB2021">
        <v>0</v>
      </c>
      <c r="AC2021">
        <v>0</v>
      </c>
      <c r="AD2021">
        <v>0</v>
      </c>
      <c r="AE2021">
        <v>0.63</v>
      </c>
      <c r="AF2021">
        <v>0</v>
      </c>
      <c r="AG2021">
        <v>0</v>
      </c>
      <c r="AH2021">
        <v>0</v>
      </c>
      <c r="AI2021">
        <v>13.76</v>
      </c>
      <c r="AJ2021">
        <v>1</v>
      </c>
      <c r="AK2021">
        <v>1</v>
      </c>
      <c r="AL2021">
        <v>1</v>
      </c>
      <c r="AN2021">
        <v>0</v>
      </c>
      <c r="AO2021">
        <v>1</v>
      </c>
      <c r="AP2021">
        <v>0</v>
      </c>
      <c r="AQ2021">
        <v>0</v>
      </c>
      <c r="AR2021">
        <v>0</v>
      </c>
      <c r="AS2021" t="s">
        <v>3</v>
      </c>
      <c r="AT2021">
        <v>8</v>
      </c>
      <c r="AU2021" t="s">
        <v>3</v>
      </c>
      <c r="AV2021">
        <v>0</v>
      </c>
      <c r="AW2021">
        <v>2</v>
      </c>
      <c r="AX2021">
        <v>36410282</v>
      </c>
      <c r="AY2021">
        <v>1</v>
      </c>
      <c r="AZ2021">
        <v>0</v>
      </c>
      <c r="BA2021">
        <v>1972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CX2021">
        <f>Y2021*Source!I2135</f>
        <v>1.44</v>
      </c>
      <c r="CY2021">
        <f t="shared" si="310"/>
        <v>8.67</v>
      </c>
      <c r="CZ2021">
        <f t="shared" si="311"/>
        <v>0.63</v>
      </c>
      <c r="DA2021">
        <f t="shared" si="312"/>
        <v>13.76</v>
      </c>
      <c r="DB2021">
        <f t="shared" si="313"/>
        <v>5.04</v>
      </c>
      <c r="DC2021">
        <f t="shared" si="314"/>
        <v>0</v>
      </c>
    </row>
    <row r="2022" spans="1:107">
      <c r="A2022">
        <f>ROW(Source!A2135)</f>
        <v>2135</v>
      </c>
      <c r="B2022">
        <v>36401907</v>
      </c>
      <c r="C2022">
        <v>36410259</v>
      </c>
      <c r="D2022">
        <v>29110997</v>
      </c>
      <c r="E2022">
        <v>1</v>
      </c>
      <c r="F2022">
        <v>1</v>
      </c>
      <c r="G2022">
        <v>1</v>
      </c>
      <c r="H2022">
        <v>3</v>
      </c>
      <c r="I2022" t="s">
        <v>624</v>
      </c>
      <c r="J2022" t="s">
        <v>625</v>
      </c>
      <c r="K2022" t="s">
        <v>626</v>
      </c>
      <c r="L2022">
        <v>1301</v>
      </c>
      <c r="N2022">
        <v>1003</v>
      </c>
      <c r="O2022" t="s">
        <v>142</v>
      </c>
      <c r="P2022" t="s">
        <v>142</v>
      </c>
      <c r="Q2022">
        <v>1</v>
      </c>
      <c r="W2022">
        <v>0</v>
      </c>
      <c r="X2022">
        <v>1996222970</v>
      </c>
      <c r="Y2022">
        <v>101</v>
      </c>
      <c r="AA2022">
        <v>27.92</v>
      </c>
      <c r="AB2022">
        <v>0</v>
      </c>
      <c r="AC2022">
        <v>0</v>
      </c>
      <c r="AD2022">
        <v>0</v>
      </c>
      <c r="AE2022">
        <v>12.3</v>
      </c>
      <c r="AF2022">
        <v>0</v>
      </c>
      <c r="AG2022">
        <v>0</v>
      </c>
      <c r="AH2022">
        <v>0</v>
      </c>
      <c r="AI2022">
        <v>2.27</v>
      </c>
      <c r="AJ2022">
        <v>1</v>
      </c>
      <c r="AK2022">
        <v>1</v>
      </c>
      <c r="AL2022">
        <v>1</v>
      </c>
      <c r="AN2022">
        <v>0</v>
      </c>
      <c r="AO2022">
        <v>1</v>
      </c>
      <c r="AP2022">
        <v>0</v>
      </c>
      <c r="AQ2022">
        <v>0</v>
      </c>
      <c r="AR2022">
        <v>0</v>
      </c>
      <c r="AS2022" t="s">
        <v>3</v>
      </c>
      <c r="AT2022">
        <v>101</v>
      </c>
      <c r="AU2022" t="s">
        <v>3</v>
      </c>
      <c r="AV2022">
        <v>0</v>
      </c>
      <c r="AW2022">
        <v>2</v>
      </c>
      <c r="AX2022">
        <v>36410283</v>
      </c>
      <c r="AY2022">
        <v>1</v>
      </c>
      <c r="AZ2022">
        <v>0</v>
      </c>
      <c r="BA2022">
        <v>1973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CX2022">
        <f>Y2022*Source!I2135</f>
        <v>18.18</v>
      </c>
      <c r="CY2022">
        <f t="shared" si="310"/>
        <v>27.92</v>
      </c>
      <c r="CZ2022">
        <f t="shared" si="311"/>
        <v>12.3</v>
      </c>
      <c r="DA2022">
        <f t="shared" si="312"/>
        <v>2.27</v>
      </c>
      <c r="DB2022">
        <f t="shared" si="313"/>
        <v>1242.3</v>
      </c>
      <c r="DC2022">
        <f t="shared" si="314"/>
        <v>0</v>
      </c>
    </row>
    <row r="2023" spans="1:107">
      <c r="A2023">
        <f>ROW(Source!A2136)</f>
        <v>2136</v>
      </c>
      <c r="B2023">
        <v>36401907</v>
      </c>
      <c r="C2023">
        <v>36410284</v>
      </c>
      <c r="D2023">
        <v>18409850</v>
      </c>
      <c r="E2023">
        <v>1</v>
      </c>
      <c r="F2023">
        <v>1</v>
      </c>
      <c r="G2023">
        <v>1</v>
      </c>
      <c r="H2023">
        <v>1</v>
      </c>
      <c r="I2023" t="s">
        <v>627</v>
      </c>
      <c r="J2023" t="s">
        <v>3</v>
      </c>
      <c r="K2023" t="s">
        <v>628</v>
      </c>
      <c r="L2023">
        <v>1369</v>
      </c>
      <c r="N2023">
        <v>1013</v>
      </c>
      <c r="O2023" t="s">
        <v>514</v>
      </c>
      <c r="P2023" t="s">
        <v>514</v>
      </c>
      <c r="Q2023">
        <v>1</v>
      </c>
      <c r="W2023">
        <v>0</v>
      </c>
      <c r="X2023">
        <v>855544366</v>
      </c>
      <c r="Y2023">
        <v>96.6</v>
      </c>
      <c r="AA2023">
        <v>0</v>
      </c>
      <c r="AB2023">
        <v>0</v>
      </c>
      <c r="AC2023">
        <v>0</v>
      </c>
      <c r="AD2023">
        <v>289.7</v>
      </c>
      <c r="AE2023">
        <v>0</v>
      </c>
      <c r="AF2023">
        <v>0</v>
      </c>
      <c r="AG2023">
        <v>0</v>
      </c>
      <c r="AH2023">
        <v>289.7</v>
      </c>
      <c r="AI2023">
        <v>1</v>
      </c>
      <c r="AJ2023">
        <v>1</v>
      </c>
      <c r="AK2023">
        <v>1</v>
      </c>
      <c r="AL2023">
        <v>1</v>
      </c>
      <c r="AN2023">
        <v>0</v>
      </c>
      <c r="AO2023">
        <v>1</v>
      </c>
      <c r="AP2023">
        <v>1</v>
      </c>
      <c r="AQ2023">
        <v>0</v>
      </c>
      <c r="AR2023">
        <v>0</v>
      </c>
      <c r="AS2023" t="s">
        <v>3</v>
      </c>
      <c r="AT2023">
        <v>84</v>
      </c>
      <c r="AU2023" t="s">
        <v>134</v>
      </c>
      <c r="AV2023">
        <v>1</v>
      </c>
      <c r="AW2023">
        <v>2</v>
      </c>
      <c r="AX2023">
        <v>36410303</v>
      </c>
      <c r="AY2023">
        <v>2</v>
      </c>
      <c r="AZ2023">
        <v>131072</v>
      </c>
      <c r="BA2023">
        <v>1974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CX2023">
        <f>Y2023*Source!I2136</f>
        <v>38.156999999999996</v>
      </c>
      <c r="CY2023">
        <f>AD2023</f>
        <v>289.7</v>
      </c>
      <c r="CZ2023">
        <f>AH2023</f>
        <v>289.7</v>
      </c>
      <c r="DA2023">
        <f>AL2023</f>
        <v>1</v>
      </c>
      <c r="DB2023">
        <f>ROUND((ROUND(AT2023*CZ2023,2)*1.15),2)</f>
        <v>27985.02</v>
      </c>
      <c r="DC2023">
        <f>ROUND((ROUND(AT2023*AG2023,2)*1.15),2)</f>
        <v>0</v>
      </c>
    </row>
    <row r="2024" spans="1:107">
      <c r="A2024">
        <f>ROW(Source!A2136)</f>
        <v>2136</v>
      </c>
      <c r="B2024">
        <v>36401907</v>
      </c>
      <c r="C2024">
        <v>36410284</v>
      </c>
      <c r="D2024">
        <v>29173472</v>
      </c>
      <c r="E2024">
        <v>1</v>
      </c>
      <c r="F2024">
        <v>1</v>
      </c>
      <c r="G2024">
        <v>1</v>
      </c>
      <c r="H2024">
        <v>2</v>
      </c>
      <c r="I2024" t="s">
        <v>577</v>
      </c>
      <c r="J2024" t="s">
        <v>578</v>
      </c>
      <c r="K2024" t="s">
        <v>579</v>
      </c>
      <c r="L2024">
        <v>1368</v>
      </c>
      <c r="N2024">
        <v>1011</v>
      </c>
      <c r="O2024" t="s">
        <v>520</v>
      </c>
      <c r="P2024" t="s">
        <v>520</v>
      </c>
      <c r="Q2024">
        <v>1</v>
      </c>
      <c r="W2024">
        <v>0</v>
      </c>
      <c r="X2024">
        <v>275932499</v>
      </c>
      <c r="Y2024">
        <v>2.75</v>
      </c>
      <c r="AA2024">
        <v>0</v>
      </c>
      <c r="AB2024">
        <v>12.75</v>
      </c>
      <c r="AC2024">
        <v>0</v>
      </c>
      <c r="AD2024">
        <v>0</v>
      </c>
      <c r="AE2024">
        <v>0</v>
      </c>
      <c r="AF2024">
        <v>3</v>
      </c>
      <c r="AG2024">
        <v>0</v>
      </c>
      <c r="AH2024">
        <v>0</v>
      </c>
      <c r="AI2024">
        <v>1</v>
      </c>
      <c r="AJ2024">
        <v>4.25</v>
      </c>
      <c r="AK2024">
        <v>33.32</v>
      </c>
      <c r="AL2024">
        <v>1</v>
      </c>
      <c r="AN2024">
        <v>0</v>
      </c>
      <c r="AO2024">
        <v>1</v>
      </c>
      <c r="AP2024">
        <v>1</v>
      </c>
      <c r="AQ2024">
        <v>0</v>
      </c>
      <c r="AR2024">
        <v>0</v>
      </c>
      <c r="AS2024" t="s">
        <v>3</v>
      </c>
      <c r="AT2024">
        <v>2.2000000000000002</v>
      </c>
      <c r="AU2024" t="s">
        <v>133</v>
      </c>
      <c r="AV2024">
        <v>0</v>
      </c>
      <c r="AW2024">
        <v>2</v>
      </c>
      <c r="AX2024">
        <v>36410304</v>
      </c>
      <c r="AY2024">
        <v>1</v>
      </c>
      <c r="AZ2024">
        <v>0</v>
      </c>
      <c r="BA2024">
        <v>1975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CX2024">
        <f>Y2024*Source!I2136</f>
        <v>1.0862500000000002</v>
      </c>
      <c r="CY2024">
        <f>AB2024</f>
        <v>12.75</v>
      </c>
      <c r="CZ2024">
        <f>AF2024</f>
        <v>3</v>
      </c>
      <c r="DA2024">
        <f>AJ2024</f>
        <v>4.25</v>
      </c>
      <c r="DB2024">
        <f>ROUND((ROUND(AT2024*CZ2024,2)*1.25),2)</f>
        <v>8.25</v>
      </c>
      <c r="DC2024">
        <f>ROUND((ROUND(AT2024*AG2024,2)*1.25),2)</f>
        <v>0</v>
      </c>
    </row>
    <row r="2025" spans="1:107">
      <c r="A2025">
        <f>ROW(Source!A2136)</f>
        <v>2136</v>
      </c>
      <c r="B2025">
        <v>36401907</v>
      </c>
      <c r="C2025">
        <v>36410284</v>
      </c>
      <c r="D2025">
        <v>29174538</v>
      </c>
      <c r="E2025">
        <v>1</v>
      </c>
      <c r="F2025">
        <v>1</v>
      </c>
      <c r="G2025">
        <v>1</v>
      </c>
      <c r="H2025">
        <v>2</v>
      </c>
      <c r="I2025" t="s">
        <v>629</v>
      </c>
      <c r="J2025" t="s">
        <v>630</v>
      </c>
      <c r="K2025" t="s">
        <v>631</v>
      </c>
      <c r="L2025">
        <v>1368</v>
      </c>
      <c r="N2025">
        <v>1011</v>
      </c>
      <c r="O2025" t="s">
        <v>520</v>
      </c>
      <c r="P2025" t="s">
        <v>520</v>
      </c>
      <c r="Q2025">
        <v>1</v>
      </c>
      <c r="W2025">
        <v>0</v>
      </c>
      <c r="X2025">
        <v>1107538725</v>
      </c>
      <c r="Y2025">
        <v>0.21250000000000002</v>
      </c>
      <c r="AA2025">
        <v>0</v>
      </c>
      <c r="AB2025">
        <v>187.1</v>
      </c>
      <c r="AC2025">
        <v>0</v>
      </c>
      <c r="AD2025">
        <v>0</v>
      </c>
      <c r="AE2025">
        <v>0</v>
      </c>
      <c r="AF2025">
        <v>33.590000000000003</v>
      </c>
      <c r="AG2025">
        <v>0</v>
      </c>
      <c r="AH2025">
        <v>0</v>
      </c>
      <c r="AI2025">
        <v>1</v>
      </c>
      <c r="AJ2025">
        <v>5.57</v>
      </c>
      <c r="AK2025">
        <v>33.32</v>
      </c>
      <c r="AL2025">
        <v>1</v>
      </c>
      <c r="AN2025">
        <v>0</v>
      </c>
      <c r="AO2025">
        <v>1</v>
      </c>
      <c r="AP2025">
        <v>1</v>
      </c>
      <c r="AQ2025">
        <v>0</v>
      </c>
      <c r="AR2025">
        <v>0</v>
      </c>
      <c r="AS2025" t="s">
        <v>3</v>
      </c>
      <c r="AT2025">
        <v>0.17</v>
      </c>
      <c r="AU2025" t="s">
        <v>133</v>
      </c>
      <c r="AV2025">
        <v>0</v>
      </c>
      <c r="AW2025">
        <v>2</v>
      </c>
      <c r="AX2025">
        <v>36410305</v>
      </c>
      <c r="AY2025">
        <v>1</v>
      </c>
      <c r="AZ2025">
        <v>0</v>
      </c>
      <c r="BA2025">
        <v>1976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CX2025">
        <f>Y2025*Source!I2136</f>
        <v>8.3937500000000012E-2</v>
      </c>
      <c r="CY2025">
        <f>AB2025</f>
        <v>187.1</v>
      </c>
      <c r="CZ2025">
        <f>AF2025</f>
        <v>33.590000000000003</v>
      </c>
      <c r="DA2025">
        <f>AJ2025</f>
        <v>5.57</v>
      </c>
      <c r="DB2025">
        <f>ROUND((ROUND(AT2025*CZ2025,2)*1.25),2)</f>
        <v>7.14</v>
      </c>
      <c r="DC2025">
        <f>ROUND((ROUND(AT2025*AG2025,2)*1.25),2)</f>
        <v>0</v>
      </c>
    </row>
    <row r="2026" spans="1:107">
      <c r="A2026">
        <f>ROW(Source!A2136)</f>
        <v>2136</v>
      </c>
      <c r="B2026">
        <v>36401907</v>
      </c>
      <c r="C2026">
        <v>36410284</v>
      </c>
      <c r="D2026">
        <v>29174580</v>
      </c>
      <c r="E2026">
        <v>1</v>
      </c>
      <c r="F2026">
        <v>1</v>
      </c>
      <c r="G2026">
        <v>1</v>
      </c>
      <c r="H2026">
        <v>2</v>
      </c>
      <c r="I2026" t="s">
        <v>632</v>
      </c>
      <c r="J2026" t="s">
        <v>633</v>
      </c>
      <c r="K2026" t="s">
        <v>634</v>
      </c>
      <c r="L2026">
        <v>1368</v>
      </c>
      <c r="N2026">
        <v>1011</v>
      </c>
      <c r="O2026" t="s">
        <v>520</v>
      </c>
      <c r="P2026" t="s">
        <v>520</v>
      </c>
      <c r="Q2026">
        <v>1</v>
      </c>
      <c r="W2026">
        <v>0</v>
      </c>
      <c r="X2026">
        <v>-169468834</v>
      </c>
      <c r="Y2026">
        <v>1.0874999999999999</v>
      </c>
      <c r="AA2026">
        <v>0</v>
      </c>
      <c r="AB2026">
        <v>31.87</v>
      </c>
      <c r="AC2026">
        <v>0</v>
      </c>
      <c r="AD2026">
        <v>0</v>
      </c>
      <c r="AE2026">
        <v>0</v>
      </c>
      <c r="AF2026">
        <v>2.08</v>
      </c>
      <c r="AG2026">
        <v>0</v>
      </c>
      <c r="AH2026">
        <v>0</v>
      </c>
      <c r="AI2026">
        <v>1</v>
      </c>
      <c r="AJ2026">
        <v>15.32</v>
      </c>
      <c r="AK2026">
        <v>33.32</v>
      </c>
      <c r="AL2026">
        <v>1</v>
      </c>
      <c r="AN2026">
        <v>0</v>
      </c>
      <c r="AO2026">
        <v>1</v>
      </c>
      <c r="AP2026">
        <v>1</v>
      </c>
      <c r="AQ2026">
        <v>0</v>
      </c>
      <c r="AR2026">
        <v>0</v>
      </c>
      <c r="AS2026" t="s">
        <v>3</v>
      </c>
      <c r="AT2026">
        <v>0.87</v>
      </c>
      <c r="AU2026" t="s">
        <v>133</v>
      </c>
      <c r="AV2026">
        <v>0</v>
      </c>
      <c r="AW2026">
        <v>2</v>
      </c>
      <c r="AX2026">
        <v>36410306</v>
      </c>
      <c r="AY2026">
        <v>1</v>
      </c>
      <c r="AZ2026">
        <v>0</v>
      </c>
      <c r="BA2026">
        <v>1977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CX2026">
        <f>Y2026*Source!I2136</f>
        <v>0.42956249999999996</v>
      </c>
      <c r="CY2026">
        <f>AB2026</f>
        <v>31.87</v>
      </c>
      <c r="CZ2026">
        <f>AF2026</f>
        <v>2.08</v>
      </c>
      <c r="DA2026">
        <f>AJ2026</f>
        <v>15.32</v>
      </c>
      <c r="DB2026">
        <f>ROUND((ROUND(AT2026*CZ2026,2)*1.25),2)</f>
        <v>2.2599999999999998</v>
      </c>
      <c r="DC2026">
        <f>ROUND((ROUND(AT2026*AG2026,2)*1.25),2)</f>
        <v>0</v>
      </c>
    </row>
    <row r="2027" spans="1:107">
      <c r="A2027">
        <f>ROW(Source!A2136)</f>
        <v>2136</v>
      </c>
      <c r="B2027">
        <v>36401907</v>
      </c>
      <c r="C2027">
        <v>36410284</v>
      </c>
      <c r="D2027">
        <v>29109354</v>
      </c>
      <c r="E2027">
        <v>1</v>
      </c>
      <c r="F2027">
        <v>1</v>
      </c>
      <c r="G2027">
        <v>1</v>
      </c>
      <c r="H2027">
        <v>3</v>
      </c>
      <c r="I2027" t="s">
        <v>638</v>
      </c>
      <c r="J2027" t="s">
        <v>639</v>
      </c>
      <c r="K2027" t="s">
        <v>640</v>
      </c>
      <c r="L2027">
        <v>1346</v>
      </c>
      <c r="N2027">
        <v>1009</v>
      </c>
      <c r="O2027" t="s">
        <v>160</v>
      </c>
      <c r="P2027" t="s">
        <v>160</v>
      </c>
      <c r="Q2027">
        <v>1</v>
      </c>
      <c r="W2027">
        <v>0</v>
      </c>
      <c r="X2027">
        <v>-882693383</v>
      </c>
      <c r="Y2027">
        <v>10</v>
      </c>
      <c r="AA2027">
        <v>64.010000000000005</v>
      </c>
      <c r="AB2027">
        <v>0</v>
      </c>
      <c r="AC2027">
        <v>0</v>
      </c>
      <c r="AD2027">
        <v>0</v>
      </c>
      <c r="AE2027">
        <v>46.72</v>
      </c>
      <c r="AF2027">
        <v>0</v>
      </c>
      <c r="AG2027">
        <v>0</v>
      </c>
      <c r="AH2027">
        <v>0</v>
      </c>
      <c r="AI2027">
        <v>1.37</v>
      </c>
      <c r="AJ2027">
        <v>1</v>
      </c>
      <c r="AK2027">
        <v>1</v>
      </c>
      <c r="AL2027">
        <v>1</v>
      </c>
      <c r="AN2027">
        <v>0</v>
      </c>
      <c r="AO2027">
        <v>1</v>
      </c>
      <c r="AP2027">
        <v>0</v>
      </c>
      <c r="AQ2027">
        <v>0</v>
      </c>
      <c r="AR2027">
        <v>0</v>
      </c>
      <c r="AS2027" t="s">
        <v>3</v>
      </c>
      <c r="AT2027">
        <v>10</v>
      </c>
      <c r="AU2027" t="s">
        <v>3</v>
      </c>
      <c r="AV2027">
        <v>0</v>
      </c>
      <c r="AW2027">
        <v>2</v>
      </c>
      <c r="AX2027">
        <v>36410307</v>
      </c>
      <c r="AY2027">
        <v>1</v>
      </c>
      <c r="AZ2027">
        <v>0</v>
      </c>
      <c r="BA2027">
        <v>1978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CX2027">
        <f>Y2027*Source!I2136</f>
        <v>3.95</v>
      </c>
      <c r="CY2027">
        <f t="shared" ref="CY2027:CY2040" si="315">AA2027</f>
        <v>64.010000000000005</v>
      </c>
      <c r="CZ2027">
        <f t="shared" ref="CZ2027:CZ2040" si="316">AE2027</f>
        <v>46.72</v>
      </c>
      <c r="DA2027">
        <f t="shared" ref="DA2027:DA2040" si="317">AI2027</f>
        <v>1.37</v>
      </c>
      <c r="DB2027">
        <f t="shared" ref="DB2027:DB2040" si="318">ROUND(ROUND(AT2027*CZ2027,2),2)</f>
        <v>467.2</v>
      </c>
      <c r="DC2027">
        <f t="shared" ref="DC2027:DC2040" si="319">ROUND(ROUND(AT2027*AG2027,2),2)</f>
        <v>0</v>
      </c>
    </row>
    <row r="2028" spans="1:107">
      <c r="A2028">
        <f>ROW(Source!A2136)</f>
        <v>2136</v>
      </c>
      <c r="B2028">
        <v>36401907</v>
      </c>
      <c r="C2028">
        <v>36410284</v>
      </c>
      <c r="D2028">
        <v>29109414</v>
      </c>
      <c r="E2028">
        <v>1</v>
      </c>
      <c r="F2028">
        <v>1</v>
      </c>
      <c r="G2028">
        <v>1</v>
      </c>
      <c r="H2028">
        <v>3</v>
      </c>
      <c r="I2028" t="s">
        <v>641</v>
      </c>
      <c r="J2028" t="s">
        <v>642</v>
      </c>
      <c r="K2028" t="s">
        <v>643</v>
      </c>
      <c r="L2028">
        <v>1346</v>
      </c>
      <c r="N2028">
        <v>1009</v>
      </c>
      <c r="O2028" t="s">
        <v>160</v>
      </c>
      <c r="P2028" t="s">
        <v>160</v>
      </c>
      <c r="Q2028">
        <v>1</v>
      </c>
      <c r="W2028">
        <v>0</v>
      </c>
      <c r="X2028">
        <v>1092262719</v>
      </c>
      <c r="Y2028">
        <v>137</v>
      </c>
      <c r="AA2028">
        <v>10.1</v>
      </c>
      <c r="AB2028">
        <v>0</v>
      </c>
      <c r="AC2028">
        <v>0</v>
      </c>
      <c r="AD2028">
        <v>0</v>
      </c>
      <c r="AE2028">
        <v>1.58</v>
      </c>
      <c r="AF2028">
        <v>0</v>
      </c>
      <c r="AG2028">
        <v>0</v>
      </c>
      <c r="AH2028">
        <v>0</v>
      </c>
      <c r="AI2028">
        <v>6.39</v>
      </c>
      <c r="AJ2028">
        <v>1</v>
      </c>
      <c r="AK2028">
        <v>1</v>
      </c>
      <c r="AL2028">
        <v>1</v>
      </c>
      <c r="AN2028">
        <v>0</v>
      </c>
      <c r="AO2028">
        <v>1</v>
      </c>
      <c r="AP2028">
        <v>0</v>
      </c>
      <c r="AQ2028">
        <v>0</v>
      </c>
      <c r="AR2028">
        <v>0</v>
      </c>
      <c r="AS2028" t="s">
        <v>3</v>
      </c>
      <c r="AT2028">
        <v>137</v>
      </c>
      <c r="AU2028" t="s">
        <v>3</v>
      </c>
      <c r="AV2028">
        <v>0</v>
      </c>
      <c r="AW2028">
        <v>2</v>
      </c>
      <c r="AX2028">
        <v>36410308</v>
      </c>
      <c r="AY2028">
        <v>1</v>
      </c>
      <c r="AZ2028">
        <v>0</v>
      </c>
      <c r="BA2028">
        <v>1979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CX2028">
        <f>Y2028*Source!I2136</f>
        <v>54.115000000000002</v>
      </c>
      <c r="CY2028">
        <f t="shared" si="315"/>
        <v>10.1</v>
      </c>
      <c r="CZ2028">
        <f t="shared" si="316"/>
        <v>1.58</v>
      </c>
      <c r="DA2028">
        <f t="shared" si="317"/>
        <v>6.39</v>
      </c>
      <c r="DB2028">
        <f t="shared" si="318"/>
        <v>216.46</v>
      </c>
      <c r="DC2028">
        <f t="shared" si="319"/>
        <v>0</v>
      </c>
    </row>
    <row r="2029" spans="1:107">
      <c r="A2029">
        <f>ROW(Source!A2136)</f>
        <v>2136</v>
      </c>
      <c r="B2029">
        <v>36401907</v>
      </c>
      <c r="C2029">
        <v>36410284</v>
      </c>
      <c r="D2029">
        <v>29109781</v>
      </c>
      <c r="E2029">
        <v>1</v>
      </c>
      <c r="F2029">
        <v>1</v>
      </c>
      <c r="G2029">
        <v>1</v>
      </c>
      <c r="H2029">
        <v>3</v>
      </c>
      <c r="I2029" t="s">
        <v>644</v>
      </c>
      <c r="J2029" t="s">
        <v>645</v>
      </c>
      <c r="K2029" t="s">
        <v>646</v>
      </c>
      <c r="L2029">
        <v>1346</v>
      </c>
      <c r="N2029">
        <v>1009</v>
      </c>
      <c r="O2029" t="s">
        <v>160</v>
      </c>
      <c r="P2029" t="s">
        <v>160</v>
      </c>
      <c r="Q2029">
        <v>1</v>
      </c>
      <c r="W2029">
        <v>0</v>
      </c>
      <c r="X2029">
        <v>-306339415</v>
      </c>
      <c r="Y2029">
        <v>10</v>
      </c>
      <c r="AA2029">
        <v>60.38</v>
      </c>
      <c r="AB2029">
        <v>0</v>
      </c>
      <c r="AC2029">
        <v>0</v>
      </c>
      <c r="AD2029">
        <v>0</v>
      </c>
      <c r="AE2029">
        <v>11.12</v>
      </c>
      <c r="AF2029">
        <v>0</v>
      </c>
      <c r="AG2029">
        <v>0</v>
      </c>
      <c r="AH2029">
        <v>0</v>
      </c>
      <c r="AI2029">
        <v>5.43</v>
      </c>
      <c r="AJ2029">
        <v>1</v>
      </c>
      <c r="AK2029">
        <v>1</v>
      </c>
      <c r="AL2029">
        <v>1</v>
      </c>
      <c r="AN2029">
        <v>0</v>
      </c>
      <c r="AO2029">
        <v>1</v>
      </c>
      <c r="AP2029">
        <v>0</v>
      </c>
      <c r="AQ2029">
        <v>0</v>
      </c>
      <c r="AR2029">
        <v>0</v>
      </c>
      <c r="AS2029" t="s">
        <v>3</v>
      </c>
      <c r="AT2029">
        <v>10</v>
      </c>
      <c r="AU2029" t="s">
        <v>3</v>
      </c>
      <c r="AV2029">
        <v>0</v>
      </c>
      <c r="AW2029">
        <v>2</v>
      </c>
      <c r="AX2029">
        <v>36410309</v>
      </c>
      <c r="AY2029">
        <v>1</v>
      </c>
      <c r="AZ2029">
        <v>0</v>
      </c>
      <c r="BA2029">
        <v>1980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CX2029">
        <f>Y2029*Source!I2136</f>
        <v>3.95</v>
      </c>
      <c r="CY2029">
        <f t="shared" si="315"/>
        <v>60.38</v>
      </c>
      <c r="CZ2029">
        <f t="shared" si="316"/>
        <v>11.12</v>
      </c>
      <c r="DA2029">
        <f t="shared" si="317"/>
        <v>5.43</v>
      </c>
      <c r="DB2029">
        <f t="shared" si="318"/>
        <v>111.2</v>
      </c>
      <c r="DC2029">
        <f t="shared" si="319"/>
        <v>0</v>
      </c>
    </row>
    <row r="2030" spans="1:107">
      <c r="A2030">
        <f>ROW(Source!A2136)</f>
        <v>2136</v>
      </c>
      <c r="B2030">
        <v>36401907</v>
      </c>
      <c r="C2030">
        <v>36410284</v>
      </c>
      <c r="D2030">
        <v>29109782</v>
      </c>
      <c r="E2030">
        <v>1</v>
      </c>
      <c r="F2030">
        <v>1</v>
      </c>
      <c r="G2030">
        <v>1</v>
      </c>
      <c r="H2030">
        <v>3</v>
      </c>
      <c r="I2030" t="s">
        <v>647</v>
      </c>
      <c r="J2030" t="s">
        <v>648</v>
      </c>
      <c r="K2030" t="s">
        <v>649</v>
      </c>
      <c r="L2030">
        <v>1346</v>
      </c>
      <c r="N2030">
        <v>1009</v>
      </c>
      <c r="O2030" t="s">
        <v>160</v>
      </c>
      <c r="P2030" t="s">
        <v>160</v>
      </c>
      <c r="Q2030">
        <v>1</v>
      </c>
      <c r="W2030">
        <v>0</v>
      </c>
      <c r="X2030">
        <v>-71279152</v>
      </c>
      <c r="Y2030">
        <v>69</v>
      </c>
      <c r="AA2030">
        <v>16.309999999999999</v>
      </c>
      <c r="AB2030">
        <v>0</v>
      </c>
      <c r="AC2030">
        <v>0</v>
      </c>
      <c r="AD2030">
        <v>0</v>
      </c>
      <c r="AE2030">
        <v>4.3600000000000003</v>
      </c>
      <c r="AF2030">
        <v>0</v>
      </c>
      <c r="AG2030">
        <v>0</v>
      </c>
      <c r="AH2030">
        <v>0</v>
      </c>
      <c r="AI2030">
        <v>3.74</v>
      </c>
      <c r="AJ2030">
        <v>1</v>
      </c>
      <c r="AK2030">
        <v>1</v>
      </c>
      <c r="AL2030">
        <v>1</v>
      </c>
      <c r="AN2030">
        <v>0</v>
      </c>
      <c r="AO2030">
        <v>1</v>
      </c>
      <c r="AP2030">
        <v>0</v>
      </c>
      <c r="AQ2030">
        <v>0</v>
      </c>
      <c r="AR2030">
        <v>0</v>
      </c>
      <c r="AS2030" t="s">
        <v>3</v>
      </c>
      <c r="AT2030">
        <v>69</v>
      </c>
      <c r="AU2030" t="s">
        <v>3</v>
      </c>
      <c r="AV2030">
        <v>0</v>
      </c>
      <c r="AW2030">
        <v>2</v>
      </c>
      <c r="AX2030">
        <v>36410310</v>
      </c>
      <c r="AY2030">
        <v>1</v>
      </c>
      <c r="AZ2030">
        <v>0</v>
      </c>
      <c r="BA2030">
        <v>1981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CX2030">
        <f>Y2030*Source!I2136</f>
        <v>27.255000000000003</v>
      </c>
      <c r="CY2030">
        <f t="shared" si="315"/>
        <v>16.309999999999999</v>
      </c>
      <c r="CZ2030">
        <f t="shared" si="316"/>
        <v>4.3600000000000003</v>
      </c>
      <c r="DA2030">
        <f t="shared" si="317"/>
        <v>3.74</v>
      </c>
      <c r="DB2030">
        <f t="shared" si="318"/>
        <v>300.83999999999997</v>
      </c>
      <c r="DC2030">
        <f t="shared" si="319"/>
        <v>0</v>
      </c>
    </row>
    <row r="2031" spans="1:107">
      <c r="A2031">
        <f>ROW(Source!A2136)</f>
        <v>2136</v>
      </c>
      <c r="B2031">
        <v>36401907</v>
      </c>
      <c r="C2031">
        <v>36410284</v>
      </c>
      <c r="D2031">
        <v>29110699</v>
      </c>
      <c r="E2031">
        <v>1</v>
      </c>
      <c r="F2031">
        <v>1</v>
      </c>
      <c r="G2031">
        <v>1</v>
      </c>
      <c r="H2031">
        <v>3</v>
      </c>
      <c r="I2031" t="s">
        <v>650</v>
      </c>
      <c r="J2031" t="s">
        <v>651</v>
      </c>
      <c r="K2031" t="s">
        <v>652</v>
      </c>
      <c r="L2031">
        <v>1301</v>
      </c>
      <c r="N2031">
        <v>1003</v>
      </c>
      <c r="O2031" t="s">
        <v>142</v>
      </c>
      <c r="P2031" t="s">
        <v>142</v>
      </c>
      <c r="Q2031">
        <v>1</v>
      </c>
      <c r="W2031">
        <v>0</v>
      </c>
      <c r="X2031">
        <v>1063889258</v>
      </c>
      <c r="Y2031">
        <v>118</v>
      </c>
      <c r="AA2031">
        <v>1.24</v>
      </c>
      <c r="AB2031">
        <v>0</v>
      </c>
      <c r="AC2031">
        <v>0</v>
      </c>
      <c r="AD2031">
        <v>0</v>
      </c>
      <c r="AE2031">
        <v>0.17</v>
      </c>
      <c r="AF2031">
        <v>0</v>
      </c>
      <c r="AG2031">
        <v>0</v>
      </c>
      <c r="AH2031">
        <v>0</v>
      </c>
      <c r="AI2031">
        <v>7.29</v>
      </c>
      <c r="AJ2031">
        <v>1</v>
      </c>
      <c r="AK2031">
        <v>1</v>
      </c>
      <c r="AL2031">
        <v>1</v>
      </c>
      <c r="AN2031">
        <v>0</v>
      </c>
      <c r="AO2031">
        <v>1</v>
      </c>
      <c r="AP2031">
        <v>0</v>
      </c>
      <c r="AQ2031">
        <v>0</v>
      </c>
      <c r="AR2031">
        <v>0</v>
      </c>
      <c r="AS2031" t="s">
        <v>3</v>
      </c>
      <c r="AT2031">
        <v>118</v>
      </c>
      <c r="AU2031" t="s">
        <v>3</v>
      </c>
      <c r="AV2031">
        <v>0</v>
      </c>
      <c r="AW2031">
        <v>2</v>
      </c>
      <c r="AX2031">
        <v>36410311</v>
      </c>
      <c r="AY2031">
        <v>1</v>
      </c>
      <c r="AZ2031">
        <v>0</v>
      </c>
      <c r="BA2031">
        <v>1982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CX2031">
        <f>Y2031*Source!I2136</f>
        <v>46.61</v>
      </c>
      <c r="CY2031">
        <f t="shared" si="315"/>
        <v>1.24</v>
      </c>
      <c r="CZ2031">
        <f t="shared" si="316"/>
        <v>0.17</v>
      </c>
      <c r="DA2031">
        <f t="shared" si="317"/>
        <v>7.29</v>
      </c>
      <c r="DB2031">
        <f t="shared" si="318"/>
        <v>20.059999999999999</v>
      </c>
      <c r="DC2031">
        <f t="shared" si="319"/>
        <v>0</v>
      </c>
    </row>
    <row r="2032" spans="1:107">
      <c r="A2032">
        <f>ROW(Source!A2136)</f>
        <v>2136</v>
      </c>
      <c r="B2032">
        <v>36401907</v>
      </c>
      <c r="C2032">
        <v>36410284</v>
      </c>
      <c r="D2032">
        <v>29110797</v>
      </c>
      <c r="E2032">
        <v>1</v>
      </c>
      <c r="F2032">
        <v>1</v>
      </c>
      <c r="G2032">
        <v>1</v>
      </c>
      <c r="H2032">
        <v>3</v>
      </c>
      <c r="I2032" t="s">
        <v>653</v>
      </c>
      <c r="J2032" t="s">
        <v>654</v>
      </c>
      <c r="K2032" t="s">
        <v>655</v>
      </c>
      <c r="L2032">
        <v>1301</v>
      </c>
      <c r="N2032">
        <v>1003</v>
      </c>
      <c r="O2032" t="s">
        <v>142</v>
      </c>
      <c r="P2032" t="s">
        <v>142</v>
      </c>
      <c r="Q2032">
        <v>1</v>
      </c>
      <c r="W2032">
        <v>0</v>
      </c>
      <c r="X2032">
        <v>1919953005</v>
      </c>
      <c r="Y2032">
        <v>80</v>
      </c>
      <c r="AA2032">
        <v>15.5</v>
      </c>
      <c r="AB2032">
        <v>0</v>
      </c>
      <c r="AC2032">
        <v>0</v>
      </c>
      <c r="AD2032">
        <v>0</v>
      </c>
      <c r="AE2032">
        <v>1.74</v>
      </c>
      <c r="AF2032">
        <v>0</v>
      </c>
      <c r="AG2032">
        <v>0</v>
      </c>
      <c r="AH2032">
        <v>0</v>
      </c>
      <c r="AI2032">
        <v>8.91</v>
      </c>
      <c r="AJ2032">
        <v>1</v>
      </c>
      <c r="AK2032">
        <v>1</v>
      </c>
      <c r="AL2032">
        <v>1</v>
      </c>
      <c r="AN2032">
        <v>0</v>
      </c>
      <c r="AO2032">
        <v>1</v>
      </c>
      <c r="AP2032">
        <v>0</v>
      </c>
      <c r="AQ2032">
        <v>0</v>
      </c>
      <c r="AR2032">
        <v>0</v>
      </c>
      <c r="AS2032" t="s">
        <v>3</v>
      </c>
      <c r="AT2032">
        <v>80</v>
      </c>
      <c r="AU2032" t="s">
        <v>3</v>
      </c>
      <c r="AV2032">
        <v>0</v>
      </c>
      <c r="AW2032">
        <v>2</v>
      </c>
      <c r="AX2032">
        <v>36410312</v>
      </c>
      <c r="AY2032">
        <v>1</v>
      </c>
      <c r="AZ2032">
        <v>0</v>
      </c>
      <c r="BA2032">
        <v>1983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CX2032">
        <f>Y2032*Source!I2136</f>
        <v>31.6</v>
      </c>
      <c r="CY2032">
        <f t="shared" si="315"/>
        <v>15.5</v>
      </c>
      <c r="CZ2032">
        <f t="shared" si="316"/>
        <v>1.74</v>
      </c>
      <c r="DA2032">
        <f t="shared" si="317"/>
        <v>8.91</v>
      </c>
      <c r="DB2032">
        <f t="shared" si="318"/>
        <v>139.19999999999999</v>
      </c>
      <c r="DC2032">
        <f t="shared" si="319"/>
        <v>0</v>
      </c>
    </row>
    <row r="2033" spans="1:107">
      <c r="A2033">
        <f>ROW(Source!A2136)</f>
        <v>2136</v>
      </c>
      <c r="B2033">
        <v>36401907</v>
      </c>
      <c r="C2033">
        <v>36410284</v>
      </c>
      <c r="D2033">
        <v>29110815</v>
      </c>
      <c r="E2033">
        <v>1</v>
      </c>
      <c r="F2033">
        <v>1</v>
      </c>
      <c r="G2033">
        <v>1</v>
      </c>
      <c r="H2033">
        <v>3</v>
      </c>
      <c r="I2033" t="s">
        <v>656</v>
      </c>
      <c r="J2033" t="s">
        <v>657</v>
      </c>
      <c r="K2033" t="s">
        <v>658</v>
      </c>
      <c r="L2033">
        <v>1301</v>
      </c>
      <c r="N2033">
        <v>1003</v>
      </c>
      <c r="O2033" t="s">
        <v>142</v>
      </c>
      <c r="P2033" t="s">
        <v>142</v>
      </c>
      <c r="Q2033">
        <v>1</v>
      </c>
      <c r="W2033">
        <v>0</v>
      </c>
      <c r="X2033">
        <v>-1169660804</v>
      </c>
      <c r="Y2033">
        <v>117</v>
      </c>
      <c r="AA2033">
        <v>6.29</v>
      </c>
      <c r="AB2033">
        <v>0</v>
      </c>
      <c r="AC2033">
        <v>0</v>
      </c>
      <c r="AD2033">
        <v>0</v>
      </c>
      <c r="AE2033">
        <v>0.85</v>
      </c>
      <c r="AF2033">
        <v>0</v>
      </c>
      <c r="AG2033">
        <v>0</v>
      </c>
      <c r="AH2033">
        <v>0</v>
      </c>
      <c r="AI2033">
        <v>7.4</v>
      </c>
      <c r="AJ2033">
        <v>1</v>
      </c>
      <c r="AK2033">
        <v>1</v>
      </c>
      <c r="AL2033">
        <v>1</v>
      </c>
      <c r="AN2033">
        <v>0</v>
      </c>
      <c r="AO2033">
        <v>1</v>
      </c>
      <c r="AP2033">
        <v>0</v>
      </c>
      <c r="AQ2033">
        <v>0</v>
      </c>
      <c r="AR2033">
        <v>0</v>
      </c>
      <c r="AS2033" t="s">
        <v>3</v>
      </c>
      <c r="AT2033">
        <v>117</v>
      </c>
      <c r="AU2033" t="s">
        <v>3</v>
      </c>
      <c r="AV2033">
        <v>0</v>
      </c>
      <c r="AW2033">
        <v>2</v>
      </c>
      <c r="AX2033">
        <v>36410313</v>
      </c>
      <c r="AY2033">
        <v>1</v>
      </c>
      <c r="AZ2033">
        <v>0</v>
      </c>
      <c r="BA2033">
        <v>1984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CX2033">
        <f>Y2033*Source!I2136</f>
        <v>46.215000000000003</v>
      </c>
      <c r="CY2033">
        <f t="shared" si="315"/>
        <v>6.29</v>
      </c>
      <c r="CZ2033">
        <f t="shared" si="316"/>
        <v>0.85</v>
      </c>
      <c r="DA2033">
        <f t="shared" si="317"/>
        <v>7.4</v>
      </c>
      <c r="DB2033">
        <f t="shared" si="318"/>
        <v>99.45</v>
      </c>
      <c r="DC2033">
        <f t="shared" si="319"/>
        <v>0</v>
      </c>
    </row>
    <row r="2034" spans="1:107">
      <c r="A2034">
        <f>ROW(Source!A2136)</f>
        <v>2136</v>
      </c>
      <c r="B2034">
        <v>36401907</v>
      </c>
      <c r="C2034">
        <v>36410284</v>
      </c>
      <c r="D2034">
        <v>29111455</v>
      </c>
      <c r="E2034">
        <v>1</v>
      </c>
      <c r="F2034">
        <v>1</v>
      </c>
      <c r="G2034">
        <v>1</v>
      </c>
      <c r="H2034">
        <v>3</v>
      </c>
      <c r="I2034" t="s">
        <v>659</v>
      </c>
      <c r="J2034" t="s">
        <v>660</v>
      </c>
      <c r="K2034" t="s">
        <v>661</v>
      </c>
      <c r="L2034">
        <v>1327</v>
      </c>
      <c r="N2034">
        <v>1005</v>
      </c>
      <c r="O2034" t="s">
        <v>155</v>
      </c>
      <c r="P2034" t="s">
        <v>155</v>
      </c>
      <c r="Q2034">
        <v>1</v>
      </c>
      <c r="W2034">
        <v>0</v>
      </c>
      <c r="X2034">
        <v>-1126346608</v>
      </c>
      <c r="Y2034">
        <v>225</v>
      </c>
      <c r="AA2034">
        <v>73.790000000000006</v>
      </c>
      <c r="AB2034">
        <v>0</v>
      </c>
      <c r="AC2034">
        <v>0</v>
      </c>
      <c r="AD2034">
        <v>0</v>
      </c>
      <c r="AE2034">
        <v>15.06</v>
      </c>
      <c r="AF2034">
        <v>0</v>
      </c>
      <c r="AG2034">
        <v>0</v>
      </c>
      <c r="AH2034">
        <v>0</v>
      </c>
      <c r="AI2034">
        <v>4.9000000000000004</v>
      </c>
      <c r="AJ2034">
        <v>1</v>
      </c>
      <c r="AK2034">
        <v>1</v>
      </c>
      <c r="AL2034">
        <v>1</v>
      </c>
      <c r="AN2034">
        <v>0</v>
      </c>
      <c r="AO2034">
        <v>1</v>
      </c>
      <c r="AP2034">
        <v>0</v>
      </c>
      <c r="AQ2034">
        <v>0</v>
      </c>
      <c r="AR2034">
        <v>0</v>
      </c>
      <c r="AS2034" t="s">
        <v>3</v>
      </c>
      <c r="AT2034">
        <v>225</v>
      </c>
      <c r="AU2034" t="s">
        <v>3</v>
      </c>
      <c r="AV2034">
        <v>0</v>
      </c>
      <c r="AW2034">
        <v>2</v>
      </c>
      <c r="AX2034">
        <v>36410314</v>
      </c>
      <c r="AY2034">
        <v>1</v>
      </c>
      <c r="AZ2034">
        <v>0</v>
      </c>
      <c r="BA2034">
        <v>1985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CX2034">
        <f>Y2034*Source!I2136</f>
        <v>88.875</v>
      </c>
      <c r="CY2034">
        <f t="shared" si="315"/>
        <v>73.790000000000006</v>
      </c>
      <c r="CZ2034">
        <f t="shared" si="316"/>
        <v>15.06</v>
      </c>
      <c r="DA2034">
        <f t="shared" si="317"/>
        <v>4.9000000000000004</v>
      </c>
      <c r="DB2034">
        <f t="shared" si="318"/>
        <v>3388.5</v>
      </c>
      <c r="DC2034">
        <f t="shared" si="319"/>
        <v>0</v>
      </c>
    </row>
    <row r="2035" spans="1:107">
      <c r="A2035">
        <f>ROW(Source!A2136)</f>
        <v>2136</v>
      </c>
      <c r="B2035">
        <v>36401907</v>
      </c>
      <c r="C2035">
        <v>36410284</v>
      </c>
      <c r="D2035">
        <v>29114733</v>
      </c>
      <c r="E2035">
        <v>1</v>
      </c>
      <c r="F2035">
        <v>1</v>
      </c>
      <c r="G2035">
        <v>1</v>
      </c>
      <c r="H2035">
        <v>3</v>
      </c>
      <c r="I2035" t="s">
        <v>662</v>
      </c>
      <c r="J2035" t="s">
        <v>663</v>
      </c>
      <c r="K2035" t="s">
        <v>664</v>
      </c>
      <c r="L2035">
        <v>1354</v>
      </c>
      <c r="N2035">
        <v>1010</v>
      </c>
      <c r="O2035" t="s">
        <v>237</v>
      </c>
      <c r="P2035" t="s">
        <v>237</v>
      </c>
      <c r="Q2035">
        <v>1</v>
      </c>
      <c r="W2035">
        <v>0</v>
      </c>
      <c r="X2035">
        <v>-1352915271</v>
      </c>
      <c r="Y2035">
        <v>790</v>
      </c>
      <c r="AA2035">
        <v>0.3</v>
      </c>
      <c r="AB2035">
        <v>0</v>
      </c>
      <c r="AC2035">
        <v>0</v>
      </c>
      <c r="AD2035">
        <v>0</v>
      </c>
      <c r="AE2035">
        <v>0.02</v>
      </c>
      <c r="AF2035">
        <v>0</v>
      </c>
      <c r="AG2035">
        <v>0</v>
      </c>
      <c r="AH2035">
        <v>0</v>
      </c>
      <c r="AI2035">
        <v>14.91</v>
      </c>
      <c r="AJ2035">
        <v>1</v>
      </c>
      <c r="AK2035">
        <v>1</v>
      </c>
      <c r="AL2035">
        <v>1</v>
      </c>
      <c r="AN2035">
        <v>0</v>
      </c>
      <c r="AO2035">
        <v>1</v>
      </c>
      <c r="AP2035">
        <v>0</v>
      </c>
      <c r="AQ2035">
        <v>0</v>
      </c>
      <c r="AR2035">
        <v>0</v>
      </c>
      <c r="AS2035" t="s">
        <v>3</v>
      </c>
      <c r="AT2035">
        <v>790</v>
      </c>
      <c r="AU2035" t="s">
        <v>3</v>
      </c>
      <c r="AV2035">
        <v>0</v>
      </c>
      <c r="AW2035">
        <v>2</v>
      </c>
      <c r="AX2035">
        <v>36410315</v>
      </c>
      <c r="AY2035">
        <v>1</v>
      </c>
      <c r="AZ2035">
        <v>0</v>
      </c>
      <c r="BA2035">
        <v>1986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CX2035">
        <f>Y2035*Source!I2136</f>
        <v>312.05</v>
      </c>
      <c r="CY2035">
        <f t="shared" si="315"/>
        <v>0.3</v>
      </c>
      <c r="CZ2035">
        <f t="shared" si="316"/>
        <v>0.02</v>
      </c>
      <c r="DA2035">
        <f t="shared" si="317"/>
        <v>14.91</v>
      </c>
      <c r="DB2035">
        <f t="shared" si="318"/>
        <v>15.8</v>
      </c>
      <c r="DC2035">
        <f t="shared" si="319"/>
        <v>0</v>
      </c>
    </row>
    <row r="2036" spans="1:107">
      <c r="A2036">
        <f>ROW(Source!A2136)</f>
        <v>2136</v>
      </c>
      <c r="B2036">
        <v>36401907</v>
      </c>
      <c r="C2036">
        <v>36410284</v>
      </c>
      <c r="D2036">
        <v>29114734</v>
      </c>
      <c r="E2036">
        <v>1</v>
      </c>
      <c r="F2036">
        <v>1</v>
      </c>
      <c r="G2036">
        <v>1</v>
      </c>
      <c r="H2036">
        <v>3</v>
      </c>
      <c r="I2036" t="s">
        <v>665</v>
      </c>
      <c r="J2036" t="s">
        <v>666</v>
      </c>
      <c r="K2036" t="s">
        <v>667</v>
      </c>
      <c r="L2036">
        <v>1354</v>
      </c>
      <c r="N2036">
        <v>1010</v>
      </c>
      <c r="O2036" t="s">
        <v>237</v>
      </c>
      <c r="P2036" t="s">
        <v>237</v>
      </c>
      <c r="Q2036">
        <v>1</v>
      </c>
      <c r="W2036">
        <v>0</v>
      </c>
      <c r="X2036">
        <v>1370092194</v>
      </c>
      <c r="Y2036">
        <v>1844</v>
      </c>
      <c r="AA2036">
        <v>0.38</v>
      </c>
      <c r="AB2036">
        <v>0</v>
      </c>
      <c r="AC2036">
        <v>0</v>
      </c>
      <c r="AD2036">
        <v>0</v>
      </c>
      <c r="AE2036">
        <v>0.03</v>
      </c>
      <c r="AF2036">
        <v>0</v>
      </c>
      <c r="AG2036">
        <v>0</v>
      </c>
      <c r="AH2036">
        <v>0</v>
      </c>
      <c r="AI2036">
        <v>12.55</v>
      </c>
      <c r="AJ2036">
        <v>1</v>
      </c>
      <c r="AK2036">
        <v>1</v>
      </c>
      <c r="AL2036">
        <v>1</v>
      </c>
      <c r="AN2036">
        <v>0</v>
      </c>
      <c r="AO2036">
        <v>1</v>
      </c>
      <c r="AP2036">
        <v>0</v>
      </c>
      <c r="AQ2036">
        <v>0</v>
      </c>
      <c r="AR2036">
        <v>0</v>
      </c>
      <c r="AS2036" t="s">
        <v>3</v>
      </c>
      <c r="AT2036">
        <v>1844</v>
      </c>
      <c r="AU2036" t="s">
        <v>3</v>
      </c>
      <c r="AV2036">
        <v>0</v>
      </c>
      <c r="AW2036">
        <v>2</v>
      </c>
      <c r="AX2036">
        <v>36410316</v>
      </c>
      <c r="AY2036">
        <v>1</v>
      </c>
      <c r="AZ2036">
        <v>0</v>
      </c>
      <c r="BA2036">
        <v>1987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CX2036">
        <f>Y2036*Source!I2136</f>
        <v>728.38</v>
      </c>
      <c r="CY2036">
        <f t="shared" si="315"/>
        <v>0.38</v>
      </c>
      <c r="CZ2036">
        <f t="shared" si="316"/>
        <v>0.03</v>
      </c>
      <c r="DA2036">
        <f t="shared" si="317"/>
        <v>12.55</v>
      </c>
      <c r="DB2036">
        <f t="shared" si="318"/>
        <v>55.32</v>
      </c>
      <c r="DC2036">
        <f t="shared" si="319"/>
        <v>0</v>
      </c>
    </row>
    <row r="2037" spans="1:107">
      <c r="A2037">
        <f>ROW(Source!A2136)</f>
        <v>2136</v>
      </c>
      <c r="B2037">
        <v>36401907</v>
      </c>
      <c r="C2037">
        <v>36410284</v>
      </c>
      <c r="D2037">
        <v>29114482</v>
      </c>
      <c r="E2037">
        <v>1</v>
      </c>
      <c r="F2037">
        <v>1</v>
      </c>
      <c r="G2037">
        <v>1</v>
      </c>
      <c r="H2037">
        <v>3</v>
      </c>
      <c r="I2037" t="s">
        <v>668</v>
      </c>
      <c r="J2037" t="s">
        <v>669</v>
      </c>
      <c r="K2037" t="s">
        <v>670</v>
      </c>
      <c r="L2037">
        <v>1354</v>
      </c>
      <c r="N2037">
        <v>1010</v>
      </c>
      <c r="O2037" t="s">
        <v>237</v>
      </c>
      <c r="P2037" t="s">
        <v>237</v>
      </c>
      <c r="Q2037">
        <v>1</v>
      </c>
      <c r="W2037">
        <v>0</v>
      </c>
      <c r="X2037">
        <v>-520920930</v>
      </c>
      <c r="Y2037">
        <v>149</v>
      </c>
      <c r="AA2037">
        <v>0.33</v>
      </c>
      <c r="AB2037">
        <v>0</v>
      </c>
      <c r="AC2037">
        <v>0</v>
      </c>
      <c r="AD2037">
        <v>0</v>
      </c>
      <c r="AE2037">
        <v>7.0000000000000007E-2</v>
      </c>
      <c r="AF2037">
        <v>0</v>
      </c>
      <c r="AG2037">
        <v>0</v>
      </c>
      <c r="AH2037">
        <v>0</v>
      </c>
      <c r="AI2037">
        <v>4.74</v>
      </c>
      <c r="AJ2037">
        <v>1</v>
      </c>
      <c r="AK2037">
        <v>1</v>
      </c>
      <c r="AL2037">
        <v>1</v>
      </c>
      <c r="AN2037">
        <v>0</v>
      </c>
      <c r="AO2037">
        <v>1</v>
      </c>
      <c r="AP2037">
        <v>0</v>
      </c>
      <c r="AQ2037">
        <v>0</v>
      </c>
      <c r="AR2037">
        <v>0</v>
      </c>
      <c r="AS2037" t="s">
        <v>3</v>
      </c>
      <c r="AT2037">
        <v>149</v>
      </c>
      <c r="AU2037" t="s">
        <v>3</v>
      </c>
      <c r="AV2037">
        <v>0</v>
      </c>
      <c r="AW2037">
        <v>2</v>
      </c>
      <c r="AX2037">
        <v>36410317</v>
      </c>
      <c r="AY2037">
        <v>1</v>
      </c>
      <c r="AZ2037">
        <v>0</v>
      </c>
      <c r="BA2037">
        <v>1988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CX2037">
        <f>Y2037*Source!I2136</f>
        <v>58.855000000000004</v>
      </c>
      <c r="CY2037">
        <f t="shared" si="315"/>
        <v>0.33</v>
      </c>
      <c r="CZ2037">
        <f t="shared" si="316"/>
        <v>7.0000000000000007E-2</v>
      </c>
      <c r="DA2037">
        <f t="shared" si="317"/>
        <v>4.74</v>
      </c>
      <c r="DB2037">
        <f t="shared" si="318"/>
        <v>10.43</v>
      </c>
      <c r="DC2037">
        <f t="shared" si="319"/>
        <v>0</v>
      </c>
    </row>
    <row r="2038" spans="1:107">
      <c r="A2038">
        <f>ROW(Source!A2136)</f>
        <v>2136</v>
      </c>
      <c r="B2038">
        <v>36401907</v>
      </c>
      <c r="C2038">
        <v>36410284</v>
      </c>
      <c r="D2038">
        <v>29129584</v>
      </c>
      <c r="E2038">
        <v>1</v>
      </c>
      <c r="F2038">
        <v>1</v>
      </c>
      <c r="G2038">
        <v>1</v>
      </c>
      <c r="H2038">
        <v>3</v>
      </c>
      <c r="I2038" t="s">
        <v>671</v>
      </c>
      <c r="J2038" t="s">
        <v>672</v>
      </c>
      <c r="K2038" t="s">
        <v>673</v>
      </c>
      <c r="L2038">
        <v>1301</v>
      </c>
      <c r="N2038">
        <v>1003</v>
      </c>
      <c r="O2038" t="s">
        <v>142</v>
      </c>
      <c r="P2038" t="s">
        <v>142</v>
      </c>
      <c r="Q2038">
        <v>1</v>
      </c>
      <c r="W2038">
        <v>0</v>
      </c>
      <c r="X2038">
        <v>-1665253311</v>
      </c>
      <c r="Y2038">
        <v>86</v>
      </c>
      <c r="AA2038">
        <v>53.07</v>
      </c>
      <c r="AB2038">
        <v>0</v>
      </c>
      <c r="AC2038">
        <v>0</v>
      </c>
      <c r="AD2038">
        <v>0</v>
      </c>
      <c r="AE2038">
        <v>7.22</v>
      </c>
      <c r="AF2038">
        <v>0</v>
      </c>
      <c r="AG2038">
        <v>0</v>
      </c>
      <c r="AH2038">
        <v>0</v>
      </c>
      <c r="AI2038">
        <v>7.35</v>
      </c>
      <c r="AJ2038">
        <v>1</v>
      </c>
      <c r="AK2038">
        <v>1</v>
      </c>
      <c r="AL2038">
        <v>1</v>
      </c>
      <c r="AN2038">
        <v>0</v>
      </c>
      <c r="AO2038">
        <v>1</v>
      </c>
      <c r="AP2038">
        <v>0</v>
      </c>
      <c r="AQ2038">
        <v>0</v>
      </c>
      <c r="AR2038">
        <v>0</v>
      </c>
      <c r="AS2038" t="s">
        <v>3</v>
      </c>
      <c r="AT2038">
        <v>86</v>
      </c>
      <c r="AU2038" t="s">
        <v>3</v>
      </c>
      <c r="AV2038">
        <v>0</v>
      </c>
      <c r="AW2038">
        <v>2</v>
      </c>
      <c r="AX2038">
        <v>36410318</v>
      </c>
      <c r="AY2038">
        <v>1</v>
      </c>
      <c r="AZ2038">
        <v>0</v>
      </c>
      <c r="BA2038">
        <v>1989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CX2038">
        <f>Y2038*Source!I2136</f>
        <v>33.97</v>
      </c>
      <c r="CY2038">
        <f t="shared" si="315"/>
        <v>53.07</v>
      </c>
      <c r="CZ2038">
        <f t="shared" si="316"/>
        <v>7.22</v>
      </c>
      <c r="DA2038">
        <f t="shared" si="317"/>
        <v>7.35</v>
      </c>
      <c r="DB2038">
        <f t="shared" si="318"/>
        <v>620.91999999999996</v>
      </c>
      <c r="DC2038">
        <f t="shared" si="319"/>
        <v>0</v>
      </c>
    </row>
    <row r="2039" spans="1:107">
      <c r="A2039">
        <f>ROW(Source!A2136)</f>
        <v>2136</v>
      </c>
      <c r="B2039">
        <v>36401907</v>
      </c>
      <c r="C2039">
        <v>36410284</v>
      </c>
      <c r="D2039">
        <v>29129619</v>
      </c>
      <c r="E2039">
        <v>1</v>
      </c>
      <c r="F2039">
        <v>1</v>
      </c>
      <c r="G2039">
        <v>1</v>
      </c>
      <c r="H2039">
        <v>3</v>
      </c>
      <c r="I2039" t="s">
        <v>674</v>
      </c>
      <c r="J2039" t="s">
        <v>675</v>
      </c>
      <c r="K2039" t="s">
        <v>676</v>
      </c>
      <c r="L2039">
        <v>1301</v>
      </c>
      <c r="N2039">
        <v>1003</v>
      </c>
      <c r="O2039" t="s">
        <v>142</v>
      </c>
      <c r="P2039" t="s">
        <v>142</v>
      </c>
      <c r="Q2039">
        <v>1</v>
      </c>
      <c r="W2039">
        <v>0</v>
      </c>
      <c r="X2039">
        <v>1030922947</v>
      </c>
      <c r="Y2039">
        <v>234</v>
      </c>
      <c r="AA2039">
        <v>61.61</v>
      </c>
      <c r="AB2039">
        <v>0</v>
      </c>
      <c r="AC2039">
        <v>0</v>
      </c>
      <c r="AD2039">
        <v>0</v>
      </c>
      <c r="AE2039">
        <v>8.44</v>
      </c>
      <c r="AF2039">
        <v>0</v>
      </c>
      <c r="AG2039">
        <v>0</v>
      </c>
      <c r="AH2039">
        <v>0</v>
      </c>
      <c r="AI2039">
        <v>7.3</v>
      </c>
      <c r="AJ2039">
        <v>1</v>
      </c>
      <c r="AK2039">
        <v>1</v>
      </c>
      <c r="AL2039">
        <v>1</v>
      </c>
      <c r="AN2039">
        <v>0</v>
      </c>
      <c r="AO2039">
        <v>1</v>
      </c>
      <c r="AP2039">
        <v>0</v>
      </c>
      <c r="AQ2039">
        <v>0</v>
      </c>
      <c r="AR2039">
        <v>0</v>
      </c>
      <c r="AS2039" t="s">
        <v>3</v>
      </c>
      <c r="AT2039">
        <v>234</v>
      </c>
      <c r="AU2039" t="s">
        <v>3</v>
      </c>
      <c r="AV2039">
        <v>0</v>
      </c>
      <c r="AW2039">
        <v>2</v>
      </c>
      <c r="AX2039">
        <v>36410319</v>
      </c>
      <c r="AY2039">
        <v>1</v>
      </c>
      <c r="AZ2039">
        <v>0</v>
      </c>
      <c r="BA2039">
        <v>1990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CX2039">
        <f>Y2039*Source!I2136</f>
        <v>92.43</v>
      </c>
      <c r="CY2039">
        <f t="shared" si="315"/>
        <v>61.61</v>
      </c>
      <c r="CZ2039">
        <f t="shared" si="316"/>
        <v>8.44</v>
      </c>
      <c r="DA2039">
        <f t="shared" si="317"/>
        <v>7.3</v>
      </c>
      <c r="DB2039">
        <f t="shared" si="318"/>
        <v>1974.96</v>
      </c>
      <c r="DC2039">
        <f t="shared" si="319"/>
        <v>0</v>
      </c>
    </row>
    <row r="2040" spans="1:107">
      <c r="A2040">
        <f>ROW(Source!A2136)</f>
        <v>2136</v>
      </c>
      <c r="B2040">
        <v>36401907</v>
      </c>
      <c r="C2040">
        <v>36410284</v>
      </c>
      <c r="D2040">
        <v>29129715</v>
      </c>
      <c r="E2040">
        <v>1</v>
      </c>
      <c r="F2040">
        <v>1</v>
      </c>
      <c r="G2040">
        <v>1</v>
      </c>
      <c r="H2040">
        <v>3</v>
      </c>
      <c r="I2040" t="s">
        <v>766</v>
      </c>
      <c r="J2040" t="s">
        <v>767</v>
      </c>
      <c r="K2040" t="s">
        <v>768</v>
      </c>
      <c r="L2040">
        <v>1301</v>
      </c>
      <c r="N2040">
        <v>1003</v>
      </c>
      <c r="O2040" t="s">
        <v>142</v>
      </c>
      <c r="P2040" t="s">
        <v>142</v>
      </c>
      <c r="Q2040">
        <v>1</v>
      </c>
      <c r="W2040">
        <v>0</v>
      </c>
      <c r="X2040">
        <v>-1083681358</v>
      </c>
      <c r="Y2040">
        <v>37</v>
      </c>
      <c r="AA2040">
        <v>31.71</v>
      </c>
      <c r="AB2040">
        <v>0</v>
      </c>
      <c r="AC2040">
        <v>0</v>
      </c>
      <c r="AD2040">
        <v>0</v>
      </c>
      <c r="AE2040">
        <v>6.33</v>
      </c>
      <c r="AF2040">
        <v>0</v>
      </c>
      <c r="AG2040">
        <v>0</v>
      </c>
      <c r="AH2040">
        <v>0</v>
      </c>
      <c r="AI2040">
        <v>5.01</v>
      </c>
      <c r="AJ2040">
        <v>1</v>
      </c>
      <c r="AK2040">
        <v>1</v>
      </c>
      <c r="AL2040">
        <v>1</v>
      </c>
      <c r="AN2040">
        <v>0</v>
      </c>
      <c r="AO2040">
        <v>1</v>
      </c>
      <c r="AP2040">
        <v>0</v>
      </c>
      <c r="AQ2040">
        <v>0</v>
      </c>
      <c r="AR2040">
        <v>0</v>
      </c>
      <c r="AS2040" t="s">
        <v>3</v>
      </c>
      <c r="AT2040">
        <v>37</v>
      </c>
      <c r="AU2040" t="s">
        <v>3</v>
      </c>
      <c r="AV2040">
        <v>0</v>
      </c>
      <c r="AW2040">
        <v>2</v>
      </c>
      <c r="AX2040">
        <v>36410320</v>
      </c>
      <c r="AY2040">
        <v>1</v>
      </c>
      <c r="AZ2040">
        <v>0</v>
      </c>
      <c r="BA2040">
        <v>1991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CX2040">
        <f>Y2040*Source!I2136</f>
        <v>14.615</v>
      </c>
      <c r="CY2040">
        <f t="shared" si="315"/>
        <v>31.71</v>
      </c>
      <c r="CZ2040">
        <f t="shared" si="316"/>
        <v>6.33</v>
      </c>
      <c r="DA2040">
        <f t="shared" si="317"/>
        <v>5.01</v>
      </c>
      <c r="DB2040">
        <f t="shared" si="318"/>
        <v>234.21</v>
      </c>
      <c r="DC2040">
        <f t="shared" si="319"/>
        <v>0</v>
      </c>
    </row>
    <row r="2041" spans="1:107">
      <c r="A2041">
        <f>ROW(Source!A2137)</f>
        <v>2137</v>
      </c>
      <c r="B2041">
        <v>36401907</v>
      </c>
      <c r="C2041">
        <v>36410321</v>
      </c>
      <c r="D2041">
        <v>18410244</v>
      </c>
      <c r="E2041">
        <v>1</v>
      </c>
      <c r="F2041">
        <v>1</v>
      </c>
      <c r="G2041">
        <v>1</v>
      </c>
      <c r="H2041">
        <v>1</v>
      </c>
      <c r="I2041" t="s">
        <v>680</v>
      </c>
      <c r="J2041" t="s">
        <v>3</v>
      </c>
      <c r="K2041" t="s">
        <v>681</v>
      </c>
      <c r="L2041">
        <v>1369</v>
      </c>
      <c r="N2041">
        <v>1013</v>
      </c>
      <c r="O2041" t="s">
        <v>514</v>
      </c>
      <c r="P2041" t="s">
        <v>514</v>
      </c>
      <c r="Q2041">
        <v>1</v>
      </c>
      <c r="W2041">
        <v>0</v>
      </c>
      <c r="X2041">
        <v>-1803619151</v>
      </c>
      <c r="Y2041">
        <v>83.099000000000004</v>
      </c>
      <c r="AA2041">
        <v>0</v>
      </c>
      <c r="AB2041">
        <v>0</v>
      </c>
      <c r="AC2041">
        <v>0</v>
      </c>
      <c r="AD2041">
        <v>296.73</v>
      </c>
      <c r="AE2041">
        <v>0</v>
      </c>
      <c r="AF2041">
        <v>0</v>
      </c>
      <c r="AG2041">
        <v>0</v>
      </c>
      <c r="AH2041">
        <v>296.73</v>
      </c>
      <c r="AI2041">
        <v>1</v>
      </c>
      <c r="AJ2041">
        <v>1</v>
      </c>
      <c r="AK2041">
        <v>1</v>
      </c>
      <c r="AL2041">
        <v>1</v>
      </c>
      <c r="AN2041">
        <v>0</v>
      </c>
      <c r="AO2041">
        <v>1</v>
      </c>
      <c r="AP2041">
        <v>1</v>
      </c>
      <c r="AQ2041">
        <v>0</v>
      </c>
      <c r="AR2041">
        <v>0</v>
      </c>
      <c r="AS2041" t="s">
        <v>3</v>
      </c>
      <c r="AT2041">
        <v>72.260000000000005</v>
      </c>
      <c r="AU2041" t="s">
        <v>134</v>
      </c>
      <c r="AV2041">
        <v>1</v>
      </c>
      <c r="AW2041">
        <v>2</v>
      </c>
      <c r="AX2041">
        <v>36410329</v>
      </c>
      <c r="AY2041">
        <v>2</v>
      </c>
      <c r="AZ2041">
        <v>131072</v>
      </c>
      <c r="BA2041">
        <v>1992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CX2041">
        <f>Y2041*Source!I2137</f>
        <v>32.824105000000003</v>
      </c>
      <c r="CY2041">
        <f>AD2041</f>
        <v>296.73</v>
      </c>
      <c r="CZ2041">
        <f>AH2041</f>
        <v>296.73</v>
      </c>
      <c r="DA2041">
        <f>AL2041</f>
        <v>1</v>
      </c>
      <c r="DB2041">
        <f>ROUND((ROUND(AT2041*CZ2041,2)*1.15),2)</f>
        <v>24657.97</v>
      </c>
      <c r="DC2041">
        <f>ROUND((ROUND(AT2041*AG2041,2)*1.15),2)</f>
        <v>0</v>
      </c>
    </row>
    <row r="2042" spans="1:107">
      <c r="A2042">
        <f>ROW(Source!A2137)</f>
        <v>2137</v>
      </c>
      <c r="B2042">
        <v>36401907</v>
      </c>
      <c r="C2042">
        <v>36410321</v>
      </c>
      <c r="D2042">
        <v>121548</v>
      </c>
      <c r="E2042">
        <v>1</v>
      </c>
      <c r="F2042">
        <v>1</v>
      </c>
      <c r="G2042">
        <v>1</v>
      </c>
      <c r="H2042">
        <v>1</v>
      </c>
      <c r="I2042" t="s">
        <v>35</v>
      </c>
      <c r="J2042" t="s">
        <v>3</v>
      </c>
      <c r="K2042" t="s">
        <v>515</v>
      </c>
      <c r="L2042">
        <v>608254</v>
      </c>
      <c r="N2042">
        <v>1013</v>
      </c>
      <c r="O2042" t="s">
        <v>516</v>
      </c>
      <c r="P2042" t="s">
        <v>516</v>
      </c>
      <c r="Q2042">
        <v>1</v>
      </c>
      <c r="W2042">
        <v>0</v>
      </c>
      <c r="X2042">
        <v>-185737400</v>
      </c>
      <c r="Y2042">
        <v>1.2500000000000001E-2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1</v>
      </c>
      <c r="AJ2042">
        <v>1</v>
      </c>
      <c r="AK2042">
        <v>1</v>
      </c>
      <c r="AL2042">
        <v>1</v>
      </c>
      <c r="AN2042">
        <v>0</v>
      </c>
      <c r="AO2042">
        <v>1</v>
      </c>
      <c r="AP2042">
        <v>1</v>
      </c>
      <c r="AQ2042">
        <v>0</v>
      </c>
      <c r="AR2042">
        <v>0</v>
      </c>
      <c r="AS2042" t="s">
        <v>3</v>
      </c>
      <c r="AT2042">
        <v>0.01</v>
      </c>
      <c r="AU2042" t="s">
        <v>133</v>
      </c>
      <c r="AV2042">
        <v>2</v>
      </c>
      <c r="AW2042">
        <v>2</v>
      </c>
      <c r="AX2042">
        <v>36410330</v>
      </c>
      <c r="AY2042">
        <v>1</v>
      </c>
      <c r="AZ2042">
        <v>0</v>
      </c>
      <c r="BA2042">
        <v>1993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CX2042">
        <f>Y2042*Source!I2137</f>
        <v>4.9375000000000009E-3</v>
      </c>
      <c r="CY2042">
        <f>AD2042</f>
        <v>0</v>
      </c>
      <c r="CZ2042">
        <f>AH2042</f>
        <v>0</v>
      </c>
      <c r="DA2042">
        <f>AL2042</f>
        <v>1</v>
      </c>
      <c r="DB2042">
        <f>ROUND((ROUND(AT2042*CZ2042,2)*1.25),2)</f>
        <v>0</v>
      </c>
      <c r="DC2042">
        <f>ROUND((ROUND(AT2042*AG2042,2)*1.25),2)</f>
        <v>0</v>
      </c>
    </row>
    <row r="2043" spans="1:107">
      <c r="A2043">
        <f>ROW(Source!A2137)</f>
        <v>2137</v>
      </c>
      <c r="B2043">
        <v>36401907</v>
      </c>
      <c r="C2043">
        <v>36410321</v>
      </c>
      <c r="D2043">
        <v>29172556</v>
      </c>
      <c r="E2043">
        <v>1</v>
      </c>
      <c r="F2043">
        <v>1</v>
      </c>
      <c r="G2043">
        <v>1</v>
      </c>
      <c r="H2043">
        <v>2</v>
      </c>
      <c r="I2043" t="s">
        <v>517</v>
      </c>
      <c r="J2043" t="s">
        <v>518</v>
      </c>
      <c r="K2043" t="s">
        <v>519</v>
      </c>
      <c r="L2043">
        <v>1368</v>
      </c>
      <c r="N2043">
        <v>1011</v>
      </c>
      <c r="O2043" t="s">
        <v>520</v>
      </c>
      <c r="P2043" t="s">
        <v>520</v>
      </c>
      <c r="Q2043">
        <v>1</v>
      </c>
      <c r="W2043">
        <v>0</v>
      </c>
      <c r="X2043">
        <v>-1302720870</v>
      </c>
      <c r="Y2043">
        <v>1.2500000000000001E-2</v>
      </c>
      <c r="AA2043">
        <v>0</v>
      </c>
      <c r="AB2043">
        <v>466.71</v>
      </c>
      <c r="AC2043">
        <v>449.82</v>
      </c>
      <c r="AD2043">
        <v>0</v>
      </c>
      <c r="AE2043">
        <v>0</v>
      </c>
      <c r="AF2043">
        <v>31.26</v>
      </c>
      <c r="AG2043">
        <v>13.5</v>
      </c>
      <c r="AH2043">
        <v>0</v>
      </c>
      <c r="AI2043">
        <v>1</v>
      </c>
      <c r="AJ2043">
        <v>14.93</v>
      </c>
      <c r="AK2043">
        <v>33.32</v>
      </c>
      <c r="AL2043">
        <v>1</v>
      </c>
      <c r="AN2043">
        <v>0</v>
      </c>
      <c r="AO2043">
        <v>1</v>
      </c>
      <c r="AP2043">
        <v>1</v>
      </c>
      <c r="AQ2043">
        <v>0</v>
      </c>
      <c r="AR2043">
        <v>0</v>
      </c>
      <c r="AS2043" t="s">
        <v>3</v>
      </c>
      <c r="AT2043">
        <v>0.01</v>
      </c>
      <c r="AU2043" t="s">
        <v>133</v>
      </c>
      <c r="AV2043">
        <v>0</v>
      </c>
      <c r="AW2043">
        <v>2</v>
      </c>
      <c r="AX2043">
        <v>36410331</v>
      </c>
      <c r="AY2043">
        <v>1</v>
      </c>
      <c r="AZ2043">
        <v>0</v>
      </c>
      <c r="BA2043">
        <v>1994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CX2043">
        <f>Y2043*Source!I2137</f>
        <v>4.9375000000000009E-3</v>
      </c>
      <c r="CY2043">
        <f>AB2043</f>
        <v>466.71</v>
      </c>
      <c r="CZ2043">
        <f>AF2043</f>
        <v>31.26</v>
      </c>
      <c r="DA2043">
        <f>AJ2043</f>
        <v>14.93</v>
      </c>
      <c r="DB2043">
        <f>ROUND((ROUND(AT2043*CZ2043,2)*1.25),2)</f>
        <v>0.39</v>
      </c>
      <c r="DC2043">
        <f>ROUND((ROUND(AT2043*AG2043,2)*1.25),2)</f>
        <v>0.18</v>
      </c>
    </row>
    <row r="2044" spans="1:107">
      <c r="A2044">
        <f>ROW(Source!A2137)</f>
        <v>2137</v>
      </c>
      <c r="B2044">
        <v>36401907</v>
      </c>
      <c r="C2044">
        <v>36410321</v>
      </c>
      <c r="D2044">
        <v>29174913</v>
      </c>
      <c r="E2044">
        <v>1</v>
      </c>
      <c r="F2044">
        <v>1</v>
      </c>
      <c r="G2044">
        <v>1</v>
      </c>
      <c r="H2044">
        <v>2</v>
      </c>
      <c r="I2044" t="s">
        <v>531</v>
      </c>
      <c r="J2044" t="s">
        <v>532</v>
      </c>
      <c r="K2044" t="s">
        <v>533</v>
      </c>
      <c r="L2044">
        <v>1368</v>
      </c>
      <c r="N2044">
        <v>1011</v>
      </c>
      <c r="O2044" t="s">
        <v>520</v>
      </c>
      <c r="P2044" t="s">
        <v>520</v>
      </c>
      <c r="Q2044">
        <v>1</v>
      </c>
      <c r="W2044">
        <v>0</v>
      </c>
      <c r="X2044">
        <v>458544584</v>
      </c>
      <c r="Y2044">
        <v>1.2500000000000001E-2</v>
      </c>
      <c r="AA2044">
        <v>0</v>
      </c>
      <c r="AB2044">
        <v>932.72</v>
      </c>
      <c r="AC2044">
        <v>386.51</v>
      </c>
      <c r="AD2044">
        <v>0</v>
      </c>
      <c r="AE2044">
        <v>0</v>
      </c>
      <c r="AF2044">
        <v>87.17</v>
      </c>
      <c r="AG2044">
        <v>11.6</v>
      </c>
      <c r="AH2044">
        <v>0</v>
      </c>
      <c r="AI2044">
        <v>1</v>
      </c>
      <c r="AJ2044">
        <v>10.7</v>
      </c>
      <c r="AK2044">
        <v>33.32</v>
      </c>
      <c r="AL2044">
        <v>1</v>
      </c>
      <c r="AN2044">
        <v>0</v>
      </c>
      <c r="AO2044">
        <v>1</v>
      </c>
      <c r="AP2044">
        <v>1</v>
      </c>
      <c r="AQ2044">
        <v>0</v>
      </c>
      <c r="AR2044">
        <v>0</v>
      </c>
      <c r="AS2044" t="s">
        <v>3</v>
      </c>
      <c r="AT2044">
        <v>0.01</v>
      </c>
      <c r="AU2044" t="s">
        <v>133</v>
      </c>
      <c r="AV2044">
        <v>0</v>
      </c>
      <c r="AW2044">
        <v>2</v>
      </c>
      <c r="AX2044">
        <v>36410332</v>
      </c>
      <c r="AY2044">
        <v>1</v>
      </c>
      <c r="AZ2044">
        <v>0</v>
      </c>
      <c r="BA2044">
        <v>1995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CX2044">
        <f>Y2044*Source!I2137</f>
        <v>4.9375000000000009E-3</v>
      </c>
      <c r="CY2044">
        <f>AB2044</f>
        <v>932.72</v>
      </c>
      <c r="CZ2044">
        <f>AF2044</f>
        <v>87.17</v>
      </c>
      <c r="DA2044">
        <f>AJ2044</f>
        <v>10.7</v>
      </c>
      <c r="DB2044">
        <f>ROUND((ROUND(AT2044*CZ2044,2)*1.25),2)</f>
        <v>1.0900000000000001</v>
      </c>
      <c r="DC2044">
        <f>ROUND((ROUND(AT2044*AG2044,2)*1.25),2)</f>
        <v>0.15</v>
      </c>
    </row>
    <row r="2045" spans="1:107">
      <c r="A2045">
        <f>ROW(Source!A2137)</f>
        <v>2137</v>
      </c>
      <c r="B2045">
        <v>36401907</v>
      </c>
      <c r="C2045">
        <v>36410321</v>
      </c>
      <c r="D2045">
        <v>29109386</v>
      </c>
      <c r="E2045">
        <v>1</v>
      </c>
      <c r="F2045">
        <v>1</v>
      </c>
      <c r="G2045">
        <v>1</v>
      </c>
      <c r="H2045">
        <v>3</v>
      </c>
      <c r="I2045" t="s">
        <v>682</v>
      </c>
      <c r="J2045" t="s">
        <v>683</v>
      </c>
      <c r="K2045" t="s">
        <v>684</v>
      </c>
      <c r="L2045">
        <v>1348</v>
      </c>
      <c r="N2045">
        <v>1009</v>
      </c>
      <c r="O2045" t="s">
        <v>30</v>
      </c>
      <c r="P2045" t="s">
        <v>30</v>
      </c>
      <c r="Q2045">
        <v>1000</v>
      </c>
      <c r="W2045">
        <v>0</v>
      </c>
      <c r="X2045">
        <v>-1262442712</v>
      </c>
      <c r="Y2045">
        <v>3.4099999999999998E-2</v>
      </c>
      <c r="AA2045">
        <v>55935.05</v>
      </c>
      <c r="AB2045">
        <v>0</v>
      </c>
      <c r="AC2045">
        <v>0</v>
      </c>
      <c r="AD2045">
        <v>0</v>
      </c>
      <c r="AE2045">
        <v>11300.01</v>
      </c>
      <c r="AF2045">
        <v>0</v>
      </c>
      <c r="AG2045">
        <v>0</v>
      </c>
      <c r="AH2045">
        <v>0</v>
      </c>
      <c r="AI2045">
        <v>4.95</v>
      </c>
      <c r="AJ2045">
        <v>1</v>
      </c>
      <c r="AK2045">
        <v>1</v>
      </c>
      <c r="AL2045">
        <v>1</v>
      </c>
      <c r="AN2045">
        <v>0</v>
      </c>
      <c r="AO2045">
        <v>1</v>
      </c>
      <c r="AP2045">
        <v>0</v>
      </c>
      <c r="AQ2045">
        <v>0</v>
      </c>
      <c r="AR2045">
        <v>0</v>
      </c>
      <c r="AS2045" t="s">
        <v>3</v>
      </c>
      <c r="AT2045">
        <v>3.4099999999999998E-2</v>
      </c>
      <c r="AU2045" t="s">
        <v>3</v>
      </c>
      <c r="AV2045">
        <v>0</v>
      </c>
      <c r="AW2045">
        <v>2</v>
      </c>
      <c r="AX2045">
        <v>36410333</v>
      </c>
      <c r="AY2045">
        <v>1</v>
      </c>
      <c r="AZ2045">
        <v>0</v>
      </c>
      <c r="BA2045">
        <v>1996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CX2045">
        <f>Y2045*Source!I2137</f>
        <v>1.3469500000000001E-2</v>
      </c>
      <c r="CY2045">
        <f>AA2045</f>
        <v>55935.05</v>
      </c>
      <c r="CZ2045">
        <f>AE2045</f>
        <v>11300.01</v>
      </c>
      <c r="DA2045">
        <f>AI2045</f>
        <v>4.95</v>
      </c>
      <c r="DB2045">
        <f t="shared" ref="DB2045:DB2056" si="320">ROUND(ROUND(AT2045*CZ2045,2),2)</f>
        <v>385.33</v>
      </c>
      <c r="DC2045">
        <f t="shared" ref="DC2045:DC2056" si="321">ROUND(ROUND(AT2045*AG2045,2),2)</f>
        <v>0</v>
      </c>
    </row>
    <row r="2046" spans="1:107">
      <c r="A2046">
        <f>ROW(Source!A2137)</f>
        <v>2137</v>
      </c>
      <c r="B2046">
        <v>36401907</v>
      </c>
      <c r="C2046">
        <v>36410321</v>
      </c>
      <c r="D2046">
        <v>29107800</v>
      </c>
      <c r="E2046">
        <v>1</v>
      </c>
      <c r="F2046">
        <v>1</v>
      </c>
      <c r="G2046">
        <v>1</v>
      </c>
      <c r="H2046">
        <v>3</v>
      </c>
      <c r="I2046" t="s">
        <v>545</v>
      </c>
      <c r="J2046" t="s">
        <v>546</v>
      </c>
      <c r="K2046" t="s">
        <v>547</v>
      </c>
      <c r="L2046">
        <v>1346</v>
      </c>
      <c r="N2046">
        <v>1009</v>
      </c>
      <c r="O2046" t="s">
        <v>160</v>
      </c>
      <c r="P2046" t="s">
        <v>160</v>
      </c>
      <c r="Q2046">
        <v>1</v>
      </c>
      <c r="W2046">
        <v>0</v>
      </c>
      <c r="X2046">
        <v>-1570619850</v>
      </c>
      <c r="Y2046">
        <v>0.01</v>
      </c>
      <c r="AA2046">
        <v>46.61</v>
      </c>
      <c r="AB2046">
        <v>0</v>
      </c>
      <c r="AC2046">
        <v>0</v>
      </c>
      <c r="AD2046">
        <v>0</v>
      </c>
      <c r="AE2046">
        <v>1.81</v>
      </c>
      <c r="AF2046">
        <v>0</v>
      </c>
      <c r="AG2046">
        <v>0</v>
      </c>
      <c r="AH2046">
        <v>0</v>
      </c>
      <c r="AI2046">
        <v>25.75</v>
      </c>
      <c r="AJ2046">
        <v>1</v>
      </c>
      <c r="AK2046">
        <v>1</v>
      </c>
      <c r="AL2046">
        <v>1</v>
      </c>
      <c r="AN2046">
        <v>0</v>
      </c>
      <c r="AO2046">
        <v>1</v>
      </c>
      <c r="AP2046">
        <v>0</v>
      </c>
      <c r="AQ2046">
        <v>0</v>
      </c>
      <c r="AR2046">
        <v>0</v>
      </c>
      <c r="AS2046" t="s">
        <v>3</v>
      </c>
      <c r="AT2046">
        <v>0.01</v>
      </c>
      <c r="AU2046" t="s">
        <v>3</v>
      </c>
      <c r="AV2046">
        <v>0</v>
      </c>
      <c r="AW2046">
        <v>2</v>
      </c>
      <c r="AX2046">
        <v>36410334</v>
      </c>
      <c r="AY2046">
        <v>1</v>
      </c>
      <c r="AZ2046">
        <v>0</v>
      </c>
      <c r="BA2046">
        <v>1997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CX2046">
        <f>Y2046*Source!I2137</f>
        <v>3.9500000000000004E-3</v>
      </c>
      <c r="CY2046">
        <f>AA2046</f>
        <v>46.61</v>
      </c>
      <c r="CZ2046">
        <f>AE2046</f>
        <v>1.81</v>
      </c>
      <c r="DA2046">
        <f>AI2046</f>
        <v>25.75</v>
      </c>
      <c r="DB2046">
        <f t="shared" si="320"/>
        <v>0.02</v>
      </c>
      <c r="DC2046">
        <f t="shared" si="321"/>
        <v>0</v>
      </c>
    </row>
    <row r="2047" spans="1:107">
      <c r="A2047">
        <f>ROW(Source!A2137)</f>
        <v>2137</v>
      </c>
      <c r="B2047">
        <v>36401907</v>
      </c>
      <c r="C2047">
        <v>36410321</v>
      </c>
      <c r="D2047">
        <v>29109603</v>
      </c>
      <c r="E2047">
        <v>1</v>
      </c>
      <c r="F2047">
        <v>1</v>
      </c>
      <c r="G2047">
        <v>1</v>
      </c>
      <c r="H2047">
        <v>3</v>
      </c>
      <c r="I2047" t="s">
        <v>685</v>
      </c>
      <c r="J2047" t="s">
        <v>686</v>
      </c>
      <c r="K2047" t="s">
        <v>687</v>
      </c>
      <c r="L2047">
        <v>1327</v>
      </c>
      <c r="N2047">
        <v>1005</v>
      </c>
      <c r="O2047" t="s">
        <v>155</v>
      </c>
      <c r="P2047" t="s">
        <v>155</v>
      </c>
      <c r="Q2047">
        <v>1</v>
      </c>
      <c r="W2047">
        <v>0</v>
      </c>
      <c r="X2047">
        <v>1399429038</v>
      </c>
      <c r="Y2047">
        <v>112</v>
      </c>
      <c r="AA2047">
        <v>54.06</v>
      </c>
      <c r="AB2047">
        <v>0</v>
      </c>
      <c r="AC2047">
        <v>0</v>
      </c>
      <c r="AD2047">
        <v>0</v>
      </c>
      <c r="AE2047">
        <v>55.16</v>
      </c>
      <c r="AF2047">
        <v>0</v>
      </c>
      <c r="AG2047">
        <v>0</v>
      </c>
      <c r="AH2047">
        <v>0</v>
      </c>
      <c r="AI2047">
        <v>0.98</v>
      </c>
      <c r="AJ2047">
        <v>1</v>
      </c>
      <c r="AK2047">
        <v>1</v>
      </c>
      <c r="AL2047">
        <v>1</v>
      </c>
      <c r="AN2047">
        <v>0</v>
      </c>
      <c r="AO2047">
        <v>1</v>
      </c>
      <c r="AP2047">
        <v>0</v>
      </c>
      <c r="AQ2047">
        <v>0</v>
      </c>
      <c r="AR2047">
        <v>0</v>
      </c>
      <c r="AS2047" t="s">
        <v>3</v>
      </c>
      <c r="AT2047">
        <v>112</v>
      </c>
      <c r="AU2047" t="s">
        <v>3</v>
      </c>
      <c r="AV2047">
        <v>0</v>
      </c>
      <c r="AW2047">
        <v>2</v>
      </c>
      <c r="AX2047">
        <v>36410335</v>
      </c>
      <c r="AY2047">
        <v>1</v>
      </c>
      <c r="AZ2047">
        <v>0</v>
      </c>
      <c r="BA2047">
        <v>1998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CX2047">
        <f>Y2047*Source!I2137</f>
        <v>44.24</v>
      </c>
      <c r="CY2047">
        <f>AA2047</f>
        <v>54.06</v>
      </c>
      <c r="CZ2047">
        <f>AE2047</f>
        <v>55.16</v>
      </c>
      <c r="DA2047">
        <f>AI2047</f>
        <v>0.98</v>
      </c>
      <c r="DB2047">
        <f t="shared" si="320"/>
        <v>6177.92</v>
      </c>
      <c r="DC2047">
        <f t="shared" si="321"/>
        <v>0</v>
      </c>
    </row>
    <row r="2048" spans="1:107">
      <c r="A2048">
        <f>ROW(Source!A2138)</f>
        <v>2138</v>
      </c>
      <c r="B2048">
        <v>36401907</v>
      </c>
      <c r="C2048">
        <v>36410359</v>
      </c>
      <c r="D2048">
        <v>29364679</v>
      </c>
      <c r="E2048">
        <v>1</v>
      </c>
      <c r="F2048">
        <v>1</v>
      </c>
      <c r="G2048">
        <v>1</v>
      </c>
      <c r="H2048">
        <v>1</v>
      </c>
      <c r="I2048" t="s">
        <v>688</v>
      </c>
      <c r="J2048" t="s">
        <v>3</v>
      </c>
      <c r="K2048" t="s">
        <v>689</v>
      </c>
      <c r="L2048">
        <v>1369</v>
      </c>
      <c r="N2048">
        <v>1013</v>
      </c>
      <c r="O2048" t="s">
        <v>514</v>
      </c>
      <c r="P2048" t="s">
        <v>514</v>
      </c>
      <c r="Q2048">
        <v>1</v>
      </c>
      <c r="W2048">
        <v>0</v>
      </c>
      <c r="X2048">
        <v>931378261</v>
      </c>
      <c r="Y2048">
        <v>26.24</v>
      </c>
      <c r="AA2048">
        <v>0</v>
      </c>
      <c r="AB2048">
        <v>0</v>
      </c>
      <c r="AC2048">
        <v>0</v>
      </c>
      <c r="AD2048">
        <v>316.85000000000002</v>
      </c>
      <c r="AE2048">
        <v>0</v>
      </c>
      <c r="AF2048">
        <v>0</v>
      </c>
      <c r="AG2048">
        <v>0</v>
      </c>
      <c r="AH2048">
        <v>316.85000000000002</v>
      </c>
      <c r="AI2048">
        <v>1</v>
      </c>
      <c r="AJ2048">
        <v>1</v>
      </c>
      <c r="AK2048">
        <v>1</v>
      </c>
      <c r="AL2048">
        <v>1</v>
      </c>
      <c r="AN2048">
        <v>0</v>
      </c>
      <c r="AO2048">
        <v>1</v>
      </c>
      <c r="AP2048">
        <v>0</v>
      </c>
      <c r="AQ2048">
        <v>0</v>
      </c>
      <c r="AR2048">
        <v>0</v>
      </c>
      <c r="AS2048" t="s">
        <v>3</v>
      </c>
      <c r="AT2048">
        <v>26.24</v>
      </c>
      <c r="AU2048" t="s">
        <v>3</v>
      </c>
      <c r="AV2048">
        <v>1</v>
      </c>
      <c r="AW2048">
        <v>2</v>
      </c>
      <c r="AX2048">
        <v>36410369</v>
      </c>
      <c r="AY2048">
        <v>1</v>
      </c>
      <c r="AZ2048">
        <v>0</v>
      </c>
      <c r="BA2048">
        <v>1999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CX2048">
        <f>Y2048*Source!I2138</f>
        <v>0.26239999999999997</v>
      </c>
      <c r="CY2048">
        <f>AD2048</f>
        <v>316.85000000000002</v>
      </c>
      <c r="CZ2048">
        <f>AH2048</f>
        <v>316.85000000000002</v>
      </c>
      <c r="DA2048">
        <f>AL2048</f>
        <v>1</v>
      </c>
      <c r="DB2048">
        <f t="shared" si="320"/>
        <v>8314.14</v>
      </c>
      <c r="DC2048">
        <f t="shared" si="321"/>
        <v>0</v>
      </c>
    </row>
    <row r="2049" spans="1:107">
      <c r="A2049">
        <f>ROW(Source!A2138)</f>
        <v>2138</v>
      </c>
      <c r="B2049">
        <v>36401907</v>
      </c>
      <c r="C2049">
        <v>36410359</v>
      </c>
      <c r="D2049">
        <v>121548</v>
      </c>
      <c r="E2049">
        <v>1</v>
      </c>
      <c r="F2049">
        <v>1</v>
      </c>
      <c r="G2049">
        <v>1</v>
      </c>
      <c r="H2049">
        <v>1</v>
      </c>
      <c r="I2049" t="s">
        <v>35</v>
      </c>
      <c r="J2049" t="s">
        <v>3</v>
      </c>
      <c r="K2049" t="s">
        <v>515</v>
      </c>
      <c r="L2049">
        <v>608254</v>
      </c>
      <c r="N2049">
        <v>1013</v>
      </c>
      <c r="O2049" t="s">
        <v>516</v>
      </c>
      <c r="P2049" t="s">
        <v>516</v>
      </c>
      <c r="Q2049">
        <v>1</v>
      </c>
      <c r="W2049">
        <v>0</v>
      </c>
      <c r="X2049">
        <v>-185737400</v>
      </c>
      <c r="Y2049">
        <v>0.03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1</v>
      </c>
      <c r="AJ2049">
        <v>1</v>
      </c>
      <c r="AK2049">
        <v>1</v>
      </c>
      <c r="AL2049">
        <v>1</v>
      </c>
      <c r="AN2049">
        <v>0</v>
      </c>
      <c r="AO2049">
        <v>1</v>
      </c>
      <c r="AP2049">
        <v>0</v>
      </c>
      <c r="AQ2049">
        <v>0</v>
      </c>
      <c r="AR2049">
        <v>0</v>
      </c>
      <c r="AS2049" t="s">
        <v>3</v>
      </c>
      <c r="AT2049">
        <v>0.03</v>
      </c>
      <c r="AU2049" t="s">
        <v>3</v>
      </c>
      <c r="AV2049">
        <v>2</v>
      </c>
      <c r="AW2049">
        <v>2</v>
      </c>
      <c r="AX2049">
        <v>36410370</v>
      </c>
      <c r="AY2049">
        <v>1</v>
      </c>
      <c r="AZ2049">
        <v>0</v>
      </c>
      <c r="BA2049">
        <v>2000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CX2049">
        <f>Y2049*Source!I2138</f>
        <v>2.9999999999999997E-4</v>
      </c>
      <c r="CY2049">
        <f>AD2049</f>
        <v>0</v>
      </c>
      <c r="CZ2049">
        <f>AH2049</f>
        <v>0</v>
      </c>
      <c r="DA2049">
        <f>AL2049</f>
        <v>1</v>
      </c>
      <c r="DB2049">
        <f t="shared" si="320"/>
        <v>0</v>
      </c>
      <c r="DC2049">
        <f t="shared" si="321"/>
        <v>0</v>
      </c>
    </row>
    <row r="2050" spans="1:107">
      <c r="A2050">
        <f>ROW(Source!A2138)</f>
        <v>2138</v>
      </c>
      <c r="B2050">
        <v>36401907</v>
      </c>
      <c r="C2050">
        <v>36410359</v>
      </c>
      <c r="D2050">
        <v>29172362</v>
      </c>
      <c r="E2050">
        <v>1</v>
      </c>
      <c r="F2050">
        <v>1</v>
      </c>
      <c r="G2050">
        <v>1</v>
      </c>
      <c r="H2050">
        <v>2</v>
      </c>
      <c r="I2050" t="s">
        <v>690</v>
      </c>
      <c r="J2050" t="s">
        <v>691</v>
      </c>
      <c r="K2050" t="s">
        <v>692</v>
      </c>
      <c r="L2050">
        <v>1368</v>
      </c>
      <c r="N2050">
        <v>1011</v>
      </c>
      <c r="O2050" t="s">
        <v>520</v>
      </c>
      <c r="P2050" t="s">
        <v>520</v>
      </c>
      <c r="Q2050">
        <v>1</v>
      </c>
      <c r="W2050">
        <v>0</v>
      </c>
      <c r="X2050">
        <v>2071614860</v>
      </c>
      <c r="Y2050">
        <v>0.03</v>
      </c>
      <c r="AA2050">
        <v>0</v>
      </c>
      <c r="AB2050">
        <v>1113.56</v>
      </c>
      <c r="AC2050">
        <v>449.82</v>
      </c>
      <c r="AD2050">
        <v>0</v>
      </c>
      <c r="AE2050">
        <v>0</v>
      </c>
      <c r="AF2050">
        <v>134.65</v>
      </c>
      <c r="AG2050">
        <v>13.5</v>
      </c>
      <c r="AH2050">
        <v>0</v>
      </c>
      <c r="AI2050">
        <v>1</v>
      </c>
      <c r="AJ2050">
        <v>8.27</v>
      </c>
      <c r="AK2050">
        <v>33.32</v>
      </c>
      <c r="AL2050">
        <v>1</v>
      </c>
      <c r="AN2050">
        <v>0</v>
      </c>
      <c r="AO2050">
        <v>1</v>
      </c>
      <c r="AP2050">
        <v>0</v>
      </c>
      <c r="AQ2050">
        <v>0</v>
      </c>
      <c r="AR2050">
        <v>0</v>
      </c>
      <c r="AS2050" t="s">
        <v>3</v>
      </c>
      <c r="AT2050">
        <v>0.03</v>
      </c>
      <c r="AU2050" t="s">
        <v>3</v>
      </c>
      <c r="AV2050">
        <v>0</v>
      </c>
      <c r="AW2050">
        <v>2</v>
      </c>
      <c r="AX2050">
        <v>36410371</v>
      </c>
      <c r="AY2050">
        <v>1</v>
      </c>
      <c r="AZ2050">
        <v>0</v>
      </c>
      <c r="BA2050">
        <v>2001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CX2050">
        <f>Y2050*Source!I2138</f>
        <v>2.9999999999999997E-4</v>
      </c>
      <c r="CY2050">
        <f>AB2050</f>
        <v>1113.56</v>
      </c>
      <c r="CZ2050">
        <f>AF2050</f>
        <v>134.65</v>
      </c>
      <c r="DA2050">
        <f>AJ2050</f>
        <v>8.27</v>
      </c>
      <c r="DB2050">
        <f t="shared" si="320"/>
        <v>4.04</v>
      </c>
      <c r="DC2050">
        <f t="shared" si="321"/>
        <v>0.41</v>
      </c>
    </row>
    <row r="2051" spans="1:107">
      <c r="A2051">
        <f>ROW(Source!A2138)</f>
        <v>2138</v>
      </c>
      <c r="B2051">
        <v>36401907</v>
      </c>
      <c r="C2051">
        <v>36410359</v>
      </c>
      <c r="D2051">
        <v>29174913</v>
      </c>
      <c r="E2051">
        <v>1</v>
      </c>
      <c r="F2051">
        <v>1</v>
      </c>
      <c r="G2051">
        <v>1</v>
      </c>
      <c r="H2051">
        <v>2</v>
      </c>
      <c r="I2051" t="s">
        <v>531</v>
      </c>
      <c r="J2051" t="s">
        <v>532</v>
      </c>
      <c r="K2051" t="s">
        <v>533</v>
      </c>
      <c r="L2051">
        <v>1368</v>
      </c>
      <c r="N2051">
        <v>1011</v>
      </c>
      <c r="O2051" t="s">
        <v>520</v>
      </c>
      <c r="P2051" t="s">
        <v>520</v>
      </c>
      <c r="Q2051">
        <v>1</v>
      </c>
      <c r="W2051">
        <v>0</v>
      </c>
      <c r="X2051">
        <v>458544584</v>
      </c>
      <c r="Y2051">
        <v>0.02</v>
      </c>
      <c r="AA2051">
        <v>0</v>
      </c>
      <c r="AB2051">
        <v>932.72</v>
      </c>
      <c r="AC2051">
        <v>386.51</v>
      </c>
      <c r="AD2051">
        <v>0</v>
      </c>
      <c r="AE2051">
        <v>0</v>
      </c>
      <c r="AF2051">
        <v>87.17</v>
      </c>
      <c r="AG2051">
        <v>11.6</v>
      </c>
      <c r="AH2051">
        <v>0</v>
      </c>
      <c r="AI2051">
        <v>1</v>
      </c>
      <c r="AJ2051">
        <v>10.7</v>
      </c>
      <c r="AK2051">
        <v>33.32</v>
      </c>
      <c r="AL2051">
        <v>1</v>
      </c>
      <c r="AN2051">
        <v>0</v>
      </c>
      <c r="AO2051">
        <v>1</v>
      </c>
      <c r="AP2051">
        <v>0</v>
      </c>
      <c r="AQ2051">
        <v>0</v>
      </c>
      <c r="AR2051">
        <v>0</v>
      </c>
      <c r="AS2051" t="s">
        <v>3</v>
      </c>
      <c r="AT2051">
        <v>0.02</v>
      </c>
      <c r="AU2051" t="s">
        <v>3</v>
      </c>
      <c r="AV2051">
        <v>0</v>
      </c>
      <c r="AW2051">
        <v>2</v>
      </c>
      <c r="AX2051">
        <v>36410372</v>
      </c>
      <c r="AY2051">
        <v>1</v>
      </c>
      <c r="AZ2051">
        <v>0</v>
      </c>
      <c r="BA2051">
        <v>2002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CX2051">
        <f>Y2051*Source!I2138</f>
        <v>2.0000000000000001E-4</v>
      </c>
      <c r="CY2051">
        <f>AB2051</f>
        <v>932.72</v>
      </c>
      <c r="CZ2051">
        <f>AF2051</f>
        <v>87.17</v>
      </c>
      <c r="DA2051">
        <f>AJ2051</f>
        <v>10.7</v>
      </c>
      <c r="DB2051">
        <f t="shared" si="320"/>
        <v>1.74</v>
      </c>
      <c r="DC2051">
        <f t="shared" si="321"/>
        <v>0.23</v>
      </c>
    </row>
    <row r="2052" spans="1:107">
      <c r="A2052">
        <f>ROW(Source!A2138)</f>
        <v>2138</v>
      </c>
      <c r="B2052">
        <v>36401907</v>
      </c>
      <c r="C2052">
        <v>36410359</v>
      </c>
      <c r="D2052">
        <v>29149204</v>
      </c>
      <c r="E2052">
        <v>1</v>
      </c>
      <c r="F2052">
        <v>1</v>
      </c>
      <c r="G2052">
        <v>1</v>
      </c>
      <c r="H2052">
        <v>3</v>
      </c>
      <c r="I2052" t="s">
        <v>699</v>
      </c>
      <c r="J2052" t="s">
        <v>700</v>
      </c>
      <c r="K2052" t="s">
        <v>701</v>
      </c>
      <c r="L2052">
        <v>1348</v>
      </c>
      <c r="N2052">
        <v>1009</v>
      </c>
      <c r="O2052" t="s">
        <v>30</v>
      </c>
      <c r="P2052" t="s">
        <v>30</v>
      </c>
      <c r="Q2052">
        <v>1000</v>
      </c>
      <c r="W2052">
        <v>0</v>
      </c>
      <c r="X2052">
        <v>-1132764130</v>
      </c>
      <c r="Y2052">
        <v>3.15E-3</v>
      </c>
      <c r="AA2052">
        <v>4978.46</v>
      </c>
      <c r="AB2052">
        <v>0</v>
      </c>
      <c r="AC2052">
        <v>0</v>
      </c>
      <c r="AD2052">
        <v>0</v>
      </c>
      <c r="AE2052">
        <v>729.98</v>
      </c>
      <c r="AF2052">
        <v>0</v>
      </c>
      <c r="AG2052">
        <v>0</v>
      </c>
      <c r="AH2052">
        <v>0</v>
      </c>
      <c r="AI2052">
        <v>6.82</v>
      </c>
      <c r="AJ2052">
        <v>1</v>
      </c>
      <c r="AK2052">
        <v>1</v>
      </c>
      <c r="AL2052">
        <v>1</v>
      </c>
      <c r="AN2052">
        <v>0</v>
      </c>
      <c r="AO2052">
        <v>1</v>
      </c>
      <c r="AP2052">
        <v>0</v>
      </c>
      <c r="AQ2052">
        <v>0</v>
      </c>
      <c r="AR2052">
        <v>0</v>
      </c>
      <c r="AS2052" t="s">
        <v>3</v>
      </c>
      <c r="AT2052">
        <v>3.15E-3</v>
      </c>
      <c r="AU2052" t="s">
        <v>3</v>
      </c>
      <c r="AV2052">
        <v>0</v>
      </c>
      <c r="AW2052">
        <v>2</v>
      </c>
      <c r="AX2052">
        <v>36410373</v>
      </c>
      <c r="AY2052">
        <v>1</v>
      </c>
      <c r="AZ2052">
        <v>0</v>
      </c>
      <c r="BA2052">
        <v>2003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CX2052">
        <f>Y2052*Source!I2138</f>
        <v>3.15E-5</v>
      </c>
      <c r="CY2052">
        <f>AA2052</f>
        <v>4978.46</v>
      </c>
      <c r="CZ2052">
        <f>AE2052</f>
        <v>729.98</v>
      </c>
      <c r="DA2052">
        <f>AI2052</f>
        <v>6.82</v>
      </c>
      <c r="DB2052">
        <f t="shared" si="320"/>
        <v>2.2999999999999998</v>
      </c>
      <c r="DC2052">
        <f t="shared" si="321"/>
        <v>0</v>
      </c>
    </row>
    <row r="2053" spans="1:107">
      <c r="A2053">
        <f>ROW(Source!A2138)</f>
        <v>2138</v>
      </c>
      <c r="B2053">
        <v>36401907</v>
      </c>
      <c r="C2053">
        <v>36410359</v>
      </c>
      <c r="D2053">
        <v>29156142</v>
      </c>
      <c r="E2053">
        <v>1</v>
      </c>
      <c r="F2053">
        <v>1</v>
      </c>
      <c r="G2053">
        <v>1</v>
      </c>
      <c r="H2053">
        <v>3</v>
      </c>
      <c r="I2053" t="s">
        <v>230</v>
      </c>
      <c r="J2053" t="s">
        <v>233</v>
      </c>
      <c r="K2053" t="s">
        <v>231</v>
      </c>
      <c r="L2053">
        <v>1356</v>
      </c>
      <c r="N2053">
        <v>1010</v>
      </c>
      <c r="O2053" t="s">
        <v>232</v>
      </c>
      <c r="P2053" t="s">
        <v>232</v>
      </c>
      <c r="Q2053">
        <v>1000</v>
      </c>
      <c r="W2053">
        <v>0</v>
      </c>
      <c r="X2053">
        <v>-1152774928</v>
      </c>
      <c r="Y2053">
        <v>0.1</v>
      </c>
      <c r="AA2053">
        <v>5955.29</v>
      </c>
      <c r="AB2053">
        <v>0</v>
      </c>
      <c r="AC2053">
        <v>0</v>
      </c>
      <c r="AD2053">
        <v>0</v>
      </c>
      <c r="AE2053">
        <v>1998.42</v>
      </c>
      <c r="AF2053">
        <v>0</v>
      </c>
      <c r="AG2053">
        <v>0</v>
      </c>
      <c r="AH2053">
        <v>0</v>
      </c>
      <c r="AI2053">
        <v>2.98</v>
      </c>
      <c r="AJ2053">
        <v>1</v>
      </c>
      <c r="AK2053">
        <v>1</v>
      </c>
      <c r="AL2053">
        <v>1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 t="s">
        <v>3</v>
      </c>
      <c r="AT2053">
        <v>0.1</v>
      </c>
      <c r="AU2053" t="s">
        <v>3</v>
      </c>
      <c r="AV2053">
        <v>0</v>
      </c>
      <c r="AW2053">
        <v>1</v>
      </c>
      <c r="AX2053">
        <v>-1</v>
      </c>
      <c r="AY2053">
        <v>0</v>
      </c>
      <c r="AZ2053">
        <v>0</v>
      </c>
      <c r="BA2053" t="s">
        <v>3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CX2053">
        <f>Y2053*Source!I2138</f>
        <v>1E-3</v>
      </c>
      <c r="CY2053">
        <f>AA2053</f>
        <v>5955.29</v>
      </c>
      <c r="CZ2053">
        <f>AE2053</f>
        <v>1998.42</v>
      </c>
      <c r="DA2053">
        <f>AI2053</f>
        <v>2.98</v>
      </c>
      <c r="DB2053">
        <f t="shared" si="320"/>
        <v>199.84</v>
      </c>
      <c r="DC2053">
        <f t="shared" si="321"/>
        <v>0</v>
      </c>
    </row>
    <row r="2054" spans="1:107">
      <c r="A2054">
        <f>ROW(Source!A2138)</f>
        <v>2138</v>
      </c>
      <c r="B2054">
        <v>36401907</v>
      </c>
      <c r="C2054">
        <v>36410359</v>
      </c>
      <c r="D2054">
        <v>29170678</v>
      </c>
      <c r="E2054">
        <v>1</v>
      </c>
      <c r="F2054">
        <v>1</v>
      </c>
      <c r="G2054">
        <v>1</v>
      </c>
      <c r="H2054">
        <v>3</v>
      </c>
      <c r="I2054" t="s">
        <v>702</v>
      </c>
      <c r="J2054" t="s">
        <v>703</v>
      </c>
      <c r="K2054" t="s">
        <v>704</v>
      </c>
      <c r="L2054">
        <v>1354</v>
      </c>
      <c r="N2054">
        <v>1010</v>
      </c>
      <c r="O2054" t="s">
        <v>237</v>
      </c>
      <c r="P2054" t="s">
        <v>237</v>
      </c>
      <c r="Q2054">
        <v>1</v>
      </c>
      <c r="W2054">
        <v>0</v>
      </c>
      <c r="X2054">
        <v>-808655695</v>
      </c>
      <c r="Y2054">
        <v>102</v>
      </c>
      <c r="AA2054">
        <v>0.69</v>
      </c>
      <c r="AB2054">
        <v>0</v>
      </c>
      <c r="AC2054">
        <v>0</v>
      </c>
      <c r="AD2054">
        <v>0</v>
      </c>
      <c r="AE2054">
        <v>0.28000000000000003</v>
      </c>
      <c r="AF2054">
        <v>0</v>
      </c>
      <c r="AG2054">
        <v>0</v>
      </c>
      <c r="AH2054">
        <v>0</v>
      </c>
      <c r="AI2054">
        <v>2.46</v>
      </c>
      <c r="AJ2054">
        <v>1</v>
      </c>
      <c r="AK2054">
        <v>1</v>
      </c>
      <c r="AL2054">
        <v>1</v>
      </c>
      <c r="AN2054">
        <v>0</v>
      </c>
      <c r="AO2054">
        <v>1</v>
      </c>
      <c r="AP2054">
        <v>0</v>
      </c>
      <c r="AQ2054">
        <v>0</v>
      </c>
      <c r="AR2054">
        <v>0</v>
      </c>
      <c r="AS2054" t="s">
        <v>3</v>
      </c>
      <c r="AT2054">
        <v>102</v>
      </c>
      <c r="AU2054" t="s">
        <v>3</v>
      </c>
      <c r="AV2054">
        <v>0</v>
      </c>
      <c r="AW2054">
        <v>2</v>
      </c>
      <c r="AX2054">
        <v>36410374</v>
      </c>
      <c r="AY2054">
        <v>1</v>
      </c>
      <c r="AZ2054">
        <v>0</v>
      </c>
      <c r="BA2054">
        <v>2004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CX2054">
        <f>Y2054*Source!I2138</f>
        <v>1.02</v>
      </c>
      <c r="CY2054">
        <f>AA2054</f>
        <v>0.69</v>
      </c>
      <c r="CZ2054">
        <f>AE2054</f>
        <v>0.28000000000000003</v>
      </c>
      <c r="DA2054">
        <f>AI2054</f>
        <v>2.46</v>
      </c>
      <c r="DB2054">
        <f t="shared" si="320"/>
        <v>28.56</v>
      </c>
      <c r="DC2054">
        <f t="shared" si="321"/>
        <v>0</v>
      </c>
    </row>
    <row r="2055" spans="1:107">
      <c r="A2055">
        <f>ROW(Source!A2138)</f>
        <v>2138</v>
      </c>
      <c r="B2055">
        <v>36401907</v>
      </c>
      <c r="C2055">
        <v>36410359</v>
      </c>
      <c r="D2055">
        <v>29169278</v>
      </c>
      <c r="E2055">
        <v>1</v>
      </c>
      <c r="F2055">
        <v>1</v>
      </c>
      <c r="G2055">
        <v>1</v>
      </c>
      <c r="H2055">
        <v>3</v>
      </c>
      <c r="I2055" t="s">
        <v>245</v>
      </c>
      <c r="J2055" t="s">
        <v>247</v>
      </c>
      <c r="K2055" t="s">
        <v>246</v>
      </c>
      <c r="L2055">
        <v>1354</v>
      </c>
      <c r="N2055">
        <v>1010</v>
      </c>
      <c r="O2055" t="s">
        <v>237</v>
      </c>
      <c r="P2055" t="s">
        <v>237</v>
      </c>
      <c r="Q2055">
        <v>1</v>
      </c>
      <c r="W2055">
        <v>0</v>
      </c>
      <c r="X2055">
        <v>-1190793685</v>
      </c>
      <c r="Y2055">
        <v>100</v>
      </c>
      <c r="AA2055">
        <v>76.47</v>
      </c>
      <c r="AB2055">
        <v>0</v>
      </c>
      <c r="AC2055">
        <v>0</v>
      </c>
      <c r="AD2055">
        <v>0</v>
      </c>
      <c r="AE2055">
        <v>8.81</v>
      </c>
      <c r="AF2055">
        <v>0</v>
      </c>
      <c r="AG2055">
        <v>0</v>
      </c>
      <c r="AH2055">
        <v>0</v>
      </c>
      <c r="AI2055">
        <v>8.68</v>
      </c>
      <c r="AJ2055">
        <v>1</v>
      </c>
      <c r="AK2055">
        <v>1</v>
      </c>
      <c r="AL2055">
        <v>1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 t="s">
        <v>3</v>
      </c>
      <c r="AT2055">
        <v>100</v>
      </c>
      <c r="AU2055" t="s">
        <v>3</v>
      </c>
      <c r="AV2055">
        <v>0</v>
      </c>
      <c r="AW2055">
        <v>1</v>
      </c>
      <c r="AX2055">
        <v>-1</v>
      </c>
      <c r="AY2055">
        <v>0</v>
      </c>
      <c r="AZ2055">
        <v>0</v>
      </c>
      <c r="BA2055" t="s">
        <v>3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CX2055">
        <f>Y2055*Source!I2138</f>
        <v>1</v>
      </c>
      <c r="CY2055">
        <f>AA2055</f>
        <v>76.47</v>
      </c>
      <c r="CZ2055">
        <f>AE2055</f>
        <v>8.81</v>
      </c>
      <c r="DA2055">
        <f>AI2055</f>
        <v>8.68</v>
      </c>
      <c r="DB2055">
        <f t="shared" si="320"/>
        <v>881</v>
      </c>
      <c r="DC2055">
        <f t="shared" si="321"/>
        <v>0</v>
      </c>
    </row>
    <row r="2056" spans="1:107">
      <c r="A2056">
        <f>ROW(Source!A2138)</f>
        <v>2138</v>
      </c>
      <c r="B2056">
        <v>36401907</v>
      </c>
      <c r="C2056">
        <v>36410359</v>
      </c>
      <c r="D2056">
        <v>29171808</v>
      </c>
      <c r="E2056">
        <v>1</v>
      </c>
      <c r="F2056">
        <v>1</v>
      </c>
      <c r="G2056">
        <v>1</v>
      </c>
      <c r="H2056">
        <v>3</v>
      </c>
      <c r="I2056" t="s">
        <v>705</v>
      </c>
      <c r="J2056" t="s">
        <v>706</v>
      </c>
      <c r="K2056" t="s">
        <v>707</v>
      </c>
      <c r="L2056">
        <v>1374</v>
      </c>
      <c r="N2056">
        <v>1013</v>
      </c>
      <c r="O2056" t="s">
        <v>708</v>
      </c>
      <c r="P2056" t="s">
        <v>708</v>
      </c>
      <c r="Q2056">
        <v>1</v>
      </c>
      <c r="W2056">
        <v>0</v>
      </c>
      <c r="X2056">
        <v>-915781824</v>
      </c>
      <c r="Y2056">
        <v>5.21</v>
      </c>
      <c r="AA2056">
        <v>1</v>
      </c>
      <c r="AB2056">
        <v>0</v>
      </c>
      <c r="AC2056">
        <v>0</v>
      </c>
      <c r="AD2056">
        <v>0</v>
      </c>
      <c r="AE2056">
        <v>1</v>
      </c>
      <c r="AF2056">
        <v>0</v>
      </c>
      <c r="AG2056">
        <v>0</v>
      </c>
      <c r="AH2056">
        <v>0</v>
      </c>
      <c r="AI2056">
        <v>1</v>
      </c>
      <c r="AJ2056">
        <v>1</v>
      </c>
      <c r="AK2056">
        <v>1</v>
      </c>
      <c r="AL2056">
        <v>1</v>
      </c>
      <c r="AN2056">
        <v>0</v>
      </c>
      <c r="AO2056">
        <v>1</v>
      </c>
      <c r="AP2056">
        <v>0</v>
      </c>
      <c r="AQ2056">
        <v>0</v>
      </c>
      <c r="AR2056">
        <v>0</v>
      </c>
      <c r="AS2056" t="s">
        <v>3</v>
      </c>
      <c r="AT2056">
        <v>5.21</v>
      </c>
      <c r="AU2056" t="s">
        <v>3</v>
      </c>
      <c r="AV2056">
        <v>0</v>
      </c>
      <c r="AW2056">
        <v>2</v>
      </c>
      <c r="AX2056">
        <v>36410375</v>
      </c>
      <c r="AY2056">
        <v>1</v>
      </c>
      <c r="AZ2056">
        <v>0</v>
      </c>
      <c r="BA2056">
        <v>2005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CX2056">
        <f>Y2056*Source!I2138</f>
        <v>5.21E-2</v>
      </c>
      <c r="CY2056">
        <f>AA2056</f>
        <v>1</v>
      </c>
      <c r="CZ2056">
        <f>AE2056</f>
        <v>1</v>
      </c>
      <c r="DA2056">
        <f>AI2056</f>
        <v>1</v>
      </c>
      <c r="DB2056">
        <f t="shared" si="320"/>
        <v>5.21</v>
      </c>
      <c r="DC2056">
        <f t="shared" si="321"/>
        <v>0</v>
      </c>
    </row>
    <row r="2057" spans="1:107">
      <c r="A2057">
        <f>ROW(Source!A2141)</f>
        <v>2141</v>
      </c>
      <c r="B2057">
        <v>36401907</v>
      </c>
      <c r="C2057">
        <v>36410378</v>
      </c>
      <c r="D2057">
        <v>18407546</v>
      </c>
      <c r="E2057">
        <v>1</v>
      </c>
      <c r="F2057">
        <v>1</v>
      </c>
      <c r="G2057">
        <v>1</v>
      </c>
      <c r="H2057">
        <v>1</v>
      </c>
      <c r="I2057" t="s">
        <v>776</v>
      </c>
      <c r="J2057" t="s">
        <v>3</v>
      </c>
      <c r="K2057" t="s">
        <v>777</v>
      </c>
      <c r="L2057">
        <v>1369</v>
      </c>
      <c r="N2057">
        <v>1013</v>
      </c>
      <c r="O2057" t="s">
        <v>514</v>
      </c>
      <c r="P2057" t="s">
        <v>514</v>
      </c>
      <c r="Q2057">
        <v>1</v>
      </c>
      <c r="W2057">
        <v>0</v>
      </c>
      <c r="X2057">
        <v>1709986911</v>
      </c>
      <c r="Y2057">
        <v>117.82899999999998</v>
      </c>
      <c r="AA2057">
        <v>0</v>
      </c>
      <c r="AB2057">
        <v>0</v>
      </c>
      <c r="AC2057">
        <v>0</v>
      </c>
      <c r="AD2057">
        <v>300.24</v>
      </c>
      <c r="AE2057">
        <v>0</v>
      </c>
      <c r="AF2057">
        <v>0</v>
      </c>
      <c r="AG2057">
        <v>0</v>
      </c>
      <c r="AH2057">
        <v>300.24</v>
      </c>
      <c r="AI2057">
        <v>1</v>
      </c>
      <c r="AJ2057">
        <v>1</v>
      </c>
      <c r="AK2057">
        <v>1</v>
      </c>
      <c r="AL2057">
        <v>1</v>
      </c>
      <c r="AN2057">
        <v>0</v>
      </c>
      <c r="AO2057">
        <v>1</v>
      </c>
      <c r="AP2057">
        <v>1</v>
      </c>
      <c r="AQ2057">
        <v>0</v>
      </c>
      <c r="AR2057">
        <v>0</v>
      </c>
      <c r="AS2057" t="s">
        <v>3</v>
      </c>
      <c r="AT2057">
        <v>102.46</v>
      </c>
      <c r="AU2057" t="s">
        <v>134</v>
      </c>
      <c r="AV2057">
        <v>1</v>
      </c>
      <c r="AW2057">
        <v>2</v>
      </c>
      <c r="AX2057">
        <v>36410385</v>
      </c>
      <c r="AY2057">
        <v>2</v>
      </c>
      <c r="AZ2057">
        <v>131072</v>
      </c>
      <c r="BA2057">
        <v>2006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CX2057">
        <f>Y2057*Source!I2141</f>
        <v>16.49606</v>
      </c>
      <c r="CY2057">
        <f>AD2057</f>
        <v>300.24</v>
      </c>
      <c r="CZ2057">
        <f>AH2057</f>
        <v>300.24</v>
      </c>
      <c r="DA2057">
        <f>AL2057</f>
        <v>1</v>
      </c>
      <c r="DB2057">
        <f>ROUND((ROUND(AT2057*CZ2057,2)*1.15),2)</f>
        <v>35376.980000000003</v>
      </c>
      <c r="DC2057">
        <f>ROUND((ROUND(AT2057*AG2057,2)*1.15),2)</f>
        <v>0</v>
      </c>
    </row>
    <row r="2058" spans="1:107">
      <c r="A2058">
        <f>ROW(Source!A2141)</f>
        <v>2141</v>
      </c>
      <c r="B2058">
        <v>36401907</v>
      </c>
      <c r="C2058">
        <v>36410378</v>
      </c>
      <c r="D2058">
        <v>121548</v>
      </c>
      <c r="E2058">
        <v>1</v>
      </c>
      <c r="F2058">
        <v>1</v>
      </c>
      <c r="G2058">
        <v>1</v>
      </c>
      <c r="H2058">
        <v>1</v>
      </c>
      <c r="I2058" t="s">
        <v>35</v>
      </c>
      <c r="J2058" t="s">
        <v>3</v>
      </c>
      <c r="K2058" t="s">
        <v>515</v>
      </c>
      <c r="L2058">
        <v>608254</v>
      </c>
      <c r="N2058">
        <v>1013</v>
      </c>
      <c r="O2058" t="s">
        <v>516</v>
      </c>
      <c r="P2058" t="s">
        <v>516</v>
      </c>
      <c r="Q2058">
        <v>1</v>
      </c>
      <c r="W2058">
        <v>0</v>
      </c>
      <c r="X2058">
        <v>-185737400</v>
      </c>
      <c r="Y2058">
        <v>0.95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1</v>
      </c>
      <c r="AJ2058">
        <v>1</v>
      </c>
      <c r="AK2058">
        <v>1</v>
      </c>
      <c r="AL2058">
        <v>1</v>
      </c>
      <c r="AN2058">
        <v>0</v>
      </c>
      <c r="AO2058">
        <v>1</v>
      </c>
      <c r="AP2058">
        <v>1</v>
      </c>
      <c r="AQ2058">
        <v>0</v>
      </c>
      <c r="AR2058">
        <v>0</v>
      </c>
      <c r="AS2058" t="s">
        <v>3</v>
      </c>
      <c r="AT2058">
        <v>0.76</v>
      </c>
      <c r="AU2058" t="s">
        <v>133</v>
      </c>
      <c r="AV2058">
        <v>2</v>
      </c>
      <c r="AW2058">
        <v>2</v>
      </c>
      <c r="AX2058">
        <v>36410386</v>
      </c>
      <c r="AY2058">
        <v>1</v>
      </c>
      <c r="AZ2058">
        <v>0</v>
      </c>
      <c r="BA2058">
        <v>2007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CX2058">
        <f>Y2058*Source!I2141</f>
        <v>0.13300000000000001</v>
      </c>
      <c r="CY2058">
        <f>AD2058</f>
        <v>0</v>
      </c>
      <c r="CZ2058">
        <f>AH2058</f>
        <v>0</v>
      </c>
      <c r="DA2058">
        <f>AL2058</f>
        <v>1</v>
      </c>
      <c r="DB2058">
        <f>ROUND((ROUND(AT2058*CZ2058,2)*1.25),2)</f>
        <v>0</v>
      </c>
      <c r="DC2058">
        <f>ROUND((ROUND(AT2058*AG2058,2)*1.25),2)</f>
        <v>0</v>
      </c>
    </row>
    <row r="2059" spans="1:107">
      <c r="A2059">
        <f>ROW(Source!A2141)</f>
        <v>2141</v>
      </c>
      <c r="B2059">
        <v>36401907</v>
      </c>
      <c r="C2059">
        <v>36410378</v>
      </c>
      <c r="D2059">
        <v>29172556</v>
      </c>
      <c r="E2059">
        <v>1</v>
      </c>
      <c r="F2059">
        <v>1</v>
      </c>
      <c r="G2059">
        <v>1</v>
      </c>
      <c r="H2059">
        <v>2</v>
      </c>
      <c r="I2059" t="s">
        <v>517</v>
      </c>
      <c r="J2059" t="s">
        <v>518</v>
      </c>
      <c r="K2059" t="s">
        <v>519</v>
      </c>
      <c r="L2059">
        <v>1368</v>
      </c>
      <c r="N2059">
        <v>1011</v>
      </c>
      <c r="O2059" t="s">
        <v>520</v>
      </c>
      <c r="P2059" t="s">
        <v>520</v>
      </c>
      <c r="Q2059">
        <v>1</v>
      </c>
      <c r="W2059">
        <v>0</v>
      </c>
      <c r="X2059">
        <v>-1302720870</v>
      </c>
      <c r="Y2059">
        <v>0.95</v>
      </c>
      <c r="AA2059">
        <v>0</v>
      </c>
      <c r="AB2059">
        <v>466.71</v>
      </c>
      <c r="AC2059">
        <v>449.82</v>
      </c>
      <c r="AD2059">
        <v>0</v>
      </c>
      <c r="AE2059">
        <v>0</v>
      </c>
      <c r="AF2059">
        <v>31.26</v>
      </c>
      <c r="AG2059">
        <v>13.5</v>
      </c>
      <c r="AH2059">
        <v>0</v>
      </c>
      <c r="AI2059">
        <v>1</v>
      </c>
      <c r="AJ2059">
        <v>14.93</v>
      </c>
      <c r="AK2059">
        <v>33.32</v>
      </c>
      <c r="AL2059">
        <v>1</v>
      </c>
      <c r="AN2059">
        <v>0</v>
      </c>
      <c r="AO2059">
        <v>1</v>
      </c>
      <c r="AP2059">
        <v>1</v>
      </c>
      <c r="AQ2059">
        <v>0</v>
      </c>
      <c r="AR2059">
        <v>0</v>
      </c>
      <c r="AS2059" t="s">
        <v>3</v>
      </c>
      <c r="AT2059">
        <v>0.76</v>
      </c>
      <c r="AU2059" t="s">
        <v>133</v>
      </c>
      <c r="AV2059">
        <v>0</v>
      </c>
      <c r="AW2059">
        <v>2</v>
      </c>
      <c r="AX2059">
        <v>36410387</v>
      </c>
      <c r="AY2059">
        <v>1</v>
      </c>
      <c r="AZ2059">
        <v>0</v>
      </c>
      <c r="BA2059">
        <v>2008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CX2059">
        <f>Y2059*Source!I2141</f>
        <v>0.13300000000000001</v>
      </c>
      <c r="CY2059">
        <f>AB2059</f>
        <v>466.71</v>
      </c>
      <c r="CZ2059">
        <f>AF2059</f>
        <v>31.26</v>
      </c>
      <c r="DA2059">
        <f>AJ2059</f>
        <v>14.93</v>
      </c>
      <c r="DB2059">
        <f>ROUND((ROUND(AT2059*CZ2059,2)*1.25),2)</f>
        <v>29.7</v>
      </c>
      <c r="DC2059">
        <f>ROUND((ROUND(AT2059*AG2059,2)*1.25),2)</f>
        <v>12.83</v>
      </c>
    </row>
    <row r="2060" spans="1:107">
      <c r="A2060">
        <f>ROW(Source!A2141)</f>
        <v>2141</v>
      </c>
      <c r="B2060">
        <v>36401907</v>
      </c>
      <c r="C2060">
        <v>36410378</v>
      </c>
      <c r="D2060">
        <v>29174500</v>
      </c>
      <c r="E2060">
        <v>1</v>
      </c>
      <c r="F2060">
        <v>1</v>
      </c>
      <c r="G2060">
        <v>1</v>
      </c>
      <c r="H2060">
        <v>2</v>
      </c>
      <c r="I2060" t="s">
        <v>599</v>
      </c>
      <c r="J2060" t="s">
        <v>600</v>
      </c>
      <c r="K2060" t="s">
        <v>601</v>
      </c>
      <c r="L2060">
        <v>1368</v>
      </c>
      <c r="N2060">
        <v>1011</v>
      </c>
      <c r="O2060" t="s">
        <v>520</v>
      </c>
      <c r="P2060" t="s">
        <v>520</v>
      </c>
      <c r="Q2060">
        <v>1</v>
      </c>
      <c r="W2060">
        <v>0</v>
      </c>
      <c r="X2060">
        <v>-239831557</v>
      </c>
      <c r="Y2060">
        <v>6.6875</v>
      </c>
      <c r="AA2060">
        <v>0</v>
      </c>
      <c r="AB2060">
        <v>7.33</v>
      </c>
      <c r="AC2060">
        <v>0</v>
      </c>
      <c r="AD2060">
        <v>0</v>
      </c>
      <c r="AE2060">
        <v>0</v>
      </c>
      <c r="AF2060">
        <v>1.95</v>
      </c>
      <c r="AG2060">
        <v>0</v>
      </c>
      <c r="AH2060">
        <v>0</v>
      </c>
      <c r="AI2060">
        <v>1</v>
      </c>
      <c r="AJ2060">
        <v>3.76</v>
      </c>
      <c r="AK2060">
        <v>33.32</v>
      </c>
      <c r="AL2060">
        <v>1</v>
      </c>
      <c r="AN2060">
        <v>0</v>
      </c>
      <c r="AO2060">
        <v>1</v>
      </c>
      <c r="AP2060">
        <v>1</v>
      </c>
      <c r="AQ2060">
        <v>0</v>
      </c>
      <c r="AR2060">
        <v>0</v>
      </c>
      <c r="AS2060" t="s">
        <v>3</v>
      </c>
      <c r="AT2060">
        <v>5.35</v>
      </c>
      <c r="AU2060" t="s">
        <v>133</v>
      </c>
      <c r="AV2060">
        <v>0</v>
      </c>
      <c r="AW2060">
        <v>2</v>
      </c>
      <c r="AX2060">
        <v>36410388</v>
      </c>
      <c r="AY2060">
        <v>1</v>
      </c>
      <c r="AZ2060">
        <v>0</v>
      </c>
      <c r="BA2060">
        <v>2009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CX2060">
        <f>Y2060*Source!I2141</f>
        <v>0.93625000000000014</v>
      </c>
      <c r="CY2060">
        <f>AB2060</f>
        <v>7.33</v>
      </c>
      <c r="CZ2060">
        <f>AF2060</f>
        <v>1.95</v>
      </c>
      <c r="DA2060">
        <f>AJ2060</f>
        <v>3.76</v>
      </c>
      <c r="DB2060">
        <f>ROUND((ROUND(AT2060*CZ2060,2)*1.25),2)</f>
        <v>13.04</v>
      </c>
      <c r="DC2060">
        <f>ROUND((ROUND(AT2060*AG2060,2)*1.25),2)</f>
        <v>0</v>
      </c>
    </row>
    <row r="2061" spans="1:107">
      <c r="A2061">
        <f>ROW(Source!A2141)</f>
        <v>2141</v>
      </c>
      <c r="B2061">
        <v>36401907</v>
      </c>
      <c r="C2061">
        <v>36410378</v>
      </c>
      <c r="D2061">
        <v>29174913</v>
      </c>
      <c r="E2061">
        <v>1</v>
      </c>
      <c r="F2061">
        <v>1</v>
      </c>
      <c r="G2061">
        <v>1</v>
      </c>
      <c r="H2061">
        <v>2</v>
      </c>
      <c r="I2061" t="s">
        <v>531</v>
      </c>
      <c r="J2061" t="s">
        <v>532</v>
      </c>
      <c r="K2061" t="s">
        <v>533</v>
      </c>
      <c r="L2061">
        <v>1368</v>
      </c>
      <c r="N2061">
        <v>1011</v>
      </c>
      <c r="O2061" t="s">
        <v>520</v>
      </c>
      <c r="P2061" t="s">
        <v>520</v>
      </c>
      <c r="Q2061">
        <v>1</v>
      </c>
      <c r="W2061">
        <v>0</v>
      </c>
      <c r="X2061">
        <v>458544584</v>
      </c>
      <c r="Y2061">
        <v>5.7249999999999996</v>
      </c>
      <c r="AA2061">
        <v>0</v>
      </c>
      <c r="AB2061">
        <v>932.72</v>
      </c>
      <c r="AC2061">
        <v>386.51</v>
      </c>
      <c r="AD2061">
        <v>0</v>
      </c>
      <c r="AE2061">
        <v>0</v>
      </c>
      <c r="AF2061">
        <v>87.17</v>
      </c>
      <c r="AG2061">
        <v>11.6</v>
      </c>
      <c r="AH2061">
        <v>0</v>
      </c>
      <c r="AI2061">
        <v>1</v>
      </c>
      <c r="AJ2061">
        <v>10.7</v>
      </c>
      <c r="AK2061">
        <v>33.32</v>
      </c>
      <c r="AL2061">
        <v>1</v>
      </c>
      <c r="AN2061">
        <v>0</v>
      </c>
      <c r="AO2061">
        <v>1</v>
      </c>
      <c r="AP2061">
        <v>1</v>
      </c>
      <c r="AQ2061">
        <v>0</v>
      </c>
      <c r="AR2061">
        <v>0</v>
      </c>
      <c r="AS2061" t="s">
        <v>3</v>
      </c>
      <c r="AT2061">
        <v>4.58</v>
      </c>
      <c r="AU2061" t="s">
        <v>133</v>
      </c>
      <c r="AV2061">
        <v>0</v>
      </c>
      <c r="AW2061">
        <v>2</v>
      </c>
      <c r="AX2061">
        <v>36410389</v>
      </c>
      <c r="AY2061">
        <v>1</v>
      </c>
      <c r="AZ2061">
        <v>0</v>
      </c>
      <c r="BA2061">
        <v>2010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CX2061">
        <f>Y2061*Source!I2141</f>
        <v>0.80149999999999999</v>
      </c>
      <c r="CY2061">
        <f>AB2061</f>
        <v>932.72</v>
      </c>
      <c r="CZ2061">
        <f>AF2061</f>
        <v>87.17</v>
      </c>
      <c r="DA2061">
        <f>AJ2061</f>
        <v>10.7</v>
      </c>
      <c r="DB2061">
        <f>ROUND((ROUND(AT2061*CZ2061,2)*1.25),2)</f>
        <v>499.05</v>
      </c>
      <c r="DC2061">
        <f>ROUND((ROUND(AT2061*AG2061,2)*1.25),2)</f>
        <v>66.41</v>
      </c>
    </row>
    <row r="2062" spans="1:107">
      <c r="A2062">
        <f>ROW(Source!A2141)</f>
        <v>2141</v>
      </c>
      <c r="B2062">
        <v>36401907</v>
      </c>
      <c r="C2062">
        <v>36410378</v>
      </c>
      <c r="D2062">
        <v>29109671</v>
      </c>
      <c r="E2062">
        <v>1</v>
      </c>
      <c r="F2062">
        <v>1</v>
      </c>
      <c r="G2062">
        <v>1</v>
      </c>
      <c r="H2062">
        <v>3</v>
      </c>
      <c r="I2062" t="s">
        <v>778</v>
      </c>
      <c r="J2062" t="s">
        <v>779</v>
      </c>
      <c r="K2062" t="s">
        <v>780</v>
      </c>
      <c r="L2062">
        <v>1327</v>
      </c>
      <c r="N2062">
        <v>1005</v>
      </c>
      <c r="O2062" t="s">
        <v>155</v>
      </c>
      <c r="P2062" t="s">
        <v>155</v>
      </c>
      <c r="Q2062">
        <v>1</v>
      </c>
      <c r="W2062">
        <v>0</v>
      </c>
      <c r="X2062">
        <v>1862876160</v>
      </c>
      <c r="Y2062">
        <v>103</v>
      </c>
      <c r="AA2062">
        <v>246.76</v>
      </c>
      <c r="AB2062">
        <v>0</v>
      </c>
      <c r="AC2062">
        <v>0</v>
      </c>
      <c r="AD2062">
        <v>0</v>
      </c>
      <c r="AE2062">
        <v>51.95</v>
      </c>
      <c r="AF2062">
        <v>0</v>
      </c>
      <c r="AG2062">
        <v>0</v>
      </c>
      <c r="AH2062">
        <v>0</v>
      </c>
      <c r="AI2062">
        <v>4.75</v>
      </c>
      <c r="AJ2062">
        <v>1</v>
      </c>
      <c r="AK2062">
        <v>1</v>
      </c>
      <c r="AL2062">
        <v>1</v>
      </c>
      <c r="AN2062">
        <v>0</v>
      </c>
      <c r="AO2062">
        <v>1</v>
      </c>
      <c r="AP2062">
        <v>0</v>
      </c>
      <c r="AQ2062">
        <v>0</v>
      </c>
      <c r="AR2062">
        <v>0</v>
      </c>
      <c r="AS2062" t="s">
        <v>3</v>
      </c>
      <c r="AT2062">
        <v>103</v>
      </c>
      <c r="AU2062" t="s">
        <v>3</v>
      </c>
      <c r="AV2062">
        <v>0</v>
      </c>
      <c r="AW2062">
        <v>2</v>
      </c>
      <c r="AX2062">
        <v>36410390</v>
      </c>
      <c r="AY2062">
        <v>1</v>
      </c>
      <c r="AZ2062">
        <v>0</v>
      </c>
      <c r="BA2062">
        <v>2011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CX2062">
        <f>Y2062*Source!I2141</f>
        <v>14.420000000000002</v>
      </c>
      <c r="CY2062">
        <f>AA2062</f>
        <v>246.76</v>
      </c>
      <c r="CZ2062">
        <f>AE2062</f>
        <v>51.95</v>
      </c>
      <c r="DA2062">
        <f>AI2062</f>
        <v>4.75</v>
      </c>
      <c r="DB2062">
        <f t="shared" ref="DB2062:DB2105" si="322">ROUND(ROUND(AT2062*CZ2062,2),2)</f>
        <v>5350.85</v>
      </c>
      <c r="DC2062">
        <f t="shared" ref="DC2062:DC2105" si="323">ROUND(ROUND(AT2062*AG2062,2),2)</f>
        <v>0</v>
      </c>
    </row>
    <row r="2063" spans="1:107">
      <c r="A2063">
        <f>ROW(Source!A2142)</f>
        <v>2142</v>
      </c>
      <c r="B2063">
        <v>36401907</v>
      </c>
      <c r="C2063">
        <v>36410391</v>
      </c>
      <c r="D2063">
        <v>29364679</v>
      </c>
      <c r="E2063">
        <v>1</v>
      </c>
      <c r="F2063">
        <v>1</v>
      </c>
      <c r="G2063">
        <v>1</v>
      </c>
      <c r="H2063">
        <v>1</v>
      </c>
      <c r="I2063" t="s">
        <v>688</v>
      </c>
      <c r="J2063" t="s">
        <v>3</v>
      </c>
      <c r="K2063" t="s">
        <v>689</v>
      </c>
      <c r="L2063">
        <v>1369</v>
      </c>
      <c r="N2063">
        <v>1013</v>
      </c>
      <c r="O2063" t="s">
        <v>514</v>
      </c>
      <c r="P2063" t="s">
        <v>514</v>
      </c>
      <c r="Q2063">
        <v>1</v>
      </c>
      <c r="W2063">
        <v>0</v>
      </c>
      <c r="X2063">
        <v>931378261</v>
      </c>
      <c r="Y2063">
        <v>131.19999999999999</v>
      </c>
      <c r="AA2063">
        <v>0</v>
      </c>
      <c r="AB2063">
        <v>0</v>
      </c>
      <c r="AC2063">
        <v>0</v>
      </c>
      <c r="AD2063">
        <v>316.85000000000002</v>
      </c>
      <c r="AE2063">
        <v>0</v>
      </c>
      <c r="AF2063">
        <v>0</v>
      </c>
      <c r="AG2063">
        <v>0</v>
      </c>
      <c r="AH2063">
        <v>316.85000000000002</v>
      </c>
      <c r="AI2063">
        <v>1</v>
      </c>
      <c r="AJ2063">
        <v>1</v>
      </c>
      <c r="AK2063">
        <v>1</v>
      </c>
      <c r="AL2063">
        <v>1</v>
      </c>
      <c r="AN2063">
        <v>0</v>
      </c>
      <c r="AO2063">
        <v>1</v>
      </c>
      <c r="AP2063">
        <v>0</v>
      </c>
      <c r="AQ2063">
        <v>0</v>
      </c>
      <c r="AR2063">
        <v>0</v>
      </c>
      <c r="AS2063" t="s">
        <v>3</v>
      </c>
      <c r="AT2063">
        <v>131.19999999999999</v>
      </c>
      <c r="AU2063" t="s">
        <v>3</v>
      </c>
      <c r="AV2063">
        <v>1</v>
      </c>
      <c r="AW2063">
        <v>2</v>
      </c>
      <c r="AX2063">
        <v>36410400</v>
      </c>
      <c r="AY2063">
        <v>1</v>
      </c>
      <c r="AZ2063">
        <v>0</v>
      </c>
      <c r="BA2063">
        <v>2012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CX2063">
        <f>Y2063*Source!I2142</f>
        <v>7.871999999999999</v>
      </c>
      <c r="CY2063">
        <f>AD2063</f>
        <v>316.85000000000002</v>
      </c>
      <c r="CZ2063">
        <f>AH2063</f>
        <v>316.85000000000002</v>
      </c>
      <c r="DA2063">
        <f>AL2063</f>
        <v>1</v>
      </c>
      <c r="DB2063">
        <f t="shared" si="322"/>
        <v>41570.720000000001</v>
      </c>
      <c r="DC2063">
        <f t="shared" si="323"/>
        <v>0</v>
      </c>
    </row>
    <row r="2064" spans="1:107">
      <c r="A2064">
        <f>ROW(Source!A2142)</f>
        <v>2142</v>
      </c>
      <c r="B2064">
        <v>36401907</v>
      </c>
      <c r="C2064">
        <v>36410391</v>
      </c>
      <c r="D2064">
        <v>121548</v>
      </c>
      <c r="E2064">
        <v>1</v>
      </c>
      <c r="F2064">
        <v>1</v>
      </c>
      <c r="G2064">
        <v>1</v>
      </c>
      <c r="H2064">
        <v>1</v>
      </c>
      <c r="I2064" t="s">
        <v>35</v>
      </c>
      <c r="J2064" t="s">
        <v>3</v>
      </c>
      <c r="K2064" t="s">
        <v>515</v>
      </c>
      <c r="L2064">
        <v>608254</v>
      </c>
      <c r="N2064">
        <v>1013</v>
      </c>
      <c r="O2064" t="s">
        <v>516</v>
      </c>
      <c r="P2064" t="s">
        <v>516</v>
      </c>
      <c r="Q2064">
        <v>1</v>
      </c>
      <c r="W2064">
        <v>0</v>
      </c>
      <c r="X2064">
        <v>-185737400</v>
      </c>
      <c r="Y2064">
        <v>0.99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1</v>
      </c>
      <c r="AJ2064">
        <v>1</v>
      </c>
      <c r="AK2064">
        <v>1</v>
      </c>
      <c r="AL2064">
        <v>1</v>
      </c>
      <c r="AN2064">
        <v>0</v>
      </c>
      <c r="AO2064">
        <v>1</v>
      </c>
      <c r="AP2064">
        <v>0</v>
      </c>
      <c r="AQ2064">
        <v>0</v>
      </c>
      <c r="AR2064">
        <v>0</v>
      </c>
      <c r="AS2064" t="s">
        <v>3</v>
      </c>
      <c r="AT2064">
        <v>0.99</v>
      </c>
      <c r="AU2064" t="s">
        <v>3</v>
      </c>
      <c r="AV2064">
        <v>2</v>
      </c>
      <c r="AW2064">
        <v>2</v>
      </c>
      <c r="AX2064">
        <v>36410401</v>
      </c>
      <c r="AY2064">
        <v>1</v>
      </c>
      <c r="AZ2064">
        <v>0</v>
      </c>
      <c r="BA2064">
        <v>2013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CX2064">
        <f>Y2064*Source!I2142</f>
        <v>5.9399999999999994E-2</v>
      </c>
      <c r="CY2064">
        <f>AD2064</f>
        <v>0</v>
      </c>
      <c r="CZ2064">
        <f>AH2064</f>
        <v>0</v>
      </c>
      <c r="DA2064">
        <f>AL2064</f>
        <v>1</v>
      </c>
      <c r="DB2064">
        <f t="shared" si="322"/>
        <v>0</v>
      </c>
      <c r="DC2064">
        <f t="shared" si="323"/>
        <v>0</v>
      </c>
    </row>
    <row r="2065" spans="1:107">
      <c r="A2065">
        <f>ROW(Source!A2142)</f>
        <v>2142</v>
      </c>
      <c r="B2065">
        <v>36401907</v>
      </c>
      <c r="C2065">
        <v>36410391</v>
      </c>
      <c r="D2065">
        <v>29172362</v>
      </c>
      <c r="E2065">
        <v>1</v>
      </c>
      <c r="F2065">
        <v>1</v>
      </c>
      <c r="G2065">
        <v>1</v>
      </c>
      <c r="H2065">
        <v>2</v>
      </c>
      <c r="I2065" t="s">
        <v>690</v>
      </c>
      <c r="J2065" t="s">
        <v>691</v>
      </c>
      <c r="K2065" t="s">
        <v>692</v>
      </c>
      <c r="L2065">
        <v>1368</v>
      </c>
      <c r="N2065">
        <v>1011</v>
      </c>
      <c r="O2065" t="s">
        <v>520</v>
      </c>
      <c r="P2065" t="s">
        <v>520</v>
      </c>
      <c r="Q2065">
        <v>1</v>
      </c>
      <c r="W2065">
        <v>0</v>
      </c>
      <c r="X2065">
        <v>2071614860</v>
      </c>
      <c r="Y2065">
        <v>0.99</v>
      </c>
      <c r="AA2065">
        <v>0</v>
      </c>
      <c r="AB2065">
        <v>1113.56</v>
      </c>
      <c r="AC2065">
        <v>449.82</v>
      </c>
      <c r="AD2065">
        <v>0</v>
      </c>
      <c r="AE2065">
        <v>0</v>
      </c>
      <c r="AF2065">
        <v>134.65</v>
      </c>
      <c r="AG2065">
        <v>13.5</v>
      </c>
      <c r="AH2065">
        <v>0</v>
      </c>
      <c r="AI2065">
        <v>1</v>
      </c>
      <c r="AJ2065">
        <v>8.27</v>
      </c>
      <c r="AK2065">
        <v>33.32</v>
      </c>
      <c r="AL2065">
        <v>1</v>
      </c>
      <c r="AN2065">
        <v>0</v>
      </c>
      <c r="AO2065">
        <v>1</v>
      </c>
      <c r="AP2065">
        <v>0</v>
      </c>
      <c r="AQ2065">
        <v>0</v>
      </c>
      <c r="AR2065">
        <v>0</v>
      </c>
      <c r="AS2065" t="s">
        <v>3</v>
      </c>
      <c r="AT2065">
        <v>0.99</v>
      </c>
      <c r="AU2065" t="s">
        <v>3</v>
      </c>
      <c r="AV2065">
        <v>0</v>
      </c>
      <c r="AW2065">
        <v>2</v>
      </c>
      <c r="AX2065">
        <v>36410402</v>
      </c>
      <c r="AY2065">
        <v>1</v>
      </c>
      <c r="AZ2065">
        <v>0</v>
      </c>
      <c r="BA2065">
        <v>2014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CX2065">
        <f>Y2065*Source!I2142</f>
        <v>5.9399999999999994E-2</v>
      </c>
      <c r="CY2065">
        <f>AB2065</f>
        <v>1113.56</v>
      </c>
      <c r="CZ2065">
        <f>AF2065</f>
        <v>134.65</v>
      </c>
      <c r="DA2065">
        <f>AJ2065</f>
        <v>8.27</v>
      </c>
      <c r="DB2065">
        <f t="shared" si="322"/>
        <v>133.30000000000001</v>
      </c>
      <c r="DC2065">
        <f t="shared" si="323"/>
        <v>13.37</v>
      </c>
    </row>
    <row r="2066" spans="1:107">
      <c r="A2066">
        <f>ROW(Source!A2142)</f>
        <v>2142</v>
      </c>
      <c r="B2066">
        <v>36401907</v>
      </c>
      <c r="C2066">
        <v>36410391</v>
      </c>
      <c r="D2066">
        <v>29174913</v>
      </c>
      <c r="E2066">
        <v>1</v>
      </c>
      <c r="F2066">
        <v>1</v>
      </c>
      <c r="G2066">
        <v>1</v>
      </c>
      <c r="H2066">
        <v>2</v>
      </c>
      <c r="I2066" t="s">
        <v>531</v>
      </c>
      <c r="J2066" t="s">
        <v>532</v>
      </c>
      <c r="K2066" t="s">
        <v>533</v>
      </c>
      <c r="L2066">
        <v>1368</v>
      </c>
      <c r="N2066">
        <v>1011</v>
      </c>
      <c r="O2066" t="s">
        <v>520</v>
      </c>
      <c r="P2066" t="s">
        <v>520</v>
      </c>
      <c r="Q2066">
        <v>1</v>
      </c>
      <c r="W2066">
        <v>0</v>
      </c>
      <c r="X2066">
        <v>458544584</v>
      </c>
      <c r="Y2066">
        <v>0.99</v>
      </c>
      <c r="AA2066">
        <v>0</v>
      </c>
      <c r="AB2066">
        <v>932.72</v>
      </c>
      <c r="AC2066">
        <v>386.51</v>
      </c>
      <c r="AD2066">
        <v>0</v>
      </c>
      <c r="AE2066">
        <v>0</v>
      </c>
      <c r="AF2066">
        <v>87.17</v>
      </c>
      <c r="AG2066">
        <v>11.6</v>
      </c>
      <c r="AH2066">
        <v>0</v>
      </c>
      <c r="AI2066">
        <v>1</v>
      </c>
      <c r="AJ2066">
        <v>10.7</v>
      </c>
      <c r="AK2066">
        <v>33.32</v>
      </c>
      <c r="AL2066">
        <v>1</v>
      </c>
      <c r="AN2066">
        <v>0</v>
      </c>
      <c r="AO2066">
        <v>1</v>
      </c>
      <c r="AP2066">
        <v>0</v>
      </c>
      <c r="AQ2066">
        <v>0</v>
      </c>
      <c r="AR2066">
        <v>0</v>
      </c>
      <c r="AS2066" t="s">
        <v>3</v>
      </c>
      <c r="AT2066">
        <v>0.99</v>
      </c>
      <c r="AU2066" t="s">
        <v>3</v>
      </c>
      <c r="AV2066">
        <v>0</v>
      </c>
      <c r="AW2066">
        <v>2</v>
      </c>
      <c r="AX2066">
        <v>36410403</v>
      </c>
      <c r="AY2066">
        <v>1</v>
      </c>
      <c r="AZ2066">
        <v>0</v>
      </c>
      <c r="BA2066">
        <v>2015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CX2066">
        <f>Y2066*Source!I2142</f>
        <v>5.9399999999999994E-2</v>
      </c>
      <c r="CY2066">
        <f>AB2066</f>
        <v>932.72</v>
      </c>
      <c r="CZ2066">
        <f>AF2066</f>
        <v>87.17</v>
      </c>
      <c r="DA2066">
        <f>AJ2066</f>
        <v>10.7</v>
      </c>
      <c r="DB2066">
        <f t="shared" si="322"/>
        <v>86.3</v>
      </c>
      <c r="DC2066">
        <f t="shared" si="323"/>
        <v>11.48</v>
      </c>
    </row>
    <row r="2067" spans="1:107">
      <c r="A2067">
        <f>ROW(Source!A2142)</f>
        <v>2142</v>
      </c>
      <c r="B2067">
        <v>36401907</v>
      </c>
      <c r="C2067">
        <v>36410391</v>
      </c>
      <c r="D2067">
        <v>29110793</v>
      </c>
      <c r="E2067">
        <v>1</v>
      </c>
      <c r="F2067">
        <v>1</v>
      </c>
      <c r="G2067">
        <v>1</v>
      </c>
      <c r="H2067">
        <v>3</v>
      </c>
      <c r="I2067" t="s">
        <v>781</v>
      </c>
      <c r="J2067" t="s">
        <v>782</v>
      </c>
      <c r="K2067" t="s">
        <v>783</v>
      </c>
      <c r="L2067">
        <v>1308</v>
      </c>
      <c r="N2067">
        <v>1003</v>
      </c>
      <c r="O2067" t="s">
        <v>65</v>
      </c>
      <c r="P2067" t="s">
        <v>65</v>
      </c>
      <c r="Q2067">
        <v>100</v>
      </c>
      <c r="W2067">
        <v>0</v>
      </c>
      <c r="X2067">
        <v>-729819178</v>
      </c>
      <c r="Y2067">
        <v>0.1</v>
      </c>
      <c r="AA2067">
        <v>565.69000000000005</v>
      </c>
      <c r="AB2067">
        <v>0</v>
      </c>
      <c r="AC2067">
        <v>0</v>
      </c>
      <c r="AD2067">
        <v>0</v>
      </c>
      <c r="AE2067">
        <v>120.36</v>
      </c>
      <c r="AF2067">
        <v>0</v>
      </c>
      <c r="AG2067">
        <v>0</v>
      </c>
      <c r="AH2067">
        <v>0</v>
      </c>
      <c r="AI2067">
        <v>4.7</v>
      </c>
      <c r="AJ2067">
        <v>1</v>
      </c>
      <c r="AK2067">
        <v>1</v>
      </c>
      <c r="AL2067">
        <v>1</v>
      </c>
      <c r="AN2067">
        <v>0</v>
      </c>
      <c r="AO2067">
        <v>1</v>
      </c>
      <c r="AP2067">
        <v>0</v>
      </c>
      <c r="AQ2067">
        <v>0</v>
      </c>
      <c r="AR2067">
        <v>0</v>
      </c>
      <c r="AS2067" t="s">
        <v>3</v>
      </c>
      <c r="AT2067">
        <v>0.1</v>
      </c>
      <c r="AU2067" t="s">
        <v>3</v>
      </c>
      <c r="AV2067">
        <v>0</v>
      </c>
      <c r="AW2067">
        <v>2</v>
      </c>
      <c r="AX2067">
        <v>36410404</v>
      </c>
      <c r="AY2067">
        <v>1</v>
      </c>
      <c r="AZ2067">
        <v>0</v>
      </c>
      <c r="BA2067">
        <v>2016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CX2067">
        <f>Y2067*Source!I2142</f>
        <v>6.0000000000000001E-3</v>
      </c>
      <c r="CY2067">
        <f>AA2067</f>
        <v>565.69000000000005</v>
      </c>
      <c r="CZ2067">
        <f>AE2067</f>
        <v>120.36</v>
      </c>
      <c r="DA2067">
        <f>AI2067</f>
        <v>4.7</v>
      </c>
      <c r="DB2067">
        <f t="shared" si="322"/>
        <v>12.04</v>
      </c>
      <c r="DC2067">
        <f t="shared" si="323"/>
        <v>0</v>
      </c>
    </row>
    <row r="2068" spans="1:107">
      <c r="A2068">
        <f>ROW(Source!A2142)</f>
        <v>2142</v>
      </c>
      <c r="B2068">
        <v>36401907</v>
      </c>
      <c r="C2068">
        <v>36410391</v>
      </c>
      <c r="D2068">
        <v>29110838</v>
      </c>
      <c r="E2068">
        <v>1</v>
      </c>
      <c r="F2068">
        <v>1</v>
      </c>
      <c r="G2068">
        <v>1</v>
      </c>
      <c r="H2068">
        <v>3</v>
      </c>
      <c r="I2068" t="s">
        <v>696</v>
      </c>
      <c r="J2068" t="s">
        <v>697</v>
      </c>
      <c r="K2068" t="s">
        <v>698</v>
      </c>
      <c r="L2068">
        <v>1346</v>
      </c>
      <c r="N2068">
        <v>1009</v>
      </c>
      <c r="O2068" t="s">
        <v>160</v>
      </c>
      <c r="P2068" t="s">
        <v>160</v>
      </c>
      <c r="Q2068">
        <v>1</v>
      </c>
      <c r="W2068">
        <v>0</v>
      </c>
      <c r="X2068">
        <v>-667794164</v>
      </c>
      <c r="Y2068">
        <v>0.42</v>
      </c>
      <c r="AA2068">
        <v>100.04</v>
      </c>
      <c r="AB2068">
        <v>0</v>
      </c>
      <c r="AC2068">
        <v>0</v>
      </c>
      <c r="AD2068">
        <v>0</v>
      </c>
      <c r="AE2068">
        <v>30.5</v>
      </c>
      <c r="AF2068">
        <v>0</v>
      </c>
      <c r="AG2068">
        <v>0</v>
      </c>
      <c r="AH2068">
        <v>0</v>
      </c>
      <c r="AI2068">
        <v>3.28</v>
      </c>
      <c r="AJ2068">
        <v>1</v>
      </c>
      <c r="AK2068">
        <v>1</v>
      </c>
      <c r="AL2068">
        <v>1</v>
      </c>
      <c r="AN2068">
        <v>0</v>
      </c>
      <c r="AO2068">
        <v>1</v>
      </c>
      <c r="AP2068">
        <v>0</v>
      </c>
      <c r="AQ2068">
        <v>0</v>
      </c>
      <c r="AR2068">
        <v>0</v>
      </c>
      <c r="AS2068" t="s">
        <v>3</v>
      </c>
      <c r="AT2068">
        <v>0.42</v>
      </c>
      <c r="AU2068" t="s">
        <v>3</v>
      </c>
      <c r="AV2068">
        <v>0</v>
      </c>
      <c r="AW2068">
        <v>2</v>
      </c>
      <c r="AX2068">
        <v>36410405</v>
      </c>
      <c r="AY2068">
        <v>1</v>
      </c>
      <c r="AZ2068">
        <v>0</v>
      </c>
      <c r="BA2068">
        <v>2017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CX2068">
        <f>Y2068*Source!I2142</f>
        <v>2.5199999999999997E-2</v>
      </c>
      <c r="CY2068">
        <f>AA2068</f>
        <v>100.04</v>
      </c>
      <c r="CZ2068">
        <f>AE2068</f>
        <v>30.5</v>
      </c>
      <c r="DA2068">
        <f>AI2068</f>
        <v>3.28</v>
      </c>
      <c r="DB2068">
        <f t="shared" si="322"/>
        <v>12.81</v>
      </c>
      <c r="DC2068">
        <f t="shared" si="323"/>
        <v>0</v>
      </c>
    </row>
    <row r="2069" spans="1:107">
      <c r="A2069">
        <f>ROW(Source!A2142)</f>
        <v>2142</v>
      </c>
      <c r="B2069">
        <v>36401907</v>
      </c>
      <c r="C2069">
        <v>36410391</v>
      </c>
      <c r="D2069">
        <v>29170536</v>
      </c>
      <c r="E2069">
        <v>1</v>
      </c>
      <c r="F2069">
        <v>1</v>
      </c>
      <c r="G2069">
        <v>1</v>
      </c>
      <c r="H2069">
        <v>3</v>
      </c>
      <c r="I2069" t="s">
        <v>389</v>
      </c>
      <c r="J2069" t="s">
        <v>391</v>
      </c>
      <c r="K2069" t="s">
        <v>390</v>
      </c>
      <c r="L2069">
        <v>1354</v>
      </c>
      <c r="N2069">
        <v>1010</v>
      </c>
      <c r="O2069" t="s">
        <v>237</v>
      </c>
      <c r="P2069" t="s">
        <v>237</v>
      </c>
      <c r="Q2069">
        <v>1</v>
      </c>
      <c r="W2069">
        <v>0</v>
      </c>
      <c r="X2069">
        <v>1401979595</v>
      </c>
      <c r="Y2069">
        <v>100</v>
      </c>
      <c r="AA2069">
        <v>392.48</v>
      </c>
      <c r="AB2069">
        <v>0</v>
      </c>
      <c r="AC2069">
        <v>0</v>
      </c>
      <c r="AD2069">
        <v>0</v>
      </c>
      <c r="AE2069">
        <v>162.18</v>
      </c>
      <c r="AF2069">
        <v>0</v>
      </c>
      <c r="AG2069">
        <v>0</v>
      </c>
      <c r="AH2069">
        <v>0</v>
      </c>
      <c r="AI2069">
        <v>2.42</v>
      </c>
      <c r="AJ2069">
        <v>1</v>
      </c>
      <c r="AK2069">
        <v>1</v>
      </c>
      <c r="AL2069">
        <v>1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 t="s">
        <v>3</v>
      </c>
      <c r="AT2069">
        <v>100</v>
      </c>
      <c r="AU2069" t="s">
        <v>3</v>
      </c>
      <c r="AV2069">
        <v>0</v>
      </c>
      <c r="AW2069">
        <v>1</v>
      </c>
      <c r="AX2069">
        <v>-1</v>
      </c>
      <c r="AY2069">
        <v>0</v>
      </c>
      <c r="AZ2069">
        <v>0</v>
      </c>
      <c r="BA2069" t="s">
        <v>3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CX2069">
        <f>Y2069*Source!I2142</f>
        <v>6</v>
      </c>
      <c r="CY2069">
        <f>AA2069</f>
        <v>392.48</v>
      </c>
      <c r="CZ2069">
        <f>AE2069</f>
        <v>162.18</v>
      </c>
      <c r="DA2069">
        <f>AI2069</f>
        <v>2.42</v>
      </c>
      <c r="DB2069">
        <f t="shared" si="322"/>
        <v>16218</v>
      </c>
      <c r="DC2069">
        <f t="shared" si="323"/>
        <v>0</v>
      </c>
    </row>
    <row r="2070" spans="1:107">
      <c r="A2070">
        <f>ROW(Source!A2142)</f>
        <v>2142</v>
      </c>
      <c r="B2070">
        <v>36401907</v>
      </c>
      <c r="C2070">
        <v>36410391</v>
      </c>
      <c r="D2070">
        <v>29171808</v>
      </c>
      <c r="E2070">
        <v>1</v>
      </c>
      <c r="F2070">
        <v>1</v>
      </c>
      <c r="G2070">
        <v>1</v>
      </c>
      <c r="H2070">
        <v>3</v>
      </c>
      <c r="I2070" t="s">
        <v>705</v>
      </c>
      <c r="J2070" t="s">
        <v>706</v>
      </c>
      <c r="K2070" t="s">
        <v>707</v>
      </c>
      <c r="L2070">
        <v>1374</v>
      </c>
      <c r="N2070">
        <v>1013</v>
      </c>
      <c r="O2070" t="s">
        <v>708</v>
      </c>
      <c r="P2070" t="s">
        <v>708</v>
      </c>
      <c r="Q2070">
        <v>1</v>
      </c>
      <c r="W2070">
        <v>0</v>
      </c>
      <c r="X2070">
        <v>-915781824</v>
      </c>
      <c r="Y2070">
        <v>26.03</v>
      </c>
      <c r="AA2070">
        <v>1</v>
      </c>
      <c r="AB2070">
        <v>0</v>
      </c>
      <c r="AC2070">
        <v>0</v>
      </c>
      <c r="AD2070">
        <v>0</v>
      </c>
      <c r="AE2070">
        <v>1</v>
      </c>
      <c r="AF2070">
        <v>0</v>
      </c>
      <c r="AG2070">
        <v>0</v>
      </c>
      <c r="AH2070">
        <v>0</v>
      </c>
      <c r="AI2070">
        <v>1</v>
      </c>
      <c r="AJ2070">
        <v>1</v>
      </c>
      <c r="AK2070">
        <v>1</v>
      </c>
      <c r="AL2070">
        <v>1</v>
      </c>
      <c r="AN2070">
        <v>0</v>
      </c>
      <c r="AO2070">
        <v>1</v>
      </c>
      <c r="AP2070">
        <v>0</v>
      </c>
      <c r="AQ2070">
        <v>0</v>
      </c>
      <c r="AR2070">
        <v>0</v>
      </c>
      <c r="AS2070" t="s">
        <v>3</v>
      </c>
      <c r="AT2070">
        <v>26.03</v>
      </c>
      <c r="AU2070" t="s">
        <v>3</v>
      </c>
      <c r="AV2070">
        <v>0</v>
      </c>
      <c r="AW2070">
        <v>2</v>
      </c>
      <c r="AX2070">
        <v>36410406</v>
      </c>
      <c r="AY2070">
        <v>1</v>
      </c>
      <c r="AZ2070">
        <v>0</v>
      </c>
      <c r="BA2070">
        <v>2018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CX2070">
        <f>Y2070*Source!I2142</f>
        <v>1.5618000000000001</v>
      </c>
      <c r="CY2070">
        <f>AA2070</f>
        <v>1</v>
      </c>
      <c r="CZ2070">
        <f>AE2070</f>
        <v>1</v>
      </c>
      <c r="DA2070">
        <f>AI2070</f>
        <v>1</v>
      </c>
      <c r="DB2070">
        <f t="shared" si="322"/>
        <v>26.03</v>
      </c>
      <c r="DC2070">
        <f t="shared" si="323"/>
        <v>0</v>
      </c>
    </row>
    <row r="2071" spans="1:107">
      <c r="A2071">
        <f>ROW(Source!A2144)</f>
        <v>2144</v>
      </c>
      <c r="B2071">
        <v>36401907</v>
      </c>
      <c r="C2071">
        <v>36410408</v>
      </c>
      <c r="D2071">
        <v>29361034</v>
      </c>
      <c r="E2071">
        <v>1</v>
      </c>
      <c r="F2071">
        <v>1</v>
      </c>
      <c r="G2071">
        <v>1</v>
      </c>
      <c r="H2071">
        <v>1</v>
      </c>
      <c r="I2071" t="s">
        <v>784</v>
      </c>
      <c r="J2071" t="s">
        <v>3</v>
      </c>
      <c r="K2071" t="s">
        <v>785</v>
      </c>
      <c r="L2071">
        <v>1369</v>
      </c>
      <c r="N2071">
        <v>1013</v>
      </c>
      <c r="O2071" t="s">
        <v>514</v>
      </c>
      <c r="P2071" t="s">
        <v>514</v>
      </c>
      <c r="Q2071">
        <v>1</v>
      </c>
      <c r="W2071">
        <v>0</v>
      </c>
      <c r="X2071">
        <v>184923391</v>
      </c>
      <c r="Y2071">
        <v>16.16</v>
      </c>
      <c r="AA2071">
        <v>0</v>
      </c>
      <c r="AB2071">
        <v>0</v>
      </c>
      <c r="AC2071">
        <v>0</v>
      </c>
      <c r="AD2071">
        <v>300.24</v>
      </c>
      <c r="AE2071">
        <v>0</v>
      </c>
      <c r="AF2071">
        <v>0</v>
      </c>
      <c r="AG2071">
        <v>0</v>
      </c>
      <c r="AH2071">
        <v>300.24</v>
      </c>
      <c r="AI2071">
        <v>1</v>
      </c>
      <c r="AJ2071">
        <v>1</v>
      </c>
      <c r="AK2071">
        <v>1</v>
      </c>
      <c r="AL2071">
        <v>1</v>
      </c>
      <c r="AN2071">
        <v>0</v>
      </c>
      <c r="AO2071">
        <v>1</v>
      </c>
      <c r="AP2071">
        <v>0</v>
      </c>
      <c r="AQ2071">
        <v>0</v>
      </c>
      <c r="AR2071">
        <v>0</v>
      </c>
      <c r="AS2071" t="s">
        <v>3</v>
      </c>
      <c r="AT2071">
        <v>16.16</v>
      </c>
      <c r="AU2071" t="s">
        <v>3</v>
      </c>
      <c r="AV2071">
        <v>1</v>
      </c>
      <c r="AW2071">
        <v>2</v>
      </c>
      <c r="AX2071">
        <v>36410423</v>
      </c>
      <c r="AY2071">
        <v>1</v>
      </c>
      <c r="AZ2071">
        <v>0</v>
      </c>
      <c r="BA2071">
        <v>2019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CX2071">
        <f>Y2071*Source!I2144</f>
        <v>64.64</v>
      </c>
      <c r="CY2071">
        <f>AD2071</f>
        <v>300.24</v>
      </c>
      <c r="CZ2071">
        <f>AH2071</f>
        <v>300.24</v>
      </c>
      <c r="DA2071">
        <f>AL2071</f>
        <v>1</v>
      </c>
      <c r="DB2071">
        <f t="shared" si="322"/>
        <v>4851.88</v>
      </c>
      <c r="DC2071">
        <f t="shared" si="323"/>
        <v>0</v>
      </c>
    </row>
    <row r="2072" spans="1:107">
      <c r="A2072">
        <f>ROW(Source!A2144)</f>
        <v>2144</v>
      </c>
      <c r="B2072">
        <v>36401907</v>
      </c>
      <c r="C2072">
        <v>36410408</v>
      </c>
      <c r="D2072">
        <v>121548</v>
      </c>
      <c r="E2072">
        <v>1</v>
      </c>
      <c r="F2072">
        <v>1</v>
      </c>
      <c r="G2072">
        <v>1</v>
      </c>
      <c r="H2072">
        <v>1</v>
      </c>
      <c r="I2072" t="s">
        <v>35</v>
      </c>
      <c r="J2072" t="s">
        <v>3</v>
      </c>
      <c r="K2072" t="s">
        <v>515</v>
      </c>
      <c r="L2072">
        <v>608254</v>
      </c>
      <c r="N2072">
        <v>1013</v>
      </c>
      <c r="O2072" t="s">
        <v>516</v>
      </c>
      <c r="P2072" t="s">
        <v>516</v>
      </c>
      <c r="Q2072">
        <v>1</v>
      </c>
      <c r="W2072">
        <v>0</v>
      </c>
      <c r="X2072">
        <v>-185737400</v>
      </c>
      <c r="Y2072">
        <v>0.18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1</v>
      </c>
      <c r="AJ2072">
        <v>1</v>
      </c>
      <c r="AK2072">
        <v>1</v>
      </c>
      <c r="AL2072">
        <v>1</v>
      </c>
      <c r="AN2072">
        <v>0</v>
      </c>
      <c r="AO2072">
        <v>1</v>
      </c>
      <c r="AP2072">
        <v>0</v>
      </c>
      <c r="AQ2072">
        <v>0</v>
      </c>
      <c r="AR2072">
        <v>0</v>
      </c>
      <c r="AS2072" t="s">
        <v>3</v>
      </c>
      <c r="AT2072">
        <v>0.18</v>
      </c>
      <c r="AU2072" t="s">
        <v>3</v>
      </c>
      <c r="AV2072">
        <v>2</v>
      </c>
      <c r="AW2072">
        <v>2</v>
      </c>
      <c r="AX2072">
        <v>36410424</v>
      </c>
      <c r="AY2072">
        <v>1</v>
      </c>
      <c r="AZ2072">
        <v>0</v>
      </c>
      <c r="BA2072">
        <v>2020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CX2072">
        <f>Y2072*Source!I2144</f>
        <v>0.72</v>
      </c>
      <c r="CY2072">
        <f>AD2072</f>
        <v>0</v>
      </c>
      <c r="CZ2072">
        <f>AH2072</f>
        <v>0</v>
      </c>
      <c r="DA2072">
        <f>AL2072</f>
        <v>1</v>
      </c>
      <c r="DB2072">
        <f t="shared" si="322"/>
        <v>0</v>
      </c>
      <c r="DC2072">
        <f t="shared" si="323"/>
        <v>0</v>
      </c>
    </row>
    <row r="2073" spans="1:107">
      <c r="A2073">
        <f>ROW(Source!A2144)</f>
        <v>2144</v>
      </c>
      <c r="B2073">
        <v>36401907</v>
      </c>
      <c r="C2073">
        <v>36410408</v>
      </c>
      <c r="D2073">
        <v>29172362</v>
      </c>
      <c r="E2073">
        <v>1</v>
      </c>
      <c r="F2073">
        <v>1</v>
      </c>
      <c r="G2073">
        <v>1</v>
      </c>
      <c r="H2073">
        <v>2</v>
      </c>
      <c r="I2073" t="s">
        <v>690</v>
      </c>
      <c r="J2073" t="s">
        <v>691</v>
      </c>
      <c r="K2073" t="s">
        <v>692</v>
      </c>
      <c r="L2073">
        <v>1368</v>
      </c>
      <c r="N2073">
        <v>1011</v>
      </c>
      <c r="O2073" t="s">
        <v>520</v>
      </c>
      <c r="P2073" t="s">
        <v>520</v>
      </c>
      <c r="Q2073">
        <v>1</v>
      </c>
      <c r="W2073">
        <v>0</v>
      </c>
      <c r="X2073">
        <v>2071614860</v>
      </c>
      <c r="Y2073">
        <v>0.18</v>
      </c>
      <c r="AA2073">
        <v>0</v>
      </c>
      <c r="AB2073">
        <v>1113.56</v>
      </c>
      <c r="AC2073">
        <v>449.82</v>
      </c>
      <c r="AD2073">
        <v>0</v>
      </c>
      <c r="AE2073">
        <v>0</v>
      </c>
      <c r="AF2073">
        <v>134.65</v>
      </c>
      <c r="AG2073">
        <v>13.5</v>
      </c>
      <c r="AH2073">
        <v>0</v>
      </c>
      <c r="AI2073">
        <v>1</v>
      </c>
      <c r="AJ2073">
        <v>8.27</v>
      </c>
      <c r="AK2073">
        <v>33.32</v>
      </c>
      <c r="AL2073">
        <v>1</v>
      </c>
      <c r="AN2073">
        <v>0</v>
      </c>
      <c r="AO2073">
        <v>1</v>
      </c>
      <c r="AP2073">
        <v>0</v>
      </c>
      <c r="AQ2073">
        <v>0</v>
      </c>
      <c r="AR2073">
        <v>0</v>
      </c>
      <c r="AS2073" t="s">
        <v>3</v>
      </c>
      <c r="AT2073">
        <v>0.18</v>
      </c>
      <c r="AU2073" t="s">
        <v>3</v>
      </c>
      <c r="AV2073">
        <v>0</v>
      </c>
      <c r="AW2073">
        <v>2</v>
      </c>
      <c r="AX2073">
        <v>36410425</v>
      </c>
      <c r="AY2073">
        <v>1</v>
      </c>
      <c r="AZ2073">
        <v>0</v>
      </c>
      <c r="BA2073">
        <v>2021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CX2073">
        <f>Y2073*Source!I2144</f>
        <v>0.72</v>
      </c>
      <c r="CY2073">
        <f>AB2073</f>
        <v>1113.56</v>
      </c>
      <c r="CZ2073">
        <f>AF2073</f>
        <v>134.65</v>
      </c>
      <c r="DA2073">
        <f>AJ2073</f>
        <v>8.27</v>
      </c>
      <c r="DB2073">
        <f t="shared" si="322"/>
        <v>24.24</v>
      </c>
      <c r="DC2073">
        <f t="shared" si="323"/>
        <v>2.4300000000000002</v>
      </c>
    </row>
    <row r="2074" spans="1:107">
      <c r="A2074">
        <f>ROW(Source!A2144)</f>
        <v>2144</v>
      </c>
      <c r="B2074">
        <v>36401907</v>
      </c>
      <c r="C2074">
        <v>36410408</v>
      </c>
      <c r="D2074">
        <v>29174913</v>
      </c>
      <c r="E2074">
        <v>1</v>
      </c>
      <c r="F2074">
        <v>1</v>
      </c>
      <c r="G2074">
        <v>1</v>
      </c>
      <c r="H2074">
        <v>2</v>
      </c>
      <c r="I2074" t="s">
        <v>531</v>
      </c>
      <c r="J2074" t="s">
        <v>532</v>
      </c>
      <c r="K2074" t="s">
        <v>533</v>
      </c>
      <c r="L2074">
        <v>1368</v>
      </c>
      <c r="N2074">
        <v>1011</v>
      </c>
      <c r="O2074" t="s">
        <v>520</v>
      </c>
      <c r="P2074" t="s">
        <v>520</v>
      </c>
      <c r="Q2074">
        <v>1</v>
      </c>
      <c r="W2074">
        <v>0</v>
      </c>
      <c r="X2074">
        <v>458544584</v>
      </c>
      <c r="Y2074">
        <v>0.18</v>
      </c>
      <c r="AA2074">
        <v>0</v>
      </c>
      <c r="AB2074">
        <v>932.72</v>
      </c>
      <c r="AC2074">
        <v>386.51</v>
      </c>
      <c r="AD2074">
        <v>0</v>
      </c>
      <c r="AE2074">
        <v>0</v>
      </c>
      <c r="AF2074">
        <v>87.17</v>
      </c>
      <c r="AG2074">
        <v>11.6</v>
      </c>
      <c r="AH2074">
        <v>0</v>
      </c>
      <c r="AI2074">
        <v>1</v>
      </c>
      <c r="AJ2074">
        <v>10.7</v>
      </c>
      <c r="AK2074">
        <v>33.32</v>
      </c>
      <c r="AL2074">
        <v>1</v>
      </c>
      <c r="AN2074">
        <v>0</v>
      </c>
      <c r="AO2074">
        <v>1</v>
      </c>
      <c r="AP2074">
        <v>0</v>
      </c>
      <c r="AQ2074">
        <v>0</v>
      </c>
      <c r="AR2074">
        <v>0</v>
      </c>
      <c r="AS2074" t="s">
        <v>3</v>
      </c>
      <c r="AT2074">
        <v>0.18</v>
      </c>
      <c r="AU2074" t="s">
        <v>3</v>
      </c>
      <c r="AV2074">
        <v>0</v>
      </c>
      <c r="AW2074">
        <v>2</v>
      </c>
      <c r="AX2074">
        <v>36410426</v>
      </c>
      <c r="AY2074">
        <v>1</v>
      </c>
      <c r="AZ2074">
        <v>0</v>
      </c>
      <c r="BA2074">
        <v>2022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CX2074">
        <f>Y2074*Source!I2144</f>
        <v>0.72</v>
      </c>
      <c r="CY2074">
        <f>AB2074</f>
        <v>932.72</v>
      </c>
      <c r="CZ2074">
        <f>AF2074</f>
        <v>87.17</v>
      </c>
      <c r="DA2074">
        <f>AJ2074</f>
        <v>10.7</v>
      </c>
      <c r="DB2074">
        <f t="shared" si="322"/>
        <v>15.69</v>
      </c>
      <c r="DC2074">
        <f t="shared" si="323"/>
        <v>2.09</v>
      </c>
    </row>
    <row r="2075" spans="1:107">
      <c r="A2075">
        <f>ROW(Source!A2144)</f>
        <v>2144</v>
      </c>
      <c r="B2075">
        <v>36401907</v>
      </c>
      <c r="C2075">
        <v>36410408</v>
      </c>
      <c r="D2075">
        <v>29107914</v>
      </c>
      <c r="E2075">
        <v>1</v>
      </c>
      <c r="F2075">
        <v>1</v>
      </c>
      <c r="G2075">
        <v>1</v>
      </c>
      <c r="H2075">
        <v>3</v>
      </c>
      <c r="I2075" t="s">
        <v>786</v>
      </c>
      <c r="J2075" t="s">
        <v>787</v>
      </c>
      <c r="K2075" t="s">
        <v>788</v>
      </c>
      <c r="L2075">
        <v>1348</v>
      </c>
      <c r="N2075">
        <v>1009</v>
      </c>
      <c r="O2075" t="s">
        <v>30</v>
      </c>
      <c r="P2075" t="s">
        <v>30</v>
      </c>
      <c r="Q2075">
        <v>1000</v>
      </c>
      <c r="W2075">
        <v>0</v>
      </c>
      <c r="X2075">
        <v>1538009951</v>
      </c>
      <c r="Y2075">
        <v>3.3E-4</v>
      </c>
      <c r="AA2075">
        <v>153450.07999999999</v>
      </c>
      <c r="AB2075">
        <v>0</v>
      </c>
      <c r="AC2075">
        <v>0</v>
      </c>
      <c r="AD2075">
        <v>0</v>
      </c>
      <c r="AE2075">
        <v>19800.009999999998</v>
      </c>
      <c r="AF2075">
        <v>0</v>
      </c>
      <c r="AG2075">
        <v>0</v>
      </c>
      <c r="AH2075">
        <v>0</v>
      </c>
      <c r="AI2075">
        <v>7.75</v>
      </c>
      <c r="AJ2075">
        <v>1</v>
      </c>
      <c r="AK2075">
        <v>1</v>
      </c>
      <c r="AL2075">
        <v>1</v>
      </c>
      <c r="AN2075">
        <v>0</v>
      </c>
      <c r="AO2075">
        <v>1</v>
      </c>
      <c r="AP2075">
        <v>0</v>
      </c>
      <c r="AQ2075">
        <v>0</v>
      </c>
      <c r="AR2075">
        <v>0</v>
      </c>
      <c r="AS2075" t="s">
        <v>3</v>
      </c>
      <c r="AT2075">
        <v>3.3E-4</v>
      </c>
      <c r="AU2075" t="s">
        <v>3</v>
      </c>
      <c r="AV2075">
        <v>0</v>
      </c>
      <c r="AW2075">
        <v>2</v>
      </c>
      <c r="AX2075">
        <v>36410427</v>
      </c>
      <c r="AY2075">
        <v>1</v>
      </c>
      <c r="AZ2075">
        <v>0</v>
      </c>
      <c r="BA2075">
        <v>2023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CX2075">
        <f>Y2075*Source!I2144</f>
        <v>1.32E-3</v>
      </c>
      <c r="CY2075">
        <f t="shared" ref="CY2075:CY2084" si="324">AA2075</f>
        <v>153450.07999999999</v>
      </c>
      <c r="CZ2075">
        <f t="shared" ref="CZ2075:CZ2084" si="325">AE2075</f>
        <v>19800.009999999998</v>
      </c>
      <c r="DA2075">
        <f t="shared" ref="DA2075:DA2084" si="326">AI2075</f>
        <v>7.75</v>
      </c>
      <c r="DB2075">
        <f t="shared" si="322"/>
        <v>6.53</v>
      </c>
      <c r="DC2075">
        <f t="shared" si="323"/>
        <v>0</v>
      </c>
    </row>
    <row r="2076" spans="1:107">
      <c r="A2076">
        <f>ROW(Source!A2144)</f>
        <v>2144</v>
      </c>
      <c r="B2076">
        <v>36401907</v>
      </c>
      <c r="C2076">
        <v>36410408</v>
      </c>
      <c r="D2076">
        <v>29111245</v>
      </c>
      <c r="E2076">
        <v>1</v>
      </c>
      <c r="F2076">
        <v>1</v>
      </c>
      <c r="G2076">
        <v>1</v>
      </c>
      <c r="H2076">
        <v>3</v>
      </c>
      <c r="I2076" t="s">
        <v>789</v>
      </c>
      <c r="J2076" t="s">
        <v>790</v>
      </c>
      <c r="K2076" t="s">
        <v>791</v>
      </c>
      <c r="L2076">
        <v>1348</v>
      </c>
      <c r="N2076">
        <v>1009</v>
      </c>
      <c r="O2076" t="s">
        <v>30</v>
      </c>
      <c r="P2076" t="s">
        <v>30</v>
      </c>
      <c r="Q2076">
        <v>1000</v>
      </c>
      <c r="W2076">
        <v>0</v>
      </c>
      <c r="X2076">
        <v>-479587120</v>
      </c>
      <c r="Y2076">
        <v>1.4E-3</v>
      </c>
      <c r="AA2076">
        <v>34372.89</v>
      </c>
      <c r="AB2076">
        <v>0</v>
      </c>
      <c r="AC2076">
        <v>0</v>
      </c>
      <c r="AD2076">
        <v>0</v>
      </c>
      <c r="AE2076">
        <v>3960.01</v>
      </c>
      <c r="AF2076">
        <v>0</v>
      </c>
      <c r="AG2076">
        <v>0</v>
      </c>
      <c r="AH2076">
        <v>0</v>
      </c>
      <c r="AI2076">
        <v>8.68</v>
      </c>
      <c r="AJ2076">
        <v>1</v>
      </c>
      <c r="AK2076">
        <v>1</v>
      </c>
      <c r="AL2076">
        <v>1</v>
      </c>
      <c r="AN2076">
        <v>0</v>
      </c>
      <c r="AO2076">
        <v>1</v>
      </c>
      <c r="AP2076">
        <v>0</v>
      </c>
      <c r="AQ2076">
        <v>0</v>
      </c>
      <c r="AR2076">
        <v>0</v>
      </c>
      <c r="AS2076" t="s">
        <v>3</v>
      </c>
      <c r="AT2076">
        <v>1.4E-3</v>
      </c>
      <c r="AU2076" t="s">
        <v>3</v>
      </c>
      <c r="AV2076">
        <v>0</v>
      </c>
      <c r="AW2076">
        <v>2</v>
      </c>
      <c r="AX2076">
        <v>36410428</v>
      </c>
      <c r="AY2076">
        <v>1</v>
      </c>
      <c r="AZ2076">
        <v>0</v>
      </c>
      <c r="BA2076">
        <v>2024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CX2076">
        <f>Y2076*Source!I2144</f>
        <v>5.5999999999999999E-3</v>
      </c>
      <c r="CY2076">
        <f t="shared" si="324"/>
        <v>34372.89</v>
      </c>
      <c r="CZ2076">
        <f t="shared" si="325"/>
        <v>3960.01</v>
      </c>
      <c r="DA2076">
        <f t="shared" si="326"/>
        <v>8.68</v>
      </c>
      <c r="DB2076">
        <f t="shared" si="322"/>
        <v>5.54</v>
      </c>
      <c r="DC2076">
        <f t="shared" si="323"/>
        <v>0</v>
      </c>
    </row>
    <row r="2077" spans="1:107">
      <c r="A2077">
        <f>ROW(Source!A2144)</f>
        <v>2144</v>
      </c>
      <c r="B2077">
        <v>36401907</v>
      </c>
      <c r="C2077">
        <v>36410408</v>
      </c>
      <c r="D2077">
        <v>29108269</v>
      </c>
      <c r="E2077">
        <v>1</v>
      </c>
      <c r="F2077">
        <v>1</v>
      </c>
      <c r="G2077">
        <v>1</v>
      </c>
      <c r="H2077">
        <v>3</v>
      </c>
      <c r="I2077" t="s">
        <v>792</v>
      </c>
      <c r="J2077" t="s">
        <v>793</v>
      </c>
      <c r="K2077" t="s">
        <v>794</v>
      </c>
      <c r="L2077">
        <v>1348</v>
      </c>
      <c r="N2077">
        <v>1009</v>
      </c>
      <c r="O2077" t="s">
        <v>30</v>
      </c>
      <c r="P2077" t="s">
        <v>30</v>
      </c>
      <c r="Q2077">
        <v>1000</v>
      </c>
      <c r="W2077">
        <v>0</v>
      </c>
      <c r="X2077">
        <v>-1250586262</v>
      </c>
      <c r="Y2077">
        <v>2.9999999999999997E-4</v>
      </c>
      <c r="AA2077">
        <v>17435.7</v>
      </c>
      <c r="AB2077">
        <v>0</v>
      </c>
      <c r="AC2077">
        <v>0</v>
      </c>
      <c r="AD2077">
        <v>0</v>
      </c>
      <c r="AE2077">
        <v>1820.01</v>
      </c>
      <c r="AF2077">
        <v>0</v>
      </c>
      <c r="AG2077">
        <v>0</v>
      </c>
      <c r="AH2077">
        <v>0</v>
      </c>
      <c r="AI2077">
        <v>9.58</v>
      </c>
      <c r="AJ2077">
        <v>1</v>
      </c>
      <c r="AK2077">
        <v>1</v>
      </c>
      <c r="AL2077">
        <v>1</v>
      </c>
      <c r="AN2077">
        <v>0</v>
      </c>
      <c r="AO2077">
        <v>1</v>
      </c>
      <c r="AP2077">
        <v>0</v>
      </c>
      <c r="AQ2077">
        <v>0</v>
      </c>
      <c r="AR2077">
        <v>0</v>
      </c>
      <c r="AS2077" t="s">
        <v>3</v>
      </c>
      <c r="AT2077">
        <v>2.9999999999999997E-4</v>
      </c>
      <c r="AU2077" t="s">
        <v>3</v>
      </c>
      <c r="AV2077">
        <v>0</v>
      </c>
      <c r="AW2077">
        <v>2</v>
      </c>
      <c r="AX2077">
        <v>36410429</v>
      </c>
      <c r="AY2077">
        <v>1</v>
      </c>
      <c r="AZ2077">
        <v>0</v>
      </c>
      <c r="BA2077">
        <v>2025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CX2077">
        <f>Y2077*Source!I2144</f>
        <v>1.1999999999999999E-3</v>
      </c>
      <c r="CY2077">
        <f t="shared" si="324"/>
        <v>17435.7</v>
      </c>
      <c r="CZ2077">
        <f t="shared" si="325"/>
        <v>1820.01</v>
      </c>
      <c r="DA2077">
        <f t="shared" si="326"/>
        <v>9.58</v>
      </c>
      <c r="DB2077">
        <f t="shared" si="322"/>
        <v>0.55000000000000004</v>
      </c>
      <c r="DC2077">
        <f t="shared" si="323"/>
        <v>0</v>
      </c>
    </row>
    <row r="2078" spans="1:107">
      <c r="A2078">
        <f>ROW(Source!A2144)</f>
        <v>2144</v>
      </c>
      <c r="B2078">
        <v>36401907</v>
      </c>
      <c r="C2078">
        <v>36410408</v>
      </c>
      <c r="D2078">
        <v>29110426</v>
      </c>
      <c r="E2078">
        <v>1</v>
      </c>
      <c r="F2078">
        <v>1</v>
      </c>
      <c r="G2078">
        <v>1</v>
      </c>
      <c r="H2078">
        <v>3</v>
      </c>
      <c r="I2078" t="s">
        <v>795</v>
      </c>
      <c r="J2078" t="s">
        <v>796</v>
      </c>
      <c r="K2078" t="s">
        <v>364</v>
      </c>
      <c r="L2078">
        <v>1346</v>
      </c>
      <c r="N2078">
        <v>1009</v>
      </c>
      <c r="O2078" t="s">
        <v>160</v>
      </c>
      <c r="P2078" t="s">
        <v>160</v>
      </c>
      <c r="Q2078">
        <v>1</v>
      </c>
      <c r="W2078">
        <v>0</v>
      </c>
      <c r="X2078">
        <v>1314148174</v>
      </c>
      <c r="Y2078">
        <v>0.04</v>
      </c>
      <c r="AA2078">
        <v>63.36</v>
      </c>
      <c r="AB2078">
        <v>0</v>
      </c>
      <c r="AC2078">
        <v>0</v>
      </c>
      <c r="AD2078">
        <v>0</v>
      </c>
      <c r="AE2078">
        <v>28.67</v>
      </c>
      <c r="AF2078">
        <v>0</v>
      </c>
      <c r="AG2078">
        <v>0</v>
      </c>
      <c r="AH2078">
        <v>0</v>
      </c>
      <c r="AI2078">
        <v>2.21</v>
      </c>
      <c r="AJ2078">
        <v>1</v>
      </c>
      <c r="AK2078">
        <v>1</v>
      </c>
      <c r="AL2078">
        <v>1</v>
      </c>
      <c r="AN2078">
        <v>0</v>
      </c>
      <c r="AO2078">
        <v>1</v>
      </c>
      <c r="AP2078">
        <v>0</v>
      </c>
      <c r="AQ2078">
        <v>0</v>
      </c>
      <c r="AR2078">
        <v>0</v>
      </c>
      <c r="AS2078" t="s">
        <v>3</v>
      </c>
      <c r="AT2078">
        <v>0.04</v>
      </c>
      <c r="AU2078" t="s">
        <v>3</v>
      </c>
      <c r="AV2078">
        <v>0</v>
      </c>
      <c r="AW2078">
        <v>2</v>
      </c>
      <c r="AX2078">
        <v>36410430</v>
      </c>
      <c r="AY2078">
        <v>1</v>
      </c>
      <c r="AZ2078">
        <v>0</v>
      </c>
      <c r="BA2078">
        <v>2026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CX2078">
        <f>Y2078*Source!I2144</f>
        <v>0.16</v>
      </c>
      <c r="CY2078">
        <f t="shared" si="324"/>
        <v>63.36</v>
      </c>
      <c r="CZ2078">
        <f t="shared" si="325"/>
        <v>28.67</v>
      </c>
      <c r="DA2078">
        <f t="shared" si="326"/>
        <v>2.21</v>
      </c>
      <c r="DB2078">
        <f t="shared" si="322"/>
        <v>1.1499999999999999</v>
      </c>
      <c r="DC2078">
        <f t="shared" si="323"/>
        <v>0</v>
      </c>
    </row>
    <row r="2079" spans="1:107">
      <c r="A2079">
        <f>ROW(Source!A2144)</f>
        <v>2144</v>
      </c>
      <c r="B2079">
        <v>36401907</v>
      </c>
      <c r="C2079">
        <v>36410408</v>
      </c>
      <c r="D2079">
        <v>29110838</v>
      </c>
      <c r="E2079">
        <v>1</v>
      </c>
      <c r="F2079">
        <v>1</v>
      </c>
      <c r="G2079">
        <v>1</v>
      </c>
      <c r="H2079">
        <v>3</v>
      </c>
      <c r="I2079" t="s">
        <v>696</v>
      </c>
      <c r="J2079" t="s">
        <v>697</v>
      </c>
      <c r="K2079" t="s">
        <v>698</v>
      </c>
      <c r="L2079">
        <v>1346</v>
      </c>
      <c r="N2079">
        <v>1009</v>
      </c>
      <c r="O2079" t="s">
        <v>160</v>
      </c>
      <c r="P2079" t="s">
        <v>160</v>
      </c>
      <c r="Q2079">
        <v>1</v>
      </c>
      <c r="W2079">
        <v>0</v>
      </c>
      <c r="X2079">
        <v>-667794164</v>
      </c>
      <c r="Y2079">
        <v>0.16</v>
      </c>
      <c r="AA2079">
        <v>100.04</v>
      </c>
      <c r="AB2079">
        <v>0</v>
      </c>
      <c r="AC2079">
        <v>0</v>
      </c>
      <c r="AD2079">
        <v>0</v>
      </c>
      <c r="AE2079">
        <v>30.5</v>
      </c>
      <c r="AF2079">
        <v>0</v>
      </c>
      <c r="AG2079">
        <v>0</v>
      </c>
      <c r="AH2079">
        <v>0</v>
      </c>
      <c r="AI2079">
        <v>3.28</v>
      </c>
      <c r="AJ2079">
        <v>1</v>
      </c>
      <c r="AK2079">
        <v>1</v>
      </c>
      <c r="AL2079">
        <v>1</v>
      </c>
      <c r="AN2079">
        <v>0</v>
      </c>
      <c r="AO2079">
        <v>1</v>
      </c>
      <c r="AP2079">
        <v>0</v>
      </c>
      <c r="AQ2079">
        <v>0</v>
      </c>
      <c r="AR2079">
        <v>0</v>
      </c>
      <c r="AS2079" t="s">
        <v>3</v>
      </c>
      <c r="AT2079">
        <v>0.16</v>
      </c>
      <c r="AU2079" t="s">
        <v>3</v>
      </c>
      <c r="AV2079">
        <v>0</v>
      </c>
      <c r="AW2079">
        <v>2</v>
      </c>
      <c r="AX2079">
        <v>36410431</v>
      </c>
      <c r="AY2079">
        <v>1</v>
      </c>
      <c r="AZ2079">
        <v>0</v>
      </c>
      <c r="BA2079">
        <v>2027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CX2079">
        <f>Y2079*Source!I2144</f>
        <v>0.64</v>
      </c>
      <c r="CY2079">
        <f t="shared" si="324"/>
        <v>100.04</v>
      </c>
      <c r="CZ2079">
        <f t="shared" si="325"/>
        <v>30.5</v>
      </c>
      <c r="DA2079">
        <f t="shared" si="326"/>
        <v>3.28</v>
      </c>
      <c r="DB2079">
        <f t="shared" si="322"/>
        <v>4.88</v>
      </c>
      <c r="DC2079">
        <f t="shared" si="323"/>
        <v>0</v>
      </c>
    </row>
    <row r="2080" spans="1:107">
      <c r="A2080">
        <f>ROW(Source!A2144)</f>
        <v>2144</v>
      </c>
      <c r="B2080">
        <v>36401907</v>
      </c>
      <c r="C2080">
        <v>36410408</v>
      </c>
      <c r="D2080">
        <v>29114470</v>
      </c>
      <c r="E2080">
        <v>1</v>
      </c>
      <c r="F2080">
        <v>1</v>
      </c>
      <c r="G2080">
        <v>1</v>
      </c>
      <c r="H2080">
        <v>3</v>
      </c>
      <c r="I2080" t="s">
        <v>317</v>
      </c>
      <c r="J2080" t="s">
        <v>319</v>
      </c>
      <c r="K2080" t="s">
        <v>318</v>
      </c>
      <c r="L2080">
        <v>1355</v>
      </c>
      <c r="N2080">
        <v>1010</v>
      </c>
      <c r="O2080" t="s">
        <v>58</v>
      </c>
      <c r="P2080" t="s">
        <v>58</v>
      </c>
      <c r="Q2080">
        <v>100</v>
      </c>
      <c r="W2080">
        <v>0</v>
      </c>
      <c r="X2080">
        <v>-228248654</v>
      </c>
      <c r="Y2080">
        <v>0.32</v>
      </c>
      <c r="AA2080">
        <v>55.19</v>
      </c>
      <c r="AB2080">
        <v>0</v>
      </c>
      <c r="AC2080">
        <v>0</v>
      </c>
      <c r="AD2080">
        <v>0</v>
      </c>
      <c r="AE2080">
        <v>86.24</v>
      </c>
      <c r="AF2080">
        <v>0</v>
      </c>
      <c r="AG2080">
        <v>0</v>
      </c>
      <c r="AH2080">
        <v>0</v>
      </c>
      <c r="AI2080">
        <v>0.64</v>
      </c>
      <c r="AJ2080">
        <v>1</v>
      </c>
      <c r="AK2080">
        <v>1</v>
      </c>
      <c r="AL2080">
        <v>1</v>
      </c>
      <c r="AN2080">
        <v>0</v>
      </c>
      <c r="AO2080">
        <v>1</v>
      </c>
      <c r="AP2080">
        <v>0</v>
      </c>
      <c r="AQ2080">
        <v>0</v>
      </c>
      <c r="AR2080">
        <v>0</v>
      </c>
      <c r="AS2080" t="s">
        <v>3</v>
      </c>
      <c r="AT2080">
        <v>0.32</v>
      </c>
      <c r="AU2080" t="s">
        <v>3</v>
      </c>
      <c r="AV2080">
        <v>0</v>
      </c>
      <c r="AW2080">
        <v>2</v>
      </c>
      <c r="AX2080">
        <v>36410432</v>
      </c>
      <c r="AY2080">
        <v>1</v>
      </c>
      <c r="AZ2080">
        <v>0</v>
      </c>
      <c r="BA2080">
        <v>2028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CX2080">
        <f>Y2080*Source!I2144</f>
        <v>1.28</v>
      </c>
      <c r="CY2080">
        <f t="shared" si="324"/>
        <v>55.19</v>
      </c>
      <c r="CZ2080">
        <f t="shared" si="325"/>
        <v>86.24</v>
      </c>
      <c r="DA2080">
        <f t="shared" si="326"/>
        <v>0.64</v>
      </c>
      <c r="DB2080">
        <f t="shared" si="322"/>
        <v>27.6</v>
      </c>
      <c r="DC2080">
        <f t="shared" si="323"/>
        <v>0</v>
      </c>
    </row>
    <row r="2081" spans="1:107">
      <c r="A2081">
        <f>ROW(Source!A2144)</f>
        <v>2144</v>
      </c>
      <c r="B2081">
        <v>36401907</v>
      </c>
      <c r="C2081">
        <v>36410408</v>
      </c>
      <c r="D2081">
        <v>29117055</v>
      </c>
      <c r="E2081">
        <v>1</v>
      </c>
      <c r="F2081">
        <v>1</v>
      </c>
      <c r="G2081">
        <v>1</v>
      </c>
      <c r="H2081">
        <v>3</v>
      </c>
      <c r="I2081" t="s">
        <v>396</v>
      </c>
      <c r="J2081" t="s">
        <v>399</v>
      </c>
      <c r="K2081" t="s">
        <v>397</v>
      </c>
      <c r="L2081">
        <v>1302</v>
      </c>
      <c r="N2081">
        <v>1003</v>
      </c>
      <c r="O2081" t="s">
        <v>398</v>
      </c>
      <c r="P2081" t="s">
        <v>398</v>
      </c>
      <c r="Q2081">
        <v>10</v>
      </c>
      <c r="W2081">
        <v>0</v>
      </c>
      <c r="X2081">
        <v>2119047365</v>
      </c>
      <c r="Y2081">
        <v>10</v>
      </c>
      <c r="AA2081">
        <v>62.74</v>
      </c>
      <c r="AB2081">
        <v>0</v>
      </c>
      <c r="AC2081">
        <v>0</v>
      </c>
      <c r="AD2081">
        <v>0</v>
      </c>
      <c r="AE2081">
        <v>16.82</v>
      </c>
      <c r="AF2081">
        <v>0</v>
      </c>
      <c r="AG2081">
        <v>0</v>
      </c>
      <c r="AH2081">
        <v>0</v>
      </c>
      <c r="AI2081">
        <v>3.73</v>
      </c>
      <c r="AJ2081">
        <v>1</v>
      </c>
      <c r="AK2081">
        <v>1</v>
      </c>
      <c r="AL2081">
        <v>1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 t="s">
        <v>3</v>
      </c>
      <c r="AT2081">
        <v>10</v>
      </c>
      <c r="AU2081" t="s">
        <v>3</v>
      </c>
      <c r="AV2081">
        <v>0</v>
      </c>
      <c r="AW2081">
        <v>1</v>
      </c>
      <c r="AX2081">
        <v>-1</v>
      </c>
      <c r="AY2081">
        <v>0</v>
      </c>
      <c r="AZ2081">
        <v>0</v>
      </c>
      <c r="BA2081" t="s">
        <v>3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CX2081">
        <f>Y2081*Source!I2144</f>
        <v>40</v>
      </c>
      <c r="CY2081">
        <f t="shared" si="324"/>
        <v>62.74</v>
      </c>
      <c r="CZ2081">
        <f t="shared" si="325"/>
        <v>16.82</v>
      </c>
      <c r="DA2081">
        <f t="shared" si="326"/>
        <v>3.73</v>
      </c>
      <c r="DB2081">
        <f t="shared" si="322"/>
        <v>168.2</v>
      </c>
      <c r="DC2081">
        <f t="shared" si="323"/>
        <v>0</v>
      </c>
    </row>
    <row r="2082" spans="1:107">
      <c r="A2082">
        <f>ROW(Source!A2144)</f>
        <v>2144</v>
      </c>
      <c r="B2082">
        <v>36401907</v>
      </c>
      <c r="C2082">
        <v>36410408</v>
      </c>
      <c r="D2082">
        <v>29149204</v>
      </c>
      <c r="E2082">
        <v>1</v>
      </c>
      <c r="F2082">
        <v>1</v>
      </c>
      <c r="G2082">
        <v>1</v>
      </c>
      <c r="H2082">
        <v>3</v>
      </c>
      <c r="I2082" t="s">
        <v>699</v>
      </c>
      <c r="J2082" t="s">
        <v>700</v>
      </c>
      <c r="K2082" t="s">
        <v>701</v>
      </c>
      <c r="L2082">
        <v>1348</v>
      </c>
      <c r="N2082">
        <v>1009</v>
      </c>
      <c r="O2082" t="s">
        <v>30</v>
      </c>
      <c r="P2082" t="s">
        <v>30</v>
      </c>
      <c r="Q2082">
        <v>1000</v>
      </c>
      <c r="W2082">
        <v>0</v>
      </c>
      <c r="X2082">
        <v>-1132764130</v>
      </c>
      <c r="Y2082">
        <v>2.1000000000000001E-2</v>
      </c>
      <c r="AA2082">
        <v>4978.46</v>
      </c>
      <c r="AB2082">
        <v>0</v>
      </c>
      <c r="AC2082">
        <v>0</v>
      </c>
      <c r="AD2082">
        <v>0</v>
      </c>
      <c r="AE2082">
        <v>729.98</v>
      </c>
      <c r="AF2082">
        <v>0</v>
      </c>
      <c r="AG2082">
        <v>0</v>
      </c>
      <c r="AH2082">
        <v>0</v>
      </c>
      <c r="AI2082">
        <v>6.82</v>
      </c>
      <c r="AJ2082">
        <v>1</v>
      </c>
      <c r="AK2082">
        <v>1</v>
      </c>
      <c r="AL2082">
        <v>1</v>
      </c>
      <c r="AN2082">
        <v>0</v>
      </c>
      <c r="AO2082">
        <v>1</v>
      </c>
      <c r="AP2082">
        <v>0</v>
      </c>
      <c r="AQ2082">
        <v>0</v>
      </c>
      <c r="AR2082">
        <v>0</v>
      </c>
      <c r="AS2082" t="s">
        <v>3</v>
      </c>
      <c r="AT2082">
        <v>2.1000000000000001E-2</v>
      </c>
      <c r="AU2082" t="s">
        <v>3</v>
      </c>
      <c r="AV2082">
        <v>0</v>
      </c>
      <c r="AW2082">
        <v>2</v>
      </c>
      <c r="AX2082">
        <v>36410433</v>
      </c>
      <c r="AY2082">
        <v>1</v>
      </c>
      <c r="AZ2082">
        <v>0</v>
      </c>
      <c r="BA2082">
        <v>2029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CX2082">
        <f>Y2082*Source!I2144</f>
        <v>8.4000000000000005E-2</v>
      </c>
      <c r="CY2082">
        <f t="shared" si="324"/>
        <v>4978.46</v>
      </c>
      <c r="CZ2082">
        <f t="shared" si="325"/>
        <v>729.98</v>
      </c>
      <c r="DA2082">
        <f t="shared" si="326"/>
        <v>6.82</v>
      </c>
      <c r="DB2082">
        <f t="shared" si="322"/>
        <v>15.33</v>
      </c>
      <c r="DC2082">
        <f t="shared" si="323"/>
        <v>0</v>
      </c>
    </row>
    <row r="2083" spans="1:107">
      <c r="A2083">
        <f>ROW(Source!A2144)</f>
        <v>2144</v>
      </c>
      <c r="B2083">
        <v>36401907</v>
      </c>
      <c r="C2083">
        <v>36410408</v>
      </c>
      <c r="D2083">
        <v>29152134</v>
      </c>
      <c r="E2083">
        <v>1</v>
      </c>
      <c r="F2083">
        <v>1</v>
      </c>
      <c r="G2083">
        <v>1</v>
      </c>
      <c r="H2083">
        <v>3</v>
      </c>
      <c r="I2083" t="s">
        <v>400</v>
      </c>
      <c r="J2083" t="s">
        <v>403</v>
      </c>
      <c r="K2083" t="s">
        <v>401</v>
      </c>
      <c r="L2083">
        <v>1477</v>
      </c>
      <c r="N2083">
        <v>1013</v>
      </c>
      <c r="O2083" t="s">
        <v>402</v>
      </c>
      <c r="P2083" t="s">
        <v>404</v>
      </c>
      <c r="Q2083">
        <v>1</v>
      </c>
      <c r="W2083">
        <v>0</v>
      </c>
      <c r="X2083">
        <v>-941243289</v>
      </c>
      <c r="Y2083">
        <v>0.1</v>
      </c>
      <c r="AA2083">
        <v>31991.33</v>
      </c>
      <c r="AB2083">
        <v>0</v>
      </c>
      <c r="AC2083">
        <v>0</v>
      </c>
      <c r="AD2083">
        <v>0</v>
      </c>
      <c r="AE2083">
        <v>3090.95</v>
      </c>
      <c r="AF2083">
        <v>0</v>
      </c>
      <c r="AG2083">
        <v>0</v>
      </c>
      <c r="AH2083">
        <v>0</v>
      </c>
      <c r="AI2083">
        <v>10.35</v>
      </c>
      <c r="AJ2083">
        <v>1</v>
      </c>
      <c r="AK2083">
        <v>1</v>
      </c>
      <c r="AL2083">
        <v>1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 t="s">
        <v>3</v>
      </c>
      <c r="AT2083">
        <v>0.1</v>
      </c>
      <c r="AU2083" t="s">
        <v>3</v>
      </c>
      <c r="AV2083">
        <v>0</v>
      </c>
      <c r="AW2083">
        <v>1</v>
      </c>
      <c r="AX2083">
        <v>-1</v>
      </c>
      <c r="AY2083">
        <v>0</v>
      </c>
      <c r="AZ2083">
        <v>0</v>
      </c>
      <c r="BA2083" t="s">
        <v>3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CX2083">
        <f>Y2083*Source!I2144</f>
        <v>0.4</v>
      </c>
      <c r="CY2083">
        <f t="shared" si="324"/>
        <v>31991.33</v>
      </c>
      <c r="CZ2083">
        <f t="shared" si="325"/>
        <v>3090.95</v>
      </c>
      <c r="DA2083">
        <f t="shared" si="326"/>
        <v>10.35</v>
      </c>
      <c r="DB2083">
        <f t="shared" si="322"/>
        <v>309.10000000000002</v>
      </c>
      <c r="DC2083">
        <f t="shared" si="323"/>
        <v>0</v>
      </c>
    </row>
    <row r="2084" spans="1:107">
      <c r="A2084">
        <f>ROW(Source!A2144)</f>
        <v>2144</v>
      </c>
      <c r="B2084">
        <v>36401907</v>
      </c>
      <c r="C2084">
        <v>36410408</v>
      </c>
      <c r="D2084">
        <v>29171808</v>
      </c>
      <c r="E2084">
        <v>1</v>
      </c>
      <c r="F2084">
        <v>1</v>
      </c>
      <c r="G2084">
        <v>1</v>
      </c>
      <c r="H2084">
        <v>3</v>
      </c>
      <c r="I2084" t="s">
        <v>705</v>
      </c>
      <c r="J2084" t="s">
        <v>706</v>
      </c>
      <c r="K2084" t="s">
        <v>707</v>
      </c>
      <c r="L2084">
        <v>1374</v>
      </c>
      <c r="N2084">
        <v>1013</v>
      </c>
      <c r="O2084" t="s">
        <v>708</v>
      </c>
      <c r="P2084" t="s">
        <v>708</v>
      </c>
      <c r="Q2084">
        <v>1</v>
      </c>
      <c r="W2084">
        <v>0</v>
      </c>
      <c r="X2084">
        <v>-915781824</v>
      </c>
      <c r="Y2084">
        <v>3.04</v>
      </c>
      <c r="AA2084">
        <v>1</v>
      </c>
      <c r="AB2084">
        <v>0</v>
      </c>
      <c r="AC2084">
        <v>0</v>
      </c>
      <c r="AD2084">
        <v>0</v>
      </c>
      <c r="AE2084">
        <v>1</v>
      </c>
      <c r="AF2084">
        <v>0</v>
      </c>
      <c r="AG2084">
        <v>0</v>
      </c>
      <c r="AH2084">
        <v>0</v>
      </c>
      <c r="AI2084">
        <v>1</v>
      </c>
      <c r="AJ2084">
        <v>1</v>
      </c>
      <c r="AK2084">
        <v>1</v>
      </c>
      <c r="AL2084">
        <v>1</v>
      </c>
      <c r="AN2084">
        <v>0</v>
      </c>
      <c r="AO2084">
        <v>1</v>
      </c>
      <c r="AP2084">
        <v>0</v>
      </c>
      <c r="AQ2084">
        <v>0</v>
      </c>
      <c r="AR2084">
        <v>0</v>
      </c>
      <c r="AS2084" t="s">
        <v>3</v>
      </c>
      <c r="AT2084">
        <v>3.04</v>
      </c>
      <c r="AU2084" t="s">
        <v>3</v>
      </c>
      <c r="AV2084">
        <v>0</v>
      </c>
      <c r="AW2084">
        <v>2</v>
      </c>
      <c r="AX2084">
        <v>36410434</v>
      </c>
      <c r="AY2084">
        <v>1</v>
      </c>
      <c r="AZ2084">
        <v>0</v>
      </c>
      <c r="BA2084">
        <v>2030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CX2084">
        <f>Y2084*Source!I2144</f>
        <v>12.16</v>
      </c>
      <c r="CY2084">
        <f t="shared" si="324"/>
        <v>1</v>
      </c>
      <c r="CZ2084">
        <f t="shared" si="325"/>
        <v>1</v>
      </c>
      <c r="DA2084">
        <f t="shared" si="326"/>
        <v>1</v>
      </c>
      <c r="DB2084">
        <f t="shared" si="322"/>
        <v>3.04</v>
      </c>
      <c r="DC2084">
        <f t="shared" si="323"/>
        <v>0</v>
      </c>
    </row>
    <row r="2085" spans="1:107">
      <c r="A2085">
        <f>ROW(Source!A2220)</f>
        <v>2220</v>
      </c>
      <c r="B2085">
        <v>36401907</v>
      </c>
      <c r="C2085">
        <v>36410437</v>
      </c>
      <c r="D2085">
        <v>18406804</v>
      </c>
      <c r="E2085">
        <v>1</v>
      </c>
      <c r="F2085">
        <v>1</v>
      </c>
      <c r="G2085">
        <v>1</v>
      </c>
      <c r="H2085">
        <v>1</v>
      </c>
      <c r="I2085" t="s">
        <v>512</v>
      </c>
      <c r="J2085" t="s">
        <v>3</v>
      </c>
      <c r="K2085" t="s">
        <v>513</v>
      </c>
      <c r="L2085">
        <v>1369</v>
      </c>
      <c r="N2085">
        <v>1013</v>
      </c>
      <c r="O2085" t="s">
        <v>514</v>
      </c>
      <c r="P2085" t="s">
        <v>514</v>
      </c>
      <c r="Q2085">
        <v>1</v>
      </c>
      <c r="W2085">
        <v>0</v>
      </c>
      <c r="X2085">
        <v>254330056</v>
      </c>
      <c r="Y2085">
        <v>5.84</v>
      </c>
      <c r="AA2085">
        <v>0</v>
      </c>
      <c r="AB2085">
        <v>0</v>
      </c>
      <c r="AC2085">
        <v>0</v>
      </c>
      <c r="AD2085">
        <v>249.14</v>
      </c>
      <c r="AE2085">
        <v>0</v>
      </c>
      <c r="AF2085">
        <v>0</v>
      </c>
      <c r="AG2085">
        <v>0</v>
      </c>
      <c r="AH2085">
        <v>249.14</v>
      </c>
      <c r="AI2085">
        <v>1</v>
      </c>
      <c r="AJ2085">
        <v>1</v>
      </c>
      <c r="AK2085">
        <v>1</v>
      </c>
      <c r="AL2085">
        <v>1</v>
      </c>
      <c r="AN2085">
        <v>0</v>
      </c>
      <c r="AO2085">
        <v>1</v>
      </c>
      <c r="AP2085">
        <v>0</v>
      </c>
      <c r="AQ2085">
        <v>0</v>
      </c>
      <c r="AR2085">
        <v>0</v>
      </c>
      <c r="AS2085" t="s">
        <v>3</v>
      </c>
      <c r="AT2085">
        <v>5.84</v>
      </c>
      <c r="AU2085" t="s">
        <v>3</v>
      </c>
      <c r="AV2085">
        <v>1</v>
      </c>
      <c r="AW2085">
        <v>2</v>
      </c>
      <c r="AX2085">
        <v>36410439</v>
      </c>
      <c r="AY2085">
        <v>1</v>
      </c>
      <c r="AZ2085">
        <v>0</v>
      </c>
      <c r="BA2085">
        <v>2031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CX2085">
        <f>Y2085*Source!I2220</f>
        <v>0.1168</v>
      </c>
      <c r="CY2085">
        <f>AD2085</f>
        <v>249.14</v>
      </c>
      <c r="CZ2085">
        <f>AH2085</f>
        <v>249.14</v>
      </c>
      <c r="DA2085">
        <f>AL2085</f>
        <v>1</v>
      </c>
      <c r="DB2085">
        <f t="shared" si="322"/>
        <v>1454.98</v>
      </c>
      <c r="DC2085">
        <f t="shared" si="323"/>
        <v>0</v>
      </c>
    </row>
    <row r="2086" spans="1:107">
      <c r="A2086">
        <f>ROW(Source!A2221)</f>
        <v>2221</v>
      </c>
      <c r="B2086">
        <v>36401907</v>
      </c>
      <c r="C2086">
        <v>36410440</v>
      </c>
      <c r="D2086">
        <v>18406804</v>
      </c>
      <c r="E2086">
        <v>1</v>
      </c>
      <c r="F2086">
        <v>1</v>
      </c>
      <c r="G2086">
        <v>1</v>
      </c>
      <c r="H2086">
        <v>1</v>
      </c>
      <c r="I2086" t="s">
        <v>512</v>
      </c>
      <c r="J2086" t="s">
        <v>3</v>
      </c>
      <c r="K2086" t="s">
        <v>513</v>
      </c>
      <c r="L2086">
        <v>1369</v>
      </c>
      <c r="N2086">
        <v>1013</v>
      </c>
      <c r="O2086" t="s">
        <v>514</v>
      </c>
      <c r="P2086" t="s">
        <v>514</v>
      </c>
      <c r="Q2086">
        <v>1</v>
      </c>
      <c r="W2086">
        <v>0</v>
      </c>
      <c r="X2086">
        <v>254330056</v>
      </c>
      <c r="Y2086">
        <v>6.32</v>
      </c>
      <c r="AA2086">
        <v>0</v>
      </c>
      <c r="AB2086">
        <v>0</v>
      </c>
      <c r="AC2086">
        <v>0</v>
      </c>
      <c r="AD2086">
        <v>249.14</v>
      </c>
      <c r="AE2086">
        <v>0</v>
      </c>
      <c r="AF2086">
        <v>0</v>
      </c>
      <c r="AG2086">
        <v>0</v>
      </c>
      <c r="AH2086">
        <v>249.14</v>
      </c>
      <c r="AI2086">
        <v>1</v>
      </c>
      <c r="AJ2086">
        <v>1</v>
      </c>
      <c r="AK2086">
        <v>1</v>
      </c>
      <c r="AL2086">
        <v>1</v>
      </c>
      <c r="AN2086">
        <v>0</v>
      </c>
      <c r="AO2086">
        <v>1</v>
      </c>
      <c r="AP2086">
        <v>0</v>
      </c>
      <c r="AQ2086">
        <v>0</v>
      </c>
      <c r="AR2086">
        <v>0</v>
      </c>
      <c r="AS2086" t="s">
        <v>3</v>
      </c>
      <c r="AT2086">
        <v>6.32</v>
      </c>
      <c r="AU2086" t="s">
        <v>3</v>
      </c>
      <c r="AV2086">
        <v>1</v>
      </c>
      <c r="AW2086">
        <v>2</v>
      </c>
      <c r="AX2086">
        <v>36410444</v>
      </c>
      <c r="AY2086">
        <v>1</v>
      </c>
      <c r="AZ2086">
        <v>0</v>
      </c>
      <c r="BA2086">
        <v>2032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CX2086">
        <f>Y2086*Source!I2221</f>
        <v>0.12640000000000001</v>
      </c>
      <c r="CY2086">
        <f>AD2086</f>
        <v>249.14</v>
      </c>
      <c r="CZ2086">
        <f>AH2086</f>
        <v>249.14</v>
      </c>
      <c r="DA2086">
        <f>AL2086</f>
        <v>1</v>
      </c>
      <c r="DB2086">
        <f t="shared" si="322"/>
        <v>1574.56</v>
      </c>
      <c r="DC2086">
        <f t="shared" si="323"/>
        <v>0</v>
      </c>
    </row>
    <row r="2087" spans="1:107">
      <c r="A2087">
        <f>ROW(Source!A2221)</f>
        <v>2221</v>
      </c>
      <c r="B2087">
        <v>36401907</v>
      </c>
      <c r="C2087">
        <v>36410440</v>
      </c>
      <c r="D2087">
        <v>121548</v>
      </c>
      <c r="E2087">
        <v>1</v>
      </c>
      <c r="F2087">
        <v>1</v>
      </c>
      <c r="G2087">
        <v>1</v>
      </c>
      <c r="H2087">
        <v>1</v>
      </c>
      <c r="I2087" t="s">
        <v>35</v>
      </c>
      <c r="J2087" t="s">
        <v>3</v>
      </c>
      <c r="K2087" t="s">
        <v>515</v>
      </c>
      <c r="L2087">
        <v>608254</v>
      </c>
      <c r="N2087">
        <v>1013</v>
      </c>
      <c r="O2087" t="s">
        <v>516</v>
      </c>
      <c r="P2087" t="s">
        <v>516</v>
      </c>
      <c r="Q2087">
        <v>1</v>
      </c>
      <c r="W2087">
        <v>0</v>
      </c>
      <c r="X2087">
        <v>-185737400</v>
      </c>
      <c r="Y2087">
        <v>0.03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1</v>
      </c>
      <c r="AJ2087">
        <v>1</v>
      </c>
      <c r="AK2087">
        <v>1</v>
      </c>
      <c r="AL2087">
        <v>1</v>
      </c>
      <c r="AN2087">
        <v>0</v>
      </c>
      <c r="AO2087">
        <v>1</v>
      </c>
      <c r="AP2087">
        <v>0</v>
      </c>
      <c r="AQ2087">
        <v>0</v>
      </c>
      <c r="AR2087">
        <v>0</v>
      </c>
      <c r="AS2087" t="s">
        <v>3</v>
      </c>
      <c r="AT2087">
        <v>0.03</v>
      </c>
      <c r="AU2087" t="s">
        <v>3</v>
      </c>
      <c r="AV2087">
        <v>2</v>
      </c>
      <c r="AW2087">
        <v>2</v>
      </c>
      <c r="AX2087">
        <v>36410445</v>
      </c>
      <c r="AY2087">
        <v>1</v>
      </c>
      <c r="AZ2087">
        <v>0</v>
      </c>
      <c r="BA2087">
        <v>2033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CX2087">
        <f>Y2087*Source!I2221</f>
        <v>5.9999999999999995E-4</v>
      </c>
      <c r="CY2087">
        <f>AD2087</f>
        <v>0</v>
      </c>
      <c r="CZ2087">
        <f>AH2087</f>
        <v>0</v>
      </c>
      <c r="DA2087">
        <f>AL2087</f>
        <v>1</v>
      </c>
      <c r="DB2087">
        <f t="shared" si="322"/>
        <v>0</v>
      </c>
      <c r="DC2087">
        <f t="shared" si="323"/>
        <v>0</v>
      </c>
    </row>
    <row r="2088" spans="1:107">
      <c r="A2088">
        <f>ROW(Source!A2221)</f>
        <v>2221</v>
      </c>
      <c r="B2088">
        <v>36401907</v>
      </c>
      <c r="C2088">
        <v>36410440</v>
      </c>
      <c r="D2088">
        <v>29172556</v>
      </c>
      <c r="E2088">
        <v>1</v>
      </c>
      <c r="F2088">
        <v>1</v>
      </c>
      <c r="G2088">
        <v>1</v>
      </c>
      <c r="H2088">
        <v>2</v>
      </c>
      <c r="I2088" t="s">
        <v>517</v>
      </c>
      <c r="J2088" t="s">
        <v>518</v>
      </c>
      <c r="K2088" t="s">
        <v>519</v>
      </c>
      <c r="L2088">
        <v>1368</v>
      </c>
      <c r="N2088">
        <v>1011</v>
      </c>
      <c r="O2088" t="s">
        <v>520</v>
      </c>
      <c r="P2088" t="s">
        <v>520</v>
      </c>
      <c r="Q2088">
        <v>1</v>
      </c>
      <c r="W2088">
        <v>0</v>
      </c>
      <c r="X2088">
        <v>-1302720870</v>
      </c>
      <c r="Y2088">
        <v>0.03</v>
      </c>
      <c r="AA2088">
        <v>0</v>
      </c>
      <c r="AB2088">
        <v>466.71</v>
      </c>
      <c r="AC2088">
        <v>449.82</v>
      </c>
      <c r="AD2088">
        <v>0</v>
      </c>
      <c r="AE2088">
        <v>0</v>
      </c>
      <c r="AF2088">
        <v>31.26</v>
      </c>
      <c r="AG2088">
        <v>13.5</v>
      </c>
      <c r="AH2088">
        <v>0</v>
      </c>
      <c r="AI2088">
        <v>1</v>
      </c>
      <c r="AJ2088">
        <v>14.93</v>
      </c>
      <c r="AK2088">
        <v>33.32</v>
      </c>
      <c r="AL2088">
        <v>1</v>
      </c>
      <c r="AN2088">
        <v>0</v>
      </c>
      <c r="AO2088">
        <v>1</v>
      </c>
      <c r="AP2088">
        <v>0</v>
      </c>
      <c r="AQ2088">
        <v>0</v>
      </c>
      <c r="AR2088">
        <v>0</v>
      </c>
      <c r="AS2088" t="s">
        <v>3</v>
      </c>
      <c r="AT2088">
        <v>0.03</v>
      </c>
      <c r="AU2088" t="s">
        <v>3</v>
      </c>
      <c r="AV2088">
        <v>0</v>
      </c>
      <c r="AW2088">
        <v>2</v>
      </c>
      <c r="AX2088">
        <v>36410446</v>
      </c>
      <c r="AY2088">
        <v>1</v>
      </c>
      <c r="AZ2088">
        <v>0</v>
      </c>
      <c r="BA2088">
        <v>2034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CX2088">
        <f>Y2088*Source!I2221</f>
        <v>5.9999999999999995E-4</v>
      </c>
      <c r="CY2088">
        <f>AB2088</f>
        <v>466.71</v>
      </c>
      <c r="CZ2088">
        <f>AF2088</f>
        <v>31.26</v>
      </c>
      <c r="DA2088">
        <f>AJ2088</f>
        <v>14.93</v>
      </c>
      <c r="DB2088">
        <f t="shared" si="322"/>
        <v>0.94</v>
      </c>
      <c r="DC2088">
        <f t="shared" si="323"/>
        <v>0.41</v>
      </c>
    </row>
    <row r="2089" spans="1:107">
      <c r="A2089">
        <f>ROW(Source!A2222)</f>
        <v>2222</v>
      </c>
      <c r="B2089">
        <v>36401907</v>
      </c>
      <c r="C2089">
        <v>36410447</v>
      </c>
      <c r="D2089">
        <v>18408066</v>
      </c>
      <c r="E2089">
        <v>1</v>
      </c>
      <c r="F2089">
        <v>1</v>
      </c>
      <c r="G2089">
        <v>1</v>
      </c>
      <c r="H2089">
        <v>1</v>
      </c>
      <c r="I2089" t="s">
        <v>521</v>
      </c>
      <c r="J2089" t="s">
        <v>3</v>
      </c>
      <c r="K2089" t="s">
        <v>522</v>
      </c>
      <c r="L2089">
        <v>1369</v>
      </c>
      <c r="N2089">
        <v>1013</v>
      </c>
      <c r="O2089" t="s">
        <v>514</v>
      </c>
      <c r="P2089" t="s">
        <v>514</v>
      </c>
      <c r="Q2089">
        <v>1</v>
      </c>
      <c r="W2089">
        <v>0</v>
      </c>
      <c r="X2089">
        <v>-886480961</v>
      </c>
      <c r="Y2089">
        <v>179.3</v>
      </c>
      <c r="AA2089">
        <v>0</v>
      </c>
      <c r="AB2089">
        <v>0</v>
      </c>
      <c r="AC2089">
        <v>0</v>
      </c>
      <c r="AD2089">
        <v>256.16000000000003</v>
      </c>
      <c r="AE2089">
        <v>0</v>
      </c>
      <c r="AF2089">
        <v>0</v>
      </c>
      <c r="AG2089">
        <v>0</v>
      </c>
      <c r="AH2089">
        <v>256.16000000000003</v>
      </c>
      <c r="AI2089">
        <v>1</v>
      </c>
      <c r="AJ2089">
        <v>1</v>
      </c>
      <c r="AK2089">
        <v>1</v>
      </c>
      <c r="AL2089">
        <v>1</v>
      </c>
      <c r="AN2089">
        <v>0</v>
      </c>
      <c r="AO2089">
        <v>1</v>
      </c>
      <c r="AP2089">
        <v>0</v>
      </c>
      <c r="AQ2089">
        <v>0</v>
      </c>
      <c r="AR2089">
        <v>0</v>
      </c>
      <c r="AS2089" t="s">
        <v>3</v>
      </c>
      <c r="AT2089">
        <v>179.3</v>
      </c>
      <c r="AU2089" t="s">
        <v>3</v>
      </c>
      <c r="AV2089">
        <v>1</v>
      </c>
      <c r="AW2089">
        <v>2</v>
      </c>
      <c r="AX2089">
        <v>36410453</v>
      </c>
      <c r="AY2089">
        <v>1</v>
      </c>
      <c r="AZ2089">
        <v>0</v>
      </c>
      <c r="BA2089">
        <v>2035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CX2089">
        <f>Y2089*Source!I2222</f>
        <v>7.1720000000000006</v>
      </c>
      <c r="CY2089">
        <f>AD2089</f>
        <v>256.16000000000003</v>
      </c>
      <c r="CZ2089">
        <f>AH2089</f>
        <v>256.16000000000003</v>
      </c>
      <c r="DA2089">
        <f>AL2089</f>
        <v>1</v>
      </c>
      <c r="DB2089">
        <f t="shared" si="322"/>
        <v>45929.49</v>
      </c>
      <c r="DC2089">
        <f t="shared" si="323"/>
        <v>0</v>
      </c>
    </row>
    <row r="2090" spans="1:107">
      <c r="A2090">
        <f>ROW(Source!A2222)</f>
        <v>2222</v>
      </c>
      <c r="B2090">
        <v>36401907</v>
      </c>
      <c r="C2090">
        <v>36410447</v>
      </c>
      <c r="D2090">
        <v>121548</v>
      </c>
      <c r="E2090">
        <v>1</v>
      </c>
      <c r="F2090">
        <v>1</v>
      </c>
      <c r="G2090">
        <v>1</v>
      </c>
      <c r="H2090">
        <v>1</v>
      </c>
      <c r="I2090" t="s">
        <v>35</v>
      </c>
      <c r="J2090" t="s">
        <v>3</v>
      </c>
      <c r="K2090" t="s">
        <v>515</v>
      </c>
      <c r="L2090">
        <v>608254</v>
      </c>
      <c r="N2090">
        <v>1013</v>
      </c>
      <c r="O2090" t="s">
        <v>516</v>
      </c>
      <c r="P2090" t="s">
        <v>516</v>
      </c>
      <c r="Q2090">
        <v>1</v>
      </c>
      <c r="W2090">
        <v>0</v>
      </c>
      <c r="X2090">
        <v>-185737400</v>
      </c>
      <c r="Y2090">
        <v>3.97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1</v>
      </c>
      <c r="AJ2090">
        <v>1</v>
      </c>
      <c r="AK2090">
        <v>1</v>
      </c>
      <c r="AL2090">
        <v>1</v>
      </c>
      <c r="AN2090">
        <v>0</v>
      </c>
      <c r="AO2090">
        <v>1</v>
      </c>
      <c r="AP2090">
        <v>0</v>
      </c>
      <c r="AQ2090">
        <v>0</v>
      </c>
      <c r="AR2090">
        <v>0</v>
      </c>
      <c r="AS2090" t="s">
        <v>3</v>
      </c>
      <c r="AT2090">
        <v>3.97</v>
      </c>
      <c r="AU2090" t="s">
        <v>3</v>
      </c>
      <c r="AV2090">
        <v>2</v>
      </c>
      <c r="AW2090">
        <v>2</v>
      </c>
      <c r="AX2090">
        <v>36410454</v>
      </c>
      <c r="AY2090">
        <v>1</v>
      </c>
      <c r="AZ2090">
        <v>0</v>
      </c>
      <c r="BA2090">
        <v>2036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CX2090">
        <f>Y2090*Source!I2222</f>
        <v>0.15880000000000002</v>
      </c>
      <c r="CY2090">
        <f>AD2090</f>
        <v>0</v>
      </c>
      <c r="CZ2090">
        <f>AH2090</f>
        <v>0</v>
      </c>
      <c r="DA2090">
        <f>AL2090</f>
        <v>1</v>
      </c>
      <c r="DB2090">
        <f t="shared" si="322"/>
        <v>0</v>
      </c>
      <c r="DC2090">
        <f t="shared" si="323"/>
        <v>0</v>
      </c>
    </row>
    <row r="2091" spans="1:107">
      <c r="A2091">
        <f>ROW(Source!A2222)</f>
        <v>2222</v>
      </c>
      <c r="B2091">
        <v>36401907</v>
      </c>
      <c r="C2091">
        <v>36410447</v>
      </c>
      <c r="D2091">
        <v>29172710</v>
      </c>
      <c r="E2091">
        <v>1</v>
      </c>
      <c r="F2091">
        <v>1</v>
      </c>
      <c r="G2091">
        <v>1</v>
      </c>
      <c r="H2091">
        <v>2</v>
      </c>
      <c r="I2091" t="s">
        <v>523</v>
      </c>
      <c r="J2091" t="s">
        <v>524</v>
      </c>
      <c r="K2091" t="s">
        <v>525</v>
      </c>
      <c r="L2091">
        <v>1368</v>
      </c>
      <c r="N2091">
        <v>1011</v>
      </c>
      <c r="O2091" t="s">
        <v>520</v>
      </c>
      <c r="P2091" t="s">
        <v>520</v>
      </c>
      <c r="Q2091">
        <v>1</v>
      </c>
      <c r="W2091">
        <v>0</v>
      </c>
      <c r="X2091">
        <v>-1676841219</v>
      </c>
      <c r="Y2091">
        <v>3.97</v>
      </c>
      <c r="AA2091">
        <v>0</v>
      </c>
      <c r="AB2091">
        <v>539.16</v>
      </c>
      <c r="AC2091">
        <v>335.2</v>
      </c>
      <c r="AD2091">
        <v>0</v>
      </c>
      <c r="AE2091">
        <v>0</v>
      </c>
      <c r="AF2091">
        <v>46.56</v>
      </c>
      <c r="AG2091">
        <v>10.06</v>
      </c>
      <c r="AH2091">
        <v>0</v>
      </c>
      <c r="AI2091">
        <v>1</v>
      </c>
      <c r="AJ2091">
        <v>11.58</v>
      </c>
      <c r="AK2091">
        <v>33.32</v>
      </c>
      <c r="AL2091">
        <v>1</v>
      </c>
      <c r="AN2091">
        <v>0</v>
      </c>
      <c r="AO2091">
        <v>1</v>
      </c>
      <c r="AP2091">
        <v>0</v>
      </c>
      <c r="AQ2091">
        <v>0</v>
      </c>
      <c r="AR2091">
        <v>0</v>
      </c>
      <c r="AS2091" t="s">
        <v>3</v>
      </c>
      <c r="AT2091">
        <v>3.97</v>
      </c>
      <c r="AU2091" t="s">
        <v>3</v>
      </c>
      <c r="AV2091">
        <v>0</v>
      </c>
      <c r="AW2091">
        <v>2</v>
      </c>
      <c r="AX2091">
        <v>36410455</v>
      </c>
      <c r="AY2091">
        <v>1</v>
      </c>
      <c r="AZ2091">
        <v>0</v>
      </c>
      <c r="BA2091">
        <v>2037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CX2091">
        <f>Y2091*Source!I2222</f>
        <v>0.15880000000000002</v>
      </c>
      <c r="CY2091">
        <f>AB2091</f>
        <v>539.16</v>
      </c>
      <c r="CZ2091">
        <f>AF2091</f>
        <v>46.56</v>
      </c>
      <c r="DA2091">
        <f>AJ2091</f>
        <v>11.58</v>
      </c>
      <c r="DB2091">
        <f t="shared" si="322"/>
        <v>184.84</v>
      </c>
      <c r="DC2091">
        <f t="shared" si="323"/>
        <v>39.94</v>
      </c>
    </row>
    <row r="2092" spans="1:107">
      <c r="A2092">
        <f>ROW(Source!A2222)</f>
        <v>2222</v>
      </c>
      <c r="B2092">
        <v>36401907</v>
      </c>
      <c r="C2092">
        <v>36410447</v>
      </c>
      <c r="D2092">
        <v>29174533</v>
      </c>
      <c r="E2092">
        <v>1</v>
      </c>
      <c r="F2092">
        <v>1</v>
      </c>
      <c r="G2092">
        <v>1</v>
      </c>
      <c r="H2092">
        <v>2</v>
      </c>
      <c r="I2092" t="s">
        <v>526</v>
      </c>
      <c r="J2092" t="s">
        <v>527</v>
      </c>
      <c r="K2092" t="s">
        <v>528</v>
      </c>
      <c r="L2092">
        <v>1368</v>
      </c>
      <c r="N2092">
        <v>1011</v>
      </c>
      <c r="O2092" t="s">
        <v>520</v>
      </c>
      <c r="P2092" t="s">
        <v>520</v>
      </c>
      <c r="Q2092">
        <v>1</v>
      </c>
      <c r="W2092">
        <v>0</v>
      </c>
      <c r="X2092">
        <v>1235896746</v>
      </c>
      <c r="Y2092">
        <v>7.93</v>
      </c>
      <c r="AA2092">
        <v>0</v>
      </c>
      <c r="AB2092">
        <v>5.0599999999999996</v>
      </c>
      <c r="AC2092">
        <v>0</v>
      </c>
      <c r="AD2092">
        <v>0</v>
      </c>
      <c r="AE2092">
        <v>0</v>
      </c>
      <c r="AF2092">
        <v>1.53</v>
      </c>
      <c r="AG2092">
        <v>0</v>
      </c>
      <c r="AH2092">
        <v>0</v>
      </c>
      <c r="AI2092">
        <v>1</v>
      </c>
      <c r="AJ2092">
        <v>3.31</v>
      </c>
      <c r="AK2092">
        <v>33.32</v>
      </c>
      <c r="AL2092">
        <v>1</v>
      </c>
      <c r="AN2092">
        <v>0</v>
      </c>
      <c r="AO2092">
        <v>1</v>
      </c>
      <c r="AP2092">
        <v>0</v>
      </c>
      <c r="AQ2092">
        <v>0</v>
      </c>
      <c r="AR2092">
        <v>0</v>
      </c>
      <c r="AS2092" t="s">
        <v>3</v>
      </c>
      <c r="AT2092">
        <v>7.93</v>
      </c>
      <c r="AU2092" t="s">
        <v>3</v>
      </c>
      <c r="AV2092">
        <v>0</v>
      </c>
      <c r="AW2092">
        <v>2</v>
      </c>
      <c r="AX2092">
        <v>36410456</v>
      </c>
      <c r="AY2092">
        <v>1</v>
      </c>
      <c r="AZ2092">
        <v>0</v>
      </c>
      <c r="BA2092">
        <v>2038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CX2092">
        <f>Y2092*Source!I2222</f>
        <v>0.31719999999999998</v>
      </c>
      <c r="CY2092">
        <f>AB2092</f>
        <v>5.0599999999999996</v>
      </c>
      <c r="CZ2092">
        <f>AF2092</f>
        <v>1.53</v>
      </c>
      <c r="DA2092">
        <f>AJ2092</f>
        <v>3.31</v>
      </c>
      <c r="DB2092">
        <f t="shared" si="322"/>
        <v>12.13</v>
      </c>
      <c r="DC2092">
        <f t="shared" si="323"/>
        <v>0</v>
      </c>
    </row>
    <row r="2093" spans="1:107">
      <c r="A2093">
        <f>ROW(Source!A2222)</f>
        <v>2222</v>
      </c>
      <c r="B2093">
        <v>36401907</v>
      </c>
      <c r="C2093">
        <v>36410447</v>
      </c>
      <c r="D2093">
        <v>29164349</v>
      </c>
      <c r="E2093">
        <v>1</v>
      </c>
      <c r="F2093">
        <v>1</v>
      </c>
      <c r="G2093">
        <v>1</v>
      </c>
      <c r="H2093">
        <v>3</v>
      </c>
      <c r="I2093" t="s">
        <v>28</v>
      </c>
      <c r="J2093" t="s">
        <v>31</v>
      </c>
      <c r="K2093" t="s">
        <v>29</v>
      </c>
      <c r="L2093">
        <v>1348</v>
      </c>
      <c r="N2093">
        <v>1009</v>
      </c>
      <c r="O2093" t="s">
        <v>30</v>
      </c>
      <c r="P2093" t="s">
        <v>30</v>
      </c>
      <c r="Q2093">
        <v>1000</v>
      </c>
      <c r="W2093">
        <v>0</v>
      </c>
      <c r="X2093">
        <v>-304821490</v>
      </c>
      <c r="Y2093">
        <v>10.5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1</v>
      </c>
      <c r="AJ2093">
        <v>1</v>
      </c>
      <c r="AK2093">
        <v>1</v>
      </c>
      <c r="AL2093">
        <v>1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 t="s">
        <v>3</v>
      </c>
      <c r="AT2093">
        <v>10.5</v>
      </c>
      <c r="AU2093" t="s">
        <v>3</v>
      </c>
      <c r="AV2093">
        <v>0</v>
      </c>
      <c r="AW2093">
        <v>2</v>
      </c>
      <c r="AX2093">
        <v>36410457</v>
      </c>
      <c r="AY2093">
        <v>1</v>
      </c>
      <c r="AZ2093">
        <v>0</v>
      </c>
      <c r="BA2093">
        <v>2039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CX2093">
        <f>Y2093*Source!I2222</f>
        <v>0.42</v>
      </c>
      <c r="CY2093">
        <f>AA2093</f>
        <v>0</v>
      </c>
      <c r="CZ2093">
        <f>AE2093</f>
        <v>0</v>
      </c>
      <c r="DA2093">
        <f>AI2093</f>
        <v>1</v>
      </c>
      <c r="DB2093">
        <f t="shared" si="322"/>
        <v>0</v>
      </c>
      <c r="DC2093">
        <f t="shared" si="323"/>
        <v>0</v>
      </c>
    </row>
    <row r="2094" spans="1:107">
      <c r="A2094">
        <f>ROW(Source!A2224)</f>
        <v>2224</v>
      </c>
      <c r="B2094">
        <v>36401907</v>
      </c>
      <c r="C2094">
        <v>36410459</v>
      </c>
      <c r="D2094">
        <v>18407150</v>
      </c>
      <c r="E2094">
        <v>1</v>
      </c>
      <c r="F2094">
        <v>1</v>
      </c>
      <c r="G2094">
        <v>1</v>
      </c>
      <c r="H2094">
        <v>1</v>
      </c>
      <c r="I2094" t="s">
        <v>529</v>
      </c>
      <c r="J2094" t="s">
        <v>3</v>
      </c>
      <c r="K2094" t="s">
        <v>530</v>
      </c>
      <c r="L2094">
        <v>1369</v>
      </c>
      <c r="N2094">
        <v>1013</v>
      </c>
      <c r="O2094" t="s">
        <v>514</v>
      </c>
      <c r="P2094" t="s">
        <v>514</v>
      </c>
      <c r="Q2094">
        <v>1</v>
      </c>
      <c r="W2094">
        <v>0</v>
      </c>
      <c r="X2094">
        <v>-931037793</v>
      </c>
      <c r="Y2094">
        <v>63.84</v>
      </c>
      <c r="AA2094">
        <v>0</v>
      </c>
      <c r="AB2094">
        <v>0</v>
      </c>
      <c r="AC2094">
        <v>0</v>
      </c>
      <c r="AD2094">
        <v>272.45</v>
      </c>
      <c r="AE2094">
        <v>0</v>
      </c>
      <c r="AF2094">
        <v>0</v>
      </c>
      <c r="AG2094">
        <v>0</v>
      </c>
      <c r="AH2094">
        <v>272.45</v>
      </c>
      <c r="AI2094">
        <v>1</v>
      </c>
      <c r="AJ2094">
        <v>1</v>
      </c>
      <c r="AK2094">
        <v>1</v>
      </c>
      <c r="AL2094">
        <v>1</v>
      </c>
      <c r="AN2094">
        <v>0</v>
      </c>
      <c r="AO2094">
        <v>1</v>
      </c>
      <c r="AP2094">
        <v>0</v>
      </c>
      <c r="AQ2094">
        <v>0</v>
      </c>
      <c r="AR2094">
        <v>0</v>
      </c>
      <c r="AS2094" t="s">
        <v>3</v>
      </c>
      <c r="AT2094">
        <v>63.84</v>
      </c>
      <c r="AU2094" t="s">
        <v>3</v>
      </c>
      <c r="AV2094">
        <v>1</v>
      </c>
      <c r="AW2094">
        <v>2</v>
      </c>
      <c r="AX2094">
        <v>36410464</v>
      </c>
      <c r="AY2094">
        <v>1</v>
      </c>
      <c r="AZ2094">
        <v>0</v>
      </c>
      <c r="BA2094">
        <v>2040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CX2094">
        <f>Y2094*Source!I2224</f>
        <v>0.63840000000000008</v>
      </c>
      <c r="CY2094">
        <f>AD2094</f>
        <v>272.45</v>
      </c>
      <c r="CZ2094">
        <f>AH2094</f>
        <v>272.45</v>
      </c>
      <c r="DA2094">
        <f>AL2094</f>
        <v>1</v>
      </c>
      <c r="DB2094">
        <f t="shared" si="322"/>
        <v>17393.21</v>
      </c>
      <c r="DC2094">
        <f t="shared" si="323"/>
        <v>0</v>
      </c>
    </row>
    <row r="2095" spans="1:107">
      <c r="A2095">
        <f>ROW(Source!A2224)</f>
        <v>2224</v>
      </c>
      <c r="B2095">
        <v>36401907</v>
      </c>
      <c r="C2095">
        <v>36410459</v>
      </c>
      <c r="D2095">
        <v>121548</v>
      </c>
      <c r="E2095">
        <v>1</v>
      </c>
      <c r="F2095">
        <v>1</v>
      </c>
      <c r="G2095">
        <v>1</v>
      </c>
      <c r="H2095">
        <v>1</v>
      </c>
      <c r="I2095" t="s">
        <v>35</v>
      </c>
      <c r="J2095" t="s">
        <v>3</v>
      </c>
      <c r="K2095" t="s">
        <v>515</v>
      </c>
      <c r="L2095">
        <v>608254</v>
      </c>
      <c r="N2095">
        <v>1013</v>
      </c>
      <c r="O2095" t="s">
        <v>516</v>
      </c>
      <c r="P2095" t="s">
        <v>516</v>
      </c>
      <c r="Q2095">
        <v>1</v>
      </c>
      <c r="W2095">
        <v>0</v>
      </c>
      <c r="X2095">
        <v>-185737400</v>
      </c>
      <c r="Y2095">
        <v>0.28999999999999998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1</v>
      </c>
      <c r="AJ2095">
        <v>1</v>
      </c>
      <c r="AK2095">
        <v>1</v>
      </c>
      <c r="AL2095">
        <v>1</v>
      </c>
      <c r="AN2095">
        <v>0</v>
      </c>
      <c r="AO2095">
        <v>1</v>
      </c>
      <c r="AP2095">
        <v>0</v>
      </c>
      <c r="AQ2095">
        <v>0</v>
      </c>
      <c r="AR2095">
        <v>0</v>
      </c>
      <c r="AS2095" t="s">
        <v>3</v>
      </c>
      <c r="AT2095">
        <v>0.28999999999999998</v>
      </c>
      <c r="AU2095" t="s">
        <v>3</v>
      </c>
      <c r="AV2095">
        <v>2</v>
      </c>
      <c r="AW2095">
        <v>2</v>
      </c>
      <c r="AX2095">
        <v>36410465</v>
      </c>
      <c r="AY2095">
        <v>1</v>
      </c>
      <c r="AZ2095">
        <v>0</v>
      </c>
      <c r="BA2095">
        <v>2041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CX2095">
        <f>Y2095*Source!I2224</f>
        <v>2.8999999999999998E-3</v>
      </c>
      <c r="CY2095">
        <f>AD2095</f>
        <v>0</v>
      </c>
      <c r="CZ2095">
        <f>AH2095</f>
        <v>0</v>
      </c>
      <c r="DA2095">
        <f>AL2095</f>
        <v>1</v>
      </c>
      <c r="DB2095">
        <f t="shared" si="322"/>
        <v>0</v>
      </c>
      <c r="DC2095">
        <f t="shared" si="323"/>
        <v>0</v>
      </c>
    </row>
    <row r="2096" spans="1:107">
      <c r="A2096">
        <f>ROW(Source!A2224)</f>
        <v>2224</v>
      </c>
      <c r="B2096">
        <v>36401907</v>
      </c>
      <c r="C2096">
        <v>36410459</v>
      </c>
      <c r="D2096">
        <v>29172556</v>
      </c>
      <c r="E2096">
        <v>1</v>
      </c>
      <c r="F2096">
        <v>1</v>
      </c>
      <c r="G2096">
        <v>1</v>
      </c>
      <c r="H2096">
        <v>2</v>
      </c>
      <c r="I2096" t="s">
        <v>517</v>
      </c>
      <c r="J2096" t="s">
        <v>518</v>
      </c>
      <c r="K2096" t="s">
        <v>519</v>
      </c>
      <c r="L2096">
        <v>1368</v>
      </c>
      <c r="N2096">
        <v>1011</v>
      </c>
      <c r="O2096" t="s">
        <v>520</v>
      </c>
      <c r="P2096" t="s">
        <v>520</v>
      </c>
      <c r="Q2096">
        <v>1</v>
      </c>
      <c r="W2096">
        <v>0</v>
      </c>
      <c r="X2096">
        <v>-1302720870</v>
      </c>
      <c r="Y2096">
        <v>0.28999999999999998</v>
      </c>
      <c r="AA2096">
        <v>0</v>
      </c>
      <c r="AB2096">
        <v>466.71</v>
      </c>
      <c r="AC2096">
        <v>449.82</v>
      </c>
      <c r="AD2096">
        <v>0</v>
      </c>
      <c r="AE2096">
        <v>0</v>
      </c>
      <c r="AF2096">
        <v>31.26</v>
      </c>
      <c r="AG2096">
        <v>13.5</v>
      </c>
      <c r="AH2096">
        <v>0</v>
      </c>
      <c r="AI2096">
        <v>1</v>
      </c>
      <c r="AJ2096">
        <v>14.93</v>
      </c>
      <c r="AK2096">
        <v>33.32</v>
      </c>
      <c r="AL2096">
        <v>1</v>
      </c>
      <c r="AN2096">
        <v>0</v>
      </c>
      <c r="AO2096">
        <v>1</v>
      </c>
      <c r="AP2096">
        <v>0</v>
      </c>
      <c r="AQ2096">
        <v>0</v>
      </c>
      <c r="AR2096">
        <v>0</v>
      </c>
      <c r="AS2096" t="s">
        <v>3</v>
      </c>
      <c r="AT2096">
        <v>0.28999999999999998</v>
      </c>
      <c r="AU2096" t="s">
        <v>3</v>
      </c>
      <c r="AV2096">
        <v>0</v>
      </c>
      <c r="AW2096">
        <v>2</v>
      </c>
      <c r="AX2096">
        <v>36410466</v>
      </c>
      <c r="AY2096">
        <v>1</v>
      </c>
      <c r="AZ2096">
        <v>0</v>
      </c>
      <c r="BA2096">
        <v>2042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CX2096">
        <f>Y2096*Source!I2224</f>
        <v>2.8999999999999998E-3</v>
      </c>
      <c r="CY2096">
        <f>AB2096</f>
        <v>466.71</v>
      </c>
      <c r="CZ2096">
        <f>AF2096</f>
        <v>31.26</v>
      </c>
      <c r="DA2096">
        <f>AJ2096</f>
        <v>14.93</v>
      </c>
      <c r="DB2096">
        <f t="shared" si="322"/>
        <v>9.07</v>
      </c>
      <c r="DC2096">
        <f t="shared" si="323"/>
        <v>3.92</v>
      </c>
    </row>
    <row r="2097" spans="1:107">
      <c r="A2097">
        <f>ROW(Source!A2224)</f>
        <v>2224</v>
      </c>
      <c r="B2097">
        <v>36401907</v>
      </c>
      <c r="C2097">
        <v>36410459</v>
      </c>
      <c r="D2097">
        <v>29164350</v>
      </c>
      <c r="E2097">
        <v>1</v>
      </c>
      <c r="F2097">
        <v>1</v>
      </c>
      <c r="G2097">
        <v>1</v>
      </c>
      <c r="H2097">
        <v>3</v>
      </c>
      <c r="I2097" t="s">
        <v>415</v>
      </c>
      <c r="J2097" t="s">
        <v>417</v>
      </c>
      <c r="K2097" t="s">
        <v>416</v>
      </c>
      <c r="L2097">
        <v>1348</v>
      </c>
      <c r="N2097">
        <v>1009</v>
      </c>
      <c r="O2097" t="s">
        <v>30</v>
      </c>
      <c r="P2097" t="s">
        <v>30</v>
      </c>
      <c r="Q2097">
        <v>1000</v>
      </c>
      <c r="W2097">
        <v>0</v>
      </c>
      <c r="X2097">
        <v>1697669219</v>
      </c>
      <c r="Y2097">
        <v>2.65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1</v>
      </c>
      <c r="AJ2097">
        <v>1</v>
      </c>
      <c r="AK2097">
        <v>1</v>
      </c>
      <c r="AL2097">
        <v>1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 t="s">
        <v>3</v>
      </c>
      <c r="AT2097">
        <v>2.65</v>
      </c>
      <c r="AU2097" t="s">
        <v>3</v>
      </c>
      <c r="AV2097">
        <v>0</v>
      </c>
      <c r="AW2097">
        <v>2</v>
      </c>
      <c r="AX2097">
        <v>36410467</v>
      </c>
      <c r="AY2097">
        <v>1</v>
      </c>
      <c r="AZ2097">
        <v>0</v>
      </c>
      <c r="BA2097">
        <v>2043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CX2097">
        <f>Y2097*Source!I2224</f>
        <v>2.6499999999999999E-2</v>
      </c>
      <c r="CY2097">
        <f>AA2097</f>
        <v>0</v>
      </c>
      <c r="CZ2097">
        <f>AE2097</f>
        <v>0</v>
      </c>
      <c r="DA2097">
        <f>AI2097</f>
        <v>1</v>
      </c>
      <c r="DB2097">
        <f t="shared" si="322"/>
        <v>0</v>
      </c>
      <c r="DC2097">
        <f t="shared" si="323"/>
        <v>0</v>
      </c>
    </row>
    <row r="2098" spans="1:107">
      <c r="A2098">
        <f>ROW(Source!A2226)</f>
        <v>2226</v>
      </c>
      <c r="B2098">
        <v>36401907</v>
      </c>
      <c r="C2098">
        <v>36410469</v>
      </c>
      <c r="D2098">
        <v>18407150</v>
      </c>
      <c r="E2098">
        <v>1</v>
      </c>
      <c r="F2098">
        <v>1</v>
      </c>
      <c r="G2098">
        <v>1</v>
      </c>
      <c r="H2098">
        <v>1</v>
      </c>
      <c r="I2098" t="s">
        <v>529</v>
      </c>
      <c r="J2098" t="s">
        <v>3</v>
      </c>
      <c r="K2098" t="s">
        <v>530</v>
      </c>
      <c r="L2098">
        <v>1369</v>
      </c>
      <c r="N2098">
        <v>1013</v>
      </c>
      <c r="O2098" t="s">
        <v>514</v>
      </c>
      <c r="P2098" t="s">
        <v>514</v>
      </c>
      <c r="Q2098">
        <v>1</v>
      </c>
      <c r="W2098">
        <v>0</v>
      </c>
      <c r="X2098">
        <v>-931037793</v>
      </c>
      <c r="Y2098">
        <v>51.3</v>
      </c>
      <c r="AA2098">
        <v>0</v>
      </c>
      <c r="AB2098">
        <v>0</v>
      </c>
      <c r="AC2098">
        <v>0</v>
      </c>
      <c r="AD2098">
        <v>272.45</v>
      </c>
      <c r="AE2098">
        <v>0</v>
      </c>
      <c r="AF2098">
        <v>0</v>
      </c>
      <c r="AG2098">
        <v>0</v>
      </c>
      <c r="AH2098">
        <v>272.45</v>
      </c>
      <c r="AI2098">
        <v>1</v>
      </c>
      <c r="AJ2098">
        <v>1</v>
      </c>
      <c r="AK2098">
        <v>1</v>
      </c>
      <c r="AL2098">
        <v>1</v>
      </c>
      <c r="AN2098">
        <v>0</v>
      </c>
      <c r="AO2098">
        <v>1</v>
      </c>
      <c r="AP2098">
        <v>0</v>
      </c>
      <c r="AQ2098">
        <v>0</v>
      </c>
      <c r="AR2098">
        <v>0</v>
      </c>
      <c r="AS2098" t="s">
        <v>3</v>
      </c>
      <c r="AT2098">
        <v>51.3</v>
      </c>
      <c r="AU2098" t="s">
        <v>3</v>
      </c>
      <c r="AV2098">
        <v>1</v>
      </c>
      <c r="AW2098">
        <v>2</v>
      </c>
      <c r="AX2098">
        <v>36410474</v>
      </c>
      <c r="AY2098">
        <v>1</v>
      </c>
      <c r="AZ2098">
        <v>0</v>
      </c>
      <c r="BA2098">
        <v>2044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CX2098">
        <f>Y2098*Source!I2226</f>
        <v>0.51300000000000001</v>
      </c>
      <c r="CY2098">
        <f>AD2098</f>
        <v>272.45</v>
      </c>
      <c r="CZ2098">
        <f>AH2098</f>
        <v>272.45</v>
      </c>
      <c r="DA2098">
        <f>AL2098</f>
        <v>1</v>
      </c>
      <c r="DB2098">
        <f t="shared" si="322"/>
        <v>13976.69</v>
      </c>
      <c r="DC2098">
        <f t="shared" si="323"/>
        <v>0</v>
      </c>
    </row>
    <row r="2099" spans="1:107">
      <c r="A2099">
        <f>ROW(Source!A2226)</f>
        <v>2226</v>
      </c>
      <c r="B2099">
        <v>36401907</v>
      </c>
      <c r="C2099">
        <v>36410469</v>
      </c>
      <c r="D2099">
        <v>121548</v>
      </c>
      <c r="E2099">
        <v>1</v>
      </c>
      <c r="F2099">
        <v>1</v>
      </c>
      <c r="G2099">
        <v>1</v>
      </c>
      <c r="H2099">
        <v>1</v>
      </c>
      <c r="I2099" t="s">
        <v>35</v>
      </c>
      <c r="J2099" t="s">
        <v>3</v>
      </c>
      <c r="K2099" t="s">
        <v>515</v>
      </c>
      <c r="L2099">
        <v>608254</v>
      </c>
      <c r="N2099">
        <v>1013</v>
      </c>
      <c r="O2099" t="s">
        <v>516</v>
      </c>
      <c r="P2099" t="s">
        <v>516</v>
      </c>
      <c r="Q2099">
        <v>1</v>
      </c>
      <c r="W2099">
        <v>0</v>
      </c>
      <c r="X2099">
        <v>-185737400</v>
      </c>
      <c r="Y2099">
        <v>0.26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1</v>
      </c>
      <c r="AJ2099">
        <v>1</v>
      </c>
      <c r="AK2099">
        <v>1</v>
      </c>
      <c r="AL2099">
        <v>1</v>
      </c>
      <c r="AN2099">
        <v>0</v>
      </c>
      <c r="AO2099">
        <v>1</v>
      </c>
      <c r="AP2099">
        <v>0</v>
      </c>
      <c r="AQ2099">
        <v>0</v>
      </c>
      <c r="AR2099">
        <v>0</v>
      </c>
      <c r="AS2099" t="s">
        <v>3</v>
      </c>
      <c r="AT2099">
        <v>0.26</v>
      </c>
      <c r="AU2099" t="s">
        <v>3</v>
      </c>
      <c r="AV2099">
        <v>2</v>
      </c>
      <c r="AW2099">
        <v>2</v>
      </c>
      <c r="AX2099">
        <v>36410475</v>
      </c>
      <c r="AY2099">
        <v>1</v>
      </c>
      <c r="AZ2099">
        <v>0</v>
      </c>
      <c r="BA2099">
        <v>2045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CX2099">
        <f>Y2099*Source!I2226</f>
        <v>2.6000000000000003E-3</v>
      </c>
      <c r="CY2099">
        <f>AD2099</f>
        <v>0</v>
      </c>
      <c r="CZ2099">
        <f>AH2099</f>
        <v>0</v>
      </c>
      <c r="DA2099">
        <f>AL2099</f>
        <v>1</v>
      </c>
      <c r="DB2099">
        <f t="shared" si="322"/>
        <v>0</v>
      </c>
      <c r="DC2099">
        <f t="shared" si="323"/>
        <v>0</v>
      </c>
    </row>
    <row r="2100" spans="1:107">
      <c r="A2100">
        <f>ROW(Source!A2226)</f>
        <v>2226</v>
      </c>
      <c r="B2100">
        <v>36401907</v>
      </c>
      <c r="C2100">
        <v>36410469</v>
      </c>
      <c r="D2100">
        <v>29172556</v>
      </c>
      <c r="E2100">
        <v>1</v>
      </c>
      <c r="F2100">
        <v>1</v>
      </c>
      <c r="G2100">
        <v>1</v>
      </c>
      <c r="H2100">
        <v>2</v>
      </c>
      <c r="I2100" t="s">
        <v>517</v>
      </c>
      <c r="J2100" t="s">
        <v>518</v>
      </c>
      <c r="K2100" t="s">
        <v>519</v>
      </c>
      <c r="L2100">
        <v>1368</v>
      </c>
      <c r="N2100">
        <v>1011</v>
      </c>
      <c r="O2100" t="s">
        <v>520</v>
      </c>
      <c r="P2100" t="s">
        <v>520</v>
      </c>
      <c r="Q2100">
        <v>1</v>
      </c>
      <c r="W2100">
        <v>0</v>
      </c>
      <c r="X2100">
        <v>-1302720870</v>
      </c>
      <c r="Y2100">
        <v>0.26</v>
      </c>
      <c r="AA2100">
        <v>0</v>
      </c>
      <c r="AB2100">
        <v>466.71</v>
      </c>
      <c r="AC2100">
        <v>449.82</v>
      </c>
      <c r="AD2100">
        <v>0</v>
      </c>
      <c r="AE2100">
        <v>0</v>
      </c>
      <c r="AF2100">
        <v>31.26</v>
      </c>
      <c r="AG2100">
        <v>13.5</v>
      </c>
      <c r="AH2100">
        <v>0</v>
      </c>
      <c r="AI2100">
        <v>1</v>
      </c>
      <c r="AJ2100">
        <v>14.93</v>
      </c>
      <c r="AK2100">
        <v>33.32</v>
      </c>
      <c r="AL2100">
        <v>1</v>
      </c>
      <c r="AN2100">
        <v>0</v>
      </c>
      <c r="AO2100">
        <v>1</v>
      </c>
      <c r="AP2100">
        <v>0</v>
      </c>
      <c r="AQ2100">
        <v>0</v>
      </c>
      <c r="AR2100">
        <v>0</v>
      </c>
      <c r="AS2100" t="s">
        <v>3</v>
      </c>
      <c r="AT2100">
        <v>0.26</v>
      </c>
      <c r="AU2100" t="s">
        <v>3</v>
      </c>
      <c r="AV2100">
        <v>0</v>
      </c>
      <c r="AW2100">
        <v>2</v>
      </c>
      <c r="AX2100">
        <v>36410476</v>
      </c>
      <c r="AY2100">
        <v>1</v>
      </c>
      <c r="AZ2100">
        <v>0</v>
      </c>
      <c r="BA2100">
        <v>2046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CX2100">
        <f>Y2100*Source!I2226</f>
        <v>2.6000000000000003E-3</v>
      </c>
      <c r="CY2100">
        <f>AB2100</f>
        <v>466.71</v>
      </c>
      <c r="CZ2100">
        <f>AF2100</f>
        <v>31.26</v>
      </c>
      <c r="DA2100">
        <f>AJ2100</f>
        <v>14.93</v>
      </c>
      <c r="DB2100">
        <f t="shared" si="322"/>
        <v>8.1300000000000008</v>
      </c>
      <c r="DC2100">
        <f t="shared" si="323"/>
        <v>3.51</v>
      </c>
    </row>
    <row r="2101" spans="1:107">
      <c r="A2101">
        <f>ROW(Source!A2226)</f>
        <v>2226</v>
      </c>
      <c r="B2101">
        <v>36401907</v>
      </c>
      <c r="C2101">
        <v>36410469</v>
      </c>
      <c r="D2101">
        <v>29164350</v>
      </c>
      <c r="E2101">
        <v>1</v>
      </c>
      <c r="F2101">
        <v>1</v>
      </c>
      <c r="G2101">
        <v>1</v>
      </c>
      <c r="H2101">
        <v>3</v>
      </c>
      <c r="I2101" t="s">
        <v>415</v>
      </c>
      <c r="J2101" t="s">
        <v>417</v>
      </c>
      <c r="K2101" t="s">
        <v>416</v>
      </c>
      <c r="L2101">
        <v>1348</v>
      </c>
      <c r="N2101">
        <v>1009</v>
      </c>
      <c r="O2101" t="s">
        <v>30</v>
      </c>
      <c r="P2101" t="s">
        <v>30</v>
      </c>
      <c r="Q2101">
        <v>1000</v>
      </c>
      <c r="W2101">
        <v>0</v>
      </c>
      <c r="X2101">
        <v>1697669219</v>
      </c>
      <c r="Y2101">
        <v>1.82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1</v>
      </c>
      <c r="AJ2101">
        <v>1</v>
      </c>
      <c r="AK2101">
        <v>1</v>
      </c>
      <c r="AL2101">
        <v>1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 t="s">
        <v>3</v>
      </c>
      <c r="AT2101">
        <v>1.82</v>
      </c>
      <c r="AU2101" t="s">
        <v>3</v>
      </c>
      <c r="AV2101">
        <v>0</v>
      </c>
      <c r="AW2101">
        <v>2</v>
      </c>
      <c r="AX2101">
        <v>36410477</v>
      </c>
      <c r="AY2101">
        <v>1</v>
      </c>
      <c r="AZ2101">
        <v>0</v>
      </c>
      <c r="BA2101">
        <v>2047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CX2101">
        <f>Y2101*Source!I2226</f>
        <v>1.8200000000000001E-2</v>
      </c>
      <c r="CY2101">
        <f>AA2101</f>
        <v>0</v>
      </c>
      <c r="CZ2101">
        <f>AE2101</f>
        <v>0</v>
      </c>
      <c r="DA2101">
        <f>AI2101</f>
        <v>1</v>
      </c>
      <c r="DB2101">
        <f t="shared" si="322"/>
        <v>0</v>
      </c>
      <c r="DC2101">
        <f t="shared" si="323"/>
        <v>0</v>
      </c>
    </row>
    <row r="2102" spans="1:107">
      <c r="A2102">
        <f>ROW(Source!A2228)</f>
        <v>2228</v>
      </c>
      <c r="B2102">
        <v>36401907</v>
      </c>
      <c r="C2102">
        <v>36410479</v>
      </c>
      <c r="D2102">
        <v>18407150</v>
      </c>
      <c r="E2102">
        <v>1</v>
      </c>
      <c r="F2102">
        <v>1</v>
      </c>
      <c r="G2102">
        <v>1</v>
      </c>
      <c r="H2102">
        <v>1</v>
      </c>
      <c r="I2102" t="s">
        <v>529</v>
      </c>
      <c r="J2102" t="s">
        <v>3</v>
      </c>
      <c r="K2102" t="s">
        <v>530</v>
      </c>
      <c r="L2102">
        <v>1369</v>
      </c>
      <c r="N2102">
        <v>1013</v>
      </c>
      <c r="O2102" t="s">
        <v>514</v>
      </c>
      <c r="P2102" t="s">
        <v>514</v>
      </c>
      <c r="Q2102">
        <v>1</v>
      </c>
      <c r="W2102">
        <v>0</v>
      </c>
      <c r="X2102">
        <v>-931037793</v>
      </c>
      <c r="Y2102">
        <v>69.87</v>
      </c>
      <c r="AA2102">
        <v>0</v>
      </c>
      <c r="AB2102">
        <v>0</v>
      </c>
      <c r="AC2102">
        <v>0</v>
      </c>
      <c r="AD2102">
        <v>272.45</v>
      </c>
      <c r="AE2102">
        <v>0</v>
      </c>
      <c r="AF2102">
        <v>0</v>
      </c>
      <c r="AG2102">
        <v>0</v>
      </c>
      <c r="AH2102">
        <v>272.45</v>
      </c>
      <c r="AI2102">
        <v>1</v>
      </c>
      <c r="AJ2102">
        <v>1</v>
      </c>
      <c r="AK2102">
        <v>1</v>
      </c>
      <c r="AL2102">
        <v>1</v>
      </c>
      <c r="AN2102">
        <v>0</v>
      </c>
      <c r="AO2102">
        <v>1</v>
      </c>
      <c r="AP2102">
        <v>0</v>
      </c>
      <c r="AQ2102">
        <v>0</v>
      </c>
      <c r="AR2102">
        <v>0</v>
      </c>
      <c r="AS2102" t="s">
        <v>3</v>
      </c>
      <c r="AT2102">
        <v>69.87</v>
      </c>
      <c r="AU2102" t="s">
        <v>3</v>
      </c>
      <c r="AV2102">
        <v>1</v>
      </c>
      <c r="AW2102">
        <v>2</v>
      </c>
      <c r="AX2102">
        <v>36410484</v>
      </c>
      <c r="AY2102">
        <v>1</v>
      </c>
      <c r="AZ2102">
        <v>0</v>
      </c>
      <c r="BA2102">
        <v>2048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CX2102">
        <f>Y2102*Source!I2228</f>
        <v>1.9563600000000001</v>
      </c>
      <c r="CY2102">
        <f>AD2102</f>
        <v>272.45</v>
      </c>
      <c r="CZ2102">
        <f>AH2102</f>
        <v>272.45</v>
      </c>
      <c r="DA2102">
        <f>AL2102</f>
        <v>1</v>
      </c>
      <c r="DB2102">
        <f t="shared" si="322"/>
        <v>19036.080000000002</v>
      </c>
      <c r="DC2102">
        <f t="shared" si="323"/>
        <v>0</v>
      </c>
    </row>
    <row r="2103" spans="1:107">
      <c r="A2103">
        <f>ROW(Source!A2228)</f>
        <v>2228</v>
      </c>
      <c r="B2103">
        <v>36401907</v>
      </c>
      <c r="C2103">
        <v>36410479</v>
      </c>
      <c r="D2103">
        <v>121548</v>
      </c>
      <c r="E2103">
        <v>1</v>
      </c>
      <c r="F2103">
        <v>1</v>
      </c>
      <c r="G2103">
        <v>1</v>
      </c>
      <c r="H2103">
        <v>1</v>
      </c>
      <c r="I2103" t="s">
        <v>35</v>
      </c>
      <c r="J2103" t="s">
        <v>3</v>
      </c>
      <c r="K2103" t="s">
        <v>515</v>
      </c>
      <c r="L2103">
        <v>608254</v>
      </c>
      <c r="N2103">
        <v>1013</v>
      </c>
      <c r="O2103" t="s">
        <v>516</v>
      </c>
      <c r="P2103" t="s">
        <v>516</v>
      </c>
      <c r="Q2103">
        <v>1</v>
      </c>
      <c r="W2103">
        <v>0</v>
      </c>
      <c r="X2103">
        <v>-185737400</v>
      </c>
      <c r="Y2103">
        <v>1.44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1</v>
      </c>
      <c r="AJ2103">
        <v>1</v>
      </c>
      <c r="AK2103">
        <v>1</v>
      </c>
      <c r="AL2103">
        <v>1</v>
      </c>
      <c r="AN2103">
        <v>0</v>
      </c>
      <c r="AO2103">
        <v>1</v>
      </c>
      <c r="AP2103">
        <v>0</v>
      </c>
      <c r="AQ2103">
        <v>0</v>
      </c>
      <c r="AR2103">
        <v>0</v>
      </c>
      <c r="AS2103" t="s">
        <v>3</v>
      </c>
      <c r="AT2103">
        <v>1.44</v>
      </c>
      <c r="AU2103" t="s">
        <v>3</v>
      </c>
      <c r="AV2103">
        <v>2</v>
      </c>
      <c r="AW2103">
        <v>2</v>
      </c>
      <c r="AX2103">
        <v>36410485</v>
      </c>
      <c r="AY2103">
        <v>1</v>
      </c>
      <c r="AZ2103">
        <v>0</v>
      </c>
      <c r="BA2103">
        <v>2049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CX2103">
        <f>Y2103*Source!I2228</f>
        <v>4.0320000000000002E-2</v>
      </c>
      <c r="CY2103">
        <f>AD2103</f>
        <v>0</v>
      </c>
      <c r="CZ2103">
        <f>AH2103</f>
        <v>0</v>
      </c>
      <c r="DA2103">
        <f>AL2103</f>
        <v>1</v>
      </c>
      <c r="DB2103">
        <f t="shared" si="322"/>
        <v>0</v>
      </c>
      <c r="DC2103">
        <f t="shared" si="323"/>
        <v>0</v>
      </c>
    </row>
    <row r="2104" spans="1:107">
      <c r="A2104">
        <f>ROW(Source!A2228)</f>
        <v>2228</v>
      </c>
      <c r="B2104">
        <v>36401907</v>
      </c>
      <c r="C2104">
        <v>36410479</v>
      </c>
      <c r="D2104">
        <v>29172556</v>
      </c>
      <c r="E2104">
        <v>1</v>
      </c>
      <c r="F2104">
        <v>1</v>
      </c>
      <c r="G2104">
        <v>1</v>
      </c>
      <c r="H2104">
        <v>2</v>
      </c>
      <c r="I2104" t="s">
        <v>517</v>
      </c>
      <c r="J2104" t="s">
        <v>518</v>
      </c>
      <c r="K2104" t="s">
        <v>519</v>
      </c>
      <c r="L2104">
        <v>1368</v>
      </c>
      <c r="N2104">
        <v>1011</v>
      </c>
      <c r="O2104" t="s">
        <v>520</v>
      </c>
      <c r="P2104" t="s">
        <v>520</v>
      </c>
      <c r="Q2104">
        <v>1</v>
      </c>
      <c r="W2104">
        <v>0</v>
      </c>
      <c r="X2104">
        <v>-1302720870</v>
      </c>
      <c r="Y2104">
        <v>1.44</v>
      </c>
      <c r="AA2104">
        <v>0</v>
      </c>
      <c r="AB2104">
        <v>466.71</v>
      </c>
      <c r="AC2104">
        <v>449.82</v>
      </c>
      <c r="AD2104">
        <v>0</v>
      </c>
      <c r="AE2104">
        <v>0</v>
      </c>
      <c r="AF2104">
        <v>31.26</v>
      </c>
      <c r="AG2104">
        <v>13.5</v>
      </c>
      <c r="AH2104">
        <v>0</v>
      </c>
      <c r="AI2104">
        <v>1</v>
      </c>
      <c r="AJ2104">
        <v>14.93</v>
      </c>
      <c r="AK2104">
        <v>33.32</v>
      </c>
      <c r="AL2104">
        <v>1</v>
      </c>
      <c r="AN2104">
        <v>0</v>
      </c>
      <c r="AO2104">
        <v>1</v>
      </c>
      <c r="AP2104">
        <v>0</v>
      </c>
      <c r="AQ2104">
        <v>0</v>
      </c>
      <c r="AR2104">
        <v>0</v>
      </c>
      <c r="AS2104" t="s">
        <v>3</v>
      </c>
      <c r="AT2104">
        <v>1.44</v>
      </c>
      <c r="AU2104" t="s">
        <v>3</v>
      </c>
      <c r="AV2104">
        <v>0</v>
      </c>
      <c r="AW2104">
        <v>2</v>
      </c>
      <c r="AX2104">
        <v>36410486</v>
      </c>
      <c r="AY2104">
        <v>1</v>
      </c>
      <c r="AZ2104">
        <v>0</v>
      </c>
      <c r="BA2104">
        <v>2050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CX2104">
        <f>Y2104*Source!I2228</f>
        <v>4.0320000000000002E-2</v>
      </c>
      <c r="CY2104">
        <f>AB2104</f>
        <v>466.71</v>
      </c>
      <c r="CZ2104">
        <f>AF2104</f>
        <v>31.26</v>
      </c>
      <c r="DA2104">
        <f>AJ2104</f>
        <v>14.93</v>
      </c>
      <c r="DB2104">
        <f t="shared" si="322"/>
        <v>45.01</v>
      </c>
      <c r="DC2104">
        <f t="shared" si="323"/>
        <v>19.440000000000001</v>
      </c>
    </row>
    <row r="2105" spans="1:107">
      <c r="A2105">
        <f>ROW(Source!A2228)</f>
        <v>2228</v>
      </c>
      <c r="B2105">
        <v>36401907</v>
      </c>
      <c r="C2105">
        <v>36410479</v>
      </c>
      <c r="D2105">
        <v>29164349</v>
      </c>
      <c r="E2105">
        <v>1</v>
      </c>
      <c r="F2105">
        <v>1</v>
      </c>
      <c r="G2105">
        <v>1</v>
      </c>
      <c r="H2105">
        <v>3</v>
      </c>
      <c r="I2105" t="s">
        <v>28</v>
      </c>
      <c r="J2105" t="s">
        <v>31</v>
      </c>
      <c r="K2105" t="s">
        <v>29</v>
      </c>
      <c r="L2105">
        <v>1348</v>
      </c>
      <c r="N2105">
        <v>1009</v>
      </c>
      <c r="O2105" t="s">
        <v>30</v>
      </c>
      <c r="P2105" t="s">
        <v>30</v>
      </c>
      <c r="Q2105">
        <v>1000</v>
      </c>
      <c r="W2105">
        <v>0</v>
      </c>
      <c r="X2105">
        <v>-304821490</v>
      </c>
      <c r="Y2105">
        <v>5.2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1</v>
      </c>
      <c r="AJ2105">
        <v>1</v>
      </c>
      <c r="AK2105">
        <v>1</v>
      </c>
      <c r="AL2105">
        <v>1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 t="s">
        <v>3</v>
      </c>
      <c r="AT2105">
        <v>5.2</v>
      </c>
      <c r="AU2105" t="s">
        <v>3</v>
      </c>
      <c r="AV2105">
        <v>0</v>
      </c>
      <c r="AW2105">
        <v>2</v>
      </c>
      <c r="AX2105">
        <v>36410487</v>
      </c>
      <c r="AY2105">
        <v>1</v>
      </c>
      <c r="AZ2105">
        <v>0</v>
      </c>
      <c r="BA2105">
        <v>2051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CX2105">
        <f>Y2105*Source!I2228</f>
        <v>0.14560000000000001</v>
      </c>
      <c r="CY2105">
        <f>AA2105</f>
        <v>0</v>
      </c>
      <c r="CZ2105">
        <f>AE2105</f>
        <v>0</v>
      </c>
      <c r="DA2105">
        <f>AI2105</f>
        <v>1</v>
      </c>
      <c r="DB2105">
        <f t="shared" si="322"/>
        <v>0</v>
      </c>
      <c r="DC2105">
        <f t="shared" si="323"/>
        <v>0</v>
      </c>
    </row>
    <row r="2106" spans="1:107">
      <c r="A2106">
        <f>ROW(Source!A2265)</f>
        <v>2265</v>
      </c>
      <c r="B2106">
        <v>36401907</v>
      </c>
      <c r="C2106">
        <v>36410489</v>
      </c>
      <c r="D2106">
        <v>18413230</v>
      </c>
      <c r="E2106">
        <v>1</v>
      </c>
      <c r="F2106">
        <v>1</v>
      </c>
      <c r="G2106">
        <v>1</v>
      </c>
      <c r="H2106">
        <v>1</v>
      </c>
      <c r="I2106" t="s">
        <v>540</v>
      </c>
      <c r="J2106" t="s">
        <v>3</v>
      </c>
      <c r="K2106" t="s">
        <v>541</v>
      </c>
      <c r="L2106">
        <v>1369</v>
      </c>
      <c r="N2106">
        <v>1013</v>
      </c>
      <c r="O2106" t="s">
        <v>514</v>
      </c>
      <c r="P2106" t="s">
        <v>514</v>
      </c>
      <c r="Q2106">
        <v>1</v>
      </c>
      <c r="W2106">
        <v>0</v>
      </c>
      <c r="X2106">
        <v>355262106</v>
      </c>
      <c r="Y2106">
        <v>206.68949999999998</v>
      </c>
      <c r="AA2106">
        <v>0</v>
      </c>
      <c r="AB2106">
        <v>0</v>
      </c>
      <c r="AC2106">
        <v>0</v>
      </c>
      <c r="AD2106">
        <v>293.22000000000003</v>
      </c>
      <c r="AE2106">
        <v>0</v>
      </c>
      <c r="AF2106">
        <v>0</v>
      </c>
      <c r="AG2106">
        <v>0</v>
      </c>
      <c r="AH2106">
        <v>293.22000000000003</v>
      </c>
      <c r="AI2106">
        <v>1</v>
      </c>
      <c r="AJ2106">
        <v>1</v>
      </c>
      <c r="AK2106">
        <v>1</v>
      </c>
      <c r="AL2106">
        <v>1</v>
      </c>
      <c r="AN2106">
        <v>0</v>
      </c>
      <c r="AO2106">
        <v>1</v>
      </c>
      <c r="AP2106">
        <v>1</v>
      </c>
      <c r="AQ2106">
        <v>0</v>
      </c>
      <c r="AR2106">
        <v>0</v>
      </c>
      <c r="AS2106" t="s">
        <v>3</v>
      </c>
      <c r="AT2106">
        <v>179.73</v>
      </c>
      <c r="AU2106" t="s">
        <v>134</v>
      </c>
      <c r="AV2106">
        <v>1</v>
      </c>
      <c r="AW2106">
        <v>2</v>
      </c>
      <c r="AX2106">
        <v>36410503</v>
      </c>
      <c r="AY2106">
        <v>1</v>
      </c>
      <c r="AZ2106">
        <v>0</v>
      </c>
      <c r="BA2106">
        <v>2052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CX2106">
        <f>Y2106*Source!I2265</f>
        <v>52.499132999999993</v>
      </c>
      <c r="CY2106">
        <f>AD2106</f>
        <v>293.22000000000003</v>
      </c>
      <c r="CZ2106">
        <f>AH2106</f>
        <v>293.22000000000003</v>
      </c>
      <c r="DA2106">
        <f>AL2106</f>
        <v>1</v>
      </c>
      <c r="DB2106">
        <f>ROUND((ROUND(AT2106*CZ2106,2)*1.15),2)</f>
        <v>60605.49</v>
      </c>
      <c r="DC2106">
        <f>ROUND((ROUND(AT2106*AG2106,2)*1.15),2)</f>
        <v>0</v>
      </c>
    </row>
    <row r="2107" spans="1:107">
      <c r="A2107">
        <f>ROW(Source!A2265)</f>
        <v>2265</v>
      </c>
      <c r="B2107">
        <v>36401907</v>
      </c>
      <c r="C2107">
        <v>36410489</v>
      </c>
      <c r="D2107">
        <v>121548</v>
      </c>
      <c r="E2107">
        <v>1</v>
      </c>
      <c r="F2107">
        <v>1</v>
      </c>
      <c r="G2107">
        <v>1</v>
      </c>
      <c r="H2107">
        <v>1</v>
      </c>
      <c r="I2107" t="s">
        <v>35</v>
      </c>
      <c r="J2107" t="s">
        <v>3</v>
      </c>
      <c r="K2107" t="s">
        <v>515</v>
      </c>
      <c r="L2107">
        <v>608254</v>
      </c>
      <c r="N2107">
        <v>1013</v>
      </c>
      <c r="O2107" t="s">
        <v>516</v>
      </c>
      <c r="P2107" t="s">
        <v>516</v>
      </c>
      <c r="Q2107">
        <v>1</v>
      </c>
      <c r="W2107">
        <v>0</v>
      </c>
      <c r="X2107">
        <v>-185737400</v>
      </c>
      <c r="Y2107">
        <v>2.0625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1</v>
      </c>
      <c r="AJ2107">
        <v>1</v>
      </c>
      <c r="AK2107">
        <v>1</v>
      </c>
      <c r="AL2107">
        <v>1</v>
      </c>
      <c r="AN2107">
        <v>0</v>
      </c>
      <c r="AO2107">
        <v>1</v>
      </c>
      <c r="AP2107">
        <v>1</v>
      </c>
      <c r="AQ2107">
        <v>0</v>
      </c>
      <c r="AR2107">
        <v>0</v>
      </c>
      <c r="AS2107" t="s">
        <v>3</v>
      </c>
      <c r="AT2107">
        <v>1.65</v>
      </c>
      <c r="AU2107" t="s">
        <v>133</v>
      </c>
      <c r="AV2107">
        <v>2</v>
      </c>
      <c r="AW2107">
        <v>2</v>
      </c>
      <c r="AX2107">
        <v>36410504</v>
      </c>
      <c r="AY2107">
        <v>1</v>
      </c>
      <c r="AZ2107">
        <v>0</v>
      </c>
      <c r="BA2107">
        <v>2053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CX2107">
        <f>Y2107*Source!I2265</f>
        <v>0.52387499999999998</v>
      </c>
      <c r="CY2107">
        <f>AD2107</f>
        <v>0</v>
      </c>
      <c r="CZ2107">
        <f>AH2107</f>
        <v>0</v>
      </c>
      <c r="DA2107">
        <f>AL2107</f>
        <v>1</v>
      </c>
      <c r="DB2107">
        <f>ROUND((ROUND(AT2107*CZ2107,2)*1.25),2)</f>
        <v>0</v>
      </c>
      <c r="DC2107">
        <f>ROUND((ROUND(AT2107*AG2107,2)*1.25),2)</f>
        <v>0</v>
      </c>
    </row>
    <row r="2108" spans="1:107">
      <c r="A2108">
        <f>ROW(Source!A2265)</f>
        <v>2265</v>
      </c>
      <c r="B2108">
        <v>36401907</v>
      </c>
      <c r="C2108">
        <v>36410489</v>
      </c>
      <c r="D2108">
        <v>29172479</v>
      </c>
      <c r="E2108">
        <v>1</v>
      </c>
      <c r="F2108">
        <v>1</v>
      </c>
      <c r="G2108">
        <v>1</v>
      </c>
      <c r="H2108">
        <v>2</v>
      </c>
      <c r="I2108" t="s">
        <v>739</v>
      </c>
      <c r="J2108" t="s">
        <v>740</v>
      </c>
      <c r="K2108" t="s">
        <v>741</v>
      </c>
      <c r="L2108">
        <v>1368</v>
      </c>
      <c r="N2108">
        <v>1011</v>
      </c>
      <c r="O2108" t="s">
        <v>520</v>
      </c>
      <c r="P2108" t="s">
        <v>520</v>
      </c>
      <c r="Q2108">
        <v>1</v>
      </c>
      <c r="W2108">
        <v>0</v>
      </c>
      <c r="X2108">
        <v>-996378858</v>
      </c>
      <c r="Y2108">
        <v>0.1</v>
      </c>
      <c r="AA2108">
        <v>0</v>
      </c>
      <c r="AB2108">
        <v>901.01</v>
      </c>
      <c r="AC2108">
        <v>335.2</v>
      </c>
      <c r="AD2108">
        <v>0</v>
      </c>
      <c r="AE2108">
        <v>0</v>
      </c>
      <c r="AF2108">
        <v>99.89</v>
      </c>
      <c r="AG2108">
        <v>10.06</v>
      </c>
      <c r="AH2108">
        <v>0</v>
      </c>
      <c r="AI2108">
        <v>1</v>
      </c>
      <c r="AJ2108">
        <v>9.02</v>
      </c>
      <c r="AK2108">
        <v>33.32</v>
      </c>
      <c r="AL2108">
        <v>1</v>
      </c>
      <c r="AN2108">
        <v>0</v>
      </c>
      <c r="AO2108">
        <v>1</v>
      </c>
      <c r="AP2108">
        <v>1</v>
      </c>
      <c r="AQ2108">
        <v>0</v>
      </c>
      <c r="AR2108">
        <v>0</v>
      </c>
      <c r="AS2108" t="s">
        <v>3</v>
      </c>
      <c r="AT2108">
        <v>0.08</v>
      </c>
      <c r="AU2108" t="s">
        <v>133</v>
      </c>
      <c r="AV2108">
        <v>0</v>
      </c>
      <c r="AW2108">
        <v>2</v>
      </c>
      <c r="AX2108">
        <v>36410505</v>
      </c>
      <c r="AY2108">
        <v>1</v>
      </c>
      <c r="AZ2108">
        <v>0</v>
      </c>
      <c r="BA2108">
        <v>2054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CX2108">
        <f>Y2108*Source!I2265</f>
        <v>2.5400000000000002E-2</v>
      </c>
      <c r="CY2108">
        <f>AB2108</f>
        <v>901.01</v>
      </c>
      <c r="CZ2108">
        <f>AF2108</f>
        <v>99.89</v>
      </c>
      <c r="DA2108">
        <f>AJ2108</f>
        <v>9.02</v>
      </c>
      <c r="DB2108">
        <f>ROUND((ROUND(AT2108*CZ2108,2)*1.25),2)</f>
        <v>9.99</v>
      </c>
      <c r="DC2108">
        <f>ROUND((ROUND(AT2108*AG2108,2)*1.25),2)</f>
        <v>1</v>
      </c>
    </row>
    <row r="2109" spans="1:107">
      <c r="A2109">
        <f>ROW(Source!A2265)</f>
        <v>2265</v>
      </c>
      <c r="B2109">
        <v>36401907</v>
      </c>
      <c r="C2109">
        <v>36410489</v>
      </c>
      <c r="D2109">
        <v>29172556</v>
      </c>
      <c r="E2109">
        <v>1</v>
      </c>
      <c r="F2109">
        <v>1</v>
      </c>
      <c r="G2109">
        <v>1</v>
      </c>
      <c r="H2109">
        <v>2</v>
      </c>
      <c r="I2109" t="s">
        <v>517</v>
      </c>
      <c r="J2109" t="s">
        <v>518</v>
      </c>
      <c r="K2109" t="s">
        <v>519</v>
      </c>
      <c r="L2109">
        <v>1368</v>
      </c>
      <c r="N2109">
        <v>1011</v>
      </c>
      <c r="O2109" t="s">
        <v>520</v>
      </c>
      <c r="P2109" t="s">
        <v>520</v>
      </c>
      <c r="Q2109">
        <v>1</v>
      </c>
      <c r="W2109">
        <v>0</v>
      </c>
      <c r="X2109">
        <v>-1302720870</v>
      </c>
      <c r="Y2109">
        <v>0.33750000000000002</v>
      </c>
      <c r="AA2109">
        <v>0</v>
      </c>
      <c r="AB2109">
        <v>466.71</v>
      </c>
      <c r="AC2109">
        <v>449.82</v>
      </c>
      <c r="AD2109">
        <v>0</v>
      </c>
      <c r="AE2109">
        <v>0</v>
      </c>
      <c r="AF2109">
        <v>31.26</v>
      </c>
      <c r="AG2109">
        <v>13.5</v>
      </c>
      <c r="AH2109">
        <v>0</v>
      </c>
      <c r="AI2109">
        <v>1</v>
      </c>
      <c r="AJ2109">
        <v>14.93</v>
      </c>
      <c r="AK2109">
        <v>33.32</v>
      </c>
      <c r="AL2109">
        <v>1</v>
      </c>
      <c r="AN2109">
        <v>0</v>
      </c>
      <c r="AO2109">
        <v>1</v>
      </c>
      <c r="AP2109">
        <v>1</v>
      </c>
      <c r="AQ2109">
        <v>0</v>
      </c>
      <c r="AR2109">
        <v>0</v>
      </c>
      <c r="AS2109" t="s">
        <v>3</v>
      </c>
      <c r="AT2109">
        <v>0.27</v>
      </c>
      <c r="AU2109" t="s">
        <v>133</v>
      </c>
      <c r="AV2109">
        <v>0</v>
      </c>
      <c r="AW2109">
        <v>2</v>
      </c>
      <c r="AX2109">
        <v>36410506</v>
      </c>
      <c r="AY2109">
        <v>1</v>
      </c>
      <c r="AZ2109">
        <v>0</v>
      </c>
      <c r="BA2109">
        <v>2055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CX2109">
        <f>Y2109*Source!I2265</f>
        <v>8.572500000000001E-2</v>
      </c>
      <c r="CY2109">
        <f>AB2109</f>
        <v>466.71</v>
      </c>
      <c r="CZ2109">
        <f>AF2109</f>
        <v>31.26</v>
      </c>
      <c r="DA2109">
        <f>AJ2109</f>
        <v>14.93</v>
      </c>
      <c r="DB2109">
        <f>ROUND((ROUND(AT2109*CZ2109,2)*1.25),2)</f>
        <v>10.55</v>
      </c>
      <c r="DC2109">
        <f>ROUND((ROUND(AT2109*AG2109,2)*1.25),2)</f>
        <v>4.5599999999999996</v>
      </c>
    </row>
    <row r="2110" spans="1:107">
      <c r="A2110">
        <f>ROW(Source!A2265)</f>
        <v>2265</v>
      </c>
      <c r="B2110">
        <v>36401907</v>
      </c>
      <c r="C2110">
        <v>36410489</v>
      </c>
      <c r="D2110">
        <v>29173141</v>
      </c>
      <c r="E2110">
        <v>1</v>
      </c>
      <c r="F2110">
        <v>1</v>
      </c>
      <c r="G2110">
        <v>1</v>
      </c>
      <c r="H2110">
        <v>2</v>
      </c>
      <c r="I2110" t="s">
        <v>797</v>
      </c>
      <c r="J2110" t="s">
        <v>798</v>
      </c>
      <c r="K2110" t="s">
        <v>799</v>
      </c>
      <c r="L2110">
        <v>1368</v>
      </c>
      <c r="N2110">
        <v>1011</v>
      </c>
      <c r="O2110" t="s">
        <v>520</v>
      </c>
      <c r="P2110" t="s">
        <v>520</v>
      </c>
      <c r="Q2110">
        <v>1</v>
      </c>
      <c r="W2110">
        <v>0</v>
      </c>
      <c r="X2110">
        <v>1314032473</v>
      </c>
      <c r="Y2110">
        <v>1.625</v>
      </c>
      <c r="AA2110">
        <v>0</v>
      </c>
      <c r="AB2110">
        <v>364.68</v>
      </c>
      <c r="AC2110">
        <v>335.2</v>
      </c>
      <c r="AD2110">
        <v>0</v>
      </c>
      <c r="AE2110">
        <v>0</v>
      </c>
      <c r="AF2110">
        <v>12.4</v>
      </c>
      <c r="AG2110">
        <v>10.06</v>
      </c>
      <c r="AH2110">
        <v>0</v>
      </c>
      <c r="AI2110">
        <v>1</v>
      </c>
      <c r="AJ2110">
        <v>29.41</v>
      </c>
      <c r="AK2110">
        <v>33.32</v>
      </c>
      <c r="AL2110">
        <v>1</v>
      </c>
      <c r="AN2110">
        <v>0</v>
      </c>
      <c r="AO2110">
        <v>1</v>
      </c>
      <c r="AP2110">
        <v>1</v>
      </c>
      <c r="AQ2110">
        <v>0</v>
      </c>
      <c r="AR2110">
        <v>0</v>
      </c>
      <c r="AS2110" t="s">
        <v>3</v>
      </c>
      <c r="AT2110">
        <v>1.3</v>
      </c>
      <c r="AU2110" t="s">
        <v>133</v>
      </c>
      <c r="AV2110">
        <v>0</v>
      </c>
      <c r="AW2110">
        <v>2</v>
      </c>
      <c r="AX2110">
        <v>36410507</v>
      </c>
      <c r="AY2110">
        <v>1</v>
      </c>
      <c r="AZ2110">
        <v>0</v>
      </c>
      <c r="BA2110">
        <v>2056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CX2110">
        <f>Y2110*Source!I2265</f>
        <v>0.41275000000000001</v>
      </c>
      <c r="CY2110">
        <f>AB2110</f>
        <v>364.68</v>
      </c>
      <c r="CZ2110">
        <f>AF2110</f>
        <v>12.4</v>
      </c>
      <c r="DA2110">
        <f>AJ2110</f>
        <v>29.41</v>
      </c>
      <c r="DB2110">
        <f>ROUND((ROUND(AT2110*CZ2110,2)*1.25),2)</f>
        <v>20.149999999999999</v>
      </c>
      <c r="DC2110">
        <f>ROUND((ROUND(AT2110*AG2110,2)*1.25),2)</f>
        <v>16.350000000000001</v>
      </c>
    </row>
    <row r="2111" spans="1:107">
      <c r="A2111">
        <f>ROW(Source!A2265)</f>
        <v>2265</v>
      </c>
      <c r="B2111">
        <v>36401907</v>
      </c>
      <c r="C2111">
        <v>36410489</v>
      </c>
      <c r="D2111">
        <v>29109983</v>
      </c>
      <c r="E2111">
        <v>1</v>
      </c>
      <c r="F2111">
        <v>1</v>
      </c>
      <c r="G2111">
        <v>1</v>
      </c>
      <c r="H2111">
        <v>3</v>
      </c>
      <c r="I2111" t="s">
        <v>800</v>
      </c>
      <c r="J2111" t="s">
        <v>801</v>
      </c>
      <c r="K2111" t="s">
        <v>802</v>
      </c>
      <c r="L2111">
        <v>1327</v>
      </c>
      <c r="N2111">
        <v>1005</v>
      </c>
      <c r="O2111" t="s">
        <v>155</v>
      </c>
      <c r="P2111" t="s">
        <v>155</v>
      </c>
      <c r="Q2111">
        <v>1</v>
      </c>
      <c r="W2111">
        <v>0</v>
      </c>
      <c r="X2111">
        <v>-2017624534</v>
      </c>
      <c r="Y2111">
        <v>91.5</v>
      </c>
      <c r="AA2111">
        <v>348.78</v>
      </c>
      <c r="AB2111">
        <v>0</v>
      </c>
      <c r="AC2111">
        <v>0</v>
      </c>
      <c r="AD2111">
        <v>0</v>
      </c>
      <c r="AE2111">
        <v>71.180000000000007</v>
      </c>
      <c r="AF2111">
        <v>0</v>
      </c>
      <c r="AG2111">
        <v>0</v>
      </c>
      <c r="AH2111">
        <v>0</v>
      </c>
      <c r="AI2111">
        <v>4.9000000000000004</v>
      </c>
      <c r="AJ2111">
        <v>1</v>
      </c>
      <c r="AK2111">
        <v>1</v>
      </c>
      <c r="AL2111">
        <v>1</v>
      </c>
      <c r="AN2111">
        <v>0</v>
      </c>
      <c r="AO2111">
        <v>1</v>
      </c>
      <c r="AP2111">
        <v>0</v>
      </c>
      <c r="AQ2111">
        <v>0</v>
      </c>
      <c r="AR2111">
        <v>0</v>
      </c>
      <c r="AS2111" t="s">
        <v>3</v>
      </c>
      <c r="AT2111">
        <v>91.5</v>
      </c>
      <c r="AU2111" t="s">
        <v>3</v>
      </c>
      <c r="AV2111">
        <v>0</v>
      </c>
      <c r="AW2111">
        <v>2</v>
      </c>
      <c r="AX2111">
        <v>36410508</v>
      </c>
      <c r="AY2111">
        <v>1</v>
      </c>
      <c r="AZ2111">
        <v>0</v>
      </c>
      <c r="BA2111">
        <v>2057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CX2111">
        <f>Y2111*Source!I2265</f>
        <v>23.241</v>
      </c>
      <c r="CY2111">
        <f t="shared" ref="CY2111:CY2118" si="327">AA2111</f>
        <v>348.78</v>
      </c>
      <c r="CZ2111">
        <f t="shared" ref="CZ2111:CZ2118" si="328">AE2111</f>
        <v>71.180000000000007</v>
      </c>
      <c r="DA2111">
        <f t="shared" ref="DA2111:DA2118" si="329">AI2111</f>
        <v>4.9000000000000004</v>
      </c>
      <c r="DB2111">
        <f t="shared" ref="DB2111:DB2125" si="330">ROUND(ROUND(AT2111*CZ2111,2),2)</f>
        <v>6512.97</v>
      </c>
      <c r="DC2111">
        <f t="shared" ref="DC2111:DC2125" si="331">ROUND(ROUND(AT2111*AG2111,2),2)</f>
        <v>0</v>
      </c>
    </row>
    <row r="2112" spans="1:107">
      <c r="A2112">
        <f>ROW(Source!A2265)</f>
        <v>2265</v>
      </c>
      <c r="B2112">
        <v>36401907</v>
      </c>
      <c r="C2112">
        <v>36410489</v>
      </c>
      <c r="D2112">
        <v>29109903</v>
      </c>
      <c r="E2112">
        <v>1</v>
      </c>
      <c r="F2112">
        <v>1</v>
      </c>
      <c r="G2112">
        <v>1</v>
      </c>
      <c r="H2112">
        <v>3</v>
      </c>
      <c r="I2112" t="s">
        <v>803</v>
      </c>
      <c r="J2112" t="s">
        <v>804</v>
      </c>
      <c r="K2112" t="s">
        <v>805</v>
      </c>
      <c r="L2112">
        <v>1301</v>
      </c>
      <c r="N2112">
        <v>1003</v>
      </c>
      <c r="O2112" t="s">
        <v>142</v>
      </c>
      <c r="P2112" t="s">
        <v>142</v>
      </c>
      <c r="Q2112">
        <v>1</v>
      </c>
      <c r="W2112">
        <v>0</v>
      </c>
      <c r="X2112">
        <v>150723624</v>
      </c>
      <c r="Y2112">
        <v>61</v>
      </c>
      <c r="AA2112">
        <v>42.85</v>
      </c>
      <c r="AB2112">
        <v>0</v>
      </c>
      <c r="AC2112">
        <v>0</v>
      </c>
      <c r="AD2112">
        <v>0</v>
      </c>
      <c r="AE2112">
        <v>16.87</v>
      </c>
      <c r="AF2112">
        <v>0</v>
      </c>
      <c r="AG2112">
        <v>0</v>
      </c>
      <c r="AH2112">
        <v>0</v>
      </c>
      <c r="AI2112">
        <v>2.54</v>
      </c>
      <c r="AJ2112">
        <v>1</v>
      </c>
      <c r="AK2112">
        <v>1</v>
      </c>
      <c r="AL2112">
        <v>1</v>
      </c>
      <c r="AN2112">
        <v>0</v>
      </c>
      <c r="AO2112">
        <v>1</v>
      </c>
      <c r="AP2112">
        <v>0</v>
      </c>
      <c r="AQ2112">
        <v>0</v>
      </c>
      <c r="AR2112">
        <v>0</v>
      </c>
      <c r="AS2112" t="s">
        <v>3</v>
      </c>
      <c r="AT2112">
        <v>61</v>
      </c>
      <c r="AU2112" t="s">
        <v>3</v>
      </c>
      <c r="AV2112">
        <v>0</v>
      </c>
      <c r="AW2112">
        <v>2</v>
      </c>
      <c r="AX2112">
        <v>36410509</v>
      </c>
      <c r="AY2112">
        <v>1</v>
      </c>
      <c r="AZ2112">
        <v>0</v>
      </c>
      <c r="BA2112">
        <v>2058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CX2112">
        <f>Y2112*Source!I2265</f>
        <v>15.494</v>
      </c>
      <c r="CY2112">
        <f t="shared" si="327"/>
        <v>42.85</v>
      </c>
      <c r="CZ2112">
        <f t="shared" si="328"/>
        <v>16.87</v>
      </c>
      <c r="DA2112">
        <f t="shared" si="329"/>
        <v>2.54</v>
      </c>
      <c r="DB2112">
        <f t="shared" si="330"/>
        <v>1029.07</v>
      </c>
      <c r="DC2112">
        <f t="shared" si="331"/>
        <v>0</v>
      </c>
    </row>
    <row r="2113" spans="1:107">
      <c r="A2113">
        <f>ROW(Source!A2265)</f>
        <v>2265</v>
      </c>
      <c r="B2113">
        <v>36401907</v>
      </c>
      <c r="C2113">
        <v>36410489</v>
      </c>
      <c r="D2113">
        <v>29107800</v>
      </c>
      <c r="E2113">
        <v>1</v>
      </c>
      <c r="F2113">
        <v>1</v>
      </c>
      <c r="G2113">
        <v>1</v>
      </c>
      <c r="H2113">
        <v>3</v>
      </c>
      <c r="I2113" t="s">
        <v>545</v>
      </c>
      <c r="J2113" t="s">
        <v>546</v>
      </c>
      <c r="K2113" t="s">
        <v>547</v>
      </c>
      <c r="L2113">
        <v>1346</v>
      </c>
      <c r="N2113">
        <v>1009</v>
      </c>
      <c r="O2113" t="s">
        <v>160</v>
      </c>
      <c r="P2113" t="s">
        <v>160</v>
      </c>
      <c r="Q2113">
        <v>1</v>
      </c>
      <c r="W2113">
        <v>0</v>
      </c>
      <c r="X2113">
        <v>-1570619850</v>
      </c>
      <c r="Y2113">
        <v>0.5</v>
      </c>
      <c r="AA2113">
        <v>46.61</v>
      </c>
      <c r="AB2113">
        <v>0</v>
      </c>
      <c r="AC2113">
        <v>0</v>
      </c>
      <c r="AD2113">
        <v>0</v>
      </c>
      <c r="AE2113">
        <v>1.81</v>
      </c>
      <c r="AF2113">
        <v>0</v>
      </c>
      <c r="AG2113">
        <v>0</v>
      </c>
      <c r="AH2113">
        <v>0</v>
      </c>
      <c r="AI2113">
        <v>25.75</v>
      </c>
      <c r="AJ2113">
        <v>1</v>
      </c>
      <c r="AK2113">
        <v>1</v>
      </c>
      <c r="AL2113">
        <v>1</v>
      </c>
      <c r="AN2113">
        <v>0</v>
      </c>
      <c r="AO2113">
        <v>1</v>
      </c>
      <c r="AP2113">
        <v>0</v>
      </c>
      <c r="AQ2113">
        <v>0</v>
      </c>
      <c r="AR2113">
        <v>0</v>
      </c>
      <c r="AS2113" t="s">
        <v>3</v>
      </c>
      <c r="AT2113">
        <v>0.5</v>
      </c>
      <c r="AU2113" t="s">
        <v>3</v>
      </c>
      <c r="AV2113">
        <v>0</v>
      </c>
      <c r="AW2113">
        <v>2</v>
      </c>
      <c r="AX2113">
        <v>36410510</v>
      </c>
      <c r="AY2113">
        <v>1</v>
      </c>
      <c r="AZ2113">
        <v>0</v>
      </c>
      <c r="BA2113">
        <v>2059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CX2113">
        <f>Y2113*Source!I2265</f>
        <v>0.127</v>
      </c>
      <c r="CY2113">
        <f t="shared" si="327"/>
        <v>46.61</v>
      </c>
      <c r="CZ2113">
        <f t="shared" si="328"/>
        <v>1.81</v>
      </c>
      <c r="DA2113">
        <f t="shared" si="329"/>
        <v>25.75</v>
      </c>
      <c r="DB2113">
        <f t="shared" si="330"/>
        <v>0.91</v>
      </c>
      <c r="DC2113">
        <f t="shared" si="331"/>
        <v>0</v>
      </c>
    </row>
    <row r="2114" spans="1:107">
      <c r="A2114">
        <f>ROW(Source!A2265)</f>
        <v>2265</v>
      </c>
      <c r="B2114">
        <v>36401907</v>
      </c>
      <c r="C2114">
        <v>36410489</v>
      </c>
      <c r="D2114">
        <v>29109405</v>
      </c>
      <c r="E2114">
        <v>1</v>
      </c>
      <c r="F2114">
        <v>1</v>
      </c>
      <c r="G2114">
        <v>1</v>
      </c>
      <c r="H2114">
        <v>3</v>
      </c>
      <c r="I2114" t="s">
        <v>806</v>
      </c>
      <c r="J2114" t="s">
        <v>807</v>
      </c>
      <c r="K2114" t="s">
        <v>808</v>
      </c>
      <c r="L2114">
        <v>1348</v>
      </c>
      <c r="N2114">
        <v>1009</v>
      </c>
      <c r="O2114" t="s">
        <v>30</v>
      </c>
      <c r="P2114" t="s">
        <v>30</v>
      </c>
      <c r="Q2114">
        <v>1000</v>
      </c>
      <c r="W2114">
        <v>0</v>
      </c>
      <c r="X2114">
        <v>-343348389</v>
      </c>
      <c r="Y2114">
        <v>0.375</v>
      </c>
      <c r="AA2114">
        <v>10574.2</v>
      </c>
      <c r="AB2114">
        <v>0</v>
      </c>
      <c r="AC2114">
        <v>0</v>
      </c>
      <c r="AD2114">
        <v>0</v>
      </c>
      <c r="AE2114">
        <v>4316</v>
      </c>
      <c r="AF2114">
        <v>0</v>
      </c>
      <c r="AG2114">
        <v>0</v>
      </c>
      <c r="AH2114">
        <v>0</v>
      </c>
      <c r="AI2114">
        <v>2.4500000000000002</v>
      </c>
      <c r="AJ2114">
        <v>1</v>
      </c>
      <c r="AK2114">
        <v>1</v>
      </c>
      <c r="AL2114">
        <v>1</v>
      </c>
      <c r="AN2114">
        <v>0</v>
      </c>
      <c r="AO2114">
        <v>1</v>
      </c>
      <c r="AP2114">
        <v>0</v>
      </c>
      <c r="AQ2114">
        <v>0</v>
      </c>
      <c r="AR2114">
        <v>0</v>
      </c>
      <c r="AS2114" t="s">
        <v>3</v>
      </c>
      <c r="AT2114">
        <v>0.375</v>
      </c>
      <c r="AU2114" t="s">
        <v>3</v>
      </c>
      <c r="AV2114">
        <v>0</v>
      </c>
      <c r="AW2114">
        <v>2</v>
      </c>
      <c r="AX2114">
        <v>36410511</v>
      </c>
      <c r="AY2114">
        <v>1</v>
      </c>
      <c r="AZ2114">
        <v>0</v>
      </c>
      <c r="BA2114">
        <v>2060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CX2114">
        <f>Y2114*Source!I2265</f>
        <v>9.5250000000000001E-2</v>
      </c>
      <c r="CY2114">
        <f t="shared" si="327"/>
        <v>10574.2</v>
      </c>
      <c r="CZ2114">
        <f t="shared" si="328"/>
        <v>4316</v>
      </c>
      <c r="DA2114">
        <f t="shared" si="329"/>
        <v>2.4500000000000002</v>
      </c>
      <c r="DB2114">
        <f t="shared" si="330"/>
        <v>1618.5</v>
      </c>
      <c r="DC2114">
        <f t="shared" si="331"/>
        <v>0</v>
      </c>
    </row>
    <row r="2115" spans="1:107">
      <c r="A2115">
        <f>ROW(Source!A2265)</f>
        <v>2265</v>
      </c>
      <c r="B2115">
        <v>36401907</v>
      </c>
      <c r="C2115">
        <v>36410489</v>
      </c>
      <c r="D2115">
        <v>29109888</v>
      </c>
      <c r="E2115">
        <v>1</v>
      </c>
      <c r="F2115">
        <v>1</v>
      </c>
      <c r="G2115">
        <v>1</v>
      </c>
      <c r="H2115">
        <v>3</v>
      </c>
      <c r="I2115" t="s">
        <v>809</v>
      </c>
      <c r="J2115" t="s">
        <v>810</v>
      </c>
      <c r="K2115" t="s">
        <v>811</v>
      </c>
      <c r="L2115">
        <v>1301</v>
      </c>
      <c r="N2115">
        <v>1003</v>
      </c>
      <c r="O2115" t="s">
        <v>142</v>
      </c>
      <c r="P2115" t="s">
        <v>142</v>
      </c>
      <c r="Q2115">
        <v>1</v>
      </c>
      <c r="W2115">
        <v>0</v>
      </c>
      <c r="X2115">
        <v>1471077615</v>
      </c>
      <c r="Y2115">
        <v>56</v>
      </c>
      <c r="AA2115">
        <v>347.32</v>
      </c>
      <c r="AB2115">
        <v>0</v>
      </c>
      <c r="AC2115">
        <v>0</v>
      </c>
      <c r="AD2115">
        <v>0</v>
      </c>
      <c r="AE2115">
        <v>23.74</v>
      </c>
      <c r="AF2115">
        <v>0</v>
      </c>
      <c r="AG2115">
        <v>0</v>
      </c>
      <c r="AH2115">
        <v>0</v>
      </c>
      <c r="AI2115">
        <v>14.63</v>
      </c>
      <c r="AJ2115">
        <v>1</v>
      </c>
      <c r="AK2115">
        <v>1</v>
      </c>
      <c r="AL2115">
        <v>1</v>
      </c>
      <c r="AN2115">
        <v>0</v>
      </c>
      <c r="AO2115">
        <v>1</v>
      </c>
      <c r="AP2115">
        <v>0</v>
      </c>
      <c r="AQ2115">
        <v>0</v>
      </c>
      <c r="AR2115">
        <v>0</v>
      </c>
      <c r="AS2115" t="s">
        <v>3</v>
      </c>
      <c r="AT2115">
        <v>56</v>
      </c>
      <c r="AU2115" t="s">
        <v>3</v>
      </c>
      <c r="AV2115">
        <v>0</v>
      </c>
      <c r="AW2115">
        <v>2</v>
      </c>
      <c r="AX2115">
        <v>36410512</v>
      </c>
      <c r="AY2115">
        <v>1</v>
      </c>
      <c r="AZ2115">
        <v>0</v>
      </c>
      <c r="BA2115">
        <v>2061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CX2115">
        <f>Y2115*Source!I2265</f>
        <v>14.224</v>
      </c>
      <c r="CY2115">
        <f t="shared" si="327"/>
        <v>347.32</v>
      </c>
      <c r="CZ2115">
        <f t="shared" si="328"/>
        <v>23.74</v>
      </c>
      <c r="DA2115">
        <f t="shared" si="329"/>
        <v>14.63</v>
      </c>
      <c r="DB2115">
        <f t="shared" si="330"/>
        <v>1329.44</v>
      </c>
      <c r="DC2115">
        <f t="shared" si="331"/>
        <v>0</v>
      </c>
    </row>
    <row r="2116" spans="1:107">
      <c r="A2116">
        <f>ROW(Source!A2265)</f>
        <v>2265</v>
      </c>
      <c r="B2116">
        <v>36401907</v>
      </c>
      <c r="C2116">
        <v>36410489</v>
      </c>
      <c r="D2116">
        <v>29109902</v>
      </c>
      <c r="E2116">
        <v>1</v>
      </c>
      <c r="F2116">
        <v>1</v>
      </c>
      <c r="G2116">
        <v>1</v>
      </c>
      <c r="H2116">
        <v>3</v>
      </c>
      <c r="I2116" t="s">
        <v>812</v>
      </c>
      <c r="J2116" t="s">
        <v>813</v>
      </c>
      <c r="K2116" t="s">
        <v>814</v>
      </c>
      <c r="L2116">
        <v>1301</v>
      </c>
      <c r="N2116">
        <v>1003</v>
      </c>
      <c r="O2116" t="s">
        <v>142</v>
      </c>
      <c r="P2116" t="s">
        <v>142</v>
      </c>
      <c r="Q2116">
        <v>1</v>
      </c>
      <c r="W2116">
        <v>0</v>
      </c>
      <c r="X2116">
        <v>-2000531620</v>
      </c>
      <c r="Y2116">
        <v>56</v>
      </c>
      <c r="AA2116">
        <v>64.12</v>
      </c>
      <c r="AB2116">
        <v>0</v>
      </c>
      <c r="AC2116">
        <v>0</v>
      </c>
      <c r="AD2116">
        <v>0</v>
      </c>
      <c r="AE2116">
        <v>19.850000000000001</v>
      </c>
      <c r="AF2116">
        <v>0</v>
      </c>
      <c r="AG2116">
        <v>0</v>
      </c>
      <c r="AH2116">
        <v>0</v>
      </c>
      <c r="AI2116">
        <v>3.23</v>
      </c>
      <c r="AJ2116">
        <v>1</v>
      </c>
      <c r="AK2116">
        <v>1</v>
      </c>
      <c r="AL2116">
        <v>1</v>
      </c>
      <c r="AN2116">
        <v>0</v>
      </c>
      <c r="AO2116">
        <v>1</v>
      </c>
      <c r="AP2116">
        <v>0</v>
      </c>
      <c r="AQ2116">
        <v>0</v>
      </c>
      <c r="AR2116">
        <v>0</v>
      </c>
      <c r="AS2116" t="s">
        <v>3</v>
      </c>
      <c r="AT2116">
        <v>56</v>
      </c>
      <c r="AU2116" t="s">
        <v>3</v>
      </c>
      <c r="AV2116">
        <v>0</v>
      </c>
      <c r="AW2116">
        <v>2</v>
      </c>
      <c r="AX2116">
        <v>36410513</v>
      </c>
      <c r="AY2116">
        <v>1</v>
      </c>
      <c r="AZ2116">
        <v>0</v>
      </c>
      <c r="BA2116">
        <v>2062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CX2116">
        <f>Y2116*Source!I2265</f>
        <v>14.224</v>
      </c>
      <c r="CY2116">
        <f t="shared" si="327"/>
        <v>64.12</v>
      </c>
      <c r="CZ2116">
        <f t="shared" si="328"/>
        <v>19.850000000000001</v>
      </c>
      <c r="DA2116">
        <f t="shared" si="329"/>
        <v>3.23</v>
      </c>
      <c r="DB2116">
        <f t="shared" si="330"/>
        <v>1111.5999999999999</v>
      </c>
      <c r="DC2116">
        <f t="shared" si="331"/>
        <v>0</v>
      </c>
    </row>
    <row r="2117" spans="1:107">
      <c r="A2117">
        <f>ROW(Source!A2265)</f>
        <v>2265</v>
      </c>
      <c r="B2117">
        <v>36401907</v>
      </c>
      <c r="C2117">
        <v>36410489</v>
      </c>
      <c r="D2117">
        <v>29145352</v>
      </c>
      <c r="E2117">
        <v>1</v>
      </c>
      <c r="F2117">
        <v>1</v>
      </c>
      <c r="G2117">
        <v>1</v>
      </c>
      <c r="H2117">
        <v>3</v>
      </c>
      <c r="I2117" t="s">
        <v>815</v>
      </c>
      <c r="J2117" t="s">
        <v>816</v>
      </c>
      <c r="K2117" t="s">
        <v>817</v>
      </c>
      <c r="L2117">
        <v>1348</v>
      </c>
      <c r="N2117">
        <v>1009</v>
      </c>
      <c r="O2117" t="s">
        <v>30</v>
      </c>
      <c r="P2117" t="s">
        <v>30</v>
      </c>
      <c r="Q2117">
        <v>1000</v>
      </c>
      <c r="W2117">
        <v>0</v>
      </c>
      <c r="X2117">
        <v>1247647876</v>
      </c>
      <c r="Y2117">
        <v>0.05</v>
      </c>
      <c r="AA2117">
        <v>89171.18</v>
      </c>
      <c r="AB2117">
        <v>0</v>
      </c>
      <c r="AC2117">
        <v>0</v>
      </c>
      <c r="AD2117">
        <v>0</v>
      </c>
      <c r="AE2117">
        <v>9298.35</v>
      </c>
      <c r="AF2117">
        <v>0</v>
      </c>
      <c r="AG2117">
        <v>0</v>
      </c>
      <c r="AH2117">
        <v>0</v>
      </c>
      <c r="AI2117">
        <v>9.59</v>
      </c>
      <c r="AJ2117">
        <v>1</v>
      </c>
      <c r="AK2117">
        <v>1</v>
      </c>
      <c r="AL2117">
        <v>1</v>
      </c>
      <c r="AN2117">
        <v>0</v>
      </c>
      <c r="AO2117">
        <v>1</v>
      </c>
      <c r="AP2117">
        <v>0</v>
      </c>
      <c r="AQ2117">
        <v>0</v>
      </c>
      <c r="AR2117">
        <v>0</v>
      </c>
      <c r="AS2117" t="s">
        <v>3</v>
      </c>
      <c r="AT2117">
        <v>0.05</v>
      </c>
      <c r="AU2117" t="s">
        <v>3</v>
      </c>
      <c r="AV2117">
        <v>0</v>
      </c>
      <c r="AW2117">
        <v>2</v>
      </c>
      <c r="AX2117">
        <v>36410514</v>
      </c>
      <c r="AY2117">
        <v>1</v>
      </c>
      <c r="AZ2117">
        <v>0</v>
      </c>
      <c r="BA2117">
        <v>2063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CX2117">
        <f>Y2117*Source!I2265</f>
        <v>1.2700000000000001E-2</v>
      </c>
      <c r="CY2117">
        <f t="shared" si="327"/>
        <v>89171.18</v>
      </c>
      <c r="CZ2117">
        <f t="shared" si="328"/>
        <v>9298.35</v>
      </c>
      <c r="DA2117">
        <f t="shared" si="329"/>
        <v>9.59</v>
      </c>
      <c r="DB2117">
        <f t="shared" si="330"/>
        <v>464.92</v>
      </c>
      <c r="DC2117">
        <f t="shared" si="331"/>
        <v>0</v>
      </c>
    </row>
    <row r="2118" spans="1:107">
      <c r="A2118">
        <f>ROW(Source!A2265)</f>
        <v>2265</v>
      </c>
      <c r="B2118">
        <v>36401907</v>
      </c>
      <c r="C2118">
        <v>36410489</v>
      </c>
      <c r="D2118">
        <v>29150040</v>
      </c>
      <c r="E2118">
        <v>1</v>
      </c>
      <c r="F2118">
        <v>1</v>
      </c>
      <c r="G2118">
        <v>1</v>
      </c>
      <c r="H2118">
        <v>3</v>
      </c>
      <c r="I2118" t="s">
        <v>757</v>
      </c>
      <c r="J2118" t="s">
        <v>758</v>
      </c>
      <c r="K2118" t="s">
        <v>759</v>
      </c>
      <c r="L2118">
        <v>1339</v>
      </c>
      <c r="N2118">
        <v>1007</v>
      </c>
      <c r="O2118" t="s">
        <v>570</v>
      </c>
      <c r="P2118" t="s">
        <v>570</v>
      </c>
      <c r="Q2118">
        <v>1</v>
      </c>
      <c r="W2118">
        <v>0</v>
      </c>
      <c r="X2118">
        <v>693153122</v>
      </c>
      <c r="Y2118">
        <v>0.93</v>
      </c>
      <c r="AA2118">
        <v>22.2</v>
      </c>
      <c r="AB2118">
        <v>0</v>
      </c>
      <c r="AC2118">
        <v>0</v>
      </c>
      <c r="AD2118">
        <v>0</v>
      </c>
      <c r="AE2118">
        <v>2.44</v>
      </c>
      <c r="AF2118">
        <v>0</v>
      </c>
      <c r="AG2118">
        <v>0</v>
      </c>
      <c r="AH2118">
        <v>0</v>
      </c>
      <c r="AI2118">
        <v>9.1</v>
      </c>
      <c r="AJ2118">
        <v>1</v>
      </c>
      <c r="AK2118">
        <v>1</v>
      </c>
      <c r="AL2118">
        <v>1</v>
      </c>
      <c r="AN2118">
        <v>0</v>
      </c>
      <c r="AO2118">
        <v>1</v>
      </c>
      <c r="AP2118">
        <v>0</v>
      </c>
      <c r="AQ2118">
        <v>0</v>
      </c>
      <c r="AR2118">
        <v>0</v>
      </c>
      <c r="AS2118" t="s">
        <v>3</v>
      </c>
      <c r="AT2118">
        <v>0.93</v>
      </c>
      <c r="AU2118" t="s">
        <v>3</v>
      </c>
      <c r="AV2118">
        <v>0</v>
      </c>
      <c r="AW2118">
        <v>2</v>
      </c>
      <c r="AX2118">
        <v>36410515</v>
      </c>
      <c r="AY2118">
        <v>1</v>
      </c>
      <c r="AZ2118">
        <v>0</v>
      </c>
      <c r="BA2118">
        <v>2064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CX2118">
        <f>Y2118*Source!I2265</f>
        <v>0.23622000000000001</v>
      </c>
      <c r="CY2118">
        <f t="shared" si="327"/>
        <v>22.2</v>
      </c>
      <c r="CZ2118">
        <f t="shared" si="328"/>
        <v>2.44</v>
      </c>
      <c r="DA2118">
        <f t="shared" si="329"/>
        <v>9.1</v>
      </c>
      <c r="DB2118">
        <f t="shared" si="330"/>
        <v>2.27</v>
      </c>
      <c r="DC2118">
        <f t="shared" si="331"/>
        <v>0</v>
      </c>
    </row>
    <row r="2119" spans="1:107">
      <c r="A2119">
        <f>ROW(Source!A2266)</f>
        <v>2266</v>
      </c>
      <c r="B2119">
        <v>36401907</v>
      </c>
      <c r="C2119">
        <v>36410516</v>
      </c>
      <c r="D2119">
        <v>29364679</v>
      </c>
      <c r="E2119">
        <v>1</v>
      </c>
      <c r="F2119">
        <v>1</v>
      </c>
      <c r="G2119">
        <v>1</v>
      </c>
      <c r="H2119">
        <v>1</v>
      </c>
      <c r="I2119" t="s">
        <v>688</v>
      </c>
      <c r="J2119" t="s">
        <v>3</v>
      </c>
      <c r="K2119" t="s">
        <v>689</v>
      </c>
      <c r="L2119">
        <v>1369</v>
      </c>
      <c r="N2119">
        <v>1013</v>
      </c>
      <c r="O2119" t="s">
        <v>514</v>
      </c>
      <c r="P2119" t="s">
        <v>514</v>
      </c>
      <c r="Q2119">
        <v>1</v>
      </c>
      <c r="W2119">
        <v>0</v>
      </c>
      <c r="X2119">
        <v>931378261</v>
      </c>
      <c r="Y2119">
        <v>25.76</v>
      </c>
      <c r="AA2119">
        <v>0</v>
      </c>
      <c r="AB2119">
        <v>0</v>
      </c>
      <c r="AC2119">
        <v>0</v>
      </c>
      <c r="AD2119">
        <v>316.85000000000002</v>
      </c>
      <c r="AE2119">
        <v>0</v>
      </c>
      <c r="AF2119">
        <v>0</v>
      </c>
      <c r="AG2119">
        <v>0</v>
      </c>
      <c r="AH2119">
        <v>316.85000000000002</v>
      </c>
      <c r="AI2119">
        <v>1</v>
      </c>
      <c r="AJ2119">
        <v>1</v>
      </c>
      <c r="AK2119">
        <v>1</v>
      </c>
      <c r="AL2119">
        <v>1</v>
      </c>
      <c r="AN2119">
        <v>0</v>
      </c>
      <c r="AO2119">
        <v>1</v>
      </c>
      <c r="AP2119">
        <v>0</v>
      </c>
      <c r="AQ2119">
        <v>0</v>
      </c>
      <c r="AR2119">
        <v>0</v>
      </c>
      <c r="AS2119" t="s">
        <v>3</v>
      </c>
      <c r="AT2119">
        <v>25.76</v>
      </c>
      <c r="AU2119" t="s">
        <v>3</v>
      </c>
      <c r="AV2119">
        <v>1</v>
      </c>
      <c r="AW2119">
        <v>2</v>
      </c>
      <c r="AX2119">
        <v>36410524</v>
      </c>
      <c r="AY2119">
        <v>1</v>
      </c>
      <c r="AZ2119">
        <v>0</v>
      </c>
      <c r="BA2119">
        <v>2065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CX2119">
        <f>Y2119*Source!I2266</f>
        <v>0.51519999999999999</v>
      </c>
      <c r="CY2119">
        <f>AD2119</f>
        <v>316.85000000000002</v>
      </c>
      <c r="CZ2119">
        <f>AH2119</f>
        <v>316.85000000000002</v>
      </c>
      <c r="DA2119">
        <f>AL2119</f>
        <v>1</v>
      </c>
      <c r="DB2119">
        <f t="shared" si="330"/>
        <v>8162.06</v>
      </c>
      <c r="DC2119">
        <f t="shared" si="331"/>
        <v>0</v>
      </c>
    </row>
    <row r="2120" spans="1:107">
      <c r="A2120">
        <f>ROW(Source!A2266)</f>
        <v>2266</v>
      </c>
      <c r="B2120">
        <v>36401907</v>
      </c>
      <c r="C2120">
        <v>36410516</v>
      </c>
      <c r="D2120">
        <v>121548</v>
      </c>
      <c r="E2120">
        <v>1</v>
      </c>
      <c r="F2120">
        <v>1</v>
      </c>
      <c r="G2120">
        <v>1</v>
      </c>
      <c r="H2120">
        <v>1</v>
      </c>
      <c r="I2120" t="s">
        <v>35</v>
      </c>
      <c r="J2120" t="s">
        <v>3</v>
      </c>
      <c r="K2120" t="s">
        <v>515</v>
      </c>
      <c r="L2120">
        <v>608254</v>
      </c>
      <c r="N2120">
        <v>1013</v>
      </c>
      <c r="O2120" t="s">
        <v>516</v>
      </c>
      <c r="P2120" t="s">
        <v>516</v>
      </c>
      <c r="Q2120">
        <v>1</v>
      </c>
      <c r="W2120">
        <v>0</v>
      </c>
      <c r="X2120">
        <v>-185737400</v>
      </c>
      <c r="Y2120">
        <v>0.03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1</v>
      </c>
      <c r="AJ2120">
        <v>1</v>
      </c>
      <c r="AK2120">
        <v>1</v>
      </c>
      <c r="AL2120">
        <v>1</v>
      </c>
      <c r="AN2120">
        <v>0</v>
      </c>
      <c r="AO2120">
        <v>1</v>
      </c>
      <c r="AP2120">
        <v>0</v>
      </c>
      <c r="AQ2120">
        <v>0</v>
      </c>
      <c r="AR2120">
        <v>0</v>
      </c>
      <c r="AS2120" t="s">
        <v>3</v>
      </c>
      <c r="AT2120">
        <v>0.03</v>
      </c>
      <c r="AU2120" t="s">
        <v>3</v>
      </c>
      <c r="AV2120">
        <v>2</v>
      </c>
      <c r="AW2120">
        <v>2</v>
      </c>
      <c r="AX2120">
        <v>36410525</v>
      </c>
      <c r="AY2120">
        <v>1</v>
      </c>
      <c r="AZ2120">
        <v>0</v>
      </c>
      <c r="BA2120">
        <v>2066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CX2120">
        <f>Y2120*Source!I2266</f>
        <v>5.9999999999999995E-4</v>
      </c>
      <c r="CY2120">
        <f>AD2120</f>
        <v>0</v>
      </c>
      <c r="CZ2120">
        <f>AH2120</f>
        <v>0</v>
      </c>
      <c r="DA2120">
        <f>AL2120</f>
        <v>1</v>
      </c>
      <c r="DB2120">
        <f t="shared" si="330"/>
        <v>0</v>
      </c>
      <c r="DC2120">
        <f t="shared" si="331"/>
        <v>0</v>
      </c>
    </row>
    <row r="2121" spans="1:107">
      <c r="A2121">
        <f>ROW(Source!A2266)</f>
        <v>2266</v>
      </c>
      <c r="B2121">
        <v>36401907</v>
      </c>
      <c r="C2121">
        <v>36410516</v>
      </c>
      <c r="D2121">
        <v>29172362</v>
      </c>
      <c r="E2121">
        <v>1</v>
      </c>
      <c r="F2121">
        <v>1</v>
      </c>
      <c r="G2121">
        <v>1</v>
      </c>
      <c r="H2121">
        <v>2</v>
      </c>
      <c r="I2121" t="s">
        <v>690</v>
      </c>
      <c r="J2121" t="s">
        <v>691</v>
      </c>
      <c r="K2121" t="s">
        <v>692</v>
      </c>
      <c r="L2121">
        <v>1368</v>
      </c>
      <c r="N2121">
        <v>1011</v>
      </c>
      <c r="O2121" t="s">
        <v>520</v>
      </c>
      <c r="P2121" t="s">
        <v>520</v>
      </c>
      <c r="Q2121">
        <v>1</v>
      </c>
      <c r="W2121">
        <v>0</v>
      </c>
      <c r="X2121">
        <v>2071614860</v>
      </c>
      <c r="Y2121">
        <v>0.03</v>
      </c>
      <c r="AA2121">
        <v>0</v>
      </c>
      <c r="AB2121">
        <v>1113.56</v>
      </c>
      <c r="AC2121">
        <v>449.82</v>
      </c>
      <c r="AD2121">
        <v>0</v>
      </c>
      <c r="AE2121">
        <v>0</v>
      </c>
      <c r="AF2121">
        <v>134.65</v>
      </c>
      <c r="AG2121">
        <v>13.5</v>
      </c>
      <c r="AH2121">
        <v>0</v>
      </c>
      <c r="AI2121">
        <v>1</v>
      </c>
      <c r="AJ2121">
        <v>8.27</v>
      </c>
      <c r="AK2121">
        <v>33.32</v>
      </c>
      <c r="AL2121">
        <v>1</v>
      </c>
      <c r="AN2121">
        <v>0</v>
      </c>
      <c r="AO2121">
        <v>1</v>
      </c>
      <c r="AP2121">
        <v>0</v>
      </c>
      <c r="AQ2121">
        <v>0</v>
      </c>
      <c r="AR2121">
        <v>0</v>
      </c>
      <c r="AS2121" t="s">
        <v>3</v>
      </c>
      <c r="AT2121">
        <v>0.03</v>
      </c>
      <c r="AU2121" t="s">
        <v>3</v>
      </c>
      <c r="AV2121">
        <v>0</v>
      </c>
      <c r="AW2121">
        <v>2</v>
      </c>
      <c r="AX2121">
        <v>36410526</v>
      </c>
      <c r="AY2121">
        <v>1</v>
      </c>
      <c r="AZ2121">
        <v>0</v>
      </c>
      <c r="BA2121">
        <v>2067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CX2121">
        <f>Y2121*Source!I2266</f>
        <v>5.9999999999999995E-4</v>
      </c>
      <c r="CY2121">
        <f>AB2121</f>
        <v>1113.56</v>
      </c>
      <c r="CZ2121">
        <f>AF2121</f>
        <v>134.65</v>
      </c>
      <c r="DA2121">
        <f>AJ2121</f>
        <v>8.27</v>
      </c>
      <c r="DB2121">
        <f t="shared" si="330"/>
        <v>4.04</v>
      </c>
      <c r="DC2121">
        <f t="shared" si="331"/>
        <v>0.41</v>
      </c>
    </row>
    <row r="2122" spans="1:107">
      <c r="A2122">
        <f>ROW(Source!A2266)</f>
        <v>2266</v>
      </c>
      <c r="B2122">
        <v>36401907</v>
      </c>
      <c r="C2122">
        <v>36410516</v>
      </c>
      <c r="D2122">
        <v>29174913</v>
      </c>
      <c r="E2122">
        <v>1</v>
      </c>
      <c r="F2122">
        <v>1</v>
      </c>
      <c r="G2122">
        <v>1</v>
      </c>
      <c r="H2122">
        <v>2</v>
      </c>
      <c r="I2122" t="s">
        <v>531</v>
      </c>
      <c r="J2122" t="s">
        <v>532</v>
      </c>
      <c r="K2122" t="s">
        <v>533</v>
      </c>
      <c r="L2122">
        <v>1368</v>
      </c>
      <c r="N2122">
        <v>1011</v>
      </c>
      <c r="O2122" t="s">
        <v>520</v>
      </c>
      <c r="P2122" t="s">
        <v>520</v>
      </c>
      <c r="Q2122">
        <v>1</v>
      </c>
      <c r="W2122">
        <v>0</v>
      </c>
      <c r="X2122">
        <v>458544584</v>
      </c>
      <c r="Y2122">
        <v>0.02</v>
      </c>
      <c r="AA2122">
        <v>0</v>
      </c>
      <c r="AB2122">
        <v>932.72</v>
      </c>
      <c r="AC2122">
        <v>386.51</v>
      </c>
      <c r="AD2122">
        <v>0</v>
      </c>
      <c r="AE2122">
        <v>0</v>
      </c>
      <c r="AF2122">
        <v>87.17</v>
      </c>
      <c r="AG2122">
        <v>11.6</v>
      </c>
      <c r="AH2122">
        <v>0</v>
      </c>
      <c r="AI2122">
        <v>1</v>
      </c>
      <c r="AJ2122">
        <v>10.7</v>
      </c>
      <c r="AK2122">
        <v>33.32</v>
      </c>
      <c r="AL2122">
        <v>1</v>
      </c>
      <c r="AN2122">
        <v>0</v>
      </c>
      <c r="AO2122">
        <v>1</v>
      </c>
      <c r="AP2122">
        <v>0</v>
      </c>
      <c r="AQ2122">
        <v>0</v>
      </c>
      <c r="AR2122">
        <v>0</v>
      </c>
      <c r="AS2122" t="s">
        <v>3</v>
      </c>
      <c r="AT2122">
        <v>0.02</v>
      </c>
      <c r="AU2122" t="s">
        <v>3</v>
      </c>
      <c r="AV2122">
        <v>0</v>
      </c>
      <c r="AW2122">
        <v>2</v>
      </c>
      <c r="AX2122">
        <v>36410527</v>
      </c>
      <c r="AY2122">
        <v>1</v>
      </c>
      <c r="AZ2122">
        <v>0</v>
      </c>
      <c r="BA2122">
        <v>2068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CX2122">
        <f>Y2122*Source!I2266</f>
        <v>4.0000000000000002E-4</v>
      </c>
      <c r="CY2122">
        <f>AB2122</f>
        <v>932.72</v>
      </c>
      <c r="CZ2122">
        <f>AF2122</f>
        <v>87.17</v>
      </c>
      <c r="DA2122">
        <f>AJ2122</f>
        <v>10.7</v>
      </c>
      <c r="DB2122">
        <f t="shared" si="330"/>
        <v>1.74</v>
      </c>
      <c r="DC2122">
        <f t="shared" si="331"/>
        <v>0.23</v>
      </c>
    </row>
    <row r="2123" spans="1:107">
      <c r="A2123">
        <f>ROW(Source!A2266)</f>
        <v>2266</v>
      </c>
      <c r="B2123">
        <v>36401907</v>
      </c>
      <c r="C2123">
        <v>36410516</v>
      </c>
      <c r="D2123">
        <v>29149204</v>
      </c>
      <c r="E2123">
        <v>1</v>
      </c>
      <c r="F2123">
        <v>1</v>
      </c>
      <c r="G2123">
        <v>1</v>
      </c>
      <c r="H2123">
        <v>3</v>
      </c>
      <c r="I2123" t="s">
        <v>699</v>
      </c>
      <c r="J2123" t="s">
        <v>700</v>
      </c>
      <c r="K2123" t="s">
        <v>701</v>
      </c>
      <c r="L2123">
        <v>1348</v>
      </c>
      <c r="N2123">
        <v>1009</v>
      </c>
      <c r="O2123" t="s">
        <v>30</v>
      </c>
      <c r="P2123" t="s">
        <v>30</v>
      </c>
      <c r="Q2123">
        <v>1000</v>
      </c>
      <c r="W2123">
        <v>0</v>
      </c>
      <c r="X2123">
        <v>-1132764130</v>
      </c>
      <c r="Y2123">
        <v>3.15E-3</v>
      </c>
      <c r="AA2123">
        <v>4978.46</v>
      </c>
      <c r="AB2123">
        <v>0</v>
      </c>
      <c r="AC2123">
        <v>0</v>
      </c>
      <c r="AD2123">
        <v>0</v>
      </c>
      <c r="AE2123">
        <v>729.98</v>
      </c>
      <c r="AF2123">
        <v>0</v>
      </c>
      <c r="AG2123">
        <v>0</v>
      </c>
      <c r="AH2123">
        <v>0</v>
      </c>
      <c r="AI2123">
        <v>6.82</v>
      </c>
      <c r="AJ2123">
        <v>1</v>
      </c>
      <c r="AK2123">
        <v>1</v>
      </c>
      <c r="AL2123">
        <v>1</v>
      </c>
      <c r="AN2123">
        <v>0</v>
      </c>
      <c r="AO2123">
        <v>1</v>
      </c>
      <c r="AP2123">
        <v>0</v>
      </c>
      <c r="AQ2123">
        <v>0</v>
      </c>
      <c r="AR2123">
        <v>0</v>
      </c>
      <c r="AS2123" t="s">
        <v>3</v>
      </c>
      <c r="AT2123">
        <v>3.15E-3</v>
      </c>
      <c r="AU2123" t="s">
        <v>3</v>
      </c>
      <c r="AV2123">
        <v>0</v>
      </c>
      <c r="AW2123">
        <v>2</v>
      </c>
      <c r="AX2123">
        <v>36410528</v>
      </c>
      <c r="AY2123">
        <v>1</v>
      </c>
      <c r="AZ2123">
        <v>0</v>
      </c>
      <c r="BA2123">
        <v>2069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CX2123">
        <f>Y2123*Source!I2266</f>
        <v>6.3E-5</v>
      </c>
      <c r="CY2123">
        <f>AA2123</f>
        <v>4978.46</v>
      </c>
      <c r="CZ2123">
        <f>AE2123</f>
        <v>729.98</v>
      </c>
      <c r="DA2123">
        <f>AI2123</f>
        <v>6.82</v>
      </c>
      <c r="DB2123">
        <f t="shared" si="330"/>
        <v>2.2999999999999998</v>
      </c>
      <c r="DC2123">
        <f t="shared" si="331"/>
        <v>0</v>
      </c>
    </row>
    <row r="2124" spans="1:107">
      <c r="A2124">
        <f>ROW(Source!A2266)</f>
        <v>2266</v>
      </c>
      <c r="B2124">
        <v>36401907</v>
      </c>
      <c r="C2124">
        <v>36410516</v>
      </c>
      <c r="D2124">
        <v>29170678</v>
      </c>
      <c r="E2124">
        <v>1</v>
      </c>
      <c r="F2124">
        <v>1</v>
      </c>
      <c r="G2124">
        <v>1</v>
      </c>
      <c r="H2124">
        <v>3</v>
      </c>
      <c r="I2124" t="s">
        <v>702</v>
      </c>
      <c r="J2124" t="s">
        <v>703</v>
      </c>
      <c r="K2124" t="s">
        <v>704</v>
      </c>
      <c r="L2124">
        <v>1354</v>
      </c>
      <c r="N2124">
        <v>1010</v>
      </c>
      <c r="O2124" t="s">
        <v>237</v>
      </c>
      <c r="P2124" t="s">
        <v>237</v>
      </c>
      <c r="Q2124">
        <v>1</v>
      </c>
      <c r="W2124">
        <v>0</v>
      </c>
      <c r="X2124">
        <v>-808655695</v>
      </c>
      <c r="Y2124">
        <v>102</v>
      </c>
      <c r="AA2124">
        <v>0.69</v>
      </c>
      <c r="AB2124">
        <v>0</v>
      </c>
      <c r="AC2124">
        <v>0</v>
      </c>
      <c r="AD2124">
        <v>0</v>
      </c>
      <c r="AE2124">
        <v>0.28000000000000003</v>
      </c>
      <c r="AF2124">
        <v>0</v>
      </c>
      <c r="AG2124">
        <v>0</v>
      </c>
      <c r="AH2124">
        <v>0</v>
      </c>
      <c r="AI2124">
        <v>2.46</v>
      </c>
      <c r="AJ2124">
        <v>1</v>
      </c>
      <c r="AK2124">
        <v>1</v>
      </c>
      <c r="AL2124">
        <v>1</v>
      </c>
      <c r="AN2124">
        <v>0</v>
      </c>
      <c r="AO2124">
        <v>1</v>
      </c>
      <c r="AP2124">
        <v>0</v>
      </c>
      <c r="AQ2124">
        <v>0</v>
      </c>
      <c r="AR2124">
        <v>0</v>
      </c>
      <c r="AS2124" t="s">
        <v>3</v>
      </c>
      <c r="AT2124">
        <v>102</v>
      </c>
      <c r="AU2124" t="s">
        <v>3</v>
      </c>
      <c r="AV2124">
        <v>0</v>
      </c>
      <c r="AW2124">
        <v>2</v>
      </c>
      <c r="AX2124">
        <v>36410529</v>
      </c>
      <c r="AY2124">
        <v>1</v>
      </c>
      <c r="AZ2124">
        <v>0</v>
      </c>
      <c r="BA2124">
        <v>2070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CX2124">
        <f>Y2124*Source!I2266</f>
        <v>2.04</v>
      </c>
      <c r="CY2124">
        <f>AA2124</f>
        <v>0.69</v>
      </c>
      <c r="CZ2124">
        <f>AE2124</f>
        <v>0.28000000000000003</v>
      </c>
      <c r="DA2124">
        <f>AI2124</f>
        <v>2.46</v>
      </c>
      <c r="DB2124">
        <f t="shared" si="330"/>
        <v>28.56</v>
      </c>
      <c r="DC2124">
        <f t="shared" si="331"/>
        <v>0</v>
      </c>
    </row>
    <row r="2125" spans="1:107">
      <c r="A2125">
        <f>ROW(Source!A2266)</f>
        <v>2266</v>
      </c>
      <c r="B2125">
        <v>36401907</v>
      </c>
      <c r="C2125">
        <v>36410516</v>
      </c>
      <c r="D2125">
        <v>29171808</v>
      </c>
      <c r="E2125">
        <v>1</v>
      </c>
      <c r="F2125">
        <v>1</v>
      </c>
      <c r="G2125">
        <v>1</v>
      </c>
      <c r="H2125">
        <v>3</v>
      </c>
      <c r="I2125" t="s">
        <v>705</v>
      </c>
      <c r="J2125" t="s">
        <v>706</v>
      </c>
      <c r="K2125" t="s">
        <v>707</v>
      </c>
      <c r="L2125">
        <v>1374</v>
      </c>
      <c r="N2125">
        <v>1013</v>
      </c>
      <c r="O2125" t="s">
        <v>708</v>
      </c>
      <c r="P2125" t="s">
        <v>708</v>
      </c>
      <c r="Q2125">
        <v>1</v>
      </c>
      <c r="W2125">
        <v>0</v>
      </c>
      <c r="X2125">
        <v>-915781824</v>
      </c>
      <c r="Y2125">
        <v>5.1100000000000003</v>
      </c>
      <c r="AA2125">
        <v>1</v>
      </c>
      <c r="AB2125">
        <v>0</v>
      </c>
      <c r="AC2125">
        <v>0</v>
      </c>
      <c r="AD2125">
        <v>0</v>
      </c>
      <c r="AE2125">
        <v>1</v>
      </c>
      <c r="AF2125">
        <v>0</v>
      </c>
      <c r="AG2125">
        <v>0</v>
      </c>
      <c r="AH2125">
        <v>0</v>
      </c>
      <c r="AI2125">
        <v>1</v>
      </c>
      <c r="AJ2125">
        <v>1</v>
      </c>
      <c r="AK2125">
        <v>1</v>
      </c>
      <c r="AL2125">
        <v>1</v>
      </c>
      <c r="AN2125">
        <v>0</v>
      </c>
      <c r="AO2125">
        <v>1</v>
      </c>
      <c r="AP2125">
        <v>0</v>
      </c>
      <c r="AQ2125">
        <v>0</v>
      </c>
      <c r="AR2125">
        <v>0</v>
      </c>
      <c r="AS2125" t="s">
        <v>3</v>
      </c>
      <c r="AT2125">
        <v>5.1100000000000003</v>
      </c>
      <c r="AU2125" t="s">
        <v>3</v>
      </c>
      <c r="AV2125">
        <v>0</v>
      </c>
      <c r="AW2125">
        <v>2</v>
      </c>
      <c r="AX2125">
        <v>36410530</v>
      </c>
      <c r="AY2125">
        <v>1</v>
      </c>
      <c r="AZ2125">
        <v>0</v>
      </c>
      <c r="BA2125">
        <v>2071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CX2125">
        <f>Y2125*Source!I2266</f>
        <v>0.10220000000000001</v>
      </c>
      <c r="CY2125">
        <f>AA2125</f>
        <v>1</v>
      </c>
      <c r="CZ2125">
        <f>AE2125</f>
        <v>1</v>
      </c>
      <c r="DA2125">
        <f>AI2125</f>
        <v>1</v>
      </c>
      <c r="DB2125">
        <f t="shared" si="330"/>
        <v>5.1100000000000003</v>
      </c>
      <c r="DC2125">
        <f t="shared" si="331"/>
        <v>0</v>
      </c>
    </row>
    <row r="2126" spans="1:107">
      <c r="A2126">
        <f>ROW(Source!A2267)</f>
        <v>2267</v>
      </c>
      <c r="B2126">
        <v>36401907</v>
      </c>
      <c r="C2126">
        <v>36410531</v>
      </c>
      <c r="D2126">
        <v>31427453</v>
      </c>
      <c r="E2126">
        <v>1</v>
      </c>
      <c r="F2126">
        <v>1</v>
      </c>
      <c r="G2126">
        <v>1</v>
      </c>
      <c r="H2126">
        <v>1</v>
      </c>
      <c r="I2126" t="s">
        <v>818</v>
      </c>
      <c r="J2126" t="s">
        <v>3</v>
      </c>
      <c r="K2126" t="s">
        <v>819</v>
      </c>
      <c r="L2126">
        <v>1369</v>
      </c>
      <c r="N2126">
        <v>1013</v>
      </c>
      <c r="O2126" t="s">
        <v>514</v>
      </c>
      <c r="P2126" t="s">
        <v>514</v>
      </c>
      <c r="Q2126">
        <v>1</v>
      </c>
      <c r="W2126">
        <v>0</v>
      </c>
      <c r="X2126">
        <v>1499813984</v>
      </c>
      <c r="Y2126">
        <v>88.124499999999983</v>
      </c>
      <c r="AA2126">
        <v>0</v>
      </c>
      <c r="AB2126">
        <v>0</v>
      </c>
      <c r="AC2126">
        <v>0</v>
      </c>
      <c r="AD2126">
        <v>279.16000000000003</v>
      </c>
      <c r="AE2126">
        <v>0</v>
      </c>
      <c r="AF2126">
        <v>0</v>
      </c>
      <c r="AG2126">
        <v>0</v>
      </c>
      <c r="AH2126">
        <v>279.16000000000003</v>
      </c>
      <c r="AI2126">
        <v>1</v>
      </c>
      <c r="AJ2126">
        <v>1</v>
      </c>
      <c r="AK2126">
        <v>1</v>
      </c>
      <c r="AL2126">
        <v>1</v>
      </c>
      <c r="AN2126">
        <v>0</v>
      </c>
      <c r="AO2126">
        <v>1</v>
      </c>
      <c r="AP2126">
        <v>1</v>
      </c>
      <c r="AQ2126">
        <v>0</v>
      </c>
      <c r="AR2126">
        <v>0</v>
      </c>
      <c r="AS2126" t="s">
        <v>3</v>
      </c>
      <c r="AT2126">
        <v>76.63</v>
      </c>
      <c r="AU2126" t="s">
        <v>134</v>
      </c>
      <c r="AV2126">
        <v>1</v>
      </c>
      <c r="AW2126">
        <v>2</v>
      </c>
      <c r="AX2126">
        <v>36410545</v>
      </c>
      <c r="AY2126">
        <v>1</v>
      </c>
      <c r="AZ2126">
        <v>0</v>
      </c>
      <c r="BA2126">
        <v>2072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CX2126">
        <f>Y2126*Source!I2267</f>
        <v>2.4674859999999996</v>
      </c>
      <c r="CY2126">
        <f>AD2126</f>
        <v>279.16000000000003</v>
      </c>
      <c r="CZ2126">
        <f>AH2126</f>
        <v>279.16000000000003</v>
      </c>
      <c r="DA2126">
        <f>AL2126</f>
        <v>1</v>
      </c>
      <c r="DB2126">
        <f>ROUND((ROUND(AT2126*CZ2126,2)*1.15),2)</f>
        <v>24600.83</v>
      </c>
      <c r="DC2126">
        <f>ROUND((ROUND(AT2126*AG2126,2)*1.15),2)</f>
        <v>0</v>
      </c>
    </row>
    <row r="2127" spans="1:107">
      <c r="A2127">
        <f>ROW(Source!A2267)</f>
        <v>2267</v>
      </c>
      <c r="B2127">
        <v>36401907</v>
      </c>
      <c r="C2127">
        <v>36410531</v>
      </c>
      <c r="D2127">
        <v>121548</v>
      </c>
      <c r="E2127">
        <v>1</v>
      </c>
      <c r="F2127">
        <v>1</v>
      </c>
      <c r="G2127">
        <v>1</v>
      </c>
      <c r="H2127">
        <v>1</v>
      </c>
      <c r="I2127" t="s">
        <v>35</v>
      </c>
      <c r="J2127" t="s">
        <v>3</v>
      </c>
      <c r="K2127" t="s">
        <v>515</v>
      </c>
      <c r="L2127">
        <v>608254</v>
      </c>
      <c r="N2127">
        <v>1013</v>
      </c>
      <c r="O2127" t="s">
        <v>516</v>
      </c>
      <c r="P2127" t="s">
        <v>516</v>
      </c>
      <c r="Q2127">
        <v>1</v>
      </c>
      <c r="W2127">
        <v>0</v>
      </c>
      <c r="X2127">
        <v>-185737400</v>
      </c>
      <c r="Y2127">
        <v>5.2749999999999995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1</v>
      </c>
      <c r="AJ2127">
        <v>1</v>
      </c>
      <c r="AK2127">
        <v>1</v>
      </c>
      <c r="AL2127">
        <v>1</v>
      </c>
      <c r="AN2127">
        <v>0</v>
      </c>
      <c r="AO2127">
        <v>1</v>
      </c>
      <c r="AP2127">
        <v>1</v>
      </c>
      <c r="AQ2127">
        <v>0</v>
      </c>
      <c r="AR2127">
        <v>0</v>
      </c>
      <c r="AS2127" t="s">
        <v>3</v>
      </c>
      <c r="AT2127">
        <v>4.22</v>
      </c>
      <c r="AU2127" t="s">
        <v>133</v>
      </c>
      <c r="AV2127">
        <v>2</v>
      </c>
      <c r="AW2127">
        <v>2</v>
      </c>
      <c r="AX2127">
        <v>36410546</v>
      </c>
      <c r="AY2127">
        <v>1</v>
      </c>
      <c r="AZ2127">
        <v>0</v>
      </c>
      <c r="BA2127">
        <v>2073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CX2127">
        <f>Y2127*Source!I2267</f>
        <v>0.1477</v>
      </c>
      <c r="CY2127">
        <f>AD2127</f>
        <v>0</v>
      </c>
      <c r="CZ2127">
        <f>AH2127</f>
        <v>0</v>
      </c>
      <c r="DA2127">
        <f>AL2127</f>
        <v>1</v>
      </c>
      <c r="DB2127">
        <f t="shared" ref="DB2127:DB2132" si="332">ROUND((ROUND(AT2127*CZ2127,2)*1.25),2)</f>
        <v>0</v>
      </c>
      <c r="DC2127">
        <f t="shared" ref="DC2127:DC2132" si="333">ROUND((ROUND(AT2127*AG2127,2)*1.25),2)</f>
        <v>0</v>
      </c>
    </row>
    <row r="2128" spans="1:107">
      <c r="A2128">
        <f>ROW(Source!A2267)</f>
        <v>2267</v>
      </c>
      <c r="B2128">
        <v>36401907</v>
      </c>
      <c r="C2128">
        <v>36410531</v>
      </c>
      <c r="D2128">
        <v>35554709</v>
      </c>
      <c r="E2128">
        <v>1</v>
      </c>
      <c r="F2128">
        <v>1</v>
      </c>
      <c r="G2128">
        <v>1</v>
      </c>
      <c r="H2128">
        <v>2</v>
      </c>
      <c r="I2128" t="s">
        <v>739</v>
      </c>
      <c r="J2128" t="s">
        <v>820</v>
      </c>
      <c r="K2128" t="s">
        <v>741</v>
      </c>
      <c r="L2128">
        <v>1368</v>
      </c>
      <c r="N2128">
        <v>1011</v>
      </c>
      <c r="O2128" t="s">
        <v>520</v>
      </c>
      <c r="P2128" t="s">
        <v>520</v>
      </c>
      <c r="Q2128">
        <v>1</v>
      </c>
      <c r="W2128">
        <v>0</v>
      </c>
      <c r="X2128">
        <v>639682734</v>
      </c>
      <c r="Y2128">
        <v>0.44999999999999996</v>
      </c>
      <c r="AA2128">
        <v>0</v>
      </c>
      <c r="AB2128">
        <v>901.01</v>
      </c>
      <c r="AC2128">
        <v>335.2</v>
      </c>
      <c r="AD2128">
        <v>0</v>
      </c>
      <c r="AE2128">
        <v>0</v>
      </c>
      <c r="AF2128">
        <v>99.89</v>
      </c>
      <c r="AG2128">
        <v>10.06</v>
      </c>
      <c r="AH2128">
        <v>0</v>
      </c>
      <c r="AI2128">
        <v>1</v>
      </c>
      <c r="AJ2128">
        <v>9.02</v>
      </c>
      <c r="AK2128">
        <v>33.32</v>
      </c>
      <c r="AL2128">
        <v>1</v>
      </c>
      <c r="AN2128">
        <v>0</v>
      </c>
      <c r="AO2128">
        <v>1</v>
      </c>
      <c r="AP2128">
        <v>1</v>
      </c>
      <c r="AQ2128">
        <v>0</v>
      </c>
      <c r="AR2128">
        <v>0</v>
      </c>
      <c r="AS2128" t="s">
        <v>3</v>
      </c>
      <c r="AT2128">
        <v>0.36</v>
      </c>
      <c r="AU2128" t="s">
        <v>133</v>
      </c>
      <c r="AV2128">
        <v>0</v>
      </c>
      <c r="AW2128">
        <v>2</v>
      </c>
      <c r="AX2128">
        <v>36410547</v>
      </c>
      <c r="AY2128">
        <v>1</v>
      </c>
      <c r="AZ2128">
        <v>0</v>
      </c>
      <c r="BA2128">
        <v>2074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CX2128">
        <f>Y2128*Source!I2267</f>
        <v>1.2599999999999998E-2</v>
      </c>
      <c r="CY2128">
        <f>AB2128</f>
        <v>901.01</v>
      </c>
      <c r="CZ2128">
        <f>AF2128</f>
        <v>99.89</v>
      </c>
      <c r="DA2128">
        <f>AJ2128</f>
        <v>9.02</v>
      </c>
      <c r="DB2128">
        <f t="shared" si="332"/>
        <v>44.95</v>
      </c>
      <c r="DC2128">
        <f t="shared" si="333"/>
        <v>4.53</v>
      </c>
    </row>
    <row r="2129" spans="1:107">
      <c r="A2129">
        <f>ROW(Source!A2267)</f>
        <v>2267</v>
      </c>
      <c r="B2129">
        <v>36401907</v>
      </c>
      <c r="C2129">
        <v>36410531</v>
      </c>
      <c r="D2129">
        <v>35554736</v>
      </c>
      <c r="E2129">
        <v>1</v>
      </c>
      <c r="F2129">
        <v>1</v>
      </c>
      <c r="G2129">
        <v>1</v>
      </c>
      <c r="H2129">
        <v>2</v>
      </c>
      <c r="I2129" t="s">
        <v>821</v>
      </c>
      <c r="J2129" t="s">
        <v>822</v>
      </c>
      <c r="K2129" t="s">
        <v>823</v>
      </c>
      <c r="L2129">
        <v>1368</v>
      </c>
      <c r="N2129">
        <v>1011</v>
      </c>
      <c r="O2129" t="s">
        <v>520</v>
      </c>
      <c r="P2129" t="s">
        <v>520</v>
      </c>
      <c r="Q2129">
        <v>1</v>
      </c>
      <c r="W2129">
        <v>0</v>
      </c>
      <c r="X2129">
        <v>217933004</v>
      </c>
      <c r="Y2129">
        <v>2.875</v>
      </c>
      <c r="AA2129">
        <v>0</v>
      </c>
      <c r="AB2129">
        <v>436.01</v>
      </c>
      <c r="AC2129">
        <v>386.51</v>
      </c>
      <c r="AD2129">
        <v>0</v>
      </c>
      <c r="AE2129">
        <v>0</v>
      </c>
      <c r="AF2129">
        <v>29.46</v>
      </c>
      <c r="AG2129">
        <v>11.6</v>
      </c>
      <c r="AH2129">
        <v>0</v>
      </c>
      <c r="AI2129">
        <v>1</v>
      </c>
      <c r="AJ2129">
        <v>14.8</v>
      </c>
      <c r="AK2129">
        <v>33.32</v>
      </c>
      <c r="AL2129">
        <v>1</v>
      </c>
      <c r="AN2129">
        <v>0</v>
      </c>
      <c r="AO2129">
        <v>1</v>
      </c>
      <c r="AP2129">
        <v>1</v>
      </c>
      <c r="AQ2129">
        <v>0</v>
      </c>
      <c r="AR2129">
        <v>0</v>
      </c>
      <c r="AS2129" t="s">
        <v>3</v>
      </c>
      <c r="AT2129">
        <v>2.2999999999999998</v>
      </c>
      <c r="AU2129" t="s">
        <v>133</v>
      </c>
      <c r="AV2129">
        <v>0</v>
      </c>
      <c r="AW2129">
        <v>2</v>
      </c>
      <c r="AX2129">
        <v>36410548</v>
      </c>
      <c r="AY2129">
        <v>1</v>
      </c>
      <c r="AZ2129">
        <v>0</v>
      </c>
      <c r="BA2129">
        <v>2075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CX2129">
        <f>Y2129*Source!I2267</f>
        <v>8.0500000000000002E-2</v>
      </c>
      <c r="CY2129">
        <f>AB2129</f>
        <v>436.01</v>
      </c>
      <c r="CZ2129">
        <f>AF2129</f>
        <v>29.46</v>
      </c>
      <c r="DA2129">
        <f>AJ2129</f>
        <v>14.8</v>
      </c>
      <c r="DB2129">
        <f t="shared" si="332"/>
        <v>84.7</v>
      </c>
      <c r="DC2129">
        <f t="shared" si="333"/>
        <v>33.35</v>
      </c>
    </row>
    <row r="2130" spans="1:107">
      <c r="A2130">
        <f>ROW(Source!A2267)</f>
        <v>2267</v>
      </c>
      <c r="B2130">
        <v>36401907</v>
      </c>
      <c r="C2130">
        <v>36410531</v>
      </c>
      <c r="D2130">
        <v>35554830</v>
      </c>
      <c r="E2130">
        <v>1</v>
      </c>
      <c r="F2130">
        <v>1</v>
      </c>
      <c r="G2130">
        <v>1</v>
      </c>
      <c r="H2130">
        <v>2</v>
      </c>
      <c r="I2130" t="s">
        <v>797</v>
      </c>
      <c r="J2130" t="s">
        <v>824</v>
      </c>
      <c r="K2130" t="s">
        <v>799</v>
      </c>
      <c r="L2130">
        <v>1368</v>
      </c>
      <c r="N2130">
        <v>1011</v>
      </c>
      <c r="O2130" t="s">
        <v>520</v>
      </c>
      <c r="P2130" t="s">
        <v>520</v>
      </c>
      <c r="Q2130">
        <v>1</v>
      </c>
      <c r="W2130">
        <v>0</v>
      </c>
      <c r="X2130">
        <v>490312154</v>
      </c>
      <c r="Y2130">
        <v>1.9500000000000002</v>
      </c>
      <c r="AA2130">
        <v>0</v>
      </c>
      <c r="AB2130">
        <v>364.68</v>
      </c>
      <c r="AC2130">
        <v>335.2</v>
      </c>
      <c r="AD2130">
        <v>0</v>
      </c>
      <c r="AE2130">
        <v>0</v>
      </c>
      <c r="AF2130">
        <v>12.4</v>
      </c>
      <c r="AG2130">
        <v>10.06</v>
      </c>
      <c r="AH2130">
        <v>0</v>
      </c>
      <c r="AI2130">
        <v>1</v>
      </c>
      <c r="AJ2130">
        <v>29.41</v>
      </c>
      <c r="AK2130">
        <v>33.32</v>
      </c>
      <c r="AL2130">
        <v>1</v>
      </c>
      <c r="AN2130">
        <v>0</v>
      </c>
      <c r="AO2130">
        <v>1</v>
      </c>
      <c r="AP2130">
        <v>1</v>
      </c>
      <c r="AQ2130">
        <v>0</v>
      </c>
      <c r="AR2130">
        <v>0</v>
      </c>
      <c r="AS2130" t="s">
        <v>3</v>
      </c>
      <c r="AT2130">
        <v>1.56</v>
      </c>
      <c r="AU2130" t="s">
        <v>133</v>
      </c>
      <c r="AV2130">
        <v>0</v>
      </c>
      <c r="AW2130">
        <v>2</v>
      </c>
      <c r="AX2130">
        <v>36410549</v>
      </c>
      <c r="AY2130">
        <v>1</v>
      </c>
      <c r="AZ2130">
        <v>0</v>
      </c>
      <c r="BA2130">
        <v>2076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CX2130">
        <f>Y2130*Source!I2267</f>
        <v>5.4600000000000003E-2</v>
      </c>
      <c r="CY2130">
        <f>AB2130</f>
        <v>364.68</v>
      </c>
      <c r="CZ2130">
        <f>AF2130</f>
        <v>12.4</v>
      </c>
      <c r="DA2130">
        <f>AJ2130</f>
        <v>29.41</v>
      </c>
      <c r="DB2130">
        <f t="shared" si="332"/>
        <v>24.18</v>
      </c>
      <c r="DC2130">
        <f t="shared" si="333"/>
        <v>19.61</v>
      </c>
    </row>
    <row r="2131" spans="1:107">
      <c r="A2131">
        <f>ROW(Source!A2267)</f>
        <v>2267</v>
      </c>
      <c r="B2131">
        <v>36401907</v>
      </c>
      <c r="C2131">
        <v>36410531</v>
      </c>
      <c r="D2131">
        <v>35555043</v>
      </c>
      <c r="E2131">
        <v>1</v>
      </c>
      <c r="F2131">
        <v>1</v>
      </c>
      <c r="G2131">
        <v>1</v>
      </c>
      <c r="H2131">
        <v>2</v>
      </c>
      <c r="I2131" t="s">
        <v>825</v>
      </c>
      <c r="J2131" t="s">
        <v>826</v>
      </c>
      <c r="K2131" t="s">
        <v>827</v>
      </c>
      <c r="L2131">
        <v>1368</v>
      </c>
      <c r="N2131">
        <v>1011</v>
      </c>
      <c r="O2131" t="s">
        <v>520</v>
      </c>
      <c r="P2131" t="s">
        <v>520</v>
      </c>
      <c r="Q2131">
        <v>1</v>
      </c>
      <c r="W2131">
        <v>0</v>
      </c>
      <c r="X2131">
        <v>1736493163</v>
      </c>
      <c r="Y2131">
        <v>6.25E-2</v>
      </c>
      <c r="AA2131">
        <v>0</v>
      </c>
      <c r="AB2131">
        <v>17.45</v>
      </c>
      <c r="AC2131">
        <v>0</v>
      </c>
      <c r="AD2131">
        <v>0</v>
      </c>
      <c r="AE2131">
        <v>0</v>
      </c>
      <c r="AF2131">
        <v>9.9700000000000006</v>
      </c>
      <c r="AG2131">
        <v>0</v>
      </c>
      <c r="AH2131">
        <v>0</v>
      </c>
      <c r="AI2131">
        <v>1</v>
      </c>
      <c r="AJ2131">
        <v>1.75</v>
      </c>
      <c r="AK2131">
        <v>33.32</v>
      </c>
      <c r="AL2131">
        <v>1</v>
      </c>
      <c r="AN2131">
        <v>0</v>
      </c>
      <c r="AO2131">
        <v>1</v>
      </c>
      <c r="AP2131">
        <v>1</v>
      </c>
      <c r="AQ2131">
        <v>0</v>
      </c>
      <c r="AR2131">
        <v>0</v>
      </c>
      <c r="AS2131" t="s">
        <v>3</v>
      </c>
      <c r="AT2131">
        <v>0.05</v>
      </c>
      <c r="AU2131" t="s">
        <v>133</v>
      </c>
      <c r="AV2131">
        <v>0</v>
      </c>
      <c r="AW2131">
        <v>2</v>
      </c>
      <c r="AX2131">
        <v>36410550</v>
      </c>
      <c r="AY2131">
        <v>1</v>
      </c>
      <c r="AZ2131">
        <v>0</v>
      </c>
      <c r="BA2131">
        <v>2077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CX2131">
        <f>Y2131*Source!I2267</f>
        <v>1.75E-3</v>
      </c>
      <c r="CY2131">
        <f>AB2131</f>
        <v>17.45</v>
      </c>
      <c r="CZ2131">
        <f>AF2131</f>
        <v>9.9700000000000006</v>
      </c>
      <c r="DA2131">
        <f>AJ2131</f>
        <v>1.75</v>
      </c>
      <c r="DB2131">
        <f t="shared" si="332"/>
        <v>0.63</v>
      </c>
      <c r="DC2131">
        <f t="shared" si="333"/>
        <v>0</v>
      </c>
    </row>
    <row r="2132" spans="1:107">
      <c r="A2132">
        <f>ROW(Source!A2267)</f>
        <v>2267</v>
      </c>
      <c r="B2132">
        <v>36401907</v>
      </c>
      <c r="C2132">
        <v>36410531</v>
      </c>
      <c r="D2132">
        <v>35555088</v>
      </c>
      <c r="E2132">
        <v>1</v>
      </c>
      <c r="F2132">
        <v>1</v>
      </c>
      <c r="G2132">
        <v>1</v>
      </c>
      <c r="H2132">
        <v>2</v>
      </c>
      <c r="I2132" t="s">
        <v>531</v>
      </c>
      <c r="J2132" t="s">
        <v>592</v>
      </c>
      <c r="K2132" t="s">
        <v>533</v>
      </c>
      <c r="L2132">
        <v>1368</v>
      </c>
      <c r="N2132">
        <v>1011</v>
      </c>
      <c r="O2132" t="s">
        <v>520</v>
      </c>
      <c r="P2132" t="s">
        <v>520</v>
      </c>
      <c r="Q2132">
        <v>1</v>
      </c>
      <c r="W2132">
        <v>0</v>
      </c>
      <c r="X2132">
        <v>586434904</v>
      </c>
      <c r="Y2132">
        <v>0.35000000000000003</v>
      </c>
      <c r="AA2132">
        <v>0</v>
      </c>
      <c r="AB2132">
        <v>932.72</v>
      </c>
      <c r="AC2132">
        <v>386.51</v>
      </c>
      <c r="AD2132">
        <v>0</v>
      </c>
      <c r="AE2132">
        <v>0</v>
      </c>
      <c r="AF2132">
        <v>87.17</v>
      </c>
      <c r="AG2132">
        <v>11.6</v>
      </c>
      <c r="AH2132">
        <v>0</v>
      </c>
      <c r="AI2132">
        <v>1</v>
      </c>
      <c r="AJ2132">
        <v>10.7</v>
      </c>
      <c r="AK2132">
        <v>33.32</v>
      </c>
      <c r="AL2132">
        <v>1</v>
      </c>
      <c r="AN2132">
        <v>0</v>
      </c>
      <c r="AO2132">
        <v>1</v>
      </c>
      <c r="AP2132">
        <v>1</v>
      </c>
      <c r="AQ2132">
        <v>0</v>
      </c>
      <c r="AR2132">
        <v>0</v>
      </c>
      <c r="AS2132" t="s">
        <v>3</v>
      </c>
      <c r="AT2132">
        <v>0.28000000000000003</v>
      </c>
      <c r="AU2132" t="s">
        <v>133</v>
      </c>
      <c r="AV2132">
        <v>0</v>
      </c>
      <c r="AW2132">
        <v>2</v>
      </c>
      <c r="AX2132">
        <v>36410551</v>
      </c>
      <c r="AY2132">
        <v>1</v>
      </c>
      <c r="AZ2132">
        <v>0</v>
      </c>
      <c r="BA2132">
        <v>2078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CX2132">
        <f>Y2132*Source!I2267</f>
        <v>9.8000000000000014E-3</v>
      </c>
      <c r="CY2132">
        <f>AB2132</f>
        <v>932.72</v>
      </c>
      <c r="CZ2132">
        <f>AF2132</f>
        <v>87.17</v>
      </c>
      <c r="DA2132">
        <f>AJ2132</f>
        <v>10.7</v>
      </c>
      <c r="DB2132">
        <f t="shared" si="332"/>
        <v>30.51</v>
      </c>
      <c r="DC2132">
        <f t="shared" si="333"/>
        <v>4.0599999999999996</v>
      </c>
    </row>
    <row r="2133" spans="1:107">
      <c r="A2133">
        <f>ROW(Source!A2267)</f>
        <v>2267</v>
      </c>
      <c r="B2133">
        <v>36401907</v>
      </c>
      <c r="C2133">
        <v>36410531</v>
      </c>
      <c r="D2133">
        <v>29110036</v>
      </c>
      <c r="E2133">
        <v>1</v>
      </c>
      <c r="F2133">
        <v>1</v>
      </c>
      <c r="G2133">
        <v>1</v>
      </c>
      <c r="H2133">
        <v>3</v>
      </c>
      <c r="I2133" t="s">
        <v>434</v>
      </c>
      <c r="J2133" t="s">
        <v>436</v>
      </c>
      <c r="K2133" t="s">
        <v>435</v>
      </c>
      <c r="L2133">
        <v>1327</v>
      </c>
      <c r="N2133">
        <v>1005</v>
      </c>
      <c r="O2133" t="s">
        <v>155</v>
      </c>
      <c r="P2133" t="s">
        <v>155</v>
      </c>
      <c r="Q2133">
        <v>1</v>
      </c>
      <c r="W2133">
        <v>0</v>
      </c>
      <c r="X2133">
        <v>-236491345</v>
      </c>
      <c r="Y2133">
        <v>100</v>
      </c>
      <c r="AA2133">
        <v>533.59</v>
      </c>
      <c r="AB2133">
        <v>0</v>
      </c>
      <c r="AC2133">
        <v>0</v>
      </c>
      <c r="AD2133">
        <v>0</v>
      </c>
      <c r="AE2133">
        <v>67.8</v>
      </c>
      <c r="AF2133">
        <v>0</v>
      </c>
      <c r="AG2133">
        <v>0</v>
      </c>
      <c r="AH2133">
        <v>0</v>
      </c>
      <c r="AI2133">
        <v>7.87</v>
      </c>
      <c r="AJ2133">
        <v>1</v>
      </c>
      <c r="AK2133">
        <v>1</v>
      </c>
      <c r="AL2133">
        <v>1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 t="s">
        <v>3</v>
      </c>
      <c r="AT2133">
        <v>100</v>
      </c>
      <c r="AU2133" t="s">
        <v>3</v>
      </c>
      <c r="AV2133">
        <v>0</v>
      </c>
      <c r="AW2133">
        <v>1</v>
      </c>
      <c r="AX2133">
        <v>-1</v>
      </c>
      <c r="AY2133">
        <v>0</v>
      </c>
      <c r="AZ2133">
        <v>0</v>
      </c>
      <c r="BA2133" t="s">
        <v>3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CX2133">
        <f>Y2133*Source!I2267</f>
        <v>2.8000000000000003</v>
      </c>
      <c r="CY2133">
        <f t="shared" ref="CY2133:CY2138" si="334">AA2133</f>
        <v>533.59</v>
      </c>
      <c r="CZ2133">
        <f t="shared" ref="CZ2133:CZ2138" si="335">AE2133</f>
        <v>67.8</v>
      </c>
      <c r="DA2133">
        <f t="shared" ref="DA2133:DA2138" si="336">AI2133</f>
        <v>7.87</v>
      </c>
      <c r="DB2133">
        <f t="shared" ref="DB2133:DB2138" si="337">ROUND(ROUND(AT2133*CZ2133,2),2)</f>
        <v>6780</v>
      </c>
      <c r="DC2133">
        <f t="shared" ref="DC2133:DC2138" si="338">ROUND(ROUND(AT2133*AG2133,2),2)</f>
        <v>0</v>
      </c>
    </row>
    <row r="2134" spans="1:107">
      <c r="A2134">
        <f>ROW(Source!A2267)</f>
        <v>2267</v>
      </c>
      <c r="B2134">
        <v>36401907</v>
      </c>
      <c r="C2134">
        <v>36410531</v>
      </c>
      <c r="D2134">
        <v>35552759</v>
      </c>
      <c r="E2134">
        <v>1</v>
      </c>
      <c r="F2134">
        <v>1</v>
      </c>
      <c r="G2134">
        <v>1</v>
      </c>
      <c r="H2134">
        <v>3</v>
      </c>
      <c r="I2134" t="s">
        <v>545</v>
      </c>
      <c r="J2134" t="s">
        <v>828</v>
      </c>
      <c r="K2134" t="s">
        <v>547</v>
      </c>
      <c r="L2134">
        <v>1346</v>
      </c>
      <c r="N2134">
        <v>1009</v>
      </c>
      <c r="O2134" t="s">
        <v>160</v>
      </c>
      <c r="P2134" t="s">
        <v>160</v>
      </c>
      <c r="Q2134">
        <v>1</v>
      </c>
      <c r="W2134">
        <v>0</v>
      </c>
      <c r="X2134">
        <v>1303768260</v>
      </c>
      <c r="Y2134">
        <v>0.5</v>
      </c>
      <c r="AA2134">
        <v>46.61</v>
      </c>
      <c r="AB2134">
        <v>0</v>
      </c>
      <c r="AC2134">
        <v>0</v>
      </c>
      <c r="AD2134">
        <v>0</v>
      </c>
      <c r="AE2134">
        <v>1.81</v>
      </c>
      <c r="AF2134">
        <v>0</v>
      </c>
      <c r="AG2134">
        <v>0</v>
      </c>
      <c r="AH2134">
        <v>0</v>
      </c>
      <c r="AI2134">
        <v>25.75</v>
      </c>
      <c r="AJ2134">
        <v>1</v>
      </c>
      <c r="AK2134">
        <v>1</v>
      </c>
      <c r="AL2134">
        <v>1</v>
      </c>
      <c r="AN2134">
        <v>0</v>
      </c>
      <c r="AO2134">
        <v>1</v>
      </c>
      <c r="AP2134">
        <v>0</v>
      </c>
      <c r="AQ2134">
        <v>0</v>
      </c>
      <c r="AR2134">
        <v>0</v>
      </c>
      <c r="AS2134" t="s">
        <v>3</v>
      </c>
      <c r="AT2134">
        <v>0.5</v>
      </c>
      <c r="AU2134" t="s">
        <v>3</v>
      </c>
      <c r="AV2134">
        <v>0</v>
      </c>
      <c r="AW2134">
        <v>2</v>
      </c>
      <c r="AX2134">
        <v>36410552</v>
      </c>
      <c r="AY2134">
        <v>1</v>
      </c>
      <c r="AZ2134">
        <v>0</v>
      </c>
      <c r="BA2134">
        <v>2079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CX2134">
        <f>Y2134*Source!I2267</f>
        <v>1.4E-2</v>
      </c>
      <c r="CY2134">
        <f t="shared" si="334"/>
        <v>46.61</v>
      </c>
      <c r="CZ2134">
        <f t="shared" si="335"/>
        <v>1.81</v>
      </c>
      <c r="DA2134">
        <f t="shared" si="336"/>
        <v>25.75</v>
      </c>
      <c r="DB2134">
        <f t="shared" si="337"/>
        <v>0.91</v>
      </c>
      <c r="DC2134">
        <f t="shared" si="338"/>
        <v>0</v>
      </c>
    </row>
    <row r="2135" spans="1:107">
      <c r="A2135">
        <f>ROW(Source!A2267)</f>
        <v>2267</v>
      </c>
      <c r="B2135">
        <v>36401907</v>
      </c>
      <c r="C2135">
        <v>36410531</v>
      </c>
      <c r="D2135">
        <v>35552810</v>
      </c>
      <c r="E2135">
        <v>1</v>
      </c>
      <c r="F2135">
        <v>1</v>
      </c>
      <c r="G2135">
        <v>1</v>
      </c>
      <c r="H2135">
        <v>3</v>
      </c>
      <c r="I2135" t="s">
        <v>829</v>
      </c>
      <c r="J2135" t="s">
        <v>830</v>
      </c>
      <c r="K2135" t="s">
        <v>831</v>
      </c>
      <c r="L2135">
        <v>1348</v>
      </c>
      <c r="N2135">
        <v>1009</v>
      </c>
      <c r="O2135" t="s">
        <v>30</v>
      </c>
      <c r="P2135" t="s">
        <v>30</v>
      </c>
      <c r="Q2135">
        <v>1000</v>
      </c>
      <c r="W2135">
        <v>0</v>
      </c>
      <c r="X2135">
        <v>688809200</v>
      </c>
      <c r="Y2135">
        <v>0.05</v>
      </c>
      <c r="AA2135">
        <v>38737.9</v>
      </c>
      <c r="AB2135">
        <v>0</v>
      </c>
      <c r="AC2135">
        <v>0</v>
      </c>
      <c r="AD2135">
        <v>0</v>
      </c>
      <c r="AE2135">
        <v>6532.53</v>
      </c>
      <c r="AF2135">
        <v>0</v>
      </c>
      <c r="AG2135">
        <v>0</v>
      </c>
      <c r="AH2135">
        <v>0</v>
      </c>
      <c r="AI2135">
        <v>5.93</v>
      </c>
      <c r="AJ2135">
        <v>1</v>
      </c>
      <c r="AK2135">
        <v>1</v>
      </c>
      <c r="AL2135">
        <v>1</v>
      </c>
      <c r="AN2135">
        <v>0</v>
      </c>
      <c r="AO2135">
        <v>1</v>
      </c>
      <c r="AP2135">
        <v>0</v>
      </c>
      <c r="AQ2135">
        <v>0</v>
      </c>
      <c r="AR2135">
        <v>0</v>
      </c>
      <c r="AS2135" t="s">
        <v>3</v>
      </c>
      <c r="AT2135">
        <v>0.05</v>
      </c>
      <c r="AU2135" t="s">
        <v>3</v>
      </c>
      <c r="AV2135">
        <v>0</v>
      </c>
      <c r="AW2135">
        <v>2</v>
      </c>
      <c r="AX2135">
        <v>36410553</v>
      </c>
      <c r="AY2135">
        <v>1</v>
      </c>
      <c r="AZ2135">
        <v>0</v>
      </c>
      <c r="BA2135">
        <v>2080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CX2135">
        <f>Y2135*Source!I2267</f>
        <v>1.4000000000000002E-3</v>
      </c>
      <c r="CY2135">
        <f t="shared" si="334"/>
        <v>38737.9</v>
      </c>
      <c r="CZ2135">
        <f t="shared" si="335"/>
        <v>6532.53</v>
      </c>
      <c r="DA2135">
        <f t="shared" si="336"/>
        <v>5.93</v>
      </c>
      <c r="DB2135">
        <f t="shared" si="337"/>
        <v>326.63</v>
      </c>
      <c r="DC2135">
        <f t="shared" si="338"/>
        <v>0</v>
      </c>
    </row>
    <row r="2136" spans="1:107">
      <c r="A2136">
        <f>ROW(Source!A2267)</f>
        <v>2267</v>
      </c>
      <c r="B2136">
        <v>36401907</v>
      </c>
      <c r="C2136">
        <v>36410531</v>
      </c>
      <c r="D2136">
        <v>35552960</v>
      </c>
      <c r="E2136">
        <v>1</v>
      </c>
      <c r="F2136">
        <v>1</v>
      </c>
      <c r="G2136">
        <v>1</v>
      </c>
      <c r="H2136">
        <v>3</v>
      </c>
      <c r="I2136" t="s">
        <v>832</v>
      </c>
      <c r="J2136" t="s">
        <v>833</v>
      </c>
      <c r="K2136" t="s">
        <v>834</v>
      </c>
      <c r="L2136">
        <v>1346</v>
      </c>
      <c r="N2136">
        <v>1009</v>
      </c>
      <c r="O2136" t="s">
        <v>160</v>
      </c>
      <c r="P2136" t="s">
        <v>160</v>
      </c>
      <c r="Q2136">
        <v>1</v>
      </c>
      <c r="W2136">
        <v>0</v>
      </c>
      <c r="X2136">
        <v>1499488095</v>
      </c>
      <c r="Y2136">
        <v>430</v>
      </c>
      <c r="AA2136">
        <v>15.98</v>
      </c>
      <c r="AB2136">
        <v>0</v>
      </c>
      <c r="AC2136">
        <v>0</v>
      </c>
      <c r="AD2136">
        <v>0</v>
      </c>
      <c r="AE2136">
        <v>3.86</v>
      </c>
      <c r="AF2136">
        <v>0</v>
      </c>
      <c r="AG2136">
        <v>0</v>
      </c>
      <c r="AH2136">
        <v>0</v>
      </c>
      <c r="AI2136">
        <v>4.1399999999999997</v>
      </c>
      <c r="AJ2136">
        <v>1</v>
      </c>
      <c r="AK2136">
        <v>1</v>
      </c>
      <c r="AL2136">
        <v>1</v>
      </c>
      <c r="AN2136">
        <v>0</v>
      </c>
      <c r="AO2136">
        <v>1</v>
      </c>
      <c r="AP2136">
        <v>0</v>
      </c>
      <c r="AQ2136">
        <v>0</v>
      </c>
      <c r="AR2136">
        <v>0</v>
      </c>
      <c r="AS2136" t="s">
        <v>3</v>
      </c>
      <c r="AT2136">
        <v>430</v>
      </c>
      <c r="AU2136" t="s">
        <v>3</v>
      </c>
      <c r="AV2136">
        <v>0</v>
      </c>
      <c r="AW2136">
        <v>2</v>
      </c>
      <c r="AX2136">
        <v>36410554</v>
      </c>
      <c r="AY2136">
        <v>1</v>
      </c>
      <c r="AZ2136">
        <v>0</v>
      </c>
      <c r="BA2136">
        <v>2081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CX2136">
        <f>Y2136*Source!I2267</f>
        <v>12.040000000000001</v>
      </c>
      <c r="CY2136">
        <f t="shared" si="334"/>
        <v>15.98</v>
      </c>
      <c r="CZ2136">
        <f t="shared" si="335"/>
        <v>3.86</v>
      </c>
      <c r="DA2136">
        <f t="shared" si="336"/>
        <v>4.1399999999999997</v>
      </c>
      <c r="DB2136">
        <f t="shared" si="337"/>
        <v>1659.8</v>
      </c>
      <c r="DC2136">
        <f t="shared" si="338"/>
        <v>0</v>
      </c>
    </row>
    <row r="2137" spans="1:107">
      <c r="A2137">
        <f>ROW(Source!A2267)</f>
        <v>2267</v>
      </c>
      <c r="B2137">
        <v>36401907</v>
      </c>
      <c r="C2137">
        <v>36410531</v>
      </c>
      <c r="D2137">
        <v>35552967</v>
      </c>
      <c r="E2137">
        <v>1</v>
      </c>
      <c r="F2137">
        <v>1</v>
      </c>
      <c r="G2137">
        <v>1</v>
      </c>
      <c r="H2137">
        <v>3</v>
      </c>
      <c r="I2137" t="s">
        <v>835</v>
      </c>
      <c r="J2137" t="s">
        <v>836</v>
      </c>
      <c r="K2137" t="s">
        <v>837</v>
      </c>
      <c r="L2137">
        <v>1327</v>
      </c>
      <c r="N2137">
        <v>1005</v>
      </c>
      <c r="O2137" t="s">
        <v>155</v>
      </c>
      <c r="P2137" t="s">
        <v>155</v>
      </c>
      <c r="Q2137">
        <v>1</v>
      </c>
      <c r="W2137">
        <v>0</v>
      </c>
      <c r="X2137">
        <v>1903771897</v>
      </c>
      <c r="Y2137">
        <v>102</v>
      </c>
      <c r="AA2137">
        <v>321.83</v>
      </c>
      <c r="AB2137">
        <v>0</v>
      </c>
      <c r="AC2137">
        <v>0</v>
      </c>
      <c r="AD2137">
        <v>0</v>
      </c>
      <c r="AE2137">
        <v>69.209999999999994</v>
      </c>
      <c r="AF2137">
        <v>0</v>
      </c>
      <c r="AG2137">
        <v>0</v>
      </c>
      <c r="AH2137">
        <v>0</v>
      </c>
      <c r="AI2137">
        <v>4.6500000000000004</v>
      </c>
      <c r="AJ2137">
        <v>1</v>
      </c>
      <c r="AK2137">
        <v>1</v>
      </c>
      <c r="AL2137">
        <v>1</v>
      </c>
      <c r="AN2137">
        <v>0</v>
      </c>
      <c r="AO2137">
        <v>1</v>
      </c>
      <c r="AP2137">
        <v>0</v>
      </c>
      <c r="AQ2137">
        <v>0</v>
      </c>
      <c r="AR2137">
        <v>0</v>
      </c>
      <c r="AS2137" t="s">
        <v>3</v>
      </c>
      <c r="AT2137">
        <v>102</v>
      </c>
      <c r="AU2137" t="s">
        <v>3</v>
      </c>
      <c r="AV2137">
        <v>0</v>
      </c>
      <c r="AW2137">
        <v>2</v>
      </c>
      <c r="AX2137">
        <v>36410555</v>
      </c>
      <c r="AY2137">
        <v>1</v>
      </c>
      <c r="AZ2137">
        <v>0</v>
      </c>
      <c r="BA2137">
        <v>2082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CX2137">
        <f>Y2137*Source!I2267</f>
        <v>2.8559999999999999</v>
      </c>
      <c r="CY2137">
        <f t="shared" si="334"/>
        <v>321.83</v>
      </c>
      <c r="CZ2137">
        <f t="shared" si="335"/>
        <v>69.209999999999994</v>
      </c>
      <c r="DA2137">
        <f t="shared" si="336"/>
        <v>4.6500000000000004</v>
      </c>
      <c r="DB2137">
        <f t="shared" si="337"/>
        <v>7059.42</v>
      </c>
      <c r="DC2137">
        <f t="shared" si="338"/>
        <v>0</v>
      </c>
    </row>
    <row r="2138" spans="1:107">
      <c r="A2138">
        <f>ROW(Source!A2267)</f>
        <v>2267</v>
      </c>
      <c r="B2138">
        <v>36401907</v>
      </c>
      <c r="C2138">
        <v>36410531</v>
      </c>
      <c r="D2138">
        <v>35554227</v>
      </c>
      <c r="E2138">
        <v>1</v>
      </c>
      <c r="F2138">
        <v>1</v>
      </c>
      <c r="G2138">
        <v>1</v>
      </c>
      <c r="H2138">
        <v>3</v>
      </c>
      <c r="I2138" t="s">
        <v>757</v>
      </c>
      <c r="J2138" t="s">
        <v>838</v>
      </c>
      <c r="K2138" t="s">
        <v>759</v>
      </c>
      <c r="L2138">
        <v>1339</v>
      </c>
      <c r="N2138">
        <v>1007</v>
      </c>
      <c r="O2138" t="s">
        <v>570</v>
      </c>
      <c r="P2138" t="s">
        <v>570</v>
      </c>
      <c r="Q2138">
        <v>1</v>
      </c>
      <c r="W2138">
        <v>0</v>
      </c>
      <c r="X2138">
        <v>1003927546</v>
      </c>
      <c r="Y2138">
        <v>3.5</v>
      </c>
      <c r="AA2138">
        <v>22.2</v>
      </c>
      <c r="AB2138">
        <v>0</v>
      </c>
      <c r="AC2138">
        <v>0</v>
      </c>
      <c r="AD2138">
        <v>0</v>
      </c>
      <c r="AE2138">
        <v>2.44</v>
      </c>
      <c r="AF2138">
        <v>0</v>
      </c>
      <c r="AG2138">
        <v>0</v>
      </c>
      <c r="AH2138">
        <v>0</v>
      </c>
      <c r="AI2138">
        <v>9.1</v>
      </c>
      <c r="AJ2138">
        <v>1</v>
      </c>
      <c r="AK2138">
        <v>1</v>
      </c>
      <c r="AL2138">
        <v>1</v>
      </c>
      <c r="AN2138">
        <v>0</v>
      </c>
      <c r="AO2138">
        <v>1</v>
      </c>
      <c r="AP2138">
        <v>0</v>
      </c>
      <c r="AQ2138">
        <v>0</v>
      </c>
      <c r="AR2138">
        <v>0</v>
      </c>
      <c r="AS2138" t="s">
        <v>3</v>
      </c>
      <c r="AT2138">
        <v>3.5</v>
      </c>
      <c r="AU2138" t="s">
        <v>3</v>
      </c>
      <c r="AV2138">
        <v>0</v>
      </c>
      <c r="AW2138">
        <v>2</v>
      </c>
      <c r="AX2138">
        <v>36410556</v>
      </c>
      <c r="AY2138">
        <v>1</v>
      </c>
      <c r="AZ2138">
        <v>0</v>
      </c>
      <c r="BA2138">
        <v>2083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CX2138">
        <f>Y2138*Source!I2267</f>
        <v>9.8000000000000004E-2</v>
      </c>
      <c r="CY2138">
        <f t="shared" si="334"/>
        <v>22.2</v>
      </c>
      <c r="CZ2138">
        <f t="shared" si="335"/>
        <v>2.44</v>
      </c>
      <c r="DA2138">
        <f t="shared" si="336"/>
        <v>9.1</v>
      </c>
      <c r="DB2138">
        <f t="shared" si="337"/>
        <v>8.5399999999999991</v>
      </c>
      <c r="DC2138">
        <f t="shared" si="338"/>
        <v>0</v>
      </c>
    </row>
    <row r="2139" spans="1:107">
      <c r="A2139">
        <f>ROW(Source!A2269)</f>
        <v>2269</v>
      </c>
      <c r="B2139">
        <v>36401907</v>
      </c>
      <c r="C2139">
        <v>36410558</v>
      </c>
      <c r="D2139">
        <v>18409850</v>
      </c>
      <c r="E2139">
        <v>1</v>
      </c>
      <c r="F2139">
        <v>1</v>
      </c>
      <c r="G2139">
        <v>1</v>
      </c>
      <c r="H2139">
        <v>1</v>
      </c>
      <c r="I2139" t="s">
        <v>627</v>
      </c>
      <c r="J2139" t="s">
        <v>3</v>
      </c>
      <c r="K2139" t="s">
        <v>628</v>
      </c>
      <c r="L2139">
        <v>1369</v>
      </c>
      <c r="N2139">
        <v>1013</v>
      </c>
      <c r="O2139" t="s">
        <v>514</v>
      </c>
      <c r="P2139" t="s">
        <v>514</v>
      </c>
      <c r="Q2139">
        <v>1</v>
      </c>
      <c r="W2139">
        <v>0</v>
      </c>
      <c r="X2139">
        <v>855544366</v>
      </c>
      <c r="Y2139">
        <v>111.55</v>
      </c>
      <c r="AA2139">
        <v>0</v>
      </c>
      <c r="AB2139">
        <v>0</v>
      </c>
      <c r="AC2139">
        <v>0</v>
      </c>
      <c r="AD2139">
        <v>289.7</v>
      </c>
      <c r="AE2139">
        <v>0</v>
      </c>
      <c r="AF2139">
        <v>0</v>
      </c>
      <c r="AG2139">
        <v>0</v>
      </c>
      <c r="AH2139">
        <v>289.7</v>
      </c>
      <c r="AI2139">
        <v>1</v>
      </c>
      <c r="AJ2139">
        <v>1</v>
      </c>
      <c r="AK2139">
        <v>1</v>
      </c>
      <c r="AL2139">
        <v>1</v>
      </c>
      <c r="AN2139">
        <v>0</v>
      </c>
      <c r="AO2139">
        <v>1</v>
      </c>
      <c r="AP2139">
        <v>1</v>
      </c>
      <c r="AQ2139">
        <v>0</v>
      </c>
      <c r="AR2139">
        <v>0</v>
      </c>
      <c r="AS2139" t="s">
        <v>3</v>
      </c>
      <c r="AT2139">
        <v>97</v>
      </c>
      <c r="AU2139" t="s">
        <v>134</v>
      </c>
      <c r="AV2139">
        <v>1</v>
      </c>
      <c r="AW2139">
        <v>2</v>
      </c>
      <c r="AX2139">
        <v>36410579</v>
      </c>
      <c r="AY2139">
        <v>1</v>
      </c>
      <c r="AZ2139">
        <v>0</v>
      </c>
      <c r="BA2139">
        <v>2084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CX2139">
        <f>Y2139*Source!I2269</f>
        <v>3.1234000000000002</v>
      </c>
      <c r="CY2139">
        <f>AD2139</f>
        <v>289.7</v>
      </c>
      <c r="CZ2139">
        <f>AH2139</f>
        <v>289.7</v>
      </c>
      <c r="DA2139">
        <f>AL2139</f>
        <v>1</v>
      </c>
      <c r="DB2139">
        <f>ROUND((ROUND(AT2139*CZ2139,2)*1.15),2)</f>
        <v>32316.04</v>
      </c>
      <c r="DC2139">
        <f>ROUND((ROUND(AT2139*AG2139,2)*1.15),2)</f>
        <v>0</v>
      </c>
    </row>
    <row r="2140" spans="1:107">
      <c r="A2140">
        <f>ROW(Source!A2269)</f>
        <v>2269</v>
      </c>
      <c r="B2140">
        <v>36401907</v>
      </c>
      <c r="C2140">
        <v>36410558</v>
      </c>
      <c r="D2140">
        <v>29173472</v>
      </c>
      <c r="E2140">
        <v>1</v>
      </c>
      <c r="F2140">
        <v>1</v>
      </c>
      <c r="G2140">
        <v>1</v>
      </c>
      <c r="H2140">
        <v>2</v>
      </c>
      <c r="I2140" t="s">
        <v>577</v>
      </c>
      <c r="J2140" t="s">
        <v>578</v>
      </c>
      <c r="K2140" t="s">
        <v>579</v>
      </c>
      <c r="L2140">
        <v>1368</v>
      </c>
      <c r="N2140">
        <v>1011</v>
      </c>
      <c r="O2140" t="s">
        <v>520</v>
      </c>
      <c r="P2140" t="s">
        <v>520</v>
      </c>
      <c r="Q2140">
        <v>1</v>
      </c>
      <c r="W2140">
        <v>0</v>
      </c>
      <c r="X2140">
        <v>275932499</v>
      </c>
      <c r="Y2140">
        <v>2.75</v>
      </c>
      <c r="AA2140">
        <v>0</v>
      </c>
      <c r="AB2140">
        <v>12.75</v>
      </c>
      <c r="AC2140">
        <v>0</v>
      </c>
      <c r="AD2140">
        <v>0</v>
      </c>
      <c r="AE2140">
        <v>0</v>
      </c>
      <c r="AF2140">
        <v>3</v>
      </c>
      <c r="AG2140">
        <v>0</v>
      </c>
      <c r="AH2140">
        <v>0</v>
      </c>
      <c r="AI2140">
        <v>1</v>
      </c>
      <c r="AJ2140">
        <v>4.25</v>
      </c>
      <c r="AK2140">
        <v>33.32</v>
      </c>
      <c r="AL2140">
        <v>1</v>
      </c>
      <c r="AN2140">
        <v>0</v>
      </c>
      <c r="AO2140">
        <v>1</v>
      </c>
      <c r="AP2140">
        <v>1</v>
      </c>
      <c r="AQ2140">
        <v>0</v>
      </c>
      <c r="AR2140">
        <v>0</v>
      </c>
      <c r="AS2140" t="s">
        <v>3</v>
      </c>
      <c r="AT2140">
        <v>2.2000000000000002</v>
      </c>
      <c r="AU2140" t="s">
        <v>133</v>
      </c>
      <c r="AV2140">
        <v>0</v>
      </c>
      <c r="AW2140">
        <v>2</v>
      </c>
      <c r="AX2140">
        <v>36410580</v>
      </c>
      <c r="AY2140">
        <v>1</v>
      </c>
      <c r="AZ2140">
        <v>0</v>
      </c>
      <c r="BA2140">
        <v>2085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CX2140">
        <f>Y2140*Source!I2269</f>
        <v>7.6999999999999999E-2</v>
      </c>
      <c r="CY2140">
        <f>AB2140</f>
        <v>12.75</v>
      </c>
      <c r="CZ2140">
        <f>AF2140</f>
        <v>3</v>
      </c>
      <c r="DA2140">
        <f>AJ2140</f>
        <v>4.25</v>
      </c>
      <c r="DB2140">
        <f>ROUND((ROUND(AT2140*CZ2140,2)*1.25),2)</f>
        <v>8.25</v>
      </c>
      <c r="DC2140">
        <f>ROUND((ROUND(AT2140*AG2140,2)*1.25),2)</f>
        <v>0</v>
      </c>
    </row>
    <row r="2141" spans="1:107">
      <c r="A2141">
        <f>ROW(Source!A2269)</f>
        <v>2269</v>
      </c>
      <c r="B2141">
        <v>36401907</v>
      </c>
      <c r="C2141">
        <v>36410558</v>
      </c>
      <c r="D2141">
        <v>29174538</v>
      </c>
      <c r="E2141">
        <v>1</v>
      </c>
      <c r="F2141">
        <v>1</v>
      </c>
      <c r="G2141">
        <v>1</v>
      </c>
      <c r="H2141">
        <v>2</v>
      </c>
      <c r="I2141" t="s">
        <v>629</v>
      </c>
      <c r="J2141" t="s">
        <v>630</v>
      </c>
      <c r="K2141" t="s">
        <v>631</v>
      </c>
      <c r="L2141">
        <v>1368</v>
      </c>
      <c r="N2141">
        <v>1011</v>
      </c>
      <c r="O2141" t="s">
        <v>520</v>
      </c>
      <c r="P2141" t="s">
        <v>520</v>
      </c>
      <c r="Q2141">
        <v>1</v>
      </c>
      <c r="W2141">
        <v>0</v>
      </c>
      <c r="X2141">
        <v>1107538725</v>
      </c>
      <c r="Y2141">
        <v>0.4</v>
      </c>
      <c r="AA2141">
        <v>0</v>
      </c>
      <c r="AB2141">
        <v>187.1</v>
      </c>
      <c r="AC2141">
        <v>0</v>
      </c>
      <c r="AD2141">
        <v>0</v>
      </c>
      <c r="AE2141">
        <v>0</v>
      </c>
      <c r="AF2141">
        <v>33.590000000000003</v>
      </c>
      <c r="AG2141">
        <v>0</v>
      </c>
      <c r="AH2141">
        <v>0</v>
      </c>
      <c r="AI2141">
        <v>1</v>
      </c>
      <c r="AJ2141">
        <v>5.57</v>
      </c>
      <c r="AK2141">
        <v>33.32</v>
      </c>
      <c r="AL2141">
        <v>1</v>
      </c>
      <c r="AN2141">
        <v>0</v>
      </c>
      <c r="AO2141">
        <v>1</v>
      </c>
      <c r="AP2141">
        <v>1</v>
      </c>
      <c r="AQ2141">
        <v>0</v>
      </c>
      <c r="AR2141">
        <v>0</v>
      </c>
      <c r="AS2141" t="s">
        <v>3</v>
      </c>
      <c r="AT2141">
        <v>0.32</v>
      </c>
      <c r="AU2141" t="s">
        <v>133</v>
      </c>
      <c r="AV2141">
        <v>0</v>
      </c>
      <c r="AW2141">
        <v>2</v>
      </c>
      <c r="AX2141">
        <v>36410581</v>
      </c>
      <c r="AY2141">
        <v>1</v>
      </c>
      <c r="AZ2141">
        <v>0</v>
      </c>
      <c r="BA2141">
        <v>2086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CX2141">
        <f>Y2141*Source!I2269</f>
        <v>1.1200000000000002E-2</v>
      </c>
      <c r="CY2141">
        <f>AB2141</f>
        <v>187.1</v>
      </c>
      <c r="CZ2141">
        <f>AF2141</f>
        <v>33.590000000000003</v>
      </c>
      <c r="DA2141">
        <f>AJ2141</f>
        <v>5.57</v>
      </c>
      <c r="DB2141">
        <f>ROUND((ROUND(AT2141*CZ2141,2)*1.25),2)</f>
        <v>13.44</v>
      </c>
      <c r="DC2141">
        <f>ROUND((ROUND(AT2141*AG2141,2)*1.25),2)</f>
        <v>0</v>
      </c>
    </row>
    <row r="2142" spans="1:107">
      <c r="A2142">
        <f>ROW(Source!A2269)</f>
        <v>2269</v>
      </c>
      <c r="B2142">
        <v>36401907</v>
      </c>
      <c r="C2142">
        <v>36410558</v>
      </c>
      <c r="D2142">
        <v>29174580</v>
      </c>
      <c r="E2142">
        <v>1</v>
      </c>
      <c r="F2142">
        <v>1</v>
      </c>
      <c r="G2142">
        <v>1</v>
      </c>
      <c r="H2142">
        <v>2</v>
      </c>
      <c r="I2142" t="s">
        <v>632</v>
      </c>
      <c r="J2142" t="s">
        <v>633</v>
      </c>
      <c r="K2142" t="s">
        <v>634</v>
      </c>
      <c r="L2142">
        <v>1368</v>
      </c>
      <c r="N2142">
        <v>1011</v>
      </c>
      <c r="O2142" t="s">
        <v>520</v>
      </c>
      <c r="P2142" t="s">
        <v>520</v>
      </c>
      <c r="Q2142">
        <v>1</v>
      </c>
      <c r="W2142">
        <v>0</v>
      </c>
      <c r="X2142">
        <v>-169468834</v>
      </c>
      <c r="Y2142">
        <v>1.625</v>
      </c>
      <c r="AA2142">
        <v>0</v>
      </c>
      <c r="AB2142">
        <v>31.87</v>
      </c>
      <c r="AC2142">
        <v>0</v>
      </c>
      <c r="AD2142">
        <v>0</v>
      </c>
      <c r="AE2142">
        <v>0</v>
      </c>
      <c r="AF2142">
        <v>2.08</v>
      </c>
      <c r="AG2142">
        <v>0</v>
      </c>
      <c r="AH2142">
        <v>0</v>
      </c>
      <c r="AI2142">
        <v>1</v>
      </c>
      <c r="AJ2142">
        <v>15.32</v>
      </c>
      <c r="AK2142">
        <v>33.32</v>
      </c>
      <c r="AL2142">
        <v>1</v>
      </c>
      <c r="AN2142">
        <v>0</v>
      </c>
      <c r="AO2142">
        <v>1</v>
      </c>
      <c r="AP2142">
        <v>1</v>
      </c>
      <c r="AQ2142">
        <v>0</v>
      </c>
      <c r="AR2142">
        <v>0</v>
      </c>
      <c r="AS2142" t="s">
        <v>3</v>
      </c>
      <c r="AT2142">
        <v>1.3</v>
      </c>
      <c r="AU2142" t="s">
        <v>133</v>
      </c>
      <c r="AV2142">
        <v>0</v>
      </c>
      <c r="AW2142">
        <v>2</v>
      </c>
      <c r="AX2142">
        <v>36410582</v>
      </c>
      <c r="AY2142">
        <v>1</v>
      </c>
      <c r="AZ2142">
        <v>0</v>
      </c>
      <c r="BA2142">
        <v>2087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CX2142">
        <f>Y2142*Source!I2269</f>
        <v>4.5499999999999999E-2</v>
      </c>
      <c r="CY2142">
        <f>AB2142</f>
        <v>31.87</v>
      </c>
      <c r="CZ2142">
        <f>AF2142</f>
        <v>2.08</v>
      </c>
      <c r="DA2142">
        <f>AJ2142</f>
        <v>15.32</v>
      </c>
      <c r="DB2142">
        <f>ROUND((ROUND(AT2142*CZ2142,2)*1.25),2)</f>
        <v>3.38</v>
      </c>
      <c r="DC2142">
        <f>ROUND((ROUND(AT2142*AG2142,2)*1.25),2)</f>
        <v>0</v>
      </c>
    </row>
    <row r="2143" spans="1:107">
      <c r="A2143">
        <f>ROW(Source!A2269)</f>
        <v>2269</v>
      </c>
      <c r="B2143">
        <v>36401907</v>
      </c>
      <c r="C2143">
        <v>36410558</v>
      </c>
      <c r="D2143">
        <v>29109354</v>
      </c>
      <c r="E2143">
        <v>1</v>
      </c>
      <c r="F2143">
        <v>1</v>
      </c>
      <c r="G2143">
        <v>1</v>
      </c>
      <c r="H2143">
        <v>3</v>
      </c>
      <c r="I2143" t="s">
        <v>638</v>
      </c>
      <c r="J2143" t="s">
        <v>639</v>
      </c>
      <c r="K2143" t="s">
        <v>640</v>
      </c>
      <c r="L2143">
        <v>1346</v>
      </c>
      <c r="N2143">
        <v>1009</v>
      </c>
      <c r="O2143" t="s">
        <v>160</v>
      </c>
      <c r="P2143" t="s">
        <v>160</v>
      </c>
      <c r="Q2143">
        <v>1</v>
      </c>
      <c r="W2143">
        <v>0</v>
      </c>
      <c r="X2143">
        <v>-882693383</v>
      </c>
      <c r="Y2143">
        <v>10</v>
      </c>
      <c r="AA2143">
        <v>64.010000000000005</v>
      </c>
      <c r="AB2143">
        <v>0</v>
      </c>
      <c r="AC2143">
        <v>0</v>
      </c>
      <c r="AD2143">
        <v>0</v>
      </c>
      <c r="AE2143">
        <v>46.72</v>
      </c>
      <c r="AF2143">
        <v>0</v>
      </c>
      <c r="AG2143">
        <v>0</v>
      </c>
      <c r="AH2143">
        <v>0</v>
      </c>
      <c r="AI2143">
        <v>1.37</v>
      </c>
      <c r="AJ2143">
        <v>1</v>
      </c>
      <c r="AK2143">
        <v>1</v>
      </c>
      <c r="AL2143">
        <v>1</v>
      </c>
      <c r="AN2143">
        <v>0</v>
      </c>
      <c r="AO2143">
        <v>1</v>
      </c>
      <c r="AP2143">
        <v>1</v>
      </c>
      <c r="AQ2143">
        <v>0</v>
      </c>
      <c r="AR2143">
        <v>0</v>
      </c>
      <c r="AS2143" t="s">
        <v>3</v>
      </c>
      <c r="AT2143">
        <v>10</v>
      </c>
      <c r="AU2143" t="s">
        <v>3</v>
      </c>
      <c r="AV2143">
        <v>0</v>
      </c>
      <c r="AW2143">
        <v>2</v>
      </c>
      <c r="AX2143">
        <v>36410583</v>
      </c>
      <c r="AY2143">
        <v>1</v>
      </c>
      <c r="AZ2143">
        <v>0</v>
      </c>
      <c r="BA2143">
        <v>2088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CX2143">
        <f>Y2143*Source!I2269</f>
        <v>0.28000000000000003</v>
      </c>
      <c r="CY2143">
        <f t="shared" ref="CY2143:CY2158" si="339">AA2143</f>
        <v>64.010000000000005</v>
      </c>
      <c r="CZ2143">
        <f t="shared" ref="CZ2143:CZ2158" si="340">AE2143</f>
        <v>46.72</v>
      </c>
      <c r="DA2143">
        <f t="shared" ref="DA2143:DA2158" si="341">AI2143</f>
        <v>1.37</v>
      </c>
      <c r="DB2143">
        <f t="shared" ref="DB2143:DB2169" si="342">ROUND(ROUND(AT2143*CZ2143,2),2)</f>
        <v>467.2</v>
      </c>
      <c r="DC2143">
        <f t="shared" ref="DC2143:DC2169" si="343">ROUND(ROUND(AT2143*AG2143,2),2)</f>
        <v>0</v>
      </c>
    </row>
    <row r="2144" spans="1:107">
      <c r="A2144">
        <f>ROW(Source!A2269)</f>
        <v>2269</v>
      </c>
      <c r="B2144">
        <v>36401907</v>
      </c>
      <c r="C2144">
        <v>36410558</v>
      </c>
      <c r="D2144">
        <v>29109781</v>
      </c>
      <c r="E2144">
        <v>1</v>
      </c>
      <c r="F2144">
        <v>1</v>
      </c>
      <c r="G2144">
        <v>1</v>
      </c>
      <c r="H2144">
        <v>3</v>
      </c>
      <c r="I2144" t="s">
        <v>644</v>
      </c>
      <c r="J2144" t="s">
        <v>645</v>
      </c>
      <c r="K2144" t="s">
        <v>646</v>
      </c>
      <c r="L2144">
        <v>1346</v>
      </c>
      <c r="N2144">
        <v>1009</v>
      </c>
      <c r="O2144" t="s">
        <v>160</v>
      </c>
      <c r="P2144" t="s">
        <v>160</v>
      </c>
      <c r="Q2144">
        <v>1</v>
      </c>
      <c r="W2144">
        <v>0</v>
      </c>
      <c r="X2144">
        <v>-306339415</v>
      </c>
      <c r="Y2144">
        <v>4</v>
      </c>
      <c r="AA2144">
        <v>60.38</v>
      </c>
      <c r="AB2144">
        <v>0</v>
      </c>
      <c r="AC2144">
        <v>0</v>
      </c>
      <c r="AD2144">
        <v>0</v>
      </c>
      <c r="AE2144">
        <v>11.12</v>
      </c>
      <c r="AF2144">
        <v>0</v>
      </c>
      <c r="AG2144">
        <v>0</v>
      </c>
      <c r="AH2144">
        <v>0</v>
      </c>
      <c r="AI2144">
        <v>5.43</v>
      </c>
      <c r="AJ2144">
        <v>1</v>
      </c>
      <c r="AK2144">
        <v>1</v>
      </c>
      <c r="AL2144">
        <v>1</v>
      </c>
      <c r="AN2144">
        <v>0</v>
      </c>
      <c r="AO2144">
        <v>1</v>
      </c>
      <c r="AP2144">
        <v>1</v>
      </c>
      <c r="AQ2144">
        <v>0</v>
      </c>
      <c r="AR2144">
        <v>0</v>
      </c>
      <c r="AS2144" t="s">
        <v>3</v>
      </c>
      <c r="AT2144">
        <v>4</v>
      </c>
      <c r="AU2144" t="s">
        <v>3</v>
      </c>
      <c r="AV2144">
        <v>0</v>
      </c>
      <c r="AW2144">
        <v>2</v>
      </c>
      <c r="AX2144">
        <v>36410584</v>
      </c>
      <c r="AY2144">
        <v>1</v>
      </c>
      <c r="AZ2144">
        <v>0</v>
      </c>
      <c r="BA2144">
        <v>2089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CX2144">
        <f>Y2144*Source!I2269</f>
        <v>0.112</v>
      </c>
      <c r="CY2144">
        <f t="shared" si="339"/>
        <v>60.38</v>
      </c>
      <c r="CZ2144">
        <f t="shared" si="340"/>
        <v>11.12</v>
      </c>
      <c r="DA2144">
        <f t="shared" si="341"/>
        <v>5.43</v>
      </c>
      <c r="DB2144">
        <f t="shared" si="342"/>
        <v>44.48</v>
      </c>
      <c r="DC2144">
        <f t="shared" si="343"/>
        <v>0</v>
      </c>
    </row>
    <row r="2145" spans="1:107">
      <c r="A2145">
        <f>ROW(Source!A2269)</f>
        <v>2269</v>
      </c>
      <c r="B2145">
        <v>36401907</v>
      </c>
      <c r="C2145">
        <v>36410558</v>
      </c>
      <c r="D2145">
        <v>29109782</v>
      </c>
      <c r="E2145">
        <v>1</v>
      </c>
      <c r="F2145">
        <v>1</v>
      </c>
      <c r="G2145">
        <v>1</v>
      </c>
      <c r="H2145">
        <v>3</v>
      </c>
      <c r="I2145" t="s">
        <v>647</v>
      </c>
      <c r="J2145" t="s">
        <v>648</v>
      </c>
      <c r="K2145" t="s">
        <v>649</v>
      </c>
      <c r="L2145">
        <v>1346</v>
      </c>
      <c r="N2145">
        <v>1009</v>
      </c>
      <c r="O2145" t="s">
        <v>160</v>
      </c>
      <c r="P2145" t="s">
        <v>160</v>
      </c>
      <c r="Q2145">
        <v>1</v>
      </c>
      <c r="W2145">
        <v>0</v>
      </c>
      <c r="X2145">
        <v>-71279152</v>
      </c>
      <c r="Y2145">
        <v>42</v>
      </c>
      <c r="AA2145">
        <v>16.309999999999999</v>
      </c>
      <c r="AB2145">
        <v>0</v>
      </c>
      <c r="AC2145">
        <v>0</v>
      </c>
      <c r="AD2145">
        <v>0</v>
      </c>
      <c r="AE2145">
        <v>4.3600000000000003</v>
      </c>
      <c r="AF2145">
        <v>0</v>
      </c>
      <c r="AG2145">
        <v>0</v>
      </c>
      <c r="AH2145">
        <v>0</v>
      </c>
      <c r="AI2145">
        <v>3.74</v>
      </c>
      <c r="AJ2145">
        <v>1</v>
      </c>
      <c r="AK2145">
        <v>1</v>
      </c>
      <c r="AL2145">
        <v>1</v>
      </c>
      <c r="AN2145">
        <v>0</v>
      </c>
      <c r="AO2145">
        <v>1</v>
      </c>
      <c r="AP2145">
        <v>1</v>
      </c>
      <c r="AQ2145">
        <v>0</v>
      </c>
      <c r="AR2145">
        <v>0</v>
      </c>
      <c r="AS2145" t="s">
        <v>3</v>
      </c>
      <c r="AT2145">
        <v>42</v>
      </c>
      <c r="AU2145" t="s">
        <v>3</v>
      </c>
      <c r="AV2145">
        <v>0</v>
      </c>
      <c r="AW2145">
        <v>2</v>
      </c>
      <c r="AX2145">
        <v>36410585</v>
      </c>
      <c r="AY2145">
        <v>1</v>
      </c>
      <c r="AZ2145">
        <v>0</v>
      </c>
      <c r="BA2145">
        <v>2090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CX2145">
        <f>Y2145*Source!I2269</f>
        <v>1.1759999999999999</v>
      </c>
      <c r="CY2145">
        <f t="shared" si="339"/>
        <v>16.309999999999999</v>
      </c>
      <c r="CZ2145">
        <f t="shared" si="340"/>
        <v>4.3600000000000003</v>
      </c>
      <c r="DA2145">
        <f t="shared" si="341"/>
        <v>3.74</v>
      </c>
      <c r="DB2145">
        <f t="shared" si="342"/>
        <v>183.12</v>
      </c>
      <c r="DC2145">
        <f t="shared" si="343"/>
        <v>0</v>
      </c>
    </row>
    <row r="2146" spans="1:107">
      <c r="A2146">
        <f>ROW(Source!A2269)</f>
        <v>2269</v>
      </c>
      <c r="B2146">
        <v>36401907</v>
      </c>
      <c r="C2146">
        <v>36410558</v>
      </c>
      <c r="D2146">
        <v>29110699</v>
      </c>
      <c r="E2146">
        <v>1</v>
      </c>
      <c r="F2146">
        <v>1</v>
      </c>
      <c r="G2146">
        <v>1</v>
      </c>
      <c r="H2146">
        <v>3</v>
      </c>
      <c r="I2146" t="s">
        <v>650</v>
      </c>
      <c r="J2146" t="s">
        <v>651</v>
      </c>
      <c r="K2146" t="s">
        <v>652</v>
      </c>
      <c r="L2146">
        <v>1301</v>
      </c>
      <c r="N2146">
        <v>1003</v>
      </c>
      <c r="O2146" t="s">
        <v>142</v>
      </c>
      <c r="P2146" t="s">
        <v>142</v>
      </c>
      <c r="Q2146">
        <v>1</v>
      </c>
      <c r="W2146">
        <v>0</v>
      </c>
      <c r="X2146">
        <v>1063889258</v>
      </c>
      <c r="Y2146">
        <v>68</v>
      </c>
      <c r="AA2146">
        <v>1.24</v>
      </c>
      <c r="AB2146">
        <v>0</v>
      </c>
      <c r="AC2146">
        <v>0</v>
      </c>
      <c r="AD2146">
        <v>0</v>
      </c>
      <c r="AE2146">
        <v>0.17</v>
      </c>
      <c r="AF2146">
        <v>0</v>
      </c>
      <c r="AG2146">
        <v>0</v>
      </c>
      <c r="AH2146">
        <v>0</v>
      </c>
      <c r="AI2146">
        <v>7.29</v>
      </c>
      <c r="AJ2146">
        <v>1</v>
      </c>
      <c r="AK2146">
        <v>1</v>
      </c>
      <c r="AL2146">
        <v>1</v>
      </c>
      <c r="AN2146">
        <v>0</v>
      </c>
      <c r="AO2146">
        <v>1</v>
      </c>
      <c r="AP2146">
        <v>1</v>
      </c>
      <c r="AQ2146">
        <v>0</v>
      </c>
      <c r="AR2146">
        <v>0</v>
      </c>
      <c r="AS2146" t="s">
        <v>3</v>
      </c>
      <c r="AT2146">
        <v>68</v>
      </c>
      <c r="AU2146" t="s">
        <v>3</v>
      </c>
      <c r="AV2146">
        <v>0</v>
      </c>
      <c r="AW2146">
        <v>2</v>
      </c>
      <c r="AX2146">
        <v>36410586</v>
      </c>
      <c r="AY2146">
        <v>1</v>
      </c>
      <c r="AZ2146">
        <v>0</v>
      </c>
      <c r="BA2146">
        <v>2091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CX2146">
        <f>Y2146*Source!I2269</f>
        <v>1.9040000000000001</v>
      </c>
      <c r="CY2146">
        <f t="shared" si="339"/>
        <v>1.24</v>
      </c>
      <c r="CZ2146">
        <f t="shared" si="340"/>
        <v>0.17</v>
      </c>
      <c r="DA2146">
        <f t="shared" si="341"/>
        <v>7.29</v>
      </c>
      <c r="DB2146">
        <f t="shared" si="342"/>
        <v>11.56</v>
      </c>
      <c r="DC2146">
        <f t="shared" si="343"/>
        <v>0</v>
      </c>
    </row>
    <row r="2147" spans="1:107">
      <c r="A2147">
        <f>ROW(Source!A2269)</f>
        <v>2269</v>
      </c>
      <c r="B2147">
        <v>36401907</v>
      </c>
      <c r="C2147">
        <v>36410558</v>
      </c>
      <c r="D2147">
        <v>29110797</v>
      </c>
      <c r="E2147">
        <v>1</v>
      </c>
      <c r="F2147">
        <v>1</v>
      </c>
      <c r="G2147">
        <v>1</v>
      </c>
      <c r="H2147">
        <v>3</v>
      </c>
      <c r="I2147" t="s">
        <v>653</v>
      </c>
      <c r="J2147" t="s">
        <v>654</v>
      </c>
      <c r="K2147" t="s">
        <v>655</v>
      </c>
      <c r="L2147">
        <v>1301</v>
      </c>
      <c r="N2147">
        <v>1003</v>
      </c>
      <c r="O2147" t="s">
        <v>142</v>
      </c>
      <c r="P2147" t="s">
        <v>142</v>
      </c>
      <c r="Q2147">
        <v>1</v>
      </c>
      <c r="W2147">
        <v>0</v>
      </c>
      <c r="X2147">
        <v>1919953005</v>
      </c>
      <c r="Y2147">
        <v>135</v>
      </c>
      <c r="AA2147">
        <v>15.5</v>
      </c>
      <c r="AB2147">
        <v>0</v>
      </c>
      <c r="AC2147">
        <v>0</v>
      </c>
      <c r="AD2147">
        <v>0</v>
      </c>
      <c r="AE2147">
        <v>1.74</v>
      </c>
      <c r="AF2147">
        <v>0</v>
      </c>
      <c r="AG2147">
        <v>0</v>
      </c>
      <c r="AH2147">
        <v>0</v>
      </c>
      <c r="AI2147">
        <v>8.91</v>
      </c>
      <c r="AJ2147">
        <v>1</v>
      </c>
      <c r="AK2147">
        <v>1</v>
      </c>
      <c r="AL2147">
        <v>1</v>
      </c>
      <c r="AN2147">
        <v>0</v>
      </c>
      <c r="AO2147">
        <v>1</v>
      </c>
      <c r="AP2147">
        <v>1</v>
      </c>
      <c r="AQ2147">
        <v>0</v>
      </c>
      <c r="AR2147">
        <v>0</v>
      </c>
      <c r="AS2147" t="s">
        <v>3</v>
      </c>
      <c r="AT2147">
        <v>135</v>
      </c>
      <c r="AU2147" t="s">
        <v>3</v>
      </c>
      <c r="AV2147">
        <v>0</v>
      </c>
      <c r="AW2147">
        <v>2</v>
      </c>
      <c r="AX2147">
        <v>36410587</v>
      </c>
      <c r="AY2147">
        <v>1</v>
      </c>
      <c r="AZ2147">
        <v>0</v>
      </c>
      <c r="BA2147">
        <v>2092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CX2147">
        <f>Y2147*Source!I2269</f>
        <v>3.7800000000000002</v>
      </c>
      <c r="CY2147">
        <f t="shared" si="339"/>
        <v>15.5</v>
      </c>
      <c r="CZ2147">
        <f t="shared" si="340"/>
        <v>1.74</v>
      </c>
      <c r="DA2147">
        <f t="shared" si="341"/>
        <v>8.91</v>
      </c>
      <c r="DB2147">
        <f t="shared" si="342"/>
        <v>234.9</v>
      </c>
      <c r="DC2147">
        <f t="shared" si="343"/>
        <v>0</v>
      </c>
    </row>
    <row r="2148" spans="1:107">
      <c r="A2148">
        <f>ROW(Source!A2269)</f>
        <v>2269</v>
      </c>
      <c r="B2148">
        <v>36401907</v>
      </c>
      <c r="C2148">
        <v>36410558</v>
      </c>
      <c r="D2148">
        <v>29110813</v>
      </c>
      <c r="E2148">
        <v>1</v>
      </c>
      <c r="F2148">
        <v>1</v>
      </c>
      <c r="G2148">
        <v>1</v>
      </c>
      <c r="H2148">
        <v>3</v>
      </c>
      <c r="I2148" t="s">
        <v>709</v>
      </c>
      <c r="J2148" t="s">
        <v>710</v>
      </c>
      <c r="K2148" t="s">
        <v>711</v>
      </c>
      <c r="L2148">
        <v>1301</v>
      </c>
      <c r="N2148">
        <v>1003</v>
      </c>
      <c r="O2148" t="s">
        <v>142</v>
      </c>
      <c r="P2148" t="s">
        <v>142</v>
      </c>
      <c r="Q2148">
        <v>1</v>
      </c>
      <c r="W2148">
        <v>0</v>
      </c>
      <c r="X2148">
        <v>-32754974</v>
      </c>
      <c r="Y2148">
        <v>135</v>
      </c>
      <c r="AA2148">
        <v>3</v>
      </c>
      <c r="AB2148">
        <v>0</v>
      </c>
      <c r="AC2148">
        <v>0</v>
      </c>
      <c r="AD2148">
        <v>0</v>
      </c>
      <c r="AE2148">
        <v>0.39</v>
      </c>
      <c r="AF2148">
        <v>0</v>
      </c>
      <c r="AG2148">
        <v>0</v>
      </c>
      <c r="AH2148">
        <v>0</v>
      </c>
      <c r="AI2148">
        <v>7.69</v>
      </c>
      <c r="AJ2148">
        <v>1</v>
      </c>
      <c r="AK2148">
        <v>1</v>
      </c>
      <c r="AL2148">
        <v>1</v>
      </c>
      <c r="AN2148">
        <v>0</v>
      </c>
      <c r="AO2148">
        <v>1</v>
      </c>
      <c r="AP2148">
        <v>1</v>
      </c>
      <c r="AQ2148">
        <v>0</v>
      </c>
      <c r="AR2148">
        <v>0</v>
      </c>
      <c r="AS2148" t="s">
        <v>3</v>
      </c>
      <c r="AT2148">
        <v>135</v>
      </c>
      <c r="AU2148" t="s">
        <v>3</v>
      </c>
      <c r="AV2148">
        <v>0</v>
      </c>
      <c r="AW2148">
        <v>2</v>
      </c>
      <c r="AX2148">
        <v>36410588</v>
      </c>
      <c r="AY2148">
        <v>1</v>
      </c>
      <c r="AZ2148">
        <v>0</v>
      </c>
      <c r="BA2148">
        <v>2093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CX2148">
        <f>Y2148*Source!I2269</f>
        <v>3.7800000000000002</v>
      </c>
      <c r="CY2148">
        <f t="shared" si="339"/>
        <v>3</v>
      </c>
      <c r="CZ2148">
        <f t="shared" si="340"/>
        <v>0.39</v>
      </c>
      <c r="DA2148">
        <f t="shared" si="341"/>
        <v>7.69</v>
      </c>
      <c r="DB2148">
        <f t="shared" si="342"/>
        <v>52.65</v>
      </c>
      <c r="DC2148">
        <f t="shared" si="343"/>
        <v>0</v>
      </c>
    </row>
    <row r="2149" spans="1:107">
      <c r="A2149">
        <f>ROW(Source!A2269)</f>
        <v>2269</v>
      </c>
      <c r="B2149">
        <v>36401907</v>
      </c>
      <c r="C2149">
        <v>36410558</v>
      </c>
      <c r="D2149">
        <v>29111455</v>
      </c>
      <c r="E2149">
        <v>1</v>
      </c>
      <c r="F2149">
        <v>1</v>
      </c>
      <c r="G2149">
        <v>1</v>
      </c>
      <c r="H2149">
        <v>3</v>
      </c>
      <c r="I2149" t="s">
        <v>659</v>
      </c>
      <c r="J2149" t="s">
        <v>660</v>
      </c>
      <c r="K2149" t="s">
        <v>661</v>
      </c>
      <c r="L2149">
        <v>1327</v>
      </c>
      <c r="N2149">
        <v>1005</v>
      </c>
      <c r="O2149" t="s">
        <v>155</v>
      </c>
      <c r="P2149" t="s">
        <v>155</v>
      </c>
      <c r="Q2149">
        <v>1</v>
      </c>
      <c r="W2149">
        <v>0</v>
      </c>
      <c r="X2149">
        <v>-1126346608</v>
      </c>
      <c r="Y2149">
        <v>111</v>
      </c>
      <c r="AA2149">
        <v>73.790000000000006</v>
      </c>
      <c r="AB2149">
        <v>0</v>
      </c>
      <c r="AC2149">
        <v>0</v>
      </c>
      <c r="AD2149">
        <v>0</v>
      </c>
      <c r="AE2149">
        <v>15.06</v>
      </c>
      <c r="AF2149">
        <v>0</v>
      </c>
      <c r="AG2149">
        <v>0</v>
      </c>
      <c r="AH2149">
        <v>0</v>
      </c>
      <c r="AI2149">
        <v>4.9000000000000004</v>
      </c>
      <c r="AJ2149">
        <v>1</v>
      </c>
      <c r="AK2149">
        <v>1</v>
      </c>
      <c r="AL2149">
        <v>1</v>
      </c>
      <c r="AN2149">
        <v>0</v>
      </c>
      <c r="AO2149">
        <v>1</v>
      </c>
      <c r="AP2149">
        <v>1</v>
      </c>
      <c r="AQ2149">
        <v>0</v>
      </c>
      <c r="AR2149">
        <v>0</v>
      </c>
      <c r="AS2149" t="s">
        <v>3</v>
      </c>
      <c r="AT2149">
        <v>111</v>
      </c>
      <c r="AU2149" t="s">
        <v>3</v>
      </c>
      <c r="AV2149">
        <v>0</v>
      </c>
      <c r="AW2149">
        <v>2</v>
      </c>
      <c r="AX2149">
        <v>36410589</v>
      </c>
      <c r="AY2149">
        <v>1</v>
      </c>
      <c r="AZ2149">
        <v>0</v>
      </c>
      <c r="BA2149">
        <v>2094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CX2149">
        <f>Y2149*Source!I2269</f>
        <v>3.1080000000000001</v>
      </c>
      <c r="CY2149">
        <f t="shared" si="339"/>
        <v>73.790000000000006</v>
      </c>
      <c r="CZ2149">
        <f t="shared" si="340"/>
        <v>15.06</v>
      </c>
      <c r="DA2149">
        <f t="shared" si="341"/>
        <v>4.9000000000000004</v>
      </c>
      <c r="DB2149">
        <f t="shared" si="342"/>
        <v>1671.66</v>
      </c>
      <c r="DC2149">
        <f t="shared" si="343"/>
        <v>0</v>
      </c>
    </row>
    <row r="2150" spans="1:107">
      <c r="A2150">
        <f>ROW(Source!A2269)</f>
        <v>2269</v>
      </c>
      <c r="B2150">
        <v>36401907</v>
      </c>
      <c r="C2150">
        <v>36410558</v>
      </c>
      <c r="D2150">
        <v>29114731</v>
      </c>
      <c r="E2150">
        <v>1</v>
      </c>
      <c r="F2150">
        <v>1</v>
      </c>
      <c r="G2150">
        <v>1</v>
      </c>
      <c r="H2150">
        <v>3</v>
      </c>
      <c r="I2150" t="s">
        <v>712</v>
      </c>
      <c r="J2150" t="s">
        <v>713</v>
      </c>
      <c r="K2150" t="s">
        <v>714</v>
      </c>
      <c r="L2150">
        <v>1354</v>
      </c>
      <c r="N2150">
        <v>1010</v>
      </c>
      <c r="O2150" t="s">
        <v>237</v>
      </c>
      <c r="P2150" t="s">
        <v>237</v>
      </c>
      <c r="Q2150">
        <v>1</v>
      </c>
      <c r="W2150">
        <v>0</v>
      </c>
      <c r="X2150">
        <v>-1463139681</v>
      </c>
      <c r="Y2150">
        <v>368</v>
      </c>
      <c r="AA2150">
        <v>0.22</v>
      </c>
      <c r="AB2150">
        <v>0</v>
      </c>
      <c r="AC2150">
        <v>0</v>
      </c>
      <c r="AD2150">
        <v>0</v>
      </c>
      <c r="AE2150">
        <v>0.02</v>
      </c>
      <c r="AF2150">
        <v>0</v>
      </c>
      <c r="AG2150">
        <v>0</v>
      </c>
      <c r="AH2150">
        <v>0</v>
      </c>
      <c r="AI2150">
        <v>10.89</v>
      </c>
      <c r="AJ2150">
        <v>1</v>
      </c>
      <c r="AK2150">
        <v>1</v>
      </c>
      <c r="AL2150">
        <v>1</v>
      </c>
      <c r="AN2150">
        <v>0</v>
      </c>
      <c r="AO2150">
        <v>1</v>
      </c>
      <c r="AP2150">
        <v>1</v>
      </c>
      <c r="AQ2150">
        <v>0</v>
      </c>
      <c r="AR2150">
        <v>0</v>
      </c>
      <c r="AS2150" t="s">
        <v>3</v>
      </c>
      <c r="AT2150">
        <v>368</v>
      </c>
      <c r="AU2150" t="s">
        <v>3</v>
      </c>
      <c r="AV2150">
        <v>0</v>
      </c>
      <c r="AW2150">
        <v>2</v>
      </c>
      <c r="AX2150">
        <v>36410590</v>
      </c>
      <c r="AY2150">
        <v>1</v>
      </c>
      <c r="AZ2150">
        <v>0</v>
      </c>
      <c r="BA2150">
        <v>2095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CX2150">
        <f>Y2150*Source!I2269</f>
        <v>10.304</v>
      </c>
      <c r="CY2150">
        <f t="shared" si="339"/>
        <v>0.22</v>
      </c>
      <c r="CZ2150">
        <f t="shared" si="340"/>
        <v>0.02</v>
      </c>
      <c r="DA2150">
        <f t="shared" si="341"/>
        <v>10.89</v>
      </c>
      <c r="DB2150">
        <f t="shared" si="342"/>
        <v>7.36</v>
      </c>
      <c r="DC2150">
        <f t="shared" si="343"/>
        <v>0</v>
      </c>
    </row>
    <row r="2151" spans="1:107">
      <c r="A2151">
        <f>ROW(Source!A2269)</f>
        <v>2269</v>
      </c>
      <c r="B2151">
        <v>36401907</v>
      </c>
      <c r="C2151">
        <v>36410558</v>
      </c>
      <c r="D2151">
        <v>29114733</v>
      </c>
      <c r="E2151">
        <v>1</v>
      </c>
      <c r="F2151">
        <v>1</v>
      </c>
      <c r="G2151">
        <v>1</v>
      </c>
      <c r="H2151">
        <v>3</v>
      </c>
      <c r="I2151" t="s">
        <v>662</v>
      </c>
      <c r="J2151" t="s">
        <v>663</v>
      </c>
      <c r="K2151" t="s">
        <v>664</v>
      </c>
      <c r="L2151">
        <v>1354</v>
      </c>
      <c r="N2151">
        <v>1010</v>
      </c>
      <c r="O2151" t="s">
        <v>237</v>
      </c>
      <c r="P2151" t="s">
        <v>237</v>
      </c>
      <c r="Q2151">
        <v>1</v>
      </c>
      <c r="W2151">
        <v>0</v>
      </c>
      <c r="X2151">
        <v>-1352915271</v>
      </c>
      <c r="Y2151">
        <v>2221</v>
      </c>
      <c r="AA2151">
        <v>0.3</v>
      </c>
      <c r="AB2151">
        <v>0</v>
      </c>
      <c r="AC2151">
        <v>0</v>
      </c>
      <c r="AD2151">
        <v>0</v>
      </c>
      <c r="AE2151">
        <v>0.02</v>
      </c>
      <c r="AF2151">
        <v>0</v>
      </c>
      <c r="AG2151">
        <v>0</v>
      </c>
      <c r="AH2151">
        <v>0</v>
      </c>
      <c r="AI2151">
        <v>14.91</v>
      </c>
      <c r="AJ2151">
        <v>1</v>
      </c>
      <c r="AK2151">
        <v>1</v>
      </c>
      <c r="AL2151">
        <v>1</v>
      </c>
      <c r="AN2151">
        <v>0</v>
      </c>
      <c r="AO2151">
        <v>1</v>
      </c>
      <c r="AP2151">
        <v>1</v>
      </c>
      <c r="AQ2151">
        <v>0</v>
      </c>
      <c r="AR2151">
        <v>0</v>
      </c>
      <c r="AS2151" t="s">
        <v>3</v>
      </c>
      <c r="AT2151">
        <v>2221</v>
      </c>
      <c r="AU2151" t="s">
        <v>3</v>
      </c>
      <c r="AV2151">
        <v>0</v>
      </c>
      <c r="AW2151">
        <v>2</v>
      </c>
      <c r="AX2151">
        <v>36410591</v>
      </c>
      <c r="AY2151">
        <v>1</v>
      </c>
      <c r="AZ2151">
        <v>0</v>
      </c>
      <c r="BA2151">
        <v>2096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CX2151">
        <f>Y2151*Source!I2269</f>
        <v>62.188000000000002</v>
      </c>
      <c r="CY2151">
        <f t="shared" si="339"/>
        <v>0.3</v>
      </c>
      <c r="CZ2151">
        <f t="shared" si="340"/>
        <v>0.02</v>
      </c>
      <c r="DA2151">
        <f t="shared" si="341"/>
        <v>14.91</v>
      </c>
      <c r="DB2151">
        <f t="shared" si="342"/>
        <v>44.42</v>
      </c>
      <c r="DC2151">
        <f t="shared" si="343"/>
        <v>0</v>
      </c>
    </row>
    <row r="2152" spans="1:107">
      <c r="A2152">
        <f>ROW(Source!A2269)</f>
        <v>2269</v>
      </c>
      <c r="B2152">
        <v>36401907</v>
      </c>
      <c r="C2152">
        <v>36410558</v>
      </c>
      <c r="D2152">
        <v>29114403</v>
      </c>
      <c r="E2152">
        <v>1</v>
      </c>
      <c r="F2152">
        <v>1</v>
      </c>
      <c r="G2152">
        <v>1</v>
      </c>
      <c r="H2152">
        <v>3</v>
      </c>
      <c r="I2152" t="s">
        <v>715</v>
      </c>
      <c r="J2152" t="s">
        <v>716</v>
      </c>
      <c r="K2152" t="s">
        <v>717</v>
      </c>
      <c r="L2152">
        <v>1354</v>
      </c>
      <c r="N2152">
        <v>1010</v>
      </c>
      <c r="O2152" t="s">
        <v>237</v>
      </c>
      <c r="P2152" t="s">
        <v>237</v>
      </c>
      <c r="Q2152">
        <v>1</v>
      </c>
      <c r="W2152">
        <v>0</v>
      </c>
      <c r="X2152">
        <v>310998176</v>
      </c>
      <c r="Y2152">
        <v>81</v>
      </c>
      <c r="AA2152">
        <v>0.61</v>
      </c>
      <c r="AB2152">
        <v>0</v>
      </c>
      <c r="AC2152">
        <v>0</v>
      </c>
      <c r="AD2152">
        <v>0</v>
      </c>
      <c r="AE2152">
        <v>0.68</v>
      </c>
      <c r="AF2152">
        <v>0</v>
      </c>
      <c r="AG2152">
        <v>0</v>
      </c>
      <c r="AH2152">
        <v>0</v>
      </c>
      <c r="AI2152">
        <v>0.9</v>
      </c>
      <c r="AJ2152">
        <v>1</v>
      </c>
      <c r="AK2152">
        <v>1</v>
      </c>
      <c r="AL2152">
        <v>1</v>
      </c>
      <c r="AN2152">
        <v>0</v>
      </c>
      <c r="AO2152">
        <v>1</v>
      </c>
      <c r="AP2152">
        <v>1</v>
      </c>
      <c r="AQ2152">
        <v>0</v>
      </c>
      <c r="AR2152">
        <v>0</v>
      </c>
      <c r="AS2152" t="s">
        <v>3</v>
      </c>
      <c r="AT2152">
        <v>81</v>
      </c>
      <c r="AU2152" t="s">
        <v>3</v>
      </c>
      <c r="AV2152">
        <v>0</v>
      </c>
      <c r="AW2152">
        <v>2</v>
      </c>
      <c r="AX2152">
        <v>36410592</v>
      </c>
      <c r="AY2152">
        <v>1</v>
      </c>
      <c r="AZ2152">
        <v>0</v>
      </c>
      <c r="BA2152">
        <v>2097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CX2152">
        <f>Y2152*Source!I2269</f>
        <v>2.2680000000000002</v>
      </c>
      <c r="CY2152">
        <f t="shared" si="339"/>
        <v>0.61</v>
      </c>
      <c r="CZ2152">
        <f t="shared" si="340"/>
        <v>0.68</v>
      </c>
      <c r="DA2152">
        <f t="shared" si="341"/>
        <v>0.9</v>
      </c>
      <c r="DB2152">
        <f t="shared" si="342"/>
        <v>55.08</v>
      </c>
      <c r="DC2152">
        <f t="shared" si="343"/>
        <v>0</v>
      </c>
    </row>
    <row r="2153" spans="1:107">
      <c r="A2153">
        <f>ROW(Source!A2269)</f>
        <v>2269</v>
      </c>
      <c r="B2153">
        <v>36401907</v>
      </c>
      <c r="C2153">
        <v>36410558</v>
      </c>
      <c r="D2153">
        <v>29114482</v>
      </c>
      <c r="E2153">
        <v>1</v>
      </c>
      <c r="F2153">
        <v>1</v>
      </c>
      <c r="G2153">
        <v>1</v>
      </c>
      <c r="H2153">
        <v>3</v>
      </c>
      <c r="I2153" t="s">
        <v>668</v>
      </c>
      <c r="J2153" t="s">
        <v>669</v>
      </c>
      <c r="K2153" t="s">
        <v>670</v>
      </c>
      <c r="L2153">
        <v>1354</v>
      </c>
      <c r="N2153">
        <v>1010</v>
      </c>
      <c r="O2153" t="s">
        <v>237</v>
      </c>
      <c r="P2153" t="s">
        <v>237</v>
      </c>
      <c r="Q2153">
        <v>1</v>
      </c>
      <c r="W2153">
        <v>0</v>
      </c>
      <c r="X2153">
        <v>-520920930</v>
      </c>
      <c r="Y2153">
        <v>322</v>
      </c>
      <c r="AA2153">
        <v>0.33</v>
      </c>
      <c r="AB2153">
        <v>0</v>
      </c>
      <c r="AC2153">
        <v>0</v>
      </c>
      <c r="AD2153">
        <v>0</v>
      </c>
      <c r="AE2153">
        <v>7.0000000000000007E-2</v>
      </c>
      <c r="AF2153">
        <v>0</v>
      </c>
      <c r="AG2153">
        <v>0</v>
      </c>
      <c r="AH2153">
        <v>0</v>
      </c>
      <c r="AI2153">
        <v>4.74</v>
      </c>
      <c r="AJ2153">
        <v>1</v>
      </c>
      <c r="AK2153">
        <v>1</v>
      </c>
      <c r="AL2153">
        <v>1</v>
      </c>
      <c r="AN2153">
        <v>0</v>
      </c>
      <c r="AO2153">
        <v>1</v>
      </c>
      <c r="AP2153">
        <v>1</v>
      </c>
      <c r="AQ2153">
        <v>0</v>
      </c>
      <c r="AR2153">
        <v>0</v>
      </c>
      <c r="AS2153" t="s">
        <v>3</v>
      </c>
      <c r="AT2153">
        <v>322</v>
      </c>
      <c r="AU2153" t="s">
        <v>3</v>
      </c>
      <c r="AV2153">
        <v>0</v>
      </c>
      <c r="AW2153">
        <v>2</v>
      </c>
      <c r="AX2153">
        <v>36410593</v>
      </c>
      <c r="AY2153">
        <v>1</v>
      </c>
      <c r="AZ2153">
        <v>0</v>
      </c>
      <c r="BA2153">
        <v>2098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CX2153">
        <f>Y2153*Source!I2269</f>
        <v>9.016</v>
      </c>
      <c r="CY2153">
        <f t="shared" si="339"/>
        <v>0.33</v>
      </c>
      <c r="CZ2153">
        <f t="shared" si="340"/>
        <v>7.0000000000000007E-2</v>
      </c>
      <c r="DA2153">
        <f t="shared" si="341"/>
        <v>4.74</v>
      </c>
      <c r="DB2153">
        <f t="shared" si="342"/>
        <v>22.54</v>
      </c>
      <c r="DC2153">
        <f t="shared" si="343"/>
        <v>0</v>
      </c>
    </row>
    <row r="2154" spans="1:107">
      <c r="A2154">
        <f>ROW(Source!A2269)</f>
        <v>2269</v>
      </c>
      <c r="B2154">
        <v>36401907</v>
      </c>
      <c r="C2154">
        <v>36410558</v>
      </c>
      <c r="D2154">
        <v>29129587</v>
      </c>
      <c r="E2154">
        <v>1</v>
      </c>
      <c r="F2154">
        <v>1</v>
      </c>
      <c r="G2154">
        <v>1</v>
      </c>
      <c r="H2154">
        <v>3</v>
      </c>
      <c r="I2154" t="s">
        <v>718</v>
      </c>
      <c r="J2154" t="s">
        <v>719</v>
      </c>
      <c r="K2154" t="s">
        <v>720</v>
      </c>
      <c r="L2154">
        <v>1301</v>
      </c>
      <c r="N2154">
        <v>1003</v>
      </c>
      <c r="O2154" t="s">
        <v>142</v>
      </c>
      <c r="P2154" t="s">
        <v>142</v>
      </c>
      <c r="Q2154">
        <v>1</v>
      </c>
      <c r="W2154">
        <v>0</v>
      </c>
      <c r="X2154">
        <v>-1491213163</v>
      </c>
      <c r="Y2154">
        <v>136</v>
      </c>
      <c r="AA2154">
        <v>36.99</v>
      </c>
      <c r="AB2154">
        <v>0</v>
      </c>
      <c r="AC2154">
        <v>0</v>
      </c>
      <c r="AD2154">
        <v>0</v>
      </c>
      <c r="AE2154">
        <v>4.18</v>
      </c>
      <c r="AF2154">
        <v>0</v>
      </c>
      <c r="AG2154">
        <v>0</v>
      </c>
      <c r="AH2154">
        <v>0</v>
      </c>
      <c r="AI2154">
        <v>8.85</v>
      </c>
      <c r="AJ2154">
        <v>1</v>
      </c>
      <c r="AK2154">
        <v>1</v>
      </c>
      <c r="AL2154">
        <v>1</v>
      </c>
      <c r="AN2154">
        <v>0</v>
      </c>
      <c r="AO2154">
        <v>1</v>
      </c>
      <c r="AP2154">
        <v>1</v>
      </c>
      <c r="AQ2154">
        <v>0</v>
      </c>
      <c r="AR2154">
        <v>0</v>
      </c>
      <c r="AS2154" t="s">
        <v>3</v>
      </c>
      <c r="AT2154">
        <v>136</v>
      </c>
      <c r="AU2154" t="s">
        <v>3</v>
      </c>
      <c r="AV2154">
        <v>0</v>
      </c>
      <c r="AW2154">
        <v>2</v>
      </c>
      <c r="AX2154">
        <v>36410594</v>
      </c>
      <c r="AY2154">
        <v>1</v>
      </c>
      <c r="AZ2154">
        <v>0</v>
      </c>
      <c r="BA2154">
        <v>2099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CX2154">
        <f>Y2154*Source!I2269</f>
        <v>3.8080000000000003</v>
      </c>
      <c r="CY2154">
        <f t="shared" si="339"/>
        <v>36.99</v>
      </c>
      <c r="CZ2154">
        <f t="shared" si="340"/>
        <v>4.18</v>
      </c>
      <c r="DA2154">
        <f t="shared" si="341"/>
        <v>8.85</v>
      </c>
      <c r="DB2154">
        <f t="shared" si="342"/>
        <v>568.48</v>
      </c>
      <c r="DC2154">
        <f t="shared" si="343"/>
        <v>0</v>
      </c>
    </row>
    <row r="2155" spans="1:107">
      <c r="A2155">
        <f>ROW(Source!A2269)</f>
        <v>2269</v>
      </c>
      <c r="B2155">
        <v>36401907</v>
      </c>
      <c r="C2155">
        <v>36410558</v>
      </c>
      <c r="D2155">
        <v>29129600</v>
      </c>
      <c r="E2155">
        <v>1</v>
      </c>
      <c r="F2155">
        <v>1</v>
      </c>
      <c r="G2155">
        <v>1</v>
      </c>
      <c r="H2155">
        <v>3</v>
      </c>
      <c r="I2155" t="s">
        <v>721</v>
      </c>
      <c r="J2155" t="s">
        <v>722</v>
      </c>
      <c r="K2155" t="s">
        <v>723</v>
      </c>
      <c r="L2155">
        <v>1301</v>
      </c>
      <c r="N2155">
        <v>1003</v>
      </c>
      <c r="O2155" t="s">
        <v>142</v>
      </c>
      <c r="P2155" t="s">
        <v>142</v>
      </c>
      <c r="Q2155">
        <v>1</v>
      </c>
      <c r="W2155">
        <v>0</v>
      </c>
      <c r="X2155">
        <v>-382412684</v>
      </c>
      <c r="Y2155">
        <v>306</v>
      </c>
      <c r="AA2155">
        <v>41.73</v>
      </c>
      <c r="AB2155">
        <v>0</v>
      </c>
      <c r="AC2155">
        <v>0</v>
      </c>
      <c r="AD2155">
        <v>0</v>
      </c>
      <c r="AE2155">
        <v>5.74</v>
      </c>
      <c r="AF2155">
        <v>0</v>
      </c>
      <c r="AG2155">
        <v>0</v>
      </c>
      <c r="AH2155">
        <v>0</v>
      </c>
      <c r="AI2155">
        <v>7.27</v>
      </c>
      <c r="AJ2155">
        <v>1</v>
      </c>
      <c r="AK2155">
        <v>1</v>
      </c>
      <c r="AL2155">
        <v>1</v>
      </c>
      <c r="AN2155">
        <v>0</v>
      </c>
      <c r="AO2155">
        <v>1</v>
      </c>
      <c r="AP2155">
        <v>1</v>
      </c>
      <c r="AQ2155">
        <v>0</v>
      </c>
      <c r="AR2155">
        <v>0</v>
      </c>
      <c r="AS2155" t="s">
        <v>3</v>
      </c>
      <c r="AT2155">
        <v>306</v>
      </c>
      <c r="AU2155" t="s">
        <v>3</v>
      </c>
      <c r="AV2155">
        <v>0</v>
      </c>
      <c r="AW2155">
        <v>2</v>
      </c>
      <c r="AX2155">
        <v>36410595</v>
      </c>
      <c r="AY2155">
        <v>1</v>
      </c>
      <c r="AZ2155">
        <v>0</v>
      </c>
      <c r="BA2155">
        <v>2100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CX2155">
        <f>Y2155*Source!I2269</f>
        <v>8.5679999999999996</v>
      </c>
      <c r="CY2155">
        <f t="shared" si="339"/>
        <v>41.73</v>
      </c>
      <c r="CZ2155">
        <f t="shared" si="340"/>
        <v>5.74</v>
      </c>
      <c r="DA2155">
        <f t="shared" si="341"/>
        <v>7.27</v>
      </c>
      <c r="DB2155">
        <f t="shared" si="342"/>
        <v>1756.44</v>
      </c>
      <c r="DC2155">
        <f t="shared" si="343"/>
        <v>0</v>
      </c>
    </row>
    <row r="2156" spans="1:107">
      <c r="A2156">
        <f>ROW(Source!A2269)</f>
        <v>2269</v>
      </c>
      <c r="B2156">
        <v>36401907</v>
      </c>
      <c r="C2156">
        <v>36410558</v>
      </c>
      <c r="D2156">
        <v>29129688</v>
      </c>
      <c r="E2156">
        <v>1</v>
      </c>
      <c r="F2156">
        <v>1</v>
      </c>
      <c r="G2156">
        <v>1</v>
      </c>
      <c r="H2156">
        <v>3</v>
      </c>
      <c r="I2156" t="s">
        <v>724</v>
      </c>
      <c r="J2156" t="s">
        <v>725</v>
      </c>
      <c r="K2156" t="s">
        <v>726</v>
      </c>
      <c r="L2156">
        <v>1354</v>
      </c>
      <c r="N2156">
        <v>1010</v>
      </c>
      <c r="O2156" t="s">
        <v>237</v>
      </c>
      <c r="P2156" t="s">
        <v>237</v>
      </c>
      <c r="Q2156">
        <v>1</v>
      </c>
      <c r="W2156">
        <v>0</v>
      </c>
      <c r="X2156">
        <v>75405298</v>
      </c>
      <c r="Y2156">
        <v>81</v>
      </c>
      <c r="AA2156">
        <v>9.7899999999999991</v>
      </c>
      <c r="AB2156">
        <v>0</v>
      </c>
      <c r="AC2156">
        <v>0</v>
      </c>
      <c r="AD2156">
        <v>0</v>
      </c>
      <c r="AE2156">
        <v>1.32</v>
      </c>
      <c r="AF2156">
        <v>0</v>
      </c>
      <c r="AG2156">
        <v>0</v>
      </c>
      <c r="AH2156">
        <v>0</v>
      </c>
      <c r="AI2156">
        <v>7.42</v>
      </c>
      <c r="AJ2156">
        <v>1</v>
      </c>
      <c r="AK2156">
        <v>1</v>
      </c>
      <c r="AL2156">
        <v>1</v>
      </c>
      <c r="AN2156">
        <v>0</v>
      </c>
      <c r="AO2156">
        <v>1</v>
      </c>
      <c r="AP2156">
        <v>1</v>
      </c>
      <c r="AQ2156">
        <v>0</v>
      </c>
      <c r="AR2156">
        <v>0</v>
      </c>
      <c r="AS2156" t="s">
        <v>3</v>
      </c>
      <c r="AT2156">
        <v>81</v>
      </c>
      <c r="AU2156" t="s">
        <v>3</v>
      </c>
      <c r="AV2156">
        <v>0</v>
      </c>
      <c r="AW2156">
        <v>2</v>
      </c>
      <c r="AX2156">
        <v>36410596</v>
      </c>
      <c r="AY2156">
        <v>1</v>
      </c>
      <c r="AZ2156">
        <v>0</v>
      </c>
      <c r="BA2156">
        <v>2101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CX2156">
        <f>Y2156*Source!I2269</f>
        <v>2.2680000000000002</v>
      </c>
      <c r="CY2156">
        <f t="shared" si="339"/>
        <v>9.7899999999999991</v>
      </c>
      <c r="CZ2156">
        <f t="shared" si="340"/>
        <v>1.32</v>
      </c>
      <c r="DA2156">
        <f t="shared" si="341"/>
        <v>7.42</v>
      </c>
      <c r="DB2156">
        <f t="shared" si="342"/>
        <v>106.92</v>
      </c>
      <c r="DC2156">
        <f t="shared" si="343"/>
        <v>0</v>
      </c>
    </row>
    <row r="2157" spans="1:107">
      <c r="A2157">
        <f>ROW(Source!A2269)</f>
        <v>2269</v>
      </c>
      <c r="B2157">
        <v>36401907</v>
      </c>
      <c r="C2157">
        <v>36410558</v>
      </c>
      <c r="D2157">
        <v>29129705</v>
      </c>
      <c r="E2157">
        <v>1</v>
      </c>
      <c r="F2157">
        <v>1</v>
      </c>
      <c r="G2157">
        <v>1</v>
      </c>
      <c r="H2157">
        <v>3</v>
      </c>
      <c r="I2157" t="s">
        <v>727</v>
      </c>
      <c r="J2157" t="s">
        <v>728</v>
      </c>
      <c r="K2157" t="s">
        <v>729</v>
      </c>
      <c r="L2157">
        <v>1354</v>
      </c>
      <c r="N2157">
        <v>1010</v>
      </c>
      <c r="O2157" t="s">
        <v>237</v>
      </c>
      <c r="P2157" t="s">
        <v>237</v>
      </c>
      <c r="Q2157">
        <v>1</v>
      </c>
      <c r="W2157">
        <v>0</v>
      </c>
      <c r="X2157">
        <v>-664589453</v>
      </c>
      <c r="Y2157">
        <v>183</v>
      </c>
      <c r="AA2157">
        <v>12.48</v>
      </c>
      <c r="AB2157">
        <v>0</v>
      </c>
      <c r="AC2157">
        <v>0</v>
      </c>
      <c r="AD2157">
        <v>0</v>
      </c>
      <c r="AE2157">
        <v>1.68</v>
      </c>
      <c r="AF2157">
        <v>0</v>
      </c>
      <c r="AG2157">
        <v>0</v>
      </c>
      <c r="AH2157">
        <v>0</v>
      </c>
      <c r="AI2157">
        <v>7.43</v>
      </c>
      <c r="AJ2157">
        <v>1</v>
      </c>
      <c r="AK2157">
        <v>1</v>
      </c>
      <c r="AL2157">
        <v>1</v>
      </c>
      <c r="AN2157">
        <v>0</v>
      </c>
      <c r="AO2157">
        <v>1</v>
      </c>
      <c r="AP2157">
        <v>1</v>
      </c>
      <c r="AQ2157">
        <v>0</v>
      </c>
      <c r="AR2157">
        <v>0</v>
      </c>
      <c r="AS2157" t="s">
        <v>3</v>
      </c>
      <c r="AT2157">
        <v>183</v>
      </c>
      <c r="AU2157" t="s">
        <v>3</v>
      </c>
      <c r="AV2157">
        <v>0</v>
      </c>
      <c r="AW2157">
        <v>2</v>
      </c>
      <c r="AX2157">
        <v>36410597</v>
      </c>
      <c r="AY2157">
        <v>1</v>
      </c>
      <c r="AZ2157">
        <v>0</v>
      </c>
      <c r="BA2157">
        <v>2102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CX2157">
        <f>Y2157*Source!I2269</f>
        <v>5.1239999999999997</v>
      </c>
      <c r="CY2157">
        <f t="shared" si="339"/>
        <v>12.48</v>
      </c>
      <c r="CZ2157">
        <f t="shared" si="340"/>
        <v>1.68</v>
      </c>
      <c r="DA2157">
        <f t="shared" si="341"/>
        <v>7.43</v>
      </c>
      <c r="DB2157">
        <f t="shared" si="342"/>
        <v>307.44</v>
      </c>
      <c r="DC2157">
        <f t="shared" si="343"/>
        <v>0</v>
      </c>
    </row>
    <row r="2158" spans="1:107">
      <c r="A2158">
        <f>ROW(Source!A2269)</f>
        <v>2269</v>
      </c>
      <c r="B2158">
        <v>36401907</v>
      </c>
      <c r="C2158">
        <v>36410558</v>
      </c>
      <c r="D2158">
        <v>29129711</v>
      </c>
      <c r="E2158">
        <v>1</v>
      </c>
      <c r="F2158">
        <v>1</v>
      </c>
      <c r="G2158">
        <v>1</v>
      </c>
      <c r="H2158">
        <v>3</v>
      </c>
      <c r="I2158" t="s">
        <v>730</v>
      </c>
      <c r="J2158" t="s">
        <v>731</v>
      </c>
      <c r="K2158" t="s">
        <v>732</v>
      </c>
      <c r="L2158">
        <v>1354</v>
      </c>
      <c r="N2158">
        <v>1010</v>
      </c>
      <c r="O2158" t="s">
        <v>237</v>
      </c>
      <c r="P2158" t="s">
        <v>237</v>
      </c>
      <c r="Q2158">
        <v>1</v>
      </c>
      <c r="W2158">
        <v>0</v>
      </c>
      <c r="X2158">
        <v>-452411934</v>
      </c>
      <c r="Y2158">
        <v>81</v>
      </c>
      <c r="AA2158">
        <v>4.54</v>
      </c>
      <c r="AB2158">
        <v>0</v>
      </c>
      <c r="AC2158">
        <v>0</v>
      </c>
      <c r="AD2158">
        <v>0</v>
      </c>
      <c r="AE2158">
        <v>0.62</v>
      </c>
      <c r="AF2158">
        <v>0</v>
      </c>
      <c r="AG2158">
        <v>0</v>
      </c>
      <c r="AH2158">
        <v>0</v>
      </c>
      <c r="AI2158">
        <v>7.32</v>
      </c>
      <c r="AJ2158">
        <v>1</v>
      </c>
      <c r="AK2158">
        <v>1</v>
      </c>
      <c r="AL2158">
        <v>1</v>
      </c>
      <c r="AN2158">
        <v>0</v>
      </c>
      <c r="AO2158">
        <v>1</v>
      </c>
      <c r="AP2158">
        <v>1</v>
      </c>
      <c r="AQ2158">
        <v>0</v>
      </c>
      <c r="AR2158">
        <v>0</v>
      </c>
      <c r="AS2158" t="s">
        <v>3</v>
      </c>
      <c r="AT2158">
        <v>81</v>
      </c>
      <c r="AU2158" t="s">
        <v>3</v>
      </c>
      <c r="AV2158">
        <v>0</v>
      </c>
      <c r="AW2158">
        <v>2</v>
      </c>
      <c r="AX2158">
        <v>36410598</v>
      </c>
      <c r="AY2158">
        <v>1</v>
      </c>
      <c r="AZ2158">
        <v>0</v>
      </c>
      <c r="BA2158">
        <v>2103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CX2158">
        <f>Y2158*Source!I2269</f>
        <v>2.2680000000000002</v>
      </c>
      <c r="CY2158">
        <f t="shared" si="339"/>
        <v>4.54</v>
      </c>
      <c r="CZ2158">
        <f t="shared" si="340"/>
        <v>0.62</v>
      </c>
      <c r="DA2158">
        <f t="shared" si="341"/>
        <v>7.32</v>
      </c>
      <c r="DB2158">
        <f t="shared" si="342"/>
        <v>50.22</v>
      </c>
      <c r="DC2158">
        <f t="shared" si="343"/>
        <v>0</v>
      </c>
    </row>
    <row r="2159" spans="1:107">
      <c r="A2159">
        <f>ROW(Source!A2270)</f>
        <v>2270</v>
      </c>
      <c r="B2159">
        <v>36401907</v>
      </c>
      <c r="C2159">
        <v>36410600</v>
      </c>
      <c r="D2159">
        <v>29364679</v>
      </c>
      <c r="E2159">
        <v>1</v>
      </c>
      <c r="F2159">
        <v>1</v>
      </c>
      <c r="G2159">
        <v>1</v>
      </c>
      <c r="H2159">
        <v>1</v>
      </c>
      <c r="I2159" t="s">
        <v>688</v>
      </c>
      <c r="J2159" t="s">
        <v>3</v>
      </c>
      <c r="K2159" t="s">
        <v>689</v>
      </c>
      <c r="L2159">
        <v>1369</v>
      </c>
      <c r="N2159">
        <v>1013</v>
      </c>
      <c r="O2159" t="s">
        <v>514</v>
      </c>
      <c r="P2159" t="s">
        <v>514</v>
      </c>
      <c r="Q2159">
        <v>1</v>
      </c>
      <c r="W2159">
        <v>0</v>
      </c>
      <c r="X2159">
        <v>931378261</v>
      </c>
      <c r="Y2159">
        <v>70.64</v>
      </c>
      <c r="AA2159">
        <v>0</v>
      </c>
      <c r="AB2159">
        <v>0</v>
      </c>
      <c r="AC2159">
        <v>0</v>
      </c>
      <c r="AD2159">
        <v>316.85000000000002</v>
      </c>
      <c r="AE2159">
        <v>0</v>
      </c>
      <c r="AF2159">
        <v>0</v>
      </c>
      <c r="AG2159">
        <v>0</v>
      </c>
      <c r="AH2159">
        <v>316.85000000000002</v>
      </c>
      <c r="AI2159">
        <v>1</v>
      </c>
      <c r="AJ2159">
        <v>1</v>
      </c>
      <c r="AK2159">
        <v>1</v>
      </c>
      <c r="AL2159">
        <v>1</v>
      </c>
      <c r="AN2159">
        <v>0</v>
      </c>
      <c r="AO2159">
        <v>1</v>
      </c>
      <c r="AP2159">
        <v>0</v>
      </c>
      <c r="AQ2159">
        <v>0</v>
      </c>
      <c r="AR2159">
        <v>0</v>
      </c>
      <c r="AS2159" t="s">
        <v>3</v>
      </c>
      <c r="AT2159">
        <v>70.64</v>
      </c>
      <c r="AU2159" t="s">
        <v>3</v>
      </c>
      <c r="AV2159">
        <v>1</v>
      </c>
      <c r="AW2159">
        <v>2</v>
      </c>
      <c r="AX2159">
        <v>36410612</v>
      </c>
      <c r="AY2159">
        <v>1</v>
      </c>
      <c r="AZ2159">
        <v>0</v>
      </c>
      <c r="BA2159">
        <v>2105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CX2159">
        <f>Y2159*Source!I2270</f>
        <v>2.8256000000000001</v>
      </c>
      <c r="CY2159">
        <f>AD2159</f>
        <v>316.85000000000002</v>
      </c>
      <c r="CZ2159">
        <f>AH2159</f>
        <v>316.85000000000002</v>
      </c>
      <c r="DA2159">
        <f>AL2159</f>
        <v>1</v>
      </c>
      <c r="DB2159">
        <f t="shared" si="342"/>
        <v>22382.28</v>
      </c>
      <c r="DC2159">
        <f t="shared" si="343"/>
        <v>0</v>
      </c>
    </row>
    <row r="2160" spans="1:107">
      <c r="A2160">
        <f>ROW(Source!A2270)</f>
        <v>2270</v>
      </c>
      <c r="B2160">
        <v>36401907</v>
      </c>
      <c r="C2160">
        <v>36410600</v>
      </c>
      <c r="D2160">
        <v>121548</v>
      </c>
      <c r="E2160">
        <v>1</v>
      </c>
      <c r="F2160">
        <v>1</v>
      </c>
      <c r="G2160">
        <v>1</v>
      </c>
      <c r="H2160">
        <v>1</v>
      </c>
      <c r="I2160" t="s">
        <v>35</v>
      </c>
      <c r="J2160" t="s">
        <v>3</v>
      </c>
      <c r="K2160" t="s">
        <v>515</v>
      </c>
      <c r="L2160">
        <v>608254</v>
      </c>
      <c r="N2160">
        <v>1013</v>
      </c>
      <c r="O2160" t="s">
        <v>516</v>
      </c>
      <c r="P2160" t="s">
        <v>516</v>
      </c>
      <c r="Q2160">
        <v>1</v>
      </c>
      <c r="W2160">
        <v>0</v>
      </c>
      <c r="X2160">
        <v>-185737400</v>
      </c>
      <c r="Y2160">
        <v>0.88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1</v>
      </c>
      <c r="AJ2160">
        <v>1</v>
      </c>
      <c r="AK2160">
        <v>1</v>
      </c>
      <c r="AL2160">
        <v>1</v>
      </c>
      <c r="AN2160">
        <v>0</v>
      </c>
      <c r="AO2160">
        <v>1</v>
      </c>
      <c r="AP2160">
        <v>0</v>
      </c>
      <c r="AQ2160">
        <v>0</v>
      </c>
      <c r="AR2160">
        <v>0</v>
      </c>
      <c r="AS2160" t="s">
        <v>3</v>
      </c>
      <c r="AT2160">
        <v>0.88</v>
      </c>
      <c r="AU2160" t="s">
        <v>3</v>
      </c>
      <c r="AV2160">
        <v>2</v>
      </c>
      <c r="AW2160">
        <v>2</v>
      </c>
      <c r="AX2160">
        <v>36410613</v>
      </c>
      <c r="AY2160">
        <v>1</v>
      </c>
      <c r="AZ2160">
        <v>0</v>
      </c>
      <c r="BA2160">
        <v>2106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CX2160">
        <f>Y2160*Source!I2270</f>
        <v>3.5200000000000002E-2</v>
      </c>
      <c r="CY2160">
        <f>AD2160</f>
        <v>0</v>
      </c>
      <c r="CZ2160">
        <f>AH2160</f>
        <v>0</v>
      </c>
      <c r="DA2160">
        <f>AL2160</f>
        <v>1</v>
      </c>
      <c r="DB2160">
        <f t="shared" si="342"/>
        <v>0</v>
      </c>
      <c r="DC2160">
        <f t="shared" si="343"/>
        <v>0</v>
      </c>
    </row>
    <row r="2161" spans="1:107">
      <c r="A2161">
        <f>ROW(Source!A2270)</f>
        <v>2270</v>
      </c>
      <c r="B2161">
        <v>36401907</v>
      </c>
      <c r="C2161">
        <v>36410600</v>
      </c>
      <c r="D2161">
        <v>29172362</v>
      </c>
      <c r="E2161">
        <v>1</v>
      </c>
      <c r="F2161">
        <v>1</v>
      </c>
      <c r="G2161">
        <v>1</v>
      </c>
      <c r="H2161">
        <v>2</v>
      </c>
      <c r="I2161" t="s">
        <v>690</v>
      </c>
      <c r="J2161" t="s">
        <v>691</v>
      </c>
      <c r="K2161" t="s">
        <v>692</v>
      </c>
      <c r="L2161">
        <v>1368</v>
      </c>
      <c r="N2161">
        <v>1011</v>
      </c>
      <c r="O2161" t="s">
        <v>520</v>
      </c>
      <c r="P2161" t="s">
        <v>520</v>
      </c>
      <c r="Q2161">
        <v>1</v>
      </c>
      <c r="W2161">
        <v>0</v>
      </c>
      <c r="X2161">
        <v>2071614860</v>
      </c>
      <c r="Y2161">
        <v>0.88</v>
      </c>
      <c r="AA2161">
        <v>0</v>
      </c>
      <c r="AB2161">
        <v>1113.56</v>
      </c>
      <c r="AC2161">
        <v>449.82</v>
      </c>
      <c r="AD2161">
        <v>0</v>
      </c>
      <c r="AE2161">
        <v>0</v>
      </c>
      <c r="AF2161">
        <v>134.65</v>
      </c>
      <c r="AG2161">
        <v>13.5</v>
      </c>
      <c r="AH2161">
        <v>0</v>
      </c>
      <c r="AI2161">
        <v>1</v>
      </c>
      <c r="AJ2161">
        <v>8.27</v>
      </c>
      <c r="AK2161">
        <v>33.32</v>
      </c>
      <c r="AL2161">
        <v>1</v>
      </c>
      <c r="AN2161">
        <v>0</v>
      </c>
      <c r="AO2161">
        <v>1</v>
      </c>
      <c r="AP2161">
        <v>0</v>
      </c>
      <c r="AQ2161">
        <v>0</v>
      </c>
      <c r="AR2161">
        <v>0</v>
      </c>
      <c r="AS2161" t="s">
        <v>3</v>
      </c>
      <c r="AT2161">
        <v>0.88</v>
      </c>
      <c r="AU2161" t="s">
        <v>3</v>
      </c>
      <c r="AV2161">
        <v>0</v>
      </c>
      <c r="AW2161">
        <v>2</v>
      </c>
      <c r="AX2161">
        <v>36410614</v>
      </c>
      <c r="AY2161">
        <v>1</v>
      </c>
      <c r="AZ2161">
        <v>0</v>
      </c>
      <c r="BA2161">
        <v>2107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CX2161">
        <f>Y2161*Source!I2270</f>
        <v>3.5200000000000002E-2</v>
      </c>
      <c r="CY2161">
        <f>AB2161</f>
        <v>1113.56</v>
      </c>
      <c r="CZ2161">
        <f>AF2161</f>
        <v>134.65</v>
      </c>
      <c r="DA2161">
        <f>AJ2161</f>
        <v>8.27</v>
      </c>
      <c r="DB2161">
        <f t="shared" si="342"/>
        <v>118.49</v>
      </c>
      <c r="DC2161">
        <f t="shared" si="343"/>
        <v>11.88</v>
      </c>
    </row>
    <row r="2162" spans="1:107">
      <c r="A2162">
        <f>ROW(Source!A2270)</f>
        <v>2270</v>
      </c>
      <c r="B2162">
        <v>36401907</v>
      </c>
      <c r="C2162">
        <v>36410600</v>
      </c>
      <c r="D2162">
        <v>29174500</v>
      </c>
      <c r="E2162">
        <v>1</v>
      </c>
      <c r="F2162">
        <v>1</v>
      </c>
      <c r="G2162">
        <v>1</v>
      </c>
      <c r="H2162">
        <v>2</v>
      </c>
      <c r="I2162" t="s">
        <v>599</v>
      </c>
      <c r="J2162" t="s">
        <v>600</v>
      </c>
      <c r="K2162" t="s">
        <v>601</v>
      </c>
      <c r="L2162">
        <v>1368</v>
      </c>
      <c r="N2162">
        <v>1011</v>
      </c>
      <c r="O2162" t="s">
        <v>520</v>
      </c>
      <c r="P2162" t="s">
        <v>520</v>
      </c>
      <c r="Q2162">
        <v>1</v>
      </c>
      <c r="W2162">
        <v>0</v>
      </c>
      <c r="X2162">
        <v>-239831557</v>
      </c>
      <c r="Y2162">
        <v>16.38</v>
      </c>
      <c r="AA2162">
        <v>0</v>
      </c>
      <c r="AB2162">
        <v>7.33</v>
      </c>
      <c r="AC2162">
        <v>0</v>
      </c>
      <c r="AD2162">
        <v>0</v>
      </c>
      <c r="AE2162">
        <v>0</v>
      </c>
      <c r="AF2162">
        <v>1.95</v>
      </c>
      <c r="AG2162">
        <v>0</v>
      </c>
      <c r="AH2162">
        <v>0</v>
      </c>
      <c r="AI2162">
        <v>1</v>
      </c>
      <c r="AJ2162">
        <v>3.76</v>
      </c>
      <c r="AK2162">
        <v>33.32</v>
      </c>
      <c r="AL2162">
        <v>1</v>
      </c>
      <c r="AN2162">
        <v>0</v>
      </c>
      <c r="AO2162">
        <v>1</v>
      </c>
      <c r="AP2162">
        <v>0</v>
      </c>
      <c r="AQ2162">
        <v>0</v>
      </c>
      <c r="AR2162">
        <v>0</v>
      </c>
      <c r="AS2162" t="s">
        <v>3</v>
      </c>
      <c r="AT2162">
        <v>16.38</v>
      </c>
      <c r="AU2162" t="s">
        <v>3</v>
      </c>
      <c r="AV2162">
        <v>0</v>
      </c>
      <c r="AW2162">
        <v>2</v>
      </c>
      <c r="AX2162">
        <v>36410615</v>
      </c>
      <c r="AY2162">
        <v>1</v>
      </c>
      <c r="AZ2162">
        <v>0</v>
      </c>
      <c r="BA2162">
        <v>2108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CX2162">
        <f>Y2162*Source!I2270</f>
        <v>0.6552</v>
      </c>
      <c r="CY2162">
        <f>AB2162</f>
        <v>7.33</v>
      </c>
      <c r="CZ2162">
        <f>AF2162</f>
        <v>1.95</v>
      </c>
      <c r="DA2162">
        <f>AJ2162</f>
        <v>3.76</v>
      </c>
      <c r="DB2162">
        <f t="shared" si="342"/>
        <v>31.94</v>
      </c>
      <c r="DC2162">
        <f t="shared" si="343"/>
        <v>0</v>
      </c>
    </row>
    <row r="2163" spans="1:107">
      <c r="A2163">
        <f>ROW(Source!A2270)</f>
        <v>2270</v>
      </c>
      <c r="B2163">
        <v>36401907</v>
      </c>
      <c r="C2163">
        <v>36410600</v>
      </c>
      <c r="D2163">
        <v>29174913</v>
      </c>
      <c r="E2163">
        <v>1</v>
      </c>
      <c r="F2163">
        <v>1</v>
      </c>
      <c r="G2163">
        <v>1</v>
      </c>
      <c r="H2163">
        <v>2</v>
      </c>
      <c r="I2163" t="s">
        <v>531</v>
      </c>
      <c r="J2163" t="s">
        <v>532</v>
      </c>
      <c r="K2163" t="s">
        <v>533</v>
      </c>
      <c r="L2163">
        <v>1368</v>
      </c>
      <c r="N2163">
        <v>1011</v>
      </c>
      <c r="O2163" t="s">
        <v>520</v>
      </c>
      <c r="P2163" t="s">
        <v>520</v>
      </c>
      <c r="Q2163">
        <v>1</v>
      </c>
      <c r="W2163">
        <v>0</v>
      </c>
      <c r="X2163">
        <v>458544584</v>
      </c>
      <c r="Y2163">
        <v>0.87</v>
      </c>
      <c r="AA2163">
        <v>0</v>
      </c>
      <c r="AB2163">
        <v>932.72</v>
      </c>
      <c r="AC2163">
        <v>386.51</v>
      </c>
      <c r="AD2163">
        <v>0</v>
      </c>
      <c r="AE2163">
        <v>0</v>
      </c>
      <c r="AF2163">
        <v>87.17</v>
      </c>
      <c r="AG2163">
        <v>11.6</v>
      </c>
      <c r="AH2163">
        <v>0</v>
      </c>
      <c r="AI2163">
        <v>1</v>
      </c>
      <c r="AJ2163">
        <v>10.7</v>
      </c>
      <c r="AK2163">
        <v>33.32</v>
      </c>
      <c r="AL2163">
        <v>1</v>
      </c>
      <c r="AN2163">
        <v>0</v>
      </c>
      <c r="AO2163">
        <v>1</v>
      </c>
      <c r="AP2163">
        <v>0</v>
      </c>
      <c r="AQ2163">
        <v>0</v>
      </c>
      <c r="AR2163">
        <v>0</v>
      </c>
      <c r="AS2163" t="s">
        <v>3</v>
      </c>
      <c r="AT2163">
        <v>0.87</v>
      </c>
      <c r="AU2163" t="s">
        <v>3</v>
      </c>
      <c r="AV2163">
        <v>0</v>
      </c>
      <c r="AW2163">
        <v>2</v>
      </c>
      <c r="AX2163">
        <v>36410616</v>
      </c>
      <c r="AY2163">
        <v>1</v>
      </c>
      <c r="AZ2163">
        <v>0</v>
      </c>
      <c r="BA2163">
        <v>2109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CX2163">
        <f>Y2163*Source!I2270</f>
        <v>3.4799999999999998E-2</v>
      </c>
      <c r="CY2163">
        <f>AB2163</f>
        <v>932.72</v>
      </c>
      <c r="CZ2163">
        <f>AF2163</f>
        <v>87.17</v>
      </c>
      <c r="DA2163">
        <f>AJ2163</f>
        <v>10.7</v>
      </c>
      <c r="DB2163">
        <f t="shared" si="342"/>
        <v>75.84</v>
      </c>
      <c r="DC2163">
        <f t="shared" si="343"/>
        <v>10.09</v>
      </c>
    </row>
    <row r="2164" spans="1:107">
      <c r="A2164">
        <f>ROW(Source!A2270)</f>
        <v>2270</v>
      </c>
      <c r="B2164">
        <v>36401907</v>
      </c>
      <c r="C2164">
        <v>36410600</v>
      </c>
      <c r="D2164">
        <v>29114269</v>
      </c>
      <c r="E2164">
        <v>1</v>
      </c>
      <c r="F2164">
        <v>1</v>
      </c>
      <c r="G2164">
        <v>1</v>
      </c>
      <c r="H2164">
        <v>3</v>
      </c>
      <c r="I2164" t="s">
        <v>733</v>
      </c>
      <c r="J2164" t="s">
        <v>734</v>
      </c>
      <c r="K2164" t="s">
        <v>735</v>
      </c>
      <c r="L2164">
        <v>1348</v>
      </c>
      <c r="N2164">
        <v>1009</v>
      </c>
      <c r="O2164" t="s">
        <v>30</v>
      </c>
      <c r="P2164" t="s">
        <v>30</v>
      </c>
      <c r="Q2164">
        <v>1000</v>
      </c>
      <c r="W2164">
        <v>0</v>
      </c>
      <c r="X2164">
        <v>2140487653</v>
      </c>
      <c r="Y2164">
        <v>3.0599999999999998E-3</v>
      </c>
      <c r="AA2164">
        <v>113610.11</v>
      </c>
      <c r="AB2164">
        <v>0</v>
      </c>
      <c r="AC2164">
        <v>0</v>
      </c>
      <c r="AD2164">
        <v>0</v>
      </c>
      <c r="AE2164">
        <v>12429.99</v>
      </c>
      <c r="AF2164">
        <v>0</v>
      </c>
      <c r="AG2164">
        <v>0</v>
      </c>
      <c r="AH2164">
        <v>0</v>
      </c>
      <c r="AI2164">
        <v>9.14</v>
      </c>
      <c r="AJ2164">
        <v>1</v>
      </c>
      <c r="AK2164">
        <v>1</v>
      </c>
      <c r="AL2164">
        <v>1</v>
      </c>
      <c r="AN2164">
        <v>0</v>
      </c>
      <c r="AO2164">
        <v>1</v>
      </c>
      <c r="AP2164">
        <v>0</v>
      </c>
      <c r="AQ2164">
        <v>0</v>
      </c>
      <c r="AR2164">
        <v>0</v>
      </c>
      <c r="AS2164" t="s">
        <v>3</v>
      </c>
      <c r="AT2164">
        <v>3.0599999999999998E-3</v>
      </c>
      <c r="AU2164" t="s">
        <v>3</v>
      </c>
      <c r="AV2164">
        <v>0</v>
      </c>
      <c r="AW2164">
        <v>2</v>
      </c>
      <c r="AX2164">
        <v>36410617</v>
      </c>
      <c r="AY2164">
        <v>1</v>
      </c>
      <c r="AZ2164">
        <v>0</v>
      </c>
      <c r="BA2164">
        <v>2110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CX2164">
        <f>Y2164*Source!I2270</f>
        <v>1.2239999999999999E-4</v>
      </c>
      <c r="CY2164">
        <f t="shared" ref="CY2164:CY2169" si="344">AA2164</f>
        <v>113610.11</v>
      </c>
      <c r="CZ2164">
        <f t="shared" ref="CZ2164:CZ2169" si="345">AE2164</f>
        <v>12429.99</v>
      </c>
      <c r="DA2164">
        <f t="shared" ref="DA2164:DA2169" si="346">AI2164</f>
        <v>9.14</v>
      </c>
      <c r="DB2164">
        <f t="shared" si="342"/>
        <v>38.04</v>
      </c>
      <c r="DC2164">
        <f t="shared" si="343"/>
        <v>0</v>
      </c>
    </row>
    <row r="2165" spans="1:107">
      <c r="A2165">
        <f>ROW(Source!A2270)</f>
        <v>2270</v>
      </c>
      <c r="B2165">
        <v>36401907</v>
      </c>
      <c r="C2165">
        <v>36410600</v>
      </c>
      <c r="D2165">
        <v>29110838</v>
      </c>
      <c r="E2165">
        <v>1</v>
      </c>
      <c r="F2165">
        <v>1</v>
      </c>
      <c r="G2165">
        <v>1</v>
      </c>
      <c r="H2165">
        <v>3</v>
      </c>
      <c r="I2165" t="s">
        <v>696</v>
      </c>
      <c r="J2165" t="s">
        <v>697</v>
      </c>
      <c r="K2165" t="s">
        <v>698</v>
      </c>
      <c r="L2165">
        <v>1346</v>
      </c>
      <c r="N2165">
        <v>1009</v>
      </c>
      <c r="O2165" t="s">
        <v>160</v>
      </c>
      <c r="P2165" t="s">
        <v>160</v>
      </c>
      <c r="Q2165">
        <v>1</v>
      </c>
      <c r="W2165">
        <v>0</v>
      </c>
      <c r="X2165">
        <v>-667794164</v>
      </c>
      <c r="Y2165">
        <v>0.31</v>
      </c>
      <c r="AA2165">
        <v>100.04</v>
      </c>
      <c r="AB2165">
        <v>0</v>
      </c>
      <c r="AC2165">
        <v>0</v>
      </c>
      <c r="AD2165">
        <v>0</v>
      </c>
      <c r="AE2165">
        <v>30.5</v>
      </c>
      <c r="AF2165">
        <v>0</v>
      </c>
      <c r="AG2165">
        <v>0</v>
      </c>
      <c r="AH2165">
        <v>0</v>
      </c>
      <c r="AI2165">
        <v>3.28</v>
      </c>
      <c r="AJ2165">
        <v>1</v>
      </c>
      <c r="AK2165">
        <v>1</v>
      </c>
      <c r="AL2165">
        <v>1</v>
      </c>
      <c r="AN2165">
        <v>0</v>
      </c>
      <c r="AO2165">
        <v>1</v>
      </c>
      <c r="AP2165">
        <v>0</v>
      </c>
      <c r="AQ2165">
        <v>0</v>
      </c>
      <c r="AR2165">
        <v>0</v>
      </c>
      <c r="AS2165" t="s">
        <v>3</v>
      </c>
      <c r="AT2165">
        <v>0.31</v>
      </c>
      <c r="AU2165" t="s">
        <v>3</v>
      </c>
      <c r="AV2165">
        <v>0</v>
      </c>
      <c r="AW2165">
        <v>2</v>
      </c>
      <c r="AX2165">
        <v>36410618</v>
      </c>
      <c r="AY2165">
        <v>1</v>
      </c>
      <c r="AZ2165">
        <v>0</v>
      </c>
      <c r="BA2165">
        <v>2111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CX2165">
        <f>Y2165*Source!I2270</f>
        <v>1.24E-2</v>
      </c>
      <c r="CY2165">
        <f t="shared" si="344"/>
        <v>100.04</v>
      </c>
      <c r="CZ2165">
        <f t="shared" si="345"/>
        <v>30.5</v>
      </c>
      <c r="DA2165">
        <f t="shared" si="346"/>
        <v>3.28</v>
      </c>
      <c r="DB2165">
        <f t="shared" si="342"/>
        <v>9.4600000000000009</v>
      </c>
      <c r="DC2165">
        <f t="shared" si="343"/>
        <v>0</v>
      </c>
    </row>
    <row r="2166" spans="1:107">
      <c r="A2166">
        <f>ROW(Source!A2270)</f>
        <v>2270</v>
      </c>
      <c r="B2166">
        <v>36401907</v>
      </c>
      <c r="C2166">
        <v>36410600</v>
      </c>
      <c r="D2166">
        <v>29114470</v>
      </c>
      <c r="E2166">
        <v>1</v>
      </c>
      <c r="F2166">
        <v>1</v>
      </c>
      <c r="G2166">
        <v>1</v>
      </c>
      <c r="H2166">
        <v>3</v>
      </c>
      <c r="I2166" t="s">
        <v>317</v>
      </c>
      <c r="J2166" t="s">
        <v>319</v>
      </c>
      <c r="K2166" t="s">
        <v>318</v>
      </c>
      <c r="L2166">
        <v>1355</v>
      </c>
      <c r="N2166">
        <v>1010</v>
      </c>
      <c r="O2166" t="s">
        <v>58</v>
      </c>
      <c r="P2166" t="s">
        <v>58</v>
      </c>
      <c r="Q2166">
        <v>100</v>
      </c>
      <c r="W2166">
        <v>0</v>
      </c>
      <c r="X2166">
        <v>-228248654</v>
      </c>
      <c r="Y2166">
        <v>4.08</v>
      </c>
      <c r="AA2166">
        <v>55.19</v>
      </c>
      <c r="AB2166">
        <v>0</v>
      </c>
      <c r="AC2166">
        <v>0</v>
      </c>
      <c r="AD2166">
        <v>0</v>
      </c>
      <c r="AE2166">
        <v>86.24</v>
      </c>
      <c r="AF2166">
        <v>0</v>
      </c>
      <c r="AG2166">
        <v>0</v>
      </c>
      <c r="AH2166">
        <v>0</v>
      </c>
      <c r="AI2166">
        <v>0.64</v>
      </c>
      <c r="AJ2166">
        <v>1</v>
      </c>
      <c r="AK2166">
        <v>1</v>
      </c>
      <c r="AL2166">
        <v>1</v>
      </c>
      <c r="AN2166">
        <v>0</v>
      </c>
      <c r="AO2166">
        <v>1</v>
      </c>
      <c r="AP2166">
        <v>0</v>
      </c>
      <c r="AQ2166">
        <v>0</v>
      </c>
      <c r="AR2166">
        <v>0</v>
      </c>
      <c r="AS2166" t="s">
        <v>3</v>
      </c>
      <c r="AT2166">
        <v>4.08</v>
      </c>
      <c r="AU2166" t="s">
        <v>3</v>
      </c>
      <c r="AV2166">
        <v>0</v>
      </c>
      <c r="AW2166">
        <v>2</v>
      </c>
      <c r="AX2166">
        <v>36410619</v>
      </c>
      <c r="AY2166">
        <v>1</v>
      </c>
      <c r="AZ2166">
        <v>0</v>
      </c>
      <c r="BA2166">
        <v>2112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CX2166">
        <f>Y2166*Source!I2270</f>
        <v>0.16320000000000001</v>
      </c>
      <c r="CY2166">
        <f t="shared" si="344"/>
        <v>55.19</v>
      </c>
      <c r="CZ2166">
        <f t="shared" si="345"/>
        <v>86.24</v>
      </c>
      <c r="DA2166">
        <f t="shared" si="346"/>
        <v>0.64</v>
      </c>
      <c r="DB2166">
        <f t="shared" si="342"/>
        <v>351.86</v>
      </c>
      <c r="DC2166">
        <f t="shared" si="343"/>
        <v>0</v>
      </c>
    </row>
    <row r="2167" spans="1:107">
      <c r="A2167">
        <f>ROW(Source!A2270)</f>
        <v>2270</v>
      </c>
      <c r="B2167">
        <v>36401907</v>
      </c>
      <c r="C2167">
        <v>36410600</v>
      </c>
      <c r="D2167">
        <v>29164111</v>
      </c>
      <c r="E2167">
        <v>1</v>
      </c>
      <c r="F2167">
        <v>1</v>
      </c>
      <c r="G2167">
        <v>1</v>
      </c>
      <c r="H2167">
        <v>3</v>
      </c>
      <c r="I2167" t="s">
        <v>736</v>
      </c>
      <c r="J2167" t="s">
        <v>737</v>
      </c>
      <c r="K2167" t="s">
        <v>738</v>
      </c>
      <c r="L2167">
        <v>1355</v>
      </c>
      <c r="N2167">
        <v>1010</v>
      </c>
      <c r="O2167" t="s">
        <v>58</v>
      </c>
      <c r="P2167" t="s">
        <v>58</v>
      </c>
      <c r="Q2167">
        <v>100</v>
      </c>
      <c r="W2167">
        <v>0</v>
      </c>
      <c r="X2167">
        <v>-1689080274</v>
      </c>
      <c r="Y2167">
        <v>1.02</v>
      </c>
      <c r="AA2167">
        <v>783</v>
      </c>
      <c r="AB2167">
        <v>0</v>
      </c>
      <c r="AC2167">
        <v>0</v>
      </c>
      <c r="AD2167">
        <v>0</v>
      </c>
      <c r="AE2167">
        <v>100</v>
      </c>
      <c r="AF2167">
        <v>0</v>
      </c>
      <c r="AG2167">
        <v>0</v>
      </c>
      <c r="AH2167">
        <v>0</v>
      </c>
      <c r="AI2167">
        <v>7.83</v>
      </c>
      <c r="AJ2167">
        <v>1</v>
      </c>
      <c r="AK2167">
        <v>1</v>
      </c>
      <c r="AL2167">
        <v>1</v>
      </c>
      <c r="AN2167">
        <v>0</v>
      </c>
      <c r="AO2167">
        <v>1</v>
      </c>
      <c r="AP2167">
        <v>0</v>
      </c>
      <c r="AQ2167">
        <v>0</v>
      </c>
      <c r="AR2167">
        <v>0</v>
      </c>
      <c r="AS2167" t="s">
        <v>3</v>
      </c>
      <c r="AT2167">
        <v>1.02</v>
      </c>
      <c r="AU2167" t="s">
        <v>3</v>
      </c>
      <c r="AV2167">
        <v>0</v>
      </c>
      <c r="AW2167">
        <v>2</v>
      </c>
      <c r="AX2167">
        <v>36410620</v>
      </c>
      <c r="AY2167">
        <v>1</v>
      </c>
      <c r="AZ2167">
        <v>0</v>
      </c>
      <c r="BA2167">
        <v>2113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CX2167">
        <f>Y2167*Source!I2270</f>
        <v>4.0800000000000003E-2</v>
      </c>
      <c r="CY2167">
        <f t="shared" si="344"/>
        <v>783</v>
      </c>
      <c r="CZ2167">
        <f t="shared" si="345"/>
        <v>100</v>
      </c>
      <c r="DA2167">
        <f t="shared" si="346"/>
        <v>7.83</v>
      </c>
      <c r="DB2167">
        <f t="shared" si="342"/>
        <v>102</v>
      </c>
      <c r="DC2167">
        <f t="shared" si="343"/>
        <v>0</v>
      </c>
    </row>
    <row r="2168" spans="1:107">
      <c r="A2168">
        <f>ROW(Source!A2270)</f>
        <v>2270</v>
      </c>
      <c r="B2168">
        <v>36401907</v>
      </c>
      <c r="C2168">
        <v>36410600</v>
      </c>
      <c r="D2168">
        <v>29170288</v>
      </c>
      <c r="E2168">
        <v>1</v>
      </c>
      <c r="F2168">
        <v>1</v>
      </c>
      <c r="G2168">
        <v>1</v>
      </c>
      <c r="H2168">
        <v>3</v>
      </c>
      <c r="I2168" t="s">
        <v>258</v>
      </c>
      <c r="J2168" t="s">
        <v>260</v>
      </c>
      <c r="K2168" t="s">
        <v>259</v>
      </c>
      <c r="L2168">
        <v>1354</v>
      </c>
      <c r="N2168">
        <v>1010</v>
      </c>
      <c r="O2168" t="s">
        <v>237</v>
      </c>
      <c r="P2168" t="s">
        <v>237</v>
      </c>
      <c r="Q2168">
        <v>1</v>
      </c>
      <c r="W2168">
        <v>0</v>
      </c>
      <c r="X2168">
        <v>-1432988646</v>
      </c>
      <c r="Y2168">
        <v>100</v>
      </c>
      <c r="AA2168">
        <v>54.36</v>
      </c>
      <c r="AB2168">
        <v>0</v>
      </c>
      <c r="AC2168">
        <v>0</v>
      </c>
      <c r="AD2168">
        <v>0</v>
      </c>
      <c r="AE2168">
        <v>15.27</v>
      </c>
      <c r="AF2168">
        <v>0</v>
      </c>
      <c r="AG2168">
        <v>0</v>
      </c>
      <c r="AH2168">
        <v>0</v>
      </c>
      <c r="AI2168">
        <v>3.56</v>
      </c>
      <c r="AJ2168">
        <v>1</v>
      </c>
      <c r="AK2168">
        <v>1</v>
      </c>
      <c r="AL2168">
        <v>1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 t="s">
        <v>3</v>
      </c>
      <c r="AT2168">
        <v>100</v>
      </c>
      <c r="AU2168" t="s">
        <v>3</v>
      </c>
      <c r="AV2168">
        <v>0</v>
      </c>
      <c r="AW2168">
        <v>1</v>
      </c>
      <c r="AX2168">
        <v>-1</v>
      </c>
      <c r="AY2168">
        <v>0</v>
      </c>
      <c r="AZ2168">
        <v>0</v>
      </c>
      <c r="BA2168" t="s">
        <v>3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CX2168">
        <f>Y2168*Source!I2270</f>
        <v>4</v>
      </c>
      <c r="CY2168">
        <f t="shared" si="344"/>
        <v>54.36</v>
      </c>
      <c r="CZ2168">
        <f t="shared" si="345"/>
        <v>15.27</v>
      </c>
      <c r="DA2168">
        <f t="shared" si="346"/>
        <v>3.56</v>
      </c>
      <c r="DB2168">
        <f t="shared" si="342"/>
        <v>1527</v>
      </c>
      <c r="DC2168">
        <f t="shared" si="343"/>
        <v>0</v>
      </c>
    </row>
    <row r="2169" spans="1:107">
      <c r="A2169">
        <f>ROW(Source!A2270)</f>
        <v>2270</v>
      </c>
      <c r="B2169">
        <v>36401907</v>
      </c>
      <c r="C2169">
        <v>36410600</v>
      </c>
      <c r="D2169">
        <v>29171808</v>
      </c>
      <c r="E2169">
        <v>1</v>
      </c>
      <c r="F2169">
        <v>1</v>
      </c>
      <c r="G2169">
        <v>1</v>
      </c>
      <c r="H2169">
        <v>3</v>
      </c>
      <c r="I2169" t="s">
        <v>705</v>
      </c>
      <c r="J2169" t="s">
        <v>706</v>
      </c>
      <c r="K2169" t="s">
        <v>707</v>
      </c>
      <c r="L2169">
        <v>1374</v>
      </c>
      <c r="N2169">
        <v>1013</v>
      </c>
      <c r="O2169" t="s">
        <v>708</v>
      </c>
      <c r="P2169" t="s">
        <v>708</v>
      </c>
      <c r="Q2169">
        <v>1</v>
      </c>
      <c r="W2169">
        <v>0</v>
      </c>
      <c r="X2169">
        <v>-915781824</v>
      </c>
      <c r="Y2169">
        <v>14.01</v>
      </c>
      <c r="AA2169">
        <v>1</v>
      </c>
      <c r="AB2169">
        <v>0</v>
      </c>
      <c r="AC2169">
        <v>0</v>
      </c>
      <c r="AD2169">
        <v>0</v>
      </c>
      <c r="AE2169">
        <v>1</v>
      </c>
      <c r="AF2169">
        <v>0</v>
      </c>
      <c r="AG2169">
        <v>0</v>
      </c>
      <c r="AH2169">
        <v>0</v>
      </c>
      <c r="AI2169">
        <v>1</v>
      </c>
      <c r="AJ2169">
        <v>1</v>
      </c>
      <c r="AK2169">
        <v>1</v>
      </c>
      <c r="AL2169">
        <v>1</v>
      </c>
      <c r="AN2169">
        <v>0</v>
      </c>
      <c r="AO2169">
        <v>1</v>
      </c>
      <c r="AP2169">
        <v>0</v>
      </c>
      <c r="AQ2169">
        <v>0</v>
      </c>
      <c r="AR2169">
        <v>0</v>
      </c>
      <c r="AS2169" t="s">
        <v>3</v>
      </c>
      <c r="AT2169">
        <v>14.01</v>
      </c>
      <c r="AU2169" t="s">
        <v>3</v>
      </c>
      <c r="AV2169">
        <v>0</v>
      </c>
      <c r="AW2169">
        <v>2</v>
      </c>
      <c r="AX2169">
        <v>36410621</v>
      </c>
      <c r="AY2169">
        <v>1</v>
      </c>
      <c r="AZ2169">
        <v>0</v>
      </c>
      <c r="BA2169">
        <v>2114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CX2169">
        <f>Y2169*Source!I2270</f>
        <v>0.56040000000000001</v>
      </c>
      <c r="CY2169">
        <f t="shared" si="344"/>
        <v>1</v>
      </c>
      <c r="CZ2169">
        <f t="shared" si="345"/>
        <v>1</v>
      </c>
      <c r="DA2169">
        <f t="shared" si="346"/>
        <v>1</v>
      </c>
      <c r="DB2169">
        <f t="shared" si="342"/>
        <v>14.01</v>
      </c>
      <c r="DC2169">
        <f t="shared" si="343"/>
        <v>0</v>
      </c>
    </row>
    <row r="2170" spans="1:107">
      <c r="A2170">
        <f>ROW(Source!A2272)</f>
        <v>2272</v>
      </c>
      <c r="B2170">
        <v>36401907</v>
      </c>
      <c r="C2170">
        <v>36410623</v>
      </c>
      <c r="D2170">
        <v>18410280</v>
      </c>
      <c r="E2170">
        <v>1</v>
      </c>
      <c r="F2170">
        <v>1</v>
      </c>
      <c r="G2170">
        <v>1</v>
      </c>
      <c r="H2170">
        <v>1</v>
      </c>
      <c r="I2170" t="s">
        <v>839</v>
      </c>
      <c r="J2170" t="s">
        <v>3</v>
      </c>
      <c r="K2170" t="s">
        <v>840</v>
      </c>
      <c r="L2170">
        <v>1369</v>
      </c>
      <c r="N2170">
        <v>1013</v>
      </c>
      <c r="O2170" t="s">
        <v>514</v>
      </c>
      <c r="P2170" t="s">
        <v>514</v>
      </c>
      <c r="Q2170">
        <v>1</v>
      </c>
      <c r="W2170">
        <v>0</v>
      </c>
      <c r="X2170">
        <v>-464685602</v>
      </c>
      <c r="Y2170">
        <v>28.335999999999999</v>
      </c>
      <c r="AA2170">
        <v>0</v>
      </c>
      <c r="AB2170">
        <v>0</v>
      </c>
      <c r="AC2170">
        <v>0</v>
      </c>
      <c r="AD2170">
        <v>303.76</v>
      </c>
      <c r="AE2170">
        <v>0</v>
      </c>
      <c r="AF2170">
        <v>0</v>
      </c>
      <c r="AG2170">
        <v>0</v>
      </c>
      <c r="AH2170">
        <v>303.76</v>
      </c>
      <c r="AI2170">
        <v>1</v>
      </c>
      <c r="AJ2170">
        <v>1</v>
      </c>
      <c r="AK2170">
        <v>1</v>
      </c>
      <c r="AL2170">
        <v>1</v>
      </c>
      <c r="AN2170">
        <v>0</v>
      </c>
      <c r="AO2170">
        <v>1</v>
      </c>
      <c r="AP2170">
        <v>1</v>
      </c>
      <c r="AQ2170">
        <v>0</v>
      </c>
      <c r="AR2170">
        <v>0</v>
      </c>
      <c r="AS2170" t="s">
        <v>3</v>
      </c>
      <c r="AT2170">
        <v>24.64</v>
      </c>
      <c r="AU2170" t="s">
        <v>134</v>
      </c>
      <c r="AV2170">
        <v>1</v>
      </c>
      <c r="AW2170">
        <v>2</v>
      </c>
      <c r="AX2170">
        <v>36410640</v>
      </c>
      <c r="AY2170">
        <v>1</v>
      </c>
      <c r="AZ2170">
        <v>0</v>
      </c>
      <c r="BA2170">
        <v>2115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CX2170">
        <f>Y2170*Source!I2272</f>
        <v>2.8336000000000001</v>
      </c>
      <c r="CY2170">
        <f>AD2170</f>
        <v>303.76</v>
      </c>
      <c r="CZ2170">
        <f>AH2170</f>
        <v>303.76</v>
      </c>
      <c r="DA2170">
        <f>AL2170</f>
        <v>1</v>
      </c>
      <c r="DB2170">
        <f>ROUND((ROUND(AT2170*CZ2170,2)*1.15),2)</f>
        <v>8607.35</v>
      </c>
      <c r="DC2170">
        <f>ROUND((ROUND(AT2170*AG2170,2)*1.15),2)</f>
        <v>0</v>
      </c>
    </row>
    <row r="2171" spans="1:107">
      <c r="A2171">
        <f>ROW(Source!A2272)</f>
        <v>2272</v>
      </c>
      <c r="B2171">
        <v>36401907</v>
      </c>
      <c r="C2171">
        <v>36410623</v>
      </c>
      <c r="D2171">
        <v>121548</v>
      </c>
      <c r="E2171">
        <v>1</v>
      </c>
      <c r="F2171">
        <v>1</v>
      </c>
      <c r="G2171">
        <v>1</v>
      </c>
      <c r="H2171">
        <v>1</v>
      </c>
      <c r="I2171" t="s">
        <v>35</v>
      </c>
      <c r="J2171" t="s">
        <v>3</v>
      </c>
      <c r="K2171" t="s">
        <v>515</v>
      </c>
      <c r="L2171">
        <v>608254</v>
      </c>
      <c r="N2171">
        <v>1013</v>
      </c>
      <c r="O2171" t="s">
        <v>516</v>
      </c>
      <c r="P2171" t="s">
        <v>516</v>
      </c>
      <c r="Q2171">
        <v>1</v>
      </c>
      <c r="W2171">
        <v>0</v>
      </c>
      <c r="X2171">
        <v>-185737400</v>
      </c>
      <c r="Y2171">
        <v>0.4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1</v>
      </c>
      <c r="AJ2171">
        <v>1</v>
      </c>
      <c r="AK2171">
        <v>1</v>
      </c>
      <c r="AL2171">
        <v>1</v>
      </c>
      <c r="AN2171">
        <v>0</v>
      </c>
      <c r="AO2171">
        <v>1</v>
      </c>
      <c r="AP2171">
        <v>1</v>
      </c>
      <c r="AQ2171">
        <v>0</v>
      </c>
      <c r="AR2171">
        <v>0</v>
      </c>
      <c r="AS2171" t="s">
        <v>3</v>
      </c>
      <c r="AT2171">
        <v>0.32</v>
      </c>
      <c r="AU2171" t="s">
        <v>133</v>
      </c>
      <c r="AV2171">
        <v>2</v>
      </c>
      <c r="AW2171">
        <v>2</v>
      </c>
      <c r="AX2171">
        <v>36410641</v>
      </c>
      <c r="AY2171">
        <v>1</v>
      </c>
      <c r="AZ2171">
        <v>0</v>
      </c>
      <c r="BA2171">
        <v>2116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CX2171">
        <f>Y2171*Source!I2272</f>
        <v>4.0000000000000008E-2</v>
      </c>
      <c r="CY2171">
        <f>AD2171</f>
        <v>0</v>
      </c>
      <c r="CZ2171">
        <f>AH2171</f>
        <v>0</v>
      </c>
      <c r="DA2171">
        <f>AL2171</f>
        <v>1</v>
      </c>
      <c r="DB2171">
        <f>ROUND((ROUND(AT2171*CZ2171,2)*1.25),2)</f>
        <v>0</v>
      </c>
      <c r="DC2171">
        <f>ROUND((ROUND(AT2171*AG2171,2)*1.25),2)</f>
        <v>0</v>
      </c>
    </row>
    <row r="2172" spans="1:107">
      <c r="A2172">
        <f>ROW(Source!A2272)</f>
        <v>2272</v>
      </c>
      <c r="B2172">
        <v>36401907</v>
      </c>
      <c r="C2172">
        <v>36410623</v>
      </c>
      <c r="D2172">
        <v>29172556</v>
      </c>
      <c r="E2172">
        <v>1</v>
      </c>
      <c r="F2172">
        <v>1</v>
      </c>
      <c r="G2172">
        <v>1</v>
      </c>
      <c r="H2172">
        <v>2</v>
      </c>
      <c r="I2172" t="s">
        <v>517</v>
      </c>
      <c r="J2172" t="s">
        <v>518</v>
      </c>
      <c r="K2172" t="s">
        <v>519</v>
      </c>
      <c r="L2172">
        <v>1368</v>
      </c>
      <c r="N2172">
        <v>1011</v>
      </c>
      <c r="O2172" t="s">
        <v>520</v>
      </c>
      <c r="P2172" t="s">
        <v>520</v>
      </c>
      <c r="Q2172">
        <v>1</v>
      </c>
      <c r="W2172">
        <v>0</v>
      </c>
      <c r="X2172">
        <v>-1302720870</v>
      </c>
      <c r="Y2172">
        <v>0.4</v>
      </c>
      <c r="AA2172">
        <v>0</v>
      </c>
      <c r="AB2172">
        <v>466.71</v>
      </c>
      <c r="AC2172">
        <v>449.82</v>
      </c>
      <c r="AD2172">
        <v>0</v>
      </c>
      <c r="AE2172">
        <v>0</v>
      </c>
      <c r="AF2172">
        <v>31.26</v>
      </c>
      <c r="AG2172">
        <v>13.5</v>
      </c>
      <c r="AH2172">
        <v>0</v>
      </c>
      <c r="AI2172">
        <v>1</v>
      </c>
      <c r="AJ2172">
        <v>14.93</v>
      </c>
      <c r="AK2172">
        <v>33.32</v>
      </c>
      <c r="AL2172">
        <v>1</v>
      </c>
      <c r="AN2172">
        <v>0</v>
      </c>
      <c r="AO2172">
        <v>1</v>
      </c>
      <c r="AP2172">
        <v>1</v>
      </c>
      <c r="AQ2172">
        <v>0</v>
      </c>
      <c r="AR2172">
        <v>0</v>
      </c>
      <c r="AS2172" t="s">
        <v>3</v>
      </c>
      <c r="AT2172">
        <v>0.32</v>
      </c>
      <c r="AU2172" t="s">
        <v>133</v>
      </c>
      <c r="AV2172">
        <v>0</v>
      </c>
      <c r="AW2172">
        <v>2</v>
      </c>
      <c r="AX2172">
        <v>36410642</v>
      </c>
      <c r="AY2172">
        <v>1</v>
      </c>
      <c r="AZ2172">
        <v>0</v>
      </c>
      <c r="BA2172">
        <v>2117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CX2172">
        <f>Y2172*Source!I2272</f>
        <v>4.0000000000000008E-2</v>
      </c>
      <c r="CY2172">
        <f>AB2172</f>
        <v>466.71</v>
      </c>
      <c r="CZ2172">
        <f>AF2172</f>
        <v>31.26</v>
      </c>
      <c r="DA2172">
        <f>AJ2172</f>
        <v>14.93</v>
      </c>
      <c r="DB2172">
        <f>ROUND((ROUND(AT2172*CZ2172,2)*1.25),2)</f>
        <v>12.5</v>
      </c>
      <c r="DC2172">
        <f>ROUND((ROUND(AT2172*AG2172,2)*1.25),2)</f>
        <v>5.4</v>
      </c>
    </row>
    <row r="2173" spans="1:107">
      <c r="A2173">
        <f>ROW(Source!A2272)</f>
        <v>2272</v>
      </c>
      <c r="B2173">
        <v>36401907</v>
      </c>
      <c r="C2173">
        <v>36410623</v>
      </c>
      <c r="D2173">
        <v>29174500</v>
      </c>
      <c r="E2173">
        <v>1</v>
      </c>
      <c r="F2173">
        <v>1</v>
      </c>
      <c r="G2173">
        <v>1</v>
      </c>
      <c r="H2173">
        <v>2</v>
      </c>
      <c r="I2173" t="s">
        <v>599</v>
      </c>
      <c r="J2173" t="s">
        <v>600</v>
      </c>
      <c r="K2173" t="s">
        <v>601</v>
      </c>
      <c r="L2173">
        <v>1368</v>
      </c>
      <c r="N2173">
        <v>1011</v>
      </c>
      <c r="O2173" t="s">
        <v>520</v>
      </c>
      <c r="P2173" t="s">
        <v>520</v>
      </c>
      <c r="Q2173">
        <v>1</v>
      </c>
      <c r="W2173">
        <v>0</v>
      </c>
      <c r="X2173">
        <v>-239831557</v>
      </c>
      <c r="Y2173">
        <v>0.25</v>
      </c>
      <c r="AA2173">
        <v>0</v>
      </c>
      <c r="AB2173">
        <v>7.33</v>
      </c>
      <c r="AC2173">
        <v>0</v>
      </c>
      <c r="AD2173">
        <v>0</v>
      </c>
      <c r="AE2173">
        <v>0</v>
      </c>
      <c r="AF2173">
        <v>1.95</v>
      </c>
      <c r="AG2173">
        <v>0</v>
      </c>
      <c r="AH2173">
        <v>0</v>
      </c>
      <c r="AI2173">
        <v>1</v>
      </c>
      <c r="AJ2173">
        <v>3.76</v>
      </c>
      <c r="AK2173">
        <v>33.32</v>
      </c>
      <c r="AL2173">
        <v>1</v>
      </c>
      <c r="AN2173">
        <v>0</v>
      </c>
      <c r="AO2173">
        <v>1</v>
      </c>
      <c r="AP2173">
        <v>1</v>
      </c>
      <c r="AQ2173">
        <v>0</v>
      </c>
      <c r="AR2173">
        <v>0</v>
      </c>
      <c r="AS2173" t="s">
        <v>3</v>
      </c>
      <c r="AT2173">
        <v>0.2</v>
      </c>
      <c r="AU2173" t="s">
        <v>133</v>
      </c>
      <c r="AV2173">
        <v>0</v>
      </c>
      <c r="AW2173">
        <v>2</v>
      </c>
      <c r="AX2173">
        <v>36410643</v>
      </c>
      <c r="AY2173">
        <v>1</v>
      </c>
      <c r="AZ2173">
        <v>0</v>
      </c>
      <c r="BA2173">
        <v>2118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CX2173">
        <f>Y2173*Source!I2272</f>
        <v>2.5000000000000001E-2</v>
      </c>
      <c r="CY2173">
        <f>AB2173</f>
        <v>7.33</v>
      </c>
      <c r="CZ2173">
        <f>AF2173</f>
        <v>1.95</v>
      </c>
      <c r="DA2173">
        <f>AJ2173</f>
        <v>3.76</v>
      </c>
      <c r="DB2173">
        <f>ROUND((ROUND(AT2173*CZ2173,2)*1.25),2)</f>
        <v>0.49</v>
      </c>
      <c r="DC2173">
        <f>ROUND((ROUND(AT2173*AG2173,2)*1.25),2)</f>
        <v>0</v>
      </c>
    </row>
    <row r="2174" spans="1:107">
      <c r="A2174">
        <f>ROW(Source!A2272)</f>
        <v>2272</v>
      </c>
      <c r="B2174">
        <v>36401907</v>
      </c>
      <c r="C2174">
        <v>36410623</v>
      </c>
      <c r="D2174">
        <v>29174913</v>
      </c>
      <c r="E2174">
        <v>1</v>
      </c>
      <c r="F2174">
        <v>1</v>
      </c>
      <c r="G2174">
        <v>1</v>
      </c>
      <c r="H2174">
        <v>2</v>
      </c>
      <c r="I2174" t="s">
        <v>531</v>
      </c>
      <c r="J2174" t="s">
        <v>532</v>
      </c>
      <c r="K2174" t="s">
        <v>533</v>
      </c>
      <c r="L2174">
        <v>1368</v>
      </c>
      <c r="N2174">
        <v>1011</v>
      </c>
      <c r="O2174" t="s">
        <v>520</v>
      </c>
      <c r="P2174" t="s">
        <v>520</v>
      </c>
      <c r="Q2174">
        <v>1</v>
      </c>
      <c r="W2174">
        <v>0</v>
      </c>
      <c r="X2174">
        <v>458544584</v>
      </c>
      <c r="Y2174">
        <v>0.48750000000000004</v>
      </c>
      <c r="AA2174">
        <v>0</v>
      </c>
      <c r="AB2174">
        <v>932.72</v>
      </c>
      <c r="AC2174">
        <v>386.51</v>
      </c>
      <c r="AD2174">
        <v>0</v>
      </c>
      <c r="AE2174">
        <v>0</v>
      </c>
      <c r="AF2174">
        <v>87.17</v>
      </c>
      <c r="AG2174">
        <v>11.6</v>
      </c>
      <c r="AH2174">
        <v>0</v>
      </c>
      <c r="AI2174">
        <v>1</v>
      </c>
      <c r="AJ2174">
        <v>10.7</v>
      </c>
      <c r="AK2174">
        <v>33.32</v>
      </c>
      <c r="AL2174">
        <v>1</v>
      </c>
      <c r="AN2174">
        <v>0</v>
      </c>
      <c r="AO2174">
        <v>1</v>
      </c>
      <c r="AP2174">
        <v>1</v>
      </c>
      <c r="AQ2174">
        <v>0</v>
      </c>
      <c r="AR2174">
        <v>0</v>
      </c>
      <c r="AS2174" t="s">
        <v>3</v>
      </c>
      <c r="AT2174">
        <v>0.39</v>
      </c>
      <c r="AU2174" t="s">
        <v>133</v>
      </c>
      <c r="AV2174">
        <v>0</v>
      </c>
      <c r="AW2174">
        <v>2</v>
      </c>
      <c r="AX2174">
        <v>36410644</v>
      </c>
      <c r="AY2174">
        <v>1</v>
      </c>
      <c r="AZ2174">
        <v>0</v>
      </c>
      <c r="BA2174">
        <v>2119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CX2174">
        <f>Y2174*Source!I2272</f>
        <v>4.8750000000000009E-2</v>
      </c>
      <c r="CY2174">
        <f>AB2174</f>
        <v>932.72</v>
      </c>
      <c r="CZ2174">
        <f>AF2174</f>
        <v>87.17</v>
      </c>
      <c r="DA2174">
        <f>AJ2174</f>
        <v>10.7</v>
      </c>
      <c r="DB2174">
        <f>ROUND((ROUND(AT2174*CZ2174,2)*1.25),2)</f>
        <v>42.5</v>
      </c>
      <c r="DC2174">
        <f>ROUND((ROUND(AT2174*AG2174,2)*1.25),2)</f>
        <v>5.65</v>
      </c>
    </row>
    <row r="2175" spans="1:107">
      <c r="A2175">
        <f>ROW(Source!A2272)</f>
        <v>2272</v>
      </c>
      <c r="B2175">
        <v>36401907</v>
      </c>
      <c r="C2175">
        <v>36410623</v>
      </c>
      <c r="D2175">
        <v>29107886</v>
      </c>
      <c r="E2175">
        <v>1</v>
      </c>
      <c r="F2175">
        <v>1</v>
      </c>
      <c r="G2175">
        <v>1</v>
      </c>
      <c r="H2175">
        <v>3</v>
      </c>
      <c r="I2175" t="s">
        <v>841</v>
      </c>
      <c r="J2175" t="s">
        <v>842</v>
      </c>
      <c r="K2175" t="s">
        <v>843</v>
      </c>
      <c r="L2175">
        <v>1348</v>
      </c>
      <c r="N2175">
        <v>1009</v>
      </c>
      <c r="O2175" t="s">
        <v>30</v>
      </c>
      <c r="P2175" t="s">
        <v>30</v>
      </c>
      <c r="Q2175">
        <v>1000</v>
      </c>
      <c r="W2175">
        <v>0</v>
      </c>
      <c r="X2175">
        <v>-719107976</v>
      </c>
      <c r="Y2175">
        <v>1E-3</v>
      </c>
      <c r="AA2175">
        <v>139038.85</v>
      </c>
      <c r="AB2175">
        <v>0</v>
      </c>
      <c r="AC2175">
        <v>0</v>
      </c>
      <c r="AD2175">
        <v>0</v>
      </c>
      <c r="AE2175">
        <v>30029.99</v>
      </c>
      <c r="AF2175">
        <v>0</v>
      </c>
      <c r="AG2175">
        <v>0</v>
      </c>
      <c r="AH2175">
        <v>0</v>
      </c>
      <c r="AI2175">
        <v>4.63</v>
      </c>
      <c r="AJ2175">
        <v>1</v>
      </c>
      <c r="AK2175">
        <v>1</v>
      </c>
      <c r="AL2175">
        <v>1</v>
      </c>
      <c r="AN2175">
        <v>0</v>
      </c>
      <c r="AO2175">
        <v>1</v>
      </c>
      <c r="AP2175">
        <v>0</v>
      </c>
      <c r="AQ2175">
        <v>0</v>
      </c>
      <c r="AR2175">
        <v>0</v>
      </c>
      <c r="AS2175" t="s">
        <v>3</v>
      </c>
      <c r="AT2175">
        <v>1E-3</v>
      </c>
      <c r="AU2175" t="s">
        <v>3</v>
      </c>
      <c r="AV2175">
        <v>0</v>
      </c>
      <c r="AW2175">
        <v>2</v>
      </c>
      <c r="AX2175">
        <v>36410645</v>
      </c>
      <c r="AY2175">
        <v>1</v>
      </c>
      <c r="AZ2175">
        <v>0</v>
      </c>
      <c r="BA2175">
        <v>2120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CX2175">
        <f>Y2175*Source!I2272</f>
        <v>1E-4</v>
      </c>
      <c r="CY2175">
        <f t="shared" ref="CY2175:CY2185" si="347">AA2175</f>
        <v>139038.85</v>
      </c>
      <c r="CZ2175">
        <f t="shared" ref="CZ2175:CZ2185" si="348">AE2175</f>
        <v>30029.99</v>
      </c>
      <c r="DA2175">
        <f t="shared" ref="DA2175:DA2185" si="349">AI2175</f>
        <v>4.63</v>
      </c>
      <c r="DB2175">
        <f t="shared" ref="DB2175:DB2185" si="350">ROUND(ROUND(AT2175*CZ2175,2),2)</f>
        <v>30.03</v>
      </c>
      <c r="DC2175">
        <f t="shared" ref="DC2175:DC2185" si="351">ROUND(ROUND(AT2175*AG2175,2),2)</f>
        <v>0</v>
      </c>
    </row>
    <row r="2176" spans="1:107">
      <c r="A2176">
        <f>ROW(Source!A2272)</f>
        <v>2272</v>
      </c>
      <c r="B2176">
        <v>36401907</v>
      </c>
      <c r="C2176">
        <v>36410623</v>
      </c>
      <c r="D2176">
        <v>29110398</v>
      </c>
      <c r="E2176">
        <v>1</v>
      </c>
      <c r="F2176">
        <v>1</v>
      </c>
      <c r="G2176">
        <v>1</v>
      </c>
      <c r="H2176">
        <v>3</v>
      </c>
      <c r="I2176" t="s">
        <v>844</v>
      </c>
      <c r="J2176" t="s">
        <v>845</v>
      </c>
      <c r="K2176" t="s">
        <v>846</v>
      </c>
      <c r="L2176">
        <v>1348</v>
      </c>
      <c r="N2176">
        <v>1009</v>
      </c>
      <c r="O2176" t="s">
        <v>30</v>
      </c>
      <c r="P2176" t="s">
        <v>30</v>
      </c>
      <c r="Q2176">
        <v>1000</v>
      </c>
      <c r="W2176">
        <v>0</v>
      </c>
      <c r="X2176">
        <v>-1693990939</v>
      </c>
      <c r="Y2176">
        <v>4.0000000000000002E-4</v>
      </c>
      <c r="AA2176">
        <v>51858.14</v>
      </c>
      <c r="AB2176">
        <v>0</v>
      </c>
      <c r="AC2176">
        <v>0</v>
      </c>
      <c r="AD2176">
        <v>0</v>
      </c>
      <c r="AE2176">
        <v>15118.99</v>
      </c>
      <c r="AF2176">
        <v>0</v>
      </c>
      <c r="AG2176">
        <v>0</v>
      </c>
      <c r="AH2176">
        <v>0</v>
      </c>
      <c r="AI2176">
        <v>3.43</v>
      </c>
      <c r="AJ2176">
        <v>1</v>
      </c>
      <c r="AK2176">
        <v>1</v>
      </c>
      <c r="AL2176">
        <v>1</v>
      </c>
      <c r="AN2176">
        <v>0</v>
      </c>
      <c r="AO2176">
        <v>1</v>
      </c>
      <c r="AP2176">
        <v>0</v>
      </c>
      <c r="AQ2176">
        <v>0</v>
      </c>
      <c r="AR2176">
        <v>0</v>
      </c>
      <c r="AS2176" t="s">
        <v>3</v>
      </c>
      <c r="AT2176">
        <v>4.0000000000000002E-4</v>
      </c>
      <c r="AU2176" t="s">
        <v>3</v>
      </c>
      <c r="AV2176">
        <v>0</v>
      </c>
      <c r="AW2176">
        <v>2</v>
      </c>
      <c r="AX2176">
        <v>36410646</v>
      </c>
      <c r="AY2176">
        <v>1</v>
      </c>
      <c r="AZ2176">
        <v>0</v>
      </c>
      <c r="BA2176">
        <v>2121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CX2176">
        <f>Y2176*Source!I2272</f>
        <v>4.0000000000000003E-5</v>
      </c>
      <c r="CY2176">
        <f t="shared" si="347"/>
        <v>51858.14</v>
      </c>
      <c r="CZ2176">
        <f t="shared" si="348"/>
        <v>15118.99</v>
      </c>
      <c r="DA2176">
        <f t="shared" si="349"/>
        <v>3.43</v>
      </c>
      <c r="DB2176">
        <f t="shared" si="350"/>
        <v>6.05</v>
      </c>
      <c r="DC2176">
        <f t="shared" si="351"/>
        <v>0</v>
      </c>
    </row>
    <row r="2177" spans="1:107">
      <c r="A2177">
        <f>ROW(Source!A2272)</f>
        <v>2272</v>
      </c>
      <c r="B2177">
        <v>36401907</v>
      </c>
      <c r="C2177">
        <v>36410623</v>
      </c>
      <c r="D2177">
        <v>29110573</v>
      </c>
      <c r="E2177">
        <v>1</v>
      </c>
      <c r="F2177">
        <v>1</v>
      </c>
      <c r="G2177">
        <v>1</v>
      </c>
      <c r="H2177">
        <v>3</v>
      </c>
      <c r="I2177" t="s">
        <v>847</v>
      </c>
      <c r="J2177" t="s">
        <v>848</v>
      </c>
      <c r="K2177" t="s">
        <v>849</v>
      </c>
      <c r="L2177">
        <v>1348</v>
      </c>
      <c r="N2177">
        <v>1009</v>
      </c>
      <c r="O2177" t="s">
        <v>30</v>
      </c>
      <c r="P2177" t="s">
        <v>30</v>
      </c>
      <c r="Q2177">
        <v>1000</v>
      </c>
      <c r="W2177">
        <v>0</v>
      </c>
      <c r="X2177">
        <v>-1393116995</v>
      </c>
      <c r="Y2177">
        <v>2.0000000000000001E-4</v>
      </c>
      <c r="AA2177">
        <v>66613.5</v>
      </c>
      <c r="AB2177">
        <v>0</v>
      </c>
      <c r="AC2177">
        <v>0</v>
      </c>
      <c r="AD2177">
        <v>0</v>
      </c>
      <c r="AE2177">
        <v>16950</v>
      </c>
      <c r="AF2177">
        <v>0</v>
      </c>
      <c r="AG2177">
        <v>0</v>
      </c>
      <c r="AH2177">
        <v>0</v>
      </c>
      <c r="AI2177">
        <v>3.93</v>
      </c>
      <c r="AJ2177">
        <v>1</v>
      </c>
      <c r="AK2177">
        <v>1</v>
      </c>
      <c r="AL2177">
        <v>1</v>
      </c>
      <c r="AN2177">
        <v>0</v>
      </c>
      <c r="AO2177">
        <v>1</v>
      </c>
      <c r="AP2177">
        <v>0</v>
      </c>
      <c r="AQ2177">
        <v>0</v>
      </c>
      <c r="AR2177">
        <v>0</v>
      </c>
      <c r="AS2177" t="s">
        <v>3</v>
      </c>
      <c r="AT2177">
        <v>2.0000000000000001E-4</v>
      </c>
      <c r="AU2177" t="s">
        <v>3</v>
      </c>
      <c r="AV2177">
        <v>0</v>
      </c>
      <c r="AW2177">
        <v>2</v>
      </c>
      <c r="AX2177">
        <v>36410647</v>
      </c>
      <c r="AY2177">
        <v>1</v>
      </c>
      <c r="AZ2177">
        <v>0</v>
      </c>
      <c r="BA2177">
        <v>2122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CX2177">
        <f>Y2177*Source!I2272</f>
        <v>2.0000000000000002E-5</v>
      </c>
      <c r="CY2177">
        <f t="shared" si="347"/>
        <v>66613.5</v>
      </c>
      <c r="CZ2177">
        <f t="shared" si="348"/>
        <v>16950</v>
      </c>
      <c r="DA2177">
        <f t="shared" si="349"/>
        <v>3.93</v>
      </c>
      <c r="DB2177">
        <f t="shared" si="350"/>
        <v>3.39</v>
      </c>
      <c r="DC2177">
        <f t="shared" si="351"/>
        <v>0</v>
      </c>
    </row>
    <row r="2178" spans="1:107">
      <c r="A2178">
        <f>ROW(Source!A2272)</f>
        <v>2272</v>
      </c>
      <c r="B2178">
        <v>36401907</v>
      </c>
      <c r="C2178">
        <v>36410623</v>
      </c>
      <c r="D2178">
        <v>29110148</v>
      </c>
      <c r="E2178">
        <v>1</v>
      </c>
      <c r="F2178">
        <v>1</v>
      </c>
      <c r="G2178">
        <v>1</v>
      </c>
      <c r="H2178">
        <v>3</v>
      </c>
      <c r="I2178" t="s">
        <v>850</v>
      </c>
      <c r="J2178" t="s">
        <v>851</v>
      </c>
      <c r="K2178" t="s">
        <v>852</v>
      </c>
      <c r="L2178">
        <v>1346</v>
      </c>
      <c r="N2178">
        <v>1009</v>
      </c>
      <c r="O2178" t="s">
        <v>160</v>
      </c>
      <c r="P2178" t="s">
        <v>160</v>
      </c>
      <c r="Q2178">
        <v>1</v>
      </c>
      <c r="W2178">
        <v>0</v>
      </c>
      <c r="X2178">
        <v>-1358070757</v>
      </c>
      <c r="Y2178">
        <v>0.8</v>
      </c>
      <c r="AA2178">
        <v>75.47</v>
      </c>
      <c r="AB2178">
        <v>0</v>
      </c>
      <c r="AC2178">
        <v>0</v>
      </c>
      <c r="AD2178">
        <v>0</v>
      </c>
      <c r="AE2178">
        <v>13.55</v>
      </c>
      <c r="AF2178">
        <v>0</v>
      </c>
      <c r="AG2178">
        <v>0</v>
      </c>
      <c r="AH2178">
        <v>0</v>
      </c>
      <c r="AI2178">
        <v>5.57</v>
      </c>
      <c r="AJ2178">
        <v>1</v>
      </c>
      <c r="AK2178">
        <v>1</v>
      </c>
      <c r="AL2178">
        <v>1</v>
      </c>
      <c r="AN2178">
        <v>0</v>
      </c>
      <c r="AO2178">
        <v>1</v>
      </c>
      <c r="AP2178">
        <v>0</v>
      </c>
      <c r="AQ2178">
        <v>0</v>
      </c>
      <c r="AR2178">
        <v>0</v>
      </c>
      <c r="AS2178" t="s">
        <v>3</v>
      </c>
      <c r="AT2178">
        <v>0.8</v>
      </c>
      <c r="AU2178" t="s">
        <v>3</v>
      </c>
      <c r="AV2178">
        <v>0</v>
      </c>
      <c r="AW2178">
        <v>2</v>
      </c>
      <c r="AX2178">
        <v>36410648</v>
      </c>
      <c r="AY2178">
        <v>1</v>
      </c>
      <c r="AZ2178">
        <v>0</v>
      </c>
      <c r="BA2178">
        <v>2123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CX2178">
        <f>Y2178*Source!I2272</f>
        <v>8.0000000000000016E-2</v>
      </c>
      <c r="CY2178">
        <f t="shared" si="347"/>
        <v>75.47</v>
      </c>
      <c r="CZ2178">
        <f t="shared" si="348"/>
        <v>13.55</v>
      </c>
      <c r="DA2178">
        <f t="shared" si="349"/>
        <v>5.57</v>
      </c>
      <c r="DB2178">
        <f t="shared" si="350"/>
        <v>10.84</v>
      </c>
      <c r="DC2178">
        <f t="shared" si="351"/>
        <v>0</v>
      </c>
    </row>
    <row r="2179" spans="1:107">
      <c r="A2179">
        <f>ROW(Source!A2272)</f>
        <v>2272</v>
      </c>
      <c r="B2179">
        <v>36401907</v>
      </c>
      <c r="C2179">
        <v>36410623</v>
      </c>
      <c r="D2179">
        <v>29107963</v>
      </c>
      <c r="E2179">
        <v>1</v>
      </c>
      <c r="F2179">
        <v>1</v>
      </c>
      <c r="G2179">
        <v>1</v>
      </c>
      <c r="H2179">
        <v>3</v>
      </c>
      <c r="I2179" t="s">
        <v>853</v>
      </c>
      <c r="J2179" t="s">
        <v>854</v>
      </c>
      <c r="K2179" t="s">
        <v>855</v>
      </c>
      <c r="L2179">
        <v>1346</v>
      </c>
      <c r="N2179">
        <v>1009</v>
      </c>
      <c r="O2179" t="s">
        <v>160</v>
      </c>
      <c r="P2179" t="s">
        <v>160</v>
      </c>
      <c r="Q2179">
        <v>1</v>
      </c>
      <c r="W2179">
        <v>0</v>
      </c>
      <c r="X2179">
        <v>-319904754</v>
      </c>
      <c r="Y2179">
        <v>0.04</v>
      </c>
      <c r="AA2179">
        <v>77.56</v>
      </c>
      <c r="AB2179">
        <v>0</v>
      </c>
      <c r="AC2179">
        <v>0</v>
      </c>
      <c r="AD2179">
        <v>0</v>
      </c>
      <c r="AE2179">
        <v>37.29</v>
      </c>
      <c r="AF2179">
        <v>0</v>
      </c>
      <c r="AG2179">
        <v>0</v>
      </c>
      <c r="AH2179">
        <v>0</v>
      </c>
      <c r="AI2179">
        <v>2.08</v>
      </c>
      <c r="AJ2179">
        <v>1</v>
      </c>
      <c r="AK2179">
        <v>1</v>
      </c>
      <c r="AL2179">
        <v>1</v>
      </c>
      <c r="AN2179">
        <v>0</v>
      </c>
      <c r="AO2179">
        <v>1</v>
      </c>
      <c r="AP2179">
        <v>0</v>
      </c>
      <c r="AQ2179">
        <v>0</v>
      </c>
      <c r="AR2179">
        <v>0</v>
      </c>
      <c r="AS2179" t="s">
        <v>3</v>
      </c>
      <c r="AT2179">
        <v>0.04</v>
      </c>
      <c r="AU2179" t="s">
        <v>3</v>
      </c>
      <c r="AV2179">
        <v>0</v>
      </c>
      <c r="AW2179">
        <v>2</v>
      </c>
      <c r="AX2179">
        <v>36410649</v>
      </c>
      <c r="AY2179">
        <v>1</v>
      </c>
      <c r="AZ2179">
        <v>0</v>
      </c>
      <c r="BA2179">
        <v>2124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CX2179">
        <f>Y2179*Source!I2272</f>
        <v>4.0000000000000001E-3</v>
      </c>
      <c r="CY2179">
        <f t="shared" si="347"/>
        <v>77.56</v>
      </c>
      <c r="CZ2179">
        <f t="shared" si="348"/>
        <v>37.29</v>
      </c>
      <c r="DA2179">
        <f t="shared" si="349"/>
        <v>2.08</v>
      </c>
      <c r="DB2179">
        <f t="shared" si="350"/>
        <v>1.49</v>
      </c>
      <c r="DC2179">
        <f t="shared" si="351"/>
        <v>0</v>
      </c>
    </row>
    <row r="2180" spans="1:107">
      <c r="A2180">
        <f>ROW(Source!A2272)</f>
        <v>2272</v>
      </c>
      <c r="B2180">
        <v>36401907</v>
      </c>
      <c r="C2180">
        <v>36410623</v>
      </c>
      <c r="D2180">
        <v>29107847</v>
      </c>
      <c r="E2180">
        <v>1</v>
      </c>
      <c r="F2180">
        <v>1</v>
      </c>
      <c r="G2180">
        <v>1</v>
      </c>
      <c r="H2180">
        <v>3</v>
      </c>
      <c r="I2180" t="s">
        <v>856</v>
      </c>
      <c r="J2180" t="s">
        <v>857</v>
      </c>
      <c r="K2180" t="s">
        <v>858</v>
      </c>
      <c r="L2180">
        <v>1346</v>
      </c>
      <c r="N2180">
        <v>1009</v>
      </c>
      <c r="O2180" t="s">
        <v>160</v>
      </c>
      <c r="P2180" t="s">
        <v>160</v>
      </c>
      <c r="Q2180">
        <v>1</v>
      </c>
      <c r="W2180">
        <v>0</v>
      </c>
      <c r="X2180">
        <v>557101164</v>
      </c>
      <c r="Y2180">
        <v>4</v>
      </c>
      <c r="AA2180">
        <v>43.82</v>
      </c>
      <c r="AB2180">
        <v>0</v>
      </c>
      <c r="AC2180">
        <v>0</v>
      </c>
      <c r="AD2180">
        <v>0</v>
      </c>
      <c r="AE2180">
        <v>9.61</v>
      </c>
      <c r="AF2180">
        <v>0</v>
      </c>
      <c r="AG2180">
        <v>0</v>
      </c>
      <c r="AH2180">
        <v>0</v>
      </c>
      <c r="AI2180">
        <v>4.5599999999999996</v>
      </c>
      <c r="AJ2180">
        <v>1</v>
      </c>
      <c r="AK2180">
        <v>1</v>
      </c>
      <c r="AL2180">
        <v>1</v>
      </c>
      <c r="AN2180">
        <v>0</v>
      </c>
      <c r="AO2180">
        <v>1</v>
      </c>
      <c r="AP2180">
        <v>0</v>
      </c>
      <c r="AQ2180">
        <v>0</v>
      </c>
      <c r="AR2180">
        <v>0</v>
      </c>
      <c r="AS2180" t="s">
        <v>3</v>
      </c>
      <c r="AT2180">
        <v>4</v>
      </c>
      <c r="AU2180" t="s">
        <v>3</v>
      </c>
      <c r="AV2180">
        <v>0</v>
      </c>
      <c r="AW2180">
        <v>2</v>
      </c>
      <c r="AX2180">
        <v>36410650</v>
      </c>
      <c r="AY2180">
        <v>1</v>
      </c>
      <c r="AZ2180">
        <v>0</v>
      </c>
      <c r="BA2180">
        <v>2125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CX2180">
        <f>Y2180*Source!I2272</f>
        <v>0.4</v>
      </c>
      <c r="CY2180">
        <f t="shared" si="347"/>
        <v>43.82</v>
      </c>
      <c r="CZ2180">
        <f t="shared" si="348"/>
        <v>9.61</v>
      </c>
      <c r="DA2180">
        <f t="shared" si="349"/>
        <v>4.5599999999999996</v>
      </c>
      <c r="DB2180">
        <f t="shared" si="350"/>
        <v>38.44</v>
      </c>
      <c r="DC2180">
        <f t="shared" si="351"/>
        <v>0</v>
      </c>
    </row>
    <row r="2181" spans="1:107">
      <c r="A2181">
        <f>ROW(Source!A2272)</f>
        <v>2272</v>
      </c>
      <c r="B2181">
        <v>36401907</v>
      </c>
      <c r="C2181">
        <v>36410623</v>
      </c>
      <c r="D2181">
        <v>29114694</v>
      </c>
      <c r="E2181">
        <v>1</v>
      </c>
      <c r="F2181">
        <v>1</v>
      </c>
      <c r="G2181">
        <v>1</v>
      </c>
      <c r="H2181">
        <v>3</v>
      </c>
      <c r="I2181" t="s">
        <v>859</v>
      </c>
      <c r="J2181" t="s">
        <v>860</v>
      </c>
      <c r="K2181" t="s">
        <v>861</v>
      </c>
      <c r="L2181">
        <v>1348</v>
      </c>
      <c r="N2181">
        <v>1009</v>
      </c>
      <c r="O2181" t="s">
        <v>30</v>
      </c>
      <c r="P2181" t="s">
        <v>30</v>
      </c>
      <c r="Q2181">
        <v>1000</v>
      </c>
      <c r="W2181">
        <v>0</v>
      </c>
      <c r="X2181">
        <v>-826559280</v>
      </c>
      <c r="Y2181">
        <v>5.0000000000000001E-4</v>
      </c>
      <c r="AA2181">
        <v>102796.02</v>
      </c>
      <c r="AB2181">
        <v>0</v>
      </c>
      <c r="AC2181">
        <v>0</v>
      </c>
      <c r="AD2181">
        <v>0</v>
      </c>
      <c r="AE2181">
        <v>12429.99</v>
      </c>
      <c r="AF2181">
        <v>0</v>
      </c>
      <c r="AG2181">
        <v>0</v>
      </c>
      <c r="AH2181">
        <v>0</v>
      </c>
      <c r="AI2181">
        <v>8.27</v>
      </c>
      <c r="AJ2181">
        <v>1</v>
      </c>
      <c r="AK2181">
        <v>1</v>
      </c>
      <c r="AL2181">
        <v>1</v>
      </c>
      <c r="AN2181">
        <v>0</v>
      </c>
      <c r="AO2181">
        <v>1</v>
      </c>
      <c r="AP2181">
        <v>0</v>
      </c>
      <c r="AQ2181">
        <v>0</v>
      </c>
      <c r="AR2181">
        <v>0</v>
      </c>
      <c r="AS2181" t="s">
        <v>3</v>
      </c>
      <c r="AT2181">
        <v>5.0000000000000001E-4</v>
      </c>
      <c r="AU2181" t="s">
        <v>3</v>
      </c>
      <c r="AV2181">
        <v>0</v>
      </c>
      <c r="AW2181">
        <v>2</v>
      </c>
      <c r="AX2181">
        <v>36410651</v>
      </c>
      <c r="AY2181">
        <v>1</v>
      </c>
      <c r="AZ2181">
        <v>0</v>
      </c>
      <c r="BA2181">
        <v>2126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CX2181">
        <f>Y2181*Source!I2272</f>
        <v>5.0000000000000002E-5</v>
      </c>
      <c r="CY2181">
        <f t="shared" si="347"/>
        <v>102796.02</v>
      </c>
      <c r="CZ2181">
        <f t="shared" si="348"/>
        <v>12429.99</v>
      </c>
      <c r="DA2181">
        <f t="shared" si="349"/>
        <v>8.27</v>
      </c>
      <c r="DB2181">
        <f t="shared" si="350"/>
        <v>6.21</v>
      </c>
      <c r="DC2181">
        <f t="shared" si="351"/>
        <v>0</v>
      </c>
    </row>
    <row r="2182" spans="1:107">
      <c r="A2182">
        <f>ROW(Source!A2272)</f>
        <v>2272</v>
      </c>
      <c r="B2182">
        <v>36401907</v>
      </c>
      <c r="C2182">
        <v>36410623</v>
      </c>
      <c r="D2182">
        <v>29114473</v>
      </c>
      <c r="E2182">
        <v>1</v>
      </c>
      <c r="F2182">
        <v>1</v>
      </c>
      <c r="G2182">
        <v>1</v>
      </c>
      <c r="H2182">
        <v>3</v>
      </c>
      <c r="I2182" t="s">
        <v>862</v>
      </c>
      <c r="J2182" t="s">
        <v>863</v>
      </c>
      <c r="K2182" t="s">
        <v>864</v>
      </c>
      <c r="L2182">
        <v>1358</v>
      </c>
      <c r="N2182">
        <v>1010</v>
      </c>
      <c r="O2182" t="s">
        <v>605</v>
      </c>
      <c r="P2182" t="s">
        <v>605</v>
      </c>
      <c r="Q2182">
        <v>10</v>
      </c>
      <c r="W2182">
        <v>0</v>
      </c>
      <c r="X2182">
        <v>84558108</v>
      </c>
      <c r="Y2182">
        <v>4</v>
      </c>
      <c r="AA2182">
        <v>2.2599999999999998</v>
      </c>
      <c r="AB2182">
        <v>0</v>
      </c>
      <c r="AC2182">
        <v>0</v>
      </c>
      <c r="AD2182">
        <v>0</v>
      </c>
      <c r="AE2182">
        <v>1.79</v>
      </c>
      <c r="AF2182">
        <v>0</v>
      </c>
      <c r="AG2182">
        <v>0</v>
      </c>
      <c r="AH2182">
        <v>0</v>
      </c>
      <c r="AI2182">
        <v>1.26</v>
      </c>
      <c r="AJ2182">
        <v>1</v>
      </c>
      <c r="AK2182">
        <v>1</v>
      </c>
      <c r="AL2182">
        <v>1</v>
      </c>
      <c r="AN2182">
        <v>0</v>
      </c>
      <c r="AO2182">
        <v>1</v>
      </c>
      <c r="AP2182">
        <v>0</v>
      </c>
      <c r="AQ2182">
        <v>0</v>
      </c>
      <c r="AR2182">
        <v>0</v>
      </c>
      <c r="AS2182" t="s">
        <v>3</v>
      </c>
      <c r="AT2182">
        <v>4</v>
      </c>
      <c r="AU2182" t="s">
        <v>3</v>
      </c>
      <c r="AV2182">
        <v>0</v>
      </c>
      <c r="AW2182">
        <v>2</v>
      </c>
      <c r="AX2182">
        <v>36410652</v>
      </c>
      <c r="AY2182">
        <v>1</v>
      </c>
      <c r="AZ2182">
        <v>0</v>
      </c>
      <c r="BA2182">
        <v>2127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CX2182">
        <f>Y2182*Source!I2272</f>
        <v>0.4</v>
      </c>
      <c r="CY2182">
        <f t="shared" si="347"/>
        <v>2.2599999999999998</v>
      </c>
      <c r="CZ2182">
        <f t="shared" si="348"/>
        <v>1.79</v>
      </c>
      <c r="DA2182">
        <f t="shared" si="349"/>
        <v>1.26</v>
      </c>
      <c r="DB2182">
        <f t="shared" si="350"/>
        <v>7.16</v>
      </c>
      <c r="DC2182">
        <f t="shared" si="351"/>
        <v>0</v>
      </c>
    </row>
    <row r="2183" spans="1:107">
      <c r="A2183">
        <f>ROW(Source!A2272)</f>
        <v>2272</v>
      </c>
      <c r="B2183">
        <v>36401907</v>
      </c>
      <c r="C2183">
        <v>36410623</v>
      </c>
      <c r="D2183">
        <v>29122326</v>
      </c>
      <c r="E2183">
        <v>1</v>
      </c>
      <c r="F2183">
        <v>1</v>
      </c>
      <c r="G2183">
        <v>1</v>
      </c>
      <c r="H2183">
        <v>3</v>
      </c>
      <c r="I2183" t="s">
        <v>865</v>
      </c>
      <c r="J2183" t="s">
        <v>866</v>
      </c>
      <c r="K2183" t="s">
        <v>867</v>
      </c>
      <c r="L2183">
        <v>1348</v>
      </c>
      <c r="N2183">
        <v>1009</v>
      </c>
      <c r="O2183" t="s">
        <v>30</v>
      </c>
      <c r="P2183" t="s">
        <v>30</v>
      </c>
      <c r="Q2183">
        <v>1000</v>
      </c>
      <c r="W2183">
        <v>0</v>
      </c>
      <c r="X2183">
        <v>-428454134</v>
      </c>
      <c r="Y2183">
        <v>8.0000000000000004E-4</v>
      </c>
      <c r="AA2183">
        <v>315030.99</v>
      </c>
      <c r="AB2183">
        <v>0</v>
      </c>
      <c r="AC2183">
        <v>0</v>
      </c>
      <c r="AD2183">
        <v>0</v>
      </c>
      <c r="AE2183">
        <v>12329.98</v>
      </c>
      <c r="AF2183">
        <v>0</v>
      </c>
      <c r="AG2183">
        <v>0</v>
      </c>
      <c r="AH2183">
        <v>0</v>
      </c>
      <c r="AI2183">
        <v>25.55</v>
      </c>
      <c r="AJ2183">
        <v>1</v>
      </c>
      <c r="AK2183">
        <v>1</v>
      </c>
      <c r="AL2183">
        <v>1</v>
      </c>
      <c r="AN2183">
        <v>0</v>
      </c>
      <c r="AO2183">
        <v>1</v>
      </c>
      <c r="AP2183">
        <v>0</v>
      </c>
      <c r="AQ2183">
        <v>0</v>
      </c>
      <c r="AR2183">
        <v>0</v>
      </c>
      <c r="AS2183" t="s">
        <v>3</v>
      </c>
      <c r="AT2183">
        <v>8.0000000000000004E-4</v>
      </c>
      <c r="AU2183" t="s">
        <v>3</v>
      </c>
      <c r="AV2183">
        <v>0</v>
      </c>
      <c r="AW2183">
        <v>2</v>
      </c>
      <c r="AX2183">
        <v>36410653</v>
      </c>
      <c r="AY2183">
        <v>1</v>
      </c>
      <c r="AZ2183">
        <v>0</v>
      </c>
      <c r="BA2183">
        <v>2128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CX2183">
        <f>Y2183*Source!I2272</f>
        <v>8.0000000000000007E-5</v>
      </c>
      <c r="CY2183">
        <f t="shared" si="347"/>
        <v>315030.99</v>
      </c>
      <c r="CZ2183">
        <f t="shared" si="348"/>
        <v>12329.98</v>
      </c>
      <c r="DA2183">
        <f t="shared" si="349"/>
        <v>25.55</v>
      </c>
      <c r="DB2183">
        <f t="shared" si="350"/>
        <v>9.86</v>
      </c>
      <c r="DC2183">
        <f t="shared" si="351"/>
        <v>0</v>
      </c>
    </row>
    <row r="2184" spans="1:107">
      <c r="A2184">
        <f>ROW(Source!A2272)</f>
        <v>2272</v>
      </c>
      <c r="B2184">
        <v>36401907</v>
      </c>
      <c r="C2184">
        <v>36410623</v>
      </c>
      <c r="D2184">
        <v>29142044</v>
      </c>
      <c r="E2184">
        <v>1</v>
      </c>
      <c r="F2184">
        <v>1</v>
      </c>
      <c r="G2184">
        <v>1</v>
      </c>
      <c r="H2184">
        <v>3</v>
      </c>
      <c r="I2184" t="s">
        <v>868</v>
      </c>
      <c r="J2184" t="s">
        <v>869</v>
      </c>
      <c r="K2184" t="s">
        <v>870</v>
      </c>
      <c r="L2184">
        <v>1035</v>
      </c>
      <c r="N2184">
        <v>1013</v>
      </c>
      <c r="O2184" t="s">
        <v>170</v>
      </c>
      <c r="P2184" t="s">
        <v>170</v>
      </c>
      <c r="Q2184">
        <v>1</v>
      </c>
      <c r="W2184">
        <v>0</v>
      </c>
      <c r="X2184">
        <v>1628522888</v>
      </c>
      <c r="Y2184">
        <v>10</v>
      </c>
      <c r="AA2184">
        <v>3377.16</v>
      </c>
      <c r="AB2184">
        <v>0</v>
      </c>
      <c r="AC2184">
        <v>0</v>
      </c>
      <c r="AD2184">
        <v>0</v>
      </c>
      <c r="AE2184">
        <v>318</v>
      </c>
      <c r="AF2184">
        <v>0</v>
      </c>
      <c r="AG2184">
        <v>0</v>
      </c>
      <c r="AH2184">
        <v>0</v>
      </c>
      <c r="AI2184">
        <v>10.62</v>
      </c>
      <c r="AJ2184">
        <v>1</v>
      </c>
      <c r="AK2184">
        <v>1</v>
      </c>
      <c r="AL2184">
        <v>1</v>
      </c>
      <c r="AN2184">
        <v>0</v>
      </c>
      <c r="AO2184">
        <v>1</v>
      </c>
      <c r="AP2184">
        <v>0</v>
      </c>
      <c r="AQ2184">
        <v>0</v>
      </c>
      <c r="AR2184">
        <v>0</v>
      </c>
      <c r="AS2184" t="s">
        <v>3</v>
      </c>
      <c r="AT2184">
        <v>10</v>
      </c>
      <c r="AU2184" t="s">
        <v>3</v>
      </c>
      <c r="AV2184">
        <v>0</v>
      </c>
      <c r="AW2184">
        <v>2</v>
      </c>
      <c r="AX2184">
        <v>36410654</v>
      </c>
      <c r="AY2184">
        <v>1</v>
      </c>
      <c r="AZ2184">
        <v>0</v>
      </c>
      <c r="BA2184">
        <v>2129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CX2184">
        <f>Y2184*Source!I2272</f>
        <v>1</v>
      </c>
      <c r="CY2184">
        <f t="shared" si="347"/>
        <v>3377.16</v>
      </c>
      <c r="CZ2184">
        <f t="shared" si="348"/>
        <v>318</v>
      </c>
      <c r="DA2184">
        <f t="shared" si="349"/>
        <v>10.62</v>
      </c>
      <c r="DB2184">
        <f t="shared" si="350"/>
        <v>3180</v>
      </c>
      <c r="DC2184">
        <f t="shared" si="351"/>
        <v>0</v>
      </c>
    </row>
    <row r="2185" spans="1:107">
      <c r="A2185">
        <f>ROW(Source!A2272)</f>
        <v>2272</v>
      </c>
      <c r="B2185">
        <v>36401907</v>
      </c>
      <c r="C2185">
        <v>36410623</v>
      </c>
      <c r="D2185">
        <v>29166036</v>
      </c>
      <c r="E2185">
        <v>1</v>
      </c>
      <c r="F2185">
        <v>1</v>
      </c>
      <c r="G2185">
        <v>1</v>
      </c>
      <c r="H2185">
        <v>3</v>
      </c>
      <c r="I2185" t="s">
        <v>871</v>
      </c>
      <c r="J2185" t="s">
        <v>872</v>
      </c>
      <c r="K2185" t="s">
        <v>873</v>
      </c>
      <c r="L2185">
        <v>1346</v>
      </c>
      <c r="N2185">
        <v>1009</v>
      </c>
      <c r="O2185" t="s">
        <v>160</v>
      </c>
      <c r="P2185" t="s">
        <v>160</v>
      </c>
      <c r="Q2185">
        <v>1</v>
      </c>
      <c r="W2185">
        <v>0</v>
      </c>
      <c r="X2185">
        <v>1980390282</v>
      </c>
      <c r="Y2185">
        <v>20</v>
      </c>
      <c r="AA2185">
        <v>33.07</v>
      </c>
      <c r="AB2185">
        <v>0</v>
      </c>
      <c r="AC2185">
        <v>0</v>
      </c>
      <c r="AD2185">
        <v>0</v>
      </c>
      <c r="AE2185">
        <v>6.79</v>
      </c>
      <c r="AF2185">
        <v>0</v>
      </c>
      <c r="AG2185">
        <v>0</v>
      </c>
      <c r="AH2185">
        <v>0</v>
      </c>
      <c r="AI2185">
        <v>4.87</v>
      </c>
      <c r="AJ2185">
        <v>1</v>
      </c>
      <c r="AK2185">
        <v>1</v>
      </c>
      <c r="AL2185">
        <v>1</v>
      </c>
      <c r="AN2185">
        <v>0</v>
      </c>
      <c r="AO2185">
        <v>1</v>
      </c>
      <c r="AP2185">
        <v>0</v>
      </c>
      <c r="AQ2185">
        <v>0</v>
      </c>
      <c r="AR2185">
        <v>0</v>
      </c>
      <c r="AS2185" t="s">
        <v>3</v>
      </c>
      <c r="AT2185">
        <v>20</v>
      </c>
      <c r="AU2185" t="s">
        <v>3</v>
      </c>
      <c r="AV2185">
        <v>0</v>
      </c>
      <c r="AW2185">
        <v>2</v>
      </c>
      <c r="AX2185">
        <v>36410655</v>
      </c>
      <c r="AY2185">
        <v>1</v>
      </c>
      <c r="AZ2185">
        <v>0</v>
      </c>
      <c r="BA2185">
        <v>2130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CX2185">
        <f>Y2185*Source!I2272</f>
        <v>2</v>
      </c>
      <c r="CY2185">
        <f t="shared" si="347"/>
        <v>33.07</v>
      </c>
      <c r="CZ2185">
        <f t="shared" si="348"/>
        <v>6.79</v>
      </c>
      <c r="DA2185">
        <f t="shared" si="349"/>
        <v>4.87</v>
      </c>
      <c r="DB2185">
        <f t="shared" si="350"/>
        <v>135.80000000000001</v>
      </c>
      <c r="DC2185">
        <f t="shared" si="351"/>
        <v>0</v>
      </c>
    </row>
    <row r="2186" spans="1:107">
      <c r="A2186">
        <f>ROW(Source!A2273)</f>
        <v>2273</v>
      </c>
      <c r="B2186">
        <v>36401907</v>
      </c>
      <c r="C2186">
        <v>36410656</v>
      </c>
      <c r="D2186">
        <v>18411117</v>
      </c>
      <c r="E2186">
        <v>1</v>
      </c>
      <c r="F2186">
        <v>1</v>
      </c>
      <c r="G2186">
        <v>1</v>
      </c>
      <c r="H2186">
        <v>1</v>
      </c>
      <c r="I2186" t="s">
        <v>774</v>
      </c>
      <c r="J2186" t="s">
        <v>3</v>
      </c>
      <c r="K2186" t="s">
        <v>775</v>
      </c>
      <c r="L2186">
        <v>1369</v>
      </c>
      <c r="N2186">
        <v>1013</v>
      </c>
      <c r="O2186" t="s">
        <v>514</v>
      </c>
      <c r="P2186" t="s">
        <v>514</v>
      </c>
      <c r="Q2186">
        <v>1</v>
      </c>
      <c r="W2186">
        <v>0</v>
      </c>
      <c r="X2186">
        <v>-1739886638</v>
      </c>
      <c r="Y2186">
        <v>24.897499999999997</v>
      </c>
      <c r="AA2186">
        <v>0</v>
      </c>
      <c r="AB2186">
        <v>0</v>
      </c>
      <c r="AC2186">
        <v>0</v>
      </c>
      <c r="AD2186">
        <v>307.27</v>
      </c>
      <c r="AE2186">
        <v>0</v>
      </c>
      <c r="AF2186">
        <v>0</v>
      </c>
      <c r="AG2186">
        <v>0</v>
      </c>
      <c r="AH2186">
        <v>307.27</v>
      </c>
      <c r="AI2186">
        <v>1</v>
      </c>
      <c r="AJ2186">
        <v>1</v>
      </c>
      <c r="AK2186">
        <v>1</v>
      </c>
      <c r="AL2186">
        <v>1</v>
      </c>
      <c r="AN2186">
        <v>0</v>
      </c>
      <c r="AO2186">
        <v>1</v>
      </c>
      <c r="AP2186">
        <v>1</v>
      </c>
      <c r="AQ2186">
        <v>0</v>
      </c>
      <c r="AR2186">
        <v>0</v>
      </c>
      <c r="AS2186" t="s">
        <v>3</v>
      </c>
      <c r="AT2186">
        <v>21.65</v>
      </c>
      <c r="AU2186" t="s">
        <v>134</v>
      </c>
      <c r="AV2186">
        <v>1</v>
      </c>
      <c r="AW2186">
        <v>2</v>
      </c>
      <c r="AX2186">
        <v>36410670</v>
      </c>
      <c r="AY2186">
        <v>1</v>
      </c>
      <c r="AZ2186">
        <v>0</v>
      </c>
      <c r="BA2186">
        <v>2131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CX2186">
        <f>Y2186*Source!I2273</f>
        <v>2.4897499999999999</v>
      </c>
      <c r="CY2186">
        <f>AD2186</f>
        <v>307.27</v>
      </c>
      <c r="CZ2186">
        <f>AH2186</f>
        <v>307.27</v>
      </c>
      <c r="DA2186">
        <f>AL2186</f>
        <v>1</v>
      </c>
      <c r="DB2186">
        <f>ROUND((ROUND(AT2186*CZ2186,2)*1.15),2)</f>
        <v>7650.26</v>
      </c>
      <c r="DC2186">
        <f>ROUND((ROUND(AT2186*AG2186,2)*1.15),2)</f>
        <v>0</v>
      </c>
    </row>
    <row r="2187" spans="1:107">
      <c r="A2187">
        <f>ROW(Source!A2273)</f>
        <v>2273</v>
      </c>
      <c r="B2187">
        <v>36401907</v>
      </c>
      <c r="C2187">
        <v>36410656</v>
      </c>
      <c r="D2187">
        <v>121548</v>
      </c>
      <c r="E2187">
        <v>1</v>
      </c>
      <c r="F2187">
        <v>1</v>
      </c>
      <c r="G2187">
        <v>1</v>
      </c>
      <c r="H2187">
        <v>1</v>
      </c>
      <c r="I2187" t="s">
        <v>35</v>
      </c>
      <c r="J2187" t="s">
        <v>3</v>
      </c>
      <c r="K2187" t="s">
        <v>515</v>
      </c>
      <c r="L2187">
        <v>608254</v>
      </c>
      <c r="N2187">
        <v>1013</v>
      </c>
      <c r="O2187" t="s">
        <v>516</v>
      </c>
      <c r="P2187" t="s">
        <v>516</v>
      </c>
      <c r="Q2187">
        <v>1</v>
      </c>
      <c r="W2187">
        <v>0</v>
      </c>
      <c r="X2187">
        <v>-185737400</v>
      </c>
      <c r="Y2187">
        <v>0.16250000000000001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1</v>
      </c>
      <c r="AJ2187">
        <v>1</v>
      </c>
      <c r="AK2187">
        <v>1</v>
      </c>
      <c r="AL2187">
        <v>1</v>
      </c>
      <c r="AN2187">
        <v>0</v>
      </c>
      <c r="AO2187">
        <v>1</v>
      </c>
      <c r="AP2187">
        <v>1</v>
      </c>
      <c r="AQ2187">
        <v>0</v>
      </c>
      <c r="AR2187">
        <v>0</v>
      </c>
      <c r="AS2187" t="s">
        <v>3</v>
      </c>
      <c r="AT2187">
        <v>0.13</v>
      </c>
      <c r="AU2187" t="s">
        <v>133</v>
      </c>
      <c r="AV2187">
        <v>2</v>
      </c>
      <c r="AW2187">
        <v>2</v>
      </c>
      <c r="AX2187">
        <v>36410671</v>
      </c>
      <c r="AY2187">
        <v>1</v>
      </c>
      <c r="AZ2187">
        <v>0</v>
      </c>
      <c r="BA2187">
        <v>2132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CX2187">
        <f>Y2187*Source!I2273</f>
        <v>1.6250000000000001E-2</v>
      </c>
      <c r="CY2187">
        <f>AD2187</f>
        <v>0</v>
      </c>
      <c r="CZ2187">
        <f>AH2187</f>
        <v>0</v>
      </c>
      <c r="DA2187">
        <f>AL2187</f>
        <v>1</v>
      </c>
      <c r="DB2187">
        <f>ROUND((ROUND(AT2187*CZ2187,2)*1.25),2)</f>
        <v>0</v>
      </c>
      <c r="DC2187">
        <f>ROUND((ROUND(AT2187*AG2187,2)*1.25),2)</f>
        <v>0</v>
      </c>
    </row>
    <row r="2188" spans="1:107">
      <c r="A2188">
        <f>ROW(Source!A2273)</f>
        <v>2273</v>
      </c>
      <c r="B2188">
        <v>36401907</v>
      </c>
      <c r="C2188">
        <v>36410656</v>
      </c>
      <c r="D2188">
        <v>29172556</v>
      </c>
      <c r="E2188">
        <v>1</v>
      </c>
      <c r="F2188">
        <v>1</v>
      </c>
      <c r="G2188">
        <v>1</v>
      </c>
      <c r="H2188">
        <v>2</v>
      </c>
      <c r="I2188" t="s">
        <v>517</v>
      </c>
      <c r="J2188" t="s">
        <v>518</v>
      </c>
      <c r="K2188" t="s">
        <v>519</v>
      </c>
      <c r="L2188">
        <v>1368</v>
      </c>
      <c r="N2188">
        <v>1011</v>
      </c>
      <c r="O2188" t="s">
        <v>520</v>
      </c>
      <c r="P2188" t="s">
        <v>520</v>
      </c>
      <c r="Q2188">
        <v>1</v>
      </c>
      <c r="W2188">
        <v>0</v>
      </c>
      <c r="X2188">
        <v>-1302720870</v>
      </c>
      <c r="Y2188">
        <v>0.16250000000000001</v>
      </c>
      <c r="AA2188">
        <v>0</v>
      </c>
      <c r="AB2188">
        <v>466.71</v>
      </c>
      <c r="AC2188">
        <v>449.82</v>
      </c>
      <c r="AD2188">
        <v>0</v>
      </c>
      <c r="AE2188">
        <v>0</v>
      </c>
      <c r="AF2188">
        <v>31.26</v>
      </c>
      <c r="AG2188">
        <v>13.5</v>
      </c>
      <c r="AH2188">
        <v>0</v>
      </c>
      <c r="AI2188">
        <v>1</v>
      </c>
      <c r="AJ2188">
        <v>14.93</v>
      </c>
      <c r="AK2188">
        <v>33.32</v>
      </c>
      <c r="AL2188">
        <v>1</v>
      </c>
      <c r="AN2188">
        <v>0</v>
      </c>
      <c r="AO2188">
        <v>1</v>
      </c>
      <c r="AP2188">
        <v>1</v>
      </c>
      <c r="AQ2188">
        <v>0</v>
      </c>
      <c r="AR2188">
        <v>0</v>
      </c>
      <c r="AS2188" t="s">
        <v>3</v>
      </c>
      <c r="AT2188">
        <v>0.13</v>
      </c>
      <c r="AU2188" t="s">
        <v>133</v>
      </c>
      <c r="AV2188">
        <v>0</v>
      </c>
      <c r="AW2188">
        <v>2</v>
      </c>
      <c r="AX2188">
        <v>36410672</v>
      </c>
      <c r="AY2188">
        <v>1</v>
      </c>
      <c r="AZ2188">
        <v>0</v>
      </c>
      <c r="BA2188">
        <v>2133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CX2188">
        <f>Y2188*Source!I2273</f>
        <v>1.6250000000000001E-2</v>
      </c>
      <c r="CY2188">
        <f>AB2188</f>
        <v>466.71</v>
      </c>
      <c r="CZ2188">
        <f>AF2188</f>
        <v>31.26</v>
      </c>
      <c r="DA2188">
        <f>AJ2188</f>
        <v>14.93</v>
      </c>
      <c r="DB2188">
        <f>ROUND((ROUND(AT2188*CZ2188,2)*1.25),2)</f>
        <v>5.08</v>
      </c>
      <c r="DC2188">
        <f>ROUND((ROUND(AT2188*AG2188,2)*1.25),2)</f>
        <v>2.2000000000000002</v>
      </c>
    </row>
    <row r="2189" spans="1:107">
      <c r="A2189">
        <f>ROW(Source!A2273)</f>
        <v>2273</v>
      </c>
      <c r="B2189">
        <v>36401907</v>
      </c>
      <c r="C2189">
        <v>36410656</v>
      </c>
      <c r="D2189">
        <v>29174500</v>
      </c>
      <c r="E2189">
        <v>1</v>
      </c>
      <c r="F2189">
        <v>1</v>
      </c>
      <c r="G2189">
        <v>1</v>
      </c>
      <c r="H2189">
        <v>2</v>
      </c>
      <c r="I2189" t="s">
        <v>599</v>
      </c>
      <c r="J2189" t="s">
        <v>600</v>
      </c>
      <c r="K2189" t="s">
        <v>601</v>
      </c>
      <c r="L2189">
        <v>1368</v>
      </c>
      <c r="N2189">
        <v>1011</v>
      </c>
      <c r="O2189" t="s">
        <v>520</v>
      </c>
      <c r="P2189" t="s">
        <v>520</v>
      </c>
      <c r="Q2189">
        <v>1</v>
      </c>
      <c r="W2189">
        <v>0</v>
      </c>
      <c r="X2189">
        <v>-239831557</v>
      </c>
      <c r="Y2189">
        <v>0.25</v>
      </c>
      <c r="AA2189">
        <v>0</v>
      </c>
      <c r="AB2189">
        <v>7.33</v>
      </c>
      <c r="AC2189">
        <v>0</v>
      </c>
      <c r="AD2189">
        <v>0</v>
      </c>
      <c r="AE2189">
        <v>0</v>
      </c>
      <c r="AF2189">
        <v>1.95</v>
      </c>
      <c r="AG2189">
        <v>0</v>
      </c>
      <c r="AH2189">
        <v>0</v>
      </c>
      <c r="AI2189">
        <v>1</v>
      </c>
      <c r="AJ2189">
        <v>3.76</v>
      </c>
      <c r="AK2189">
        <v>33.32</v>
      </c>
      <c r="AL2189">
        <v>1</v>
      </c>
      <c r="AN2189">
        <v>0</v>
      </c>
      <c r="AO2189">
        <v>1</v>
      </c>
      <c r="AP2189">
        <v>1</v>
      </c>
      <c r="AQ2189">
        <v>0</v>
      </c>
      <c r="AR2189">
        <v>0</v>
      </c>
      <c r="AS2189" t="s">
        <v>3</v>
      </c>
      <c r="AT2189">
        <v>0.2</v>
      </c>
      <c r="AU2189" t="s">
        <v>133</v>
      </c>
      <c r="AV2189">
        <v>0</v>
      </c>
      <c r="AW2189">
        <v>2</v>
      </c>
      <c r="AX2189">
        <v>36410673</v>
      </c>
      <c r="AY2189">
        <v>1</v>
      </c>
      <c r="AZ2189">
        <v>0</v>
      </c>
      <c r="BA2189">
        <v>2134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CX2189">
        <f>Y2189*Source!I2273</f>
        <v>2.5000000000000001E-2</v>
      </c>
      <c r="CY2189">
        <f>AB2189</f>
        <v>7.33</v>
      </c>
      <c r="CZ2189">
        <f>AF2189</f>
        <v>1.95</v>
      </c>
      <c r="DA2189">
        <f>AJ2189</f>
        <v>3.76</v>
      </c>
      <c r="DB2189">
        <f>ROUND((ROUND(AT2189*CZ2189,2)*1.25),2)</f>
        <v>0.49</v>
      </c>
      <c r="DC2189">
        <f>ROUND((ROUND(AT2189*AG2189,2)*1.25),2)</f>
        <v>0</v>
      </c>
    </row>
    <row r="2190" spans="1:107">
      <c r="A2190">
        <f>ROW(Source!A2273)</f>
        <v>2273</v>
      </c>
      <c r="B2190">
        <v>36401907</v>
      </c>
      <c r="C2190">
        <v>36410656</v>
      </c>
      <c r="D2190">
        <v>29174913</v>
      </c>
      <c r="E2190">
        <v>1</v>
      </c>
      <c r="F2190">
        <v>1</v>
      </c>
      <c r="G2190">
        <v>1</v>
      </c>
      <c r="H2190">
        <v>2</v>
      </c>
      <c r="I2190" t="s">
        <v>531</v>
      </c>
      <c r="J2190" t="s">
        <v>532</v>
      </c>
      <c r="K2190" t="s">
        <v>533</v>
      </c>
      <c r="L2190">
        <v>1368</v>
      </c>
      <c r="N2190">
        <v>1011</v>
      </c>
      <c r="O2190" t="s">
        <v>520</v>
      </c>
      <c r="P2190" t="s">
        <v>520</v>
      </c>
      <c r="Q2190">
        <v>1</v>
      </c>
      <c r="W2190">
        <v>0</v>
      </c>
      <c r="X2190">
        <v>458544584</v>
      </c>
      <c r="Y2190">
        <v>0.27500000000000002</v>
      </c>
      <c r="AA2190">
        <v>0</v>
      </c>
      <c r="AB2190">
        <v>932.72</v>
      </c>
      <c r="AC2190">
        <v>386.51</v>
      </c>
      <c r="AD2190">
        <v>0</v>
      </c>
      <c r="AE2190">
        <v>0</v>
      </c>
      <c r="AF2190">
        <v>87.17</v>
      </c>
      <c r="AG2190">
        <v>11.6</v>
      </c>
      <c r="AH2190">
        <v>0</v>
      </c>
      <c r="AI2190">
        <v>1</v>
      </c>
      <c r="AJ2190">
        <v>10.7</v>
      </c>
      <c r="AK2190">
        <v>33.32</v>
      </c>
      <c r="AL2190">
        <v>1</v>
      </c>
      <c r="AN2190">
        <v>0</v>
      </c>
      <c r="AO2190">
        <v>1</v>
      </c>
      <c r="AP2190">
        <v>1</v>
      </c>
      <c r="AQ2190">
        <v>0</v>
      </c>
      <c r="AR2190">
        <v>0</v>
      </c>
      <c r="AS2190" t="s">
        <v>3</v>
      </c>
      <c r="AT2190">
        <v>0.22</v>
      </c>
      <c r="AU2190" t="s">
        <v>133</v>
      </c>
      <c r="AV2190">
        <v>0</v>
      </c>
      <c r="AW2190">
        <v>2</v>
      </c>
      <c r="AX2190">
        <v>36410674</v>
      </c>
      <c r="AY2190">
        <v>1</v>
      </c>
      <c r="AZ2190">
        <v>0</v>
      </c>
      <c r="BA2190">
        <v>2135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CX2190">
        <f>Y2190*Source!I2273</f>
        <v>2.7500000000000004E-2</v>
      </c>
      <c r="CY2190">
        <f>AB2190</f>
        <v>932.72</v>
      </c>
      <c r="CZ2190">
        <f>AF2190</f>
        <v>87.17</v>
      </c>
      <c r="DA2190">
        <f>AJ2190</f>
        <v>10.7</v>
      </c>
      <c r="DB2190">
        <f>ROUND((ROUND(AT2190*CZ2190,2)*1.25),2)</f>
        <v>23.98</v>
      </c>
      <c r="DC2190">
        <f>ROUND((ROUND(AT2190*AG2190,2)*1.25),2)</f>
        <v>3.19</v>
      </c>
    </row>
    <row r="2191" spans="1:107">
      <c r="A2191">
        <f>ROW(Source!A2273)</f>
        <v>2273</v>
      </c>
      <c r="B2191">
        <v>36401907</v>
      </c>
      <c r="C2191">
        <v>36410656</v>
      </c>
      <c r="D2191">
        <v>29110398</v>
      </c>
      <c r="E2191">
        <v>1</v>
      </c>
      <c r="F2191">
        <v>1</v>
      </c>
      <c r="G2191">
        <v>1</v>
      </c>
      <c r="H2191">
        <v>3</v>
      </c>
      <c r="I2191" t="s">
        <v>844</v>
      </c>
      <c r="J2191" t="s">
        <v>845</v>
      </c>
      <c r="K2191" t="s">
        <v>846</v>
      </c>
      <c r="L2191">
        <v>1348</v>
      </c>
      <c r="N2191">
        <v>1009</v>
      </c>
      <c r="O2191" t="s">
        <v>30</v>
      </c>
      <c r="P2191" t="s">
        <v>30</v>
      </c>
      <c r="Q2191">
        <v>1000</v>
      </c>
      <c r="W2191">
        <v>0</v>
      </c>
      <c r="X2191">
        <v>-1693990939</v>
      </c>
      <c r="Y2191">
        <v>4.0000000000000002E-4</v>
      </c>
      <c r="AA2191">
        <v>51858.14</v>
      </c>
      <c r="AB2191">
        <v>0</v>
      </c>
      <c r="AC2191">
        <v>0</v>
      </c>
      <c r="AD2191">
        <v>0</v>
      </c>
      <c r="AE2191">
        <v>15118.99</v>
      </c>
      <c r="AF2191">
        <v>0</v>
      </c>
      <c r="AG2191">
        <v>0</v>
      </c>
      <c r="AH2191">
        <v>0</v>
      </c>
      <c r="AI2191">
        <v>3.43</v>
      </c>
      <c r="AJ2191">
        <v>1</v>
      </c>
      <c r="AK2191">
        <v>1</v>
      </c>
      <c r="AL2191">
        <v>1</v>
      </c>
      <c r="AN2191">
        <v>0</v>
      </c>
      <c r="AO2191">
        <v>1</v>
      </c>
      <c r="AP2191">
        <v>0</v>
      </c>
      <c r="AQ2191">
        <v>0</v>
      </c>
      <c r="AR2191">
        <v>0</v>
      </c>
      <c r="AS2191" t="s">
        <v>3</v>
      </c>
      <c r="AT2191">
        <v>4.0000000000000002E-4</v>
      </c>
      <c r="AU2191" t="s">
        <v>3</v>
      </c>
      <c r="AV2191">
        <v>0</v>
      </c>
      <c r="AW2191">
        <v>2</v>
      </c>
      <c r="AX2191">
        <v>36410675</v>
      </c>
      <c r="AY2191">
        <v>1</v>
      </c>
      <c r="AZ2191">
        <v>0</v>
      </c>
      <c r="BA2191">
        <v>2136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CX2191">
        <f>Y2191*Source!I2273</f>
        <v>4.0000000000000003E-5</v>
      </c>
      <c r="CY2191">
        <f t="shared" ref="CY2191:CY2198" si="352">AA2191</f>
        <v>51858.14</v>
      </c>
      <c r="CZ2191">
        <f t="shared" ref="CZ2191:CZ2198" si="353">AE2191</f>
        <v>15118.99</v>
      </c>
      <c r="DA2191">
        <f t="shared" ref="DA2191:DA2198" si="354">AI2191</f>
        <v>3.43</v>
      </c>
      <c r="DB2191">
        <f t="shared" ref="DB2191:DB2198" si="355">ROUND(ROUND(AT2191*CZ2191,2),2)</f>
        <v>6.05</v>
      </c>
      <c r="DC2191">
        <f t="shared" ref="DC2191:DC2198" si="356">ROUND(ROUND(AT2191*AG2191,2),2)</f>
        <v>0</v>
      </c>
    </row>
    <row r="2192" spans="1:107">
      <c r="A2192">
        <f>ROW(Source!A2273)</f>
        <v>2273</v>
      </c>
      <c r="B2192">
        <v>36401907</v>
      </c>
      <c r="C2192">
        <v>36410656</v>
      </c>
      <c r="D2192">
        <v>29110573</v>
      </c>
      <c r="E2192">
        <v>1</v>
      </c>
      <c r="F2192">
        <v>1</v>
      </c>
      <c r="G2192">
        <v>1</v>
      </c>
      <c r="H2192">
        <v>3</v>
      </c>
      <c r="I2192" t="s">
        <v>847</v>
      </c>
      <c r="J2192" t="s">
        <v>848</v>
      </c>
      <c r="K2192" t="s">
        <v>849</v>
      </c>
      <c r="L2192">
        <v>1348</v>
      </c>
      <c r="N2192">
        <v>1009</v>
      </c>
      <c r="O2192" t="s">
        <v>30</v>
      </c>
      <c r="P2192" t="s">
        <v>30</v>
      </c>
      <c r="Q2192">
        <v>1000</v>
      </c>
      <c r="W2192">
        <v>0</v>
      </c>
      <c r="X2192">
        <v>-1393116995</v>
      </c>
      <c r="Y2192">
        <v>2.0000000000000001E-4</v>
      </c>
      <c r="AA2192">
        <v>66613.5</v>
      </c>
      <c r="AB2192">
        <v>0</v>
      </c>
      <c r="AC2192">
        <v>0</v>
      </c>
      <c r="AD2192">
        <v>0</v>
      </c>
      <c r="AE2192">
        <v>16950</v>
      </c>
      <c r="AF2192">
        <v>0</v>
      </c>
      <c r="AG2192">
        <v>0</v>
      </c>
      <c r="AH2192">
        <v>0</v>
      </c>
      <c r="AI2192">
        <v>3.93</v>
      </c>
      <c r="AJ2192">
        <v>1</v>
      </c>
      <c r="AK2192">
        <v>1</v>
      </c>
      <c r="AL2192">
        <v>1</v>
      </c>
      <c r="AN2192">
        <v>0</v>
      </c>
      <c r="AO2192">
        <v>1</v>
      </c>
      <c r="AP2192">
        <v>0</v>
      </c>
      <c r="AQ2192">
        <v>0</v>
      </c>
      <c r="AR2192">
        <v>0</v>
      </c>
      <c r="AS2192" t="s">
        <v>3</v>
      </c>
      <c r="AT2192">
        <v>2.0000000000000001E-4</v>
      </c>
      <c r="AU2192" t="s">
        <v>3</v>
      </c>
      <c r="AV2192">
        <v>0</v>
      </c>
      <c r="AW2192">
        <v>2</v>
      </c>
      <c r="AX2192">
        <v>36410676</v>
      </c>
      <c r="AY2192">
        <v>1</v>
      </c>
      <c r="AZ2192">
        <v>0</v>
      </c>
      <c r="BA2192">
        <v>2137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CX2192">
        <f>Y2192*Source!I2273</f>
        <v>2.0000000000000002E-5</v>
      </c>
      <c r="CY2192">
        <f t="shared" si="352"/>
        <v>66613.5</v>
      </c>
      <c r="CZ2192">
        <f t="shared" si="353"/>
        <v>16950</v>
      </c>
      <c r="DA2192">
        <f t="shared" si="354"/>
        <v>3.93</v>
      </c>
      <c r="DB2192">
        <f t="shared" si="355"/>
        <v>3.39</v>
      </c>
      <c r="DC2192">
        <f t="shared" si="356"/>
        <v>0</v>
      </c>
    </row>
    <row r="2193" spans="1:107">
      <c r="A2193">
        <f>ROW(Source!A2273)</f>
        <v>2273</v>
      </c>
      <c r="B2193">
        <v>36401907</v>
      </c>
      <c r="C2193">
        <v>36410656</v>
      </c>
      <c r="D2193">
        <v>29112724</v>
      </c>
      <c r="E2193">
        <v>1</v>
      </c>
      <c r="F2193">
        <v>1</v>
      </c>
      <c r="G2193">
        <v>1</v>
      </c>
      <c r="H2193">
        <v>3</v>
      </c>
      <c r="I2193" t="s">
        <v>874</v>
      </c>
      <c r="J2193" t="s">
        <v>875</v>
      </c>
      <c r="K2193" t="s">
        <v>876</v>
      </c>
      <c r="L2193">
        <v>1348</v>
      </c>
      <c r="N2193">
        <v>1009</v>
      </c>
      <c r="O2193" t="s">
        <v>30</v>
      </c>
      <c r="P2193" t="s">
        <v>30</v>
      </c>
      <c r="Q2193">
        <v>1000</v>
      </c>
      <c r="W2193">
        <v>0</v>
      </c>
      <c r="X2193">
        <v>-1557645616</v>
      </c>
      <c r="Y2193">
        <v>3.5999999999999999E-3</v>
      </c>
      <c r="AA2193">
        <v>27968.63</v>
      </c>
      <c r="AB2193">
        <v>0</v>
      </c>
      <c r="AC2193">
        <v>0</v>
      </c>
      <c r="AD2193">
        <v>0</v>
      </c>
      <c r="AE2193">
        <v>5989</v>
      </c>
      <c r="AF2193">
        <v>0</v>
      </c>
      <c r="AG2193">
        <v>0</v>
      </c>
      <c r="AH2193">
        <v>0</v>
      </c>
      <c r="AI2193">
        <v>4.67</v>
      </c>
      <c r="AJ2193">
        <v>1</v>
      </c>
      <c r="AK2193">
        <v>1</v>
      </c>
      <c r="AL2193">
        <v>1</v>
      </c>
      <c r="AN2193">
        <v>0</v>
      </c>
      <c r="AO2193">
        <v>1</v>
      </c>
      <c r="AP2193">
        <v>0</v>
      </c>
      <c r="AQ2193">
        <v>0</v>
      </c>
      <c r="AR2193">
        <v>0</v>
      </c>
      <c r="AS2193" t="s">
        <v>3</v>
      </c>
      <c r="AT2193">
        <v>3.5999999999999999E-3</v>
      </c>
      <c r="AU2193" t="s">
        <v>3</v>
      </c>
      <c r="AV2193">
        <v>0</v>
      </c>
      <c r="AW2193">
        <v>2</v>
      </c>
      <c r="AX2193">
        <v>36410677</v>
      </c>
      <c r="AY2193">
        <v>1</v>
      </c>
      <c r="AZ2193">
        <v>0</v>
      </c>
      <c r="BA2193">
        <v>2138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CX2193">
        <f>Y2193*Source!I2273</f>
        <v>3.6000000000000002E-4</v>
      </c>
      <c r="CY2193">
        <f t="shared" si="352"/>
        <v>27968.63</v>
      </c>
      <c r="CZ2193">
        <f t="shared" si="353"/>
        <v>5989</v>
      </c>
      <c r="DA2193">
        <f t="shared" si="354"/>
        <v>4.67</v>
      </c>
      <c r="DB2193">
        <f t="shared" si="355"/>
        <v>21.56</v>
      </c>
      <c r="DC2193">
        <f t="shared" si="356"/>
        <v>0</v>
      </c>
    </row>
    <row r="2194" spans="1:107">
      <c r="A2194">
        <f>ROW(Source!A2273)</f>
        <v>2273</v>
      </c>
      <c r="B2194">
        <v>36401907</v>
      </c>
      <c r="C2194">
        <v>36410656</v>
      </c>
      <c r="D2194">
        <v>29107963</v>
      </c>
      <c r="E2194">
        <v>1</v>
      </c>
      <c r="F2194">
        <v>1</v>
      </c>
      <c r="G2194">
        <v>1</v>
      </c>
      <c r="H2194">
        <v>3</v>
      </c>
      <c r="I2194" t="s">
        <v>853</v>
      </c>
      <c r="J2194" t="s">
        <v>854</v>
      </c>
      <c r="K2194" t="s">
        <v>855</v>
      </c>
      <c r="L2194">
        <v>1346</v>
      </c>
      <c r="N2194">
        <v>1009</v>
      </c>
      <c r="O2194" t="s">
        <v>160</v>
      </c>
      <c r="P2194" t="s">
        <v>160</v>
      </c>
      <c r="Q2194">
        <v>1</v>
      </c>
      <c r="W2194">
        <v>0</v>
      </c>
      <c r="X2194">
        <v>-319904754</v>
      </c>
      <c r="Y2194">
        <v>0.3</v>
      </c>
      <c r="AA2194">
        <v>77.56</v>
      </c>
      <c r="AB2194">
        <v>0</v>
      </c>
      <c r="AC2194">
        <v>0</v>
      </c>
      <c r="AD2194">
        <v>0</v>
      </c>
      <c r="AE2194">
        <v>37.29</v>
      </c>
      <c r="AF2194">
        <v>0</v>
      </c>
      <c r="AG2194">
        <v>0</v>
      </c>
      <c r="AH2194">
        <v>0</v>
      </c>
      <c r="AI2194">
        <v>2.08</v>
      </c>
      <c r="AJ2194">
        <v>1</v>
      </c>
      <c r="AK2194">
        <v>1</v>
      </c>
      <c r="AL2194">
        <v>1</v>
      </c>
      <c r="AN2194">
        <v>0</v>
      </c>
      <c r="AO2194">
        <v>1</v>
      </c>
      <c r="AP2194">
        <v>0</v>
      </c>
      <c r="AQ2194">
        <v>0</v>
      </c>
      <c r="AR2194">
        <v>0</v>
      </c>
      <c r="AS2194" t="s">
        <v>3</v>
      </c>
      <c r="AT2194">
        <v>0.3</v>
      </c>
      <c r="AU2194" t="s">
        <v>3</v>
      </c>
      <c r="AV2194">
        <v>0</v>
      </c>
      <c r="AW2194">
        <v>2</v>
      </c>
      <c r="AX2194">
        <v>36410678</v>
      </c>
      <c r="AY2194">
        <v>1</v>
      </c>
      <c r="AZ2194">
        <v>0</v>
      </c>
      <c r="BA2194">
        <v>2139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CX2194">
        <f>Y2194*Source!I2273</f>
        <v>0.03</v>
      </c>
      <c r="CY2194">
        <f t="shared" si="352"/>
        <v>77.56</v>
      </c>
      <c r="CZ2194">
        <f t="shared" si="353"/>
        <v>37.29</v>
      </c>
      <c r="DA2194">
        <f t="shared" si="354"/>
        <v>2.08</v>
      </c>
      <c r="DB2194">
        <f t="shared" si="355"/>
        <v>11.19</v>
      </c>
      <c r="DC2194">
        <f t="shared" si="356"/>
        <v>0</v>
      </c>
    </row>
    <row r="2195" spans="1:107">
      <c r="A2195">
        <f>ROW(Source!A2273)</f>
        <v>2273</v>
      </c>
      <c r="B2195">
        <v>36401907</v>
      </c>
      <c r="C2195">
        <v>36410656</v>
      </c>
      <c r="D2195">
        <v>29107847</v>
      </c>
      <c r="E2195">
        <v>1</v>
      </c>
      <c r="F2195">
        <v>1</v>
      </c>
      <c r="G2195">
        <v>1</v>
      </c>
      <c r="H2195">
        <v>3</v>
      </c>
      <c r="I2195" t="s">
        <v>856</v>
      </c>
      <c r="J2195" t="s">
        <v>857</v>
      </c>
      <c r="K2195" t="s">
        <v>858</v>
      </c>
      <c r="L2195">
        <v>1346</v>
      </c>
      <c r="N2195">
        <v>1009</v>
      </c>
      <c r="O2195" t="s">
        <v>160</v>
      </c>
      <c r="P2195" t="s">
        <v>160</v>
      </c>
      <c r="Q2195">
        <v>1</v>
      </c>
      <c r="W2195">
        <v>0</v>
      </c>
      <c r="X2195">
        <v>557101164</v>
      </c>
      <c r="Y2195">
        <v>2</v>
      </c>
      <c r="AA2195">
        <v>43.82</v>
      </c>
      <c r="AB2195">
        <v>0</v>
      </c>
      <c r="AC2195">
        <v>0</v>
      </c>
      <c r="AD2195">
        <v>0</v>
      </c>
      <c r="AE2195">
        <v>9.61</v>
      </c>
      <c r="AF2195">
        <v>0</v>
      </c>
      <c r="AG2195">
        <v>0</v>
      </c>
      <c r="AH2195">
        <v>0</v>
      </c>
      <c r="AI2195">
        <v>4.5599999999999996</v>
      </c>
      <c r="AJ2195">
        <v>1</v>
      </c>
      <c r="AK2195">
        <v>1</v>
      </c>
      <c r="AL2195">
        <v>1</v>
      </c>
      <c r="AN2195">
        <v>0</v>
      </c>
      <c r="AO2195">
        <v>1</v>
      </c>
      <c r="AP2195">
        <v>0</v>
      </c>
      <c r="AQ2195">
        <v>0</v>
      </c>
      <c r="AR2195">
        <v>0</v>
      </c>
      <c r="AS2195" t="s">
        <v>3</v>
      </c>
      <c r="AT2195">
        <v>2</v>
      </c>
      <c r="AU2195" t="s">
        <v>3</v>
      </c>
      <c r="AV2195">
        <v>0</v>
      </c>
      <c r="AW2195">
        <v>2</v>
      </c>
      <c r="AX2195">
        <v>36410679</v>
      </c>
      <c r="AY2195">
        <v>1</v>
      </c>
      <c r="AZ2195">
        <v>0</v>
      </c>
      <c r="BA2195">
        <v>2140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CX2195">
        <f>Y2195*Source!I2273</f>
        <v>0.2</v>
      </c>
      <c r="CY2195">
        <f t="shared" si="352"/>
        <v>43.82</v>
      </c>
      <c r="CZ2195">
        <f t="shared" si="353"/>
        <v>9.61</v>
      </c>
      <c r="DA2195">
        <f t="shared" si="354"/>
        <v>4.5599999999999996</v>
      </c>
      <c r="DB2195">
        <f t="shared" si="355"/>
        <v>19.22</v>
      </c>
      <c r="DC2195">
        <f t="shared" si="356"/>
        <v>0</v>
      </c>
    </row>
    <row r="2196" spans="1:107">
      <c r="A2196">
        <f>ROW(Source!A2273)</f>
        <v>2273</v>
      </c>
      <c r="B2196">
        <v>36401907</v>
      </c>
      <c r="C2196">
        <v>36410656</v>
      </c>
      <c r="D2196">
        <v>29114696</v>
      </c>
      <c r="E2196">
        <v>1</v>
      </c>
      <c r="F2196">
        <v>1</v>
      </c>
      <c r="G2196">
        <v>1</v>
      </c>
      <c r="H2196">
        <v>3</v>
      </c>
      <c r="I2196" t="s">
        <v>877</v>
      </c>
      <c r="J2196" t="s">
        <v>878</v>
      </c>
      <c r="K2196" t="s">
        <v>879</v>
      </c>
      <c r="L2196">
        <v>1348</v>
      </c>
      <c r="N2196">
        <v>1009</v>
      </c>
      <c r="O2196" t="s">
        <v>30</v>
      </c>
      <c r="P2196" t="s">
        <v>30</v>
      </c>
      <c r="Q2196">
        <v>1000</v>
      </c>
      <c r="W2196">
        <v>0</v>
      </c>
      <c r="X2196">
        <v>780798500</v>
      </c>
      <c r="Y2196">
        <v>6.9999999999999999E-4</v>
      </c>
      <c r="AA2196">
        <v>102831</v>
      </c>
      <c r="AB2196">
        <v>0</v>
      </c>
      <c r="AC2196">
        <v>0</v>
      </c>
      <c r="AD2196">
        <v>0</v>
      </c>
      <c r="AE2196">
        <v>11350</v>
      </c>
      <c r="AF2196">
        <v>0</v>
      </c>
      <c r="AG2196">
        <v>0</v>
      </c>
      <c r="AH2196">
        <v>0</v>
      </c>
      <c r="AI2196">
        <v>9.06</v>
      </c>
      <c r="AJ2196">
        <v>1</v>
      </c>
      <c r="AK2196">
        <v>1</v>
      </c>
      <c r="AL2196">
        <v>1</v>
      </c>
      <c r="AN2196">
        <v>0</v>
      </c>
      <c r="AO2196">
        <v>1</v>
      </c>
      <c r="AP2196">
        <v>0</v>
      </c>
      <c r="AQ2196">
        <v>0</v>
      </c>
      <c r="AR2196">
        <v>0</v>
      </c>
      <c r="AS2196" t="s">
        <v>3</v>
      </c>
      <c r="AT2196">
        <v>6.9999999999999999E-4</v>
      </c>
      <c r="AU2196" t="s">
        <v>3</v>
      </c>
      <c r="AV2196">
        <v>0</v>
      </c>
      <c r="AW2196">
        <v>2</v>
      </c>
      <c r="AX2196">
        <v>36410680</v>
      </c>
      <c r="AY2196">
        <v>1</v>
      </c>
      <c r="AZ2196">
        <v>0</v>
      </c>
      <c r="BA2196">
        <v>2141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CX2196">
        <f>Y2196*Source!I2273</f>
        <v>7.0000000000000007E-5</v>
      </c>
      <c r="CY2196">
        <f t="shared" si="352"/>
        <v>102831</v>
      </c>
      <c r="CZ2196">
        <f t="shared" si="353"/>
        <v>11350</v>
      </c>
      <c r="DA2196">
        <f t="shared" si="354"/>
        <v>9.06</v>
      </c>
      <c r="DB2196">
        <f t="shared" si="355"/>
        <v>7.95</v>
      </c>
      <c r="DC2196">
        <f t="shared" si="356"/>
        <v>0</v>
      </c>
    </row>
    <row r="2197" spans="1:107">
      <c r="A2197">
        <f>ROW(Source!A2273)</f>
        <v>2273</v>
      </c>
      <c r="B2197">
        <v>36401907</v>
      </c>
      <c r="C2197">
        <v>36410656</v>
      </c>
      <c r="D2197">
        <v>29114474</v>
      </c>
      <c r="E2197">
        <v>1</v>
      </c>
      <c r="F2197">
        <v>1</v>
      </c>
      <c r="G2197">
        <v>1</v>
      </c>
      <c r="H2197">
        <v>3</v>
      </c>
      <c r="I2197" t="s">
        <v>880</v>
      </c>
      <c r="J2197" t="s">
        <v>881</v>
      </c>
      <c r="K2197" t="s">
        <v>882</v>
      </c>
      <c r="L2197">
        <v>1358</v>
      </c>
      <c r="N2197">
        <v>1010</v>
      </c>
      <c r="O2197" t="s">
        <v>605</v>
      </c>
      <c r="P2197" t="s">
        <v>605</v>
      </c>
      <c r="Q2197">
        <v>10</v>
      </c>
      <c r="W2197">
        <v>0</v>
      </c>
      <c r="X2197">
        <v>-937517064</v>
      </c>
      <c r="Y2197">
        <v>4</v>
      </c>
      <c r="AA2197">
        <v>2.46</v>
      </c>
      <c r="AB2197">
        <v>0</v>
      </c>
      <c r="AC2197">
        <v>0</v>
      </c>
      <c r="AD2197">
        <v>0</v>
      </c>
      <c r="AE2197">
        <v>2</v>
      </c>
      <c r="AF2197">
        <v>0</v>
      </c>
      <c r="AG2197">
        <v>0</v>
      </c>
      <c r="AH2197">
        <v>0</v>
      </c>
      <c r="AI2197">
        <v>1.23</v>
      </c>
      <c r="AJ2197">
        <v>1</v>
      </c>
      <c r="AK2197">
        <v>1</v>
      </c>
      <c r="AL2197">
        <v>1</v>
      </c>
      <c r="AN2197">
        <v>0</v>
      </c>
      <c r="AO2197">
        <v>1</v>
      </c>
      <c r="AP2197">
        <v>0</v>
      </c>
      <c r="AQ2197">
        <v>0</v>
      </c>
      <c r="AR2197">
        <v>0</v>
      </c>
      <c r="AS2197" t="s">
        <v>3</v>
      </c>
      <c r="AT2197">
        <v>4</v>
      </c>
      <c r="AU2197" t="s">
        <v>3</v>
      </c>
      <c r="AV2197">
        <v>0</v>
      </c>
      <c r="AW2197">
        <v>2</v>
      </c>
      <c r="AX2197">
        <v>36410681</v>
      </c>
      <c r="AY2197">
        <v>1</v>
      </c>
      <c r="AZ2197">
        <v>0</v>
      </c>
      <c r="BA2197">
        <v>2142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CX2197">
        <f>Y2197*Source!I2273</f>
        <v>0.4</v>
      </c>
      <c r="CY2197">
        <f t="shared" si="352"/>
        <v>2.46</v>
      </c>
      <c r="CZ2197">
        <f t="shared" si="353"/>
        <v>2</v>
      </c>
      <c r="DA2197">
        <f t="shared" si="354"/>
        <v>1.23</v>
      </c>
      <c r="DB2197">
        <f t="shared" si="355"/>
        <v>8</v>
      </c>
      <c r="DC2197">
        <f t="shared" si="356"/>
        <v>0</v>
      </c>
    </row>
    <row r="2198" spans="1:107">
      <c r="A2198">
        <f>ROW(Source!A2273)</f>
        <v>2273</v>
      </c>
      <c r="B2198">
        <v>36401907</v>
      </c>
      <c r="C2198">
        <v>36410656</v>
      </c>
      <c r="D2198">
        <v>29142266</v>
      </c>
      <c r="E2198">
        <v>1</v>
      </c>
      <c r="F2198">
        <v>1</v>
      </c>
      <c r="G2198">
        <v>1</v>
      </c>
      <c r="H2198">
        <v>3</v>
      </c>
      <c r="I2198" t="s">
        <v>883</v>
      </c>
      <c r="J2198" t="s">
        <v>884</v>
      </c>
      <c r="K2198" t="s">
        <v>885</v>
      </c>
      <c r="L2198">
        <v>1035</v>
      </c>
      <c r="N2198">
        <v>1013</v>
      </c>
      <c r="O2198" t="s">
        <v>170</v>
      </c>
      <c r="P2198" t="s">
        <v>170</v>
      </c>
      <c r="Q2198">
        <v>1</v>
      </c>
      <c r="W2198">
        <v>0</v>
      </c>
      <c r="X2198">
        <v>1448847441</v>
      </c>
      <c r="Y2198">
        <v>10</v>
      </c>
      <c r="AA2198">
        <v>1489.8</v>
      </c>
      <c r="AB2198">
        <v>0</v>
      </c>
      <c r="AC2198">
        <v>0</v>
      </c>
      <c r="AD2198">
        <v>0</v>
      </c>
      <c r="AE2198">
        <v>130</v>
      </c>
      <c r="AF2198">
        <v>0</v>
      </c>
      <c r="AG2198">
        <v>0</v>
      </c>
      <c r="AH2198">
        <v>0</v>
      </c>
      <c r="AI2198">
        <v>11.46</v>
      </c>
      <c r="AJ2198">
        <v>1</v>
      </c>
      <c r="AK2198">
        <v>1</v>
      </c>
      <c r="AL2198">
        <v>1</v>
      </c>
      <c r="AN2198">
        <v>0</v>
      </c>
      <c r="AO2198">
        <v>1</v>
      </c>
      <c r="AP2198">
        <v>0</v>
      </c>
      <c r="AQ2198">
        <v>0</v>
      </c>
      <c r="AR2198">
        <v>0</v>
      </c>
      <c r="AS2198" t="s">
        <v>3</v>
      </c>
      <c r="AT2198">
        <v>10</v>
      </c>
      <c r="AU2198" t="s">
        <v>3</v>
      </c>
      <c r="AV2198">
        <v>0</v>
      </c>
      <c r="AW2198">
        <v>2</v>
      </c>
      <c r="AX2198">
        <v>36410682</v>
      </c>
      <c r="AY2198">
        <v>1</v>
      </c>
      <c r="AZ2198">
        <v>0</v>
      </c>
      <c r="BA2198">
        <v>2143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CX2198">
        <f>Y2198*Source!I2273</f>
        <v>1</v>
      </c>
      <c r="CY2198">
        <f t="shared" si="352"/>
        <v>1489.8</v>
      </c>
      <c r="CZ2198">
        <f t="shared" si="353"/>
        <v>130</v>
      </c>
      <c r="DA2198">
        <f t="shared" si="354"/>
        <v>11.46</v>
      </c>
      <c r="DB2198">
        <f t="shared" si="355"/>
        <v>1300</v>
      </c>
      <c r="DC2198">
        <f t="shared" si="356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R2143"/>
  <sheetViews>
    <sheetView workbookViewId="0"/>
  </sheetViews>
  <sheetFormatPr defaultColWidth="9.140625" defaultRowHeight="12.75"/>
  <cols>
    <col min="1" max="256" width="9.140625" customWidth="1"/>
  </cols>
  <sheetData>
    <row r="1" spans="1:44">
      <c r="A1">
        <f>ROW(Source!A32)</f>
        <v>32</v>
      </c>
      <c r="B1">
        <v>36404933</v>
      </c>
      <c r="C1">
        <v>36404930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512</v>
      </c>
      <c r="J1" t="s">
        <v>3</v>
      </c>
      <c r="K1" t="s">
        <v>513</v>
      </c>
      <c r="L1">
        <v>1369</v>
      </c>
      <c r="N1">
        <v>1013</v>
      </c>
      <c r="O1" t="s">
        <v>514</v>
      </c>
      <c r="P1" t="s">
        <v>514</v>
      </c>
      <c r="Q1">
        <v>1</v>
      </c>
      <c r="X1">
        <v>7.67</v>
      </c>
      <c r="Y1">
        <v>0</v>
      </c>
      <c r="Z1">
        <v>0</v>
      </c>
      <c r="AA1">
        <v>0</v>
      </c>
      <c r="AB1">
        <v>249.14</v>
      </c>
      <c r="AC1">
        <v>0</v>
      </c>
      <c r="AD1">
        <v>1</v>
      </c>
      <c r="AE1">
        <v>1</v>
      </c>
      <c r="AF1" t="s">
        <v>3</v>
      </c>
      <c r="AG1">
        <v>7.67</v>
      </c>
      <c r="AH1">
        <v>2</v>
      </c>
      <c r="AI1">
        <v>36404931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ROW(Source!A32)</f>
        <v>32</v>
      </c>
      <c r="B2">
        <v>36404934</v>
      </c>
      <c r="C2">
        <v>36404930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28</v>
      </c>
      <c r="J2" t="s">
        <v>31</v>
      </c>
      <c r="K2" t="s">
        <v>29</v>
      </c>
      <c r="L2">
        <v>1348</v>
      </c>
      <c r="N2">
        <v>1009</v>
      </c>
      <c r="O2" t="s">
        <v>30</v>
      </c>
      <c r="P2" t="s">
        <v>30</v>
      </c>
      <c r="Q2">
        <v>1000</v>
      </c>
      <c r="X2">
        <v>0.7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3</v>
      </c>
      <c r="AG2">
        <v>0.7</v>
      </c>
      <c r="AH2">
        <v>2</v>
      </c>
      <c r="AI2">
        <v>36404932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ROW(Source!A34)</f>
        <v>34</v>
      </c>
      <c r="B3">
        <v>36404941</v>
      </c>
      <c r="C3">
        <v>36404936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512</v>
      </c>
      <c r="J3" t="s">
        <v>3</v>
      </c>
      <c r="K3" t="s">
        <v>513</v>
      </c>
      <c r="L3">
        <v>1369</v>
      </c>
      <c r="N3">
        <v>1013</v>
      </c>
      <c r="O3" t="s">
        <v>514</v>
      </c>
      <c r="P3" t="s">
        <v>514</v>
      </c>
      <c r="Q3">
        <v>1</v>
      </c>
      <c r="X3">
        <v>11.39</v>
      </c>
      <c r="Y3">
        <v>0</v>
      </c>
      <c r="Z3">
        <v>0</v>
      </c>
      <c r="AA3">
        <v>0</v>
      </c>
      <c r="AB3">
        <v>249.14</v>
      </c>
      <c r="AC3">
        <v>0</v>
      </c>
      <c r="AD3">
        <v>1</v>
      </c>
      <c r="AE3">
        <v>1</v>
      </c>
      <c r="AF3" t="s">
        <v>3</v>
      </c>
      <c r="AG3">
        <v>11.39</v>
      </c>
      <c r="AH3">
        <v>2</v>
      </c>
      <c r="AI3">
        <v>36404937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ROW(Source!A34)</f>
        <v>34</v>
      </c>
      <c r="B4">
        <v>36404942</v>
      </c>
      <c r="C4">
        <v>36404936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35</v>
      </c>
      <c r="J4" t="s">
        <v>3</v>
      </c>
      <c r="K4" t="s">
        <v>515</v>
      </c>
      <c r="L4">
        <v>608254</v>
      </c>
      <c r="N4">
        <v>1013</v>
      </c>
      <c r="O4" t="s">
        <v>516</v>
      </c>
      <c r="P4" t="s">
        <v>516</v>
      </c>
      <c r="Q4">
        <v>1</v>
      </c>
      <c r="X4">
        <v>0.13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 t="s">
        <v>3</v>
      </c>
      <c r="AG4">
        <v>0.13</v>
      </c>
      <c r="AH4">
        <v>2</v>
      </c>
      <c r="AI4">
        <v>36404938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ROW(Source!A34)</f>
        <v>34</v>
      </c>
      <c r="B5">
        <v>36404943</v>
      </c>
      <c r="C5">
        <v>36404936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517</v>
      </c>
      <c r="J5" t="s">
        <v>518</v>
      </c>
      <c r="K5" t="s">
        <v>519</v>
      </c>
      <c r="L5">
        <v>1368</v>
      </c>
      <c r="N5">
        <v>1011</v>
      </c>
      <c r="O5" t="s">
        <v>520</v>
      </c>
      <c r="P5" t="s">
        <v>520</v>
      </c>
      <c r="Q5">
        <v>1</v>
      </c>
      <c r="X5">
        <v>0.13</v>
      </c>
      <c r="Y5">
        <v>0</v>
      </c>
      <c r="Z5">
        <v>31.26</v>
      </c>
      <c r="AA5">
        <v>13.5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0.13</v>
      </c>
      <c r="AH5">
        <v>2</v>
      </c>
      <c r="AI5">
        <v>36404939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ROW(Source!A34)</f>
        <v>34</v>
      </c>
      <c r="B6">
        <v>36404944</v>
      </c>
      <c r="C6">
        <v>36404936</v>
      </c>
      <c r="D6">
        <v>29164349</v>
      </c>
      <c r="E6">
        <v>1</v>
      </c>
      <c r="F6">
        <v>1</v>
      </c>
      <c r="G6">
        <v>1</v>
      </c>
      <c r="H6">
        <v>3</v>
      </c>
      <c r="I6" t="s">
        <v>28</v>
      </c>
      <c r="J6" t="s">
        <v>31</v>
      </c>
      <c r="K6" t="s">
        <v>29</v>
      </c>
      <c r="L6">
        <v>1348</v>
      </c>
      <c r="N6">
        <v>1009</v>
      </c>
      <c r="O6" t="s">
        <v>30</v>
      </c>
      <c r="P6" t="s">
        <v>30</v>
      </c>
      <c r="Q6">
        <v>1000</v>
      </c>
      <c r="X6">
        <v>0.47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3</v>
      </c>
      <c r="AG6">
        <v>0.47</v>
      </c>
      <c r="AH6">
        <v>2</v>
      </c>
      <c r="AI6">
        <v>36404940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ROW(Source!A36)</f>
        <v>36</v>
      </c>
      <c r="B7">
        <v>36404952</v>
      </c>
      <c r="C7">
        <v>36404946</v>
      </c>
      <c r="D7">
        <v>18408066</v>
      </c>
      <c r="E7">
        <v>1</v>
      </c>
      <c r="F7">
        <v>1</v>
      </c>
      <c r="G7">
        <v>1</v>
      </c>
      <c r="H7">
        <v>1</v>
      </c>
      <c r="I7" t="s">
        <v>521</v>
      </c>
      <c r="J7" t="s">
        <v>3</v>
      </c>
      <c r="K7" t="s">
        <v>522</v>
      </c>
      <c r="L7">
        <v>1369</v>
      </c>
      <c r="N7">
        <v>1013</v>
      </c>
      <c r="O7" t="s">
        <v>514</v>
      </c>
      <c r="P7" t="s">
        <v>514</v>
      </c>
      <c r="Q7">
        <v>1</v>
      </c>
      <c r="X7">
        <v>179.3</v>
      </c>
      <c r="Y7">
        <v>0</v>
      </c>
      <c r="Z7">
        <v>0</v>
      </c>
      <c r="AA7">
        <v>0</v>
      </c>
      <c r="AB7">
        <v>256.16000000000003</v>
      </c>
      <c r="AC7">
        <v>0</v>
      </c>
      <c r="AD7">
        <v>1</v>
      </c>
      <c r="AE7">
        <v>1</v>
      </c>
      <c r="AF7" t="s">
        <v>3</v>
      </c>
      <c r="AG7">
        <v>179.3</v>
      </c>
      <c r="AH7">
        <v>2</v>
      </c>
      <c r="AI7">
        <v>36404947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ROW(Source!A36)</f>
        <v>36</v>
      </c>
      <c r="B8">
        <v>36404953</v>
      </c>
      <c r="C8">
        <v>36404946</v>
      </c>
      <c r="D8">
        <v>121548</v>
      </c>
      <c r="E8">
        <v>1</v>
      </c>
      <c r="F8">
        <v>1</v>
      </c>
      <c r="G8">
        <v>1</v>
      </c>
      <c r="H8">
        <v>1</v>
      </c>
      <c r="I8" t="s">
        <v>35</v>
      </c>
      <c r="J8" t="s">
        <v>3</v>
      </c>
      <c r="K8" t="s">
        <v>515</v>
      </c>
      <c r="L8">
        <v>608254</v>
      </c>
      <c r="N8">
        <v>1013</v>
      </c>
      <c r="O8" t="s">
        <v>516</v>
      </c>
      <c r="P8" t="s">
        <v>516</v>
      </c>
      <c r="Q8">
        <v>1</v>
      </c>
      <c r="X8">
        <v>3.97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2</v>
      </c>
      <c r="AF8" t="s">
        <v>3</v>
      </c>
      <c r="AG8">
        <v>3.97</v>
      </c>
      <c r="AH8">
        <v>2</v>
      </c>
      <c r="AI8">
        <v>36404948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ROW(Source!A36)</f>
        <v>36</v>
      </c>
      <c r="B9">
        <v>36404954</v>
      </c>
      <c r="C9">
        <v>36404946</v>
      </c>
      <c r="D9">
        <v>29172710</v>
      </c>
      <c r="E9">
        <v>1</v>
      </c>
      <c r="F9">
        <v>1</v>
      </c>
      <c r="G9">
        <v>1</v>
      </c>
      <c r="H9">
        <v>2</v>
      </c>
      <c r="I9" t="s">
        <v>523</v>
      </c>
      <c r="J9" t="s">
        <v>524</v>
      </c>
      <c r="K9" t="s">
        <v>525</v>
      </c>
      <c r="L9">
        <v>1368</v>
      </c>
      <c r="N9">
        <v>1011</v>
      </c>
      <c r="O9" t="s">
        <v>520</v>
      </c>
      <c r="P9" t="s">
        <v>520</v>
      </c>
      <c r="Q9">
        <v>1</v>
      </c>
      <c r="X9">
        <v>3.97</v>
      </c>
      <c r="Y9">
        <v>0</v>
      </c>
      <c r="Z9">
        <v>46.56</v>
      </c>
      <c r="AA9">
        <v>10.06</v>
      </c>
      <c r="AB9">
        <v>0</v>
      </c>
      <c r="AC9">
        <v>0</v>
      </c>
      <c r="AD9">
        <v>1</v>
      </c>
      <c r="AE9">
        <v>0</v>
      </c>
      <c r="AF9" t="s">
        <v>3</v>
      </c>
      <c r="AG9">
        <v>3.97</v>
      </c>
      <c r="AH9">
        <v>2</v>
      </c>
      <c r="AI9">
        <v>36404949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ROW(Source!A36)</f>
        <v>36</v>
      </c>
      <c r="B10">
        <v>36404955</v>
      </c>
      <c r="C10">
        <v>36404946</v>
      </c>
      <c r="D10">
        <v>29174533</v>
      </c>
      <c r="E10">
        <v>1</v>
      </c>
      <c r="F10">
        <v>1</v>
      </c>
      <c r="G10">
        <v>1</v>
      </c>
      <c r="H10">
        <v>2</v>
      </c>
      <c r="I10" t="s">
        <v>526</v>
      </c>
      <c r="J10" t="s">
        <v>527</v>
      </c>
      <c r="K10" t="s">
        <v>528</v>
      </c>
      <c r="L10">
        <v>1368</v>
      </c>
      <c r="N10">
        <v>1011</v>
      </c>
      <c r="O10" t="s">
        <v>520</v>
      </c>
      <c r="P10" t="s">
        <v>520</v>
      </c>
      <c r="Q10">
        <v>1</v>
      </c>
      <c r="X10">
        <v>7.93</v>
      </c>
      <c r="Y10">
        <v>0</v>
      </c>
      <c r="Z10">
        <v>1.53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3</v>
      </c>
      <c r="AG10">
        <v>7.93</v>
      </c>
      <c r="AH10">
        <v>2</v>
      </c>
      <c r="AI10">
        <v>36404950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ROW(Source!A36)</f>
        <v>36</v>
      </c>
      <c r="B11">
        <v>36404956</v>
      </c>
      <c r="C11">
        <v>36404946</v>
      </c>
      <c r="D11">
        <v>29164349</v>
      </c>
      <c r="E11">
        <v>1</v>
      </c>
      <c r="F11">
        <v>1</v>
      </c>
      <c r="G11">
        <v>1</v>
      </c>
      <c r="H11">
        <v>3</v>
      </c>
      <c r="I11" t="s">
        <v>28</v>
      </c>
      <c r="J11" t="s">
        <v>31</v>
      </c>
      <c r="K11" t="s">
        <v>29</v>
      </c>
      <c r="L11">
        <v>1348</v>
      </c>
      <c r="N11">
        <v>1009</v>
      </c>
      <c r="O11" t="s">
        <v>30</v>
      </c>
      <c r="P11" t="s">
        <v>30</v>
      </c>
      <c r="Q11">
        <v>1000</v>
      </c>
      <c r="X11">
        <v>10.5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t="s">
        <v>3</v>
      </c>
      <c r="AG11">
        <v>10.5</v>
      </c>
      <c r="AH11">
        <v>2</v>
      </c>
      <c r="AI11">
        <v>36404951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ROW(Source!A38)</f>
        <v>38</v>
      </c>
      <c r="B12">
        <v>36404961</v>
      </c>
      <c r="C12">
        <v>36404958</v>
      </c>
      <c r="D12">
        <v>18406804</v>
      </c>
      <c r="E12">
        <v>1</v>
      </c>
      <c r="F12">
        <v>1</v>
      </c>
      <c r="G12">
        <v>1</v>
      </c>
      <c r="H12">
        <v>1</v>
      </c>
      <c r="I12" t="s">
        <v>512</v>
      </c>
      <c r="J12" t="s">
        <v>3</v>
      </c>
      <c r="K12" t="s">
        <v>513</v>
      </c>
      <c r="L12">
        <v>1369</v>
      </c>
      <c r="N12">
        <v>1013</v>
      </c>
      <c r="O12" t="s">
        <v>514</v>
      </c>
      <c r="P12" t="s">
        <v>514</v>
      </c>
      <c r="Q12">
        <v>1</v>
      </c>
      <c r="X12">
        <v>3.77</v>
      </c>
      <c r="Y12">
        <v>0</v>
      </c>
      <c r="Z12">
        <v>0</v>
      </c>
      <c r="AA12">
        <v>0</v>
      </c>
      <c r="AB12">
        <v>7.8</v>
      </c>
      <c r="AC12">
        <v>0</v>
      </c>
      <c r="AD12">
        <v>1</v>
      </c>
      <c r="AE12">
        <v>1</v>
      </c>
      <c r="AF12" t="s">
        <v>3</v>
      </c>
      <c r="AG12">
        <v>3.77</v>
      </c>
      <c r="AH12">
        <v>2</v>
      </c>
      <c r="AI12">
        <v>36404959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ROW(Source!A38)</f>
        <v>38</v>
      </c>
      <c r="B13">
        <v>36404962</v>
      </c>
      <c r="C13">
        <v>36404958</v>
      </c>
      <c r="D13">
        <v>29164349</v>
      </c>
      <c r="E13">
        <v>1</v>
      </c>
      <c r="F13">
        <v>1</v>
      </c>
      <c r="G13">
        <v>1</v>
      </c>
      <c r="H13">
        <v>3</v>
      </c>
      <c r="I13" t="s">
        <v>28</v>
      </c>
      <c r="J13" t="s">
        <v>31</v>
      </c>
      <c r="K13" t="s">
        <v>29</v>
      </c>
      <c r="L13">
        <v>1348</v>
      </c>
      <c r="N13">
        <v>1009</v>
      </c>
      <c r="O13" t="s">
        <v>30</v>
      </c>
      <c r="P13" t="s">
        <v>30</v>
      </c>
      <c r="Q13">
        <v>1000</v>
      </c>
      <c r="X13">
        <v>0.11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t="s">
        <v>3</v>
      </c>
      <c r="AG13">
        <v>0.11</v>
      </c>
      <c r="AH13">
        <v>2</v>
      </c>
      <c r="AI13">
        <v>36404960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ROW(Source!A40)</f>
        <v>40</v>
      </c>
      <c r="B14">
        <v>36404966</v>
      </c>
      <c r="C14">
        <v>36404964</v>
      </c>
      <c r="D14">
        <v>18406804</v>
      </c>
      <c r="E14">
        <v>1</v>
      </c>
      <c r="F14">
        <v>1</v>
      </c>
      <c r="G14">
        <v>1</v>
      </c>
      <c r="H14">
        <v>1</v>
      </c>
      <c r="I14" t="s">
        <v>512</v>
      </c>
      <c r="J14" t="s">
        <v>3</v>
      </c>
      <c r="K14" t="s">
        <v>513</v>
      </c>
      <c r="L14">
        <v>1369</v>
      </c>
      <c r="N14">
        <v>1013</v>
      </c>
      <c r="O14" t="s">
        <v>514</v>
      </c>
      <c r="P14" t="s">
        <v>514</v>
      </c>
      <c r="Q14">
        <v>1</v>
      </c>
      <c r="X14">
        <v>5.84</v>
      </c>
      <c r="Y14">
        <v>0</v>
      </c>
      <c r="Z14">
        <v>0</v>
      </c>
      <c r="AA14">
        <v>0</v>
      </c>
      <c r="AB14">
        <v>7.8</v>
      </c>
      <c r="AC14">
        <v>0</v>
      </c>
      <c r="AD14">
        <v>1</v>
      </c>
      <c r="AE14">
        <v>1</v>
      </c>
      <c r="AF14" t="s">
        <v>3</v>
      </c>
      <c r="AG14">
        <v>5.84</v>
      </c>
      <c r="AH14">
        <v>2</v>
      </c>
      <c r="AI14">
        <v>36404965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ROW(Source!A41)</f>
        <v>41</v>
      </c>
      <c r="B15">
        <v>36404971</v>
      </c>
      <c r="C15">
        <v>36404967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512</v>
      </c>
      <c r="J15" t="s">
        <v>3</v>
      </c>
      <c r="K15" t="s">
        <v>513</v>
      </c>
      <c r="L15">
        <v>1369</v>
      </c>
      <c r="N15">
        <v>1013</v>
      </c>
      <c r="O15" t="s">
        <v>514</v>
      </c>
      <c r="P15" t="s">
        <v>514</v>
      </c>
      <c r="Q15">
        <v>1</v>
      </c>
      <c r="X15">
        <v>9.64</v>
      </c>
      <c r="Y15">
        <v>0</v>
      </c>
      <c r="Z15">
        <v>0</v>
      </c>
      <c r="AA15">
        <v>0</v>
      </c>
      <c r="AB15">
        <v>249.14</v>
      </c>
      <c r="AC15">
        <v>0</v>
      </c>
      <c r="AD15">
        <v>1</v>
      </c>
      <c r="AE15">
        <v>1</v>
      </c>
      <c r="AF15" t="s">
        <v>3</v>
      </c>
      <c r="AG15">
        <v>9.64</v>
      </c>
      <c r="AH15">
        <v>2</v>
      </c>
      <c r="AI15">
        <v>36404968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ROW(Source!A41)</f>
        <v>41</v>
      </c>
      <c r="B16">
        <v>36404972</v>
      </c>
      <c r="C16">
        <v>36404967</v>
      </c>
      <c r="D16">
        <v>121548</v>
      </c>
      <c r="E16">
        <v>1</v>
      </c>
      <c r="F16">
        <v>1</v>
      </c>
      <c r="G16">
        <v>1</v>
      </c>
      <c r="H16">
        <v>1</v>
      </c>
      <c r="I16" t="s">
        <v>35</v>
      </c>
      <c r="J16" t="s">
        <v>3</v>
      </c>
      <c r="K16" t="s">
        <v>515</v>
      </c>
      <c r="L16">
        <v>608254</v>
      </c>
      <c r="N16">
        <v>1013</v>
      </c>
      <c r="O16" t="s">
        <v>516</v>
      </c>
      <c r="P16" t="s">
        <v>516</v>
      </c>
      <c r="Q16">
        <v>1</v>
      </c>
      <c r="X16">
        <v>0.01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2</v>
      </c>
      <c r="AF16" t="s">
        <v>3</v>
      </c>
      <c r="AG16">
        <v>0.01</v>
      </c>
      <c r="AH16">
        <v>2</v>
      </c>
      <c r="AI16">
        <v>36404969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ROW(Source!A41)</f>
        <v>41</v>
      </c>
      <c r="B17">
        <v>36404973</v>
      </c>
      <c r="C17">
        <v>36404967</v>
      </c>
      <c r="D17">
        <v>29172556</v>
      </c>
      <c r="E17">
        <v>1</v>
      </c>
      <c r="F17">
        <v>1</v>
      </c>
      <c r="G17">
        <v>1</v>
      </c>
      <c r="H17">
        <v>2</v>
      </c>
      <c r="I17" t="s">
        <v>517</v>
      </c>
      <c r="J17" t="s">
        <v>518</v>
      </c>
      <c r="K17" t="s">
        <v>519</v>
      </c>
      <c r="L17">
        <v>1368</v>
      </c>
      <c r="N17">
        <v>1011</v>
      </c>
      <c r="O17" t="s">
        <v>520</v>
      </c>
      <c r="P17" t="s">
        <v>520</v>
      </c>
      <c r="Q17">
        <v>1</v>
      </c>
      <c r="X17">
        <v>0.01</v>
      </c>
      <c r="Y17">
        <v>0</v>
      </c>
      <c r="Z17">
        <v>31.26</v>
      </c>
      <c r="AA17">
        <v>13.5</v>
      </c>
      <c r="AB17">
        <v>0</v>
      </c>
      <c r="AC17">
        <v>0</v>
      </c>
      <c r="AD17">
        <v>1</v>
      </c>
      <c r="AE17">
        <v>0</v>
      </c>
      <c r="AF17" t="s">
        <v>3</v>
      </c>
      <c r="AG17">
        <v>0.01</v>
      </c>
      <c r="AH17">
        <v>2</v>
      </c>
      <c r="AI17">
        <v>36404970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ROW(Source!A42)</f>
        <v>42</v>
      </c>
      <c r="B18">
        <v>36404978</v>
      </c>
      <c r="C18">
        <v>36404974</v>
      </c>
      <c r="D18">
        <v>18408066</v>
      </c>
      <c r="E18">
        <v>1</v>
      </c>
      <c r="F18">
        <v>1</v>
      </c>
      <c r="G18">
        <v>1</v>
      </c>
      <c r="H18">
        <v>1</v>
      </c>
      <c r="I18" t="s">
        <v>521</v>
      </c>
      <c r="J18" t="s">
        <v>3</v>
      </c>
      <c r="K18" t="s">
        <v>522</v>
      </c>
      <c r="L18">
        <v>1369</v>
      </c>
      <c r="N18">
        <v>1013</v>
      </c>
      <c r="O18" t="s">
        <v>514</v>
      </c>
      <c r="P18" t="s">
        <v>514</v>
      </c>
      <c r="Q18">
        <v>1</v>
      </c>
      <c r="X18">
        <v>17.89</v>
      </c>
      <c r="Y18">
        <v>0</v>
      </c>
      <c r="Z18">
        <v>0</v>
      </c>
      <c r="AA18">
        <v>0</v>
      </c>
      <c r="AB18">
        <v>256.16000000000003</v>
      </c>
      <c r="AC18">
        <v>0</v>
      </c>
      <c r="AD18">
        <v>1</v>
      </c>
      <c r="AE18">
        <v>1</v>
      </c>
      <c r="AF18" t="s">
        <v>3</v>
      </c>
      <c r="AG18">
        <v>17.89</v>
      </c>
      <c r="AH18">
        <v>2</v>
      </c>
      <c r="AI18">
        <v>36404975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ROW(Source!A42)</f>
        <v>42</v>
      </c>
      <c r="B19">
        <v>36404979</v>
      </c>
      <c r="C19">
        <v>36404974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35</v>
      </c>
      <c r="J19" t="s">
        <v>3</v>
      </c>
      <c r="K19" t="s">
        <v>515</v>
      </c>
      <c r="L19">
        <v>608254</v>
      </c>
      <c r="N19">
        <v>1013</v>
      </c>
      <c r="O19" t="s">
        <v>516</v>
      </c>
      <c r="P19" t="s">
        <v>516</v>
      </c>
      <c r="Q19">
        <v>1</v>
      </c>
      <c r="X19">
        <v>0.08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2</v>
      </c>
      <c r="AF19" t="s">
        <v>3</v>
      </c>
      <c r="AG19">
        <v>0.08</v>
      </c>
      <c r="AH19">
        <v>2</v>
      </c>
      <c r="AI19">
        <v>36404976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ROW(Source!A42)</f>
        <v>42</v>
      </c>
      <c r="B20">
        <v>36404980</v>
      </c>
      <c r="C20">
        <v>36404974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517</v>
      </c>
      <c r="J20" t="s">
        <v>518</v>
      </c>
      <c r="K20" t="s">
        <v>519</v>
      </c>
      <c r="L20">
        <v>1368</v>
      </c>
      <c r="N20">
        <v>1011</v>
      </c>
      <c r="O20" t="s">
        <v>520</v>
      </c>
      <c r="P20" t="s">
        <v>520</v>
      </c>
      <c r="Q20">
        <v>1</v>
      </c>
      <c r="X20">
        <v>0.08</v>
      </c>
      <c r="Y20">
        <v>0</v>
      </c>
      <c r="Z20">
        <v>31.26</v>
      </c>
      <c r="AA20">
        <v>13.5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0.08</v>
      </c>
      <c r="AH20">
        <v>2</v>
      </c>
      <c r="AI20">
        <v>36404977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ROW(Source!A80)</f>
        <v>80</v>
      </c>
      <c r="B21">
        <v>36404989</v>
      </c>
      <c r="C21">
        <v>36404981</v>
      </c>
      <c r="D21">
        <v>18407150</v>
      </c>
      <c r="E21">
        <v>1</v>
      </c>
      <c r="F21">
        <v>1</v>
      </c>
      <c r="G21">
        <v>1</v>
      </c>
      <c r="H21">
        <v>1</v>
      </c>
      <c r="I21" t="s">
        <v>529</v>
      </c>
      <c r="J21" t="s">
        <v>3</v>
      </c>
      <c r="K21" t="s">
        <v>530</v>
      </c>
      <c r="L21">
        <v>1369</v>
      </c>
      <c r="N21">
        <v>1013</v>
      </c>
      <c r="O21" t="s">
        <v>514</v>
      </c>
      <c r="P21" t="s">
        <v>514</v>
      </c>
      <c r="Q21">
        <v>1</v>
      </c>
      <c r="X21">
        <v>21.19</v>
      </c>
      <c r="Y21">
        <v>0</v>
      </c>
      <c r="Z21">
        <v>0</v>
      </c>
      <c r="AA21">
        <v>0</v>
      </c>
      <c r="AB21">
        <v>272.45</v>
      </c>
      <c r="AC21">
        <v>0</v>
      </c>
      <c r="AD21">
        <v>1</v>
      </c>
      <c r="AE21">
        <v>1</v>
      </c>
      <c r="AF21" t="s">
        <v>134</v>
      </c>
      <c r="AG21">
        <v>24.368500000000001</v>
      </c>
      <c r="AH21">
        <v>2</v>
      </c>
      <c r="AI21">
        <v>36404982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ROW(Source!A80)</f>
        <v>80</v>
      </c>
      <c r="B22">
        <v>36404990</v>
      </c>
      <c r="C22">
        <v>36404981</v>
      </c>
      <c r="D22">
        <v>121548</v>
      </c>
      <c r="E22">
        <v>1</v>
      </c>
      <c r="F22">
        <v>1</v>
      </c>
      <c r="G22">
        <v>1</v>
      </c>
      <c r="H22">
        <v>1</v>
      </c>
      <c r="I22" t="s">
        <v>35</v>
      </c>
      <c r="J22" t="s">
        <v>3</v>
      </c>
      <c r="K22" t="s">
        <v>515</v>
      </c>
      <c r="L22">
        <v>608254</v>
      </c>
      <c r="N22">
        <v>1013</v>
      </c>
      <c r="O22" t="s">
        <v>516</v>
      </c>
      <c r="P22" t="s">
        <v>516</v>
      </c>
      <c r="Q22">
        <v>1</v>
      </c>
      <c r="X22">
        <v>0.04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2</v>
      </c>
      <c r="AF22" t="s">
        <v>133</v>
      </c>
      <c r="AG22">
        <v>0.05</v>
      </c>
      <c r="AH22">
        <v>2</v>
      </c>
      <c r="AI22">
        <v>36404983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ROW(Source!A80)</f>
        <v>80</v>
      </c>
      <c r="B23">
        <v>36404991</v>
      </c>
      <c r="C23">
        <v>36404981</v>
      </c>
      <c r="D23">
        <v>29172556</v>
      </c>
      <c r="E23">
        <v>1</v>
      </c>
      <c r="F23">
        <v>1</v>
      </c>
      <c r="G23">
        <v>1</v>
      </c>
      <c r="H23">
        <v>2</v>
      </c>
      <c r="I23" t="s">
        <v>517</v>
      </c>
      <c r="J23" t="s">
        <v>518</v>
      </c>
      <c r="K23" t="s">
        <v>519</v>
      </c>
      <c r="L23">
        <v>1368</v>
      </c>
      <c r="N23">
        <v>1011</v>
      </c>
      <c r="O23" t="s">
        <v>520</v>
      </c>
      <c r="P23" t="s">
        <v>520</v>
      </c>
      <c r="Q23">
        <v>1</v>
      </c>
      <c r="X23">
        <v>0.04</v>
      </c>
      <c r="Y23">
        <v>0</v>
      </c>
      <c r="Z23">
        <v>31.26</v>
      </c>
      <c r="AA23">
        <v>13.5</v>
      </c>
      <c r="AB23">
        <v>0</v>
      </c>
      <c r="AC23">
        <v>0</v>
      </c>
      <c r="AD23">
        <v>1</v>
      </c>
      <c r="AE23">
        <v>0</v>
      </c>
      <c r="AF23" t="s">
        <v>133</v>
      </c>
      <c r="AG23">
        <v>0.05</v>
      </c>
      <c r="AH23">
        <v>2</v>
      </c>
      <c r="AI23">
        <v>36404984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ROW(Source!A80)</f>
        <v>80</v>
      </c>
      <c r="B24">
        <v>36404992</v>
      </c>
      <c r="C24">
        <v>36404981</v>
      </c>
      <c r="D24">
        <v>29174913</v>
      </c>
      <c r="E24">
        <v>1</v>
      </c>
      <c r="F24">
        <v>1</v>
      </c>
      <c r="G24">
        <v>1</v>
      </c>
      <c r="H24">
        <v>2</v>
      </c>
      <c r="I24" t="s">
        <v>531</v>
      </c>
      <c r="J24" t="s">
        <v>532</v>
      </c>
      <c r="K24" t="s">
        <v>533</v>
      </c>
      <c r="L24">
        <v>1368</v>
      </c>
      <c r="N24">
        <v>1011</v>
      </c>
      <c r="O24" t="s">
        <v>520</v>
      </c>
      <c r="P24" t="s">
        <v>520</v>
      </c>
      <c r="Q24">
        <v>1</v>
      </c>
      <c r="X24">
        <v>0.15</v>
      </c>
      <c r="Y24">
        <v>0</v>
      </c>
      <c r="Z24">
        <v>87.17</v>
      </c>
      <c r="AA24">
        <v>11.6</v>
      </c>
      <c r="AB24">
        <v>0</v>
      </c>
      <c r="AC24">
        <v>0</v>
      </c>
      <c r="AD24">
        <v>1</v>
      </c>
      <c r="AE24">
        <v>0</v>
      </c>
      <c r="AF24" t="s">
        <v>133</v>
      </c>
      <c r="AG24">
        <v>0.1875</v>
      </c>
      <c r="AH24">
        <v>2</v>
      </c>
      <c r="AI24">
        <v>36404985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ROW(Source!A80)</f>
        <v>80</v>
      </c>
      <c r="B25">
        <v>36404993</v>
      </c>
      <c r="C25">
        <v>36404981</v>
      </c>
      <c r="D25">
        <v>29108696</v>
      </c>
      <c r="E25">
        <v>1</v>
      </c>
      <c r="F25">
        <v>1</v>
      </c>
      <c r="G25">
        <v>1</v>
      </c>
      <c r="H25">
        <v>3</v>
      </c>
      <c r="I25" t="s">
        <v>534</v>
      </c>
      <c r="J25" t="s">
        <v>535</v>
      </c>
      <c r="K25" t="s">
        <v>536</v>
      </c>
      <c r="L25">
        <v>1354</v>
      </c>
      <c r="N25">
        <v>1010</v>
      </c>
      <c r="O25" t="s">
        <v>237</v>
      </c>
      <c r="P25" t="s">
        <v>237</v>
      </c>
      <c r="Q25">
        <v>1</v>
      </c>
      <c r="X25">
        <v>56.6</v>
      </c>
      <c r="Y25">
        <v>67.209999999999994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56.6</v>
      </c>
      <c r="AH25">
        <v>2</v>
      </c>
      <c r="AI25">
        <v>36404986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ROW(Source!A80)</f>
        <v>80</v>
      </c>
      <c r="B26">
        <v>36404994</v>
      </c>
      <c r="C26">
        <v>36404981</v>
      </c>
      <c r="D26">
        <v>29109717</v>
      </c>
      <c r="E26">
        <v>1</v>
      </c>
      <c r="F26">
        <v>1</v>
      </c>
      <c r="G26">
        <v>1</v>
      </c>
      <c r="H26">
        <v>3</v>
      </c>
      <c r="I26" t="s">
        <v>886</v>
      </c>
      <c r="J26" t="s">
        <v>887</v>
      </c>
      <c r="K26" t="s">
        <v>888</v>
      </c>
      <c r="L26">
        <v>1301</v>
      </c>
      <c r="N26">
        <v>1003</v>
      </c>
      <c r="O26" t="s">
        <v>142</v>
      </c>
      <c r="P26" t="s">
        <v>142</v>
      </c>
      <c r="Q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 t="s">
        <v>3</v>
      </c>
      <c r="AG26">
        <v>0</v>
      </c>
      <c r="AH26">
        <v>3</v>
      </c>
      <c r="AI26">
        <v>-1</v>
      </c>
      <c r="AJ26" t="s">
        <v>3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ROW(Source!A80)</f>
        <v>80</v>
      </c>
      <c r="B27">
        <v>36404995</v>
      </c>
      <c r="C27">
        <v>36404981</v>
      </c>
      <c r="D27">
        <v>29115197</v>
      </c>
      <c r="E27">
        <v>1</v>
      </c>
      <c r="F27">
        <v>1</v>
      </c>
      <c r="G27">
        <v>1</v>
      </c>
      <c r="H27">
        <v>3</v>
      </c>
      <c r="I27" t="s">
        <v>537</v>
      </c>
      <c r="J27" t="s">
        <v>538</v>
      </c>
      <c r="K27" t="s">
        <v>539</v>
      </c>
      <c r="L27">
        <v>1354</v>
      </c>
      <c r="N27">
        <v>1010</v>
      </c>
      <c r="O27" t="s">
        <v>237</v>
      </c>
      <c r="P27" t="s">
        <v>237</v>
      </c>
      <c r="Q27">
        <v>1</v>
      </c>
      <c r="X27">
        <v>400</v>
      </c>
      <c r="Y27">
        <v>0.5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400</v>
      </c>
      <c r="AH27">
        <v>2</v>
      </c>
      <c r="AI27">
        <v>36404987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ROW(Source!A82)</f>
        <v>82</v>
      </c>
      <c r="B28">
        <v>36405007</v>
      </c>
      <c r="C28">
        <v>36404997</v>
      </c>
      <c r="D28">
        <v>18413230</v>
      </c>
      <c r="E28">
        <v>1</v>
      </c>
      <c r="F28">
        <v>1</v>
      </c>
      <c r="G28">
        <v>1</v>
      </c>
      <c r="H28">
        <v>1</v>
      </c>
      <c r="I28" t="s">
        <v>540</v>
      </c>
      <c r="J28" t="s">
        <v>3</v>
      </c>
      <c r="K28" t="s">
        <v>541</v>
      </c>
      <c r="L28">
        <v>1369</v>
      </c>
      <c r="N28">
        <v>1013</v>
      </c>
      <c r="O28" t="s">
        <v>514</v>
      </c>
      <c r="P28" t="s">
        <v>514</v>
      </c>
      <c r="Q28">
        <v>1</v>
      </c>
      <c r="X28">
        <v>166.47</v>
      </c>
      <c r="Y28">
        <v>0</v>
      </c>
      <c r="Z28">
        <v>0</v>
      </c>
      <c r="AA28">
        <v>0</v>
      </c>
      <c r="AB28">
        <v>293.22000000000003</v>
      </c>
      <c r="AC28">
        <v>0</v>
      </c>
      <c r="AD28">
        <v>1</v>
      </c>
      <c r="AE28">
        <v>1</v>
      </c>
      <c r="AF28" t="s">
        <v>134</v>
      </c>
      <c r="AG28">
        <v>191.44049999999999</v>
      </c>
      <c r="AH28">
        <v>2</v>
      </c>
      <c r="AI28">
        <v>36404998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ROW(Source!A82)</f>
        <v>82</v>
      </c>
      <c r="B29">
        <v>36405008</v>
      </c>
      <c r="C29">
        <v>36404997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35</v>
      </c>
      <c r="J29" t="s">
        <v>3</v>
      </c>
      <c r="K29" t="s">
        <v>515</v>
      </c>
      <c r="L29">
        <v>608254</v>
      </c>
      <c r="N29">
        <v>1013</v>
      </c>
      <c r="O29" t="s">
        <v>516</v>
      </c>
      <c r="P29" t="s">
        <v>516</v>
      </c>
      <c r="Q29">
        <v>1</v>
      </c>
      <c r="X29">
        <v>0.08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2</v>
      </c>
      <c r="AF29" t="s">
        <v>133</v>
      </c>
      <c r="AG29">
        <v>0.1</v>
      </c>
      <c r="AH29">
        <v>2</v>
      </c>
      <c r="AI29">
        <v>36404999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ROW(Source!A82)</f>
        <v>82</v>
      </c>
      <c r="B30">
        <v>36405009</v>
      </c>
      <c r="C30">
        <v>36404997</v>
      </c>
      <c r="D30">
        <v>29172556</v>
      </c>
      <c r="E30">
        <v>1</v>
      </c>
      <c r="F30">
        <v>1</v>
      </c>
      <c r="G30">
        <v>1</v>
      </c>
      <c r="H30">
        <v>2</v>
      </c>
      <c r="I30" t="s">
        <v>517</v>
      </c>
      <c r="J30" t="s">
        <v>518</v>
      </c>
      <c r="K30" t="s">
        <v>519</v>
      </c>
      <c r="L30">
        <v>1368</v>
      </c>
      <c r="N30">
        <v>1011</v>
      </c>
      <c r="O30" t="s">
        <v>520</v>
      </c>
      <c r="P30" t="s">
        <v>520</v>
      </c>
      <c r="Q30">
        <v>1</v>
      </c>
      <c r="X30">
        <v>0.08</v>
      </c>
      <c r="Y30">
        <v>0</v>
      </c>
      <c r="Z30">
        <v>31.26</v>
      </c>
      <c r="AA30">
        <v>13.5</v>
      </c>
      <c r="AB30">
        <v>0</v>
      </c>
      <c r="AC30">
        <v>0</v>
      </c>
      <c r="AD30">
        <v>1</v>
      </c>
      <c r="AE30">
        <v>0</v>
      </c>
      <c r="AF30" t="s">
        <v>133</v>
      </c>
      <c r="AG30">
        <v>0.1</v>
      </c>
      <c r="AH30">
        <v>2</v>
      </c>
      <c r="AI30">
        <v>36405000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ROW(Source!A82)</f>
        <v>82</v>
      </c>
      <c r="B31">
        <v>36405010</v>
      </c>
      <c r="C31">
        <v>36404997</v>
      </c>
      <c r="D31">
        <v>29174591</v>
      </c>
      <c r="E31">
        <v>1</v>
      </c>
      <c r="F31">
        <v>1</v>
      </c>
      <c r="G31">
        <v>1</v>
      </c>
      <c r="H31">
        <v>2</v>
      </c>
      <c r="I31" t="s">
        <v>542</v>
      </c>
      <c r="J31" t="s">
        <v>543</v>
      </c>
      <c r="K31" t="s">
        <v>544</v>
      </c>
      <c r="L31">
        <v>1368</v>
      </c>
      <c r="N31">
        <v>1011</v>
      </c>
      <c r="O31" t="s">
        <v>520</v>
      </c>
      <c r="P31" t="s">
        <v>520</v>
      </c>
      <c r="Q31">
        <v>1</v>
      </c>
      <c r="X31">
        <v>0.26</v>
      </c>
      <c r="Y31">
        <v>0</v>
      </c>
      <c r="Z31">
        <v>0.95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133</v>
      </c>
      <c r="AG31">
        <v>0.32500000000000001</v>
      </c>
      <c r="AH31">
        <v>2</v>
      </c>
      <c r="AI31">
        <v>36405001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ROW(Source!A82)</f>
        <v>82</v>
      </c>
      <c r="B32">
        <v>36405011</v>
      </c>
      <c r="C32">
        <v>36404997</v>
      </c>
      <c r="D32">
        <v>29174913</v>
      </c>
      <c r="E32">
        <v>1</v>
      </c>
      <c r="F32">
        <v>1</v>
      </c>
      <c r="G32">
        <v>1</v>
      </c>
      <c r="H32">
        <v>2</v>
      </c>
      <c r="I32" t="s">
        <v>531</v>
      </c>
      <c r="J32" t="s">
        <v>532</v>
      </c>
      <c r="K32" t="s">
        <v>533</v>
      </c>
      <c r="L32">
        <v>1368</v>
      </c>
      <c r="N32">
        <v>1011</v>
      </c>
      <c r="O32" t="s">
        <v>520</v>
      </c>
      <c r="P32" t="s">
        <v>520</v>
      </c>
      <c r="Q32">
        <v>1</v>
      </c>
      <c r="X32">
        <v>0.5</v>
      </c>
      <c r="Y32">
        <v>0</v>
      </c>
      <c r="Z32">
        <v>87.17</v>
      </c>
      <c r="AA32">
        <v>11.6</v>
      </c>
      <c r="AB32">
        <v>0</v>
      </c>
      <c r="AC32">
        <v>0</v>
      </c>
      <c r="AD32">
        <v>1</v>
      </c>
      <c r="AE32">
        <v>0</v>
      </c>
      <c r="AF32" t="s">
        <v>133</v>
      </c>
      <c r="AG32">
        <v>0.625</v>
      </c>
      <c r="AH32">
        <v>2</v>
      </c>
      <c r="AI32">
        <v>36405002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ROW(Source!A82)</f>
        <v>82</v>
      </c>
      <c r="B33">
        <v>36405012</v>
      </c>
      <c r="C33">
        <v>36404997</v>
      </c>
      <c r="D33">
        <v>29107800</v>
      </c>
      <c r="E33">
        <v>1</v>
      </c>
      <c r="F33">
        <v>1</v>
      </c>
      <c r="G33">
        <v>1</v>
      </c>
      <c r="H33">
        <v>3</v>
      </c>
      <c r="I33" t="s">
        <v>545</v>
      </c>
      <c r="J33" t="s">
        <v>546</v>
      </c>
      <c r="K33" t="s">
        <v>547</v>
      </c>
      <c r="L33">
        <v>1346</v>
      </c>
      <c r="N33">
        <v>1009</v>
      </c>
      <c r="O33" t="s">
        <v>160</v>
      </c>
      <c r="P33" t="s">
        <v>160</v>
      </c>
      <c r="Q33">
        <v>1</v>
      </c>
      <c r="X33">
        <v>0.2</v>
      </c>
      <c r="Y33">
        <v>1.81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0.2</v>
      </c>
      <c r="AH33">
        <v>2</v>
      </c>
      <c r="AI33">
        <v>36405003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ROW(Source!A82)</f>
        <v>82</v>
      </c>
      <c r="B34">
        <v>36405013</v>
      </c>
      <c r="C34">
        <v>36404997</v>
      </c>
      <c r="D34">
        <v>29109411</v>
      </c>
      <c r="E34">
        <v>1</v>
      </c>
      <c r="F34">
        <v>1</v>
      </c>
      <c r="G34">
        <v>1</v>
      </c>
      <c r="H34">
        <v>3</v>
      </c>
      <c r="I34" t="s">
        <v>548</v>
      </c>
      <c r="J34" t="s">
        <v>549</v>
      </c>
      <c r="K34" t="s">
        <v>550</v>
      </c>
      <c r="L34">
        <v>1346</v>
      </c>
      <c r="N34">
        <v>1009</v>
      </c>
      <c r="O34" t="s">
        <v>160</v>
      </c>
      <c r="P34" t="s">
        <v>160</v>
      </c>
      <c r="Q34">
        <v>1</v>
      </c>
      <c r="X34">
        <v>30</v>
      </c>
      <c r="Y34">
        <v>15.95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30</v>
      </c>
      <c r="AH34">
        <v>2</v>
      </c>
      <c r="AI34">
        <v>36405004</v>
      </c>
      <c r="AJ34">
        <v>35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ROW(Source!A82)</f>
        <v>82</v>
      </c>
      <c r="B35">
        <v>36405014</v>
      </c>
      <c r="C35">
        <v>36404997</v>
      </c>
      <c r="D35">
        <v>29109535</v>
      </c>
      <c r="E35">
        <v>1</v>
      </c>
      <c r="F35">
        <v>1</v>
      </c>
      <c r="G35">
        <v>1</v>
      </c>
      <c r="H35">
        <v>3</v>
      </c>
      <c r="I35" t="s">
        <v>281</v>
      </c>
      <c r="J35" t="s">
        <v>283</v>
      </c>
      <c r="K35" t="s">
        <v>282</v>
      </c>
      <c r="L35">
        <v>1327</v>
      </c>
      <c r="N35">
        <v>1005</v>
      </c>
      <c r="O35" t="s">
        <v>155</v>
      </c>
      <c r="P35" t="s">
        <v>155</v>
      </c>
      <c r="Q35">
        <v>1</v>
      </c>
      <c r="X35">
        <v>105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3</v>
      </c>
      <c r="AG35">
        <v>105</v>
      </c>
      <c r="AH35">
        <v>3</v>
      </c>
      <c r="AI35">
        <v>-1</v>
      </c>
      <c r="AJ35" t="s">
        <v>3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ROW(Source!A82)</f>
        <v>82</v>
      </c>
      <c r="B36">
        <v>36405015</v>
      </c>
      <c r="C36">
        <v>36404997</v>
      </c>
      <c r="D36">
        <v>29109265</v>
      </c>
      <c r="E36">
        <v>1</v>
      </c>
      <c r="F36">
        <v>1</v>
      </c>
      <c r="G36">
        <v>1</v>
      </c>
      <c r="H36">
        <v>3</v>
      </c>
      <c r="I36" t="s">
        <v>284</v>
      </c>
      <c r="J36" t="s">
        <v>286</v>
      </c>
      <c r="K36" t="s">
        <v>285</v>
      </c>
      <c r="L36">
        <v>1348</v>
      </c>
      <c r="N36">
        <v>1009</v>
      </c>
      <c r="O36" t="s">
        <v>30</v>
      </c>
      <c r="P36" t="s">
        <v>30</v>
      </c>
      <c r="Q36">
        <v>1000</v>
      </c>
      <c r="X36">
        <v>8.8999999999999999E-3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3</v>
      </c>
      <c r="AG36">
        <v>8.8999999999999999E-3</v>
      </c>
      <c r="AH36">
        <v>3</v>
      </c>
      <c r="AI36">
        <v>-1</v>
      </c>
      <c r="AJ36" t="s">
        <v>3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ROW(Source!A85)</f>
        <v>85</v>
      </c>
      <c r="B37">
        <v>36405027</v>
      </c>
      <c r="C37">
        <v>36405018</v>
      </c>
      <c r="D37">
        <v>18410572</v>
      </c>
      <c r="E37">
        <v>1</v>
      </c>
      <c r="F37">
        <v>1</v>
      </c>
      <c r="G37">
        <v>1</v>
      </c>
      <c r="H37">
        <v>1</v>
      </c>
      <c r="I37" t="s">
        <v>551</v>
      </c>
      <c r="J37" t="s">
        <v>3</v>
      </c>
      <c r="K37" t="s">
        <v>552</v>
      </c>
      <c r="L37">
        <v>1369</v>
      </c>
      <c r="N37">
        <v>1013</v>
      </c>
      <c r="O37" t="s">
        <v>514</v>
      </c>
      <c r="P37" t="s">
        <v>514</v>
      </c>
      <c r="Q37">
        <v>1</v>
      </c>
      <c r="X37">
        <v>73.14</v>
      </c>
      <c r="Y37">
        <v>0</v>
      </c>
      <c r="Z37">
        <v>0</v>
      </c>
      <c r="AA37">
        <v>0</v>
      </c>
      <c r="AB37">
        <v>8.74</v>
      </c>
      <c r="AC37">
        <v>0</v>
      </c>
      <c r="AD37">
        <v>1</v>
      </c>
      <c r="AE37">
        <v>1</v>
      </c>
      <c r="AF37" t="s">
        <v>167</v>
      </c>
      <c r="AG37">
        <v>84.11099999999999</v>
      </c>
      <c r="AH37">
        <v>2</v>
      </c>
      <c r="AI37">
        <v>36405019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ROW(Source!A85)</f>
        <v>85</v>
      </c>
      <c r="B38">
        <v>36405028</v>
      </c>
      <c r="C38">
        <v>36405018</v>
      </c>
      <c r="D38">
        <v>121548</v>
      </c>
      <c r="E38">
        <v>1</v>
      </c>
      <c r="F38">
        <v>1</v>
      </c>
      <c r="G38">
        <v>1</v>
      </c>
      <c r="H38">
        <v>1</v>
      </c>
      <c r="I38" t="s">
        <v>35</v>
      </c>
      <c r="J38" t="s">
        <v>3</v>
      </c>
      <c r="K38" t="s">
        <v>515</v>
      </c>
      <c r="L38">
        <v>608254</v>
      </c>
      <c r="N38">
        <v>1013</v>
      </c>
      <c r="O38" t="s">
        <v>516</v>
      </c>
      <c r="P38" t="s">
        <v>516</v>
      </c>
      <c r="Q38">
        <v>1</v>
      </c>
      <c r="X38">
        <v>1.37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2</v>
      </c>
      <c r="AF38" t="s">
        <v>166</v>
      </c>
      <c r="AG38">
        <v>1.7125000000000001</v>
      </c>
      <c r="AH38">
        <v>2</v>
      </c>
      <c r="AI38">
        <v>36405020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ROW(Source!A85)</f>
        <v>85</v>
      </c>
      <c r="B39">
        <v>36405029</v>
      </c>
      <c r="C39">
        <v>36405018</v>
      </c>
      <c r="D39">
        <v>29172379</v>
      </c>
      <c r="E39">
        <v>1</v>
      </c>
      <c r="F39">
        <v>1</v>
      </c>
      <c r="G39">
        <v>1</v>
      </c>
      <c r="H39">
        <v>2</v>
      </c>
      <c r="I39" t="s">
        <v>553</v>
      </c>
      <c r="J39" t="s">
        <v>554</v>
      </c>
      <c r="K39" t="s">
        <v>555</v>
      </c>
      <c r="L39">
        <v>1368</v>
      </c>
      <c r="N39">
        <v>1011</v>
      </c>
      <c r="O39" t="s">
        <v>520</v>
      </c>
      <c r="P39" t="s">
        <v>520</v>
      </c>
      <c r="Q39">
        <v>1</v>
      </c>
      <c r="X39">
        <v>1.37</v>
      </c>
      <c r="Y39">
        <v>0</v>
      </c>
      <c r="Z39">
        <v>112</v>
      </c>
      <c r="AA39">
        <v>13.5</v>
      </c>
      <c r="AB39">
        <v>0</v>
      </c>
      <c r="AC39">
        <v>0</v>
      </c>
      <c r="AD39">
        <v>1</v>
      </c>
      <c r="AE39">
        <v>0</v>
      </c>
      <c r="AF39" t="s">
        <v>166</v>
      </c>
      <c r="AG39">
        <v>1.7125000000000001</v>
      </c>
      <c r="AH39">
        <v>2</v>
      </c>
      <c r="AI39">
        <v>36405021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ROW(Source!A85)</f>
        <v>85</v>
      </c>
      <c r="B40">
        <v>36405030</v>
      </c>
      <c r="C40">
        <v>36405018</v>
      </c>
      <c r="D40">
        <v>29174913</v>
      </c>
      <c r="E40">
        <v>1</v>
      </c>
      <c r="F40">
        <v>1</v>
      </c>
      <c r="G40">
        <v>1</v>
      </c>
      <c r="H40">
        <v>2</v>
      </c>
      <c r="I40" t="s">
        <v>531</v>
      </c>
      <c r="J40" t="s">
        <v>532</v>
      </c>
      <c r="K40" t="s">
        <v>533</v>
      </c>
      <c r="L40">
        <v>1368</v>
      </c>
      <c r="N40">
        <v>1011</v>
      </c>
      <c r="O40" t="s">
        <v>520</v>
      </c>
      <c r="P40" t="s">
        <v>520</v>
      </c>
      <c r="Q40">
        <v>1</v>
      </c>
      <c r="X40">
        <v>2.06</v>
      </c>
      <c r="Y40">
        <v>0</v>
      </c>
      <c r="Z40">
        <v>87.17</v>
      </c>
      <c r="AA40">
        <v>11.6</v>
      </c>
      <c r="AB40">
        <v>0</v>
      </c>
      <c r="AC40">
        <v>0</v>
      </c>
      <c r="AD40">
        <v>1</v>
      </c>
      <c r="AE40">
        <v>0</v>
      </c>
      <c r="AF40" t="s">
        <v>166</v>
      </c>
      <c r="AG40">
        <v>2.5750000000000002</v>
      </c>
      <c r="AH40">
        <v>2</v>
      </c>
      <c r="AI40">
        <v>36405022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ROW(Source!A85)</f>
        <v>85</v>
      </c>
      <c r="B41">
        <v>36405031</v>
      </c>
      <c r="C41">
        <v>36405018</v>
      </c>
      <c r="D41">
        <v>29114332</v>
      </c>
      <c r="E41">
        <v>1</v>
      </c>
      <c r="F41">
        <v>1</v>
      </c>
      <c r="G41">
        <v>1</v>
      </c>
      <c r="H41">
        <v>3</v>
      </c>
      <c r="I41" t="s">
        <v>556</v>
      </c>
      <c r="J41" t="s">
        <v>557</v>
      </c>
      <c r="K41" t="s">
        <v>558</v>
      </c>
      <c r="L41">
        <v>1348</v>
      </c>
      <c r="N41">
        <v>1009</v>
      </c>
      <c r="O41" t="s">
        <v>30</v>
      </c>
      <c r="P41" t="s">
        <v>30</v>
      </c>
      <c r="Q41">
        <v>1000</v>
      </c>
      <c r="X41">
        <v>3.3999999999999998E-3</v>
      </c>
      <c r="Y41">
        <v>11978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3.3999999999999998E-3</v>
      </c>
      <c r="AH41">
        <v>2</v>
      </c>
      <c r="AI41">
        <v>36405024</v>
      </c>
      <c r="AJ41">
        <v>42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ROW(Source!A85)</f>
        <v>85</v>
      </c>
      <c r="B42">
        <v>36405032</v>
      </c>
      <c r="C42">
        <v>36405018</v>
      </c>
      <c r="D42">
        <v>29114830</v>
      </c>
      <c r="E42">
        <v>1</v>
      </c>
      <c r="F42">
        <v>1</v>
      </c>
      <c r="G42">
        <v>1</v>
      </c>
      <c r="H42">
        <v>3</v>
      </c>
      <c r="I42" t="s">
        <v>375</v>
      </c>
      <c r="J42" t="s">
        <v>377</v>
      </c>
      <c r="K42" t="s">
        <v>376</v>
      </c>
      <c r="L42">
        <v>1035</v>
      </c>
      <c r="N42">
        <v>1013</v>
      </c>
      <c r="O42" t="s">
        <v>170</v>
      </c>
      <c r="P42" t="s">
        <v>170</v>
      </c>
      <c r="Q42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>
        <v>1</v>
      </c>
      <c r="AD42">
        <v>0</v>
      </c>
      <c r="AE42">
        <v>0</v>
      </c>
      <c r="AF42" t="s">
        <v>3</v>
      </c>
      <c r="AG42">
        <v>0</v>
      </c>
      <c r="AH42">
        <v>3</v>
      </c>
      <c r="AI42">
        <v>-1</v>
      </c>
      <c r="AJ42" t="s">
        <v>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ROW(Source!A85)</f>
        <v>85</v>
      </c>
      <c r="B43">
        <v>36405033</v>
      </c>
      <c r="C43">
        <v>36405018</v>
      </c>
      <c r="D43">
        <v>29130561</v>
      </c>
      <c r="E43">
        <v>1</v>
      </c>
      <c r="F43">
        <v>1</v>
      </c>
      <c r="G43">
        <v>1</v>
      </c>
      <c r="H43">
        <v>3</v>
      </c>
      <c r="I43" t="s">
        <v>177</v>
      </c>
      <c r="J43" t="s">
        <v>179</v>
      </c>
      <c r="K43" t="s">
        <v>178</v>
      </c>
      <c r="L43">
        <v>1327</v>
      </c>
      <c r="N43">
        <v>1005</v>
      </c>
      <c r="O43" t="s">
        <v>155</v>
      </c>
      <c r="P43" t="s">
        <v>155</v>
      </c>
      <c r="Q43">
        <v>1</v>
      </c>
      <c r="X43">
        <v>100</v>
      </c>
      <c r="Y43">
        <v>207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3</v>
      </c>
      <c r="AG43">
        <v>100</v>
      </c>
      <c r="AH43">
        <v>2</v>
      </c>
      <c r="AI43">
        <v>36405025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ROW(Source!A89)</f>
        <v>89</v>
      </c>
      <c r="B44">
        <v>36405042</v>
      </c>
      <c r="C44">
        <v>36405037</v>
      </c>
      <c r="D44">
        <v>18408291</v>
      </c>
      <c r="E44">
        <v>1</v>
      </c>
      <c r="F44">
        <v>1</v>
      </c>
      <c r="G44">
        <v>1</v>
      </c>
      <c r="H44">
        <v>1</v>
      </c>
      <c r="I44" t="s">
        <v>559</v>
      </c>
      <c r="J44" t="s">
        <v>3</v>
      </c>
      <c r="K44" t="s">
        <v>560</v>
      </c>
      <c r="L44">
        <v>1369</v>
      </c>
      <c r="N44">
        <v>1013</v>
      </c>
      <c r="O44" t="s">
        <v>514</v>
      </c>
      <c r="P44" t="s">
        <v>514</v>
      </c>
      <c r="Q44">
        <v>1</v>
      </c>
      <c r="X44">
        <v>7.82</v>
      </c>
      <c r="Y44">
        <v>0</v>
      </c>
      <c r="Z44">
        <v>0</v>
      </c>
      <c r="AA44">
        <v>0</v>
      </c>
      <c r="AB44">
        <v>260.95999999999998</v>
      </c>
      <c r="AC44">
        <v>0</v>
      </c>
      <c r="AD44">
        <v>1</v>
      </c>
      <c r="AE44">
        <v>1</v>
      </c>
      <c r="AF44" t="s">
        <v>3</v>
      </c>
      <c r="AG44">
        <v>7.82</v>
      </c>
      <c r="AH44">
        <v>2</v>
      </c>
      <c r="AI44">
        <v>36405038</v>
      </c>
      <c r="AJ44">
        <v>45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ROW(Source!A89)</f>
        <v>89</v>
      </c>
      <c r="B45">
        <v>36405043</v>
      </c>
      <c r="C45">
        <v>36405037</v>
      </c>
      <c r="D45">
        <v>29174913</v>
      </c>
      <c r="E45">
        <v>1</v>
      </c>
      <c r="F45">
        <v>1</v>
      </c>
      <c r="G45">
        <v>1</v>
      </c>
      <c r="H45">
        <v>2</v>
      </c>
      <c r="I45" t="s">
        <v>531</v>
      </c>
      <c r="J45" t="s">
        <v>532</v>
      </c>
      <c r="K45" t="s">
        <v>533</v>
      </c>
      <c r="L45">
        <v>1368</v>
      </c>
      <c r="N45">
        <v>1011</v>
      </c>
      <c r="O45" t="s">
        <v>520</v>
      </c>
      <c r="P45" t="s">
        <v>520</v>
      </c>
      <c r="Q45">
        <v>1</v>
      </c>
      <c r="X45">
        <v>0.04</v>
      </c>
      <c r="Y45">
        <v>0</v>
      </c>
      <c r="Z45">
        <v>87.17</v>
      </c>
      <c r="AA45">
        <v>11.6</v>
      </c>
      <c r="AB45">
        <v>0</v>
      </c>
      <c r="AC45">
        <v>0</v>
      </c>
      <c r="AD45">
        <v>1</v>
      </c>
      <c r="AE45">
        <v>0</v>
      </c>
      <c r="AF45" t="s">
        <v>3</v>
      </c>
      <c r="AG45">
        <v>0.04</v>
      </c>
      <c r="AH45">
        <v>2</v>
      </c>
      <c r="AI45">
        <v>36405039</v>
      </c>
      <c r="AJ45">
        <v>46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ROW(Source!A89)</f>
        <v>89</v>
      </c>
      <c r="B46">
        <v>36405044</v>
      </c>
      <c r="C46">
        <v>36405037</v>
      </c>
      <c r="D46">
        <v>29114332</v>
      </c>
      <c r="E46">
        <v>1</v>
      </c>
      <c r="F46">
        <v>1</v>
      </c>
      <c r="G46">
        <v>1</v>
      </c>
      <c r="H46">
        <v>3</v>
      </c>
      <c r="I46" t="s">
        <v>556</v>
      </c>
      <c r="J46" t="s">
        <v>557</v>
      </c>
      <c r="K46" t="s">
        <v>558</v>
      </c>
      <c r="L46">
        <v>1348</v>
      </c>
      <c r="N46">
        <v>1009</v>
      </c>
      <c r="O46" t="s">
        <v>30</v>
      </c>
      <c r="P46" t="s">
        <v>30</v>
      </c>
      <c r="Q46">
        <v>1000</v>
      </c>
      <c r="X46">
        <v>7.1000000000000002E-4</v>
      </c>
      <c r="Y46">
        <v>11978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7.1000000000000002E-4</v>
      </c>
      <c r="AH46">
        <v>2</v>
      </c>
      <c r="AI46">
        <v>36405040</v>
      </c>
      <c r="AJ46">
        <v>47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ROW(Source!A89)</f>
        <v>89</v>
      </c>
      <c r="B47">
        <v>36405045</v>
      </c>
      <c r="C47">
        <v>36405037</v>
      </c>
      <c r="D47">
        <v>29131015</v>
      </c>
      <c r="E47">
        <v>1</v>
      </c>
      <c r="F47">
        <v>1</v>
      </c>
      <c r="G47">
        <v>1</v>
      </c>
      <c r="H47">
        <v>3</v>
      </c>
      <c r="I47" t="s">
        <v>561</v>
      </c>
      <c r="J47" t="s">
        <v>562</v>
      </c>
      <c r="K47" t="s">
        <v>563</v>
      </c>
      <c r="L47">
        <v>1301</v>
      </c>
      <c r="N47">
        <v>1003</v>
      </c>
      <c r="O47" t="s">
        <v>142</v>
      </c>
      <c r="P47" t="s">
        <v>142</v>
      </c>
      <c r="Q47">
        <v>1</v>
      </c>
      <c r="X47">
        <v>112</v>
      </c>
      <c r="Y47">
        <v>3.93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112</v>
      </c>
      <c r="AH47">
        <v>2</v>
      </c>
      <c r="AI47">
        <v>36405041</v>
      </c>
      <c r="AJ47">
        <v>48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ROW(Source!A90)</f>
        <v>90</v>
      </c>
      <c r="B48">
        <v>36405054</v>
      </c>
      <c r="C48">
        <v>36405046</v>
      </c>
      <c r="D48">
        <v>18407150</v>
      </c>
      <c r="E48">
        <v>1</v>
      </c>
      <c r="F48">
        <v>1</v>
      </c>
      <c r="G48">
        <v>1</v>
      </c>
      <c r="H48">
        <v>1</v>
      </c>
      <c r="I48" t="s">
        <v>529</v>
      </c>
      <c r="J48" t="s">
        <v>3</v>
      </c>
      <c r="K48" t="s">
        <v>530</v>
      </c>
      <c r="L48">
        <v>1369</v>
      </c>
      <c r="N48">
        <v>1013</v>
      </c>
      <c r="O48" t="s">
        <v>514</v>
      </c>
      <c r="P48" t="s">
        <v>514</v>
      </c>
      <c r="Q48">
        <v>1</v>
      </c>
      <c r="X48">
        <v>35.74</v>
      </c>
      <c r="Y48">
        <v>0</v>
      </c>
      <c r="Z48">
        <v>0</v>
      </c>
      <c r="AA48">
        <v>0</v>
      </c>
      <c r="AB48">
        <v>272.45</v>
      </c>
      <c r="AC48">
        <v>0</v>
      </c>
      <c r="AD48">
        <v>1</v>
      </c>
      <c r="AE48">
        <v>1</v>
      </c>
      <c r="AF48" t="s">
        <v>134</v>
      </c>
      <c r="AG48">
        <v>41.100999999999999</v>
      </c>
      <c r="AH48">
        <v>2</v>
      </c>
      <c r="AI48">
        <v>36405047</v>
      </c>
      <c r="AJ48">
        <v>49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ROW(Source!A90)</f>
        <v>90</v>
      </c>
      <c r="B49">
        <v>36405055</v>
      </c>
      <c r="C49">
        <v>36405046</v>
      </c>
      <c r="D49">
        <v>121548</v>
      </c>
      <c r="E49">
        <v>1</v>
      </c>
      <c r="F49">
        <v>1</v>
      </c>
      <c r="G49">
        <v>1</v>
      </c>
      <c r="H49">
        <v>1</v>
      </c>
      <c r="I49" t="s">
        <v>35</v>
      </c>
      <c r="J49" t="s">
        <v>3</v>
      </c>
      <c r="K49" t="s">
        <v>515</v>
      </c>
      <c r="L49">
        <v>608254</v>
      </c>
      <c r="N49">
        <v>1013</v>
      </c>
      <c r="O49" t="s">
        <v>516</v>
      </c>
      <c r="P49" t="s">
        <v>516</v>
      </c>
      <c r="Q49">
        <v>1</v>
      </c>
      <c r="X49">
        <v>0.18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2</v>
      </c>
      <c r="AF49" t="s">
        <v>133</v>
      </c>
      <c r="AG49">
        <v>0.22499999999999998</v>
      </c>
      <c r="AH49">
        <v>2</v>
      </c>
      <c r="AI49">
        <v>36405048</v>
      </c>
      <c r="AJ49">
        <v>50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ROW(Source!A90)</f>
        <v>90</v>
      </c>
      <c r="B50">
        <v>36405056</v>
      </c>
      <c r="C50">
        <v>36405046</v>
      </c>
      <c r="D50">
        <v>29172556</v>
      </c>
      <c r="E50">
        <v>1</v>
      </c>
      <c r="F50">
        <v>1</v>
      </c>
      <c r="G50">
        <v>1</v>
      </c>
      <c r="H50">
        <v>2</v>
      </c>
      <c r="I50" t="s">
        <v>517</v>
      </c>
      <c r="J50" t="s">
        <v>518</v>
      </c>
      <c r="K50" t="s">
        <v>519</v>
      </c>
      <c r="L50">
        <v>1368</v>
      </c>
      <c r="N50">
        <v>1011</v>
      </c>
      <c r="O50" t="s">
        <v>520</v>
      </c>
      <c r="P50" t="s">
        <v>520</v>
      </c>
      <c r="Q50">
        <v>1</v>
      </c>
      <c r="X50">
        <v>0.18</v>
      </c>
      <c r="Y50">
        <v>0</v>
      </c>
      <c r="Z50">
        <v>31.26</v>
      </c>
      <c r="AA50">
        <v>13.5</v>
      </c>
      <c r="AB50">
        <v>0</v>
      </c>
      <c r="AC50">
        <v>0</v>
      </c>
      <c r="AD50">
        <v>1</v>
      </c>
      <c r="AE50">
        <v>0</v>
      </c>
      <c r="AF50" t="s">
        <v>133</v>
      </c>
      <c r="AG50">
        <v>0.22499999999999998</v>
      </c>
      <c r="AH50">
        <v>2</v>
      </c>
      <c r="AI50">
        <v>36405049</v>
      </c>
      <c r="AJ50">
        <v>51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ROW(Source!A90)</f>
        <v>90</v>
      </c>
      <c r="B51">
        <v>36405057</v>
      </c>
      <c r="C51">
        <v>36405046</v>
      </c>
      <c r="D51">
        <v>29174591</v>
      </c>
      <c r="E51">
        <v>1</v>
      </c>
      <c r="F51">
        <v>1</v>
      </c>
      <c r="G51">
        <v>1</v>
      </c>
      <c r="H51">
        <v>2</v>
      </c>
      <c r="I51" t="s">
        <v>542</v>
      </c>
      <c r="J51" t="s">
        <v>543</v>
      </c>
      <c r="K51" t="s">
        <v>544</v>
      </c>
      <c r="L51">
        <v>1368</v>
      </c>
      <c r="N51">
        <v>1011</v>
      </c>
      <c r="O51" t="s">
        <v>520</v>
      </c>
      <c r="P51" t="s">
        <v>520</v>
      </c>
      <c r="Q51">
        <v>1</v>
      </c>
      <c r="X51">
        <v>0.32</v>
      </c>
      <c r="Y51">
        <v>0</v>
      </c>
      <c r="Z51">
        <v>0.95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133</v>
      </c>
      <c r="AG51">
        <v>0.4</v>
      </c>
      <c r="AH51">
        <v>2</v>
      </c>
      <c r="AI51">
        <v>36405050</v>
      </c>
      <c r="AJ51">
        <v>52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ROW(Source!A90)</f>
        <v>90</v>
      </c>
      <c r="B52">
        <v>36405058</v>
      </c>
      <c r="C52">
        <v>36405046</v>
      </c>
      <c r="D52">
        <v>29174913</v>
      </c>
      <c r="E52">
        <v>1</v>
      </c>
      <c r="F52">
        <v>1</v>
      </c>
      <c r="G52">
        <v>1</v>
      </c>
      <c r="H52">
        <v>2</v>
      </c>
      <c r="I52" t="s">
        <v>531</v>
      </c>
      <c r="J52" t="s">
        <v>532</v>
      </c>
      <c r="K52" t="s">
        <v>533</v>
      </c>
      <c r="L52">
        <v>1368</v>
      </c>
      <c r="N52">
        <v>1011</v>
      </c>
      <c r="O52" t="s">
        <v>520</v>
      </c>
      <c r="P52" t="s">
        <v>520</v>
      </c>
      <c r="Q52">
        <v>1</v>
      </c>
      <c r="X52">
        <v>0.26</v>
      </c>
      <c r="Y52">
        <v>0</v>
      </c>
      <c r="Z52">
        <v>87.17</v>
      </c>
      <c r="AA52">
        <v>11.6</v>
      </c>
      <c r="AB52">
        <v>0</v>
      </c>
      <c r="AC52">
        <v>0</v>
      </c>
      <c r="AD52">
        <v>1</v>
      </c>
      <c r="AE52">
        <v>0</v>
      </c>
      <c r="AF52" t="s">
        <v>133</v>
      </c>
      <c r="AG52">
        <v>0.32500000000000001</v>
      </c>
      <c r="AH52">
        <v>2</v>
      </c>
      <c r="AI52">
        <v>36405051</v>
      </c>
      <c r="AJ52">
        <v>53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ROW(Source!A90)</f>
        <v>90</v>
      </c>
      <c r="B53">
        <v>36405059</v>
      </c>
      <c r="C53">
        <v>36405046</v>
      </c>
      <c r="D53">
        <v>29109162</v>
      </c>
      <c r="E53">
        <v>1</v>
      </c>
      <c r="F53">
        <v>1</v>
      </c>
      <c r="G53">
        <v>1</v>
      </c>
      <c r="H53">
        <v>3</v>
      </c>
      <c r="I53" t="s">
        <v>564</v>
      </c>
      <c r="J53" t="s">
        <v>565</v>
      </c>
      <c r="K53" t="s">
        <v>566</v>
      </c>
      <c r="L53">
        <v>1327</v>
      </c>
      <c r="N53">
        <v>1005</v>
      </c>
      <c r="O53" t="s">
        <v>155</v>
      </c>
      <c r="P53" t="s">
        <v>155</v>
      </c>
      <c r="Q53">
        <v>1</v>
      </c>
      <c r="X53">
        <v>21</v>
      </c>
      <c r="Y53">
        <v>5.71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21</v>
      </c>
      <c r="AH53">
        <v>2</v>
      </c>
      <c r="AI53">
        <v>36405052</v>
      </c>
      <c r="AJ53">
        <v>54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ROW(Source!A90)</f>
        <v>90</v>
      </c>
      <c r="B54">
        <v>36405060</v>
      </c>
      <c r="C54">
        <v>36405046</v>
      </c>
      <c r="D54">
        <v>29131086</v>
      </c>
      <c r="E54">
        <v>1</v>
      </c>
      <c r="F54">
        <v>1</v>
      </c>
      <c r="G54">
        <v>1</v>
      </c>
      <c r="H54">
        <v>3</v>
      </c>
      <c r="I54" t="s">
        <v>567</v>
      </c>
      <c r="J54" t="s">
        <v>568</v>
      </c>
      <c r="K54" t="s">
        <v>569</v>
      </c>
      <c r="L54">
        <v>1339</v>
      </c>
      <c r="N54">
        <v>1007</v>
      </c>
      <c r="O54" t="s">
        <v>570</v>
      </c>
      <c r="P54" t="s">
        <v>570</v>
      </c>
      <c r="Q54">
        <v>1</v>
      </c>
      <c r="X54">
        <v>0.82</v>
      </c>
      <c r="Y54">
        <v>1970.01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0.82</v>
      </c>
      <c r="AH54">
        <v>2</v>
      </c>
      <c r="AI54">
        <v>36405053</v>
      </c>
      <c r="AJ54">
        <v>55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ROW(Source!A91)</f>
        <v>91</v>
      </c>
      <c r="B55">
        <v>36405070</v>
      </c>
      <c r="C55">
        <v>36405061</v>
      </c>
      <c r="D55">
        <v>18407150</v>
      </c>
      <c r="E55">
        <v>1</v>
      </c>
      <c r="F55">
        <v>1</v>
      </c>
      <c r="G55">
        <v>1</v>
      </c>
      <c r="H55">
        <v>1</v>
      </c>
      <c r="I55" t="s">
        <v>529</v>
      </c>
      <c r="J55" t="s">
        <v>3</v>
      </c>
      <c r="K55" t="s">
        <v>530</v>
      </c>
      <c r="L55">
        <v>1369</v>
      </c>
      <c r="N55">
        <v>1013</v>
      </c>
      <c r="O55" t="s">
        <v>514</v>
      </c>
      <c r="P55" t="s">
        <v>514</v>
      </c>
      <c r="Q55">
        <v>1</v>
      </c>
      <c r="X55">
        <v>60.72</v>
      </c>
      <c r="Y55">
        <v>0</v>
      </c>
      <c r="Z55">
        <v>0</v>
      </c>
      <c r="AA55">
        <v>0</v>
      </c>
      <c r="AB55">
        <v>272.45</v>
      </c>
      <c r="AC55">
        <v>0</v>
      </c>
      <c r="AD55">
        <v>1</v>
      </c>
      <c r="AE55">
        <v>1</v>
      </c>
      <c r="AF55" t="s">
        <v>134</v>
      </c>
      <c r="AG55">
        <v>69.827999999999989</v>
      </c>
      <c r="AH55">
        <v>2</v>
      </c>
      <c r="AI55">
        <v>36405062</v>
      </c>
      <c r="AJ55">
        <v>56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ROW(Source!A91)</f>
        <v>91</v>
      </c>
      <c r="B56">
        <v>36405071</v>
      </c>
      <c r="C56">
        <v>36405061</v>
      </c>
      <c r="D56">
        <v>121548</v>
      </c>
      <c r="E56">
        <v>1</v>
      </c>
      <c r="F56">
        <v>1</v>
      </c>
      <c r="G56">
        <v>1</v>
      </c>
      <c r="H56">
        <v>1</v>
      </c>
      <c r="I56" t="s">
        <v>35</v>
      </c>
      <c r="J56" t="s">
        <v>3</v>
      </c>
      <c r="K56" t="s">
        <v>515</v>
      </c>
      <c r="L56">
        <v>608254</v>
      </c>
      <c r="N56">
        <v>1013</v>
      </c>
      <c r="O56" t="s">
        <v>516</v>
      </c>
      <c r="P56" t="s">
        <v>516</v>
      </c>
      <c r="Q56">
        <v>1</v>
      </c>
      <c r="X56">
        <v>0.57999999999999996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2</v>
      </c>
      <c r="AF56" t="s">
        <v>133</v>
      </c>
      <c r="AG56">
        <v>0.72499999999999998</v>
      </c>
      <c r="AH56">
        <v>2</v>
      </c>
      <c r="AI56">
        <v>36405063</v>
      </c>
      <c r="AJ56">
        <v>57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ROW(Source!A91)</f>
        <v>91</v>
      </c>
      <c r="B57">
        <v>36405072</v>
      </c>
      <c r="C57">
        <v>36405061</v>
      </c>
      <c r="D57">
        <v>29172556</v>
      </c>
      <c r="E57">
        <v>1</v>
      </c>
      <c r="F57">
        <v>1</v>
      </c>
      <c r="G57">
        <v>1</v>
      </c>
      <c r="H57">
        <v>2</v>
      </c>
      <c r="I57" t="s">
        <v>517</v>
      </c>
      <c r="J57" t="s">
        <v>518</v>
      </c>
      <c r="K57" t="s">
        <v>519</v>
      </c>
      <c r="L57">
        <v>1368</v>
      </c>
      <c r="N57">
        <v>1011</v>
      </c>
      <c r="O57" t="s">
        <v>520</v>
      </c>
      <c r="P57" t="s">
        <v>520</v>
      </c>
      <c r="Q57">
        <v>1</v>
      </c>
      <c r="X57">
        <v>0.57999999999999996</v>
      </c>
      <c r="Y57">
        <v>0</v>
      </c>
      <c r="Z57">
        <v>31.26</v>
      </c>
      <c r="AA57">
        <v>13.5</v>
      </c>
      <c r="AB57">
        <v>0</v>
      </c>
      <c r="AC57">
        <v>0</v>
      </c>
      <c r="AD57">
        <v>1</v>
      </c>
      <c r="AE57">
        <v>0</v>
      </c>
      <c r="AF57" t="s">
        <v>133</v>
      </c>
      <c r="AG57">
        <v>0.72499999999999998</v>
      </c>
      <c r="AH57">
        <v>2</v>
      </c>
      <c r="AI57">
        <v>36405064</v>
      </c>
      <c r="AJ57">
        <v>58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ROW(Source!A91)</f>
        <v>91</v>
      </c>
      <c r="B58">
        <v>36405073</v>
      </c>
      <c r="C58">
        <v>36405061</v>
      </c>
      <c r="D58">
        <v>29174591</v>
      </c>
      <c r="E58">
        <v>1</v>
      </c>
      <c r="F58">
        <v>1</v>
      </c>
      <c r="G58">
        <v>1</v>
      </c>
      <c r="H58">
        <v>2</v>
      </c>
      <c r="I58" t="s">
        <v>542</v>
      </c>
      <c r="J58" t="s">
        <v>543</v>
      </c>
      <c r="K58" t="s">
        <v>544</v>
      </c>
      <c r="L58">
        <v>1368</v>
      </c>
      <c r="N58">
        <v>1011</v>
      </c>
      <c r="O58" t="s">
        <v>520</v>
      </c>
      <c r="P58" t="s">
        <v>520</v>
      </c>
      <c r="Q58">
        <v>1</v>
      </c>
      <c r="X58">
        <v>0.82</v>
      </c>
      <c r="Y58">
        <v>0</v>
      </c>
      <c r="Z58">
        <v>0.95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133</v>
      </c>
      <c r="AG58">
        <v>1.0249999999999999</v>
      </c>
      <c r="AH58">
        <v>2</v>
      </c>
      <c r="AI58">
        <v>36405065</v>
      </c>
      <c r="AJ58">
        <v>59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ROW(Source!A91)</f>
        <v>91</v>
      </c>
      <c r="B59">
        <v>36405074</v>
      </c>
      <c r="C59">
        <v>36405061</v>
      </c>
      <c r="D59">
        <v>29174661</v>
      </c>
      <c r="E59">
        <v>1</v>
      </c>
      <c r="F59">
        <v>1</v>
      </c>
      <c r="G59">
        <v>1</v>
      </c>
      <c r="H59">
        <v>2</v>
      </c>
      <c r="I59" t="s">
        <v>571</v>
      </c>
      <c r="J59" t="s">
        <v>572</v>
      </c>
      <c r="K59" t="s">
        <v>573</v>
      </c>
      <c r="L59">
        <v>1368</v>
      </c>
      <c r="N59">
        <v>1011</v>
      </c>
      <c r="O59" t="s">
        <v>520</v>
      </c>
      <c r="P59" t="s">
        <v>520</v>
      </c>
      <c r="Q59">
        <v>1</v>
      </c>
      <c r="X59">
        <v>2.7</v>
      </c>
      <c r="Y59">
        <v>0</v>
      </c>
      <c r="Z59">
        <v>2.09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133</v>
      </c>
      <c r="AG59">
        <v>3.375</v>
      </c>
      <c r="AH59">
        <v>2</v>
      </c>
      <c r="AI59">
        <v>36405066</v>
      </c>
      <c r="AJ59">
        <v>60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ROW(Source!A91)</f>
        <v>91</v>
      </c>
      <c r="B60">
        <v>36405075</v>
      </c>
      <c r="C60">
        <v>36405061</v>
      </c>
      <c r="D60">
        <v>29174913</v>
      </c>
      <c r="E60">
        <v>1</v>
      </c>
      <c r="F60">
        <v>1</v>
      </c>
      <c r="G60">
        <v>1</v>
      </c>
      <c r="H60">
        <v>2</v>
      </c>
      <c r="I60" t="s">
        <v>531</v>
      </c>
      <c r="J60" t="s">
        <v>532</v>
      </c>
      <c r="K60" t="s">
        <v>533</v>
      </c>
      <c r="L60">
        <v>1368</v>
      </c>
      <c r="N60">
        <v>1011</v>
      </c>
      <c r="O60" t="s">
        <v>520</v>
      </c>
      <c r="P60" t="s">
        <v>520</v>
      </c>
      <c r="Q60">
        <v>1</v>
      </c>
      <c r="X60">
        <v>0.84</v>
      </c>
      <c r="Y60">
        <v>0</v>
      </c>
      <c r="Z60">
        <v>87.17</v>
      </c>
      <c r="AA60">
        <v>11.6</v>
      </c>
      <c r="AB60">
        <v>0</v>
      </c>
      <c r="AC60">
        <v>0</v>
      </c>
      <c r="AD60">
        <v>1</v>
      </c>
      <c r="AE60">
        <v>0</v>
      </c>
      <c r="AF60" t="s">
        <v>133</v>
      </c>
      <c r="AG60">
        <v>1.05</v>
      </c>
      <c r="AH60">
        <v>2</v>
      </c>
      <c r="AI60">
        <v>36405067</v>
      </c>
      <c r="AJ60">
        <v>61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ROW(Source!A91)</f>
        <v>91</v>
      </c>
      <c r="B61">
        <v>36405076</v>
      </c>
      <c r="C61">
        <v>36405061</v>
      </c>
      <c r="D61">
        <v>29114332</v>
      </c>
      <c r="E61">
        <v>1</v>
      </c>
      <c r="F61">
        <v>1</v>
      </c>
      <c r="G61">
        <v>1</v>
      </c>
      <c r="H61">
        <v>3</v>
      </c>
      <c r="I61" t="s">
        <v>556</v>
      </c>
      <c r="J61" t="s">
        <v>557</v>
      </c>
      <c r="K61" t="s">
        <v>558</v>
      </c>
      <c r="L61">
        <v>1348</v>
      </c>
      <c r="N61">
        <v>1009</v>
      </c>
      <c r="O61" t="s">
        <v>30</v>
      </c>
      <c r="P61" t="s">
        <v>30</v>
      </c>
      <c r="Q61">
        <v>1000</v>
      </c>
      <c r="X61">
        <v>1.23E-2</v>
      </c>
      <c r="Y61">
        <v>11978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1.23E-2</v>
      </c>
      <c r="AH61">
        <v>2</v>
      </c>
      <c r="AI61">
        <v>36405068</v>
      </c>
      <c r="AJ61">
        <v>62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ROW(Source!A91)</f>
        <v>91</v>
      </c>
      <c r="B62">
        <v>36405077</v>
      </c>
      <c r="C62">
        <v>36405061</v>
      </c>
      <c r="D62">
        <v>29130788</v>
      </c>
      <c r="E62">
        <v>1</v>
      </c>
      <c r="F62">
        <v>1</v>
      </c>
      <c r="G62">
        <v>1</v>
      </c>
      <c r="H62">
        <v>3</v>
      </c>
      <c r="I62" t="s">
        <v>574</v>
      </c>
      <c r="J62" t="s">
        <v>575</v>
      </c>
      <c r="K62" t="s">
        <v>576</v>
      </c>
      <c r="L62">
        <v>1339</v>
      </c>
      <c r="N62">
        <v>1007</v>
      </c>
      <c r="O62" t="s">
        <v>570</v>
      </c>
      <c r="P62" t="s">
        <v>570</v>
      </c>
      <c r="Q62">
        <v>1</v>
      </c>
      <c r="X62">
        <v>2.88</v>
      </c>
      <c r="Y62">
        <v>2156.0100000000002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3</v>
      </c>
      <c r="AG62">
        <v>2.88</v>
      </c>
      <c r="AH62">
        <v>2</v>
      </c>
      <c r="AI62">
        <v>36405069</v>
      </c>
      <c r="AJ62">
        <v>63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ROW(Source!A92)</f>
        <v>92</v>
      </c>
      <c r="B63">
        <v>36405086</v>
      </c>
      <c r="C63">
        <v>36405078</v>
      </c>
      <c r="D63">
        <v>18408291</v>
      </c>
      <c r="E63">
        <v>1</v>
      </c>
      <c r="F63">
        <v>1</v>
      </c>
      <c r="G63">
        <v>1</v>
      </c>
      <c r="H63">
        <v>1</v>
      </c>
      <c r="I63" t="s">
        <v>559</v>
      </c>
      <c r="J63" t="s">
        <v>3</v>
      </c>
      <c r="K63" t="s">
        <v>560</v>
      </c>
      <c r="L63">
        <v>1369</v>
      </c>
      <c r="N63">
        <v>1013</v>
      </c>
      <c r="O63" t="s">
        <v>514</v>
      </c>
      <c r="P63" t="s">
        <v>514</v>
      </c>
      <c r="Q63">
        <v>1</v>
      </c>
      <c r="X63">
        <v>31.26</v>
      </c>
      <c r="Y63">
        <v>0</v>
      </c>
      <c r="Z63">
        <v>0</v>
      </c>
      <c r="AA63">
        <v>0</v>
      </c>
      <c r="AB63">
        <v>8.17</v>
      </c>
      <c r="AC63">
        <v>0</v>
      </c>
      <c r="AD63">
        <v>1</v>
      </c>
      <c r="AE63">
        <v>1</v>
      </c>
      <c r="AF63" t="s">
        <v>134</v>
      </c>
      <c r="AG63">
        <v>35.948999999999998</v>
      </c>
      <c r="AH63">
        <v>2</v>
      </c>
      <c r="AI63">
        <v>36405079</v>
      </c>
      <c r="AJ63">
        <v>64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ROW(Source!A92)</f>
        <v>92</v>
      </c>
      <c r="B64">
        <v>36405087</v>
      </c>
      <c r="C64">
        <v>36405078</v>
      </c>
      <c r="D64">
        <v>121548</v>
      </c>
      <c r="E64">
        <v>1</v>
      </c>
      <c r="F64">
        <v>1</v>
      </c>
      <c r="G64">
        <v>1</v>
      </c>
      <c r="H64">
        <v>1</v>
      </c>
      <c r="I64" t="s">
        <v>35</v>
      </c>
      <c r="J64" t="s">
        <v>3</v>
      </c>
      <c r="K64" t="s">
        <v>515</v>
      </c>
      <c r="L64">
        <v>608254</v>
      </c>
      <c r="N64">
        <v>1013</v>
      </c>
      <c r="O64" t="s">
        <v>516</v>
      </c>
      <c r="P64" t="s">
        <v>516</v>
      </c>
      <c r="Q64">
        <v>1</v>
      </c>
      <c r="X64">
        <v>6.7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2</v>
      </c>
      <c r="AF64" t="s">
        <v>133</v>
      </c>
      <c r="AG64">
        <v>8.375</v>
      </c>
      <c r="AH64">
        <v>2</v>
      </c>
      <c r="AI64">
        <v>36405080</v>
      </c>
      <c r="AJ64">
        <v>65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ROW(Source!A92)</f>
        <v>92</v>
      </c>
      <c r="B65">
        <v>36405088</v>
      </c>
      <c r="C65">
        <v>36405078</v>
      </c>
      <c r="D65">
        <v>29172710</v>
      </c>
      <c r="E65">
        <v>1</v>
      </c>
      <c r="F65">
        <v>1</v>
      </c>
      <c r="G65">
        <v>1</v>
      </c>
      <c r="H65">
        <v>2</v>
      </c>
      <c r="I65" t="s">
        <v>523</v>
      </c>
      <c r="J65" t="s">
        <v>524</v>
      </c>
      <c r="K65" t="s">
        <v>525</v>
      </c>
      <c r="L65">
        <v>1368</v>
      </c>
      <c r="N65">
        <v>1011</v>
      </c>
      <c r="O65" t="s">
        <v>520</v>
      </c>
      <c r="P65" t="s">
        <v>520</v>
      </c>
      <c r="Q65">
        <v>1</v>
      </c>
      <c r="X65">
        <v>6.7</v>
      </c>
      <c r="Y65">
        <v>0</v>
      </c>
      <c r="Z65">
        <v>46.56</v>
      </c>
      <c r="AA65">
        <v>10.06</v>
      </c>
      <c r="AB65">
        <v>0</v>
      </c>
      <c r="AC65">
        <v>0</v>
      </c>
      <c r="AD65">
        <v>1</v>
      </c>
      <c r="AE65">
        <v>0</v>
      </c>
      <c r="AF65" t="s">
        <v>133</v>
      </c>
      <c r="AG65">
        <v>8.375</v>
      </c>
      <c r="AH65">
        <v>2</v>
      </c>
      <c r="AI65">
        <v>36405081</v>
      </c>
      <c r="AJ65">
        <v>66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ROW(Source!A92)</f>
        <v>92</v>
      </c>
      <c r="B66">
        <v>36405089</v>
      </c>
      <c r="C66">
        <v>36405078</v>
      </c>
      <c r="D66">
        <v>29173472</v>
      </c>
      <c r="E66">
        <v>1</v>
      </c>
      <c r="F66">
        <v>1</v>
      </c>
      <c r="G66">
        <v>1</v>
      </c>
      <c r="H66">
        <v>2</v>
      </c>
      <c r="I66" t="s">
        <v>577</v>
      </c>
      <c r="J66" t="s">
        <v>578</v>
      </c>
      <c r="K66" t="s">
        <v>579</v>
      </c>
      <c r="L66">
        <v>1368</v>
      </c>
      <c r="N66">
        <v>1011</v>
      </c>
      <c r="O66" t="s">
        <v>520</v>
      </c>
      <c r="P66" t="s">
        <v>520</v>
      </c>
      <c r="Q66">
        <v>1</v>
      </c>
      <c r="X66">
        <v>11</v>
      </c>
      <c r="Y66">
        <v>0</v>
      </c>
      <c r="Z66">
        <v>3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133</v>
      </c>
      <c r="AG66">
        <v>13.75</v>
      </c>
      <c r="AH66">
        <v>2</v>
      </c>
      <c r="AI66">
        <v>36405082</v>
      </c>
      <c r="AJ66">
        <v>67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ROW(Source!A92)</f>
        <v>92</v>
      </c>
      <c r="B67">
        <v>36405090</v>
      </c>
      <c r="C67">
        <v>36405078</v>
      </c>
      <c r="D67">
        <v>29174913</v>
      </c>
      <c r="E67">
        <v>1</v>
      </c>
      <c r="F67">
        <v>1</v>
      </c>
      <c r="G67">
        <v>1</v>
      </c>
      <c r="H67">
        <v>2</v>
      </c>
      <c r="I67" t="s">
        <v>531</v>
      </c>
      <c r="J67" t="s">
        <v>532</v>
      </c>
      <c r="K67" t="s">
        <v>533</v>
      </c>
      <c r="L67">
        <v>1368</v>
      </c>
      <c r="N67">
        <v>1011</v>
      </c>
      <c r="O67" t="s">
        <v>520</v>
      </c>
      <c r="P67" t="s">
        <v>520</v>
      </c>
      <c r="Q67">
        <v>1</v>
      </c>
      <c r="X67">
        <v>0.35</v>
      </c>
      <c r="Y67">
        <v>0</v>
      </c>
      <c r="Z67">
        <v>87.17</v>
      </c>
      <c r="AA67">
        <v>11.6</v>
      </c>
      <c r="AB67">
        <v>0</v>
      </c>
      <c r="AC67">
        <v>0</v>
      </c>
      <c r="AD67">
        <v>1</v>
      </c>
      <c r="AE67">
        <v>0</v>
      </c>
      <c r="AF67" t="s">
        <v>133</v>
      </c>
      <c r="AG67">
        <v>0.4375</v>
      </c>
      <c r="AH67">
        <v>2</v>
      </c>
      <c r="AI67">
        <v>36405083</v>
      </c>
      <c r="AJ67">
        <v>68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ROW(Source!A92)</f>
        <v>92</v>
      </c>
      <c r="B68">
        <v>36405091</v>
      </c>
      <c r="C68">
        <v>36405078</v>
      </c>
      <c r="D68">
        <v>29114687</v>
      </c>
      <c r="E68">
        <v>1</v>
      </c>
      <c r="F68">
        <v>1</v>
      </c>
      <c r="G68">
        <v>1</v>
      </c>
      <c r="H68">
        <v>3</v>
      </c>
      <c r="I68" t="s">
        <v>580</v>
      </c>
      <c r="J68" t="s">
        <v>581</v>
      </c>
      <c r="K68" t="s">
        <v>582</v>
      </c>
      <c r="L68">
        <v>1348</v>
      </c>
      <c r="N68">
        <v>1009</v>
      </c>
      <c r="O68" t="s">
        <v>30</v>
      </c>
      <c r="P68" t="s">
        <v>30</v>
      </c>
      <c r="Q68">
        <v>1000</v>
      </c>
      <c r="X68">
        <v>1.8E-3</v>
      </c>
      <c r="Y68">
        <v>16974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3</v>
      </c>
      <c r="AG68">
        <v>1.8E-3</v>
      </c>
      <c r="AH68">
        <v>2</v>
      </c>
      <c r="AI68">
        <v>36405084</v>
      </c>
      <c r="AJ68">
        <v>69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ROW(Source!A92)</f>
        <v>92</v>
      </c>
      <c r="B69">
        <v>36405092</v>
      </c>
      <c r="C69">
        <v>36405078</v>
      </c>
      <c r="D69">
        <v>29115292</v>
      </c>
      <c r="E69">
        <v>1</v>
      </c>
      <c r="F69">
        <v>1</v>
      </c>
      <c r="G69">
        <v>1</v>
      </c>
      <c r="H69">
        <v>3</v>
      </c>
      <c r="I69" t="s">
        <v>583</v>
      </c>
      <c r="J69" t="s">
        <v>584</v>
      </c>
      <c r="K69" t="s">
        <v>585</v>
      </c>
      <c r="L69">
        <v>1339</v>
      </c>
      <c r="N69">
        <v>1007</v>
      </c>
      <c r="O69" t="s">
        <v>570</v>
      </c>
      <c r="P69" t="s">
        <v>570</v>
      </c>
      <c r="Q69">
        <v>1</v>
      </c>
      <c r="X69">
        <v>1.24</v>
      </c>
      <c r="Y69">
        <v>4478.33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3</v>
      </c>
      <c r="AG69">
        <v>1.24</v>
      </c>
      <c r="AH69">
        <v>2</v>
      </c>
      <c r="AI69">
        <v>36405085</v>
      </c>
      <c r="AJ69">
        <v>70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ROW(Source!A93)</f>
        <v>93</v>
      </c>
      <c r="B70">
        <v>36405103</v>
      </c>
      <c r="C70">
        <v>36405093</v>
      </c>
      <c r="D70">
        <v>31427882</v>
      </c>
      <c r="E70">
        <v>1</v>
      </c>
      <c r="F70">
        <v>1</v>
      </c>
      <c r="G70">
        <v>1</v>
      </c>
      <c r="H70">
        <v>1</v>
      </c>
      <c r="I70" t="s">
        <v>586</v>
      </c>
      <c r="J70" t="s">
        <v>3</v>
      </c>
      <c r="K70" t="s">
        <v>587</v>
      </c>
      <c r="L70">
        <v>1369</v>
      </c>
      <c r="N70">
        <v>1013</v>
      </c>
      <c r="O70" t="s">
        <v>514</v>
      </c>
      <c r="P70" t="s">
        <v>514</v>
      </c>
      <c r="Q70">
        <v>1</v>
      </c>
      <c r="X70">
        <v>45.26</v>
      </c>
      <c r="Y70">
        <v>0</v>
      </c>
      <c r="Z70">
        <v>0</v>
      </c>
      <c r="AA70">
        <v>0</v>
      </c>
      <c r="AB70">
        <v>272.45</v>
      </c>
      <c r="AC70">
        <v>0</v>
      </c>
      <c r="AD70">
        <v>1</v>
      </c>
      <c r="AE70">
        <v>1</v>
      </c>
      <c r="AF70" t="s">
        <v>134</v>
      </c>
      <c r="AG70">
        <v>52.048999999999992</v>
      </c>
      <c r="AH70">
        <v>2</v>
      </c>
      <c r="AI70">
        <v>36405094</v>
      </c>
      <c r="AJ70">
        <v>71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ROW(Source!A93)</f>
        <v>93</v>
      </c>
      <c r="B71">
        <v>36405104</v>
      </c>
      <c r="C71">
        <v>36405093</v>
      </c>
      <c r="D71">
        <v>121548</v>
      </c>
      <c r="E71">
        <v>1</v>
      </c>
      <c r="F71">
        <v>1</v>
      </c>
      <c r="G71">
        <v>1</v>
      </c>
      <c r="H71">
        <v>1</v>
      </c>
      <c r="I71" t="s">
        <v>35</v>
      </c>
      <c r="J71" t="s">
        <v>3</v>
      </c>
      <c r="K71" t="s">
        <v>515</v>
      </c>
      <c r="L71">
        <v>608254</v>
      </c>
      <c r="N71">
        <v>1013</v>
      </c>
      <c r="O71" t="s">
        <v>516</v>
      </c>
      <c r="P71" t="s">
        <v>516</v>
      </c>
      <c r="Q71">
        <v>1</v>
      </c>
      <c r="X71">
        <v>0.04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2</v>
      </c>
      <c r="AF71" t="s">
        <v>133</v>
      </c>
      <c r="AG71">
        <v>0.05</v>
      </c>
      <c r="AH71">
        <v>2</v>
      </c>
      <c r="AI71">
        <v>36405095</v>
      </c>
      <c r="AJ71">
        <v>72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ROW(Source!A93)</f>
        <v>93</v>
      </c>
      <c r="B72">
        <v>36405105</v>
      </c>
      <c r="C72">
        <v>36405093</v>
      </c>
      <c r="D72">
        <v>35554737</v>
      </c>
      <c r="E72">
        <v>1</v>
      </c>
      <c r="F72">
        <v>1</v>
      </c>
      <c r="G72">
        <v>1</v>
      </c>
      <c r="H72">
        <v>2</v>
      </c>
      <c r="I72" t="s">
        <v>517</v>
      </c>
      <c r="J72" t="s">
        <v>588</v>
      </c>
      <c r="K72" t="s">
        <v>519</v>
      </c>
      <c r="L72">
        <v>1368</v>
      </c>
      <c r="N72">
        <v>1011</v>
      </c>
      <c r="O72" t="s">
        <v>520</v>
      </c>
      <c r="P72" t="s">
        <v>520</v>
      </c>
      <c r="Q72">
        <v>1</v>
      </c>
      <c r="X72">
        <v>0.04</v>
      </c>
      <c r="Y72">
        <v>0</v>
      </c>
      <c r="Z72">
        <v>31.26</v>
      </c>
      <c r="AA72">
        <v>13.5</v>
      </c>
      <c r="AB72">
        <v>0</v>
      </c>
      <c r="AC72">
        <v>0</v>
      </c>
      <c r="AD72">
        <v>1</v>
      </c>
      <c r="AE72">
        <v>0</v>
      </c>
      <c r="AF72" t="s">
        <v>133</v>
      </c>
      <c r="AG72">
        <v>0.05</v>
      </c>
      <c r="AH72">
        <v>2</v>
      </c>
      <c r="AI72">
        <v>36405096</v>
      </c>
      <c r="AJ72">
        <v>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ROW(Source!A93)</f>
        <v>93</v>
      </c>
      <c r="B73">
        <v>36405106</v>
      </c>
      <c r="C73">
        <v>36405093</v>
      </c>
      <c r="D73">
        <v>35555025</v>
      </c>
      <c r="E73">
        <v>1</v>
      </c>
      <c r="F73">
        <v>1</v>
      </c>
      <c r="G73">
        <v>1</v>
      </c>
      <c r="H73">
        <v>2</v>
      </c>
      <c r="I73" t="s">
        <v>589</v>
      </c>
      <c r="J73" t="s">
        <v>590</v>
      </c>
      <c r="K73" t="s">
        <v>591</v>
      </c>
      <c r="L73">
        <v>1368</v>
      </c>
      <c r="N73">
        <v>1011</v>
      </c>
      <c r="O73" t="s">
        <v>520</v>
      </c>
      <c r="P73" t="s">
        <v>520</v>
      </c>
      <c r="Q73">
        <v>1</v>
      </c>
      <c r="X73">
        <v>1.35</v>
      </c>
      <c r="Y73">
        <v>0</v>
      </c>
      <c r="Z73">
        <v>2.7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133</v>
      </c>
      <c r="AG73">
        <v>1.6875</v>
      </c>
      <c r="AH73">
        <v>2</v>
      </c>
      <c r="AI73">
        <v>36405097</v>
      </c>
      <c r="AJ73">
        <v>74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ROW(Source!A93)</f>
        <v>93</v>
      </c>
      <c r="B74">
        <v>36405107</v>
      </c>
      <c r="C74">
        <v>36405093</v>
      </c>
      <c r="D74">
        <v>35555088</v>
      </c>
      <c r="E74">
        <v>1</v>
      </c>
      <c r="F74">
        <v>1</v>
      </c>
      <c r="G74">
        <v>1</v>
      </c>
      <c r="H74">
        <v>2</v>
      </c>
      <c r="I74" t="s">
        <v>531</v>
      </c>
      <c r="J74" t="s">
        <v>592</v>
      </c>
      <c r="K74" t="s">
        <v>533</v>
      </c>
      <c r="L74">
        <v>1368</v>
      </c>
      <c r="N74">
        <v>1011</v>
      </c>
      <c r="O74" t="s">
        <v>520</v>
      </c>
      <c r="P74" t="s">
        <v>520</v>
      </c>
      <c r="Q74">
        <v>1</v>
      </c>
      <c r="X74">
        <v>0.01</v>
      </c>
      <c r="Y74">
        <v>0</v>
      </c>
      <c r="Z74">
        <v>87.17</v>
      </c>
      <c r="AA74">
        <v>11.6</v>
      </c>
      <c r="AB74">
        <v>0</v>
      </c>
      <c r="AC74">
        <v>0</v>
      </c>
      <c r="AD74">
        <v>1</v>
      </c>
      <c r="AE74">
        <v>0</v>
      </c>
      <c r="AF74" t="s">
        <v>133</v>
      </c>
      <c r="AG74">
        <v>1.2500000000000001E-2</v>
      </c>
      <c r="AH74">
        <v>2</v>
      </c>
      <c r="AI74">
        <v>36405098</v>
      </c>
      <c r="AJ74">
        <v>75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ROW(Source!A93)</f>
        <v>93</v>
      </c>
      <c r="B75">
        <v>36405108</v>
      </c>
      <c r="C75">
        <v>36405093</v>
      </c>
      <c r="D75">
        <v>35552818</v>
      </c>
      <c r="E75">
        <v>1</v>
      </c>
      <c r="F75">
        <v>1</v>
      </c>
      <c r="G75">
        <v>1</v>
      </c>
      <c r="H75">
        <v>3</v>
      </c>
      <c r="I75" t="s">
        <v>593</v>
      </c>
      <c r="J75" t="s">
        <v>594</v>
      </c>
      <c r="K75" t="s">
        <v>595</v>
      </c>
      <c r="L75">
        <v>1308</v>
      </c>
      <c r="N75">
        <v>1003</v>
      </c>
      <c r="O75" t="s">
        <v>65</v>
      </c>
      <c r="P75" t="s">
        <v>65</v>
      </c>
      <c r="Q75">
        <v>100</v>
      </c>
      <c r="X75">
        <v>0.68</v>
      </c>
      <c r="Y75">
        <v>99.4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0.68</v>
      </c>
      <c r="AH75">
        <v>2</v>
      </c>
      <c r="AI75">
        <v>36405099</v>
      </c>
      <c r="AJ75">
        <v>76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ROW(Source!A93)</f>
        <v>93</v>
      </c>
      <c r="B76">
        <v>36405109</v>
      </c>
      <c r="C76">
        <v>36405093</v>
      </c>
      <c r="D76">
        <v>35554067</v>
      </c>
      <c r="E76">
        <v>1</v>
      </c>
      <c r="F76">
        <v>1</v>
      </c>
      <c r="G76">
        <v>1</v>
      </c>
      <c r="H76">
        <v>3</v>
      </c>
      <c r="I76" t="s">
        <v>205</v>
      </c>
      <c r="J76" t="s">
        <v>207</v>
      </c>
      <c r="K76" t="s">
        <v>206</v>
      </c>
      <c r="L76">
        <v>1327</v>
      </c>
      <c r="N76">
        <v>1005</v>
      </c>
      <c r="O76" t="s">
        <v>155</v>
      </c>
      <c r="P76" t="s">
        <v>155</v>
      </c>
      <c r="Q76">
        <v>1</v>
      </c>
      <c r="X76">
        <v>102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 t="s">
        <v>3</v>
      </c>
      <c r="AG76">
        <v>102</v>
      </c>
      <c r="AH76">
        <v>2</v>
      </c>
      <c r="AI76">
        <v>36405100</v>
      </c>
      <c r="AJ76">
        <v>78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ROW(Source!A93)</f>
        <v>93</v>
      </c>
      <c r="B77">
        <v>36405110</v>
      </c>
      <c r="C77">
        <v>36405093</v>
      </c>
      <c r="D77">
        <v>35553389</v>
      </c>
      <c r="E77">
        <v>1</v>
      </c>
      <c r="F77">
        <v>1</v>
      </c>
      <c r="G77">
        <v>1</v>
      </c>
      <c r="H77">
        <v>3</v>
      </c>
      <c r="I77" t="s">
        <v>596</v>
      </c>
      <c r="J77" t="s">
        <v>597</v>
      </c>
      <c r="K77" t="s">
        <v>598</v>
      </c>
      <c r="L77">
        <v>1346</v>
      </c>
      <c r="N77">
        <v>1009</v>
      </c>
      <c r="O77" t="s">
        <v>160</v>
      </c>
      <c r="P77" t="s">
        <v>160</v>
      </c>
      <c r="Q77">
        <v>1</v>
      </c>
      <c r="X77">
        <v>27</v>
      </c>
      <c r="Y77">
        <v>26.71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27</v>
      </c>
      <c r="AH77">
        <v>2</v>
      </c>
      <c r="AI77">
        <v>36405101</v>
      </c>
      <c r="AJ77">
        <v>79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ROW(Source!A96)</f>
        <v>96</v>
      </c>
      <c r="B78">
        <v>36405126</v>
      </c>
      <c r="C78">
        <v>36405113</v>
      </c>
      <c r="D78">
        <v>18413230</v>
      </c>
      <c r="E78">
        <v>1</v>
      </c>
      <c r="F78">
        <v>1</v>
      </c>
      <c r="G78">
        <v>1</v>
      </c>
      <c r="H78">
        <v>1</v>
      </c>
      <c r="I78" t="s">
        <v>540</v>
      </c>
      <c r="J78" t="s">
        <v>3</v>
      </c>
      <c r="K78" t="s">
        <v>541</v>
      </c>
      <c r="L78">
        <v>1369</v>
      </c>
      <c r="N78">
        <v>1013</v>
      </c>
      <c r="O78" t="s">
        <v>514</v>
      </c>
      <c r="P78" t="s">
        <v>514</v>
      </c>
      <c r="Q78">
        <v>1</v>
      </c>
      <c r="X78">
        <v>6.66</v>
      </c>
      <c r="Y78">
        <v>0</v>
      </c>
      <c r="Z78">
        <v>0</v>
      </c>
      <c r="AA78">
        <v>0</v>
      </c>
      <c r="AB78">
        <v>9.18</v>
      </c>
      <c r="AC78">
        <v>0</v>
      </c>
      <c r="AD78">
        <v>1</v>
      </c>
      <c r="AE78">
        <v>1</v>
      </c>
      <c r="AF78" t="s">
        <v>134</v>
      </c>
      <c r="AG78">
        <v>7.6589999999999998</v>
      </c>
      <c r="AH78">
        <v>2</v>
      </c>
      <c r="AI78">
        <v>36405114</v>
      </c>
      <c r="AJ78">
        <v>80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ROW(Source!A96)</f>
        <v>96</v>
      </c>
      <c r="B79">
        <v>36405127</v>
      </c>
      <c r="C79">
        <v>36405113</v>
      </c>
      <c r="D79">
        <v>29173472</v>
      </c>
      <c r="E79">
        <v>1</v>
      </c>
      <c r="F79">
        <v>1</v>
      </c>
      <c r="G79">
        <v>1</v>
      </c>
      <c r="H79">
        <v>2</v>
      </c>
      <c r="I79" t="s">
        <v>577</v>
      </c>
      <c r="J79" t="s">
        <v>578</v>
      </c>
      <c r="K79" t="s">
        <v>579</v>
      </c>
      <c r="L79">
        <v>1368</v>
      </c>
      <c r="N79">
        <v>1011</v>
      </c>
      <c r="O79" t="s">
        <v>520</v>
      </c>
      <c r="P79" t="s">
        <v>520</v>
      </c>
      <c r="Q79">
        <v>1</v>
      </c>
      <c r="X79">
        <v>2.0099999999999998</v>
      </c>
      <c r="Y79">
        <v>0</v>
      </c>
      <c r="Z79">
        <v>3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133</v>
      </c>
      <c r="AG79">
        <v>2.5124999999999997</v>
      </c>
      <c r="AH79">
        <v>2</v>
      </c>
      <c r="AI79">
        <v>36405115</v>
      </c>
      <c r="AJ79">
        <v>81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ROW(Source!A96)</f>
        <v>96</v>
      </c>
      <c r="B80">
        <v>36405128</v>
      </c>
      <c r="C80">
        <v>36405113</v>
      </c>
      <c r="D80">
        <v>29174500</v>
      </c>
      <c r="E80">
        <v>1</v>
      </c>
      <c r="F80">
        <v>1</v>
      </c>
      <c r="G80">
        <v>1</v>
      </c>
      <c r="H80">
        <v>2</v>
      </c>
      <c r="I80" t="s">
        <v>599</v>
      </c>
      <c r="J80" t="s">
        <v>600</v>
      </c>
      <c r="K80" t="s">
        <v>601</v>
      </c>
      <c r="L80">
        <v>1368</v>
      </c>
      <c r="N80">
        <v>1011</v>
      </c>
      <c r="O80" t="s">
        <v>520</v>
      </c>
      <c r="P80" t="s">
        <v>520</v>
      </c>
      <c r="Q80">
        <v>1</v>
      </c>
      <c r="X80">
        <v>1.33</v>
      </c>
      <c r="Y80">
        <v>0</v>
      </c>
      <c r="Z80">
        <v>1.95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133</v>
      </c>
      <c r="AG80">
        <v>1.6625000000000001</v>
      </c>
      <c r="AH80">
        <v>2</v>
      </c>
      <c r="AI80">
        <v>36405116</v>
      </c>
      <c r="AJ80">
        <v>82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ROW(Source!A96)</f>
        <v>96</v>
      </c>
      <c r="B81">
        <v>36405129</v>
      </c>
      <c r="C81">
        <v>36405113</v>
      </c>
      <c r="D81">
        <v>29174913</v>
      </c>
      <c r="E81">
        <v>1</v>
      </c>
      <c r="F81">
        <v>1</v>
      </c>
      <c r="G81">
        <v>1</v>
      </c>
      <c r="H81">
        <v>2</v>
      </c>
      <c r="I81" t="s">
        <v>531</v>
      </c>
      <c r="J81" t="s">
        <v>532</v>
      </c>
      <c r="K81" t="s">
        <v>533</v>
      </c>
      <c r="L81">
        <v>1368</v>
      </c>
      <c r="N81">
        <v>1011</v>
      </c>
      <c r="O81" t="s">
        <v>520</v>
      </c>
      <c r="P81" t="s">
        <v>520</v>
      </c>
      <c r="Q81">
        <v>1</v>
      </c>
      <c r="X81">
        <v>0.03</v>
      </c>
      <c r="Y81">
        <v>0</v>
      </c>
      <c r="Z81">
        <v>87.17</v>
      </c>
      <c r="AA81">
        <v>11.6</v>
      </c>
      <c r="AB81">
        <v>0</v>
      </c>
      <c r="AC81">
        <v>0</v>
      </c>
      <c r="AD81">
        <v>1</v>
      </c>
      <c r="AE81">
        <v>0</v>
      </c>
      <c r="AF81" t="s">
        <v>133</v>
      </c>
      <c r="AG81">
        <v>3.7499999999999999E-2</v>
      </c>
      <c r="AH81">
        <v>2</v>
      </c>
      <c r="AI81">
        <v>36405117</v>
      </c>
      <c r="AJ81">
        <v>83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ROW(Source!A96)</f>
        <v>96</v>
      </c>
      <c r="B82">
        <v>36405130</v>
      </c>
      <c r="C82">
        <v>36405113</v>
      </c>
      <c r="D82">
        <v>29114471</v>
      </c>
      <c r="E82">
        <v>1</v>
      </c>
      <c r="F82">
        <v>1</v>
      </c>
      <c r="G82">
        <v>1</v>
      </c>
      <c r="H82">
        <v>3</v>
      </c>
      <c r="I82" t="s">
        <v>602</v>
      </c>
      <c r="J82" t="s">
        <v>603</v>
      </c>
      <c r="K82" t="s">
        <v>604</v>
      </c>
      <c r="L82">
        <v>1358</v>
      </c>
      <c r="N82">
        <v>1010</v>
      </c>
      <c r="O82" t="s">
        <v>605</v>
      </c>
      <c r="P82" t="s">
        <v>605</v>
      </c>
      <c r="Q82">
        <v>10</v>
      </c>
      <c r="X82">
        <v>26.3</v>
      </c>
      <c r="Y82">
        <v>1.6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26.3</v>
      </c>
      <c r="AH82">
        <v>2</v>
      </c>
      <c r="AI82">
        <v>36405118</v>
      </c>
      <c r="AJ82">
        <v>84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ROW(Source!A96)</f>
        <v>96</v>
      </c>
      <c r="B83">
        <v>36405131</v>
      </c>
      <c r="C83">
        <v>36405113</v>
      </c>
      <c r="D83">
        <v>29114305</v>
      </c>
      <c r="E83">
        <v>1</v>
      </c>
      <c r="F83">
        <v>1</v>
      </c>
      <c r="G83">
        <v>1</v>
      </c>
      <c r="H83">
        <v>3</v>
      </c>
      <c r="I83" t="s">
        <v>606</v>
      </c>
      <c r="J83" t="s">
        <v>607</v>
      </c>
      <c r="K83" t="s">
        <v>608</v>
      </c>
      <c r="L83">
        <v>1354</v>
      </c>
      <c r="N83">
        <v>1010</v>
      </c>
      <c r="O83" t="s">
        <v>237</v>
      </c>
      <c r="P83" t="s">
        <v>237</v>
      </c>
      <c r="Q83">
        <v>1</v>
      </c>
      <c r="X83">
        <v>263</v>
      </c>
      <c r="Y83">
        <v>0.12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263</v>
      </c>
      <c r="AH83">
        <v>2</v>
      </c>
      <c r="AI83">
        <v>36405119</v>
      </c>
      <c r="AJ83">
        <v>85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ROW(Source!A96)</f>
        <v>96</v>
      </c>
      <c r="B84">
        <v>36405132</v>
      </c>
      <c r="C84">
        <v>36405113</v>
      </c>
      <c r="D84">
        <v>29111012</v>
      </c>
      <c r="E84">
        <v>1</v>
      </c>
      <c r="F84">
        <v>1</v>
      </c>
      <c r="G84">
        <v>1</v>
      </c>
      <c r="H84">
        <v>3</v>
      </c>
      <c r="I84" t="s">
        <v>609</v>
      </c>
      <c r="J84" t="s">
        <v>610</v>
      </c>
      <c r="K84" t="s">
        <v>611</v>
      </c>
      <c r="L84">
        <v>1354</v>
      </c>
      <c r="N84">
        <v>1010</v>
      </c>
      <c r="O84" t="s">
        <v>237</v>
      </c>
      <c r="P84" t="s">
        <v>237</v>
      </c>
      <c r="Q84">
        <v>1</v>
      </c>
      <c r="X84">
        <v>7</v>
      </c>
      <c r="Y84">
        <v>1.29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3</v>
      </c>
      <c r="AG84">
        <v>7</v>
      </c>
      <c r="AH84">
        <v>2</v>
      </c>
      <c r="AI84">
        <v>36405120</v>
      </c>
      <c r="AJ84">
        <v>86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ROW(Source!A96)</f>
        <v>96</v>
      </c>
      <c r="B85">
        <v>36405133</v>
      </c>
      <c r="C85">
        <v>36405113</v>
      </c>
      <c r="D85">
        <v>29111013</v>
      </c>
      <c r="E85">
        <v>1</v>
      </c>
      <c r="F85">
        <v>1</v>
      </c>
      <c r="G85">
        <v>1</v>
      </c>
      <c r="H85">
        <v>3</v>
      </c>
      <c r="I85" t="s">
        <v>612</v>
      </c>
      <c r="J85" t="s">
        <v>613</v>
      </c>
      <c r="K85" t="s">
        <v>614</v>
      </c>
      <c r="L85">
        <v>1354</v>
      </c>
      <c r="N85">
        <v>1010</v>
      </c>
      <c r="O85" t="s">
        <v>237</v>
      </c>
      <c r="P85" t="s">
        <v>237</v>
      </c>
      <c r="Q85">
        <v>1</v>
      </c>
      <c r="X85">
        <v>7</v>
      </c>
      <c r="Y85">
        <v>1.29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7</v>
      </c>
      <c r="AH85">
        <v>2</v>
      </c>
      <c r="AI85">
        <v>36405121</v>
      </c>
      <c r="AJ85">
        <v>87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ROW(Source!A96)</f>
        <v>96</v>
      </c>
      <c r="B86">
        <v>36405134</v>
      </c>
      <c r="C86">
        <v>36405113</v>
      </c>
      <c r="D86">
        <v>29111016</v>
      </c>
      <c r="E86">
        <v>1</v>
      </c>
      <c r="F86">
        <v>1</v>
      </c>
      <c r="G86">
        <v>1</v>
      </c>
      <c r="H86">
        <v>3</v>
      </c>
      <c r="I86" t="s">
        <v>615</v>
      </c>
      <c r="J86" t="s">
        <v>616</v>
      </c>
      <c r="K86" t="s">
        <v>617</v>
      </c>
      <c r="L86">
        <v>1354</v>
      </c>
      <c r="N86">
        <v>1010</v>
      </c>
      <c r="O86" t="s">
        <v>237</v>
      </c>
      <c r="P86" t="s">
        <v>237</v>
      </c>
      <c r="Q86">
        <v>1</v>
      </c>
      <c r="X86">
        <v>40</v>
      </c>
      <c r="Y86">
        <v>1.29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40</v>
      </c>
      <c r="AH86">
        <v>2</v>
      </c>
      <c r="AI86">
        <v>36405122</v>
      </c>
      <c r="AJ86">
        <v>88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ROW(Source!A96)</f>
        <v>96</v>
      </c>
      <c r="B87">
        <v>36405135</v>
      </c>
      <c r="C87">
        <v>36405113</v>
      </c>
      <c r="D87">
        <v>29111019</v>
      </c>
      <c r="E87">
        <v>1</v>
      </c>
      <c r="F87">
        <v>1</v>
      </c>
      <c r="G87">
        <v>1</v>
      </c>
      <c r="H87">
        <v>3</v>
      </c>
      <c r="I87" t="s">
        <v>618</v>
      </c>
      <c r="J87" t="s">
        <v>619</v>
      </c>
      <c r="K87" t="s">
        <v>620</v>
      </c>
      <c r="L87">
        <v>1354</v>
      </c>
      <c r="N87">
        <v>1010</v>
      </c>
      <c r="O87" t="s">
        <v>237</v>
      </c>
      <c r="P87" t="s">
        <v>237</v>
      </c>
      <c r="Q87">
        <v>1</v>
      </c>
      <c r="X87">
        <v>8</v>
      </c>
      <c r="Y87">
        <v>0.63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8</v>
      </c>
      <c r="AH87">
        <v>2</v>
      </c>
      <c r="AI87">
        <v>36405123</v>
      </c>
      <c r="AJ87">
        <v>89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ROW(Source!A96)</f>
        <v>96</v>
      </c>
      <c r="B88">
        <v>36405136</v>
      </c>
      <c r="C88">
        <v>36405113</v>
      </c>
      <c r="D88">
        <v>29111018</v>
      </c>
      <c r="E88">
        <v>1</v>
      </c>
      <c r="F88">
        <v>1</v>
      </c>
      <c r="G88">
        <v>1</v>
      </c>
      <c r="H88">
        <v>3</v>
      </c>
      <c r="I88" t="s">
        <v>621</v>
      </c>
      <c r="J88" t="s">
        <v>622</v>
      </c>
      <c r="K88" t="s">
        <v>623</v>
      </c>
      <c r="L88">
        <v>1354</v>
      </c>
      <c r="N88">
        <v>1010</v>
      </c>
      <c r="O88" t="s">
        <v>237</v>
      </c>
      <c r="P88" t="s">
        <v>237</v>
      </c>
      <c r="Q88">
        <v>1</v>
      </c>
      <c r="X88">
        <v>8</v>
      </c>
      <c r="Y88">
        <v>0.63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8</v>
      </c>
      <c r="AH88">
        <v>2</v>
      </c>
      <c r="AI88">
        <v>36405124</v>
      </c>
      <c r="AJ88">
        <v>90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ROW(Source!A96)</f>
        <v>96</v>
      </c>
      <c r="B89">
        <v>36405137</v>
      </c>
      <c r="C89">
        <v>36405113</v>
      </c>
      <c r="D89">
        <v>29110997</v>
      </c>
      <c r="E89">
        <v>1</v>
      </c>
      <c r="F89">
        <v>1</v>
      </c>
      <c r="G89">
        <v>1</v>
      </c>
      <c r="H89">
        <v>3</v>
      </c>
      <c r="I89" t="s">
        <v>624</v>
      </c>
      <c r="J89" t="s">
        <v>625</v>
      </c>
      <c r="K89" t="s">
        <v>626</v>
      </c>
      <c r="L89">
        <v>1301</v>
      </c>
      <c r="N89">
        <v>1003</v>
      </c>
      <c r="O89" t="s">
        <v>142</v>
      </c>
      <c r="P89" t="s">
        <v>142</v>
      </c>
      <c r="Q89">
        <v>1</v>
      </c>
      <c r="X89">
        <v>101</v>
      </c>
      <c r="Y89">
        <v>12.3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101</v>
      </c>
      <c r="AH89">
        <v>2</v>
      </c>
      <c r="AI89">
        <v>36405125</v>
      </c>
      <c r="AJ89">
        <v>91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ROW(Source!A97)</f>
        <v>97</v>
      </c>
      <c r="B90">
        <v>36405158</v>
      </c>
      <c r="C90">
        <v>36405138</v>
      </c>
      <c r="D90">
        <v>18409850</v>
      </c>
      <c r="E90">
        <v>1</v>
      </c>
      <c r="F90">
        <v>1</v>
      </c>
      <c r="G90">
        <v>1</v>
      </c>
      <c r="H90">
        <v>1</v>
      </c>
      <c r="I90" t="s">
        <v>627</v>
      </c>
      <c r="J90" t="s">
        <v>3</v>
      </c>
      <c r="K90" t="s">
        <v>628</v>
      </c>
      <c r="L90">
        <v>1369</v>
      </c>
      <c r="N90">
        <v>1013</v>
      </c>
      <c r="O90" t="s">
        <v>514</v>
      </c>
      <c r="P90" t="s">
        <v>514</v>
      </c>
      <c r="Q90">
        <v>1</v>
      </c>
      <c r="X90">
        <v>89</v>
      </c>
      <c r="Y90">
        <v>0</v>
      </c>
      <c r="Z90">
        <v>0</v>
      </c>
      <c r="AA90">
        <v>0</v>
      </c>
      <c r="AB90">
        <v>9.07</v>
      </c>
      <c r="AC90">
        <v>0</v>
      </c>
      <c r="AD90">
        <v>1</v>
      </c>
      <c r="AE90">
        <v>1</v>
      </c>
      <c r="AF90" t="s">
        <v>134</v>
      </c>
      <c r="AG90">
        <v>102.35</v>
      </c>
      <c r="AH90">
        <v>2</v>
      </c>
      <c r="AI90">
        <v>36405139</v>
      </c>
      <c r="AJ90">
        <v>92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ROW(Source!A97)</f>
        <v>97</v>
      </c>
      <c r="B91">
        <v>36405159</v>
      </c>
      <c r="C91">
        <v>36405138</v>
      </c>
      <c r="D91">
        <v>29173472</v>
      </c>
      <c r="E91">
        <v>1</v>
      </c>
      <c r="F91">
        <v>1</v>
      </c>
      <c r="G91">
        <v>1</v>
      </c>
      <c r="H91">
        <v>2</v>
      </c>
      <c r="I91" t="s">
        <v>577</v>
      </c>
      <c r="J91" t="s">
        <v>578</v>
      </c>
      <c r="K91" t="s">
        <v>579</v>
      </c>
      <c r="L91">
        <v>1368</v>
      </c>
      <c r="N91">
        <v>1011</v>
      </c>
      <c r="O91" t="s">
        <v>520</v>
      </c>
      <c r="P91" t="s">
        <v>520</v>
      </c>
      <c r="Q91">
        <v>1</v>
      </c>
      <c r="X91">
        <v>2.16</v>
      </c>
      <c r="Y91">
        <v>0</v>
      </c>
      <c r="Z91">
        <v>3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133</v>
      </c>
      <c r="AG91">
        <v>2.7</v>
      </c>
      <c r="AH91">
        <v>2</v>
      </c>
      <c r="AI91">
        <v>36405140</v>
      </c>
      <c r="AJ91">
        <v>93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ROW(Source!A97)</f>
        <v>97</v>
      </c>
      <c r="B92">
        <v>36405160</v>
      </c>
      <c r="C92">
        <v>36405138</v>
      </c>
      <c r="D92">
        <v>29174538</v>
      </c>
      <c r="E92">
        <v>1</v>
      </c>
      <c r="F92">
        <v>1</v>
      </c>
      <c r="G92">
        <v>1</v>
      </c>
      <c r="H92">
        <v>2</v>
      </c>
      <c r="I92" t="s">
        <v>629</v>
      </c>
      <c r="J92" t="s">
        <v>630</v>
      </c>
      <c r="K92" t="s">
        <v>631</v>
      </c>
      <c r="L92">
        <v>1368</v>
      </c>
      <c r="N92">
        <v>1011</v>
      </c>
      <c r="O92" t="s">
        <v>520</v>
      </c>
      <c r="P92" t="s">
        <v>520</v>
      </c>
      <c r="Q92">
        <v>1</v>
      </c>
      <c r="X92">
        <v>0.47</v>
      </c>
      <c r="Y92">
        <v>0</v>
      </c>
      <c r="Z92">
        <v>33.590000000000003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133</v>
      </c>
      <c r="AG92">
        <v>0.58749999999999991</v>
      </c>
      <c r="AH92">
        <v>2</v>
      </c>
      <c r="AI92">
        <v>36405141</v>
      </c>
      <c r="AJ92">
        <v>94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ROW(Source!A97)</f>
        <v>97</v>
      </c>
      <c r="B93">
        <v>36405161</v>
      </c>
      <c r="C93">
        <v>36405138</v>
      </c>
      <c r="D93">
        <v>29174580</v>
      </c>
      <c r="E93">
        <v>1</v>
      </c>
      <c r="F93">
        <v>1</v>
      </c>
      <c r="G93">
        <v>1</v>
      </c>
      <c r="H93">
        <v>2</v>
      </c>
      <c r="I93" t="s">
        <v>632</v>
      </c>
      <c r="J93" t="s">
        <v>633</v>
      </c>
      <c r="K93" t="s">
        <v>634</v>
      </c>
      <c r="L93">
        <v>1368</v>
      </c>
      <c r="N93">
        <v>1011</v>
      </c>
      <c r="O93" t="s">
        <v>520</v>
      </c>
      <c r="P93" t="s">
        <v>520</v>
      </c>
      <c r="Q93">
        <v>1</v>
      </c>
      <c r="X93">
        <v>0.53</v>
      </c>
      <c r="Y93">
        <v>0</v>
      </c>
      <c r="Z93">
        <v>2.08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133</v>
      </c>
      <c r="AG93">
        <v>0.66250000000000009</v>
      </c>
      <c r="AH93">
        <v>2</v>
      </c>
      <c r="AI93">
        <v>36405142</v>
      </c>
      <c r="AJ93">
        <v>95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ROW(Source!A97)</f>
        <v>97</v>
      </c>
      <c r="B94">
        <v>36405162</v>
      </c>
      <c r="C94">
        <v>36405138</v>
      </c>
      <c r="D94">
        <v>29108656</v>
      </c>
      <c r="E94">
        <v>1</v>
      </c>
      <c r="F94">
        <v>1</v>
      </c>
      <c r="G94">
        <v>1</v>
      </c>
      <c r="H94">
        <v>3</v>
      </c>
      <c r="I94" t="s">
        <v>635</v>
      </c>
      <c r="J94" t="s">
        <v>636</v>
      </c>
      <c r="K94" t="s">
        <v>637</v>
      </c>
      <c r="L94">
        <v>1354</v>
      </c>
      <c r="N94">
        <v>1010</v>
      </c>
      <c r="O94" t="s">
        <v>237</v>
      </c>
      <c r="P94" t="s">
        <v>237</v>
      </c>
      <c r="Q94">
        <v>1</v>
      </c>
      <c r="X94">
        <v>7</v>
      </c>
      <c r="Y94">
        <v>13.87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7</v>
      </c>
      <c r="AH94">
        <v>2</v>
      </c>
      <c r="AI94">
        <v>36405143</v>
      </c>
      <c r="AJ94">
        <v>96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ROW(Source!A97)</f>
        <v>97</v>
      </c>
      <c r="B95">
        <v>36405163</v>
      </c>
      <c r="C95">
        <v>36405138</v>
      </c>
      <c r="D95">
        <v>29109354</v>
      </c>
      <c r="E95">
        <v>1</v>
      </c>
      <c r="F95">
        <v>1</v>
      </c>
      <c r="G95">
        <v>1</v>
      </c>
      <c r="H95">
        <v>3</v>
      </c>
      <c r="I95" t="s">
        <v>638</v>
      </c>
      <c r="J95" t="s">
        <v>639</v>
      </c>
      <c r="K95" t="s">
        <v>640</v>
      </c>
      <c r="L95">
        <v>1346</v>
      </c>
      <c r="N95">
        <v>1009</v>
      </c>
      <c r="O95" t="s">
        <v>160</v>
      </c>
      <c r="P95" t="s">
        <v>160</v>
      </c>
      <c r="Q95">
        <v>1</v>
      </c>
      <c r="X95">
        <v>10</v>
      </c>
      <c r="Y95">
        <v>46.72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10</v>
      </c>
      <c r="AH95">
        <v>2</v>
      </c>
      <c r="AI95">
        <v>36405144</v>
      </c>
      <c r="AJ95">
        <v>97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ROW(Source!A97)</f>
        <v>97</v>
      </c>
      <c r="B96">
        <v>36405164</v>
      </c>
      <c r="C96">
        <v>36405138</v>
      </c>
      <c r="D96">
        <v>29109414</v>
      </c>
      <c r="E96">
        <v>1</v>
      </c>
      <c r="F96">
        <v>1</v>
      </c>
      <c r="G96">
        <v>1</v>
      </c>
      <c r="H96">
        <v>3</v>
      </c>
      <c r="I96" t="s">
        <v>641</v>
      </c>
      <c r="J96" t="s">
        <v>642</v>
      </c>
      <c r="K96" t="s">
        <v>643</v>
      </c>
      <c r="L96">
        <v>1346</v>
      </c>
      <c r="N96">
        <v>1009</v>
      </c>
      <c r="O96" t="s">
        <v>160</v>
      </c>
      <c r="P96" t="s">
        <v>160</v>
      </c>
      <c r="Q96">
        <v>1</v>
      </c>
      <c r="X96">
        <v>119</v>
      </c>
      <c r="Y96">
        <v>1.58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0</v>
      </c>
      <c r="AF96" t="s">
        <v>3</v>
      </c>
      <c r="AG96">
        <v>119</v>
      </c>
      <c r="AH96">
        <v>2</v>
      </c>
      <c r="AI96">
        <v>36405145</v>
      </c>
      <c r="AJ96">
        <v>98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ROW(Source!A97)</f>
        <v>97</v>
      </c>
      <c r="B97">
        <v>36405165</v>
      </c>
      <c r="C97">
        <v>36405138</v>
      </c>
      <c r="D97">
        <v>29109781</v>
      </c>
      <c r="E97">
        <v>1</v>
      </c>
      <c r="F97">
        <v>1</v>
      </c>
      <c r="G97">
        <v>1</v>
      </c>
      <c r="H97">
        <v>3</v>
      </c>
      <c r="I97" t="s">
        <v>644</v>
      </c>
      <c r="J97" t="s">
        <v>645</v>
      </c>
      <c r="K97" t="s">
        <v>646</v>
      </c>
      <c r="L97">
        <v>1346</v>
      </c>
      <c r="N97">
        <v>1009</v>
      </c>
      <c r="O97" t="s">
        <v>160</v>
      </c>
      <c r="P97" t="s">
        <v>160</v>
      </c>
      <c r="Q97">
        <v>1</v>
      </c>
      <c r="X97">
        <v>9</v>
      </c>
      <c r="Y97">
        <v>11.12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9</v>
      </c>
      <c r="AH97">
        <v>2</v>
      </c>
      <c r="AI97">
        <v>36405146</v>
      </c>
      <c r="AJ97">
        <v>99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ROW(Source!A97)</f>
        <v>97</v>
      </c>
      <c r="B98">
        <v>36405166</v>
      </c>
      <c r="C98">
        <v>36405138</v>
      </c>
      <c r="D98">
        <v>29109782</v>
      </c>
      <c r="E98">
        <v>1</v>
      </c>
      <c r="F98">
        <v>1</v>
      </c>
      <c r="G98">
        <v>1</v>
      </c>
      <c r="H98">
        <v>3</v>
      </c>
      <c r="I98" t="s">
        <v>647</v>
      </c>
      <c r="J98" t="s">
        <v>648</v>
      </c>
      <c r="K98" t="s">
        <v>649</v>
      </c>
      <c r="L98">
        <v>1346</v>
      </c>
      <c r="N98">
        <v>1009</v>
      </c>
      <c r="O98" t="s">
        <v>160</v>
      </c>
      <c r="P98" t="s">
        <v>160</v>
      </c>
      <c r="Q98">
        <v>1</v>
      </c>
      <c r="X98">
        <v>85</v>
      </c>
      <c r="Y98">
        <v>4.3600000000000003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85</v>
      </c>
      <c r="AH98">
        <v>2</v>
      </c>
      <c r="AI98">
        <v>36405147</v>
      </c>
      <c r="AJ98">
        <v>100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ROW(Source!A97)</f>
        <v>97</v>
      </c>
      <c r="B99">
        <v>36405167</v>
      </c>
      <c r="C99">
        <v>36405138</v>
      </c>
      <c r="D99">
        <v>29110699</v>
      </c>
      <c r="E99">
        <v>1</v>
      </c>
      <c r="F99">
        <v>1</v>
      </c>
      <c r="G99">
        <v>1</v>
      </c>
      <c r="H99">
        <v>3</v>
      </c>
      <c r="I99" t="s">
        <v>650</v>
      </c>
      <c r="J99" t="s">
        <v>651</v>
      </c>
      <c r="K99" t="s">
        <v>652</v>
      </c>
      <c r="L99">
        <v>1301</v>
      </c>
      <c r="N99">
        <v>1003</v>
      </c>
      <c r="O99" t="s">
        <v>142</v>
      </c>
      <c r="P99" t="s">
        <v>142</v>
      </c>
      <c r="Q99">
        <v>1</v>
      </c>
      <c r="X99">
        <v>120</v>
      </c>
      <c r="Y99">
        <v>0.17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120</v>
      </c>
      <c r="AH99">
        <v>2</v>
      </c>
      <c r="AI99">
        <v>36405148</v>
      </c>
      <c r="AJ99">
        <v>101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ROW(Source!A97)</f>
        <v>97</v>
      </c>
      <c r="B100">
        <v>36405168</v>
      </c>
      <c r="C100">
        <v>36405138</v>
      </c>
      <c r="D100">
        <v>29110797</v>
      </c>
      <c r="E100">
        <v>1</v>
      </c>
      <c r="F100">
        <v>1</v>
      </c>
      <c r="G100">
        <v>1</v>
      </c>
      <c r="H100">
        <v>3</v>
      </c>
      <c r="I100" t="s">
        <v>653</v>
      </c>
      <c r="J100" t="s">
        <v>654</v>
      </c>
      <c r="K100" t="s">
        <v>655</v>
      </c>
      <c r="L100">
        <v>1301</v>
      </c>
      <c r="N100">
        <v>1003</v>
      </c>
      <c r="O100" t="s">
        <v>142</v>
      </c>
      <c r="P100" t="s">
        <v>142</v>
      </c>
      <c r="Q100">
        <v>1</v>
      </c>
      <c r="X100">
        <v>82</v>
      </c>
      <c r="Y100">
        <v>1.74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82</v>
      </c>
      <c r="AH100">
        <v>2</v>
      </c>
      <c r="AI100">
        <v>36405149</v>
      </c>
      <c r="AJ100">
        <v>102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ROW(Source!A97)</f>
        <v>97</v>
      </c>
      <c r="B101">
        <v>36405169</v>
      </c>
      <c r="C101">
        <v>36405138</v>
      </c>
      <c r="D101">
        <v>29110815</v>
      </c>
      <c r="E101">
        <v>1</v>
      </c>
      <c r="F101">
        <v>1</v>
      </c>
      <c r="G101">
        <v>1</v>
      </c>
      <c r="H101">
        <v>3</v>
      </c>
      <c r="I101" t="s">
        <v>656</v>
      </c>
      <c r="J101" t="s">
        <v>657</v>
      </c>
      <c r="K101" t="s">
        <v>658</v>
      </c>
      <c r="L101">
        <v>1301</v>
      </c>
      <c r="N101">
        <v>1003</v>
      </c>
      <c r="O101" t="s">
        <v>142</v>
      </c>
      <c r="P101" t="s">
        <v>142</v>
      </c>
      <c r="Q101">
        <v>1</v>
      </c>
      <c r="X101">
        <v>116</v>
      </c>
      <c r="Y101">
        <v>0.85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116</v>
      </c>
      <c r="AH101">
        <v>2</v>
      </c>
      <c r="AI101">
        <v>36405150</v>
      </c>
      <c r="AJ101">
        <v>103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ROW(Source!A97)</f>
        <v>97</v>
      </c>
      <c r="B102">
        <v>36405170</v>
      </c>
      <c r="C102">
        <v>36405138</v>
      </c>
      <c r="D102">
        <v>29111455</v>
      </c>
      <c r="E102">
        <v>1</v>
      </c>
      <c r="F102">
        <v>1</v>
      </c>
      <c r="G102">
        <v>1</v>
      </c>
      <c r="H102">
        <v>3</v>
      </c>
      <c r="I102" t="s">
        <v>659</v>
      </c>
      <c r="J102" t="s">
        <v>660</v>
      </c>
      <c r="K102" t="s">
        <v>661</v>
      </c>
      <c r="L102">
        <v>1327</v>
      </c>
      <c r="N102">
        <v>1005</v>
      </c>
      <c r="O102" t="s">
        <v>155</v>
      </c>
      <c r="P102" t="s">
        <v>155</v>
      </c>
      <c r="Q102">
        <v>1</v>
      </c>
      <c r="X102">
        <v>212</v>
      </c>
      <c r="Y102">
        <v>15.06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3</v>
      </c>
      <c r="AG102">
        <v>212</v>
      </c>
      <c r="AH102">
        <v>2</v>
      </c>
      <c r="AI102">
        <v>36405151</v>
      </c>
      <c r="AJ102">
        <v>104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ROW(Source!A97)</f>
        <v>97</v>
      </c>
      <c r="B103">
        <v>36405171</v>
      </c>
      <c r="C103">
        <v>36405138</v>
      </c>
      <c r="D103">
        <v>29114733</v>
      </c>
      <c r="E103">
        <v>1</v>
      </c>
      <c r="F103">
        <v>1</v>
      </c>
      <c r="G103">
        <v>1</v>
      </c>
      <c r="H103">
        <v>3</v>
      </c>
      <c r="I103" t="s">
        <v>662</v>
      </c>
      <c r="J103" t="s">
        <v>663</v>
      </c>
      <c r="K103" t="s">
        <v>664</v>
      </c>
      <c r="L103">
        <v>1354</v>
      </c>
      <c r="N103">
        <v>1010</v>
      </c>
      <c r="O103" t="s">
        <v>237</v>
      </c>
      <c r="P103" t="s">
        <v>237</v>
      </c>
      <c r="Q103">
        <v>1</v>
      </c>
      <c r="X103">
        <v>735</v>
      </c>
      <c r="Y103">
        <v>0.02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735</v>
      </c>
      <c r="AH103">
        <v>2</v>
      </c>
      <c r="AI103">
        <v>36405152</v>
      </c>
      <c r="AJ103">
        <v>105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ROW(Source!A97)</f>
        <v>97</v>
      </c>
      <c r="B104">
        <v>36405172</v>
      </c>
      <c r="C104">
        <v>36405138</v>
      </c>
      <c r="D104">
        <v>29114734</v>
      </c>
      <c r="E104">
        <v>1</v>
      </c>
      <c r="F104">
        <v>1</v>
      </c>
      <c r="G104">
        <v>1</v>
      </c>
      <c r="H104">
        <v>3</v>
      </c>
      <c r="I104" t="s">
        <v>665</v>
      </c>
      <c r="J104" t="s">
        <v>666</v>
      </c>
      <c r="K104" t="s">
        <v>667</v>
      </c>
      <c r="L104">
        <v>1354</v>
      </c>
      <c r="N104">
        <v>1010</v>
      </c>
      <c r="O104" t="s">
        <v>237</v>
      </c>
      <c r="P104" t="s">
        <v>237</v>
      </c>
      <c r="Q104">
        <v>1</v>
      </c>
      <c r="X104">
        <v>1855</v>
      </c>
      <c r="Y104">
        <v>0.03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1855</v>
      </c>
      <c r="AH104">
        <v>2</v>
      </c>
      <c r="AI104">
        <v>36405153</v>
      </c>
      <c r="AJ104">
        <v>106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ROW(Source!A97)</f>
        <v>97</v>
      </c>
      <c r="B105">
        <v>36405173</v>
      </c>
      <c r="C105">
        <v>36405138</v>
      </c>
      <c r="D105">
        <v>29114482</v>
      </c>
      <c r="E105">
        <v>1</v>
      </c>
      <c r="F105">
        <v>1</v>
      </c>
      <c r="G105">
        <v>1</v>
      </c>
      <c r="H105">
        <v>3</v>
      </c>
      <c r="I105" t="s">
        <v>668</v>
      </c>
      <c r="J105" t="s">
        <v>669</v>
      </c>
      <c r="K105" t="s">
        <v>670</v>
      </c>
      <c r="L105">
        <v>1354</v>
      </c>
      <c r="N105">
        <v>1010</v>
      </c>
      <c r="O105" t="s">
        <v>237</v>
      </c>
      <c r="P105" t="s">
        <v>237</v>
      </c>
      <c r="Q105">
        <v>1</v>
      </c>
      <c r="X105">
        <v>153</v>
      </c>
      <c r="Y105">
        <v>7.0000000000000007E-2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153</v>
      </c>
      <c r="AH105">
        <v>2</v>
      </c>
      <c r="AI105">
        <v>36405154</v>
      </c>
      <c r="AJ105">
        <v>107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ROW(Source!A97)</f>
        <v>97</v>
      </c>
      <c r="B106">
        <v>36405174</v>
      </c>
      <c r="C106">
        <v>36405138</v>
      </c>
      <c r="D106">
        <v>29129584</v>
      </c>
      <c r="E106">
        <v>1</v>
      </c>
      <c r="F106">
        <v>1</v>
      </c>
      <c r="G106">
        <v>1</v>
      </c>
      <c r="H106">
        <v>3</v>
      </c>
      <c r="I106" t="s">
        <v>671</v>
      </c>
      <c r="J106" t="s">
        <v>672</v>
      </c>
      <c r="K106" t="s">
        <v>673</v>
      </c>
      <c r="L106">
        <v>1301</v>
      </c>
      <c r="N106">
        <v>1003</v>
      </c>
      <c r="O106" t="s">
        <v>142</v>
      </c>
      <c r="P106" t="s">
        <v>142</v>
      </c>
      <c r="Q106">
        <v>1</v>
      </c>
      <c r="X106">
        <v>88</v>
      </c>
      <c r="Y106">
        <v>7.22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88</v>
      </c>
      <c r="AH106">
        <v>2</v>
      </c>
      <c r="AI106">
        <v>36405155</v>
      </c>
      <c r="AJ106">
        <v>108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ROW(Source!A97)</f>
        <v>97</v>
      </c>
      <c r="B107">
        <v>36405175</v>
      </c>
      <c r="C107">
        <v>36405138</v>
      </c>
      <c r="D107">
        <v>29129619</v>
      </c>
      <c r="E107">
        <v>1</v>
      </c>
      <c r="F107">
        <v>1</v>
      </c>
      <c r="G107">
        <v>1</v>
      </c>
      <c r="H107">
        <v>3</v>
      </c>
      <c r="I107" t="s">
        <v>674</v>
      </c>
      <c r="J107" t="s">
        <v>675</v>
      </c>
      <c r="K107" t="s">
        <v>676</v>
      </c>
      <c r="L107">
        <v>1301</v>
      </c>
      <c r="N107">
        <v>1003</v>
      </c>
      <c r="O107" t="s">
        <v>142</v>
      </c>
      <c r="P107" t="s">
        <v>142</v>
      </c>
      <c r="Q107">
        <v>1</v>
      </c>
      <c r="X107">
        <v>225</v>
      </c>
      <c r="Y107">
        <v>8.44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3</v>
      </c>
      <c r="AG107">
        <v>225</v>
      </c>
      <c r="AH107">
        <v>2</v>
      </c>
      <c r="AI107">
        <v>36405156</v>
      </c>
      <c r="AJ107">
        <v>109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ROW(Source!A97)</f>
        <v>97</v>
      </c>
      <c r="B108">
        <v>36405176</v>
      </c>
      <c r="C108">
        <v>36405138</v>
      </c>
      <c r="D108">
        <v>29129634</v>
      </c>
      <c r="E108">
        <v>1</v>
      </c>
      <c r="F108">
        <v>1</v>
      </c>
      <c r="G108">
        <v>1</v>
      </c>
      <c r="H108">
        <v>3</v>
      </c>
      <c r="I108" t="s">
        <v>677</v>
      </c>
      <c r="J108" t="s">
        <v>678</v>
      </c>
      <c r="K108" t="s">
        <v>679</v>
      </c>
      <c r="L108">
        <v>1301</v>
      </c>
      <c r="N108">
        <v>1003</v>
      </c>
      <c r="O108" t="s">
        <v>142</v>
      </c>
      <c r="P108" t="s">
        <v>142</v>
      </c>
      <c r="Q108">
        <v>1</v>
      </c>
      <c r="X108">
        <v>46</v>
      </c>
      <c r="Y108">
        <v>3.32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3</v>
      </c>
      <c r="AG108">
        <v>46</v>
      </c>
      <c r="AH108">
        <v>2</v>
      </c>
      <c r="AI108">
        <v>36405157</v>
      </c>
      <c r="AJ108">
        <v>110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ROW(Source!A98)</f>
        <v>98</v>
      </c>
      <c r="B109">
        <v>36405185</v>
      </c>
      <c r="C109">
        <v>36405177</v>
      </c>
      <c r="D109">
        <v>18410244</v>
      </c>
      <c r="E109">
        <v>1</v>
      </c>
      <c r="F109">
        <v>1</v>
      </c>
      <c r="G109">
        <v>1</v>
      </c>
      <c r="H109">
        <v>1</v>
      </c>
      <c r="I109" t="s">
        <v>680</v>
      </c>
      <c r="J109" t="s">
        <v>3</v>
      </c>
      <c r="K109" t="s">
        <v>681</v>
      </c>
      <c r="L109">
        <v>1369</v>
      </c>
      <c r="N109">
        <v>1013</v>
      </c>
      <c r="O109" t="s">
        <v>514</v>
      </c>
      <c r="P109" t="s">
        <v>514</v>
      </c>
      <c r="Q109">
        <v>1</v>
      </c>
      <c r="X109">
        <v>55.94</v>
      </c>
      <c r="Y109">
        <v>0</v>
      </c>
      <c r="Z109">
        <v>0</v>
      </c>
      <c r="AA109">
        <v>0</v>
      </c>
      <c r="AB109">
        <v>9.2899999999999991</v>
      </c>
      <c r="AC109">
        <v>0</v>
      </c>
      <c r="AD109">
        <v>1</v>
      </c>
      <c r="AE109">
        <v>1</v>
      </c>
      <c r="AF109" t="s">
        <v>134</v>
      </c>
      <c r="AG109">
        <v>64.330999999999989</v>
      </c>
      <c r="AH109">
        <v>2</v>
      </c>
      <c r="AI109">
        <v>36405178</v>
      </c>
      <c r="AJ109">
        <v>111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ROW(Source!A98)</f>
        <v>98</v>
      </c>
      <c r="B110">
        <v>36405186</v>
      </c>
      <c r="C110">
        <v>36405177</v>
      </c>
      <c r="D110">
        <v>121548</v>
      </c>
      <c r="E110">
        <v>1</v>
      </c>
      <c r="F110">
        <v>1</v>
      </c>
      <c r="G110">
        <v>1</v>
      </c>
      <c r="H110">
        <v>1</v>
      </c>
      <c r="I110" t="s">
        <v>35</v>
      </c>
      <c r="J110" t="s">
        <v>3</v>
      </c>
      <c r="K110" t="s">
        <v>515</v>
      </c>
      <c r="L110">
        <v>608254</v>
      </c>
      <c r="N110">
        <v>1013</v>
      </c>
      <c r="O110" t="s">
        <v>516</v>
      </c>
      <c r="P110" t="s">
        <v>516</v>
      </c>
      <c r="Q110">
        <v>1</v>
      </c>
      <c r="X110">
        <v>0.01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2</v>
      </c>
      <c r="AF110" t="s">
        <v>133</v>
      </c>
      <c r="AG110">
        <v>1.2500000000000001E-2</v>
      </c>
      <c r="AH110">
        <v>2</v>
      </c>
      <c r="AI110">
        <v>36405179</v>
      </c>
      <c r="AJ110">
        <v>112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ROW(Source!A98)</f>
        <v>98</v>
      </c>
      <c r="B111">
        <v>36405187</v>
      </c>
      <c r="C111">
        <v>36405177</v>
      </c>
      <c r="D111">
        <v>29172556</v>
      </c>
      <c r="E111">
        <v>1</v>
      </c>
      <c r="F111">
        <v>1</v>
      </c>
      <c r="G111">
        <v>1</v>
      </c>
      <c r="H111">
        <v>2</v>
      </c>
      <c r="I111" t="s">
        <v>517</v>
      </c>
      <c r="J111" t="s">
        <v>518</v>
      </c>
      <c r="K111" t="s">
        <v>519</v>
      </c>
      <c r="L111">
        <v>1368</v>
      </c>
      <c r="N111">
        <v>1011</v>
      </c>
      <c r="O111" t="s">
        <v>520</v>
      </c>
      <c r="P111" t="s">
        <v>520</v>
      </c>
      <c r="Q111">
        <v>1</v>
      </c>
      <c r="X111">
        <v>0.01</v>
      </c>
      <c r="Y111">
        <v>0</v>
      </c>
      <c r="Z111">
        <v>31.26</v>
      </c>
      <c r="AA111">
        <v>13.5</v>
      </c>
      <c r="AB111">
        <v>0</v>
      </c>
      <c r="AC111">
        <v>0</v>
      </c>
      <c r="AD111">
        <v>1</v>
      </c>
      <c r="AE111">
        <v>0</v>
      </c>
      <c r="AF111" t="s">
        <v>133</v>
      </c>
      <c r="AG111">
        <v>1.2500000000000001E-2</v>
      </c>
      <c r="AH111">
        <v>2</v>
      </c>
      <c r="AI111">
        <v>36405180</v>
      </c>
      <c r="AJ111">
        <v>113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ROW(Source!A98)</f>
        <v>98</v>
      </c>
      <c r="B112">
        <v>36405188</v>
      </c>
      <c r="C112">
        <v>36405177</v>
      </c>
      <c r="D112">
        <v>29174913</v>
      </c>
      <c r="E112">
        <v>1</v>
      </c>
      <c r="F112">
        <v>1</v>
      </c>
      <c r="G112">
        <v>1</v>
      </c>
      <c r="H112">
        <v>2</v>
      </c>
      <c r="I112" t="s">
        <v>531</v>
      </c>
      <c r="J112" t="s">
        <v>532</v>
      </c>
      <c r="K112" t="s">
        <v>533</v>
      </c>
      <c r="L112">
        <v>1368</v>
      </c>
      <c r="N112">
        <v>1011</v>
      </c>
      <c r="O112" t="s">
        <v>520</v>
      </c>
      <c r="P112" t="s">
        <v>520</v>
      </c>
      <c r="Q112">
        <v>1</v>
      </c>
      <c r="X112">
        <v>0.01</v>
      </c>
      <c r="Y112">
        <v>0</v>
      </c>
      <c r="Z112">
        <v>87.17</v>
      </c>
      <c r="AA112">
        <v>11.6</v>
      </c>
      <c r="AB112">
        <v>0</v>
      </c>
      <c r="AC112">
        <v>0</v>
      </c>
      <c r="AD112">
        <v>1</v>
      </c>
      <c r="AE112">
        <v>0</v>
      </c>
      <c r="AF112" t="s">
        <v>133</v>
      </c>
      <c r="AG112">
        <v>1.2500000000000001E-2</v>
      </c>
      <c r="AH112">
        <v>2</v>
      </c>
      <c r="AI112">
        <v>36405181</v>
      </c>
      <c r="AJ112">
        <v>114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ROW(Source!A98)</f>
        <v>98</v>
      </c>
      <c r="B113">
        <v>36405189</v>
      </c>
      <c r="C113">
        <v>36405177</v>
      </c>
      <c r="D113">
        <v>29109386</v>
      </c>
      <c r="E113">
        <v>1</v>
      </c>
      <c r="F113">
        <v>1</v>
      </c>
      <c r="G113">
        <v>1</v>
      </c>
      <c r="H113">
        <v>3</v>
      </c>
      <c r="I113" t="s">
        <v>682</v>
      </c>
      <c r="J113" t="s">
        <v>683</v>
      </c>
      <c r="K113" t="s">
        <v>684</v>
      </c>
      <c r="L113">
        <v>1348</v>
      </c>
      <c r="N113">
        <v>1009</v>
      </c>
      <c r="O113" t="s">
        <v>30</v>
      </c>
      <c r="P113" t="s">
        <v>30</v>
      </c>
      <c r="Q113">
        <v>1000</v>
      </c>
      <c r="X113">
        <v>3.4099999999999998E-2</v>
      </c>
      <c r="Y113">
        <v>11300.01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3.4099999999999998E-2</v>
      </c>
      <c r="AH113">
        <v>2</v>
      </c>
      <c r="AI113">
        <v>36405182</v>
      </c>
      <c r="AJ113">
        <v>115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ROW(Source!A98)</f>
        <v>98</v>
      </c>
      <c r="B114">
        <v>36405190</v>
      </c>
      <c r="C114">
        <v>36405177</v>
      </c>
      <c r="D114">
        <v>29107800</v>
      </c>
      <c r="E114">
        <v>1</v>
      </c>
      <c r="F114">
        <v>1</v>
      </c>
      <c r="G114">
        <v>1</v>
      </c>
      <c r="H114">
        <v>3</v>
      </c>
      <c r="I114" t="s">
        <v>545</v>
      </c>
      <c r="J114" t="s">
        <v>546</v>
      </c>
      <c r="K114" t="s">
        <v>547</v>
      </c>
      <c r="L114">
        <v>1346</v>
      </c>
      <c r="N114">
        <v>1009</v>
      </c>
      <c r="O114" t="s">
        <v>160</v>
      </c>
      <c r="P114" t="s">
        <v>160</v>
      </c>
      <c r="Q114">
        <v>1</v>
      </c>
      <c r="X114">
        <v>0.01</v>
      </c>
      <c r="Y114">
        <v>1.81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0.01</v>
      </c>
      <c r="AH114">
        <v>2</v>
      </c>
      <c r="AI114">
        <v>36405183</v>
      </c>
      <c r="AJ114">
        <v>116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ROW(Source!A98)</f>
        <v>98</v>
      </c>
      <c r="B115">
        <v>36405191</v>
      </c>
      <c r="C115">
        <v>36405177</v>
      </c>
      <c r="D115">
        <v>29109603</v>
      </c>
      <c r="E115">
        <v>1</v>
      </c>
      <c r="F115">
        <v>1</v>
      </c>
      <c r="G115">
        <v>1</v>
      </c>
      <c r="H115">
        <v>3</v>
      </c>
      <c r="I115" t="s">
        <v>685</v>
      </c>
      <c r="J115" t="s">
        <v>686</v>
      </c>
      <c r="K115" t="s">
        <v>687</v>
      </c>
      <c r="L115">
        <v>1327</v>
      </c>
      <c r="N115">
        <v>1005</v>
      </c>
      <c r="O115" t="s">
        <v>155</v>
      </c>
      <c r="P115" t="s">
        <v>155</v>
      </c>
      <c r="Q115">
        <v>1</v>
      </c>
      <c r="X115">
        <v>112</v>
      </c>
      <c r="Y115">
        <v>55.16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112</v>
      </c>
      <c r="AH115">
        <v>2</v>
      </c>
      <c r="AI115">
        <v>36405184</v>
      </c>
      <c r="AJ115">
        <v>117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ROW(Source!A99)</f>
        <v>99</v>
      </c>
      <c r="B116">
        <v>36405205</v>
      </c>
      <c r="C116">
        <v>36405192</v>
      </c>
      <c r="D116">
        <v>29364679</v>
      </c>
      <c r="E116">
        <v>1</v>
      </c>
      <c r="F116">
        <v>1</v>
      </c>
      <c r="G116">
        <v>1</v>
      </c>
      <c r="H116">
        <v>1</v>
      </c>
      <c r="I116" t="s">
        <v>688</v>
      </c>
      <c r="J116" t="s">
        <v>3</v>
      </c>
      <c r="K116" t="s">
        <v>689</v>
      </c>
      <c r="L116">
        <v>1369</v>
      </c>
      <c r="N116">
        <v>1013</v>
      </c>
      <c r="O116" t="s">
        <v>514</v>
      </c>
      <c r="P116" t="s">
        <v>514</v>
      </c>
      <c r="Q116">
        <v>1</v>
      </c>
      <c r="X116">
        <v>30.48</v>
      </c>
      <c r="Y116">
        <v>0</v>
      </c>
      <c r="Z116">
        <v>0</v>
      </c>
      <c r="AA116">
        <v>0</v>
      </c>
      <c r="AB116">
        <v>316.85000000000002</v>
      </c>
      <c r="AC116">
        <v>0</v>
      </c>
      <c r="AD116">
        <v>1</v>
      </c>
      <c r="AE116">
        <v>1</v>
      </c>
      <c r="AF116" t="s">
        <v>3</v>
      </c>
      <c r="AG116">
        <v>30.48</v>
      </c>
      <c r="AH116">
        <v>2</v>
      </c>
      <c r="AI116">
        <v>36405193</v>
      </c>
      <c r="AJ116">
        <v>118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ROW(Source!A99)</f>
        <v>99</v>
      </c>
      <c r="B117">
        <v>36405206</v>
      </c>
      <c r="C117">
        <v>36405192</v>
      </c>
      <c r="D117">
        <v>121548</v>
      </c>
      <c r="E117">
        <v>1</v>
      </c>
      <c r="F117">
        <v>1</v>
      </c>
      <c r="G117">
        <v>1</v>
      </c>
      <c r="H117">
        <v>1</v>
      </c>
      <c r="I117" t="s">
        <v>35</v>
      </c>
      <c r="J117" t="s">
        <v>3</v>
      </c>
      <c r="K117" t="s">
        <v>515</v>
      </c>
      <c r="L117">
        <v>608254</v>
      </c>
      <c r="N117">
        <v>1013</v>
      </c>
      <c r="O117" t="s">
        <v>516</v>
      </c>
      <c r="P117" t="s">
        <v>516</v>
      </c>
      <c r="Q117">
        <v>1</v>
      </c>
      <c r="X117">
        <v>0.03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2</v>
      </c>
      <c r="AF117" t="s">
        <v>3</v>
      </c>
      <c r="AG117">
        <v>0.03</v>
      </c>
      <c r="AH117">
        <v>2</v>
      </c>
      <c r="AI117">
        <v>36405194</v>
      </c>
      <c r="AJ117">
        <v>119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ROW(Source!A99)</f>
        <v>99</v>
      </c>
      <c r="B118">
        <v>36405207</v>
      </c>
      <c r="C118">
        <v>36405192</v>
      </c>
      <c r="D118">
        <v>29172362</v>
      </c>
      <c r="E118">
        <v>1</v>
      </c>
      <c r="F118">
        <v>1</v>
      </c>
      <c r="G118">
        <v>1</v>
      </c>
      <c r="H118">
        <v>2</v>
      </c>
      <c r="I118" t="s">
        <v>690</v>
      </c>
      <c r="J118" t="s">
        <v>691</v>
      </c>
      <c r="K118" t="s">
        <v>692</v>
      </c>
      <c r="L118">
        <v>1368</v>
      </c>
      <c r="N118">
        <v>1011</v>
      </c>
      <c r="O118" t="s">
        <v>520</v>
      </c>
      <c r="P118" t="s">
        <v>520</v>
      </c>
      <c r="Q118">
        <v>1</v>
      </c>
      <c r="X118">
        <v>0.03</v>
      </c>
      <c r="Y118">
        <v>0</v>
      </c>
      <c r="Z118">
        <v>134.65</v>
      </c>
      <c r="AA118">
        <v>13.5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0.03</v>
      </c>
      <c r="AH118">
        <v>2</v>
      </c>
      <c r="AI118">
        <v>36405195</v>
      </c>
      <c r="AJ118">
        <v>120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ROW(Source!A99)</f>
        <v>99</v>
      </c>
      <c r="B119">
        <v>36405208</v>
      </c>
      <c r="C119">
        <v>36405192</v>
      </c>
      <c r="D119">
        <v>29174913</v>
      </c>
      <c r="E119">
        <v>1</v>
      </c>
      <c r="F119">
        <v>1</v>
      </c>
      <c r="G119">
        <v>1</v>
      </c>
      <c r="H119">
        <v>2</v>
      </c>
      <c r="I119" t="s">
        <v>531</v>
      </c>
      <c r="J119" t="s">
        <v>532</v>
      </c>
      <c r="K119" t="s">
        <v>533</v>
      </c>
      <c r="L119">
        <v>1368</v>
      </c>
      <c r="N119">
        <v>1011</v>
      </c>
      <c r="O119" t="s">
        <v>520</v>
      </c>
      <c r="P119" t="s">
        <v>520</v>
      </c>
      <c r="Q119">
        <v>1</v>
      </c>
      <c r="X119">
        <v>0.02</v>
      </c>
      <c r="Y119">
        <v>0</v>
      </c>
      <c r="Z119">
        <v>87.17</v>
      </c>
      <c r="AA119">
        <v>11.6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0.02</v>
      </c>
      <c r="AH119">
        <v>2</v>
      </c>
      <c r="AI119">
        <v>36405196</v>
      </c>
      <c r="AJ119">
        <v>121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ROW(Source!A99)</f>
        <v>99</v>
      </c>
      <c r="B120">
        <v>36405209</v>
      </c>
      <c r="C120">
        <v>36405192</v>
      </c>
      <c r="D120">
        <v>29114246</v>
      </c>
      <c r="E120">
        <v>1</v>
      </c>
      <c r="F120">
        <v>1</v>
      </c>
      <c r="G120">
        <v>1</v>
      </c>
      <c r="H120">
        <v>3</v>
      </c>
      <c r="I120" t="s">
        <v>693</v>
      </c>
      <c r="J120" t="s">
        <v>694</v>
      </c>
      <c r="K120" t="s">
        <v>695</v>
      </c>
      <c r="L120">
        <v>1346</v>
      </c>
      <c r="N120">
        <v>1009</v>
      </c>
      <c r="O120" t="s">
        <v>160</v>
      </c>
      <c r="P120" t="s">
        <v>160</v>
      </c>
      <c r="Q120">
        <v>1</v>
      </c>
      <c r="X120">
        <v>1.5</v>
      </c>
      <c r="Y120">
        <v>9.0399999999999991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1.5</v>
      </c>
      <c r="AH120">
        <v>2</v>
      </c>
      <c r="AI120">
        <v>36405197</v>
      </c>
      <c r="AJ120">
        <v>122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ROW(Source!A99)</f>
        <v>99</v>
      </c>
      <c r="B121">
        <v>36405210</v>
      </c>
      <c r="C121">
        <v>36405192</v>
      </c>
      <c r="D121">
        <v>29110838</v>
      </c>
      <c r="E121">
        <v>1</v>
      </c>
      <c r="F121">
        <v>1</v>
      </c>
      <c r="G121">
        <v>1</v>
      </c>
      <c r="H121">
        <v>3</v>
      </c>
      <c r="I121" t="s">
        <v>696</v>
      </c>
      <c r="J121" t="s">
        <v>697</v>
      </c>
      <c r="K121" t="s">
        <v>698</v>
      </c>
      <c r="L121">
        <v>1346</v>
      </c>
      <c r="N121">
        <v>1009</v>
      </c>
      <c r="O121" t="s">
        <v>160</v>
      </c>
      <c r="P121" t="s">
        <v>160</v>
      </c>
      <c r="Q121">
        <v>1</v>
      </c>
      <c r="X121">
        <v>0.42</v>
      </c>
      <c r="Y121">
        <v>30.5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0.42</v>
      </c>
      <c r="AH121">
        <v>2</v>
      </c>
      <c r="AI121">
        <v>36405198</v>
      </c>
      <c r="AJ121">
        <v>123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ROW(Source!A99)</f>
        <v>99</v>
      </c>
      <c r="B122">
        <v>36405211</v>
      </c>
      <c r="C122">
        <v>36405192</v>
      </c>
      <c r="D122">
        <v>29149204</v>
      </c>
      <c r="E122">
        <v>1</v>
      </c>
      <c r="F122">
        <v>1</v>
      </c>
      <c r="G122">
        <v>1</v>
      </c>
      <c r="H122">
        <v>3</v>
      </c>
      <c r="I122" t="s">
        <v>699</v>
      </c>
      <c r="J122" t="s">
        <v>700</v>
      </c>
      <c r="K122" t="s">
        <v>701</v>
      </c>
      <c r="L122">
        <v>1348</v>
      </c>
      <c r="N122">
        <v>1009</v>
      </c>
      <c r="O122" t="s">
        <v>30</v>
      </c>
      <c r="P122" t="s">
        <v>30</v>
      </c>
      <c r="Q122">
        <v>1000</v>
      </c>
      <c r="X122">
        <v>3.15E-3</v>
      </c>
      <c r="Y122">
        <v>729.98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3.15E-3</v>
      </c>
      <c r="AH122">
        <v>2</v>
      </c>
      <c r="AI122">
        <v>36405199</v>
      </c>
      <c r="AJ122">
        <v>124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ROW(Source!A99)</f>
        <v>99</v>
      </c>
      <c r="B123">
        <v>36405212</v>
      </c>
      <c r="C123">
        <v>36405192</v>
      </c>
      <c r="D123">
        <v>29170678</v>
      </c>
      <c r="E123">
        <v>1</v>
      </c>
      <c r="F123">
        <v>1</v>
      </c>
      <c r="G123">
        <v>1</v>
      </c>
      <c r="H123">
        <v>3</v>
      </c>
      <c r="I123" t="s">
        <v>702</v>
      </c>
      <c r="J123" t="s">
        <v>703</v>
      </c>
      <c r="K123" t="s">
        <v>704</v>
      </c>
      <c r="L123">
        <v>1354</v>
      </c>
      <c r="N123">
        <v>1010</v>
      </c>
      <c r="O123" t="s">
        <v>237</v>
      </c>
      <c r="P123" t="s">
        <v>237</v>
      </c>
      <c r="Q123">
        <v>1</v>
      </c>
      <c r="X123">
        <v>102</v>
      </c>
      <c r="Y123">
        <v>0.28000000000000003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102</v>
      </c>
      <c r="AH123">
        <v>2</v>
      </c>
      <c r="AI123">
        <v>36405200</v>
      </c>
      <c r="AJ123">
        <v>127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ROW(Source!A99)</f>
        <v>99</v>
      </c>
      <c r="B124">
        <v>36405213</v>
      </c>
      <c r="C124">
        <v>36405192</v>
      </c>
      <c r="D124">
        <v>29171808</v>
      </c>
      <c r="E124">
        <v>1</v>
      </c>
      <c r="F124">
        <v>1</v>
      </c>
      <c r="G124">
        <v>1</v>
      </c>
      <c r="H124">
        <v>3</v>
      </c>
      <c r="I124" t="s">
        <v>705</v>
      </c>
      <c r="J124" t="s">
        <v>706</v>
      </c>
      <c r="K124" t="s">
        <v>707</v>
      </c>
      <c r="L124">
        <v>1374</v>
      </c>
      <c r="N124">
        <v>1013</v>
      </c>
      <c r="O124" t="s">
        <v>708</v>
      </c>
      <c r="P124" t="s">
        <v>708</v>
      </c>
      <c r="Q124">
        <v>1</v>
      </c>
      <c r="X124">
        <v>6.05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6.05</v>
      </c>
      <c r="AH124">
        <v>2</v>
      </c>
      <c r="AI124">
        <v>36405201</v>
      </c>
      <c r="AJ124">
        <v>128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ROW(Source!A102)</f>
        <v>102</v>
      </c>
      <c r="B125">
        <v>36405227</v>
      </c>
      <c r="C125">
        <v>36405217</v>
      </c>
      <c r="D125">
        <v>29364679</v>
      </c>
      <c r="E125">
        <v>1</v>
      </c>
      <c r="F125">
        <v>1</v>
      </c>
      <c r="G125">
        <v>1</v>
      </c>
      <c r="H125">
        <v>1</v>
      </c>
      <c r="I125" t="s">
        <v>688</v>
      </c>
      <c r="J125" t="s">
        <v>3</v>
      </c>
      <c r="K125" t="s">
        <v>689</v>
      </c>
      <c r="L125">
        <v>1369</v>
      </c>
      <c r="N125">
        <v>1013</v>
      </c>
      <c r="O125" t="s">
        <v>514</v>
      </c>
      <c r="P125" t="s">
        <v>514</v>
      </c>
      <c r="Q125">
        <v>1</v>
      </c>
      <c r="X125">
        <v>26.24</v>
      </c>
      <c r="Y125">
        <v>0</v>
      </c>
      <c r="Z125">
        <v>0</v>
      </c>
      <c r="AA125">
        <v>0</v>
      </c>
      <c r="AB125">
        <v>316.85000000000002</v>
      </c>
      <c r="AC125">
        <v>0</v>
      </c>
      <c r="AD125">
        <v>1</v>
      </c>
      <c r="AE125">
        <v>1</v>
      </c>
      <c r="AF125" t="s">
        <v>3</v>
      </c>
      <c r="AG125">
        <v>26.24</v>
      </c>
      <c r="AH125">
        <v>2</v>
      </c>
      <c r="AI125">
        <v>36405218</v>
      </c>
      <c r="AJ125">
        <v>129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ROW(Source!A102)</f>
        <v>102</v>
      </c>
      <c r="B126">
        <v>36405228</v>
      </c>
      <c r="C126">
        <v>36405217</v>
      </c>
      <c r="D126">
        <v>121548</v>
      </c>
      <c r="E126">
        <v>1</v>
      </c>
      <c r="F126">
        <v>1</v>
      </c>
      <c r="G126">
        <v>1</v>
      </c>
      <c r="H126">
        <v>1</v>
      </c>
      <c r="I126" t="s">
        <v>35</v>
      </c>
      <c r="J126" t="s">
        <v>3</v>
      </c>
      <c r="K126" t="s">
        <v>515</v>
      </c>
      <c r="L126">
        <v>608254</v>
      </c>
      <c r="N126">
        <v>1013</v>
      </c>
      <c r="O126" t="s">
        <v>516</v>
      </c>
      <c r="P126" t="s">
        <v>516</v>
      </c>
      <c r="Q126">
        <v>1</v>
      </c>
      <c r="X126">
        <v>0.03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2</v>
      </c>
      <c r="AF126" t="s">
        <v>3</v>
      </c>
      <c r="AG126">
        <v>0.03</v>
      </c>
      <c r="AH126">
        <v>2</v>
      </c>
      <c r="AI126">
        <v>36405219</v>
      </c>
      <c r="AJ126">
        <v>130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ROW(Source!A102)</f>
        <v>102</v>
      </c>
      <c r="B127">
        <v>36405229</v>
      </c>
      <c r="C127">
        <v>36405217</v>
      </c>
      <c r="D127">
        <v>29172362</v>
      </c>
      <c r="E127">
        <v>1</v>
      </c>
      <c r="F127">
        <v>1</v>
      </c>
      <c r="G127">
        <v>1</v>
      </c>
      <c r="H127">
        <v>2</v>
      </c>
      <c r="I127" t="s">
        <v>690</v>
      </c>
      <c r="J127" t="s">
        <v>691</v>
      </c>
      <c r="K127" t="s">
        <v>692</v>
      </c>
      <c r="L127">
        <v>1368</v>
      </c>
      <c r="N127">
        <v>1011</v>
      </c>
      <c r="O127" t="s">
        <v>520</v>
      </c>
      <c r="P127" t="s">
        <v>520</v>
      </c>
      <c r="Q127">
        <v>1</v>
      </c>
      <c r="X127">
        <v>0.03</v>
      </c>
      <c r="Y127">
        <v>0</v>
      </c>
      <c r="Z127">
        <v>134.65</v>
      </c>
      <c r="AA127">
        <v>13.5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0.03</v>
      </c>
      <c r="AH127">
        <v>2</v>
      </c>
      <c r="AI127">
        <v>36405220</v>
      </c>
      <c r="AJ127">
        <v>131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ROW(Source!A102)</f>
        <v>102</v>
      </c>
      <c r="B128">
        <v>36405230</v>
      </c>
      <c r="C128">
        <v>36405217</v>
      </c>
      <c r="D128">
        <v>29174913</v>
      </c>
      <c r="E128">
        <v>1</v>
      </c>
      <c r="F128">
        <v>1</v>
      </c>
      <c r="G128">
        <v>1</v>
      </c>
      <c r="H128">
        <v>2</v>
      </c>
      <c r="I128" t="s">
        <v>531</v>
      </c>
      <c r="J128" t="s">
        <v>532</v>
      </c>
      <c r="K128" t="s">
        <v>533</v>
      </c>
      <c r="L128">
        <v>1368</v>
      </c>
      <c r="N128">
        <v>1011</v>
      </c>
      <c r="O128" t="s">
        <v>520</v>
      </c>
      <c r="P128" t="s">
        <v>520</v>
      </c>
      <c r="Q128">
        <v>1</v>
      </c>
      <c r="X128">
        <v>0.02</v>
      </c>
      <c r="Y128">
        <v>0</v>
      </c>
      <c r="Z128">
        <v>87.17</v>
      </c>
      <c r="AA128">
        <v>11.6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0.02</v>
      </c>
      <c r="AH128">
        <v>2</v>
      </c>
      <c r="AI128">
        <v>36405221</v>
      </c>
      <c r="AJ128">
        <v>132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ROW(Source!A102)</f>
        <v>102</v>
      </c>
      <c r="B129">
        <v>36405231</v>
      </c>
      <c r="C129">
        <v>36405217</v>
      </c>
      <c r="D129">
        <v>29149204</v>
      </c>
      <c r="E129">
        <v>1</v>
      </c>
      <c r="F129">
        <v>1</v>
      </c>
      <c r="G129">
        <v>1</v>
      </c>
      <c r="H129">
        <v>3</v>
      </c>
      <c r="I129" t="s">
        <v>699</v>
      </c>
      <c r="J129" t="s">
        <v>700</v>
      </c>
      <c r="K129" t="s">
        <v>701</v>
      </c>
      <c r="L129">
        <v>1348</v>
      </c>
      <c r="N129">
        <v>1009</v>
      </c>
      <c r="O129" t="s">
        <v>30</v>
      </c>
      <c r="P129" t="s">
        <v>30</v>
      </c>
      <c r="Q129">
        <v>1000</v>
      </c>
      <c r="X129">
        <v>3.15E-3</v>
      </c>
      <c r="Y129">
        <v>729.98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3.15E-3</v>
      </c>
      <c r="AH129">
        <v>2</v>
      </c>
      <c r="AI129">
        <v>36405222</v>
      </c>
      <c r="AJ129">
        <v>133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ROW(Source!A102)</f>
        <v>102</v>
      </c>
      <c r="B130">
        <v>36405232</v>
      </c>
      <c r="C130">
        <v>36405217</v>
      </c>
      <c r="D130">
        <v>29170678</v>
      </c>
      <c r="E130">
        <v>1</v>
      </c>
      <c r="F130">
        <v>1</v>
      </c>
      <c r="G130">
        <v>1</v>
      </c>
      <c r="H130">
        <v>3</v>
      </c>
      <c r="I130" t="s">
        <v>702</v>
      </c>
      <c r="J130" t="s">
        <v>703</v>
      </c>
      <c r="K130" t="s">
        <v>704</v>
      </c>
      <c r="L130">
        <v>1354</v>
      </c>
      <c r="N130">
        <v>1010</v>
      </c>
      <c r="O130" t="s">
        <v>237</v>
      </c>
      <c r="P130" t="s">
        <v>237</v>
      </c>
      <c r="Q130">
        <v>1</v>
      </c>
      <c r="X130">
        <v>102</v>
      </c>
      <c r="Y130">
        <v>0.28000000000000003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102</v>
      </c>
      <c r="AH130">
        <v>2</v>
      </c>
      <c r="AI130">
        <v>36405223</v>
      </c>
      <c r="AJ130">
        <v>135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ROW(Source!A102)</f>
        <v>102</v>
      </c>
      <c r="B131">
        <v>36405233</v>
      </c>
      <c r="C131">
        <v>36405217</v>
      </c>
      <c r="D131">
        <v>29171808</v>
      </c>
      <c r="E131">
        <v>1</v>
      </c>
      <c r="F131">
        <v>1</v>
      </c>
      <c r="G131">
        <v>1</v>
      </c>
      <c r="H131">
        <v>3</v>
      </c>
      <c r="I131" t="s">
        <v>705</v>
      </c>
      <c r="J131" t="s">
        <v>706</v>
      </c>
      <c r="K131" t="s">
        <v>707</v>
      </c>
      <c r="L131">
        <v>1374</v>
      </c>
      <c r="N131">
        <v>1013</v>
      </c>
      <c r="O131" t="s">
        <v>708</v>
      </c>
      <c r="P131" t="s">
        <v>708</v>
      </c>
      <c r="Q131">
        <v>1</v>
      </c>
      <c r="X131">
        <v>5.21</v>
      </c>
      <c r="Y131">
        <v>1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5.21</v>
      </c>
      <c r="AH131">
        <v>2</v>
      </c>
      <c r="AI131">
        <v>36405224</v>
      </c>
      <c r="AJ131">
        <v>137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ROW(Source!A105)</f>
        <v>105</v>
      </c>
      <c r="B132">
        <v>36405257</v>
      </c>
      <c r="C132">
        <v>36405236</v>
      </c>
      <c r="D132">
        <v>18409850</v>
      </c>
      <c r="E132">
        <v>1</v>
      </c>
      <c r="F132">
        <v>1</v>
      </c>
      <c r="G132">
        <v>1</v>
      </c>
      <c r="H132">
        <v>1</v>
      </c>
      <c r="I132" t="s">
        <v>627</v>
      </c>
      <c r="J132" t="s">
        <v>3</v>
      </c>
      <c r="K132" t="s">
        <v>628</v>
      </c>
      <c r="L132">
        <v>1369</v>
      </c>
      <c r="N132">
        <v>1013</v>
      </c>
      <c r="O132" t="s">
        <v>514</v>
      </c>
      <c r="P132" t="s">
        <v>514</v>
      </c>
      <c r="Q132">
        <v>1</v>
      </c>
      <c r="X132">
        <v>97</v>
      </c>
      <c r="Y132">
        <v>0</v>
      </c>
      <c r="Z132">
        <v>0</v>
      </c>
      <c r="AA132">
        <v>0</v>
      </c>
      <c r="AB132">
        <v>289.7</v>
      </c>
      <c r="AC132">
        <v>0</v>
      </c>
      <c r="AD132">
        <v>1</v>
      </c>
      <c r="AE132">
        <v>1</v>
      </c>
      <c r="AF132" t="s">
        <v>134</v>
      </c>
      <c r="AG132">
        <v>111.55</v>
      </c>
      <c r="AH132">
        <v>2</v>
      </c>
      <c r="AI132">
        <v>36405237</v>
      </c>
      <c r="AJ132">
        <v>138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ROW(Source!A105)</f>
        <v>105</v>
      </c>
      <c r="B133">
        <v>36405258</v>
      </c>
      <c r="C133">
        <v>36405236</v>
      </c>
      <c r="D133">
        <v>29173472</v>
      </c>
      <c r="E133">
        <v>1</v>
      </c>
      <c r="F133">
        <v>1</v>
      </c>
      <c r="G133">
        <v>1</v>
      </c>
      <c r="H133">
        <v>2</v>
      </c>
      <c r="I133" t="s">
        <v>577</v>
      </c>
      <c r="J133" t="s">
        <v>578</v>
      </c>
      <c r="K133" t="s">
        <v>579</v>
      </c>
      <c r="L133">
        <v>1368</v>
      </c>
      <c r="N133">
        <v>1011</v>
      </c>
      <c r="O133" t="s">
        <v>520</v>
      </c>
      <c r="P133" t="s">
        <v>520</v>
      </c>
      <c r="Q133">
        <v>1</v>
      </c>
      <c r="X133">
        <v>2.2000000000000002</v>
      </c>
      <c r="Y133">
        <v>0</v>
      </c>
      <c r="Z133">
        <v>3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133</v>
      </c>
      <c r="AG133">
        <v>2.75</v>
      </c>
      <c r="AH133">
        <v>2</v>
      </c>
      <c r="AI133">
        <v>36405238</v>
      </c>
      <c r="AJ133">
        <v>139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ROW(Source!A105)</f>
        <v>105</v>
      </c>
      <c r="B134">
        <v>36405259</v>
      </c>
      <c r="C134">
        <v>36405236</v>
      </c>
      <c r="D134">
        <v>29174538</v>
      </c>
      <c r="E134">
        <v>1</v>
      </c>
      <c r="F134">
        <v>1</v>
      </c>
      <c r="G134">
        <v>1</v>
      </c>
      <c r="H134">
        <v>2</v>
      </c>
      <c r="I134" t="s">
        <v>629</v>
      </c>
      <c r="J134" t="s">
        <v>630</v>
      </c>
      <c r="K134" t="s">
        <v>631</v>
      </c>
      <c r="L134">
        <v>1368</v>
      </c>
      <c r="N134">
        <v>1011</v>
      </c>
      <c r="O134" t="s">
        <v>520</v>
      </c>
      <c r="P134" t="s">
        <v>520</v>
      </c>
      <c r="Q134">
        <v>1</v>
      </c>
      <c r="X134">
        <v>0.32</v>
      </c>
      <c r="Y134">
        <v>0</v>
      </c>
      <c r="Z134">
        <v>33.590000000000003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133</v>
      </c>
      <c r="AG134">
        <v>0.4</v>
      </c>
      <c r="AH134">
        <v>2</v>
      </c>
      <c r="AI134">
        <v>36405239</v>
      </c>
      <c r="AJ134">
        <v>140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ROW(Source!A105)</f>
        <v>105</v>
      </c>
      <c r="B135">
        <v>36405260</v>
      </c>
      <c r="C135">
        <v>36405236</v>
      </c>
      <c r="D135">
        <v>29174580</v>
      </c>
      <c r="E135">
        <v>1</v>
      </c>
      <c r="F135">
        <v>1</v>
      </c>
      <c r="G135">
        <v>1</v>
      </c>
      <c r="H135">
        <v>2</v>
      </c>
      <c r="I135" t="s">
        <v>632</v>
      </c>
      <c r="J135" t="s">
        <v>633</v>
      </c>
      <c r="K135" t="s">
        <v>634</v>
      </c>
      <c r="L135">
        <v>1368</v>
      </c>
      <c r="N135">
        <v>1011</v>
      </c>
      <c r="O135" t="s">
        <v>520</v>
      </c>
      <c r="P135" t="s">
        <v>520</v>
      </c>
      <c r="Q135">
        <v>1</v>
      </c>
      <c r="X135">
        <v>1.3</v>
      </c>
      <c r="Y135">
        <v>0</v>
      </c>
      <c r="Z135">
        <v>2.08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133</v>
      </c>
      <c r="AG135">
        <v>1.625</v>
      </c>
      <c r="AH135">
        <v>2</v>
      </c>
      <c r="AI135">
        <v>36405240</v>
      </c>
      <c r="AJ135">
        <v>141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ROW(Source!A105)</f>
        <v>105</v>
      </c>
      <c r="B136">
        <v>36405261</v>
      </c>
      <c r="C136">
        <v>36405236</v>
      </c>
      <c r="D136">
        <v>29109354</v>
      </c>
      <c r="E136">
        <v>1</v>
      </c>
      <c r="F136">
        <v>1</v>
      </c>
      <c r="G136">
        <v>1</v>
      </c>
      <c r="H136">
        <v>3</v>
      </c>
      <c r="I136" t="s">
        <v>638</v>
      </c>
      <c r="J136" t="s">
        <v>639</v>
      </c>
      <c r="K136" t="s">
        <v>640</v>
      </c>
      <c r="L136">
        <v>1346</v>
      </c>
      <c r="N136">
        <v>1009</v>
      </c>
      <c r="O136" t="s">
        <v>160</v>
      </c>
      <c r="P136" t="s">
        <v>160</v>
      </c>
      <c r="Q136">
        <v>1</v>
      </c>
      <c r="X136">
        <v>10</v>
      </c>
      <c r="Y136">
        <v>46.72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10</v>
      </c>
      <c r="AH136">
        <v>2</v>
      </c>
      <c r="AI136">
        <v>36405241</v>
      </c>
      <c r="AJ136">
        <v>142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ROW(Source!A105)</f>
        <v>105</v>
      </c>
      <c r="B137">
        <v>36405262</v>
      </c>
      <c r="C137">
        <v>36405236</v>
      </c>
      <c r="D137">
        <v>29109781</v>
      </c>
      <c r="E137">
        <v>1</v>
      </c>
      <c r="F137">
        <v>1</v>
      </c>
      <c r="G137">
        <v>1</v>
      </c>
      <c r="H137">
        <v>3</v>
      </c>
      <c r="I137" t="s">
        <v>644</v>
      </c>
      <c r="J137" t="s">
        <v>645</v>
      </c>
      <c r="K137" t="s">
        <v>646</v>
      </c>
      <c r="L137">
        <v>1346</v>
      </c>
      <c r="N137">
        <v>1009</v>
      </c>
      <c r="O137" t="s">
        <v>160</v>
      </c>
      <c r="P137" t="s">
        <v>160</v>
      </c>
      <c r="Q137">
        <v>1</v>
      </c>
      <c r="X137">
        <v>4</v>
      </c>
      <c r="Y137">
        <v>11.12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4</v>
      </c>
      <c r="AH137">
        <v>2</v>
      </c>
      <c r="AI137">
        <v>36405242</v>
      </c>
      <c r="AJ137">
        <v>143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ROW(Source!A105)</f>
        <v>105</v>
      </c>
      <c r="B138">
        <v>36405263</v>
      </c>
      <c r="C138">
        <v>36405236</v>
      </c>
      <c r="D138">
        <v>29109782</v>
      </c>
      <c r="E138">
        <v>1</v>
      </c>
      <c r="F138">
        <v>1</v>
      </c>
      <c r="G138">
        <v>1</v>
      </c>
      <c r="H138">
        <v>3</v>
      </c>
      <c r="I138" t="s">
        <v>647</v>
      </c>
      <c r="J138" t="s">
        <v>648</v>
      </c>
      <c r="K138" t="s">
        <v>649</v>
      </c>
      <c r="L138">
        <v>1346</v>
      </c>
      <c r="N138">
        <v>1009</v>
      </c>
      <c r="O138" t="s">
        <v>160</v>
      </c>
      <c r="P138" t="s">
        <v>160</v>
      </c>
      <c r="Q138">
        <v>1</v>
      </c>
      <c r="X138">
        <v>42</v>
      </c>
      <c r="Y138">
        <v>4.3600000000000003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42</v>
      </c>
      <c r="AH138">
        <v>2</v>
      </c>
      <c r="AI138">
        <v>36405243</v>
      </c>
      <c r="AJ138">
        <v>144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ROW(Source!A105)</f>
        <v>105</v>
      </c>
      <c r="B139">
        <v>36405264</v>
      </c>
      <c r="C139">
        <v>36405236</v>
      </c>
      <c r="D139">
        <v>29110699</v>
      </c>
      <c r="E139">
        <v>1</v>
      </c>
      <c r="F139">
        <v>1</v>
      </c>
      <c r="G139">
        <v>1</v>
      </c>
      <c r="H139">
        <v>3</v>
      </c>
      <c r="I139" t="s">
        <v>650</v>
      </c>
      <c r="J139" t="s">
        <v>651</v>
      </c>
      <c r="K139" t="s">
        <v>652</v>
      </c>
      <c r="L139">
        <v>1301</v>
      </c>
      <c r="N139">
        <v>1003</v>
      </c>
      <c r="O139" t="s">
        <v>142</v>
      </c>
      <c r="P139" t="s">
        <v>142</v>
      </c>
      <c r="Q139">
        <v>1</v>
      </c>
      <c r="X139">
        <v>68</v>
      </c>
      <c r="Y139">
        <v>0.17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68</v>
      </c>
      <c r="AH139">
        <v>2</v>
      </c>
      <c r="AI139">
        <v>36405244</v>
      </c>
      <c r="AJ139">
        <v>145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ROW(Source!A105)</f>
        <v>105</v>
      </c>
      <c r="B140">
        <v>36405265</v>
      </c>
      <c r="C140">
        <v>36405236</v>
      </c>
      <c r="D140">
        <v>29110797</v>
      </c>
      <c r="E140">
        <v>1</v>
      </c>
      <c r="F140">
        <v>1</v>
      </c>
      <c r="G140">
        <v>1</v>
      </c>
      <c r="H140">
        <v>3</v>
      </c>
      <c r="I140" t="s">
        <v>653</v>
      </c>
      <c r="J140" t="s">
        <v>654</v>
      </c>
      <c r="K140" t="s">
        <v>655</v>
      </c>
      <c r="L140">
        <v>1301</v>
      </c>
      <c r="N140">
        <v>1003</v>
      </c>
      <c r="O140" t="s">
        <v>142</v>
      </c>
      <c r="P140" t="s">
        <v>142</v>
      </c>
      <c r="Q140">
        <v>1</v>
      </c>
      <c r="X140">
        <v>135</v>
      </c>
      <c r="Y140">
        <v>1.74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135</v>
      </c>
      <c r="AH140">
        <v>2</v>
      </c>
      <c r="AI140">
        <v>36405245</v>
      </c>
      <c r="AJ140">
        <v>146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ROW(Source!A105)</f>
        <v>105</v>
      </c>
      <c r="B141">
        <v>36405266</v>
      </c>
      <c r="C141">
        <v>36405236</v>
      </c>
      <c r="D141">
        <v>29110813</v>
      </c>
      <c r="E141">
        <v>1</v>
      </c>
      <c r="F141">
        <v>1</v>
      </c>
      <c r="G141">
        <v>1</v>
      </c>
      <c r="H141">
        <v>3</v>
      </c>
      <c r="I141" t="s">
        <v>709</v>
      </c>
      <c r="J141" t="s">
        <v>710</v>
      </c>
      <c r="K141" t="s">
        <v>711</v>
      </c>
      <c r="L141">
        <v>1301</v>
      </c>
      <c r="N141">
        <v>1003</v>
      </c>
      <c r="O141" t="s">
        <v>142</v>
      </c>
      <c r="P141" t="s">
        <v>142</v>
      </c>
      <c r="Q141">
        <v>1</v>
      </c>
      <c r="X141">
        <v>135</v>
      </c>
      <c r="Y141">
        <v>0.39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135</v>
      </c>
      <c r="AH141">
        <v>2</v>
      </c>
      <c r="AI141">
        <v>36405246</v>
      </c>
      <c r="AJ141">
        <v>147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ROW(Source!A105)</f>
        <v>105</v>
      </c>
      <c r="B142">
        <v>36405267</v>
      </c>
      <c r="C142">
        <v>36405236</v>
      </c>
      <c r="D142">
        <v>29111455</v>
      </c>
      <c r="E142">
        <v>1</v>
      </c>
      <c r="F142">
        <v>1</v>
      </c>
      <c r="G142">
        <v>1</v>
      </c>
      <c r="H142">
        <v>3</v>
      </c>
      <c r="I142" t="s">
        <v>659</v>
      </c>
      <c r="J142" t="s">
        <v>660</v>
      </c>
      <c r="K142" t="s">
        <v>661</v>
      </c>
      <c r="L142">
        <v>1327</v>
      </c>
      <c r="N142">
        <v>1005</v>
      </c>
      <c r="O142" t="s">
        <v>155</v>
      </c>
      <c r="P142" t="s">
        <v>155</v>
      </c>
      <c r="Q142">
        <v>1</v>
      </c>
      <c r="X142">
        <v>111</v>
      </c>
      <c r="Y142">
        <v>15.06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111</v>
      </c>
      <c r="AH142">
        <v>2</v>
      </c>
      <c r="AI142">
        <v>36405247</v>
      </c>
      <c r="AJ142">
        <v>148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ROW(Source!A105)</f>
        <v>105</v>
      </c>
      <c r="B143">
        <v>36405268</v>
      </c>
      <c r="C143">
        <v>36405236</v>
      </c>
      <c r="D143">
        <v>29114731</v>
      </c>
      <c r="E143">
        <v>1</v>
      </c>
      <c r="F143">
        <v>1</v>
      </c>
      <c r="G143">
        <v>1</v>
      </c>
      <c r="H143">
        <v>3</v>
      </c>
      <c r="I143" t="s">
        <v>712</v>
      </c>
      <c r="J143" t="s">
        <v>713</v>
      </c>
      <c r="K143" t="s">
        <v>714</v>
      </c>
      <c r="L143">
        <v>1354</v>
      </c>
      <c r="N143">
        <v>1010</v>
      </c>
      <c r="O143" t="s">
        <v>237</v>
      </c>
      <c r="P143" t="s">
        <v>237</v>
      </c>
      <c r="Q143">
        <v>1</v>
      </c>
      <c r="X143">
        <v>368</v>
      </c>
      <c r="Y143">
        <v>0.02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3</v>
      </c>
      <c r="AG143">
        <v>368</v>
      </c>
      <c r="AH143">
        <v>2</v>
      </c>
      <c r="AI143">
        <v>36405248</v>
      </c>
      <c r="AJ143">
        <v>149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ROW(Source!A105)</f>
        <v>105</v>
      </c>
      <c r="B144">
        <v>36405269</v>
      </c>
      <c r="C144">
        <v>36405236</v>
      </c>
      <c r="D144">
        <v>29114733</v>
      </c>
      <c r="E144">
        <v>1</v>
      </c>
      <c r="F144">
        <v>1</v>
      </c>
      <c r="G144">
        <v>1</v>
      </c>
      <c r="H144">
        <v>3</v>
      </c>
      <c r="I144" t="s">
        <v>662</v>
      </c>
      <c r="J144" t="s">
        <v>663</v>
      </c>
      <c r="K144" t="s">
        <v>664</v>
      </c>
      <c r="L144">
        <v>1354</v>
      </c>
      <c r="N144">
        <v>1010</v>
      </c>
      <c r="O144" t="s">
        <v>237</v>
      </c>
      <c r="P144" t="s">
        <v>237</v>
      </c>
      <c r="Q144">
        <v>1</v>
      </c>
      <c r="X144">
        <v>2221</v>
      </c>
      <c r="Y144">
        <v>0.02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2221</v>
      </c>
      <c r="AH144">
        <v>2</v>
      </c>
      <c r="AI144">
        <v>36405249</v>
      </c>
      <c r="AJ144">
        <v>150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ROW(Source!A105)</f>
        <v>105</v>
      </c>
      <c r="B145">
        <v>36405270</v>
      </c>
      <c r="C145">
        <v>36405236</v>
      </c>
      <c r="D145">
        <v>29114403</v>
      </c>
      <c r="E145">
        <v>1</v>
      </c>
      <c r="F145">
        <v>1</v>
      </c>
      <c r="G145">
        <v>1</v>
      </c>
      <c r="H145">
        <v>3</v>
      </c>
      <c r="I145" t="s">
        <v>715</v>
      </c>
      <c r="J145" t="s">
        <v>716</v>
      </c>
      <c r="K145" t="s">
        <v>717</v>
      </c>
      <c r="L145">
        <v>1354</v>
      </c>
      <c r="N145">
        <v>1010</v>
      </c>
      <c r="O145" t="s">
        <v>237</v>
      </c>
      <c r="P145" t="s">
        <v>237</v>
      </c>
      <c r="Q145">
        <v>1</v>
      </c>
      <c r="X145">
        <v>81</v>
      </c>
      <c r="Y145">
        <v>0.68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3</v>
      </c>
      <c r="AG145">
        <v>81</v>
      </c>
      <c r="AH145">
        <v>2</v>
      </c>
      <c r="AI145">
        <v>36405250</v>
      </c>
      <c r="AJ145">
        <v>151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ROW(Source!A105)</f>
        <v>105</v>
      </c>
      <c r="B146">
        <v>36405271</v>
      </c>
      <c r="C146">
        <v>36405236</v>
      </c>
      <c r="D146">
        <v>29114482</v>
      </c>
      <c r="E146">
        <v>1</v>
      </c>
      <c r="F146">
        <v>1</v>
      </c>
      <c r="G146">
        <v>1</v>
      </c>
      <c r="H146">
        <v>3</v>
      </c>
      <c r="I146" t="s">
        <v>668</v>
      </c>
      <c r="J146" t="s">
        <v>669</v>
      </c>
      <c r="K146" t="s">
        <v>670</v>
      </c>
      <c r="L146">
        <v>1354</v>
      </c>
      <c r="N146">
        <v>1010</v>
      </c>
      <c r="O146" t="s">
        <v>237</v>
      </c>
      <c r="P146" t="s">
        <v>237</v>
      </c>
      <c r="Q146">
        <v>1</v>
      </c>
      <c r="X146">
        <v>322</v>
      </c>
      <c r="Y146">
        <v>7.0000000000000007E-2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3</v>
      </c>
      <c r="AG146">
        <v>322</v>
      </c>
      <c r="AH146">
        <v>2</v>
      </c>
      <c r="AI146">
        <v>36405251</v>
      </c>
      <c r="AJ146">
        <v>152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ROW(Source!A105)</f>
        <v>105</v>
      </c>
      <c r="B147">
        <v>36405272</v>
      </c>
      <c r="C147">
        <v>36405236</v>
      </c>
      <c r="D147">
        <v>29129587</v>
      </c>
      <c r="E147">
        <v>1</v>
      </c>
      <c r="F147">
        <v>1</v>
      </c>
      <c r="G147">
        <v>1</v>
      </c>
      <c r="H147">
        <v>3</v>
      </c>
      <c r="I147" t="s">
        <v>718</v>
      </c>
      <c r="J147" t="s">
        <v>719</v>
      </c>
      <c r="K147" t="s">
        <v>720</v>
      </c>
      <c r="L147">
        <v>1301</v>
      </c>
      <c r="N147">
        <v>1003</v>
      </c>
      <c r="O147" t="s">
        <v>142</v>
      </c>
      <c r="P147" t="s">
        <v>142</v>
      </c>
      <c r="Q147">
        <v>1</v>
      </c>
      <c r="X147">
        <v>136</v>
      </c>
      <c r="Y147">
        <v>4.18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136</v>
      </c>
      <c r="AH147">
        <v>2</v>
      </c>
      <c r="AI147">
        <v>36405252</v>
      </c>
      <c r="AJ147">
        <v>153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ROW(Source!A105)</f>
        <v>105</v>
      </c>
      <c r="B148">
        <v>36405273</v>
      </c>
      <c r="C148">
        <v>36405236</v>
      </c>
      <c r="D148">
        <v>29129600</v>
      </c>
      <c r="E148">
        <v>1</v>
      </c>
      <c r="F148">
        <v>1</v>
      </c>
      <c r="G148">
        <v>1</v>
      </c>
      <c r="H148">
        <v>3</v>
      </c>
      <c r="I148" t="s">
        <v>721</v>
      </c>
      <c r="J148" t="s">
        <v>722</v>
      </c>
      <c r="K148" t="s">
        <v>723</v>
      </c>
      <c r="L148">
        <v>1301</v>
      </c>
      <c r="N148">
        <v>1003</v>
      </c>
      <c r="O148" t="s">
        <v>142</v>
      </c>
      <c r="P148" t="s">
        <v>142</v>
      </c>
      <c r="Q148">
        <v>1</v>
      </c>
      <c r="X148">
        <v>306</v>
      </c>
      <c r="Y148">
        <v>5.74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306</v>
      </c>
      <c r="AH148">
        <v>2</v>
      </c>
      <c r="AI148">
        <v>36405253</v>
      </c>
      <c r="AJ148">
        <v>154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ROW(Source!A105)</f>
        <v>105</v>
      </c>
      <c r="B149">
        <v>36405274</v>
      </c>
      <c r="C149">
        <v>36405236</v>
      </c>
      <c r="D149">
        <v>29129688</v>
      </c>
      <c r="E149">
        <v>1</v>
      </c>
      <c r="F149">
        <v>1</v>
      </c>
      <c r="G149">
        <v>1</v>
      </c>
      <c r="H149">
        <v>3</v>
      </c>
      <c r="I149" t="s">
        <v>724</v>
      </c>
      <c r="J149" t="s">
        <v>725</v>
      </c>
      <c r="K149" t="s">
        <v>726</v>
      </c>
      <c r="L149">
        <v>1354</v>
      </c>
      <c r="N149">
        <v>1010</v>
      </c>
      <c r="O149" t="s">
        <v>237</v>
      </c>
      <c r="P149" t="s">
        <v>237</v>
      </c>
      <c r="Q149">
        <v>1</v>
      </c>
      <c r="X149">
        <v>81</v>
      </c>
      <c r="Y149">
        <v>1.32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81</v>
      </c>
      <c r="AH149">
        <v>2</v>
      </c>
      <c r="AI149">
        <v>36405254</v>
      </c>
      <c r="AJ149">
        <v>155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ROW(Source!A105)</f>
        <v>105</v>
      </c>
      <c r="B150">
        <v>36405275</v>
      </c>
      <c r="C150">
        <v>36405236</v>
      </c>
      <c r="D150">
        <v>29129705</v>
      </c>
      <c r="E150">
        <v>1</v>
      </c>
      <c r="F150">
        <v>1</v>
      </c>
      <c r="G150">
        <v>1</v>
      </c>
      <c r="H150">
        <v>3</v>
      </c>
      <c r="I150" t="s">
        <v>727</v>
      </c>
      <c r="J150" t="s">
        <v>728</v>
      </c>
      <c r="K150" t="s">
        <v>729</v>
      </c>
      <c r="L150">
        <v>1354</v>
      </c>
      <c r="N150">
        <v>1010</v>
      </c>
      <c r="O150" t="s">
        <v>237</v>
      </c>
      <c r="P150" t="s">
        <v>237</v>
      </c>
      <c r="Q150">
        <v>1</v>
      </c>
      <c r="X150">
        <v>183</v>
      </c>
      <c r="Y150">
        <v>1.68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183</v>
      </c>
      <c r="AH150">
        <v>2</v>
      </c>
      <c r="AI150">
        <v>36405255</v>
      </c>
      <c r="AJ150">
        <v>156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ROW(Source!A105)</f>
        <v>105</v>
      </c>
      <c r="B151">
        <v>36405276</v>
      </c>
      <c r="C151">
        <v>36405236</v>
      </c>
      <c r="D151">
        <v>29129711</v>
      </c>
      <c r="E151">
        <v>1</v>
      </c>
      <c r="F151">
        <v>1</v>
      </c>
      <c r="G151">
        <v>1</v>
      </c>
      <c r="H151">
        <v>3</v>
      </c>
      <c r="I151" t="s">
        <v>730</v>
      </c>
      <c r="J151" t="s">
        <v>731</v>
      </c>
      <c r="K151" t="s">
        <v>732</v>
      </c>
      <c r="L151">
        <v>1354</v>
      </c>
      <c r="N151">
        <v>1010</v>
      </c>
      <c r="O151" t="s">
        <v>237</v>
      </c>
      <c r="P151" t="s">
        <v>237</v>
      </c>
      <c r="Q151">
        <v>1</v>
      </c>
      <c r="X151">
        <v>81</v>
      </c>
      <c r="Y151">
        <v>0.62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81</v>
      </c>
      <c r="AH151">
        <v>2</v>
      </c>
      <c r="AI151">
        <v>36405256</v>
      </c>
      <c r="AJ151">
        <v>157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ROW(Source!A105)</f>
        <v>105</v>
      </c>
      <c r="B152">
        <v>36405277</v>
      </c>
      <c r="C152">
        <v>36405236</v>
      </c>
      <c r="D152">
        <v>29129694</v>
      </c>
      <c r="E152">
        <v>1</v>
      </c>
      <c r="F152">
        <v>1</v>
      </c>
      <c r="G152">
        <v>1</v>
      </c>
      <c r="H152">
        <v>3</v>
      </c>
      <c r="I152" t="s">
        <v>889</v>
      </c>
      <c r="J152" t="s">
        <v>890</v>
      </c>
      <c r="K152" t="s">
        <v>891</v>
      </c>
      <c r="L152">
        <v>1354</v>
      </c>
      <c r="N152">
        <v>1010</v>
      </c>
      <c r="O152" t="s">
        <v>237</v>
      </c>
      <c r="P152" t="s">
        <v>237</v>
      </c>
      <c r="Q152">
        <v>1</v>
      </c>
      <c r="X152">
        <v>81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3</v>
      </c>
      <c r="AG152">
        <v>81</v>
      </c>
      <c r="AH152">
        <v>3</v>
      </c>
      <c r="AI152">
        <v>-1</v>
      </c>
      <c r="AJ152" t="s">
        <v>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ROW(Source!A106)</f>
        <v>106</v>
      </c>
      <c r="B153">
        <v>36405290</v>
      </c>
      <c r="C153">
        <v>36405278</v>
      </c>
      <c r="D153">
        <v>29364679</v>
      </c>
      <c r="E153">
        <v>1</v>
      </c>
      <c r="F153">
        <v>1</v>
      </c>
      <c r="G153">
        <v>1</v>
      </c>
      <c r="H153">
        <v>1</v>
      </c>
      <c r="I153" t="s">
        <v>688</v>
      </c>
      <c r="J153" t="s">
        <v>3</v>
      </c>
      <c r="K153" t="s">
        <v>689</v>
      </c>
      <c r="L153">
        <v>1369</v>
      </c>
      <c r="N153">
        <v>1013</v>
      </c>
      <c r="O153" t="s">
        <v>514</v>
      </c>
      <c r="P153" t="s">
        <v>514</v>
      </c>
      <c r="Q153">
        <v>1</v>
      </c>
      <c r="X153">
        <v>70.64</v>
      </c>
      <c r="Y153">
        <v>0</v>
      </c>
      <c r="Z153">
        <v>0</v>
      </c>
      <c r="AA153">
        <v>0</v>
      </c>
      <c r="AB153">
        <v>316.85000000000002</v>
      </c>
      <c r="AC153">
        <v>0</v>
      </c>
      <c r="AD153">
        <v>1</v>
      </c>
      <c r="AE153">
        <v>1</v>
      </c>
      <c r="AF153" t="s">
        <v>3</v>
      </c>
      <c r="AG153">
        <v>70.64</v>
      </c>
      <c r="AH153">
        <v>2</v>
      </c>
      <c r="AI153">
        <v>36405279</v>
      </c>
      <c r="AJ153">
        <v>158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ROW(Source!A106)</f>
        <v>106</v>
      </c>
      <c r="B154">
        <v>36405291</v>
      </c>
      <c r="C154">
        <v>36405278</v>
      </c>
      <c r="D154">
        <v>121548</v>
      </c>
      <c r="E154">
        <v>1</v>
      </c>
      <c r="F154">
        <v>1</v>
      </c>
      <c r="G154">
        <v>1</v>
      </c>
      <c r="H154">
        <v>1</v>
      </c>
      <c r="I154" t="s">
        <v>35</v>
      </c>
      <c r="J154" t="s">
        <v>3</v>
      </c>
      <c r="K154" t="s">
        <v>515</v>
      </c>
      <c r="L154">
        <v>608254</v>
      </c>
      <c r="N154">
        <v>1013</v>
      </c>
      <c r="O154" t="s">
        <v>516</v>
      </c>
      <c r="P154" t="s">
        <v>516</v>
      </c>
      <c r="Q154">
        <v>1</v>
      </c>
      <c r="X154">
        <v>0.88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2</v>
      </c>
      <c r="AF154" t="s">
        <v>3</v>
      </c>
      <c r="AG154">
        <v>0.88</v>
      </c>
      <c r="AH154">
        <v>2</v>
      </c>
      <c r="AI154">
        <v>36405280</v>
      </c>
      <c r="AJ154">
        <v>159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ROW(Source!A106)</f>
        <v>106</v>
      </c>
      <c r="B155">
        <v>36405292</v>
      </c>
      <c r="C155">
        <v>36405278</v>
      </c>
      <c r="D155">
        <v>29172362</v>
      </c>
      <c r="E155">
        <v>1</v>
      </c>
      <c r="F155">
        <v>1</v>
      </c>
      <c r="G155">
        <v>1</v>
      </c>
      <c r="H155">
        <v>2</v>
      </c>
      <c r="I155" t="s">
        <v>690</v>
      </c>
      <c r="J155" t="s">
        <v>691</v>
      </c>
      <c r="K155" t="s">
        <v>692</v>
      </c>
      <c r="L155">
        <v>1368</v>
      </c>
      <c r="N155">
        <v>1011</v>
      </c>
      <c r="O155" t="s">
        <v>520</v>
      </c>
      <c r="P155" t="s">
        <v>520</v>
      </c>
      <c r="Q155">
        <v>1</v>
      </c>
      <c r="X155">
        <v>0.88</v>
      </c>
      <c r="Y155">
        <v>0</v>
      </c>
      <c r="Z155">
        <v>134.65</v>
      </c>
      <c r="AA155">
        <v>13.5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0.88</v>
      </c>
      <c r="AH155">
        <v>2</v>
      </c>
      <c r="AI155">
        <v>36405281</v>
      </c>
      <c r="AJ155">
        <v>160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ROW(Source!A106)</f>
        <v>106</v>
      </c>
      <c r="B156">
        <v>36405293</v>
      </c>
      <c r="C156">
        <v>36405278</v>
      </c>
      <c r="D156">
        <v>29174500</v>
      </c>
      <c r="E156">
        <v>1</v>
      </c>
      <c r="F156">
        <v>1</v>
      </c>
      <c r="G156">
        <v>1</v>
      </c>
      <c r="H156">
        <v>2</v>
      </c>
      <c r="I156" t="s">
        <v>599</v>
      </c>
      <c r="J156" t="s">
        <v>600</v>
      </c>
      <c r="K156" t="s">
        <v>601</v>
      </c>
      <c r="L156">
        <v>1368</v>
      </c>
      <c r="N156">
        <v>1011</v>
      </c>
      <c r="O156" t="s">
        <v>520</v>
      </c>
      <c r="P156" t="s">
        <v>520</v>
      </c>
      <c r="Q156">
        <v>1</v>
      </c>
      <c r="X156">
        <v>16.38</v>
      </c>
      <c r="Y156">
        <v>0</v>
      </c>
      <c r="Z156">
        <v>1.95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16.38</v>
      </c>
      <c r="AH156">
        <v>2</v>
      </c>
      <c r="AI156">
        <v>36405282</v>
      </c>
      <c r="AJ156">
        <v>161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ROW(Source!A106)</f>
        <v>106</v>
      </c>
      <c r="B157">
        <v>36405294</v>
      </c>
      <c r="C157">
        <v>36405278</v>
      </c>
      <c r="D157">
        <v>29174913</v>
      </c>
      <c r="E157">
        <v>1</v>
      </c>
      <c r="F157">
        <v>1</v>
      </c>
      <c r="G157">
        <v>1</v>
      </c>
      <c r="H157">
        <v>2</v>
      </c>
      <c r="I157" t="s">
        <v>531</v>
      </c>
      <c r="J157" t="s">
        <v>532</v>
      </c>
      <c r="K157" t="s">
        <v>533</v>
      </c>
      <c r="L157">
        <v>1368</v>
      </c>
      <c r="N157">
        <v>1011</v>
      </c>
      <c r="O157" t="s">
        <v>520</v>
      </c>
      <c r="P157" t="s">
        <v>520</v>
      </c>
      <c r="Q157">
        <v>1</v>
      </c>
      <c r="X157">
        <v>0.87</v>
      </c>
      <c r="Y157">
        <v>0</v>
      </c>
      <c r="Z157">
        <v>87.17</v>
      </c>
      <c r="AA157">
        <v>11.6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0.87</v>
      </c>
      <c r="AH157">
        <v>2</v>
      </c>
      <c r="AI157">
        <v>36405283</v>
      </c>
      <c r="AJ157">
        <v>162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ROW(Source!A106)</f>
        <v>106</v>
      </c>
      <c r="B158">
        <v>36405295</v>
      </c>
      <c r="C158">
        <v>36405278</v>
      </c>
      <c r="D158">
        <v>29114269</v>
      </c>
      <c r="E158">
        <v>1</v>
      </c>
      <c r="F158">
        <v>1</v>
      </c>
      <c r="G158">
        <v>1</v>
      </c>
      <c r="H158">
        <v>3</v>
      </c>
      <c r="I158" t="s">
        <v>733</v>
      </c>
      <c r="J158" t="s">
        <v>734</v>
      </c>
      <c r="K158" t="s">
        <v>735</v>
      </c>
      <c r="L158">
        <v>1348</v>
      </c>
      <c r="N158">
        <v>1009</v>
      </c>
      <c r="O158" t="s">
        <v>30</v>
      </c>
      <c r="P158" t="s">
        <v>30</v>
      </c>
      <c r="Q158">
        <v>1000</v>
      </c>
      <c r="X158">
        <v>3.0599999999999998E-3</v>
      </c>
      <c r="Y158">
        <v>12429.99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3.0599999999999998E-3</v>
      </c>
      <c r="AH158">
        <v>2</v>
      </c>
      <c r="AI158">
        <v>36405284</v>
      </c>
      <c r="AJ158">
        <v>163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ROW(Source!A106)</f>
        <v>106</v>
      </c>
      <c r="B159">
        <v>36405296</v>
      </c>
      <c r="C159">
        <v>36405278</v>
      </c>
      <c r="D159">
        <v>29110838</v>
      </c>
      <c r="E159">
        <v>1</v>
      </c>
      <c r="F159">
        <v>1</v>
      </c>
      <c r="G159">
        <v>1</v>
      </c>
      <c r="H159">
        <v>3</v>
      </c>
      <c r="I159" t="s">
        <v>696</v>
      </c>
      <c r="J159" t="s">
        <v>697</v>
      </c>
      <c r="K159" t="s">
        <v>698</v>
      </c>
      <c r="L159">
        <v>1346</v>
      </c>
      <c r="N159">
        <v>1009</v>
      </c>
      <c r="O159" t="s">
        <v>160</v>
      </c>
      <c r="P159" t="s">
        <v>160</v>
      </c>
      <c r="Q159">
        <v>1</v>
      </c>
      <c r="X159">
        <v>0.31</v>
      </c>
      <c r="Y159">
        <v>30.5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0.31</v>
      </c>
      <c r="AH159">
        <v>2</v>
      </c>
      <c r="AI159">
        <v>36405285</v>
      </c>
      <c r="AJ159">
        <v>164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ROW(Source!A106)</f>
        <v>106</v>
      </c>
      <c r="B160">
        <v>36405297</v>
      </c>
      <c r="C160">
        <v>36405278</v>
      </c>
      <c r="D160">
        <v>29114470</v>
      </c>
      <c r="E160">
        <v>1</v>
      </c>
      <c r="F160">
        <v>1</v>
      </c>
      <c r="G160">
        <v>1</v>
      </c>
      <c r="H160">
        <v>3</v>
      </c>
      <c r="I160" t="s">
        <v>317</v>
      </c>
      <c r="J160" t="s">
        <v>319</v>
      </c>
      <c r="K160" t="s">
        <v>318</v>
      </c>
      <c r="L160">
        <v>1355</v>
      </c>
      <c r="N160">
        <v>1010</v>
      </c>
      <c r="O160" t="s">
        <v>58</v>
      </c>
      <c r="P160" t="s">
        <v>58</v>
      </c>
      <c r="Q160">
        <v>100</v>
      </c>
      <c r="X160">
        <v>4.08</v>
      </c>
      <c r="Y160">
        <v>86.24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4.08</v>
      </c>
      <c r="AH160">
        <v>2</v>
      </c>
      <c r="AI160">
        <v>36405286</v>
      </c>
      <c r="AJ160">
        <v>165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ROW(Source!A106)</f>
        <v>106</v>
      </c>
      <c r="B161">
        <v>36405298</v>
      </c>
      <c r="C161">
        <v>36405278</v>
      </c>
      <c r="D161">
        <v>29164111</v>
      </c>
      <c r="E161">
        <v>1</v>
      </c>
      <c r="F161">
        <v>1</v>
      </c>
      <c r="G161">
        <v>1</v>
      </c>
      <c r="H161">
        <v>3</v>
      </c>
      <c r="I161" t="s">
        <v>736</v>
      </c>
      <c r="J161" t="s">
        <v>737</v>
      </c>
      <c r="K161" t="s">
        <v>738</v>
      </c>
      <c r="L161">
        <v>1355</v>
      </c>
      <c r="N161">
        <v>1010</v>
      </c>
      <c r="O161" t="s">
        <v>58</v>
      </c>
      <c r="P161" t="s">
        <v>58</v>
      </c>
      <c r="Q161">
        <v>100</v>
      </c>
      <c r="X161">
        <v>1.02</v>
      </c>
      <c r="Y161">
        <v>100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3</v>
      </c>
      <c r="AG161">
        <v>1.02</v>
      </c>
      <c r="AH161">
        <v>2</v>
      </c>
      <c r="AI161">
        <v>36405287</v>
      </c>
      <c r="AJ161">
        <v>166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ROW(Source!A106)</f>
        <v>106</v>
      </c>
      <c r="B162">
        <v>36405299</v>
      </c>
      <c r="C162">
        <v>36405278</v>
      </c>
      <c r="D162">
        <v>29171808</v>
      </c>
      <c r="E162">
        <v>1</v>
      </c>
      <c r="F162">
        <v>1</v>
      </c>
      <c r="G162">
        <v>1</v>
      </c>
      <c r="H162">
        <v>3</v>
      </c>
      <c r="I162" t="s">
        <v>705</v>
      </c>
      <c r="J162" t="s">
        <v>706</v>
      </c>
      <c r="K162" t="s">
        <v>707</v>
      </c>
      <c r="L162">
        <v>1374</v>
      </c>
      <c r="N162">
        <v>1013</v>
      </c>
      <c r="O162" t="s">
        <v>708</v>
      </c>
      <c r="P162" t="s">
        <v>708</v>
      </c>
      <c r="Q162">
        <v>1</v>
      </c>
      <c r="X162">
        <v>14.01</v>
      </c>
      <c r="Y162">
        <v>1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3</v>
      </c>
      <c r="AG162">
        <v>14.01</v>
      </c>
      <c r="AH162">
        <v>2</v>
      </c>
      <c r="AI162">
        <v>36405288</v>
      </c>
      <c r="AJ162">
        <v>168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ROW(Source!A181)</f>
        <v>181</v>
      </c>
      <c r="B163">
        <v>36405304</v>
      </c>
      <c r="C163">
        <v>36405301</v>
      </c>
      <c r="D163">
        <v>18406804</v>
      </c>
      <c r="E163">
        <v>1</v>
      </c>
      <c r="F163">
        <v>1</v>
      </c>
      <c r="G163">
        <v>1</v>
      </c>
      <c r="H163">
        <v>1</v>
      </c>
      <c r="I163" t="s">
        <v>512</v>
      </c>
      <c r="J163" t="s">
        <v>3</v>
      </c>
      <c r="K163" t="s">
        <v>513</v>
      </c>
      <c r="L163">
        <v>1369</v>
      </c>
      <c r="N163">
        <v>1013</v>
      </c>
      <c r="O163" t="s">
        <v>514</v>
      </c>
      <c r="P163" t="s">
        <v>514</v>
      </c>
      <c r="Q163">
        <v>1</v>
      </c>
      <c r="X163">
        <v>7.67</v>
      </c>
      <c r="Y163">
        <v>0</v>
      </c>
      <c r="Z163">
        <v>0</v>
      </c>
      <c r="AA163">
        <v>0</v>
      </c>
      <c r="AB163">
        <v>249.14</v>
      </c>
      <c r="AC163">
        <v>0</v>
      </c>
      <c r="AD163">
        <v>1</v>
      </c>
      <c r="AE163">
        <v>1</v>
      </c>
      <c r="AF163" t="s">
        <v>3</v>
      </c>
      <c r="AG163">
        <v>7.67</v>
      </c>
      <c r="AH163">
        <v>2</v>
      </c>
      <c r="AI163">
        <v>36405302</v>
      </c>
      <c r="AJ163">
        <v>169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ROW(Source!A181)</f>
        <v>181</v>
      </c>
      <c r="B164">
        <v>36405305</v>
      </c>
      <c r="C164">
        <v>36405301</v>
      </c>
      <c r="D164">
        <v>29164349</v>
      </c>
      <c r="E164">
        <v>1</v>
      </c>
      <c r="F164">
        <v>1</v>
      </c>
      <c r="G164">
        <v>1</v>
      </c>
      <c r="H164">
        <v>3</v>
      </c>
      <c r="I164" t="s">
        <v>28</v>
      </c>
      <c r="J164" t="s">
        <v>31</v>
      </c>
      <c r="K164" t="s">
        <v>29</v>
      </c>
      <c r="L164">
        <v>1348</v>
      </c>
      <c r="N164">
        <v>1009</v>
      </c>
      <c r="O164" t="s">
        <v>30</v>
      </c>
      <c r="P164" t="s">
        <v>30</v>
      </c>
      <c r="Q164">
        <v>1000</v>
      </c>
      <c r="X164">
        <v>0.7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s">
        <v>3</v>
      </c>
      <c r="AG164">
        <v>0.7</v>
      </c>
      <c r="AH164">
        <v>2</v>
      </c>
      <c r="AI164">
        <v>36405303</v>
      </c>
      <c r="AJ164">
        <v>170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ROW(Source!A183)</f>
        <v>183</v>
      </c>
      <c r="B165">
        <v>36405312</v>
      </c>
      <c r="C165">
        <v>36405307</v>
      </c>
      <c r="D165">
        <v>18406804</v>
      </c>
      <c r="E165">
        <v>1</v>
      </c>
      <c r="F165">
        <v>1</v>
      </c>
      <c r="G165">
        <v>1</v>
      </c>
      <c r="H165">
        <v>1</v>
      </c>
      <c r="I165" t="s">
        <v>512</v>
      </c>
      <c r="J165" t="s">
        <v>3</v>
      </c>
      <c r="K165" t="s">
        <v>513</v>
      </c>
      <c r="L165">
        <v>1369</v>
      </c>
      <c r="N165">
        <v>1013</v>
      </c>
      <c r="O165" t="s">
        <v>514</v>
      </c>
      <c r="P165" t="s">
        <v>514</v>
      </c>
      <c r="Q165">
        <v>1</v>
      </c>
      <c r="X165">
        <v>11.39</v>
      </c>
      <c r="Y165">
        <v>0</v>
      </c>
      <c r="Z165">
        <v>0</v>
      </c>
      <c r="AA165">
        <v>0</v>
      </c>
      <c r="AB165">
        <v>7.8</v>
      </c>
      <c r="AC165">
        <v>0</v>
      </c>
      <c r="AD165">
        <v>1</v>
      </c>
      <c r="AE165">
        <v>1</v>
      </c>
      <c r="AF165" t="s">
        <v>3</v>
      </c>
      <c r="AG165">
        <v>11.39</v>
      </c>
      <c r="AH165">
        <v>2</v>
      </c>
      <c r="AI165">
        <v>36405308</v>
      </c>
      <c r="AJ165">
        <v>171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ROW(Source!A183)</f>
        <v>183</v>
      </c>
      <c r="B166">
        <v>36405313</v>
      </c>
      <c r="C166">
        <v>36405307</v>
      </c>
      <c r="D166">
        <v>121548</v>
      </c>
      <c r="E166">
        <v>1</v>
      </c>
      <c r="F166">
        <v>1</v>
      </c>
      <c r="G166">
        <v>1</v>
      </c>
      <c r="H166">
        <v>1</v>
      </c>
      <c r="I166" t="s">
        <v>35</v>
      </c>
      <c r="J166" t="s">
        <v>3</v>
      </c>
      <c r="K166" t="s">
        <v>515</v>
      </c>
      <c r="L166">
        <v>608254</v>
      </c>
      <c r="N166">
        <v>1013</v>
      </c>
      <c r="O166" t="s">
        <v>516</v>
      </c>
      <c r="P166" t="s">
        <v>516</v>
      </c>
      <c r="Q166">
        <v>1</v>
      </c>
      <c r="X166">
        <v>0.13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2</v>
      </c>
      <c r="AF166" t="s">
        <v>3</v>
      </c>
      <c r="AG166">
        <v>0.13</v>
      </c>
      <c r="AH166">
        <v>2</v>
      </c>
      <c r="AI166">
        <v>36405309</v>
      </c>
      <c r="AJ166">
        <v>172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ROW(Source!A183)</f>
        <v>183</v>
      </c>
      <c r="B167">
        <v>36405314</v>
      </c>
      <c r="C167">
        <v>36405307</v>
      </c>
      <c r="D167">
        <v>29172556</v>
      </c>
      <c r="E167">
        <v>1</v>
      </c>
      <c r="F167">
        <v>1</v>
      </c>
      <c r="G167">
        <v>1</v>
      </c>
      <c r="H167">
        <v>2</v>
      </c>
      <c r="I167" t="s">
        <v>517</v>
      </c>
      <c r="J167" t="s">
        <v>518</v>
      </c>
      <c r="K167" t="s">
        <v>519</v>
      </c>
      <c r="L167">
        <v>1368</v>
      </c>
      <c r="N167">
        <v>1011</v>
      </c>
      <c r="O167" t="s">
        <v>520</v>
      </c>
      <c r="P167" t="s">
        <v>520</v>
      </c>
      <c r="Q167">
        <v>1</v>
      </c>
      <c r="X167">
        <v>0.13</v>
      </c>
      <c r="Y167">
        <v>0</v>
      </c>
      <c r="Z167">
        <v>31.26</v>
      </c>
      <c r="AA167">
        <v>13.5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0.13</v>
      </c>
      <c r="AH167">
        <v>2</v>
      </c>
      <c r="AI167">
        <v>36405310</v>
      </c>
      <c r="AJ167">
        <v>173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ROW(Source!A183)</f>
        <v>183</v>
      </c>
      <c r="B168">
        <v>36405315</v>
      </c>
      <c r="C168">
        <v>36405307</v>
      </c>
      <c r="D168">
        <v>29164349</v>
      </c>
      <c r="E168">
        <v>1</v>
      </c>
      <c r="F168">
        <v>1</v>
      </c>
      <c r="G168">
        <v>1</v>
      </c>
      <c r="H168">
        <v>3</v>
      </c>
      <c r="I168" t="s">
        <v>28</v>
      </c>
      <c r="J168" t="s">
        <v>31</v>
      </c>
      <c r="K168" t="s">
        <v>29</v>
      </c>
      <c r="L168">
        <v>1348</v>
      </c>
      <c r="N168">
        <v>1009</v>
      </c>
      <c r="O168" t="s">
        <v>30</v>
      </c>
      <c r="P168" t="s">
        <v>30</v>
      </c>
      <c r="Q168">
        <v>1000</v>
      </c>
      <c r="X168">
        <v>0.47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s">
        <v>3</v>
      </c>
      <c r="AG168">
        <v>0.47</v>
      </c>
      <c r="AH168">
        <v>2</v>
      </c>
      <c r="AI168">
        <v>36405311</v>
      </c>
      <c r="AJ168">
        <v>174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ROW(Source!A185)</f>
        <v>185</v>
      </c>
      <c r="B169">
        <v>36405320</v>
      </c>
      <c r="C169">
        <v>36405317</v>
      </c>
      <c r="D169">
        <v>18406804</v>
      </c>
      <c r="E169">
        <v>1</v>
      </c>
      <c r="F169">
        <v>1</v>
      </c>
      <c r="G169">
        <v>1</v>
      </c>
      <c r="H169">
        <v>1</v>
      </c>
      <c r="I169" t="s">
        <v>512</v>
      </c>
      <c r="J169" t="s">
        <v>3</v>
      </c>
      <c r="K169" t="s">
        <v>513</v>
      </c>
      <c r="L169">
        <v>1369</v>
      </c>
      <c r="N169">
        <v>1013</v>
      </c>
      <c r="O169" t="s">
        <v>514</v>
      </c>
      <c r="P169" t="s">
        <v>514</v>
      </c>
      <c r="Q169">
        <v>1</v>
      </c>
      <c r="X169">
        <v>3.77</v>
      </c>
      <c r="Y169">
        <v>0</v>
      </c>
      <c r="Z169">
        <v>0</v>
      </c>
      <c r="AA169">
        <v>0</v>
      </c>
      <c r="AB169">
        <v>7.8</v>
      </c>
      <c r="AC169">
        <v>0</v>
      </c>
      <c r="AD169">
        <v>1</v>
      </c>
      <c r="AE169">
        <v>1</v>
      </c>
      <c r="AF169" t="s">
        <v>3</v>
      </c>
      <c r="AG169">
        <v>3.77</v>
      </c>
      <c r="AH169">
        <v>2</v>
      </c>
      <c r="AI169">
        <v>36405318</v>
      </c>
      <c r="AJ169">
        <v>175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ROW(Source!A185)</f>
        <v>185</v>
      </c>
      <c r="B170">
        <v>36405321</v>
      </c>
      <c r="C170">
        <v>36405317</v>
      </c>
      <c r="D170">
        <v>29164349</v>
      </c>
      <c r="E170">
        <v>1</v>
      </c>
      <c r="F170">
        <v>1</v>
      </c>
      <c r="G170">
        <v>1</v>
      </c>
      <c r="H170">
        <v>3</v>
      </c>
      <c r="I170" t="s">
        <v>28</v>
      </c>
      <c r="J170" t="s">
        <v>31</v>
      </c>
      <c r="K170" t="s">
        <v>29</v>
      </c>
      <c r="L170">
        <v>1348</v>
      </c>
      <c r="N170">
        <v>1009</v>
      </c>
      <c r="O170" t="s">
        <v>30</v>
      </c>
      <c r="P170" t="s">
        <v>30</v>
      </c>
      <c r="Q170">
        <v>1000</v>
      </c>
      <c r="X170">
        <v>0.11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3</v>
      </c>
      <c r="AG170">
        <v>0.11</v>
      </c>
      <c r="AH170">
        <v>2</v>
      </c>
      <c r="AI170">
        <v>36405319</v>
      </c>
      <c r="AJ170">
        <v>176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ROW(Source!A187)</f>
        <v>187</v>
      </c>
      <c r="B171">
        <v>36405325</v>
      </c>
      <c r="C171">
        <v>36405323</v>
      </c>
      <c r="D171">
        <v>18406804</v>
      </c>
      <c r="E171">
        <v>1</v>
      </c>
      <c r="F171">
        <v>1</v>
      </c>
      <c r="G171">
        <v>1</v>
      </c>
      <c r="H171">
        <v>1</v>
      </c>
      <c r="I171" t="s">
        <v>512</v>
      </c>
      <c r="J171" t="s">
        <v>3</v>
      </c>
      <c r="K171" t="s">
        <v>513</v>
      </c>
      <c r="L171">
        <v>1369</v>
      </c>
      <c r="N171">
        <v>1013</v>
      </c>
      <c r="O171" t="s">
        <v>514</v>
      </c>
      <c r="P171" t="s">
        <v>514</v>
      </c>
      <c r="Q171">
        <v>1</v>
      </c>
      <c r="X171">
        <v>5.84</v>
      </c>
      <c r="Y171">
        <v>0</v>
      </c>
      <c r="Z171">
        <v>0</v>
      </c>
      <c r="AA171">
        <v>0</v>
      </c>
      <c r="AB171">
        <v>7.8</v>
      </c>
      <c r="AC171">
        <v>0</v>
      </c>
      <c r="AD171">
        <v>1</v>
      </c>
      <c r="AE171">
        <v>1</v>
      </c>
      <c r="AF171" t="s">
        <v>3</v>
      </c>
      <c r="AG171">
        <v>5.84</v>
      </c>
      <c r="AH171">
        <v>2</v>
      </c>
      <c r="AI171">
        <v>36405324</v>
      </c>
      <c r="AJ171">
        <v>177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ROW(Source!A188)</f>
        <v>188</v>
      </c>
      <c r="B172">
        <v>36405330</v>
      </c>
      <c r="C172">
        <v>36405326</v>
      </c>
      <c r="D172">
        <v>18406804</v>
      </c>
      <c r="E172">
        <v>1</v>
      </c>
      <c r="F172">
        <v>1</v>
      </c>
      <c r="G172">
        <v>1</v>
      </c>
      <c r="H172">
        <v>1</v>
      </c>
      <c r="I172" t="s">
        <v>512</v>
      </c>
      <c r="J172" t="s">
        <v>3</v>
      </c>
      <c r="K172" t="s">
        <v>513</v>
      </c>
      <c r="L172">
        <v>1369</v>
      </c>
      <c r="N172">
        <v>1013</v>
      </c>
      <c r="O172" t="s">
        <v>514</v>
      </c>
      <c r="P172" t="s">
        <v>514</v>
      </c>
      <c r="Q172">
        <v>1</v>
      </c>
      <c r="X172">
        <v>9.64</v>
      </c>
      <c r="Y172">
        <v>0</v>
      </c>
      <c r="Z172">
        <v>0</v>
      </c>
      <c r="AA172">
        <v>0</v>
      </c>
      <c r="AB172">
        <v>249.14</v>
      </c>
      <c r="AC172">
        <v>0</v>
      </c>
      <c r="AD172">
        <v>1</v>
      </c>
      <c r="AE172">
        <v>1</v>
      </c>
      <c r="AF172" t="s">
        <v>3</v>
      </c>
      <c r="AG172">
        <v>9.64</v>
      </c>
      <c r="AH172">
        <v>2</v>
      </c>
      <c r="AI172">
        <v>36405327</v>
      </c>
      <c r="AJ172">
        <v>178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ROW(Source!A188)</f>
        <v>188</v>
      </c>
      <c r="B173">
        <v>36405331</v>
      </c>
      <c r="C173">
        <v>36405326</v>
      </c>
      <c r="D173">
        <v>121548</v>
      </c>
      <c r="E173">
        <v>1</v>
      </c>
      <c r="F173">
        <v>1</v>
      </c>
      <c r="G173">
        <v>1</v>
      </c>
      <c r="H173">
        <v>1</v>
      </c>
      <c r="I173" t="s">
        <v>35</v>
      </c>
      <c r="J173" t="s">
        <v>3</v>
      </c>
      <c r="K173" t="s">
        <v>515</v>
      </c>
      <c r="L173">
        <v>608254</v>
      </c>
      <c r="N173">
        <v>1013</v>
      </c>
      <c r="O173" t="s">
        <v>516</v>
      </c>
      <c r="P173" t="s">
        <v>516</v>
      </c>
      <c r="Q173">
        <v>1</v>
      </c>
      <c r="X173">
        <v>0.01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2</v>
      </c>
      <c r="AF173" t="s">
        <v>3</v>
      </c>
      <c r="AG173">
        <v>0.01</v>
      </c>
      <c r="AH173">
        <v>2</v>
      </c>
      <c r="AI173">
        <v>36405328</v>
      </c>
      <c r="AJ173">
        <v>179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ROW(Source!A188)</f>
        <v>188</v>
      </c>
      <c r="B174">
        <v>36405332</v>
      </c>
      <c r="C174">
        <v>36405326</v>
      </c>
      <c r="D174">
        <v>29172556</v>
      </c>
      <c r="E174">
        <v>1</v>
      </c>
      <c r="F174">
        <v>1</v>
      </c>
      <c r="G174">
        <v>1</v>
      </c>
      <c r="H174">
        <v>2</v>
      </c>
      <c r="I174" t="s">
        <v>517</v>
      </c>
      <c r="J174" t="s">
        <v>518</v>
      </c>
      <c r="K174" t="s">
        <v>519</v>
      </c>
      <c r="L174">
        <v>1368</v>
      </c>
      <c r="N174">
        <v>1011</v>
      </c>
      <c r="O174" t="s">
        <v>520</v>
      </c>
      <c r="P174" t="s">
        <v>520</v>
      </c>
      <c r="Q174">
        <v>1</v>
      </c>
      <c r="X174">
        <v>0.01</v>
      </c>
      <c r="Y174">
        <v>0</v>
      </c>
      <c r="Z174">
        <v>31.26</v>
      </c>
      <c r="AA174">
        <v>13.5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0.01</v>
      </c>
      <c r="AH174">
        <v>2</v>
      </c>
      <c r="AI174">
        <v>36405329</v>
      </c>
      <c r="AJ174">
        <v>180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ROW(Source!A189)</f>
        <v>189</v>
      </c>
      <c r="B175">
        <v>36405337</v>
      </c>
      <c r="C175">
        <v>36405333</v>
      </c>
      <c r="D175">
        <v>18408066</v>
      </c>
      <c r="E175">
        <v>1</v>
      </c>
      <c r="F175">
        <v>1</v>
      </c>
      <c r="G175">
        <v>1</v>
      </c>
      <c r="H175">
        <v>1</v>
      </c>
      <c r="I175" t="s">
        <v>521</v>
      </c>
      <c r="J175" t="s">
        <v>3</v>
      </c>
      <c r="K175" t="s">
        <v>522</v>
      </c>
      <c r="L175">
        <v>1369</v>
      </c>
      <c r="N175">
        <v>1013</v>
      </c>
      <c r="O175" t="s">
        <v>514</v>
      </c>
      <c r="P175" t="s">
        <v>514</v>
      </c>
      <c r="Q175">
        <v>1</v>
      </c>
      <c r="X175">
        <v>17.89</v>
      </c>
      <c r="Y175">
        <v>0</v>
      </c>
      <c r="Z175">
        <v>0</v>
      </c>
      <c r="AA175">
        <v>0</v>
      </c>
      <c r="AB175">
        <v>256.16000000000003</v>
      </c>
      <c r="AC175">
        <v>0</v>
      </c>
      <c r="AD175">
        <v>1</v>
      </c>
      <c r="AE175">
        <v>1</v>
      </c>
      <c r="AF175" t="s">
        <v>3</v>
      </c>
      <c r="AG175">
        <v>17.89</v>
      </c>
      <c r="AH175">
        <v>2</v>
      </c>
      <c r="AI175">
        <v>36405334</v>
      </c>
      <c r="AJ175">
        <v>181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ROW(Source!A189)</f>
        <v>189</v>
      </c>
      <c r="B176">
        <v>36405338</v>
      </c>
      <c r="C176">
        <v>36405333</v>
      </c>
      <c r="D176">
        <v>121548</v>
      </c>
      <c r="E176">
        <v>1</v>
      </c>
      <c r="F176">
        <v>1</v>
      </c>
      <c r="G176">
        <v>1</v>
      </c>
      <c r="H176">
        <v>1</v>
      </c>
      <c r="I176" t="s">
        <v>35</v>
      </c>
      <c r="J176" t="s">
        <v>3</v>
      </c>
      <c r="K176" t="s">
        <v>515</v>
      </c>
      <c r="L176">
        <v>608254</v>
      </c>
      <c r="N176">
        <v>1013</v>
      </c>
      <c r="O176" t="s">
        <v>516</v>
      </c>
      <c r="P176" t="s">
        <v>516</v>
      </c>
      <c r="Q176">
        <v>1</v>
      </c>
      <c r="X176">
        <v>0.08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2</v>
      </c>
      <c r="AF176" t="s">
        <v>3</v>
      </c>
      <c r="AG176">
        <v>0.08</v>
      </c>
      <c r="AH176">
        <v>2</v>
      </c>
      <c r="AI176">
        <v>36405335</v>
      </c>
      <c r="AJ176">
        <v>182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ROW(Source!A189)</f>
        <v>189</v>
      </c>
      <c r="B177">
        <v>36405339</v>
      </c>
      <c r="C177">
        <v>36405333</v>
      </c>
      <c r="D177">
        <v>29172556</v>
      </c>
      <c r="E177">
        <v>1</v>
      </c>
      <c r="F177">
        <v>1</v>
      </c>
      <c r="G177">
        <v>1</v>
      </c>
      <c r="H177">
        <v>2</v>
      </c>
      <c r="I177" t="s">
        <v>517</v>
      </c>
      <c r="J177" t="s">
        <v>518</v>
      </c>
      <c r="K177" t="s">
        <v>519</v>
      </c>
      <c r="L177">
        <v>1368</v>
      </c>
      <c r="N177">
        <v>1011</v>
      </c>
      <c r="O177" t="s">
        <v>520</v>
      </c>
      <c r="P177" t="s">
        <v>520</v>
      </c>
      <c r="Q177">
        <v>1</v>
      </c>
      <c r="X177">
        <v>0.08</v>
      </c>
      <c r="Y177">
        <v>0</v>
      </c>
      <c r="Z177">
        <v>31.26</v>
      </c>
      <c r="AA177">
        <v>13.5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0.08</v>
      </c>
      <c r="AH177">
        <v>2</v>
      </c>
      <c r="AI177">
        <v>36405336</v>
      </c>
      <c r="AJ177">
        <v>183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ROW(Source!A190)</f>
        <v>190</v>
      </c>
      <c r="B178">
        <v>36405346</v>
      </c>
      <c r="C178">
        <v>36405340</v>
      </c>
      <c r="D178">
        <v>18408066</v>
      </c>
      <c r="E178">
        <v>1</v>
      </c>
      <c r="F178">
        <v>1</v>
      </c>
      <c r="G178">
        <v>1</v>
      </c>
      <c r="H178">
        <v>1</v>
      </c>
      <c r="I178" t="s">
        <v>521</v>
      </c>
      <c r="J178" t="s">
        <v>3</v>
      </c>
      <c r="K178" t="s">
        <v>522</v>
      </c>
      <c r="L178">
        <v>1369</v>
      </c>
      <c r="N178">
        <v>1013</v>
      </c>
      <c r="O178" t="s">
        <v>514</v>
      </c>
      <c r="P178" t="s">
        <v>514</v>
      </c>
      <c r="Q178">
        <v>1</v>
      </c>
      <c r="X178">
        <v>179.3</v>
      </c>
      <c r="Y178">
        <v>0</v>
      </c>
      <c r="Z178">
        <v>0</v>
      </c>
      <c r="AA178">
        <v>0</v>
      </c>
      <c r="AB178">
        <v>256.16000000000003</v>
      </c>
      <c r="AC178">
        <v>0</v>
      </c>
      <c r="AD178">
        <v>1</v>
      </c>
      <c r="AE178">
        <v>1</v>
      </c>
      <c r="AF178" t="s">
        <v>3</v>
      </c>
      <c r="AG178">
        <v>179.3</v>
      </c>
      <c r="AH178">
        <v>2</v>
      </c>
      <c r="AI178">
        <v>36405341</v>
      </c>
      <c r="AJ178">
        <v>184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ROW(Source!A190)</f>
        <v>190</v>
      </c>
      <c r="B179">
        <v>36405347</v>
      </c>
      <c r="C179">
        <v>36405340</v>
      </c>
      <c r="D179">
        <v>121548</v>
      </c>
      <c r="E179">
        <v>1</v>
      </c>
      <c r="F179">
        <v>1</v>
      </c>
      <c r="G179">
        <v>1</v>
      </c>
      <c r="H179">
        <v>1</v>
      </c>
      <c r="I179" t="s">
        <v>35</v>
      </c>
      <c r="J179" t="s">
        <v>3</v>
      </c>
      <c r="K179" t="s">
        <v>515</v>
      </c>
      <c r="L179">
        <v>608254</v>
      </c>
      <c r="N179">
        <v>1013</v>
      </c>
      <c r="O179" t="s">
        <v>516</v>
      </c>
      <c r="P179" t="s">
        <v>516</v>
      </c>
      <c r="Q179">
        <v>1</v>
      </c>
      <c r="X179">
        <v>3.97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2</v>
      </c>
      <c r="AF179" t="s">
        <v>3</v>
      </c>
      <c r="AG179">
        <v>3.97</v>
      </c>
      <c r="AH179">
        <v>2</v>
      </c>
      <c r="AI179">
        <v>36405342</v>
      </c>
      <c r="AJ179">
        <v>185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ROW(Source!A190)</f>
        <v>190</v>
      </c>
      <c r="B180">
        <v>36405348</v>
      </c>
      <c r="C180">
        <v>36405340</v>
      </c>
      <c r="D180">
        <v>29172710</v>
      </c>
      <c r="E180">
        <v>1</v>
      </c>
      <c r="F180">
        <v>1</v>
      </c>
      <c r="G180">
        <v>1</v>
      </c>
      <c r="H180">
        <v>2</v>
      </c>
      <c r="I180" t="s">
        <v>523</v>
      </c>
      <c r="J180" t="s">
        <v>524</v>
      </c>
      <c r="K180" t="s">
        <v>525</v>
      </c>
      <c r="L180">
        <v>1368</v>
      </c>
      <c r="N180">
        <v>1011</v>
      </c>
      <c r="O180" t="s">
        <v>520</v>
      </c>
      <c r="P180" t="s">
        <v>520</v>
      </c>
      <c r="Q180">
        <v>1</v>
      </c>
      <c r="X180">
        <v>3.97</v>
      </c>
      <c r="Y180">
        <v>0</v>
      </c>
      <c r="Z180">
        <v>46.56</v>
      </c>
      <c r="AA180">
        <v>10.06</v>
      </c>
      <c r="AB180">
        <v>0</v>
      </c>
      <c r="AC180">
        <v>0</v>
      </c>
      <c r="AD180">
        <v>1</v>
      </c>
      <c r="AE180">
        <v>0</v>
      </c>
      <c r="AF180" t="s">
        <v>3</v>
      </c>
      <c r="AG180">
        <v>3.97</v>
      </c>
      <c r="AH180">
        <v>2</v>
      </c>
      <c r="AI180">
        <v>36405343</v>
      </c>
      <c r="AJ180">
        <v>186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ROW(Source!A190)</f>
        <v>190</v>
      </c>
      <c r="B181">
        <v>36405349</v>
      </c>
      <c r="C181">
        <v>36405340</v>
      </c>
      <c r="D181">
        <v>29174533</v>
      </c>
      <c r="E181">
        <v>1</v>
      </c>
      <c r="F181">
        <v>1</v>
      </c>
      <c r="G181">
        <v>1</v>
      </c>
      <c r="H181">
        <v>2</v>
      </c>
      <c r="I181" t="s">
        <v>526</v>
      </c>
      <c r="J181" t="s">
        <v>527</v>
      </c>
      <c r="K181" t="s">
        <v>528</v>
      </c>
      <c r="L181">
        <v>1368</v>
      </c>
      <c r="N181">
        <v>1011</v>
      </c>
      <c r="O181" t="s">
        <v>520</v>
      </c>
      <c r="P181" t="s">
        <v>520</v>
      </c>
      <c r="Q181">
        <v>1</v>
      </c>
      <c r="X181">
        <v>7.93</v>
      </c>
      <c r="Y181">
        <v>0</v>
      </c>
      <c r="Z181">
        <v>1.53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3</v>
      </c>
      <c r="AG181">
        <v>7.93</v>
      </c>
      <c r="AH181">
        <v>2</v>
      </c>
      <c r="AI181">
        <v>36405344</v>
      </c>
      <c r="AJ181">
        <v>187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ROW(Source!A190)</f>
        <v>190</v>
      </c>
      <c r="B182">
        <v>36405350</v>
      </c>
      <c r="C182">
        <v>36405340</v>
      </c>
      <c r="D182">
        <v>29164349</v>
      </c>
      <c r="E182">
        <v>1</v>
      </c>
      <c r="F182">
        <v>1</v>
      </c>
      <c r="G182">
        <v>1</v>
      </c>
      <c r="H182">
        <v>3</v>
      </c>
      <c r="I182" t="s">
        <v>28</v>
      </c>
      <c r="J182" t="s">
        <v>31</v>
      </c>
      <c r="K182" t="s">
        <v>29</v>
      </c>
      <c r="L182">
        <v>1348</v>
      </c>
      <c r="N182">
        <v>1009</v>
      </c>
      <c r="O182" t="s">
        <v>30</v>
      </c>
      <c r="P182" t="s">
        <v>30</v>
      </c>
      <c r="Q182">
        <v>1000</v>
      </c>
      <c r="X182">
        <v>10.5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s">
        <v>3</v>
      </c>
      <c r="AG182">
        <v>10.5</v>
      </c>
      <c r="AH182">
        <v>2</v>
      </c>
      <c r="AI182">
        <v>36405345</v>
      </c>
      <c r="AJ182">
        <v>188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ROW(Source!A229)</f>
        <v>229</v>
      </c>
      <c r="B183">
        <v>36405360</v>
      </c>
      <c r="C183">
        <v>36405352</v>
      </c>
      <c r="D183">
        <v>18407150</v>
      </c>
      <c r="E183">
        <v>1</v>
      </c>
      <c r="F183">
        <v>1</v>
      </c>
      <c r="G183">
        <v>1</v>
      </c>
      <c r="H183">
        <v>1</v>
      </c>
      <c r="I183" t="s">
        <v>529</v>
      </c>
      <c r="J183" t="s">
        <v>3</v>
      </c>
      <c r="K183" t="s">
        <v>530</v>
      </c>
      <c r="L183">
        <v>1369</v>
      </c>
      <c r="N183">
        <v>1013</v>
      </c>
      <c r="O183" t="s">
        <v>514</v>
      </c>
      <c r="P183" t="s">
        <v>514</v>
      </c>
      <c r="Q183">
        <v>1</v>
      </c>
      <c r="X183">
        <v>21.19</v>
      </c>
      <c r="Y183">
        <v>0</v>
      </c>
      <c r="Z183">
        <v>0</v>
      </c>
      <c r="AA183">
        <v>0</v>
      </c>
      <c r="AB183">
        <v>272.45</v>
      </c>
      <c r="AC183">
        <v>0</v>
      </c>
      <c r="AD183">
        <v>1</v>
      </c>
      <c r="AE183">
        <v>1</v>
      </c>
      <c r="AF183" t="s">
        <v>134</v>
      </c>
      <c r="AG183">
        <v>24.368500000000001</v>
      </c>
      <c r="AH183">
        <v>2</v>
      </c>
      <c r="AI183">
        <v>36405353</v>
      </c>
      <c r="AJ183">
        <v>189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ROW(Source!A229)</f>
        <v>229</v>
      </c>
      <c r="B184">
        <v>36405361</v>
      </c>
      <c r="C184">
        <v>36405352</v>
      </c>
      <c r="D184">
        <v>121548</v>
      </c>
      <c r="E184">
        <v>1</v>
      </c>
      <c r="F184">
        <v>1</v>
      </c>
      <c r="G184">
        <v>1</v>
      </c>
      <c r="H184">
        <v>1</v>
      </c>
      <c r="I184" t="s">
        <v>35</v>
      </c>
      <c r="J184" t="s">
        <v>3</v>
      </c>
      <c r="K184" t="s">
        <v>515</v>
      </c>
      <c r="L184">
        <v>608254</v>
      </c>
      <c r="N184">
        <v>1013</v>
      </c>
      <c r="O184" t="s">
        <v>516</v>
      </c>
      <c r="P184" t="s">
        <v>516</v>
      </c>
      <c r="Q184">
        <v>1</v>
      </c>
      <c r="X184">
        <v>0.04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2</v>
      </c>
      <c r="AF184" t="s">
        <v>133</v>
      </c>
      <c r="AG184">
        <v>0.05</v>
      </c>
      <c r="AH184">
        <v>2</v>
      </c>
      <c r="AI184">
        <v>36405354</v>
      </c>
      <c r="AJ184">
        <v>190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ROW(Source!A229)</f>
        <v>229</v>
      </c>
      <c r="B185">
        <v>36405362</v>
      </c>
      <c r="C185">
        <v>36405352</v>
      </c>
      <c r="D185">
        <v>29172556</v>
      </c>
      <c r="E185">
        <v>1</v>
      </c>
      <c r="F185">
        <v>1</v>
      </c>
      <c r="G185">
        <v>1</v>
      </c>
      <c r="H185">
        <v>2</v>
      </c>
      <c r="I185" t="s">
        <v>517</v>
      </c>
      <c r="J185" t="s">
        <v>518</v>
      </c>
      <c r="K185" t="s">
        <v>519</v>
      </c>
      <c r="L185">
        <v>1368</v>
      </c>
      <c r="N185">
        <v>1011</v>
      </c>
      <c r="O185" t="s">
        <v>520</v>
      </c>
      <c r="P185" t="s">
        <v>520</v>
      </c>
      <c r="Q185">
        <v>1</v>
      </c>
      <c r="X185">
        <v>0.04</v>
      </c>
      <c r="Y185">
        <v>0</v>
      </c>
      <c r="Z185">
        <v>31.26</v>
      </c>
      <c r="AA185">
        <v>13.5</v>
      </c>
      <c r="AB185">
        <v>0</v>
      </c>
      <c r="AC185">
        <v>0</v>
      </c>
      <c r="AD185">
        <v>1</v>
      </c>
      <c r="AE185">
        <v>0</v>
      </c>
      <c r="AF185" t="s">
        <v>133</v>
      </c>
      <c r="AG185">
        <v>0.05</v>
      </c>
      <c r="AH185">
        <v>2</v>
      </c>
      <c r="AI185">
        <v>36405355</v>
      </c>
      <c r="AJ185">
        <v>191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ROW(Source!A229)</f>
        <v>229</v>
      </c>
      <c r="B186">
        <v>36405363</v>
      </c>
      <c r="C186">
        <v>36405352</v>
      </c>
      <c r="D186">
        <v>29174913</v>
      </c>
      <c r="E186">
        <v>1</v>
      </c>
      <c r="F186">
        <v>1</v>
      </c>
      <c r="G186">
        <v>1</v>
      </c>
      <c r="H186">
        <v>2</v>
      </c>
      <c r="I186" t="s">
        <v>531</v>
      </c>
      <c r="J186" t="s">
        <v>532</v>
      </c>
      <c r="K186" t="s">
        <v>533</v>
      </c>
      <c r="L186">
        <v>1368</v>
      </c>
      <c r="N186">
        <v>1011</v>
      </c>
      <c r="O186" t="s">
        <v>520</v>
      </c>
      <c r="P186" t="s">
        <v>520</v>
      </c>
      <c r="Q186">
        <v>1</v>
      </c>
      <c r="X186">
        <v>0.15</v>
      </c>
      <c r="Y186">
        <v>0</v>
      </c>
      <c r="Z186">
        <v>87.17</v>
      </c>
      <c r="AA186">
        <v>11.6</v>
      </c>
      <c r="AB186">
        <v>0</v>
      </c>
      <c r="AC186">
        <v>0</v>
      </c>
      <c r="AD186">
        <v>1</v>
      </c>
      <c r="AE186">
        <v>0</v>
      </c>
      <c r="AF186" t="s">
        <v>133</v>
      </c>
      <c r="AG186">
        <v>0.1875</v>
      </c>
      <c r="AH186">
        <v>2</v>
      </c>
      <c r="AI186">
        <v>36405356</v>
      </c>
      <c r="AJ186">
        <v>192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ROW(Source!A229)</f>
        <v>229</v>
      </c>
      <c r="B187">
        <v>36405364</v>
      </c>
      <c r="C187">
        <v>36405352</v>
      </c>
      <c r="D187">
        <v>29108696</v>
      </c>
      <c r="E187">
        <v>1</v>
      </c>
      <c r="F187">
        <v>1</v>
      </c>
      <c r="G187">
        <v>1</v>
      </c>
      <c r="H187">
        <v>3</v>
      </c>
      <c r="I187" t="s">
        <v>534</v>
      </c>
      <c r="J187" t="s">
        <v>535</v>
      </c>
      <c r="K187" t="s">
        <v>536</v>
      </c>
      <c r="L187">
        <v>1354</v>
      </c>
      <c r="N187">
        <v>1010</v>
      </c>
      <c r="O187" t="s">
        <v>237</v>
      </c>
      <c r="P187" t="s">
        <v>237</v>
      </c>
      <c r="Q187">
        <v>1</v>
      </c>
      <c r="X187">
        <v>56.6</v>
      </c>
      <c r="Y187">
        <v>67.209999999999994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56.6</v>
      </c>
      <c r="AH187">
        <v>2</v>
      </c>
      <c r="AI187">
        <v>36405357</v>
      </c>
      <c r="AJ187">
        <v>193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ROW(Source!A229)</f>
        <v>229</v>
      </c>
      <c r="B188">
        <v>36405365</v>
      </c>
      <c r="C188">
        <v>36405352</v>
      </c>
      <c r="D188">
        <v>29109717</v>
      </c>
      <c r="E188">
        <v>1</v>
      </c>
      <c r="F188">
        <v>1</v>
      </c>
      <c r="G188">
        <v>1</v>
      </c>
      <c r="H188">
        <v>3</v>
      </c>
      <c r="I188" t="s">
        <v>886</v>
      </c>
      <c r="J188" t="s">
        <v>887</v>
      </c>
      <c r="K188" t="s">
        <v>888</v>
      </c>
      <c r="L188">
        <v>1301</v>
      </c>
      <c r="N188">
        <v>1003</v>
      </c>
      <c r="O188" t="s">
        <v>142</v>
      </c>
      <c r="P188" t="s">
        <v>142</v>
      </c>
      <c r="Q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0</v>
      </c>
      <c r="AF188" t="s">
        <v>3</v>
      </c>
      <c r="AG188">
        <v>0</v>
      </c>
      <c r="AH188">
        <v>3</v>
      </c>
      <c r="AI188">
        <v>-1</v>
      </c>
      <c r="AJ188" t="s">
        <v>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ROW(Source!A229)</f>
        <v>229</v>
      </c>
      <c r="B189">
        <v>36405366</v>
      </c>
      <c r="C189">
        <v>36405352</v>
      </c>
      <c r="D189">
        <v>29115197</v>
      </c>
      <c r="E189">
        <v>1</v>
      </c>
      <c r="F189">
        <v>1</v>
      </c>
      <c r="G189">
        <v>1</v>
      </c>
      <c r="H189">
        <v>3</v>
      </c>
      <c r="I189" t="s">
        <v>537</v>
      </c>
      <c r="J189" t="s">
        <v>538</v>
      </c>
      <c r="K189" t="s">
        <v>539</v>
      </c>
      <c r="L189">
        <v>1354</v>
      </c>
      <c r="N189">
        <v>1010</v>
      </c>
      <c r="O189" t="s">
        <v>237</v>
      </c>
      <c r="P189" t="s">
        <v>237</v>
      </c>
      <c r="Q189">
        <v>1</v>
      </c>
      <c r="X189">
        <v>400</v>
      </c>
      <c r="Y189">
        <v>0.5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400</v>
      </c>
      <c r="AH189">
        <v>2</v>
      </c>
      <c r="AI189">
        <v>36405358</v>
      </c>
      <c r="AJ189">
        <v>195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ROW(Source!A231)</f>
        <v>231</v>
      </c>
      <c r="B190">
        <v>36405378</v>
      </c>
      <c r="C190">
        <v>36405368</v>
      </c>
      <c r="D190">
        <v>18413230</v>
      </c>
      <c r="E190">
        <v>1</v>
      </c>
      <c r="F190">
        <v>1</v>
      </c>
      <c r="G190">
        <v>1</v>
      </c>
      <c r="H190">
        <v>1</v>
      </c>
      <c r="I190" t="s">
        <v>540</v>
      </c>
      <c r="J190" t="s">
        <v>3</v>
      </c>
      <c r="K190" t="s">
        <v>541</v>
      </c>
      <c r="L190">
        <v>1369</v>
      </c>
      <c r="N190">
        <v>1013</v>
      </c>
      <c r="O190" t="s">
        <v>514</v>
      </c>
      <c r="P190" t="s">
        <v>514</v>
      </c>
      <c r="Q190">
        <v>1</v>
      </c>
      <c r="X190">
        <v>166.47</v>
      </c>
      <c r="Y190">
        <v>0</v>
      </c>
      <c r="Z190">
        <v>0</v>
      </c>
      <c r="AA190">
        <v>0</v>
      </c>
      <c r="AB190">
        <v>293.22000000000003</v>
      </c>
      <c r="AC190">
        <v>0</v>
      </c>
      <c r="AD190">
        <v>1</v>
      </c>
      <c r="AE190">
        <v>1</v>
      </c>
      <c r="AF190" t="s">
        <v>134</v>
      </c>
      <c r="AG190">
        <v>191.44049999999999</v>
      </c>
      <c r="AH190">
        <v>2</v>
      </c>
      <c r="AI190">
        <v>36405369</v>
      </c>
      <c r="AJ190">
        <v>196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ROW(Source!A231)</f>
        <v>231</v>
      </c>
      <c r="B191">
        <v>36405379</v>
      </c>
      <c r="C191">
        <v>36405368</v>
      </c>
      <c r="D191">
        <v>121548</v>
      </c>
      <c r="E191">
        <v>1</v>
      </c>
      <c r="F191">
        <v>1</v>
      </c>
      <c r="G191">
        <v>1</v>
      </c>
      <c r="H191">
        <v>1</v>
      </c>
      <c r="I191" t="s">
        <v>35</v>
      </c>
      <c r="J191" t="s">
        <v>3</v>
      </c>
      <c r="K191" t="s">
        <v>515</v>
      </c>
      <c r="L191">
        <v>608254</v>
      </c>
      <c r="N191">
        <v>1013</v>
      </c>
      <c r="O191" t="s">
        <v>516</v>
      </c>
      <c r="P191" t="s">
        <v>516</v>
      </c>
      <c r="Q191">
        <v>1</v>
      </c>
      <c r="X191">
        <v>0.08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2</v>
      </c>
      <c r="AF191" t="s">
        <v>133</v>
      </c>
      <c r="AG191">
        <v>0.1</v>
      </c>
      <c r="AH191">
        <v>2</v>
      </c>
      <c r="AI191">
        <v>36405370</v>
      </c>
      <c r="AJ191">
        <v>197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ROW(Source!A231)</f>
        <v>231</v>
      </c>
      <c r="B192">
        <v>36405380</v>
      </c>
      <c r="C192">
        <v>36405368</v>
      </c>
      <c r="D192">
        <v>29172556</v>
      </c>
      <c r="E192">
        <v>1</v>
      </c>
      <c r="F192">
        <v>1</v>
      </c>
      <c r="G192">
        <v>1</v>
      </c>
      <c r="H192">
        <v>2</v>
      </c>
      <c r="I192" t="s">
        <v>517</v>
      </c>
      <c r="J192" t="s">
        <v>518</v>
      </c>
      <c r="K192" t="s">
        <v>519</v>
      </c>
      <c r="L192">
        <v>1368</v>
      </c>
      <c r="N192">
        <v>1011</v>
      </c>
      <c r="O192" t="s">
        <v>520</v>
      </c>
      <c r="P192" t="s">
        <v>520</v>
      </c>
      <c r="Q192">
        <v>1</v>
      </c>
      <c r="X192">
        <v>0.08</v>
      </c>
      <c r="Y192">
        <v>0</v>
      </c>
      <c r="Z192">
        <v>31.26</v>
      </c>
      <c r="AA192">
        <v>13.5</v>
      </c>
      <c r="AB192">
        <v>0</v>
      </c>
      <c r="AC192">
        <v>0</v>
      </c>
      <c r="AD192">
        <v>1</v>
      </c>
      <c r="AE192">
        <v>0</v>
      </c>
      <c r="AF192" t="s">
        <v>133</v>
      </c>
      <c r="AG192">
        <v>0.1</v>
      </c>
      <c r="AH192">
        <v>2</v>
      </c>
      <c r="AI192">
        <v>36405371</v>
      </c>
      <c r="AJ192">
        <v>198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ROW(Source!A231)</f>
        <v>231</v>
      </c>
      <c r="B193">
        <v>36405381</v>
      </c>
      <c r="C193">
        <v>36405368</v>
      </c>
      <c r="D193">
        <v>29174591</v>
      </c>
      <c r="E193">
        <v>1</v>
      </c>
      <c r="F193">
        <v>1</v>
      </c>
      <c r="G193">
        <v>1</v>
      </c>
      <c r="H193">
        <v>2</v>
      </c>
      <c r="I193" t="s">
        <v>542</v>
      </c>
      <c r="J193" t="s">
        <v>543</v>
      </c>
      <c r="K193" t="s">
        <v>544</v>
      </c>
      <c r="L193">
        <v>1368</v>
      </c>
      <c r="N193">
        <v>1011</v>
      </c>
      <c r="O193" t="s">
        <v>520</v>
      </c>
      <c r="P193" t="s">
        <v>520</v>
      </c>
      <c r="Q193">
        <v>1</v>
      </c>
      <c r="X193">
        <v>0.26</v>
      </c>
      <c r="Y193">
        <v>0</v>
      </c>
      <c r="Z193">
        <v>0.95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133</v>
      </c>
      <c r="AG193">
        <v>0.32500000000000001</v>
      </c>
      <c r="AH193">
        <v>2</v>
      </c>
      <c r="AI193">
        <v>36405372</v>
      </c>
      <c r="AJ193">
        <v>199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ROW(Source!A231)</f>
        <v>231</v>
      </c>
      <c r="B194">
        <v>36405382</v>
      </c>
      <c r="C194">
        <v>36405368</v>
      </c>
      <c r="D194">
        <v>29174913</v>
      </c>
      <c r="E194">
        <v>1</v>
      </c>
      <c r="F194">
        <v>1</v>
      </c>
      <c r="G194">
        <v>1</v>
      </c>
      <c r="H194">
        <v>2</v>
      </c>
      <c r="I194" t="s">
        <v>531</v>
      </c>
      <c r="J194" t="s">
        <v>532</v>
      </c>
      <c r="K194" t="s">
        <v>533</v>
      </c>
      <c r="L194">
        <v>1368</v>
      </c>
      <c r="N194">
        <v>1011</v>
      </c>
      <c r="O194" t="s">
        <v>520</v>
      </c>
      <c r="P194" t="s">
        <v>520</v>
      </c>
      <c r="Q194">
        <v>1</v>
      </c>
      <c r="X194">
        <v>0.5</v>
      </c>
      <c r="Y194">
        <v>0</v>
      </c>
      <c r="Z194">
        <v>87.17</v>
      </c>
      <c r="AA194">
        <v>11.6</v>
      </c>
      <c r="AB194">
        <v>0</v>
      </c>
      <c r="AC194">
        <v>0</v>
      </c>
      <c r="AD194">
        <v>1</v>
      </c>
      <c r="AE194">
        <v>0</v>
      </c>
      <c r="AF194" t="s">
        <v>133</v>
      </c>
      <c r="AG194">
        <v>0.625</v>
      </c>
      <c r="AH194">
        <v>2</v>
      </c>
      <c r="AI194">
        <v>36405373</v>
      </c>
      <c r="AJ194">
        <v>200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ROW(Source!A231)</f>
        <v>231</v>
      </c>
      <c r="B195">
        <v>36405383</v>
      </c>
      <c r="C195">
        <v>36405368</v>
      </c>
      <c r="D195">
        <v>29107800</v>
      </c>
      <c r="E195">
        <v>1</v>
      </c>
      <c r="F195">
        <v>1</v>
      </c>
      <c r="G195">
        <v>1</v>
      </c>
      <c r="H195">
        <v>3</v>
      </c>
      <c r="I195" t="s">
        <v>545</v>
      </c>
      <c r="J195" t="s">
        <v>546</v>
      </c>
      <c r="K195" t="s">
        <v>547</v>
      </c>
      <c r="L195">
        <v>1346</v>
      </c>
      <c r="N195">
        <v>1009</v>
      </c>
      <c r="O195" t="s">
        <v>160</v>
      </c>
      <c r="P195" t="s">
        <v>160</v>
      </c>
      <c r="Q195">
        <v>1</v>
      </c>
      <c r="X195">
        <v>0.2</v>
      </c>
      <c r="Y195">
        <v>1.81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3</v>
      </c>
      <c r="AG195">
        <v>0.2</v>
      </c>
      <c r="AH195">
        <v>2</v>
      </c>
      <c r="AI195">
        <v>36405374</v>
      </c>
      <c r="AJ195">
        <v>201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ROW(Source!A231)</f>
        <v>231</v>
      </c>
      <c r="B196">
        <v>36405384</v>
      </c>
      <c r="C196">
        <v>36405368</v>
      </c>
      <c r="D196">
        <v>29109411</v>
      </c>
      <c r="E196">
        <v>1</v>
      </c>
      <c r="F196">
        <v>1</v>
      </c>
      <c r="G196">
        <v>1</v>
      </c>
      <c r="H196">
        <v>3</v>
      </c>
      <c r="I196" t="s">
        <v>548</v>
      </c>
      <c r="J196" t="s">
        <v>549</v>
      </c>
      <c r="K196" t="s">
        <v>550</v>
      </c>
      <c r="L196">
        <v>1346</v>
      </c>
      <c r="N196">
        <v>1009</v>
      </c>
      <c r="O196" t="s">
        <v>160</v>
      </c>
      <c r="P196" t="s">
        <v>160</v>
      </c>
      <c r="Q196">
        <v>1</v>
      </c>
      <c r="X196">
        <v>30</v>
      </c>
      <c r="Y196">
        <v>15.95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30</v>
      </c>
      <c r="AH196">
        <v>2</v>
      </c>
      <c r="AI196">
        <v>36405375</v>
      </c>
      <c r="AJ196">
        <v>203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ROW(Source!A231)</f>
        <v>231</v>
      </c>
      <c r="B197">
        <v>36405385</v>
      </c>
      <c r="C197">
        <v>36405368</v>
      </c>
      <c r="D197">
        <v>29109535</v>
      </c>
      <c r="E197">
        <v>1</v>
      </c>
      <c r="F197">
        <v>1</v>
      </c>
      <c r="G197">
        <v>1</v>
      </c>
      <c r="H197">
        <v>3</v>
      </c>
      <c r="I197" t="s">
        <v>281</v>
      </c>
      <c r="J197" t="s">
        <v>283</v>
      </c>
      <c r="K197" t="s">
        <v>282</v>
      </c>
      <c r="L197">
        <v>1327</v>
      </c>
      <c r="N197">
        <v>1005</v>
      </c>
      <c r="O197" t="s">
        <v>155</v>
      </c>
      <c r="P197" t="s">
        <v>155</v>
      </c>
      <c r="Q197">
        <v>1</v>
      </c>
      <c r="X197">
        <v>105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s">
        <v>3</v>
      </c>
      <c r="AG197">
        <v>105</v>
      </c>
      <c r="AH197">
        <v>3</v>
      </c>
      <c r="AI197">
        <v>-1</v>
      </c>
      <c r="AJ197" t="s">
        <v>3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ROW(Source!A231)</f>
        <v>231</v>
      </c>
      <c r="B198">
        <v>36405386</v>
      </c>
      <c r="C198">
        <v>36405368</v>
      </c>
      <c r="D198">
        <v>29109265</v>
      </c>
      <c r="E198">
        <v>1</v>
      </c>
      <c r="F198">
        <v>1</v>
      </c>
      <c r="G198">
        <v>1</v>
      </c>
      <c r="H198">
        <v>3</v>
      </c>
      <c r="I198" t="s">
        <v>284</v>
      </c>
      <c r="J198" t="s">
        <v>286</v>
      </c>
      <c r="K198" t="s">
        <v>285</v>
      </c>
      <c r="L198">
        <v>1348</v>
      </c>
      <c r="N198">
        <v>1009</v>
      </c>
      <c r="O198" t="s">
        <v>30</v>
      </c>
      <c r="P198" t="s">
        <v>30</v>
      </c>
      <c r="Q198">
        <v>1000</v>
      </c>
      <c r="X198">
        <v>8.8999999999999999E-3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s">
        <v>3</v>
      </c>
      <c r="AG198">
        <v>8.8999999999999999E-3</v>
      </c>
      <c r="AH198">
        <v>3</v>
      </c>
      <c r="AI198">
        <v>-1</v>
      </c>
      <c r="AJ198" t="s">
        <v>3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ROW(Source!A234)</f>
        <v>234</v>
      </c>
      <c r="B199">
        <v>36405398</v>
      </c>
      <c r="C199">
        <v>36405389</v>
      </c>
      <c r="D199">
        <v>18410572</v>
      </c>
      <c r="E199">
        <v>1</v>
      </c>
      <c r="F199">
        <v>1</v>
      </c>
      <c r="G199">
        <v>1</v>
      </c>
      <c r="H199">
        <v>1</v>
      </c>
      <c r="I199" t="s">
        <v>551</v>
      </c>
      <c r="J199" t="s">
        <v>3</v>
      </c>
      <c r="K199" t="s">
        <v>552</v>
      </c>
      <c r="L199">
        <v>1369</v>
      </c>
      <c r="N199">
        <v>1013</v>
      </c>
      <c r="O199" t="s">
        <v>514</v>
      </c>
      <c r="P199" t="s">
        <v>514</v>
      </c>
      <c r="Q199">
        <v>1</v>
      </c>
      <c r="X199">
        <v>73.14</v>
      </c>
      <c r="Y199">
        <v>0</v>
      </c>
      <c r="Z199">
        <v>0</v>
      </c>
      <c r="AA199">
        <v>0</v>
      </c>
      <c r="AB199">
        <v>8.74</v>
      </c>
      <c r="AC199">
        <v>0</v>
      </c>
      <c r="AD199">
        <v>1</v>
      </c>
      <c r="AE199">
        <v>1</v>
      </c>
      <c r="AF199" t="s">
        <v>167</v>
      </c>
      <c r="AG199">
        <v>84.11099999999999</v>
      </c>
      <c r="AH199">
        <v>2</v>
      </c>
      <c r="AI199">
        <v>36405390</v>
      </c>
      <c r="AJ199">
        <v>205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ROW(Source!A234)</f>
        <v>234</v>
      </c>
      <c r="B200">
        <v>36405399</v>
      </c>
      <c r="C200">
        <v>36405389</v>
      </c>
      <c r="D200">
        <v>121548</v>
      </c>
      <c r="E200">
        <v>1</v>
      </c>
      <c r="F200">
        <v>1</v>
      </c>
      <c r="G200">
        <v>1</v>
      </c>
      <c r="H200">
        <v>1</v>
      </c>
      <c r="I200" t="s">
        <v>35</v>
      </c>
      <c r="J200" t="s">
        <v>3</v>
      </c>
      <c r="K200" t="s">
        <v>515</v>
      </c>
      <c r="L200">
        <v>608254</v>
      </c>
      <c r="N200">
        <v>1013</v>
      </c>
      <c r="O200" t="s">
        <v>516</v>
      </c>
      <c r="P200" t="s">
        <v>516</v>
      </c>
      <c r="Q200">
        <v>1</v>
      </c>
      <c r="X200">
        <v>1.37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2</v>
      </c>
      <c r="AF200" t="s">
        <v>133</v>
      </c>
      <c r="AG200">
        <v>1.7125000000000001</v>
      </c>
      <c r="AH200">
        <v>2</v>
      </c>
      <c r="AI200">
        <v>36405391</v>
      </c>
      <c r="AJ200">
        <v>206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ROW(Source!A234)</f>
        <v>234</v>
      </c>
      <c r="B201">
        <v>36405400</v>
      </c>
      <c r="C201">
        <v>36405389</v>
      </c>
      <c r="D201">
        <v>29172379</v>
      </c>
      <c r="E201">
        <v>1</v>
      </c>
      <c r="F201">
        <v>1</v>
      </c>
      <c r="G201">
        <v>1</v>
      </c>
      <c r="H201">
        <v>2</v>
      </c>
      <c r="I201" t="s">
        <v>553</v>
      </c>
      <c r="J201" t="s">
        <v>554</v>
      </c>
      <c r="K201" t="s">
        <v>555</v>
      </c>
      <c r="L201">
        <v>1368</v>
      </c>
      <c r="N201">
        <v>1011</v>
      </c>
      <c r="O201" t="s">
        <v>520</v>
      </c>
      <c r="P201" t="s">
        <v>520</v>
      </c>
      <c r="Q201">
        <v>1</v>
      </c>
      <c r="X201">
        <v>1.37</v>
      </c>
      <c r="Y201">
        <v>0</v>
      </c>
      <c r="Z201">
        <v>112</v>
      </c>
      <c r="AA201">
        <v>13.5</v>
      </c>
      <c r="AB201">
        <v>0</v>
      </c>
      <c r="AC201">
        <v>0</v>
      </c>
      <c r="AD201">
        <v>1</v>
      </c>
      <c r="AE201">
        <v>0</v>
      </c>
      <c r="AF201" t="s">
        <v>133</v>
      </c>
      <c r="AG201">
        <v>1.7125000000000001</v>
      </c>
      <c r="AH201">
        <v>2</v>
      </c>
      <c r="AI201">
        <v>36405392</v>
      </c>
      <c r="AJ201">
        <v>207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ROW(Source!A234)</f>
        <v>234</v>
      </c>
      <c r="B202">
        <v>36405401</v>
      </c>
      <c r="C202">
        <v>36405389</v>
      </c>
      <c r="D202">
        <v>29174913</v>
      </c>
      <c r="E202">
        <v>1</v>
      </c>
      <c r="F202">
        <v>1</v>
      </c>
      <c r="G202">
        <v>1</v>
      </c>
      <c r="H202">
        <v>2</v>
      </c>
      <c r="I202" t="s">
        <v>531</v>
      </c>
      <c r="J202" t="s">
        <v>532</v>
      </c>
      <c r="K202" t="s">
        <v>533</v>
      </c>
      <c r="L202">
        <v>1368</v>
      </c>
      <c r="N202">
        <v>1011</v>
      </c>
      <c r="O202" t="s">
        <v>520</v>
      </c>
      <c r="P202" t="s">
        <v>520</v>
      </c>
      <c r="Q202">
        <v>1</v>
      </c>
      <c r="X202">
        <v>2.06</v>
      </c>
      <c r="Y202">
        <v>0</v>
      </c>
      <c r="Z202">
        <v>87.17</v>
      </c>
      <c r="AA202">
        <v>11.6</v>
      </c>
      <c r="AB202">
        <v>0</v>
      </c>
      <c r="AC202">
        <v>0</v>
      </c>
      <c r="AD202">
        <v>1</v>
      </c>
      <c r="AE202">
        <v>0</v>
      </c>
      <c r="AF202" t="s">
        <v>133</v>
      </c>
      <c r="AG202">
        <v>2.5750000000000002</v>
      </c>
      <c r="AH202">
        <v>2</v>
      </c>
      <c r="AI202">
        <v>36405393</v>
      </c>
      <c r="AJ202">
        <v>208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ROW(Source!A234)</f>
        <v>234</v>
      </c>
      <c r="B203">
        <v>36405402</v>
      </c>
      <c r="C203">
        <v>36405389</v>
      </c>
      <c r="D203">
        <v>29114332</v>
      </c>
      <c r="E203">
        <v>1</v>
      </c>
      <c r="F203">
        <v>1</v>
      </c>
      <c r="G203">
        <v>1</v>
      </c>
      <c r="H203">
        <v>3</v>
      </c>
      <c r="I203" t="s">
        <v>556</v>
      </c>
      <c r="J203" t="s">
        <v>557</v>
      </c>
      <c r="K203" t="s">
        <v>558</v>
      </c>
      <c r="L203">
        <v>1348</v>
      </c>
      <c r="N203">
        <v>1009</v>
      </c>
      <c r="O203" t="s">
        <v>30</v>
      </c>
      <c r="P203" t="s">
        <v>30</v>
      </c>
      <c r="Q203">
        <v>1000</v>
      </c>
      <c r="X203">
        <v>3.3999999999999998E-3</v>
      </c>
      <c r="Y203">
        <v>11978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3.3999999999999998E-3</v>
      </c>
      <c r="AH203">
        <v>2</v>
      </c>
      <c r="AI203">
        <v>36405395</v>
      </c>
      <c r="AJ203">
        <v>210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ROW(Source!A234)</f>
        <v>234</v>
      </c>
      <c r="B204">
        <v>36405403</v>
      </c>
      <c r="C204">
        <v>36405389</v>
      </c>
      <c r="D204">
        <v>29114830</v>
      </c>
      <c r="E204">
        <v>1</v>
      </c>
      <c r="F204">
        <v>1</v>
      </c>
      <c r="G204">
        <v>1</v>
      </c>
      <c r="H204">
        <v>3</v>
      </c>
      <c r="I204" t="s">
        <v>375</v>
      </c>
      <c r="J204" t="s">
        <v>377</v>
      </c>
      <c r="K204" t="s">
        <v>376</v>
      </c>
      <c r="L204">
        <v>1035</v>
      </c>
      <c r="N204">
        <v>1013</v>
      </c>
      <c r="O204" t="s">
        <v>170</v>
      </c>
      <c r="P204" t="s">
        <v>170</v>
      </c>
      <c r="Q204">
        <v>1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0</v>
      </c>
      <c r="AE204">
        <v>0</v>
      </c>
      <c r="AF204" t="s">
        <v>3</v>
      </c>
      <c r="AG204">
        <v>0</v>
      </c>
      <c r="AH204">
        <v>3</v>
      </c>
      <c r="AI204">
        <v>-1</v>
      </c>
      <c r="AJ204" t="s">
        <v>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ROW(Source!A234)</f>
        <v>234</v>
      </c>
      <c r="B205">
        <v>36405404</v>
      </c>
      <c r="C205">
        <v>36405389</v>
      </c>
      <c r="D205">
        <v>29130561</v>
      </c>
      <c r="E205">
        <v>1</v>
      </c>
      <c r="F205">
        <v>1</v>
      </c>
      <c r="G205">
        <v>1</v>
      </c>
      <c r="H205">
        <v>3</v>
      </c>
      <c r="I205" t="s">
        <v>177</v>
      </c>
      <c r="J205" t="s">
        <v>179</v>
      </c>
      <c r="K205" t="s">
        <v>178</v>
      </c>
      <c r="L205">
        <v>1327</v>
      </c>
      <c r="N205">
        <v>1005</v>
      </c>
      <c r="O205" t="s">
        <v>155</v>
      </c>
      <c r="P205" t="s">
        <v>155</v>
      </c>
      <c r="Q205">
        <v>1</v>
      </c>
      <c r="X205">
        <v>100</v>
      </c>
      <c r="Y205">
        <v>207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100</v>
      </c>
      <c r="AH205">
        <v>2</v>
      </c>
      <c r="AI205">
        <v>36405396</v>
      </c>
      <c r="AJ205">
        <v>211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ROW(Source!A238)</f>
        <v>238</v>
      </c>
      <c r="B206">
        <v>36405413</v>
      </c>
      <c r="C206">
        <v>36405408</v>
      </c>
      <c r="D206">
        <v>18408291</v>
      </c>
      <c r="E206">
        <v>1</v>
      </c>
      <c r="F206">
        <v>1</v>
      </c>
      <c r="G206">
        <v>1</v>
      </c>
      <c r="H206">
        <v>1</v>
      </c>
      <c r="I206" t="s">
        <v>559</v>
      </c>
      <c r="J206" t="s">
        <v>3</v>
      </c>
      <c r="K206" t="s">
        <v>560</v>
      </c>
      <c r="L206">
        <v>1369</v>
      </c>
      <c r="N206">
        <v>1013</v>
      </c>
      <c r="O206" t="s">
        <v>514</v>
      </c>
      <c r="P206" t="s">
        <v>514</v>
      </c>
      <c r="Q206">
        <v>1</v>
      </c>
      <c r="X206">
        <v>7.82</v>
      </c>
      <c r="Y206">
        <v>0</v>
      </c>
      <c r="Z206">
        <v>0</v>
      </c>
      <c r="AA206">
        <v>0</v>
      </c>
      <c r="AB206">
        <v>260.95999999999998</v>
      </c>
      <c r="AC206">
        <v>0</v>
      </c>
      <c r="AD206">
        <v>1</v>
      </c>
      <c r="AE206">
        <v>1</v>
      </c>
      <c r="AF206" t="s">
        <v>3</v>
      </c>
      <c r="AG206">
        <v>7.82</v>
      </c>
      <c r="AH206">
        <v>2</v>
      </c>
      <c r="AI206">
        <v>36405409</v>
      </c>
      <c r="AJ206">
        <v>213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ROW(Source!A238)</f>
        <v>238</v>
      </c>
      <c r="B207">
        <v>36405414</v>
      </c>
      <c r="C207">
        <v>36405408</v>
      </c>
      <c r="D207">
        <v>29174913</v>
      </c>
      <c r="E207">
        <v>1</v>
      </c>
      <c r="F207">
        <v>1</v>
      </c>
      <c r="G207">
        <v>1</v>
      </c>
      <c r="H207">
        <v>2</v>
      </c>
      <c r="I207" t="s">
        <v>531</v>
      </c>
      <c r="J207" t="s">
        <v>532</v>
      </c>
      <c r="K207" t="s">
        <v>533</v>
      </c>
      <c r="L207">
        <v>1368</v>
      </c>
      <c r="N207">
        <v>1011</v>
      </c>
      <c r="O207" t="s">
        <v>520</v>
      </c>
      <c r="P207" t="s">
        <v>520</v>
      </c>
      <c r="Q207">
        <v>1</v>
      </c>
      <c r="X207">
        <v>0.04</v>
      </c>
      <c r="Y207">
        <v>0</v>
      </c>
      <c r="Z207">
        <v>87.17</v>
      </c>
      <c r="AA207">
        <v>11.6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0.04</v>
      </c>
      <c r="AH207">
        <v>2</v>
      </c>
      <c r="AI207">
        <v>36405410</v>
      </c>
      <c r="AJ207">
        <v>214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ROW(Source!A238)</f>
        <v>238</v>
      </c>
      <c r="B208">
        <v>36405415</v>
      </c>
      <c r="C208">
        <v>36405408</v>
      </c>
      <c r="D208">
        <v>29114332</v>
      </c>
      <c r="E208">
        <v>1</v>
      </c>
      <c r="F208">
        <v>1</v>
      </c>
      <c r="G208">
        <v>1</v>
      </c>
      <c r="H208">
        <v>3</v>
      </c>
      <c r="I208" t="s">
        <v>556</v>
      </c>
      <c r="J208" t="s">
        <v>557</v>
      </c>
      <c r="K208" t="s">
        <v>558</v>
      </c>
      <c r="L208">
        <v>1348</v>
      </c>
      <c r="N208">
        <v>1009</v>
      </c>
      <c r="O208" t="s">
        <v>30</v>
      </c>
      <c r="P208" t="s">
        <v>30</v>
      </c>
      <c r="Q208">
        <v>1000</v>
      </c>
      <c r="X208">
        <v>7.1000000000000002E-4</v>
      </c>
      <c r="Y208">
        <v>11978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7.1000000000000002E-4</v>
      </c>
      <c r="AH208">
        <v>2</v>
      </c>
      <c r="AI208">
        <v>36405411</v>
      </c>
      <c r="AJ208">
        <v>215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ROW(Source!A238)</f>
        <v>238</v>
      </c>
      <c r="B209">
        <v>36405416</v>
      </c>
      <c r="C209">
        <v>36405408</v>
      </c>
      <c r="D209">
        <v>29131015</v>
      </c>
      <c r="E209">
        <v>1</v>
      </c>
      <c r="F209">
        <v>1</v>
      </c>
      <c r="G209">
        <v>1</v>
      </c>
      <c r="H209">
        <v>3</v>
      </c>
      <c r="I209" t="s">
        <v>561</v>
      </c>
      <c r="J209" t="s">
        <v>562</v>
      </c>
      <c r="K209" t="s">
        <v>563</v>
      </c>
      <c r="L209">
        <v>1301</v>
      </c>
      <c r="N209">
        <v>1003</v>
      </c>
      <c r="O209" t="s">
        <v>142</v>
      </c>
      <c r="P209" t="s">
        <v>142</v>
      </c>
      <c r="Q209">
        <v>1</v>
      </c>
      <c r="X209">
        <v>112</v>
      </c>
      <c r="Y209">
        <v>3.93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112</v>
      </c>
      <c r="AH209">
        <v>2</v>
      </c>
      <c r="AI209">
        <v>36405412</v>
      </c>
      <c r="AJ209">
        <v>216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ROW(Source!A239)</f>
        <v>239</v>
      </c>
      <c r="B210">
        <v>36405425</v>
      </c>
      <c r="C210">
        <v>36405417</v>
      </c>
      <c r="D210">
        <v>18407150</v>
      </c>
      <c r="E210">
        <v>1</v>
      </c>
      <c r="F210">
        <v>1</v>
      </c>
      <c r="G210">
        <v>1</v>
      </c>
      <c r="H210">
        <v>1</v>
      </c>
      <c r="I210" t="s">
        <v>529</v>
      </c>
      <c r="J210" t="s">
        <v>3</v>
      </c>
      <c r="K210" t="s">
        <v>530</v>
      </c>
      <c r="L210">
        <v>1369</v>
      </c>
      <c r="N210">
        <v>1013</v>
      </c>
      <c r="O210" t="s">
        <v>514</v>
      </c>
      <c r="P210" t="s">
        <v>514</v>
      </c>
      <c r="Q210">
        <v>1</v>
      </c>
      <c r="X210">
        <v>35.74</v>
      </c>
      <c r="Y210">
        <v>0</v>
      </c>
      <c r="Z210">
        <v>0</v>
      </c>
      <c r="AA210">
        <v>0</v>
      </c>
      <c r="AB210">
        <v>272.45</v>
      </c>
      <c r="AC210">
        <v>0</v>
      </c>
      <c r="AD210">
        <v>1</v>
      </c>
      <c r="AE210">
        <v>1</v>
      </c>
      <c r="AF210" t="s">
        <v>134</v>
      </c>
      <c r="AG210">
        <v>41.100999999999999</v>
      </c>
      <c r="AH210">
        <v>2</v>
      </c>
      <c r="AI210">
        <v>36405418</v>
      </c>
      <c r="AJ210">
        <v>217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ROW(Source!A239)</f>
        <v>239</v>
      </c>
      <c r="B211">
        <v>36405426</v>
      </c>
      <c r="C211">
        <v>36405417</v>
      </c>
      <c r="D211">
        <v>121548</v>
      </c>
      <c r="E211">
        <v>1</v>
      </c>
      <c r="F211">
        <v>1</v>
      </c>
      <c r="G211">
        <v>1</v>
      </c>
      <c r="H211">
        <v>1</v>
      </c>
      <c r="I211" t="s">
        <v>35</v>
      </c>
      <c r="J211" t="s">
        <v>3</v>
      </c>
      <c r="K211" t="s">
        <v>515</v>
      </c>
      <c r="L211">
        <v>608254</v>
      </c>
      <c r="N211">
        <v>1013</v>
      </c>
      <c r="O211" t="s">
        <v>516</v>
      </c>
      <c r="P211" t="s">
        <v>516</v>
      </c>
      <c r="Q211">
        <v>1</v>
      </c>
      <c r="X211">
        <v>0.18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2</v>
      </c>
      <c r="AF211" t="s">
        <v>133</v>
      </c>
      <c r="AG211">
        <v>0.22499999999999998</v>
      </c>
      <c r="AH211">
        <v>2</v>
      </c>
      <c r="AI211">
        <v>36405419</v>
      </c>
      <c r="AJ211">
        <v>218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ROW(Source!A239)</f>
        <v>239</v>
      </c>
      <c r="B212">
        <v>36405427</v>
      </c>
      <c r="C212">
        <v>36405417</v>
      </c>
      <c r="D212">
        <v>29172556</v>
      </c>
      <c r="E212">
        <v>1</v>
      </c>
      <c r="F212">
        <v>1</v>
      </c>
      <c r="G212">
        <v>1</v>
      </c>
      <c r="H212">
        <v>2</v>
      </c>
      <c r="I212" t="s">
        <v>517</v>
      </c>
      <c r="J212" t="s">
        <v>518</v>
      </c>
      <c r="K212" t="s">
        <v>519</v>
      </c>
      <c r="L212">
        <v>1368</v>
      </c>
      <c r="N212">
        <v>1011</v>
      </c>
      <c r="O212" t="s">
        <v>520</v>
      </c>
      <c r="P212" t="s">
        <v>520</v>
      </c>
      <c r="Q212">
        <v>1</v>
      </c>
      <c r="X212">
        <v>0.18</v>
      </c>
      <c r="Y212">
        <v>0</v>
      </c>
      <c r="Z212">
        <v>31.26</v>
      </c>
      <c r="AA212">
        <v>13.5</v>
      </c>
      <c r="AB212">
        <v>0</v>
      </c>
      <c r="AC212">
        <v>0</v>
      </c>
      <c r="AD212">
        <v>1</v>
      </c>
      <c r="AE212">
        <v>0</v>
      </c>
      <c r="AF212" t="s">
        <v>133</v>
      </c>
      <c r="AG212">
        <v>0.22499999999999998</v>
      </c>
      <c r="AH212">
        <v>2</v>
      </c>
      <c r="AI212">
        <v>36405420</v>
      </c>
      <c r="AJ212">
        <v>219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ROW(Source!A239)</f>
        <v>239</v>
      </c>
      <c r="B213">
        <v>36405428</v>
      </c>
      <c r="C213">
        <v>36405417</v>
      </c>
      <c r="D213">
        <v>29174591</v>
      </c>
      <c r="E213">
        <v>1</v>
      </c>
      <c r="F213">
        <v>1</v>
      </c>
      <c r="G213">
        <v>1</v>
      </c>
      <c r="H213">
        <v>2</v>
      </c>
      <c r="I213" t="s">
        <v>542</v>
      </c>
      <c r="J213" t="s">
        <v>543</v>
      </c>
      <c r="K213" t="s">
        <v>544</v>
      </c>
      <c r="L213">
        <v>1368</v>
      </c>
      <c r="N213">
        <v>1011</v>
      </c>
      <c r="O213" t="s">
        <v>520</v>
      </c>
      <c r="P213" t="s">
        <v>520</v>
      </c>
      <c r="Q213">
        <v>1</v>
      </c>
      <c r="X213">
        <v>0.32</v>
      </c>
      <c r="Y213">
        <v>0</v>
      </c>
      <c r="Z213">
        <v>0.95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133</v>
      </c>
      <c r="AG213">
        <v>0.4</v>
      </c>
      <c r="AH213">
        <v>2</v>
      </c>
      <c r="AI213">
        <v>36405421</v>
      </c>
      <c r="AJ213">
        <v>220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ROW(Source!A239)</f>
        <v>239</v>
      </c>
      <c r="B214">
        <v>36405429</v>
      </c>
      <c r="C214">
        <v>36405417</v>
      </c>
      <c r="D214">
        <v>29174913</v>
      </c>
      <c r="E214">
        <v>1</v>
      </c>
      <c r="F214">
        <v>1</v>
      </c>
      <c r="G214">
        <v>1</v>
      </c>
      <c r="H214">
        <v>2</v>
      </c>
      <c r="I214" t="s">
        <v>531</v>
      </c>
      <c r="J214" t="s">
        <v>532</v>
      </c>
      <c r="K214" t="s">
        <v>533</v>
      </c>
      <c r="L214">
        <v>1368</v>
      </c>
      <c r="N214">
        <v>1011</v>
      </c>
      <c r="O214" t="s">
        <v>520</v>
      </c>
      <c r="P214" t="s">
        <v>520</v>
      </c>
      <c r="Q214">
        <v>1</v>
      </c>
      <c r="X214">
        <v>0.26</v>
      </c>
      <c r="Y214">
        <v>0</v>
      </c>
      <c r="Z214">
        <v>87.17</v>
      </c>
      <c r="AA214">
        <v>11.6</v>
      </c>
      <c r="AB214">
        <v>0</v>
      </c>
      <c r="AC214">
        <v>0</v>
      </c>
      <c r="AD214">
        <v>1</v>
      </c>
      <c r="AE214">
        <v>0</v>
      </c>
      <c r="AF214" t="s">
        <v>133</v>
      </c>
      <c r="AG214">
        <v>0.32500000000000001</v>
      </c>
      <c r="AH214">
        <v>2</v>
      </c>
      <c r="AI214">
        <v>36405422</v>
      </c>
      <c r="AJ214">
        <v>221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ROW(Source!A239)</f>
        <v>239</v>
      </c>
      <c r="B215">
        <v>36405430</v>
      </c>
      <c r="C215">
        <v>36405417</v>
      </c>
      <c r="D215">
        <v>29109162</v>
      </c>
      <c r="E215">
        <v>1</v>
      </c>
      <c r="F215">
        <v>1</v>
      </c>
      <c r="G215">
        <v>1</v>
      </c>
      <c r="H215">
        <v>3</v>
      </c>
      <c r="I215" t="s">
        <v>564</v>
      </c>
      <c r="J215" t="s">
        <v>565</v>
      </c>
      <c r="K215" t="s">
        <v>566</v>
      </c>
      <c r="L215">
        <v>1327</v>
      </c>
      <c r="N215">
        <v>1005</v>
      </c>
      <c r="O215" t="s">
        <v>155</v>
      </c>
      <c r="P215" t="s">
        <v>155</v>
      </c>
      <c r="Q215">
        <v>1</v>
      </c>
      <c r="X215">
        <v>21</v>
      </c>
      <c r="Y215">
        <v>5.71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3</v>
      </c>
      <c r="AG215">
        <v>21</v>
      </c>
      <c r="AH215">
        <v>2</v>
      </c>
      <c r="AI215">
        <v>36405423</v>
      </c>
      <c r="AJ215">
        <v>222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ROW(Source!A239)</f>
        <v>239</v>
      </c>
      <c r="B216">
        <v>36405431</v>
      </c>
      <c r="C216">
        <v>36405417</v>
      </c>
      <c r="D216">
        <v>29131086</v>
      </c>
      <c r="E216">
        <v>1</v>
      </c>
      <c r="F216">
        <v>1</v>
      </c>
      <c r="G216">
        <v>1</v>
      </c>
      <c r="H216">
        <v>3</v>
      </c>
      <c r="I216" t="s">
        <v>567</v>
      </c>
      <c r="J216" t="s">
        <v>568</v>
      </c>
      <c r="K216" t="s">
        <v>569</v>
      </c>
      <c r="L216">
        <v>1339</v>
      </c>
      <c r="N216">
        <v>1007</v>
      </c>
      <c r="O216" t="s">
        <v>570</v>
      </c>
      <c r="P216" t="s">
        <v>570</v>
      </c>
      <c r="Q216">
        <v>1</v>
      </c>
      <c r="X216">
        <v>0.82</v>
      </c>
      <c r="Y216">
        <v>1970.01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0.82</v>
      </c>
      <c r="AH216">
        <v>2</v>
      </c>
      <c r="AI216">
        <v>36405424</v>
      </c>
      <c r="AJ216">
        <v>223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ROW(Source!A240)</f>
        <v>240</v>
      </c>
      <c r="B217">
        <v>36405441</v>
      </c>
      <c r="C217">
        <v>36405432</v>
      </c>
      <c r="D217">
        <v>18407150</v>
      </c>
      <c r="E217">
        <v>1</v>
      </c>
      <c r="F217">
        <v>1</v>
      </c>
      <c r="G217">
        <v>1</v>
      </c>
      <c r="H217">
        <v>1</v>
      </c>
      <c r="I217" t="s">
        <v>529</v>
      </c>
      <c r="J217" t="s">
        <v>3</v>
      </c>
      <c r="K217" t="s">
        <v>530</v>
      </c>
      <c r="L217">
        <v>1369</v>
      </c>
      <c r="N217">
        <v>1013</v>
      </c>
      <c r="O217" t="s">
        <v>514</v>
      </c>
      <c r="P217" t="s">
        <v>514</v>
      </c>
      <c r="Q217">
        <v>1</v>
      </c>
      <c r="X217">
        <v>60.72</v>
      </c>
      <c r="Y217">
        <v>0</v>
      </c>
      <c r="Z217">
        <v>0</v>
      </c>
      <c r="AA217">
        <v>0</v>
      </c>
      <c r="AB217">
        <v>272.45</v>
      </c>
      <c r="AC217">
        <v>0</v>
      </c>
      <c r="AD217">
        <v>1</v>
      </c>
      <c r="AE217">
        <v>1</v>
      </c>
      <c r="AF217" t="s">
        <v>134</v>
      </c>
      <c r="AG217">
        <v>69.827999999999989</v>
      </c>
      <c r="AH217">
        <v>2</v>
      </c>
      <c r="AI217">
        <v>36405433</v>
      </c>
      <c r="AJ217">
        <v>224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ROW(Source!A240)</f>
        <v>240</v>
      </c>
      <c r="B218">
        <v>36405442</v>
      </c>
      <c r="C218">
        <v>36405432</v>
      </c>
      <c r="D218">
        <v>121548</v>
      </c>
      <c r="E218">
        <v>1</v>
      </c>
      <c r="F218">
        <v>1</v>
      </c>
      <c r="G218">
        <v>1</v>
      </c>
      <c r="H218">
        <v>1</v>
      </c>
      <c r="I218" t="s">
        <v>35</v>
      </c>
      <c r="J218" t="s">
        <v>3</v>
      </c>
      <c r="K218" t="s">
        <v>515</v>
      </c>
      <c r="L218">
        <v>608254</v>
      </c>
      <c r="N218">
        <v>1013</v>
      </c>
      <c r="O218" t="s">
        <v>516</v>
      </c>
      <c r="P218" t="s">
        <v>516</v>
      </c>
      <c r="Q218">
        <v>1</v>
      </c>
      <c r="X218">
        <v>0.57999999999999996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2</v>
      </c>
      <c r="AF218" t="s">
        <v>133</v>
      </c>
      <c r="AG218">
        <v>0.72499999999999998</v>
      </c>
      <c r="AH218">
        <v>2</v>
      </c>
      <c r="AI218">
        <v>36405434</v>
      </c>
      <c r="AJ218">
        <v>225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ROW(Source!A240)</f>
        <v>240</v>
      </c>
      <c r="B219">
        <v>36405443</v>
      </c>
      <c r="C219">
        <v>36405432</v>
      </c>
      <c r="D219">
        <v>29172556</v>
      </c>
      <c r="E219">
        <v>1</v>
      </c>
      <c r="F219">
        <v>1</v>
      </c>
      <c r="G219">
        <v>1</v>
      </c>
      <c r="H219">
        <v>2</v>
      </c>
      <c r="I219" t="s">
        <v>517</v>
      </c>
      <c r="J219" t="s">
        <v>518</v>
      </c>
      <c r="K219" t="s">
        <v>519</v>
      </c>
      <c r="L219">
        <v>1368</v>
      </c>
      <c r="N219">
        <v>1011</v>
      </c>
      <c r="O219" t="s">
        <v>520</v>
      </c>
      <c r="P219" t="s">
        <v>520</v>
      </c>
      <c r="Q219">
        <v>1</v>
      </c>
      <c r="X219">
        <v>0.57999999999999996</v>
      </c>
      <c r="Y219">
        <v>0</v>
      </c>
      <c r="Z219">
        <v>31.26</v>
      </c>
      <c r="AA219">
        <v>13.5</v>
      </c>
      <c r="AB219">
        <v>0</v>
      </c>
      <c r="AC219">
        <v>0</v>
      </c>
      <c r="AD219">
        <v>1</v>
      </c>
      <c r="AE219">
        <v>0</v>
      </c>
      <c r="AF219" t="s">
        <v>133</v>
      </c>
      <c r="AG219">
        <v>0.72499999999999998</v>
      </c>
      <c r="AH219">
        <v>2</v>
      </c>
      <c r="AI219">
        <v>36405435</v>
      </c>
      <c r="AJ219">
        <v>226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ROW(Source!A240)</f>
        <v>240</v>
      </c>
      <c r="B220">
        <v>36405444</v>
      </c>
      <c r="C220">
        <v>36405432</v>
      </c>
      <c r="D220">
        <v>29174591</v>
      </c>
      <c r="E220">
        <v>1</v>
      </c>
      <c r="F220">
        <v>1</v>
      </c>
      <c r="G220">
        <v>1</v>
      </c>
      <c r="H220">
        <v>2</v>
      </c>
      <c r="I220" t="s">
        <v>542</v>
      </c>
      <c r="J220" t="s">
        <v>543</v>
      </c>
      <c r="K220" t="s">
        <v>544</v>
      </c>
      <c r="L220">
        <v>1368</v>
      </c>
      <c r="N220">
        <v>1011</v>
      </c>
      <c r="O220" t="s">
        <v>520</v>
      </c>
      <c r="P220" t="s">
        <v>520</v>
      </c>
      <c r="Q220">
        <v>1</v>
      </c>
      <c r="X220">
        <v>0.82</v>
      </c>
      <c r="Y220">
        <v>0</v>
      </c>
      <c r="Z220">
        <v>0.95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133</v>
      </c>
      <c r="AG220">
        <v>1.0249999999999999</v>
      </c>
      <c r="AH220">
        <v>2</v>
      </c>
      <c r="AI220">
        <v>36405436</v>
      </c>
      <c r="AJ220">
        <v>227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ROW(Source!A240)</f>
        <v>240</v>
      </c>
      <c r="B221">
        <v>36405445</v>
      </c>
      <c r="C221">
        <v>36405432</v>
      </c>
      <c r="D221">
        <v>29174661</v>
      </c>
      <c r="E221">
        <v>1</v>
      </c>
      <c r="F221">
        <v>1</v>
      </c>
      <c r="G221">
        <v>1</v>
      </c>
      <c r="H221">
        <v>2</v>
      </c>
      <c r="I221" t="s">
        <v>571</v>
      </c>
      <c r="J221" t="s">
        <v>572</v>
      </c>
      <c r="K221" t="s">
        <v>573</v>
      </c>
      <c r="L221">
        <v>1368</v>
      </c>
      <c r="N221">
        <v>1011</v>
      </c>
      <c r="O221" t="s">
        <v>520</v>
      </c>
      <c r="P221" t="s">
        <v>520</v>
      </c>
      <c r="Q221">
        <v>1</v>
      </c>
      <c r="X221">
        <v>2.7</v>
      </c>
      <c r="Y221">
        <v>0</v>
      </c>
      <c r="Z221">
        <v>2.09</v>
      </c>
      <c r="AA221">
        <v>0</v>
      </c>
      <c r="AB221">
        <v>0</v>
      </c>
      <c r="AC221">
        <v>0</v>
      </c>
      <c r="AD221">
        <v>1</v>
      </c>
      <c r="AE221">
        <v>0</v>
      </c>
      <c r="AF221" t="s">
        <v>133</v>
      </c>
      <c r="AG221">
        <v>3.375</v>
      </c>
      <c r="AH221">
        <v>2</v>
      </c>
      <c r="AI221">
        <v>36405437</v>
      </c>
      <c r="AJ221">
        <v>228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ROW(Source!A240)</f>
        <v>240</v>
      </c>
      <c r="B222">
        <v>36405446</v>
      </c>
      <c r="C222">
        <v>36405432</v>
      </c>
      <c r="D222">
        <v>29174913</v>
      </c>
      <c r="E222">
        <v>1</v>
      </c>
      <c r="F222">
        <v>1</v>
      </c>
      <c r="G222">
        <v>1</v>
      </c>
      <c r="H222">
        <v>2</v>
      </c>
      <c r="I222" t="s">
        <v>531</v>
      </c>
      <c r="J222" t="s">
        <v>532</v>
      </c>
      <c r="K222" t="s">
        <v>533</v>
      </c>
      <c r="L222">
        <v>1368</v>
      </c>
      <c r="N222">
        <v>1011</v>
      </c>
      <c r="O222" t="s">
        <v>520</v>
      </c>
      <c r="P222" t="s">
        <v>520</v>
      </c>
      <c r="Q222">
        <v>1</v>
      </c>
      <c r="X222">
        <v>0.84</v>
      </c>
      <c r="Y222">
        <v>0</v>
      </c>
      <c r="Z222">
        <v>87.17</v>
      </c>
      <c r="AA222">
        <v>11.6</v>
      </c>
      <c r="AB222">
        <v>0</v>
      </c>
      <c r="AC222">
        <v>0</v>
      </c>
      <c r="AD222">
        <v>1</v>
      </c>
      <c r="AE222">
        <v>0</v>
      </c>
      <c r="AF222" t="s">
        <v>133</v>
      </c>
      <c r="AG222">
        <v>1.05</v>
      </c>
      <c r="AH222">
        <v>2</v>
      </c>
      <c r="AI222">
        <v>36405438</v>
      </c>
      <c r="AJ222">
        <v>229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ROW(Source!A240)</f>
        <v>240</v>
      </c>
      <c r="B223">
        <v>36405447</v>
      </c>
      <c r="C223">
        <v>36405432</v>
      </c>
      <c r="D223">
        <v>29114332</v>
      </c>
      <c r="E223">
        <v>1</v>
      </c>
      <c r="F223">
        <v>1</v>
      </c>
      <c r="G223">
        <v>1</v>
      </c>
      <c r="H223">
        <v>3</v>
      </c>
      <c r="I223" t="s">
        <v>556</v>
      </c>
      <c r="J223" t="s">
        <v>557</v>
      </c>
      <c r="K223" t="s">
        <v>558</v>
      </c>
      <c r="L223">
        <v>1348</v>
      </c>
      <c r="N223">
        <v>1009</v>
      </c>
      <c r="O223" t="s">
        <v>30</v>
      </c>
      <c r="P223" t="s">
        <v>30</v>
      </c>
      <c r="Q223">
        <v>1000</v>
      </c>
      <c r="X223">
        <v>1.23E-2</v>
      </c>
      <c r="Y223">
        <v>11978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1.23E-2</v>
      </c>
      <c r="AH223">
        <v>2</v>
      </c>
      <c r="AI223">
        <v>36405439</v>
      </c>
      <c r="AJ223">
        <v>230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ROW(Source!A240)</f>
        <v>240</v>
      </c>
      <c r="B224">
        <v>36405448</v>
      </c>
      <c r="C224">
        <v>36405432</v>
      </c>
      <c r="D224">
        <v>29130788</v>
      </c>
      <c r="E224">
        <v>1</v>
      </c>
      <c r="F224">
        <v>1</v>
      </c>
      <c r="G224">
        <v>1</v>
      </c>
      <c r="H224">
        <v>3</v>
      </c>
      <c r="I224" t="s">
        <v>574</v>
      </c>
      <c r="J224" t="s">
        <v>575</v>
      </c>
      <c r="K224" t="s">
        <v>576</v>
      </c>
      <c r="L224">
        <v>1339</v>
      </c>
      <c r="N224">
        <v>1007</v>
      </c>
      <c r="O224" t="s">
        <v>570</v>
      </c>
      <c r="P224" t="s">
        <v>570</v>
      </c>
      <c r="Q224">
        <v>1</v>
      </c>
      <c r="X224">
        <v>2.88</v>
      </c>
      <c r="Y224">
        <v>2156.0100000000002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2.88</v>
      </c>
      <c r="AH224">
        <v>2</v>
      </c>
      <c r="AI224">
        <v>36405440</v>
      </c>
      <c r="AJ224">
        <v>231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ROW(Source!A241)</f>
        <v>241</v>
      </c>
      <c r="B225">
        <v>36405457</v>
      </c>
      <c r="C225">
        <v>36405449</v>
      </c>
      <c r="D225">
        <v>18408291</v>
      </c>
      <c r="E225">
        <v>1</v>
      </c>
      <c r="F225">
        <v>1</v>
      </c>
      <c r="G225">
        <v>1</v>
      </c>
      <c r="H225">
        <v>1</v>
      </c>
      <c r="I225" t="s">
        <v>559</v>
      </c>
      <c r="J225" t="s">
        <v>3</v>
      </c>
      <c r="K225" t="s">
        <v>560</v>
      </c>
      <c r="L225">
        <v>1369</v>
      </c>
      <c r="N225">
        <v>1013</v>
      </c>
      <c r="O225" t="s">
        <v>514</v>
      </c>
      <c r="P225" t="s">
        <v>514</v>
      </c>
      <c r="Q225">
        <v>1</v>
      </c>
      <c r="X225">
        <v>31.26</v>
      </c>
      <c r="Y225">
        <v>0</v>
      </c>
      <c r="Z225">
        <v>0</v>
      </c>
      <c r="AA225">
        <v>0</v>
      </c>
      <c r="AB225">
        <v>8.17</v>
      </c>
      <c r="AC225">
        <v>0</v>
      </c>
      <c r="AD225">
        <v>1</v>
      </c>
      <c r="AE225">
        <v>1</v>
      </c>
      <c r="AF225" t="s">
        <v>134</v>
      </c>
      <c r="AG225">
        <v>35.948999999999998</v>
      </c>
      <c r="AH225">
        <v>2</v>
      </c>
      <c r="AI225">
        <v>36405450</v>
      </c>
      <c r="AJ225">
        <v>232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ROW(Source!A241)</f>
        <v>241</v>
      </c>
      <c r="B226">
        <v>36405458</v>
      </c>
      <c r="C226">
        <v>36405449</v>
      </c>
      <c r="D226">
        <v>121548</v>
      </c>
      <c r="E226">
        <v>1</v>
      </c>
      <c r="F226">
        <v>1</v>
      </c>
      <c r="G226">
        <v>1</v>
      </c>
      <c r="H226">
        <v>1</v>
      </c>
      <c r="I226" t="s">
        <v>35</v>
      </c>
      <c r="J226" t="s">
        <v>3</v>
      </c>
      <c r="K226" t="s">
        <v>515</v>
      </c>
      <c r="L226">
        <v>608254</v>
      </c>
      <c r="N226">
        <v>1013</v>
      </c>
      <c r="O226" t="s">
        <v>516</v>
      </c>
      <c r="P226" t="s">
        <v>516</v>
      </c>
      <c r="Q226">
        <v>1</v>
      </c>
      <c r="X226">
        <v>6.7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2</v>
      </c>
      <c r="AF226" t="s">
        <v>133</v>
      </c>
      <c r="AG226">
        <v>8.375</v>
      </c>
      <c r="AH226">
        <v>2</v>
      </c>
      <c r="AI226">
        <v>36405451</v>
      </c>
      <c r="AJ226">
        <v>233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ROW(Source!A241)</f>
        <v>241</v>
      </c>
      <c r="B227">
        <v>36405459</v>
      </c>
      <c r="C227">
        <v>36405449</v>
      </c>
      <c r="D227">
        <v>29172710</v>
      </c>
      <c r="E227">
        <v>1</v>
      </c>
      <c r="F227">
        <v>1</v>
      </c>
      <c r="G227">
        <v>1</v>
      </c>
      <c r="H227">
        <v>2</v>
      </c>
      <c r="I227" t="s">
        <v>523</v>
      </c>
      <c r="J227" t="s">
        <v>524</v>
      </c>
      <c r="K227" t="s">
        <v>525</v>
      </c>
      <c r="L227">
        <v>1368</v>
      </c>
      <c r="N227">
        <v>1011</v>
      </c>
      <c r="O227" t="s">
        <v>520</v>
      </c>
      <c r="P227" t="s">
        <v>520</v>
      </c>
      <c r="Q227">
        <v>1</v>
      </c>
      <c r="X227">
        <v>6.7</v>
      </c>
      <c r="Y227">
        <v>0</v>
      </c>
      <c r="Z227">
        <v>46.56</v>
      </c>
      <c r="AA227">
        <v>10.06</v>
      </c>
      <c r="AB227">
        <v>0</v>
      </c>
      <c r="AC227">
        <v>0</v>
      </c>
      <c r="AD227">
        <v>1</v>
      </c>
      <c r="AE227">
        <v>0</v>
      </c>
      <c r="AF227" t="s">
        <v>133</v>
      </c>
      <c r="AG227">
        <v>8.375</v>
      </c>
      <c r="AH227">
        <v>2</v>
      </c>
      <c r="AI227">
        <v>36405452</v>
      </c>
      <c r="AJ227">
        <v>234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ROW(Source!A241)</f>
        <v>241</v>
      </c>
      <c r="B228">
        <v>36405460</v>
      </c>
      <c r="C228">
        <v>36405449</v>
      </c>
      <c r="D228">
        <v>29173472</v>
      </c>
      <c r="E228">
        <v>1</v>
      </c>
      <c r="F228">
        <v>1</v>
      </c>
      <c r="G228">
        <v>1</v>
      </c>
      <c r="H228">
        <v>2</v>
      </c>
      <c r="I228" t="s">
        <v>577</v>
      </c>
      <c r="J228" t="s">
        <v>578</v>
      </c>
      <c r="K228" t="s">
        <v>579</v>
      </c>
      <c r="L228">
        <v>1368</v>
      </c>
      <c r="N228">
        <v>1011</v>
      </c>
      <c r="O228" t="s">
        <v>520</v>
      </c>
      <c r="P228" t="s">
        <v>520</v>
      </c>
      <c r="Q228">
        <v>1</v>
      </c>
      <c r="X228">
        <v>11</v>
      </c>
      <c r="Y228">
        <v>0</v>
      </c>
      <c r="Z228">
        <v>3</v>
      </c>
      <c r="AA228">
        <v>0</v>
      </c>
      <c r="AB228">
        <v>0</v>
      </c>
      <c r="AC228">
        <v>0</v>
      </c>
      <c r="AD228">
        <v>1</v>
      </c>
      <c r="AE228">
        <v>0</v>
      </c>
      <c r="AF228" t="s">
        <v>133</v>
      </c>
      <c r="AG228">
        <v>13.75</v>
      </c>
      <c r="AH228">
        <v>2</v>
      </c>
      <c r="AI228">
        <v>36405453</v>
      </c>
      <c r="AJ228">
        <v>235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ROW(Source!A241)</f>
        <v>241</v>
      </c>
      <c r="B229">
        <v>36405461</v>
      </c>
      <c r="C229">
        <v>36405449</v>
      </c>
      <c r="D229">
        <v>29174913</v>
      </c>
      <c r="E229">
        <v>1</v>
      </c>
      <c r="F229">
        <v>1</v>
      </c>
      <c r="G229">
        <v>1</v>
      </c>
      <c r="H229">
        <v>2</v>
      </c>
      <c r="I229" t="s">
        <v>531</v>
      </c>
      <c r="J229" t="s">
        <v>532</v>
      </c>
      <c r="K229" t="s">
        <v>533</v>
      </c>
      <c r="L229">
        <v>1368</v>
      </c>
      <c r="N229">
        <v>1011</v>
      </c>
      <c r="O229" t="s">
        <v>520</v>
      </c>
      <c r="P229" t="s">
        <v>520</v>
      </c>
      <c r="Q229">
        <v>1</v>
      </c>
      <c r="X229">
        <v>0.35</v>
      </c>
      <c r="Y229">
        <v>0</v>
      </c>
      <c r="Z229">
        <v>87.17</v>
      </c>
      <c r="AA229">
        <v>11.6</v>
      </c>
      <c r="AB229">
        <v>0</v>
      </c>
      <c r="AC229">
        <v>0</v>
      </c>
      <c r="AD229">
        <v>1</v>
      </c>
      <c r="AE229">
        <v>0</v>
      </c>
      <c r="AF229" t="s">
        <v>133</v>
      </c>
      <c r="AG229">
        <v>0.4375</v>
      </c>
      <c r="AH229">
        <v>2</v>
      </c>
      <c r="AI229">
        <v>36405454</v>
      </c>
      <c r="AJ229">
        <v>236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ROW(Source!A241)</f>
        <v>241</v>
      </c>
      <c r="B230">
        <v>36405462</v>
      </c>
      <c r="C230">
        <v>36405449</v>
      </c>
      <c r="D230">
        <v>29114687</v>
      </c>
      <c r="E230">
        <v>1</v>
      </c>
      <c r="F230">
        <v>1</v>
      </c>
      <c r="G230">
        <v>1</v>
      </c>
      <c r="H230">
        <v>3</v>
      </c>
      <c r="I230" t="s">
        <v>580</v>
      </c>
      <c r="J230" t="s">
        <v>581</v>
      </c>
      <c r="K230" t="s">
        <v>582</v>
      </c>
      <c r="L230">
        <v>1348</v>
      </c>
      <c r="N230">
        <v>1009</v>
      </c>
      <c r="O230" t="s">
        <v>30</v>
      </c>
      <c r="P230" t="s">
        <v>30</v>
      </c>
      <c r="Q230">
        <v>1000</v>
      </c>
      <c r="X230">
        <v>1.8E-3</v>
      </c>
      <c r="Y230">
        <v>16974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1.8E-3</v>
      </c>
      <c r="AH230">
        <v>2</v>
      </c>
      <c r="AI230">
        <v>36405455</v>
      </c>
      <c r="AJ230">
        <v>237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ROW(Source!A241)</f>
        <v>241</v>
      </c>
      <c r="B231">
        <v>36405463</v>
      </c>
      <c r="C231">
        <v>36405449</v>
      </c>
      <c r="D231">
        <v>29115292</v>
      </c>
      <c r="E231">
        <v>1</v>
      </c>
      <c r="F231">
        <v>1</v>
      </c>
      <c r="G231">
        <v>1</v>
      </c>
      <c r="H231">
        <v>3</v>
      </c>
      <c r="I231" t="s">
        <v>583</v>
      </c>
      <c r="J231" t="s">
        <v>584</v>
      </c>
      <c r="K231" t="s">
        <v>585</v>
      </c>
      <c r="L231">
        <v>1339</v>
      </c>
      <c r="N231">
        <v>1007</v>
      </c>
      <c r="O231" t="s">
        <v>570</v>
      </c>
      <c r="P231" t="s">
        <v>570</v>
      </c>
      <c r="Q231">
        <v>1</v>
      </c>
      <c r="X231">
        <v>1.24</v>
      </c>
      <c r="Y231">
        <v>4478.33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1.24</v>
      </c>
      <c r="AH231">
        <v>2</v>
      </c>
      <c r="AI231">
        <v>36405456</v>
      </c>
      <c r="AJ231">
        <v>238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ROW(Source!A242)</f>
        <v>242</v>
      </c>
      <c r="B232">
        <v>36405474</v>
      </c>
      <c r="C232">
        <v>36405464</v>
      </c>
      <c r="D232">
        <v>31427882</v>
      </c>
      <c r="E232">
        <v>1</v>
      </c>
      <c r="F232">
        <v>1</v>
      </c>
      <c r="G232">
        <v>1</v>
      </c>
      <c r="H232">
        <v>1</v>
      </c>
      <c r="I232" t="s">
        <v>586</v>
      </c>
      <c r="J232" t="s">
        <v>3</v>
      </c>
      <c r="K232" t="s">
        <v>587</v>
      </c>
      <c r="L232">
        <v>1369</v>
      </c>
      <c r="N232">
        <v>1013</v>
      </c>
      <c r="O232" t="s">
        <v>514</v>
      </c>
      <c r="P232" t="s">
        <v>514</v>
      </c>
      <c r="Q232">
        <v>1</v>
      </c>
      <c r="X232">
        <v>45.26</v>
      </c>
      <c r="Y232">
        <v>0</v>
      </c>
      <c r="Z232">
        <v>0</v>
      </c>
      <c r="AA232">
        <v>0</v>
      </c>
      <c r="AB232">
        <v>272.45</v>
      </c>
      <c r="AC232">
        <v>0</v>
      </c>
      <c r="AD232">
        <v>1</v>
      </c>
      <c r="AE232">
        <v>1</v>
      </c>
      <c r="AF232" t="s">
        <v>134</v>
      </c>
      <c r="AG232">
        <v>52.048999999999992</v>
      </c>
      <c r="AH232">
        <v>2</v>
      </c>
      <c r="AI232">
        <v>36405465</v>
      </c>
      <c r="AJ232">
        <v>239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ROW(Source!A242)</f>
        <v>242</v>
      </c>
      <c r="B233">
        <v>36405475</v>
      </c>
      <c r="C233">
        <v>36405464</v>
      </c>
      <c r="D233">
        <v>121548</v>
      </c>
      <c r="E233">
        <v>1</v>
      </c>
      <c r="F233">
        <v>1</v>
      </c>
      <c r="G233">
        <v>1</v>
      </c>
      <c r="H233">
        <v>1</v>
      </c>
      <c r="I233" t="s">
        <v>35</v>
      </c>
      <c r="J233" t="s">
        <v>3</v>
      </c>
      <c r="K233" t="s">
        <v>515</v>
      </c>
      <c r="L233">
        <v>608254</v>
      </c>
      <c r="N233">
        <v>1013</v>
      </c>
      <c r="O233" t="s">
        <v>516</v>
      </c>
      <c r="P233" t="s">
        <v>516</v>
      </c>
      <c r="Q233">
        <v>1</v>
      </c>
      <c r="X233">
        <v>0.04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2</v>
      </c>
      <c r="AF233" t="s">
        <v>133</v>
      </c>
      <c r="AG233">
        <v>0.05</v>
      </c>
      <c r="AH233">
        <v>2</v>
      </c>
      <c r="AI233">
        <v>36405466</v>
      </c>
      <c r="AJ233">
        <v>240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ROW(Source!A242)</f>
        <v>242</v>
      </c>
      <c r="B234">
        <v>36405476</v>
      </c>
      <c r="C234">
        <v>36405464</v>
      </c>
      <c r="D234">
        <v>35554737</v>
      </c>
      <c r="E234">
        <v>1</v>
      </c>
      <c r="F234">
        <v>1</v>
      </c>
      <c r="G234">
        <v>1</v>
      </c>
      <c r="H234">
        <v>2</v>
      </c>
      <c r="I234" t="s">
        <v>517</v>
      </c>
      <c r="J234" t="s">
        <v>588</v>
      </c>
      <c r="K234" t="s">
        <v>519</v>
      </c>
      <c r="L234">
        <v>1368</v>
      </c>
      <c r="N234">
        <v>1011</v>
      </c>
      <c r="O234" t="s">
        <v>520</v>
      </c>
      <c r="P234" t="s">
        <v>520</v>
      </c>
      <c r="Q234">
        <v>1</v>
      </c>
      <c r="X234">
        <v>0.04</v>
      </c>
      <c r="Y234">
        <v>0</v>
      </c>
      <c r="Z234">
        <v>31.26</v>
      </c>
      <c r="AA234">
        <v>13.5</v>
      </c>
      <c r="AB234">
        <v>0</v>
      </c>
      <c r="AC234">
        <v>0</v>
      </c>
      <c r="AD234">
        <v>1</v>
      </c>
      <c r="AE234">
        <v>0</v>
      </c>
      <c r="AF234" t="s">
        <v>133</v>
      </c>
      <c r="AG234">
        <v>0.05</v>
      </c>
      <c r="AH234">
        <v>2</v>
      </c>
      <c r="AI234">
        <v>36405467</v>
      </c>
      <c r="AJ234">
        <v>241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ROW(Source!A242)</f>
        <v>242</v>
      </c>
      <c r="B235">
        <v>36405477</v>
      </c>
      <c r="C235">
        <v>36405464</v>
      </c>
      <c r="D235">
        <v>35555025</v>
      </c>
      <c r="E235">
        <v>1</v>
      </c>
      <c r="F235">
        <v>1</v>
      </c>
      <c r="G235">
        <v>1</v>
      </c>
      <c r="H235">
        <v>2</v>
      </c>
      <c r="I235" t="s">
        <v>589</v>
      </c>
      <c r="J235" t="s">
        <v>590</v>
      </c>
      <c r="K235" t="s">
        <v>591</v>
      </c>
      <c r="L235">
        <v>1368</v>
      </c>
      <c r="N235">
        <v>1011</v>
      </c>
      <c r="O235" t="s">
        <v>520</v>
      </c>
      <c r="P235" t="s">
        <v>520</v>
      </c>
      <c r="Q235">
        <v>1</v>
      </c>
      <c r="X235">
        <v>1.35</v>
      </c>
      <c r="Y235">
        <v>0</v>
      </c>
      <c r="Z235">
        <v>2.7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133</v>
      </c>
      <c r="AG235">
        <v>1.6875</v>
      </c>
      <c r="AH235">
        <v>2</v>
      </c>
      <c r="AI235">
        <v>36405468</v>
      </c>
      <c r="AJ235">
        <v>242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ROW(Source!A242)</f>
        <v>242</v>
      </c>
      <c r="B236">
        <v>36405478</v>
      </c>
      <c r="C236">
        <v>36405464</v>
      </c>
      <c r="D236">
        <v>35555088</v>
      </c>
      <c r="E236">
        <v>1</v>
      </c>
      <c r="F236">
        <v>1</v>
      </c>
      <c r="G236">
        <v>1</v>
      </c>
      <c r="H236">
        <v>2</v>
      </c>
      <c r="I236" t="s">
        <v>531</v>
      </c>
      <c r="J236" t="s">
        <v>592</v>
      </c>
      <c r="K236" t="s">
        <v>533</v>
      </c>
      <c r="L236">
        <v>1368</v>
      </c>
      <c r="N236">
        <v>1011</v>
      </c>
      <c r="O236" t="s">
        <v>520</v>
      </c>
      <c r="P236" t="s">
        <v>520</v>
      </c>
      <c r="Q236">
        <v>1</v>
      </c>
      <c r="X236">
        <v>0.01</v>
      </c>
      <c r="Y236">
        <v>0</v>
      </c>
      <c r="Z236">
        <v>87.17</v>
      </c>
      <c r="AA236">
        <v>11.6</v>
      </c>
      <c r="AB236">
        <v>0</v>
      </c>
      <c r="AC236">
        <v>0</v>
      </c>
      <c r="AD236">
        <v>1</v>
      </c>
      <c r="AE236">
        <v>0</v>
      </c>
      <c r="AF236" t="s">
        <v>133</v>
      </c>
      <c r="AG236">
        <v>1.2500000000000001E-2</v>
      </c>
      <c r="AH236">
        <v>2</v>
      </c>
      <c r="AI236">
        <v>36405469</v>
      </c>
      <c r="AJ236">
        <v>243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ROW(Source!A242)</f>
        <v>242</v>
      </c>
      <c r="B237">
        <v>36405479</v>
      </c>
      <c r="C237">
        <v>36405464</v>
      </c>
      <c r="D237">
        <v>35552818</v>
      </c>
      <c r="E237">
        <v>1</v>
      </c>
      <c r="F237">
        <v>1</v>
      </c>
      <c r="G237">
        <v>1</v>
      </c>
      <c r="H237">
        <v>3</v>
      </c>
      <c r="I237" t="s">
        <v>593</v>
      </c>
      <c r="J237" t="s">
        <v>594</v>
      </c>
      <c r="K237" t="s">
        <v>595</v>
      </c>
      <c r="L237">
        <v>1308</v>
      </c>
      <c r="N237">
        <v>1003</v>
      </c>
      <c r="O237" t="s">
        <v>65</v>
      </c>
      <c r="P237" t="s">
        <v>65</v>
      </c>
      <c r="Q237">
        <v>100</v>
      </c>
      <c r="X237">
        <v>0.68</v>
      </c>
      <c r="Y237">
        <v>99.4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0.68</v>
      </c>
      <c r="AH237">
        <v>2</v>
      </c>
      <c r="AI237">
        <v>36405470</v>
      </c>
      <c r="AJ237">
        <v>244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ROW(Source!A242)</f>
        <v>242</v>
      </c>
      <c r="B238">
        <v>36405480</v>
      </c>
      <c r="C238">
        <v>36405464</v>
      </c>
      <c r="D238">
        <v>35554067</v>
      </c>
      <c r="E238">
        <v>1</v>
      </c>
      <c r="F238">
        <v>1</v>
      </c>
      <c r="G238">
        <v>1</v>
      </c>
      <c r="H238">
        <v>3</v>
      </c>
      <c r="I238" t="s">
        <v>205</v>
      </c>
      <c r="J238" t="s">
        <v>207</v>
      </c>
      <c r="K238" t="s">
        <v>206</v>
      </c>
      <c r="L238">
        <v>1327</v>
      </c>
      <c r="N238">
        <v>1005</v>
      </c>
      <c r="O238" t="s">
        <v>155</v>
      </c>
      <c r="P238" t="s">
        <v>155</v>
      </c>
      <c r="Q238">
        <v>1</v>
      </c>
      <c r="X238">
        <v>102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s">
        <v>3</v>
      </c>
      <c r="AG238">
        <v>102</v>
      </c>
      <c r="AH238">
        <v>2</v>
      </c>
      <c r="AI238">
        <v>36405471</v>
      </c>
      <c r="AJ238">
        <v>246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ROW(Source!A242)</f>
        <v>242</v>
      </c>
      <c r="B239">
        <v>36405481</v>
      </c>
      <c r="C239">
        <v>36405464</v>
      </c>
      <c r="D239">
        <v>35553389</v>
      </c>
      <c r="E239">
        <v>1</v>
      </c>
      <c r="F239">
        <v>1</v>
      </c>
      <c r="G239">
        <v>1</v>
      </c>
      <c r="H239">
        <v>3</v>
      </c>
      <c r="I239" t="s">
        <v>596</v>
      </c>
      <c r="J239" t="s">
        <v>597</v>
      </c>
      <c r="K239" t="s">
        <v>598</v>
      </c>
      <c r="L239">
        <v>1346</v>
      </c>
      <c r="N239">
        <v>1009</v>
      </c>
      <c r="O239" t="s">
        <v>160</v>
      </c>
      <c r="P239" t="s">
        <v>160</v>
      </c>
      <c r="Q239">
        <v>1</v>
      </c>
      <c r="X239">
        <v>27</v>
      </c>
      <c r="Y239">
        <v>26.71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27</v>
      </c>
      <c r="AH239">
        <v>2</v>
      </c>
      <c r="AI239">
        <v>36405472</v>
      </c>
      <c r="AJ239">
        <v>247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ROW(Source!A245)</f>
        <v>245</v>
      </c>
      <c r="B240">
        <v>36405497</v>
      </c>
      <c r="C240">
        <v>36405484</v>
      </c>
      <c r="D240">
        <v>18413230</v>
      </c>
      <c r="E240">
        <v>1</v>
      </c>
      <c r="F240">
        <v>1</v>
      </c>
      <c r="G240">
        <v>1</v>
      </c>
      <c r="H240">
        <v>1</v>
      </c>
      <c r="I240" t="s">
        <v>540</v>
      </c>
      <c r="J240" t="s">
        <v>3</v>
      </c>
      <c r="K240" t="s">
        <v>541</v>
      </c>
      <c r="L240">
        <v>1369</v>
      </c>
      <c r="N240">
        <v>1013</v>
      </c>
      <c r="O240" t="s">
        <v>514</v>
      </c>
      <c r="P240" t="s">
        <v>514</v>
      </c>
      <c r="Q240">
        <v>1</v>
      </c>
      <c r="X240">
        <v>6.66</v>
      </c>
      <c r="Y240">
        <v>0</v>
      </c>
      <c r="Z240">
        <v>0</v>
      </c>
      <c r="AA240">
        <v>0</v>
      </c>
      <c r="AB240">
        <v>9.18</v>
      </c>
      <c r="AC240">
        <v>0</v>
      </c>
      <c r="AD240">
        <v>1</v>
      </c>
      <c r="AE240">
        <v>1</v>
      </c>
      <c r="AF240" t="s">
        <v>134</v>
      </c>
      <c r="AG240">
        <v>7.6589999999999998</v>
      </c>
      <c r="AH240">
        <v>2</v>
      </c>
      <c r="AI240">
        <v>36405485</v>
      </c>
      <c r="AJ240">
        <v>248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ROW(Source!A245)</f>
        <v>245</v>
      </c>
      <c r="B241">
        <v>36405498</v>
      </c>
      <c r="C241">
        <v>36405484</v>
      </c>
      <c r="D241">
        <v>29173472</v>
      </c>
      <c r="E241">
        <v>1</v>
      </c>
      <c r="F241">
        <v>1</v>
      </c>
      <c r="G241">
        <v>1</v>
      </c>
      <c r="H241">
        <v>2</v>
      </c>
      <c r="I241" t="s">
        <v>577</v>
      </c>
      <c r="J241" t="s">
        <v>578</v>
      </c>
      <c r="K241" t="s">
        <v>579</v>
      </c>
      <c r="L241">
        <v>1368</v>
      </c>
      <c r="N241">
        <v>1011</v>
      </c>
      <c r="O241" t="s">
        <v>520</v>
      </c>
      <c r="P241" t="s">
        <v>520</v>
      </c>
      <c r="Q241">
        <v>1</v>
      </c>
      <c r="X241">
        <v>2.0099999999999998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133</v>
      </c>
      <c r="AG241">
        <v>2.5124999999999997</v>
      </c>
      <c r="AH241">
        <v>2</v>
      </c>
      <c r="AI241">
        <v>36405486</v>
      </c>
      <c r="AJ241">
        <v>249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ROW(Source!A245)</f>
        <v>245</v>
      </c>
      <c r="B242">
        <v>36405499</v>
      </c>
      <c r="C242">
        <v>36405484</v>
      </c>
      <c r="D242">
        <v>29174500</v>
      </c>
      <c r="E242">
        <v>1</v>
      </c>
      <c r="F242">
        <v>1</v>
      </c>
      <c r="G242">
        <v>1</v>
      </c>
      <c r="H242">
        <v>2</v>
      </c>
      <c r="I242" t="s">
        <v>599</v>
      </c>
      <c r="J242" t="s">
        <v>600</v>
      </c>
      <c r="K242" t="s">
        <v>601</v>
      </c>
      <c r="L242">
        <v>1368</v>
      </c>
      <c r="N242">
        <v>1011</v>
      </c>
      <c r="O242" t="s">
        <v>520</v>
      </c>
      <c r="P242" t="s">
        <v>520</v>
      </c>
      <c r="Q242">
        <v>1</v>
      </c>
      <c r="X242">
        <v>1.33</v>
      </c>
      <c r="Y242">
        <v>0</v>
      </c>
      <c r="Z242">
        <v>1.95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133</v>
      </c>
      <c r="AG242">
        <v>1.6625000000000001</v>
      </c>
      <c r="AH242">
        <v>2</v>
      </c>
      <c r="AI242">
        <v>36405487</v>
      </c>
      <c r="AJ242">
        <v>250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ROW(Source!A245)</f>
        <v>245</v>
      </c>
      <c r="B243">
        <v>36405500</v>
      </c>
      <c r="C243">
        <v>36405484</v>
      </c>
      <c r="D243">
        <v>29174913</v>
      </c>
      <c r="E243">
        <v>1</v>
      </c>
      <c r="F243">
        <v>1</v>
      </c>
      <c r="G243">
        <v>1</v>
      </c>
      <c r="H243">
        <v>2</v>
      </c>
      <c r="I243" t="s">
        <v>531</v>
      </c>
      <c r="J243" t="s">
        <v>532</v>
      </c>
      <c r="K243" t="s">
        <v>533</v>
      </c>
      <c r="L243">
        <v>1368</v>
      </c>
      <c r="N243">
        <v>1011</v>
      </c>
      <c r="O243" t="s">
        <v>520</v>
      </c>
      <c r="P243" t="s">
        <v>520</v>
      </c>
      <c r="Q243">
        <v>1</v>
      </c>
      <c r="X243">
        <v>0.03</v>
      </c>
      <c r="Y243">
        <v>0</v>
      </c>
      <c r="Z243">
        <v>87.17</v>
      </c>
      <c r="AA243">
        <v>11.6</v>
      </c>
      <c r="AB243">
        <v>0</v>
      </c>
      <c r="AC243">
        <v>0</v>
      </c>
      <c r="AD243">
        <v>1</v>
      </c>
      <c r="AE243">
        <v>0</v>
      </c>
      <c r="AF243" t="s">
        <v>133</v>
      </c>
      <c r="AG243">
        <v>3.7499999999999999E-2</v>
      </c>
      <c r="AH243">
        <v>2</v>
      </c>
      <c r="AI243">
        <v>36405488</v>
      </c>
      <c r="AJ243">
        <v>251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ROW(Source!A245)</f>
        <v>245</v>
      </c>
      <c r="B244">
        <v>36405501</v>
      </c>
      <c r="C244">
        <v>36405484</v>
      </c>
      <c r="D244">
        <v>29114471</v>
      </c>
      <c r="E244">
        <v>1</v>
      </c>
      <c r="F244">
        <v>1</v>
      </c>
      <c r="G244">
        <v>1</v>
      </c>
      <c r="H244">
        <v>3</v>
      </c>
      <c r="I244" t="s">
        <v>602</v>
      </c>
      <c r="J244" t="s">
        <v>603</v>
      </c>
      <c r="K244" t="s">
        <v>604</v>
      </c>
      <c r="L244">
        <v>1358</v>
      </c>
      <c r="N244">
        <v>1010</v>
      </c>
      <c r="O244" t="s">
        <v>605</v>
      </c>
      <c r="P244" t="s">
        <v>605</v>
      </c>
      <c r="Q244">
        <v>10</v>
      </c>
      <c r="X244">
        <v>26.3</v>
      </c>
      <c r="Y244">
        <v>1.6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26.3</v>
      </c>
      <c r="AH244">
        <v>2</v>
      </c>
      <c r="AI244">
        <v>36405489</v>
      </c>
      <c r="AJ244">
        <v>252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ROW(Source!A245)</f>
        <v>245</v>
      </c>
      <c r="B245">
        <v>36405502</v>
      </c>
      <c r="C245">
        <v>36405484</v>
      </c>
      <c r="D245">
        <v>29114305</v>
      </c>
      <c r="E245">
        <v>1</v>
      </c>
      <c r="F245">
        <v>1</v>
      </c>
      <c r="G245">
        <v>1</v>
      </c>
      <c r="H245">
        <v>3</v>
      </c>
      <c r="I245" t="s">
        <v>606</v>
      </c>
      <c r="J245" t="s">
        <v>607</v>
      </c>
      <c r="K245" t="s">
        <v>608</v>
      </c>
      <c r="L245">
        <v>1354</v>
      </c>
      <c r="N245">
        <v>1010</v>
      </c>
      <c r="O245" t="s">
        <v>237</v>
      </c>
      <c r="P245" t="s">
        <v>237</v>
      </c>
      <c r="Q245">
        <v>1</v>
      </c>
      <c r="X245">
        <v>263</v>
      </c>
      <c r="Y245">
        <v>0.12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263</v>
      </c>
      <c r="AH245">
        <v>2</v>
      </c>
      <c r="AI245">
        <v>36405490</v>
      </c>
      <c r="AJ245">
        <v>253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ROW(Source!A245)</f>
        <v>245</v>
      </c>
      <c r="B246">
        <v>36405503</v>
      </c>
      <c r="C246">
        <v>36405484</v>
      </c>
      <c r="D246">
        <v>29111012</v>
      </c>
      <c r="E246">
        <v>1</v>
      </c>
      <c r="F246">
        <v>1</v>
      </c>
      <c r="G246">
        <v>1</v>
      </c>
      <c r="H246">
        <v>3</v>
      </c>
      <c r="I246" t="s">
        <v>609</v>
      </c>
      <c r="J246" t="s">
        <v>610</v>
      </c>
      <c r="K246" t="s">
        <v>611</v>
      </c>
      <c r="L246">
        <v>1354</v>
      </c>
      <c r="N246">
        <v>1010</v>
      </c>
      <c r="O246" t="s">
        <v>237</v>
      </c>
      <c r="P246" t="s">
        <v>237</v>
      </c>
      <c r="Q246">
        <v>1</v>
      </c>
      <c r="X246">
        <v>7</v>
      </c>
      <c r="Y246">
        <v>1.29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7</v>
      </c>
      <c r="AH246">
        <v>2</v>
      </c>
      <c r="AI246">
        <v>36405491</v>
      </c>
      <c r="AJ246">
        <v>254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ROW(Source!A245)</f>
        <v>245</v>
      </c>
      <c r="B247">
        <v>36405504</v>
      </c>
      <c r="C247">
        <v>36405484</v>
      </c>
      <c r="D247">
        <v>29111013</v>
      </c>
      <c r="E247">
        <v>1</v>
      </c>
      <c r="F247">
        <v>1</v>
      </c>
      <c r="G247">
        <v>1</v>
      </c>
      <c r="H247">
        <v>3</v>
      </c>
      <c r="I247" t="s">
        <v>612</v>
      </c>
      <c r="J247" t="s">
        <v>613</v>
      </c>
      <c r="K247" t="s">
        <v>614</v>
      </c>
      <c r="L247">
        <v>1354</v>
      </c>
      <c r="N247">
        <v>1010</v>
      </c>
      <c r="O247" t="s">
        <v>237</v>
      </c>
      <c r="P247" t="s">
        <v>237</v>
      </c>
      <c r="Q247">
        <v>1</v>
      </c>
      <c r="X247">
        <v>7</v>
      </c>
      <c r="Y247">
        <v>1.29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7</v>
      </c>
      <c r="AH247">
        <v>2</v>
      </c>
      <c r="AI247">
        <v>36405492</v>
      </c>
      <c r="AJ247">
        <v>255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ROW(Source!A245)</f>
        <v>245</v>
      </c>
      <c r="B248">
        <v>36405505</v>
      </c>
      <c r="C248">
        <v>36405484</v>
      </c>
      <c r="D248">
        <v>29111016</v>
      </c>
      <c r="E248">
        <v>1</v>
      </c>
      <c r="F248">
        <v>1</v>
      </c>
      <c r="G248">
        <v>1</v>
      </c>
      <c r="H248">
        <v>3</v>
      </c>
      <c r="I248" t="s">
        <v>615</v>
      </c>
      <c r="J248" t="s">
        <v>616</v>
      </c>
      <c r="K248" t="s">
        <v>617</v>
      </c>
      <c r="L248">
        <v>1354</v>
      </c>
      <c r="N248">
        <v>1010</v>
      </c>
      <c r="O248" t="s">
        <v>237</v>
      </c>
      <c r="P248" t="s">
        <v>237</v>
      </c>
      <c r="Q248">
        <v>1</v>
      </c>
      <c r="X248">
        <v>40</v>
      </c>
      <c r="Y248">
        <v>1.29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40</v>
      </c>
      <c r="AH248">
        <v>2</v>
      </c>
      <c r="AI248">
        <v>36405493</v>
      </c>
      <c r="AJ248">
        <v>256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ROW(Source!A245)</f>
        <v>245</v>
      </c>
      <c r="B249">
        <v>36405506</v>
      </c>
      <c r="C249">
        <v>36405484</v>
      </c>
      <c r="D249">
        <v>29111019</v>
      </c>
      <c r="E249">
        <v>1</v>
      </c>
      <c r="F249">
        <v>1</v>
      </c>
      <c r="G249">
        <v>1</v>
      </c>
      <c r="H249">
        <v>3</v>
      </c>
      <c r="I249" t="s">
        <v>618</v>
      </c>
      <c r="J249" t="s">
        <v>619</v>
      </c>
      <c r="K249" t="s">
        <v>620</v>
      </c>
      <c r="L249">
        <v>1354</v>
      </c>
      <c r="N249">
        <v>1010</v>
      </c>
      <c r="O249" t="s">
        <v>237</v>
      </c>
      <c r="P249" t="s">
        <v>237</v>
      </c>
      <c r="Q249">
        <v>1</v>
      </c>
      <c r="X249">
        <v>8</v>
      </c>
      <c r="Y249">
        <v>0.63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8</v>
      </c>
      <c r="AH249">
        <v>2</v>
      </c>
      <c r="AI249">
        <v>36405494</v>
      </c>
      <c r="AJ249">
        <v>257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ROW(Source!A245)</f>
        <v>245</v>
      </c>
      <c r="B250">
        <v>36405507</v>
      </c>
      <c r="C250">
        <v>36405484</v>
      </c>
      <c r="D250">
        <v>29111018</v>
      </c>
      <c r="E250">
        <v>1</v>
      </c>
      <c r="F250">
        <v>1</v>
      </c>
      <c r="G250">
        <v>1</v>
      </c>
      <c r="H250">
        <v>3</v>
      </c>
      <c r="I250" t="s">
        <v>621</v>
      </c>
      <c r="J250" t="s">
        <v>622</v>
      </c>
      <c r="K250" t="s">
        <v>623</v>
      </c>
      <c r="L250">
        <v>1354</v>
      </c>
      <c r="N250">
        <v>1010</v>
      </c>
      <c r="O250" t="s">
        <v>237</v>
      </c>
      <c r="P250" t="s">
        <v>237</v>
      </c>
      <c r="Q250">
        <v>1</v>
      </c>
      <c r="X250">
        <v>8</v>
      </c>
      <c r="Y250">
        <v>0.63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8</v>
      </c>
      <c r="AH250">
        <v>2</v>
      </c>
      <c r="AI250">
        <v>36405495</v>
      </c>
      <c r="AJ250">
        <v>258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ROW(Source!A245)</f>
        <v>245</v>
      </c>
      <c r="B251">
        <v>36405508</v>
      </c>
      <c r="C251">
        <v>36405484</v>
      </c>
      <c r="D251">
        <v>29110997</v>
      </c>
      <c r="E251">
        <v>1</v>
      </c>
      <c r="F251">
        <v>1</v>
      </c>
      <c r="G251">
        <v>1</v>
      </c>
      <c r="H251">
        <v>3</v>
      </c>
      <c r="I251" t="s">
        <v>624</v>
      </c>
      <c r="J251" t="s">
        <v>625</v>
      </c>
      <c r="K251" t="s">
        <v>626</v>
      </c>
      <c r="L251">
        <v>1301</v>
      </c>
      <c r="N251">
        <v>1003</v>
      </c>
      <c r="O251" t="s">
        <v>142</v>
      </c>
      <c r="P251" t="s">
        <v>142</v>
      </c>
      <c r="Q251">
        <v>1</v>
      </c>
      <c r="X251">
        <v>101</v>
      </c>
      <c r="Y251">
        <v>12.3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101</v>
      </c>
      <c r="AH251">
        <v>2</v>
      </c>
      <c r="AI251">
        <v>36405496</v>
      </c>
      <c r="AJ251">
        <v>259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ROW(Source!A246)</f>
        <v>246</v>
      </c>
      <c r="B252">
        <v>36405529</v>
      </c>
      <c r="C252">
        <v>36405509</v>
      </c>
      <c r="D252">
        <v>18409850</v>
      </c>
      <c r="E252">
        <v>1</v>
      </c>
      <c r="F252">
        <v>1</v>
      </c>
      <c r="G252">
        <v>1</v>
      </c>
      <c r="H252">
        <v>1</v>
      </c>
      <c r="I252" t="s">
        <v>627</v>
      </c>
      <c r="J252" t="s">
        <v>3</v>
      </c>
      <c r="K252" t="s">
        <v>628</v>
      </c>
      <c r="L252">
        <v>1369</v>
      </c>
      <c r="N252">
        <v>1013</v>
      </c>
      <c r="O252" t="s">
        <v>514</v>
      </c>
      <c r="P252" t="s">
        <v>514</v>
      </c>
      <c r="Q252">
        <v>1</v>
      </c>
      <c r="X252">
        <v>89</v>
      </c>
      <c r="Y252">
        <v>0</v>
      </c>
      <c r="Z252">
        <v>0</v>
      </c>
      <c r="AA252">
        <v>0</v>
      </c>
      <c r="AB252">
        <v>9.07</v>
      </c>
      <c r="AC252">
        <v>0</v>
      </c>
      <c r="AD252">
        <v>1</v>
      </c>
      <c r="AE252">
        <v>1</v>
      </c>
      <c r="AF252" t="s">
        <v>134</v>
      </c>
      <c r="AG252">
        <v>102.35</v>
      </c>
      <c r="AH252">
        <v>2</v>
      </c>
      <c r="AI252">
        <v>36405510</v>
      </c>
      <c r="AJ252">
        <v>260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ROW(Source!A246)</f>
        <v>246</v>
      </c>
      <c r="B253">
        <v>36405530</v>
      </c>
      <c r="C253">
        <v>36405509</v>
      </c>
      <c r="D253">
        <v>29173472</v>
      </c>
      <c r="E253">
        <v>1</v>
      </c>
      <c r="F253">
        <v>1</v>
      </c>
      <c r="G253">
        <v>1</v>
      </c>
      <c r="H253">
        <v>2</v>
      </c>
      <c r="I253" t="s">
        <v>577</v>
      </c>
      <c r="J253" t="s">
        <v>578</v>
      </c>
      <c r="K253" t="s">
        <v>579</v>
      </c>
      <c r="L253">
        <v>1368</v>
      </c>
      <c r="N253">
        <v>1011</v>
      </c>
      <c r="O253" t="s">
        <v>520</v>
      </c>
      <c r="P253" t="s">
        <v>520</v>
      </c>
      <c r="Q253">
        <v>1</v>
      </c>
      <c r="X253">
        <v>2.16</v>
      </c>
      <c r="Y253">
        <v>0</v>
      </c>
      <c r="Z253">
        <v>3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133</v>
      </c>
      <c r="AG253">
        <v>2.7</v>
      </c>
      <c r="AH253">
        <v>2</v>
      </c>
      <c r="AI253">
        <v>36405511</v>
      </c>
      <c r="AJ253">
        <v>261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ROW(Source!A246)</f>
        <v>246</v>
      </c>
      <c r="B254">
        <v>36405531</v>
      </c>
      <c r="C254">
        <v>36405509</v>
      </c>
      <c r="D254">
        <v>29174538</v>
      </c>
      <c r="E254">
        <v>1</v>
      </c>
      <c r="F254">
        <v>1</v>
      </c>
      <c r="G254">
        <v>1</v>
      </c>
      <c r="H254">
        <v>2</v>
      </c>
      <c r="I254" t="s">
        <v>629</v>
      </c>
      <c r="J254" t="s">
        <v>630</v>
      </c>
      <c r="K254" t="s">
        <v>631</v>
      </c>
      <c r="L254">
        <v>1368</v>
      </c>
      <c r="N254">
        <v>1011</v>
      </c>
      <c r="O254" t="s">
        <v>520</v>
      </c>
      <c r="P254" t="s">
        <v>520</v>
      </c>
      <c r="Q254">
        <v>1</v>
      </c>
      <c r="X254">
        <v>0.47</v>
      </c>
      <c r="Y254">
        <v>0</v>
      </c>
      <c r="Z254">
        <v>33.590000000000003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133</v>
      </c>
      <c r="AG254">
        <v>0.58749999999999991</v>
      </c>
      <c r="AH254">
        <v>2</v>
      </c>
      <c r="AI254">
        <v>36405512</v>
      </c>
      <c r="AJ254">
        <v>262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ROW(Source!A246)</f>
        <v>246</v>
      </c>
      <c r="B255">
        <v>36405532</v>
      </c>
      <c r="C255">
        <v>36405509</v>
      </c>
      <c r="D255">
        <v>29174580</v>
      </c>
      <c r="E255">
        <v>1</v>
      </c>
      <c r="F255">
        <v>1</v>
      </c>
      <c r="G255">
        <v>1</v>
      </c>
      <c r="H255">
        <v>2</v>
      </c>
      <c r="I255" t="s">
        <v>632</v>
      </c>
      <c r="J255" t="s">
        <v>633</v>
      </c>
      <c r="K255" t="s">
        <v>634</v>
      </c>
      <c r="L255">
        <v>1368</v>
      </c>
      <c r="N255">
        <v>1011</v>
      </c>
      <c r="O255" t="s">
        <v>520</v>
      </c>
      <c r="P255" t="s">
        <v>520</v>
      </c>
      <c r="Q255">
        <v>1</v>
      </c>
      <c r="X255">
        <v>0.53</v>
      </c>
      <c r="Y255">
        <v>0</v>
      </c>
      <c r="Z255">
        <v>2.08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133</v>
      </c>
      <c r="AG255">
        <v>0.66250000000000009</v>
      </c>
      <c r="AH255">
        <v>2</v>
      </c>
      <c r="AI255">
        <v>36405513</v>
      </c>
      <c r="AJ255">
        <v>263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ROW(Source!A246)</f>
        <v>246</v>
      </c>
      <c r="B256">
        <v>36405533</v>
      </c>
      <c r="C256">
        <v>36405509</v>
      </c>
      <c r="D256">
        <v>29108656</v>
      </c>
      <c r="E256">
        <v>1</v>
      </c>
      <c r="F256">
        <v>1</v>
      </c>
      <c r="G256">
        <v>1</v>
      </c>
      <c r="H256">
        <v>3</v>
      </c>
      <c r="I256" t="s">
        <v>635</v>
      </c>
      <c r="J256" t="s">
        <v>636</v>
      </c>
      <c r="K256" t="s">
        <v>637</v>
      </c>
      <c r="L256">
        <v>1354</v>
      </c>
      <c r="N256">
        <v>1010</v>
      </c>
      <c r="O256" t="s">
        <v>237</v>
      </c>
      <c r="P256" t="s">
        <v>237</v>
      </c>
      <c r="Q256">
        <v>1</v>
      </c>
      <c r="X256">
        <v>7</v>
      </c>
      <c r="Y256">
        <v>13.87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7</v>
      </c>
      <c r="AH256">
        <v>2</v>
      </c>
      <c r="AI256">
        <v>36405514</v>
      </c>
      <c r="AJ256">
        <v>264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ROW(Source!A246)</f>
        <v>246</v>
      </c>
      <c r="B257">
        <v>36405534</v>
      </c>
      <c r="C257">
        <v>36405509</v>
      </c>
      <c r="D257">
        <v>29109354</v>
      </c>
      <c r="E257">
        <v>1</v>
      </c>
      <c r="F257">
        <v>1</v>
      </c>
      <c r="G257">
        <v>1</v>
      </c>
      <c r="H257">
        <v>3</v>
      </c>
      <c r="I257" t="s">
        <v>638</v>
      </c>
      <c r="J257" t="s">
        <v>639</v>
      </c>
      <c r="K257" t="s">
        <v>640</v>
      </c>
      <c r="L257">
        <v>1346</v>
      </c>
      <c r="N257">
        <v>1009</v>
      </c>
      <c r="O257" t="s">
        <v>160</v>
      </c>
      <c r="P257" t="s">
        <v>160</v>
      </c>
      <c r="Q257">
        <v>1</v>
      </c>
      <c r="X257">
        <v>10</v>
      </c>
      <c r="Y257">
        <v>46.72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3</v>
      </c>
      <c r="AG257">
        <v>10</v>
      </c>
      <c r="AH257">
        <v>2</v>
      </c>
      <c r="AI257">
        <v>36405515</v>
      </c>
      <c r="AJ257">
        <v>265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ROW(Source!A246)</f>
        <v>246</v>
      </c>
      <c r="B258">
        <v>36405535</v>
      </c>
      <c r="C258">
        <v>36405509</v>
      </c>
      <c r="D258">
        <v>29109414</v>
      </c>
      <c r="E258">
        <v>1</v>
      </c>
      <c r="F258">
        <v>1</v>
      </c>
      <c r="G258">
        <v>1</v>
      </c>
      <c r="H258">
        <v>3</v>
      </c>
      <c r="I258" t="s">
        <v>641</v>
      </c>
      <c r="J258" t="s">
        <v>642</v>
      </c>
      <c r="K258" t="s">
        <v>643</v>
      </c>
      <c r="L258">
        <v>1346</v>
      </c>
      <c r="N258">
        <v>1009</v>
      </c>
      <c r="O258" t="s">
        <v>160</v>
      </c>
      <c r="P258" t="s">
        <v>160</v>
      </c>
      <c r="Q258">
        <v>1</v>
      </c>
      <c r="X258">
        <v>119</v>
      </c>
      <c r="Y258">
        <v>1.58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119</v>
      </c>
      <c r="AH258">
        <v>2</v>
      </c>
      <c r="AI258">
        <v>36405516</v>
      </c>
      <c r="AJ258">
        <v>266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ROW(Source!A246)</f>
        <v>246</v>
      </c>
      <c r="B259">
        <v>36405536</v>
      </c>
      <c r="C259">
        <v>36405509</v>
      </c>
      <c r="D259">
        <v>29109781</v>
      </c>
      <c r="E259">
        <v>1</v>
      </c>
      <c r="F259">
        <v>1</v>
      </c>
      <c r="G259">
        <v>1</v>
      </c>
      <c r="H259">
        <v>3</v>
      </c>
      <c r="I259" t="s">
        <v>644</v>
      </c>
      <c r="J259" t="s">
        <v>645</v>
      </c>
      <c r="K259" t="s">
        <v>646</v>
      </c>
      <c r="L259">
        <v>1346</v>
      </c>
      <c r="N259">
        <v>1009</v>
      </c>
      <c r="O259" t="s">
        <v>160</v>
      </c>
      <c r="P259" t="s">
        <v>160</v>
      </c>
      <c r="Q259">
        <v>1</v>
      </c>
      <c r="X259">
        <v>9</v>
      </c>
      <c r="Y259">
        <v>11.12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9</v>
      </c>
      <c r="AH259">
        <v>2</v>
      </c>
      <c r="AI259">
        <v>36405517</v>
      </c>
      <c r="AJ259">
        <v>267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ROW(Source!A246)</f>
        <v>246</v>
      </c>
      <c r="B260">
        <v>36405537</v>
      </c>
      <c r="C260">
        <v>36405509</v>
      </c>
      <c r="D260">
        <v>29109782</v>
      </c>
      <c r="E260">
        <v>1</v>
      </c>
      <c r="F260">
        <v>1</v>
      </c>
      <c r="G260">
        <v>1</v>
      </c>
      <c r="H260">
        <v>3</v>
      </c>
      <c r="I260" t="s">
        <v>647</v>
      </c>
      <c r="J260" t="s">
        <v>648</v>
      </c>
      <c r="K260" t="s">
        <v>649</v>
      </c>
      <c r="L260">
        <v>1346</v>
      </c>
      <c r="N260">
        <v>1009</v>
      </c>
      <c r="O260" t="s">
        <v>160</v>
      </c>
      <c r="P260" t="s">
        <v>160</v>
      </c>
      <c r="Q260">
        <v>1</v>
      </c>
      <c r="X260">
        <v>85</v>
      </c>
      <c r="Y260">
        <v>4.3600000000000003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85</v>
      </c>
      <c r="AH260">
        <v>2</v>
      </c>
      <c r="AI260">
        <v>36405518</v>
      </c>
      <c r="AJ260">
        <v>268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ROW(Source!A246)</f>
        <v>246</v>
      </c>
      <c r="B261">
        <v>36405538</v>
      </c>
      <c r="C261">
        <v>36405509</v>
      </c>
      <c r="D261">
        <v>29110699</v>
      </c>
      <c r="E261">
        <v>1</v>
      </c>
      <c r="F261">
        <v>1</v>
      </c>
      <c r="G261">
        <v>1</v>
      </c>
      <c r="H261">
        <v>3</v>
      </c>
      <c r="I261" t="s">
        <v>650</v>
      </c>
      <c r="J261" t="s">
        <v>651</v>
      </c>
      <c r="K261" t="s">
        <v>652</v>
      </c>
      <c r="L261">
        <v>1301</v>
      </c>
      <c r="N261">
        <v>1003</v>
      </c>
      <c r="O261" t="s">
        <v>142</v>
      </c>
      <c r="P261" t="s">
        <v>142</v>
      </c>
      <c r="Q261">
        <v>1</v>
      </c>
      <c r="X261">
        <v>120</v>
      </c>
      <c r="Y261">
        <v>0.17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120</v>
      </c>
      <c r="AH261">
        <v>2</v>
      </c>
      <c r="AI261">
        <v>36405519</v>
      </c>
      <c r="AJ261">
        <v>269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ROW(Source!A246)</f>
        <v>246</v>
      </c>
      <c r="B262">
        <v>36405539</v>
      </c>
      <c r="C262">
        <v>36405509</v>
      </c>
      <c r="D262">
        <v>29110797</v>
      </c>
      <c r="E262">
        <v>1</v>
      </c>
      <c r="F262">
        <v>1</v>
      </c>
      <c r="G262">
        <v>1</v>
      </c>
      <c r="H262">
        <v>3</v>
      </c>
      <c r="I262" t="s">
        <v>653</v>
      </c>
      <c r="J262" t="s">
        <v>654</v>
      </c>
      <c r="K262" t="s">
        <v>655</v>
      </c>
      <c r="L262">
        <v>1301</v>
      </c>
      <c r="N262">
        <v>1003</v>
      </c>
      <c r="O262" t="s">
        <v>142</v>
      </c>
      <c r="P262" t="s">
        <v>142</v>
      </c>
      <c r="Q262">
        <v>1</v>
      </c>
      <c r="X262">
        <v>82</v>
      </c>
      <c r="Y262">
        <v>1.74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82</v>
      </c>
      <c r="AH262">
        <v>2</v>
      </c>
      <c r="AI262">
        <v>36405520</v>
      </c>
      <c r="AJ262">
        <v>270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ROW(Source!A246)</f>
        <v>246</v>
      </c>
      <c r="B263">
        <v>36405540</v>
      </c>
      <c r="C263">
        <v>36405509</v>
      </c>
      <c r="D263">
        <v>29110815</v>
      </c>
      <c r="E263">
        <v>1</v>
      </c>
      <c r="F263">
        <v>1</v>
      </c>
      <c r="G263">
        <v>1</v>
      </c>
      <c r="H263">
        <v>3</v>
      </c>
      <c r="I263" t="s">
        <v>656</v>
      </c>
      <c r="J263" t="s">
        <v>657</v>
      </c>
      <c r="K263" t="s">
        <v>658</v>
      </c>
      <c r="L263">
        <v>1301</v>
      </c>
      <c r="N263">
        <v>1003</v>
      </c>
      <c r="O263" t="s">
        <v>142</v>
      </c>
      <c r="P263" t="s">
        <v>142</v>
      </c>
      <c r="Q263">
        <v>1</v>
      </c>
      <c r="X263">
        <v>116</v>
      </c>
      <c r="Y263">
        <v>0.85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3</v>
      </c>
      <c r="AG263">
        <v>116</v>
      </c>
      <c r="AH263">
        <v>2</v>
      </c>
      <c r="AI263">
        <v>36405521</v>
      </c>
      <c r="AJ263">
        <v>271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ROW(Source!A246)</f>
        <v>246</v>
      </c>
      <c r="B264">
        <v>36405541</v>
      </c>
      <c r="C264">
        <v>36405509</v>
      </c>
      <c r="D264">
        <v>29111455</v>
      </c>
      <c r="E264">
        <v>1</v>
      </c>
      <c r="F264">
        <v>1</v>
      </c>
      <c r="G264">
        <v>1</v>
      </c>
      <c r="H264">
        <v>3</v>
      </c>
      <c r="I264" t="s">
        <v>659</v>
      </c>
      <c r="J264" t="s">
        <v>660</v>
      </c>
      <c r="K264" t="s">
        <v>661</v>
      </c>
      <c r="L264">
        <v>1327</v>
      </c>
      <c r="N264">
        <v>1005</v>
      </c>
      <c r="O264" t="s">
        <v>155</v>
      </c>
      <c r="P264" t="s">
        <v>155</v>
      </c>
      <c r="Q264">
        <v>1</v>
      </c>
      <c r="X264">
        <v>212</v>
      </c>
      <c r="Y264">
        <v>15.06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212</v>
      </c>
      <c r="AH264">
        <v>2</v>
      </c>
      <c r="AI264">
        <v>36405522</v>
      </c>
      <c r="AJ264">
        <v>272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ROW(Source!A246)</f>
        <v>246</v>
      </c>
      <c r="B265">
        <v>36405542</v>
      </c>
      <c r="C265">
        <v>36405509</v>
      </c>
      <c r="D265">
        <v>29114733</v>
      </c>
      <c r="E265">
        <v>1</v>
      </c>
      <c r="F265">
        <v>1</v>
      </c>
      <c r="G265">
        <v>1</v>
      </c>
      <c r="H265">
        <v>3</v>
      </c>
      <c r="I265" t="s">
        <v>662</v>
      </c>
      <c r="J265" t="s">
        <v>663</v>
      </c>
      <c r="K265" t="s">
        <v>664</v>
      </c>
      <c r="L265">
        <v>1354</v>
      </c>
      <c r="N265">
        <v>1010</v>
      </c>
      <c r="O265" t="s">
        <v>237</v>
      </c>
      <c r="P265" t="s">
        <v>237</v>
      </c>
      <c r="Q265">
        <v>1</v>
      </c>
      <c r="X265">
        <v>735</v>
      </c>
      <c r="Y265">
        <v>0.02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735</v>
      </c>
      <c r="AH265">
        <v>2</v>
      </c>
      <c r="AI265">
        <v>36405523</v>
      </c>
      <c r="AJ265">
        <v>273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ROW(Source!A246)</f>
        <v>246</v>
      </c>
      <c r="B266">
        <v>36405543</v>
      </c>
      <c r="C266">
        <v>36405509</v>
      </c>
      <c r="D266">
        <v>29114734</v>
      </c>
      <c r="E266">
        <v>1</v>
      </c>
      <c r="F266">
        <v>1</v>
      </c>
      <c r="G266">
        <v>1</v>
      </c>
      <c r="H266">
        <v>3</v>
      </c>
      <c r="I266" t="s">
        <v>665</v>
      </c>
      <c r="J266" t="s">
        <v>666</v>
      </c>
      <c r="K266" t="s">
        <v>667</v>
      </c>
      <c r="L266">
        <v>1354</v>
      </c>
      <c r="N266">
        <v>1010</v>
      </c>
      <c r="O266" t="s">
        <v>237</v>
      </c>
      <c r="P266" t="s">
        <v>237</v>
      </c>
      <c r="Q266">
        <v>1</v>
      </c>
      <c r="X266">
        <v>1855</v>
      </c>
      <c r="Y266">
        <v>0.03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1855</v>
      </c>
      <c r="AH266">
        <v>2</v>
      </c>
      <c r="AI266">
        <v>36405524</v>
      </c>
      <c r="AJ266">
        <v>274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ROW(Source!A246)</f>
        <v>246</v>
      </c>
      <c r="B267">
        <v>36405544</v>
      </c>
      <c r="C267">
        <v>36405509</v>
      </c>
      <c r="D267">
        <v>29114482</v>
      </c>
      <c r="E267">
        <v>1</v>
      </c>
      <c r="F267">
        <v>1</v>
      </c>
      <c r="G267">
        <v>1</v>
      </c>
      <c r="H267">
        <v>3</v>
      </c>
      <c r="I267" t="s">
        <v>668</v>
      </c>
      <c r="J267" t="s">
        <v>669</v>
      </c>
      <c r="K267" t="s">
        <v>670</v>
      </c>
      <c r="L267">
        <v>1354</v>
      </c>
      <c r="N267">
        <v>1010</v>
      </c>
      <c r="O267" t="s">
        <v>237</v>
      </c>
      <c r="P267" t="s">
        <v>237</v>
      </c>
      <c r="Q267">
        <v>1</v>
      </c>
      <c r="X267">
        <v>153</v>
      </c>
      <c r="Y267">
        <v>7.0000000000000007E-2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153</v>
      </c>
      <c r="AH267">
        <v>2</v>
      </c>
      <c r="AI267">
        <v>36405525</v>
      </c>
      <c r="AJ267">
        <v>275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ROW(Source!A246)</f>
        <v>246</v>
      </c>
      <c r="B268">
        <v>36405545</v>
      </c>
      <c r="C268">
        <v>36405509</v>
      </c>
      <c r="D268">
        <v>29129584</v>
      </c>
      <c r="E268">
        <v>1</v>
      </c>
      <c r="F268">
        <v>1</v>
      </c>
      <c r="G268">
        <v>1</v>
      </c>
      <c r="H268">
        <v>3</v>
      </c>
      <c r="I268" t="s">
        <v>671</v>
      </c>
      <c r="J268" t="s">
        <v>672</v>
      </c>
      <c r="K268" t="s">
        <v>673</v>
      </c>
      <c r="L268">
        <v>1301</v>
      </c>
      <c r="N268">
        <v>1003</v>
      </c>
      <c r="O268" t="s">
        <v>142</v>
      </c>
      <c r="P268" t="s">
        <v>142</v>
      </c>
      <c r="Q268">
        <v>1</v>
      </c>
      <c r="X268">
        <v>88</v>
      </c>
      <c r="Y268">
        <v>7.22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88</v>
      </c>
      <c r="AH268">
        <v>2</v>
      </c>
      <c r="AI268">
        <v>36405526</v>
      </c>
      <c r="AJ268">
        <v>276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ROW(Source!A246)</f>
        <v>246</v>
      </c>
      <c r="B269">
        <v>36405546</v>
      </c>
      <c r="C269">
        <v>36405509</v>
      </c>
      <c r="D269">
        <v>29129619</v>
      </c>
      <c r="E269">
        <v>1</v>
      </c>
      <c r="F269">
        <v>1</v>
      </c>
      <c r="G269">
        <v>1</v>
      </c>
      <c r="H269">
        <v>3</v>
      </c>
      <c r="I269" t="s">
        <v>674</v>
      </c>
      <c r="J269" t="s">
        <v>675</v>
      </c>
      <c r="K269" t="s">
        <v>676</v>
      </c>
      <c r="L269">
        <v>1301</v>
      </c>
      <c r="N269">
        <v>1003</v>
      </c>
      <c r="O269" t="s">
        <v>142</v>
      </c>
      <c r="P269" t="s">
        <v>142</v>
      </c>
      <c r="Q269">
        <v>1</v>
      </c>
      <c r="X269">
        <v>225</v>
      </c>
      <c r="Y269">
        <v>8.44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225</v>
      </c>
      <c r="AH269">
        <v>2</v>
      </c>
      <c r="AI269">
        <v>36405527</v>
      </c>
      <c r="AJ269">
        <v>277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ROW(Source!A246)</f>
        <v>246</v>
      </c>
      <c r="B270">
        <v>36405547</v>
      </c>
      <c r="C270">
        <v>36405509</v>
      </c>
      <c r="D270">
        <v>29129634</v>
      </c>
      <c r="E270">
        <v>1</v>
      </c>
      <c r="F270">
        <v>1</v>
      </c>
      <c r="G270">
        <v>1</v>
      </c>
      <c r="H270">
        <v>3</v>
      </c>
      <c r="I270" t="s">
        <v>677</v>
      </c>
      <c r="J270" t="s">
        <v>678</v>
      </c>
      <c r="K270" t="s">
        <v>679</v>
      </c>
      <c r="L270">
        <v>1301</v>
      </c>
      <c r="N270">
        <v>1003</v>
      </c>
      <c r="O270" t="s">
        <v>142</v>
      </c>
      <c r="P270" t="s">
        <v>142</v>
      </c>
      <c r="Q270">
        <v>1</v>
      </c>
      <c r="X270">
        <v>46</v>
      </c>
      <c r="Y270">
        <v>3.32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46</v>
      </c>
      <c r="AH270">
        <v>2</v>
      </c>
      <c r="AI270">
        <v>36405528</v>
      </c>
      <c r="AJ270">
        <v>278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ROW(Source!A247)</f>
        <v>247</v>
      </c>
      <c r="B271">
        <v>36405556</v>
      </c>
      <c r="C271">
        <v>36405548</v>
      </c>
      <c r="D271">
        <v>18410244</v>
      </c>
      <c r="E271">
        <v>1</v>
      </c>
      <c r="F271">
        <v>1</v>
      </c>
      <c r="G271">
        <v>1</v>
      </c>
      <c r="H271">
        <v>1</v>
      </c>
      <c r="I271" t="s">
        <v>680</v>
      </c>
      <c r="J271" t="s">
        <v>3</v>
      </c>
      <c r="K271" t="s">
        <v>681</v>
      </c>
      <c r="L271">
        <v>1369</v>
      </c>
      <c r="N271">
        <v>1013</v>
      </c>
      <c r="O271" t="s">
        <v>514</v>
      </c>
      <c r="P271" t="s">
        <v>514</v>
      </c>
      <c r="Q271">
        <v>1</v>
      </c>
      <c r="X271">
        <v>55.94</v>
      </c>
      <c r="Y271">
        <v>0</v>
      </c>
      <c r="Z271">
        <v>0</v>
      </c>
      <c r="AA271">
        <v>0</v>
      </c>
      <c r="AB271">
        <v>9.2899999999999991</v>
      </c>
      <c r="AC271">
        <v>0</v>
      </c>
      <c r="AD271">
        <v>1</v>
      </c>
      <c r="AE271">
        <v>1</v>
      </c>
      <c r="AF271" t="s">
        <v>134</v>
      </c>
      <c r="AG271">
        <v>64.330999999999989</v>
      </c>
      <c r="AH271">
        <v>2</v>
      </c>
      <c r="AI271">
        <v>36405549</v>
      </c>
      <c r="AJ271">
        <v>279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ROW(Source!A247)</f>
        <v>247</v>
      </c>
      <c r="B272">
        <v>36405557</v>
      </c>
      <c r="C272">
        <v>36405548</v>
      </c>
      <c r="D272">
        <v>121548</v>
      </c>
      <c r="E272">
        <v>1</v>
      </c>
      <c r="F272">
        <v>1</v>
      </c>
      <c r="G272">
        <v>1</v>
      </c>
      <c r="H272">
        <v>1</v>
      </c>
      <c r="I272" t="s">
        <v>35</v>
      </c>
      <c r="J272" t="s">
        <v>3</v>
      </c>
      <c r="K272" t="s">
        <v>515</v>
      </c>
      <c r="L272">
        <v>608254</v>
      </c>
      <c r="N272">
        <v>1013</v>
      </c>
      <c r="O272" t="s">
        <v>516</v>
      </c>
      <c r="P272" t="s">
        <v>516</v>
      </c>
      <c r="Q272">
        <v>1</v>
      </c>
      <c r="X272">
        <v>0.01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2</v>
      </c>
      <c r="AF272" t="s">
        <v>133</v>
      </c>
      <c r="AG272">
        <v>1.2500000000000001E-2</v>
      </c>
      <c r="AH272">
        <v>2</v>
      </c>
      <c r="AI272">
        <v>36405550</v>
      </c>
      <c r="AJ272">
        <v>280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ROW(Source!A247)</f>
        <v>247</v>
      </c>
      <c r="B273">
        <v>36405558</v>
      </c>
      <c r="C273">
        <v>36405548</v>
      </c>
      <c r="D273">
        <v>29172556</v>
      </c>
      <c r="E273">
        <v>1</v>
      </c>
      <c r="F273">
        <v>1</v>
      </c>
      <c r="G273">
        <v>1</v>
      </c>
      <c r="H273">
        <v>2</v>
      </c>
      <c r="I273" t="s">
        <v>517</v>
      </c>
      <c r="J273" t="s">
        <v>518</v>
      </c>
      <c r="K273" t="s">
        <v>519</v>
      </c>
      <c r="L273">
        <v>1368</v>
      </c>
      <c r="N273">
        <v>1011</v>
      </c>
      <c r="O273" t="s">
        <v>520</v>
      </c>
      <c r="P273" t="s">
        <v>520</v>
      </c>
      <c r="Q273">
        <v>1</v>
      </c>
      <c r="X273">
        <v>0.01</v>
      </c>
      <c r="Y273">
        <v>0</v>
      </c>
      <c r="Z273">
        <v>31.26</v>
      </c>
      <c r="AA273">
        <v>13.5</v>
      </c>
      <c r="AB273">
        <v>0</v>
      </c>
      <c r="AC273">
        <v>0</v>
      </c>
      <c r="AD273">
        <v>1</v>
      </c>
      <c r="AE273">
        <v>0</v>
      </c>
      <c r="AF273" t="s">
        <v>133</v>
      </c>
      <c r="AG273">
        <v>1.2500000000000001E-2</v>
      </c>
      <c r="AH273">
        <v>2</v>
      </c>
      <c r="AI273">
        <v>36405551</v>
      </c>
      <c r="AJ273">
        <v>281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ROW(Source!A247)</f>
        <v>247</v>
      </c>
      <c r="B274">
        <v>36405559</v>
      </c>
      <c r="C274">
        <v>36405548</v>
      </c>
      <c r="D274">
        <v>29174913</v>
      </c>
      <c r="E274">
        <v>1</v>
      </c>
      <c r="F274">
        <v>1</v>
      </c>
      <c r="G274">
        <v>1</v>
      </c>
      <c r="H274">
        <v>2</v>
      </c>
      <c r="I274" t="s">
        <v>531</v>
      </c>
      <c r="J274" t="s">
        <v>532</v>
      </c>
      <c r="K274" t="s">
        <v>533</v>
      </c>
      <c r="L274">
        <v>1368</v>
      </c>
      <c r="N274">
        <v>1011</v>
      </c>
      <c r="O274" t="s">
        <v>520</v>
      </c>
      <c r="P274" t="s">
        <v>520</v>
      </c>
      <c r="Q274">
        <v>1</v>
      </c>
      <c r="X274">
        <v>0.01</v>
      </c>
      <c r="Y274">
        <v>0</v>
      </c>
      <c r="Z274">
        <v>87.17</v>
      </c>
      <c r="AA274">
        <v>11.6</v>
      </c>
      <c r="AB274">
        <v>0</v>
      </c>
      <c r="AC274">
        <v>0</v>
      </c>
      <c r="AD274">
        <v>1</v>
      </c>
      <c r="AE274">
        <v>0</v>
      </c>
      <c r="AF274" t="s">
        <v>133</v>
      </c>
      <c r="AG274">
        <v>1.2500000000000001E-2</v>
      </c>
      <c r="AH274">
        <v>2</v>
      </c>
      <c r="AI274">
        <v>36405552</v>
      </c>
      <c r="AJ274">
        <v>282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ROW(Source!A247)</f>
        <v>247</v>
      </c>
      <c r="B275">
        <v>36405560</v>
      </c>
      <c r="C275">
        <v>36405548</v>
      </c>
      <c r="D275">
        <v>29109386</v>
      </c>
      <c r="E275">
        <v>1</v>
      </c>
      <c r="F275">
        <v>1</v>
      </c>
      <c r="G275">
        <v>1</v>
      </c>
      <c r="H275">
        <v>3</v>
      </c>
      <c r="I275" t="s">
        <v>682</v>
      </c>
      <c r="J275" t="s">
        <v>683</v>
      </c>
      <c r="K275" t="s">
        <v>684</v>
      </c>
      <c r="L275">
        <v>1348</v>
      </c>
      <c r="N275">
        <v>1009</v>
      </c>
      <c r="O275" t="s">
        <v>30</v>
      </c>
      <c r="P275" t="s">
        <v>30</v>
      </c>
      <c r="Q275">
        <v>1000</v>
      </c>
      <c r="X275">
        <v>3.4099999999999998E-2</v>
      </c>
      <c r="Y275">
        <v>11300.01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3.4099999999999998E-2</v>
      </c>
      <c r="AH275">
        <v>2</v>
      </c>
      <c r="AI275">
        <v>36405553</v>
      </c>
      <c r="AJ275">
        <v>283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ROW(Source!A247)</f>
        <v>247</v>
      </c>
      <c r="B276">
        <v>36405561</v>
      </c>
      <c r="C276">
        <v>36405548</v>
      </c>
      <c r="D276">
        <v>29107800</v>
      </c>
      <c r="E276">
        <v>1</v>
      </c>
      <c r="F276">
        <v>1</v>
      </c>
      <c r="G276">
        <v>1</v>
      </c>
      <c r="H276">
        <v>3</v>
      </c>
      <c r="I276" t="s">
        <v>545</v>
      </c>
      <c r="J276" t="s">
        <v>546</v>
      </c>
      <c r="K276" t="s">
        <v>547</v>
      </c>
      <c r="L276">
        <v>1346</v>
      </c>
      <c r="N276">
        <v>1009</v>
      </c>
      <c r="O276" t="s">
        <v>160</v>
      </c>
      <c r="P276" t="s">
        <v>160</v>
      </c>
      <c r="Q276">
        <v>1</v>
      </c>
      <c r="X276">
        <v>0.01</v>
      </c>
      <c r="Y276">
        <v>1.81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0.01</v>
      </c>
      <c r="AH276">
        <v>2</v>
      </c>
      <c r="AI276">
        <v>36405554</v>
      </c>
      <c r="AJ276">
        <v>284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ROW(Source!A247)</f>
        <v>247</v>
      </c>
      <c r="B277">
        <v>36405562</v>
      </c>
      <c r="C277">
        <v>36405548</v>
      </c>
      <c r="D277">
        <v>29109603</v>
      </c>
      <c r="E277">
        <v>1</v>
      </c>
      <c r="F277">
        <v>1</v>
      </c>
      <c r="G277">
        <v>1</v>
      </c>
      <c r="H277">
        <v>3</v>
      </c>
      <c r="I277" t="s">
        <v>685</v>
      </c>
      <c r="J277" t="s">
        <v>686</v>
      </c>
      <c r="K277" t="s">
        <v>687</v>
      </c>
      <c r="L277">
        <v>1327</v>
      </c>
      <c r="N277">
        <v>1005</v>
      </c>
      <c r="O277" t="s">
        <v>155</v>
      </c>
      <c r="P277" t="s">
        <v>155</v>
      </c>
      <c r="Q277">
        <v>1</v>
      </c>
      <c r="X277">
        <v>112</v>
      </c>
      <c r="Y277">
        <v>55.16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112</v>
      </c>
      <c r="AH277">
        <v>2</v>
      </c>
      <c r="AI277">
        <v>36405555</v>
      </c>
      <c r="AJ277">
        <v>285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ROW(Source!A248)</f>
        <v>248</v>
      </c>
      <c r="B278">
        <v>36405576</v>
      </c>
      <c r="C278">
        <v>36405563</v>
      </c>
      <c r="D278">
        <v>29364679</v>
      </c>
      <c r="E278">
        <v>1</v>
      </c>
      <c r="F278">
        <v>1</v>
      </c>
      <c r="G278">
        <v>1</v>
      </c>
      <c r="H278">
        <v>1</v>
      </c>
      <c r="I278" t="s">
        <v>688</v>
      </c>
      <c r="J278" t="s">
        <v>3</v>
      </c>
      <c r="K278" t="s">
        <v>689</v>
      </c>
      <c r="L278">
        <v>1369</v>
      </c>
      <c r="N278">
        <v>1013</v>
      </c>
      <c r="O278" t="s">
        <v>514</v>
      </c>
      <c r="P278" t="s">
        <v>514</v>
      </c>
      <c r="Q278">
        <v>1</v>
      </c>
      <c r="X278">
        <v>30.48</v>
      </c>
      <c r="Y278">
        <v>0</v>
      </c>
      <c r="Z278">
        <v>0</v>
      </c>
      <c r="AA278">
        <v>0</v>
      </c>
      <c r="AB278">
        <v>316.85000000000002</v>
      </c>
      <c r="AC278">
        <v>0</v>
      </c>
      <c r="AD278">
        <v>1</v>
      </c>
      <c r="AE278">
        <v>1</v>
      </c>
      <c r="AF278" t="s">
        <v>3</v>
      </c>
      <c r="AG278">
        <v>30.48</v>
      </c>
      <c r="AH278">
        <v>2</v>
      </c>
      <c r="AI278">
        <v>36405564</v>
      </c>
      <c r="AJ278">
        <v>286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ROW(Source!A248)</f>
        <v>248</v>
      </c>
      <c r="B279">
        <v>36405577</v>
      </c>
      <c r="C279">
        <v>36405563</v>
      </c>
      <c r="D279">
        <v>121548</v>
      </c>
      <c r="E279">
        <v>1</v>
      </c>
      <c r="F279">
        <v>1</v>
      </c>
      <c r="G279">
        <v>1</v>
      </c>
      <c r="H279">
        <v>1</v>
      </c>
      <c r="I279" t="s">
        <v>35</v>
      </c>
      <c r="J279" t="s">
        <v>3</v>
      </c>
      <c r="K279" t="s">
        <v>515</v>
      </c>
      <c r="L279">
        <v>608254</v>
      </c>
      <c r="N279">
        <v>1013</v>
      </c>
      <c r="O279" t="s">
        <v>516</v>
      </c>
      <c r="P279" t="s">
        <v>516</v>
      </c>
      <c r="Q279">
        <v>1</v>
      </c>
      <c r="X279">
        <v>0.03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2</v>
      </c>
      <c r="AF279" t="s">
        <v>3</v>
      </c>
      <c r="AG279">
        <v>0.03</v>
      </c>
      <c r="AH279">
        <v>2</v>
      </c>
      <c r="AI279">
        <v>36405565</v>
      </c>
      <c r="AJ279">
        <v>287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ROW(Source!A248)</f>
        <v>248</v>
      </c>
      <c r="B280">
        <v>36405578</v>
      </c>
      <c r="C280">
        <v>36405563</v>
      </c>
      <c r="D280">
        <v>29172362</v>
      </c>
      <c r="E280">
        <v>1</v>
      </c>
      <c r="F280">
        <v>1</v>
      </c>
      <c r="G280">
        <v>1</v>
      </c>
      <c r="H280">
        <v>2</v>
      </c>
      <c r="I280" t="s">
        <v>690</v>
      </c>
      <c r="J280" t="s">
        <v>691</v>
      </c>
      <c r="K280" t="s">
        <v>692</v>
      </c>
      <c r="L280">
        <v>1368</v>
      </c>
      <c r="N280">
        <v>1011</v>
      </c>
      <c r="O280" t="s">
        <v>520</v>
      </c>
      <c r="P280" t="s">
        <v>520</v>
      </c>
      <c r="Q280">
        <v>1</v>
      </c>
      <c r="X280">
        <v>0.03</v>
      </c>
      <c r="Y280">
        <v>0</v>
      </c>
      <c r="Z280">
        <v>134.65</v>
      </c>
      <c r="AA280">
        <v>13.5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0.03</v>
      </c>
      <c r="AH280">
        <v>2</v>
      </c>
      <c r="AI280">
        <v>36405566</v>
      </c>
      <c r="AJ280">
        <v>288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ROW(Source!A248)</f>
        <v>248</v>
      </c>
      <c r="B281">
        <v>36405579</v>
      </c>
      <c r="C281">
        <v>36405563</v>
      </c>
      <c r="D281">
        <v>29174913</v>
      </c>
      <c r="E281">
        <v>1</v>
      </c>
      <c r="F281">
        <v>1</v>
      </c>
      <c r="G281">
        <v>1</v>
      </c>
      <c r="H281">
        <v>2</v>
      </c>
      <c r="I281" t="s">
        <v>531</v>
      </c>
      <c r="J281" t="s">
        <v>532</v>
      </c>
      <c r="K281" t="s">
        <v>533</v>
      </c>
      <c r="L281">
        <v>1368</v>
      </c>
      <c r="N281">
        <v>1011</v>
      </c>
      <c r="O281" t="s">
        <v>520</v>
      </c>
      <c r="P281" t="s">
        <v>520</v>
      </c>
      <c r="Q281">
        <v>1</v>
      </c>
      <c r="X281">
        <v>0.02</v>
      </c>
      <c r="Y281">
        <v>0</v>
      </c>
      <c r="Z281">
        <v>87.17</v>
      </c>
      <c r="AA281">
        <v>11.6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0.02</v>
      </c>
      <c r="AH281">
        <v>2</v>
      </c>
      <c r="AI281">
        <v>36405567</v>
      </c>
      <c r="AJ281">
        <v>289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ROW(Source!A248)</f>
        <v>248</v>
      </c>
      <c r="B282">
        <v>36405580</v>
      </c>
      <c r="C282">
        <v>36405563</v>
      </c>
      <c r="D282">
        <v>29114246</v>
      </c>
      <c r="E282">
        <v>1</v>
      </c>
      <c r="F282">
        <v>1</v>
      </c>
      <c r="G282">
        <v>1</v>
      </c>
      <c r="H282">
        <v>3</v>
      </c>
      <c r="I282" t="s">
        <v>693</v>
      </c>
      <c r="J282" t="s">
        <v>694</v>
      </c>
      <c r="K282" t="s">
        <v>695</v>
      </c>
      <c r="L282">
        <v>1346</v>
      </c>
      <c r="N282">
        <v>1009</v>
      </c>
      <c r="O282" t="s">
        <v>160</v>
      </c>
      <c r="P282" t="s">
        <v>160</v>
      </c>
      <c r="Q282">
        <v>1</v>
      </c>
      <c r="X282">
        <v>1.5</v>
      </c>
      <c r="Y282">
        <v>9.0399999999999991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1.5</v>
      </c>
      <c r="AH282">
        <v>2</v>
      </c>
      <c r="AI282">
        <v>36405568</v>
      </c>
      <c r="AJ282">
        <v>290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ROW(Source!A248)</f>
        <v>248</v>
      </c>
      <c r="B283">
        <v>36405581</v>
      </c>
      <c r="C283">
        <v>36405563</v>
      </c>
      <c r="D283">
        <v>29110838</v>
      </c>
      <c r="E283">
        <v>1</v>
      </c>
      <c r="F283">
        <v>1</v>
      </c>
      <c r="G283">
        <v>1</v>
      </c>
      <c r="H283">
        <v>3</v>
      </c>
      <c r="I283" t="s">
        <v>696</v>
      </c>
      <c r="J283" t="s">
        <v>697</v>
      </c>
      <c r="K283" t="s">
        <v>698</v>
      </c>
      <c r="L283">
        <v>1346</v>
      </c>
      <c r="N283">
        <v>1009</v>
      </c>
      <c r="O283" t="s">
        <v>160</v>
      </c>
      <c r="P283" t="s">
        <v>160</v>
      </c>
      <c r="Q283">
        <v>1</v>
      </c>
      <c r="X283">
        <v>0.42</v>
      </c>
      <c r="Y283">
        <v>30.5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0.42</v>
      </c>
      <c r="AH283">
        <v>2</v>
      </c>
      <c r="AI283">
        <v>36405569</v>
      </c>
      <c r="AJ283">
        <v>291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ROW(Source!A248)</f>
        <v>248</v>
      </c>
      <c r="B284">
        <v>36405582</v>
      </c>
      <c r="C284">
        <v>36405563</v>
      </c>
      <c r="D284">
        <v>29149204</v>
      </c>
      <c r="E284">
        <v>1</v>
      </c>
      <c r="F284">
        <v>1</v>
      </c>
      <c r="G284">
        <v>1</v>
      </c>
      <c r="H284">
        <v>3</v>
      </c>
      <c r="I284" t="s">
        <v>699</v>
      </c>
      <c r="J284" t="s">
        <v>700</v>
      </c>
      <c r="K284" t="s">
        <v>701</v>
      </c>
      <c r="L284">
        <v>1348</v>
      </c>
      <c r="N284">
        <v>1009</v>
      </c>
      <c r="O284" t="s">
        <v>30</v>
      </c>
      <c r="P284" t="s">
        <v>30</v>
      </c>
      <c r="Q284">
        <v>1000</v>
      </c>
      <c r="X284">
        <v>3.15E-3</v>
      </c>
      <c r="Y284">
        <v>729.98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3.15E-3</v>
      </c>
      <c r="AH284">
        <v>2</v>
      </c>
      <c r="AI284">
        <v>36405570</v>
      </c>
      <c r="AJ284">
        <v>292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ROW(Source!A248)</f>
        <v>248</v>
      </c>
      <c r="B285">
        <v>36405583</v>
      </c>
      <c r="C285">
        <v>36405563</v>
      </c>
      <c r="D285">
        <v>29170678</v>
      </c>
      <c r="E285">
        <v>1</v>
      </c>
      <c r="F285">
        <v>1</v>
      </c>
      <c r="G285">
        <v>1</v>
      </c>
      <c r="H285">
        <v>3</v>
      </c>
      <c r="I285" t="s">
        <v>702</v>
      </c>
      <c r="J285" t="s">
        <v>703</v>
      </c>
      <c r="K285" t="s">
        <v>704</v>
      </c>
      <c r="L285">
        <v>1354</v>
      </c>
      <c r="N285">
        <v>1010</v>
      </c>
      <c r="O285" t="s">
        <v>237</v>
      </c>
      <c r="P285" t="s">
        <v>237</v>
      </c>
      <c r="Q285">
        <v>1</v>
      </c>
      <c r="X285">
        <v>102</v>
      </c>
      <c r="Y285">
        <v>0.28000000000000003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102</v>
      </c>
      <c r="AH285">
        <v>2</v>
      </c>
      <c r="AI285">
        <v>36405571</v>
      </c>
      <c r="AJ285">
        <v>295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ROW(Source!A248)</f>
        <v>248</v>
      </c>
      <c r="B286">
        <v>36405584</v>
      </c>
      <c r="C286">
        <v>36405563</v>
      </c>
      <c r="D286">
        <v>29171808</v>
      </c>
      <c r="E286">
        <v>1</v>
      </c>
      <c r="F286">
        <v>1</v>
      </c>
      <c r="G286">
        <v>1</v>
      </c>
      <c r="H286">
        <v>3</v>
      </c>
      <c r="I286" t="s">
        <v>705</v>
      </c>
      <c r="J286" t="s">
        <v>706</v>
      </c>
      <c r="K286" t="s">
        <v>707</v>
      </c>
      <c r="L286">
        <v>1374</v>
      </c>
      <c r="N286">
        <v>1013</v>
      </c>
      <c r="O286" t="s">
        <v>708</v>
      </c>
      <c r="P286" t="s">
        <v>708</v>
      </c>
      <c r="Q286">
        <v>1</v>
      </c>
      <c r="X286">
        <v>6.05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6.05</v>
      </c>
      <c r="AH286">
        <v>2</v>
      </c>
      <c r="AI286">
        <v>36405572</v>
      </c>
      <c r="AJ286">
        <v>296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ROW(Source!A251)</f>
        <v>251</v>
      </c>
      <c r="B287">
        <v>36405598</v>
      </c>
      <c r="C287">
        <v>36405588</v>
      </c>
      <c r="D287">
        <v>29364679</v>
      </c>
      <c r="E287">
        <v>1</v>
      </c>
      <c r="F287">
        <v>1</v>
      </c>
      <c r="G287">
        <v>1</v>
      </c>
      <c r="H287">
        <v>1</v>
      </c>
      <c r="I287" t="s">
        <v>688</v>
      </c>
      <c r="J287" t="s">
        <v>3</v>
      </c>
      <c r="K287" t="s">
        <v>689</v>
      </c>
      <c r="L287">
        <v>1369</v>
      </c>
      <c r="N287">
        <v>1013</v>
      </c>
      <c r="O287" t="s">
        <v>514</v>
      </c>
      <c r="P287" t="s">
        <v>514</v>
      </c>
      <c r="Q287">
        <v>1</v>
      </c>
      <c r="X287">
        <v>26.24</v>
      </c>
      <c r="Y287">
        <v>0</v>
      </c>
      <c r="Z287">
        <v>0</v>
      </c>
      <c r="AA287">
        <v>0</v>
      </c>
      <c r="AB287">
        <v>316.85000000000002</v>
      </c>
      <c r="AC287">
        <v>0</v>
      </c>
      <c r="AD287">
        <v>1</v>
      </c>
      <c r="AE287">
        <v>1</v>
      </c>
      <c r="AF287" t="s">
        <v>3</v>
      </c>
      <c r="AG287">
        <v>26.24</v>
      </c>
      <c r="AH287">
        <v>2</v>
      </c>
      <c r="AI287">
        <v>36405589</v>
      </c>
      <c r="AJ287">
        <v>297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ROW(Source!A251)</f>
        <v>251</v>
      </c>
      <c r="B288">
        <v>36405599</v>
      </c>
      <c r="C288">
        <v>36405588</v>
      </c>
      <c r="D288">
        <v>121548</v>
      </c>
      <c r="E288">
        <v>1</v>
      </c>
      <c r="F288">
        <v>1</v>
      </c>
      <c r="G288">
        <v>1</v>
      </c>
      <c r="H288">
        <v>1</v>
      </c>
      <c r="I288" t="s">
        <v>35</v>
      </c>
      <c r="J288" t="s">
        <v>3</v>
      </c>
      <c r="K288" t="s">
        <v>515</v>
      </c>
      <c r="L288">
        <v>608254</v>
      </c>
      <c r="N288">
        <v>1013</v>
      </c>
      <c r="O288" t="s">
        <v>516</v>
      </c>
      <c r="P288" t="s">
        <v>516</v>
      </c>
      <c r="Q288">
        <v>1</v>
      </c>
      <c r="X288">
        <v>0.03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2</v>
      </c>
      <c r="AF288" t="s">
        <v>3</v>
      </c>
      <c r="AG288">
        <v>0.03</v>
      </c>
      <c r="AH288">
        <v>2</v>
      </c>
      <c r="AI288">
        <v>36405590</v>
      </c>
      <c r="AJ288">
        <v>298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ROW(Source!A251)</f>
        <v>251</v>
      </c>
      <c r="B289">
        <v>36405600</v>
      </c>
      <c r="C289">
        <v>36405588</v>
      </c>
      <c r="D289">
        <v>29172362</v>
      </c>
      <c r="E289">
        <v>1</v>
      </c>
      <c r="F289">
        <v>1</v>
      </c>
      <c r="G289">
        <v>1</v>
      </c>
      <c r="H289">
        <v>2</v>
      </c>
      <c r="I289" t="s">
        <v>690</v>
      </c>
      <c r="J289" t="s">
        <v>691</v>
      </c>
      <c r="K289" t="s">
        <v>692</v>
      </c>
      <c r="L289">
        <v>1368</v>
      </c>
      <c r="N289">
        <v>1011</v>
      </c>
      <c r="O289" t="s">
        <v>520</v>
      </c>
      <c r="P289" t="s">
        <v>520</v>
      </c>
      <c r="Q289">
        <v>1</v>
      </c>
      <c r="X289">
        <v>0.03</v>
      </c>
      <c r="Y289">
        <v>0</v>
      </c>
      <c r="Z289">
        <v>134.65</v>
      </c>
      <c r="AA289">
        <v>13.5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0.03</v>
      </c>
      <c r="AH289">
        <v>2</v>
      </c>
      <c r="AI289">
        <v>36405591</v>
      </c>
      <c r="AJ289">
        <v>299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ROW(Source!A251)</f>
        <v>251</v>
      </c>
      <c r="B290">
        <v>36405601</v>
      </c>
      <c r="C290">
        <v>36405588</v>
      </c>
      <c r="D290">
        <v>29174913</v>
      </c>
      <c r="E290">
        <v>1</v>
      </c>
      <c r="F290">
        <v>1</v>
      </c>
      <c r="G290">
        <v>1</v>
      </c>
      <c r="H290">
        <v>2</v>
      </c>
      <c r="I290" t="s">
        <v>531</v>
      </c>
      <c r="J290" t="s">
        <v>532</v>
      </c>
      <c r="K290" t="s">
        <v>533</v>
      </c>
      <c r="L290">
        <v>1368</v>
      </c>
      <c r="N290">
        <v>1011</v>
      </c>
      <c r="O290" t="s">
        <v>520</v>
      </c>
      <c r="P290" t="s">
        <v>520</v>
      </c>
      <c r="Q290">
        <v>1</v>
      </c>
      <c r="X290">
        <v>0.02</v>
      </c>
      <c r="Y290">
        <v>0</v>
      </c>
      <c r="Z290">
        <v>87.17</v>
      </c>
      <c r="AA290">
        <v>11.6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0.02</v>
      </c>
      <c r="AH290">
        <v>2</v>
      </c>
      <c r="AI290">
        <v>36405592</v>
      </c>
      <c r="AJ290">
        <v>300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ROW(Source!A251)</f>
        <v>251</v>
      </c>
      <c r="B291">
        <v>36405602</v>
      </c>
      <c r="C291">
        <v>36405588</v>
      </c>
      <c r="D291">
        <v>29149204</v>
      </c>
      <c r="E291">
        <v>1</v>
      </c>
      <c r="F291">
        <v>1</v>
      </c>
      <c r="G291">
        <v>1</v>
      </c>
      <c r="H291">
        <v>3</v>
      </c>
      <c r="I291" t="s">
        <v>699</v>
      </c>
      <c r="J291" t="s">
        <v>700</v>
      </c>
      <c r="K291" t="s">
        <v>701</v>
      </c>
      <c r="L291">
        <v>1348</v>
      </c>
      <c r="N291">
        <v>1009</v>
      </c>
      <c r="O291" t="s">
        <v>30</v>
      </c>
      <c r="P291" t="s">
        <v>30</v>
      </c>
      <c r="Q291">
        <v>1000</v>
      </c>
      <c r="X291">
        <v>3.15E-3</v>
      </c>
      <c r="Y291">
        <v>729.98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3.15E-3</v>
      </c>
      <c r="AH291">
        <v>2</v>
      </c>
      <c r="AI291">
        <v>36405593</v>
      </c>
      <c r="AJ291">
        <v>301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ROW(Source!A251)</f>
        <v>251</v>
      </c>
      <c r="B292">
        <v>36405603</v>
      </c>
      <c r="C292">
        <v>36405588</v>
      </c>
      <c r="D292">
        <v>29170678</v>
      </c>
      <c r="E292">
        <v>1</v>
      </c>
      <c r="F292">
        <v>1</v>
      </c>
      <c r="G292">
        <v>1</v>
      </c>
      <c r="H292">
        <v>3</v>
      </c>
      <c r="I292" t="s">
        <v>702</v>
      </c>
      <c r="J292" t="s">
        <v>703</v>
      </c>
      <c r="K292" t="s">
        <v>704</v>
      </c>
      <c r="L292">
        <v>1354</v>
      </c>
      <c r="N292">
        <v>1010</v>
      </c>
      <c r="O292" t="s">
        <v>237</v>
      </c>
      <c r="P292" t="s">
        <v>237</v>
      </c>
      <c r="Q292">
        <v>1</v>
      </c>
      <c r="X292">
        <v>102</v>
      </c>
      <c r="Y292">
        <v>0.28000000000000003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102</v>
      </c>
      <c r="AH292">
        <v>2</v>
      </c>
      <c r="AI292">
        <v>36405594</v>
      </c>
      <c r="AJ292">
        <v>303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ROW(Source!A251)</f>
        <v>251</v>
      </c>
      <c r="B293">
        <v>36405604</v>
      </c>
      <c r="C293">
        <v>36405588</v>
      </c>
      <c r="D293">
        <v>29171808</v>
      </c>
      <c r="E293">
        <v>1</v>
      </c>
      <c r="F293">
        <v>1</v>
      </c>
      <c r="G293">
        <v>1</v>
      </c>
      <c r="H293">
        <v>3</v>
      </c>
      <c r="I293" t="s">
        <v>705</v>
      </c>
      <c r="J293" t="s">
        <v>706</v>
      </c>
      <c r="K293" t="s">
        <v>707</v>
      </c>
      <c r="L293">
        <v>1374</v>
      </c>
      <c r="N293">
        <v>1013</v>
      </c>
      <c r="O293" t="s">
        <v>708</v>
      </c>
      <c r="P293" t="s">
        <v>708</v>
      </c>
      <c r="Q293">
        <v>1</v>
      </c>
      <c r="X293">
        <v>5.21</v>
      </c>
      <c r="Y293">
        <v>1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5.21</v>
      </c>
      <c r="AH293">
        <v>2</v>
      </c>
      <c r="AI293">
        <v>36405595</v>
      </c>
      <c r="AJ293">
        <v>305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ROW(Source!A254)</f>
        <v>254</v>
      </c>
      <c r="B294">
        <v>36405628</v>
      </c>
      <c r="C294">
        <v>36405607</v>
      </c>
      <c r="D294">
        <v>18409850</v>
      </c>
      <c r="E294">
        <v>1</v>
      </c>
      <c r="F294">
        <v>1</v>
      </c>
      <c r="G294">
        <v>1</v>
      </c>
      <c r="H294">
        <v>1</v>
      </c>
      <c r="I294" t="s">
        <v>627</v>
      </c>
      <c r="J294" t="s">
        <v>3</v>
      </c>
      <c r="K294" t="s">
        <v>628</v>
      </c>
      <c r="L294">
        <v>1369</v>
      </c>
      <c r="N294">
        <v>1013</v>
      </c>
      <c r="O294" t="s">
        <v>514</v>
      </c>
      <c r="P294" t="s">
        <v>514</v>
      </c>
      <c r="Q294">
        <v>1</v>
      </c>
      <c r="X294">
        <v>97</v>
      </c>
      <c r="Y294">
        <v>0</v>
      </c>
      <c r="Z294">
        <v>0</v>
      </c>
      <c r="AA294">
        <v>0</v>
      </c>
      <c r="AB294">
        <v>289.7</v>
      </c>
      <c r="AC294">
        <v>0</v>
      </c>
      <c r="AD294">
        <v>1</v>
      </c>
      <c r="AE294">
        <v>1</v>
      </c>
      <c r="AF294" t="s">
        <v>134</v>
      </c>
      <c r="AG294">
        <v>111.55</v>
      </c>
      <c r="AH294">
        <v>2</v>
      </c>
      <c r="AI294">
        <v>36405608</v>
      </c>
      <c r="AJ294">
        <v>306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ROW(Source!A254)</f>
        <v>254</v>
      </c>
      <c r="B295">
        <v>36405629</v>
      </c>
      <c r="C295">
        <v>36405607</v>
      </c>
      <c r="D295">
        <v>29173472</v>
      </c>
      <c r="E295">
        <v>1</v>
      </c>
      <c r="F295">
        <v>1</v>
      </c>
      <c r="G295">
        <v>1</v>
      </c>
      <c r="H295">
        <v>2</v>
      </c>
      <c r="I295" t="s">
        <v>577</v>
      </c>
      <c r="J295" t="s">
        <v>578</v>
      </c>
      <c r="K295" t="s">
        <v>579</v>
      </c>
      <c r="L295">
        <v>1368</v>
      </c>
      <c r="N295">
        <v>1011</v>
      </c>
      <c r="O295" t="s">
        <v>520</v>
      </c>
      <c r="P295" t="s">
        <v>520</v>
      </c>
      <c r="Q295">
        <v>1</v>
      </c>
      <c r="X295">
        <v>2.2000000000000002</v>
      </c>
      <c r="Y295">
        <v>0</v>
      </c>
      <c r="Z295">
        <v>3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133</v>
      </c>
      <c r="AG295">
        <v>2.75</v>
      </c>
      <c r="AH295">
        <v>2</v>
      </c>
      <c r="AI295">
        <v>36405609</v>
      </c>
      <c r="AJ295">
        <v>307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ROW(Source!A254)</f>
        <v>254</v>
      </c>
      <c r="B296">
        <v>36405630</v>
      </c>
      <c r="C296">
        <v>36405607</v>
      </c>
      <c r="D296">
        <v>29174538</v>
      </c>
      <c r="E296">
        <v>1</v>
      </c>
      <c r="F296">
        <v>1</v>
      </c>
      <c r="G296">
        <v>1</v>
      </c>
      <c r="H296">
        <v>2</v>
      </c>
      <c r="I296" t="s">
        <v>629</v>
      </c>
      <c r="J296" t="s">
        <v>630</v>
      </c>
      <c r="K296" t="s">
        <v>631</v>
      </c>
      <c r="L296">
        <v>1368</v>
      </c>
      <c r="N296">
        <v>1011</v>
      </c>
      <c r="O296" t="s">
        <v>520</v>
      </c>
      <c r="P296" t="s">
        <v>520</v>
      </c>
      <c r="Q296">
        <v>1</v>
      </c>
      <c r="X296">
        <v>0.32</v>
      </c>
      <c r="Y296">
        <v>0</v>
      </c>
      <c r="Z296">
        <v>33.590000000000003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133</v>
      </c>
      <c r="AG296">
        <v>0.4</v>
      </c>
      <c r="AH296">
        <v>2</v>
      </c>
      <c r="AI296">
        <v>36405610</v>
      </c>
      <c r="AJ296">
        <v>308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ROW(Source!A254)</f>
        <v>254</v>
      </c>
      <c r="B297">
        <v>36405631</v>
      </c>
      <c r="C297">
        <v>36405607</v>
      </c>
      <c r="D297">
        <v>29174580</v>
      </c>
      <c r="E297">
        <v>1</v>
      </c>
      <c r="F297">
        <v>1</v>
      </c>
      <c r="G297">
        <v>1</v>
      </c>
      <c r="H297">
        <v>2</v>
      </c>
      <c r="I297" t="s">
        <v>632</v>
      </c>
      <c r="J297" t="s">
        <v>633</v>
      </c>
      <c r="K297" t="s">
        <v>634</v>
      </c>
      <c r="L297">
        <v>1368</v>
      </c>
      <c r="N297">
        <v>1011</v>
      </c>
      <c r="O297" t="s">
        <v>520</v>
      </c>
      <c r="P297" t="s">
        <v>520</v>
      </c>
      <c r="Q297">
        <v>1</v>
      </c>
      <c r="X297">
        <v>1.3</v>
      </c>
      <c r="Y297">
        <v>0</v>
      </c>
      <c r="Z297">
        <v>2.08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133</v>
      </c>
      <c r="AG297">
        <v>1.625</v>
      </c>
      <c r="AH297">
        <v>2</v>
      </c>
      <c r="AI297">
        <v>36405611</v>
      </c>
      <c r="AJ297">
        <v>309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ROW(Source!A254)</f>
        <v>254</v>
      </c>
      <c r="B298">
        <v>36405632</v>
      </c>
      <c r="C298">
        <v>36405607</v>
      </c>
      <c r="D298">
        <v>29109354</v>
      </c>
      <c r="E298">
        <v>1</v>
      </c>
      <c r="F298">
        <v>1</v>
      </c>
      <c r="G298">
        <v>1</v>
      </c>
      <c r="H298">
        <v>3</v>
      </c>
      <c r="I298" t="s">
        <v>638</v>
      </c>
      <c r="J298" t="s">
        <v>639</v>
      </c>
      <c r="K298" t="s">
        <v>640</v>
      </c>
      <c r="L298">
        <v>1346</v>
      </c>
      <c r="N298">
        <v>1009</v>
      </c>
      <c r="O298" t="s">
        <v>160</v>
      </c>
      <c r="P298" t="s">
        <v>160</v>
      </c>
      <c r="Q298">
        <v>1</v>
      </c>
      <c r="X298">
        <v>10</v>
      </c>
      <c r="Y298">
        <v>46.72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10</v>
      </c>
      <c r="AH298">
        <v>2</v>
      </c>
      <c r="AI298">
        <v>36405612</v>
      </c>
      <c r="AJ298">
        <v>310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ROW(Source!A254)</f>
        <v>254</v>
      </c>
      <c r="B299">
        <v>36405633</v>
      </c>
      <c r="C299">
        <v>36405607</v>
      </c>
      <c r="D299">
        <v>29109781</v>
      </c>
      <c r="E299">
        <v>1</v>
      </c>
      <c r="F299">
        <v>1</v>
      </c>
      <c r="G299">
        <v>1</v>
      </c>
      <c r="H299">
        <v>3</v>
      </c>
      <c r="I299" t="s">
        <v>644</v>
      </c>
      <c r="J299" t="s">
        <v>645</v>
      </c>
      <c r="K299" t="s">
        <v>646</v>
      </c>
      <c r="L299">
        <v>1346</v>
      </c>
      <c r="N299">
        <v>1009</v>
      </c>
      <c r="O299" t="s">
        <v>160</v>
      </c>
      <c r="P299" t="s">
        <v>160</v>
      </c>
      <c r="Q299">
        <v>1</v>
      </c>
      <c r="X299">
        <v>4</v>
      </c>
      <c r="Y299">
        <v>11.12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4</v>
      </c>
      <c r="AH299">
        <v>2</v>
      </c>
      <c r="AI299">
        <v>36405613</v>
      </c>
      <c r="AJ299">
        <v>311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ROW(Source!A254)</f>
        <v>254</v>
      </c>
      <c r="B300">
        <v>36405634</v>
      </c>
      <c r="C300">
        <v>36405607</v>
      </c>
      <c r="D300">
        <v>29109782</v>
      </c>
      <c r="E300">
        <v>1</v>
      </c>
      <c r="F300">
        <v>1</v>
      </c>
      <c r="G300">
        <v>1</v>
      </c>
      <c r="H300">
        <v>3</v>
      </c>
      <c r="I300" t="s">
        <v>647</v>
      </c>
      <c r="J300" t="s">
        <v>648</v>
      </c>
      <c r="K300" t="s">
        <v>649</v>
      </c>
      <c r="L300">
        <v>1346</v>
      </c>
      <c r="N300">
        <v>1009</v>
      </c>
      <c r="O300" t="s">
        <v>160</v>
      </c>
      <c r="P300" t="s">
        <v>160</v>
      </c>
      <c r="Q300">
        <v>1</v>
      </c>
      <c r="X300">
        <v>42</v>
      </c>
      <c r="Y300">
        <v>4.3600000000000003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42</v>
      </c>
      <c r="AH300">
        <v>2</v>
      </c>
      <c r="AI300">
        <v>36405614</v>
      </c>
      <c r="AJ300">
        <v>312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ROW(Source!A254)</f>
        <v>254</v>
      </c>
      <c r="B301">
        <v>36405635</v>
      </c>
      <c r="C301">
        <v>36405607</v>
      </c>
      <c r="D301">
        <v>29110699</v>
      </c>
      <c r="E301">
        <v>1</v>
      </c>
      <c r="F301">
        <v>1</v>
      </c>
      <c r="G301">
        <v>1</v>
      </c>
      <c r="H301">
        <v>3</v>
      </c>
      <c r="I301" t="s">
        <v>650</v>
      </c>
      <c r="J301" t="s">
        <v>651</v>
      </c>
      <c r="K301" t="s">
        <v>652</v>
      </c>
      <c r="L301">
        <v>1301</v>
      </c>
      <c r="N301">
        <v>1003</v>
      </c>
      <c r="O301" t="s">
        <v>142</v>
      </c>
      <c r="P301" t="s">
        <v>142</v>
      </c>
      <c r="Q301">
        <v>1</v>
      </c>
      <c r="X301">
        <v>68</v>
      </c>
      <c r="Y301">
        <v>0.17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68</v>
      </c>
      <c r="AH301">
        <v>2</v>
      </c>
      <c r="AI301">
        <v>36405615</v>
      </c>
      <c r="AJ301">
        <v>313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ROW(Source!A254)</f>
        <v>254</v>
      </c>
      <c r="B302">
        <v>36405636</v>
      </c>
      <c r="C302">
        <v>36405607</v>
      </c>
      <c r="D302">
        <v>29110797</v>
      </c>
      <c r="E302">
        <v>1</v>
      </c>
      <c r="F302">
        <v>1</v>
      </c>
      <c r="G302">
        <v>1</v>
      </c>
      <c r="H302">
        <v>3</v>
      </c>
      <c r="I302" t="s">
        <v>653</v>
      </c>
      <c r="J302" t="s">
        <v>654</v>
      </c>
      <c r="K302" t="s">
        <v>655</v>
      </c>
      <c r="L302">
        <v>1301</v>
      </c>
      <c r="N302">
        <v>1003</v>
      </c>
      <c r="O302" t="s">
        <v>142</v>
      </c>
      <c r="P302" t="s">
        <v>142</v>
      </c>
      <c r="Q302">
        <v>1</v>
      </c>
      <c r="X302">
        <v>135</v>
      </c>
      <c r="Y302">
        <v>1.74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135</v>
      </c>
      <c r="AH302">
        <v>2</v>
      </c>
      <c r="AI302">
        <v>36405616</v>
      </c>
      <c r="AJ302">
        <v>314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ROW(Source!A254)</f>
        <v>254</v>
      </c>
      <c r="B303">
        <v>36405637</v>
      </c>
      <c r="C303">
        <v>36405607</v>
      </c>
      <c r="D303">
        <v>29110813</v>
      </c>
      <c r="E303">
        <v>1</v>
      </c>
      <c r="F303">
        <v>1</v>
      </c>
      <c r="G303">
        <v>1</v>
      </c>
      <c r="H303">
        <v>3</v>
      </c>
      <c r="I303" t="s">
        <v>709</v>
      </c>
      <c r="J303" t="s">
        <v>710</v>
      </c>
      <c r="K303" t="s">
        <v>711</v>
      </c>
      <c r="L303">
        <v>1301</v>
      </c>
      <c r="N303">
        <v>1003</v>
      </c>
      <c r="O303" t="s">
        <v>142</v>
      </c>
      <c r="P303" t="s">
        <v>142</v>
      </c>
      <c r="Q303">
        <v>1</v>
      </c>
      <c r="X303">
        <v>135</v>
      </c>
      <c r="Y303">
        <v>0.39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135</v>
      </c>
      <c r="AH303">
        <v>2</v>
      </c>
      <c r="AI303">
        <v>36405617</v>
      </c>
      <c r="AJ303">
        <v>315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ROW(Source!A254)</f>
        <v>254</v>
      </c>
      <c r="B304">
        <v>36405638</v>
      </c>
      <c r="C304">
        <v>36405607</v>
      </c>
      <c r="D304">
        <v>29111455</v>
      </c>
      <c r="E304">
        <v>1</v>
      </c>
      <c r="F304">
        <v>1</v>
      </c>
      <c r="G304">
        <v>1</v>
      </c>
      <c r="H304">
        <v>3</v>
      </c>
      <c r="I304" t="s">
        <v>659</v>
      </c>
      <c r="J304" t="s">
        <v>660</v>
      </c>
      <c r="K304" t="s">
        <v>661</v>
      </c>
      <c r="L304">
        <v>1327</v>
      </c>
      <c r="N304">
        <v>1005</v>
      </c>
      <c r="O304" t="s">
        <v>155</v>
      </c>
      <c r="P304" t="s">
        <v>155</v>
      </c>
      <c r="Q304">
        <v>1</v>
      </c>
      <c r="X304">
        <v>111</v>
      </c>
      <c r="Y304">
        <v>15.06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111</v>
      </c>
      <c r="AH304">
        <v>2</v>
      </c>
      <c r="AI304">
        <v>36405618</v>
      </c>
      <c r="AJ304">
        <v>316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ROW(Source!A254)</f>
        <v>254</v>
      </c>
      <c r="B305">
        <v>36405639</v>
      </c>
      <c r="C305">
        <v>36405607</v>
      </c>
      <c r="D305">
        <v>29114731</v>
      </c>
      <c r="E305">
        <v>1</v>
      </c>
      <c r="F305">
        <v>1</v>
      </c>
      <c r="G305">
        <v>1</v>
      </c>
      <c r="H305">
        <v>3</v>
      </c>
      <c r="I305" t="s">
        <v>712</v>
      </c>
      <c r="J305" t="s">
        <v>713</v>
      </c>
      <c r="K305" t="s">
        <v>714</v>
      </c>
      <c r="L305">
        <v>1354</v>
      </c>
      <c r="N305">
        <v>1010</v>
      </c>
      <c r="O305" t="s">
        <v>237</v>
      </c>
      <c r="P305" t="s">
        <v>237</v>
      </c>
      <c r="Q305">
        <v>1</v>
      </c>
      <c r="X305">
        <v>368</v>
      </c>
      <c r="Y305">
        <v>0.02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368</v>
      </c>
      <c r="AH305">
        <v>2</v>
      </c>
      <c r="AI305">
        <v>36405619</v>
      </c>
      <c r="AJ305">
        <v>317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ROW(Source!A254)</f>
        <v>254</v>
      </c>
      <c r="B306">
        <v>36405640</v>
      </c>
      <c r="C306">
        <v>36405607</v>
      </c>
      <c r="D306">
        <v>29114733</v>
      </c>
      <c r="E306">
        <v>1</v>
      </c>
      <c r="F306">
        <v>1</v>
      </c>
      <c r="G306">
        <v>1</v>
      </c>
      <c r="H306">
        <v>3</v>
      </c>
      <c r="I306" t="s">
        <v>662</v>
      </c>
      <c r="J306" t="s">
        <v>663</v>
      </c>
      <c r="K306" t="s">
        <v>664</v>
      </c>
      <c r="L306">
        <v>1354</v>
      </c>
      <c r="N306">
        <v>1010</v>
      </c>
      <c r="O306" t="s">
        <v>237</v>
      </c>
      <c r="P306" t="s">
        <v>237</v>
      </c>
      <c r="Q306">
        <v>1</v>
      </c>
      <c r="X306">
        <v>2221</v>
      </c>
      <c r="Y306">
        <v>0.02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2221</v>
      </c>
      <c r="AH306">
        <v>2</v>
      </c>
      <c r="AI306">
        <v>36405620</v>
      </c>
      <c r="AJ306">
        <v>318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ROW(Source!A254)</f>
        <v>254</v>
      </c>
      <c r="B307">
        <v>36405641</v>
      </c>
      <c r="C307">
        <v>36405607</v>
      </c>
      <c r="D307">
        <v>29114403</v>
      </c>
      <c r="E307">
        <v>1</v>
      </c>
      <c r="F307">
        <v>1</v>
      </c>
      <c r="G307">
        <v>1</v>
      </c>
      <c r="H307">
        <v>3</v>
      </c>
      <c r="I307" t="s">
        <v>715</v>
      </c>
      <c r="J307" t="s">
        <v>716</v>
      </c>
      <c r="K307" t="s">
        <v>717</v>
      </c>
      <c r="L307">
        <v>1354</v>
      </c>
      <c r="N307">
        <v>1010</v>
      </c>
      <c r="O307" t="s">
        <v>237</v>
      </c>
      <c r="P307" t="s">
        <v>237</v>
      </c>
      <c r="Q307">
        <v>1</v>
      </c>
      <c r="X307">
        <v>81</v>
      </c>
      <c r="Y307">
        <v>0.68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81</v>
      </c>
      <c r="AH307">
        <v>2</v>
      </c>
      <c r="AI307">
        <v>36405621</v>
      </c>
      <c r="AJ307">
        <v>319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ROW(Source!A254)</f>
        <v>254</v>
      </c>
      <c r="B308">
        <v>36405642</v>
      </c>
      <c r="C308">
        <v>36405607</v>
      </c>
      <c r="D308">
        <v>29114482</v>
      </c>
      <c r="E308">
        <v>1</v>
      </c>
      <c r="F308">
        <v>1</v>
      </c>
      <c r="G308">
        <v>1</v>
      </c>
      <c r="H308">
        <v>3</v>
      </c>
      <c r="I308" t="s">
        <v>668</v>
      </c>
      <c r="J308" t="s">
        <v>669</v>
      </c>
      <c r="K308" t="s">
        <v>670</v>
      </c>
      <c r="L308">
        <v>1354</v>
      </c>
      <c r="N308">
        <v>1010</v>
      </c>
      <c r="O308" t="s">
        <v>237</v>
      </c>
      <c r="P308" t="s">
        <v>237</v>
      </c>
      <c r="Q308">
        <v>1</v>
      </c>
      <c r="X308">
        <v>322</v>
      </c>
      <c r="Y308">
        <v>7.0000000000000007E-2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322</v>
      </c>
      <c r="AH308">
        <v>2</v>
      </c>
      <c r="AI308">
        <v>36405622</v>
      </c>
      <c r="AJ308">
        <v>320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ROW(Source!A254)</f>
        <v>254</v>
      </c>
      <c r="B309">
        <v>36405643</v>
      </c>
      <c r="C309">
        <v>36405607</v>
      </c>
      <c r="D309">
        <v>29129587</v>
      </c>
      <c r="E309">
        <v>1</v>
      </c>
      <c r="F309">
        <v>1</v>
      </c>
      <c r="G309">
        <v>1</v>
      </c>
      <c r="H309">
        <v>3</v>
      </c>
      <c r="I309" t="s">
        <v>718</v>
      </c>
      <c r="J309" t="s">
        <v>719</v>
      </c>
      <c r="K309" t="s">
        <v>720</v>
      </c>
      <c r="L309">
        <v>1301</v>
      </c>
      <c r="N309">
        <v>1003</v>
      </c>
      <c r="O309" t="s">
        <v>142</v>
      </c>
      <c r="P309" t="s">
        <v>142</v>
      </c>
      <c r="Q309">
        <v>1</v>
      </c>
      <c r="X309">
        <v>136</v>
      </c>
      <c r="Y309">
        <v>4.18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136</v>
      </c>
      <c r="AH309">
        <v>2</v>
      </c>
      <c r="AI309">
        <v>36405623</v>
      </c>
      <c r="AJ309">
        <v>321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ROW(Source!A254)</f>
        <v>254</v>
      </c>
      <c r="B310">
        <v>36405644</v>
      </c>
      <c r="C310">
        <v>36405607</v>
      </c>
      <c r="D310">
        <v>29129600</v>
      </c>
      <c r="E310">
        <v>1</v>
      </c>
      <c r="F310">
        <v>1</v>
      </c>
      <c r="G310">
        <v>1</v>
      </c>
      <c r="H310">
        <v>3</v>
      </c>
      <c r="I310" t="s">
        <v>721</v>
      </c>
      <c r="J310" t="s">
        <v>722</v>
      </c>
      <c r="K310" t="s">
        <v>723</v>
      </c>
      <c r="L310">
        <v>1301</v>
      </c>
      <c r="N310">
        <v>1003</v>
      </c>
      <c r="O310" t="s">
        <v>142</v>
      </c>
      <c r="P310" t="s">
        <v>142</v>
      </c>
      <c r="Q310">
        <v>1</v>
      </c>
      <c r="X310">
        <v>306</v>
      </c>
      <c r="Y310">
        <v>5.74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306</v>
      </c>
      <c r="AH310">
        <v>2</v>
      </c>
      <c r="AI310">
        <v>36405624</v>
      </c>
      <c r="AJ310">
        <v>322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ROW(Source!A254)</f>
        <v>254</v>
      </c>
      <c r="B311">
        <v>36405645</v>
      </c>
      <c r="C311">
        <v>36405607</v>
      </c>
      <c r="D311">
        <v>29129688</v>
      </c>
      <c r="E311">
        <v>1</v>
      </c>
      <c r="F311">
        <v>1</v>
      </c>
      <c r="G311">
        <v>1</v>
      </c>
      <c r="H311">
        <v>3</v>
      </c>
      <c r="I311" t="s">
        <v>724</v>
      </c>
      <c r="J311" t="s">
        <v>725</v>
      </c>
      <c r="K311" t="s">
        <v>726</v>
      </c>
      <c r="L311">
        <v>1354</v>
      </c>
      <c r="N311">
        <v>1010</v>
      </c>
      <c r="O311" t="s">
        <v>237</v>
      </c>
      <c r="P311" t="s">
        <v>237</v>
      </c>
      <c r="Q311">
        <v>1</v>
      </c>
      <c r="X311">
        <v>81</v>
      </c>
      <c r="Y311">
        <v>1.32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81</v>
      </c>
      <c r="AH311">
        <v>2</v>
      </c>
      <c r="AI311">
        <v>36405625</v>
      </c>
      <c r="AJ311">
        <v>323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ROW(Source!A254)</f>
        <v>254</v>
      </c>
      <c r="B312">
        <v>36405646</v>
      </c>
      <c r="C312">
        <v>36405607</v>
      </c>
      <c r="D312">
        <v>29129705</v>
      </c>
      <c r="E312">
        <v>1</v>
      </c>
      <c r="F312">
        <v>1</v>
      </c>
      <c r="G312">
        <v>1</v>
      </c>
      <c r="H312">
        <v>3</v>
      </c>
      <c r="I312" t="s">
        <v>727</v>
      </c>
      <c r="J312" t="s">
        <v>728</v>
      </c>
      <c r="K312" t="s">
        <v>729</v>
      </c>
      <c r="L312">
        <v>1354</v>
      </c>
      <c r="N312">
        <v>1010</v>
      </c>
      <c r="O312" t="s">
        <v>237</v>
      </c>
      <c r="P312" t="s">
        <v>237</v>
      </c>
      <c r="Q312">
        <v>1</v>
      </c>
      <c r="X312">
        <v>183</v>
      </c>
      <c r="Y312">
        <v>1.68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183</v>
      </c>
      <c r="AH312">
        <v>2</v>
      </c>
      <c r="AI312">
        <v>36405626</v>
      </c>
      <c r="AJ312">
        <v>324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ROW(Source!A254)</f>
        <v>254</v>
      </c>
      <c r="B313">
        <v>36405647</v>
      </c>
      <c r="C313">
        <v>36405607</v>
      </c>
      <c r="D313">
        <v>29129711</v>
      </c>
      <c r="E313">
        <v>1</v>
      </c>
      <c r="F313">
        <v>1</v>
      </c>
      <c r="G313">
        <v>1</v>
      </c>
      <c r="H313">
        <v>3</v>
      </c>
      <c r="I313" t="s">
        <v>730</v>
      </c>
      <c r="J313" t="s">
        <v>731</v>
      </c>
      <c r="K313" t="s">
        <v>732</v>
      </c>
      <c r="L313">
        <v>1354</v>
      </c>
      <c r="N313">
        <v>1010</v>
      </c>
      <c r="O313" t="s">
        <v>237</v>
      </c>
      <c r="P313" t="s">
        <v>237</v>
      </c>
      <c r="Q313">
        <v>1</v>
      </c>
      <c r="X313">
        <v>81</v>
      </c>
      <c r="Y313">
        <v>0.62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81</v>
      </c>
      <c r="AH313">
        <v>2</v>
      </c>
      <c r="AI313">
        <v>36405627</v>
      </c>
      <c r="AJ313">
        <v>325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ROW(Source!A254)</f>
        <v>254</v>
      </c>
      <c r="B314">
        <v>36405648</v>
      </c>
      <c r="C314">
        <v>36405607</v>
      </c>
      <c r="D314">
        <v>29129694</v>
      </c>
      <c r="E314">
        <v>1</v>
      </c>
      <c r="F314">
        <v>1</v>
      </c>
      <c r="G314">
        <v>1</v>
      </c>
      <c r="H314">
        <v>3</v>
      </c>
      <c r="I314" t="s">
        <v>889</v>
      </c>
      <c r="J314" t="s">
        <v>890</v>
      </c>
      <c r="K314" t="s">
        <v>891</v>
      </c>
      <c r="L314">
        <v>1354</v>
      </c>
      <c r="N314">
        <v>1010</v>
      </c>
      <c r="O314" t="s">
        <v>237</v>
      </c>
      <c r="P314" t="s">
        <v>237</v>
      </c>
      <c r="Q314">
        <v>1</v>
      </c>
      <c r="X314">
        <v>81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s">
        <v>3</v>
      </c>
      <c r="AG314">
        <v>81</v>
      </c>
      <c r="AH314">
        <v>3</v>
      </c>
      <c r="AI314">
        <v>-1</v>
      </c>
      <c r="AJ314" t="s">
        <v>3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ROW(Source!A255)</f>
        <v>255</v>
      </c>
      <c r="B315">
        <v>36405661</v>
      </c>
      <c r="C315">
        <v>36405649</v>
      </c>
      <c r="D315">
        <v>29364679</v>
      </c>
      <c r="E315">
        <v>1</v>
      </c>
      <c r="F315">
        <v>1</v>
      </c>
      <c r="G315">
        <v>1</v>
      </c>
      <c r="H315">
        <v>1</v>
      </c>
      <c r="I315" t="s">
        <v>688</v>
      </c>
      <c r="J315" t="s">
        <v>3</v>
      </c>
      <c r="K315" t="s">
        <v>689</v>
      </c>
      <c r="L315">
        <v>1369</v>
      </c>
      <c r="N315">
        <v>1013</v>
      </c>
      <c r="O315" t="s">
        <v>514</v>
      </c>
      <c r="P315" t="s">
        <v>514</v>
      </c>
      <c r="Q315">
        <v>1</v>
      </c>
      <c r="X315">
        <v>70.64</v>
      </c>
      <c r="Y315">
        <v>0</v>
      </c>
      <c r="Z315">
        <v>0</v>
      </c>
      <c r="AA315">
        <v>0</v>
      </c>
      <c r="AB315">
        <v>316.85000000000002</v>
      </c>
      <c r="AC315">
        <v>0</v>
      </c>
      <c r="AD315">
        <v>1</v>
      </c>
      <c r="AE315">
        <v>1</v>
      </c>
      <c r="AF315" t="s">
        <v>3</v>
      </c>
      <c r="AG315">
        <v>70.64</v>
      </c>
      <c r="AH315">
        <v>2</v>
      </c>
      <c r="AI315">
        <v>36405650</v>
      </c>
      <c r="AJ315">
        <v>326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ROW(Source!A255)</f>
        <v>255</v>
      </c>
      <c r="B316">
        <v>36405662</v>
      </c>
      <c r="C316">
        <v>36405649</v>
      </c>
      <c r="D316">
        <v>121548</v>
      </c>
      <c r="E316">
        <v>1</v>
      </c>
      <c r="F316">
        <v>1</v>
      </c>
      <c r="G316">
        <v>1</v>
      </c>
      <c r="H316">
        <v>1</v>
      </c>
      <c r="I316" t="s">
        <v>35</v>
      </c>
      <c r="J316" t="s">
        <v>3</v>
      </c>
      <c r="K316" t="s">
        <v>515</v>
      </c>
      <c r="L316">
        <v>608254</v>
      </c>
      <c r="N316">
        <v>1013</v>
      </c>
      <c r="O316" t="s">
        <v>516</v>
      </c>
      <c r="P316" t="s">
        <v>516</v>
      </c>
      <c r="Q316">
        <v>1</v>
      </c>
      <c r="X316">
        <v>0.88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3</v>
      </c>
      <c r="AG316">
        <v>0.88</v>
      </c>
      <c r="AH316">
        <v>2</v>
      </c>
      <c r="AI316">
        <v>36405651</v>
      </c>
      <c r="AJ316">
        <v>327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ROW(Source!A255)</f>
        <v>255</v>
      </c>
      <c r="B317">
        <v>36405663</v>
      </c>
      <c r="C317">
        <v>36405649</v>
      </c>
      <c r="D317">
        <v>29172362</v>
      </c>
      <c r="E317">
        <v>1</v>
      </c>
      <c r="F317">
        <v>1</v>
      </c>
      <c r="G317">
        <v>1</v>
      </c>
      <c r="H317">
        <v>2</v>
      </c>
      <c r="I317" t="s">
        <v>690</v>
      </c>
      <c r="J317" t="s">
        <v>691</v>
      </c>
      <c r="K317" t="s">
        <v>692</v>
      </c>
      <c r="L317">
        <v>1368</v>
      </c>
      <c r="N317">
        <v>1011</v>
      </c>
      <c r="O317" t="s">
        <v>520</v>
      </c>
      <c r="P317" t="s">
        <v>520</v>
      </c>
      <c r="Q317">
        <v>1</v>
      </c>
      <c r="X317">
        <v>0.88</v>
      </c>
      <c r="Y317">
        <v>0</v>
      </c>
      <c r="Z317">
        <v>134.65</v>
      </c>
      <c r="AA317">
        <v>13.5</v>
      </c>
      <c r="AB317">
        <v>0</v>
      </c>
      <c r="AC317">
        <v>0</v>
      </c>
      <c r="AD317">
        <v>1</v>
      </c>
      <c r="AE317">
        <v>0</v>
      </c>
      <c r="AF317" t="s">
        <v>3</v>
      </c>
      <c r="AG317">
        <v>0.88</v>
      </c>
      <c r="AH317">
        <v>2</v>
      </c>
      <c r="AI317">
        <v>36405652</v>
      </c>
      <c r="AJ317">
        <v>328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ROW(Source!A255)</f>
        <v>255</v>
      </c>
      <c r="B318">
        <v>36405664</v>
      </c>
      <c r="C318">
        <v>36405649</v>
      </c>
      <c r="D318">
        <v>29174500</v>
      </c>
      <c r="E318">
        <v>1</v>
      </c>
      <c r="F318">
        <v>1</v>
      </c>
      <c r="G318">
        <v>1</v>
      </c>
      <c r="H318">
        <v>2</v>
      </c>
      <c r="I318" t="s">
        <v>599</v>
      </c>
      <c r="J318" t="s">
        <v>600</v>
      </c>
      <c r="K318" t="s">
        <v>601</v>
      </c>
      <c r="L318">
        <v>1368</v>
      </c>
      <c r="N318">
        <v>1011</v>
      </c>
      <c r="O318" t="s">
        <v>520</v>
      </c>
      <c r="P318" t="s">
        <v>520</v>
      </c>
      <c r="Q318">
        <v>1</v>
      </c>
      <c r="X318">
        <v>16.38</v>
      </c>
      <c r="Y318">
        <v>0</v>
      </c>
      <c r="Z318">
        <v>1.95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16.38</v>
      </c>
      <c r="AH318">
        <v>2</v>
      </c>
      <c r="AI318">
        <v>36405653</v>
      </c>
      <c r="AJ318">
        <v>329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ROW(Source!A255)</f>
        <v>255</v>
      </c>
      <c r="B319">
        <v>36405665</v>
      </c>
      <c r="C319">
        <v>36405649</v>
      </c>
      <c r="D319">
        <v>29174913</v>
      </c>
      <c r="E319">
        <v>1</v>
      </c>
      <c r="F319">
        <v>1</v>
      </c>
      <c r="G319">
        <v>1</v>
      </c>
      <c r="H319">
        <v>2</v>
      </c>
      <c r="I319" t="s">
        <v>531</v>
      </c>
      <c r="J319" t="s">
        <v>532</v>
      </c>
      <c r="K319" t="s">
        <v>533</v>
      </c>
      <c r="L319">
        <v>1368</v>
      </c>
      <c r="N319">
        <v>1011</v>
      </c>
      <c r="O319" t="s">
        <v>520</v>
      </c>
      <c r="P319" t="s">
        <v>520</v>
      </c>
      <c r="Q319">
        <v>1</v>
      </c>
      <c r="X319">
        <v>0.87</v>
      </c>
      <c r="Y319">
        <v>0</v>
      </c>
      <c r="Z319">
        <v>87.17</v>
      </c>
      <c r="AA319">
        <v>11.6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0.87</v>
      </c>
      <c r="AH319">
        <v>2</v>
      </c>
      <c r="AI319">
        <v>36405654</v>
      </c>
      <c r="AJ319">
        <v>330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ROW(Source!A255)</f>
        <v>255</v>
      </c>
      <c r="B320">
        <v>36405666</v>
      </c>
      <c r="C320">
        <v>36405649</v>
      </c>
      <c r="D320">
        <v>29114269</v>
      </c>
      <c r="E320">
        <v>1</v>
      </c>
      <c r="F320">
        <v>1</v>
      </c>
      <c r="G320">
        <v>1</v>
      </c>
      <c r="H320">
        <v>3</v>
      </c>
      <c r="I320" t="s">
        <v>733</v>
      </c>
      <c r="J320" t="s">
        <v>734</v>
      </c>
      <c r="K320" t="s">
        <v>735</v>
      </c>
      <c r="L320">
        <v>1348</v>
      </c>
      <c r="N320">
        <v>1009</v>
      </c>
      <c r="O320" t="s">
        <v>30</v>
      </c>
      <c r="P320" t="s">
        <v>30</v>
      </c>
      <c r="Q320">
        <v>1000</v>
      </c>
      <c r="X320">
        <v>3.0599999999999998E-3</v>
      </c>
      <c r="Y320">
        <v>12429.99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3.0599999999999998E-3</v>
      </c>
      <c r="AH320">
        <v>2</v>
      </c>
      <c r="AI320">
        <v>36405655</v>
      </c>
      <c r="AJ320">
        <v>331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ROW(Source!A255)</f>
        <v>255</v>
      </c>
      <c r="B321">
        <v>36405667</v>
      </c>
      <c r="C321">
        <v>36405649</v>
      </c>
      <c r="D321">
        <v>29110838</v>
      </c>
      <c r="E321">
        <v>1</v>
      </c>
      <c r="F321">
        <v>1</v>
      </c>
      <c r="G321">
        <v>1</v>
      </c>
      <c r="H321">
        <v>3</v>
      </c>
      <c r="I321" t="s">
        <v>696</v>
      </c>
      <c r="J321" t="s">
        <v>697</v>
      </c>
      <c r="K321" t="s">
        <v>698</v>
      </c>
      <c r="L321">
        <v>1346</v>
      </c>
      <c r="N321">
        <v>1009</v>
      </c>
      <c r="O321" t="s">
        <v>160</v>
      </c>
      <c r="P321" t="s">
        <v>160</v>
      </c>
      <c r="Q321">
        <v>1</v>
      </c>
      <c r="X321">
        <v>0.31</v>
      </c>
      <c r="Y321">
        <v>30.5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0.31</v>
      </c>
      <c r="AH321">
        <v>2</v>
      </c>
      <c r="AI321">
        <v>36405656</v>
      </c>
      <c r="AJ321">
        <v>332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ROW(Source!A255)</f>
        <v>255</v>
      </c>
      <c r="B322">
        <v>36405668</v>
      </c>
      <c r="C322">
        <v>36405649</v>
      </c>
      <c r="D322">
        <v>29114470</v>
      </c>
      <c r="E322">
        <v>1</v>
      </c>
      <c r="F322">
        <v>1</v>
      </c>
      <c r="G322">
        <v>1</v>
      </c>
      <c r="H322">
        <v>3</v>
      </c>
      <c r="I322" t="s">
        <v>317</v>
      </c>
      <c r="J322" t="s">
        <v>319</v>
      </c>
      <c r="K322" t="s">
        <v>318</v>
      </c>
      <c r="L322">
        <v>1355</v>
      </c>
      <c r="N322">
        <v>1010</v>
      </c>
      <c r="O322" t="s">
        <v>58</v>
      </c>
      <c r="P322" t="s">
        <v>58</v>
      </c>
      <c r="Q322">
        <v>100</v>
      </c>
      <c r="X322">
        <v>4.08</v>
      </c>
      <c r="Y322">
        <v>86.24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4.08</v>
      </c>
      <c r="AH322">
        <v>2</v>
      </c>
      <c r="AI322">
        <v>36405657</v>
      </c>
      <c r="AJ322">
        <v>333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ROW(Source!A255)</f>
        <v>255</v>
      </c>
      <c r="B323">
        <v>36405669</v>
      </c>
      <c r="C323">
        <v>36405649</v>
      </c>
      <c r="D323">
        <v>29164111</v>
      </c>
      <c r="E323">
        <v>1</v>
      </c>
      <c r="F323">
        <v>1</v>
      </c>
      <c r="G323">
        <v>1</v>
      </c>
      <c r="H323">
        <v>3</v>
      </c>
      <c r="I323" t="s">
        <v>736</v>
      </c>
      <c r="J323" t="s">
        <v>737</v>
      </c>
      <c r="K323" t="s">
        <v>738</v>
      </c>
      <c r="L323">
        <v>1355</v>
      </c>
      <c r="N323">
        <v>1010</v>
      </c>
      <c r="O323" t="s">
        <v>58</v>
      </c>
      <c r="P323" t="s">
        <v>58</v>
      </c>
      <c r="Q323">
        <v>100</v>
      </c>
      <c r="X323">
        <v>1.02</v>
      </c>
      <c r="Y323">
        <v>100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3</v>
      </c>
      <c r="AG323">
        <v>1.02</v>
      </c>
      <c r="AH323">
        <v>2</v>
      </c>
      <c r="AI323">
        <v>36405658</v>
      </c>
      <c r="AJ323">
        <v>334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ROW(Source!A255)</f>
        <v>255</v>
      </c>
      <c r="B324">
        <v>36405670</v>
      </c>
      <c r="C324">
        <v>36405649</v>
      </c>
      <c r="D324">
        <v>29171808</v>
      </c>
      <c r="E324">
        <v>1</v>
      </c>
      <c r="F324">
        <v>1</v>
      </c>
      <c r="G324">
        <v>1</v>
      </c>
      <c r="H324">
        <v>3</v>
      </c>
      <c r="I324" t="s">
        <v>705</v>
      </c>
      <c r="J324" t="s">
        <v>706</v>
      </c>
      <c r="K324" t="s">
        <v>707</v>
      </c>
      <c r="L324">
        <v>1374</v>
      </c>
      <c r="N324">
        <v>1013</v>
      </c>
      <c r="O324" t="s">
        <v>708</v>
      </c>
      <c r="P324" t="s">
        <v>708</v>
      </c>
      <c r="Q324">
        <v>1</v>
      </c>
      <c r="X324">
        <v>14.01</v>
      </c>
      <c r="Y324">
        <v>1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</v>
      </c>
      <c r="AG324">
        <v>14.01</v>
      </c>
      <c r="AH324">
        <v>2</v>
      </c>
      <c r="AI324">
        <v>36405659</v>
      </c>
      <c r="AJ324">
        <v>336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ROW(Source!A330)</f>
        <v>330</v>
      </c>
      <c r="B325">
        <v>36405675</v>
      </c>
      <c r="C325">
        <v>36405672</v>
      </c>
      <c r="D325">
        <v>18406804</v>
      </c>
      <c r="E325">
        <v>1</v>
      </c>
      <c r="F325">
        <v>1</v>
      </c>
      <c r="G325">
        <v>1</v>
      </c>
      <c r="H325">
        <v>1</v>
      </c>
      <c r="I325" t="s">
        <v>512</v>
      </c>
      <c r="J325" t="s">
        <v>3</v>
      </c>
      <c r="K325" t="s">
        <v>513</v>
      </c>
      <c r="L325">
        <v>1369</v>
      </c>
      <c r="N325">
        <v>1013</v>
      </c>
      <c r="O325" t="s">
        <v>514</v>
      </c>
      <c r="P325" t="s">
        <v>514</v>
      </c>
      <c r="Q325">
        <v>1</v>
      </c>
      <c r="X325">
        <v>7.67</v>
      </c>
      <c r="Y325">
        <v>0</v>
      </c>
      <c r="Z325">
        <v>0</v>
      </c>
      <c r="AA325">
        <v>0</v>
      </c>
      <c r="AB325">
        <v>249.14</v>
      </c>
      <c r="AC325">
        <v>0</v>
      </c>
      <c r="AD325">
        <v>1</v>
      </c>
      <c r="AE325">
        <v>1</v>
      </c>
      <c r="AF325" t="s">
        <v>3</v>
      </c>
      <c r="AG325">
        <v>7.67</v>
      </c>
      <c r="AH325">
        <v>2</v>
      </c>
      <c r="AI325">
        <v>36405673</v>
      </c>
      <c r="AJ325">
        <v>337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ROW(Source!A330)</f>
        <v>330</v>
      </c>
      <c r="B326">
        <v>36405676</v>
      </c>
      <c r="C326">
        <v>36405672</v>
      </c>
      <c r="D326">
        <v>29164349</v>
      </c>
      <c r="E326">
        <v>1</v>
      </c>
      <c r="F326">
        <v>1</v>
      </c>
      <c r="G326">
        <v>1</v>
      </c>
      <c r="H326">
        <v>3</v>
      </c>
      <c r="I326" t="s">
        <v>28</v>
      </c>
      <c r="J326" t="s">
        <v>31</v>
      </c>
      <c r="K326" t="s">
        <v>29</v>
      </c>
      <c r="L326">
        <v>1348</v>
      </c>
      <c r="N326">
        <v>1009</v>
      </c>
      <c r="O326" t="s">
        <v>30</v>
      </c>
      <c r="P326" t="s">
        <v>30</v>
      </c>
      <c r="Q326">
        <v>1000</v>
      </c>
      <c r="X326">
        <v>0.7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s">
        <v>3</v>
      </c>
      <c r="AG326">
        <v>0.7</v>
      </c>
      <c r="AH326">
        <v>2</v>
      </c>
      <c r="AI326">
        <v>36405674</v>
      </c>
      <c r="AJ326">
        <v>338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ROW(Source!A332)</f>
        <v>332</v>
      </c>
      <c r="B327">
        <v>36405683</v>
      </c>
      <c r="C327">
        <v>36405678</v>
      </c>
      <c r="D327">
        <v>18406804</v>
      </c>
      <c r="E327">
        <v>1</v>
      </c>
      <c r="F327">
        <v>1</v>
      </c>
      <c r="G327">
        <v>1</v>
      </c>
      <c r="H327">
        <v>1</v>
      </c>
      <c r="I327" t="s">
        <v>512</v>
      </c>
      <c r="J327" t="s">
        <v>3</v>
      </c>
      <c r="K327" t="s">
        <v>513</v>
      </c>
      <c r="L327">
        <v>1369</v>
      </c>
      <c r="N327">
        <v>1013</v>
      </c>
      <c r="O327" t="s">
        <v>514</v>
      </c>
      <c r="P327" t="s">
        <v>514</v>
      </c>
      <c r="Q327">
        <v>1</v>
      </c>
      <c r="X327">
        <v>11.39</v>
      </c>
      <c r="Y327">
        <v>0</v>
      </c>
      <c r="Z327">
        <v>0</v>
      </c>
      <c r="AA327">
        <v>0</v>
      </c>
      <c r="AB327">
        <v>7.8</v>
      </c>
      <c r="AC327">
        <v>0</v>
      </c>
      <c r="AD327">
        <v>1</v>
      </c>
      <c r="AE327">
        <v>1</v>
      </c>
      <c r="AF327" t="s">
        <v>3</v>
      </c>
      <c r="AG327">
        <v>11.39</v>
      </c>
      <c r="AH327">
        <v>2</v>
      </c>
      <c r="AI327">
        <v>36405679</v>
      </c>
      <c r="AJ327">
        <v>339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ROW(Source!A332)</f>
        <v>332</v>
      </c>
      <c r="B328">
        <v>36405684</v>
      </c>
      <c r="C328">
        <v>36405678</v>
      </c>
      <c r="D328">
        <v>121548</v>
      </c>
      <c r="E328">
        <v>1</v>
      </c>
      <c r="F328">
        <v>1</v>
      </c>
      <c r="G328">
        <v>1</v>
      </c>
      <c r="H328">
        <v>1</v>
      </c>
      <c r="I328" t="s">
        <v>35</v>
      </c>
      <c r="J328" t="s">
        <v>3</v>
      </c>
      <c r="K328" t="s">
        <v>515</v>
      </c>
      <c r="L328">
        <v>608254</v>
      </c>
      <c r="N328">
        <v>1013</v>
      </c>
      <c r="O328" t="s">
        <v>516</v>
      </c>
      <c r="P328" t="s">
        <v>516</v>
      </c>
      <c r="Q328">
        <v>1</v>
      </c>
      <c r="X328">
        <v>0.13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2</v>
      </c>
      <c r="AF328" t="s">
        <v>3</v>
      </c>
      <c r="AG328">
        <v>0.13</v>
      </c>
      <c r="AH328">
        <v>2</v>
      </c>
      <c r="AI328">
        <v>36405680</v>
      </c>
      <c r="AJ328">
        <v>340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ROW(Source!A332)</f>
        <v>332</v>
      </c>
      <c r="B329">
        <v>36405685</v>
      </c>
      <c r="C329">
        <v>36405678</v>
      </c>
      <c r="D329">
        <v>29172556</v>
      </c>
      <c r="E329">
        <v>1</v>
      </c>
      <c r="F329">
        <v>1</v>
      </c>
      <c r="G329">
        <v>1</v>
      </c>
      <c r="H329">
        <v>2</v>
      </c>
      <c r="I329" t="s">
        <v>517</v>
      </c>
      <c r="J329" t="s">
        <v>518</v>
      </c>
      <c r="K329" t="s">
        <v>519</v>
      </c>
      <c r="L329">
        <v>1368</v>
      </c>
      <c r="N329">
        <v>1011</v>
      </c>
      <c r="O329" t="s">
        <v>520</v>
      </c>
      <c r="P329" t="s">
        <v>520</v>
      </c>
      <c r="Q329">
        <v>1</v>
      </c>
      <c r="X329">
        <v>0.13</v>
      </c>
      <c r="Y329">
        <v>0</v>
      </c>
      <c r="Z329">
        <v>31.26</v>
      </c>
      <c r="AA329">
        <v>13.5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0.13</v>
      </c>
      <c r="AH329">
        <v>2</v>
      </c>
      <c r="AI329">
        <v>36405681</v>
      </c>
      <c r="AJ329">
        <v>341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ROW(Source!A332)</f>
        <v>332</v>
      </c>
      <c r="B330">
        <v>36405686</v>
      </c>
      <c r="C330">
        <v>36405678</v>
      </c>
      <c r="D330">
        <v>29164349</v>
      </c>
      <c r="E330">
        <v>1</v>
      </c>
      <c r="F330">
        <v>1</v>
      </c>
      <c r="G330">
        <v>1</v>
      </c>
      <c r="H330">
        <v>3</v>
      </c>
      <c r="I330" t="s">
        <v>28</v>
      </c>
      <c r="J330" t="s">
        <v>31</v>
      </c>
      <c r="K330" t="s">
        <v>29</v>
      </c>
      <c r="L330">
        <v>1348</v>
      </c>
      <c r="N330">
        <v>1009</v>
      </c>
      <c r="O330" t="s">
        <v>30</v>
      </c>
      <c r="P330" t="s">
        <v>30</v>
      </c>
      <c r="Q330">
        <v>1000</v>
      </c>
      <c r="X330">
        <v>0.47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 t="s">
        <v>3</v>
      </c>
      <c r="AG330">
        <v>0.47</v>
      </c>
      <c r="AH330">
        <v>2</v>
      </c>
      <c r="AI330">
        <v>36405682</v>
      </c>
      <c r="AJ330">
        <v>342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ROW(Source!A334)</f>
        <v>334</v>
      </c>
      <c r="B331">
        <v>36405691</v>
      </c>
      <c r="C331">
        <v>36405688</v>
      </c>
      <c r="D331">
        <v>18406804</v>
      </c>
      <c r="E331">
        <v>1</v>
      </c>
      <c r="F331">
        <v>1</v>
      </c>
      <c r="G331">
        <v>1</v>
      </c>
      <c r="H331">
        <v>1</v>
      </c>
      <c r="I331" t="s">
        <v>512</v>
      </c>
      <c r="J331" t="s">
        <v>3</v>
      </c>
      <c r="K331" t="s">
        <v>513</v>
      </c>
      <c r="L331">
        <v>1369</v>
      </c>
      <c r="N331">
        <v>1013</v>
      </c>
      <c r="O331" t="s">
        <v>514</v>
      </c>
      <c r="P331" t="s">
        <v>514</v>
      </c>
      <c r="Q331">
        <v>1</v>
      </c>
      <c r="X331">
        <v>3.77</v>
      </c>
      <c r="Y331">
        <v>0</v>
      </c>
      <c r="Z331">
        <v>0</v>
      </c>
      <c r="AA331">
        <v>0</v>
      </c>
      <c r="AB331">
        <v>7.8</v>
      </c>
      <c r="AC331">
        <v>0</v>
      </c>
      <c r="AD331">
        <v>1</v>
      </c>
      <c r="AE331">
        <v>1</v>
      </c>
      <c r="AF331" t="s">
        <v>3</v>
      </c>
      <c r="AG331">
        <v>3.77</v>
      </c>
      <c r="AH331">
        <v>2</v>
      </c>
      <c r="AI331">
        <v>36405689</v>
      </c>
      <c r="AJ331">
        <v>343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ROW(Source!A334)</f>
        <v>334</v>
      </c>
      <c r="B332">
        <v>36405692</v>
      </c>
      <c r="C332">
        <v>36405688</v>
      </c>
      <c r="D332">
        <v>29164349</v>
      </c>
      <c r="E332">
        <v>1</v>
      </c>
      <c r="F332">
        <v>1</v>
      </c>
      <c r="G332">
        <v>1</v>
      </c>
      <c r="H332">
        <v>3</v>
      </c>
      <c r="I332" t="s">
        <v>28</v>
      </c>
      <c r="J332" t="s">
        <v>31</v>
      </c>
      <c r="K332" t="s">
        <v>29</v>
      </c>
      <c r="L332">
        <v>1348</v>
      </c>
      <c r="N332">
        <v>1009</v>
      </c>
      <c r="O332" t="s">
        <v>30</v>
      </c>
      <c r="P332" t="s">
        <v>30</v>
      </c>
      <c r="Q332">
        <v>1000</v>
      </c>
      <c r="X332">
        <v>0.11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s">
        <v>3</v>
      </c>
      <c r="AG332">
        <v>0.11</v>
      </c>
      <c r="AH332">
        <v>2</v>
      </c>
      <c r="AI332">
        <v>36405690</v>
      </c>
      <c r="AJ332">
        <v>344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ROW(Source!A336)</f>
        <v>336</v>
      </c>
      <c r="B333">
        <v>36405696</v>
      </c>
      <c r="C333">
        <v>36405694</v>
      </c>
      <c r="D333">
        <v>18406804</v>
      </c>
      <c r="E333">
        <v>1</v>
      </c>
      <c r="F333">
        <v>1</v>
      </c>
      <c r="G333">
        <v>1</v>
      </c>
      <c r="H333">
        <v>1</v>
      </c>
      <c r="I333" t="s">
        <v>512</v>
      </c>
      <c r="J333" t="s">
        <v>3</v>
      </c>
      <c r="K333" t="s">
        <v>513</v>
      </c>
      <c r="L333">
        <v>1369</v>
      </c>
      <c r="N333">
        <v>1013</v>
      </c>
      <c r="O333" t="s">
        <v>514</v>
      </c>
      <c r="P333" t="s">
        <v>514</v>
      </c>
      <c r="Q333">
        <v>1</v>
      </c>
      <c r="X333">
        <v>5.84</v>
      </c>
      <c r="Y333">
        <v>0</v>
      </c>
      <c r="Z333">
        <v>0</v>
      </c>
      <c r="AA333">
        <v>0</v>
      </c>
      <c r="AB333">
        <v>7.8</v>
      </c>
      <c r="AC333">
        <v>0</v>
      </c>
      <c r="AD333">
        <v>1</v>
      </c>
      <c r="AE333">
        <v>1</v>
      </c>
      <c r="AF333" t="s">
        <v>3</v>
      </c>
      <c r="AG333">
        <v>5.84</v>
      </c>
      <c r="AH333">
        <v>2</v>
      </c>
      <c r="AI333">
        <v>36405695</v>
      </c>
      <c r="AJ333">
        <v>345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ROW(Source!A337)</f>
        <v>337</v>
      </c>
      <c r="B334">
        <v>36405701</v>
      </c>
      <c r="C334">
        <v>36405697</v>
      </c>
      <c r="D334">
        <v>18406804</v>
      </c>
      <c r="E334">
        <v>1</v>
      </c>
      <c r="F334">
        <v>1</v>
      </c>
      <c r="G334">
        <v>1</v>
      </c>
      <c r="H334">
        <v>1</v>
      </c>
      <c r="I334" t="s">
        <v>512</v>
      </c>
      <c r="J334" t="s">
        <v>3</v>
      </c>
      <c r="K334" t="s">
        <v>513</v>
      </c>
      <c r="L334">
        <v>1369</v>
      </c>
      <c r="N334">
        <v>1013</v>
      </c>
      <c r="O334" t="s">
        <v>514</v>
      </c>
      <c r="P334" t="s">
        <v>514</v>
      </c>
      <c r="Q334">
        <v>1</v>
      </c>
      <c r="X334">
        <v>9.64</v>
      </c>
      <c r="Y334">
        <v>0</v>
      </c>
      <c r="Z334">
        <v>0</v>
      </c>
      <c r="AA334">
        <v>0</v>
      </c>
      <c r="AB334">
        <v>249.14</v>
      </c>
      <c r="AC334">
        <v>0</v>
      </c>
      <c r="AD334">
        <v>1</v>
      </c>
      <c r="AE334">
        <v>1</v>
      </c>
      <c r="AF334" t="s">
        <v>3</v>
      </c>
      <c r="AG334">
        <v>9.64</v>
      </c>
      <c r="AH334">
        <v>2</v>
      </c>
      <c r="AI334">
        <v>36405698</v>
      </c>
      <c r="AJ334">
        <v>346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ROW(Source!A337)</f>
        <v>337</v>
      </c>
      <c r="B335">
        <v>36405702</v>
      </c>
      <c r="C335">
        <v>36405697</v>
      </c>
      <c r="D335">
        <v>121548</v>
      </c>
      <c r="E335">
        <v>1</v>
      </c>
      <c r="F335">
        <v>1</v>
      </c>
      <c r="G335">
        <v>1</v>
      </c>
      <c r="H335">
        <v>1</v>
      </c>
      <c r="I335" t="s">
        <v>35</v>
      </c>
      <c r="J335" t="s">
        <v>3</v>
      </c>
      <c r="K335" t="s">
        <v>515</v>
      </c>
      <c r="L335">
        <v>608254</v>
      </c>
      <c r="N335">
        <v>1013</v>
      </c>
      <c r="O335" t="s">
        <v>516</v>
      </c>
      <c r="P335" t="s">
        <v>516</v>
      </c>
      <c r="Q335">
        <v>1</v>
      </c>
      <c r="X335">
        <v>0.01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2</v>
      </c>
      <c r="AF335" t="s">
        <v>3</v>
      </c>
      <c r="AG335">
        <v>0.01</v>
      </c>
      <c r="AH335">
        <v>2</v>
      </c>
      <c r="AI335">
        <v>36405699</v>
      </c>
      <c r="AJ335">
        <v>347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ROW(Source!A337)</f>
        <v>337</v>
      </c>
      <c r="B336">
        <v>36405703</v>
      </c>
      <c r="C336">
        <v>36405697</v>
      </c>
      <c r="D336">
        <v>29172556</v>
      </c>
      <c r="E336">
        <v>1</v>
      </c>
      <c r="F336">
        <v>1</v>
      </c>
      <c r="G336">
        <v>1</v>
      </c>
      <c r="H336">
        <v>2</v>
      </c>
      <c r="I336" t="s">
        <v>517</v>
      </c>
      <c r="J336" t="s">
        <v>518</v>
      </c>
      <c r="K336" t="s">
        <v>519</v>
      </c>
      <c r="L336">
        <v>1368</v>
      </c>
      <c r="N336">
        <v>1011</v>
      </c>
      <c r="O336" t="s">
        <v>520</v>
      </c>
      <c r="P336" t="s">
        <v>520</v>
      </c>
      <c r="Q336">
        <v>1</v>
      </c>
      <c r="X336">
        <v>0.01</v>
      </c>
      <c r="Y336">
        <v>0</v>
      </c>
      <c r="Z336">
        <v>31.26</v>
      </c>
      <c r="AA336">
        <v>13.5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0.01</v>
      </c>
      <c r="AH336">
        <v>2</v>
      </c>
      <c r="AI336">
        <v>36405700</v>
      </c>
      <c r="AJ336">
        <v>348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ROW(Source!A338)</f>
        <v>338</v>
      </c>
      <c r="B337">
        <v>36405708</v>
      </c>
      <c r="C337">
        <v>36405704</v>
      </c>
      <c r="D337">
        <v>18408066</v>
      </c>
      <c r="E337">
        <v>1</v>
      </c>
      <c r="F337">
        <v>1</v>
      </c>
      <c r="G337">
        <v>1</v>
      </c>
      <c r="H337">
        <v>1</v>
      </c>
      <c r="I337" t="s">
        <v>521</v>
      </c>
      <c r="J337" t="s">
        <v>3</v>
      </c>
      <c r="K337" t="s">
        <v>522</v>
      </c>
      <c r="L337">
        <v>1369</v>
      </c>
      <c r="N337">
        <v>1013</v>
      </c>
      <c r="O337" t="s">
        <v>514</v>
      </c>
      <c r="P337" t="s">
        <v>514</v>
      </c>
      <c r="Q337">
        <v>1</v>
      </c>
      <c r="X337">
        <v>17.89</v>
      </c>
      <c r="Y337">
        <v>0</v>
      </c>
      <c r="Z337">
        <v>0</v>
      </c>
      <c r="AA337">
        <v>0</v>
      </c>
      <c r="AB337">
        <v>256.16000000000003</v>
      </c>
      <c r="AC337">
        <v>0</v>
      </c>
      <c r="AD337">
        <v>1</v>
      </c>
      <c r="AE337">
        <v>1</v>
      </c>
      <c r="AF337" t="s">
        <v>3</v>
      </c>
      <c r="AG337">
        <v>17.89</v>
      </c>
      <c r="AH337">
        <v>2</v>
      </c>
      <c r="AI337">
        <v>36405705</v>
      </c>
      <c r="AJ337">
        <v>349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ROW(Source!A338)</f>
        <v>338</v>
      </c>
      <c r="B338">
        <v>36405709</v>
      </c>
      <c r="C338">
        <v>36405704</v>
      </c>
      <c r="D338">
        <v>121548</v>
      </c>
      <c r="E338">
        <v>1</v>
      </c>
      <c r="F338">
        <v>1</v>
      </c>
      <c r="G338">
        <v>1</v>
      </c>
      <c r="H338">
        <v>1</v>
      </c>
      <c r="I338" t="s">
        <v>35</v>
      </c>
      <c r="J338" t="s">
        <v>3</v>
      </c>
      <c r="K338" t="s">
        <v>515</v>
      </c>
      <c r="L338">
        <v>608254</v>
      </c>
      <c r="N338">
        <v>1013</v>
      </c>
      <c r="O338" t="s">
        <v>516</v>
      </c>
      <c r="P338" t="s">
        <v>516</v>
      </c>
      <c r="Q338">
        <v>1</v>
      </c>
      <c r="X338">
        <v>0.08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2</v>
      </c>
      <c r="AF338" t="s">
        <v>3</v>
      </c>
      <c r="AG338">
        <v>0.08</v>
      </c>
      <c r="AH338">
        <v>2</v>
      </c>
      <c r="AI338">
        <v>36405706</v>
      </c>
      <c r="AJ338">
        <v>350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ROW(Source!A338)</f>
        <v>338</v>
      </c>
      <c r="B339">
        <v>36405710</v>
      </c>
      <c r="C339">
        <v>36405704</v>
      </c>
      <c r="D339">
        <v>29172556</v>
      </c>
      <c r="E339">
        <v>1</v>
      </c>
      <c r="F339">
        <v>1</v>
      </c>
      <c r="G339">
        <v>1</v>
      </c>
      <c r="H339">
        <v>2</v>
      </c>
      <c r="I339" t="s">
        <v>517</v>
      </c>
      <c r="J339" t="s">
        <v>518</v>
      </c>
      <c r="K339" t="s">
        <v>519</v>
      </c>
      <c r="L339">
        <v>1368</v>
      </c>
      <c r="N339">
        <v>1011</v>
      </c>
      <c r="O339" t="s">
        <v>520</v>
      </c>
      <c r="P339" t="s">
        <v>520</v>
      </c>
      <c r="Q339">
        <v>1</v>
      </c>
      <c r="X339">
        <v>0.08</v>
      </c>
      <c r="Y339">
        <v>0</v>
      </c>
      <c r="Z339">
        <v>31.26</v>
      </c>
      <c r="AA339">
        <v>13.5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0.08</v>
      </c>
      <c r="AH339">
        <v>2</v>
      </c>
      <c r="AI339">
        <v>36405707</v>
      </c>
      <c r="AJ339">
        <v>351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ROW(Source!A339)</f>
        <v>339</v>
      </c>
      <c r="B340">
        <v>36405717</v>
      </c>
      <c r="C340">
        <v>36405711</v>
      </c>
      <c r="D340">
        <v>18408066</v>
      </c>
      <c r="E340">
        <v>1</v>
      </c>
      <c r="F340">
        <v>1</v>
      </c>
      <c r="G340">
        <v>1</v>
      </c>
      <c r="H340">
        <v>1</v>
      </c>
      <c r="I340" t="s">
        <v>521</v>
      </c>
      <c r="J340" t="s">
        <v>3</v>
      </c>
      <c r="K340" t="s">
        <v>522</v>
      </c>
      <c r="L340">
        <v>1369</v>
      </c>
      <c r="N340">
        <v>1013</v>
      </c>
      <c r="O340" t="s">
        <v>514</v>
      </c>
      <c r="P340" t="s">
        <v>514</v>
      </c>
      <c r="Q340">
        <v>1</v>
      </c>
      <c r="X340">
        <v>179.3</v>
      </c>
      <c r="Y340">
        <v>0</v>
      </c>
      <c r="Z340">
        <v>0</v>
      </c>
      <c r="AA340">
        <v>0</v>
      </c>
      <c r="AB340">
        <v>256.16000000000003</v>
      </c>
      <c r="AC340">
        <v>0</v>
      </c>
      <c r="AD340">
        <v>1</v>
      </c>
      <c r="AE340">
        <v>1</v>
      </c>
      <c r="AF340" t="s">
        <v>3</v>
      </c>
      <c r="AG340">
        <v>179.3</v>
      </c>
      <c r="AH340">
        <v>2</v>
      </c>
      <c r="AI340">
        <v>36405712</v>
      </c>
      <c r="AJ340">
        <v>352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ROW(Source!A339)</f>
        <v>339</v>
      </c>
      <c r="B341">
        <v>36405718</v>
      </c>
      <c r="C341">
        <v>36405711</v>
      </c>
      <c r="D341">
        <v>121548</v>
      </c>
      <c r="E341">
        <v>1</v>
      </c>
      <c r="F341">
        <v>1</v>
      </c>
      <c r="G341">
        <v>1</v>
      </c>
      <c r="H341">
        <v>1</v>
      </c>
      <c r="I341" t="s">
        <v>35</v>
      </c>
      <c r="J341" t="s">
        <v>3</v>
      </c>
      <c r="K341" t="s">
        <v>515</v>
      </c>
      <c r="L341">
        <v>608254</v>
      </c>
      <c r="N341">
        <v>1013</v>
      </c>
      <c r="O341" t="s">
        <v>516</v>
      </c>
      <c r="P341" t="s">
        <v>516</v>
      </c>
      <c r="Q341">
        <v>1</v>
      </c>
      <c r="X341">
        <v>3.97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2</v>
      </c>
      <c r="AF341" t="s">
        <v>3</v>
      </c>
      <c r="AG341">
        <v>3.97</v>
      </c>
      <c r="AH341">
        <v>2</v>
      </c>
      <c r="AI341">
        <v>36405713</v>
      </c>
      <c r="AJ341">
        <v>353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ROW(Source!A339)</f>
        <v>339</v>
      </c>
      <c r="B342">
        <v>36405719</v>
      </c>
      <c r="C342">
        <v>36405711</v>
      </c>
      <c r="D342">
        <v>29172710</v>
      </c>
      <c r="E342">
        <v>1</v>
      </c>
      <c r="F342">
        <v>1</v>
      </c>
      <c r="G342">
        <v>1</v>
      </c>
      <c r="H342">
        <v>2</v>
      </c>
      <c r="I342" t="s">
        <v>523</v>
      </c>
      <c r="J342" t="s">
        <v>524</v>
      </c>
      <c r="K342" t="s">
        <v>525</v>
      </c>
      <c r="L342">
        <v>1368</v>
      </c>
      <c r="N342">
        <v>1011</v>
      </c>
      <c r="O342" t="s">
        <v>520</v>
      </c>
      <c r="P342" t="s">
        <v>520</v>
      </c>
      <c r="Q342">
        <v>1</v>
      </c>
      <c r="X342">
        <v>3.97</v>
      </c>
      <c r="Y342">
        <v>0</v>
      </c>
      <c r="Z342">
        <v>46.56</v>
      </c>
      <c r="AA342">
        <v>10.06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3.97</v>
      </c>
      <c r="AH342">
        <v>2</v>
      </c>
      <c r="AI342">
        <v>36405714</v>
      </c>
      <c r="AJ342">
        <v>354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ROW(Source!A339)</f>
        <v>339</v>
      </c>
      <c r="B343">
        <v>36405720</v>
      </c>
      <c r="C343">
        <v>36405711</v>
      </c>
      <c r="D343">
        <v>29174533</v>
      </c>
      <c r="E343">
        <v>1</v>
      </c>
      <c r="F343">
        <v>1</v>
      </c>
      <c r="G343">
        <v>1</v>
      </c>
      <c r="H343">
        <v>2</v>
      </c>
      <c r="I343" t="s">
        <v>526</v>
      </c>
      <c r="J343" t="s">
        <v>527</v>
      </c>
      <c r="K343" t="s">
        <v>528</v>
      </c>
      <c r="L343">
        <v>1368</v>
      </c>
      <c r="N343">
        <v>1011</v>
      </c>
      <c r="O343" t="s">
        <v>520</v>
      </c>
      <c r="P343" t="s">
        <v>520</v>
      </c>
      <c r="Q343">
        <v>1</v>
      </c>
      <c r="X343">
        <v>7.93</v>
      </c>
      <c r="Y343">
        <v>0</v>
      </c>
      <c r="Z343">
        <v>1.53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3</v>
      </c>
      <c r="AG343">
        <v>7.93</v>
      </c>
      <c r="AH343">
        <v>2</v>
      </c>
      <c r="AI343">
        <v>36405715</v>
      </c>
      <c r="AJ343">
        <v>355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ROW(Source!A339)</f>
        <v>339</v>
      </c>
      <c r="B344">
        <v>36405721</v>
      </c>
      <c r="C344">
        <v>36405711</v>
      </c>
      <c r="D344">
        <v>29164349</v>
      </c>
      <c r="E344">
        <v>1</v>
      </c>
      <c r="F344">
        <v>1</v>
      </c>
      <c r="G344">
        <v>1</v>
      </c>
      <c r="H344">
        <v>3</v>
      </c>
      <c r="I344" t="s">
        <v>28</v>
      </c>
      <c r="J344" t="s">
        <v>31</v>
      </c>
      <c r="K344" t="s">
        <v>29</v>
      </c>
      <c r="L344">
        <v>1348</v>
      </c>
      <c r="N344">
        <v>1009</v>
      </c>
      <c r="O344" t="s">
        <v>30</v>
      </c>
      <c r="P344" t="s">
        <v>30</v>
      </c>
      <c r="Q344">
        <v>1000</v>
      </c>
      <c r="X344">
        <v>10.5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s">
        <v>3</v>
      </c>
      <c r="AG344">
        <v>10.5</v>
      </c>
      <c r="AH344">
        <v>2</v>
      </c>
      <c r="AI344">
        <v>36405716</v>
      </c>
      <c r="AJ344">
        <v>356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ROW(Source!A378)</f>
        <v>378</v>
      </c>
      <c r="B345">
        <v>36405731</v>
      </c>
      <c r="C345">
        <v>36405723</v>
      </c>
      <c r="D345">
        <v>18407150</v>
      </c>
      <c r="E345">
        <v>1</v>
      </c>
      <c r="F345">
        <v>1</v>
      </c>
      <c r="G345">
        <v>1</v>
      </c>
      <c r="H345">
        <v>1</v>
      </c>
      <c r="I345" t="s">
        <v>529</v>
      </c>
      <c r="J345" t="s">
        <v>3</v>
      </c>
      <c r="K345" t="s">
        <v>530</v>
      </c>
      <c r="L345">
        <v>1369</v>
      </c>
      <c r="N345">
        <v>1013</v>
      </c>
      <c r="O345" t="s">
        <v>514</v>
      </c>
      <c r="P345" t="s">
        <v>514</v>
      </c>
      <c r="Q345">
        <v>1</v>
      </c>
      <c r="X345">
        <v>21.19</v>
      </c>
      <c r="Y345">
        <v>0</v>
      </c>
      <c r="Z345">
        <v>0</v>
      </c>
      <c r="AA345">
        <v>0</v>
      </c>
      <c r="AB345">
        <v>272.45</v>
      </c>
      <c r="AC345">
        <v>0</v>
      </c>
      <c r="AD345">
        <v>1</v>
      </c>
      <c r="AE345">
        <v>1</v>
      </c>
      <c r="AF345" t="s">
        <v>3</v>
      </c>
      <c r="AG345">
        <v>21.19</v>
      </c>
      <c r="AH345">
        <v>2</v>
      </c>
      <c r="AI345">
        <v>36405724</v>
      </c>
      <c r="AJ345">
        <v>357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ROW(Source!A378)</f>
        <v>378</v>
      </c>
      <c r="B346">
        <v>36405732</v>
      </c>
      <c r="C346">
        <v>36405723</v>
      </c>
      <c r="D346">
        <v>121548</v>
      </c>
      <c r="E346">
        <v>1</v>
      </c>
      <c r="F346">
        <v>1</v>
      </c>
      <c r="G346">
        <v>1</v>
      </c>
      <c r="H346">
        <v>1</v>
      </c>
      <c r="I346" t="s">
        <v>35</v>
      </c>
      <c r="J346" t="s">
        <v>3</v>
      </c>
      <c r="K346" t="s">
        <v>515</v>
      </c>
      <c r="L346">
        <v>608254</v>
      </c>
      <c r="N346">
        <v>1013</v>
      </c>
      <c r="O346" t="s">
        <v>516</v>
      </c>
      <c r="P346" t="s">
        <v>516</v>
      </c>
      <c r="Q346">
        <v>1</v>
      </c>
      <c r="X346">
        <v>0.04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2</v>
      </c>
      <c r="AF346" t="s">
        <v>3</v>
      </c>
      <c r="AG346">
        <v>0.04</v>
      </c>
      <c r="AH346">
        <v>2</v>
      </c>
      <c r="AI346">
        <v>36405725</v>
      </c>
      <c r="AJ346">
        <v>358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ROW(Source!A378)</f>
        <v>378</v>
      </c>
      <c r="B347">
        <v>36405733</v>
      </c>
      <c r="C347">
        <v>36405723</v>
      </c>
      <c r="D347">
        <v>29172556</v>
      </c>
      <c r="E347">
        <v>1</v>
      </c>
      <c r="F347">
        <v>1</v>
      </c>
      <c r="G347">
        <v>1</v>
      </c>
      <c r="H347">
        <v>2</v>
      </c>
      <c r="I347" t="s">
        <v>517</v>
      </c>
      <c r="J347" t="s">
        <v>518</v>
      </c>
      <c r="K347" t="s">
        <v>519</v>
      </c>
      <c r="L347">
        <v>1368</v>
      </c>
      <c r="N347">
        <v>1011</v>
      </c>
      <c r="O347" t="s">
        <v>520</v>
      </c>
      <c r="P347" t="s">
        <v>520</v>
      </c>
      <c r="Q347">
        <v>1</v>
      </c>
      <c r="X347">
        <v>0.04</v>
      </c>
      <c r="Y347">
        <v>0</v>
      </c>
      <c r="Z347">
        <v>31.26</v>
      </c>
      <c r="AA347">
        <v>13.5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0.04</v>
      </c>
      <c r="AH347">
        <v>2</v>
      </c>
      <c r="AI347">
        <v>36405726</v>
      </c>
      <c r="AJ347">
        <v>359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ROW(Source!A378)</f>
        <v>378</v>
      </c>
      <c r="B348">
        <v>36405734</v>
      </c>
      <c r="C348">
        <v>36405723</v>
      </c>
      <c r="D348">
        <v>29174913</v>
      </c>
      <c r="E348">
        <v>1</v>
      </c>
      <c r="F348">
        <v>1</v>
      </c>
      <c r="G348">
        <v>1</v>
      </c>
      <c r="H348">
        <v>2</v>
      </c>
      <c r="I348" t="s">
        <v>531</v>
      </c>
      <c r="J348" t="s">
        <v>532</v>
      </c>
      <c r="K348" t="s">
        <v>533</v>
      </c>
      <c r="L348">
        <v>1368</v>
      </c>
      <c r="N348">
        <v>1011</v>
      </c>
      <c r="O348" t="s">
        <v>520</v>
      </c>
      <c r="P348" t="s">
        <v>520</v>
      </c>
      <c r="Q348">
        <v>1</v>
      </c>
      <c r="X348">
        <v>0.15</v>
      </c>
      <c r="Y348">
        <v>0</v>
      </c>
      <c r="Z348">
        <v>87.17</v>
      </c>
      <c r="AA348">
        <v>11.6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0.15</v>
      </c>
      <c r="AH348">
        <v>2</v>
      </c>
      <c r="AI348">
        <v>36405727</v>
      </c>
      <c r="AJ348">
        <v>360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ROW(Source!A378)</f>
        <v>378</v>
      </c>
      <c r="B349">
        <v>36405735</v>
      </c>
      <c r="C349">
        <v>36405723</v>
      </c>
      <c r="D349">
        <v>29108696</v>
      </c>
      <c r="E349">
        <v>1</v>
      </c>
      <c r="F349">
        <v>1</v>
      </c>
      <c r="G349">
        <v>1</v>
      </c>
      <c r="H349">
        <v>3</v>
      </c>
      <c r="I349" t="s">
        <v>534</v>
      </c>
      <c r="J349" t="s">
        <v>535</v>
      </c>
      <c r="K349" t="s">
        <v>536</v>
      </c>
      <c r="L349">
        <v>1354</v>
      </c>
      <c r="N349">
        <v>1010</v>
      </c>
      <c r="O349" t="s">
        <v>237</v>
      </c>
      <c r="P349" t="s">
        <v>237</v>
      </c>
      <c r="Q349">
        <v>1</v>
      </c>
      <c r="X349">
        <v>56.6</v>
      </c>
      <c r="Y349">
        <v>67.209999999999994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56.6</v>
      </c>
      <c r="AH349">
        <v>2</v>
      </c>
      <c r="AI349">
        <v>36405728</v>
      </c>
      <c r="AJ349">
        <v>361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ROW(Source!A378)</f>
        <v>378</v>
      </c>
      <c r="B350">
        <v>36405736</v>
      </c>
      <c r="C350">
        <v>36405723</v>
      </c>
      <c r="D350">
        <v>29109717</v>
      </c>
      <c r="E350">
        <v>1</v>
      </c>
      <c r="F350">
        <v>1</v>
      </c>
      <c r="G350">
        <v>1</v>
      </c>
      <c r="H350">
        <v>3</v>
      </c>
      <c r="I350" t="s">
        <v>886</v>
      </c>
      <c r="J350" t="s">
        <v>887</v>
      </c>
      <c r="K350" t="s">
        <v>888</v>
      </c>
      <c r="L350">
        <v>1301</v>
      </c>
      <c r="N350">
        <v>1003</v>
      </c>
      <c r="O350" t="s">
        <v>142</v>
      </c>
      <c r="P350" t="s">
        <v>142</v>
      </c>
      <c r="Q350">
        <v>1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</v>
      </c>
      <c r="AD350">
        <v>0</v>
      </c>
      <c r="AE350">
        <v>0</v>
      </c>
      <c r="AF350" t="s">
        <v>3</v>
      </c>
      <c r="AG350">
        <v>0</v>
      </c>
      <c r="AH350">
        <v>3</v>
      </c>
      <c r="AI350">
        <v>-1</v>
      </c>
      <c r="AJ350" t="s">
        <v>3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ROW(Source!A378)</f>
        <v>378</v>
      </c>
      <c r="B351">
        <v>36405737</v>
      </c>
      <c r="C351">
        <v>36405723</v>
      </c>
      <c r="D351">
        <v>29115197</v>
      </c>
      <c r="E351">
        <v>1</v>
      </c>
      <c r="F351">
        <v>1</v>
      </c>
      <c r="G351">
        <v>1</v>
      </c>
      <c r="H351">
        <v>3</v>
      </c>
      <c r="I351" t="s">
        <v>537</v>
      </c>
      <c r="J351" t="s">
        <v>538</v>
      </c>
      <c r="K351" t="s">
        <v>539</v>
      </c>
      <c r="L351">
        <v>1354</v>
      </c>
      <c r="N351">
        <v>1010</v>
      </c>
      <c r="O351" t="s">
        <v>237</v>
      </c>
      <c r="P351" t="s">
        <v>237</v>
      </c>
      <c r="Q351">
        <v>1</v>
      </c>
      <c r="X351">
        <v>400</v>
      </c>
      <c r="Y351">
        <v>0.5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400</v>
      </c>
      <c r="AH351">
        <v>2</v>
      </c>
      <c r="AI351">
        <v>36405729</v>
      </c>
      <c r="AJ351">
        <v>363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ROW(Source!A380)</f>
        <v>380</v>
      </c>
      <c r="B352">
        <v>36405749</v>
      </c>
      <c r="C352">
        <v>36405739</v>
      </c>
      <c r="D352">
        <v>18413230</v>
      </c>
      <c r="E352">
        <v>1</v>
      </c>
      <c r="F352">
        <v>1</v>
      </c>
      <c r="G352">
        <v>1</v>
      </c>
      <c r="H352">
        <v>1</v>
      </c>
      <c r="I352" t="s">
        <v>540</v>
      </c>
      <c r="J352" t="s">
        <v>3</v>
      </c>
      <c r="K352" t="s">
        <v>541</v>
      </c>
      <c r="L352">
        <v>1369</v>
      </c>
      <c r="N352">
        <v>1013</v>
      </c>
      <c r="O352" t="s">
        <v>514</v>
      </c>
      <c r="P352" t="s">
        <v>514</v>
      </c>
      <c r="Q352">
        <v>1</v>
      </c>
      <c r="X352">
        <v>166.47</v>
      </c>
      <c r="Y352">
        <v>0</v>
      </c>
      <c r="Z352">
        <v>0</v>
      </c>
      <c r="AA352">
        <v>0</v>
      </c>
      <c r="AB352">
        <v>293.22000000000003</v>
      </c>
      <c r="AC352">
        <v>0</v>
      </c>
      <c r="AD352">
        <v>1</v>
      </c>
      <c r="AE352">
        <v>1</v>
      </c>
      <c r="AF352" t="s">
        <v>3</v>
      </c>
      <c r="AG352">
        <v>166.47</v>
      </c>
      <c r="AH352">
        <v>2</v>
      </c>
      <c r="AI352">
        <v>36405740</v>
      </c>
      <c r="AJ352">
        <v>364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ROW(Source!A380)</f>
        <v>380</v>
      </c>
      <c r="B353">
        <v>36405750</v>
      </c>
      <c r="C353">
        <v>36405739</v>
      </c>
      <c r="D353">
        <v>121548</v>
      </c>
      <c r="E353">
        <v>1</v>
      </c>
      <c r="F353">
        <v>1</v>
      </c>
      <c r="G353">
        <v>1</v>
      </c>
      <c r="H353">
        <v>1</v>
      </c>
      <c r="I353" t="s">
        <v>35</v>
      </c>
      <c r="J353" t="s">
        <v>3</v>
      </c>
      <c r="K353" t="s">
        <v>515</v>
      </c>
      <c r="L353">
        <v>608254</v>
      </c>
      <c r="N353">
        <v>1013</v>
      </c>
      <c r="O353" t="s">
        <v>516</v>
      </c>
      <c r="P353" t="s">
        <v>516</v>
      </c>
      <c r="Q353">
        <v>1</v>
      </c>
      <c r="X353">
        <v>0.08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2</v>
      </c>
      <c r="AF353" t="s">
        <v>3</v>
      </c>
      <c r="AG353">
        <v>0.08</v>
      </c>
      <c r="AH353">
        <v>2</v>
      </c>
      <c r="AI353">
        <v>36405741</v>
      </c>
      <c r="AJ353">
        <v>365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ROW(Source!A380)</f>
        <v>380</v>
      </c>
      <c r="B354">
        <v>36405751</v>
      </c>
      <c r="C354">
        <v>36405739</v>
      </c>
      <c r="D354">
        <v>29172556</v>
      </c>
      <c r="E354">
        <v>1</v>
      </c>
      <c r="F354">
        <v>1</v>
      </c>
      <c r="G354">
        <v>1</v>
      </c>
      <c r="H354">
        <v>2</v>
      </c>
      <c r="I354" t="s">
        <v>517</v>
      </c>
      <c r="J354" t="s">
        <v>518</v>
      </c>
      <c r="K354" t="s">
        <v>519</v>
      </c>
      <c r="L354">
        <v>1368</v>
      </c>
      <c r="N354">
        <v>1011</v>
      </c>
      <c r="O354" t="s">
        <v>520</v>
      </c>
      <c r="P354" t="s">
        <v>520</v>
      </c>
      <c r="Q354">
        <v>1</v>
      </c>
      <c r="X354">
        <v>0.08</v>
      </c>
      <c r="Y354">
        <v>0</v>
      </c>
      <c r="Z354">
        <v>31.26</v>
      </c>
      <c r="AA354">
        <v>13.5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0.08</v>
      </c>
      <c r="AH354">
        <v>2</v>
      </c>
      <c r="AI354">
        <v>36405742</v>
      </c>
      <c r="AJ354">
        <v>366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ROW(Source!A380)</f>
        <v>380</v>
      </c>
      <c r="B355">
        <v>36405752</v>
      </c>
      <c r="C355">
        <v>36405739</v>
      </c>
      <c r="D355">
        <v>29174591</v>
      </c>
      <c r="E355">
        <v>1</v>
      </c>
      <c r="F355">
        <v>1</v>
      </c>
      <c r="G355">
        <v>1</v>
      </c>
      <c r="H355">
        <v>2</v>
      </c>
      <c r="I355" t="s">
        <v>542</v>
      </c>
      <c r="J355" t="s">
        <v>543</v>
      </c>
      <c r="K355" t="s">
        <v>544</v>
      </c>
      <c r="L355">
        <v>1368</v>
      </c>
      <c r="N355">
        <v>1011</v>
      </c>
      <c r="O355" t="s">
        <v>520</v>
      </c>
      <c r="P355" t="s">
        <v>520</v>
      </c>
      <c r="Q355">
        <v>1</v>
      </c>
      <c r="X355">
        <v>0.26</v>
      </c>
      <c r="Y355">
        <v>0</v>
      </c>
      <c r="Z355">
        <v>0.95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0.26</v>
      </c>
      <c r="AH355">
        <v>2</v>
      </c>
      <c r="AI355">
        <v>36405743</v>
      </c>
      <c r="AJ355">
        <v>367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ROW(Source!A380)</f>
        <v>380</v>
      </c>
      <c r="B356">
        <v>36405753</v>
      </c>
      <c r="C356">
        <v>36405739</v>
      </c>
      <c r="D356">
        <v>29174913</v>
      </c>
      <c r="E356">
        <v>1</v>
      </c>
      <c r="F356">
        <v>1</v>
      </c>
      <c r="G356">
        <v>1</v>
      </c>
      <c r="H356">
        <v>2</v>
      </c>
      <c r="I356" t="s">
        <v>531</v>
      </c>
      <c r="J356" t="s">
        <v>532</v>
      </c>
      <c r="K356" t="s">
        <v>533</v>
      </c>
      <c r="L356">
        <v>1368</v>
      </c>
      <c r="N356">
        <v>1011</v>
      </c>
      <c r="O356" t="s">
        <v>520</v>
      </c>
      <c r="P356" t="s">
        <v>520</v>
      </c>
      <c r="Q356">
        <v>1</v>
      </c>
      <c r="X356">
        <v>0.5</v>
      </c>
      <c r="Y356">
        <v>0</v>
      </c>
      <c r="Z356">
        <v>87.17</v>
      </c>
      <c r="AA356">
        <v>11.6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0.5</v>
      </c>
      <c r="AH356">
        <v>2</v>
      </c>
      <c r="AI356">
        <v>36405744</v>
      </c>
      <c r="AJ356">
        <v>368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ROW(Source!A380)</f>
        <v>380</v>
      </c>
      <c r="B357">
        <v>36405754</v>
      </c>
      <c r="C357">
        <v>36405739</v>
      </c>
      <c r="D357">
        <v>29107800</v>
      </c>
      <c r="E357">
        <v>1</v>
      </c>
      <c r="F357">
        <v>1</v>
      </c>
      <c r="G357">
        <v>1</v>
      </c>
      <c r="H357">
        <v>3</v>
      </c>
      <c r="I357" t="s">
        <v>545</v>
      </c>
      <c r="J357" t="s">
        <v>546</v>
      </c>
      <c r="K357" t="s">
        <v>547</v>
      </c>
      <c r="L357">
        <v>1346</v>
      </c>
      <c r="N357">
        <v>1009</v>
      </c>
      <c r="O357" t="s">
        <v>160</v>
      </c>
      <c r="P357" t="s">
        <v>160</v>
      </c>
      <c r="Q357">
        <v>1</v>
      </c>
      <c r="X357">
        <v>0.2</v>
      </c>
      <c r="Y357">
        <v>1.81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 t="s">
        <v>3</v>
      </c>
      <c r="AG357">
        <v>0.2</v>
      </c>
      <c r="AH357">
        <v>2</v>
      </c>
      <c r="AI357">
        <v>36405745</v>
      </c>
      <c r="AJ357">
        <v>369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ROW(Source!A380)</f>
        <v>380</v>
      </c>
      <c r="B358">
        <v>36405755</v>
      </c>
      <c r="C358">
        <v>36405739</v>
      </c>
      <c r="D358">
        <v>29109411</v>
      </c>
      <c r="E358">
        <v>1</v>
      </c>
      <c r="F358">
        <v>1</v>
      </c>
      <c r="G358">
        <v>1</v>
      </c>
      <c r="H358">
        <v>3</v>
      </c>
      <c r="I358" t="s">
        <v>548</v>
      </c>
      <c r="J358" t="s">
        <v>549</v>
      </c>
      <c r="K358" t="s">
        <v>550</v>
      </c>
      <c r="L358">
        <v>1346</v>
      </c>
      <c r="N358">
        <v>1009</v>
      </c>
      <c r="O358" t="s">
        <v>160</v>
      </c>
      <c r="P358" t="s">
        <v>160</v>
      </c>
      <c r="Q358">
        <v>1</v>
      </c>
      <c r="X358">
        <v>30</v>
      </c>
      <c r="Y358">
        <v>15.95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30</v>
      </c>
      <c r="AH358">
        <v>2</v>
      </c>
      <c r="AI358">
        <v>36405746</v>
      </c>
      <c r="AJ358">
        <v>371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ROW(Source!A380)</f>
        <v>380</v>
      </c>
      <c r="B359">
        <v>36405756</v>
      </c>
      <c r="C359">
        <v>36405739</v>
      </c>
      <c r="D359">
        <v>29109535</v>
      </c>
      <c r="E359">
        <v>1</v>
      </c>
      <c r="F359">
        <v>1</v>
      </c>
      <c r="G359">
        <v>1</v>
      </c>
      <c r="H359">
        <v>3</v>
      </c>
      <c r="I359" t="s">
        <v>281</v>
      </c>
      <c r="J359" t="s">
        <v>283</v>
      </c>
      <c r="K359" t="s">
        <v>282</v>
      </c>
      <c r="L359">
        <v>1327</v>
      </c>
      <c r="N359">
        <v>1005</v>
      </c>
      <c r="O359" t="s">
        <v>155</v>
      </c>
      <c r="P359" t="s">
        <v>155</v>
      </c>
      <c r="Q359">
        <v>1</v>
      </c>
      <c r="X359">
        <v>105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 t="s">
        <v>3</v>
      </c>
      <c r="AG359">
        <v>105</v>
      </c>
      <c r="AH359">
        <v>3</v>
      </c>
      <c r="AI359">
        <v>-1</v>
      </c>
      <c r="AJ359" t="s">
        <v>3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ROW(Source!A380)</f>
        <v>380</v>
      </c>
      <c r="B360">
        <v>36405757</v>
      </c>
      <c r="C360">
        <v>36405739</v>
      </c>
      <c r="D360">
        <v>29109265</v>
      </c>
      <c r="E360">
        <v>1</v>
      </c>
      <c r="F360">
        <v>1</v>
      </c>
      <c r="G360">
        <v>1</v>
      </c>
      <c r="H360">
        <v>3</v>
      </c>
      <c r="I360" t="s">
        <v>284</v>
      </c>
      <c r="J360" t="s">
        <v>286</v>
      </c>
      <c r="K360" t="s">
        <v>285</v>
      </c>
      <c r="L360">
        <v>1348</v>
      </c>
      <c r="N360">
        <v>1009</v>
      </c>
      <c r="O360" t="s">
        <v>30</v>
      </c>
      <c r="P360" t="s">
        <v>30</v>
      </c>
      <c r="Q360">
        <v>1000</v>
      </c>
      <c r="X360">
        <v>8.8999999999999999E-3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s">
        <v>3</v>
      </c>
      <c r="AG360">
        <v>8.8999999999999999E-3</v>
      </c>
      <c r="AH360">
        <v>3</v>
      </c>
      <c r="AI360">
        <v>-1</v>
      </c>
      <c r="AJ360" t="s">
        <v>3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ROW(Source!A383)</f>
        <v>383</v>
      </c>
      <c r="B361">
        <v>36405769</v>
      </c>
      <c r="C361">
        <v>36405760</v>
      </c>
      <c r="D361">
        <v>18410572</v>
      </c>
      <c r="E361">
        <v>1</v>
      </c>
      <c r="F361">
        <v>1</v>
      </c>
      <c r="G361">
        <v>1</v>
      </c>
      <c r="H361">
        <v>1</v>
      </c>
      <c r="I361" t="s">
        <v>551</v>
      </c>
      <c r="J361" t="s">
        <v>3</v>
      </c>
      <c r="K361" t="s">
        <v>552</v>
      </c>
      <c r="L361">
        <v>1369</v>
      </c>
      <c r="N361">
        <v>1013</v>
      </c>
      <c r="O361" t="s">
        <v>514</v>
      </c>
      <c r="P361" t="s">
        <v>514</v>
      </c>
      <c r="Q361">
        <v>1</v>
      </c>
      <c r="X361">
        <v>73.14</v>
      </c>
      <c r="Y361">
        <v>0</v>
      </c>
      <c r="Z361">
        <v>0</v>
      </c>
      <c r="AA361">
        <v>0</v>
      </c>
      <c r="AB361">
        <v>8.74</v>
      </c>
      <c r="AC361">
        <v>0</v>
      </c>
      <c r="AD361">
        <v>1</v>
      </c>
      <c r="AE361">
        <v>1</v>
      </c>
      <c r="AF361" t="s">
        <v>167</v>
      </c>
      <c r="AG361">
        <v>84.11099999999999</v>
      </c>
      <c r="AH361">
        <v>2</v>
      </c>
      <c r="AI361">
        <v>36405761</v>
      </c>
      <c r="AJ361">
        <v>373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ROW(Source!A383)</f>
        <v>383</v>
      </c>
      <c r="B362">
        <v>36405770</v>
      </c>
      <c r="C362">
        <v>36405760</v>
      </c>
      <c r="D362">
        <v>121548</v>
      </c>
      <c r="E362">
        <v>1</v>
      </c>
      <c r="F362">
        <v>1</v>
      </c>
      <c r="G362">
        <v>1</v>
      </c>
      <c r="H362">
        <v>1</v>
      </c>
      <c r="I362" t="s">
        <v>35</v>
      </c>
      <c r="J362" t="s">
        <v>3</v>
      </c>
      <c r="K362" t="s">
        <v>515</v>
      </c>
      <c r="L362">
        <v>608254</v>
      </c>
      <c r="N362">
        <v>1013</v>
      </c>
      <c r="O362" t="s">
        <v>516</v>
      </c>
      <c r="P362" t="s">
        <v>516</v>
      </c>
      <c r="Q362">
        <v>1</v>
      </c>
      <c r="X362">
        <v>1.37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2</v>
      </c>
      <c r="AF362" t="s">
        <v>133</v>
      </c>
      <c r="AG362">
        <v>1.7125000000000001</v>
      </c>
      <c r="AH362">
        <v>2</v>
      </c>
      <c r="AI362">
        <v>36405762</v>
      </c>
      <c r="AJ362">
        <v>374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ROW(Source!A383)</f>
        <v>383</v>
      </c>
      <c r="B363">
        <v>36405771</v>
      </c>
      <c r="C363">
        <v>36405760</v>
      </c>
      <c r="D363">
        <v>29172379</v>
      </c>
      <c r="E363">
        <v>1</v>
      </c>
      <c r="F363">
        <v>1</v>
      </c>
      <c r="G363">
        <v>1</v>
      </c>
      <c r="H363">
        <v>2</v>
      </c>
      <c r="I363" t="s">
        <v>553</v>
      </c>
      <c r="J363" t="s">
        <v>554</v>
      </c>
      <c r="K363" t="s">
        <v>555</v>
      </c>
      <c r="L363">
        <v>1368</v>
      </c>
      <c r="N363">
        <v>1011</v>
      </c>
      <c r="O363" t="s">
        <v>520</v>
      </c>
      <c r="P363" t="s">
        <v>520</v>
      </c>
      <c r="Q363">
        <v>1</v>
      </c>
      <c r="X363">
        <v>1.37</v>
      </c>
      <c r="Y363">
        <v>0</v>
      </c>
      <c r="Z363">
        <v>112</v>
      </c>
      <c r="AA363">
        <v>13.5</v>
      </c>
      <c r="AB363">
        <v>0</v>
      </c>
      <c r="AC363">
        <v>0</v>
      </c>
      <c r="AD363">
        <v>1</v>
      </c>
      <c r="AE363">
        <v>0</v>
      </c>
      <c r="AF363" t="s">
        <v>133</v>
      </c>
      <c r="AG363">
        <v>1.7125000000000001</v>
      </c>
      <c r="AH363">
        <v>2</v>
      </c>
      <c r="AI363">
        <v>36405763</v>
      </c>
      <c r="AJ363">
        <v>375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ROW(Source!A383)</f>
        <v>383</v>
      </c>
      <c r="B364">
        <v>36405772</v>
      </c>
      <c r="C364">
        <v>36405760</v>
      </c>
      <c r="D364">
        <v>29174913</v>
      </c>
      <c r="E364">
        <v>1</v>
      </c>
      <c r="F364">
        <v>1</v>
      </c>
      <c r="G364">
        <v>1</v>
      </c>
      <c r="H364">
        <v>2</v>
      </c>
      <c r="I364" t="s">
        <v>531</v>
      </c>
      <c r="J364" t="s">
        <v>532</v>
      </c>
      <c r="K364" t="s">
        <v>533</v>
      </c>
      <c r="L364">
        <v>1368</v>
      </c>
      <c r="N364">
        <v>1011</v>
      </c>
      <c r="O364" t="s">
        <v>520</v>
      </c>
      <c r="P364" t="s">
        <v>520</v>
      </c>
      <c r="Q364">
        <v>1</v>
      </c>
      <c r="X364">
        <v>2.06</v>
      </c>
      <c r="Y364">
        <v>0</v>
      </c>
      <c r="Z364">
        <v>87.17</v>
      </c>
      <c r="AA364">
        <v>11.6</v>
      </c>
      <c r="AB364">
        <v>0</v>
      </c>
      <c r="AC364">
        <v>0</v>
      </c>
      <c r="AD364">
        <v>1</v>
      </c>
      <c r="AE364">
        <v>0</v>
      </c>
      <c r="AF364" t="s">
        <v>133</v>
      </c>
      <c r="AG364">
        <v>2.5750000000000002</v>
      </c>
      <c r="AH364">
        <v>2</v>
      </c>
      <c r="AI364">
        <v>36405764</v>
      </c>
      <c r="AJ364">
        <v>376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ROW(Source!A383)</f>
        <v>383</v>
      </c>
      <c r="B365">
        <v>36405773</v>
      </c>
      <c r="C365">
        <v>36405760</v>
      </c>
      <c r="D365">
        <v>29114332</v>
      </c>
      <c r="E365">
        <v>1</v>
      </c>
      <c r="F365">
        <v>1</v>
      </c>
      <c r="G365">
        <v>1</v>
      </c>
      <c r="H365">
        <v>3</v>
      </c>
      <c r="I365" t="s">
        <v>556</v>
      </c>
      <c r="J365" t="s">
        <v>557</v>
      </c>
      <c r="K365" t="s">
        <v>558</v>
      </c>
      <c r="L365">
        <v>1348</v>
      </c>
      <c r="N365">
        <v>1009</v>
      </c>
      <c r="O365" t="s">
        <v>30</v>
      </c>
      <c r="P365" t="s">
        <v>30</v>
      </c>
      <c r="Q365">
        <v>1000</v>
      </c>
      <c r="X365">
        <v>3.3999999999999998E-3</v>
      </c>
      <c r="Y365">
        <v>11978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3.3999999999999998E-3</v>
      </c>
      <c r="AH365">
        <v>2</v>
      </c>
      <c r="AI365">
        <v>36405766</v>
      </c>
      <c r="AJ365">
        <v>378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ROW(Source!A383)</f>
        <v>383</v>
      </c>
      <c r="B366">
        <v>36405774</v>
      </c>
      <c r="C366">
        <v>36405760</v>
      </c>
      <c r="D366">
        <v>29114830</v>
      </c>
      <c r="E366">
        <v>1</v>
      </c>
      <c r="F366">
        <v>1</v>
      </c>
      <c r="G366">
        <v>1</v>
      </c>
      <c r="H366">
        <v>3</v>
      </c>
      <c r="I366" t="s">
        <v>375</v>
      </c>
      <c r="J366" t="s">
        <v>377</v>
      </c>
      <c r="K366" t="s">
        <v>376</v>
      </c>
      <c r="L366">
        <v>1035</v>
      </c>
      <c r="N366">
        <v>1013</v>
      </c>
      <c r="O366" t="s">
        <v>170</v>
      </c>
      <c r="P366" t="s">
        <v>170</v>
      </c>
      <c r="Q366">
        <v>1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</v>
      </c>
      <c r="AD366">
        <v>0</v>
      </c>
      <c r="AE366">
        <v>0</v>
      </c>
      <c r="AF366" t="s">
        <v>3</v>
      </c>
      <c r="AG366">
        <v>0</v>
      </c>
      <c r="AH366">
        <v>3</v>
      </c>
      <c r="AI366">
        <v>-1</v>
      </c>
      <c r="AJ366" t="s">
        <v>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ROW(Source!A383)</f>
        <v>383</v>
      </c>
      <c r="B367">
        <v>36405775</v>
      </c>
      <c r="C367">
        <v>36405760</v>
      </c>
      <c r="D367">
        <v>29130561</v>
      </c>
      <c r="E367">
        <v>1</v>
      </c>
      <c r="F367">
        <v>1</v>
      </c>
      <c r="G367">
        <v>1</v>
      </c>
      <c r="H367">
        <v>3</v>
      </c>
      <c r="I367" t="s">
        <v>177</v>
      </c>
      <c r="J367" t="s">
        <v>179</v>
      </c>
      <c r="K367" t="s">
        <v>178</v>
      </c>
      <c r="L367">
        <v>1327</v>
      </c>
      <c r="N367">
        <v>1005</v>
      </c>
      <c r="O367" t="s">
        <v>155</v>
      </c>
      <c r="P367" t="s">
        <v>155</v>
      </c>
      <c r="Q367">
        <v>1</v>
      </c>
      <c r="X367">
        <v>100</v>
      </c>
      <c r="Y367">
        <v>207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3</v>
      </c>
      <c r="AG367">
        <v>100</v>
      </c>
      <c r="AH367">
        <v>2</v>
      </c>
      <c r="AI367">
        <v>36405767</v>
      </c>
      <c r="AJ367">
        <v>379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ROW(Source!A387)</f>
        <v>387</v>
      </c>
      <c r="B368">
        <v>36405787</v>
      </c>
      <c r="C368">
        <v>36405779</v>
      </c>
      <c r="D368">
        <v>18407150</v>
      </c>
      <c r="E368">
        <v>1</v>
      </c>
      <c r="F368">
        <v>1</v>
      </c>
      <c r="G368">
        <v>1</v>
      </c>
      <c r="H368">
        <v>1</v>
      </c>
      <c r="I368" t="s">
        <v>529</v>
      </c>
      <c r="J368" t="s">
        <v>3</v>
      </c>
      <c r="K368" t="s">
        <v>530</v>
      </c>
      <c r="L368">
        <v>1369</v>
      </c>
      <c r="N368">
        <v>1013</v>
      </c>
      <c r="O368" t="s">
        <v>514</v>
      </c>
      <c r="P368" t="s">
        <v>514</v>
      </c>
      <c r="Q368">
        <v>1</v>
      </c>
      <c r="X368">
        <v>35.74</v>
      </c>
      <c r="Y368">
        <v>0</v>
      </c>
      <c r="Z368">
        <v>0</v>
      </c>
      <c r="AA368">
        <v>0</v>
      </c>
      <c r="AB368">
        <v>272.45</v>
      </c>
      <c r="AC368">
        <v>0</v>
      </c>
      <c r="AD368">
        <v>1</v>
      </c>
      <c r="AE368">
        <v>1</v>
      </c>
      <c r="AF368" t="s">
        <v>134</v>
      </c>
      <c r="AG368">
        <v>41.100999999999999</v>
      </c>
      <c r="AH368">
        <v>2</v>
      </c>
      <c r="AI368">
        <v>36405780</v>
      </c>
      <c r="AJ368">
        <v>381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ROW(Source!A387)</f>
        <v>387</v>
      </c>
      <c r="B369">
        <v>36405788</v>
      </c>
      <c r="C369">
        <v>36405779</v>
      </c>
      <c r="D369">
        <v>121548</v>
      </c>
      <c r="E369">
        <v>1</v>
      </c>
      <c r="F369">
        <v>1</v>
      </c>
      <c r="G369">
        <v>1</v>
      </c>
      <c r="H369">
        <v>1</v>
      </c>
      <c r="I369" t="s">
        <v>35</v>
      </c>
      <c r="J369" t="s">
        <v>3</v>
      </c>
      <c r="K369" t="s">
        <v>515</v>
      </c>
      <c r="L369">
        <v>608254</v>
      </c>
      <c r="N369">
        <v>1013</v>
      </c>
      <c r="O369" t="s">
        <v>516</v>
      </c>
      <c r="P369" t="s">
        <v>516</v>
      </c>
      <c r="Q369">
        <v>1</v>
      </c>
      <c r="X369">
        <v>0.18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2</v>
      </c>
      <c r="AF369" t="s">
        <v>133</v>
      </c>
      <c r="AG369">
        <v>0.22499999999999998</v>
      </c>
      <c r="AH369">
        <v>2</v>
      </c>
      <c r="AI369">
        <v>36405781</v>
      </c>
      <c r="AJ369">
        <v>382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ROW(Source!A387)</f>
        <v>387</v>
      </c>
      <c r="B370">
        <v>36405789</v>
      </c>
      <c r="C370">
        <v>36405779</v>
      </c>
      <c r="D370">
        <v>29172556</v>
      </c>
      <c r="E370">
        <v>1</v>
      </c>
      <c r="F370">
        <v>1</v>
      </c>
      <c r="G370">
        <v>1</v>
      </c>
      <c r="H370">
        <v>2</v>
      </c>
      <c r="I370" t="s">
        <v>517</v>
      </c>
      <c r="J370" t="s">
        <v>518</v>
      </c>
      <c r="K370" t="s">
        <v>519</v>
      </c>
      <c r="L370">
        <v>1368</v>
      </c>
      <c r="N370">
        <v>1011</v>
      </c>
      <c r="O370" t="s">
        <v>520</v>
      </c>
      <c r="P370" t="s">
        <v>520</v>
      </c>
      <c r="Q370">
        <v>1</v>
      </c>
      <c r="X370">
        <v>0.18</v>
      </c>
      <c r="Y370">
        <v>0</v>
      </c>
      <c r="Z370">
        <v>31.26</v>
      </c>
      <c r="AA370">
        <v>13.5</v>
      </c>
      <c r="AB370">
        <v>0</v>
      </c>
      <c r="AC370">
        <v>0</v>
      </c>
      <c r="AD370">
        <v>1</v>
      </c>
      <c r="AE370">
        <v>0</v>
      </c>
      <c r="AF370" t="s">
        <v>133</v>
      </c>
      <c r="AG370">
        <v>0.22499999999999998</v>
      </c>
      <c r="AH370">
        <v>2</v>
      </c>
      <c r="AI370">
        <v>36405782</v>
      </c>
      <c r="AJ370">
        <v>383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ROW(Source!A387)</f>
        <v>387</v>
      </c>
      <c r="B371">
        <v>36405790</v>
      </c>
      <c r="C371">
        <v>36405779</v>
      </c>
      <c r="D371">
        <v>29174591</v>
      </c>
      <c r="E371">
        <v>1</v>
      </c>
      <c r="F371">
        <v>1</v>
      </c>
      <c r="G371">
        <v>1</v>
      </c>
      <c r="H371">
        <v>2</v>
      </c>
      <c r="I371" t="s">
        <v>542</v>
      </c>
      <c r="J371" t="s">
        <v>543</v>
      </c>
      <c r="K371" t="s">
        <v>544</v>
      </c>
      <c r="L371">
        <v>1368</v>
      </c>
      <c r="N371">
        <v>1011</v>
      </c>
      <c r="O371" t="s">
        <v>520</v>
      </c>
      <c r="P371" t="s">
        <v>520</v>
      </c>
      <c r="Q371">
        <v>1</v>
      </c>
      <c r="X371">
        <v>0.32</v>
      </c>
      <c r="Y371">
        <v>0</v>
      </c>
      <c r="Z371">
        <v>0.95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133</v>
      </c>
      <c r="AG371">
        <v>0.4</v>
      </c>
      <c r="AH371">
        <v>2</v>
      </c>
      <c r="AI371">
        <v>36405783</v>
      </c>
      <c r="AJ371">
        <v>384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ROW(Source!A387)</f>
        <v>387</v>
      </c>
      <c r="B372">
        <v>36405791</v>
      </c>
      <c r="C372">
        <v>36405779</v>
      </c>
      <c r="D372">
        <v>29174913</v>
      </c>
      <c r="E372">
        <v>1</v>
      </c>
      <c r="F372">
        <v>1</v>
      </c>
      <c r="G372">
        <v>1</v>
      </c>
      <c r="H372">
        <v>2</v>
      </c>
      <c r="I372" t="s">
        <v>531</v>
      </c>
      <c r="J372" t="s">
        <v>532</v>
      </c>
      <c r="K372" t="s">
        <v>533</v>
      </c>
      <c r="L372">
        <v>1368</v>
      </c>
      <c r="N372">
        <v>1011</v>
      </c>
      <c r="O372" t="s">
        <v>520</v>
      </c>
      <c r="P372" t="s">
        <v>520</v>
      </c>
      <c r="Q372">
        <v>1</v>
      </c>
      <c r="X372">
        <v>0.26</v>
      </c>
      <c r="Y372">
        <v>0</v>
      </c>
      <c r="Z372">
        <v>87.17</v>
      </c>
      <c r="AA372">
        <v>11.6</v>
      </c>
      <c r="AB372">
        <v>0</v>
      </c>
      <c r="AC372">
        <v>0</v>
      </c>
      <c r="AD372">
        <v>1</v>
      </c>
      <c r="AE372">
        <v>0</v>
      </c>
      <c r="AF372" t="s">
        <v>133</v>
      </c>
      <c r="AG372">
        <v>0.32500000000000001</v>
      </c>
      <c r="AH372">
        <v>2</v>
      </c>
      <c r="AI372">
        <v>36405784</v>
      </c>
      <c r="AJ372">
        <v>385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ROW(Source!A387)</f>
        <v>387</v>
      </c>
      <c r="B373">
        <v>36405792</v>
      </c>
      <c r="C373">
        <v>36405779</v>
      </c>
      <c r="D373">
        <v>29109162</v>
      </c>
      <c r="E373">
        <v>1</v>
      </c>
      <c r="F373">
        <v>1</v>
      </c>
      <c r="G373">
        <v>1</v>
      </c>
      <c r="H373">
        <v>3</v>
      </c>
      <c r="I373" t="s">
        <v>564</v>
      </c>
      <c r="J373" t="s">
        <v>565</v>
      </c>
      <c r="K373" t="s">
        <v>566</v>
      </c>
      <c r="L373">
        <v>1327</v>
      </c>
      <c r="N373">
        <v>1005</v>
      </c>
      <c r="O373" t="s">
        <v>155</v>
      </c>
      <c r="P373" t="s">
        <v>155</v>
      </c>
      <c r="Q373">
        <v>1</v>
      </c>
      <c r="X373">
        <v>21</v>
      </c>
      <c r="Y373">
        <v>5.71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21</v>
      </c>
      <c r="AH373">
        <v>2</v>
      </c>
      <c r="AI373">
        <v>36405785</v>
      </c>
      <c r="AJ373">
        <v>386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ROW(Source!A387)</f>
        <v>387</v>
      </c>
      <c r="B374">
        <v>36405793</v>
      </c>
      <c r="C374">
        <v>36405779</v>
      </c>
      <c r="D374">
        <v>29131086</v>
      </c>
      <c r="E374">
        <v>1</v>
      </c>
      <c r="F374">
        <v>1</v>
      </c>
      <c r="G374">
        <v>1</v>
      </c>
      <c r="H374">
        <v>3</v>
      </c>
      <c r="I374" t="s">
        <v>567</v>
      </c>
      <c r="J374" t="s">
        <v>568</v>
      </c>
      <c r="K374" t="s">
        <v>569</v>
      </c>
      <c r="L374">
        <v>1339</v>
      </c>
      <c r="N374">
        <v>1007</v>
      </c>
      <c r="O374" t="s">
        <v>570</v>
      </c>
      <c r="P374" t="s">
        <v>570</v>
      </c>
      <c r="Q374">
        <v>1</v>
      </c>
      <c r="X374">
        <v>0.82</v>
      </c>
      <c r="Y374">
        <v>1970.01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0.82</v>
      </c>
      <c r="AH374">
        <v>2</v>
      </c>
      <c r="AI374">
        <v>36405786</v>
      </c>
      <c r="AJ374">
        <v>387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ROW(Source!A388)</f>
        <v>388</v>
      </c>
      <c r="B375">
        <v>36405803</v>
      </c>
      <c r="C375">
        <v>36405794</v>
      </c>
      <c r="D375">
        <v>18407150</v>
      </c>
      <c r="E375">
        <v>1</v>
      </c>
      <c r="F375">
        <v>1</v>
      </c>
      <c r="G375">
        <v>1</v>
      </c>
      <c r="H375">
        <v>1</v>
      </c>
      <c r="I375" t="s">
        <v>529</v>
      </c>
      <c r="J375" t="s">
        <v>3</v>
      </c>
      <c r="K375" t="s">
        <v>530</v>
      </c>
      <c r="L375">
        <v>1369</v>
      </c>
      <c r="N375">
        <v>1013</v>
      </c>
      <c r="O375" t="s">
        <v>514</v>
      </c>
      <c r="P375" t="s">
        <v>514</v>
      </c>
      <c r="Q375">
        <v>1</v>
      </c>
      <c r="X375">
        <v>60.72</v>
      </c>
      <c r="Y375">
        <v>0</v>
      </c>
      <c r="Z375">
        <v>0</v>
      </c>
      <c r="AA375">
        <v>0</v>
      </c>
      <c r="AB375">
        <v>272.45</v>
      </c>
      <c r="AC375">
        <v>0</v>
      </c>
      <c r="AD375">
        <v>1</v>
      </c>
      <c r="AE375">
        <v>1</v>
      </c>
      <c r="AF375" t="s">
        <v>134</v>
      </c>
      <c r="AG375">
        <v>69.827999999999989</v>
      </c>
      <c r="AH375">
        <v>2</v>
      </c>
      <c r="AI375">
        <v>36405795</v>
      </c>
      <c r="AJ375">
        <v>388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ROW(Source!A388)</f>
        <v>388</v>
      </c>
      <c r="B376">
        <v>36405804</v>
      </c>
      <c r="C376">
        <v>36405794</v>
      </c>
      <c r="D376">
        <v>121548</v>
      </c>
      <c r="E376">
        <v>1</v>
      </c>
      <c r="F376">
        <v>1</v>
      </c>
      <c r="G376">
        <v>1</v>
      </c>
      <c r="H376">
        <v>1</v>
      </c>
      <c r="I376" t="s">
        <v>35</v>
      </c>
      <c r="J376" t="s">
        <v>3</v>
      </c>
      <c r="K376" t="s">
        <v>515</v>
      </c>
      <c r="L376">
        <v>608254</v>
      </c>
      <c r="N376">
        <v>1013</v>
      </c>
      <c r="O376" t="s">
        <v>516</v>
      </c>
      <c r="P376" t="s">
        <v>516</v>
      </c>
      <c r="Q376">
        <v>1</v>
      </c>
      <c r="X376">
        <v>0.57999999999999996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2</v>
      </c>
      <c r="AF376" t="s">
        <v>133</v>
      </c>
      <c r="AG376">
        <v>0.72499999999999998</v>
      </c>
      <c r="AH376">
        <v>2</v>
      </c>
      <c r="AI376">
        <v>36405796</v>
      </c>
      <c r="AJ376">
        <v>389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ROW(Source!A388)</f>
        <v>388</v>
      </c>
      <c r="B377">
        <v>36405805</v>
      </c>
      <c r="C377">
        <v>36405794</v>
      </c>
      <c r="D377">
        <v>29172556</v>
      </c>
      <c r="E377">
        <v>1</v>
      </c>
      <c r="F377">
        <v>1</v>
      </c>
      <c r="G377">
        <v>1</v>
      </c>
      <c r="H377">
        <v>2</v>
      </c>
      <c r="I377" t="s">
        <v>517</v>
      </c>
      <c r="J377" t="s">
        <v>518</v>
      </c>
      <c r="K377" t="s">
        <v>519</v>
      </c>
      <c r="L377">
        <v>1368</v>
      </c>
      <c r="N377">
        <v>1011</v>
      </c>
      <c r="O377" t="s">
        <v>520</v>
      </c>
      <c r="P377" t="s">
        <v>520</v>
      </c>
      <c r="Q377">
        <v>1</v>
      </c>
      <c r="X377">
        <v>0.57999999999999996</v>
      </c>
      <c r="Y377">
        <v>0</v>
      </c>
      <c r="Z377">
        <v>31.26</v>
      </c>
      <c r="AA377">
        <v>13.5</v>
      </c>
      <c r="AB377">
        <v>0</v>
      </c>
      <c r="AC377">
        <v>0</v>
      </c>
      <c r="AD377">
        <v>1</v>
      </c>
      <c r="AE377">
        <v>0</v>
      </c>
      <c r="AF377" t="s">
        <v>133</v>
      </c>
      <c r="AG377">
        <v>0.72499999999999998</v>
      </c>
      <c r="AH377">
        <v>2</v>
      </c>
      <c r="AI377">
        <v>36405797</v>
      </c>
      <c r="AJ377">
        <v>390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ROW(Source!A388)</f>
        <v>388</v>
      </c>
      <c r="B378">
        <v>36405806</v>
      </c>
      <c r="C378">
        <v>36405794</v>
      </c>
      <c r="D378">
        <v>29174591</v>
      </c>
      <c r="E378">
        <v>1</v>
      </c>
      <c r="F378">
        <v>1</v>
      </c>
      <c r="G378">
        <v>1</v>
      </c>
      <c r="H378">
        <v>2</v>
      </c>
      <c r="I378" t="s">
        <v>542</v>
      </c>
      <c r="J378" t="s">
        <v>543</v>
      </c>
      <c r="K378" t="s">
        <v>544</v>
      </c>
      <c r="L378">
        <v>1368</v>
      </c>
      <c r="N378">
        <v>1011</v>
      </c>
      <c r="O378" t="s">
        <v>520</v>
      </c>
      <c r="P378" t="s">
        <v>520</v>
      </c>
      <c r="Q378">
        <v>1</v>
      </c>
      <c r="X378">
        <v>0.82</v>
      </c>
      <c r="Y378">
        <v>0</v>
      </c>
      <c r="Z378">
        <v>0.95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133</v>
      </c>
      <c r="AG378">
        <v>1.0249999999999999</v>
      </c>
      <c r="AH378">
        <v>2</v>
      </c>
      <c r="AI378">
        <v>36405798</v>
      </c>
      <c r="AJ378">
        <v>391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ROW(Source!A388)</f>
        <v>388</v>
      </c>
      <c r="B379">
        <v>36405807</v>
      </c>
      <c r="C379">
        <v>36405794</v>
      </c>
      <c r="D379">
        <v>29174661</v>
      </c>
      <c r="E379">
        <v>1</v>
      </c>
      <c r="F379">
        <v>1</v>
      </c>
      <c r="G379">
        <v>1</v>
      </c>
      <c r="H379">
        <v>2</v>
      </c>
      <c r="I379" t="s">
        <v>571</v>
      </c>
      <c r="J379" t="s">
        <v>572</v>
      </c>
      <c r="K379" t="s">
        <v>573</v>
      </c>
      <c r="L379">
        <v>1368</v>
      </c>
      <c r="N379">
        <v>1011</v>
      </c>
      <c r="O379" t="s">
        <v>520</v>
      </c>
      <c r="P379" t="s">
        <v>520</v>
      </c>
      <c r="Q379">
        <v>1</v>
      </c>
      <c r="X379">
        <v>2.7</v>
      </c>
      <c r="Y379">
        <v>0</v>
      </c>
      <c r="Z379">
        <v>2.09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133</v>
      </c>
      <c r="AG379">
        <v>3.375</v>
      </c>
      <c r="AH379">
        <v>2</v>
      </c>
      <c r="AI379">
        <v>36405799</v>
      </c>
      <c r="AJ379">
        <v>392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ROW(Source!A388)</f>
        <v>388</v>
      </c>
      <c r="B380">
        <v>36405808</v>
      </c>
      <c r="C380">
        <v>36405794</v>
      </c>
      <c r="D380">
        <v>29174913</v>
      </c>
      <c r="E380">
        <v>1</v>
      </c>
      <c r="F380">
        <v>1</v>
      </c>
      <c r="G380">
        <v>1</v>
      </c>
      <c r="H380">
        <v>2</v>
      </c>
      <c r="I380" t="s">
        <v>531</v>
      </c>
      <c r="J380" t="s">
        <v>532</v>
      </c>
      <c r="K380" t="s">
        <v>533</v>
      </c>
      <c r="L380">
        <v>1368</v>
      </c>
      <c r="N380">
        <v>1011</v>
      </c>
      <c r="O380" t="s">
        <v>520</v>
      </c>
      <c r="P380" t="s">
        <v>520</v>
      </c>
      <c r="Q380">
        <v>1</v>
      </c>
      <c r="X380">
        <v>0.84</v>
      </c>
      <c r="Y380">
        <v>0</v>
      </c>
      <c r="Z380">
        <v>87.17</v>
      </c>
      <c r="AA380">
        <v>11.6</v>
      </c>
      <c r="AB380">
        <v>0</v>
      </c>
      <c r="AC380">
        <v>0</v>
      </c>
      <c r="AD380">
        <v>1</v>
      </c>
      <c r="AE380">
        <v>0</v>
      </c>
      <c r="AF380" t="s">
        <v>133</v>
      </c>
      <c r="AG380">
        <v>1.05</v>
      </c>
      <c r="AH380">
        <v>2</v>
      </c>
      <c r="AI380">
        <v>36405800</v>
      </c>
      <c r="AJ380">
        <v>393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ROW(Source!A388)</f>
        <v>388</v>
      </c>
      <c r="B381">
        <v>36405809</v>
      </c>
      <c r="C381">
        <v>36405794</v>
      </c>
      <c r="D381">
        <v>29114332</v>
      </c>
      <c r="E381">
        <v>1</v>
      </c>
      <c r="F381">
        <v>1</v>
      </c>
      <c r="G381">
        <v>1</v>
      </c>
      <c r="H381">
        <v>3</v>
      </c>
      <c r="I381" t="s">
        <v>556</v>
      </c>
      <c r="J381" t="s">
        <v>557</v>
      </c>
      <c r="K381" t="s">
        <v>558</v>
      </c>
      <c r="L381">
        <v>1348</v>
      </c>
      <c r="N381">
        <v>1009</v>
      </c>
      <c r="O381" t="s">
        <v>30</v>
      </c>
      <c r="P381" t="s">
        <v>30</v>
      </c>
      <c r="Q381">
        <v>1000</v>
      </c>
      <c r="X381">
        <v>1.23E-2</v>
      </c>
      <c r="Y381">
        <v>11978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1.23E-2</v>
      </c>
      <c r="AH381">
        <v>2</v>
      </c>
      <c r="AI381">
        <v>36405801</v>
      </c>
      <c r="AJ381">
        <v>394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ROW(Source!A388)</f>
        <v>388</v>
      </c>
      <c r="B382">
        <v>36405810</v>
      </c>
      <c r="C382">
        <v>36405794</v>
      </c>
      <c r="D382">
        <v>29130788</v>
      </c>
      <c r="E382">
        <v>1</v>
      </c>
      <c r="F382">
        <v>1</v>
      </c>
      <c r="G382">
        <v>1</v>
      </c>
      <c r="H382">
        <v>3</v>
      </c>
      <c r="I382" t="s">
        <v>574</v>
      </c>
      <c r="J382" t="s">
        <v>575</v>
      </c>
      <c r="K382" t="s">
        <v>576</v>
      </c>
      <c r="L382">
        <v>1339</v>
      </c>
      <c r="N382">
        <v>1007</v>
      </c>
      <c r="O382" t="s">
        <v>570</v>
      </c>
      <c r="P382" t="s">
        <v>570</v>
      </c>
      <c r="Q382">
        <v>1</v>
      </c>
      <c r="X382">
        <v>2.88</v>
      </c>
      <c r="Y382">
        <v>2156.0100000000002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2.88</v>
      </c>
      <c r="AH382">
        <v>2</v>
      </c>
      <c r="AI382">
        <v>36405802</v>
      </c>
      <c r="AJ382">
        <v>395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ROW(Source!A389)</f>
        <v>389</v>
      </c>
      <c r="B383">
        <v>36405819</v>
      </c>
      <c r="C383">
        <v>36405811</v>
      </c>
      <c r="D383">
        <v>18408291</v>
      </c>
      <c r="E383">
        <v>1</v>
      </c>
      <c r="F383">
        <v>1</v>
      </c>
      <c r="G383">
        <v>1</v>
      </c>
      <c r="H383">
        <v>1</v>
      </c>
      <c r="I383" t="s">
        <v>559</v>
      </c>
      <c r="J383" t="s">
        <v>3</v>
      </c>
      <c r="K383" t="s">
        <v>560</v>
      </c>
      <c r="L383">
        <v>1369</v>
      </c>
      <c r="N383">
        <v>1013</v>
      </c>
      <c r="O383" t="s">
        <v>514</v>
      </c>
      <c r="P383" t="s">
        <v>514</v>
      </c>
      <c r="Q383">
        <v>1</v>
      </c>
      <c r="X383">
        <v>31.26</v>
      </c>
      <c r="Y383">
        <v>0</v>
      </c>
      <c r="Z383">
        <v>0</v>
      </c>
      <c r="AA383">
        <v>0</v>
      </c>
      <c r="AB383">
        <v>8.17</v>
      </c>
      <c r="AC383">
        <v>0</v>
      </c>
      <c r="AD383">
        <v>1</v>
      </c>
      <c r="AE383">
        <v>1</v>
      </c>
      <c r="AF383" t="s">
        <v>134</v>
      </c>
      <c r="AG383">
        <v>35.948999999999998</v>
      </c>
      <c r="AH383">
        <v>2</v>
      </c>
      <c r="AI383">
        <v>36405812</v>
      </c>
      <c r="AJ383">
        <v>396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ROW(Source!A389)</f>
        <v>389</v>
      </c>
      <c r="B384">
        <v>36405820</v>
      </c>
      <c r="C384">
        <v>36405811</v>
      </c>
      <c r="D384">
        <v>121548</v>
      </c>
      <c r="E384">
        <v>1</v>
      </c>
      <c r="F384">
        <v>1</v>
      </c>
      <c r="G384">
        <v>1</v>
      </c>
      <c r="H384">
        <v>1</v>
      </c>
      <c r="I384" t="s">
        <v>35</v>
      </c>
      <c r="J384" t="s">
        <v>3</v>
      </c>
      <c r="K384" t="s">
        <v>515</v>
      </c>
      <c r="L384">
        <v>608254</v>
      </c>
      <c r="N384">
        <v>1013</v>
      </c>
      <c r="O384" t="s">
        <v>516</v>
      </c>
      <c r="P384" t="s">
        <v>516</v>
      </c>
      <c r="Q384">
        <v>1</v>
      </c>
      <c r="X384">
        <v>6.7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2</v>
      </c>
      <c r="AF384" t="s">
        <v>133</v>
      </c>
      <c r="AG384">
        <v>8.375</v>
      </c>
      <c r="AH384">
        <v>2</v>
      </c>
      <c r="AI384">
        <v>36405813</v>
      </c>
      <c r="AJ384">
        <v>397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ROW(Source!A389)</f>
        <v>389</v>
      </c>
      <c r="B385">
        <v>36405821</v>
      </c>
      <c r="C385">
        <v>36405811</v>
      </c>
      <c r="D385">
        <v>29172710</v>
      </c>
      <c r="E385">
        <v>1</v>
      </c>
      <c r="F385">
        <v>1</v>
      </c>
      <c r="G385">
        <v>1</v>
      </c>
      <c r="H385">
        <v>2</v>
      </c>
      <c r="I385" t="s">
        <v>523</v>
      </c>
      <c r="J385" t="s">
        <v>524</v>
      </c>
      <c r="K385" t="s">
        <v>525</v>
      </c>
      <c r="L385">
        <v>1368</v>
      </c>
      <c r="N385">
        <v>1011</v>
      </c>
      <c r="O385" t="s">
        <v>520</v>
      </c>
      <c r="P385" t="s">
        <v>520</v>
      </c>
      <c r="Q385">
        <v>1</v>
      </c>
      <c r="X385">
        <v>6.7</v>
      </c>
      <c r="Y385">
        <v>0</v>
      </c>
      <c r="Z385">
        <v>46.56</v>
      </c>
      <c r="AA385">
        <v>10.06</v>
      </c>
      <c r="AB385">
        <v>0</v>
      </c>
      <c r="AC385">
        <v>0</v>
      </c>
      <c r="AD385">
        <v>1</v>
      </c>
      <c r="AE385">
        <v>0</v>
      </c>
      <c r="AF385" t="s">
        <v>133</v>
      </c>
      <c r="AG385">
        <v>8.375</v>
      </c>
      <c r="AH385">
        <v>2</v>
      </c>
      <c r="AI385">
        <v>36405814</v>
      </c>
      <c r="AJ385">
        <v>398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ROW(Source!A389)</f>
        <v>389</v>
      </c>
      <c r="B386">
        <v>36405822</v>
      </c>
      <c r="C386">
        <v>36405811</v>
      </c>
      <c r="D386">
        <v>29173472</v>
      </c>
      <c r="E386">
        <v>1</v>
      </c>
      <c r="F386">
        <v>1</v>
      </c>
      <c r="G386">
        <v>1</v>
      </c>
      <c r="H386">
        <v>2</v>
      </c>
      <c r="I386" t="s">
        <v>577</v>
      </c>
      <c r="J386" t="s">
        <v>578</v>
      </c>
      <c r="K386" t="s">
        <v>579</v>
      </c>
      <c r="L386">
        <v>1368</v>
      </c>
      <c r="N386">
        <v>1011</v>
      </c>
      <c r="O386" t="s">
        <v>520</v>
      </c>
      <c r="P386" t="s">
        <v>520</v>
      </c>
      <c r="Q386">
        <v>1</v>
      </c>
      <c r="X386">
        <v>11</v>
      </c>
      <c r="Y386">
        <v>0</v>
      </c>
      <c r="Z386">
        <v>3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133</v>
      </c>
      <c r="AG386">
        <v>13.75</v>
      </c>
      <c r="AH386">
        <v>2</v>
      </c>
      <c r="AI386">
        <v>36405815</v>
      </c>
      <c r="AJ386">
        <v>399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ROW(Source!A389)</f>
        <v>389</v>
      </c>
      <c r="B387">
        <v>36405823</v>
      </c>
      <c r="C387">
        <v>36405811</v>
      </c>
      <c r="D387">
        <v>29174913</v>
      </c>
      <c r="E387">
        <v>1</v>
      </c>
      <c r="F387">
        <v>1</v>
      </c>
      <c r="G387">
        <v>1</v>
      </c>
      <c r="H387">
        <v>2</v>
      </c>
      <c r="I387" t="s">
        <v>531</v>
      </c>
      <c r="J387" t="s">
        <v>532</v>
      </c>
      <c r="K387" t="s">
        <v>533</v>
      </c>
      <c r="L387">
        <v>1368</v>
      </c>
      <c r="N387">
        <v>1011</v>
      </c>
      <c r="O387" t="s">
        <v>520</v>
      </c>
      <c r="P387" t="s">
        <v>520</v>
      </c>
      <c r="Q387">
        <v>1</v>
      </c>
      <c r="X387">
        <v>0.35</v>
      </c>
      <c r="Y387">
        <v>0</v>
      </c>
      <c r="Z387">
        <v>87.17</v>
      </c>
      <c r="AA387">
        <v>11.6</v>
      </c>
      <c r="AB387">
        <v>0</v>
      </c>
      <c r="AC387">
        <v>0</v>
      </c>
      <c r="AD387">
        <v>1</v>
      </c>
      <c r="AE387">
        <v>0</v>
      </c>
      <c r="AF387" t="s">
        <v>133</v>
      </c>
      <c r="AG387">
        <v>0.4375</v>
      </c>
      <c r="AH387">
        <v>2</v>
      </c>
      <c r="AI387">
        <v>36405816</v>
      </c>
      <c r="AJ387">
        <v>400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ROW(Source!A389)</f>
        <v>389</v>
      </c>
      <c r="B388">
        <v>36405824</v>
      </c>
      <c r="C388">
        <v>36405811</v>
      </c>
      <c r="D388">
        <v>29114687</v>
      </c>
      <c r="E388">
        <v>1</v>
      </c>
      <c r="F388">
        <v>1</v>
      </c>
      <c r="G388">
        <v>1</v>
      </c>
      <c r="H388">
        <v>3</v>
      </c>
      <c r="I388" t="s">
        <v>580</v>
      </c>
      <c r="J388" t="s">
        <v>581</v>
      </c>
      <c r="K388" t="s">
        <v>582</v>
      </c>
      <c r="L388">
        <v>1348</v>
      </c>
      <c r="N388">
        <v>1009</v>
      </c>
      <c r="O388" t="s">
        <v>30</v>
      </c>
      <c r="P388" t="s">
        <v>30</v>
      </c>
      <c r="Q388">
        <v>1000</v>
      </c>
      <c r="X388">
        <v>1.8E-3</v>
      </c>
      <c r="Y388">
        <v>16974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1.8E-3</v>
      </c>
      <c r="AH388">
        <v>2</v>
      </c>
      <c r="AI388">
        <v>36405817</v>
      </c>
      <c r="AJ388">
        <v>401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ROW(Source!A389)</f>
        <v>389</v>
      </c>
      <c r="B389">
        <v>36405825</v>
      </c>
      <c r="C389">
        <v>36405811</v>
      </c>
      <c r="D389">
        <v>29115292</v>
      </c>
      <c r="E389">
        <v>1</v>
      </c>
      <c r="F389">
        <v>1</v>
      </c>
      <c r="G389">
        <v>1</v>
      </c>
      <c r="H389">
        <v>3</v>
      </c>
      <c r="I389" t="s">
        <v>583</v>
      </c>
      <c r="J389" t="s">
        <v>584</v>
      </c>
      <c r="K389" t="s">
        <v>585</v>
      </c>
      <c r="L389">
        <v>1339</v>
      </c>
      <c r="N389">
        <v>1007</v>
      </c>
      <c r="O389" t="s">
        <v>570</v>
      </c>
      <c r="P389" t="s">
        <v>570</v>
      </c>
      <c r="Q389">
        <v>1</v>
      </c>
      <c r="X389">
        <v>1.24</v>
      </c>
      <c r="Y389">
        <v>4478.33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1.24</v>
      </c>
      <c r="AH389">
        <v>2</v>
      </c>
      <c r="AI389">
        <v>36405818</v>
      </c>
      <c r="AJ389">
        <v>402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ROW(Source!A390)</f>
        <v>390</v>
      </c>
      <c r="B390">
        <v>36405836</v>
      </c>
      <c r="C390">
        <v>36405826</v>
      </c>
      <c r="D390">
        <v>31427882</v>
      </c>
      <c r="E390">
        <v>1</v>
      </c>
      <c r="F390">
        <v>1</v>
      </c>
      <c r="G390">
        <v>1</v>
      </c>
      <c r="H390">
        <v>1</v>
      </c>
      <c r="I390" t="s">
        <v>586</v>
      </c>
      <c r="J390" t="s">
        <v>3</v>
      </c>
      <c r="K390" t="s">
        <v>587</v>
      </c>
      <c r="L390">
        <v>1369</v>
      </c>
      <c r="N390">
        <v>1013</v>
      </c>
      <c r="O390" t="s">
        <v>514</v>
      </c>
      <c r="P390" t="s">
        <v>514</v>
      </c>
      <c r="Q390">
        <v>1</v>
      </c>
      <c r="X390">
        <v>45.26</v>
      </c>
      <c r="Y390">
        <v>0</v>
      </c>
      <c r="Z390">
        <v>0</v>
      </c>
      <c r="AA390">
        <v>0</v>
      </c>
      <c r="AB390">
        <v>272.45</v>
      </c>
      <c r="AC390">
        <v>0</v>
      </c>
      <c r="AD390">
        <v>1</v>
      </c>
      <c r="AE390">
        <v>1</v>
      </c>
      <c r="AF390" t="s">
        <v>134</v>
      </c>
      <c r="AG390">
        <v>52.048999999999992</v>
      </c>
      <c r="AH390">
        <v>2</v>
      </c>
      <c r="AI390">
        <v>36405827</v>
      </c>
      <c r="AJ390">
        <v>403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ROW(Source!A390)</f>
        <v>390</v>
      </c>
      <c r="B391">
        <v>36405837</v>
      </c>
      <c r="C391">
        <v>36405826</v>
      </c>
      <c r="D391">
        <v>121548</v>
      </c>
      <c r="E391">
        <v>1</v>
      </c>
      <c r="F391">
        <v>1</v>
      </c>
      <c r="G391">
        <v>1</v>
      </c>
      <c r="H391">
        <v>1</v>
      </c>
      <c r="I391" t="s">
        <v>35</v>
      </c>
      <c r="J391" t="s">
        <v>3</v>
      </c>
      <c r="K391" t="s">
        <v>515</v>
      </c>
      <c r="L391">
        <v>608254</v>
      </c>
      <c r="N391">
        <v>1013</v>
      </c>
      <c r="O391" t="s">
        <v>516</v>
      </c>
      <c r="P391" t="s">
        <v>516</v>
      </c>
      <c r="Q391">
        <v>1</v>
      </c>
      <c r="X391">
        <v>0.04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2</v>
      </c>
      <c r="AF391" t="s">
        <v>133</v>
      </c>
      <c r="AG391">
        <v>0.05</v>
      </c>
      <c r="AH391">
        <v>2</v>
      </c>
      <c r="AI391">
        <v>36405828</v>
      </c>
      <c r="AJ391">
        <v>404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ROW(Source!A390)</f>
        <v>390</v>
      </c>
      <c r="B392">
        <v>36405838</v>
      </c>
      <c r="C392">
        <v>36405826</v>
      </c>
      <c r="D392">
        <v>35554737</v>
      </c>
      <c r="E392">
        <v>1</v>
      </c>
      <c r="F392">
        <v>1</v>
      </c>
      <c r="G392">
        <v>1</v>
      </c>
      <c r="H392">
        <v>2</v>
      </c>
      <c r="I392" t="s">
        <v>517</v>
      </c>
      <c r="J392" t="s">
        <v>588</v>
      </c>
      <c r="K392" t="s">
        <v>519</v>
      </c>
      <c r="L392">
        <v>1368</v>
      </c>
      <c r="N392">
        <v>1011</v>
      </c>
      <c r="O392" t="s">
        <v>520</v>
      </c>
      <c r="P392" t="s">
        <v>520</v>
      </c>
      <c r="Q392">
        <v>1</v>
      </c>
      <c r="X392">
        <v>0.04</v>
      </c>
      <c r="Y392">
        <v>0</v>
      </c>
      <c r="Z392">
        <v>31.26</v>
      </c>
      <c r="AA392">
        <v>13.5</v>
      </c>
      <c r="AB392">
        <v>0</v>
      </c>
      <c r="AC392">
        <v>0</v>
      </c>
      <c r="AD392">
        <v>1</v>
      </c>
      <c r="AE392">
        <v>0</v>
      </c>
      <c r="AF392" t="s">
        <v>133</v>
      </c>
      <c r="AG392">
        <v>0.05</v>
      </c>
      <c r="AH392">
        <v>2</v>
      </c>
      <c r="AI392">
        <v>36405829</v>
      </c>
      <c r="AJ392">
        <v>405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ROW(Source!A390)</f>
        <v>390</v>
      </c>
      <c r="B393">
        <v>36405839</v>
      </c>
      <c r="C393">
        <v>36405826</v>
      </c>
      <c r="D393">
        <v>35555025</v>
      </c>
      <c r="E393">
        <v>1</v>
      </c>
      <c r="F393">
        <v>1</v>
      </c>
      <c r="G393">
        <v>1</v>
      </c>
      <c r="H393">
        <v>2</v>
      </c>
      <c r="I393" t="s">
        <v>589</v>
      </c>
      <c r="J393" t="s">
        <v>590</v>
      </c>
      <c r="K393" t="s">
        <v>591</v>
      </c>
      <c r="L393">
        <v>1368</v>
      </c>
      <c r="N393">
        <v>1011</v>
      </c>
      <c r="O393" t="s">
        <v>520</v>
      </c>
      <c r="P393" t="s">
        <v>520</v>
      </c>
      <c r="Q393">
        <v>1</v>
      </c>
      <c r="X393">
        <v>1.35</v>
      </c>
      <c r="Y393">
        <v>0</v>
      </c>
      <c r="Z393">
        <v>2.7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133</v>
      </c>
      <c r="AG393">
        <v>1.6875</v>
      </c>
      <c r="AH393">
        <v>2</v>
      </c>
      <c r="AI393">
        <v>36405830</v>
      </c>
      <c r="AJ393">
        <v>406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ROW(Source!A390)</f>
        <v>390</v>
      </c>
      <c r="B394">
        <v>36405840</v>
      </c>
      <c r="C394">
        <v>36405826</v>
      </c>
      <c r="D394">
        <v>35555088</v>
      </c>
      <c r="E394">
        <v>1</v>
      </c>
      <c r="F394">
        <v>1</v>
      </c>
      <c r="G394">
        <v>1</v>
      </c>
      <c r="H394">
        <v>2</v>
      </c>
      <c r="I394" t="s">
        <v>531</v>
      </c>
      <c r="J394" t="s">
        <v>592</v>
      </c>
      <c r="K394" t="s">
        <v>533</v>
      </c>
      <c r="L394">
        <v>1368</v>
      </c>
      <c r="N394">
        <v>1011</v>
      </c>
      <c r="O394" t="s">
        <v>520</v>
      </c>
      <c r="P394" t="s">
        <v>520</v>
      </c>
      <c r="Q394">
        <v>1</v>
      </c>
      <c r="X394">
        <v>0.01</v>
      </c>
      <c r="Y394">
        <v>0</v>
      </c>
      <c r="Z394">
        <v>87.17</v>
      </c>
      <c r="AA394">
        <v>11.6</v>
      </c>
      <c r="AB394">
        <v>0</v>
      </c>
      <c r="AC394">
        <v>0</v>
      </c>
      <c r="AD394">
        <v>1</v>
      </c>
      <c r="AE394">
        <v>0</v>
      </c>
      <c r="AF394" t="s">
        <v>133</v>
      </c>
      <c r="AG394">
        <v>1.2500000000000001E-2</v>
      </c>
      <c r="AH394">
        <v>2</v>
      </c>
      <c r="AI394">
        <v>36405831</v>
      </c>
      <c r="AJ394">
        <v>407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ROW(Source!A390)</f>
        <v>390</v>
      </c>
      <c r="B395">
        <v>36405841</v>
      </c>
      <c r="C395">
        <v>36405826</v>
      </c>
      <c r="D395">
        <v>35552818</v>
      </c>
      <c r="E395">
        <v>1</v>
      </c>
      <c r="F395">
        <v>1</v>
      </c>
      <c r="G395">
        <v>1</v>
      </c>
      <c r="H395">
        <v>3</v>
      </c>
      <c r="I395" t="s">
        <v>593</v>
      </c>
      <c r="J395" t="s">
        <v>594</v>
      </c>
      <c r="K395" t="s">
        <v>595</v>
      </c>
      <c r="L395">
        <v>1308</v>
      </c>
      <c r="N395">
        <v>1003</v>
      </c>
      <c r="O395" t="s">
        <v>65</v>
      </c>
      <c r="P395" t="s">
        <v>65</v>
      </c>
      <c r="Q395">
        <v>100</v>
      </c>
      <c r="X395">
        <v>0.68</v>
      </c>
      <c r="Y395">
        <v>99.4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0.68</v>
      </c>
      <c r="AH395">
        <v>2</v>
      </c>
      <c r="AI395">
        <v>36405832</v>
      </c>
      <c r="AJ395">
        <v>408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ROW(Source!A390)</f>
        <v>390</v>
      </c>
      <c r="B396">
        <v>36405842</v>
      </c>
      <c r="C396">
        <v>36405826</v>
      </c>
      <c r="D396">
        <v>35554067</v>
      </c>
      <c r="E396">
        <v>1</v>
      </c>
      <c r="F396">
        <v>1</v>
      </c>
      <c r="G396">
        <v>1</v>
      </c>
      <c r="H396">
        <v>3</v>
      </c>
      <c r="I396" t="s">
        <v>205</v>
      </c>
      <c r="J396" t="s">
        <v>207</v>
      </c>
      <c r="K396" t="s">
        <v>206</v>
      </c>
      <c r="L396">
        <v>1327</v>
      </c>
      <c r="N396">
        <v>1005</v>
      </c>
      <c r="O396" t="s">
        <v>155</v>
      </c>
      <c r="P396" t="s">
        <v>155</v>
      </c>
      <c r="Q396">
        <v>1</v>
      </c>
      <c r="X396">
        <v>102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s">
        <v>3</v>
      </c>
      <c r="AG396">
        <v>102</v>
      </c>
      <c r="AH396">
        <v>2</v>
      </c>
      <c r="AI396">
        <v>36405833</v>
      </c>
      <c r="AJ396">
        <v>410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ROW(Source!A390)</f>
        <v>390</v>
      </c>
      <c r="B397">
        <v>36405843</v>
      </c>
      <c r="C397">
        <v>36405826</v>
      </c>
      <c r="D397">
        <v>35553389</v>
      </c>
      <c r="E397">
        <v>1</v>
      </c>
      <c r="F397">
        <v>1</v>
      </c>
      <c r="G397">
        <v>1</v>
      </c>
      <c r="H397">
        <v>3</v>
      </c>
      <c r="I397" t="s">
        <v>596</v>
      </c>
      <c r="J397" t="s">
        <v>597</v>
      </c>
      <c r="K397" t="s">
        <v>598</v>
      </c>
      <c r="L397">
        <v>1346</v>
      </c>
      <c r="N397">
        <v>1009</v>
      </c>
      <c r="O397" t="s">
        <v>160</v>
      </c>
      <c r="P397" t="s">
        <v>160</v>
      </c>
      <c r="Q397">
        <v>1</v>
      </c>
      <c r="X397">
        <v>27</v>
      </c>
      <c r="Y397">
        <v>26.71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27</v>
      </c>
      <c r="AH397">
        <v>2</v>
      </c>
      <c r="AI397">
        <v>36405834</v>
      </c>
      <c r="AJ397">
        <v>411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ROW(Source!A393)</f>
        <v>393</v>
      </c>
      <c r="B398">
        <v>36405859</v>
      </c>
      <c r="C398">
        <v>36405846</v>
      </c>
      <c r="D398">
        <v>18413230</v>
      </c>
      <c r="E398">
        <v>1</v>
      </c>
      <c r="F398">
        <v>1</v>
      </c>
      <c r="G398">
        <v>1</v>
      </c>
      <c r="H398">
        <v>1</v>
      </c>
      <c r="I398" t="s">
        <v>540</v>
      </c>
      <c r="J398" t="s">
        <v>3</v>
      </c>
      <c r="K398" t="s">
        <v>541</v>
      </c>
      <c r="L398">
        <v>1369</v>
      </c>
      <c r="N398">
        <v>1013</v>
      </c>
      <c r="O398" t="s">
        <v>514</v>
      </c>
      <c r="P398" t="s">
        <v>514</v>
      </c>
      <c r="Q398">
        <v>1</v>
      </c>
      <c r="X398">
        <v>6.66</v>
      </c>
      <c r="Y398">
        <v>0</v>
      </c>
      <c r="Z398">
        <v>0</v>
      </c>
      <c r="AA398">
        <v>0</v>
      </c>
      <c r="AB398">
        <v>9.18</v>
      </c>
      <c r="AC398">
        <v>0</v>
      </c>
      <c r="AD398">
        <v>1</v>
      </c>
      <c r="AE398">
        <v>1</v>
      </c>
      <c r="AF398" t="s">
        <v>134</v>
      </c>
      <c r="AG398">
        <v>7.6589999999999998</v>
      </c>
      <c r="AH398">
        <v>2</v>
      </c>
      <c r="AI398">
        <v>36405847</v>
      </c>
      <c r="AJ398">
        <v>412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ROW(Source!A393)</f>
        <v>393</v>
      </c>
      <c r="B399">
        <v>36405860</v>
      </c>
      <c r="C399">
        <v>36405846</v>
      </c>
      <c r="D399">
        <v>29173472</v>
      </c>
      <c r="E399">
        <v>1</v>
      </c>
      <c r="F399">
        <v>1</v>
      </c>
      <c r="G399">
        <v>1</v>
      </c>
      <c r="H399">
        <v>2</v>
      </c>
      <c r="I399" t="s">
        <v>577</v>
      </c>
      <c r="J399" t="s">
        <v>578</v>
      </c>
      <c r="K399" t="s">
        <v>579</v>
      </c>
      <c r="L399">
        <v>1368</v>
      </c>
      <c r="N399">
        <v>1011</v>
      </c>
      <c r="O399" t="s">
        <v>520</v>
      </c>
      <c r="P399" t="s">
        <v>520</v>
      </c>
      <c r="Q399">
        <v>1</v>
      </c>
      <c r="X399">
        <v>2.0099999999999998</v>
      </c>
      <c r="Y399">
        <v>0</v>
      </c>
      <c r="Z399">
        <v>3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133</v>
      </c>
      <c r="AG399">
        <v>2.5124999999999997</v>
      </c>
      <c r="AH399">
        <v>2</v>
      </c>
      <c r="AI399">
        <v>36405848</v>
      </c>
      <c r="AJ399">
        <v>413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ROW(Source!A393)</f>
        <v>393</v>
      </c>
      <c r="B400">
        <v>36405861</v>
      </c>
      <c r="C400">
        <v>36405846</v>
      </c>
      <c r="D400">
        <v>29174500</v>
      </c>
      <c r="E400">
        <v>1</v>
      </c>
      <c r="F400">
        <v>1</v>
      </c>
      <c r="G400">
        <v>1</v>
      </c>
      <c r="H400">
        <v>2</v>
      </c>
      <c r="I400" t="s">
        <v>599</v>
      </c>
      <c r="J400" t="s">
        <v>600</v>
      </c>
      <c r="K400" t="s">
        <v>601</v>
      </c>
      <c r="L400">
        <v>1368</v>
      </c>
      <c r="N400">
        <v>1011</v>
      </c>
      <c r="O400" t="s">
        <v>520</v>
      </c>
      <c r="P400" t="s">
        <v>520</v>
      </c>
      <c r="Q400">
        <v>1</v>
      </c>
      <c r="X400">
        <v>1.33</v>
      </c>
      <c r="Y400">
        <v>0</v>
      </c>
      <c r="Z400">
        <v>1.95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133</v>
      </c>
      <c r="AG400">
        <v>1.6625000000000001</v>
      </c>
      <c r="AH400">
        <v>2</v>
      </c>
      <c r="AI400">
        <v>36405849</v>
      </c>
      <c r="AJ400">
        <v>414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ROW(Source!A393)</f>
        <v>393</v>
      </c>
      <c r="B401">
        <v>36405862</v>
      </c>
      <c r="C401">
        <v>36405846</v>
      </c>
      <c r="D401">
        <v>29174913</v>
      </c>
      <c r="E401">
        <v>1</v>
      </c>
      <c r="F401">
        <v>1</v>
      </c>
      <c r="G401">
        <v>1</v>
      </c>
      <c r="H401">
        <v>2</v>
      </c>
      <c r="I401" t="s">
        <v>531</v>
      </c>
      <c r="J401" t="s">
        <v>532</v>
      </c>
      <c r="K401" t="s">
        <v>533</v>
      </c>
      <c r="L401">
        <v>1368</v>
      </c>
      <c r="N401">
        <v>1011</v>
      </c>
      <c r="O401" t="s">
        <v>520</v>
      </c>
      <c r="P401" t="s">
        <v>520</v>
      </c>
      <c r="Q401">
        <v>1</v>
      </c>
      <c r="X401">
        <v>0.03</v>
      </c>
      <c r="Y401">
        <v>0</v>
      </c>
      <c r="Z401">
        <v>87.17</v>
      </c>
      <c r="AA401">
        <v>11.6</v>
      </c>
      <c r="AB401">
        <v>0</v>
      </c>
      <c r="AC401">
        <v>0</v>
      </c>
      <c r="AD401">
        <v>1</v>
      </c>
      <c r="AE401">
        <v>0</v>
      </c>
      <c r="AF401" t="s">
        <v>133</v>
      </c>
      <c r="AG401">
        <v>3.7499999999999999E-2</v>
      </c>
      <c r="AH401">
        <v>2</v>
      </c>
      <c r="AI401">
        <v>36405850</v>
      </c>
      <c r="AJ401">
        <v>415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ROW(Source!A393)</f>
        <v>393</v>
      </c>
      <c r="B402">
        <v>36405863</v>
      </c>
      <c r="C402">
        <v>36405846</v>
      </c>
      <c r="D402">
        <v>29114471</v>
      </c>
      <c r="E402">
        <v>1</v>
      </c>
      <c r="F402">
        <v>1</v>
      </c>
      <c r="G402">
        <v>1</v>
      </c>
      <c r="H402">
        <v>3</v>
      </c>
      <c r="I402" t="s">
        <v>602</v>
      </c>
      <c r="J402" t="s">
        <v>603</v>
      </c>
      <c r="K402" t="s">
        <v>604</v>
      </c>
      <c r="L402">
        <v>1358</v>
      </c>
      <c r="N402">
        <v>1010</v>
      </c>
      <c r="O402" t="s">
        <v>605</v>
      </c>
      <c r="P402" t="s">
        <v>605</v>
      </c>
      <c r="Q402">
        <v>10</v>
      </c>
      <c r="X402">
        <v>26.3</v>
      </c>
      <c r="Y402">
        <v>1.6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26.3</v>
      </c>
      <c r="AH402">
        <v>2</v>
      </c>
      <c r="AI402">
        <v>36405851</v>
      </c>
      <c r="AJ402">
        <v>416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ROW(Source!A393)</f>
        <v>393</v>
      </c>
      <c r="B403">
        <v>36405864</v>
      </c>
      <c r="C403">
        <v>36405846</v>
      </c>
      <c r="D403">
        <v>29114305</v>
      </c>
      <c r="E403">
        <v>1</v>
      </c>
      <c r="F403">
        <v>1</v>
      </c>
      <c r="G403">
        <v>1</v>
      </c>
      <c r="H403">
        <v>3</v>
      </c>
      <c r="I403" t="s">
        <v>606</v>
      </c>
      <c r="J403" t="s">
        <v>607</v>
      </c>
      <c r="K403" t="s">
        <v>608</v>
      </c>
      <c r="L403">
        <v>1354</v>
      </c>
      <c r="N403">
        <v>1010</v>
      </c>
      <c r="O403" t="s">
        <v>237</v>
      </c>
      <c r="P403" t="s">
        <v>237</v>
      </c>
      <c r="Q403">
        <v>1</v>
      </c>
      <c r="X403">
        <v>263</v>
      </c>
      <c r="Y403">
        <v>0.12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263</v>
      </c>
      <c r="AH403">
        <v>2</v>
      </c>
      <c r="AI403">
        <v>36405852</v>
      </c>
      <c r="AJ403">
        <v>417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ROW(Source!A393)</f>
        <v>393</v>
      </c>
      <c r="B404">
        <v>36405865</v>
      </c>
      <c r="C404">
        <v>36405846</v>
      </c>
      <c r="D404">
        <v>29111012</v>
      </c>
      <c r="E404">
        <v>1</v>
      </c>
      <c r="F404">
        <v>1</v>
      </c>
      <c r="G404">
        <v>1</v>
      </c>
      <c r="H404">
        <v>3</v>
      </c>
      <c r="I404" t="s">
        <v>609</v>
      </c>
      <c r="J404" t="s">
        <v>610</v>
      </c>
      <c r="K404" t="s">
        <v>611</v>
      </c>
      <c r="L404">
        <v>1354</v>
      </c>
      <c r="N404">
        <v>1010</v>
      </c>
      <c r="O404" t="s">
        <v>237</v>
      </c>
      <c r="P404" t="s">
        <v>237</v>
      </c>
      <c r="Q404">
        <v>1</v>
      </c>
      <c r="X404">
        <v>7</v>
      </c>
      <c r="Y404">
        <v>1.29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3</v>
      </c>
      <c r="AG404">
        <v>7</v>
      </c>
      <c r="AH404">
        <v>2</v>
      </c>
      <c r="AI404">
        <v>36405853</v>
      </c>
      <c r="AJ404">
        <v>418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ROW(Source!A393)</f>
        <v>393</v>
      </c>
      <c r="B405">
        <v>36405866</v>
      </c>
      <c r="C405">
        <v>36405846</v>
      </c>
      <c r="D405">
        <v>29111013</v>
      </c>
      <c r="E405">
        <v>1</v>
      </c>
      <c r="F405">
        <v>1</v>
      </c>
      <c r="G405">
        <v>1</v>
      </c>
      <c r="H405">
        <v>3</v>
      </c>
      <c r="I405" t="s">
        <v>612</v>
      </c>
      <c r="J405" t="s">
        <v>613</v>
      </c>
      <c r="K405" t="s">
        <v>614</v>
      </c>
      <c r="L405">
        <v>1354</v>
      </c>
      <c r="N405">
        <v>1010</v>
      </c>
      <c r="O405" t="s">
        <v>237</v>
      </c>
      <c r="P405" t="s">
        <v>237</v>
      </c>
      <c r="Q405">
        <v>1</v>
      </c>
      <c r="X405">
        <v>7</v>
      </c>
      <c r="Y405">
        <v>1.29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7</v>
      </c>
      <c r="AH405">
        <v>2</v>
      </c>
      <c r="AI405">
        <v>36405854</v>
      </c>
      <c r="AJ405">
        <v>419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ROW(Source!A393)</f>
        <v>393</v>
      </c>
      <c r="B406">
        <v>36405867</v>
      </c>
      <c r="C406">
        <v>36405846</v>
      </c>
      <c r="D406">
        <v>29111016</v>
      </c>
      <c r="E406">
        <v>1</v>
      </c>
      <c r="F406">
        <v>1</v>
      </c>
      <c r="G406">
        <v>1</v>
      </c>
      <c r="H406">
        <v>3</v>
      </c>
      <c r="I406" t="s">
        <v>615</v>
      </c>
      <c r="J406" t="s">
        <v>616</v>
      </c>
      <c r="K406" t="s">
        <v>617</v>
      </c>
      <c r="L406">
        <v>1354</v>
      </c>
      <c r="N406">
        <v>1010</v>
      </c>
      <c r="O406" t="s">
        <v>237</v>
      </c>
      <c r="P406" t="s">
        <v>237</v>
      </c>
      <c r="Q406">
        <v>1</v>
      </c>
      <c r="X406">
        <v>40</v>
      </c>
      <c r="Y406">
        <v>1.29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40</v>
      </c>
      <c r="AH406">
        <v>2</v>
      </c>
      <c r="AI406">
        <v>36405855</v>
      </c>
      <c r="AJ406">
        <v>420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ROW(Source!A393)</f>
        <v>393</v>
      </c>
      <c r="B407">
        <v>36405868</v>
      </c>
      <c r="C407">
        <v>36405846</v>
      </c>
      <c r="D407">
        <v>29111019</v>
      </c>
      <c r="E407">
        <v>1</v>
      </c>
      <c r="F407">
        <v>1</v>
      </c>
      <c r="G407">
        <v>1</v>
      </c>
      <c r="H407">
        <v>3</v>
      </c>
      <c r="I407" t="s">
        <v>618</v>
      </c>
      <c r="J407" t="s">
        <v>619</v>
      </c>
      <c r="K407" t="s">
        <v>620</v>
      </c>
      <c r="L407">
        <v>1354</v>
      </c>
      <c r="N407">
        <v>1010</v>
      </c>
      <c r="O407" t="s">
        <v>237</v>
      </c>
      <c r="P407" t="s">
        <v>237</v>
      </c>
      <c r="Q407">
        <v>1</v>
      </c>
      <c r="X407">
        <v>8</v>
      </c>
      <c r="Y407">
        <v>0.63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8</v>
      </c>
      <c r="AH407">
        <v>2</v>
      </c>
      <c r="AI407">
        <v>36405856</v>
      </c>
      <c r="AJ407">
        <v>421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ROW(Source!A393)</f>
        <v>393</v>
      </c>
      <c r="B408">
        <v>36405869</v>
      </c>
      <c r="C408">
        <v>36405846</v>
      </c>
      <c r="D408">
        <v>29111018</v>
      </c>
      <c r="E408">
        <v>1</v>
      </c>
      <c r="F408">
        <v>1</v>
      </c>
      <c r="G408">
        <v>1</v>
      </c>
      <c r="H408">
        <v>3</v>
      </c>
      <c r="I408" t="s">
        <v>621</v>
      </c>
      <c r="J408" t="s">
        <v>622</v>
      </c>
      <c r="K408" t="s">
        <v>623</v>
      </c>
      <c r="L408">
        <v>1354</v>
      </c>
      <c r="N408">
        <v>1010</v>
      </c>
      <c r="O408" t="s">
        <v>237</v>
      </c>
      <c r="P408" t="s">
        <v>237</v>
      </c>
      <c r="Q408">
        <v>1</v>
      </c>
      <c r="X408">
        <v>8</v>
      </c>
      <c r="Y408">
        <v>0.63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8</v>
      </c>
      <c r="AH408">
        <v>2</v>
      </c>
      <c r="AI408">
        <v>36405857</v>
      </c>
      <c r="AJ408">
        <v>422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ROW(Source!A393)</f>
        <v>393</v>
      </c>
      <c r="B409">
        <v>36405870</v>
      </c>
      <c r="C409">
        <v>36405846</v>
      </c>
      <c r="D409">
        <v>29110997</v>
      </c>
      <c r="E409">
        <v>1</v>
      </c>
      <c r="F409">
        <v>1</v>
      </c>
      <c r="G409">
        <v>1</v>
      </c>
      <c r="H409">
        <v>3</v>
      </c>
      <c r="I409" t="s">
        <v>624</v>
      </c>
      <c r="J409" t="s">
        <v>625</v>
      </c>
      <c r="K409" t="s">
        <v>626</v>
      </c>
      <c r="L409">
        <v>1301</v>
      </c>
      <c r="N409">
        <v>1003</v>
      </c>
      <c r="O409" t="s">
        <v>142</v>
      </c>
      <c r="P409" t="s">
        <v>142</v>
      </c>
      <c r="Q409">
        <v>1</v>
      </c>
      <c r="X409">
        <v>101</v>
      </c>
      <c r="Y409">
        <v>12.3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101</v>
      </c>
      <c r="AH409">
        <v>2</v>
      </c>
      <c r="AI409">
        <v>36405858</v>
      </c>
      <c r="AJ409">
        <v>423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ROW(Source!A394)</f>
        <v>394</v>
      </c>
      <c r="B410">
        <v>36405891</v>
      </c>
      <c r="C410">
        <v>36405871</v>
      </c>
      <c r="D410">
        <v>18409850</v>
      </c>
      <c r="E410">
        <v>1</v>
      </c>
      <c r="F410">
        <v>1</v>
      </c>
      <c r="G410">
        <v>1</v>
      </c>
      <c r="H410">
        <v>1</v>
      </c>
      <c r="I410" t="s">
        <v>627</v>
      </c>
      <c r="J410" t="s">
        <v>3</v>
      </c>
      <c r="K410" t="s">
        <v>628</v>
      </c>
      <c r="L410">
        <v>1369</v>
      </c>
      <c r="N410">
        <v>1013</v>
      </c>
      <c r="O410" t="s">
        <v>514</v>
      </c>
      <c r="P410" t="s">
        <v>514</v>
      </c>
      <c r="Q410">
        <v>1</v>
      </c>
      <c r="X410">
        <v>89</v>
      </c>
      <c r="Y410">
        <v>0</v>
      </c>
      <c r="Z410">
        <v>0</v>
      </c>
      <c r="AA410">
        <v>0</v>
      </c>
      <c r="AB410">
        <v>9.07</v>
      </c>
      <c r="AC410">
        <v>0</v>
      </c>
      <c r="AD410">
        <v>1</v>
      </c>
      <c r="AE410">
        <v>1</v>
      </c>
      <c r="AF410" t="s">
        <v>134</v>
      </c>
      <c r="AG410">
        <v>102.35</v>
      </c>
      <c r="AH410">
        <v>2</v>
      </c>
      <c r="AI410">
        <v>36405872</v>
      </c>
      <c r="AJ410">
        <v>424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ROW(Source!A394)</f>
        <v>394</v>
      </c>
      <c r="B411">
        <v>36405892</v>
      </c>
      <c r="C411">
        <v>36405871</v>
      </c>
      <c r="D411">
        <v>29173472</v>
      </c>
      <c r="E411">
        <v>1</v>
      </c>
      <c r="F411">
        <v>1</v>
      </c>
      <c r="G411">
        <v>1</v>
      </c>
      <c r="H411">
        <v>2</v>
      </c>
      <c r="I411" t="s">
        <v>577</v>
      </c>
      <c r="J411" t="s">
        <v>578</v>
      </c>
      <c r="K411" t="s">
        <v>579</v>
      </c>
      <c r="L411">
        <v>1368</v>
      </c>
      <c r="N411">
        <v>1011</v>
      </c>
      <c r="O411" t="s">
        <v>520</v>
      </c>
      <c r="P411" t="s">
        <v>520</v>
      </c>
      <c r="Q411">
        <v>1</v>
      </c>
      <c r="X411">
        <v>2.16</v>
      </c>
      <c r="Y411">
        <v>0</v>
      </c>
      <c r="Z411">
        <v>3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133</v>
      </c>
      <c r="AG411">
        <v>2.7</v>
      </c>
      <c r="AH411">
        <v>2</v>
      </c>
      <c r="AI411">
        <v>36405873</v>
      </c>
      <c r="AJ411">
        <v>425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ROW(Source!A394)</f>
        <v>394</v>
      </c>
      <c r="B412">
        <v>36405893</v>
      </c>
      <c r="C412">
        <v>36405871</v>
      </c>
      <c r="D412">
        <v>29174538</v>
      </c>
      <c r="E412">
        <v>1</v>
      </c>
      <c r="F412">
        <v>1</v>
      </c>
      <c r="G412">
        <v>1</v>
      </c>
      <c r="H412">
        <v>2</v>
      </c>
      <c r="I412" t="s">
        <v>629</v>
      </c>
      <c r="J412" t="s">
        <v>630</v>
      </c>
      <c r="K412" t="s">
        <v>631</v>
      </c>
      <c r="L412">
        <v>1368</v>
      </c>
      <c r="N412">
        <v>1011</v>
      </c>
      <c r="O412" t="s">
        <v>520</v>
      </c>
      <c r="P412" t="s">
        <v>520</v>
      </c>
      <c r="Q412">
        <v>1</v>
      </c>
      <c r="X412">
        <v>0.47</v>
      </c>
      <c r="Y412">
        <v>0</v>
      </c>
      <c r="Z412">
        <v>33.590000000000003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133</v>
      </c>
      <c r="AG412">
        <v>0.58749999999999991</v>
      </c>
      <c r="AH412">
        <v>2</v>
      </c>
      <c r="AI412">
        <v>36405874</v>
      </c>
      <c r="AJ412">
        <v>426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ROW(Source!A394)</f>
        <v>394</v>
      </c>
      <c r="B413">
        <v>36405894</v>
      </c>
      <c r="C413">
        <v>36405871</v>
      </c>
      <c r="D413">
        <v>29174580</v>
      </c>
      <c r="E413">
        <v>1</v>
      </c>
      <c r="F413">
        <v>1</v>
      </c>
      <c r="G413">
        <v>1</v>
      </c>
      <c r="H413">
        <v>2</v>
      </c>
      <c r="I413" t="s">
        <v>632</v>
      </c>
      <c r="J413" t="s">
        <v>633</v>
      </c>
      <c r="K413" t="s">
        <v>634</v>
      </c>
      <c r="L413">
        <v>1368</v>
      </c>
      <c r="N413">
        <v>1011</v>
      </c>
      <c r="O413" t="s">
        <v>520</v>
      </c>
      <c r="P413" t="s">
        <v>520</v>
      </c>
      <c r="Q413">
        <v>1</v>
      </c>
      <c r="X413">
        <v>0.53</v>
      </c>
      <c r="Y413">
        <v>0</v>
      </c>
      <c r="Z413">
        <v>2.08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133</v>
      </c>
      <c r="AG413">
        <v>0.66250000000000009</v>
      </c>
      <c r="AH413">
        <v>2</v>
      </c>
      <c r="AI413">
        <v>36405875</v>
      </c>
      <c r="AJ413">
        <v>427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ROW(Source!A394)</f>
        <v>394</v>
      </c>
      <c r="B414">
        <v>36405895</v>
      </c>
      <c r="C414">
        <v>36405871</v>
      </c>
      <c r="D414">
        <v>29108656</v>
      </c>
      <c r="E414">
        <v>1</v>
      </c>
      <c r="F414">
        <v>1</v>
      </c>
      <c r="G414">
        <v>1</v>
      </c>
      <c r="H414">
        <v>3</v>
      </c>
      <c r="I414" t="s">
        <v>635</v>
      </c>
      <c r="J414" t="s">
        <v>636</v>
      </c>
      <c r="K414" t="s">
        <v>637</v>
      </c>
      <c r="L414">
        <v>1354</v>
      </c>
      <c r="N414">
        <v>1010</v>
      </c>
      <c r="O414" t="s">
        <v>237</v>
      </c>
      <c r="P414" t="s">
        <v>237</v>
      </c>
      <c r="Q414">
        <v>1</v>
      </c>
      <c r="X414">
        <v>7</v>
      </c>
      <c r="Y414">
        <v>13.87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7</v>
      </c>
      <c r="AH414">
        <v>2</v>
      </c>
      <c r="AI414">
        <v>36405876</v>
      </c>
      <c r="AJ414">
        <v>428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ROW(Source!A394)</f>
        <v>394</v>
      </c>
      <c r="B415">
        <v>36405896</v>
      </c>
      <c r="C415">
        <v>36405871</v>
      </c>
      <c r="D415">
        <v>29109354</v>
      </c>
      <c r="E415">
        <v>1</v>
      </c>
      <c r="F415">
        <v>1</v>
      </c>
      <c r="G415">
        <v>1</v>
      </c>
      <c r="H415">
        <v>3</v>
      </c>
      <c r="I415" t="s">
        <v>638</v>
      </c>
      <c r="J415" t="s">
        <v>639</v>
      </c>
      <c r="K415" t="s">
        <v>640</v>
      </c>
      <c r="L415">
        <v>1346</v>
      </c>
      <c r="N415">
        <v>1009</v>
      </c>
      <c r="O415" t="s">
        <v>160</v>
      </c>
      <c r="P415" t="s">
        <v>160</v>
      </c>
      <c r="Q415">
        <v>1</v>
      </c>
      <c r="X415">
        <v>10</v>
      </c>
      <c r="Y415">
        <v>46.72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10</v>
      </c>
      <c r="AH415">
        <v>2</v>
      </c>
      <c r="AI415">
        <v>36405877</v>
      </c>
      <c r="AJ415">
        <v>429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ROW(Source!A394)</f>
        <v>394</v>
      </c>
      <c r="B416">
        <v>36405897</v>
      </c>
      <c r="C416">
        <v>36405871</v>
      </c>
      <c r="D416">
        <v>29109414</v>
      </c>
      <c r="E416">
        <v>1</v>
      </c>
      <c r="F416">
        <v>1</v>
      </c>
      <c r="G416">
        <v>1</v>
      </c>
      <c r="H416">
        <v>3</v>
      </c>
      <c r="I416" t="s">
        <v>641</v>
      </c>
      <c r="J416" t="s">
        <v>642</v>
      </c>
      <c r="K416" t="s">
        <v>643</v>
      </c>
      <c r="L416">
        <v>1346</v>
      </c>
      <c r="N416">
        <v>1009</v>
      </c>
      <c r="O416" t="s">
        <v>160</v>
      </c>
      <c r="P416" t="s">
        <v>160</v>
      </c>
      <c r="Q416">
        <v>1</v>
      </c>
      <c r="X416">
        <v>119</v>
      </c>
      <c r="Y416">
        <v>1.58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119</v>
      </c>
      <c r="AH416">
        <v>2</v>
      </c>
      <c r="AI416">
        <v>36405878</v>
      </c>
      <c r="AJ416">
        <v>430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ROW(Source!A394)</f>
        <v>394</v>
      </c>
      <c r="B417">
        <v>36405898</v>
      </c>
      <c r="C417">
        <v>36405871</v>
      </c>
      <c r="D417">
        <v>29109781</v>
      </c>
      <c r="E417">
        <v>1</v>
      </c>
      <c r="F417">
        <v>1</v>
      </c>
      <c r="G417">
        <v>1</v>
      </c>
      <c r="H417">
        <v>3</v>
      </c>
      <c r="I417" t="s">
        <v>644</v>
      </c>
      <c r="J417" t="s">
        <v>645</v>
      </c>
      <c r="K417" t="s">
        <v>646</v>
      </c>
      <c r="L417">
        <v>1346</v>
      </c>
      <c r="N417">
        <v>1009</v>
      </c>
      <c r="O417" t="s">
        <v>160</v>
      </c>
      <c r="P417" t="s">
        <v>160</v>
      </c>
      <c r="Q417">
        <v>1</v>
      </c>
      <c r="X417">
        <v>9</v>
      </c>
      <c r="Y417">
        <v>11.12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9</v>
      </c>
      <c r="AH417">
        <v>2</v>
      </c>
      <c r="AI417">
        <v>36405879</v>
      </c>
      <c r="AJ417">
        <v>431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ROW(Source!A394)</f>
        <v>394</v>
      </c>
      <c r="B418">
        <v>36405899</v>
      </c>
      <c r="C418">
        <v>36405871</v>
      </c>
      <c r="D418">
        <v>29109782</v>
      </c>
      <c r="E418">
        <v>1</v>
      </c>
      <c r="F418">
        <v>1</v>
      </c>
      <c r="G418">
        <v>1</v>
      </c>
      <c r="H418">
        <v>3</v>
      </c>
      <c r="I418" t="s">
        <v>647</v>
      </c>
      <c r="J418" t="s">
        <v>648</v>
      </c>
      <c r="K418" t="s">
        <v>649</v>
      </c>
      <c r="L418">
        <v>1346</v>
      </c>
      <c r="N418">
        <v>1009</v>
      </c>
      <c r="O418" t="s">
        <v>160</v>
      </c>
      <c r="P418" t="s">
        <v>160</v>
      </c>
      <c r="Q418">
        <v>1</v>
      </c>
      <c r="X418">
        <v>85</v>
      </c>
      <c r="Y418">
        <v>4.3600000000000003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85</v>
      </c>
      <c r="AH418">
        <v>2</v>
      </c>
      <c r="AI418">
        <v>36405880</v>
      </c>
      <c r="AJ418">
        <v>432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ROW(Source!A394)</f>
        <v>394</v>
      </c>
      <c r="B419">
        <v>36405900</v>
      </c>
      <c r="C419">
        <v>36405871</v>
      </c>
      <c r="D419">
        <v>29110699</v>
      </c>
      <c r="E419">
        <v>1</v>
      </c>
      <c r="F419">
        <v>1</v>
      </c>
      <c r="G419">
        <v>1</v>
      </c>
      <c r="H419">
        <v>3</v>
      </c>
      <c r="I419" t="s">
        <v>650</v>
      </c>
      <c r="J419" t="s">
        <v>651</v>
      </c>
      <c r="K419" t="s">
        <v>652</v>
      </c>
      <c r="L419">
        <v>1301</v>
      </c>
      <c r="N419">
        <v>1003</v>
      </c>
      <c r="O419" t="s">
        <v>142</v>
      </c>
      <c r="P419" t="s">
        <v>142</v>
      </c>
      <c r="Q419">
        <v>1</v>
      </c>
      <c r="X419">
        <v>120</v>
      </c>
      <c r="Y419">
        <v>0.17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120</v>
      </c>
      <c r="AH419">
        <v>2</v>
      </c>
      <c r="AI419">
        <v>36405881</v>
      </c>
      <c r="AJ419">
        <v>433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ROW(Source!A394)</f>
        <v>394</v>
      </c>
      <c r="B420">
        <v>36405901</v>
      </c>
      <c r="C420">
        <v>36405871</v>
      </c>
      <c r="D420">
        <v>29110797</v>
      </c>
      <c r="E420">
        <v>1</v>
      </c>
      <c r="F420">
        <v>1</v>
      </c>
      <c r="G420">
        <v>1</v>
      </c>
      <c r="H420">
        <v>3</v>
      </c>
      <c r="I420" t="s">
        <v>653</v>
      </c>
      <c r="J420" t="s">
        <v>654</v>
      </c>
      <c r="K420" t="s">
        <v>655</v>
      </c>
      <c r="L420">
        <v>1301</v>
      </c>
      <c r="N420">
        <v>1003</v>
      </c>
      <c r="O420" t="s">
        <v>142</v>
      </c>
      <c r="P420" t="s">
        <v>142</v>
      </c>
      <c r="Q420">
        <v>1</v>
      </c>
      <c r="X420">
        <v>82</v>
      </c>
      <c r="Y420">
        <v>1.74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82</v>
      </c>
      <c r="AH420">
        <v>2</v>
      </c>
      <c r="AI420">
        <v>36405882</v>
      </c>
      <c r="AJ420">
        <v>434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ROW(Source!A394)</f>
        <v>394</v>
      </c>
      <c r="B421">
        <v>36405902</v>
      </c>
      <c r="C421">
        <v>36405871</v>
      </c>
      <c r="D421">
        <v>29110815</v>
      </c>
      <c r="E421">
        <v>1</v>
      </c>
      <c r="F421">
        <v>1</v>
      </c>
      <c r="G421">
        <v>1</v>
      </c>
      <c r="H421">
        <v>3</v>
      </c>
      <c r="I421" t="s">
        <v>656</v>
      </c>
      <c r="J421" t="s">
        <v>657</v>
      </c>
      <c r="K421" t="s">
        <v>658</v>
      </c>
      <c r="L421">
        <v>1301</v>
      </c>
      <c r="N421">
        <v>1003</v>
      </c>
      <c r="O421" t="s">
        <v>142</v>
      </c>
      <c r="P421" t="s">
        <v>142</v>
      </c>
      <c r="Q421">
        <v>1</v>
      </c>
      <c r="X421">
        <v>116</v>
      </c>
      <c r="Y421">
        <v>0.85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116</v>
      </c>
      <c r="AH421">
        <v>2</v>
      </c>
      <c r="AI421">
        <v>36405883</v>
      </c>
      <c r="AJ421">
        <v>435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ROW(Source!A394)</f>
        <v>394</v>
      </c>
      <c r="B422">
        <v>36405903</v>
      </c>
      <c r="C422">
        <v>36405871</v>
      </c>
      <c r="D422">
        <v>29111455</v>
      </c>
      <c r="E422">
        <v>1</v>
      </c>
      <c r="F422">
        <v>1</v>
      </c>
      <c r="G422">
        <v>1</v>
      </c>
      <c r="H422">
        <v>3</v>
      </c>
      <c r="I422" t="s">
        <v>659</v>
      </c>
      <c r="J422" t="s">
        <v>660</v>
      </c>
      <c r="K422" t="s">
        <v>661</v>
      </c>
      <c r="L422">
        <v>1327</v>
      </c>
      <c r="N422">
        <v>1005</v>
      </c>
      <c r="O422" t="s">
        <v>155</v>
      </c>
      <c r="P422" t="s">
        <v>155</v>
      </c>
      <c r="Q422">
        <v>1</v>
      </c>
      <c r="X422">
        <v>212</v>
      </c>
      <c r="Y422">
        <v>15.06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212</v>
      </c>
      <c r="AH422">
        <v>2</v>
      </c>
      <c r="AI422">
        <v>36405884</v>
      </c>
      <c r="AJ422">
        <v>436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ROW(Source!A394)</f>
        <v>394</v>
      </c>
      <c r="B423">
        <v>36405904</v>
      </c>
      <c r="C423">
        <v>36405871</v>
      </c>
      <c r="D423">
        <v>29114733</v>
      </c>
      <c r="E423">
        <v>1</v>
      </c>
      <c r="F423">
        <v>1</v>
      </c>
      <c r="G423">
        <v>1</v>
      </c>
      <c r="H423">
        <v>3</v>
      </c>
      <c r="I423" t="s">
        <v>662</v>
      </c>
      <c r="J423" t="s">
        <v>663</v>
      </c>
      <c r="K423" t="s">
        <v>664</v>
      </c>
      <c r="L423">
        <v>1354</v>
      </c>
      <c r="N423">
        <v>1010</v>
      </c>
      <c r="O423" t="s">
        <v>237</v>
      </c>
      <c r="P423" t="s">
        <v>237</v>
      </c>
      <c r="Q423">
        <v>1</v>
      </c>
      <c r="X423">
        <v>735</v>
      </c>
      <c r="Y423">
        <v>0.02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3</v>
      </c>
      <c r="AG423">
        <v>735</v>
      </c>
      <c r="AH423">
        <v>2</v>
      </c>
      <c r="AI423">
        <v>36405885</v>
      </c>
      <c r="AJ423">
        <v>437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ROW(Source!A394)</f>
        <v>394</v>
      </c>
      <c r="B424">
        <v>36405905</v>
      </c>
      <c r="C424">
        <v>36405871</v>
      </c>
      <c r="D424">
        <v>29114734</v>
      </c>
      <c r="E424">
        <v>1</v>
      </c>
      <c r="F424">
        <v>1</v>
      </c>
      <c r="G424">
        <v>1</v>
      </c>
      <c r="H424">
        <v>3</v>
      </c>
      <c r="I424" t="s">
        <v>665</v>
      </c>
      <c r="J424" t="s">
        <v>666</v>
      </c>
      <c r="K424" t="s">
        <v>667</v>
      </c>
      <c r="L424">
        <v>1354</v>
      </c>
      <c r="N424">
        <v>1010</v>
      </c>
      <c r="O424" t="s">
        <v>237</v>
      </c>
      <c r="P424" t="s">
        <v>237</v>
      </c>
      <c r="Q424">
        <v>1</v>
      </c>
      <c r="X424">
        <v>1855</v>
      </c>
      <c r="Y424">
        <v>0.03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1855</v>
      </c>
      <c r="AH424">
        <v>2</v>
      </c>
      <c r="AI424">
        <v>36405886</v>
      </c>
      <c r="AJ424">
        <v>438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ROW(Source!A394)</f>
        <v>394</v>
      </c>
      <c r="B425">
        <v>36405906</v>
      </c>
      <c r="C425">
        <v>36405871</v>
      </c>
      <c r="D425">
        <v>29114482</v>
      </c>
      <c r="E425">
        <v>1</v>
      </c>
      <c r="F425">
        <v>1</v>
      </c>
      <c r="G425">
        <v>1</v>
      </c>
      <c r="H425">
        <v>3</v>
      </c>
      <c r="I425" t="s">
        <v>668</v>
      </c>
      <c r="J425" t="s">
        <v>669</v>
      </c>
      <c r="K425" t="s">
        <v>670</v>
      </c>
      <c r="L425">
        <v>1354</v>
      </c>
      <c r="N425">
        <v>1010</v>
      </c>
      <c r="O425" t="s">
        <v>237</v>
      </c>
      <c r="P425" t="s">
        <v>237</v>
      </c>
      <c r="Q425">
        <v>1</v>
      </c>
      <c r="X425">
        <v>153</v>
      </c>
      <c r="Y425">
        <v>7.0000000000000007E-2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153</v>
      </c>
      <c r="AH425">
        <v>2</v>
      </c>
      <c r="AI425">
        <v>36405887</v>
      </c>
      <c r="AJ425">
        <v>439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ROW(Source!A394)</f>
        <v>394</v>
      </c>
      <c r="B426">
        <v>36405907</v>
      </c>
      <c r="C426">
        <v>36405871</v>
      </c>
      <c r="D426">
        <v>29129584</v>
      </c>
      <c r="E426">
        <v>1</v>
      </c>
      <c r="F426">
        <v>1</v>
      </c>
      <c r="G426">
        <v>1</v>
      </c>
      <c r="H426">
        <v>3</v>
      </c>
      <c r="I426" t="s">
        <v>671</v>
      </c>
      <c r="J426" t="s">
        <v>672</v>
      </c>
      <c r="K426" t="s">
        <v>673</v>
      </c>
      <c r="L426">
        <v>1301</v>
      </c>
      <c r="N426">
        <v>1003</v>
      </c>
      <c r="O426" t="s">
        <v>142</v>
      </c>
      <c r="P426" t="s">
        <v>142</v>
      </c>
      <c r="Q426">
        <v>1</v>
      </c>
      <c r="X426">
        <v>88</v>
      </c>
      <c r="Y426">
        <v>7.22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88</v>
      </c>
      <c r="AH426">
        <v>2</v>
      </c>
      <c r="AI426">
        <v>36405888</v>
      </c>
      <c r="AJ426">
        <v>440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ROW(Source!A394)</f>
        <v>394</v>
      </c>
      <c r="B427">
        <v>36405908</v>
      </c>
      <c r="C427">
        <v>36405871</v>
      </c>
      <c r="D427">
        <v>29129619</v>
      </c>
      <c r="E427">
        <v>1</v>
      </c>
      <c r="F427">
        <v>1</v>
      </c>
      <c r="G427">
        <v>1</v>
      </c>
      <c r="H427">
        <v>3</v>
      </c>
      <c r="I427" t="s">
        <v>674</v>
      </c>
      <c r="J427" t="s">
        <v>675</v>
      </c>
      <c r="K427" t="s">
        <v>676</v>
      </c>
      <c r="L427">
        <v>1301</v>
      </c>
      <c r="N427">
        <v>1003</v>
      </c>
      <c r="O427" t="s">
        <v>142</v>
      </c>
      <c r="P427" t="s">
        <v>142</v>
      </c>
      <c r="Q427">
        <v>1</v>
      </c>
      <c r="X427">
        <v>225</v>
      </c>
      <c r="Y427">
        <v>8.44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225</v>
      </c>
      <c r="AH427">
        <v>2</v>
      </c>
      <c r="AI427">
        <v>36405889</v>
      </c>
      <c r="AJ427">
        <v>441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ROW(Source!A394)</f>
        <v>394</v>
      </c>
      <c r="B428">
        <v>36405909</v>
      </c>
      <c r="C428">
        <v>36405871</v>
      </c>
      <c r="D428">
        <v>29129634</v>
      </c>
      <c r="E428">
        <v>1</v>
      </c>
      <c r="F428">
        <v>1</v>
      </c>
      <c r="G428">
        <v>1</v>
      </c>
      <c r="H428">
        <v>3</v>
      </c>
      <c r="I428" t="s">
        <v>677</v>
      </c>
      <c r="J428" t="s">
        <v>678</v>
      </c>
      <c r="K428" t="s">
        <v>679</v>
      </c>
      <c r="L428">
        <v>1301</v>
      </c>
      <c r="N428">
        <v>1003</v>
      </c>
      <c r="O428" t="s">
        <v>142</v>
      </c>
      <c r="P428" t="s">
        <v>142</v>
      </c>
      <c r="Q428">
        <v>1</v>
      </c>
      <c r="X428">
        <v>46</v>
      </c>
      <c r="Y428">
        <v>3.32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46</v>
      </c>
      <c r="AH428">
        <v>2</v>
      </c>
      <c r="AI428">
        <v>36405890</v>
      </c>
      <c r="AJ428">
        <v>442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ROW(Source!A395)</f>
        <v>395</v>
      </c>
      <c r="B429">
        <v>36405918</v>
      </c>
      <c r="C429">
        <v>36405910</v>
      </c>
      <c r="D429">
        <v>18410244</v>
      </c>
      <c r="E429">
        <v>1</v>
      </c>
      <c r="F429">
        <v>1</v>
      </c>
      <c r="G429">
        <v>1</v>
      </c>
      <c r="H429">
        <v>1</v>
      </c>
      <c r="I429" t="s">
        <v>680</v>
      </c>
      <c r="J429" t="s">
        <v>3</v>
      </c>
      <c r="K429" t="s">
        <v>681</v>
      </c>
      <c r="L429">
        <v>1369</v>
      </c>
      <c r="N429">
        <v>1013</v>
      </c>
      <c r="O429" t="s">
        <v>514</v>
      </c>
      <c r="P429" t="s">
        <v>514</v>
      </c>
      <c r="Q429">
        <v>1</v>
      </c>
      <c r="X429">
        <v>55.94</v>
      </c>
      <c r="Y429">
        <v>0</v>
      </c>
      <c r="Z429">
        <v>0</v>
      </c>
      <c r="AA429">
        <v>0</v>
      </c>
      <c r="AB429">
        <v>9.2899999999999991</v>
      </c>
      <c r="AC429">
        <v>0</v>
      </c>
      <c r="AD429">
        <v>1</v>
      </c>
      <c r="AE429">
        <v>1</v>
      </c>
      <c r="AF429" t="s">
        <v>134</v>
      </c>
      <c r="AG429">
        <v>64.330999999999989</v>
      </c>
      <c r="AH429">
        <v>2</v>
      </c>
      <c r="AI429">
        <v>36405911</v>
      </c>
      <c r="AJ429">
        <v>443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ROW(Source!A395)</f>
        <v>395</v>
      </c>
      <c r="B430">
        <v>36405919</v>
      </c>
      <c r="C430">
        <v>36405910</v>
      </c>
      <c r="D430">
        <v>121548</v>
      </c>
      <c r="E430">
        <v>1</v>
      </c>
      <c r="F430">
        <v>1</v>
      </c>
      <c r="G430">
        <v>1</v>
      </c>
      <c r="H430">
        <v>1</v>
      </c>
      <c r="I430" t="s">
        <v>35</v>
      </c>
      <c r="J430" t="s">
        <v>3</v>
      </c>
      <c r="K430" t="s">
        <v>515</v>
      </c>
      <c r="L430">
        <v>608254</v>
      </c>
      <c r="N430">
        <v>1013</v>
      </c>
      <c r="O430" t="s">
        <v>516</v>
      </c>
      <c r="P430" t="s">
        <v>516</v>
      </c>
      <c r="Q430">
        <v>1</v>
      </c>
      <c r="X430">
        <v>0.01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2</v>
      </c>
      <c r="AF430" t="s">
        <v>133</v>
      </c>
      <c r="AG430">
        <v>1.2500000000000001E-2</v>
      </c>
      <c r="AH430">
        <v>2</v>
      </c>
      <c r="AI430">
        <v>36405912</v>
      </c>
      <c r="AJ430">
        <v>444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ROW(Source!A395)</f>
        <v>395</v>
      </c>
      <c r="B431">
        <v>36405920</v>
      </c>
      <c r="C431">
        <v>36405910</v>
      </c>
      <c r="D431">
        <v>29172556</v>
      </c>
      <c r="E431">
        <v>1</v>
      </c>
      <c r="F431">
        <v>1</v>
      </c>
      <c r="G431">
        <v>1</v>
      </c>
      <c r="H431">
        <v>2</v>
      </c>
      <c r="I431" t="s">
        <v>517</v>
      </c>
      <c r="J431" t="s">
        <v>518</v>
      </c>
      <c r="K431" t="s">
        <v>519</v>
      </c>
      <c r="L431">
        <v>1368</v>
      </c>
      <c r="N431">
        <v>1011</v>
      </c>
      <c r="O431" t="s">
        <v>520</v>
      </c>
      <c r="P431" t="s">
        <v>520</v>
      </c>
      <c r="Q431">
        <v>1</v>
      </c>
      <c r="X431">
        <v>0.01</v>
      </c>
      <c r="Y431">
        <v>0</v>
      </c>
      <c r="Z431">
        <v>31.26</v>
      </c>
      <c r="AA431">
        <v>13.5</v>
      </c>
      <c r="AB431">
        <v>0</v>
      </c>
      <c r="AC431">
        <v>0</v>
      </c>
      <c r="AD431">
        <v>1</v>
      </c>
      <c r="AE431">
        <v>0</v>
      </c>
      <c r="AF431" t="s">
        <v>133</v>
      </c>
      <c r="AG431">
        <v>1.2500000000000001E-2</v>
      </c>
      <c r="AH431">
        <v>2</v>
      </c>
      <c r="AI431">
        <v>36405913</v>
      </c>
      <c r="AJ431">
        <v>445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ROW(Source!A395)</f>
        <v>395</v>
      </c>
      <c r="B432">
        <v>36405921</v>
      </c>
      <c r="C432">
        <v>36405910</v>
      </c>
      <c r="D432">
        <v>29174913</v>
      </c>
      <c r="E432">
        <v>1</v>
      </c>
      <c r="F432">
        <v>1</v>
      </c>
      <c r="G432">
        <v>1</v>
      </c>
      <c r="H432">
        <v>2</v>
      </c>
      <c r="I432" t="s">
        <v>531</v>
      </c>
      <c r="J432" t="s">
        <v>532</v>
      </c>
      <c r="K432" t="s">
        <v>533</v>
      </c>
      <c r="L432">
        <v>1368</v>
      </c>
      <c r="N432">
        <v>1011</v>
      </c>
      <c r="O432" t="s">
        <v>520</v>
      </c>
      <c r="P432" t="s">
        <v>520</v>
      </c>
      <c r="Q432">
        <v>1</v>
      </c>
      <c r="X432">
        <v>0.01</v>
      </c>
      <c r="Y432">
        <v>0</v>
      </c>
      <c r="Z432">
        <v>87.17</v>
      </c>
      <c r="AA432">
        <v>11.6</v>
      </c>
      <c r="AB432">
        <v>0</v>
      </c>
      <c r="AC432">
        <v>0</v>
      </c>
      <c r="AD432">
        <v>1</v>
      </c>
      <c r="AE432">
        <v>0</v>
      </c>
      <c r="AF432" t="s">
        <v>133</v>
      </c>
      <c r="AG432">
        <v>1.2500000000000001E-2</v>
      </c>
      <c r="AH432">
        <v>2</v>
      </c>
      <c r="AI432">
        <v>36405914</v>
      </c>
      <c r="AJ432">
        <v>446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ROW(Source!A395)</f>
        <v>395</v>
      </c>
      <c r="B433">
        <v>36405922</v>
      </c>
      <c r="C433">
        <v>36405910</v>
      </c>
      <c r="D433">
        <v>29109386</v>
      </c>
      <c r="E433">
        <v>1</v>
      </c>
      <c r="F433">
        <v>1</v>
      </c>
      <c r="G433">
        <v>1</v>
      </c>
      <c r="H433">
        <v>3</v>
      </c>
      <c r="I433" t="s">
        <v>682</v>
      </c>
      <c r="J433" t="s">
        <v>683</v>
      </c>
      <c r="K433" t="s">
        <v>684</v>
      </c>
      <c r="L433">
        <v>1348</v>
      </c>
      <c r="N433">
        <v>1009</v>
      </c>
      <c r="O433" t="s">
        <v>30</v>
      </c>
      <c r="P433" t="s">
        <v>30</v>
      </c>
      <c r="Q433">
        <v>1000</v>
      </c>
      <c r="X433">
        <v>3.4099999999999998E-2</v>
      </c>
      <c r="Y433">
        <v>11300.01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3.4099999999999998E-2</v>
      </c>
      <c r="AH433">
        <v>2</v>
      </c>
      <c r="AI433">
        <v>36405915</v>
      </c>
      <c r="AJ433">
        <v>447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ROW(Source!A395)</f>
        <v>395</v>
      </c>
      <c r="B434">
        <v>36405923</v>
      </c>
      <c r="C434">
        <v>36405910</v>
      </c>
      <c r="D434">
        <v>29107800</v>
      </c>
      <c r="E434">
        <v>1</v>
      </c>
      <c r="F434">
        <v>1</v>
      </c>
      <c r="G434">
        <v>1</v>
      </c>
      <c r="H434">
        <v>3</v>
      </c>
      <c r="I434" t="s">
        <v>545</v>
      </c>
      <c r="J434" t="s">
        <v>546</v>
      </c>
      <c r="K434" t="s">
        <v>547</v>
      </c>
      <c r="L434">
        <v>1346</v>
      </c>
      <c r="N434">
        <v>1009</v>
      </c>
      <c r="O434" t="s">
        <v>160</v>
      </c>
      <c r="P434" t="s">
        <v>160</v>
      </c>
      <c r="Q434">
        <v>1</v>
      </c>
      <c r="X434">
        <v>0.01</v>
      </c>
      <c r="Y434">
        <v>1.81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0.01</v>
      </c>
      <c r="AH434">
        <v>2</v>
      </c>
      <c r="AI434">
        <v>36405916</v>
      </c>
      <c r="AJ434">
        <v>448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ROW(Source!A395)</f>
        <v>395</v>
      </c>
      <c r="B435">
        <v>36405924</v>
      </c>
      <c r="C435">
        <v>36405910</v>
      </c>
      <c r="D435">
        <v>29109603</v>
      </c>
      <c r="E435">
        <v>1</v>
      </c>
      <c r="F435">
        <v>1</v>
      </c>
      <c r="G435">
        <v>1</v>
      </c>
      <c r="H435">
        <v>3</v>
      </c>
      <c r="I435" t="s">
        <v>685</v>
      </c>
      <c r="J435" t="s">
        <v>686</v>
      </c>
      <c r="K435" t="s">
        <v>687</v>
      </c>
      <c r="L435">
        <v>1327</v>
      </c>
      <c r="N435">
        <v>1005</v>
      </c>
      <c r="O435" t="s">
        <v>155</v>
      </c>
      <c r="P435" t="s">
        <v>155</v>
      </c>
      <c r="Q435">
        <v>1</v>
      </c>
      <c r="X435">
        <v>112</v>
      </c>
      <c r="Y435">
        <v>55.16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112</v>
      </c>
      <c r="AH435">
        <v>2</v>
      </c>
      <c r="AI435">
        <v>36405917</v>
      </c>
      <c r="AJ435">
        <v>449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ROW(Source!A396)</f>
        <v>396</v>
      </c>
      <c r="B436">
        <v>36405938</v>
      </c>
      <c r="C436">
        <v>36405925</v>
      </c>
      <c r="D436">
        <v>29364679</v>
      </c>
      <c r="E436">
        <v>1</v>
      </c>
      <c r="F436">
        <v>1</v>
      </c>
      <c r="G436">
        <v>1</v>
      </c>
      <c r="H436">
        <v>1</v>
      </c>
      <c r="I436" t="s">
        <v>688</v>
      </c>
      <c r="J436" t="s">
        <v>3</v>
      </c>
      <c r="K436" t="s">
        <v>689</v>
      </c>
      <c r="L436">
        <v>1369</v>
      </c>
      <c r="N436">
        <v>1013</v>
      </c>
      <c r="O436" t="s">
        <v>514</v>
      </c>
      <c r="P436" t="s">
        <v>514</v>
      </c>
      <c r="Q436">
        <v>1</v>
      </c>
      <c r="X436">
        <v>30.48</v>
      </c>
      <c r="Y436">
        <v>0</v>
      </c>
      <c r="Z436">
        <v>0</v>
      </c>
      <c r="AA436">
        <v>0</v>
      </c>
      <c r="AB436">
        <v>9.92</v>
      </c>
      <c r="AC436">
        <v>0</v>
      </c>
      <c r="AD436">
        <v>1</v>
      </c>
      <c r="AE436">
        <v>1</v>
      </c>
      <c r="AF436" t="s">
        <v>3</v>
      </c>
      <c r="AG436">
        <v>30.48</v>
      </c>
      <c r="AH436">
        <v>2</v>
      </c>
      <c r="AI436">
        <v>36405926</v>
      </c>
      <c r="AJ436">
        <v>450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ROW(Source!A396)</f>
        <v>396</v>
      </c>
      <c r="B437">
        <v>36405939</v>
      </c>
      <c r="C437">
        <v>36405925</v>
      </c>
      <c r="D437">
        <v>121548</v>
      </c>
      <c r="E437">
        <v>1</v>
      </c>
      <c r="F437">
        <v>1</v>
      </c>
      <c r="G437">
        <v>1</v>
      </c>
      <c r="H437">
        <v>1</v>
      </c>
      <c r="I437" t="s">
        <v>35</v>
      </c>
      <c r="J437" t="s">
        <v>3</v>
      </c>
      <c r="K437" t="s">
        <v>515</v>
      </c>
      <c r="L437">
        <v>608254</v>
      </c>
      <c r="N437">
        <v>1013</v>
      </c>
      <c r="O437" t="s">
        <v>516</v>
      </c>
      <c r="P437" t="s">
        <v>516</v>
      </c>
      <c r="Q437">
        <v>1</v>
      </c>
      <c r="X437">
        <v>0.03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2</v>
      </c>
      <c r="AF437" t="s">
        <v>3</v>
      </c>
      <c r="AG437">
        <v>0.03</v>
      </c>
      <c r="AH437">
        <v>2</v>
      </c>
      <c r="AI437">
        <v>36405927</v>
      </c>
      <c r="AJ437">
        <v>451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ROW(Source!A396)</f>
        <v>396</v>
      </c>
      <c r="B438">
        <v>36405940</v>
      </c>
      <c r="C438">
        <v>36405925</v>
      </c>
      <c r="D438">
        <v>29172362</v>
      </c>
      <c r="E438">
        <v>1</v>
      </c>
      <c r="F438">
        <v>1</v>
      </c>
      <c r="G438">
        <v>1</v>
      </c>
      <c r="H438">
        <v>2</v>
      </c>
      <c r="I438" t="s">
        <v>690</v>
      </c>
      <c r="J438" t="s">
        <v>691</v>
      </c>
      <c r="K438" t="s">
        <v>692</v>
      </c>
      <c r="L438">
        <v>1368</v>
      </c>
      <c r="N438">
        <v>1011</v>
      </c>
      <c r="O438" t="s">
        <v>520</v>
      </c>
      <c r="P438" t="s">
        <v>520</v>
      </c>
      <c r="Q438">
        <v>1</v>
      </c>
      <c r="X438">
        <v>0.03</v>
      </c>
      <c r="Y438">
        <v>0</v>
      </c>
      <c r="Z438">
        <v>134.65</v>
      </c>
      <c r="AA438">
        <v>13.5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0.03</v>
      </c>
      <c r="AH438">
        <v>2</v>
      </c>
      <c r="AI438">
        <v>36405928</v>
      </c>
      <c r="AJ438">
        <v>452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ROW(Source!A396)</f>
        <v>396</v>
      </c>
      <c r="B439">
        <v>36405941</v>
      </c>
      <c r="C439">
        <v>36405925</v>
      </c>
      <c r="D439">
        <v>29174913</v>
      </c>
      <c r="E439">
        <v>1</v>
      </c>
      <c r="F439">
        <v>1</v>
      </c>
      <c r="G439">
        <v>1</v>
      </c>
      <c r="H439">
        <v>2</v>
      </c>
      <c r="I439" t="s">
        <v>531</v>
      </c>
      <c r="J439" t="s">
        <v>532</v>
      </c>
      <c r="K439" t="s">
        <v>533</v>
      </c>
      <c r="L439">
        <v>1368</v>
      </c>
      <c r="N439">
        <v>1011</v>
      </c>
      <c r="O439" t="s">
        <v>520</v>
      </c>
      <c r="P439" t="s">
        <v>520</v>
      </c>
      <c r="Q439">
        <v>1</v>
      </c>
      <c r="X439">
        <v>0.02</v>
      </c>
      <c r="Y439">
        <v>0</v>
      </c>
      <c r="Z439">
        <v>87.17</v>
      </c>
      <c r="AA439">
        <v>11.6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0.02</v>
      </c>
      <c r="AH439">
        <v>2</v>
      </c>
      <c r="AI439">
        <v>36405929</v>
      </c>
      <c r="AJ439">
        <v>453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ROW(Source!A396)</f>
        <v>396</v>
      </c>
      <c r="B440">
        <v>36405942</v>
      </c>
      <c r="C440">
        <v>36405925</v>
      </c>
      <c r="D440">
        <v>29114246</v>
      </c>
      <c r="E440">
        <v>1</v>
      </c>
      <c r="F440">
        <v>1</v>
      </c>
      <c r="G440">
        <v>1</v>
      </c>
      <c r="H440">
        <v>3</v>
      </c>
      <c r="I440" t="s">
        <v>693</v>
      </c>
      <c r="J440" t="s">
        <v>694</v>
      </c>
      <c r="K440" t="s">
        <v>695</v>
      </c>
      <c r="L440">
        <v>1346</v>
      </c>
      <c r="N440">
        <v>1009</v>
      </c>
      <c r="O440" t="s">
        <v>160</v>
      </c>
      <c r="P440" t="s">
        <v>160</v>
      </c>
      <c r="Q440">
        <v>1</v>
      </c>
      <c r="X440">
        <v>1.5</v>
      </c>
      <c r="Y440">
        <v>9.0399999999999991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1.5</v>
      </c>
      <c r="AH440">
        <v>2</v>
      </c>
      <c r="AI440">
        <v>36405930</v>
      </c>
      <c r="AJ440">
        <v>454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ROW(Source!A396)</f>
        <v>396</v>
      </c>
      <c r="B441">
        <v>36405943</v>
      </c>
      <c r="C441">
        <v>36405925</v>
      </c>
      <c r="D441">
        <v>29110838</v>
      </c>
      <c r="E441">
        <v>1</v>
      </c>
      <c r="F441">
        <v>1</v>
      </c>
      <c r="G441">
        <v>1</v>
      </c>
      <c r="H441">
        <v>3</v>
      </c>
      <c r="I441" t="s">
        <v>696</v>
      </c>
      <c r="J441" t="s">
        <v>697</v>
      </c>
      <c r="K441" t="s">
        <v>698</v>
      </c>
      <c r="L441">
        <v>1346</v>
      </c>
      <c r="N441">
        <v>1009</v>
      </c>
      <c r="O441" t="s">
        <v>160</v>
      </c>
      <c r="P441" t="s">
        <v>160</v>
      </c>
      <c r="Q441">
        <v>1</v>
      </c>
      <c r="X441">
        <v>0.42</v>
      </c>
      <c r="Y441">
        <v>30.5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0.42</v>
      </c>
      <c r="AH441">
        <v>2</v>
      </c>
      <c r="AI441">
        <v>36405931</v>
      </c>
      <c r="AJ441">
        <v>455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ROW(Source!A396)</f>
        <v>396</v>
      </c>
      <c r="B442">
        <v>36405944</v>
      </c>
      <c r="C442">
        <v>36405925</v>
      </c>
      <c r="D442">
        <v>29149204</v>
      </c>
      <c r="E442">
        <v>1</v>
      </c>
      <c r="F442">
        <v>1</v>
      </c>
      <c r="G442">
        <v>1</v>
      </c>
      <c r="H442">
        <v>3</v>
      </c>
      <c r="I442" t="s">
        <v>699</v>
      </c>
      <c r="J442" t="s">
        <v>700</v>
      </c>
      <c r="K442" t="s">
        <v>701</v>
      </c>
      <c r="L442">
        <v>1348</v>
      </c>
      <c r="N442">
        <v>1009</v>
      </c>
      <c r="O442" t="s">
        <v>30</v>
      </c>
      <c r="P442" t="s">
        <v>30</v>
      </c>
      <c r="Q442">
        <v>1000</v>
      </c>
      <c r="X442">
        <v>3.15E-3</v>
      </c>
      <c r="Y442">
        <v>729.98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3.15E-3</v>
      </c>
      <c r="AH442">
        <v>2</v>
      </c>
      <c r="AI442">
        <v>36405932</v>
      </c>
      <c r="AJ442">
        <v>456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ROW(Source!A396)</f>
        <v>396</v>
      </c>
      <c r="B443">
        <v>36405945</v>
      </c>
      <c r="C443">
        <v>36405925</v>
      </c>
      <c r="D443">
        <v>29170678</v>
      </c>
      <c r="E443">
        <v>1</v>
      </c>
      <c r="F443">
        <v>1</v>
      </c>
      <c r="G443">
        <v>1</v>
      </c>
      <c r="H443">
        <v>3</v>
      </c>
      <c r="I443" t="s">
        <v>702</v>
      </c>
      <c r="J443" t="s">
        <v>703</v>
      </c>
      <c r="K443" t="s">
        <v>704</v>
      </c>
      <c r="L443">
        <v>1354</v>
      </c>
      <c r="N443">
        <v>1010</v>
      </c>
      <c r="O443" t="s">
        <v>237</v>
      </c>
      <c r="P443" t="s">
        <v>237</v>
      </c>
      <c r="Q443">
        <v>1</v>
      </c>
      <c r="X443">
        <v>102</v>
      </c>
      <c r="Y443">
        <v>0.28000000000000003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102</v>
      </c>
      <c r="AH443">
        <v>2</v>
      </c>
      <c r="AI443">
        <v>36405935</v>
      </c>
      <c r="AJ443">
        <v>459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ROW(Source!A396)</f>
        <v>396</v>
      </c>
      <c r="B444">
        <v>36405946</v>
      </c>
      <c r="C444">
        <v>36405925</v>
      </c>
      <c r="D444">
        <v>29171808</v>
      </c>
      <c r="E444">
        <v>1</v>
      </c>
      <c r="F444">
        <v>1</v>
      </c>
      <c r="G444">
        <v>1</v>
      </c>
      <c r="H444">
        <v>3</v>
      </c>
      <c r="I444" t="s">
        <v>705</v>
      </c>
      <c r="J444" t="s">
        <v>706</v>
      </c>
      <c r="K444" t="s">
        <v>707</v>
      </c>
      <c r="L444">
        <v>1374</v>
      </c>
      <c r="N444">
        <v>1013</v>
      </c>
      <c r="O444" t="s">
        <v>708</v>
      </c>
      <c r="P444" t="s">
        <v>708</v>
      </c>
      <c r="Q444">
        <v>1</v>
      </c>
      <c r="X444">
        <v>6.05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6.05</v>
      </c>
      <c r="AH444">
        <v>2</v>
      </c>
      <c r="AI444">
        <v>36405936</v>
      </c>
      <c r="AJ444">
        <v>460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ROW(Source!A399)</f>
        <v>399</v>
      </c>
      <c r="B445">
        <v>36405960</v>
      </c>
      <c r="C445">
        <v>36405950</v>
      </c>
      <c r="D445">
        <v>29364679</v>
      </c>
      <c r="E445">
        <v>1</v>
      </c>
      <c r="F445">
        <v>1</v>
      </c>
      <c r="G445">
        <v>1</v>
      </c>
      <c r="H445">
        <v>1</v>
      </c>
      <c r="I445" t="s">
        <v>688</v>
      </c>
      <c r="J445" t="s">
        <v>3</v>
      </c>
      <c r="K445" t="s">
        <v>689</v>
      </c>
      <c r="L445">
        <v>1369</v>
      </c>
      <c r="N445">
        <v>1013</v>
      </c>
      <c r="O445" t="s">
        <v>514</v>
      </c>
      <c r="P445" t="s">
        <v>514</v>
      </c>
      <c r="Q445">
        <v>1</v>
      </c>
      <c r="X445">
        <v>26.24</v>
      </c>
      <c r="Y445">
        <v>0</v>
      </c>
      <c r="Z445">
        <v>0</v>
      </c>
      <c r="AA445">
        <v>0</v>
      </c>
      <c r="AB445">
        <v>9.92</v>
      </c>
      <c r="AC445">
        <v>0</v>
      </c>
      <c r="AD445">
        <v>1</v>
      </c>
      <c r="AE445">
        <v>1</v>
      </c>
      <c r="AF445" t="s">
        <v>3</v>
      </c>
      <c r="AG445">
        <v>26.24</v>
      </c>
      <c r="AH445">
        <v>2</v>
      </c>
      <c r="AI445">
        <v>36405951</v>
      </c>
      <c r="AJ445">
        <v>461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ROW(Source!A399)</f>
        <v>399</v>
      </c>
      <c r="B446">
        <v>36405961</v>
      </c>
      <c r="C446">
        <v>36405950</v>
      </c>
      <c r="D446">
        <v>121548</v>
      </c>
      <c r="E446">
        <v>1</v>
      </c>
      <c r="F446">
        <v>1</v>
      </c>
      <c r="G446">
        <v>1</v>
      </c>
      <c r="H446">
        <v>1</v>
      </c>
      <c r="I446" t="s">
        <v>35</v>
      </c>
      <c r="J446" t="s">
        <v>3</v>
      </c>
      <c r="K446" t="s">
        <v>515</v>
      </c>
      <c r="L446">
        <v>608254</v>
      </c>
      <c r="N446">
        <v>1013</v>
      </c>
      <c r="O446" t="s">
        <v>516</v>
      </c>
      <c r="P446" t="s">
        <v>516</v>
      </c>
      <c r="Q446">
        <v>1</v>
      </c>
      <c r="X446">
        <v>0.03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2</v>
      </c>
      <c r="AF446" t="s">
        <v>3</v>
      </c>
      <c r="AG446">
        <v>0.03</v>
      </c>
      <c r="AH446">
        <v>2</v>
      </c>
      <c r="AI446">
        <v>36405952</v>
      </c>
      <c r="AJ446">
        <v>462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ROW(Source!A399)</f>
        <v>399</v>
      </c>
      <c r="B447">
        <v>36405962</v>
      </c>
      <c r="C447">
        <v>36405950</v>
      </c>
      <c r="D447">
        <v>29172362</v>
      </c>
      <c r="E447">
        <v>1</v>
      </c>
      <c r="F447">
        <v>1</v>
      </c>
      <c r="G447">
        <v>1</v>
      </c>
      <c r="H447">
        <v>2</v>
      </c>
      <c r="I447" t="s">
        <v>690</v>
      </c>
      <c r="J447" t="s">
        <v>691</v>
      </c>
      <c r="K447" t="s">
        <v>692</v>
      </c>
      <c r="L447">
        <v>1368</v>
      </c>
      <c r="N447">
        <v>1011</v>
      </c>
      <c r="O447" t="s">
        <v>520</v>
      </c>
      <c r="P447" t="s">
        <v>520</v>
      </c>
      <c r="Q447">
        <v>1</v>
      </c>
      <c r="X447">
        <v>0.03</v>
      </c>
      <c r="Y447">
        <v>0</v>
      </c>
      <c r="Z447">
        <v>134.65</v>
      </c>
      <c r="AA447">
        <v>13.5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0.03</v>
      </c>
      <c r="AH447">
        <v>2</v>
      </c>
      <c r="AI447">
        <v>36405953</v>
      </c>
      <c r="AJ447">
        <v>463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ROW(Source!A399)</f>
        <v>399</v>
      </c>
      <c r="B448">
        <v>36405963</v>
      </c>
      <c r="C448">
        <v>36405950</v>
      </c>
      <c r="D448">
        <v>29174913</v>
      </c>
      <c r="E448">
        <v>1</v>
      </c>
      <c r="F448">
        <v>1</v>
      </c>
      <c r="G448">
        <v>1</v>
      </c>
      <c r="H448">
        <v>2</v>
      </c>
      <c r="I448" t="s">
        <v>531</v>
      </c>
      <c r="J448" t="s">
        <v>532</v>
      </c>
      <c r="K448" t="s">
        <v>533</v>
      </c>
      <c r="L448">
        <v>1368</v>
      </c>
      <c r="N448">
        <v>1011</v>
      </c>
      <c r="O448" t="s">
        <v>520</v>
      </c>
      <c r="P448" t="s">
        <v>520</v>
      </c>
      <c r="Q448">
        <v>1</v>
      </c>
      <c r="X448">
        <v>0.02</v>
      </c>
      <c r="Y448">
        <v>0</v>
      </c>
      <c r="Z448">
        <v>87.17</v>
      </c>
      <c r="AA448">
        <v>11.6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0.02</v>
      </c>
      <c r="AH448">
        <v>2</v>
      </c>
      <c r="AI448">
        <v>36405954</v>
      </c>
      <c r="AJ448">
        <v>464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ROW(Source!A399)</f>
        <v>399</v>
      </c>
      <c r="B449">
        <v>36405964</v>
      </c>
      <c r="C449">
        <v>36405950</v>
      </c>
      <c r="D449">
        <v>29149204</v>
      </c>
      <c r="E449">
        <v>1</v>
      </c>
      <c r="F449">
        <v>1</v>
      </c>
      <c r="G449">
        <v>1</v>
      </c>
      <c r="H449">
        <v>3</v>
      </c>
      <c r="I449" t="s">
        <v>699</v>
      </c>
      <c r="J449" t="s">
        <v>700</v>
      </c>
      <c r="K449" t="s">
        <v>701</v>
      </c>
      <c r="L449">
        <v>1348</v>
      </c>
      <c r="N449">
        <v>1009</v>
      </c>
      <c r="O449" t="s">
        <v>30</v>
      </c>
      <c r="P449" t="s">
        <v>30</v>
      </c>
      <c r="Q449">
        <v>1000</v>
      </c>
      <c r="X449">
        <v>3.15E-3</v>
      </c>
      <c r="Y449">
        <v>729.98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3.15E-3</v>
      </c>
      <c r="AH449">
        <v>2</v>
      </c>
      <c r="AI449">
        <v>36405955</v>
      </c>
      <c r="AJ449">
        <v>465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ROW(Source!A399)</f>
        <v>399</v>
      </c>
      <c r="B450">
        <v>36405965</v>
      </c>
      <c r="C450">
        <v>36405950</v>
      </c>
      <c r="D450">
        <v>29170678</v>
      </c>
      <c r="E450">
        <v>1</v>
      </c>
      <c r="F450">
        <v>1</v>
      </c>
      <c r="G450">
        <v>1</v>
      </c>
      <c r="H450">
        <v>3</v>
      </c>
      <c r="I450" t="s">
        <v>702</v>
      </c>
      <c r="J450" t="s">
        <v>703</v>
      </c>
      <c r="K450" t="s">
        <v>704</v>
      </c>
      <c r="L450">
        <v>1354</v>
      </c>
      <c r="N450">
        <v>1010</v>
      </c>
      <c r="O450" t="s">
        <v>237</v>
      </c>
      <c r="P450" t="s">
        <v>237</v>
      </c>
      <c r="Q450">
        <v>1</v>
      </c>
      <c r="X450">
        <v>102</v>
      </c>
      <c r="Y450">
        <v>0.28000000000000003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102</v>
      </c>
      <c r="AH450">
        <v>2</v>
      </c>
      <c r="AI450">
        <v>36405956</v>
      </c>
      <c r="AJ450">
        <v>467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ROW(Source!A399)</f>
        <v>399</v>
      </c>
      <c r="B451">
        <v>36405966</v>
      </c>
      <c r="C451">
        <v>36405950</v>
      </c>
      <c r="D451">
        <v>29171808</v>
      </c>
      <c r="E451">
        <v>1</v>
      </c>
      <c r="F451">
        <v>1</v>
      </c>
      <c r="G451">
        <v>1</v>
      </c>
      <c r="H451">
        <v>3</v>
      </c>
      <c r="I451" t="s">
        <v>705</v>
      </c>
      <c r="J451" t="s">
        <v>706</v>
      </c>
      <c r="K451" t="s">
        <v>707</v>
      </c>
      <c r="L451">
        <v>1374</v>
      </c>
      <c r="N451">
        <v>1013</v>
      </c>
      <c r="O451" t="s">
        <v>708</v>
      </c>
      <c r="P451" t="s">
        <v>708</v>
      </c>
      <c r="Q451">
        <v>1</v>
      </c>
      <c r="X451">
        <v>5.21</v>
      </c>
      <c r="Y451">
        <v>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5.21</v>
      </c>
      <c r="AH451">
        <v>2</v>
      </c>
      <c r="AI451">
        <v>36405958</v>
      </c>
      <c r="AJ451">
        <v>469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ROW(Source!A402)</f>
        <v>402</v>
      </c>
      <c r="B452">
        <v>36405990</v>
      </c>
      <c r="C452">
        <v>36405969</v>
      </c>
      <c r="D452">
        <v>18409850</v>
      </c>
      <c r="E452">
        <v>1</v>
      </c>
      <c r="F452">
        <v>1</v>
      </c>
      <c r="G452">
        <v>1</v>
      </c>
      <c r="H452">
        <v>1</v>
      </c>
      <c r="I452" t="s">
        <v>627</v>
      </c>
      <c r="J452" t="s">
        <v>3</v>
      </c>
      <c r="K452" t="s">
        <v>628</v>
      </c>
      <c r="L452">
        <v>1369</v>
      </c>
      <c r="N452">
        <v>1013</v>
      </c>
      <c r="O452" t="s">
        <v>514</v>
      </c>
      <c r="P452" t="s">
        <v>514</v>
      </c>
      <c r="Q452">
        <v>1</v>
      </c>
      <c r="X452">
        <v>97</v>
      </c>
      <c r="Y452">
        <v>0</v>
      </c>
      <c r="Z452">
        <v>0</v>
      </c>
      <c r="AA452">
        <v>0</v>
      </c>
      <c r="AB452">
        <v>289.7</v>
      </c>
      <c r="AC452">
        <v>0</v>
      </c>
      <c r="AD452">
        <v>1</v>
      </c>
      <c r="AE452">
        <v>1</v>
      </c>
      <c r="AF452" t="s">
        <v>134</v>
      </c>
      <c r="AG452">
        <v>111.55</v>
      </c>
      <c r="AH452">
        <v>2</v>
      </c>
      <c r="AI452">
        <v>36405970</v>
      </c>
      <c r="AJ452">
        <v>470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ROW(Source!A402)</f>
        <v>402</v>
      </c>
      <c r="B453">
        <v>36405991</v>
      </c>
      <c r="C453">
        <v>36405969</v>
      </c>
      <c r="D453">
        <v>29173472</v>
      </c>
      <c r="E453">
        <v>1</v>
      </c>
      <c r="F453">
        <v>1</v>
      </c>
      <c r="G453">
        <v>1</v>
      </c>
      <c r="H453">
        <v>2</v>
      </c>
      <c r="I453" t="s">
        <v>577</v>
      </c>
      <c r="J453" t="s">
        <v>578</v>
      </c>
      <c r="K453" t="s">
        <v>579</v>
      </c>
      <c r="L453">
        <v>1368</v>
      </c>
      <c r="N453">
        <v>1011</v>
      </c>
      <c r="O453" t="s">
        <v>520</v>
      </c>
      <c r="P453" t="s">
        <v>520</v>
      </c>
      <c r="Q453">
        <v>1</v>
      </c>
      <c r="X453">
        <v>2.2000000000000002</v>
      </c>
      <c r="Y453">
        <v>0</v>
      </c>
      <c r="Z453">
        <v>3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133</v>
      </c>
      <c r="AG453">
        <v>2.75</v>
      </c>
      <c r="AH453">
        <v>2</v>
      </c>
      <c r="AI453">
        <v>36405971</v>
      </c>
      <c r="AJ453">
        <v>471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ROW(Source!A402)</f>
        <v>402</v>
      </c>
      <c r="B454">
        <v>36405992</v>
      </c>
      <c r="C454">
        <v>36405969</v>
      </c>
      <c r="D454">
        <v>29174538</v>
      </c>
      <c r="E454">
        <v>1</v>
      </c>
      <c r="F454">
        <v>1</v>
      </c>
      <c r="G454">
        <v>1</v>
      </c>
      <c r="H454">
        <v>2</v>
      </c>
      <c r="I454" t="s">
        <v>629</v>
      </c>
      <c r="J454" t="s">
        <v>630</v>
      </c>
      <c r="K454" t="s">
        <v>631</v>
      </c>
      <c r="L454">
        <v>1368</v>
      </c>
      <c r="N454">
        <v>1011</v>
      </c>
      <c r="O454" t="s">
        <v>520</v>
      </c>
      <c r="P454" t="s">
        <v>520</v>
      </c>
      <c r="Q454">
        <v>1</v>
      </c>
      <c r="X454">
        <v>0.32</v>
      </c>
      <c r="Y454">
        <v>0</v>
      </c>
      <c r="Z454">
        <v>33.590000000000003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133</v>
      </c>
      <c r="AG454">
        <v>0.4</v>
      </c>
      <c r="AH454">
        <v>2</v>
      </c>
      <c r="AI454">
        <v>36405972</v>
      </c>
      <c r="AJ454">
        <v>472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ROW(Source!A402)</f>
        <v>402</v>
      </c>
      <c r="B455">
        <v>36405993</v>
      </c>
      <c r="C455">
        <v>36405969</v>
      </c>
      <c r="D455">
        <v>29174580</v>
      </c>
      <c r="E455">
        <v>1</v>
      </c>
      <c r="F455">
        <v>1</v>
      </c>
      <c r="G455">
        <v>1</v>
      </c>
      <c r="H455">
        <v>2</v>
      </c>
      <c r="I455" t="s">
        <v>632</v>
      </c>
      <c r="J455" t="s">
        <v>633</v>
      </c>
      <c r="K455" t="s">
        <v>634</v>
      </c>
      <c r="L455">
        <v>1368</v>
      </c>
      <c r="N455">
        <v>1011</v>
      </c>
      <c r="O455" t="s">
        <v>520</v>
      </c>
      <c r="P455" t="s">
        <v>520</v>
      </c>
      <c r="Q455">
        <v>1</v>
      </c>
      <c r="X455">
        <v>1.3</v>
      </c>
      <c r="Y455">
        <v>0</v>
      </c>
      <c r="Z455">
        <v>2.08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133</v>
      </c>
      <c r="AG455">
        <v>1.625</v>
      </c>
      <c r="AH455">
        <v>2</v>
      </c>
      <c r="AI455">
        <v>36405973</v>
      </c>
      <c r="AJ455">
        <v>473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ROW(Source!A402)</f>
        <v>402</v>
      </c>
      <c r="B456">
        <v>36405994</v>
      </c>
      <c r="C456">
        <v>36405969</v>
      </c>
      <c r="D456">
        <v>29109354</v>
      </c>
      <c r="E456">
        <v>1</v>
      </c>
      <c r="F456">
        <v>1</v>
      </c>
      <c r="G456">
        <v>1</v>
      </c>
      <c r="H456">
        <v>3</v>
      </c>
      <c r="I456" t="s">
        <v>638</v>
      </c>
      <c r="J456" t="s">
        <v>639</v>
      </c>
      <c r="K456" t="s">
        <v>640</v>
      </c>
      <c r="L456">
        <v>1346</v>
      </c>
      <c r="N456">
        <v>1009</v>
      </c>
      <c r="O456" t="s">
        <v>160</v>
      </c>
      <c r="P456" t="s">
        <v>160</v>
      </c>
      <c r="Q456">
        <v>1</v>
      </c>
      <c r="X456">
        <v>10</v>
      </c>
      <c r="Y456">
        <v>46.72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10</v>
      </c>
      <c r="AH456">
        <v>2</v>
      </c>
      <c r="AI456">
        <v>36405974</v>
      </c>
      <c r="AJ456">
        <v>474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ROW(Source!A402)</f>
        <v>402</v>
      </c>
      <c r="B457">
        <v>36405995</v>
      </c>
      <c r="C457">
        <v>36405969</v>
      </c>
      <c r="D457">
        <v>29109781</v>
      </c>
      <c r="E457">
        <v>1</v>
      </c>
      <c r="F457">
        <v>1</v>
      </c>
      <c r="G457">
        <v>1</v>
      </c>
      <c r="H457">
        <v>3</v>
      </c>
      <c r="I457" t="s">
        <v>644</v>
      </c>
      <c r="J457" t="s">
        <v>645</v>
      </c>
      <c r="K457" t="s">
        <v>646</v>
      </c>
      <c r="L457">
        <v>1346</v>
      </c>
      <c r="N457">
        <v>1009</v>
      </c>
      <c r="O457" t="s">
        <v>160</v>
      </c>
      <c r="P457" t="s">
        <v>160</v>
      </c>
      <c r="Q457">
        <v>1</v>
      </c>
      <c r="X457">
        <v>4</v>
      </c>
      <c r="Y457">
        <v>11.12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3</v>
      </c>
      <c r="AG457">
        <v>4</v>
      </c>
      <c r="AH457">
        <v>2</v>
      </c>
      <c r="AI457">
        <v>36405975</v>
      </c>
      <c r="AJ457">
        <v>475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ROW(Source!A402)</f>
        <v>402</v>
      </c>
      <c r="B458">
        <v>36405996</v>
      </c>
      <c r="C458">
        <v>36405969</v>
      </c>
      <c r="D458">
        <v>29109782</v>
      </c>
      <c r="E458">
        <v>1</v>
      </c>
      <c r="F458">
        <v>1</v>
      </c>
      <c r="G458">
        <v>1</v>
      </c>
      <c r="H458">
        <v>3</v>
      </c>
      <c r="I458" t="s">
        <v>647</v>
      </c>
      <c r="J458" t="s">
        <v>648</v>
      </c>
      <c r="K458" t="s">
        <v>649</v>
      </c>
      <c r="L458">
        <v>1346</v>
      </c>
      <c r="N458">
        <v>1009</v>
      </c>
      <c r="O458" t="s">
        <v>160</v>
      </c>
      <c r="P458" t="s">
        <v>160</v>
      </c>
      <c r="Q458">
        <v>1</v>
      </c>
      <c r="X458">
        <v>42</v>
      </c>
      <c r="Y458">
        <v>4.3600000000000003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42</v>
      </c>
      <c r="AH458">
        <v>2</v>
      </c>
      <c r="AI458">
        <v>36405976</v>
      </c>
      <c r="AJ458">
        <v>476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ROW(Source!A402)</f>
        <v>402</v>
      </c>
      <c r="B459">
        <v>36405997</v>
      </c>
      <c r="C459">
        <v>36405969</v>
      </c>
      <c r="D459">
        <v>29110699</v>
      </c>
      <c r="E459">
        <v>1</v>
      </c>
      <c r="F459">
        <v>1</v>
      </c>
      <c r="G459">
        <v>1</v>
      </c>
      <c r="H459">
        <v>3</v>
      </c>
      <c r="I459" t="s">
        <v>650</v>
      </c>
      <c r="J459" t="s">
        <v>651</v>
      </c>
      <c r="K459" t="s">
        <v>652</v>
      </c>
      <c r="L459">
        <v>1301</v>
      </c>
      <c r="N459">
        <v>1003</v>
      </c>
      <c r="O459" t="s">
        <v>142</v>
      </c>
      <c r="P459" t="s">
        <v>142</v>
      </c>
      <c r="Q459">
        <v>1</v>
      </c>
      <c r="X459">
        <v>68</v>
      </c>
      <c r="Y459">
        <v>0.17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68</v>
      </c>
      <c r="AH459">
        <v>2</v>
      </c>
      <c r="AI459">
        <v>36405977</v>
      </c>
      <c r="AJ459">
        <v>477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ROW(Source!A402)</f>
        <v>402</v>
      </c>
      <c r="B460">
        <v>36405998</v>
      </c>
      <c r="C460">
        <v>36405969</v>
      </c>
      <c r="D460">
        <v>29110797</v>
      </c>
      <c r="E460">
        <v>1</v>
      </c>
      <c r="F460">
        <v>1</v>
      </c>
      <c r="G460">
        <v>1</v>
      </c>
      <c r="H460">
        <v>3</v>
      </c>
      <c r="I460" t="s">
        <v>653</v>
      </c>
      <c r="J460" t="s">
        <v>654</v>
      </c>
      <c r="K460" t="s">
        <v>655</v>
      </c>
      <c r="L460">
        <v>1301</v>
      </c>
      <c r="N460">
        <v>1003</v>
      </c>
      <c r="O460" t="s">
        <v>142</v>
      </c>
      <c r="P460" t="s">
        <v>142</v>
      </c>
      <c r="Q460">
        <v>1</v>
      </c>
      <c r="X460">
        <v>135</v>
      </c>
      <c r="Y460">
        <v>1.74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135</v>
      </c>
      <c r="AH460">
        <v>2</v>
      </c>
      <c r="AI460">
        <v>36405978</v>
      </c>
      <c r="AJ460">
        <v>478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ROW(Source!A402)</f>
        <v>402</v>
      </c>
      <c r="B461">
        <v>36405999</v>
      </c>
      <c r="C461">
        <v>36405969</v>
      </c>
      <c r="D461">
        <v>29110813</v>
      </c>
      <c r="E461">
        <v>1</v>
      </c>
      <c r="F461">
        <v>1</v>
      </c>
      <c r="G461">
        <v>1</v>
      </c>
      <c r="H461">
        <v>3</v>
      </c>
      <c r="I461" t="s">
        <v>709</v>
      </c>
      <c r="J461" t="s">
        <v>710</v>
      </c>
      <c r="K461" t="s">
        <v>711</v>
      </c>
      <c r="L461">
        <v>1301</v>
      </c>
      <c r="N461">
        <v>1003</v>
      </c>
      <c r="O461" t="s">
        <v>142</v>
      </c>
      <c r="P461" t="s">
        <v>142</v>
      </c>
      <c r="Q461">
        <v>1</v>
      </c>
      <c r="X461">
        <v>135</v>
      </c>
      <c r="Y461">
        <v>0.39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135</v>
      </c>
      <c r="AH461">
        <v>2</v>
      </c>
      <c r="AI461">
        <v>36405979</v>
      </c>
      <c r="AJ461">
        <v>479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ROW(Source!A402)</f>
        <v>402</v>
      </c>
      <c r="B462">
        <v>36406000</v>
      </c>
      <c r="C462">
        <v>36405969</v>
      </c>
      <c r="D462">
        <v>29111455</v>
      </c>
      <c r="E462">
        <v>1</v>
      </c>
      <c r="F462">
        <v>1</v>
      </c>
      <c r="G462">
        <v>1</v>
      </c>
      <c r="H462">
        <v>3</v>
      </c>
      <c r="I462" t="s">
        <v>659</v>
      </c>
      <c r="J462" t="s">
        <v>660</v>
      </c>
      <c r="K462" t="s">
        <v>661</v>
      </c>
      <c r="L462">
        <v>1327</v>
      </c>
      <c r="N462">
        <v>1005</v>
      </c>
      <c r="O462" t="s">
        <v>155</v>
      </c>
      <c r="P462" t="s">
        <v>155</v>
      </c>
      <c r="Q462">
        <v>1</v>
      </c>
      <c r="X462">
        <v>111</v>
      </c>
      <c r="Y462">
        <v>15.06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111</v>
      </c>
      <c r="AH462">
        <v>2</v>
      </c>
      <c r="AI462">
        <v>36405980</v>
      </c>
      <c r="AJ462">
        <v>480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ROW(Source!A402)</f>
        <v>402</v>
      </c>
      <c r="B463">
        <v>36406001</v>
      </c>
      <c r="C463">
        <v>36405969</v>
      </c>
      <c r="D463">
        <v>29114731</v>
      </c>
      <c r="E463">
        <v>1</v>
      </c>
      <c r="F463">
        <v>1</v>
      </c>
      <c r="G463">
        <v>1</v>
      </c>
      <c r="H463">
        <v>3</v>
      </c>
      <c r="I463" t="s">
        <v>712</v>
      </c>
      <c r="J463" t="s">
        <v>713</v>
      </c>
      <c r="K463" t="s">
        <v>714</v>
      </c>
      <c r="L463">
        <v>1354</v>
      </c>
      <c r="N463">
        <v>1010</v>
      </c>
      <c r="O463" t="s">
        <v>237</v>
      </c>
      <c r="P463" t="s">
        <v>237</v>
      </c>
      <c r="Q463">
        <v>1</v>
      </c>
      <c r="X463">
        <v>368</v>
      </c>
      <c r="Y463">
        <v>0.02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368</v>
      </c>
      <c r="AH463">
        <v>2</v>
      </c>
      <c r="AI463">
        <v>36405981</v>
      </c>
      <c r="AJ463">
        <v>481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ROW(Source!A402)</f>
        <v>402</v>
      </c>
      <c r="B464">
        <v>36406002</v>
      </c>
      <c r="C464">
        <v>36405969</v>
      </c>
      <c r="D464">
        <v>29114733</v>
      </c>
      <c r="E464">
        <v>1</v>
      </c>
      <c r="F464">
        <v>1</v>
      </c>
      <c r="G464">
        <v>1</v>
      </c>
      <c r="H464">
        <v>3</v>
      </c>
      <c r="I464" t="s">
        <v>662</v>
      </c>
      <c r="J464" t="s">
        <v>663</v>
      </c>
      <c r="K464" t="s">
        <v>664</v>
      </c>
      <c r="L464">
        <v>1354</v>
      </c>
      <c r="N464">
        <v>1010</v>
      </c>
      <c r="O464" t="s">
        <v>237</v>
      </c>
      <c r="P464" t="s">
        <v>237</v>
      </c>
      <c r="Q464">
        <v>1</v>
      </c>
      <c r="X464">
        <v>2221</v>
      </c>
      <c r="Y464">
        <v>0.02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2221</v>
      </c>
      <c r="AH464">
        <v>2</v>
      </c>
      <c r="AI464">
        <v>36405982</v>
      </c>
      <c r="AJ464">
        <v>482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ROW(Source!A402)</f>
        <v>402</v>
      </c>
      <c r="B465">
        <v>36406003</v>
      </c>
      <c r="C465">
        <v>36405969</v>
      </c>
      <c r="D465">
        <v>29114403</v>
      </c>
      <c r="E465">
        <v>1</v>
      </c>
      <c r="F465">
        <v>1</v>
      </c>
      <c r="G465">
        <v>1</v>
      </c>
      <c r="H465">
        <v>3</v>
      </c>
      <c r="I465" t="s">
        <v>715</v>
      </c>
      <c r="J465" t="s">
        <v>716</v>
      </c>
      <c r="K465" t="s">
        <v>717</v>
      </c>
      <c r="L465">
        <v>1354</v>
      </c>
      <c r="N465">
        <v>1010</v>
      </c>
      <c r="O465" t="s">
        <v>237</v>
      </c>
      <c r="P465" t="s">
        <v>237</v>
      </c>
      <c r="Q465">
        <v>1</v>
      </c>
      <c r="X465">
        <v>81</v>
      </c>
      <c r="Y465">
        <v>0.68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81</v>
      </c>
      <c r="AH465">
        <v>2</v>
      </c>
      <c r="AI465">
        <v>36405983</v>
      </c>
      <c r="AJ465">
        <v>483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ROW(Source!A402)</f>
        <v>402</v>
      </c>
      <c r="B466">
        <v>36406004</v>
      </c>
      <c r="C466">
        <v>36405969</v>
      </c>
      <c r="D466">
        <v>29114482</v>
      </c>
      <c r="E466">
        <v>1</v>
      </c>
      <c r="F466">
        <v>1</v>
      </c>
      <c r="G466">
        <v>1</v>
      </c>
      <c r="H466">
        <v>3</v>
      </c>
      <c r="I466" t="s">
        <v>668</v>
      </c>
      <c r="J466" t="s">
        <v>669</v>
      </c>
      <c r="K466" t="s">
        <v>670</v>
      </c>
      <c r="L466">
        <v>1354</v>
      </c>
      <c r="N466">
        <v>1010</v>
      </c>
      <c r="O466" t="s">
        <v>237</v>
      </c>
      <c r="P466" t="s">
        <v>237</v>
      </c>
      <c r="Q466">
        <v>1</v>
      </c>
      <c r="X466">
        <v>322</v>
      </c>
      <c r="Y466">
        <v>7.0000000000000007E-2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322</v>
      </c>
      <c r="AH466">
        <v>2</v>
      </c>
      <c r="AI466">
        <v>36405984</v>
      </c>
      <c r="AJ466">
        <v>484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ROW(Source!A402)</f>
        <v>402</v>
      </c>
      <c r="B467">
        <v>36406005</v>
      </c>
      <c r="C467">
        <v>36405969</v>
      </c>
      <c r="D467">
        <v>29129587</v>
      </c>
      <c r="E467">
        <v>1</v>
      </c>
      <c r="F467">
        <v>1</v>
      </c>
      <c r="G467">
        <v>1</v>
      </c>
      <c r="H467">
        <v>3</v>
      </c>
      <c r="I467" t="s">
        <v>718</v>
      </c>
      <c r="J467" t="s">
        <v>719</v>
      </c>
      <c r="K467" t="s">
        <v>720</v>
      </c>
      <c r="L467">
        <v>1301</v>
      </c>
      <c r="N467">
        <v>1003</v>
      </c>
      <c r="O467" t="s">
        <v>142</v>
      </c>
      <c r="P467" t="s">
        <v>142</v>
      </c>
      <c r="Q467">
        <v>1</v>
      </c>
      <c r="X467">
        <v>136</v>
      </c>
      <c r="Y467">
        <v>4.18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136</v>
      </c>
      <c r="AH467">
        <v>2</v>
      </c>
      <c r="AI467">
        <v>36405985</v>
      </c>
      <c r="AJ467">
        <v>485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ROW(Source!A402)</f>
        <v>402</v>
      </c>
      <c r="B468">
        <v>36406006</v>
      </c>
      <c r="C468">
        <v>36405969</v>
      </c>
      <c r="D468">
        <v>29129600</v>
      </c>
      <c r="E468">
        <v>1</v>
      </c>
      <c r="F468">
        <v>1</v>
      </c>
      <c r="G468">
        <v>1</v>
      </c>
      <c r="H468">
        <v>3</v>
      </c>
      <c r="I468" t="s">
        <v>721</v>
      </c>
      <c r="J468" t="s">
        <v>722</v>
      </c>
      <c r="K468" t="s">
        <v>723</v>
      </c>
      <c r="L468">
        <v>1301</v>
      </c>
      <c r="N468">
        <v>1003</v>
      </c>
      <c r="O468" t="s">
        <v>142</v>
      </c>
      <c r="P468" t="s">
        <v>142</v>
      </c>
      <c r="Q468">
        <v>1</v>
      </c>
      <c r="X468">
        <v>306</v>
      </c>
      <c r="Y468">
        <v>5.74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306</v>
      </c>
      <c r="AH468">
        <v>2</v>
      </c>
      <c r="AI468">
        <v>36405986</v>
      </c>
      <c r="AJ468">
        <v>486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ROW(Source!A402)</f>
        <v>402</v>
      </c>
      <c r="B469">
        <v>36406007</v>
      </c>
      <c r="C469">
        <v>36405969</v>
      </c>
      <c r="D469">
        <v>29129688</v>
      </c>
      <c r="E469">
        <v>1</v>
      </c>
      <c r="F469">
        <v>1</v>
      </c>
      <c r="G469">
        <v>1</v>
      </c>
      <c r="H469">
        <v>3</v>
      </c>
      <c r="I469" t="s">
        <v>724</v>
      </c>
      <c r="J469" t="s">
        <v>725</v>
      </c>
      <c r="K469" t="s">
        <v>726</v>
      </c>
      <c r="L469">
        <v>1354</v>
      </c>
      <c r="N469">
        <v>1010</v>
      </c>
      <c r="O469" t="s">
        <v>237</v>
      </c>
      <c r="P469" t="s">
        <v>237</v>
      </c>
      <c r="Q469">
        <v>1</v>
      </c>
      <c r="X469">
        <v>81</v>
      </c>
      <c r="Y469">
        <v>1.32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81</v>
      </c>
      <c r="AH469">
        <v>2</v>
      </c>
      <c r="AI469">
        <v>36405987</v>
      </c>
      <c r="AJ469">
        <v>487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ROW(Source!A402)</f>
        <v>402</v>
      </c>
      <c r="B470">
        <v>36406008</v>
      </c>
      <c r="C470">
        <v>36405969</v>
      </c>
      <c r="D470">
        <v>29129705</v>
      </c>
      <c r="E470">
        <v>1</v>
      </c>
      <c r="F470">
        <v>1</v>
      </c>
      <c r="G470">
        <v>1</v>
      </c>
      <c r="H470">
        <v>3</v>
      </c>
      <c r="I470" t="s">
        <v>727</v>
      </c>
      <c r="J470" t="s">
        <v>728</v>
      </c>
      <c r="K470" t="s">
        <v>729</v>
      </c>
      <c r="L470">
        <v>1354</v>
      </c>
      <c r="N470">
        <v>1010</v>
      </c>
      <c r="O470" t="s">
        <v>237</v>
      </c>
      <c r="P470" t="s">
        <v>237</v>
      </c>
      <c r="Q470">
        <v>1</v>
      </c>
      <c r="X470">
        <v>183</v>
      </c>
      <c r="Y470">
        <v>1.68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183</v>
      </c>
      <c r="AH470">
        <v>2</v>
      </c>
      <c r="AI470">
        <v>36405988</v>
      </c>
      <c r="AJ470">
        <v>488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ROW(Source!A402)</f>
        <v>402</v>
      </c>
      <c r="B471">
        <v>36406009</v>
      </c>
      <c r="C471">
        <v>36405969</v>
      </c>
      <c r="D471">
        <v>29129711</v>
      </c>
      <c r="E471">
        <v>1</v>
      </c>
      <c r="F471">
        <v>1</v>
      </c>
      <c r="G471">
        <v>1</v>
      </c>
      <c r="H471">
        <v>3</v>
      </c>
      <c r="I471" t="s">
        <v>730</v>
      </c>
      <c r="J471" t="s">
        <v>731</v>
      </c>
      <c r="K471" t="s">
        <v>732</v>
      </c>
      <c r="L471">
        <v>1354</v>
      </c>
      <c r="N471">
        <v>1010</v>
      </c>
      <c r="O471" t="s">
        <v>237</v>
      </c>
      <c r="P471" t="s">
        <v>237</v>
      </c>
      <c r="Q471">
        <v>1</v>
      </c>
      <c r="X471">
        <v>81</v>
      </c>
      <c r="Y471">
        <v>0.62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81</v>
      </c>
      <c r="AH471">
        <v>2</v>
      </c>
      <c r="AI471">
        <v>36405989</v>
      </c>
      <c r="AJ471">
        <v>489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ROW(Source!A402)</f>
        <v>402</v>
      </c>
      <c r="B472">
        <v>36406010</v>
      </c>
      <c r="C472">
        <v>36405969</v>
      </c>
      <c r="D472">
        <v>29129694</v>
      </c>
      <c r="E472">
        <v>1</v>
      </c>
      <c r="F472">
        <v>1</v>
      </c>
      <c r="G472">
        <v>1</v>
      </c>
      <c r="H472">
        <v>3</v>
      </c>
      <c r="I472" t="s">
        <v>889</v>
      </c>
      <c r="J472" t="s">
        <v>890</v>
      </c>
      <c r="K472" t="s">
        <v>891</v>
      </c>
      <c r="L472">
        <v>1354</v>
      </c>
      <c r="N472">
        <v>1010</v>
      </c>
      <c r="O472" t="s">
        <v>237</v>
      </c>
      <c r="P472" t="s">
        <v>237</v>
      </c>
      <c r="Q472">
        <v>1</v>
      </c>
      <c r="X472">
        <v>81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s">
        <v>3</v>
      </c>
      <c r="AG472">
        <v>81</v>
      </c>
      <c r="AH472">
        <v>3</v>
      </c>
      <c r="AI472">
        <v>-1</v>
      </c>
      <c r="AJ472" t="s">
        <v>3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ROW(Source!A403)</f>
        <v>403</v>
      </c>
      <c r="B473">
        <v>36406023</v>
      </c>
      <c r="C473">
        <v>36406011</v>
      </c>
      <c r="D473">
        <v>29364679</v>
      </c>
      <c r="E473">
        <v>1</v>
      </c>
      <c r="F473">
        <v>1</v>
      </c>
      <c r="G473">
        <v>1</v>
      </c>
      <c r="H473">
        <v>1</v>
      </c>
      <c r="I473" t="s">
        <v>688</v>
      </c>
      <c r="J473" t="s">
        <v>3</v>
      </c>
      <c r="K473" t="s">
        <v>689</v>
      </c>
      <c r="L473">
        <v>1369</v>
      </c>
      <c r="N473">
        <v>1013</v>
      </c>
      <c r="O473" t="s">
        <v>514</v>
      </c>
      <c r="P473" t="s">
        <v>514</v>
      </c>
      <c r="Q473">
        <v>1</v>
      </c>
      <c r="X473">
        <v>70.64</v>
      </c>
      <c r="Y473">
        <v>0</v>
      </c>
      <c r="Z473">
        <v>0</v>
      </c>
      <c r="AA473">
        <v>0</v>
      </c>
      <c r="AB473">
        <v>316.85000000000002</v>
      </c>
      <c r="AC473">
        <v>0</v>
      </c>
      <c r="AD473">
        <v>1</v>
      </c>
      <c r="AE473">
        <v>1</v>
      </c>
      <c r="AF473" t="s">
        <v>3</v>
      </c>
      <c r="AG473">
        <v>70.64</v>
      </c>
      <c r="AH473">
        <v>2</v>
      </c>
      <c r="AI473">
        <v>36406012</v>
      </c>
      <c r="AJ473">
        <v>490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ROW(Source!A403)</f>
        <v>403</v>
      </c>
      <c r="B474">
        <v>36406024</v>
      </c>
      <c r="C474">
        <v>36406011</v>
      </c>
      <c r="D474">
        <v>121548</v>
      </c>
      <c r="E474">
        <v>1</v>
      </c>
      <c r="F474">
        <v>1</v>
      </c>
      <c r="G474">
        <v>1</v>
      </c>
      <c r="H474">
        <v>1</v>
      </c>
      <c r="I474" t="s">
        <v>35</v>
      </c>
      <c r="J474" t="s">
        <v>3</v>
      </c>
      <c r="K474" t="s">
        <v>515</v>
      </c>
      <c r="L474">
        <v>608254</v>
      </c>
      <c r="N474">
        <v>1013</v>
      </c>
      <c r="O474" t="s">
        <v>516</v>
      </c>
      <c r="P474" t="s">
        <v>516</v>
      </c>
      <c r="Q474">
        <v>1</v>
      </c>
      <c r="X474">
        <v>0.88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2</v>
      </c>
      <c r="AF474" t="s">
        <v>3</v>
      </c>
      <c r="AG474">
        <v>0.88</v>
      </c>
      <c r="AH474">
        <v>2</v>
      </c>
      <c r="AI474">
        <v>36406013</v>
      </c>
      <c r="AJ474">
        <v>491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ROW(Source!A403)</f>
        <v>403</v>
      </c>
      <c r="B475">
        <v>36406025</v>
      </c>
      <c r="C475">
        <v>36406011</v>
      </c>
      <c r="D475">
        <v>29172362</v>
      </c>
      <c r="E475">
        <v>1</v>
      </c>
      <c r="F475">
        <v>1</v>
      </c>
      <c r="G475">
        <v>1</v>
      </c>
      <c r="H475">
        <v>2</v>
      </c>
      <c r="I475" t="s">
        <v>690</v>
      </c>
      <c r="J475" t="s">
        <v>691</v>
      </c>
      <c r="K475" t="s">
        <v>692</v>
      </c>
      <c r="L475">
        <v>1368</v>
      </c>
      <c r="N475">
        <v>1011</v>
      </c>
      <c r="O475" t="s">
        <v>520</v>
      </c>
      <c r="P475" t="s">
        <v>520</v>
      </c>
      <c r="Q475">
        <v>1</v>
      </c>
      <c r="X475">
        <v>0.88</v>
      </c>
      <c r="Y475">
        <v>0</v>
      </c>
      <c r="Z475">
        <v>134.65</v>
      </c>
      <c r="AA475">
        <v>13.5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0.88</v>
      </c>
      <c r="AH475">
        <v>2</v>
      </c>
      <c r="AI475">
        <v>36406014</v>
      </c>
      <c r="AJ475">
        <v>492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ROW(Source!A403)</f>
        <v>403</v>
      </c>
      <c r="B476">
        <v>36406026</v>
      </c>
      <c r="C476">
        <v>36406011</v>
      </c>
      <c r="D476">
        <v>29174500</v>
      </c>
      <c r="E476">
        <v>1</v>
      </c>
      <c r="F476">
        <v>1</v>
      </c>
      <c r="G476">
        <v>1</v>
      </c>
      <c r="H476">
        <v>2</v>
      </c>
      <c r="I476" t="s">
        <v>599</v>
      </c>
      <c r="J476" t="s">
        <v>600</v>
      </c>
      <c r="K476" t="s">
        <v>601</v>
      </c>
      <c r="L476">
        <v>1368</v>
      </c>
      <c r="N476">
        <v>1011</v>
      </c>
      <c r="O476" t="s">
        <v>520</v>
      </c>
      <c r="P476" t="s">
        <v>520</v>
      </c>
      <c r="Q476">
        <v>1</v>
      </c>
      <c r="X476">
        <v>16.38</v>
      </c>
      <c r="Y476">
        <v>0</v>
      </c>
      <c r="Z476">
        <v>1.95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16.38</v>
      </c>
      <c r="AH476">
        <v>2</v>
      </c>
      <c r="AI476">
        <v>36406015</v>
      </c>
      <c r="AJ476">
        <v>493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ROW(Source!A403)</f>
        <v>403</v>
      </c>
      <c r="B477">
        <v>36406027</v>
      </c>
      <c r="C477">
        <v>36406011</v>
      </c>
      <c r="D477">
        <v>29174913</v>
      </c>
      <c r="E477">
        <v>1</v>
      </c>
      <c r="F477">
        <v>1</v>
      </c>
      <c r="G477">
        <v>1</v>
      </c>
      <c r="H477">
        <v>2</v>
      </c>
      <c r="I477" t="s">
        <v>531</v>
      </c>
      <c r="J477" t="s">
        <v>532</v>
      </c>
      <c r="K477" t="s">
        <v>533</v>
      </c>
      <c r="L477">
        <v>1368</v>
      </c>
      <c r="N477">
        <v>1011</v>
      </c>
      <c r="O477" t="s">
        <v>520</v>
      </c>
      <c r="P477" t="s">
        <v>520</v>
      </c>
      <c r="Q477">
        <v>1</v>
      </c>
      <c r="X477">
        <v>0.87</v>
      </c>
      <c r="Y477">
        <v>0</v>
      </c>
      <c r="Z477">
        <v>87.17</v>
      </c>
      <c r="AA477">
        <v>11.6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0.87</v>
      </c>
      <c r="AH477">
        <v>2</v>
      </c>
      <c r="AI477">
        <v>36406016</v>
      </c>
      <c r="AJ477">
        <v>494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ROW(Source!A403)</f>
        <v>403</v>
      </c>
      <c r="B478">
        <v>36406028</v>
      </c>
      <c r="C478">
        <v>36406011</v>
      </c>
      <c r="D478">
        <v>29114269</v>
      </c>
      <c r="E478">
        <v>1</v>
      </c>
      <c r="F478">
        <v>1</v>
      </c>
      <c r="G478">
        <v>1</v>
      </c>
      <c r="H478">
        <v>3</v>
      </c>
      <c r="I478" t="s">
        <v>733</v>
      </c>
      <c r="J478" t="s">
        <v>734</v>
      </c>
      <c r="K478" t="s">
        <v>735</v>
      </c>
      <c r="L478">
        <v>1348</v>
      </c>
      <c r="N478">
        <v>1009</v>
      </c>
      <c r="O478" t="s">
        <v>30</v>
      </c>
      <c r="P478" t="s">
        <v>30</v>
      </c>
      <c r="Q478">
        <v>1000</v>
      </c>
      <c r="X478">
        <v>3.0599999999999998E-3</v>
      </c>
      <c r="Y478">
        <v>12429.99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3.0599999999999998E-3</v>
      </c>
      <c r="AH478">
        <v>2</v>
      </c>
      <c r="AI478">
        <v>36406017</v>
      </c>
      <c r="AJ478">
        <v>495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ROW(Source!A403)</f>
        <v>403</v>
      </c>
      <c r="B479">
        <v>36406029</v>
      </c>
      <c r="C479">
        <v>36406011</v>
      </c>
      <c r="D479">
        <v>29110838</v>
      </c>
      <c r="E479">
        <v>1</v>
      </c>
      <c r="F479">
        <v>1</v>
      </c>
      <c r="G479">
        <v>1</v>
      </c>
      <c r="H479">
        <v>3</v>
      </c>
      <c r="I479" t="s">
        <v>696</v>
      </c>
      <c r="J479" t="s">
        <v>697</v>
      </c>
      <c r="K479" t="s">
        <v>698</v>
      </c>
      <c r="L479">
        <v>1346</v>
      </c>
      <c r="N479">
        <v>1009</v>
      </c>
      <c r="O479" t="s">
        <v>160</v>
      </c>
      <c r="P479" t="s">
        <v>160</v>
      </c>
      <c r="Q479">
        <v>1</v>
      </c>
      <c r="X479">
        <v>0.31</v>
      </c>
      <c r="Y479">
        <v>30.5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0.31</v>
      </c>
      <c r="AH479">
        <v>2</v>
      </c>
      <c r="AI479">
        <v>36406018</v>
      </c>
      <c r="AJ479">
        <v>496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ROW(Source!A403)</f>
        <v>403</v>
      </c>
      <c r="B480">
        <v>36406030</v>
      </c>
      <c r="C480">
        <v>36406011</v>
      </c>
      <c r="D480">
        <v>29114470</v>
      </c>
      <c r="E480">
        <v>1</v>
      </c>
      <c r="F480">
        <v>1</v>
      </c>
      <c r="G480">
        <v>1</v>
      </c>
      <c r="H480">
        <v>3</v>
      </c>
      <c r="I480" t="s">
        <v>317</v>
      </c>
      <c r="J480" t="s">
        <v>319</v>
      </c>
      <c r="K480" t="s">
        <v>318</v>
      </c>
      <c r="L480">
        <v>1355</v>
      </c>
      <c r="N480">
        <v>1010</v>
      </c>
      <c r="O480" t="s">
        <v>58</v>
      </c>
      <c r="P480" t="s">
        <v>58</v>
      </c>
      <c r="Q480">
        <v>100</v>
      </c>
      <c r="X480">
        <v>4.08</v>
      </c>
      <c r="Y480">
        <v>86.24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4.08</v>
      </c>
      <c r="AH480">
        <v>2</v>
      </c>
      <c r="AI480">
        <v>36406019</v>
      </c>
      <c r="AJ480">
        <v>497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ROW(Source!A403)</f>
        <v>403</v>
      </c>
      <c r="B481">
        <v>36406031</v>
      </c>
      <c r="C481">
        <v>36406011</v>
      </c>
      <c r="D481">
        <v>29164111</v>
      </c>
      <c r="E481">
        <v>1</v>
      </c>
      <c r="F481">
        <v>1</v>
      </c>
      <c r="G481">
        <v>1</v>
      </c>
      <c r="H481">
        <v>3</v>
      </c>
      <c r="I481" t="s">
        <v>736</v>
      </c>
      <c r="J481" t="s">
        <v>737</v>
      </c>
      <c r="K481" t="s">
        <v>738</v>
      </c>
      <c r="L481">
        <v>1355</v>
      </c>
      <c r="N481">
        <v>1010</v>
      </c>
      <c r="O481" t="s">
        <v>58</v>
      </c>
      <c r="P481" t="s">
        <v>58</v>
      </c>
      <c r="Q481">
        <v>100</v>
      </c>
      <c r="X481">
        <v>1.02</v>
      </c>
      <c r="Y481">
        <v>100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1.02</v>
      </c>
      <c r="AH481">
        <v>2</v>
      </c>
      <c r="AI481">
        <v>36406020</v>
      </c>
      <c r="AJ481">
        <v>498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ROW(Source!A403)</f>
        <v>403</v>
      </c>
      <c r="B482">
        <v>36406032</v>
      </c>
      <c r="C482">
        <v>36406011</v>
      </c>
      <c r="D482">
        <v>29171808</v>
      </c>
      <c r="E482">
        <v>1</v>
      </c>
      <c r="F482">
        <v>1</v>
      </c>
      <c r="G482">
        <v>1</v>
      </c>
      <c r="H482">
        <v>3</v>
      </c>
      <c r="I482" t="s">
        <v>705</v>
      </c>
      <c r="J482" t="s">
        <v>706</v>
      </c>
      <c r="K482" t="s">
        <v>707</v>
      </c>
      <c r="L482">
        <v>1374</v>
      </c>
      <c r="N482">
        <v>1013</v>
      </c>
      <c r="O482" t="s">
        <v>708</v>
      </c>
      <c r="P482" t="s">
        <v>708</v>
      </c>
      <c r="Q482">
        <v>1</v>
      </c>
      <c r="X482">
        <v>14.01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14.01</v>
      </c>
      <c r="AH482">
        <v>2</v>
      </c>
      <c r="AI482">
        <v>36406021</v>
      </c>
      <c r="AJ482">
        <v>500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ROW(Source!A478)</f>
        <v>478</v>
      </c>
      <c r="B483">
        <v>36406037</v>
      </c>
      <c r="C483">
        <v>36406034</v>
      </c>
      <c r="D483">
        <v>18406804</v>
      </c>
      <c r="E483">
        <v>1</v>
      </c>
      <c r="F483">
        <v>1</v>
      </c>
      <c r="G483">
        <v>1</v>
      </c>
      <c r="H483">
        <v>1</v>
      </c>
      <c r="I483" t="s">
        <v>512</v>
      </c>
      <c r="J483" t="s">
        <v>3</v>
      </c>
      <c r="K483" t="s">
        <v>513</v>
      </c>
      <c r="L483">
        <v>1369</v>
      </c>
      <c r="N483">
        <v>1013</v>
      </c>
      <c r="O483" t="s">
        <v>514</v>
      </c>
      <c r="P483" t="s">
        <v>514</v>
      </c>
      <c r="Q483">
        <v>1</v>
      </c>
      <c r="X483">
        <v>7.67</v>
      </c>
      <c r="Y483">
        <v>0</v>
      </c>
      <c r="Z483">
        <v>0</v>
      </c>
      <c r="AA483">
        <v>0</v>
      </c>
      <c r="AB483">
        <v>249.14</v>
      </c>
      <c r="AC483">
        <v>0</v>
      </c>
      <c r="AD483">
        <v>1</v>
      </c>
      <c r="AE483">
        <v>1</v>
      </c>
      <c r="AF483" t="s">
        <v>3</v>
      </c>
      <c r="AG483">
        <v>7.67</v>
      </c>
      <c r="AH483">
        <v>2</v>
      </c>
      <c r="AI483">
        <v>36406035</v>
      </c>
      <c r="AJ483">
        <v>501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ROW(Source!A478)</f>
        <v>478</v>
      </c>
      <c r="B484">
        <v>36406038</v>
      </c>
      <c r="C484">
        <v>36406034</v>
      </c>
      <c r="D484">
        <v>29164349</v>
      </c>
      <c r="E484">
        <v>1</v>
      </c>
      <c r="F484">
        <v>1</v>
      </c>
      <c r="G484">
        <v>1</v>
      </c>
      <c r="H484">
        <v>3</v>
      </c>
      <c r="I484" t="s">
        <v>28</v>
      </c>
      <c r="J484" t="s">
        <v>31</v>
      </c>
      <c r="K484" t="s">
        <v>29</v>
      </c>
      <c r="L484">
        <v>1348</v>
      </c>
      <c r="N484">
        <v>1009</v>
      </c>
      <c r="O484" t="s">
        <v>30</v>
      </c>
      <c r="P484" t="s">
        <v>30</v>
      </c>
      <c r="Q484">
        <v>1000</v>
      </c>
      <c r="X484">
        <v>0.7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s">
        <v>3</v>
      </c>
      <c r="AG484">
        <v>0.7</v>
      </c>
      <c r="AH484">
        <v>2</v>
      </c>
      <c r="AI484">
        <v>36406036</v>
      </c>
      <c r="AJ484">
        <v>502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ROW(Source!A480)</f>
        <v>480</v>
      </c>
      <c r="B485">
        <v>36406045</v>
      </c>
      <c r="C485">
        <v>36406040</v>
      </c>
      <c r="D485">
        <v>18406804</v>
      </c>
      <c r="E485">
        <v>1</v>
      </c>
      <c r="F485">
        <v>1</v>
      </c>
      <c r="G485">
        <v>1</v>
      </c>
      <c r="H485">
        <v>1</v>
      </c>
      <c r="I485" t="s">
        <v>512</v>
      </c>
      <c r="J485" t="s">
        <v>3</v>
      </c>
      <c r="K485" t="s">
        <v>513</v>
      </c>
      <c r="L485">
        <v>1369</v>
      </c>
      <c r="N485">
        <v>1013</v>
      </c>
      <c r="O485" t="s">
        <v>514</v>
      </c>
      <c r="P485" t="s">
        <v>514</v>
      </c>
      <c r="Q485">
        <v>1</v>
      </c>
      <c r="X485">
        <v>11.39</v>
      </c>
      <c r="Y485">
        <v>0</v>
      </c>
      <c r="Z485">
        <v>0</v>
      </c>
      <c r="AA485">
        <v>0</v>
      </c>
      <c r="AB485">
        <v>7.8</v>
      </c>
      <c r="AC485">
        <v>0</v>
      </c>
      <c r="AD485">
        <v>1</v>
      </c>
      <c r="AE485">
        <v>1</v>
      </c>
      <c r="AF485" t="s">
        <v>3</v>
      </c>
      <c r="AG485">
        <v>11.39</v>
      </c>
      <c r="AH485">
        <v>2</v>
      </c>
      <c r="AI485">
        <v>36406041</v>
      </c>
      <c r="AJ485">
        <v>503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ROW(Source!A480)</f>
        <v>480</v>
      </c>
      <c r="B486">
        <v>36406046</v>
      </c>
      <c r="C486">
        <v>36406040</v>
      </c>
      <c r="D486">
        <v>121548</v>
      </c>
      <c r="E486">
        <v>1</v>
      </c>
      <c r="F486">
        <v>1</v>
      </c>
      <c r="G486">
        <v>1</v>
      </c>
      <c r="H486">
        <v>1</v>
      </c>
      <c r="I486" t="s">
        <v>35</v>
      </c>
      <c r="J486" t="s">
        <v>3</v>
      </c>
      <c r="K486" t="s">
        <v>515</v>
      </c>
      <c r="L486">
        <v>608254</v>
      </c>
      <c r="N486">
        <v>1013</v>
      </c>
      <c r="O486" t="s">
        <v>516</v>
      </c>
      <c r="P486" t="s">
        <v>516</v>
      </c>
      <c r="Q486">
        <v>1</v>
      </c>
      <c r="X486">
        <v>0.13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2</v>
      </c>
      <c r="AF486" t="s">
        <v>3</v>
      </c>
      <c r="AG486">
        <v>0.13</v>
      </c>
      <c r="AH486">
        <v>2</v>
      </c>
      <c r="AI486">
        <v>36406042</v>
      </c>
      <c r="AJ486">
        <v>504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ROW(Source!A480)</f>
        <v>480</v>
      </c>
      <c r="B487">
        <v>36406047</v>
      </c>
      <c r="C487">
        <v>36406040</v>
      </c>
      <c r="D487">
        <v>29172556</v>
      </c>
      <c r="E487">
        <v>1</v>
      </c>
      <c r="F487">
        <v>1</v>
      </c>
      <c r="G487">
        <v>1</v>
      </c>
      <c r="H487">
        <v>2</v>
      </c>
      <c r="I487" t="s">
        <v>517</v>
      </c>
      <c r="J487" t="s">
        <v>518</v>
      </c>
      <c r="K487" t="s">
        <v>519</v>
      </c>
      <c r="L487">
        <v>1368</v>
      </c>
      <c r="N487">
        <v>1011</v>
      </c>
      <c r="O487" t="s">
        <v>520</v>
      </c>
      <c r="P487" t="s">
        <v>520</v>
      </c>
      <c r="Q487">
        <v>1</v>
      </c>
      <c r="X487">
        <v>0.13</v>
      </c>
      <c r="Y487">
        <v>0</v>
      </c>
      <c r="Z487">
        <v>31.26</v>
      </c>
      <c r="AA487">
        <v>13.5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0.13</v>
      </c>
      <c r="AH487">
        <v>2</v>
      </c>
      <c r="AI487">
        <v>36406043</v>
      </c>
      <c r="AJ487">
        <v>505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ROW(Source!A480)</f>
        <v>480</v>
      </c>
      <c r="B488">
        <v>36406048</v>
      </c>
      <c r="C488">
        <v>36406040</v>
      </c>
      <c r="D488">
        <v>29164349</v>
      </c>
      <c r="E488">
        <v>1</v>
      </c>
      <c r="F488">
        <v>1</v>
      </c>
      <c r="G488">
        <v>1</v>
      </c>
      <c r="H488">
        <v>3</v>
      </c>
      <c r="I488" t="s">
        <v>28</v>
      </c>
      <c r="J488" t="s">
        <v>31</v>
      </c>
      <c r="K488" t="s">
        <v>29</v>
      </c>
      <c r="L488">
        <v>1348</v>
      </c>
      <c r="N488">
        <v>1009</v>
      </c>
      <c r="O488" t="s">
        <v>30</v>
      </c>
      <c r="P488" t="s">
        <v>30</v>
      </c>
      <c r="Q488">
        <v>1000</v>
      </c>
      <c r="X488">
        <v>0.47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s">
        <v>3</v>
      </c>
      <c r="AG488">
        <v>0.47</v>
      </c>
      <c r="AH488">
        <v>2</v>
      </c>
      <c r="AI488">
        <v>36406044</v>
      </c>
      <c r="AJ488">
        <v>506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ROW(Source!A482)</f>
        <v>482</v>
      </c>
      <c r="B489">
        <v>36406053</v>
      </c>
      <c r="C489">
        <v>36406050</v>
      </c>
      <c r="D489">
        <v>18406804</v>
      </c>
      <c r="E489">
        <v>1</v>
      </c>
      <c r="F489">
        <v>1</v>
      </c>
      <c r="G489">
        <v>1</v>
      </c>
      <c r="H489">
        <v>1</v>
      </c>
      <c r="I489" t="s">
        <v>512</v>
      </c>
      <c r="J489" t="s">
        <v>3</v>
      </c>
      <c r="K489" t="s">
        <v>513</v>
      </c>
      <c r="L489">
        <v>1369</v>
      </c>
      <c r="N489">
        <v>1013</v>
      </c>
      <c r="O489" t="s">
        <v>514</v>
      </c>
      <c r="P489" t="s">
        <v>514</v>
      </c>
      <c r="Q489">
        <v>1</v>
      </c>
      <c r="X489">
        <v>3.77</v>
      </c>
      <c r="Y489">
        <v>0</v>
      </c>
      <c r="Z489">
        <v>0</v>
      </c>
      <c r="AA489">
        <v>0</v>
      </c>
      <c r="AB489">
        <v>7.8</v>
      </c>
      <c r="AC489">
        <v>0</v>
      </c>
      <c r="AD489">
        <v>1</v>
      </c>
      <c r="AE489">
        <v>1</v>
      </c>
      <c r="AF489" t="s">
        <v>3</v>
      </c>
      <c r="AG489">
        <v>3.77</v>
      </c>
      <c r="AH489">
        <v>2</v>
      </c>
      <c r="AI489">
        <v>36406051</v>
      </c>
      <c r="AJ489">
        <v>507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ROW(Source!A482)</f>
        <v>482</v>
      </c>
      <c r="B490">
        <v>36406054</v>
      </c>
      <c r="C490">
        <v>36406050</v>
      </c>
      <c r="D490">
        <v>29164349</v>
      </c>
      <c r="E490">
        <v>1</v>
      </c>
      <c r="F490">
        <v>1</v>
      </c>
      <c r="G490">
        <v>1</v>
      </c>
      <c r="H490">
        <v>3</v>
      </c>
      <c r="I490" t="s">
        <v>28</v>
      </c>
      <c r="J490" t="s">
        <v>31</v>
      </c>
      <c r="K490" t="s">
        <v>29</v>
      </c>
      <c r="L490">
        <v>1348</v>
      </c>
      <c r="N490">
        <v>1009</v>
      </c>
      <c r="O490" t="s">
        <v>30</v>
      </c>
      <c r="P490" t="s">
        <v>30</v>
      </c>
      <c r="Q490">
        <v>1000</v>
      </c>
      <c r="X490">
        <v>0.11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s">
        <v>3</v>
      </c>
      <c r="AG490">
        <v>0.11</v>
      </c>
      <c r="AH490">
        <v>2</v>
      </c>
      <c r="AI490">
        <v>36406052</v>
      </c>
      <c r="AJ490">
        <v>508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ROW(Source!A484)</f>
        <v>484</v>
      </c>
      <c r="B491">
        <v>36406058</v>
      </c>
      <c r="C491">
        <v>36406056</v>
      </c>
      <c r="D491">
        <v>18406804</v>
      </c>
      <c r="E491">
        <v>1</v>
      </c>
      <c r="F491">
        <v>1</v>
      </c>
      <c r="G491">
        <v>1</v>
      </c>
      <c r="H491">
        <v>1</v>
      </c>
      <c r="I491" t="s">
        <v>512</v>
      </c>
      <c r="J491" t="s">
        <v>3</v>
      </c>
      <c r="K491" t="s">
        <v>513</v>
      </c>
      <c r="L491">
        <v>1369</v>
      </c>
      <c r="N491">
        <v>1013</v>
      </c>
      <c r="O491" t="s">
        <v>514</v>
      </c>
      <c r="P491" t="s">
        <v>514</v>
      </c>
      <c r="Q491">
        <v>1</v>
      </c>
      <c r="X491">
        <v>5.84</v>
      </c>
      <c r="Y491">
        <v>0</v>
      </c>
      <c r="Z491">
        <v>0</v>
      </c>
      <c r="AA491">
        <v>0</v>
      </c>
      <c r="AB491">
        <v>7.8</v>
      </c>
      <c r="AC491">
        <v>0</v>
      </c>
      <c r="AD491">
        <v>1</v>
      </c>
      <c r="AE491">
        <v>1</v>
      </c>
      <c r="AF491" t="s">
        <v>3</v>
      </c>
      <c r="AG491">
        <v>5.84</v>
      </c>
      <c r="AH491">
        <v>2</v>
      </c>
      <c r="AI491">
        <v>36406057</v>
      </c>
      <c r="AJ491">
        <v>509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ROW(Source!A485)</f>
        <v>485</v>
      </c>
      <c r="B492">
        <v>36406063</v>
      </c>
      <c r="C492">
        <v>36406059</v>
      </c>
      <c r="D492">
        <v>18406804</v>
      </c>
      <c r="E492">
        <v>1</v>
      </c>
      <c r="F492">
        <v>1</v>
      </c>
      <c r="G492">
        <v>1</v>
      </c>
      <c r="H492">
        <v>1</v>
      </c>
      <c r="I492" t="s">
        <v>512</v>
      </c>
      <c r="J492" t="s">
        <v>3</v>
      </c>
      <c r="K492" t="s">
        <v>513</v>
      </c>
      <c r="L492">
        <v>1369</v>
      </c>
      <c r="N492">
        <v>1013</v>
      </c>
      <c r="O492" t="s">
        <v>514</v>
      </c>
      <c r="P492" t="s">
        <v>514</v>
      </c>
      <c r="Q492">
        <v>1</v>
      </c>
      <c r="X492">
        <v>9.64</v>
      </c>
      <c r="Y492">
        <v>0</v>
      </c>
      <c r="Z492">
        <v>0</v>
      </c>
      <c r="AA492">
        <v>0</v>
      </c>
      <c r="AB492">
        <v>249.14</v>
      </c>
      <c r="AC492">
        <v>0</v>
      </c>
      <c r="AD492">
        <v>1</v>
      </c>
      <c r="AE492">
        <v>1</v>
      </c>
      <c r="AF492" t="s">
        <v>3</v>
      </c>
      <c r="AG492">
        <v>9.64</v>
      </c>
      <c r="AH492">
        <v>2</v>
      </c>
      <c r="AI492">
        <v>36406060</v>
      </c>
      <c r="AJ492">
        <v>510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ROW(Source!A485)</f>
        <v>485</v>
      </c>
      <c r="B493">
        <v>36406064</v>
      </c>
      <c r="C493">
        <v>36406059</v>
      </c>
      <c r="D493">
        <v>121548</v>
      </c>
      <c r="E493">
        <v>1</v>
      </c>
      <c r="F493">
        <v>1</v>
      </c>
      <c r="G493">
        <v>1</v>
      </c>
      <c r="H493">
        <v>1</v>
      </c>
      <c r="I493" t="s">
        <v>35</v>
      </c>
      <c r="J493" t="s">
        <v>3</v>
      </c>
      <c r="K493" t="s">
        <v>515</v>
      </c>
      <c r="L493">
        <v>608254</v>
      </c>
      <c r="N493">
        <v>1013</v>
      </c>
      <c r="O493" t="s">
        <v>516</v>
      </c>
      <c r="P493" t="s">
        <v>516</v>
      </c>
      <c r="Q493">
        <v>1</v>
      </c>
      <c r="X493">
        <v>0.01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2</v>
      </c>
      <c r="AF493" t="s">
        <v>3</v>
      </c>
      <c r="AG493">
        <v>0.01</v>
      </c>
      <c r="AH493">
        <v>2</v>
      </c>
      <c r="AI493">
        <v>36406061</v>
      </c>
      <c r="AJ493">
        <v>511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ROW(Source!A485)</f>
        <v>485</v>
      </c>
      <c r="B494">
        <v>36406065</v>
      </c>
      <c r="C494">
        <v>36406059</v>
      </c>
      <c r="D494">
        <v>29172556</v>
      </c>
      <c r="E494">
        <v>1</v>
      </c>
      <c r="F494">
        <v>1</v>
      </c>
      <c r="G494">
        <v>1</v>
      </c>
      <c r="H494">
        <v>2</v>
      </c>
      <c r="I494" t="s">
        <v>517</v>
      </c>
      <c r="J494" t="s">
        <v>518</v>
      </c>
      <c r="K494" t="s">
        <v>519</v>
      </c>
      <c r="L494">
        <v>1368</v>
      </c>
      <c r="N494">
        <v>1011</v>
      </c>
      <c r="O494" t="s">
        <v>520</v>
      </c>
      <c r="P494" t="s">
        <v>520</v>
      </c>
      <c r="Q494">
        <v>1</v>
      </c>
      <c r="X494">
        <v>0.01</v>
      </c>
      <c r="Y494">
        <v>0</v>
      </c>
      <c r="Z494">
        <v>31.26</v>
      </c>
      <c r="AA494">
        <v>13.5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0.01</v>
      </c>
      <c r="AH494">
        <v>2</v>
      </c>
      <c r="AI494">
        <v>36406062</v>
      </c>
      <c r="AJ494">
        <v>512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ROW(Source!A486)</f>
        <v>486</v>
      </c>
      <c r="B495">
        <v>36406070</v>
      </c>
      <c r="C495">
        <v>36406066</v>
      </c>
      <c r="D495">
        <v>18408066</v>
      </c>
      <c r="E495">
        <v>1</v>
      </c>
      <c r="F495">
        <v>1</v>
      </c>
      <c r="G495">
        <v>1</v>
      </c>
      <c r="H495">
        <v>1</v>
      </c>
      <c r="I495" t="s">
        <v>521</v>
      </c>
      <c r="J495" t="s">
        <v>3</v>
      </c>
      <c r="K495" t="s">
        <v>522</v>
      </c>
      <c r="L495">
        <v>1369</v>
      </c>
      <c r="N495">
        <v>1013</v>
      </c>
      <c r="O495" t="s">
        <v>514</v>
      </c>
      <c r="P495" t="s">
        <v>514</v>
      </c>
      <c r="Q495">
        <v>1</v>
      </c>
      <c r="X495">
        <v>17.89</v>
      </c>
      <c r="Y495">
        <v>0</v>
      </c>
      <c r="Z495">
        <v>0</v>
      </c>
      <c r="AA495">
        <v>0</v>
      </c>
      <c r="AB495">
        <v>256.16000000000003</v>
      </c>
      <c r="AC495">
        <v>0</v>
      </c>
      <c r="AD495">
        <v>1</v>
      </c>
      <c r="AE495">
        <v>1</v>
      </c>
      <c r="AF495" t="s">
        <v>3</v>
      </c>
      <c r="AG495">
        <v>17.89</v>
      </c>
      <c r="AH495">
        <v>2</v>
      </c>
      <c r="AI495">
        <v>36406067</v>
      </c>
      <c r="AJ495">
        <v>513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ROW(Source!A486)</f>
        <v>486</v>
      </c>
      <c r="B496">
        <v>36406071</v>
      </c>
      <c r="C496">
        <v>36406066</v>
      </c>
      <c r="D496">
        <v>121548</v>
      </c>
      <c r="E496">
        <v>1</v>
      </c>
      <c r="F496">
        <v>1</v>
      </c>
      <c r="G496">
        <v>1</v>
      </c>
      <c r="H496">
        <v>1</v>
      </c>
      <c r="I496" t="s">
        <v>35</v>
      </c>
      <c r="J496" t="s">
        <v>3</v>
      </c>
      <c r="K496" t="s">
        <v>515</v>
      </c>
      <c r="L496">
        <v>608254</v>
      </c>
      <c r="N496">
        <v>1013</v>
      </c>
      <c r="O496" t="s">
        <v>516</v>
      </c>
      <c r="P496" t="s">
        <v>516</v>
      </c>
      <c r="Q496">
        <v>1</v>
      </c>
      <c r="X496">
        <v>0.08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2</v>
      </c>
      <c r="AF496" t="s">
        <v>3</v>
      </c>
      <c r="AG496">
        <v>0.08</v>
      </c>
      <c r="AH496">
        <v>2</v>
      </c>
      <c r="AI496">
        <v>36406068</v>
      </c>
      <c r="AJ496">
        <v>514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ROW(Source!A486)</f>
        <v>486</v>
      </c>
      <c r="B497">
        <v>36406072</v>
      </c>
      <c r="C497">
        <v>36406066</v>
      </c>
      <c r="D497">
        <v>29172556</v>
      </c>
      <c r="E497">
        <v>1</v>
      </c>
      <c r="F497">
        <v>1</v>
      </c>
      <c r="G497">
        <v>1</v>
      </c>
      <c r="H497">
        <v>2</v>
      </c>
      <c r="I497" t="s">
        <v>517</v>
      </c>
      <c r="J497" t="s">
        <v>518</v>
      </c>
      <c r="K497" t="s">
        <v>519</v>
      </c>
      <c r="L497">
        <v>1368</v>
      </c>
      <c r="N497">
        <v>1011</v>
      </c>
      <c r="O497" t="s">
        <v>520</v>
      </c>
      <c r="P497" t="s">
        <v>520</v>
      </c>
      <c r="Q497">
        <v>1</v>
      </c>
      <c r="X497">
        <v>0.08</v>
      </c>
      <c r="Y497">
        <v>0</v>
      </c>
      <c r="Z497">
        <v>31.26</v>
      </c>
      <c r="AA497">
        <v>13.5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0.08</v>
      </c>
      <c r="AH497">
        <v>2</v>
      </c>
      <c r="AI497">
        <v>36406069</v>
      </c>
      <c r="AJ497">
        <v>515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ROW(Source!A487)</f>
        <v>487</v>
      </c>
      <c r="B498">
        <v>36406079</v>
      </c>
      <c r="C498">
        <v>36406073</v>
      </c>
      <c r="D498">
        <v>18408066</v>
      </c>
      <c r="E498">
        <v>1</v>
      </c>
      <c r="F498">
        <v>1</v>
      </c>
      <c r="G498">
        <v>1</v>
      </c>
      <c r="H498">
        <v>1</v>
      </c>
      <c r="I498" t="s">
        <v>521</v>
      </c>
      <c r="J498" t="s">
        <v>3</v>
      </c>
      <c r="K498" t="s">
        <v>522</v>
      </c>
      <c r="L498">
        <v>1369</v>
      </c>
      <c r="N498">
        <v>1013</v>
      </c>
      <c r="O498" t="s">
        <v>514</v>
      </c>
      <c r="P498" t="s">
        <v>514</v>
      </c>
      <c r="Q498">
        <v>1</v>
      </c>
      <c r="X498">
        <v>179.3</v>
      </c>
      <c r="Y498">
        <v>0</v>
      </c>
      <c r="Z498">
        <v>0</v>
      </c>
      <c r="AA498">
        <v>0</v>
      </c>
      <c r="AB498">
        <v>256.16000000000003</v>
      </c>
      <c r="AC498">
        <v>0</v>
      </c>
      <c r="AD498">
        <v>1</v>
      </c>
      <c r="AE498">
        <v>1</v>
      </c>
      <c r="AF498" t="s">
        <v>3</v>
      </c>
      <c r="AG498">
        <v>179.3</v>
      </c>
      <c r="AH498">
        <v>2</v>
      </c>
      <c r="AI498">
        <v>36406074</v>
      </c>
      <c r="AJ498">
        <v>516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ROW(Source!A487)</f>
        <v>487</v>
      </c>
      <c r="B499">
        <v>36406080</v>
      </c>
      <c r="C499">
        <v>36406073</v>
      </c>
      <c r="D499">
        <v>121548</v>
      </c>
      <c r="E499">
        <v>1</v>
      </c>
      <c r="F499">
        <v>1</v>
      </c>
      <c r="G499">
        <v>1</v>
      </c>
      <c r="H499">
        <v>1</v>
      </c>
      <c r="I499" t="s">
        <v>35</v>
      </c>
      <c r="J499" t="s">
        <v>3</v>
      </c>
      <c r="K499" t="s">
        <v>515</v>
      </c>
      <c r="L499">
        <v>608254</v>
      </c>
      <c r="N499">
        <v>1013</v>
      </c>
      <c r="O499" t="s">
        <v>516</v>
      </c>
      <c r="P499" t="s">
        <v>516</v>
      </c>
      <c r="Q499">
        <v>1</v>
      </c>
      <c r="X499">
        <v>3.97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2</v>
      </c>
      <c r="AF499" t="s">
        <v>3</v>
      </c>
      <c r="AG499">
        <v>3.97</v>
      </c>
      <c r="AH499">
        <v>2</v>
      </c>
      <c r="AI499">
        <v>36406075</v>
      </c>
      <c r="AJ499">
        <v>517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ROW(Source!A487)</f>
        <v>487</v>
      </c>
      <c r="B500">
        <v>36406081</v>
      </c>
      <c r="C500">
        <v>36406073</v>
      </c>
      <c r="D500">
        <v>29172710</v>
      </c>
      <c r="E500">
        <v>1</v>
      </c>
      <c r="F500">
        <v>1</v>
      </c>
      <c r="G500">
        <v>1</v>
      </c>
      <c r="H500">
        <v>2</v>
      </c>
      <c r="I500" t="s">
        <v>523</v>
      </c>
      <c r="J500" t="s">
        <v>524</v>
      </c>
      <c r="K500" t="s">
        <v>525</v>
      </c>
      <c r="L500">
        <v>1368</v>
      </c>
      <c r="N500">
        <v>1011</v>
      </c>
      <c r="O500" t="s">
        <v>520</v>
      </c>
      <c r="P500" t="s">
        <v>520</v>
      </c>
      <c r="Q500">
        <v>1</v>
      </c>
      <c r="X500">
        <v>3.97</v>
      </c>
      <c r="Y500">
        <v>0</v>
      </c>
      <c r="Z500">
        <v>46.56</v>
      </c>
      <c r="AA500">
        <v>10.06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3.97</v>
      </c>
      <c r="AH500">
        <v>2</v>
      </c>
      <c r="AI500">
        <v>36406076</v>
      </c>
      <c r="AJ500">
        <v>518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ROW(Source!A487)</f>
        <v>487</v>
      </c>
      <c r="B501">
        <v>36406082</v>
      </c>
      <c r="C501">
        <v>36406073</v>
      </c>
      <c r="D501">
        <v>29174533</v>
      </c>
      <c r="E501">
        <v>1</v>
      </c>
      <c r="F501">
        <v>1</v>
      </c>
      <c r="G501">
        <v>1</v>
      </c>
      <c r="H501">
        <v>2</v>
      </c>
      <c r="I501" t="s">
        <v>526</v>
      </c>
      <c r="J501" t="s">
        <v>527</v>
      </c>
      <c r="K501" t="s">
        <v>528</v>
      </c>
      <c r="L501">
        <v>1368</v>
      </c>
      <c r="N501">
        <v>1011</v>
      </c>
      <c r="O501" t="s">
        <v>520</v>
      </c>
      <c r="P501" t="s">
        <v>520</v>
      </c>
      <c r="Q501">
        <v>1</v>
      </c>
      <c r="X501">
        <v>7.93</v>
      </c>
      <c r="Y501">
        <v>0</v>
      </c>
      <c r="Z501">
        <v>1.53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7.93</v>
      </c>
      <c r="AH501">
        <v>2</v>
      </c>
      <c r="AI501">
        <v>36406077</v>
      </c>
      <c r="AJ501">
        <v>519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ROW(Source!A487)</f>
        <v>487</v>
      </c>
      <c r="B502">
        <v>36406083</v>
      </c>
      <c r="C502">
        <v>36406073</v>
      </c>
      <c r="D502">
        <v>29164349</v>
      </c>
      <c r="E502">
        <v>1</v>
      </c>
      <c r="F502">
        <v>1</v>
      </c>
      <c r="G502">
        <v>1</v>
      </c>
      <c r="H502">
        <v>3</v>
      </c>
      <c r="I502" t="s">
        <v>28</v>
      </c>
      <c r="J502" t="s">
        <v>31</v>
      </c>
      <c r="K502" t="s">
        <v>29</v>
      </c>
      <c r="L502">
        <v>1348</v>
      </c>
      <c r="N502">
        <v>1009</v>
      </c>
      <c r="O502" t="s">
        <v>30</v>
      </c>
      <c r="P502" t="s">
        <v>30</v>
      </c>
      <c r="Q502">
        <v>1000</v>
      </c>
      <c r="X502">
        <v>10.5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 t="s">
        <v>3</v>
      </c>
      <c r="AG502">
        <v>10.5</v>
      </c>
      <c r="AH502">
        <v>2</v>
      </c>
      <c r="AI502">
        <v>36406078</v>
      </c>
      <c r="AJ502">
        <v>520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ROW(Source!A526)</f>
        <v>526</v>
      </c>
      <c r="B503">
        <v>36406092</v>
      </c>
      <c r="C503">
        <v>36406085</v>
      </c>
      <c r="D503">
        <v>18407150</v>
      </c>
      <c r="E503">
        <v>1</v>
      </c>
      <c r="F503">
        <v>1</v>
      </c>
      <c r="G503">
        <v>1</v>
      </c>
      <c r="H503">
        <v>1</v>
      </c>
      <c r="I503" t="s">
        <v>529</v>
      </c>
      <c r="J503" t="s">
        <v>3</v>
      </c>
      <c r="K503" t="s">
        <v>530</v>
      </c>
      <c r="L503">
        <v>1369</v>
      </c>
      <c r="N503">
        <v>1013</v>
      </c>
      <c r="O503" t="s">
        <v>514</v>
      </c>
      <c r="P503" t="s">
        <v>514</v>
      </c>
      <c r="Q503">
        <v>1</v>
      </c>
      <c r="X503">
        <v>21.19</v>
      </c>
      <c r="Y503">
        <v>0</v>
      </c>
      <c r="Z503">
        <v>0</v>
      </c>
      <c r="AA503">
        <v>0</v>
      </c>
      <c r="AB503">
        <v>272.45</v>
      </c>
      <c r="AC503">
        <v>0</v>
      </c>
      <c r="AD503">
        <v>1</v>
      </c>
      <c r="AE503">
        <v>1</v>
      </c>
      <c r="AF503" t="s">
        <v>134</v>
      </c>
      <c r="AG503">
        <v>24.368500000000001</v>
      </c>
      <c r="AH503">
        <v>2</v>
      </c>
      <c r="AI503">
        <v>36406086</v>
      </c>
      <c r="AJ503">
        <v>521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ROW(Source!A526)</f>
        <v>526</v>
      </c>
      <c r="B504">
        <v>36406093</v>
      </c>
      <c r="C504">
        <v>36406085</v>
      </c>
      <c r="D504">
        <v>121548</v>
      </c>
      <c r="E504">
        <v>1</v>
      </c>
      <c r="F504">
        <v>1</v>
      </c>
      <c r="G504">
        <v>1</v>
      </c>
      <c r="H504">
        <v>1</v>
      </c>
      <c r="I504" t="s">
        <v>35</v>
      </c>
      <c r="J504" t="s">
        <v>3</v>
      </c>
      <c r="K504" t="s">
        <v>515</v>
      </c>
      <c r="L504">
        <v>608254</v>
      </c>
      <c r="N504">
        <v>1013</v>
      </c>
      <c r="O504" t="s">
        <v>516</v>
      </c>
      <c r="P504" t="s">
        <v>516</v>
      </c>
      <c r="Q504">
        <v>1</v>
      </c>
      <c r="X504">
        <v>0.04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2</v>
      </c>
      <c r="AF504" t="s">
        <v>133</v>
      </c>
      <c r="AG504">
        <v>0.05</v>
      </c>
      <c r="AH504">
        <v>2</v>
      </c>
      <c r="AI504">
        <v>36406087</v>
      </c>
      <c r="AJ504">
        <v>522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ROW(Source!A526)</f>
        <v>526</v>
      </c>
      <c r="B505">
        <v>36406094</v>
      </c>
      <c r="C505">
        <v>36406085</v>
      </c>
      <c r="D505">
        <v>29172556</v>
      </c>
      <c r="E505">
        <v>1</v>
      </c>
      <c r="F505">
        <v>1</v>
      </c>
      <c r="G505">
        <v>1</v>
      </c>
      <c r="H505">
        <v>2</v>
      </c>
      <c r="I505" t="s">
        <v>517</v>
      </c>
      <c r="J505" t="s">
        <v>518</v>
      </c>
      <c r="K505" t="s">
        <v>519</v>
      </c>
      <c r="L505">
        <v>1368</v>
      </c>
      <c r="N505">
        <v>1011</v>
      </c>
      <c r="O505" t="s">
        <v>520</v>
      </c>
      <c r="P505" t="s">
        <v>520</v>
      </c>
      <c r="Q505">
        <v>1</v>
      </c>
      <c r="X505">
        <v>0.04</v>
      </c>
      <c r="Y505">
        <v>0</v>
      </c>
      <c r="Z505">
        <v>31.26</v>
      </c>
      <c r="AA505">
        <v>13.5</v>
      </c>
      <c r="AB505">
        <v>0</v>
      </c>
      <c r="AC505">
        <v>0</v>
      </c>
      <c r="AD505">
        <v>1</v>
      </c>
      <c r="AE505">
        <v>0</v>
      </c>
      <c r="AF505" t="s">
        <v>133</v>
      </c>
      <c r="AG505">
        <v>0.05</v>
      </c>
      <c r="AH505">
        <v>2</v>
      </c>
      <c r="AI505">
        <v>36406088</v>
      </c>
      <c r="AJ505">
        <v>523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ROW(Source!A526)</f>
        <v>526</v>
      </c>
      <c r="B506">
        <v>36406095</v>
      </c>
      <c r="C506">
        <v>36406085</v>
      </c>
      <c r="D506">
        <v>29174913</v>
      </c>
      <c r="E506">
        <v>1</v>
      </c>
      <c r="F506">
        <v>1</v>
      </c>
      <c r="G506">
        <v>1</v>
      </c>
      <c r="H506">
        <v>2</v>
      </c>
      <c r="I506" t="s">
        <v>531</v>
      </c>
      <c r="J506" t="s">
        <v>532</v>
      </c>
      <c r="K506" t="s">
        <v>533</v>
      </c>
      <c r="L506">
        <v>1368</v>
      </c>
      <c r="N506">
        <v>1011</v>
      </c>
      <c r="O506" t="s">
        <v>520</v>
      </c>
      <c r="P506" t="s">
        <v>520</v>
      </c>
      <c r="Q506">
        <v>1</v>
      </c>
      <c r="X506">
        <v>0.15</v>
      </c>
      <c r="Y506">
        <v>0</v>
      </c>
      <c r="Z506">
        <v>87.17</v>
      </c>
      <c r="AA506">
        <v>11.6</v>
      </c>
      <c r="AB506">
        <v>0</v>
      </c>
      <c r="AC506">
        <v>0</v>
      </c>
      <c r="AD506">
        <v>1</v>
      </c>
      <c r="AE506">
        <v>0</v>
      </c>
      <c r="AF506" t="s">
        <v>133</v>
      </c>
      <c r="AG506">
        <v>0.1875</v>
      </c>
      <c r="AH506">
        <v>2</v>
      </c>
      <c r="AI506">
        <v>36406089</v>
      </c>
      <c r="AJ506">
        <v>524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ROW(Source!A526)</f>
        <v>526</v>
      </c>
      <c r="B507">
        <v>36406096</v>
      </c>
      <c r="C507">
        <v>36406085</v>
      </c>
      <c r="D507">
        <v>29108696</v>
      </c>
      <c r="E507">
        <v>1</v>
      </c>
      <c r="F507">
        <v>1</v>
      </c>
      <c r="G507">
        <v>1</v>
      </c>
      <c r="H507">
        <v>3</v>
      </c>
      <c r="I507" t="s">
        <v>534</v>
      </c>
      <c r="J507" t="s">
        <v>535</v>
      </c>
      <c r="K507" t="s">
        <v>536</v>
      </c>
      <c r="L507">
        <v>1354</v>
      </c>
      <c r="N507">
        <v>1010</v>
      </c>
      <c r="O507" t="s">
        <v>237</v>
      </c>
      <c r="P507" t="s">
        <v>237</v>
      </c>
      <c r="Q507">
        <v>1</v>
      </c>
      <c r="X507">
        <v>56.6</v>
      </c>
      <c r="Y507">
        <v>67.209999999999994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56.6</v>
      </c>
      <c r="AH507">
        <v>2</v>
      </c>
      <c r="AI507">
        <v>36406090</v>
      </c>
      <c r="AJ507">
        <v>525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ROW(Source!A526)</f>
        <v>526</v>
      </c>
      <c r="B508">
        <v>36406097</v>
      </c>
      <c r="C508">
        <v>36406085</v>
      </c>
      <c r="D508">
        <v>29109717</v>
      </c>
      <c r="E508">
        <v>1</v>
      </c>
      <c r="F508">
        <v>1</v>
      </c>
      <c r="G508">
        <v>1</v>
      </c>
      <c r="H508">
        <v>3</v>
      </c>
      <c r="I508" t="s">
        <v>886</v>
      </c>
      <c r="J508" t="s">
        <v>887</v>
      </c>
      <c r="K508" t="s">
        <v>888</v>
      </c>
      <c r="L508">
        <v>1301</v>
      </c>
      <c r="N508">
        <v>1003</v>
      </c>
      <c r="O508" t="s">
        <v>142</v>
      </c>
      <c r="P508" t="s">
        <v>142</v>
      </c>
      <c r="Q508">
        <v>1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</v>
      </c>
      <c r="AD508">
        <v>0</v>
      </c>
      <c r="AE508">
        <v>0</v>
      </c>
      <c r="AF508" t="s">
        <v>3</v>
      </c>
      <c r="AG508">
        <v>0</v>
      </c>
      <c r="AH508">
        <v>3</v>
      </c>
      <c r="AI508">
        <v>-1</v>
      </c>
      <c r="AJ508" t="s">
        <v>3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ROW(Source!A526)</f>
        <v>526</v>
      </c>
      <c r="B509">
        <v>36406098</v>
      </c>
      <c r="C509">
        <v>36406085</v>
      </c>
      <c r="D509">
        <v>29115197</v>
      </c>
      <c r="E509">
        <v>1</v>
      </c>
      <c r="F509">
        <v>1</v>
      </c>
      <c r="G509">
        <v>1</v>
      </c>
      <c r="H509">
        <v>3</v>
      </c>
      <c r="I509" t="s">
        <v>537</v>
      </c>
      <c r="J509" t="s">
        <v>538</v>
      </c>
      <c r="K509" t="s">
        <v>539</v>
      </c>
      <c r="L509">
        <v>1354</v>
      </c>
      <c r="N509">
        <v>1010</v>
      </c>
      <c r="O509" t="s">
        <v>237</v>
      </c>
      <c r="P509" t="s">
        <v>237</v>
      </c>
      <c r="Q509">
        <v>1</v>
      </c>
      <c r="X509">
        <v>400</v>
      </c>
      <c r="Y509">
        <v>0.5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400</v>
      </c>
      <c r="AH509">
        <v>2</v>
      </c>
      <c r="AI509">
        <v>36406091</v>
      </c>
      <c r="AJ509">
        <v>526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ROW(Source!A528)</f>
        <v>528</v>
      </c>
      <c r="B510">
        <v>36406110</v>
      </c>
      <c r="C510">
        <v>36406100</v>
      </c>
      <c r="D510">
        <v>18413230</v>
      </c>
      <c r="E510">
        <v>1</v>
      </c>
      <c r="F510">
        <v>1</v>
      </c>
      <c r="G510">
        <v>1</v>
      </c>
      <c r="H510">
        <v>1</v>
      </c>
      <c r="I510" t="s">
        <v>540</v>
      </c>
      <c r="J510" t="s">
        <v>3</v>
      </c>
      <c r="K510" t="s">
        <v>541</v>
      </c>
      <c r="L510">
        <v>1369</v>
      </c>
      <c r="N510">
        <v>1013</v>
      </c>
      <c r="O510" t="s">
        <v>514</v>
      </c>
      <c r="P510" t="s">
        <v>514</v>
      </c>
      <c r="Q510">
        <v>1</v>
      </c>
      <c r="X510">
        <v>166.47</v>
      </c>
      <c r="Y510">
        <v>0</v>
      </c>
      <c r="Z510">
        <v>0</v>
      </c>
      <c r="AA510">
        <v>0</v>
      </c>
      <c r="AB510">
        <v>293.22000000000003</v>
      </c>
      <c r="AC510">
        <v>0</v>
      </c>
      <c r="AD510">
        <v>1</v>
      </c>
      <c r="AE510">
        <v>1</v>
      </c>
      <c r="AF510" t="s">
        <v>134</v>
      </c>
      <c r="AG510">
        <v>191.44049999999999</v>
      </c>
      <c r="AH510">
        <v>2</v>
      </c>
      <c r="AI510">
        <v>36406101</v>
      </c>
      <c r="AJ510">
        <v>527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ROW(Source!A528)</f>
        <v>528</v>
      </c>
      <c r="B511">
        <v>36406111</v>
      </c>
      <c r="C511">
        <v>36406100</v>
      </c>
      <c r="D511">
        <v>121548</v>
      </c>
      <c r="E511">
        <v>1</v>
      </c>
      <c r="F511">
        <v>1</v>
      </c>
      <c r="G511">
        <v>1</v>
      </c>
      <c r="H511">
        <v>1</v>
      </c>
      <c r="I511" t="s">
        <v>35</v>
      </c>
      <c r="J511" t="s">
        <v>3</v>
      </c>
      <c r="K511" t="s">
        <v>515</v>
      </c>
      <c r="L511">
        <v>608254</v>
      </c>
      <c r="N511">
        <v>1013</v>
      </c>
      <c r="O511" t="s">
        <v>516</v>
      </c>
      <c r="P511" t="s">
        <v>516</v>
      </c>
      <c r="Q511">
        <v>1</v>
      </c>
      <c r="X511">
        <v>0.08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2</v>
      </c>
      <c r="AF511" t="s">
        <v>133</v>
      </c>
      <c r="AG511">
        <v>0.1</v>
      </c>
      <c r="AH511">
        <v>2</v>
      </c>
      <c r="AI511">
        <v>36406102</v>
      </c>
      <c r="AJ511">
        <v>528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ROW(Source!A528)</f>
        <v>528</v>
      </c>
      <c r="B512">
        <v>36406112</v>
      </c>
      <c r="C512">
        <v>36406100</v>
      </c>
      <c r="D512">
        <v>29172556</v>
      </c>
      <c r="E512">
        <v>1</v>
      </c>
      <c r="F512">
        <v>1</v>
      </c>
      <c r="G512">
        <v>1</v>
      </c>
      <c r="H512">
        <v>2</v>
      </c>
      <c r="I512" t="s">
        <v>517</v>
      </c>
      <c r="J512" t="s">
        <v>518</v>
      </c>
      <c r="K512" t="s">
        <v>519</v>
      </c>
      <c r="L512">
        <v>1368</v>
      </c>
      <c r="N512">
        <v>1011</v>
      </c>
      <c r="O512" t="s">
        <v>520</v>
      </c>
      <c r="P512" t="s">
        <v>520</v>
      </c>
      <c r="Q512">
        <v>1</v>
      </c>
      <c r="X512">
        <v>0.08</v>
      </c>
      <c r="Y512">
        <v>0</v>
      </c>
      <c r="Z512">
        <v>31.26</v>
      </c>
      <c r="AA512">
        <v>13.5</v>
      </c>
      <c r="AB512">
        <v>0</v>
      </c>
      <c r="AC512">
        <v>0</v>
      </c>
      <c r="AD512">
        <v>1</v>
      </c>
      <c r="AE512">
        <v>0</v>
      </c>
      <c r="AF512" t="s">
        <v>133</v>
      </c>
      <c r="AG512">
        <v>0.1</v>
      </c>
      <c r="AH512">
        <v>2</v>
      </c>
      <c r="AI512">
        <v>36406103</v>
      </c>
      <c r="AJ512">
        <v>529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ROW(Source!A528)</f>
        <v>528</v>
      </c>
      <c r="B513">
        <v>36406113</v>
      </c>
      <c r="C513">
        <v>36406100</v>
      </c>
      <c r="D513">
        <v>29174591</v>
      </c>
      <c r="E513">
        <v>1</v>
      </c>
      <c r="F513">
        <v>1</v>
      </c>
      <c r="G513">
        <v>1</v>
      </c>
      <c r="H513">
        <v>2</v>
      </c>
      <c r="I513" t="s">
        <v>542</v>
      </c>
      <c r="J513" t="s">
        <v>543</v>
      </c>
      <c r="K513" t="s">
        <v>544</v>
      </c>
      <c r="L513">
        <v>1368</v>
      </c>
      <c r="N513">
        <v>1011</v>
      </c>
      <c r="O513" t="s">
        <v>520</v>
      </c>
      <c r="P513" t="s">
        <v>520</v>
      </c>
      <c r="Q513">
        <v>1</v>
      </c>
      <c r="X513">
        <v>0.26</v>
      </c>
      <c r="Y513">
        <v>0</v>
      </c>
      <c r="Z513">
        <v>0.95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133</v>
      </c>
      <c r="AG513">
        <v>0.32500000000000001</v>
      </c>
      <c r="AH513">
        <v>2</v>
      </c>
      <c r="AI513">
        <v>36406104</v>
      </c>
      <c r="AJ513">
        <v>530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ROW(Source!A528)</f>
        <v>528</v>
      </c>
      <c r="B514">
        <v>36406114</v>
      </c>
      <c r="C514">
        <v>36406100</v>
      </c>
      <c r="D514">
        <v>29174913</v>
      </c>
      <c r="E514">
        <v>1</v>
      </c>
      <c r="F514">
        <v>1</v>
      </c>
      <c r="G514">
        <v>1</v>
      </c>
      <c r="H514">
        <v>2</v>
      </c>
      <c r="I514" t="s">
        <v>531</v>
      </c>
      <c r="J514" t="s">
        <v>532</v>
      </c>
      <c r="K514" t="s">
        <v>533</v>
      </c>
      <c r="L514">
        <v>1368</v>
      </c>
      <c r="N514">
        <v>1011</v>
      </c>
      <c r="O514" t="s">
        <v>520</v>
      </c>
      <c r="P514" t="s">
        <v>520</v>
      </c>
      <c r="Q514">
        <v>1</v>
      </c>
      <c r="X514">
        <v>0.5</v>
      </c>
      <c r="Y514">
        <v>0</v>
      </c>
      <c r="Z514">
        <v>87.17</v>
      </c>
      <c r="AA514">
        <v>11.6</v>
      </c>
      <c r="AB514">
        <v>0</v>
      </c>
      <c r="AC514">
        <v>0</v>
      </c>
      <c r="AD514">
        <v>1</v>
      </c>
      <c r="AE514">
        <v>0</v>
      </c>
      <c r="AF514" t="s">
        <v>133</v>
      </c>
      <c r="AG514">
        <v>0.625</v>
      </c>
      <c r="AH514">
        <v>2</v>
      </c>
      <c r="AI514">
        <v>36406105</v>
      </c>
      <c r="AJ514">
        <v>531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ROW(Source!A528)</f>
        <v>528</v>
      </c>
      <c r="B515">
        <v>36406115</v>
      </c>
      <c r="C515">
        <v>36406100</v>
      </c>
      <c r="D515">
        <v>29107800</v>
      </c>
      <c r="E515">
        <v>1</v>
      </c>
      <c r="F515">
        <v>1</v>
      </c>
      <c r="G515">
        <v>1</v>
      </c>
      <c r="H515">
        <v>3</v>
      </c>
      <c r="I515" t="s">
        <v>545</v>
      </c>
      <c r="J515" t="s">
        <v>546</v>
      </c>
      <c r="K515" t="s">
        <v>547</v>
      </c>
      <c r="L515">
        <v>1346</v>
      </c>
      <c r="N515">
        <v>1009</v>
      </c>
      <c r="O515" t="s">
        <v>160</v>
      </c>
      <c r="P515" t="s">
        <v>160</v>
      </c>
      <c r="Q515">
        <v>1</v>
      </c>
      <c r="X515">
        <v>0.2</v>
      </c>
      <c r="Y515">
        <v>1.81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0.2</v>
      </c>
      <c r="AH515">
        <v>2</v>
      </c>
      <c r="AI515">
        <v>36406106</v>
      </c>
      <c r="AJ515">
        <v>532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ROW(Source!A528)</f>
        <v>528</v>
      </c>
      <c r="B516">
        <v>36406116</v>
      </c>
      <c r="C516">
        <v>36406100</v>
      </c>
      <c r="D516">
        <v>29109411</v>
      </c>
      <c r="E516">
        <v>1</v>
      </c>
      <c r="F516">
        <v>1</v>
      </c>
      <c r="G516">
        <v>1</v>
      </c>
      <c r="H516">
        <v>3</v>
      </c>
      <c r="I516" t="s">
        <v>548</v>
      </c>
      <c r="J516" t="s">
        <v>549</v>
      </c>
      <c r="K516" t="s">
        <v>550</v>
      </c>
      <c r="L516">
        <v>1346</v>
      </c>
      <c r="N516">
        <v>1009</v>
      </c>
      <c r="O516" t="s">
        <v>160</v>
      </c>
      <c r="P516" t="s">
        <v>160</v>
      </c>
      <c r="Q516">
        <v>1</v>
      </c>
      <c r="X516">
        <v>30</v>
      </c>
      <c r="Y516">
        <v>15.95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30</v>
      </c>
      <c r="AH516">
        <v>2</v>
      </c>
      <c r="AI516">
        <v>36406107</v>
      </c>
      <c r="AJ516">
        <v>534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ROW(Source!A528)</f>
        <v>528</v>
      </c>
      <c r="B517">
        <v>36406117</v>
      </c>
      <c r="C517">
        <v>36406100</v>
      </c>
      <c r="D517">
        <v>29109535</v>
      </c>
      <c r="E517">
        <v>1</v>
      </c>
      <c r="F517">
        <v>1</v>
      </c>
      <c r="G517">
        <v>1</v>
      </c>
      <c r="H517">
        <v>3</v>
      </c>
      <c r="I517" t="s">
        <v>281</v>
      </c>
      <c r="J517" t="s">
        <v>283</v>
      </c>
      <c r="K517" t="s">
        <v>282</v>
      </c>
      <c r="L517">
        <v>1327</v>
      </c>
      <c r="N517">
        <v>1005</v>
      </c>
      <c r="O517" t="s">
        <v>155</v>
      </c>
      <c r="P517" t="s">
        <v>155</v>
      </c>
      <c r="Q517">
        <v>1</v>
      </c>
      <c r="X517">
        <v>105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s">
        <v>3</v>
      </c>
      <c r="AG517">
        <v>105</v>
      </c>
      <c r="AH517">
        <v>3</v>
      </c>
      <c r="AI517">
        <v>-1</v>
      </c>
      <c r="AJ517" t="s">
        <v>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ROW(Source!A528)</f>
        <v>528</v>
      </c>
      <c r="B518">
        <v>36406118</v>
      </c>
      <c r="C518">
        <v>36406100</v>
      </c>
      <c r="D518">
        <v>29109265</v>
      </c>
      <c r="E518">
        <v>1</v>
      </c>
      <c r="F518">
        <v>1</v>
      </c>
      <c r="G518">
        <v>1</v>
      </c>
      <c r="H518">
        <v>3</v>
      </c>
      <c r="I518" t="s">
        <v>284</v>
      </c>
      <c r="J518" t="s">
        <v>286</v>
      </c>
      <c r="K518" t="s">
        <v>285</v>
      </c>
      <c r="L518">
        <v>1348</v>
      </c>
      <c r="N518">
        <v>1009</v>
      </c>
      <c r="O518" t="s">
        <v>30</v>
      </c>
      <c r="P518" t="s">
        <v>30</v>
      </c>
      <c r="Q518">
        <v>1000</v>
      </c>
      <c r="X518">
        <v>8.8999999999999999E-3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s">
        <v>3</v>
      </c>
      <c r="AG518">
        <v>8.8999999999999999E-3</v>
      </c>
      <c r="AH518">
        <v>3</v>
      </c>
      <c r="AI518">
        <v>-1</v>
      </c>
      <c r="AJ518" t="s">
        <v>3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ROW(Source!A531)</f>
        <v>531</v>
      </c>
      <c r="B519">
        <v>36406130</v>
      </c>
      <c r="C519">
        <v>36406121</v>
      </c>
      <c r="D519">
        <v>18410572</v>
      </c>
      <c r="E519">
        <v>1</v>
      </c>
      <c r="F519">
        <v>1</v>
      </c>
      <c r="G519">
        <v>1</v>
      </c>
      <c r="H519">
        <v>1</v>
      </c>
      <c r="I519" t="s">
        <v>551</v>
      </c>
      <c r="J519" t="s">
        <v>3</v>
      </c>
      <c r="K519" t="s">
        <v>552</v>
      </c>
      <c r="L519">
        <v>1369</v>
      </c>
      <c r="N519">
        <v>1013</v>
      </c>
      <c r="O519" t="s">
        <v>514</v>
      </c>
      <c r="P519" t="s">
        <v>514</v>
      </c>
      <c r="Q519">
        <v>1</v>
      </c>
      <c r="X519">
        <v>73.14</v>
      </c>
      <c r="Y519">
        <v>0</v>
      </c>
      <c r="Z519">
        <v>0</v>
      </c>
      <c r="AA519">
        <v>0</v>
      </c>
      <c r="AB519">
        <v>8.74</v>
      </c>
      <c r="AC519">
        <v>0</v>
      </c>
      <c r="AD519">
        <v>1</v>
      </c>
      <c r="AE519">
        <v>1</v>
      </c>
      <c r="AF519" t="s">
        <v>167</v>
      </c>
      <c r="AG519">
        <v>84.11099999999999</v>
      </c>
      <c r="AH519">
        <v>2</v>
      </c>
      <c r="AI519">
        <v>36406122</v>
      </c>
      <c r="AJ519">
        <v>536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ROW(Source!A531)</f>
        <v>531</v>
      </c>
      <c r="B520">
        <v>36406131</v>
      </c>
      <c r="C520">
        <v>36406121</v>
      </c>
      <c r="D520">
        <v>121548</v>
      </c>
      <c r="E520">
        <v>1</v>
      </c>
      <c r="F520">
        <v>1</v>
      </c>
      <c r="G520">
        <v>1</v>
      </c>
      <c r="H520">
        <v>1</v>
      </c>
      <c r="I520" t="s">
        <v>35</v>
      </c>
      <c r="J520" t="s">
        <v>3</v>
      </c>
      <c r="K520" t="s">
        <v>515</v>
      </c>
      <c r="L520">
        <v>608254</v>
      </c>
      <c r="N520">
        <v>1013</v>
      </c>
      <c r="O520" t="s">
        <v>516</v>
      </c>
      <c r="P520" t="s">
        <v>516</v>
      </c>
      <c r="Q520">
        <v>1</v>
      </c>
      <c r="X520">
        <v>1.37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2</v>
      </c>
      <c r="AF520" t="s">
        <v>133</v>
      </c>
      <c r="AG520">
        <v>1.7125000000000001</v>
      </c>
      <c r="AH520">
        <v>2</v>
      </c>
      <c r="AI520">
        <v>36406123</v>
      </c>
      <c r="AJ520">
        <v>537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ROW(Source!A531)</f>
        <v>531</v>
      </c>
      <c r="B521">
        <v>36406132</v>
      </c>
      <c r="C521">
        <v>36406121</v>
      </c>
      <c r="D521">
        <v>29172379</v>
      </c>
      <c r="E521">
        <v>1</v>
      </c>
      <c r="F521">
        <v>1</v>
      </c>
      <c r="G521">
        <v>1</v>
      </c>
      <c r="H521">
        <v>2</v>
      </c>
      <c r="I521" t="s">
        <v>553</v>
      </c>
      <c r="J521" t="s">
        <v>554</v>
      </c>
      <c r="K521" t="s">
        <v>555</v>
      </c>
      <c r="L521">
        <v>1368</v>
      </c>
      <c r="N521">
        <v>1011</v>
      </c>
      <c r="O521" t="s">
        <v>520</v>
      </c>
      <c r="P521" t="s">
        <v>520</v>
      </c>
      <c r="Q521">
        <v>1</v>
      </c>
      <c r="X521">
        <v>1.37</v>
      </c>
      <c r="Y521">
        <v>0</v>
      </c>
      <c r="Z521">
        <v>112</v>
      </c>
      <c r="AA521">
        <v>13.5</v>
      </c>
      <c r="AB521">
        <v>0</v>
      </c>
      <c r="AC521">
        <v>0</v>
      </c>
      <c r="AD521">
        <v>1</v>
      </c>
      <c r="AE521">
        <v>0</v>
      </c>
      <c r="AF521" t="s">
        <v>133</v>
      </c>
      <c r="AG521">
        <v>1.7125000000000001</v>
      </c>
      <c r="AH521">
        <v>2</v>
      </c>
      <c r="AI521">
        <v>36406124</v>
      </c>
      <c r="AJ521">
        <v>538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ROW(Source!A531)</f>
        <v>531</v>
      </c>
      <c r="B522">
        <v>36406133</v>
      </c>
      <c r="C522">
        <v>36406121</v>
      </c>
      <c r="D522">
        <v>29174913</v>
      </c>
      <c r="E522">
        <v>1</v>
      </c>
      <c r="F522">
        <v>1</v>
      </c>
      <c r="G522">
        <v>1</v>
      </c>
      <c r="H522">
        <v>2</v>
      </c>
      <c r="I522" t="s">
        <v>531</v>
      </c>
      <c r="J522" t="s">
        <v>532</v>
      </c>
      <c r="K522" t="s">
        <v>533</v>
      </c>
      <c r="L522">
        <v>1368</v>
      </c>
      <c r="N522">
        <v>1011</v>
      </c>
      <c r="O522" t="s">
        <v>520</v>
      </c>
      <c r="P522" t="s">
        <v>520</v>
      </c>
      <c r="Q522">
        <v>1</v>
      </c>
      <c r="X522">
        <v>2.06</v>
      </c>
      <c r="Y522">
        <v>0</v>
      </c>
      <c r="Z522">
        <v>87.17</v>
      </c>
      <c r="AA522">
        <v>11.6</v>
      </c>
      <c r="AB522">
        <v>0</v>
      </c>
      <c r="AC522">
        <v>0</v>
      </c>
      <c r="AD522">
        <v>1</v>
      </c>
      <c r="AE522">
        <v>0</v>
      </c>
      <c r="AF522" t="s">
        <v>133</v>
      </c>
      <c r="AG522">
        <v>2.5750000000000002</v>
      </c>
      <c r="AH522">
        <v>2</v>
      </c>
      <c r="AI522">
        <v>36406125</v>
      </c>
      <c r="AJ522">
        <v>539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ROW(Source!A531)</f>
        <v>531</v>
      </c>
      <c r="B523">
        <v>36406134</v>
      </c>
      <c r="C523">
        <v>36406121</v>
      </c>
      <c r="D523">
        <v>29114332</v>
      </c>
      <c r="E523">
        <v>1</v>
      </c>
      <c r="F523">
        <v>1</v>
      </c>
      <c r="G523">
        <v>1</v>
      </c>
      <c r="H523">
        <v>3</v>
      </c>
      <c r="I523" t="s">
        <v>556</v>
      </c>
      <c r="J523" t="s">
        <v>557</v>
      </c>
      <c r="K523" t="s">
        <v>558</v>
      </c>
      <c r="L523">
        <v>1348</v>
      </c>
      <c r="N523">
        <v>1009</v>
      </c>
      <c r="O523" t="s">
        <v>30</v>
      </c>
      <c r="P523" t="s">
        <v>30</v>
      </c>
      <c r="Q523">
        <v>1000</v>
      </c>
      <c r="X523">
        <v>3.3999999999999998E-3</v>
      </c>
      <c r="Y523">
        <v>11978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3.3999999999999998E-3</v>
      </c>
      <c r="AH523">
        <v>2</v>
      </c>
      <c r="AI523">
        <v>36406127</v>
      </c>
      <c r="AJ523">
        <v>541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ROW(Source!A531)</f>
        <v>531</v>
      </c>
      <c r="B524">
        <v>36406135</v>
      </c>
      <c r="C524">
        <v>36406121</v>
      </c>
      <c r="D524">
        <v>29114830</v>
      </c>
      <c r="E524">
        <v>1</v>
      </c>
      <c r="F524">
        <v>1</v>
      </c>
      <c r="G524">
        <v>1</v>
      </c>
      <c r="H524">
        <v>3</v>
      </c>
      <c r="I524" t="s">
        <v>375</v>
      </c>
      <c r="J524" t="s">
        <v>377</v>
      </c>
      <c r="K524" t="s">
        <v>376</v>
      </c>
      <c r="L524">
        <v>1035</v>
      </c>
      <c r="N524">
        <v>1013</v>
      </c>
      <c r="O524" t="s">
        <v>170</v>
      </c>
      <c r="P524" t="s">
        <v>170</v>
      </c>
      <c r="Q524">
        <v>1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</v>
      </c>
      <c r="AD524">
        <v>0</v>
      </c>
      <c r="AE524">
        <v>0</v>
      </c>
      <c r="AF524" t="s">
        <v>3</v>
      </c>
      <c r="AG524">
        <v>0</v>
      </c>
      <c r="AH524">
        <v>3</v>
      </c>
      <c r="AI524">
        <v>-1</v>
      </c>
      <c r="AJ524" t="s">
        <v>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ROW(Source!A531)</f>
        <v>531</v>
      </c>
      <c r="B525">
        <v>36406136</v>
      </c>
      <c r="C525">
        <v>36406121</v>
      </c>
      <c r="D525">
        <v>29130561</v>
      </c>
      <c r="E525">
        <v>1</v>
      </c>
      <c r="F525">
        <v>1</v>
      </c>
      <c r="G525">
        <v>1</v>
      </c>
      <c r="H525">
        <v>3</v>
      </c>
      <c r="I525" t="s">
        <v>177</v>
      </c>
      <c r="J525" t="s">
        <v>179</v>
      </c>
      <c r="K525" t="s">
        <v>178</v>
      </c>
      <c r="L525">
        <v>1327</v>
      </c>
      <c r="N525">
        <v>1005</v>
      </c>
      <c r="O525" t="s">
        <v>155</v>
      </c>
      <c r="P525" t="s">
        <v>155</v>
      </c>
      <c r="Q525">
        <v>1</v>
      </c>
      <c r="X525">
        <v>100</v>
      </c>
      <c r="Y525">
        <v>207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100</v>
      </c>
      <c r="AH525">
        <v>2</v>
      </c>
      <c r="AI525">
        <v>36406128</v>
      </c>
      <c r="AJ525">
        <v>542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ROW(Source!A535)</f>
        <v>535</v>
      </c>
      <c r="B526">
        <v>36406145</v>
      </c>
      <c r="C526">
        <v>36406140</v>
      </c>
      <c r="D526">
        <v>18408291</v>
      </c>
      <c r="E526">
        <v>1</v>
      </c>
      <c r="F526">
        <v>1</v>
      </c>
      <c r="G526">
        <v>1</v>
      </c>
      <c r="H526">
        <v>1</v>
      </c>
      <c r="I526" t="s">
        <v>559</v>
      </c>
      <c r="J526" t="s">
        <v>3</v>
      </c>
      <c r="K526" t="s">
        <v>560</v>
      </c>
      <c r="L526">
        <v>1369</v>
      </c>
      <c r="N526">
        <v>1013</v>
      </c>
      <c r="O526" t="s">
        <v>514</v>
      </c>
      <c r="P526" t="s">
        <v>514</v>
      </c>
      <c r="Q526">
        <v>1</v>
      </c>
      <c r="X526">
        <v>7.82</v>
      </c>
      <c r="Y526">
        <v>0</v>
      </c>
      <c r="Z526">
        <v>0</v>
      </c>
      <c r="AA526">
        <v>0</v>
      </c>
      <c r="AB526">
        <v>260.95999999999998</v>
      </c>
      <c r="AC526">
        <v>0</v>
      </c>
      <c r="AD526">
        <v>1</v>
      </c>
      <c r="AE526">
        <v>1</v>
      </c>
      <c r="AF526" t="s">
        <v>134</v>
      </c>
      <c r="AG526">
        <v>8.9930000000000003</v>
      </c>
      <c r="AH526">
        <v>2</v>
      </c>
      <c r="AI526">
        <v>36406141</v>
      </c>
      <c r="AJ526">
        <v>544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ROW(Source!A535)</f>
        <v>535</v>
      </c>
      <c r="B527">
        <v>36406146</v>
      </c>
      <c r="C527">
        <v>36406140</v>
      </c>
      <c r="D527">
        <v>29174913</v>
      </c>
      <c r="E527">
        <v>1</v>
      </c>
      <c r="F527">
        <v>1</v>
      </c>
      <c r="G527">
        <v>1</v>
      </c>
      <c r="H527">
        <v>2</v>
      </c>
      <c r="I527" t="s">
        <v>531</v>
      </c>
      <c r="J527" t="s">
        <v>532</v>
      </c>
      <c r="K527" t="s">
        <v>533</v>
      </c>
      <c r="L527">
        <v>1368</v>
      </c>
      <c r="N527">
        <v>1011</v>
      </c>
      <c r="O527" t="s">
        <v>520</v>
      </c>
      <c r="P527" t="s">
        <v>520</v>
      </c>
      <c r="Q527">
        <v>1</v>
      </c>
      <c r="X527">
        <v>0.04</v>
      </c>
      <c r="Y527">
        <v>0</v>
      </c>
      <c r="Z527">
        <v>87.17</v>
      </c>
      <c r="AA527">
        <v>11.6</v>
      </c>
      <c r="AB527">
        <v>0</v>
      </c>
      <c r="AC527">
        <v>0</v>
      </c>
      <c r="AD527">
        <v>1</v>
      </c>
      <c r="AE527">
        <v>0</v>
      </c>
      <c r="AF527" t="s">
        <v>133</v>
      </c>
      <c r="AG527">
        <v>0.05</v>
      </c>
      <c r="AH527">
        <v>2</v>
      </c>
      <c r="AI527">
        <v>36406142</v>
      </c>
      <c r="AJ527">
        <v>545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ROW(Source!A535)</f>
        <v>535</v>
      </c>
      <c r="B528">
        <v>36406147</v>
      </c>
      <c r="C528">
        <v>36406140</v>
      </c>
      <c r="D528">
        <v>29114332</v>
      </c>
      <c r="E528">
        <v>1</v>
      </c>
      <c r="F528">
        <v>1</v>
      </c>
      <c r="G528">
        <v>1</v>
      </c>
      <c r="H528">
        <v>3</v>
      </c>
      <c r="I528" t="s">
        <v>556</v>
      </c>
      <c r="J528" t="s">
        <v>557</v>
      </c>
      <c r="K528" t="s">
        <v>558</v>
      </c>
      <c r="L528">
        <v>1348</v>
      </c>
      <c r="N528">
        <v>1009</v>
      </c>
      <c r="O528" t="s">
        <v>30</v>
      </c>
      <c r="P528" t="s">
        <v>30</v>
      </c>
      <c r="Q528">
        <v>1000</v>
      </c>
      <c r="X528">
        <v>7.1000000000000002E-4</v>
      </c>
      <c r="Y528">
        <v>11978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3</v>
      </c>
      <c r="AG528">
        <v>7.1000000000000002E-4</v>
      </c>
      <c r="AH528">
        <v>2</v>
      </c>
      <c r="AI528">
        <v>36406143</v>
      </c>
      <c r="AJ528">
        <v>546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ROW(Source!A535)</f>
        <v>535</v>
      </c>
      <c r="B529">
        <v>36406148</v>
      </c>
      <c r="C529">
        <v>36406140</v>
      </c>
      <c r="D529">
        <v>29131015</v>
      </c>
      <c r="E529">
        <v>1</v>
      </c>
      <c r="F529">
        <v>1</v>
      </c>
      <c r="G529">
        <v>1</v>
      </c>
      <c r="H529">
        <v>3</v>
      </c>
      <c r="I529" t="s">
        <v>561</v>
      </c>
      <c r="J529" t="s">
        <v>562</v>
      </c>
      <c r="K529" t="s">
        <v>563</v>
      </c>
      <c r="L529">
        <v>1301</v>
      </c>
      <c r="N529">
        <v>1003</v>
      </c>
      <c r="O529" t="s">
        <v>142</v>
      </c>
      <c r="P529" t="s">
        <v>142</v>
      </c>
      <c r="Q529">
        <v>1</v>
      </c>
      <c r="X529">
        <v>112</v>
      </c>
      <c r="Y529">
        <v>3.93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112</v>
      </c>
      <c r="AH529">
        <v>2</v>
      </c>
      <c r="AI529">
        <v>36406144</v>
      </c>
      <c r="AJ529">
        <v>547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ROW(Source!A536)</f>
        <v>536</v>
      </c>
      <c r="B530">
        <v>36406157</v>
      </c>
      <c r="C530">
        <v>36406149</v>
      </c>
      <c r="D530">
        <v>18407150</v>
      </c>
      <c r="E530">
        <v>1</v>
      </c>
      <c r="F530">
        <v>1</v>
      </c>
      <c r="G530">
        <v>1</v>
      </c>
      <c r="H530">
        <v>1</v>
      </c>
      <c r="I530" t="s">
        <v>529</v>
      </c>
      <c r="J530" t="s">
        <v>3</v>
      </c>
      <c r="K530" t="s">
        <v>530</v>
      </c>
      <c r="L530">
        <v>1369</v>
      </c>
      <c r="N530">
        <v>1013</v>
      </c>
      <c r="O530" t="s">
        <v>514</v>
      </c>
      <c r="P530" t="s">
        <v>514</v>
      </c>
      <c r="Q530">
        <v>1</v>
      </c>
      <c r="X530">
        <v>35.74</v>
      </c>
      <c r="Y530">
        <v>0</v>
      </c>
      <c r="Z530">
        <v>0</v>
      </c>
      <c r="AA530">
        <v>0</v>
      </c>
      <c r="AB530">
        <v>272.45</v>
      </c>
      <c r="AC530">
        <v>0</v>
      </c>
      <c r="AD530">
        <v>1</v>
      </c>
      <c r="AE530">
        <v>1</v>
      </c>
      <c r="AF530" t="s">
        <v>134</v>
      </c>
      <c r="AG530">
        <v>41.100999999999999</v>
      </c>
      <c r="AH530">
        <v>2</v>
      </c>
      <c r="AI530">
        <v>36406150</v>
      </c>
      <c r="AJ530">
        <v>548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ROW(Source!A536)</f>
        <v>536</v>
      </c>
      <c r="B531">
        <v>36406158</v>
      </c>
      <c r="C531">
        <v>36406149</v>
      </c>
      <c r="D531">
        <v>121548</v>
      </c>
      <c r="E531">
        <v>1</v>
      </c>
      <c r="F531">
        <v>1</v>
      </c>
      <c r="G531">
        <v>1</v>
      </c>
      <c r="H531">
        <v>1</v>
      </c>
      <c r="I531" t="s">
        <v>35</v>
      </c>
      <c r="J531" t="s">
        <v>3</v>
      </c>
      <c r="K531" t="s">
        <v>515</v>
      </c>
      <c r="L531">
        <v>608254</v>
      </c>
      <c r="N531">
        <v>1013</v>
      </c>
      <c r="O531" t="s">
        <v>516</v>
      </c>
      <c r="P531" t="s">
        <v>516</v>
      </c>
      <c r="Q531">
        <v>1</v>
      </c>
      <c r="X531">
        <v>0.18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2</v>
      </c>
      <c r="AF531" t="s">
        <v>133</v>
      </c>
      <c r="AG531">
        <v>0.22499999999999998</v>
      </c>
      <c r="AH531">
        <v>2</v>
      </c>
      <c r="AI531">
        <v>36406151</v>
      </c>
      <c r="AJ531">
        <v>549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ROW(Source!A536)</f>
        <v>536</v>
      </c>
      <c r="B532">
        <v>36406159</v>
      </c>
      <c r="C532">
        <v>36406149</v>
      </c>
      <c r="D532">
        <v>29172556</v>
      </c>
      <c r="E532">
        <v>1</v>
      </c>
      <c r="F532">
        <v>1</v>
      </c>
      <c r="G532">
        <v>1</v>
      </c>
      <c r="H532">
        <v>2</v>
      </c>
      <c r="I532" t="s">
        <v>517</v>
      </c>
      <c r="J532" t="s">
        <v>518</v>
      </c>
      <c r="K532" t="s">
        <v>519</v>
      </c>
      <c r="L532">
        <v>1368</v>
      </c>
      <c r="N532">
        <v>1011</v>
      </c>
      <c r="O532" t="s">
        <v>520</v>
      </c>
      <c r="P532" t="s">
        <v>520</v>
      </c>
      <c r="Q532">
        <v>1</v>
      </c>
      <c r="X532">
        <v>0.18</v>
      </c>
      <c r="Y532">
        <v>0</v>
      </c>
      <c r="Z532">
        <v>31.26</v>
      </c>
      <c r="AA532">
        <v>13.5</v>
      </c>
      <c r="AB532">
        <v>0</v>
      </c>
      <c r="AC532">
        <v>0</v>
      </c>
      <c r="AD532">
        <v>1</v>
      </c>
      <c r="AE532">
        <v>0</v>
      </c>
      <c r="AF532" t="s">
        <v>133</v>
      </c>
      <c r="AG532">
        <v>0.22499999999999998</v>
      </c>
      <c r="AH532">
        <v>2</v>
      </c>
      <c r="AI532">
        <v>36406152</v>
      </c>
      <c r="AJ532">
        <v>550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ROW(Source!A536)</f>
        <v>536</v>
      </c>
      <c r="B533">
        <v>36406160</v>
      </c>
      <c r="C533">
        <v>36406149</v>
      </c>
      <c r="D533">
        <v>29174591</v>
      </c>
      <c r="E533">
        <v>1</v>
      </c>
      <c r="F533">
        <v>1</v>
      </c>
      <c r="G533">
        <v>1</v>
      </c>
      <c r="H533">
        <v>2</v>
      </c>
      <c r="I533" t="s">
        <v>542</v>
      </c>
      <c r="J533" t="s">
        <v>543</v>
      </c>
      <c r="K533" t="s">
        <v>544</v>
      </c>
      <c r="L533">
        <v>1368</v>
      </c>
      <c r="N533">
        <v>1011</v>
      </c>
      <c r="O533" t="s">
        <v>520</v>
      </c>
      <c r="P533" t="s">
        <v>520</v>
      </c>
      <c r="Q533">
        <v>1</v>
      </c>
      <c r="X533">
        <v>0.32</v>
      </c>
      <c r="Y533">
        <v>0</v>
      </c>
      <c r="Z533">
        <v>0.95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133</v>
      </c>
      <c r="AG533">
        <v>0.4</v>
      </c>
      <c r="AH533">
        <v>2</v>
      </c>
      <c r="AI533">
        <v>36406153</v>
      </c>
      <c r="AJ533">
        <v>551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ROW(Source!A536)</f>
        <v>536</v>
      </c>
      <c r="B534">
        <v>36406161</v>
      </c>
      <c r="C534">
        <v>36406149</v>
      </c>
      <c r="D534">
        <v>29174913</v>
      </c>
      <c r="E534">
        <v>1</v>
      </c>
      <c r="F534">
        <v>1</v>
      </c>
      <c r="G534">
        <v>1</v>
      </c>
      <c r="H534">
        <v>2</v>
      </c>
      <c r="I534" t="s">
        <v>531</v>
      </c>
      <c r="J534" t="s">
        <v>532</v>
      </c>
      <c r="K534" t="s">
        <v>533</v>
      </c>
      <c r="L534">
        <v>1368</v>
      </c>
      <c r="N534">
        <v>1011</v>
      </c>
      <c r="O534" t="s">
        <v>520</v>
      </c>
      <c r="P534" t="s">
        <v>520</v>
      </c>
      <c r="Q534">
        <v>1</v>
      </c>
      <c r="X534">
        <v>0.26</v>
      </c>
      <c r="Y534">
        <v>0</v>
      </c>
      <c r="Z534">
        <v>87.17</v>
      </c>
      <c r="AA534">
        <v>11.6</v>
      </c>
      <c r="AB534">
        <v>0</v>
      </c>
      <c r="AC534">
        <v>0</v>
      </c>
      <c r="AD534">
        <v>1</v>
      </c>
      <c r="AE534">
        <v>0</v>
      </c>
      <c r="AF534" t="s">
        <v>133</v>
      </c>
      <c r="AG534">
        <v>0.32500000000000001</v>
      </c>
      <c r="AH534">
        <v>2</v>
      </c>
      <c r="AI534">
        <v>36406154</v>
      </c>
      <c r="AJ534">
        <v>552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ROW(Source!A536)</f>
        <v>536</v>
      </c>
      <c r="B535">
        <v>36406162</v>
      </c>
      <c r="C535">
        <v>36406149</v>
      </c>
      <c r="D535">
        <v>29109162</v>
      </c>
      <c r="E535">
        <v>1</v>
      </c>
      <c r="F535">
        <v>1</v>
      </c>
      <c r="G535">
        <v>1</v>
      </c>
      <c r="H535">
        <v>3</v>
      </c>
      <c r="I535" t="s">
        <v>564</v>
      </c>
      <c r="J535" t="s">
        <v>565</v>
      </c>
      <c r="K535" t="s">
        <v>566</v>
      </c>
      <c r="L535">
        <v>1327</v>
      </c>
      <c r="N535">
        <v>1005</v>
      </c>
      <c r="O535" t="s">
        <v>155</v>
      </c>
      <c r="P535" t="s">
        <v>155</v>
      </c>
      <c r="Q535">
        <v>1</v>
      </c>
      <c r="X535">
        <v>21</v>
      </c>
      <c r="Y535">
        <v>5.71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21</v>
      </c>
      <c r="AH535">
        <v>2</v>
      </c>
      <c r="AI535">
        <v>36406155</v>
      </c>
      <c r="AJ535">
        <v>553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ROW(Source!A536)</f>
        <v>536</v>
      </c>
      <c r="B536">
        <v>36406163</v>
      </c>
      <c r="C536">
        <v>36406149</v>
      </c>
      <c r="D536">
        <v>29131086</v>
      </c>
      <c r="E536">
        <v>1</v>
      </c>
      <c r="F536">
        <v>1</v>
      </c>
      <c r="G536">
        <v>1</v>
      </c>
      <c r="H536">
        <v>3</v>
      </c>
      <c r="I536" t="s">
        <v>567</v>
      </c>
      <c r="J536" t="s">
        <v>568</v>
      </c>
      <c r="K536" t="s">
        <v>569</v>
      </c>
      <c r="L536">
        <v>1339</v>
      </c>
      <c r="N536">
        <v>1007</v>
      </c>
      <c r="O536" t="s">
        <v>570</v>
      </c>
      <c r="P536" t="s">
        <v>570</v>
      </c>
      <c r="Q536">
        <v>1</v>
      </c>
      <c r="X536">
        <v>0.82</v>
      </c>
      <c r="Y536">
        <v>1970.01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0.82</v>
      </c>
      <c r="AH536">
        <v>2</v>
      </c>
      <c r="AI536">
        <v>36406156</v>
      </c>
      <c r="AJ536">
        <v>554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ROW(Source!A537)</f>
        <v>537</v>
      </c>
      <c r="B537">
        <v>36406173</v>
      </c>
      <c r="C537">
        <v>36406164</v>
      </c>
      <c r="D537">
        <v>18407150</v>
      </c>
      <c r="E537">
        <v>1</v>
      </c>
      <c r="F537">
        <v>1</v>
      </c>
      <c r="G537">
        <v>1</v>
      </c>
      <c r="H537">
        <v>1</v>
      </c>
      <c r="I537" t="s">
        <v>529</v>
      </c>
      <c r="J537" t="s">
        <v>3</v>
      </c>
      <c r="K537" t="s">
        <v>530</v>
      </c>
      <c r="L537">
        <v>1369</v>
      </c>
      <c r="N537">
        <v>1013</v>
      </c>
      <c r="O537" t="s">
        <v>514</v>
      </c>
      <c r="P537" t="s">
        <v>514</v>
      </c>
      <c r="Q537">
        <v>1</v>
      </c>
      <c r="X537">
        <v>60.72</v>
      </c>
      <c r="Y537">
        <v>0</v>
      </c>
      <c r="Z537">
        <v>0</v>
      </c>
      <c r="AA537">
        <v>0</v>
      </c>
      <c r="AB537">
        <v>272.45</v>
      </c>
      <c r="AC537">
        <v>0</v>
      </c>
      <c r="AD537">
        <v>1</v>
      </c>
      <c r="AE537">
        <v>1</v>
      </c>
      <c r="AF537" t="s">
        <v>134</v>
      </c>
      <c r="AG537">
        <v>69.827999999999989</v>
      </c>
      <c r="AH537">
        <v>2</v>
      </c>
      <c r="AI537">
        <v>36406165</v>
      </c>
      <c r="AJ537">
        <v>555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ROW(Source!A537)</f>
        <v>537</v>
      </c>
      <c r="B538">
        <v>36406174</v>
      </c>
      <c r="C538">
        <v>36406164</v>
      </c>
      <c r="D538">
        <v>121548</v>
      </c>
      <c r="E538">
        <v>1</v>
      </c>
      <c r="F538">
        <v>1</v>
      </c>
      <c r="G538">
        <v>1</v>
      </c>
      <c r="H538">
        <v>1</v>
      </c>
      <c r="I538" t="s">
        <v>35</v>
      </c>
      <c r="J538" t="s">
        <v>3</v>
      </c>
      <c r="K538" t="s">
        <v>515</v>
      </c>
      <c r="L538">
        <v>608254</v>
      </c>
      <c r="N538">
        <v>1013</v>
      </c>
      <c r="O538" t="s">
        <v>516</v>
      </c>
      <c r="P538" t="s">
        <v>516</v>
      </c>
      <c r="Q538">
        <v>1</v>
      </c>
      <c r="X538">
        <v>0.57999999999999996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2</v>
      </c>
      <c r="AF538" t="s">
        <v>133</v>
      </c>
      <c r="AG538">
        <v>0.72499999999999998</v>
      </c>
      <c r="AH538">
        <v>2</v>
      </c>
      <c r="AI538">
        <v>36406166</v>
      </c>
      <c r="AJ538">
        <v>556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ROW(Source!A537)</f>
        <v>537</v>
      </c>
      <c r="B539">
        <v>36406175</v>
      </c>
      <c r="C539">
        <v>36406164</v>
      </c>
      <c r="D539">
        <v>29172556</v>
      </c>
      <c r="E539">
        <v>1</v>
      </c>
      <c r="F539">
        <v>1</v>
      </c>
      <c r="G539">
        <v>1</v>
      </c>
      <c r="H539">
        <v>2</v>
      </c>
      <c r="I539" t="s">
        <v>517</v>
      </c>
      <c r="J539" t="s">
        <v>518</v>
      </c>
      <c r="K539" t="s">
        <v>519</v>
      </c>
      <c r="L539">
        <v>1368</v>
      </c>
      <c r="N539">
        <v>1011</v>
      </c>
      <c r="O539" t="s">
        <v>520</v>
      </c>
      <c r="P539" t="s">
        <v>520</v>
      </c>
      <c r="Q539">
        <v>1</v>
      </c>
      <c r="X539">
        <v>0.57999999999999996</v>
      </c>
      <c r="Y539">
        <v>0</v>
      </c>
      <c r="Z539">
        <v>31.26</v>
      </c>
      <c r="AA539">
        <v>13.5</v>
      </c>
      <c r="AB539">
        <v>0</v>
      </c>
      <c r="AC539">
        <v>0</v>
      </c>
      <c r="AD539">
        <v>1</v>
      </c>
      <c r="AE539">
        <v>0</v>
      </c>
      <c r="AF539" t="s">
        <v>133</v>
      </c>
      <c r="AG539">
        <v>0.72499999999999998</v>
      </c>
      <c r="AH539">
        <v>2</v>
      </c>
      <c r="AI539">
        <v>36406167</v>
      </c>
      <c r="AJ539">
        <v>557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ROW(Source!A537)</f>
        <v>537</v>
      </c>
      <c r="B540">
        <v>36406176</v>
      </c>
      <c r="C540">
        <v>36406164</v>
      </c>
      <c r="D540">
        <v>29174591</v>
      </c>
      <c r="E540">
        <v>1</v>
      </c>
      <c r="F540">
        <v>1</v>
      </c>
      <c r="G540">
        <v>1</v>
      </c>
      <c r="H540">
        <v>2</v>
      </c>
      <c r="I540" t="s">
        <v>542</v>
      </c>
      <c r="J540" t="s">
        <v>543</v>
      </c>
      <c r="K540" t="s">
        <v>544</v>
      </c>
      <c r="L540">
        <v>1368</v>
      </c>
      <c r="N540">
        <v>1011</v>
      </c>
      <c r="O540" t="s">
        <v>520</v>
      </c>
      <c r="P540" t="s">
        <v>520</v>
      </c>
      <c r="Q540">
        <v>1</v>
      </c>
      <c r="X540">
        <v>0.82</v>
      </c>
      <c r="Y540">
        <v>0</v>
      </c>
      <c r="Z540">
        <v>0.95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133</v>
      </c>
      <c r="AG540">
        <v>1.0249999999999999</v>
      </c>
      <c r="AH540">
        <v>2</v>
      </c>
      <c r="AI540">
        <v>36406168</v>
      </c>
      <c r="AJ540">
        <v>558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ROW(Source!A537)</f>
        <v>537</v>
      </c>
      <c r="B541">
        <v>36406177</v>
      </c>
      <c r="C541">
        <v>36406164</v>
      </c>
      <c r="D541">
        <v>29174661</v>
      </c>
      <c r="E541">
        <v>1</v>
      </c>
      <c r="F541">
        <v>1</v>
      </c>
      <c r="G541">
        <v>1</v>
      </c>
      <c r="H541">
        <v>2</v>
      </c>
      <c r="I541" t="s">
        <v>571</v>
      </c>
      <c r="J541" t="s">
        <v>572</v>
      </c>
      <c r="K541" t="s">
        <v>573</v>
      </c>
      <c r="L541">
        <v>1368</v>
      </c>
      <c r="N541">
        <v>1011</v>
      </c>
      <c r="O541" t="s">
        <v>520</v>
      </c>
      <c r="P541" t="s">
        <v>520</v>
      </c>
      <c r="Q541">
        <v>1</v>
      </c>
      <c r="X541">
        <v>2.7</v>
      </c>
      <c r="Y541">
        <v>0</v>
      </c>
      <c r="Z541">
        <v>2.09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133</v>
      </c>
      <c r="AG541">
        <v>3.375</v>
      </c>
      <c r="AH541">
        <v>2</v>
      </c>
      <c r="AI541">
        <v>36406169</v>
      </c>
      <c r="AJ541">
        <v>559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ROW(Source!A537)</f>
        <v>537</v>
      </c>
      <c r="B542">
        <v>36406178</v>
      </c>
      <c r="C542">
        <v>36406164</v>
      </c>
      <c r="D542">
        <v>29174913</v>
      </c>
      <c r="E542">
        <v>1</v>
      </c>
      <c r="F542">
        <v>1</v>
      </c>
      <c r="G542">
        <v>1</v>
      </c>
      <c r="H542">
        <v>2</v>
      </c>
      <c r="I542" t="s">
        <v>531</v>
      </c>
      <c r="J542" t="s">
        <v>532</v>
      </c>
      <c r="K542" t="s">
        <v>533</v>
      </c>
      <c r="L542">
        <v>1368</v>
      </c>
      <c r="N542">
        <v>1011</v>
      </c>
      <c r="O542" t="s">
        <v>520</v>
      </c>
      <c r="P542" t="s">
        <v>520</v>
      </c>
      <c r="Q542">
        <v>1</v>
      </c>
      <c r="X542">
        <v>0.84</v>
      </c>
      <c r="Y542">
        <v>0</v>
      </c>
      <c r="Z542">
        <v>87.17</v>
      </c>
      <c r="AA542">
        <v>11.6</v>
      </c>
      <c r="AB542">
        <v>0</v>
      </c>
      <c r="AC542">
        <v>0</v>
      </c>
      <c r="AD542">
        <v>1</v>
      </c>
      <c r="AE542">
        <v>0</v>
      </c>
      <c r="AF542" t="s">
        <v>133</v>
      </c>
      <c r="AG542">
        <v>1.05</v>
      </c>
      <c r="AH542">
        <v>2</v>
      </c>
      <c r="AI542">
        <v>36406170</v>
      </c>
      <c r="AJ542">
        <v>560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ROW(Source!A537)</f>
        <v>537</v>
      </c>
      <c r="B543">
        <v>36406179</v>
      </c>
      <c r="C543">
        <v>36406164</v>
      </c>
      <c r="D543">
        <v>29114332</v>
      </c>
      <c r="E543">
        <v>1</v>
      </c>
      <c r="F543">
        <v>1</v>
      </c>
      <c r="G543">
        <v>1</v>
      </c>
      <c r="H543">
        <v>3</v>
      </c>
      <c r="I543" t="s">
        <v>556</v>
      </c>
      <c r="J543" t="s">
        <v>557</v>
      </c>
      <c r="K543" t="s">
        <v>558</v>
      </c>
      <c r="L543">
        <v>1348</v>
      </c>
      <c r="N543">
        <v>1009</v>
      </c>
      <c r="O543" t="s">
        <v>30</v>
      </c>
      <c r="P543" t="s">
        <v>30</v>
      </c>
      <c r="Q543">
        <v>1000</v>
      </c>
      <c r="X543">
        <v>1.23E-2</v>
      </c>
      <c r="Y543">
        <v>11978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1.23E-2</v>
      </c>
      <c r="AH543">
        <v>2</v>
      </c>
      <c r="AI543">
        <v>36406171</v>
      </c>
      <c r="AJ543">
        <v>561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ROW(Source!A537)</f>
        <v>537</v>
      </c>
      <c r="B544">
        <v>36406180</v>
      </c>
      <c r="C544">
        <v>36406164</v>
      </c>
      <c r="D544">
        <v>29130788</v>
      </c>
      <c r="E544">
        <v>1</v>
      </c>
      <c r="F544">
        <v>1</v>
      </c>
      <c r="G544">
        <v>1</v>
      </c>
      <c r="H544">
        <v>3</v>
      </c>
      <c r="I544" t="s">
        <v>574</v>
      </c>
      <c r="J544" t="s">
        <v>575</v>
      </c>
      <c r="K544" t="s">
        <v>576</v>
      </c>
      <c r="L544">
        <v>1339</v>
      </c>
      <c r="N544">
        <v>1007</v>
      </c>
      <c r="O544" t="s">
        <v>570</v>
      </c>
      <c r="P544" t="s">
        <v>570</v>
      </c>
      <c r="Q544">
        <v>1</v>
      </c>
      <c r="X544">
        <v>2.88</v>
      </c>
      <c r="Y544">
        <v>2156.0100000000002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2.88</v>
      </c>
      <c r="AH544">
        <v>2</v>
      </c>
      <c r="AI544">
        <v>36406172</v>
      </c>
      <c r="AJ544">
        <v>562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ROW(Source!A538)</f>
        <v>538</v>
      </c>
      <c r="B545">
        <v>36406189</v>
      </c>
      <c r="C545">
        <v>36406181</v>
      </c>
      <c r="D545">
        <v>18408291</v>
      </c>
      <c r="E545">
        <v>1</v>
      </c>
      <c r="F545">
        <v>1</v>
      </c>
      <c r="G545">
        <v>1</v>
      </c>
      <c r="H545">
        <v>1</v>
      </c>
      <c r="I545" t="s">
        <v>559</v>
      </c>
      <c r="J545" t="s">
        <v>3</v>
      </c>
      <c r="K545" t="s">
        <v>560</v>
      </c>
      <c r="L545">
        <v>1369</v>
      </c>
      <c r="N545">
        <v>1013</v>
      </c>
      <c r="O545" t="s">
        <v>514</v>
      </c>
      <c r="P545" t="s">
        <v>514</v>
      </c>
      <c r="Q545">
        <v>1</v>
      </c>
      <c r="X545">
        <v>31.26</v>
      </c>
      <c r="Y545">
        <v>0</v>
      </c>
      <c r="Z545">
        <v>0</v>
      </c>
      <c r="AA545">
        <v>0</v>
      </c>
      <c r="AB545">
        <v>8.17</v>
      </c>
      <c r="AC545">
        <v>0</v>
      </c>
      <c r="AD545">
        <v>1</v>
      </c>
      <c r="AE545">
        <v>1</v>
      </c>
      <c r="AF545" t="s">
        <v>134</v>
      </c>
      <c r="AG545">
        <v>35.948999999999998</v>
      </c>
      <c r="AH545">
        <v>2</v>
      </c>
      <c r="AI545">
        <v>36406182</v>
      </c>
      <c r="AJ545">
        <v>563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ROW(Source!A538)</f>
        <v>538</v>
      </c>
      <c r="B546">
        <v>36406190</v>
      </c>
      <c r="C546">
        <v>36406181</v>
      </c>
      <c r="D546">
        <v>121548</v>
      </c>
      <c r="E546">
        <v>1</v>
      </c>
      <c r="F546">
        <v>1</v>
      </c>
      <c r="G546">
        <v>1</v>
      </c>
      <c r="H546">
        <v>1</v>
      </c>
      <c r="I546" t="s">
        <v>35</v>
      </c>
      <c r="J546" t="s">
        <v>3</v>
      </c>
      <c r="K546" t="s">
        <v>515</v>
      </c>
      <c r="L546">
        <v>608254</v>
      </c>
      <c r="N546">
        <v>1013</v>
      </c>
      <c r="O546" t="s">
        <v>516</v>
      </c>
      <c r="P546" t="s">
        <v>516</v>
      </c>
      <c r="Q546">
        <v>1</v>
      </c>
      <c r="X546">
        <v>6.7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2</v>
      </c>
      <c r="AF546" t="s">
        <v>133</v>
      </c>
      <c r="AG546">
        <v>8.375</v>
      </c>
      <c r="AH546">
        <v>2</v>
      </c>
      <c r="AI546">
        <v>36406183</v>
      </c>
      <c r="AJ546">
        <v>564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ROW(Source!A538)</f>
        <v>538</v>
      </c>
      <c r="B547">
        <v>36406191</v>
      </c>
      <c r="C547">
        <v>36406181</v>
      </c>
      <c r="D547">
        <v>29172710</v>
      </c>
      <c r="E547">
        <v>1</v>
      </c>
      <c r="F547">
        <v>1</v>
      </c>
      <c r="G547">
        <v>1</v>
      </c>
      <c r="H547">
        <v>2</v>
      </c>
      <c r="I547" t="s">
        <v>523</v>
      </c>
      <c r="J547" t="s">
        <v>524</v>
      </c>
      <c r="K547" t="s">
        <v>525</v>
      </c>
      <c r="L547">
        <v>1368</v>
      </c>
      <c r="N547">
        <v>1011</v>
      </c>
      <c r="O547" t="s">
        <v>520</v>
      </c>
      <c r="P547" t="s">
        <v>520</v>
      </c>
      <c r="Q547">
        <v>1</v>
      </c>
      <c r="X547">
        <v>6.7</v>
      </c>
      <c r="Y547">
        <v>0</v>
      </c>
      <c r="Z547">
        <v>46.56</v>
      </c>
      <c r="AA547">
        <v>10.06</v>
      </c>
      <c r="AB547">
        <v>0</v>
      </c>
      <c r="AC547">
        <v>0</v>
      </c>
      <c r="AD547">
        <v>1</v>
      </c>
      <c r="AE547">
        <v>0</v>
      </c>
      <c r="AF547" t="s">
        <v>133</v>
      </c>
      <c r="AG547">
        <v>8.375</v>
      </c>
      <c r="AH547">
        <v>2</v>
      </c>
      <c r="AI547">
        <v>36406184</v>
      </c>
      <c r="AJ547">
        <v>565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ROW(Source!A538)</f>
        <v>538</v>
      </c>
      <c r="B548">
        <v>36406192</v>
      </c>
      <c r="C548">
        <v>36406181</v>
      </c>
      <c r="D548">
        <v>29173472</v>
      </c>
      <c r="E548">
        <v>1</v>
      </c>
      <c r="F548">
        <v>1</v>
      </c>
      <c r="G548">
        <v>1</v>
      </c>
      <c r="H548">
        <v>2</v>
      </c>
      <c r="I548" t="s">
        <v>577</v>
      </c>
      <c r="J548" t="s">
        <v>578</v>
      </c>
      <c r="K548" t="s">
        <v>579</v>
      </c>
      <c r="L548">
        <v>1368</v>
      </c>
      <c r="N548">
        <v>1011</v>
      </c>
      <c r="O548" t="s">
        <v>520</v>
      </c>
      <c r="P548" t="s">
        <v>520</v>
      </c>
      <c r="Q548">
        <v>1</v>
      </c>
      <c r="X548">
        <v>11</v>
      </c>
      <c r="Y548">
        <v>0</v>
      </c>
      <c r="Z548">
        <v>3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133</v>
      </c>
      <c r="AG548">
        <v>13.75</v>
      </c>
      <c r="AH548">
        <v>2</v>
      </c>
      <c r="AI548">
        <v>36406185</v>
      </c>
      <c r="AJ548">
        <v>566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ROW(Source!A538)</f>
        <v>538</v>
      </c>
      <c r="B549">
        <v>36406193</v>
      </c>
      <c r="C549">
        <v>36406181</v>
      </c>
      <c r="D549">
        <v>29174913</v>
      </c>
      <c r="E549">
        <v>1</v>
      </c>
      <c r="F549">
        <v>1</v>
      </c>
      <c r="G549">
        <v>1</v>
      </c>
      <c r="H549">
        <v>2</v>
      </c>
      <c r="I549" t="s">
        <v>531</v>
      </c>
      <c r="J549" t="s">
        <v>532</v>
      </c>
      <c r="K549" t="s">
        <v>533</v>
      </c>
      <c r="L549">
        <v>1368</v>
      </c>
      <c r="N549">
        <v>1011</v>
      </c>
      <c r="O549" t="s">
        <v>520</v>
      </c>
      <c r="P549" t="s">
        <v>520</v>
      </c>
      <c r="Q549">
        <v>1</v>
      </c>
      <c r="X549">
        <v>0.35</v>
      </c>
      <c r="Y549">
        <v>0</v>
      </c>
      <c r="Z549">
        <v>87.17</v>
      </c>
      <c r="AA549">
        <v>11.6</v>
      </c>
      <c r="AB549">
        <v>0</v>
      </c>
      <c r="AC549">
        <v>0</v>
      </c>
      <c r="AD549">
        <v>1</v>
      </c>
      <c r="AE549">
        <v>0</v>
      </c>
      <c r="AF549" t="s">
        <v>133</v>
      </c>
      <c r="AG549">
        <v>0.4375</v>
      </c>
      <c r="AH549">
        <v>2</v>
      </c>
      <c r="AI549">
        <v>36406186</v>
      </c>
      <c r="AJ549">
        <v>567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ROW(Source!A538)</f>
        <v>538</v>
      </c>
      <c r="B550">
        <v>36406194</v>
      </c>
      <c r="C550">
        <v>36406181</v>
      </c>
      <c r="D550">
        <v>29114687</v>
      </c>
      <c r="E550">
        <v>1</v>
      </c>
      <c r="F550">
        <v>1</v>
      </c>
      <c r="G550">
        <v>1</v>
      </c>
      <c r="H550">
        <v>3</v>
      </c>
      <c r="I550" t="s">
        <v>580</v>
      </c>
      <c r="J550" t="s">
        <v>581</v>
      </c>
      <c r="K550" t="s">
        <v>582</v>
      </c>
      <c r="L550">
        <v>1348</v>
      </c>
      <c r="N550">
        <v>1009</v>
      </c>
      <c r="O550" t="s">
        <v>30</v>
      </c>
      <c r="P550" t="s">
        <v>30</v>
      </c>
      <c r="Q550">
        <v>1000</v>
      </c>
      <c r="X550">
        <v>1.8E-3</v>
      </c>
      <c r="Y550">
        <v>16974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1.8E-3</v>
      </c>
      <c r="AH550">
        <v>2</v>
      </c>
      <c r="AI550">
        <v>36406187</v>
      </c>
      <c r="AJ550">
        <v>568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ROW(Source!A538)</f>
        <v>538</v>
      </c>
      <c r="B551">
        <v>36406195</v>
      </c>
      <c r="C551">
        <v>36406181</v>
      </c>
      <c r="D551">
        <v>29115292</v>
      </c>
      <c r="E551">
        <v>1</v>
      </c>
      <c r="F551">
        <v>1</v>
      </c>
      <c r="G551">
        <v>1</v>
      </c>
      <c r="H551">
        <v>3</v>
      </c>
      <c r="I551" t="s">
        <v>583</v>
      </c>
      <c r="J551" t="s">
        <v>584</v>
      </c>
      <c r="K551" t="s">
        <v>585</v>
      </c>
      <c r="L551">
        <v>1339</v>
      </c>
      <c r="N551">
        <v>1007</v>
      </c>
      <c r="O551" t="s">
        <v>570</v>
      </c>
      <c r="P551" t="s">
        <v>570</v>
      </c>
      <c r="Q551">
        <v>1</v>
      </c>
      <c r="X551">
        <v>1.24</v>
      </c>
      <c r="Y551">
        <v>4478.33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1.24</v>
      </c>
      <c r="AH551">
        <v>2</v>
      </c>
      <c r="AI551">
        <v>36406188</v>
      </c>
      <c r="AJ551">
        <v>569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ROW(Source!A539)</f>
        <v>539</v>
      </c>
      <c r="B552">
        <v>36406206</v>
      </c>
      <c r="C552">
        <v>36406196</v>
      </c>
      <c r="D552">
        <v>31427882</v>
      </c>
      <c r="E552">
        <v>1</v>
      </c>
      <c r="F552">
        <v>1</v>
      </c>
      <c r="G552">
        <v>1</v>
      </c>
      <c r="H552">
        <v>1</v>
      </c>
      <c r="I552" t="s">
        <v>586</v>
      </c>
      <c r="J552" t="s">
        <v>3</v>
      </c>
      <c r="K552" t="s">
        <v>587</v>
      </c>
      <c r="L552">
        <v>1369</v>
      </c>
      <c r="N552">
        <v>1013</v>
      </c>
      <c r="O552" t="s">
        <v>514</v>
      </c>
      <c r="P552" t="s">
        <v>514</v>
      </c>
      <c r="Q552">
        <v>1</v>
      </c>
      <c r="X552">
        <v>45.26</v>
      </c>
      <c r="Y552">
        <v>0</v>
      </c>
      <c r="Z552">
        <v>0</v>
      </c>
      <c r="AA552">
        <v>0</v>
      </c>
      <c r="AB552">
        <v>272.45</v>
      </c>
      <c r="AC552">
        <v>0</v>
      </c>
      <c r="AD552">
        <v>1</v>
      </c>
      <c r="AE552">
        <v>1</v>
      </c>
      <c r="AF552" t="s">
        <v>134</v>
      </c>
      <c r="AG552">
        <v>52.048999999999992</v>
      </c>
      <c r="AH552">
        <v>2</v>
      </c>
      <c r="AI552">
        <v>36406197</v>
      </c>
      <c r="AJ552">
        <v>570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ROW(Source!A539)</f>
        <v>539</v>
      </c>
      <c r="B553">
        <v>36406207</v>
      </c>
      <c r="C553">
        <v>36406196</v>
      </c>
      <c r="D553">
        <v>121548</v>
      </c>
      <c r="E553">
        <v>1</v>
      </c>
      <c r="F553">
        <v>1</v>
      </c>
      <c r="G553">
        <v>1</v>
      </c>
      <c r="H553">
        <v>1</v>
      </c>
      <c r="I553" t="s">
        <v>35</v>
      </c>
      <c r="J553" t="s">
        <v>3</v>
      </c>
      <c r="K553" t="s">
        <v>515</v>
      </c>
      <c r="L553">
        <v>608254</v>
      </c>
      <c r="N553">
        <v>1013</v>
      </c>
      <c r="O553" t="s">
        <v>516</v>
      </c>
      <c r="P553" t="s">
        <v>516</v>
      </c>
      <c r="Q553">
        <v>1</v>
      </c>
      <c r="X553">
        <v>0.04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2</v>
      </c>
      <c r="AF553" t="s">
        <v>133</v>
      </c>
      <c r="AG553">
        <v>0.05</v>
      </c>
      <c r="AH553">
        <v>2</v>
      </c>
      <c r="AI553">
        <v>36406198</v>
      </c>
      <c r="AJ553">
        <v>571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ROW(Source!A539)</f>
        <v>539</v>
      </c>
      <c r="B554">
        <v>36406208</v>
      </c>
      <c r="C554">
        <v>36406196</v>
      </c>
      <c r="D554">
        <v>35554737</v>
      </c>
      <c r="E554">
        <v>1</v>
      </c>
      <c r="F554">
        <v>1</v>
      </c>
      <c r="G554">
        <v>1</v>
      </c>
      <c r="H554">
        <v>2</v>
      </c>
      <c r="I554" t="s">
        <v>517</v>
      </c>
      <c r="J554" t="s">
        <v>588</v>
      </c>
      <c r="K554" t="s">
        <v>519</v>
      </c>
      <c r="L554">
        <v>1368</v>
      </c>
      <c r="N554">
        <v>1011</v>
      </c>
      <c r="O554" t="s">
        <v>520</v>
      </c>
      <c r="P554" t="s">
        <v>520</v>
      </c>
      <c r="Q554">
        <v>1</v>
      </c>
      <c r="X554">
        <v>0.04</v>
      </c>
      <c r="Y554">
        <v>0</v>
      </c>
      <c r="Z554">
        <v>31.26</v>
      </c>
      <c r="AA554">
        <v>13.5</v>
      </c>
      <c r="AB554">
        <v>0</v>
      </c>
      <c r="AC554">
        <v>0</v>
      </c>
      <c r="AD554">
        <v>1</v>
      </c>
      <c r="AE554">
        <v>0</v>
      </c>
      <c r="AF554" t="s">
        <v>133</v>
      </c>
      <c r="AG554">
        <v>0.05</v>
      </c>
      <c r="AH554">
        <v>2</v>
      </c>
      <c r="AI554">
        <v>36406199</v>
      </c>
      <c r="AJ554">
        <v>572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ROW(Source!A539)</f>
        <v>539</v>
      </c>
      <c r="B555">
        <v>36406209</v>
      </c>
      <c r="C555">
        <v>36406196</v>
      </c>
      <c r="D555">
        <v>35555025</v>
      </c>
      <c r="E555">
        <v>1</v>
      </c>
      <c r="F555">
        <v>1</v>
      </c>
      <c r="G555">
        <v>1</v>
      </c>
      <c r="H555">
        <v>2</v>
      </c>
      <c r="I555" t="s">
        <v>589</v>
      </c>
      <c r="J555" t="s">
        <v>590</v>
      </c>
      <c r="K555" t="s">
        <v>591</v>
      </c>
      <c r="L555">
        <v>1368</v>
      </c>
      <c r="N555">
        <v>1011</v>
      </c>
      <c r="O555" t="s">
        <v>520</v>
      </c>
      <c r="P555" t="s">
        <v>520</v>
      </c>
      <c r="Q555">
        <v>1</v>
      </c>
      <c r="X555">
        <v>1.35</v>
      </c>
      <c r="Y555">
        <v>0</v>
      </c>
      <c r="Z555">
        <v>2.7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133</v>
      </c>
      <c r="AG555">
        <v>1.6875</v>
      </c>
      <c r="AH555">
        <v>2</v>
      </c>
      <c r="AI555">
        <v>36406200</v>
      </c>
      <c r="AJ555">
        <v>573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ROW(Source!A539)</f>
        <v>539</v>
      </c>
      <c r="B556">
        <v>36406210</v>
      </c>
      <c r="C556">
        <v>36406196</v>
      </c>
      <c r="D556">
        <v>35555088</v>
      </c>
      <c r="E556">
        <v>1</v>
      </c>
      <c r="F556">
        <v>1</v>
      </c>
      <c r="G556">
        <v>1</v>
      </c>
      <c r="H556">
        <v>2</v>
      </c>
      <c r="I556" t="s">
        <v>531</v>
      </c>
      <c r="J556" t="s">
        <v>592</v>
      </c>
      <c r="K556" t="s">
        <v>533</v>
      </c>
      <c r="L556">
        <v>1368</v>
      </c>
      <c r="N556">
        <v>1011</v>
      </c>
      <c r="O556" t="s">
        <v>520</v>
      </c>
      <c r="P556" t="s">
        <v>520</v>
      </c>
      <c r="Q556">
        <v>1</v>
      </c>
      <c r="X556">
        <v>0.01</v>
      </c>
      <c r="Y556">
        <v>0</v>
      </c>
      <c r="Z556">
        <v>87.17</v>
      </c>
      <c r="AA556">
        <v>11.6</v>
      </c>
      <c r="AB556">
        <v>0</v>
      </c>
      <c r="AC556">
        <v>0</v>
      </c>
      <c r="AD556">
        <v>1</v>
      </c>
      <c r="AE556">
        <v>0</v>
      </c>
      <c r="AF556" t="s">
        <v>133</v>
      </c>
      <c r="AG556">
        <v>1.2500000000000001E-2</v>
      </c>
      <c r="AH556">
        <v>2</v>
      </c>
      <c r="AI556">
        <v>36406201</v>
      </c>
      <c r="AJ556">
        <v>574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ROW(Source!A539)</f>
        <v>539</v>
      </c>
      <c r="B557">
        <v>36406211</v>
      </c>
      <c r="C557">
        <v>36406196</v>
      </c>
      <c r="D557">
        <v>35552818</v>
      </c>
      <c r="E557">
        <v>1</v>
      </c>
      <c r="F557">
        <v>1</v>
      </c>
      <c r="G557">
        <v>1</v>
      </c>
      <c r="H557">
        <v>3</v>
      </c>
      <c r="I557" t="s">
        <v>593</v>
      </c>
      <c r="J557" t="s">
        <v>594</v>
      </c>
      <c r="K557" t="s">
        <v>595</v>
      </c>
      <c r="L557">
        <v>1308</v>
      </c>
      <c r="N557">
        <v>1003</v>
      </c>
      <c r="O557" t="s">
        <v>65</v>
      </c>
      <c r="P557" t="s">
        <v>65</v>
      </c>
      <c r="Q557">
        <v>100</v>
      </c>
      <c r="X557">
        <v>0.68</v>
      </c>
      <c r="Y557">
        <v>99.4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0.68</v>
      </c>
      <c r="AH557">
        <v>2</v>
      </c>
      <c r="AI557">
        <v>36406202</v>
      </c>
      <c r="AJ557">
        <v>575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ROW(Source!A539)</f>
        <v>539</v>
      </c>
      <c r="B558">
        <v>36406212</v>
      </c>
      <c r="C558">
        <v>36406196</v>
      </c>
      <c r="D558">
        <v>35554067</v>
      </c>
      <c r="E558">
        <v>1</v>
      </c>
      <c r="F558">
        <v>1</v>
      </c>
      <c r="G558">
        <v>1</v>
      </c>
      <c r="H558">
        <v>3</v>
      </c>
      <c r="I558" t="s">
        <v>205</v>
      </c>
      <c r="J558" t="s">
        <v>207</v>
      </c>
      <c r="K558" t="s">
        <v>206</v>
      </c>
      <c r="L558">
        <v>1327</v>
      </c>
      <c r="N558">
        <v>1005</v>
      </c>
      <c r="O558" t="s">
        <v>155</v>
      </c>
      <c r="P558" t="s">
        <v>155</v>
      </c>
      <c r="Q558">
        <v>1</v>
      </c>
      <c r="X558">
        <v>102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s">
        <v>3</v>
      </c>
      <c r="AG558">
        <v>102</v>
      </c>
      <c r="AH558">
        <v>2</v>
      </c>
      <c r="AI558">
        <v>36406203</v>
      </c>
      <c r="AJ558">
        <v>577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ROW(Source!A539)</f>
        <v>539</v>
      </c>
      <c r="B559">
        <v>36406213</v>
      </c>
      <c r="C559">
        <v>36406196</v>
      </c>
      <c r="D559">
        <v>35553389</v>
      </c>
      <c r="E559">
        <v>1</v>
      </c>
      <c r="F559">
        <v>1</v>
      </c>
      <c r="G559">
        <v>1</v>
      </c>
      <c r="H559">
        <v>3</v>
      </c>
      <c r="I559" t="s">
        <v>596</v>
      </c>
      <c r="J559" t="s">
        <v>597</v>
      </c>
      <c r="K559" t="s">
        <v>598</v>
      </c>
      <c r="L559">
        <v>1346</v>
      </c>
      <c r="N559">
        <v>1009</v>
      </c>
      <c r="O559" t="s">
        <v>160</v>
      </c>
      <c r="P559" t="s">
        <v>160</v>
      </c>
      <c r="Q559">
        <v>1</v>
      </c>
      <c r="X559">
        <v>27</v>
      </c>
      <c r="Y559">
        <v>26.71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27</v>
      </c>
      <c r="AH559">
        <v>2</v>
      </c>
      <c r="AI559">
        <v>36406204</v>
      </c>
      <c r="AJ559">
        <v>578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ROW(Source!A542)</f>
        <v>542</v>
      </c>
      <c r="B560">
        <v>36406229</v>
      </c>
      <c r="C560">
        <v>36406216</v>
      </c>
      <c r="D560">
        <v>18413230</v>
      </c>
      <c r="E560">
        <v>1</v>
      </c>
      <c r="F560">
        <v>1</v>
      </c>
      <c r="G560">
        <v>1</v>
      </c>
      <c r="H560">
        <v>1</v>
      </c>
      <c r="I560" t="s">
        <v>540</v>
      </c>
      <c r="J560" t="s">
        <v>3</v>
      </c>
      <c r="K560" t="s">
        <v>541</v>
      </c>
      <c r="L560">
        <v>1369</v>
      </c>
      <c r="N560">
        <v>1013</v>
      </c>
      <c r="O560" t="s">
        <v>514</v>
      </c>
      <c r="P560" t="s">
        <v>514</v>
      </c>
      <c r="Q560">
        <v>1</v>
      </c>
      <c r="X560">
        <v>6.66</v>
      </c>
      <c r="Y560">
        <v>0</v>
      </c>
      <c r="Z560">
        <v>0</v>
      </c>
      <c r="AA560">
        <v>0</v>
      </c>
      <c r="AB560">
        <v>9.18</v>
      </c>
      <c r="AC560">
        <v>0</v>
      </c>
      <c r="AD560">
        <v>1</v>
      </c>
      <c r="AE560">
        <v>1</v>
      </c>
      <c r="AF560" t="s">
        <v>134</v>
      </c>
      <c r="AG560">
        <v>7.6589999999999998</v>
      </c>
      <c r="AH560">
        <v>2</v>
      </c>
      <c r="AI560">
        <v>36406217</v>
      </c>
      <c r="AJ560">
        <v>579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ROW(Source!A542)</f>
        <v>542</v>
      </c>
      <c r="B561">
        <v>36406230</v>
      </c>
      <c r="C561">
        <v>36406216</v>
      </c>
      <c r="D561">
        <v>29173472</v>
      </c>
      <c r="E561">
        <v>1</v>
      </c>
      <c r="F561">
        <v>1</v>
      </c>
      <c r="G561">
        <v>1</v>
      </c>
      <c r="H561">
        <v>2</v>
      </c>
      <c r="I561" t="s">
        <v>577</v>
      </c>
      <c r="J561" t="s">
        <v>578</v>
      </c>
      <c r="K561" t="s">
        <v>579</v>
      </c>
      <c r="L561">
        <v>1368</v>
      </c>
      <c r="N561">
        <v>1011</v>
      </c>
      <c r="O561" t="s">
        <v>520</v>
      </c>
      <c r="P561" t="s">
        <v>520</v>
      </c>
      <c r="Q561">
        <v>1</v>
      </c>
      <c r="X561">
        <v>2.0099999999999998</v>
      </c>
      <c r="Y561">
        <v>0</v>
      </c>
      <c r="Z561">
        <v>3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133</v>
      </c>
      <c r="AG561">
        <v>2.5124999999999997</v>
      </c>
      <c r="AH561">
        <v>2</v>
      </c>
      <c r="AI561">
        <v>36406218</v>
      </c>
      <c r="AJ561">
        <v>580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ROW(Source!A542)</f>
        <v>542</v>
      </c>
      <c r="B562">
        <v>36406231</v>
      </c>
      <c r="C562">
        <v>36406216</v>
      </c>
      <c r="D562">
        <v>29174500</v>
      </c>
      <c r="E562">
        <v>1</v>
      </c>
      <c r="F562">
        <v>1</v>
      </c>
      <c r="G562">
        <v>1</v>
      </c>
      <c r="H562">
        <v>2</v>
      </c>
      <c r="I562" t="s">
        <v>599</v>
      </c>
      <c r="J562" t="s">
        <v>600</v>
      </c>
      <c r="K562" t="s">
        <v>601</v>
      </c>
      <c r="L562">
        <v>1368</v>
      </c>
      <c r="N562">
        <v>1011</v>
      </c>
      <c r="O562" t="s">
        <v>520</v>
      </c>
      <c r="P562" t="s">
        <v>520</v>
      </c>
      <c r="Q562">
        <v>1</v>
      </c>
      <c r="X562">
        <v>1.33</v>
      </c>
      <c r="Y562">
        <v>0</v>
      </c>
      <c r="Z562">
        <v>1.95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133</v>
      </c>
      <c r="AG562">
        <v>1.6625000000000001</v>
      </c>
      <c r="AH562">
        <v>2</v>
      </c>
      <c r="AI562">
        <v>36406219</v>
      </c>
      <c r="AJ562">
        <v>581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ROW(Source!A542)</f>
        <v>542</v>
      </c>
      <c r="B563">
        <v>36406232</v>
      </c>
      <c r="C563">
        <v>36406216</v>
      </c>
      <c r="D563">
        <v>29174913</v>
      </c>
      <c r="E563">
        <v>1</v>
      </c>
      <c r="F563">
        <v>1</v>
      </c>
      <c r="G563">
        <v>1</v>
      </c>
      <c r="H563">
        <v>2</v>
      </c>
      <c r="I563" t="s">
        <v>531</v>
      </c>
      <c r="J563" t="s">
        <v>532</v>
      </c>
      <c r="K563" t="s">
        <v>533</v>
      </c>
      <c r="L563">
        <v>1368</v>
      </c>
      <c r="N563">
        <v>1011</v>
      </c>
      <c r="O563" t="s">
        <v>520</v>
      </c>
      <c r="P563" t="s">
        <v>520</v>
      </c>
      <c r="Q563">
        <v>1</v>
      </c>
      <c r="X563">
        <v>0.03</v>
      </c>
      <c r="Y563">
        <v>0</v>
      </c>
      <c r="Z563">
        <v>87.17</v>
      </c>
      <c r="AA563">
        <v>11.6</v>
      </c>
      <c r="AB563">
        <v>0</v>
      </c>
      <c r="AC563">
        <v>0</v>
      </c>
      <c r="AD563">
        <v>1</v>
      </c>
      <c r="AE563">
        <v>0</v>
      </c>
      <c r="AF563" t="s">
        <v>133</v>
      </c>
      <c r="AG563">
        <v>3.7499999999999999E-2</v>
      </c>
      <c r="AH563">
        <v>2</v>
      </c>
      <c r="AI563">
        <v>36406220</v>
      </c>
      <c r="AJ563">
        <v>582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ROW(Source!A542)</f>
        <v>542</v>
      </c>
      <c r="B564">
        <v>36406233</v>
      </c>
      <c r="C564">
        <v>36406216</v>
      </c>
      <c r="D564">
        <v>29114471</v>
      </c>
      <c r="E564">
        <v>1</v>
      </c>
      <c r="F564">
        <v>1</v>
      </c>
      <c r="G564">
        <v>1</v>
      </c>
      <c r="H564">
        <v>3</v>
      </c>
      <c r="I564" t="s">
        <v>602</v>
      </c>
      <c r="J564" t="s">
        <v>603</v>
      </c>
      <c r="K564" t="s">
        <v>604</v>
      </c>
      <c r="L564">
        <v>1358</v>
      </c>
      <c r="N564">
        <v>1010</v>
      </c>
      <c r="O564" t="s">
        <v>605</v>
      </c>
      <c r="P564" t="s">
        <v>605</v>
      </c>
      <c r="Q564">
        <v>10</v>
      </c>
      <c r="X564">
        <v>26.3</v>
      </c>
      <c r="Y564">
        <v>1.6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26.3</v>
      </c>
      <c r="AH564">
        <v>2</v>
      </c>
      <c r="AI564">
        <v>36406221</v>
      </c>
      <c r="AJ564">
        <v>583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ROW(Source!A542)</f>
        <v>542</v>
      </c>
      <c r="B565">
        <v>36406234</v>
      </c>
      <c r="C565">
        <v>36406216</v>
      </c>
      <c r="D565">
        <v>29114305</v>
      </c>
      <c r="E565">
        <v>1</v>
      </c>
      <c r="F565">
        <v>1</v>
      </c>
      <c r="G565">
        <v>1</v>
      </c>
      <c r="H565">
        <v>3</v>
      </c>
      <c r="I565" t="s">
        <v>606</v>
      </c>
      <c r="J565" t="s">
        <v>607</v>
      </c>
      <c r="K565" t="s">
        <v>608</v>
      </c>
      <c r="L565">
        <v>1354</v>
      </c>
      <c r="N565">
        <v>1010</v>
      </c>
      <c r="O565" t="s">
        <v>237</v>
      </c>
      <c r="P565" t="s">
        <v>237</v>
      </c>
      <c r="Q565">
        <v>1</v>
      </c>
      <c r="X565">
        <v>263</v>
      </c>
      <c r="Y565">
        <v>0.12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263</v>
      </c>
      <c r="AH565">
        <v>2</v>
      </c>
      <c r="AI565">
        <v>36406222</v>
      </c>
      <c r="AJ565">
        <v>584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ROW(Source!A542)</f>
        <v>542</v>
      </c>
      <c r="B566">
        <v>36406235</v>
      </c>
      <c r="C566">
        <v>36406216</v>
      </c>
      <c r="D566">
        <v>29111012</v>
      </c>
      <c r="E566">
        <v>1</v>
      </c>
      <c r="F566">
        <v>1</v>
      </c>
      <c r="G566">
        <v>1</v>
      </c>
      <c r="H566">
        <v>3</v>
      </c>
      <c r="I566" t="s">
        <v>609</v>
      </c>
      <c r="J566" t="s">
        <v>610</v>
      </c>
      <c r="K566" t="s">
        <v>611</v>
      </c>
      <c r="L566">
        <v>1354</v>
      </c>
      <c r="N566">
        <v>1010</v>
      </c>
      <c r="O566" t="s">
        <v>237</v>
      </c>
      <c r="P566" t="s">
        <v>237</v>
      </c>
      <c r="Q566">
        <v>1</v>
      </c>
      <c r="X566">
        <v>7</v>
      </c>
      <c r="Y566">
        <v>1.29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7</v>
      </c>
      <c r="AH566">
        <v>2</v>
      </c>
      <c r="AI566">
        <v>36406223</v>
      </c>
      <c r="AJ566">
        <v>585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ROW(Source!A542)</f>
        <v>542</v>
      </c>
      <c r="B567">
        <v>36406236</v>
      </c>
      <c r="C567">
        <v>36406216</v>
      </c>
      <c r="D567">
        <v>29111013</v>
      </c>
      <c r="E567">
        <v>1</v>
      </c>
      <c r="F567">
        <v>1</v>
      </c>
      <c r="G567">
        <v>1</v>
      </c>
      <c r="H567">
        <v>3</v>
      </c>
      <c r="I567" t="s">
        <v>612</v>
      </c>
      <c r="J567" t="s">
        <v>613</v>
      </c>
      <c r="K567" t="s">
        <v>614</v>
      </c>
      <c r="L567">
        <v>1354</v>
      </c>
      <c r="N567">
        <v>1010</v>
      </c>
      <c r="O567" t="s">
        <v>237</v>
      </c>
      <c r="P567" t="s">
        <v>237</v>
      </c>
      <c r="Q567">
        <v>1</v>
      </c>
      <c r="X567">
        <v>7</v>
      </c>
      <c r="Y567">
        <v>1.29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3</v>
      </c>
      <c r="AG567">
        <v>7</v>
      </c>
      <c r="AH567">
        <v>2</v>
      </c>
      <c r="AI567">
        <v>36406224</v>
      </c>
      <c r="AJ567">
        <v>586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ROW(Source!A542)</f>
        <v>542</v>
      </c>
      <c r="B568">
        <v>36406237</v>
      </c>
      <c r="C568">
        <v>36406216</v>
      </c>
      <c r="D568">
        <v>29111016</v>
      </c>
      <c r="E568">
        <v>1</v>
      </c>
      <c r="F568">
        <v>1</v>
      </c>
      <c r="G568">
        <v>1</v>
      </c>
      <c r="H568">
        <v>3</v>
      </c>
      <c r="I568" t="s">
        <v>615</v>
      </c>
      <c r="J568" t="s">
        <v>616</v>
      </c>
      <c r="K568" t="s">
        <v>617</v>
      </c>
      <c r="L568">
        <v>1354</v>
      </c>
      <c r="N568">
        <v>1010</v>
      </c>
      <c r="O568" t="s">
        <v>237</v>
      </c>
      <c r="P568" t="s">
        <v>237</v>
      </c>
      <c r="Q568">
        <v>1</v>
      </c>
      <c r="X568">
        <v>40</v>
      </c>
      <c r="Y568">
        <v>1.29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40</v>
      </c>
      <c r="AH568">
        <v>2</v>
      </c>
      <c r="AI568">
        <v>36406225</v>
      </c>
      <c r="AJ568">
        <v>587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ROW(Source!A542)</f>
        <v>542</v>
      </c>
      <c r="B569">
        <v>36406238</v>
      </c>
      <c r="C569">
        <v>36406216</v>
      </c>
      <c r="D569">
        <v>29111019</v>
      </c>
      <c r="E569">
        <v>1</v>
      </c>
      <c r="F569">
        <v>1</v>
      </c>
      <c r="G569">
        <v>1</v>
      </c>
      <c r="H569">
        <v>3</v>
      </c>
      <c r="I569" t="s">
        <v>618</v>
      </c>
      <c r="J569" t="s">
        <v>619</v>
      </c>
      <c r="K569" t="s">
        <v>620</v>
      </c>
      <c r="L569">
        <v>1354</v>
      </c>
      <c r="N569">
        <v>1010</v>
      </c>
      <c r="O569" t="s">
        <v>237</v>
      </c>
      <c r="P569" t="s">
        <v>237</v>
      </c>
      <c r="Q569">
        <v>1</v>
      </c>
      <c r="X569">
        <v>8</v>
      </c>
      <c r="Y569">
        <v>0.63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8</v>
      </c>
      <c r="AH569">
        <v>2</v>
      </c>
      <c r="AI569">
        <v>36406226</v>
      </c>
      <c r="AJ569">
        <v>588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ROW(Source!A542)</f>
        <v>542</v>
      </c>
      <c r="B570">
        <v>36406239</v>
      </c>
      <c r="C570">
        <v>36406216</v>
      </c>
      <c r="D570">
        <v>29111018</v>
      </c>
      <c r="E570">
        <v>1</v>
      </c>
      <c r="F570">
        <v>1</v>
      </c>
      <c r="G570">
        <v>1</v>
      </c>
      <c r="H570">
        <v>3</v>
      </c>
      <c r="I570" t="s">
        <v>621</v>
      </c>
      <c r="J570" t="s">
        <v>622</v>
      </c>
      <c r="K570" t="s">
        <v>623</v>
      </c>
      <c r="L570">
        <v>1354</v>
      </c>
      <c r="N570">
        <v>1010</v>
      </c>
      <c r="O570" t="s">
        <v>237</v>
      </c>
      <c r="P570" t="s">
        <v>237</v>
      </c>
      <c r="Q570">
        <v>1</v>
      </c>
      <c r="X570">
        <v>8</v>
      </c>
      <c r="Y570">
        <v>0.63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8</v>
      </c>
      <c r="AH570">
        <v>2</v>
      </c>
      <c r="AI570">
        <v>36406227</v>
      </c>
      <c r="AJ570">
        <v>589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ROW(Source!A542)</f>
        <v>542</v>
      </c>
      <c r="B571">
        <v>36406240</v>
      </c>
      <c r="C571">
        <v>36406216</v>
      </c>
      <c r="D571">
        <v>29110997</v>
      </c>
      <c r="E571">
        <v>1</v>
      </c>
      <c r="F571">
        <v>1</v>
      </c>
      <c r="G571">
        <v>1</v>
      </c>
      <c r="H571">
        <v>3</v>
      </c>
      <c r="I571" t="s">
        <v>624</v>
      </c>
      <c r="J571" t="s">
        <v>625</v>
      </c>
      <c r="K571" t="s">
        <v>626</v>
      </c>
      <c r="L571">
        <v>1301</v>
      </c>
      <c r="N571">
        <v>1003</v>
      </c>
      <c r="O571" t="s">
        <v>142</v>
      </c>
      <c r="P571" t="s">
        <v>142</v>
      </c>
      <c r="Q571">
        <v>1</v>
      </c>
      <c r="X571">
        <v>101</v>
      </c>
      <c r="Y571">
        <v>12.3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101</v>
      </c>
      <c r="AH571">
        <v>2</v>
      </c>
      <c r="AI571">
        <v>36406228</v>
      </c>
      <c r="AJ571">
        <v>590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ROW(Source!A543)</f>
        <v>543</v>
      </c>
      <c r="B572">
        <v>36406261</v>
      </c>
      <c r="C572">
        <v>36406241</v>
      </c>
      <c r="D572">
        <v>18409850</v>
      </c>
      <c r="E572">
        <v>1</v>
      </c>
      <c r="F572">
        <v>1</v>
      </c>
      <c r="G572">
        <v>1</v>
      </c>
      <c r="H572">
        <v>1</v>
      </c>
      <c r="I572" t="s">
        <v>627</v>
      </c>
      <c r="J572" t="s">
        <v>3</v>
      </c>
      <c r="K572" t="s">
        <v>628</v>
      </c>
      <c r="L572">
        <v>1369</v>
      </c>
      <c r="N572">
        <v>1013</v>
      </c>
      <c r="O572" t="s">
        <v>514</v>
      </c>
      <c r="P572" t="s">
        <v>514</v>
      </c>
      <c r="Q572">
        <v>1</v>
      </c>
      <c r="X572">
        <v>89</v>
      </c>
      <c r="Y572">
        <v>0</v>
      </c>
      <c r="Z572">
        <v>0</v>
      </c>
      <c r="AA572">
        <v>0</v>
      </c>
      <c r="AB572">
        <v>9.07</v>
      </c>
      <c r="AC572">
        <v>0</v>
      </c>
      <c r="AD572">
        <v>1</v>
      </c>
      <c r="AE572">
        <v>1</v>
      </c>
      <c r="AF572" t="s">
        <v>134</v>
      </c>
      <c r="AG572">
        <v>102.35</v>
      </c>
      <c r="AH572">
        <v>2</v>
      </c>
      <c r="AI572">
        <v>36406242</v>
      </c>
      <c r="AJ572">
        <v>591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ROW(Source!A543)</f>
        <v>543</v>
      </c>
      <c r="B573">
        <v>36406262</v>
      </c>
      <c r="C573">
        <v>36406241</v>
      </c>
      <c r="D573">
        <v>29173472</v>
      </c>
      <c r="E573">
        <v>1</v>
      </c>
      <c r="F573">
        <v>1</v>
      </c>
      <c r="G573">
        <v>1</v>
      </c>
      <c r="H573">
        <v>2</v>
      </c>
      <c r="I573" t="s">
        <v>577</v>
      </c>
      <c r="J573" t="s">
        <v>578</v>
      </c>
      <c r="K573" t="s">
        <v>579</v>
      </c>
      <c r="L573">
        <v>1368</v>
      </c>
      <c r="N573">
        <v>1011</v>
      </c>
      <c r="O573" t="s">
        <v>520</v>
      </c>
      <c r="P573" t="s">
        <v>520</v>
      </c>
      <c r="Q573">
        <v>1</v>
      </c>
      <c r="X573">
        <v>2.16</v>
      </c>
      <c r="Y573">
        <v>0</v>
      </c>
      <c r="Z573">
        <v>3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133</v>
      </c>
      <c r="AG573">
        <v>2.7</v>
      </c>
      <c r="AH573">
        <v>2</v>
      </c>
      <c r="AI573">
        <v>36406243</v>
      </c>
      <c r="AJ573">
        <v>592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ROW(Source!A543)</f>
        <v>543</v>
      </c>
      <c r="B574">
        <v>36406263</v>
      </c>
      <c r="C574">
        <v>36406241</v>
      </c>
      <c r="D574">
        <v>29174538</v>
      </c>
      <c r="E574">
        <v>1</v>
      </c>
      <c r="F574">
        <v>1</v>
      </c>
      <c r="G574">
        <v>1</v>
      </c>
      <c r="H574">
        <v>2</v>
      </c>
      <c r="I574" t="s">
        <v>629</v>
      </c>
      <c r="J574" t="s">
        <v>630</v>
      </c>
      <c r="K574" t="s">
        <v>631</v>
      </c>
      <c r="L574">
        <v>1368</v>
      </c>
      <c r="N574">
        <v>1011</v>
      </c>
      <c r="O574" t="s">
        <v>520</v>
      </c>
      <c r="P574" t="s">
        <v>520</v>
      </c>
      <c r="Q574">
        <v>1</v>
      </c>
      <c r="X574">
        <v>0.47</v>
      </c>
      <c r="Y574">
        <v>0</v>
      </c>
      <c r="Z574">
        <v>33.590000000000003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133</v>
      </c>
      <c r="AG574">
        <v>0.58749999999999991</v>
      </c>
      <c r="AH574">
        <v>2</v>
      </c>
      <c r="AI574">
        <v>36406244</v>
      </c>
      <c r="AJ574">
        <v>593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ROW(Source!A543)</f>
        <v>543</v>
      </c>
      <c r="B575">
        <v>36406264</v>
      </c>
      <c r="C575">
        <v>36406241</v>
      </c>
      <c r="D575">
        <v>29174580</v>
      </c>
      <c r="E575">
        <v>1</v>
      </c>
      <c r="F575">
        <v>1</v>
      </c>
      <c r="G575">
        <v>1</v>
      </c>
      <c r="H575">
        <v>2</v>
      </c>
      <c r="I575" t="s">
        <v>632</v>
      </c>
      <c r="J575" t="s">
        <v>633</v>
      </c>
      <c r="K575" t="s">
        <v>634</v>
      </c>
      <c r="L575">
        <v>1368</v>
      </c>
      <c r="N575">
        <v>1011</v>
      </c>
      <c r="O575" t="s">
        <v>520</v>
      </c>
      <c r="P575" t="s">
        <v>520</v>
      </c>
      <c r="Q575">
        <v>1</v>
      </c>
      <c r="X575">
        <v>0.53</v>
      </c>
      <c r="Y575">
        <v>0</v>
      </c>
      <c r="Z575">
        <v>2.08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133</v>
      </c>
      <c r="AG575">
        <v>0.66250000000000009</v>
      </c>
      <c r="AH575">
        <v>2</v>
      </c>
      <c r="AI575">
        <v>36406245</v>
      </c>
      <c r="AJ575">
        <v>594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ROW(Source!A543)</f>
        <v>543</v>
      </c>
      <c r="B576">
        <v>36406265</v>
      </c>
      <c r="C576">
        <v>36406241</v>
      </c>
      <c r="D576">
        <v>29108656</v>
      </c>
      <c r="E576">
        <v>1</v>
      </c>
      <c r="F576">
        <v>1</v>
      </c>
      <c r="G576">
        <v>1</v>
      </c>
      <c r="H576">
        <v>3</v>
      </c>
      <c r="I576" t="s">
        <v>635</v>
      </c>
      <c r="J576" t="s">
        <v>636</v>
      </c>
      <c r="K576" t="s">
        <v>637</v>
      </c>
      <c r="L576">
        <v>1354</v>
      </c>
      <c r="N576">
        <v>1010</v>
      </c>
      <c r="O576" t="s">
        <v>237</v>
      </c>
      <c r="P576" t="s">
        <v>237</v>
      </c>
      <c r="Q576">
        <v>1</v>
      </c>
      <c r="X576">
        <v>7</v>
      </c>
      <c r="Y576">
        <v>13.87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7</v>
      </c>
      <c r="AH576">
        <v>2</v>
      </c>
      <c r="AI576">
        <v>36406246</v>
      </c>
      <c r="AJ576">
        <v>595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ROW(Source!A543)</f>
        <v>543</v>
      </c>
      <c r="B577">
        <v>36406266</v>
      </c>
      <c r="C577">
        <v>36406241</v>
      </c>
      <c r="D577">
        <v>29109354</v>
      </c>
      <c r="E577">
        <v>1</v>
      </c>
      <c r="F577">
        <v>1</v>
      </c>
      <c r="G577">
        <v>1</v>
      </c>
      <c r="H577">
        <v>3</v>
      </c>
      <c r="I577" t="s">
        <v>638</v>
      </c>
      <c r="J577" t="s">
        <v>639</v>
      </c>
      <c r="K577" t="s">
        <v>640</v>
      </c>
      <c r="L577">
        <v>1346</v>
      </c>
      <c r="N577">
        <v>1009</v>
      </c>
      <c r="O577" t="s">
        <v>160</v>
      </c>
      <c r="P577" t="s">
        <v>160</v>
      </c>
      <c r="Q577">
        <v>1</v>
      </c>
      <c r="X577">
        <v>10</v>
      </c>
      <c r="Y577">
        <v>46.72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10</v>
      </c>
      <c r="AH577">
        <v>2</v>
      </c>
      <c r="AI577">
        <v>36406247</v>
      </c>
      <c r="AJ577">
        <v>596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ROW(Source!A543)</f>
        <v>543</v>
      </c>
      <c r="B578">
        <v>36406267</v>
      </c>
      <c r="C578">
        <v>36406241</v>
      </c>
      <c r="D578">
        <v>29109414</v>
      </c>
      <c r="E578">
        <v>1</v>
      </c>
      <c r="F578">
        <v>1</v>
      </c>
      <c r="G578">
        <v>1</v>
      </c>
      <c r="H578">
        <v>3</v>
      </c>
      <c r="I578" t="s">
        <v>641</v>
      </c>
      <c r="J578" t="s">
        <v>642</v>
      </c>
      <c r="K578" t="s">
        <v>643</v>
      </c>
      <c r="L578">
        <v>1346</v>
      </c>
      <c r="N578">
        <v>1009</v>
      </c>
      <c r="O578" t="s">
        <v>160</v>
      </c>
      <c r="P578" t="s">
        <v>160</v>
      </c>
      <c r="Q578">
        <v>1</v>
      </c>
      <c r="X578">
        <v>119</v>
      </c>
      <c r="Y578">
        <v>1.58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119</v>
      </c>
      <c r="AH578">
        <v>2</v>
      </c>
      <c r="AI578">
        <v>36406248</v>
      </c>
      <c r="AJ578">
        <v>597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ROW(Source!A543)</f>
        <v>543</v>
      </c>
      <c r="B579">
        <v>36406268</v>
      </c>
      <c r="C579">
        <v>36406241</v>
      </c>
      <c r="D579">
        <v>29109781</v>
      </c>
      <c r="E579">
        <v>1</v>
      </c>
      <c r="F579">
        <v>1</v>
      </c>
      <c r="G579">
        <v>1</v>
      </c>
      <c r="H579">
        <v>3</v>
      </c>
      <c r="I579" t="s">
        <v>644</v>
      </c>
      <c r="J579" t="s">
        <v>645</v>
      </c>
      <c r="K579" t="s">
        <v>646</v>
      </c>
      <c r="L579">
        <v>1346</v>
      </c>
      <c r="N579">
        <v>1009</v>
      </c>
      <c r="O579" t="s">
        <v>160</v>
      </c>
      <c r="P579" t="s">
        <v>160</v>
      </c>
      <c r="Q579">
        <v>1</v>
      </c>
      <c r="X579">
        <v>9</v>
      </c>
      <c r="Y579">
        <v>11.12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9</v>
      </c>
      <c r="AH579">
        <v>2</v>
      </c>
      <c r="AI579">
        <v>36406249</v>
      </c>
      <c r="AJ579">
        <v>598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ROW(Source!A543)</f>
        <v>543</v>
      </c>
      <c r="B580">
        <v>36406269</v>
      </c>
      <c r="C580">
        <v>36406241</v>
      </c>
      <c r="D580">
        <v>29109782</v>
      </c>
      <c r="E580">
        <v>1</v>
      </c>
      <c r="F580">
        <v>1</v>
      </c>
      <c r="G580">
        <v>1</v>
      </c>
      <c r="H580">
        <v>3</v>
      </c>
      <c r="I580" t="s">
        <v>647</v>
      </c>
      <c r="J580" t="s">
        <v>648</v>
      </c>
      <c r="K580" t="s">
        <v>649</v>
      </c>
      <c r="L580">
        <v>1346</v>
      </c>
      <c r="N580">
        <v>1009</v>
      </c>
      <c r="O580" t="s">
        <v>160</v>
      </c>
      <c r="P580" t="s">
        <v>160</v>
      </c>
      <c r="Q580">
        <v>1</v>
      </c>
      <c r="X580">
        <v>85</v>
      </c>
      <c r="Y580">
        <v>4.3600000000000003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85</v>
      </c>
      <c r="AH580">
        <v>2</v>
      </c>
      <c r="AI580">
        <v>36406250</v>
      </c>
      <c r="AJ580">
        <v>599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ROW(Source!A543)</f>
        <v>543</v>
      </c>
      <c r="B581">
        <v>36406270</v>
      </c>
      <c r="C581">
        <v>36406241</v>
      </c>
      <c r="D581">
        <v>29110699</v>
      </c>
      <c r="E581">
        <v>1</v>
      </c>
      <c r="F581">
        <v>1</v>
      </c>
      <c r="G581">
        <v>1</v>
      </c>
      <c r="H581">
        <v>3</v>
      </c>
      <c r="I581" t="s">
        <v>650</v>
      </c>
      <c r="J581" t="s">
        <v>651</v>
      </c>
      <c r="K581" t="s">
        <v>652</v>
      </c>
      <c r="L581">
        <v>1301</v>
      </c>
      <c r="N581">
        <v>1003</v>
      </c>
      <c r="O581" t="s">
        <v>142</v>
      </c>
      <c r="P581" t="s">
        <v>142</v>
      </c>
      <c r="Q581">
        <v>1</v>
      </c>
      <c r="X581">
        <v>120</v>
      </c>
      <c r="Y581">
        <v>0.17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120</v>
      </c>
      <c r="AH581">
        <v>2</v>
      </c>
      <c r="AI581">
        <v>36406251</v>
      </c>
      <c r="AJ581">
        <v>600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ROW(Source!A543)</f>
        <v>543</v>
      </c>
      <c r="B582">
        <v>36406271</v>
      </c>
      <c r="C582">
        <v>36406241</v>
      </c>
      <c r="D582">
        <v>29110797</v>
      </c>
      <c r="E582">
        <v>1</v>
      </c>
      <c r="F582">
        <v>1</v>
      </c>
      <c r="G582">
        <v>1</v>
      </c>
      <c r="H582">
        <v>3</v>
      </c>
      <c r="I582" t="s">
        <v>653</v>
      </c>
      <c r="J582" t="s">
        <v>654</v>
      </c>
      <c r="K582" t="s">
        <v>655</v>
      </c>
      <c r="L582">
        <v>1301</v>
      </c>
      <c r="N582">
        <v>1003</v>
      </c>
      <c r="O582" t="s">
        <v>142</v>
      </c>
      <c r="P582" t="s">
        <v>142</v>
      </c>
      <c r="Q582">
        <v>1</v>
      </c>
      <c r="X582">
        <v>82</v>
      </c>
      <c r="Y582">
        <v>1.74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82</v>
      </c>
      <c r="AH582">
        <v>2</v>
      </c>
      <c r="AI582">
        <v>36406252</v>
      </c>
      <c r="AJ582">
        <v>601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ROW(Source!A543)</f>
        <v>543</v>
      </c>
      <c r="B583">
        <v>36406272</v>
      </c>
      <c r="C583">
        <v>36406241</v>
      </c>
      <c r="D583">
        <v>29110815</v>
      </c>
      <c r="E583">
        <v>1</v>
      </c>
      <c r="F583">
        <v>1</v>
      </c>
      <c r="G583">
        <v>1</v>
      </c>
      <c r="H583">
        <v>3</v>
      </c>
      <c r="I583" t="s">
        <v>656</v>
      </c>
      <c r="J583" t="s">
        <v>657</v>
      </c>
      <c r="K583" t="s">
        <v>658</v>
      </c>
      <c r="L583">
        <v>1301</v>
      </c>
      <c r="N583">
        <v>1003</v>
      </c>
      <c r="O583" t="s">
        <v>142</v>
      </c>
      <c r="P583" t="s">
        <v>142</v>
      </c>
      <c r="Q583">
        <v>1</v>
      </c>
      <c r="X583">
        <v>116</v>
      </c>
      <c r="Y583">
        <v>0.85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116</v>
      </c>
      <c r="AH583">
        <v>2</v>
      </c>
      <c r="AI583">
        <v>36406253</v>
      </c>
      <c r="AJ583">
        <v>602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ROW(Source!A543)</f>
        <v>543</v>
      </c>
      <c r="B584">
        <v>36406273</v>
      </c>
      <c r="C584">
        <v>36406241</v>
      </c>
      <c r="D584">
        <v>29111455</v>
      </c>
      <c r="E584">
        <v>1</v>
      </c>
      <c r="F584">
        <v>1</v>
      </c>
      <c r="G584">
        <v>1</v>
      </c>
      <c r="H584">
        <v>3</v>
      </c>
      <c r="I584" t="s">
        <v>659</v>
      </c>
      <c r="J584" t="s">
        <v>660</v>
      </c>
      <c r="K584" t="s">
        <v>661</v>
      </c>
      <c r="L584">
        <v>1327</v>
      </c>
      <c r="N584">
        <v>1005</v>
      </c>
      <c r="O584" t="s">
        <v>155</v>
      </c>
      <c r="P584" t="s">
        <v>155</v>
      </c>
      <c r="Q584">
        <v>1</v>
      </c>
      <c r="X584">
        <v>212</v>
      </c>
      <c r="Y584">
        <v>15.06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212</v>
      </c>
      <c r="AH584">
        <v>2</v>
      </c>
      <c r="AI584">
        <v>36406254</v>
      </c>
      <c r="AJ584">
        <v>603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ROW(Source!A543)</f>
        <v>543</v>
      </c>
      <c r="B585">
        <v>36406274</v>
      </c>
      <c r="C585">
        <v>36406241</v>
      </c>
      <c r="D585">
        <v>29114733</v>
      </c>
      <c r="E585">
        <v>1</v>
      </c>
      <c r="F585">
        <v>1</v>
      </c>
      <c r="G585">
        <v>1</v>
      </c>
      <c r="H585">
        <v>3</v>
      </c>
      <c r="I585" t="s">
        <v>662</v>
      </c>
      <c r="J585" t="s">
        <v>663</v>
      </c>
      <c r="K585" t="s">
        <v>664</v>
      </c>
      <c r="L585">
        <v>1354</v>
      </c>
      <c r="N585">
        <v>1010</v>
      </c>
      <c r="O585" t="s">
        <v>237</v>
      </c>
      <c r="P585" t="s">
        <v>237</v>
      </c>
      <c r="Q585">
        <v>1</v>
      </c>
      <c r="X585">
        <v>735</v>
      </c>
      <c r="Y585">
        <v>0.02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735</v>
      </c>
      <c r="AH585">
        <v>2</v>
      </c>
      <c r="AI585">
        <v>36406255</v>
      </c>
      <c r="AJ585">
        <v>604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ROW(Source!A543)</f>
        <v>543</v>
      </c>
      <c r="B586">
        <v>36406275</v>
      </c>
      <c r="C586">
        <v>36406241</v>
      </c>
      <c r="D586">
        <v>29114734</v>
      </c>
      <c r="E586">
        <v>1</v>
      </c>
      <c r="F586">
        <v>1</v>
      </c>
      <c r="G586">
        <v>1</v>
      </c>
      <c r="H586">
        <v>3</v>
      </c>
      <c r="I586" t="s">
        <v>665</v>
      </c>
      <c r="J586" t="s">
        <v>666</v>
      </c>
      <c r="K586" t="s">
        <v>667</v>
      </c>
      <c r="L586">
        <v>1354</v>
      </c>
      <c r="N586">
        <v>1010</v>
      </c>
      <c r="O586" t="s">
        <v>237</v>
      </c>
      <c r="P586" t="s">
        <v>237</v>
      </c>
      <c r="Q586">
        <v>1</v>
      </c>
      <c r="X586">
        <v>1855</v>
      </c>
      <c r="Y586">
        <v>0.03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1855</v>
      </c>
      <c r="AH586">
        <v>2</v>
      </c>
      <c r="AI586">
        <v>36406256</v>
      </c>
      <c r="AJ586">
        <v>605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ROW(Source!A543)</f>
        <v>543</v>
      </c>
      <c r="B587">
        <v>36406276</v>
      </c>
      <c r="C587">
        <v>36406241</v>
      </c>
      <c r="D587">
        <v>29114482</v>
      </c>
      <c r="E587">
        <v>1</v>
      </c>
      <c r="F587">
        <v>1</v>
      </c>
      <c r="G587">
        <v>1</v>
      </c>
      <c r="H587">
        <v>3</v>
      </c>
      <c r="I587" t="s">
        <v>668</v>
      </c>
      <c r="J587" t="s">
        <v>669</v>
      </c>
      <c r="K587" t="s">
        <v>670</v>
      </c>
      <c r="L587">
        <v>1354</v>
      </c>
      <c r="N587">
        <v>1010</v>
      </c>
      <c r="O587" t="s">
        <v>237</v>
      </c>
      <c r="P587" t="s">
        <v>237</v>
      </c>
      <c r="Q587">
        <v>1</v>
      </c>
      <c r="X587">
        <v>153</v>
      </c>
      <c r="Y587">
        <v>7.0000000000000007E-2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153</v>
      </c>
      <c r="AH587">
        <v>2</v>
      </c>
      <c r="AI587">
        <v>36406257</v>
      </c>
      <c r="AJ587">
        <v>606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ROW(Source!A543)</f>
        <v>543</v>
      </c>
      <c r="B588">
        <v>36406277</v>
      </c>
      <c r="C588">
        <v>36406241</v>
      </c>
      <c r="D588">
        <v>29129584</v>
      </c>
      <c r="E588">
        <v>1</v>
      </c>
      <c r="F588">
        <v>1</v>
      </c>
      <c r="G588">
        <v>1</v>
      </c>
      <c r="H588">
        <v>3</v>
      </c>
      <c r="I588" t="s">
        <v>671</v>
      </c>
      <c r="J588" t="s">
        <v>672</v>
      </c>
      <c r="K588" t="s">
        <v>673</v>
      </c>
      <c r="L588">
        <v>1301</v>
      </c>
      <c r="N588">
        <v>1003</v>
      </c>
      <c r="O588" t="s">
        <v>142</v>
      </c>
      <c r="P588" t="s">
        <v>142</v>
      </c>
      <c r="Q588">
        <v>1</v>
      </c>
      <c r="X588">
        <v>88</v>
      </c>
      <c r="Y588">
        <v>7.22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88</v>
      </c>
      <c r="AH588">
        <v>2</v>
      </c>
      <c r="AI588">
        <v>36406258</v>
      </c>
      <c r="AJ588">
        <v>607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ROW(Source!A543)</f>
        <v>543</v>
      </c>
      <c r="B589">
        <v>36406278</v>
      </c>
      <c r="C589">
        <v>36406241</v>
      </c>
      <c r="D589">
        <v>29129619</v>
      </c>
      <c r="E589">
        <v>1</v>
      </c>
      <c r="F589">
        <v>1</v>
      </c>
      <c r="G589">
        <v>1</v>
      </c>
      <c r="H589">
        <v>3</v>
      </c>
      <c r="I589" t="s">
        <v>674</v>
      </c>
      <c r="J589" t="s">
        <v>675</v>
      </c>
      <c r="K589" t="s">
        <v>676</v>
      </c>
      <c r="L589">
        <v>1301</v>
      </c>
      <c r="N589">
        <v>1003</v>
      </c>
      <c r="O589" t="s">
        <v>142</v>
      </c>
      <c r="P589" t="s">
        <v>142</v>
      </c>
      <c r="Q589">
        <v>1</v>
      </c>
      <c r="X589">
        <v>225</v>
      </c>
      <c r="Y589">
        <v>8.44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225</v>
      </c>
      <c r="AH589">
        <v>2</v>
      </c>
      <c r="AI589">
        <v>36406259</v>
      </c>
      <c r="AJ589">
        <v>608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ROW(Source!A543)</f>
        <v>543</v>
      </c>
      <c r="B590">
        <v>36406279</v>
      </c>
      <c r="C590">
        <v>36406241</v>
      </c>
      <c r="D590">
        <v>29129634</v>
      </c>
      <c r="E590">
        <v>1</v>
      </c>
      <c r="F590">
        <v>1</v>
      </c>
      <c r="G590">
        <v>1</v>
      </c>
      <c r="H590">
        <v>3</v>
      </c>
      <c r="I590" t="s">
        <v>677</v>
      </c>
      <c r="J590" t="s">
        <v>678</v>
      </c>
      <c r="K590" t="s">
        <v>679</v>
      </c>
      <c r="L590">
        <v>1301</v>
      </c>
      <c r="N590">
        <v>1003</v>
      </c>
      <c r="O590" t="s">
        <v>142</v>
      </c>
      <c r="P590" t="s">
        <v>142</v>
      </c>
      <c r="Q590">
        <v>1</v>
      </c>
      <c r="X590">
        <v>46</v>
      </c>
      <c r="Y590">
        <v>3.32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46</v>
      </c>
      <c r="AH590">
        <v>2</v>
      </c>
      <c r="AI590">
        <v>36406260</v>
      </c>
      <c r="AJ590">
        <v>609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ROW(Source!A544)</f>
        <v>544</v>
      </c>
      <c r="B591">
        <v>36406288</v>
      </c>
      <c r="C591">
        <v>36406280</v>
      </c>
      <c r="D591">
        <v>18410244</v>
      </c>
      <c r="E591">
        <v>1</v>
      </c>
      <c r="F591">
        <v>1</v>
      </c>
      <c r="G591">
        <v>1</v>
      </c>
      <c r="H591">
        <v>1</v>
      </c>
      <c r="I591" t="s">
        <v>680</v>
      </c>
      <c r="J591" t="s">
        <v>3</v>
      </c>
      <c r="K591" t="s">
        <v>681</v>
      </c>
      <c r="L591">
        <v>1369</v>
      </c>
      <c r="N591">
        <v>1013</v>
      </c>
      <c r="O591" t="s">
        <v>514</v>
      </c>
      <c r="P591" t="s">
        <v>514</v>
      </c>
      <c r="Q591">
        <v>1</v>
      </c>
      <c r="X591">
        <v>55.94</v>
      </c>
      <c r="Y591">
        <v>0</v>
      </c>
      <c r="Z591">
        <v>0</v>
      </c>
      <c r="AA591">
        <v>0</v>
      </c>
      <c r="AB591">
        <v>9.2899999999999991</v>
      </c>
      <c r="AC591">
        <v>0</v>
      </c>
      <c r="AD591">
        <v>1</v>
      </c>
      <c r="AE591">
        <v>1</v>
      </c>
      <c r="AF591" t="s">
        <v>134</v>
      </c>
      <c r="AG591">
        <v>64.330999999999989</v>
      </c>
      <c r="AH591">
        <v>2</v>
      </c>
      <c r="AI591">
        <v>36406281</v>
      </c>
      <c r="AJ591">
        <v>610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ROW(Source!A544)</f>
        <v>544</v>
      </c>
      <c r="B592">
        <v>36406289</v>
      </c>
      <c r="C592">
        <v>36406280</v>
      </c>
      <c r="D592">
        <v>121548</v>
      </c>
      <c r="E592">
        <v>1</v>
      </c>
      <c r="F592">
        <v>1</v>
      </c>
      <c r="G592">
        <v>1</v>
      </c>
      <c r="H592">
        <v>1</v>
      </c>
      <c r="I592" t="s">
        <v>35</v>
      </c>
      <c r="J592" t="s">
        <v>3</v>
      </c>
      <c r="K592" t="s">
        <v>515</v>
      </c>
      <c r="L592">
        <v>608254</v>
      </c>
      <c r="N592">
        <v>1013</v>
      </c>
      <c r="O592" t="s">
        <v>516</v>
      </c>
      <c r="P592" t="s">
        <v>516</v>
      </c>
      <c r="Q592">
        <v>1</v>
      </c>
      <c r="X592">
        <v>0.01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2</v>
      </c>
      <c r="AF592" t="s">
        <v>133</v>
      </c>
      <c r="AG592">
        <v>1.2500000000000001E-2</v>
      </c>
      <c r="AH592">
        <v>2</v>
      </c>
      <c r="AI592">
        <v>36406282</v>
      </c>
      <c r="AJ592">
        <v>611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ROW(Source!A544)</f>
        <v>544</v>
      </c>
      <c r="B593">
        <v>36406290</v>
      </c>
      <c r="C593">
        <v>36406280</v>
      </c>
      <c r="D593">
        <v>29172556</v>
      </c>
      <c r="E593">
        <v>1</v>
      </c>
      <c r="F593">
        <v>1</v>
      </c>
      <c r="G593">
        <v>1</v>
      </c>
      <c r="H593">
        <v>2</v>
      </c>
      <c r="I593" t="s">
        <v>517</v>
      </c>
      <c r="J593" t="s">
        <v>518</v>
      </c>
      <c r="K593" t="s">
        <v>519</v>
      </c>
      <c r="L593">
        <v>1368</v>
      </c>
      <c r="N593">
        <v>1011</v>
      </c>
      <c r="O593" t="s">
        <v>520</v>
      </c>
      <c r="P593" t="s">
        <v>520</v>
      </c>
      <c r="Q593">
        <v>1</v>
      </c>
      <c r="X593">
        <v>0.01</v>
      </c>
      <c r="Y593">
        <v>0</v>
      </c>
      <c r="Z593">
        <v>31.26</v>
      </c>
      <c r="AA593">
        <v>13.5</v>
      </c>
      <c r="AB593">
        <v>0</v>
      </c>
      <c r="AC593">
        <v>0</v>
      </c>
      <c r="AD593">
        <v>1</v>
      </c>
      <c r="AE593">
        <v>0</v>
      </c>
      <c r="AF593" t="s">
        <v>133</v>
      </c>
      <c r="AG593">
        <v>1.2500000000000001E-2</v>
      </c>
      <c r="AH593">
        <v>2</v>
      </c>
      <c r="AI593">
        <v>36406283</v>
      </c>
      <c r="AJ593">
        <v>612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ROW(Source!A544)</f>
        <v>544</v>
      </c>
      <c r="B594">
        <v>36406291</v>
      </c>
      <c r="C594">
        <v>36406280</v>
      </c>
      <c r="D594">
        <v>29174913</v>
      </c>
      <c r="E594">
        <v>1</v>
      </c>
      <c r="F594">
        <v>1</v>
      </c>
      <c r="G594">
        <v>1</v>
      </c>
      <c r="H594">
        <v>2</v>
      </c>
      <c r="I594" t="s">
        <v>531</v>
      </c>
      <c r="J594" t="s">
        <v>532</v>
      </c>
      <c r="K594" t="s">
        <v>533</v>
      </c>
      <c r="L594">
        <v>1368</v>
      </c>
      <c r="N594">
        <v>1011</v>
      </c>
      <c r="O594" t="s">
        <v>520</v>
      </c>
      <c r="P594" t="s">
        <v>520</v>
      </c>
      <c r="Q594">
        <v>1</v>
      </c>
      <c r="X594">
        <v>0.01</v>
      </c>
      <c r="Y594">
        <v>0</v>
      </c>
      <c r="Z594">
        <v>87.17</v>
      </c>
      <c r="AA594">
        <v>11.6</v>
      </c>
      <c r="AB594">
        <v>0</v>
      </c>
      <c r="AC594">
        <v>0</v>
      </c>
      <c r="AD594">
        <v>1</v>
      </c>
      <c r="AE594">
        <v>0</v>
      </c>
      <c r="AF594" t="s">
        <v>133</v>
      </c>
      <c r="AG594">
        <v>1.2500000000000001E-2</v>
      </c>
      <c r="AH594">
        <v>2</v>
      </c>
      <c r="AI594">
        <v>36406284</v>
      </c>
      <c r="AJ594">
        <v>613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ROW(Source!A544)</f>
        <v>544</v>
      </c>
      <c r="B595">
        <v>36406292</v>
      </c>
      <c r="C595">
        <v>36406280</v>
      </c>
      <c r="D595">
        <v>29109386</v>
      </c>
      <c r="E595">
        <v>1</v>
      </c>
      <c r="F595">
        <v>1</v>
      </c>
      <c r="G595">
        <v>1</v>
      </c>
      <c r="H595">
        <v>3</v>
      </c>
      <c r="I595" t="s">
        <v>682</v>
      </c>
      <c r="J595" t="s">
        <v>683</v>
      </c>
      <c r="K595" t="s">
        <v>684</v>
      </c>
      <c r="L595">
        <v>1348</v>
      </c>
      <c r="N595">
        <v>1009</v>
      </c>
      <c r="O595" t="s">
        <v>30</v>
      </c>
      <c r="P595" t="s">
        <v>30</v>
      </c>
      <c r="Q595">
        <v>1000</v>
      </c>
      <c r="X595">
        <v>3.4099999999999998E-2</v>
      </c>
      <c r="Y595">
        <v>11300.01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3.4099999999999998E-2</v>
      </c>
      <c r="AH595">
        <v>2</v>
      </c>
      <c r="AI595">
        <v>36406285</v>
      </c>
      <c r="AJ595">
        <v>614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ROW(Source!A544)</f>
        <v>544</v>
      </c>
      <c r="B596">
        <v>36406293</v>
      </c>
      <c r="C596">
        <v>36406280</v>
      </c>
      <c r="D596">
        <v>29107800</v>
      </c>
      <c r="E596">
        <v>1</v>
      </c>
      <c r="F596">
        <v>1</v>
      </c>
      <c r="G596">
        <v>1</v>
      </c>
      <c r="H596">
        <v>3</v>
      </c>
      <c r="I596" t="s">
        <v>545</v>
      </c>
      <c r="J596" t="s">
        <v>546</v>
      </c>
      <c r="K596" t="s">
        <v>547</v>
      </c>
      <c r="L596">
        <v>1346</v>
      </c>
      <c r="N596">
        <v>1009</v>
      </c>
      <c r="O596" t="s">
        <v>160</v>
      </c>
      <c r="P596" t="s">
        <v>160</v>
      </c>
      <c r="Q596">
        <v>1</v>
      </c>
      <c r="X596">
        <v>0.01</v>
      </c>
      <c r="Y596">
        <v>1.81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0.01</v>
      </c>
      <c r="AH596">
        <v>2</v>
      </c>
      <c r="AI596">
        <v>36406286</v>
      </c>
      <c r="AJ596">
        <v>615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ROW(Source!A544)</f>
        <v>544</v>
      </c>
      <c r="B597">
        <v>36406294</v>
      </c>
      <c r="C597">
        <v>36406280</v>
      </c>
      <c r="D597">
        <v>29109603</v>
      </c>
      <c r="E597">
        <v>1</v>
      </c>
      <c r="F597">
        <v>1</v>
      </c>
      <c r="G597">
        <v>1</v>
      </c>
      <c r="H597">
        <v>3</v>
      </c>
      <c r="I597" t="s">
        <v>685</v>
      </c>
      <c r="J597" t="s">
        <v>686</v>
      </c>
      <c r="K597" t="s">
        <v>687</v>
      </c>
      <c r="L597">
        <v>1327</v>
      </c>
      <c r="N597">
        <v>1005</v>
      </c>
      <c r="O597" t="s">
        <v>155</v>
      </c>
      <c r="P597" t="s">
        <v>155</v>
      </c>
      <c r="Q597">
        <v>1</v>
      </c>
      <c r="X597">
        <v>112</v>
      </c>
      <c r="Y597">
        <v>55.16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112</v>
      </c>
      <c r="AH597">
        <v>2</v>
      </c>
      <c r="AI597">
        <v>36406287</v>
      </c>
      <c r="AJ597">
        <v>616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ROW(Source!A545)</f>
        <v>545</v>
      </c>
      <c r="B598">
        <v>36406308</v>
      </c>
      <c r="C598">
        <v>36406295</v>
      </c>
      <c r="D598">
        <v>29364679</v>
      </c>
      <c r="E598">
        <v>1</v>
      </c>
      <c r="F598">
        <v>1</v>
      </c>
      <c r="G598">
        <v>1</v>
      </c>
      <c r="H598">
        <v>1</v>
      </c>
      <c r="I598" t="s">
        <v>688</v>
      </c>
      <c r="J598" t="s">
        <v>3</v>
      </c>
      <c r="K598" t="s">
        <v>689</v>
      </c>
      <c r="L598">
        <v>1369</v>
      </c>
      <c r="N598">
        <v>1013</v>
      </c>
      <c r="O598" t="s">
        <v>514</v>
      </c>
      <c r="P598" t="s">
        <v>514</v>
      </c>
      <c r="Q598">
        <v>1</v>
      </c>
      <c r="X598">
        <v>30.48</v>
      </c>
      <c r="Y598">
        <v>0</v>
      </c>
      <c r="Z598">
        <v>0</v>
      </c>
      <c r="AA598">
        <v>0</v>
      </c>
      <c r="AB598">
        <v>316.85000000000002</v>
      </c>
      <c r="AC598">
        <v>0</v>
      </c>
      <c r="AD598">
        <v>1</v>
      </c>
      <c r="AE598">
        <v>1</v>
      </c>
      <c r="AF598" t="s">
        <v>3</v>
      </c>
      <c r="AG598">
        <v>30.48</v>
      </c>
      <c r="AH598">
        <v>2</v>
      </c>
      <c r="AI598">
        <v>36406296</v>
      </c>
      <c r="AJ598">
        <v>617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ROW(Source!A545)</f>
        <v>545</v>
      </c>
      <c r="B599">
        <v>36406309</v>
      </c>
      <c r="C599">
        <v>36406295</v>
      </c>
      <c r="D599">
        <v>121548</v>
      </c>
      <c r="E599">
        <v>1</v>
      </c>
      <c r="F599">
        <v>1</v>
      </c>
      <c r="G599">
        <v>1</v>
      </c>
      <c r="H599">
        <v>1</v>
      </c>
      <c r="I599" t="s">
        <v>35</v>
      </c>
      <c r="J599" t="s">
        <v>3</v>
      </c>
      <c r="K599" t="s">
        <v>515</v>
      </c>
      <c r="L599">
        <v>608254</v>
      </c>
      <c r="N599">
        <v>1013</v>
      </c>
      <c r="O599" t="s">
        <v>516</v>
      </c>
      <c r="P599" t="s">
        <v>516</v>
      </c>
      <c r="Q599">
        <v>1</v>
      </c>
      <c r="X599">
        <v>0.03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2</v>
      </c>
      <c r="AF599" t="s">
        <v>3</v>
      </c>
      <c r="AG599">
        <v>0.03</v>
      </c>
      <c r="AH599">
        <v>2</v>
      </c>
      <c r="AI599">
        <v>36406297</v>
      </c>
      <c r="AJ599">
        <v>618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ROW(Source!A545)</f>
        <v>545</v>
      </c>
      <c r="B600">
        <v>36406310</v>
      </c>
      <c r="C600">
        <v>36406295</v>
      </c>
      <c r="D600">
        <v>29172362</v>
      </c>
      <c r="E600">
        <v>1</v>
      </c>
      <c r="F600">
        <v>1</v>
      </c>
      <c r="G600">
        <v>1</v>
      </c>
      <c r="H600">
        <v>2</v>
      </c>
      <c r="I600" t="s">
        <v>690</v>
      </c>
      <c r="J600" t="s">
        <v>691</v>
      </c>
      <c r="K600" t="s">
        <v>692</v>
      </c>
      <c r="L600">
        <v>1368</v>
      </c>
      <c r="N600">
        <v>1011</v>
      </c>
      <c r="O600" t="s">
        <v>520</v>
      </c>
      <c r="P600" t="s">
        <v>520</v>
      </c>
      <c r="Q600">
        <v>1</v>
      </c>
      <c r="X600">
        <v>0.03</v>
      </c>
      <c r="Y600">
        <v>0</v>
      </c>
      <c r="Z600">
        <v>134.65</v>
      </c>
      <c r="AA600">
        <v>13.5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0.03</v>
      </c>
      <c r="AH600">
        <v>2</v>
      </c>
      <c r="AI600">
        <v>36406298</v>
      </c>
      <c r="AJ600">
        <v>619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ROW(Source!A545)</f>
        <v>545</v>
      </c>
      <c r="B601">
        <v>36406311</v>
      </c>
      <c r="C601">
        <v>36406295</v>
      </c>
      <c r="D601">
        <v>29174913</v>
      </c>
      <c r="E601">
        <v>1</v>
      </c>
      <c r="F601">
        <v>1</v>
      </c>
      <c r="G601">
        <v>1</v>
      </c>
      <c r="H601">
        <v>2</v>
      </c>
      <c r="I601" t="s">
        <v>531</v>
      </c>
      <c r="J601" t="s">
        <v>532</v>
      </c>
      <c r="K601" t="s">
        <v>533</v>
      </c>
      <c r="L601">
        <v>1368</v>
      </c>
      <c r="N601">
        <v>1011</v>
      </c>
      <c r="O601" t="s">
        <v>520</v>
      </c>
      <c r="P601" t="s">
        <v>520</v>
      </c>
      <c r="Q601">
        <v>1</v>
      </c>
      <c r="X601">
        <v>0.02</v>
      </c>
      <c r="Y601">
        <v>0</v>
      </c>
      <c r="Z601">
        <v>87.17</v>
      </c>
      <c r="AA601">
        <v>11.6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0.02</v>
      </c>
      <c r="AH601">
        <v>2</v>
      </c>
      <c r="AI601">
        <v>36406299</v>
      </c>
      <c r="AJ601">
        <v>620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ROW(Source!A545)</f>
        <v>545</v>
      </c>
      <c r="B602">
        <v>36406312</v>
      </c>
      <c r="C602">
        <v>36406295</v>
      </c>
      <c r="D602">
        <v>29114246</v>
      </c>
      <c r="E602">
        <v>1</v>
      </c>
      <c r="F602">
        <v>1</v>
      </c>
      <c r="G602">
        <v>1</v>
      </c>
      <c r="H602">
        <v>3</v>
      </c>
      <c r="I602" t="s">
        <v>693</v>
      </c>
      <c r="J602" t="s">
        <v>694</v>
      </c>
      <c r="K602" t="s">
        <v>695</v>
      </c>
      <c r="L602">
        <v>1346</v>
      </c>
      <c r="N602">
        <v>1009</v>
      </c>
      <c r="O602" t="s">
        <v>160</v>
      </c>
      <c r="P602" t="s">
        <v>160</v>
      </c>
      <c r="Q602">
        <v>1</v>
      </c>
      <c r="X602">
        <v>1.5</v>
      </c>
      <c r="Y602">
        <v>9.0399999999999991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1.5</v>
      </c>
      <c r="AH602">
        <v>2</v>
      </c>
      <c r="AI602">
        <v>36406300</v>
      </c>
      <c r="AJ602">
        <v>621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ROW(Source!A545)</f>
        <v>545</v>
      </c>
      <c r="B603">
        <v>36406313</v>
      </c>
      <c r="C603">
        <v>36406295</v>
      </c>
      <c r="D603">
        <v>29110838</v>
      </c>
      <c r="E603">
        <v>1</v>
      </c>
      <c r="F603">
        <v>1</v>
      </c>
      <c r="G603">
        <v>1</v>
      </c>
      <c r="H603">
        <v>3</v>
      </c>
      <c r="I603" t="s">
        <v>696</v>
      </c>
      <c r="J603" t="s">
        <v>697</v>
      </c>
      <c r="K603" t="s">
        <v>698</v>
      </c>
      <c r="L603">
        <v>1346</v>
      </c>
      <c r="N603">
        <v>1009</v>
      </c>
      <c r="O603" t="s">
        <v>160</v>
      </c>
      <c r="P603" t="s">
        <v>160</v>
      </c>
      <c r="Q603">
        <v>1</v>
      </c>
      <c r="X603">
        <v>0.42</v>
      </c>
      <c r="Y603">
        <v>30.5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0.42</v>
      </c>
      <c r="AH603">
        <v>2</v>
      </c>
      <c r="AI603">
        <v>36406301</v>
      </c>
      <c r="AJ603">
        <v>622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ROW(Source!A545)</f>
        <v>545</v>
      </c>
      <c r="B604">
        <v>36406314</v>
      </c>
      <c r="C604">
        <v>36406295</v>
      </c>
      <c r="D604">
        <v>29149204</v>
      </c>
      <c r="E604">
        <v>1</v>
      </c>
      <c r="F604">
        <v>1</v>
      </c>
      <c r="G604">
        <v>1</v>
      </c>
      <c r="H604">
        <v>3</v>
      </c>
      <c r="I604" t="s">
        <v>699</v>
      </c>
      <c r="J604" t="s">
        <v>700</v>
      </c>
      <c r="K604" t="s">
        <v>701</v>
      </c>
      <c r="L604">
        <v>1348</v>
      </c>
      <c r="N604">
        <v>1009</v>
      </c>
      <c r="O604" t="s">
        <v>30</v>
      </c>
      <c r="P604" t="s">
        <v>30</v>
      </c>
      <c r="Q604">
        <v>1000</v>
      </c>
      <c r="X604">
        <v>3.15E-3</v>
      </c>
      <c r="Y604">
        <v>729.98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3.15E-3</v>
      </c>
      <c r="AH604">
        <v>2</v>
      </c>
      <c r="AI604">
        <v>36406302</v>
      </c>
      <c r="AJ604">
        <v>623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ROW(Source!A545)</f>
        <v>545</v>
      </c>
      <c r="B605">
        <v>36406315</v>
      </c>
      <c r="C605">
        <v>36406295</v>
      </c>
      <c r="D605">
        <v>29170678</v>
      </c>
      <c r="E605">
        <v>1</v>
      </c>
      <c r="F605">
        <v>1</v>
      </c>
      <c r="G605">
        <v>1</v>
      </c>
      <c r="H605">
        <v>3</v>
      </c>
      <c r="I605" t="s">
        <v>702</v>
      </c>
      <c r="J605" t="s">
        <v>703</v>
      </c>
      <c r="K605" t="s">
        <v>704</v>
      </c>
      <c r="L605">
        <v>1354</v>
      </c>
      <c r="N605">
        <v>1010</v>
      </c>
      <c r="O605" t="s">
        <v>237</v>
      </c>
      <c r="P605" t="s">
        <v>237</v>
      </c>
      <c r="Q605">
        <v>1</v>
      </c>
      <c r="X605">
        <v>102</v>
      </c>
      <c r="Y605">
        <v>0.28000000000000003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102</v>
      </c>
      <c r="AH605">
        <v>2</v>
      </c>
      <c r="AI605">
        <v>36406303</v>
      </c>
      <c r="AJ605">
        <v>626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ROW(Source!A545)</f>
        <v>545</v>
      </c>
      <c r="B606">
        <v>36406316</v>
      </c>
      <c r="C606">
        <v>36406295</v>
      </c>
      <c r="D606">
        <v>29171808</v>
      </c>
      <c r="E606">
        <v>1</v>
      </c>
      <c r="F606">
        <v>1</v>
      </c>
      <c r="G606">
        <v>1</v>
      </c>
      <c r="H606">
        <v>3</v>
      </c>
      <c r="I606" t="s">
        <v>705</v>
      </c>
      <c r="J606" t="s">
        <v>706</v>
      </c>
      <c r="K606" t="s">
        <v>707</v>
      </c>
      <c r="L606">
        <v>1374</v>
      </c>
      <c r="N606">
        <v>1013</v>
      </c>
      <c r="O606" t="s">
        <v>708</v>
      </c>
      <c r="P606" t="s">
        <v>708</v>
      </c>
      <c r="Q606">
        <v>1</v>
      </c>
      <c r="X606">
        <v>6.05</v>
      </c>
      <c r="Y606">
        <v>1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6.05</v>
      </c>
      <c r="AH606">
        <v>2</v>
      </c>
      <c r="AI606">
        <v>36406304</v>
      </c>
      <c r="AJ606">
        <v>627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ROW(Source!A548)</f>
        <v>548</v>
      </c>
      <c r="B607">
        <v>36406330</v>
      </c>
      <c r="C607">
        <v>36406320</v>
      </c>
      <c r="D607">
        <v>29364679</v>
      </c>
      <c r="E607">
        <v>1</v>
      </c>
      <c r="F607">
        <v>1</v>
      </c>
      <c r="G607">
        <v>1</v>
      </c>
      <c r="H607">
        <v>1</v>
      </c>
      <c r="I607" t="s">
        <v>688</v>
      </c>
      <c r="J607" t="s">
        <v>3</v>
      </c>
      <c r="K607" t="s">
        <v>689</v>
      </c>
      <c r="L607">
        <v>1369</v>
      </c>
      <c r="N607">
        <v>1013</v>
      </c>
      <c r="O607" t="s">
        <v>514</v>
      </c>
      <c r="P607" t="s">
        <v>514</v>
      </c>
      <c r="Q607">
        <v>1</v>
      </c>
      <c r="X607">
        <v>26.24</v>
      </c>
      <c r="Y607">
        <v>0</v>
      </c>
      <c r="Z607">
        <v>0</v>
      </c>
      <c r="AA607">
        <v>0</v>
      </c>
      <c r="AB607">
        <v>316.85000000000002</v>
      </c>
      <c r="AC607">
        <v>0</v>
      </c>
      <c r="AD607">
        <v>1</v>
      </c>
      <c r="AE607">
        <v>1</v>
      </c>
      <c r="AF607" t="s">
        <v>3</v>
      </c>
      <c r="AG607">
        <v>26.24</v>
      </c>
      <c r="AH607">
        <v>2</v>
      </c>
      <c r="AI607">
        <v>36406321</v>
      </c>
      <c r="AJ607">
        <v>628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ROW(Source!A548)</f>
        <v>548</v>
      </c>
      <c r="B608">
        <v>36406331</v>
      </c>
      <c r="C608">
        <v>36406320</v>
      </c>
      <c r="D608">
        <v>121548</v>
      </c>
      <c r="E608">
        <v>1</v>
      </c>
      <c r="F608">
        <v>1</v>
      </c>
      <c r="G608">
        <v>1</v>
      </c>
      <c r="H608">
        <v>1</v>
      </c>
      <c r="I608" t="s">
        <v>35</v>
      </c>
      <c r="J608" t="s">
        <v>3</v>
      </c>
      <c r="K608" t="s">
        <v>515</v>
      </c>
      <c r="L608">
        <v>608254</v>
      </c>
      <c r="N608">
        <v>1013</v>
      </c>
      <c r="O608" t="s">
        <v>516</v>
      </c>
      <c r="P608" t="s">
        <v>516</v>
      </c>
      <c r="Q608">
        <v>1</v>
      </c>
      <c r="X608">
        <v>0.03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2</v>
      </c>
      <c r="AF608" t="s">
        <v>3</v>
      </c>
      <c r="AG608">
        <v>0.03</v>
      </c>
      <c r="AH608">
        <v>2</v>
      </c>
      <c r="AI608">
        <v>36406322</v>
      </c>
      <c r="AJ608">
        <v>629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ROW(Source!A548)</f>
        <v>548</v>
      </c>
      <c r="B609">
        <v>36406332</v>
      </c>
      <c r="C609">
        <v>36406320</v>
      </c>
      <c r="D609">
        <v>29172362</v>
      </c>
      <c r="E609">
        <v>1</v>
      </c>
      <c r="F609">
        <v>1</v>
      </c>
      <c r="G609">
        <v>1</v>
      </c>
      <c r="H609">
        <v>2</v>
      </c>
      <c r="I609" t="s">
        <v>690</v>
      </c>
      <c r="J609" t="s">
        <v>691</v>
      </c>
      <c r="K609" t="s">
        <v>692</v>
      </c>
      <c r="L609">
        <v>1368</v>
      </c>
      <c r="N609">
        <v>1011</v>
      </c>
      <c r="O609" t="s">
        <v>520</v>
      </c>
      <c r="P609" t="s">
        <v>520</v>
      </c>
      <c r="Q609">
        <v>1</v>
      </c>
      <c r="X609">
        <v>0.03</v>
      </c>
      <c r="Y609">
        <v>0</v>
      </c>
      <c r="Z609">
        <v>134.65</v>
      </c>
      <c r="AA609">
        <v>13.5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0.03</v>
      </c>
      <c r="AH609">
        <v>2</v>
      </c>
      <c r="AI609">
        <v>36406323</v>
      </c>
      <c r="AJ609">
        <v>630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ROW(Source!A548)</f>
        <v>548</v>
      </c>
      <c r="B610">
        <v>36406333</v>
      </c>
      <c r="C610">
        <v>36406320</v>
      </c>
      <c r="D610">
        <v>29174913</v>
      </c>
      <c r="E610">
        <v>1</v>
      </c>
      <c r="F610">
        <v>1</v>
      </c>
      <c r="G610">
        <v>1</v>
      </c>
      <c r="H610">
        <v>2</v>
      </c>
      <c r="I610" t="s">
        <v>531</v>
      </c>
      <c r="J610" t="s">
        <v>532</v>
      </c>
      <c r="K610" t="s">
        <v>533</v>
      </c>
      <c r="L610">
        <v>1368</v>
      </c>
      <c r="N610">
        <v>1011</v>
      </c>
      <c r="O610" t="s">
        <v>520</v>
      </c>
      <c r="P610" t="s">
        <v>520</v>
      </c>
      <c r="Q610">
        <v>1</v>
      </c>
      <c r="X610">
        <v>0.02</v>
      </c>
      <c r="Y610">
        <v>0</v>
      </c>
      <c r="Z610">
        <v>87.17</v>
      </c>
      <c r="AA610">
        <v>11.6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0.02</v>
      </c>
      <c r="AH610">
        <v>2</v>
      </c>
      <c r="AI610">
        <v>36406324</v>
      </c>
      <c r="AJ610">
        <v>631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ROW(Source!A548)</f>
        <v>548</v>
      </c>
      <c r="B611">
        <v>36406334</v>
      </c>
      <c r="C611">
        <v>36406320</v>
      </c>
      <c r="D611">
        <v>29149204</v>
      </c>
      <c r="E611">
        <v>1</v>
      </c>
      <c r="F611">
        <v>1</v>
      </c>
      <c r="G611">
        <v>1</v>
      </c>
      <c r="H611">
        <v>3</v>
      </c>
      <c r="I611" t="s">
        <v>699</v>
      </c>
      <c r="J611" t="s">
        <v>700</v>
      </c>
      <c r="K611" t="s">
        <v>701</v>
      </c>
      <c r="L611">
        <v>1348</v>
      </c>
      <c r="N611">
        <v>1009</v>
      </c>
      <c r="O611" t="s">
        <v>30</v>
      </c>
      <c r="P611" t="s">
        <v>30</v>
      </c>
      <c r="Q611">
        <v>1000</v>
      </c>
      <c r="X611">
        <v>3.15E-3</v>
      </c>
      <c r="Y611">
        <v>729.98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3.15E-3</v>
      </c>
      <c r="AH611">
        <v>2</v>
      </c>
      <c r="AI611">
        <v>36406325</v>
      </c>
      <c r="AJ611">
        <v>632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ROW(Source!A548)</f>
        <v>548</v>
      </c>
      <c r="B612">
        <v>36406335</v>
      </c>
      <c r="C612">
        <v>36406320</v>
      </c>
      <c r="D612">
        <v>29170678</v>
      </c>
      <c r="E612">
        <v>1</v>
      </c>
      <c r="F612">
        <v>1</v>
      </c>
      <c r="G612">
        <v>1</v>
      </c>
      <c r="H612">
        <v>3</v>
      </c>
      <c r="I612" t="s">
        <v>702</v>
      </c>
      <c r="J612" t="s">
        <v>703</v>
      </c>
      <c r="K612" t="s">
        <v>704</v>
      </c>
      <c r="L612">
        <v>1354</v>
      </c>
      <c r="N612">
        <v>1010</v>
      </c>
      <c r="O612" t="s">
        <v>237</v>
      </c>
      <c r="P612" t="s">
        <v>237</v>
      </c>
      <c r="Q612">
        <v>1</v>
      </c>
      <c r="X612">
        <v>102</v>
      </c>
      <c r="Y612">
        <v>0.28000000000000003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102</v>
      </c>
      <c r="AH612">
        <v>2</v>
      </c>
      <c r="AI612">
        <v>36406326</v>
      </c>
      <c r="AJ612">
        <v>634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ROW(Source!A548)</f>
        <v>548</v>
      </c>
      <c r="B613">
        <v>36406336</v>
      </c>
      <c r="C613">
        <v>36406320</v>
      </c>
      <c r="D613">
        <v>29171808</v>
      </c>
      <c r="E613">
        <v>1</v>
      </c>
      <c r="F613">
        <v>1</v>
      </c>
      <c r="G613">
        <v>1</v>
      </c>
      <c r="H613">
        <v>3</v>
      </c>
      <c r="I613" t="s">
        <v>705</v>
      </c>
      <c r="J613" t="s">
        <v>706</v>
      </c>
      <c r="K613" t="s">
        <v>707</v>
      </c>
      <c r="L613">
        <v>1374</v>
      </c>
      <c r="N613">
        <v>1013</v>
      </c>
      <c r="O613" t="s">
        <v>708</v>
      </c>
      <c r="P613" t="s">
        <v>708</v>
      </c>
      <c r="Q613">
        <v>1</v>
      </c>
      <c r="X613">
        <v>5.21</v>
      </c>
      <c r="Y613">
        <v>1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5.21</v>
      </c>
      <c r="AH613">
        <v>2</v>
      </c>
      <c r="AI613">
        <v>36406327</v>
      </c>
      <c r="AJ613">
        <v>636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ROW(Source!A551)</f>
        <v>551</v>
      </c>
      <c r="B614">
        <v>36406360</v>
      </c>
      <c r="C614">
        <v>36406339</v>
      </c>
      <c r="D614">
        <v>18409850</v>
      </c>
      <c r="E614">
        <v>1</v>
      </c>
      <c r="F614">
        <v>1</v>
      </c>
      <c r="G614">
        <v>1</v>
      </c>
      <c r="H614">
        <v>1</v>
      </c>
      <c r="I614" t="s">
        <v>627</v>
      </c>
      <c r="J614" t="s">
        <v>3</v>
      </c>
      <c r="K614" t="s">
        <v>628</v>
      </c>
      <c r="L614">
        <v>1369</v>
      </c>
      <c r="N614">
        <v>1013</v>
      </c>
      <c r="O614" t="s">
        <v>514</v>
      </c>
      <c r="P614" t="s">
        <v>514</v>
      </c>
      <c r="Q614">
        <v>1</v>
      </c>
      <c r="X614">
        <v>97</v>
      </c>
      <c r="Y614">
        <v>0</v>
      </c>
      <c r="Z614">
        <v>0</v>
      </c>
      <c r="AA614">
        <v>0</v>
      </c>
      <c r="AB614">
        <v>289.7</v>
      </c>
      <c r="AC614">
        <v>0</v>
      </c>
      <c r="AD614">
        <v>1</v>
      </c>
      <c r="AE614">
        <v>1</v>
      </c>
      <c r="AF614" t="s">
        <v>134</v>
      </c>
      <c r="AG614">
        <v>111.55</v>
      </c>
      <c r="AH614">
        <v>2</v>
      </c>
      <c r="AI614">
        <v>36406340</v>
      </c>
      <c r="AJ614">
        <v>637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ROW(Source!A551)</f>
        <v>551</v>
      </c>
      <c r="B615">
        <v>36406361</v>
      </c>
      <c r="C615">
        <v>36406339</v>
      </c>
      <c r="D615">
        <v>29173472</v>
      </c>
      <c r="E615">
        <v>1</v>
      </c>
      <c r="F615">
        <v>1</v>
      </c>
      <c r="G615">
        <v>1</v>
      </c>
      <c r="H615">
        <v>2</v>
      </c>
      <c r="I615" t="s">
        <v>577</v>
      </c>
      <c r="J615" t="s">
        <v>578</v>
      </c>
      <c r="K615" t="s">
        <v>579</v>
      </c>
      <c r="L615">
        <v>1368</v>
      </c>
      <c r="N615">
        <v>1011</v>
      </c>
      <c r="O615" t="s">
        <v>520</v>
      </c>
      <c r="P615" t="s">
        <v>520</v>
      </c>
      <c r="Q615">
        <v>1</v>
      </c>
      <c r="X615">
        <v>2.2000000000000002</v>
      </c>
      <c r="Y615">
        <v>0</v>
      </c>
      <c r="Z615">
        <v>3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133</v>
      </c>
      <c r="AG615">
        <v>2.75</v>
      </c>
      <c r="AH615">
        <v>2</v>
      </c>
      <c r="AI615">
        <v>36406341</v>
      </c>
      <c r="AJ615">
        <v>638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ROW(Source!A551)</f>
        <v>551</v>
      </c>
      <c r="B616">
        <v>36406362</v>
      </c>
      <c r="C616">
        <v>36406339</v>
      </c>
      <c r="D616">
        <v>29174538</v>
      </c>
      <c r="E616">
        <v>1</v>
      </c>
      <c r="F616">
        <v>1</v>
      </c>
      <c r="G616">
        <v>1</v>
      </c>
      <c r="H616">
        <v>2</v>
      </c>
      <c r="I616" t="s">
        <v>629</v>
      </c>
      <c r="J616" t="s">
        <v>630</v>
      </c>
      <c r="K616" t="s">
        <v>631</v>
      </c>
      <c r="L616">
        <v>1368</v>
      </c>
      <c r="N616">
        <v>1011</v>
      </c>
      <c r="O616" t="s">
        <v>520</v>
      </c>
      <c r="P616" t="s">
        <v>520</v>
      </c>
      <c r="Q616">
        <v>1</v>
      </c>
      <c r="X616">
        <v>0.32</v>
      </c>
      <c r="Y616">
        <v>0</v>
      </c>
      <c r="Z616">
        <v>33.590000000000003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133</v>
      </c>
      <c r="AG616">
        <v>0.4</v>
      </c>
      <c r="AH616">
        <v>2</v>
      </c>
      <c r="AI616">
        <v>36406342</v>
      </c>
      <c r="AJ616">
        <v>639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ROW(Source!A551)</f>
        <v>551</v>
      </c>
      <c r="B617">
        <v>36406363</v>
      </c>
      <c r="C617">
        <v>36406339</v>
      </c>
      <c r="D617">
        <v>29174580</v>
      </c>
      <c r="E617">
        <v>1</v>
      </c>
      <c r="F617">
        <v>1</v>
      </c>
      <c r="G617">
        <v>1</v>
      </c>
      <c r="H617">
        <v>2</v>
      </c>
      <c r="I617" t="s">
        <v>632</v>
      </c>
      <c r="J617" t="s">
        <v>633</v>
      </c>
      <c r="K617" t="s">
        <v>634</v>
      </c>
      <c r="L617">
        <v>1368</v>
      </c>
      <c r="N617">
        <v>1011</v>
      </c>
      <c r="O617" t="s">
        <v>520</v>
      </c>
      <c r="P617" t="s">
        <v>520</v>
      </c>
      <c r="Q617">
        <v>1</v>
      </c>
      <c r="X617">
        <v>1.3</v>
      </c>
      <c r="Y617">
        <v>0</v>
      </c>
      <c r="Z617">
        <v>2.08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133</v>
      </c>
      <c r="AG617">
        <v>1.625</v>
      </c>
      <c r="AH617">
        <v>2</v>
      </c>
      <c r="AI617">
        <v>36406343</v>
      </c>
      <c r="AJ617">
        <v>640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ROW(Source!A551)</f>
        <v>551</v>
      </c>
      <c r="B618">
        <v>36406364</v>
      </c>
      <c r="C618">
        <v>36406339</v>
      </c>
      <c r="D618">
        <v>29109354</v>
      </c>
      <c r="E618">
        <v>1</v>
      </c>
      <c r="F618">
        <v>1</v>
      </c>
      <c r="G618">
        <v>1</v>
      </c>
      <c r="H618">
        <v>3</v>
      </c>
      <c r="I618" t="s">
        <v>638</v>
      </c>
      <c r="J618" t="s">
        <v>639</v>
      </c>
      <c r="K618" t="s">
        <v>640</v>
      </c>
      <c r="L618">
        <v>1346</v>
      </c>
      <c r="N618">
        <v>1009</v>
      </c>
      <c r="O618" t="s">
        <v>160</v>
      </c>
      <c r="P618" t="s">
        <v>160</v>
      </c>
      <c r="Q618">
        <v>1</v>
      </c>
      <c r="X618">
        <v>10</v>
      </c>
      <c r="Y618">
        <v>46.72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10</v>
      </c>
      <c r="AH618">
        <v>2</v>
      </c>
      <c r="AI618">
        <v>36406344</v>
      </c>
      <c r="AJ618">
        <v>641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ROW(Source!A551)</f>
        <v>551</v>
      </c>
      <c r="B619">
        <v>36406365</v>
      </c>
      <c r="C619">
        <v>36406339</v>
      </c>
      <c r="D619">
        <v>29109781</v>
      </c>
      <c r="E619">
        <v>1</v>
      </c>
      <c r="F619">
        <v>1</v>
      </c>
      <c r="G619">
        <v>1</v>
      </c>
      <c r="H619">
        <v>3</v>
      </c>
      <c r="I619" t="s">
        <v>644</v>
      </c>
      <c r="J619" t="s">
        <v>645</v>
      </c>
      <c r="K619" t="s">
        <v>646</v>
      </c>
      <c r="L619">
        <v>1346</v>
      </c>
      <c r="N619">
        <v>1009</v>
      </c>
      <c r="O619" t="s">
        <v>160</v>
      </c>
      <c r="P619" t="s">
        <v>160</v>
      </c>
      <c r="Q619">
        <v>1</v>
      </c>
      <c r="X619">
        <v>4</v>
      </c>
      <c r="Y619">
        <v>11.12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4</v>
      </c>
      <c r="AH619">
        <v>2</v>
      </c>
      <c r="AI619">
        <v>36406345</v>
      </c>
      <c r="AJ619">
        <v>642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ROW(Source!A551)</f>
        <v>551</v>
      </c>
      <c r="B620">
        <v>36406366</v>
      </c>
      <c r="C620">
        <v>36406339</v>
      </c>
      <c r="D620">
        <v>29109782</v>
      </c>
      <c r="E620">
        <v>1</v>
      </c>
      <c r="F620">
        <v>1</v>
      </c>
      <c r="G620">
        <v>1</v>
      </c>
      <c r="H620">
        <v>3</v>
      </c>
      <c r="I620" t="s">
        <v>647</v>
      </c>
      <c r="J620" t="s">
        <v>648</v>
      </c>
      <c r="K620" t="s">
        <v>649</v>
      </c>
      <c r="L620">
        <v>1346</v>
      </c>
      <c r="N620">
        <v>1009</v>
      </c>
      <c r="O620" t="s">
        <v>160</v>
      </c>
      <c r="P620" t="s">
        <v>160</v>
      </c>
      <c r="Q620">
        <v>1</v>
      </c>
      <c r="X620">
        <v>42</v>
      </c>
      <c r="Y620">
        <v>4.3600000000000003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42</v>
      </c>
      <c r="AH620">
        <v>2</v>
      </c>
      <c r="AI620">
        <v>36406346</v>
      </c>
      <c r="AJ620">
        <v>643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ROW(Source!A551)</f>
        <v>551</v>
      </c>
      <c r="B621">
        <v>36406367</v>
      </c>
      <c r="C621">
        <v>36406339</v>
      </c>
      <c r="D621">
        <v>29110699</v>
      </c>
      <c r="E621">
        <v>1</v>
      </c>
      <c r="F621">
        <v>1</v>
      </c>
      <c r="G621">
        <v>1</v>
      </c>
      <c r="H621">
        <v>3</v>
      </c>
      <c r="I621" t="s">
        <v>650</v>
      </c>
      <c r="J621" t="s">
        <v>651</v>
      </c>
      <c r="K621" t="s">
        <v>652</v>
      </c>
      <c r="L621">
        <v>1301</v>
      </c>
      <c r="N621">
        <v>1003</v>
      </c>
      <c r="O621" t="s">
        <v>142</v>
      </c>
      <c r="P621" t="s">
        <v>142</v>
      </c>
      <c r="Q621">
        <v>1</v>
      </c>
      <c r="X621">
        <v>68</v>
      </c>
      <c r="Y621">
        <v>0.17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68</v>
      </c>
      <c r="AH621">
        <v>2</v>
      </c>
      <c r="AI621">
        <v>36406347</v>
      </c>
      <c r="AJ621">
        <v>644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ROW(Source!A551)</f>
        <v>551</v>
      </c>
      <c r="B622">
        <v>36406368</v>
      </c>
      <c r="C622">
        <v>36406339</v>
      </c>
      <c r="D622">
        <v>29110797</v>
      </c>
      <c r="E622">
        <v>1</v>
      </c>
      <c r="F622">
        <v>1</v>
      </c>
      <c r="G622">
        <v>1</v>
      </c>
      <c r="H622">
        <v>3</v>
      </c>
      <c r="I622" t="s">
        <v>653</v>
      </c>
      <c r="J622" t="s">
        <v>654</v>
      </c>
      <c r="K622" t="s">
        <v>655</v>
      </c>
      <c r="L622">
        <v>1301</v>
      </c>
      <c r="N622">
        <v>1003</v>
      </c>
      <c r="O622" t="s">
        <v>142</v>
      </c>
      <c r="P622" t="s">
        <v>142</v>
      </c>
      <c r="Q622">
        <v>1</v>
      </c>
      <c r="X622">
        <v>135</v>
      </c>
      <c r="Y622">
        <v>1.74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135</v>
      </c>
      <c r="AH622">
        <v>2</v>
      </c>
      <c r="AI622">
        <v>36406348</v>
      </c>
      <c r="AJ622">
        <v>645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ROW(Source!A551)</f>
        <v>551</v>
      </c>
      <c r="B623">
        <v>36406369</v>
      </c>
      <c r="C623">
        <v>36406339</v>
      </c>
      <c r="D623">
        <v>29110813</v>
      </c>
      <c r="E623">
        <v>1</v>
      </c>
      <c r="F623">
        <v>1</v>
      </c>
      <c r="G623">
        <v>1</v>
      </c>
      <c r="H623">
        <v>3</v>
      </c>
      <c r="I623" t="s">
        <v>709</v>
      </c>
      <c r="J623" t="s">
        <v>710</v>
      </c>
      <c r="K623" t="s">
        <v>711</v>
      </c>
      <c r="L623">
        <v>1301</v>
      </c>
      <c r="N623">
        <v>1003</v>
      </c>
      <c r="O623" t="s">
        <v>142</v>
      </c>
      <c r="P623" t="s">
        <v>142</v>
      </c>
      <c r="Q623">
        <v>1</v>
      </c>
      <c r="X623">
        <v>135</v>
      </c>
      <c r="Y623">
        <v>0.39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135</v>
      </c>
      <c r="AH623">
        <v>2</v>
      </c>
      <c r="AI623">
        <v>36406349</v>
      </c>
      <c r="AJ623">
        <v>646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ROW(Source!A551)</f>
        <v>551</v>
      </c>
      <c r="B624">
        <v>36406370</v>
      </c>
      <c r="C624">
        <v>36406339</v>
      </c>
      <c r="D624">
        <v>29111455</v>
      </c>
      <c r="E624">
        <v>1</v>
      </c>
      <c r="F624">
        <v>1</v>
      </c>
      <c r="G624">
        <v>1</v>
      </c>
      <c r="H624">
        <v>3</v>
      </c>
      <c r="I624" t="s">
        <v>659</v>
      </c>
      <c r="J624" t="s">
        <v>660</v>
      </c>
      <c r="K624" t="s">
        <v>661</v>
      </c>
      <c r="L624">
        <v>1327</v>
      </c>
      <c r="N624">
        <v>1005</v>
      </c>
      <c r="O624" t="s">
        <v>155</v>
      </c>
      <c r="P624" t="s">
        <v>155</v>
      </c>
      <c r="Q624">
        <v>1</v>
      </c>
      <c r="X624">
        <v>111</v>
      </c>
      <c r="Y624">
        <v>15.06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111</v>
      </c>
      <c r="AH624">
        <v>2</v>
      </c>
      <c r="AI624">
        <v>36406350</v>
      </c>
      <c r="AJ624">
        <v>647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ROW(Source!A551)</f>
        <v>551</v>
      </c>
      <c r="B625">
        <v>36406371</v>
      </c>
      <c r="C625">
        <v>36406339</v>
      </c>
      <c r="D625">
        <v>29114731</v>
      </c>
      <c r="E625">
        <v>1</v>
      </c>
      <c r="F625">
        <v>1</v>
      </c>
      <c r="G625">
        <v>1</v>
      </c>
      <c r="H625">
        <v>3</v>
      </c>
      <c r="I625" t="s">
        <v>712</v>
      </c>
      <c r="J625" t="s">
        <v>713</v>
      </c>
      <c r="K625" t="s">
        <v>714</v>
      </c>
      <c r="L625">
        <v>1354</v>
      </c>
      <c r="N625">
        <v>1010</v>
      </c>
      <c r="O625" t="s">
        <v>237</v>
      </c>
      <c r="P625" t="s">
        <v>237</v>
      </c>
      <c r="Q625">
        <v>1</v>
      </c>
      <c r="X625">
        <v>368</v>
      </c>
      <c r="Y625">
        <v>0.02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368</v>
      </c>
      <c r="AH625">
        <v>2</v>
      </c>
      <c r="AI625">
        <v>36406351</v>
      </c>
      <c r="AJ625">
        <v>648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ROW(Source!A551)</f>
        <v>551</v>
      </c>
      <c r="B626">
        <v>36406372</v>
      </c>
      <c r="C626">
        <v>36406339</v>
      </c>
      <c r="D626">
        <v>29114733</v>
      </c>
      <c r="E626">
        <v>1</v>
      </c>
      <c r="F626">
        <v>1</v>
      </c>
      <c r="G626">
        <v>1</v>
      </c>
      <c r="H626">
        <v>3</v>
      </c>
      <c r="I626" t="s">
        <v>662</v>
      </c>
      <c r="J626" t="s">
        <v>663</v>
      </c>
      <c r="K626" t="s">
        <v>664</v>
      </c>
      <c r="L626">
        <v>1354</v>
      </c>
      <c r="N626">
        <v>1010</v>
      </c>
      <c r="O626" t="s">
        <v>237</v>
      </c>
      <c r="P626" t="s">
        <v>237</v>
      </c>
      <c r="Q626">
        <v>1</v>
      </c>
      <c r="X626">
        <v>2221</v>
      </c>
      <c r="Y626">
        <v>0.02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2221</v>
      </c>
      <c r="AH626">
        <v>2</v>
      </c>
      <c r="AI626">
        <v>36406352</v>
      </c>
      <c r="AJ626">
        <v>649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ROW(Source!A551)</f>
        <v>551</v>
      </c>
      <c r="B627">
        <v>36406373</v>
      </c>
      <c r="C627">
        <v>36406339</v>
      </c>
      <c r="D627">
        <v>29114403</v>
      </c>
      <c r="E627">
        <v>1</v>
      </c>
      <c r="F627">
        <v>1</v>
      </c>
      <c r="G627">
        <v>1</v>
      </c>
      <c r="H627">
        <v>3</v>
      </c>
      <c r="I627" t="s">
        <v>715</v>
      </c>
      <c r="J627" t="s">
        <v>716</v>
      </c>
      <c r="K627" t="s">
        <v>717</v>
      </c>
      <c r="L627">
        <v>1354</v>
      </c>
      <c r="N627">
        <v>1010</v>
      </c>
      <c r="O627" t="s">
        <v>237</v>
      </c>
      <c r="P627" t="s">
        <v>237</v>
      </c>
      <c r="Q627">
        <v>1</v>
      </c>
      <c r="X627">
        <v>81</v>
      </c>
      <c r="Y627">
        <v>0.68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81</v>
      </c>
      <c r="AH627">
        <v>2</v>
      </c>
      <c r="AI627">
        <v>36406353</v>
      </c>
      <c r="AJ627">
        <v>650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ROW(Source!A551)</f>
        <v>551</v>
      </c>
      <c r="B628">
        <v>36406374</v>
      </c>
      <c r="C628">
        <v>36406339</v>
      </c>
      <c r="D628">
        <v>29114482</v>
      </c>
      <c r="E628">
        <v>1</v>
      </c>
      <c r="F628">
        <v>1</v>
      </c>
      <c r="G628">
        <v>1</v>
      </c>
      <c r="H628">
        <v>3</v>
      </c>
      <c r="I628" t="s">
        <v>668</v>
      </c>
      <c r="J628" t="s">
        <v>669</v>
      </c>
      <c r="K628" t="s">
        <v>670</v>
      </c>
      <c r="L628">
        <v>1354</v>
      </c>
      <c r="N628">
        <v>1010</v>
      </c>
      <c r="O628" t="s">
        <v>237</v>
      </c>
      <c r="P628" t="s">
        <v>237</v>
      </c>
      <c r="Q628">
        <v>1</v>
      </c>
      <c r="X628">
        <v>322</v>
      </c>
      <c r="Y628">
        <v>7.0000000000000007E-2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322</v>
      </c>
      <c r="AH628">
        <v>2</v>
      </c>
      <c r="AI628">
        <v>36406354</v>
      </c>
      <c r="AJ628">
        <v>651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ROW(Source!A551)</f>
        <v>551</v>
      </c>
      <c r="B629">
        <v>36406375</v>
      </c>
      <c r="C629">
        <v>36406339</v>
      </c>
      <c r="D629">
        <v>29129587</v>
      </c>
      <c r="E629">
        <v>1</v>
      </c>
      <c r="F629">
        <v>1</v>
      </c>
      <c r="G629">
        <v>1</v>
      </c>
      <c r="H629">
        <v>3</v>
      </c>
      <c r="I629" t="s">
        <v>718</v>
      </c>
      <c r="J629" t="s">
        <v>719</v>
      </c>
      <c r="K629" t="s">
        <v>720</v>
      </c>
      <c r="L629">
        <v>1301</v>
      </c>
      <c r="N629">
        <v>1003</v>
      </c>
      <c r="O629" t="s">
        <v>142</v>
      </c>
      <c r="P629" t="s">
        <v>142</v>
      </c>
      <c r="Q629">
        <v>1</v>
      </c>
      <c r="X629">
        <v>136</v>
      </c>
      <c r="Y629">
        <v>4.18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136</v>
      </c>
      <c r="AH629">
        <v>2</v>
      </c>
      <c r="AI629">
        <v>36406355</v>
      </c>
      <c r="AJ629">
        <v>652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ROW(Source!A551)</f>
        <v>551</v>
      </c>
      <c r="B630">
        <v>36406376</v>
      </c>
      <c r="C630">
        <v>36406339</v>
      </c>
      <c r="D630">
        <v>29129600</v>
      </c>
      <c r="E630">
        <v>1</v>
      </c>
      <c r="F630">
        <v>1</v>
      </c>
      <c r="G630">
        <v>1</v>
      </c>
      <c r="H630">
        <v>3</v>
      </c>
      <c r="I630" t="s">
        <v>721</v>
      </c>
      <c r="J630" t="s">
        <v>722</v>
      </c>
      <c r="K630" t="s">
        <v>723</v>
      </c>
      <c r="L630">
        <v>1301</v>
      </c>
      <c r="N630">
        <v>1003</v>
      </c>
      <c r="O630" t="s">
        <v>142</v>
      </c>
      <c r="P630" t="s">
        <v>142</v>
      </c>
      <c r="Q630">
        <v>1</v>
      </c>
      <c r="X630">
        <v>306</v>
      </c>
      <c r="Y630">
        <v>5.74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306</v>
      </c>
      <c r="AH630">
        <v>2</v>
      </c>
      <c r="AI630">
        <v>36406356</v>
      </c>
      <c r="AJ630">
        <v>653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ROW(Source!A551)</f>
        <v>551</v>
      </c>
      <c r="B631">
        <v>36406377</v>
      </c>
      <c r="C631">
        <v>36406339</v>
      </c>
      <c r="D631">
        <v>29129688</v>
      </c>
      <c r="E631">
        <v>1</v>
      </c>
      <c r="F631">
        <v>1</v>
      </c>
      <c r="G631">
        <v>1</v>
      </c>
      <c r="H631">
        <v>3</v>
      </c>
      <c r="I631" t="s">
        <v>724</v>
      </c>
      <c r="J631" t="s">
        <v>725</v>
      </c>
      <c r="K631" t="s">
        <v>726</v>
      </c>
      <c r="L631">
        <v>1354</v>
      </c>
      <c r="N631">
        <v>1010</v>
      </c>
      <c r="O631" t="s">
        <v>237</v>
      </c>
      <c r="P631" t="s">
        <v>237</v>
      </c>
      <c r="Q631">
        <v>1</v>
      </c>
      <c r="X631">
        <v>81</v>
      </c>
      <c r="Y631">
        <v>1.32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3</v>
      </c>
      <c r="AG631">
        <v>81</v>
      </c>
      <c r="AH631">
        <v>2</v>
      </c>
      <c r="AI631">
        <v>36406357</v>
      </c>
      <c r="AJ631">
        <v>654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ROW(Source!A551)</f>
        <v>551</v>
      </c>
      <c r="B632">
        <v>36406378</v>
      </c>
      <c r="C632">
        <v>36406339</v>
      </c>
      <c r="D632">
        <v>29129705</v>
      </c>
      <c r="E632">
        <v>1</v>
      </c>
      <c r="F632">
        <v>1</v>
      </c>
      <c r="G632">
        <v>1</v>
      </c>
      <c r="H632">
        <v>3</v>
      </c>
      <c r="I632" t="s">
        <v>727</v>
      </c>
      <c r="J632" t="s">
        <v>728</v>
      </c>
      <c r="K632" t="s">
        <v>729</v>
      </c>
      <c r="L632">
        <v>1354</v>
      </c>
      <c r="N632">
        <v>1010</v>
      </c>
      <c r="O632" t="s">
        <v>237</v>
      </c>
      <c r="P632" t="s">
        <v>237</v>
      </c>
      <c r="Q632">
        <v>1</v>
      </c>
      <c r="X632">
        <v>183</v>
      </c>
      <c r="Y632">
        <v>1.68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183</v>
      </c>
      <c r="AH632">
        <v>2</v>
      </c>
      <c r="AI632">
        <v>36406358</v>
      </c>
      <c r="AJ632">
        <v>655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ROW(Source!A551)</f>
        <v>551</v>
      </c>
      <c r="B633">
        <v>36406379</v>
      </c>
      <c r="C633">
        <v>36406339</v>
      </c>
      <c r="D633">
        <v>29129711</v>
      </c>
      <c r="E633">
        <v>1</v>
      </c>
      <c r="F633">
        <v>1</v>
      </c>
      <c r="G633">
        <v>1</v>
      </c>
      <c r="H633">
        <v>3</v>
      </c>
      <c r="I633" t="s">
        <v>730</v>
      </c>
      <c r="J633" t="s">
        <v>731</v>
      </c>
      <c r="K633" t="s">
        <v>732</v>
      </c>
      <c r="L633">
        <v>1354</v>
      </c>
      <c r="N633">
        <v>1010</v>
      </c>
      <c r="O633" t="s">
        <v>237</v>
      </c>
      <c r="P633" t="s">
        <v>237</v>
      </c>
      <c r="Q633">
        <v>1</v>
      </c>
      <c r="X633">
        <v>81</v>
      </c>
      <c r="Y633">
        <v>0.62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81</v>
      </c>
      <c r="AH633">
        <v>2</v>
      </c>
      <c r="AI633">
        <v>36406359</v>
      </c>
      <c r="AJ633">
        <v>656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ROW(Source!A551)</f>
        <v>551</v>
      </c>
      <c r="B634">
        <v>36406380</v>
      </c>
      <c r="C634">
        <v>36406339</v>
      </c>
      <c r="D634">
        <v>29129694</v>
      </c>
      <c r="E634">
        <v>1</v>
      </c>
      <c r="F634">
        <v>1</v>
      </c>
      <c r="G634">
        <v>1</v>
      </c>
      <c r="H634">
        <v>3</v>
      </c>
      <c r="I634" t="s">
        <v>889</v>
      </c>
      <c r="J634" t="s">
        <v>890</v>
      </c>
      <c r="K634" t="s">
        <v>891</v>
      </c>
      <c r="L634">
        <v>1354</v>
      </c>
      <c r="N634">
        <v>1010</v>
      </c>
      <c r="O634" t="s">
        <v>237</v>
      </c>
      <c r="P634" t="s">
        <v>237</v>
      </c>
      <c r="Q634">
        <v>1</v>
      </c>
      <c r="X634">
        <v>81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s">
        <v>3</v>
      </c>
      <c r="AG634">
        <v>81</v>
      </c>
      <c r="AH634">
        <v>3</v>
      </c>
      <c r="AI634">
        <v>-1</v>
      </c>
      <c r="AJ634" t="s">
        <v>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ROW(Source!A552)</f>
        <v>552</v>
      </c>
      <c r="B635">
        <v>36406393</v>
      </c>
      <c r="C635">
        <v>36406381</v>
      </c>
      <c r="D635">
        <v>29364679</v>
      </c>
      <c r="E635">
        <v>1</v>
      </c>
      <c r="F635">
        <v>1</v>
      </c>
      <c r="G635">
        <v>1</v>
      </c>
      <c r="H635">
        <v>1</v>
      </c>
      <c r="I635" t="s">
        <v>688</v>
      </c>
      <c r="J635" t="s">
        <v>3</v>
      </c>
      <c r="K635" t="s">
        <v>689</v>
      </c>
      <c r="L635">
        <v>1369</v>
      </c>
      <c r="N635">
        <v>1013</v>
      </c>
      <c r="O635" t="s">
        <v>514</v>
      </c>
      <c r="P635" t="s">
        <v>514</v>
      </c>
      <c r="Q635">
        <v>1</v>
      </c>
      <c r="X635">
        <v>70.64</v>
      </c>
      <c r="Y635">
        <v>0</v>
      </c>
      <c r="Z635">
        <v>0</v>
      </c>
      <c r="AA635">
        <v>0</v>
      </c>
      <c r="AB635">
        <v>316.85000000000002</v>
      </c>
      <c r="AC635">
        <v>0</v>
      </c>
      <c r="AD635">
        <v>1</v>
      </c>
      <c r="AE635">
        <v>1</v>
      </c>
      <c r="AF635" t="s">
        <v>3</v>
      </c>
      <c r="AG635">
        <v>70.64</v>
      </c>
      <c r="AH635">
        <v>2</v>
      </c>
      <c r="AI635">
        <v>36406382</v>
      </c>
      <c r="AJ635">
        <v>657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ROW(Source!A552)</f>
        <v>552</v>
      </c>
      <c r="B636">
        <v>36406394</v>
      </c>
      <c r="C636">
        <v>36406381</v>
      </c>
      <c r="D636">
        <v>121548</v>
      </c>
      <c r="E636">
        <v>1</v>
      </c>
      <c r="F636">
        <v>1</v>
      </c>
      <c r="G636">
        <v>1</v>
      </c>
      <c r="H636">
        <v>1</v>
      </c>
      <c r="I636" t="s">
        <v>35</v>
      </c>
      <c r="J636" t="s">
        <v>3</v>
      </c>
      <c r="K636" t="s">
        <v>515</v>
      </c>
      <c r="L636">
        <v>608254</v>
      </c>
      <c r="N636">
        <v>1013</v>
      </c>
      <c r="O636" t="s">
        <v>516</v>
      </c>
      <c r="P636" t="s">
        <v>516</v>
      </c>
      <c r="Q636">
        <v>1</v>
      </c>
      <c r="X636">
        <v>0.88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2</v>
      </c>
      <c r="AF636" t="s">
        <v>3</v>
      </c>
      <c r="AG636">
        <v>0.88</v>
      </c>
      <c r="AH636">
        <v>2</v>
      </c>
      <c r="AI636">
        <v>36406383</v>
      </c>
      <c r="AJ636">
        <v>658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ROW(Source!A552)</f>
        <v>552</v>
      </c>
      <c r="B637">
        <v>36406395</v>
      </c>
      <c r="C637">
        <v>36406381</v>
      </c>
      <c r="D637">
        <v>29172362</v>
      </c>
      <c r="E637">
        <v>1</v>
      </c>
      <c r="F637">
        <v>1</v>
      </c>
      <c r="G637">
        <v>1</v>
      </c>
      <c r="H637">
        <v>2</v>
      </c>
      <c r="I637" t="s">
        <v>690</v>
      </c>
      <c r="J637" t="s">
        <v>691</v>
      </c>
      <c r="K637" t="s">
        <v>692</v>
      </c>
      <c r="L637">
        <v>1368</v>
      </c>
      <c r="N637">
        <v>1011</v>
      </c>
      <c r="O637" t="s">
        <v>520</v>
      </c>
      <c r="P637" t="s">
        <v>520</v>
      </c>
      <c r="Q637">
        <v>1</v>
      </c>
      <c r="X637">
        <v>0.88</v>
      </c>
      <c r="Y637">
        <v>0</v>
      </c>
      <c r="Z637">
        <v>134.65</v>
      </c>
      <c r="AA637">
        <v>13.5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0.88</v>
      </c>
      <c r="AH637">
        <v>2</v>
      </c>
      <c r="AI637">
        <v>36406384</v>
      </c>
      <c r="AJ637">
        <v>659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ROW(Source!A552)</f>
        <v>552</v>
      </c>
      <c r="B638">
        <v>36406396</v>
      </c>
      <c r="C638">
        <v>36406381</v>
      </c>
      <c r="D638">
        <v>29174500</v>
      </c>
      <c r="E638">
        <v>1</v>
      </c>
      <c r="F638">
        <v>1</v>
      </c>
      <c r="G638">
        <v>1</v>
      </c>
      <c r="H638">
        <v>2</v>
      </c>
      <c r="I638" t="s">
        <v>599</v>
      </c>
      <c r="J638" t="s">
        <v>600</v>
      </c>
      <c r="K638" t="s">
        <v>601</v>
      </c>
      <c r="L638">
        <v>1368</v>
      </c>
      <c r="N638">
        <v>1011</v>
      </c>
      <c r="O638" t="s">
        <v>520</v>
      </c>
      <c r="P638" t="s">
        <v>520</v>
      </c>
      <c r="Q638">
        <v>1</v>
      </c>
      <c r="X638">
        <v>16.38</v>
      </c>
      <c r="Y638">
        <v>0</v>
      </c>
      <c r="Z638">
        <v>1.95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16.38</v>
      </c>
      <c r="AH638">
        <v>2</v>
      </c>
      <c r="AI638">
        <v>36406385</v>
      </c>
      <c r="AJ638">
        <v>660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ROW(Source!A552)</f>
        <v>552</v>
      </c>
      <c r="B639">
        <v>36406397</v>
      </c>
      <c r="C639">
        <v>36406381</v>
      </c>
      <c r="D639">
        <v>29174913</v>
      </c>
      <c r="E639">
        <v>1</v>
      </c>
      <c r="F639">
        <v>1</v>
      </c>
      <c r="G639">
        <v>1</v>
      </c>
      <c r="H639">
        <v>2</v>
      </c>
      <c r="I639" t="s">
        <v>531</v>
      </c>
      <c r="J639" t="s">
        <v>532</v>
      </c>
      <c r="K639" t="s">
        <v>533</v>
      </c>
      <c r="L639">
        <v>1368</v>
      </c>
      <c r="N639">
        <v>1011</v>
      </c>
      <c r="O639" t="s">
        <v>520</v>
      </c>
      <c r="P639" t="s">
        <v>520</v>
      </c>
      <c r="Q639">
        <v>1</v>
      </c>
      <c r="X639">
        <v>0.87</v>
      </c>
      <c r="Y639">
        <v>0</v>
      </c>
      <c r="Z639">
        <v>87.17</v>
      </c>
      <c r="AA639">
        <v>11.6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0.87</v>
      </c>
      <c r="AH639">
        <v>2</v>
      </c>
      <c r="AI639">
        <v>36406386</v>
      </c>
      <c r="AJ639">
        <v>661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ROW(Source!A552)</f>
        <v>552</v>
      </c>
      <c r="B640">
        <v>36406398</v>
      </c>
      <c r="C640">
        <v>36406381</v>
      </c>
      <c r="D640">
        <v>29114269</v>
      </c>
      <c r="E640">
        <v>1</v>
      </c>
      <c r="F640">
        <v>1</v>
      </c>
      <c r="G640">
        <v>1</v>
      </c>
      <c r="H640">
        <v>3</v>
      </c>
      <c r="I640" t="s">
        <v>733</v>
      </c>
      <c r="J640" t="s">
        <v>734</v>
      </c>
      <c r="K640" t="s">
        <v>735</v>
      </c>
      <c r="L640">
        <v>1348</v>
      </c>
      <c r="N640">
        <v>1009</v>
      </c>
      <c r="O640" t="s">
        <v>30</v>
      </c>
      <c r="P640" t="s">
        <v>30</v>
      </c>
      <c r="Q640">
        <v>1000</v>
      </c>
      <c r="X640">
        <v>3.0599999999999998E-3</v>
      </c>
      <c r="Y640">
        <v>12429.99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3.0599999999999998E-3</v>
      </c>
      <c r="AH640">
        <v>2</v>
      </c>
      <c r="AI640">
        <v>36406387</v>
      </c>
      <c r="AJ640">
        <v>662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ROW(Source!A552)</f>
        <v>552</v>
      </c>
      <c r="B641">
        <v>36406399</v>
      </c>
      <c r="C641">
        <v>36406381</v>
      </c>
      <c r="D641">
        <v>29110838</v>
      </c>
      <c r="E641">
        <v>1</v>
      </c>
      <c r="F641">
        <v>1</v>
      </c>
      <c r="G641">
        <v>1</v>
      </c>
      <c r="H641">
        <v>3</v>
      </c>
      <c r="I641" t="s">
        <v>696</v>
      </c>
      <c r="J641" t="s">
        <v>697</v>
      </c>
      <c r="K641" t="s">
        <v>698</v>
      </c>
      <c r="L641">
        <v>1346</v>
      </c>
      <c r="N641">
        <v>1009</v>
      </c>
      <c r="O641" t="s">
        <v>160</v>
      </c>
      <c r="P641" t="s">
        <v>160</v>
      </c>
      <c r="Q641">
        <v>1</v>
      </c>
      <c r="X641">
        <v>0.31</v>
      </c>
      <c r="Y641">
        <v>30.5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0.31</v>
      </c>
      <c r="AH641">
        <v>2</v>
      </c>
      <c r="AI641">
        <v>36406388</v>
      </c>
      <c r="AJ641">
        <v>663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ROW(Source!A552)</f>
        <v>552</v>
      </c>
      <c r="B642">
        <v>36406400</v>
      </c>
      <c r="C642">
        <v>36406381</v>
      </c>
      <c r="D642">
        <v>29114470</v>
      </c>
      <c r="E642">
        <v>1</v>
      </c>
      <c r="F642">
        <v>1</v>
      </c>
      <c r="G642">
        <v>1</v>
      </c>
      <c r="H642">
        <v>3</v>
      </c>
      <c r="I642" t="s">
        <v>317</v>
      </c>
      <c r="J642" t="s">
        <v>319</v>
      </c>
      <c r="K642" t="s">
        <v>318</v>
      </c>
      <c r="L642">
        <v>1355</v>
      </c>
      <c r="N642">
        <v>1010</v>
      </c>
      <c r="O642" t="s">
        <v>58</v>
      </c>
      <c r="P642" t="s">
        <v>58</v>
      </c>
      <c r="Q642">
        <v>100</v>
      </c>
      <c r="X642">
        <v>4.08</v>
      </c>
      <c r="Y642">
        <v>86.24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4.08</v>
      </c>
      <c r="AH642">
        <v>2</v>
      </c>
      <c r="AI642">
        <v>36406389</v>
      </c>
      <c r="AJ642">
        <v>664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ROW(Source!A552)</f>
        <v>552</v>
      </c>
      <c r="B643">
        <v>36406401</v>
      </c>
      <c r="C643">
        <v>36406381</v>
      </c>
      <c r="D643">
        <v>29164111</v>
      </c>
      <c r="E643">
        <v>1</v>
      </c>
      <c r="F643">
        <v>1</v>
      </c>
      <c r="G643">
        <v>1</v>
      </c>
      <c r="H643">
        <v>3</v>
      </c>
      <c r="I643" t="s">
        <v>736</v>
      </c>
      <c r="J643" t="s">
        <v>737</v>
      </c>
      <c r="K643" t="s">
        <v>738</v>
      </c>
      <c r="L643">
        <v>1355</v>
      </c>
      <c r="N643">
        <v>1010</v>
      </c>
      <c r="O643" t="s">
        <v>58</v>
      </c>
      <c r="P643" t="s">
        <v>58</v>
      </c>
      <c r="Q643">
        <v>100</v>
      </c>
      <c r="X643">
        <v>1.02</v>
      </c>
      <c r="Y643">
        <v>100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1.02</v>
      </c>
      <c r="AH643">
        <v>2</v>
      </c>
      <c r="AI643">
        <v>36406390</v>
      </c>
      <c r="AJ643">
        <v>665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ROW(Source!A552)</f>
        <v>552</v>
      </c>
      <c r="B644">
        <v>36406402</v>
      </c>
      <c r="C644">
        <v>36406381</v>
      </c>
      <c r="D644">
        <v>29171808</v>
      </c>
      <c r="E644">
        <v>1</v>
      </c>
      <c r="F644">
        <v>1</v>
      </c>
      <c r="G644">
        <v>1</v>
      </c>
      <c r="H644">
        <v>3</v>
      </c>
      <c r="I644" t="s">
        <v>705</v>
      </c>
      <c r="J644" t="s">
        <v>706</v>
      </c>
      <c r="K644" t="s">
        <v>707</v>
      </c>
      <c r="L644">
        <v>1374</v>
      </c>
      <c r="N644">
        <v>1013</v>
      </c>
      <c r="O644" t="s">
        <v>708</v>
      </c>
      <c r="P644" t="s">
        <v>708</v>
      </c>
      <c r="Q644">
        <v>1</v>
      </c>
      <c r="X644">
        <v>14.01</v>
      </c>
      <c r="Y644">
        <v>1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14.01</v>
      </c>
      <c r="AH644">
        <v>2</v>
      </c>
      <c r="AI644">
        <v>36406391</v>
      </c>
      <c r="AJ644">
        <v>667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ROW(Source!A735)</f>
        <v>735</v>
      </c>
      <c r="B645">
        <v>36406778</v>
      </c>
      <c r="C645">
        <v>36406775</v>
      </c>
      <c r="D645">
        <v>18406804</v>
      </c>
      <c r="E645">
        <v>1</v>
      </c>
      <c r="F645">
        <v>1</v>
      </c>
      <c r="G645">
        <v>1</v>
      </c>
      <c r="H645">
        <v>1</v>
      </c>
      <c r="I645" t="s">
        <v>512</v>
      </c>
      <c r="J645" t="s">
        <v>3</v>
      </c>
      <c r="K645" t="s">
        <v>513</v>
      </c>
      <c r="L645">
        <v>1369</v>
      </c>
      <c r="N645">
        <v>1013</v>
      </c>
      <c r="O645" t="s">
        <v>514</v>
      </c>
      <c r="P645" t="s">
        <v>514</v>
      </c>
      <c r="Q645">
        <v>1</v>
      </c>
      <c r="X645">
        <v>7.67</v>
      </c>
      <c r="Y645">
        <v>0</v>
      </c>
      <c r="Z645">
        <v>0</v>
      </c>
      <c r="AA645">
        <v>0</v>
      </c>
      <c r="AB645">
        <v>249.14</v>
      </c>
      <c r="AC645">
        <v>0</v>
      </c>
      <c r="AD645">
        <v>1</v>
      </c>
      <c r="AE645">
        <v>1</v>
      </c>
      <c r="AF645" t="s">
        <v>3</v>
      </c>
      <c r="AG645">
        <v>7.67</v>
      </c>
      <c r="AH645">
        <v>2</v>
      </c>
      <c r="AI645">
        <v>36406776</v>
      </c>
      <c r="AJ645">
        <v>668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ROW(Source!A735)</f>
        <v>735</v>
      </c>
      <c r="B646">
        <v>36406779</v>
      </c>
      <c r="C646">
        <v>36406775</v>
      </c>
      <c r="D646">
        <v>29164349</v>
      </c>
      <c r="E646">
        <v>1</v>
      </c>
      <c r="F646">
        <v>1</v>
      </c>
      <c r="G646">
        <v>1</v>
      </c>
      <c r="H646">
        <v>3</v>
      </c>
      <c r="I646" t="s">
        <v>28</v>
      </c>
      <c r="J646" t="s">
        <v>31</v>
      </c>
      <c r="K646" t="s">
        <v>29</v>
      </c>
      <c r="L646">
        <v>1348</v>
      </c>
      <c r="N646">
        <v>1009</v>
      </c>
      <c r="O646" t="s">
        <v>30</v>
      </c>
      <c r="P646" t="s">
        <v>30</v>
      </c>
      <c r="Q646">
        <v>1000</v>
      </c>
      <c r="X646">
        <v>0.7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s">
        <v>3</v>
      </c>
      <c r="AG646">
        <v>0.7</v>
      </c>
      <c r="AH646">
        <v>2</v>
      </c>
      <c r="AI646">
        <v>36406777</v>
      </c>
      <c r="AJ646">
        <v>669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ROW(Source!A737)</f>
        <v>737</v>
      </c>
      <c r="B647">
        <v>36406786</v>
      </c>
      <c r="C647">
        <v>36406781</v>
      </c>
      <c r="D647">
        <v>18406804</v>
      </c>
      <c r="E647">
        <v>1</v>
      </c>
      <c r="F647">
        <v>1</v>
      </c>
      <c r="G647">
        <v>1</v>
      </c>
      <c r="H647">
        <v>1</v>
      </c>
      <c r="I647" t="s">
        <v>512</v>
      </c>
      <c r="J647" t="s">
        <v>3</v>
      </c>
      <c r="K647" t="s">
        <v>513</v>
      </c>
      <c r="L647">
        <v>1369</v>
      </c>
      <c r="N647">
        <v>1013</v>
      </c>
      <c r="O647" t="s">
        <v>514</v>
      </c>
      <c r="P647" t="s">
        <v>514</v>
      </c>
      <c r="Q647">
        <v>1</v>
      </c>
      <c r="X647">
        <v>11.39</v>
      </c>
      <c r="Y647">
        <v>0</v>
      </c>
      <c r="Z647">
        <v>0</v>
      </c>
      <c r="AA647">
        <v>0</v>
      </c>
      <c r="AB647">
        <v>7.8</v>
      </c>
      <c r="AC647">
        <v>0</v>
      </c>
      <c r="AD647">
        <v>1</v>
      </c>
      <c r="AE647">
        <v>1</v>
      </c>
      <c r="AF647" t="s">
        <v>3</v>
      </c>
      <c r="AG647">
        <v>11.39</v>
      </c>
      <c r="AH647">
        <v>2</v>
      </c>
      <c r="AI647">
        <v>36406782</v>
      </c>
      <c r="AJ647">
        <v>670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ROW(Source!A737)</f>
        <v>737</v>
      </c>
      <c r="B648">
        <v>36406787</v>
      </c>
      <c r="C648">
        <v>36406781</v>
      </c>
      <c r="D648">
        <v>121548</v>
      </c>
      <c r="E648">
        <v>1</v>
      </c>
      <c r="F648">
        <v>1</v>
      </c>
      <c r="G648">
        <v>1</v>
      </c>
      <c r="H648">
        <v>1</v>
      </c>
      <c r="I648" t="s">
        <v>35</v>
      </c>
      <c r="J648" t="s">
        <v>3</v>
      </c>
      <c r="K648" t="s">
        <v>515</v>
      </c>
      <c r="L648">
        <v>608254</v>
      </c>
      <c r="N648">
        <v>1013</v>
      </c>
      <c r="O648" t="s">
        <v>516</v>
      </c>
      <c r="P648" t="s">
        <v>516</v>
      </c>
      <c r="Q648">
        <v>1</v>
      </c>
      <c r="X648">
        <v>0.13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2</v>
      </c>
      <c r="AF648" t="s">
        <v>3</v>
      </c>
      <c r="AG648">
        <v>0.13</v>
      </c>
      <c r="AH648">
        <v>2</v>
      </c>
      <c r="AI648">
        <v>36406783</v>
      </c>
      <c r="AJ648">
        <v>671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ROW(Source!A737)</f>
        <v>737</v>
      </c>
      <c r="B649">
        <v>36406788</v>
      </c>
      <c r="C649">
        <v>36406781</v>
      </c>
      <c r="D649">
        <v>29172556</v>
      </c>
      <c r="E649">
        <v>1</v>
      </c>
      <c r="F649">
        <v>1</v>
      </c>
      <c r="G649">
        <v>1</v>
      </c>
      <c r="H649">
        <v>2</v>
      </c>
      <c r="I649" t="s">
        <v>517</v>
      </c>
      <c r="J649" t="s">
        <v>518</v>
      </c>
      <c r="K649" t="s">
        <v>519</v>
      </c>
      <c r="L649">
        <v>1368</v>
      </c>
      <c r="N649">
        <v>1011</v>
      </c>
      <c r="O649" t="s">
        <v>520</v>
      </c>
      <c r="P649" t="s">
        <v>520</v>
      </c>
      <c r="Q649">
        <v>1</v>
      </c>
      <c r="X649">
        <v>0.13</v>
      </c>
      <c r="Y649">
        <v>0</v>
      </c>
      <c r="Z649">
        <v>31.26</v>
      </c>
      <c r="AA649">
        <v>13.5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0.13</v>
      </c>
      <c r="AH649">
        <v>2</v>
      </c>
      <c r="AI649">
        <v>36406784</v>
      </c>
      <c r="AJ649">
        <v>672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ROW(Source!A737)</f>
        <v>737</v>
      </c>
      <c r="B650">
        <v>36406789</v>
      </c>
      <c r="C650">
        <v>36406781</v>
      </c>
      <c r="D650">
        <v>29164349</v>
      </c>
      <c r="E650">
        <v>1</v>
      </c>
      <c r="F650">
        <v>1</v>
      </c>
      <c r="G650">
        <v>1</v>
      </c>
      <c r="H650">
        <v>3</v>
      </c>
      <c r="I650" t="s">
        <v>28</v>
      </c>
      <c r="J650" t="s">
        <v>31</v>
      </c>
      <c r="K650" t="s">
        <v>29</v>
      </c>
      <c r="L650">
        <v>1348</v>
      </c>
      <c r="N650">
        <v>1009</v>
      </c>
      <c r="O650" t="s">
        <v>30</v>
      </c>
      <c r="P650" t="s">
        <v>30</v>
      </c>
      <c r="Q650">
        <v>1000</v>
      </c>
      <c r="X650">
        <v>0.47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s">
        <v>3</v>
      </c>
      <c r="AG650">
        <v>0.47</v>
      </c>
      <c r="AH650">
        <v>2</v>
      </c>
      <c r="AI650">
        <v>36406785</v>
      </c>
      <c r="AJ650">
        <v>673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ROW(Source!A739)</f>
        <v>739</v>
      </c>
      <c r="B651">
        <v>36406794</v>
      </c>
      <c r="C651">
        <v>36406791</v>
      </c>
      <c r="D651">
        <v>18406804</v>
      </c>
      <c r="E651">
        <v>1</v>
      </c>
      <c r="F651">
        <v>1</v>
      </c>
      <c r="G651">
        <v>1</v>
      </c>
      <c r="H651">
        <v>1</v>
      </c>
      <c r="I651" t="s">
        <v>512</v>
      </c>
      <c r="J651" t="s">
        <v>3</v>
      </c>
      <c r="K651" t="s">
        <v>513</v>
      </c>
      <c r="L651">
        <v>1369</v>
      </c>
      <c r="N651">
        <v>1013</v>
      </c>
      <c r="O651" t="s">
        <v>514</v>
      </c>
      <c r="P651" t="s">
        <v>514</v>
      </c>
      <c r="Q651">
        <v>1</v>
      </c>
      <c r="X651">
        <v>3.77</v>
      </c>
      <c r="Y651">
        <v>0</v>
      </c>
      <c r="Z651">
        <v>0</v>
      </c>
      <c r="AA651">
        <v>0</v>
      </c>
      <c r="AB651">
        <v>7.8</v>
      </c>
      <c r="AC651">
        <v>0</v>
      </c>
      <c r="AD651">
        <v>1</v>
      </c>
      <c r="AE651">
        <v>1</v>
      </c>
      <c r="AF651" t="s">
        <v>3</v>
      </c>
      <c r="AG651">
        <v>3.77</v>
      </c>
      <c r="AH651">
        <v>2</v>
      </c>
      <c r="AI651">
        <v>36406792</v>
      </c>
      <c r="AJ651">
        <v>674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ROW(Source!A739)</f>
        <v>739</v>
      </c>
      <c r="B652">
        <v>36406795</v>
      </c>
      <c r="C652">
        <v>36406791</v>
      </c>
      <c r="D652">
        <v>29164349</v>
      </c>
      <c r="E652">
        <v>1</v>
      </c>
      <c r="F652">
        <v>1</v>
      </c>
      <c r="G652">
        <v>1</v>
      </c>
      <c r="H652">
        <v>3</v>
      </c>
      <c r="I652" t="s">
        <v>28</v>
      </c>
      <c r="J652" t="s">
        <v>31</v>
      </c>
      <c r="K652" t="s">
        <v>29</v>
      </c>
      <c r="L652">
        <v>1348</v>
      </c>
      <c r="N652">
        <v>1009</v>
      </c>
      <c r="O652" t="s">
        <v>30</v>
      </c>
      <c r="P652" t="s">
        <v>30</v>
      </c>
      <c r="Q652">
        <v>1000</v>
      </c>
      <c r="X652">
        <v>0.11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s">
        <v>3</v>
      </c>
      <c r="AG652">
        <v>0.11</v>
      </c>
      <c r="AH652">
        <v>2</v>
      </c>
      <c r="AI652">
        <v>36406793</v>
      </c>
      <c r="AJ652">
        <v>675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ROW(Source!A741)</f>
        <v>741</v>
      </c>
      <c r="B653">
        <v>36406799</v>
      </c>
      <c r="C653">
        <v>36406797</v>
      </c>
      <c r="D653">
        <v>18406804</v>
      </c>
      <c r="E653">
        <v>1</v>
      </c>
      <c r="F653">
        <v>1</v>
      </c>
      <c r="G653">
        <v>1</v>
      </c>
      <c r="H653">
        <v>1</v>
      </c>
      <c r="I653" t="s">
        <v>512</v>
      </c>
      <c r="J653" t="s">
        <v>3</v>
      </c>
      <c r="K653" t="s">
        <v>513</v>
      </c>
      <c r="L653">
        <v>1369</v>
      </c>
      <c r="N653">
        <v>1013</v>
      </c>
      <c r="O653" t="s">
        <v>514</v>
      </c>
      <c r="P653" t="s">
        <v>514</v>
      </c>
      <c r="Q653">
        <v>1</v>
      </c>
      <c r="X653">
        <v>5.84</v>
      </c>
      <c r="Y653">
        <v>0</v>
      </c>
      <c r="Z653">
        <v>0</v>
      </c>
      <c r="AA653">
        <v>0</v>
      </c>
      <c r="AB653">
        <v>7.8</v>
      </c>
      <c r="AC653">
        <v>0</v>
      </c>
      <c r="AD653">
        <v>1</v>
      </c>
      <c r="AE653">
        <v>1</v>
      </c>
      <c r="AF653" t="s">
        <v>3</v>
      </c>
      <c r="AG653">
        <v>5.84</v>
      </c>
      <c r="AH653">
        <v>2</v>
      </c>
      <c r="AI653">
        <v>36406798</v>
      </c>
      <c r="AJ653">
        <v>676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ROW(Source!A742)</f>
        <v>742</v>
      </c>
      <c r="B654">
        <v>36406804</v>
      </c>
      <c r="C654">
        <v>36406800</v>
      </c>
      <c r="D654">
        <v>18406804</v>
      </c>
      <c r="E654">
        <v>1</v>
      </c>
      <c r="F654">
        <v>1</v>
      </c>
      <c r="G654">
        <v>1</v>
      </c>
      <c r="H654">
        <v>1</v>
      </c>
      <c r="I654" t="s">
        <v>512</v>
      </c>
      <c r="J654" t="s">
        <v>3</v>
      </c>
      <c r="K654" t="s">
        <v>513</v>
      </c>
      <c r="L654">
        <v>1369</v>
      </c>
      <c r="N654">
        <v>1013</v>
      </c>
      <c r="O654" t="s">
        <v>514</v>
      </c>
      <c r="P654" t="s">
        <v>514</v>
      </c>
      <c r="Q654">
        <v>1</v>
      </c>
      <c r="X654">
        <v>9.64</v>
      </c>
      <c r="Y654">
        <v>0</v>
      </c>
      <c r="Z654">
        <v>0</v>
      </c>
      <c r="AA654">
        <v>0</v>
      </c>
      <c r="AB654">
        <v>249.14</v>
      </c>
      <c r="AC654">
        <v>0</v>
      </c>
      <c r="AD654">
        <v>1</v>
      </c>
      <c r="AE654">
        <v>1</v>
      </c>
      <c r="AF654" t="s">
        <v>3</v>
      </c>
      <c r="AG654">
        <v>9.64</v>
      </c>
      <c r="AH654">
        <v>2</v>
      </c>
      <c r="AI654">
        <v>36406801</v>
      </c>
      <c r="AJ654">
        <v>677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ROW(Source!A742)</f>
        <v>742</v>
      </c>
      <c r="B655">
        <v>36406805</v>
      </c>
      <c r="C655">
        <v>36406800</v>
      </c>
      <c r="D655">
        <v>121548</v>
      </c>
      <c r="E655">
        <v>1</v>
      </c>
      <c r="F655">
        <v>1</v>
      </c>
      <c r="G655">
        <v>1</v>
      </c>
      <c r="H655">
        <v>1</v>
      </c>
      <c r="I655" t="s">
        <v>35</v>
      </c>
      <c r="J655" t="s">
        <v>3</v>
      </c>
      <c r="K655" t="s">
        <v>515</v>
      </c>
      <c r="L655">
        <v>608254</v>
      </c>
      <c r="N655">
        <v>1013</v>
      </c>
      <c r="O655" t="s">
        <v>516</v>
      </c>
      <c r="P655" t="s">
        <v>516</v>
      </c>
      <c r="Q655">
        <v>1</v>
      </c>
      <c r="X655">
        <v>0.01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2</v>
      </c>
      <c r="AF655" t="s">
        <v>3</v>
      </c>
      <c r="AG655">
        <v>0.01</v>
      </c>
      <c r="AH655">
        <v>2</v>
      </c>
      <c r="AI655">
        <v>36406802</v>
      </c>
      <c r="AJ655">
        <v>678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ROW(Source!A742)</f>
        <v>742</v>
      </c>
      <c r="B656">
        <v>36406806</v>
      </c>
      <c r="C656">
        <v>36406800</v>
      </c>
      <c r="D656">
        <v>29172556</v>
      </c>
      <c r="E656">
        <v>1</v>
      </c>
      <c r="F656">
        <v>1</v>
      </c>
      <c r="G656">
        <v>1</v>
      </c>
      <c r="H656">
        <v>2</v>
      </c>
      <c r="I656" t="s">
        <v>517</v>
      </c>
      <c r="J656" t="s">
        <v>518</v>
      </c>
      <c r="K656" t="s">
        <v>519</v>
      </c>
      <c r="L656">
        <v>1368</v>
      </c>
      <c r="N656">
        <v>1011</v>
      </c>
      <c r="O656" t="s">
        <v>520</v>
      </c>
      <c r="P656" t="s">
        <v>520</v>
      </c>
      <c r="Q656">
        <v>1</v>
      </c>
      <c r="X656">
        <v>0.01</v>
      </c>
      <c r="Y656">
        <v>0</v>
      </c>
      <c r="Z656">
        <v>31.26</v>
      </c>
      <c r="AA656">
        <v>13.5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0.01</v>
      </c>
      <c r="AH656">
        <v>2</v>
      </c>
      <c r="AI656">
        <v>36406803</v>
      </c>
      <c r="AJ656">
        <v>679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ROW(Source!A743)</f>
        <v>743</v>
      </c>
      <c r="B657">
        <v>36406811</v>
      </c>
      <c r="C657">
        <v>36406807</v>
      </c>
      <c r="D657">
        <v>18408066</v>
      </c>
      <c r="E657">
        <v>1</v>
      </c>
      <c r="F657">
        <v>1</v>
      </c>
      <c r="G657">
        <v>1</v>
      </c>
      <c r="H657">
        <v>1</v>
      </c>
      <c r="I657" t="s">
        <v>521</v>
      </c>
      <c r="J657" t="s">
        <v>3</v>
      </c>
      <c r="K657" t="s">
        <v>522</v>
      </c>
      <c r="L657">
        <v>1369</v>
      </c>
      <c r="N657">
        <v>1013</v>
      </c>
      <c r="O657" t="s">
        <v>514</v>
      </c>
      <c r="P657" t="s">
        <v>514</v>
      </c>
      <c r="Q657">
        <v>1</v>
      </c>
      <c r="X657">
        <v>17.89</v>
      </c>
      <c r="Y657">
        <v>0</v>
      </c>
      <c r="Z657">
        <v>0</v>
      </c>
      <c r="AA657">
        <v>0</v>
      </c>
      <c r="AB657">
        <v>256.16000000000003</v>
      </c>
      <c r="AC657">
        <v>0</v>
      </c>
      <c r="AD657">
        <v>1</v>
      </c>
      <c r="AE657">
        <v>1</v>
      </c>
      <c r="AF657" t="s">
        <v>3</v>
      </c>
      <c r="AG657">
        <v>17.89</v>
      </c>
      <c r="AH657">
        <v>2</v>
      </c>
      <c r="AI657">
        <v>36406808</v>
      </c>
      <c r="AJ657">
        <v>680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ROW(Source!A743)</f>
        <v>743</v>
      </c>
      <c r="B658">
        <v>36406812</v>
      </c>
      <c r="C658">
        <v>36406807</v>
      </c>
      <c r="D658">
        <v>121548</v>
      </c>
      <c r="E658">
        <v>1</v>
      </c>
      <c r="F658">
        <v>1</v>
      </c>
      <c r="G658">
        <v>1</v>
      </c>
      <c r="H658">
        <v>1</v>
      </c>
      <c r="I658" t="s">
        <v>35</v>
      </c>
      <c r="J658" t="s">
        <v>3</v>
      </c>
      <c r="K658" t="s">
        <v>515</v>
      </c>
      <c r="L658">
        <v>608254</v>
      </c>
      <c r="N658">
        <v>1013</v>
      </c>
      <c r="O658" t="s">
        <v>516</v>
      </c>
      <c r="P658" t="s">
        <v>516</v>
      </c>
      <c r="Q658">
        <v>1</v>
      </c>
      <c r="X658">
        <v>0.08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2</v>
      </c>
      <c r="AF658" t="s">
        <v>3</v>
      </c>
      <c r="AG658">
        <v>0.08</v>
      </c>
      <c r="AH658">
        <v>2</v>
      </c>
      <c r="AI658">
        <v>36406809</v>
      </c>
      <c r="AJ658">
        <v>681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ROW(Source!A743)</f>
        <v>743</v>
      </c>
      <c r="B659">
        <v>36406813</v>
      </c>
      <c r="C659">
        <v>36406807</v>
      </c>
      <c r="D659">
        <v>29172556</v>
      </c>
      <c r="E659">
        <v>1</v>
      </c>
      <c r="F659">
        <v>1</v>
      </c>
      <c r="G659">
        <v>1</v>
      </c>
      <c r="H659">
        <v>2</v>
      </c>
      <c r="I659" t="s">
        <v>517</v>
      </c>
      <c r="J659" t="s">
        <v>518</v>
      </c>
      <c r="K659" t="s">
        <v>519</v>
      </c>
      <c r="L659">
        <v>1368</v>
      </c>
      <c r="N659">
        <v>1011</v>
      </c>
      <c r="O659" t="s">
        <v>520</v>
      </c>
      <c r="P659" t="s">
        <v>520</v>
      </c>
      <c r="Q659">
        <v>1</v>
      </c>
      <c r="X659">
        <v>0.08</v>
      </c>
      <c r="Y659">
        <v>0</v>
      </c>
      <c r="Z659">
        <v>31.26</v>
      </c>
      <c r="AA659">
        <v>13.5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0.08</v>
      </c>
      <c r="AH659">
        <v>2</v>
      </c>
      <c r="AI659">
        <v>36406810</v>
      </c>
      <c r="AJ659">
        <v>682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ROW(Source!A744)</f>
        <v>744</v>
      </c>
      <c r="B660">
        <v>36406820</v>
      </c>
      <c r="C660">
        <v>36406814</v>
      </c>
      <c r="D660">
        <v>18408066</v>
      </c>
      <c r="E660">
        <v>1</v>
      </c>
      <c r="F660">
        <v>1</v>
      </c>
      <c r="G660">
        <v>1</v>
      </c>
      <c r="H660">
        <v>1</v>
      </c>
      <c r="I660" t="s">
        <v>521</v>
      </c>
      <c r="J660" t="s">
        <v>3</v>
      </c>
      <c r="K660" t="s">
        <v>522</v>
      </c>
      <c r="L660">
        <v>1369</v>
      </c>
      <c r="N660">
        <v>1013</v>
      </c>
      <c r="O660" t="s">
        <v>514</v>
      </c>
      <c r="P660" t="s">
        <v>514</v>
      </c>
      <c r="Q660">
        <v>1</v>
      </c>
      <c r="X660">
        <v>179.3</v>
      </c>
      <c r="Y660">
        <v>0</v>
      </c>
      <c r="Z660">
        <v>0</v>
      </c>
      <c r="AA660">
        <v>0</v>
      </c>
      <c r="AB660">
        <v>256.16000000000003</v>
      </c>
      <c r="AC660">
        <v>0</v>
      </c>
      <c r="AD660">
        <v>1</v>
      </c>
      <c r="AE660">
        <v>1</v>
      </c>
      <c r="AF660" t="s">
        <v>3</v>
      </c>
      <c r="AG660">
        <v>179.3</v>
      </c>
      <c r="AH660">
        <v>2</v>
      </c>
      <c r="AI660">
        <v>36406815</v>
      </c>
      <c r="AJ660">
        <v>683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ROW(Source!A744)</f>
        <v>744</v>
      </c>
      <c r="B661">
        <v>36406821</v>
      </c>
      <c r="C661">
        <v>36406814</v>
      </c>
      <c r="D661">
        <v>121548</v>
      </c>
      <c r="E661">
        <v>1</v>
      </c>
      <c r="F661">
        <v>1</v>
      </c>
      <c r="G661">
        <v>1</v>
      </c>
      <c r="H661">
        <v>1</v>
      </c>
      <c r="I661" t="s">
        <v>35</v>
      </c>
      <c r="J661" t="s">
        <v>3</v>
      </c>
      <c r="K661" t="s">
        <v>515</v>
      </c>
      <c r="L661">
        <v>608254</v>
      </c>
      <c r="N661">
        <v>1013</v>
      </c>
      <c r="O661" t="s">
        <v>516</v>
      </c>
      <c r="P661" t="s">
        <v>516</v>
      </c>
      <c r="Q661">
        <v>1</v>
      </c>
      <c r="X661">
        <v>3.97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2</v>
      </c>
      <c r="AF661" t="s">
        <v>3</v>
      </c>
      <c r="AG661">
        <v>3.97</v>
      </c>
      <c r="AH661">
        <v>2</v>
      </c>
      <c r="AI661">
        <v>36406816</v>
      </c>
      <c r="AJ661">
        <v>684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ROW(Source!A744)</f>
        <v>744</v>
      </c>
      <c r="B662">
        <v>36406822</v>
      </c>
      <c r="C662">
        <v>36406814</v>
      </c>
      <c r="D662">
        <v>29172710</v>
      </c>
      <c r="E662">
        <v>1</v>
      </c>
      <c r="F662">
        <v>1</v>
      </c>
      <c r="G662">
        <v>1</v>
      </c>
      <c r="H662">
        <v>2</v>
      </c>
      <c r="I662" t="s">
        <v>523</v>
      </c>
      <c r="J662" t="s">
        <v>524</v>
      </c>
      <c r="K662" t="s">
        <v>525</v>
      </c>
      <c r="L662">
        <v>1368</v>
      </c>
      <c r="N662">
        <v>1011</v>
      </c>
      <c r="O662" t="s">
        <v>520</v>
      </c>
      <c r="P662" t="s">
        <v>520</v>
      </c>
      <c r="Q662">
        <v>1</v>
      </c>
      <c r="X662">
        <v>3.97</v>
      </c>
      <c r="Y662">
        <v>0</v>
      </c>
      <c r="Z662">
        <v>46.56</v>
      </c>
      <c r="AA662">
        <v>10.06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3.97</v>
      </c>
      <c r="AH662">
        <v>2</v>
      </c>
      <c r="AI662">
        <v>36406817</v>
      </c>
      <c r="AJ662">
        <v>685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ROW(Source!A744)</f>
        <v>744</v>
      </c>
      <c r="B663">
        <v>36406823</v>
      </c>
      <c r="C663">
        <v>36406814</v>
      </c>
      <c r="D663">
        <v>29174533</v>
      </c>
      <c r="E663">
        <v>1</v>
      </c>
      <c r="F663">
        <v>1</v>
      </c>
      <c r="G663">
        <v>1</v>
      </c>
      <c r="H663">
        <v>2</v>
      </c>
      <c r="I663" t="s">
        <v>526</v>
      </c>
      <c r="J663" t="s">
        <v>527</v>
      </c>
      <c r="K663" t="s">
        <v>528</v>
      </c>
      <c r="L663">
        <v>1368</v>
      </c>
      <c r="N663">
        <v>1011</v>
      </c>
      <c r="O663" t="s">
        <v>520</v>
      </c>
      <c r="P663" t="s">
        <v>520</v>
      </c>
      <c r="Q663">
        <v>1</v>
      </c>
      <c r="X663">
        <v>7.93</v>
      </c>
      <c r="Y663">
        <v>0</v>
      </c>
      <c r="Z663">
        <v>1.53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7.93</v>
      </c>
      <c r="AH663">
        <v>2</v>
      </c>
      <c r="AI663">
        <v>36406818</v>
      </c>
      <c r="AJ663">
        <v>686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ROW(Source!A744)</f>
        <v>744</v>
      </c>
      <c r="B664">
        <v>36406824</v>
      </c>
      <c r="C664">
        <v>36406814</v>
      </c>
      <c r="D664">
        <v>29164349</v>
      </c>
      <c r="E664">
        <v>1</v>
      </c>
      <c r="F664">
        <v>1</v>
      </c>
      <c r="G664">
        <v>1</v>
      </c>
      <c r="H664">
        <v>3</v>
      </c>
      <c r="I664" t="s">
        <v>28</v>
      </c>
      <c r="J664" t="s">
        <v>31</v>
      </c>
      <c r="K664" t="s">
        <v>29</v>
      </c>
      <c r="L664">
        <v>1348</v>
      </c>
      <c r="N664">
        <v>1009</v>
      </c>
      <c r="O664" t="s">
        <v>30</v>
      </c>
      <c r="P664" t="s">
        <v>30</v>
      </c>
      <c r="Q664">
        <v>1000</v>
      </c>
      <c r="X664">
        <v>10.5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 t="s">
        <v>3</v>
      </c>
      <c r="AG664">
        <v>10.5</v>
      </c>
      <c r="AH664">
        <v>2</v>
      </c>
      <c r="AI664">
        <v>36406819</v>
      </c>
      <c r="AJ664">
        <v>687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ROW(Source!A783)</f>
        <v>783</v>
      </c>
      <c r="B665">
        <v>36406834</v>
      </c>
      <c r="C665">
        <v>36406826</v>
      </c>
      <c r="D665">
        <v>18407150</v>
      </c>
      <c r="E665">
        <v>1</v>
      </c>
      <c r="F665">
        <v>1</v>
      </c>
      <c r="G665">
        <v>1</v>
      </c>
      <c r="H665">
        <v>1</v>
      </c>
      <c r="I665" t="s">
        <v>529</v>
      </c>
      <c r="J665" t="s">
        <v>3</v>
      </c>
      <c r="K665" t="s">
        <v>530</v>
      </c>
      <c r="L665">
        <v>1369</v>
      </c>
      <c r="N665">
        <v>1013</v>
      </c>
      <c r="O665" t="s">
        <v>514</v>
      </c>
      <c r="P665" t="s">
        <v>514</v>
      </c>
      <c r="Q665">
        <v>1</v>
      </c>
      <c r="X665">
        <v>21.19</v>
      </c>
      <c r="Y665">
        <v>0</v>
      </c>
      <c r="Z665">
        <v>0</v>
      </c>
      <c r="AA665">
        <v>0</v>
      </c>
      <c r="AB665">
        <v>272.45</v>
      </c>
      <c r="AC665">
        <v>0</v>
      </c>
      <c r="AD665">
        <v>1</v>
      </c>
      <c r="AE665">
        <v>1</v>
      </c>
      <c r="AF665" t="s">
        <v>134</v>
      </c>
      <c r="AG665">
        <v>24.368500000000001</v>
      </c>
      <c r="AH665">
        <v>2</v>
      </c>
      <c r="AI665">
        <v>36406827</v>
      </c>
      <c r="AJ665">
        <v>688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ROW(Source!A783)</f>
        <v>783</v>
      </c>
      <c r="B666">
        <v>36406835</v>
      </c>
      <c r="C666">
        <v>36406826</v>
      </c>
      <c r="D666">
        <v>121548</v>
      </c>
      <c r="E666">
        <v>1</v>
      </c>
      <c r="F666">
        <v>1</v>
      </c>
      <c r="G666">
        <v>1</v>
      </c>
      <c r="H666">
        <v>1</v>
      </c>
      <c r="I666" t="s">
        <v>35</v>
      </c>
      <c r="J666" t="s">
        <v>3</v>
      </c>
      <c r="K666" t="s">
        <v>515</v>
      </c>
      <c r="L666">
        <v>608254</v>
      </c>
      <c r="N666">
        <v>1013</v>
      </c>
      <c r="O666" t="s">
        <v>516</v>
      </c>
      <c r="P666" t="s">
        <v>516</v>
      </c>
      <c r="Q666">
        <v>1</v>
      </c>
      <c r="X666">
        <v>0.04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2</v>
      </c>
      <c r="AF666" t="s">
        <v>133</v>
      </c>
      <c r="AG666">
        <v>0.05</v>
      </c>
      <c r="AH666">
        <v>2</v>
      </c>
      <c r="AI666">
        <v>36406828</v>
      </c>
      <c r="AJ666">
        <v>689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ROW(Source!A783)</f>
        <v>783</v>
      </c>
      <c r="B667">
        <v>36406836</v>
      </c>
      <c r="C667">
        <v>36406826</v>
      </c>
      <c r="D667">
        <v>29172556</v>
      </c>
      <c r="E667">
        <v>1</v>
      </c>
      <c r="F667">
        <v>1</v>
      </c>
      <c r="G667">
        <v>1</v>
      </c>
      <c r="H667">
        <v>2</v>
      </c>
      <c r="I667" t="s">
        <v>517</v>
      </c>
      <c r="J667" t="s">
        <v>518</v>
      </c>
      <c r="K667" t="s">
        <v>519</v>
      </c>
      <c r="L667">
        <v>1368</v>
      </c>
      <c r="N667">
        <v>1011</v>
      </c>
      <c r="O667" t="s">
        <v>520</v>
      </c>
      <c r="P667" t="s">
        <v>520</v>
      </c>
      <c r="Q667">
        <v>1</v>
      </c>
      <c r="X667">
        <v>0.04</v>
      </c>
      <c r="Y667">
        <v>0</v>
      </c>
      <c r="Z667">
        <v>31.26</v>
      </c>
      <c r="AA667">
        <v>13.5</v>
      </c>
      <c r="AB667">
        <v>0</v>
      </c>
      <c r="AC667">
        <v>0</v>
      </c>
      <c r="AD667">
        <v>1</v>
      </c>
      <c r="AE667">
        <v>0</v>
      </c>
      <c r="AF667" t="s">
        <v>133</v>
      </c>
      <c r="AG667">
        <v>0.05</v>
      </c>
      <c r="AH667">
        <v>2</v>
      </c>
      <c r="AI667">
        <v>36406829</v>
      </c>
      <c r="AJ667">
        <v>690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ROW(Source!A783)</f>
        <v>783</v>
      </c>
      <c r="B668">
        <v>36406837</v>
      </c>
      <c r="C668">
        <v>36406826</v>
      </c>
      <c r="D668">
        <v>29174913</v>
      </c>
      <c r="E668">
        <v>1</v>
      </c>
      <c r="F668">
        <v>1</v>
      </c>
      <c r="G668">
        <v>1</v>
      </c>
      <c r="H668">
        <v>2</v>
      </c>
      <c r="I668" t="s">
        <v>531</v>
      </c>
      <c r="J668" t="s">
        <v>532</v>
      </c>
      <c r="K668" t="s">
        <v>533</v>
      </c>
      <c r="L668">
        <v>1368</v>
      </c>
      <c r="N668">
        <v>1011</v>
      </c>
      <c r="O668" t="s">
        <v>520</v>
      </c>
      <c r="P668" t="s">
        <v>520</v>
      </c>
      <c r="Q668">
        <v>1</v>
      </c>
      <c r="X668">
        <v>0.15</v>
      </c>
      <c r="Y668">
        <v>0</v>
      </c>
      <c r="Z668">
        <v>87.17</v>
      </c>
      <c r="AA668">
        <v>11.6</v>
      </c>
      <c r="AB668">
        <v>0</v>
      </c>
      <c r="AC668">
        <v>0</v>
      </c>
      <c r="AD668">
        <v>1</v>
      </c>
      <c r="AE668">
        <v>0</v>
      </c>
      <c r="AF668" t="s">
        <v>133</v>
      </c>
      <c r="AG668">
        <v>0.1875</v>
      </c>
      <c r="AH668">
        <v>2</v>
      </c>
      <c r="AI668">
        <v>36406830</v>
      </c>
      <c r="AJ668">
        <v>691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ROW(Source!A783)</f>
        <v>783</v>
      </c>
      <c r="B669">
        <v>36406838</v>
      </c>
      <c r="C669">
        <v>36406826</v>
      </c>
      <c r="D669">
        <v>29108696</v>
      </c>
      <c r="E669">
        <v>1</v>
      </c>
      <c r="F669">
        <v>1</v>
      </c>
      <c r="G669">
        <v>1</v>
      </c>
      <c r="H669">
        <v>3</v>
      </c>
      <c r="I669" t="s">
        <v>534</v>
      </c>
      <c r="J669" t="s">
        <v>535</v>
      </c>
      <c r="K669" t="s">
        <v>536</v>
      </c>
      <c r="L669">
        <v>1354</v>
      </c>
      <c r="N669">
        <v>1010</v>
      </c>
      <c r="O669" t="s">
        <v>237</v>
      </c>
      <c r="P669" t="s">
        <v>237</v>
      </c>
      <c r="Q669">
        <v>1</v>
      </c>
      <c r="X669">
        <v>56.6</v>
      </c>
      <c r="Y669">
        <v>67.209999999999994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56.6</v>
      </c>
      <c r="AH669">
        <v>2</v>
      </c>
      <c r="AI669">
        <v>36406831</v>
      </c>
      <c r="AJ669">
        <v>692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ROW(Source!A783)</f>
        <v>783</v>
      </c>
      <c r="B670">
        <v>36406839</v>
      </c>
      <c r="C670">
        <v>36406826</v>
      </c>
      <c r="D670">
        <v>29109717</v>
      </c>
      <c r="E670">
        <v>1</v>
      </c>
      <c r="F670">
        <v>1</v>
      </c>
      <c r="G670">
        <v>1</v>
      </c>
      <c r="H670">
        <v>3</v>
      </c>
      <c r="I670" t="s">
        <v>886</v>
      </c>
      <c r="J670" t="s">
        <v>887</v>
      </c>
      <c r="K670" t="s">
        <v>888</v>
      </c>
      <c r="L670">
        <v>1301</v>
      </c>
      <c r="N670">
        <v>1003</v>
      </c>
      <c r="O670" t="s">
        <v>142</v>
      </c>
      <c r="P670" t="s">
        <v>142</v>
      </c>
      <c r="Q670">
        <v>1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</v>
      </c>
      <c r="AD670">
        <v>0</v>
      </c>
      <c r="AE670">
        <v>0</v>
      </c>
      <c r="AF670" t="s">
        <v>3</v>
      </c>
      <c r="AG670">
        <v>0</v>
      </c>
      <c r="AH670">
        <v>3</v>
      </c>
      <c r="AI670">
        <v>-1</v>
      </c>
      <c r="AJ670" t="s">
        <v>3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ROW(Source!A783)</f>
        <v>783</v>
      </c>
      <c r="B671">
        <v>36406840</v>
      </c>
      <c r="C671">
        <v>36406826</v>
      </c>
      <c r="D671">
        <v>29115197</v>
      </c>
      <c r="E671">
        <v>1</v>
      </c>
      <c r="F671">
        <v>1</v>
      </c>
      <c r="G671">
        <v>1</v>
      </c>
      <c r="H671">
        <v>3</v>
      </c>
      <c r="I671" t="s">
        <v>537</v>
      </c>
      <c r="J671" t="s">
        <v>538</v>
      </c>
      <c r="K671" t="s">
        <v>539</v>
      </c>
      <c r="L671">
        <v>1354</v>
      </c>
      <c r="N671">
        <v>1010</v>
      </c>
      <c r="O671" t="s">
        <v>237</v>
      </c>
      <c r="P671" t="s">
        <v>237</v>
      </c>
      <c r="Q671">
        <v>1</v>
      </c>
      <c r="X671">
        <v>400</v>
      </c>
      <c r="Y671">
        <v>0.5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400</v>
      </c>
      <c r="AH671">
        <v>2</v>
      </c>
      <c r="AI671">
        <v>36406832</v>
      </c>
      <c r="AJ671">
        <v>694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ROW(Source!A785)</f>
        <v>785</v>
      </c>
      <c r="B672">
        <v>36406852</v>
      </c>
      <c r="C672">
        <v>36406842</v>
      </c>
      <c r="D672">
        <v>18413230</v>
      </c>
      <c r="E672">
        <v>1</v>
      </c>
      <c r="F672">
        <v>1</v>
      </c>
      <c r="G672">
        <v>1</v>
      </c>
      <c r="H672">
        <v>1</v>
      </c>
      <c r="I672" t="s">
        <v>540</v>
      </c>
      <c r="J672" t="s">
        <v>3</v>
      </c>
      <c r="K672" t="s">
        <v>541</v>
      </c>
      <c r="L672">
        <v>1369</v>
      </c>
      <c r="N672">
        <v>1013</v>
      </c>
      <c r="O672" t="s">
        <v>514</v>
      </c>
      <c r="P672" t="s">
        <v>514</v>
      </c>
      <c r="Q672">
        <v>1</v>
      </c>
      <c r="X672">
        <v>166.47</v>
      </c>
      <c r="Y672">
        <v>0</v>
      </c>
      <c r="Z672">
        <v>0</v>
      </c>
      <c r="AA672">
        <v>0</v>
      </c>
      <c r="AB672">
        <v>293.22000000000003</v>
      </c>
      <c r="AC672">
        <v>0</v>
      </c>
      <c r="AD672">
        <v>1</v>
      </c>
      <c r="AE672">
        <v>1</v>
      </c>
      <c r="AF672" t="s">
        <v>134</v>
      </c>
      <c r="AG672">
        <v>191.44049999999999</v>
      </c>
      <c r="AH672">
        <v>2</v>
      </c>
      <c r="AI672">
        <v>36406843</v>
      </c>
      <c r="AJ672">
        <v>695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ROW(Source!A785)</f>
        <v>785</v>
      </c>
      <c r="B673">
        <v>36406853</v>
      </c>
      <c r="C673">
        <v>36406842</v>
      </c>
      <c r="D673">
        <v>121548</v>
      </c>
      <c r="E673">
        <v>1</v>
      </c>
      <c r="F673">
        <v>1</v>
      </c>
      <c r="G673">
        <v>1</v>
      </c>
      <c r="H673">
        <v>1</v>
      </c>
      <c r="I673" t="s">
        <v>35</v>
      </c>
      <c r="J673" t="s">
        <v>3</v>
      </c>
      <c r="K673" t="s">
        <v>515</v>
      </c>
      <c r="L673">
        <v>608254</v>
      </c>
      <c r="N673">
        <v>1013</v>
      </c>
      <c r="O673" t="s">
        <v>516</v>
      </c>
      <c r="P673" t="s">
        <v>516</v>
      </c>
      <c r="Q673">
        <v>1</v>
      </c>
      <c r="X673">
        <v>0.08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2</v>
      </c>
      <c r="AF673" t="s">
        <v>133</v>
      </c>
      <c r="AG673">
        <v>0.1</v>
      </c>
      <c r="AH673">
        <v>2</v>
      </c>
      <c r="AI673">
        <v>36406844</v>
      </c>
      <c r="AJ673">
        <v>696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ROW(Source!A785)</f>
        <v>785</v>
      </c>
      <c r="B674">
        <v>36406854</v>
      </c>
      <c r="C674">
        <v>36406842</v>
      </c>
      <c r="D674">
        <v>29172556</v>
      </c>
      <c r="E674">
        <v>1</v>
      </c>
      <c r="F674">
        <v>1</v>
      </c>
      <c r="G674">
        <v>1</v>
      </c>
      <c r="H674">
        <v>2</v>
      </c>
      <c r="I674" t="s">
        <v>517</v>
      </c>
      <c r="J674" t="s">
        <v>518</v>
      </c>
      <c r="K674" t="s">
        <v>519</v>
      </c>
      <c r="L674">
        <v>1368</v>
      </c>
      <c r="N674">
        <v>1011</v>
      </c>
      <c r="O674" t="s">
        <v>520</v>
      </c>
      <c r="P674" t="s">
        <v>520</v>
      </c>
      <c r="Q674">
        <v>1</v>
      </c>
      <c r="X674">
        <v>0.08</v>
      </c>
      <c r="Y674">
        <v>0</v>
      </c>
      <c r="Z674">
        <v>31.26</v>
      </c>
      <c r="AA674">
        <v>13.5</v>
      </c>
      <c r="AB674">
        <v>0</v>
      </c>
      <c r="AC674">
        <v>0</v>
      </c>
      <c r="AD674">
        <v>1</v>
      </c>
      <c r="AE674">
        <v>0</v>
      </c>
      <c r="AF674" t="s">
        <v>133</v>
      </c>
      <c r="AG674">
        <v>0.1</v>
      </c>
      <c r="AH674">
        <v>2</v>
      </c>
      <c r="AI674">
        <v>36406845</v>
      </c>
      <c r="AJ674">
        <v>697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ROW(Source!A785)</f>
        <v>785</v>
      </c>
      <c r="B675">
        <v>36406855</v>
      </c>
      <c r="C675">
        <v>36406842</v>
      </c>
      <c r="D675">
        <v>29174591</v>
      </c>
      <c r="E675">
        <v>1</v>
      </c>
      <c r="F675">
        <v>1</v>
      </c>
      <c r="G675">
        <v>1</v>
      </c>
      <c r="H675">
        <v>2</v>
      </c>
      <c r="I675" t="s">
        <v>542</v>
      </c>
      <c r="J675" t="s">
        <v>543</v>
      </c>
      <c r="K675" t="s">
        <v>544</v>
      </c>
      <c r="L675">
        <v>1368</v>
      </c>
      <c r="N675">
        <v>1011</v>
      </c>
      <c r="O675" t="s">
        <v>520</v>
      </c>
      <c r="P675" t="s">
        <v>520</v>
      </c>
      <c r="Q675">
        <v>1</v>
      </c>
      <c r="X675">
        <v>0.26</v>
      </c>
      <c r="Y675">
        <v>0</v>
      </c>
      <c r="Z675">
        <v>0.95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133</v>
      </c>
      <c r="AG675">
        <v>0.32500000000000001</v>
      </c>
      <c r="AH675">
        <v>2</v>
      </c>
      <c r="AI675">
        <v>36406846</v>
      </c>
      <c r="AJ675">
        <v>698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ROW(Source!A785)</f>
        <v>785</v>
      </c>
      <c r="B676">
        <v>36406856</v>
      </c>
      <c r="C676">
        <v>36406842</v>
      </c>
      <c r="D676">
        <v>29174913</v>
      </c>
      <c r="E676">
        <v>1</v>
      </c>
      <c r="F676">
        <v>1</v>
      </c>
      <c r="G676">
        <v>1</v>
      </c>
      <c r="H676">
        <v>2</v>
      </c>
      <c r="I676" t="s">
        <v>531</v>
      </c>
      <c r="J676" t="s">
        <v>532</v>
      </c>
      <c r="K676" t="s">
        <v>533</v>
      </c>
      <c r="L676">
        <v>1368</v>
      </c>
      <c r="N676">
        <v>1011</v>
      </c>
      <c r="O676" t="s">
        <v>520</v>
      </c>
      <c r="P676" t="s">
        <v>520</v>
      </c>
      <c r="Q676">
        <v>1</v>
      </c>
      <c r="X676">
        <v>0.5</v>
      </c>
      <c r="Y676">
        <v>0</v>
      </c>
      <c r="Z676">
        <v>87.17</v>
      </c>
      <c r="AA676">
        <v>11.6</v>
      </c>
      <c r="AB676">
        <v>0</v>
      </c>
      <c r="AC676">
        <v>0</v>
      </c>
      <c r="AD676">
        <v>1</v>
      </c>
      <c r="AE676">
        <v>0</v>
      </c>
      <c r="AF676" t="s">
        <v>133</v>
      </c>
      <c r="AG676">
        <v>0.625</v>
      </c>
      <c r="AH676">
        <v>2</v>
      </c>
      <c r="AI676">
        <v>36406847</v>
      </c>
      <c r="AJ676">
        <v>699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ROW(Source!A785)</f>
        <v>785</v>
      </c>
      <c r="B677">
        <v>36406857</v>
      </c>
      <c r="C677">
        <v>36406842</v>
      </c>
      <c r="D677">
        <v>29107800</v>
      </c>
      <c r="E677">
        <v>1</v>
      </c>
      <c r="F677">
        <v>1</v>
      </c>
      <c r="G677">
        <v>1</v>
      </c>
      <c r="H677">
        <v>3</v>
      </c>
      <c r="I677" t="s">
        <v>545</v>
      </c>
      <c r="J677" t="s">
        <v>546</v>
      </c>
      <c r="K677" t="s">
        <v>547</v>
      </c>
      <c r="L677">
        <v>1346</v>
      </c>
      <c r="N677">
        <v>1009</v>
      </c>
      <c r="O677" t="s">
        <v>160</v>
      </c>
      <c r="P677" t="s">
        <v>160</v>
      </c>
      <c r="Q677">
        <v>1</v>
      </c>
      <c r="X677">
        <v>0.2</v>
      </c>
      <c r="Y677">
        <v>1.81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0.2</v>
      </c>
      <c r="AH677">
        <v>2</v>
      </c>
      <c r="AI677">
        <v>36406848</v>
      </c>
      <c r="AJ677">
        <v>700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ROW(Source!A785)</f>
        <v>785</v>
      </c>
      <c r="B678">
        <v>36406858</v>
      </c>
      <c r="C678">
        <v>36406842</v>
      </c>
      <c r="D678">
        <v>29109411</v>
      </c>
      <c r="E678">
        <v>1</v>
      </c>
      <c r="F678">
        <v>1</v>
      </c>
      <c r="G678">
        <v>1</v>
      </c>
      <c r="H678">
        <v>3</v>
      </c>
      <c r="I678" t="s">
        <v>548</v>
      </c>
      <c r="J678" t="s">
        <v>549</v>
      </c>
      <c r="K678" t="s">
        <v>550</v>
      </c>
      <c r="L678">
        <v>1346</v>
      </c>
      <c r="N678">
        <v>1009</v>
      </c>
      <c r="O678" t="s">
        <v>160</v>
      </c>
      <c r="P678" t="s">
        <v>160</v>
      </c>
      <c r="Q678">
        <v>1</v>
      </c>
      <c r="X678">
        <v>30</v>
      </c>
      <c r="Y678">
        <v>15.95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30</v>
      </c>
      <c r="AH678">
        <v>2</v>
      </c>
      <c r="AI678">
        <v>36406849</v>
      </c>
      <c r="AJ678">
        <v>701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ROW(Source!A785)</f>
        <v>785</v>
      </c>
      <c r="B679">
        <v>36406859</v>
      </c>
      <c r="C679">
        <v>36406842</v>
      </c>
      <c r="D679">
        <v>29109535</v>
      </c>
      <c r="E679">
        <v>1</v>
      </c>
      <c r="F679">
        <v>1</v>
      </c>
      <c r="G679">
        <v>1</v>
      </c>
      <c r="H679">
        <v>3</v>
      </c>
      <c r="I679" t="s">
        <v>281</v>
      </c>
      <c r="J679" t="s">
        <v>283</v>
      </c>
      <c r="K679" t="s">
        <v>282</v>
      </c>
      <c r="L679">
        <v>1327</v>
      </c>
      <c r="N679">
        <v>1005</v>
      </c>
      <c r="O679" t="s">
        <v>155</v>
      </c>
      <c r="P679" t="s">
        <v>155</v>
      </c>
      <c r="Q679">
        <v>1</v>
      </c>
      <c r="X679">
        <v>105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 t="s">
        <v>3</v>
      </c>
      <c r="AG679">
        <v>105</v>
      </c>
      <c r="AH679">
        <v>2</v>
      </c>
      <c r="AI679">
        <v>36406850</v>
      </c>
      <c r="AJ679">
        <v>702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ROW(Source!A785)</f>
        <v>785</v>
      </c>
      <c r="B680">
        <v>36406860</v>
      </c>
      <c r="C680">
        <v>36406842</v>
      </c>
      <c r="D680">
        <v>29109265</v>
      </c>
      <c r="E680">
        <v>1</v>
      </c>
      <c r="F680">
        <v>1</v>
      </c>
      <c r="G680">
        <v>1</v>
      </c>
      <c r="H680">
        <v>3</v>
      </c>
      <c r="I680" t="s">
        <v>284</v>
      </c>
      <c r="J680" t="s">
        <v>286</v>
      </c>
      <c r="K680" t="s">
        <v>285</v>
      </c>
      <c r="L680">
        <v>1348</v>
      </c>
      <c r="N680">
        <v>1009</v>
      </c>
      <c r="O680" t="s">
        <v>30</v>
      </c>
      <c r="P680" t="s">
        <v>30</v>
      </c>
      <c r="Q680">
        <v>1000</v>
      </c>
      <c r="X680">
        <v>8.8999999999999999E-3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 t="s">
        <v>3</v>
      </c>
      <c r="AG680">
        <v>8.8999999999999999E-3</v>
      </c>
      <c r="AH680">
        <v>2</v>
      </c>
      <c r="AI680">
        <v>36406851</v>
      </c>
      <c r="AJ680">
        <v>703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ROW(Source!A788)</f>
        <v>788</v>
      </c>
      <c r="B681">
        <v>36406872</v>
      </c>
      <c r="C681">
        <v>36406863</v>
      </c>
      <c r="D681">
        <v>18410572</v>
      </c>
      <c r="E681">
        <v>1</v>
      </c>
      <c r="F681">
        <v>1</v>
      </c>
      <c r="G681">
        <v>1</v>
      </c>
      <c r="H681">
        <v>1</v>
      </c>
      <c r="I681" t="s">
        <v>551</v>
      </c>
      <c r="J681" t="s">
        <v>3</v>
      </c>
      <c r="K681" t="s">
        <v>552</v>
      </c>
      <c r="L681">
        <v>1369</v>
      </c>
      <c r="N681">
        <v>1013</v>
      </c>
      <c r="O681" t="s">
        <v>514</v>
      </c>
      <c r="P681" t="s">
        <v>514</v>
      </c>
      <c r="Q681">
        <v>1</v>
      </c>
      <c r="X681">
        <v>73.14</v>
      </c>
      <c r="Y681">
        <v>0</v>
      </c>
      <c r="Z681">
        <v>0</v>
      </c>
      <c r="AA681">
        <v>0</v>
      </c>
      <c r="AB681">
        <v>8.74</v>
      </c>
      <c r="AC681">
        <v>0</v>
      </c>
      <c r="AD681">
        <v>1</v>
      </c>
      <c r="AE681">
        <v>1</v>
      </c>
      <c r="AF681" t="s">
        <v>167</v>
      </c>
      <c r="AG681">
        <v>84.11099999999999</v>
      </c>
      <c r="AH681">
        <v>2</v>
      </c>
      <c r="AI681">
        <v>36406864</v>
      </c>
      <c r="AJ681">
        <v>704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ROW(Source!A788)</f>
        <v>788</v>
      </c>
      <c r="B682">
        <v>36406873</v>
      </c>
      <c r="C682">
        <v>36406863</v>
      </c>
      <c r="D682">
        <v>121548</v>
      </c>
      <c r="E682">
        <v>1</v>
      </c>
      <c r="F682">
        <v>1</v>
      </c>
      <c r="G682">
        <v>1</v>
      </c>
      <c r="H682">
        <v>1</v>
      </c>
      <c r="I682" t="s">
        <v>35</v>
      </c>
      <c r="J682" t="s">
        <v>3</v>
      </c>
      <c r="K682" t="s">
        <v>515</v>
      </c>
      <c r="L682">
        <v>608254</v>
      </c>
      <c r="N682">
        <v>1013</v>
      </c>
      <c r="O682" t="s">
        <v>516</v>
      </c>
      <c r="P682" t="s">
        <v>516</v>
      </c>
      <c r="Q682">
        <v>1</v>
      </c>
      <c r="X682">
        <v>1.37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2</v>
      </c>
      <c r="AF682" t="s">
        <v>133</v>
      </c>
      <c r="AG682">
        <v>1.7125000000000001</v>
      </c>
      <c r="AH682">
        <v>2</v>
      </c>
      <c r="AI682">
        <v>36406865</v>
      </c>
      <c r="AJ682">
        <v>705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ROW(Source!A788)</f>
        <v>788</v>
      </c>
      <c r="B683">
        <v>36406874</v>
      </c>
      <c r="C683">
        <v>36406863</v>
      </c>
      <c r="D683">
        <v>29172379</v>
      </c>
      <c r="E683">
        <v>1</v>
      </c>
      <c r="F683">
        <v>1</v>
      </c>
      <c r="G683">
        <v>1</v>
      </c>
      <c r="H683">
        <v>2</v>
      </c>
      <c r="I683" t="s">
        <v>553</v>
      </c>
      <c r="J683" t="s">
        <v>554</v>
      </c>
      <c r="K683" t="s">
        <v>555</v>
      </c>
      <c r="L683">
        <v>1368</v>
      </c>
      <c r="N683">
        <v>1011</v>
      </c>
      <c r="O683" t="s">
        <v>520</v>
      </c>
      <c r="P683" t="s">
        <v>520</v>
      </c>
      <c r="Q683">
        <v>1</v>
      </c>
      <c r="X683">
        <v>1.37</v>
      </c>
      <c r="Y683">
        <v>0</v>
      </c>
      <c r="Z683">
        <v>112</v>
      </c>
      <c r="AA683">
        <v>13.5</v>
      </c>
      <c r="AB683">
        <v>0</v>
      </c>
      <c r="AC683">
        <v>0</v>
      </c>
      <c r="AD683">
        <v>1</v>
      </c>
      <c r="AE683">
        <v>0</v>
      </c>
      <c r="AF683" t="s">
        <v>133</v>
      </c>
      <c r="AG683">
        <v>1.7125000000000001</v>
      </c>
      <c r="AH683">
        <v>2</v>
      </c>
      <c r="AI683">
        <v>36406866</v>
      </c>
      <c r="AJ683">
        <v>706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ROW(Source!A788)</f>
        <v>788</v>
      </c>
      <c r="B684">
        <v>36406875</v>
      </c>
      <c r="C684">
        <v>36406863</v>
      </c>
      <c r="D684">
        <v>29174913</v>
      </c>
      <c r="E684">
        <v>1</v>
      </c>
      <c r="F684">
        <v>1</v>
      </c>
      <c r="G684">
        <v>1</v>
      </c>
      <c r="H684">
        <v>2</v>
      </c>
      <c r="I684" t="s">
        <v>531</v>
      </c>
      <c r="J684" t="s">
        <v>532</v>
      </c>
      <c r="K684" t="s">
        <v>533</v>
      </c>
      <c r="L684">
        <v>1368</v>
      </c>
      <c r="N684">
        <v>1011</v>
      </c>
      <c r="O684" t="s">
        <v>520</v>
      </c>
      <c r="P684" t="s">
        <v>520</v>
      </c>
      <c r="Q684">
        <v>1</v>
      </c>
      <c r="X684">
        <v>2.06</v>
      </c>
      <c r="Y684">
        <v>0</v>
      </c>
      <c r="Z684">
        <v>87.17</v>
      </c>
      <c r="AA684">
        <v>11.6</v>
      </c>
      <c r="AB684">
        <v>0</v>
      </c>
      <c r="AC684">
        <v>0</v>
      </c>
      <c r="AD684">
        <v>1</v>
      </c>
      <c r="AE684">
        <v>0</v>
      </c>
      <c r="AF684" t="s">
        <v>133</v>
      </c>
      <c r="AG684">
        <v>2.5750000000000002</v>
      </c>
      <c r="AH684">
        <v>2</v>
      </c>
      <c r="AI684">
        <v>36406867</v>
      </c>
      <c r="AJ684">
        <v>707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ROW(Source!A788)</f>
        <v>788</v>
      </c>
      <c r="B685">
        <v>36406876</v>
      </c>
      <c r="C685">
        <v>36406863</v>
      </c>
      <c r="D685">
        <v>29114332</v>
      </c>
      <c r="E685">
        <v>1</v>
      </c>
      <c r="F685">
        <v>1</v>
      </c>
      <c r="G685">
        <v>1</v>
      </c>
      <c r="H685">
        <v>3</v>
      </c>
      <c r="I685" t="s">
        <v>556</v>
      </c>
      <c r="J685" t="s">
        <v>557</v>
      </c>
      <c r="K685" t="s">
        <v>558</v>
      </c>
      <c r="L685">
        <v>1348</v>
      </c>
      <c r="N685">
        <v>1009</v>
      </c>
      <c r="O685" t="s">
        <v>30</v>
      </c>
      <c r="P685" t="s">
        <v>30</v>
      </c>
      <c r="Q685">
        <v>1000</v>
      </c>
      <c r="X685">
        <v>3.3999999999999998E-3</v>
      </c>
      <c r="Y685">
        <v>11978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3.3999999999999998E-3</v>
      </c>
      <c r="AH685">
        <v>2</v>
      </c>
      <c r="AI685">
        <v>36406869</v>
      </c>
      <c r="AJ685">
        <v>709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ROW(Source!A788)</f>
        <v>788</v>
      </c>
      <c r="B686">
        <v>36406877</v>
      </c>
      <c r="C686">
        <v>36406863</v>
      </c>
      <c r="D686">
        <v>29114830</v>
      </c>
      <c r="E686">
        <v>1</v>
      </c>
      <c r="F686">
        <v>1</v>
      </c>
      <c r="G686">
        <v>1</v>
      </c>
      <c r="H686">
        <v>3</v>
      </c>
      <c r="I686" t="s">
        <v>375</v>
      </c>
      <c r="J686" t="s">
        <v>377</v>
      </c>
      <c r="K686" t="s">
        <v>376</v>
      </c>
      <c r="L686">
        <v>1035</v>
      </c>
      <c r="N686">
        <v>1013</v>
      </c>
      <c r="O686" t="s">
        <v>170</v>
      </c>
      <c r="P686" t="s">
        <v>170</v>
      </c>
      <c r="Q686">
        <v>1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</v>
      </c>
      <c r="AD686">
        <v>0</v>
      </c>
      <c r="AE686">
        <v>0</v>
      </c>
      <c r="AF686" t="s">
        <v>3</v>
      </c>
      <c r="AG686">
        <v>0</v>
      </c>
      <c r="AH686">
        <v>3</v>
      </c>
      <c r="AI686">
        <v>-1</v>
      </c>
      <c r="AJ686" t="s">
        <v>3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ROW(Source!A788)</f>
        <v>788</v>
      </c>
      <c r="B687">
        <v>36406878</v>
      </c>
      <c r="C687">
        <v>36406863</v>
      </c>
      <c r="D687">
        <v>29130561</v>
      </c>
      <c r="E687">
        <v>1</v>
      </c>
      <c r="F687">
        <v>1</v>
      </c>
      <c r="G687">
        <v>1</v>
      </c>
      <c r="H687">
        <v>3</v>
      </c>
      <c r="I687" t="s">
        <v>177</v>
      </c>
      <c r="J687" t="s">
        <v>179</v>
      </c>
      <c r="K687" t="s">
        <v>178</v>
      </c>
      <c r="L687">
        <v>1327</v>
      </c>
      <c r="N687">
        <v>1005</v>
      </c>
      <c r="O687" t="s">
        <v>155</v>
      </c>
      <c r="P687" t="s">
        <v>155</v>
      </c>
      <c r="Q687">
        <v>1</v>
      </c>
      <c r="X687">
        <v>100</v>
      </c>
      <c r="Y687">
        <v>207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100</v>
      </c>
      <c r="AH687">
        <v>2</v>
      </c>
      <c r="AI687">
        <v>36406870</v>
      </c>
      <c r="AJ687">
        <v>710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ROW(Source!A792)</f>
        <v>792</v>
      </c>
      <c r="B688">
        <v>36406887</v>
      </c>
      <c r="C688">
        <v>36406882</v>
      </c>
      <c r="D688">
        <v>18408291</v>
      </c>
      <c r="E688">
        <v>1</v>
      </c>
      <c r="F688">
        <v>1</v>
      </c>
      <c r="G688">
        <v>1</v>
      </c>
      <c r="H688">
        <v>1</v>
      </c>
      <c r="I688" t="s">
        <v>559</v>
      </c>
      <c r="J688" t="s">
        <v>3</v>
      </c>
      <c r="K688" t="s">
        <v>560</v>
      </c>
      <c r="L688">
        <v>1369</v>
      </c>
      <c r="N688">
        <v>1013</v>
      </c>
      <c r="O688" t="s">
        <v>514</v>
      </c>
      <c r="P688" t="s">
        <v>514</v>
      </c>
      <c r="Q688">
        <v>1</v>
      </c>
      <c r="X688">
        <v>7.82</v>
      </c>
      <c r="Y688">
        <v>0</v>
      </c>
      <c r="Z688">
        <v>0</v>
      </c>
      <c r="AA688">
        <v>0</v>
      </c>
      <c r="AB688">
        <v>260.95999999999998</v>
      </c>
      <c r="AC688">
        <v>0</v>
      </c>
      <c r="AD688">
        <v>1</v>
      </c>
      <c r="AE688">
        <v>1</v>
      </c>
      <c r="AF688" t="s">
        <v>134</v>
      </c>
      <c r="AG688">
        <v>8.9930000000000003</v>
      </c>
      <c r="AH688">
        <v>2</v>
      </c>
      <c r="AI688">
        <v>36406883</v>
      </c>
      <c r="AJ688">
        <v>712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ROW(Source!A792)</f>
        <v>792</v>
      </c>
      <c r="B689">
        <v>36406888</v>
      </c>
      <c r="C689">
        <v>36406882</v>
      </c>
      <c r="D689">
        <v>29174913</v>
      </c>
      <c r="E689">
        <v>1</v>
      </c>
      <c r="F689">
        <v>1</v>
      </c>
      <c r="G689">
        <v>1</v>
      </c>
      <c r="H689">
        <v>2</v>
      </c>
      <c r="I689" t="s">
        <v>531</v>
      </c>
      <c r="J689" t="s">
        <v>532</v>
      </c>
      <c r="K689" t="s">
        <v>533</v>
      </c>
      <c r="L689">
        <v>1368</v>
      </c>
      <c r="N689">
        <v>1011</v>
      </c>
      <c r="O689" t="s">
        <v>520</v>
      </c>
      <c r="P689" t="s">
        <v>520</v>
      </c>
      <c r="Q689">
        <v>1</v>
      </c>
      <c r="X689">
        <v>0.04</v>
      </c>
      <c r="Y689">
        <v>0</v>
      </c>
      <c r="Z689">
        <v>87.17</v>
      </c>
      <c r="AA689">
        <v>11.6</v>
      </c>
      <c r="AB689">
        <v>0</v>
      </c>
      <c r="AC689">
        <v>0</v>
      </c>
      <c r="AD689">
        <v>1</v>
      </c>
      <c r="AE689">
        <v>0</v>
      </c>
      <c r="AF689" t="s">
        <v>133</v>
      </c>
      <c r="AG689">
        <v>0.05</v>
      </c>
      <c r="AH689">
        <v>2</v>
      </c>
      <c r="AI689">
        <v>36406884</v>
      </c>
      <c r="AJ689">
        <v>713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ROW(Source!A792)</f>
        <v>792</v>
      </c>
      <c r="B690">
        <v>36406889</v>
      </c>
      <c r="C690">
        <v>36406882</v>
      </c>
      <c r="D690">
        <v>29114332</v>
      </c>
      <c r="E690">
        <v>1</v>
      </c>
      <c r="F690">
        <v>1</v>
      </c>
      <c r="G690">
        <v>1</v>
      </c>
      <c r="H690">
        <v>3</v>
      </c>
      <c r="I690" t="s">
        <v>556</v>
      </c>
      <c r="J690" t="s">
        <v>557</v>
      </c>
      <c r="K690" t="s">
        <v>558</v>
      </c>
      <c r="L690">
        <v>1348</v>
      </c>
      <c r="N690">
        <v>1009</v>
      </c>
      <c r="O690" t="s">
        <v>30</v>
      </c>
      <c r="P690" t="s">
        <v>30</v>
      </c>
      <c r="Q690">
        <v>1000</v>
      </c>
      <c r="X690">
        <v>7.1000000000000002E-4</v>
      </c>
      <c r="Y690">
        <v>11978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7.1000000000000002E-4</v>
      </c>
      <c r="AH690">
        <v>2</v>
      </c>
      <c r="AI690">
        <v>36406885</v>
      </c>
      <c r="AJ690">
        <v>714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ROW(Source!A792)</f>
        <v>792</v>
      </c>
      <c r="B691">
        <v>36406890</v>
      </c>
      <c r="C691">
        <v>36406882</v>
      </c>
      <c r="D691">
        <v>29131015</v>
      </c>
      <c r="E691">
        <v>1</v>
      </c>
      <c r="F691">
        <v>1</v>
      </c>
      <c r="G691">
        <v>1</v>
      </c>
      <c r="H691">
        <v>3</v>
      </c>
      <c r="I691" t="s">
        <v>561</v>
      </c>
      <c r="J691" t="s">
        <v>562</v>
      </c>
      <c r="K691" t="s">
        <v>563</v>
      </c>
      <c r="L691">
        <v>1301</v>
      </c>
      <c r="N691">
        <v>1003</v>
      </c>
      <c r="O691" t="s">
        <v>142</v>
      </c>
      <c r="P691" t="s">
        <v>142</v>
      </c>
      <c r="Q691">
        <v>1</v>
      </c>
      <c r="X691">
        <v>112</v>
      </c>
      <c r="Y691">
        <v>3.93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0</v>
      </c>
      <c r="AF691" t="s">
        <v>3</v>
      </c>
      <c r="AG691">
        <v>112</v>
      </c>
      <c r="AH691">
        <v>2</v>
      </c>
      <c r="AI691">
        <v>36406886</v>
      </c>
      <c r="AJ691">
        <v>715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ROW(Source!A793)</f>
        <v>793</v>
      </c>
      <c r="B692">
        <v>36406905</v>
      </c>
      <c r="C692">
        <v>36406891</v>
      </c>
      <c r="D692">
        <v>18407150</v>
      </c>
      <c r="E692">
        <v>1</v>
      </c>
      <c r="F692">
        <v>1</v>
      </c>
      <c r="G692">
        <v>1</v>
      </c>
      <c r="H692">
        <v>1</v>
      </c>
      <c r="I692" t="s">
        <v>529</v>
      </c>
      <c r="J692" t="s">
        <v>3</v>
      </c>
      <c r="K692" t="s">
        <v>530</v>
      </c>
      <c r="L692">
        <v>1369</v>
      </c>
      <c r="N692">
        <v>1013</v>
      </c>
      <c r="O692" t="s">
        <v>514</v>
      </c>
      <c r="P692" t="s">
        <v>514</v>
      </c>
      <c r="Q692">
        <v>1</v>
      </c>
      <c r="X692">
        <v>44.7</v>
      </c>
      <c r="Y692">
        <v>0</v>
      </c>
      <c r="Z692">
        <v>0</v>
      </c>
      <c r="AA692">
        <v>0</v>
      </c>
      <c r="AB692">
        <v>272.45</v>
      </c>
      <c r="AC692">
        <v>0</v>
      </c>
      <c r="AD692">
        <v>1</v>
      </c>
      <c r="AE692">
        <v>1</v>
      </c>
      <c r="AF692" t="s">
        <v>134</v>
      </c>
      <c r="AG692">
        <v>51.405000000000001</v>
      </c>
      <c r="AH692">
        <v>2</v>
      </c>
      <c r="AI692">
        <v>36406892</v>
      </c>
      <c r="AJ692">
        <v>716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ROW(Source!A793)</f>
        <v>793</v>
      </c>
      <c r="B693">
        <v>36406906</v>
      </c>
      <c r="C693">
        <v>36406891</v>
      </c>
      <c r="D693">
        <v>121548</v>
      </c>
      <c r="E693">
        <v>1</v>
      </c>
      <c r="F693">
        <v>1</v>
      </c>
      <c r="G693">
        <v>1</v>
      </c>
      <c r="H693">
        <v>1</v>
      </c>
      <c r="I693" t="s">
        <v>35</v>
      </c>
      <c r="J693" t="s">
        <v>3</v>
      </c>
      <c r="K693" t="s">
        <v>515</v>
      </c>
      <c r="L693">
        <v>608254</v>
      </c>
      <c r="N693">
        <v>1013</v>
      </c>
      <c r="O693" t="s">
        <v>516</v>
      </c>
      <c r="P693" t="s">
        <v>516</v>
      </c>
      <c r="Q693">
        <v>1</v>
      </c>
      <c r="X693">
        <v>0.14000000000000001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2</v>
      </c>
      <c r="AF693" t="s">
        <v>133</v>
      </c>
      <c r="AG693">
        <v>0.17500000000000002</v>
      </c>
      <c r="AH693">
        <v>2</v>
      </c>
      <c r="AI693">
        <v>36406893</v>
      </c>
      <c r="AJ693">
        <v>717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ROW(Source!A793)</f>
        <v>793</v>
      </c>
      <c r="B694">
        <v>36406907</v>
      </c>
      <c r="C694">
        <v>36406891</v>
      </c>
      <c r="D694">
        <v>29172479</v>
      </c>
      <c r="E694">
        <v>1</v>
      </c>
      <c r="F694">
        <v>1</v>
      </c>
      <c r="G694">
        <v>1</v>
      </c>
      <c r="H694">
        <v>2</v>
      </c>
      <c r="I694" t="s">
        <v>739</v>
      </c>
      <c r="J694" t="s">
        <v>740</v>
      </c>
      <c r="K694" t="s">
        <v>741</v>
      </c>
      <c r="L694">
        <v>1368</v>
      </c>
      <c r="N694">
        <v>1011</v>
      </c>
      <c r="O694" t="s">
        <v>520</v>
      </c>
      <c r="P694" t="s">
        <v>520</v>
      </c>
      <c r="Q694">
        <v>1</v>
      </c>
      <c r="X694">
        <v>0.14000000000000001</v>
      </c>
      <c r="Y694">
        <v>0</v>
      </c>
      <c r="Z694">
        <v>99.89</v>
      </c>
      <c r="AA694">
        <v>10.06</v>
      </c>
      <c r="AB694">
        <v>0</v>
      </c>
      <c r="AC694">
        <v>0</v>
      </c>
      <c r="AD694">
        <v>1</v>
      </c>
      <c r="AE694">
        <v>0</v>
      </c>
      <c r="AF694" t="s">
        <v>133</v>
      </c>
      <c r="AG694">
        <v>0.17500000000000002</v>
      </c>
      <c r="AH694">
        <v>2</v>
      </c>
      <c r="AI694">
        <v>36406894</v>
      </c>
      <c r="AJ694">
        <v>718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ROW(Source!A793)</f>
        <v>793</v>
      </c>
      <c r="B695">
        <v>36406908</v>
      </c>
      <c r="C695">
        <v>36406891</v>
      </c>
      <c r="D695">
        <v>29174591</v>
      </c>
      <c r="E695">
        <v>1</v>
      </c>
      <c r="F695">
        <v>1</v>
      </c>
      <c r="G695">
        <v>1</v>
      </c>
      <c r="H695">
        <v>2</v>
      </c>
      <c r="I695" t="s">
        <v>542</v>
      </c>
      <c r="J695" t="s">
        <v>543</v>
      </c>
      <c r="K695" t="s">
        <v>544</v>
      </c>
      <c r="L695">
        <v>1368</v>
      </c>
      <c r="N695">
        <v>1011</v>
      </c>
      <c r="O695" t="s">
        <v>520</v>
      </c>
      <c r="P695" t="s">
        <v>520</v>
      </c>
      <c r="Q695">
        <v>1</v>
      </c>
      <c r="X695">
        <v>0.45</v>
      </c>
      <c r="Y695">
        <v>0</v>
      </c>
      <c r="Z695">
        <v>0.95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133</v>
      </c>
      <c r="AG695">
        <v>0.5625</v>
      </c>
      <c r="AH695">
        <v>2</v>
      </c>
      <c r="AI695">
        <v>36406895</v>
      </c>
      <c r="AJ695">
        <v>719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ROW(Source!A793)</f>
        <v>793</v>
      </c>
      <c r="B696">
        <v>36406909</v>
      </c>
      <c r="C696">
        <v>36406891</v>
      </c>
      <c r="D696">
        <v>29174913</v>
      </c>
      <c r="E696">
        <v>1</v>
      </c>
      <c r="F696">
        <v>1</v>
      </c>
      <c r="G696">
        <v>1</v>
      </c>
      <c r="H696">
        <v>2</v>
      </c>
      <c r="I696" t="s">
        <v>531</v>
      </c>
      <c r="J696" t="s">
        <v>532</v>
      </c>
      <c r="K696" t="s">
        <v>533</v>
      </c>
      <c r="L696">
        <v>1368</v>
      </c>
      <c r="N696">
        <v>1011</v>
      </c>
      <c r="O696" t="s">
        <v>520</v>
      </c>
      <c r="P696" t="s">
        <v>520</v>
      </c>
      <c r="Q696">
        <v>1</v>
      </c>
      <c r="X696">
        <v>0.48</v>
      </c>
      <c r="Y696">
        <v>0</v>
      </c>
      <c r="Z696">
        <v>87.17</v>
      </c>
      <c r="AA696">
        <v>11.6</v>
      </c>
      <c r="AB696">
        <v>0</v>
      </c>
      <c r="AC696">
        <v>0</v>
      </c>
      <c r="AD696">
        <v>1</v>
      </c>
      <c r="AE696">
        <v>0</v>
      </c>
      <c r="AF696" t="s">
        <v>133</v>
      </c>
      <c r="AG696">
        <v>0.6</v>
      </c>
      <c r="AH696">
        <v>2</v>
      </c>
      <c r="AI696">
        <v>36406896</v>
      </c>
      <c r="AJ696">
        <v>720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ROW(Source!A793)</f>
        <v>793</v>
      </c>
      <c r="B697">
        <v>36406910</v>
      </c>
      <c r="C697">
        <v>36406891</v>
      </c>
      <c r="D697">
        <v>29114340</v>
      </c>
      <c r="E697">
        <v>1</v>
      </c>
      <c r="F697">
        <v>1</v>
      </c>
      <c r="G697">
        <v>1</v>
      </c>
      <c r="H697">
        <v>3</v>
      </c>
      <c r="I697" t="s">
        <v>742</v>
      </c>
      <c r="J697" t="s">
        <v>743</v>
      </c>
      <c r="K697" t="s">
        <v>744</v>
      </c>
      <c r="L697">
        <v>1348</v>
      </c>
      <c r="N697">
        <v>1009</v>
      </c>
      <c r="O697" t="s">
        <v>30</v>
      </c>
      <c r="P697" t="s">
        <v>30</v>
      </c>
      <c r="Q697">
        <v>1000</v>
      </c>
      <c r="X697">
        <v>1.6000000000000001E-3</v>
      </c>
      <c r="Y697">
        <v>8475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1.6000000000000001E-3</v>
      </c>
      <c r="AH697">
        <v>2</v>
      </c>
      <c r="AI697">
        <v>36406897</v>
      </c>
      <c r="AJ697">
        <v>721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ROW(Source!A793)</f>
        <v>793</v>
      </c>
      <c r="B698">
        <v>36406911</v>
      </c>
      <c r="C698">
        <v>36406891</v>
      </c>
      <c r="D698">
        <v>29109162</v>
      </c>
      <c r="E698">
        <v>1</v>
      </c>
      <c r="F698">
        <v>1</v>
      </c>
      <c r="G698">
        <v>1</v>
      </c>
      <c r="H698">
        <v>3</v>
      </c>
      <c r="I698" t="s">
        <v>564</v>
      </c>
      <c r="J698" t="s">
        <v>565</v>
      </c>
      <c r="K698" t="s">
        <v>566</v>
      </c>
      <c r="L698">
        <v>1327</v>
      </c>
      <c r="N698">
        <v>1005</v>
      </c>
      <c r="O698" t="s">
        <v>155</v>
      </c>
      <c r="P698" t="s">
        <v>155</v>
      </c>
      <c r="Q698">
        <v>1</v>
      </c>
      <c r="X698">
        <v>23</v>
      </c>
      <c r="Y698">
        <v>5.71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23</v>
      </c>
      <c r="AH698">
        <v>2</v>
      </c>
      <c r="AI698">
        <v>36406898</v>
      </c>
      <c r="AJ698">
        <v>722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ROW(Source!A793)</f>
        <v>793</v>
      </c>
      <c r="B699">
        <v>36406912</v>
      </c>
      <c r="C699">
        <v>36406891</v>
      </c>
      <c r="D699">
        <v>29107615</v>
      </c>
      <c r="E699">
        <v>1</v>
      </c>
      <c r="F699">
        <v>1</v>
      </c>
      <c r="G699">
        <v>1</v>
      </c>
      <c r="H699">
        <v>3</v>
      </c>
      <c r="I699" t="s">
        <v>745</v>
      </c>
      <c r="J699" t="s">
        <v>746</v>
      </c>
      <c r="K699" t="s">
        <v>747</v>
      </c>
      <c r="L699">
        <v>1348</v>
      </c>
      <c r="N699">
        <v>1009</v>
      </c>
      <c r="O699" t="s">
        <v>30</v>
      </c>
      <c r="P699" t="s">
        <v>30</v>
      </c>
      <c r="Q699">
        <v>1000</v>
      </c>
      <c r="X699">
        <v>3.3999999999999998E-3</v>
      </c>
      <c r="Y699">
        <v>19100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3.3999999999999998E-3</v>
      </c>
      <c r="AH699">
        <v>2</v>
      </c>
      <c r="AI699">
        <v>36406899</v>
      </c>
      <c r="AJ699">
        <v>723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ROW(Source!A793)</f>
        <v>793</v>
      </c>
      <c r="B700">
        <v>36406913</v>
      </c>
      <c r="C700">
        <v>36406891</v>
      </c>
      <c r="D700">
        <v>29115662</v>
      </c>
      <c r="E700">
        <v>1</v>
      </c>
      <c r="F700">
        <v>1</v>
      </c>
      <c r="G700">
        <v>1</v>
      </c>
      <c r="H700">
        <v>3</v>
      </c>
      <c r="I700" t="s">
        <v>748</v>
      </c>
      <c r="J700" t="s">
        <v>749</v>
      </c>
      <c r="K700" t="s">
        <v>750</v>
      </c>
      <c r="L700">
        <v>1339</v>
      </c>
      <c r="N700">
        <v>1007</v>
      </c>
      <c r="O700" t="s">
        <v>570</v>
      </c>
      <c r="P700" t="s">
        <v>570</v>
      </c>
      <c r="Q700">
        <v>1</v>
      </c>
      <c r="X700">
        <v>0.24</v>
      </c>
      <c r="Y700">
        <v>1045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0.24</v>
      </c>
      <c r="AH700">
        <v>2</v>
      </c>
      <c r="AI700">
        <v>36406900</v>
      </c>
      <c r="AJ700">
        <v>724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ROW(Source!A793)</f>
        <v>793</v>
      </c>
      <c r="B701">
        <v>36406914</v>
      </c>
      <c r="C701">
        <v>36406891</v>
      </c>
      <c r="D701">
        <v>29131086</v>
      </c>
      <c r="E701">
        <v>1</v>
      </c>
      <c r="F701">
        <v>1</v>
      </c>
      <c r="G701">
        <v>1</v>
      </c>
      <c r="H701">
        <v>3</v>
      </c>
      <c r="I701" t="s">
        <v>567</v>
      </c>
      <c r="J701" t="s">
        <v>568</v>
      </c>
      <c r="K701" t="s">
        <v>569</v>
      </c>
      <c r="L701">
        <v>1339</v>
      </c>
      <c r="N701">
        <v>1007</v>
      </c>
      <c r="O701" t="s">
        <v>570</v>
      </c>
      <c r="P701" t="s">
        <v>570</v>
      </c>
      <c r="Q701">
        <v>1</v>
      </c>
      <c r="X701">
        <v>1.18</v>
      </c>
      <c r="Y701">
        <v>1970.01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1.18</v>
      </c>
      <c r="AH701">
        <v>2</v>
      </c>
      <c r="AI701">
        <v>36406901</v>
      </c>
      <c r="AJ701">
        <v>725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ROW(Source!A793)</f>
        <v>793</v>
      </c>
      <c r="B702">
        <v>36406915</v>
      </c>
      <c r="C702">
        <v>36406891</v>
      </c>
      <c r="D702">
        <v>29145153</v>
      </c>
      <c r="E702">
        <v>1</v>
      </c>
      <c r="F702">
        <v>1</v>
      </c>
      <c r="G702">
        <v>1</v>
      </c>
      <c r="H702">
        <v>3</v>
      </c>
      <c r="I702" t="s">
        <v>751</v>
      </c>
      <c r="J702" t="s">
        <v>752</v>
      </c>
      <c r="K702" t="s">
        <v>753</v>
      </c>
      <c r="L702">
        <v>1339</v>
      </c>
      <c r="N702">
        <v>1007</v>
      </c>
      <c r="O702" t="s">
        <v>570</v>
      </c>
      <c r="P702" t="s">
        <v>570</v>
      </c>
      <c r="Q702">
        <v>1</v>
      </c>
      <c r="X702">
        <v>0.28000000000000003</v>
      </c>
      <c r="Y702">
        <v>426.15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0.28000000000000003</v>
      </c>
      <c r="AH702">
        <v>2</v>
      </c>
      <c r="AI702">
        <v>36406902</v>
      </c>
      <c r="AJ702">
        <v>726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ROW(Source!A793)</f>
        <v>793</v>
      </c>
      <c r="B703">
        <v>36406916</v>
      </c>
      <c r="C703">
        <v>36406891</v>
      </c>
      <c r="D703">
        <v>29148832</v>
      </c>
      <c r="E703">
        <v>1</v>
      </c>
      <c r="F703">
        <v>1</v>
      </c>
      <c r="G703">
        <v>1</v>
      </c>
      <c r="H703">
        <v>3</v>
      </c>
      <c r="I703" t="s">
        <v>754</v>
      </c>
      <c r="J703" t="s">
        <v>755</v>
      </c>
      <c r="K703" t="s">
        <v>756</v>
      </c>
      <c r="L703">
        <v>1356</v>
      </c>
      <c r="N703">
        <v>1010</v>
      </c>
      <c r="O703" t="s">
        <v>232</v>
      </c>
      <c r="P703" t="s">
        <v>232</v>
      </c>
      <c r="Q703">
        <v>1000</v>
      </c>
      <c r="X703">
        <v>0.51</v>
      </c>
      <c r="Y703">
        <v>1752.59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0.51</v>
      </c>
      <c r="AH703">
        <v>2</v>
      </c>
      <c r="AI703">
        <v>36406903</v>
      </c>
      <c r="AJ703">
        <v>727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ROW(Source!A793)</f>
        <v>793</v>
      </c>
      <c r="B704">
        <v>36406917</v>
      </c>
      <c r="C704">
        <v>36406891</v>
      </c>
      <c r="D704">
        <v>29150040</v>
      </c>
      <c r="E704">
        <v>1</v>
      </c>
      <c r="F704">
        <v>1</v>
      </c>
      <c r="G704">
        <v>1</v>
      </c>
      <c r="H704">
        <v>3</v>
      </c>
      <c r="I704" t="s">
        <v>757</v>
      </c>
      <c r="J704" t="s">
        <v>758</v>
      </c>
      <c r="K704" t="s">
        <v>759</v>
      </c>
      <c r="L704">
        <v>1339</v>
      </c>
      <c r="N704">
        <v>1007</v>
      </c>
      <c r="O704" t="s">
        <v>570</v>
      </c>
      <c r="P704" t="s">
        <v>570</v>
      </c>
      <c r="Q704">
        <v>1</v>
      </c>
      <c r="X704">
        <v>7.0000000000000007E-2</v>
      </c>
      <c r="Y704">
        <v>2.44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7.0000000000000007E-2</v>
      </c>
      <c r="AH704">
        <v>2</v>
      </c>
      <c r="AI704">
        <v>36406904</v>
      </c>
      <c r="AJ704">
        <v>728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ROW(Source!A794)</f>
        <v>794</v>
      </c>
      <c r="B705">
        <v>36406927</v>
      </c>
      <c r="C705">
        <v>36406918</v>
      </c>
      <c r="D705">
        <v>18407150</v>
      </c>
      <c r="E705">
        <v>1</v>
      </c>
      <c r="F705">
        <v>1</v>
      </c>
      <c r="G705">
        <v>1</v>
      </c>
      <c r="H705">
        <v>1</v>
      </c>
      <c r="I705" t="s">
        <v>529</v>
      </c>
      <c r="J705" t="s">
        <v>3</v>
      </c>
      <c r="K705" t="s">
        <v>530</v>
      </c>
      <c r="L705">
        <v>1369</v>
      </c>
      <c r="N705">
        <v>1013</v>
      </c>
      <c r="O705" t="s">
        <v>514</v>
      </c>
      <c r="P705" t="s">
        <v>514</v>
      </c>
      <c r="Q705">
        <v>1</v>
      </c>
      <c r="X705">
        <v>60.72</v>
      </c>
      <c r="Y705">
        <v>0</v>
      </c>
      <c r="Z705">
        <v>0</v>
      </c>
      <c r="AA705">
        <v>0</v>
      </c>
      <c r="AB705">
        <v>272.45</v>
      </c>
      <c r="AC705">
        <v>0</v>
      </c>
      <c r="AD705">
        <v>1</v>
      </c>
      <c r="AE705">
        <v>1</v>
      </c>
      <c r="AF705" t="s">
        <v>134</v>
      </c>
      <c r="AG705">
        <v>69.827999999999989</v>
      </c>
      <c r="AH705">
        <v>2</v>
      </c>
      <c r="AI705">
        <v>36406919</v>
      </c>
      <c r="AJ705">
        <v>729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ROW(Source!A794)</f>
        <v>794</v>
      </c>
      <c r="B706">
        <v>36406928</v>
      </c>
      <c r="C706">
        <v>36406918</v>
      </c>
      <c r="D706">
        <v>121548</v>
      </c>
      <c r="E706">
        <v>1</v>
      </c>
      <c r="F706">
        <v>1</v>
      </c>
      <c r="G706">
        <v>1</v>
      </c>
      <c r="H706">
        <v>1</v>
      </c>
      <c r="I706" t="s">
        <v>35</v>
      </c>
      <c r="J706" t="s">
        <v>3</v>
      </c>
      <c r="K706" t="s">
        <v>515</v>
      </c>
      <c r="L706">
        <v>608254</v>
      </c>
      <c r="N706">
        <v>1013</v>
      </c>
      <c r="O706" t="s">
        <v>516</v>
      </c>
      <c r="P706" t="s">
        <v>516</v>
      </c>
      <c r="Q706">
        <v>1</v>
      </c>
      <c r="X706">
        <v>0.57999999999999996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2</v>
      </c>
      <c r="AF706" t="s">
        <v>133</v>
      </c>
      <c r="AG706">
        <v>0.72499999999999998</v>
      </c>
      <c r="AH706">
        <v>2</v>
      </c>
      <c r="AI706">
        <v>36406920</v>
      </c>
      <c r="AJ706">
        <v>730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ROW(Source!A794)</f>
        <v>794</v>
      </c>
      <c r="B707">
        <v>36406929</v>
      </c>
      <c r="C707">
        <v>36406918</v>
      </c>
      <c r="D707">
        <v>29172556</v>
      </c>
      <c r="E707">
        <v>1</v>
      </c>
      <c r="F707">
        <v>1</v>
      </c>
      <c r="G707">
        <v>1</v>
      </c>
      <c r="H707">
        <v>2</v>
      </c>
      <c r="I707" t="s">
        <v>517</v>
      </c>
      <c r="J707" t="s">
        <v>518</v>
      </c>
      <c r="K707" t="s">
        <v>519</v>
      </c>
      <c r="L707">
        <v>1368</v>
      </c>
      <c r="N707">
        <v>1011</v>
      </c>
      <c r="O707" t="s">
        <v>520</v>
      </c>
      <c r="P707" t="s">
        <v>520</v>
      </c>
      <c r="Q707">
        <v>1</v>
      </c>
      <c r="X707">
        <v>0.57999999999999996</v>
      </c>
      <c r="Y707">
        <v>0</v>
      </c>
      <c r="Z707">
        <v>31.26</v>
      </c>
      <c r="AA707">
        <v>13.5</v>
      </c>
      <c r="AB707">
        <v>0</v>
      </c>
      <c r="AC707">
        <v>0</v>
      </c>
      <c r="AD707">
        <v>1</v>
      </c>
      <c r="AE707">
        <v>0</v>
      </c>
      <c r="AF707" t="s">
        <v>133</v>
      </c>
      <c r="AG707">
        <v>0.72499999999999998</v>
      </c>
      <c r="AH707">
        <v>2</v>
      </c>
      <c r="AI707">
        <v>36406921</v>
      </c>
      <c r="AJ707">
        <v>731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ROW(Source!A794)</f>
        <v>794</v>
      </c>
      <c r="B708">
        <v>36406930</v>
      </c>
      <c r="C708">
        <v>36406918</v>
      </c>
      <c r="D708">
        <v>29174591</v>
      </c>
      <c r="E708">
        <v>1</v>
      </c>
      <c r="F708">
        <v>1</v>
      </c>
      <c r="G708">
        <v>1</v>
      </c>
      <c r="H708">
        <v>2</v>
      </c>
      <c r="I708" t="s">
        <v>542</v>
      </c>
      <c r="J708" t="s">
        <v>543</v>
      </c>
      <c r="K708" t="s">
        <v>544</v>
      </c>
      <c r="L708">
        <v>1368</v>
      </c>
      <c r="N708">
        <v>1011</v>
      </c>
      <c r="O708" t="s">
        <v>520</v>
      </c>
      <c r="P708" t="s">
        <v>520</v>
      </c>
      <c r="Q708">
        <v>1</v>
      </c>
      <c r="X708">
        <v>0.82</v>
      </c>
      <c r="Y708">
        <v>0</v>
      </c>
      <c r="Z708">
        <v>0.95</v>
      </c>
      <c r="AA708">
        <v>0</v>
      </c>
      <c r="AB708">
        <v>0</v>
      </c>
      <c r="AC708">
        <v>0</v>
      </c>
      <c r="AD708">
        <v>1</v>
      </c>
      <c r="AE708">
        <v>0</v>
      </c>
      <c r="AF708" t="s">
        <v>133</v>
      </c>
      <c r="AG708">
        <v>1.0249999999999999</v>
      </c>
      <c r="AH708">
        <v>2</v>
      </c>
      <c r="AI708">
        <v>36406922</v>
      </c>
      <c r="AJ708">
        <v>732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ROW(Source!A794)</f>
        <v>794</v>
      </c>
      <c r="B709">
        <v>36406931</v>
      </c>
      <c r="C709">
        <v>36406918</v>
      </c>
      <c r="D709">
        <v>29174661</v>
      </c>
      <c r="E709">
        <v>1</v>
      </c>
      <c r="F709">
        <v>1</v>
      </c>
      <c r="G709">
        <v>1</v>
      </c>
      <c r="H709">
        <v>2</v>
      </c>
      <c r="I709" t="s">
        <v>571</v>
      </c>
      <c r="J709" t="s">
        <v>572</v>
      </c>
      <c r="K709" t="s">
        <v>573</v>
      </c>
      <c r="L709">
        <v>1368</v>
      </c>
      <c r="N709">
        <v>1011</v>
      </c>
      <c r="O709" t="s">
        <v>520</v>
      </c>
      <c r="P709" t="s">
        <v>520</v>
      </c>
      <c r="Q709">
        <v>1</v>
      </c>
      <c r="X709">
        <v>2.7</v>
      </c>
      <c r="Y709">
        <v>0</v>
      </c>
      <c r="Z709">
        <v>2.09</v>
      </c>
      <c r="AA709">
        <v>0</v>
      </c>
      <c r="AB709">
        <v>0</v>
      </c>
      <c r="AC709">
        <v>0</v>
      </c>
      <c r="AD709">
        <v>1</v>
      </c>
      <c r="AE709">
        <v>0</v>
      </c>
      <c r="AF709" t="s">
        <v>133</v>
      </c>
      <c r="AG709">
        <v>3.375</v>
      </c>
      <c r="AH709">
        <v>2</v>
      </c>
      <c r="AI709">
        <v>36406923</v>
      </c>
      <c r="AJ709">
        <v>733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ROW(Source!A794)</f>
        <v>794</v>
      </c>
      <c r="B710">
        <v>36406932</v>
      </c>
      <c r="C710">
        <v>36406918</v>
      </c>
      <c r="D710">
        <v>29174913</v>
      </c>
      <c r="E710">
        <v>1</v>
      </c>
      <c r="F710">
        <v>1</v>
      </c>
      <c r="G710">
        <v>1</v>
      </c>
      <c r="H710">
        <v>2</v>
      </c>
      <c r="I710" t="s">
        <v>531</v>
      </c>
      <c r="J710" t="s">
        <v>532</v>
      </c>
      <c r="K710" t="s">
        <v>533</v>
      </c>
      <c r="L710">
        <v>1368</v>
      </c>
      <c r="N710">
        <v>1011</v>
      </c>
      <c r="O710" t="s">
        <v>520</v>
      </c>
      <c r="P710" t="s">
        <v>520</v>
      </c>
      <c r="Q710">
        <v>1</v>
      </c>
      <c r="X710">
        <v>0.84</v>
      </c>
      <c r="Y710">
        <v>0</v>
      </c>
      <c r="Z710">
        <v>87.17</v>
      </c>
      <c r="AA710">
        <v>11.6</v>
      </c>
      <c r="AB710">
        <v>0</v>
      </c>
      <c r="AC710">
        <v>0</v>
      </c>
      <c r="AD710">
        <v>1</v>
      </c>
      <c r="AE710">
        <v>0</v>
      </c>
      <c r="AF710" t="s">
        <v>133</v>
      </c>
      <c r="AG710">
        <v>1.05</v>
      </c>
      <c r="AH710">
        <v>2</v>
      </c>
      <c r="AI710">
        <v>36406924</v>
      </c>
      <c r="AJ710">
        <v>734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ROW(Source!A794)</f>
        <v>794</v>
      </c>
      <c r="B711">
        <v>36406933</v>
      </c>
      <c r="C711">
        <v>36406918</v>
      </c>
      <c r="D711">
        <v>29114332</v>
      </c>
      <c r="E711">
        <v>1</v>
      </c>
      <c r="F711">
        <v>1</v>
      </c>
      <c r="G711">
        <v>1</v>
      </c>
      <c r="H711">
        <v>3</v>
      </c>
      <c r="I711" t="s">
        <v>556</v>
      </c>
      <c r="J711" t="s">
        <v>557</v>
      </c>
      <c r="K711" t="s">
        <v>558</v>
      </c>
      <c r="L711">
        <v>1348</v>
      </c>
      <c r="N711">
        <v>1009</v>
      </c>
      <c r="O711" t="s">
        <v>30</v>
      </c>
      <c r="P711" t="s">
        <v>30</v>
      </c>
      <c r="Q711">
        <v>1000</v>
      </c>
      <c r="X711">
        <v>1.23E-2</v>
      </c>
      <c r="Y711">
        <v>11978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1.23E-2</v>
      </c>
      <c r="AH711">
        <v>2</v>
      </c>
      <c r="AI711">
        <v>36406925</v>
      </c>
      <c r="AJ711">
        <v>735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ROW(Source!A794)</f>
        <v>794</v>
      </c>
      <c r="B712">
        <v>36406934</v>
      </c>
      <c r="C712">
        <v>36406918</v>
      </c>
      <c r="D712">
        <v>29130788</v>
      </c>
      <c r="E712">
        <v>1</v>
      </c>
      <c r="F712">
        <v>1</v>
      </c>
      <c r="G712">
        <v>1</v>
      </c>
      <c r="H712">
        <v>3</v>
      </c>
      <c r="I712" t="s">
        <v>574</v>
      </c>
      <c r="J712" t="s">
        <v>575</v>
      </c>
      <c r="K712" t="s">
        <v>576</v>
      </c>
      <c r="L712">
        <v>1339</v>
      </c>
      <c r="N712">
        <v>1007</v>
      </c>
      <c r="O712" t="s">
        <v>570</v>
      </c>
      <c r="P712" t="s">
        <v>570</v>
      </c>
      <c r="Q712">
        <v>1</v>
      </c>
      <c r="X712">
        <v>2.88</v>
      </c>
      <c r="Y712">
        <v>2156.0100000000002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2.88</v>
      </c>
      <c r="AH712">
        <v>2</v>
      </c>
      <c r="AI712">
        <v>36406926</v>
      </c>
      <c r="AJ712">
        <v>736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ROW(Source!A795)</f>
        <v>795</v>
      </c>
      <c r="B713">
        <v>36406943</v>
      </c>
      <c r="C713">
        <v>36406935</v>
      </c>
      <c r="D713">
        <v>18408291</v>
      </c>
      <c r="E713">
        <v>1</v>
      </c>
      <c r="F713">
        <v>1</v>
      </c>
      <c r="G713">
        <v>1</v>
      </c>
      <c r="H713">
        <v>1</v>
      </c>
      <c r="I713" t="s">
        <v>559</v>
      </c>
      <c r="J713" t="s">
        <v>3</v>
      </c>
      <c r="K713" t="s">
        <v>560</v>
      </c>
      <c r="L713">
        <v>1369</v>
      </c>
      <c r="N713">
        <v>1013</v>
      </c>
      <c r="O713" t="s">
        <v>514</v>
      </c>
      <c r="P713" t="s">
        <v>514</v>
      </c>
      <c r="Q713">
        <v>1</v>
      </c>
      <c r="X713">
        <v>31.26</v>
      </c>
      <c r="Y713">
        <v>0</v>
      </c>
      <c r="Z713">
        <v>0</v>
      </c>
      <c r="AA713">
        <v>0</v>
      </c>
      <c r="AB713">
        <v>8.17</v>
      </c>
      <c r="AC713">
        <v>0</v>
      </c>
      <c r="AD713">
        <v>1</v>
      </c>
      <c r="AE713">
        <v>1</v>
      </c>
      <c r="AF713" t="s">
        <v>134</v>
      </c>
      <c r="AG713">
        <v>35.948999999999998</v>
      </c>
      <c r="AH713">
        <v>2</v>
      </c>
      <c r="AI713">
        <v>36406936</v>
      </c>
      <c r="AJ713">
        <v>737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ROW(Source!A795)</f>
        <v>795</v>
      </c>
      <c r="B714">
        <v>36406944</v>
      </c>
      <c r="C714">
        <v>36406935</v>
      </c>
      <c r="D714">
        <v>121548</v>
      </c>
      <c r="E714">
        <v>1</v>
      </c>
      <c r="F714">
        <v>1</v>
      </c>
      <c r="G714">
        <v>1</v>
      </c>
      <c r="H714">
        <v>1</v>
      </c>
      <c r="I714" t="s">
        <v>35</v>
      </c>
      <c r="J714" t="s">
        <v>3</v>
      </c>
      <c r="K714" t="s">
        <v>515</v>
      </c>
      <c r="L714">
        <v>608254</v>
      </c>
      <c r="N714">
        <v>1013</v>
      </c>
      <c r="O714" t="s">
        <v>516</v>
      </c>
      <c r="P714" t="s">
        <v>516</v>
      </c>
      <c r="Q714">
        <v>1</v>
      </c>
      <c r="X714">
        <v>6.7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2</v>
      </c>
      <c r="AF714" t="s">
        <v>133</v>
      </c>
      <c r="AG714">
        <v>8.375</v>
      </c>
      <c r="AH714">
        <v>2</v>
      </c>
      <c r="AI714">
        <v>36406937</v>
      </c>
      <c r="AJ714">
        <v>738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ROW(Source!A795)</f>
        <v>795</v>
      </c>
      <c r="B715">
        <v>36406945</v>
      </c>
      <c r="C715">
        <v>36406935</v>
      </c>
      <c r="D715">
        <v>29172710</v>
      </c>
      <c r="E715">
        <v>1</v>
      </c>
      <c r="F715">
        <v>1</v>
      </c>
      <c r="G715">
        <v>1</v>
      </c>
      <c r="H715">
        <v>2</v>
      </c>
      <c r="I715" t="s">
        <v>523</v>
      </c>
      <c r="J715" t="s">
        <v>524</v>
      </c>
      <c r="K715" t="s">
        <v>525</v>
      </c>
      <c r="L715">
        <v>1368</v>
      </c>
      <c r="N715">
        <v>1011</v>
      </c>
      <c r="O715" t="s">
        <v>520</v>
      </c>
      <c r="P715" t="s">
        <v>520</v>
      </c>
      <c r="Q715">
        <v>1</v>
      </c>
      <c r="X715">
        <v>6.7</v>
      </c>
      <c r="Y715">
        <v>0</v>
      </c>
      <c r="Z715">
        <v>46.56</v>
      </c>
      <c r="AA715">
        <v>10.06</v>
      </c>
      <c r="AB715">
        <v>0</v>
      </c>
      <c r="AC715">
        <v>0</v>
      </c>
      <c r="AD715">
        <v>1</v>
      </c>
      <c r="AE715">
        <v>0</v>
      </c>
      <c r="AF715" t="s">
        <v>133</v>
      </c>
      <c r="AG715">
        <v>8.375</v>
      </c>
      <c r="AH715">
        <v>2</v>
      </c>
      <c r="AI715">
        <v>36406938</v>
      </c>
      <c r="AJ715">
        <v>739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ROW(Source!A795)</f>
        <v>795</v>
      </c>
      <c r="B716">
        <v>36406946</v>
      </c>
      <c r="C716">
        <v>36406935</v>
      </c>
      <c r="D716">
        <v>29173472</v>
      </c>
      <c r="E716">
        <v>1</v>
      </c>
      <c r="F716">
        <v>1</v>
      </c>
      <c r="G716">
        <v>1</v>
      </c>
      <c r="H716">
        <v>2</v>
      </c>
      <c r="I716" t="s">
        <v>577</v>
      </c>
      <c r="J716" t="s">
        <v>578</v>
      </c>
      <c r="K716" t="s">
        <v>579</v>
      </c>
      <c r="L716">
        <v>1368</v>
      </c>
      <c r="N716">
        <v>1011</v>
      </c>
      <c r="O716" t="s">
        <v>520</v>
      </c>
      <c r="P716" t="s">
        <v>520</v>
      </c>
      <c r="Q716">
        <v>1</v>
      </c>
      <c r="X716">
        <v>11</v>
      </c>
      <c r="Y716">
        <v>0</v>
      </c>
      <c r="Z716">
        <v>3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133</v>
      </c>
      <c r="AG716">
        <v>13.75</v>
      </c>
      <c r="AH716">
        <v>2</v>
      </c>
      <c r="AI716">
        <v>36406939</v>
      </c>
      <c r="AJ716">
        <v>740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ROW(Source!A795)</f>
        <v>795</v>
      </c>
      <c r="B717">
        <v>36406947</v>
      </c>
      <c r="C717">
        <v>36406935</v>
      </c>
      <c r="D717">
        <v>29174913</v>
      </c>
      <c r="E717">
        <v>1</v>
      </c>
      <c r="F717">
        <v>1</v>
      </c>
      <c r="G717">
        <v>1</v>
      </c>
      <c r="H717">
        <v>2</v>
      </c>
      <c r="I717" t="s">
        <v>531</v>
      </c>
      <c r="J717" t="s">
        <v>532</v>
      </c>
      <c r="K717" t="s">
        <v>533</v>
      </c>
      <c r="L717">
        <v>1368</v>
      </c>
      <c r="N717">
        <v>1011</v>
      </c>
      <c r="O717" t="s">
        <v>520</v>
      </c>
      <c r="P717" t="s">
        <v>520</v>
      </c>
      <c r="Q717">
        <v>1</v>
      </c>
      <c r="X717">
        <v>0.35</v>
      </c>
      <c r="Y717">
        <v>0</v>
      </c>
      <c r="Z717">
        <v>87.17</v>
      </c>
      <c r="AA717">
        <v>11.6</v>
      </c>
      <c r="AB717">
        <v>0</v>
      </c>
      <c r="AC717">
        <v>0</v>
      </c>
      <c r="AD717">
        <v>1</v>
      </c>
      <c r="AE717">
        <v>0</v>
      </c>
      <c r="AF717" t="s">
        <v>133</v>
      </c>
      <c r="AG717">
        <v>0.4375</v>
      </c>
      <c r="AH717">
        <v>2</v>
      </c>
      <c r="AI717">
        <v>36406940</v>
      </c>
      <c r="AJ717">
        <v>741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ROW(Source!A795)</f>
        <v>795</v>
      </c>
      <c r="B718">
        <v>36406948</v>
      </c>
      <c r="C718">
        <v>36406935</v>
      </c>
      <c r="D718">
        <v>29114687</v>
      </c>
      <c r="E718">
        <v>1</v>
      </c>
      <c r="F718">
        <v>1</v>
      </c>
      <c r="G718">
        <v>1</v>
      </c>
      <c r="H718">
        <v>3</v>
      </c>
      <c r="I718" t="s">
        <v>580</v>
      </c>
      <c r="J718" t="s">
        <v>581</v>
      </c>
      <c r="K718" t="s">
        <v>582</v>
      </c>
      <c r="L718">
        <v>1348</v>
      </c>
      <c r="N718">
        <v>1009</v>
      </c>
      <c r="O718" t="s">
        <v>30</v>
      </c>
      <c r="P718" t="s">
        <v>30</v>
      </c>
      <c r="Q718">
        <v>1000</v>
      </c>
      <c r="X718">
        <v>1.8E-3</v>
      </c>
      <c r="Y718">
        <v>16974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1.8E-3</v>
      </c>
      <c r="AH718">
        <v>2</v>
      </c>
      <c r="AI718">
        <v>36406941</v>
      </c>
      <c r="AJ718">
        <v>742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ROW(Source!A795)</f>
        <v>795</v>
      </c>
      <c r="B719">
        <v>36406949</v>
      </c>
      <c r="C719">
        <v>36406935</v>
      </c>
      <c r="D719">
        <v>29115292</v>
      </c>
      <c r="E719">
        <v>1</v>
      </c>
      <c r="F719">
        <v>1</v>
      </c>
      <c r="G719">
        <v>1</v>
      </c>
      <c r="H719">
        <v>3</v>
      </c>
      <c r="I719" t="s">
        <v>583</v>
      </c>
      <c r="J719" t="s">
        <v>584</v>
      </c>
      <c r="K719" t="s">
        <v>585</v>
      </c>
      <c r="L719">
        <v>1339</v>
      </c>
      <c r="N719">
        <v>1007</v>
      </c>
      <c r="O719" t="s">
        <v>570</v>
      </c>
      <c r="P719" t="s">
        <v>570</v>
      </c>
      <c r="Q719">
        <v>1</v>
      </c>
      <c r="X719">
        <v>1.24</v>
      </c>
      <c r="Y719">
        <v>4478.33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1.24</v>
      </c>
      <c r="AH719">
        <v>2</v>
      </c>
      <c r="AI719">
        <v>36406942</v>
      </c>
      <c r="AJ719">
        <v>743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ROW(Source!A796)</f>
        <v>796</v>
      </c>
      <c r="B720">
        <v>36406959</v>
      </c>
      <c r="C720">
        <v>36406950</v>
      </c>
      <c r="D720">
        <v>18410542</v>
      </c>
      <c r="E720">
        <v>1</v>
      </c>
      <c r="F720">
        <v>1</v>
      </c>
      <c r="G720">
        <v>1</v>
      </c>
      <c r="H720">
        <v>1</v>
      </c>
      <c r="I720" t="s">
        <v>760</v>
      </c>
      <c r="J720" t="s">
        <v>3</v>
      </c>
      <c r="K720" t="s">
        <v>761</v>
      </c>
      <c r="L720">
        <v>1369</v>
      </c>
      <c r="N720">
        <v>1013</v>
      </c>
      <c r="O720" t="s">
        <v>514</v>
      </c>
      <c r="P720" t="s">
        <v>514</v>
      </c>
      <c r="Q720">
        <v>1</v>
      </c>
      <c r="X720">
        <v>31.41</v>
      </c>
      <c r="Y720">
        <v>0</v>
      </c>
      <c r="Z720">
        <v>0</v>
      </c>
      <c r="AA720">
        <v>0</v>
      </c>
      <c r="AB720">
        <v>8.31</v>
      </c>
      <c r="AC720">
        <v>0</v>
      </c>
      <c r="AD720">
        <v>1</v>
      </c>
      <c r="AE720">
        <v>1</v>
      </c>
      <c r="AF720" t="s">
        <v>134</v>
      </c>
      <c r="AG720">
        <v>36.121499999999997</v>
      </c>
      <c r="AH720">
        <v>2</v>
      </c>
      <c r="AI720">
        <v>36406951</v>
      </c>
      <c r="AJ720">
        <v>744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ROW(Source!A796)</f>
        <v>796</v>
      </c>
      <c r="B721">
        <v>36406960</v>
      </c>
      <c r="C721">
        <v>36406950</v>
      </c>
      <c r="D721">
        <v>121548</v>
      </c>
      <c r="E721">
        <v>1</v>
      </c>
      <c r="F721">
        <v>1</v>
      </c>
      <c r="G721">
        <v>1</v>
      </c>
      <c r="H721">
        <v>1</v>
      </c>
      <c r="I721" t="s">
        <v>35</v>
      </c>
      <c r="J721" t="s">
        <v>3</v>
      </c>
      <c r="K721" t="s">
        <v>515</v>
      </c>
      <c r="L721">
        <v>608254</v>
      </c>
      <c r="N721">
        <v>1013</v>
      </c>
      <c r="O721" t="s">
        <v>516</v>
      </c>
      <c r="P721" t="s">
        <v>516</v>
      </c>
      <c r="Q721">
        <v>1</v>
      </c>
      <c r="X721">
        <v>0.34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2</v>
      </c>
      <c r="AF721" t="s">
        <v>133</v>
      </c>
      <c r="AG721">
        <v>0.42500000000000004</v>
      </c>
      <c r="AH721">
        <v>2</v>
      </c>
      <c r="AI721">
        <v>36406952</v>
      </c>
      <c r="AJ721">
        <v>745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ROW(Source!A796)</f>
        <v>796</v>
      </c>
      <c r="B722">
        <v>36406961</v>
      </c>
      <c r="C722">
        <v>36406950</v>
      </c>
      <c r="D722">
        <v>29172556</v>
      </c>
      <c r="E722">
        <v>1</v>
      </c>
      <c r="F722">
        <v>1</v>
      </c>
      <c r="G722">
        <v>1</v>
      </c>
      <c r="H722">
        <v>2</v>
      </c>
      <c r="I722" t="s">
        <v>517</v>
      </c>
      <c r="J722" t="s">
        <v>518</v>
      </c>
      <c r="K722" t="s">
        <v>519</v>
      </c>
      <c r="L722">
        <v>1368</v>
      </c>
      <c r="N722">
        <v>1011</v>
      </c>
      <c r="O722" t="s">
        <v>520</v>
      </c>
      <c r="P722" t="s">
        <v>520</v>
      </c>
      <c r="Q722">
        <v>1</v>
      </c>
      <c r="X722">
        <v>0.34</v>
      </c>
      <c r="Y722">
        <v>0</v>
      </c>
      <c r="Z722">
        <v>31.26</v>
      </c>
      <c r="AA722">
        <v>13.5</v>
      </c>
      <c r="AB722">
        <v>0</v>
      </c>
      <c r="AC722">
        <v>0</v>
      </c>
      <c r="AD722">
        <v>1</v>
      </c>
      <c r="AE722">
        <v>0</v>
      </c>
      <c r="AF722" t="s">
        <v>133</v>
      </c>
      <c r="AG722">
        <v>0.42500000000000004</v>
      </c>
      <c r="AH722">
        <v>2</v>
      </c>
      <c r="AI722">
        <v>36406953</v>
      </c>
      <c r="AJ722">
        <v>746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ROW(Source!A796)</f>
        <v>796</v>
      </c>
      <c r="B723">
        <v>36406962</v>
      </c>
      <c r="C723">
        <v>36406950</v>
      </c>
      <c r="D723">
        <v>29174663</v>
      </c>
      <c r="E723">
        <v>1</v>
      </c>
      <c r="F723">
        <v>1</v>
      </c>
      <c r="G723">
        <v>1</v>
      </c>
      <c r="H723">
        <v>2</v>
      </c>
      <c r="I723" t="s">
        <v>762</v>
      </c>
      <c r="J723" t="s">
        <v>763</v>
      </c>
      <c r="K723" t="s">
        <v>764</v>
      </c>
      <c r="L723">
        <v>1368</v>
      </c>
      <c r="N723">
        <v>1011</v>
      </c>
      <c r="O723" t="s">
        <v>520</v>
      </c>
      <c r="P723" t="s">
        <v>520</v>
      </c>
      <c r="Q723">
        <v>1</v>
      </c>
      <c r="X723">
        <v>5.3</v>
      </c>
      <c r="Y723">
        <v>0</v>
      </c>
      <c r="Z723">
        <v>3.4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133</v>
      </c>
      <c r="AG723">
        <v>6.625</v>
      </c>
      <c r="AH723">
        <v>2</v>
      </c>
      <c r="AI723">
        <v>36406954</v>
      </c>
      <c r="AJ723">
        <v>747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ROW(Source!A796)</f>
        <v>796</v>
      </c>
      <c r="B724">
        <v>36406963</v>
      </c>
      <c r="C724">
        <v>36406950</v>
      </c>
      <c r="D724">
        <v>29174913</v>
      </c>
      <c r="E724">
        <v>1</v>
      </c>
      <c r="F724">
        <v>1</v>
      </c>
      <c r="G724">
        <v>1</v>
      </c>
      <c r="H724">
        <v>2</v>
      </c>
      <c r="I724" t="s">
        <v>531</v>
      </c>
      <c r="J724" t="s">
        <v>532</v>
      </c>
      <c r="K724" t="s">
        <v>533</v>
      </c>
      <c r="L724">
        <v>1368</v>
      </c>
      <c r="N724">
        <v>1011</v>
      </c>
      <c r="O724" t="s">
        <v>520</v>
      </c>
      <c r="P724" t="s">
        <v>520</v>
      </c>
      <c r="Q724">
        <v>1</v>
      </c>
      <c r="X724">
        <v>0.48</v>
      </c>
      <c r="Y724">
        <v>0</v>
      </c>
      <c r="Z724">
        <v>87.17</v>
      </c>
      <c r="AA724">
        <v>11.6</v>
      </c>
      <c r="AB724">
        <v>0</v>
      </c>
      <c r="AC724">
        <v>0</v>
      </c>
      <c r="AD724">
        <v>1</v>
      </c>
      <c r="AE724">
        <v>0</v>
      </c>
      <c r="AF724" t="s">
        <v>133</v>
      </c>
      <c r="AG724">
        <v>0.6</v>
      </c>
      <c r="AH724">
        <v>2</v>
      </c>
      <c r="AI724">
        <v>36406955</v>
      </c>
      <c r="AJ724">
        <v>748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ROW(Source!A796)</f>
        <v>796</v>
      </c>
      <c r="B725">
        <v>36406964</v>
      </c>
      <c r="C725">
        <v>36406950</v>
      </c>
      <c r="D725">
        <v>29110876</v>
      </c>
      <c r="E725">
        <v>1</v>
      </c>
      <c r="F725">
        <v>1</v>
      </c>
      <c r="G725">
        <v>1</v>
      </c>
      <c r="H725">
        <v>3</v>
      </c>
      <c r="I725" t="s">
        <v>293</v>
      </c>
      <c r="J725" t="s">
        <v>295</v>
      </c>
      <c r="K725" t="s">
        <v>294</v>
      </c>
      <c r="L725">
        <v>1327</v>
      </c>
      <c r="N725">
        <v>1005</v>
      </c>
      <c r="O725" t="s">
        <v>155</v>
      </c>
      <c r="P725" t="s">
        <v>155</v>
      </c>
      <c r="Q725">
        <v>1</v>
      </c>
      <c r="X725">
        <v>102</v>
      </c>
      <c r="Y725">
        <v>67.8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102</v>
      </c>
      <c r="AH725">
        <v>2</v>
      </c>
      <c r="AI725">
        <v>36406956</v>
      </c>
      <c r="AJ725">
        <v>749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ROW(Source!A796)</f>
        <v>796</v>
      </c>
      <c r="B726">
        <v>36406965</v>
      </c>
      <c r="C726">
        <v>36406950</v>
      </c>
      <c r="D726">
        <v>29110762</v>
      </c>
      <c r="E726">
        <v>1</v>
      </c>
      <c r="F726">
        <v>1</v>
      </c>
      <c r="G726">
        <v>1</v>
      </c>
      <c r="H726">
        <v>3</v>
      </c>
      <c r="I726" t="s">
        <v>593</v>
      </c>
      <c r="J726" t="s">
        <v>765</v>
      </c>
      <c r="K726" t="s">
        <v>595</v>
      </c>
      <c r="L726">
        <v>1308</v>
      </c>
      <c r="N726">
        <v>1003</v>
      </c>
      <c r="O726" t="s">
        <v>65</v>
      </c>
      <c r="P726" t="s">
        <v>65</v>
      </c>
      <c r="Q726">
        <v>100</v>
      </c>
      <c r="X726">
        <v>0.68</v>
      </c>
      <c r="Y726">
        <v>99.4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0.68</v>
      </c>
      <c r="AH726">
        <v>2</v>
      </c>
      <c r="AI726">
        <v>36406957</v>
      </c>
      <c r="AJ726">
        <v>750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ROW(Source!A799)</f>
        <v>799</v>
      </c>
      <c r="B727">
        <v>36406981</v>
      </c>
      <c r="C727">
        <v>36406968</v>
      </c>
      <c r="D727">
        <v>18413230</v>
      </c>
      <c r="E727">
        <v>1</v>
      </c>
      <c r="F727">
        <v>1</v>
      </c>
      <c r="G727">
        <v>1</v>
      </c>
      <c r="H727">
        <v>1</v>
      </c>
      <c r="I727" t="s">
        <v>540</v>
      </c>
      <c r="J727" t="s">
        <v>3</v>
      </c>
      <c r="K727" t="s">
        <v>541</v>
      </c>
      <c r="L727">
        <v>1369</v>
      </c>
      <c r="N727">
        <v>1013</v>
      </c>
      <c r="O727" t="s">
        <v>514</v>
      </c>
      <c r="P727" t="s">
        <v>514</v>
      </c>
      <c r="Q727">
        <v>1</v>
      </c>
      <c r="X727">
        <v>6.66</v>
      </c>
      <c r="Y727">
        <v>0</v>
      </c>
      <c r="Z727">
        <v>0</v>
      </c>
      <c r="AA727">
        <v>0</v>
      </c>
      <c r="AB727">
        <v>9.18</v>
      </c>
      <c r="AC727">
        <v>0</v>
      </c>
      <c r="AD727">
        <v>1</v>
      </c>
      <c r="AE727">
        <v>1</v>
      </c>
      <c r="AF727" t="s">
        <v>134</v>
      </c>
      <c r="AG727">
        <v>7.6589999999999998</v>
      </c>
      <c r="AH727">
        <v>2</v>
      </c>
      <c r="AI727">
        <v>36406969</v>
      </c>
      <c r="AJ727">
        <v>752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ROW(Source!A799)</f>
        <v>799</v>
      </c>
      <c r="B728">
        <v>36406982</v>
      </c>
      <c r="C728">
        <v>36406968</v>
      </c>
      <c r="D728">
        <v>29173472</v>
      </c>
      <c r="E728">
        <v>1</v>
      </c>
      <c r="F728">
        <v>1</v>
      </c>
      <c r="G728">
        <v>1</v>
      </c>
      <c r="H728">
        <v>2</v>
      </c>
      <c r="I728" t="s">
        <v>577</v>
      </c>
      <c r="J728" t="s">
        <v>578</v>
      </c>
      <c r="K728" t="s">
        <v>579</v>
      </c>
      <c r="L728">
        <v>1368</v>
      </c>
      <c r="N728">
        <v>1011</v>
      </c>
      <c r="O728" t="s">
        <v>520</v>
      </c>
      <c r="P728" t="s">
        <v>520</v>
      </c>
      <c r="Q728">
        <v>1</v>
      </c>
      <c r="X728">
        <v>2.0099999999999998</v>
      </c>
      <c r="Y728">
        <v>0</v>
      </c>
      <c r="Z728">
        <v>3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133</v>
      </c>
      <c r="AG728">
        <v>2.5124999999999997</v>
      </c>
      <c r="AH728">
        <v>2</v>
      </c>
      <c r="AI728">
        <v>36406970</v>
      </c>
      <c r="AJ728">
        <v>753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ROW(Source!A799)</f>
        <v>799</v>
      </c>
      <c r="B729">
        <v>36406983</v>
      </c>
      <c r="C729">
        <v>36406968</v>
      </c>
      <c r="D729">
        <v>29174500</v>
      </c>
      <c r="E729">
        <v>1</v>
      </c>
      <c r="F729">
        <v>1</v>
      </c>
      <c r="G729">
        <v>1</v>
      </c>
      <c r="H729">
        <v>2</v>
      </c>
      <c r="I729" t="s">
        <v>599</v>
      </c>
      <c r="J729" t="s">
        <v>600</v>
      </c>
      <c r="K729" t="s">
        <v>601</v>
      </c>
      <c r="L729">
        <v>1368</v>
      </c>
      <c r="N729">
        <v>1011</v>
      </c>
      <c r="O729" t="s">
        <v>520</v>
      </c>
      <c r="P729" t="s">
        <v>520</v>
      </c>
      <c r="Q729">
        <v>1</v>
      </c>
      <c r="X729">
        <v>1.33</v>
      </c>
      <c r="Y729">
        <v>0</v>
      </c>
      <c r="Z729">
        <v>1.95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133</v>
      </c>
      <c r="AG729">
        <v>1.6625000000000001</v>
      </c>
      <c r="AH729">
        <v>2</v>
      </c>
      <c r="AI729">
        <v>36406971</v>
      </c>
      <c r="AJ729">
        <v>754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ROW(Source!A799)</f>
        <v>799</v>
      </c>
      <c r="B730">
        <v>36406984</v>
      </c>
      <c r="C730">
        <v>36406968</v>
      </c>
      <c r="D730">
        <v>29174913</v>
      </c>
      <c r="E730">
        <v>1</v>
      </c>
      <c r="F730">
        <v>1</v>
      </c>
      <c r="G730">
        <v>1</v>
      </c>
      <c r="H730">
        <v>2</v>
      </c>
      <c r="I730" t="s">
        <v>531</v>
      </c>
      <c r="J730" t="s">
        <v>532</v>
      </c>
      <c r="K730" t="s">
        <v>533</v>
      </c>
      <c r="L730">
        <v>1368</v>
      </c>
      <c r="N730">
        <v>1011</v>
      </c>
      <c r="O730" t="s">
        <v>520</v>
      </c>
      <c r="P730" t="s">
        <v>520</v>
      </c>
      <c r="Q730">
        <v>1</v>
      </c>
      <c r="X730">
        <v>0.03</v>
      </c>
      <c r="Y730">
        <v>0</v>
      </c>
      <c r="Z730">
        <v>87.17</v>
      </c>
      <c r="AA730">
        <v>11.6</v>
      </c>
      <c r="AB730">
        <v>0</v>
      </c>
      <c r="AC730">
        <v>0</v>
      </c>
      <c r="AD730">
        <v>1</v>
      </c>
      <c r="AE730">
        <v>0</v>
      </c>
      <c r="AF730" t="s">
        <v>133</v>
      </c>
      <c r="AG730">
        <v>3.7499999999999999E-2</v>
      </c>
      <c r="AH730">
        <v>2</v>
      </c>
      <c r="AI730">
        <v>36406972</v>
      </c>
      <c r="AJ730">
        <v>755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ROW(Source!A799)</f>
        <v>799</v>
      </c>
      <c r="B731">
        <v>36406985</v>
      </c>
      <c r="C731">
        <v>36406968</v>
      </c>
      <c r="D731">
        <v>29114471</v>
      </c>
      <c r="E731">
        <v>1</v>
      </c>
      <c r="F731">
        <v>1</v>
      </c>
      <c r="G731">
        <v>1</v>
      </c>
      <c r="H731">
        <v>3</v>
      </c>
      <c r="I731" t="s">
        <v>602</v>
      </c>
      <c r="J731" t="s">
        <v>603</v>
      </c>
      <c r="K731" t="s">
        <v>604</v>
      </c>
      <c r="L731">
        <v>1358</v>
      </c>
      <c r="N731">
        <v>1010</v>
      </c>
      <c r="O731" t="s">
        <v>605</v>
      </c>
      <c r="P731" t="s">
        <v>605</v>
      </c>
      <c r="Q731">
        <v>10</v>
      </c>
      <c r="X731">
        <v>26.3</v>
      </c>
      <c r="Y731">
        <v>1.6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26.3</v>
      </c>
      <c r="AH731">
        <v>2</v>
      </c>
      <c r="AI731">
        <v>36406973</v>
      </c>
      <c r="AJ731">
        <v>756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ROW(Source!A799)</f>
        <v>799</v>
      </c>
      <c r="B732">
        <v>36406986</v>
      </c>
      <c r="C732">
        <v>36406968</v>
      </c>
      <c r="D732">
        <v>29114305</v>
      </c>
      <c r="E732">
        <v>1</v>
      </c>
      <c r="F732">
        <v>1</v>
      </c>
      <c r="G732">
        <v>1</v>
      </c>
      <c r="H732">
        <v>3</v>
      </c>
      <c r="I732" t="s">
        <v>606</v>
      </c>
      <c r="J732" t="s">
        <v>607</v>
      </c>
      <c r="K732" t="s">
        <v>608</v>
      </c>
      <c r="L732">
        <v>1354</v>
      </c>
      <c r="N732">
        <v>1010</v>
      </c>
      <c r="O732" t="s">
        <v>237</v>
      </c>
      <c r="P732" t="s">
        <v>237</v>
      </c>
      <c r="Q732">
        <v>1</v>
      </c>
      <c r="X732">
        <v>263</v>
      </c>
      <c r="Y732">
        <v>0.12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263</v>
      </c>
      <c r="AH732">
        <v>2</v>
      </c>
      <c r="AI732">
        <v>36406974</v>
      </c>
      <c r="AJ732">
        <v>757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ROW(Source!A799)</f>
        <v>799</v>
      </c>
      <c r="B733">
        <v>36406987</v>
      </c>
      <c r="C733">
        <v>36406968</v>
      </c>
      <c r="D733">
        <v>29111012</v>
      </c>
      <c r="E733">
        <v>1</v>
      </c>
      <c r="F733">
        <v>1</v>
      </c>
      <c r="G733">
        <v>1</v>
      </c>
      <c r="H733">
        <v>3</v>
      </c>
      <c r="I733" t="s">
        <v>609</v>
      </c>
      <c r="J733" t="s">
        <v>610</v>
      </c>
      <c r="K733" t="s">
        <v>611</v>
      </c>
      <c r="L733">
        <v>1354</v>
      </c>
      <c r="N733">
        <v>1010</v>
      </c>
      <c r="O733" t="s">
        <v>237</v>
      </c>
      <c r="P733" t="s">
        <v>237</v>
      </c>
      <c r="Q733">
        <v>1</v>
      </c>
      <c r="X733">
        <v>7</v>
      </c>
      <c r="Y733">
        <v>1.29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7</v>
      </c>
      <c r="AH733">
        <v>2</v>
      </c>
      <c r="AI733">
        <v>36406975</v>
      </c>
      <c r="AJ733">
        <v>758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ROW(Source!A799)</f>
        <v>799</v>
      </c>
      <c r="B734">
        <v>36406988</v>
      </c>
      <c r="C734">
        <v>36406968</v>
      </c>
      <c r="D734">
        <v>29111013</v>
      </c>
      <c r="E734">
        <v>1</v>
      </c>
      <c r="F734">
        <v>1</v>
      </c>
      <c r="G734">
        <v>1</v>
      </c>
      <c r="H734">
        <v>3</v>
      </c>
      <c r="I734" t="s">
        <v>612</v>
      </c>
      <c r="J734" t="s">
        <v>613</v>
      </c>
      <c r="K734" t="s">
        <v>614</v>
      </c>
      <c r="L734">
        <v>1354</v>
      </c>
      <c r="N734">
        <v>1010</v>
      </c>
      <c r="O734" t="s">
        <v>237</v>
      </c>
      <c r="P734" t="s">
        <v>237</v>
      </c>
      <c r="Q734">
        <v>1</v>
      </c>
      <c r="X734">
        <v>7</v>
      </c>
      <c r="Y734">
        <v>1.29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7</v>
      </c>
      <c r="AH734">
        <v>2</v>
      </c>
      <c r="AI734">
        <v>36406976</v>
      </c>
      <c r="AJ734">
        <v>759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ROW(Source!A799)</f>
        <v>799</v>
      </c>
      <c r="B735">
        <v>36406989</v>
      </c>
      <c r="C735">
        <v>36406968</v>
      </c>
      <c r="D735">
        <v>29111016</v>
      </c>
      <c r="E735">
        <v>1</v>
      </c>
      <c r="F735">
        <v>1</v>
      </c>
      <c r="G735">
        <v>1</v>
      </c>
      <c r="H735">
        <v>3</v>
      </c>
      <c r="I735" t="s">
        <v>615</v>
      </c>
      <c r="J735" t="s">
        <v>616</v>
      </c>
      <c r="K735" t="s">
        <v>617</v>
      </c>
      <c r="L735">
        <v>1354</v>
      </c>
      <c r="N735">
        <v>1010</v>
      </c>
      <c r="O735" t="s">
        <v>237</v>
      </c>
      <c r="P735" t="s">
        <v>237</v>
      </c>
      <c r="Q735">
        <v>1</v>
      </c>
      <c r="X735">
        <v>40</v>
      </c>
      <c r="Y735">
        <v>1.29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40</v>
      </c>
      <c r="AH735">
        <v>2</v>
      </c>
      <c r="AI735">
        <v>36406977</v>
      </c>
      <c r="AJ735">
        <v>760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ROW(Source!A799)</f>
        <v>799</v>
      </c>
      <c r="B736">
        <v>36406990</v>
      </c>
      <c r="C736">
        <v>36406968</v>
      </c>
      <c r="D736">
        <v>29111019</v>
      </c>
      <c r="E736">
        <v>1</v>
      </c>
      <c r="F736">
        <v>1</v>
      </c>
      <c r="G736">
        <v>1</v>
      </c>
      <c r="H736">
        <v>3</v>
      </c>
      <c r="I736" t="s">
        <v>618</v>
      </c>
      <c r="J736" t="s">
        <v>619</v>
      </c>
      <c r="K736" t="s">
        <v>620</v>
      </c>
      <c r="L736">
        <v>1354</v>
      </c>
      <c r="N736">
        <v>1010</v>
      </c>
      <c r="O736" t="s">
        <v>237</v>
      </c>
      <c r="P736" t="s">
        <v>237</v>
      </c>
      <c r="Q736">
        <v>1</v>
      </c>
      <c r="X736">
        <v>8</v>
      </c>
      <c r="Y736">
        <v>0.63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8</v>
      </c>
      <c r="AH736">
        <v>2</v>
      </c>
      <c r="AI736">
        <v>36406978</v>
      </c>
      <c r="AJ736">
        <v>761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ROW(Source!A799)</f>
        <v>799</v>
      </c>
      <c r="B737">
        <v>36406991</v>
      </c>
      <c r="C737">
        <v>36406968</v>
      </c>
      <c r="D737">
        <v>29111018</v>
      </c>
      <c r="E737">
        <v>1</v>
      </c>
      <c r="F737">
        <v>1</v>
      </c>
      <c r="G737">
        <v>1</v>
      </c>
      <c r="H737">
        <v>3</v>
      </c>
      <c r="I737" t="s">
        <v>621</v>
      </c>
      <c r="J737" t="s">
        <v>622</v>
      </c>
      <c r="K737" t="s">
        <v>623</v>
      </c>
      <c r="L737">
        <v>1354</v>
      </c>
      <c r="N737">
        <v>1010</v>
      </c>
      <c r="O737" t="s">
        <v>237</v>
      </c>
      <c r="P737" t="s">
        <v>237</v>
      </c>
      <c r="Q737">
        <v>1</v>
      </c>
      <c r="X737">
        <v>8</v>
      </c>
      <c r="Y737">
        <v>0.63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8</v>
      </c>
      <c r="AH737">
        <v>2</v>
      </c>
      <c r="AI737">
        <v>36406979</v>
      </c>
      <c r="AJ737">
        <v>762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ROW(Source!A799)</f>
        <v>799</v>
      </c>
      <c r="B738">
        <v>36406992</v>
      </c>
      <c r="C738">
        <v>36406968</v>
      </c>
      <c r="D738">
        <v>29110997</v>
      </c>
      <c r="E738">
        <v>1</v>
      </c>
      <c r="F738">
        <v>1</v>
      </c>
      <c r="G738">
        <v>1</v>
      </c>
      <c r="H738">
        <v>3</v>
      </c>
      <c r="I738" t="s">
        <v>624</v>
      </c>
      <c r="J738" t="s">
        <v>625</v>
      </c>
      <c r="K738" t="s">
        <v>626</v>
      </c>
      <c r="L738">
        <v>1301</v>
      </c>
      <c r="N738">
        <v>1003</v>
      </c>
      <c r="O738" t="s">
        <v>142</v>
      </c>
      <c r="P738" t="s">
        <v>142</v>
      </c>
      <c r="Q738">
        <v>1</v>
      </c>
      <c r="X738">
        <v>101</v>
      </c>
      <c r="Y738">
        <v>12.3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101</v>
      </c>
      <c r="AH738">
        <v>2</v>
      </c>
      <c r="AI738">
        <v>36406980</v>
      </c>
      <c r="AJ738">
        <v>763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ROW(Source!A800)</f>
        <v>800</v>
      </c>
      <c r="B739">
        <v>36407013</v>
      </c>
      <c r="C739">
        <v>36406993</v>
      </c>
      <c r="D739">
        <v>18409850</v>
      </c>
      <c r="E739">
        <v>1</v>
      </c>
      <c r="F739">
        <v>1</v>
      </c>
      <c r="G739">
        <v>1</v>
      </c>
      <c r="H739">
        <v>1</v>
      </c>
      <c r="I739" t="s">
        <v>627</v>
      </c>
      <c r="J739" t="s">
        <v>3</v>
      </c>
      <c r="K739" t="s">
        <v>628</v>
      </c>
      <c r="L739">
        <v>1369</v>
      </c>
      <c r="N739">
        <v>1013</v>
      </c>
      <c r="O739" t="s">
        <v>514</v>
      </c>
      <c r="P739" t="s">
        <v>514</v>
      </c>
      <c r="Q739">
        <v>1</v>
      </c>
      <c r="X739">
        <v>89</v>
      </c>
      <c r="Y739">
        <v>0</v>
      </c>
      <c r="Z739">
        <v>0</v>
      </c>
      <c r="AA739">
        <v>0</v>
      </c>
      <c r="AB739">
        <v>9.07</v>
      </c>
      <c r="AC739">
        <v>0</v>
      </c>
      <c r="AD739">
        <v>1</v>
      </c>
      <c r="AE739">
        <v>1</v>
      </c>
      <c r="AF739" t="s">
        <v>134</v>
      </c>
      <c r="AG739">
        <v>102.35</v>
      </c>
      <c r="AH739">
        <v>2</v>
      </c>
      <c r="AI739">
        <v>36406994</v>
      </c>
      <c r="AJ739">
        <v>764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ROW(Source!A800)</f>
        <v>800</v>
      </c>
      <c r="B740">
        <v>36407014</v>
      </c>
      <c r="C740">
        <v>36406993</v>
      </c>
      <c r="D740">
        <v>29173472</v>
      </c>
      <c r="E740">
        <v>1</v>
      </c>
      <c r="F740">
        <v>1</v>
      </c>
      <c r="G740">
        <v>1</v>
      </c>
      <c r="H740">
        <v>2</v>
      </c>
      <c r="I740" t="s">
        <v>577</v>
      </c>
      <c r="J740" t="s">
        <v>578</v>
      </c>
      <c r="K740" t="s">
        <v>579</v>
      </c>
      <c r="L740">
        <v>1368</v>
      </c>
      <c r="N740">
        <v>1011</v>
      </c>
      <c r="O740" t="s">
        <v>520</v>
      </c>
      <c r="P740" t="s">
        <v>520</v>
      </c>
      <c r="Q740">
        <v>1</v>
      </c>
      <c r="X740">
        <v>2.16</v>
      </c>
      <c r="Y740">
        <v>0</v>
      </c>
      <c r="Z740">
        <v>3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133</v>
      </c>
      <c r="AG740">
        <v>2.7</v>
      </c>
      <c r="AH740">
        <v>2</v>
      </c>
      <c r="AI740">
        <v>36406995</v>
      </c>
      <c r="AJ740">
        <v>765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ROW(Source!A800)</f>
        <v>800</v>
      </c>
      <c r="B741">
        <v>36407015</v>
      </c>
      <c r="C741">
        <v>36406993</v>
      </c>
      <c r="D741">
        <v>29174538</v>
      </c>
      <c r="E741">
        <v>1</v>
      </c>
      <c r="F741">
        <v>1</v>
      </c>
      <c r="G741">
        <v>1</v>
      </c>
      <c r="H741">
        <v>2</v>
      </c>
      <c r="I741" t="s">
        <v>629</v>
      </c>
      <c r="J741" t="s">
        <v>630</v>
      </c>
      <c r="K741" t="s">
        <v>631</v>
      </c>
      <c r="L741">
        <v>1368</v>
      </c>
      <c r="N741">
        <v>1011</v>
      </c>
      <c r="O741" t="s">
        <v>520</v>
      </c>
      <c r="P741" t="s">
        <v>520</v>
      </c>
      <c r="Q741">
        <v>1</v>
      </c>
      <c r="X741">
        <v>0.47</v>
      </c>
      <c r="Y741">
        <v>0</v>
      </c>
      <c r="Z741">
        <v>33.590000000000003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133</v>
      </c>
      <c r="AG741">
        <v>0.58749999999999991</v>
      </c>
      <c r="AH741">
        <v>2</v>
      </c>
      <c r="AI741">
        <v>36406996</v>
      </c>
      <c r="AJ741">
        <v>766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ROW(Source!A800)</f>
        <v>800</v>
      </c>
      <c r="B742">
        <v>36407016</v>
      </c>
      <c r="C742">
        <v>36406993</v>
      </c>
      <c r="D742">
        <v>29174580</v>
      </c>
      <c r="E742">
        <v>1</v>
      </c>
      <c r="F742">
        <v>1</v>
      </c>
      <c r="G742">
        <v>1</v>
      </c>
      <c r="H742">
        <v>2</v>
      </c>
      <c r="I742" t="s">
        <v>632</v>
      </c>
      <c r="J742" t="s">
        <v>633</v>
      </c>
      <c r="K742" t="s">
        <v>634</v>
      </c>
      <c r="L742">
        <v>1368</v>
      </c>
      <c r="N742">
        <v>1011</v>
      </c>
      <c r="O742" t="s">
        <v>520</v>
      </c>
      <c r="P742" t="s">
        <v>520</v>
      </c>
      <c r="Q742">
        <v>1</v>
      </c>
      <c r="X742">
        <v>0.53</v>
      </c>
      <c r="Y742">
        <v>0</v>
      </c>
      <c r="Z742">
        <v>2.08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133</v>
      </c>
      <c r="AG742">
        <v>0.66250000000000009</v>
      </c>
      <c r="AH742">
        <v>2</v>
      </c>
      <c r="AI742">
        <v>36406997</v>
      </c>
      <c r="AJ742">
        <v>767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ROW(Source!A800)</f>
        <v>800</v>
      </c>
      <c r="B743">
        <v>36407017</v>
      </c>
      <c r="C743">
        <v>36406993</v>
      </c>
      <c r="D743">
        <v>29108656</v>
      </c>
      <c r="E743">
        <v>1</v>
      </c>
      <c r="F743">
        <v>1</v>
      </c>
      <c r="G743">
        <v>1</v>
      </c>
      <c r="H743">
        <v>3</v>
      </c>
      <c r="I743" t="s">
        <v>635</v>
      </c>
      <c r="J743" t="s">
        <v>636</v>
      </c>
      <c r="K743" t="s">
        <v>637</v>
      </c>
      <c r="L743">
        <v>1354</v>
      </c>
      <c r="N743">
        <v>1010</v>
      </c>
      <c r="O743" t="s">
        <v>237</v>
      </c>
      <c r="P743" t="s">
        <v>237</v>
      </c>
      <c r="Q743">
        <v>1</v>
      </c>
      <c r="X743">
        <v>7</v>
      </c>
      <c r="Y743">
        <v>13.87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7</v>
      </c>
      <c r="AH743">
        <v>2</v>
      </c>
      <c r="AI743">
        <v>36406998</v>
      </c>
      <c r="AJ743">
        <v>768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ROW(Source!A800)</f>
        <v>800</v>
      </c>
      <c r="B744">
        <v>36407018</v>
      </c>
      <c r="C744">
        <v>36406993</v>
      </c>
      <c r="D744">
        <v>29109354</v>
      </c>
      <c r="E744">
        <v>1</v>
      </c>
      <c r="F744">
        <v>1</v>
      </c>
      <c r="G744">
        <v>1</v>
      </c>
      <c r="H744">
        <v>3</v>
      </c>
      <c r="I744" t="s">
        <v>638</v>
      </c>
      <c r="J744" t="s">
        <v>639</v>
      </c>
      <c r="K744" t="s">
        <v>640</v>
      </c>
      <c r="L744">
        <v>1346</v>
      </c>
      <c r="N744">
        <v>1009</v>
      </c>
      <c r="O744" t="s">
        <v>160</v>
      </c>
      <c r="P744" t="s">
        <v>160</v>
      </c>
      <c r="Q744">
        <v>1</v>
      </c>
      <c r="X744">
        <v>10</v>
      </c>
      <c r="Y744">
        <v>46.72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10</v>
      </c>
      <c r="AH744">
        <v>2</v>
      </c>
      <c r="AI744">
        <v>36406999</v>
      </c>
      <c r="AJ744">
        <v>769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ROW(Source!A800)</f>
        <v>800</v>
      </c>
      <c r="B745">
        <v>36407019</v>
      </c>
      <c r="C745">
        <v>36406993</v>
      </c>
      <c r="D745">
        <v>29109414</v>
      </c>
      <c r="E745">
        <v>1</v>
      </c>
      <c r="F745">
        <v>1</v>
      </c>
      <c r="G745">
        <v>1</v>
      </c>
      <c r="H745">
        <v>3</v>
      </c>
      <c r="I745" t="s">
        <v>641</v>
      </c>
      <c r="J745" t="s">
        <v>642</v>
      </c>
      <c r="K745" t="s">
        <v>643</v>
      </c>
      <c r="L745">
        <v>1346</v>
      </c>
      <c r="N745">
        <v>1009</v>
      </c>
      <c r="O745" t="s">
        <v>160</v>
      </c>
      <c r="P745" t="s">
        <v>160</v>
      </c>
      <c r="Q745">
        <v>1</v>
      </c>
      <c r="X745">
        <v>119</v>
      </c>
      <c r="Y745">
        <v>1.58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119</v>
      </c>
      <c r="AH745">
        <v>2</v>
      </c>
      <c r="AI745">
        <v>36407000</v>
      </c>
      <c r="AJ745">
        <v>770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ROW(Source!A800)</f>
        <v>800</v>
      </c>
      <c r="B746">
        <v>36407020</v>
      </c>
      <c r="C746">
        <v>36406993</v>
      </c>
      <c r="D746">
        <v>29109781</v>
      </c>
      <c r="E746">
        <v>1</v>
      </c>
      <c r="F746">
        <v>1</v>
      </c>
      <c r="G746">
        <v>1</v>
      </c>
      <c r="H746">
        <v>3</v>
      </c>
      <c r="I746" t="s">
        <v>644</v>
      </c>
      <c r="J746" t="s">
        <v>645</v>
      </c>
      <c r="K746" t="s">
        <v>646</v>
      </c>
      <c r="L746">
        <v>1346</v>
      </c>
      <c r="N746">
        <v>1009</v>
      </c>
      <c r="O746" t="s">
        <v>160</v>
      </c>
      <c r="P746" t="s">
        <v>160</v>
      </c>
      <c r="Q746">
        <v>1</v>
      </c>
      <c r="X746">
        <v>9</v>
      </c>
      <c r="Y746">
        <v>11.12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9</v>
      </c>
      <c r="AH746">
        <v>2</v>
      </c>
      <c r="AI746">
        <v>36407001</v>
      </c>
      <c r="AJ746">
        <v>771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ROW(Source!A800)</f>
        <v>800</v>
      </c>
      <c r="B747">
        <v>36407021</v>
      </c>
      <c r="C747">
        <v>36406993</v>
      </c>
      <c r="D747">
        <v>29109782</v>
      </c>
      <c r="E747">
        <v>1</v>
      </c>
      <c r="F747">
        <v>1</v>
      </c>
      <c r="G747">
        <v>1</v>
      </c>
      <c r="H747">
        <v>3</v>
      </c>
      <c r="I747" t="s">
        <v>647</v>
      </c>
      <c r="J747" t="s">
        <v>648</v>
      </c>
      <c r="K747" t="s">
        <v>649</v>
      </c>
      <c r="L747">
        <v>1346</v>
      </c>
      <c r="N747">
        <v>1009</v>
      </c>
      <c r="O747" t="s">
        <v>160</v>
      </c>
      <c r="P747" t="s">
        <v>160</v>
      </c>
      <c r="Q747">
        <v>1</v>
      </c>
      <c r="X747">
        <v>85</v>
      </c>
      <c r="Y747">
        <v>4.3600000000000003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85</v>
      </c>
      <c r="AH747">
        <v>2</v>
      </c>
      <c r="AI747">
        <v>36407002</v>
      </c>
      <c r="AJ747">
        <v>772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ROW(Source!A800)</f>
        <v>800</v>
      </c>
      <c r="B748">
        <v>36407022</v>
      </c>
      <c r="C748">
        <v>36406993</v>
      </c>
      <c r="D748">
        <v>29110699</v>
      </c>
      <c r="E748">
        <v>1</v>
      </c>
      <c r="F748">
        <v>1</v>
      </c>
      <c r="G748">
        <v>1</v>
      </c>
      <c r="H748">
        <v>3</v>
      </c>
      <c r="I748" t="s">
        <v>650</v>
      </c>
      <c r="J748" t="s">
        <v>651</v>
      </c>
      <c r="K748" t="s">
        <v>652</v>
      </c>
      <c r="L748">
        <v>1301</v>
      </c>
      <c r="N748">
        <v>1003</v>
      </c>
      <c r="O748" t="s">
        <v>142</v>
      </c>
      <c r="P748" t="s">
        <v>142</v>
      </c>
      <c r="Q748">
        <v>1</v>
      </c>
      <c r="X748">
        <v>120</v>
      </c>
      <c r="Y748">
        <v>0.17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120</v>
      </c>
      <c r="AH748">
        <v>2</v>
      </c>
      <c r="AI748">
        <v>36407003</v>
      </c>
      <c r="AJ748">
        <v>773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ROW(Source!A800)</f>
        <v>800</v>
      </c>
      <c r="B749">
        <v>36407023</v>
      </c>
      <c r="C749">
        <v>36406993</v>
      </c>
      <c r="D749">
        <v>29110797</v>
      </c>
      <c r="E749">
        <v>1</v>
      </c>
      <c r="F749">
        <v>1</v>
      </c>
      <c r="G749">
        <v>1</v>
      </c>
      <c r="H749">
        <v>3</v>
      </c>
      <c r="I749" t="s">
        <v>653</v>
      </c>
      <c r="J749" t="s">
        <v>654</v>
      </c>
      <c r="K749" t="s">
        <v>655</v>
      </c>
      <c r="L749">
        <v>1301</v>
      </c>
      <c r="N749">
        <v>1003</v>
      </c>
      <c r="O749" t="s">
        <v>142</v>
      </c>
      <c r="P749" t="s">
        <v>142</v>
      </c>
      <c r="Q749">
        <v>1</v>
      </c>
      <c r="X749">
        <v>82</v>
      </c>
      <c r="Y749">
        <v>1.74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82</v>
      </c>
      <c r="AH749">
        <v>2</v>
      </c>
      <c r="AI749">
        <v>36407004</v>
      </c>
      <c r="AJ749">
        <v>774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ROW(Source!A800)</f>
        <v>800</v>
      </c>
      <c r="B750">
        <v>36407024</v>
      </c>
      <c r="C750">
        <v>36406993</v>
      </c>
      <c r="D750">
        <v>29110815</v>
      </c>
      <c r="E750">
        <v>1</v>
      </c>
      <c r="F750">
        <v>1</v>
      </c>
      <c r="G750">
        <v>1</v>
      </c>
      <c r="H750">
        <v>3</v>
      </c>
      <c r="I750" t="s">
        <v>656</v>
      </c>
      <c r="J750" t="s">
        <v>657</v>
      </c>
      <c r="K750" t="s">
        <v>658</v>
      </c>
      <c r="L750">
        <v>1301</v>
      </c>
      <c r="N750">
        <v>1003</v>
      </c>
      <c r="O750" t="s">
        <v>142</v>
      </c>
      <c r="P750" t="s">
        <v>142</v>
      </c>
      <c r="Q750">
        <v>1</v>
      </c>
      <c r="X750">
        <v>116</v>
      </c>
      <c r="Y750">
        <v>0.85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116</v>
      </c>
      <c r="AH750">
        <v>2</v>
      </c>
      <c r="AI750">
        <v>36407005</v>
      </c>
      <c r="AJ750">
        <v>775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ROW(Source!A800)</f>
        <v>800</v>
      </c>
      <c r="B751">
        <v>36407025</v>
      </c>
      <c r="C751">
        <v>36406993</v>
      </c>
      <c r="D751">
        <v>29111455</v>
      </c>
      <c r="E751">
        <v>1</v>
      </c>
      <c r="F751">
        <v>1</v>
      </c>
      <c r="G751">
        <v>1</v>
      </c>
      <c r="H751">
        <v>3</v>
      </c>
      <c r="I751" t="s">
        <v>659</v>
      </c>
      <c r="J751" t="s">
        <v>660</v>
      </c>
      <c r="K751" t="s">
        <v>661</v>
      </c>
      <c r="L751">
        <v>1327</v>
      </c>
      <c r="N751">
        <v>1005</v>
      </c>
      <c r="O751" t="s">
        <v>155</v>
      </c>
      <c r="P751" t="s">
        <v>155</v>
      </c>
      <c r="Q751">
        <v>1</v>
      </c>
      <c r="X751">
        <v>212</v>
      </c>
      <c r="Y751">
        <v>15.06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212</v>
      </c>
      <c r="AH751">
        <v>2</v>
      </c>
      <c r="AI751">
        <v>36407006</v>
      </c>
      <c r="AJ751">
        <v>776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ROW(Source!A800)</f>
        <v>800</v>
      </c>
      <c r="B752">
        <v>36407026</v>
      </c>
      <c r="C752">
        <v>36406993</v>
      </c>
      <c r="D752">
        <v>29114733</v>
      </c>
      <c r="E752">
        <v>1</v>
      </c>
      <c r="F752">
        <v>1</v>
      </c>
      <c r="G752">
        <v>1</v>
      </c>
      <c r="H752">
        <v>3</v>
      </c>
      <c r="I752" t="s">
        <v>662</v>
      </c>
      <c r="J752" t="s">
        <v>663</v>
      </c>
      <c r="K752" t="s">
        <v>664</v>
      </c>
      <c r="L752">
        <v>1354</v>
      </c>
      <c r="N752">
        <v>1010</v>
      </c>
      <c r="O752" t="s">
        <v>237</v>
      </c>
      <c r="P752" t="s">
        <v>237</v>
      </c>
      <c r="Q752">
        <v>1</v>
      </c>
      <c r="X752">
        <v>735</v>
      </c>
      <c r="Y752">
        <v>0.02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735</v>
      </c>
      <c r="AH752">
        <v>2</v>
      </c>
      <c r="AI752">
        <v>36407007</v>
      </c>
      <c r="AJ752">
        <v>777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ROW(Source!A800)</f>
        <v>800</v>
      </c>
      <c r="B753">
        <v>36407027</v>
      </c>
      <c r="C753">
        <v>36406993</v>
      </c>
      <c r="D753">
        <v>29114734</v>
      </c>
      <c r="E753">
        <v>1</v>
      </c>
      <c r="F753">
        <v>1</v>
      </c>
      <c r="G753">
        <v>1</v>
      </c>
      <c r="H753">
        <v>3</v>
      </c>
      <c r="I753" t="s">
        <v>665</v>
      </c>
      <c r="J753" t="s">
        <v>666</v>
      </c>
      <c r="K753" t="s">
        <v>667</v>
      </c>
      <c r="L753">
        <v>1354</v>
      </c>
      <c r="N753">
        <v>1010</v>
      </c>
      <c r="O753" t="s">
        <v>237</v>
      </c>
      <c r="P753" t="s">
        <v>237</v>
      </c>
      <c r="Q753">
        <v>1</v>
      </c>
      <c r="X753">
        <v>1855</v>
      </c>
      <c r="Y753">
        <v>0.03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1855</v>
      </c>
      <c r="AH753">
        <v>2</v>
      </c>
      <c r="AI753">
        <v>36407008</v>
      </c>
      <c r="AJ753">
        <v>778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ROW(Source!A800)</f>
        <v>800</v>
      </c>
      <c r="B754">
        <v>36407028</v>
      </c>
      <c r="C754">
        <v>36406993</v>
      </c>
      <c r="D754">
        <v>29114482</v>
      </c>
      <c r="E754">
        <v>1</v>
      </c>
      <c r="F754">
        <v>1</v>
      </c>
      <c r="G754">
        <v>1</v>
      </c>
      <c r="H754">
        <v>3</v>
      </c>
      <c r="I754" t="s">
        <v>668</v>
      </c>
      <c r="J754" t="s">
        <v>669</v>
      </c>
      <c r="K754" t="s">
        <v>670</v>
      </c>
      <c r="L754">
        <v>1354</v>
      </c>
      <c r="N754">
        <v>1010</v>
      </c>
      <c r="O754" t="s">
        <v>237</v>
      </c>
      <c r="P754" t="s">
        <v>237</v>
      </c>
      <c r="Q754">
        <v>1</v>
      </c>
      <c r="X754">
        <v>153</v>
      </c>
      <c r="Y754">
        <v>7.0000000000000007E-2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0</v>
      </c>
      <c r="AF754" t="s">
        <v>3</v>
      </c>
      <c r="AG754">
        <v>153</v>
      </c>
      <c r="AH754">
        <v>2</v>
      </c>
      <c r="AI754">
        <v>36407009</v>
      </c>
      <c r="AJ754">
        <v>779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ROW(Source!A800)</f>
        <v>800</v>
      </c>
      <c r="B755">
        <v>36407029</v>
      </c>
      <c r="C755">
        <v>36406993</v>
      </c>
      <c r="D755">
        <v>29129584</v>
      </c>
      <c r="E755">
        <v>1</v>
      </c>
      <c r="F755">
        <v>1</v>
      </c>
      <c r="G755">
        <v>1</v>
      </c>
      <c r="H755">
        <v>3</v>
      </c>
      <c r="I755" t="s">
        <v>671</v>
      </c>
      <c r="J755" t="s">
        <v>672</v>
      </c>
      <c r="K755" t="s">
        <v>673</v>
      </c>
      <c r="L755">
        <v>1301</v>
      </c>
      <c r="N755">
        <v>1003</v>
      </c>
      <c r="O755" t="s">
        <v>142</v>
      </c>
      <c r="P755" t="s">
        <v>142</v>
      </c>
      <c r="Q755">
        <v>1</v>
      </c>
      <c r="X755">
        <v>88</v>
      </c>
      <c r="Y755">
        <v>7.22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88</v>
      </c>
      <c r="AH755">
        <v>2</v>
      </c>
      <c r="AI755">
        <v>36407010</v>
      </c>
      <c r="AJ755">
        <v>780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ROW(Source!A800)</f>
        <v>800</v>
      </c>
      <c r="B756">
        <v>36407030</v>
      </c>
      <c r="C756">
        <v>36406993</v>
      </c>
      <c r="D756">
        <v>29129619</v>
      </c>
      <c r="E756">
        <v>1</v>
      </c>
      <c r="F756">
        <v>1</v>
      </c>
      <c r="G756">
        <v>1</v>
      </c>
      <c r="H756">
        <v>3</v>
      </c>
      <c r="I756" t="s">
        <v>674</v>
      </c>
      <c r="J756" t="s">
        <v>675</v>
      </c>
      <c r="K756" t="s">
        <v>676</v>
      </c>
      <c r="L756">
        <v>1301</v>
      </c>
      <c r="N756">
        <v>1003</v>
      </c>
      <c r="O756" t="s">
        <v>142</v>
      </c>
      <c r="P756" t="s">
        <v>142</v>
      </c>
      <c r="Q756">
        <v>1</v>
      </c>
      <c r="X756">
        <v>225</v>
      </c>
      <c r="Y756">
        <v>8.44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225</v>
      </c>
      <c r="AH756">
        <v>2</v>
      </c>
      <c r="AI756">
        <v>36407011</v>
      </c>
      <c r="AJ756">
        <v>781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ROW(Source!A800)</f>
        <v>800</v>
      </c>
      <c r="B757">
        <v>36407031</v>
      </c>
      <c r="C757">
        <v>36406993</v>
      </c>
      <c r="D757">
        <v>29129634</v>
      </c>
      <c r="E757">
        <v>1</v>
      </c>
      <c r="F757">
        <v>1</v>
      </c>
      <c r="G757">
        <v>1</v>
      </c>
      <c r="H757">
        <v>3</v>
      </c>
      <c r="I757" t="s">
        <v>677</v>
      </c>
      <c r="J757" t="s">
        <v>678</v>
      </c>
      <c r="K757" t="s">
        <v>679</v>
      </c>
      <c r="L757">
        <v>1301</v>
      </c>
      <c r="N757">
        <v>1003</v>
      </c>
      <c r="O757" t="s">
        <v>142</v>
      </c>
      <c r="P757" t="s">
        <v>142</v>
      </c>
      <c r="Q757">
        <v>1</v>
      </c>
      <c r="X757">
        <v>46</v>
      </c>
      <c r="Y757">
        <v>3.32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46</v>
      </c>
      <c r="AH757">
        <v>2</v>
      </c>
      <c r="AI757">
        <v>36407012</v>
      </c>
      <c r="AJ757">
        <v>782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ROW(Source!A801)</f>
        <v>801</v>
      </c>
      <c r="B758">
        <v>36407051</v>
      </c>
      <c r="C758">
        <v>36407032</v>
      </c>
      <c r="D758">
        <v>18409850</v>
      </c>
      <c r="E758">
        <v>1</v>
      </c>
      <c r="F758">
        <v>1</v>
      </c>
      <c r="G758">
        <v>1</v>
      </c>
      <c r="H758">
        <v>1</v>
      </c>
      <c r="I758" t="s">
        <v>627</v>
      </c>
      <c r="J758" t="s">
        <v>3</v>
      </c>
      <c r="K758" t="s">
        <v>628</v>
      </c>
      <c r="L758">
        <v>1369</v>
      </c>
      <c r="N758">
        <v>1013</v>
      </c>
      <c r="O758" t="s">
        <v>514</v>
      </c>
      <c r="P758" t="s">
        <v>514</v>
      </c>
      <c r="Q758">
        <v>1</v>
      </c>
      <c r="X758">
        <v>84</v>
      </c>
      <c r="Y758">
        <v>0</v>
      </c>
      <c r="Z758">
        <v>0</v>
      </c>
      <c r="AA758">
        <v>0</v>
      </c>
      <c r="AB758">
        <v>9.07</v>
      </c>
      <c r="AC758">
        <v>0</v>
      </c>
      <c r="AD758">
        <v>1</v>
      </c>
      <c r="AE758">
        <v>1</v>
      </c>
      <c r="AF758" t="s">
        <v>134</v>
      </c>
      <c r="AG758">
        <v>96.6</v>
      </c>
      <c r="AH758">
        <v>2</v>
      </c>
      <c r="AI758">
        <v>36407033</v>
      </c>
      <c r="AJ758">
        <v>783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ROW(Source!A801)</f>
        <v>801</v>
      </c>
      <c r="B759">
        <v>36407052</v>
      </c>
      <c r="C759">
        <v>36407032</v>
      </c>
      <c r="D759">
        <v>29173472</v>
      </c>
      <c r="E759">
        <v>1</v>
      </c>
      <c r="F759">
        <v>1</v>
      </c>
      <c r="G759">
        <v>1</v>
      </c>
      <c r="H759">
        <v>2</v>
      </c>
      <c r="I759" t="s">
        <v>577</v>
      </c>
      <c r="J759" t="s">
        <v>578</v>
      </c>
      <c r="K759" t="s">
        <v>579</v>
      </c>
      <c r="L759">
        <v>1368</v>
      </c>
      <c r="N759">
        <v>1011</v>
      </c>
      <c r="O759" t="s">
        <v>520</v>
      </c>
      <c r="P759" t="s">
        <v>520</v>
      </c>
      <c r="Q759">
        <v>1</v>
      </c>
      <c r="X759">
        <v>2.2000000000000002</v>
      </c>
      <c r="Y759">
        <v>0</v>
      </c>
      <c r="Z759">
        <v>3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133</v>
      </c>
      <c r="AG759">
        <v>2.75</v>
      </c>
      <c r="AH759">
        <v>2</v>
      </c>
      <c r="AI759">
        <v>36407034</v>
      </c>
      <c r="AJ759">
        <v>784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ROW(Source!A801)</f>
        <v>801</v>
      </c>
      <c r="B760">
        <v>36407053</v>
      </c>
      <c r="C760">
        <v>36407032</v>
      </c>
      <c r="D760">
        <v>29174538</v>
      </c>
      <c r="E760">
        <v>1</v>
      </c>
      <c r="F760">
        <v>1</v>
      </c>
      <c r="G760">
        <v>1</v>
      </c>
      <c r="H760">
        <v>2</v>
      </c>
      <c r="I760" t="s">
        <v>629</v>
      </c>
      <c r="J760" t="s">
        <v>630</v>
      </c>
      <c r="K760" t="s">
        <v>631</v>
      </c>
      <c r="L760">
        <v>1368</v>
      </c>
      <c r="N760">
        <v>1011</v>
      </c>
      <c r="O760" t="s">
        <v>520</v>
      </c>
      <c r="P760" t="s">
        <v>520</v>
      </c>
      <c r="Q760">
        <v>1</v>
      </c>
      <c r="X760">
        <v>0.17</v>
      </c>
      <c r="Y760">
        <v>0</v>
      </c>
      <c r="Z760">
        <v>33.590000000000003</v>
      </c>
      <c r="AA760">
        <v>0</v>
      </c>
      <c r="AB760">
        <v>0</v>
      </c>
      <c r="AC760">
        <v>0</v>
      </c>
      <c r="AD760">
        <v>1</v>
      </c>
      <c r="AE760">
        <v>0</v>
      </c>
      <c r="AF760" t="s">
        <v>133</v>
      </c>
      <c r="AG760">
        <v>0.21250000000000002</v>
      </c>
      <c r="AH760">
        <v>2</v>
      </c>
      <c r="AI760">
        <v>36407035</v>
      </c>
      <c r="AJ760">
        <v>785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ROW(Source!A801)</f>
        <v>801</v>
      </c>
      <c r="B761">
        <v>36407054</v>
      </c>
      <c r="C761">
        <v>36407032</v>
      </c>
      <c r="D761">
        <v>29174580</v>
      </c>
      <c r="E761">
        <v>1</v>
      </c>
      <c r="F761">
        <v>1</v>
      </c>
      <c r="G761">
        <v>1</v>
      </c>
      <c r="H761">
        <v>2</v>
      </c>
      <c r="I761" t="s">
        <v>632</v>
      </c>
      <c r="J761" t="s">
        <v>633</v>
      </c>
      <c r="K761" t="s">
        <v>634</v>
      </c>
      <c r="L761">
        <v>1368</v>
      </c>
      <c r="N761">
        <v>1011</v>
      </c>
      <c r="O761" t="s">
        <v>520</v>
      </c>
      <c r="P761" t="s">
        <v>520</v>
      </c>
      <c r="Q761">
        <v>1</v>
      </c>
      <c r="X761">
        <v>0.87</v>
      </c>
      <c r="Y761">
        <v>0</v>
      </c>
      <c r="Z761">
        <v>2.08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133</v>
      </c>
      <c r="AG761">
        <v>1.0874999999999999</v>
      </c>
      <c r="AH761">
        <v>2</v>
      </c>
      <c r="AI761">
        <v>36407036</v>
      </c>
      <c r="AJ761">
        <v>786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ROW(Source!A801)</f>
        <v>801</v>
      </c>
      <c r="B762">
        <v>36407055</v>
      </c>
      <c r="C762">
        <v>36407032</v>
      </c>
      <c r="D762">
        <v>29109354</v>
      </c>
      <c r="E762">
        <v>1</v>
      </c>
      <c r="F762">
        <v>1</v>
      </c>
      <c r="G762">
        <v>1</v>
      </c>
      <c r="H762">
        <v>3</v>
      </c>
      <c r="I762" t="s">
        <v>638</v>
      </c>
      <c r="J762" t="s">
        <v>639</v>
      </c>
      <c r="K762" t="s">
        <v>640</v>
      </c>
      <c r="L762">
        <v>1346</v>
      </c>
      <c r="N762">
        <v>1009</v>
      </c>
      <c r="O762" t="s">
        <v>160</v>
      </c>
      <c r="P762" t="s">
        <v>160</v>
      </c>
      <c r="Q762">
        <v>1</v>
      </c>
      <c r="X762">
        <v>10</v>
      </c>
      <c r="Y762">
        <v>46.72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10</v>
      </c>
      <c r="AH762">
        <v>2</v>
      </c>
      <c r="AI762">
        <v>36407037</v>
      </c>
      <c r="AJ762">
        <v>787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ROW(Source!A801)</f>
        <v>801</v>
      </c>
      <c r="B763">
        <v>36407056</v>
      </c>
      <c r="C763">
        <v>36407032</v>
      </c>
      <c r="D763">
        <v>29109414</v>
      </c>
      <c r="E763">
        <v>1</v>
      </c>
      <c r="F763">
        <v>1</v>
      </c>
      <c r="G763">
        <v>1</v>
      </c>
      <c r="H763">
        <v>3</v>
      </c>
      <c r="I763" t="s">
        <v>641</v>
      </c>
      <c r="J763" t="s">
        <v>642</v>
      </c>
      <c r="K763" t="s">
        <v>643</v>
      </c>
      <c r="L763">
        <v>1346</v>
      </c>
      <c r="N763">
        <v>1009</v>
      </c>
      <c r="O763" t="s">
        <v>160</v>
      </c>
      <c r="P763" t="s">
        <v>160</v>
      </c>
      <c r="Q763">
        <v>1</v>
      </c>
      <c r="X763">
        <v>137</v>
      </c>
      <c r="Y763">
        <v>1.58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137</v>
      </c>
      <c r="AH763">
        <v>2</v>
      </c>
      <c r="AI763">
        <v>36407038</v>
      </c>
      <c r="AJ763">
        <v>788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ROW(Source!A801)</f>
        <v>801</v>
      </c>
      <c r="B764">
        <v>36407057</v>
      </c>
      <c r="C764">
        <v>36407032</v>
      </c>
      <c r="D764">
        <v>29109781</v>
      </c>
      <c r="E764">
        <v>1</v>
      </c>
      <c r="F764">
        <v>1</v>
      </c>
      <c r="G764">
        <v>1</v>
      </c>
      <c r="H764">
        <v>3</v>
      </c>
      <c r="I764" t="s">
        <v>644</v>
      </c>
      <c r="J764" t="s">
        <v>645</v>
      </c>
      <c r="K764" t="s">
        <v>646</v>
      </c>
      <c r="L764">
        <v>1346</v>
      </c>
      <c r="N764">
        <v>1009</v>
      </c>
      <c r="O764" t="s">
        <v>160</v>
      </c>
      <c r="P764" t="s">
        <v>160</v>
      </c>
      <c r="Q764">
        <v>1</v>
      </c>
      <c r="X764">
        <v>10</v>
      </c>
      <c r="Y764">
        <v>11.12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10</v>
      </c>
      <c r="AH764">
        <v>2</v>
      </c>
      <c r="AI764">
        <v>36407039</v>
      </c>
      <c r="AJ764">
        <v>789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ROW(Source!A801)</f>
        <v>801</v>
      </c>
      <c r="B765">
        <v>36407058</v>
      </c>
      <c r="C765">
        <v>36407032</v>
      </c>
      <c r="D765">
        <v>29109782</v>
      </c>
      <c r="E765">
        <v>1</v>
      </c>
      <c r="F765">
        <v>1</v>
      </c>
      <c r="G765">
        <v>1</v>
      </c>
      <c r="H765">
        <v>3</v>
      </c>
      <c r="I765" t="s">
        <v>647</v>
      </c>
      <c r="J765" t="s">
        <v>648</v>
      </c>
      <c r="K765" t="s">
        <v>649</v>
      </c>
      <c r="L765">
        <v>1346</v>
      </c>
      <c r="N765">
        <v>1009</v>
      </c>
      <c r="O765" t="s">
        <v>160</v>
      </c>
      <c r="P765" t="s">
        <v>160</v>
      </c>
      <c r="Q765">
        <v>1</v>
      </c>
      <c r="X765">
        <v>69</v>
      </c>
      <c r="Y765">
        <v>4.3600000000000003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69</v>
      </c>
      <c r="AH765">
        <v>2</v>
      </c>
      <c r="AI765">
        <v>36407040</v>
      </c>
      <c r="AJ765">
        <v>790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ROW(Source!A801)</f>
        <v>801</v>
      </c>
      <c r="B766">
        <v>36407059</v>
      </c>
      <c r="C766">
        <v>36407032</v>
      </c>
      <c r="D766">
        <v>29110699</v>
      </c>
      <c r="E766">
        <v>1</v>
      </c>
      <c r="F766">
        <v>1</v>
      </c>
      <c r="G766">
        <v>1</v>
      </c>
      <c r="H766">
        <v>3</v>
      </c>
      <c r="I766" t="s">
        <v>650</v>
      </c>
      <c r="J766" t="s">
        <v>651</v>
      </c>
      <c r="K766" t="s">
        <v>652</v>
      </c>
      <c r="L766">
        <v>1301</v>
      </c>
      <c r="N766">
        <v>1003</v>
      </c>
      <c r="O766" t="s">
        <v>142</v>
      </c>
      <c r="P766" t="s">
        <v>142</v>
      </c>
      <c r="Q766">
        <v>1</v>
      </c>
      <c r="X766">
        <v>118</v>
      </c>
      <c r="Y766">
        <v>0.17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118</v>
      </c>
      <c r="AH766">
        <v>2</v>
      </c>
      <c r="AI766">
        <v>36407041</v>
      </c>
      <c r="AJ766">
        <v>791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ROW(Source!A801)</f>
        <v>801</v>
      </c>
      <c r="B767">
        <v>36407060</v>
      </c>
      <c r="C767">
        <v>36407032</v>
      </c>
      <c r="D767">
        <v>29110797</v>
      </c>
      <c r="E767">
        <v>1</v>
      </c>
      <c r="F767">
        <v>1</v>
      </c>
      <c r="G767">
        <v>1</v>
      </c>
      <c r="H767">
        <v>3</v>
      </c>
      <c r="I767" t="s">
        <v>653</v>
      </c>
      <c r="J767" t="s">
        <v>654</v>
      </c>
      <c r="K767" t="s">
        <v>655</v>
      </c>
      <c r="L767">
        <v>1301</v>
      </c>
      <c r="N767">
        <v>1003</v>
      </c>
      <c r="O767" t="s">
        <v>142</v>
      </c>
      <c r="P767" t="s">
        <v>142</v>
      </c>
      <c r="Q767">
        <v>1</v>
      </c>
      <c r="X767">
        <v>80</v>
      </c>
      <c r="Y767">
        <v>1.74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80</v>
      </c>
      <c r="AH767">
        <v>2</v>
      </c>
      <c r="AI767">
        <v>36407042</v>
      </c>
      <c r="AJ767">
        <v>792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ROW(Source!A801)</f>
        <v>801</v>
      </c>
      <c r="B768">
        <v>36407061</v>
      </c>
      <c r="C768">
        <v>36407032</v>
      </c>
      <c r="D768">
        <v>29110815</v>
      </c>
      <c r="E768">
        <v>1</v>
      </c>
      <c r="F768">
        <v>1</v>
      </c>
      <c r="G768">
        <v>1</v>
      </c>
      <c r="H768">
        <v>3</v>
      </c>
      <c r="I768" t="s">
        <v>656</v>
      </c>
      <c r="J768" t="s">
        <v>657</v>
      </c>
      <c r="K768" t="s">
        <v>658</v>
      </c>
      <c r="L768">
        <v>1301</v>
      </c>
      <c r="N768">
        <v>1003</v>
      </c>
      <c r="O768" t="s">
        <v>142</v>
      </c>
      <c r="P768" t="s">
        <v>142</v>
      </c>
      <c r="Q768">
        <v>1</v>
      </c>
      <c r="X768">
        <v>117</v>
      </c>
      <c r="Y768">
        <v>0.85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117</v>
      </c>
      <c r="AH768">
        <v>2</v>
      </c>
      <c r="AI768">
        <v>36407043</v>
      </c>
      <c r="AJ768">
        <v>793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ROW(Source!A801)</f>
        <v>801</v>
      </c>
      <c r="B769">
        <v>36407062</v>
      </c>
      <c r="C769">
        <v>36407032</v>
      </c>
      <c r="D769">
        <v>29111455</v>
      </c>
      <c r="E769">
        <v>1</v>
      </c>
      <c r="F769">
        <v>1</v>
      </c>
      <c r="G769">
        <v>1</v>
      </c>
      <c r="H769">
        <v>3</v>
      </c>
      <c r="I769" t="s">
        <v>659</v>
      </c>
      <c r="J769" t="s">
        <v>660</v>
      </c>
      <c r="K769" t="s">
        <v>661</v>
      </c>
      <c r="L769">
        <v>1327</v>
      </c>
      <c r="N769">
        <v>1005</v>
      </c>
      <c r="O769" t="s">
        <v>155</v>
      </c>
      <c r="P769" t="s">
        <v>155</v>
      </c>
      <c r="Q769">
        <v>1</v>
      </c>
      <c r="X769">
        <v>225</v>
      </c>
      <c r="Y769">
        <v>15.06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225</v>
      </c>
      <c r="AH769">
        <v>2</v>
      </c>
      <c r="AI769">
        <v>36407044</v>
      </c>
      <c r="AJ769">
        <v>794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ROW(Source!A801)</f>
        <v>801</v>
      </c>
      <c r="B770">
        <v>36407063</v>
      </c>
      <c r="C770">
        <v>36407032</v>
      </c>
      <c r="D770">
        <v>29114733</v>
      </c>
      <c r="E770">
        <v>1</v>
      </c>
      <c r="F770">
        <v>1</v>
      </c>
      <c r="G770">
        <v>1</v>
      </c>
      <c r="H770">
        <v>3</v>
      </c>
      <c r="I770" t="s">
        <v>662</v>
      </c>
      <c r="J770" t="s">
        <v>663</v>
      </c>
      <c r="K770" t="s">
        <v>664</v>
      </c>
      <c r="L770">
        <v>1354</v>
      </c>
      <c r="N770">
        <v>1010</v>
      </c>
      <c r="O770" t="s">
        <v>237</v>
      </c>
      <c r="P770" t="s">
        <v>237</v>
      </c>
      <c r="Q770">
        <v>1</v>
      </c>
      <c r="X770">
        <v>790</v>
      </c>
      <c r="Y770">
        <v>0.02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790</v>
      </c>
      <c r="AH770">
        <v>2</v>
      </c>
      <c r="AI770">
        <v>36407045</v>
      </c>
      <c r="AJ770">
        <v>795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ROW(Source!A801)</f>
        <v>801</v>
      </c>
      <c r="B771">
        <v>36407064</v>
      </c>
      <c r="C771">
        <v>36407032</v>
      </c>
      <c r="D771">
        <v>29114734</v>
      </c>
      <c r="E771">
        <v>1</v>
      </c>
      <c r="F771">
        <v>1</v>
      </c>
      <c r="G771">
        <v>1</v>
      </c>
      <c r="H771">
        <v>3</v>
      </c>
      <c r="I771" t="s">
        <v>665</v>
      </c>
      <c r="J771" t="s">
        <v>666</v>
      </c>
      <c r="K771" t="s">
        <v>667</v>
      </c>
      <c r="L771">
        <v>1354</v>
      </c>
      <c r="N771">
        <v>1010</v>
      </c>
      <c r="O771" t="s">
        <v>237</v>
      </c>
      <c r="P771" t="s">
        <v>237</v>
      </c>
      <c r="Q771">
        <v>1</v>
      </c>
      <c r="X771">
        <v>1844</v>
      </c>
      <c r="Y771">
        <v>0.03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1844</v>
      </c>
      <c r="AH771">
        <v>2</v>
      </c>
      <c r="AI771">
        <v>36407046</v>
      </c>
      <c r="AJ771">
        <v>796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ROW(Source!A801)</f>
        <v>801</v>
      </c>
      <c r="B772">
        <v>36407065</v>
      </c>
      <c r="C772">
        <v>36407032</v>
      </c>
      <c r="D772">
        <v>29114482</v>
      </c>
      <c r="E772">
        <v>1</v>
      </c>
      <c r="F772">
        <v>1</v>
      </c>
      <c r="G772">
        <v>1</v>
      </c>
      <c r="H772">
        <v>3</v>
      </c>
      <c r="I772" t="s">
        <v>668</v>
      </c>
      <c r="J772" t="s">
        <v>669</v>
      </c>
      <c r="K772" t="s">
        <v>670</v>
      </c>
      <c r="L772">
        <v>1354</v>
      </c>
      <c r="N772">
        <v>1010</v>
      </c>
      <c r="O772" t="s">
        <v>237</v>
      </c>
      <c r="P772" t="s">
        <v>237</v>
      </c>
      <c r="Q772">
        <v>1</v>
      </c>
      <c r="X772">
        <v>149</v>
      </c>
      <c r="Y772">
        <v>7.0000000000000007E-2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149</v>
      </c>
      <c r="AH772">
        <v>2</v>
      </c>
      <c r="AI772">
        <v>36407047</v>
      </c>
      <c r="AJ772">
        <v>797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ROW(Source!A801)</f>
        <v>801</v>
      </c>
      <c r="B773">
        <v>36407066</v>
      </c>
      <c r="C773">
        <v>36407032</v>
      </c>
      <c r="D773">
        <v>29129584</v>
      </c>
      <c r="E773">
        <v>1</v>
      </c>
      <c r="F773">
        <v>1</v>
      </c>
      <c r="G773">
        <v>1</v>
      </c>
      <c r="H773">
        <v>3</v>
      </c>
      <c r="I773" t="s">
        <v>671</v>
      </c>
      <c r="J773" t="s">
        <v>672</v>
      </c>
      <c r="K773" t="s">
        <v>673</v>
      </c>
      <c r="L773">
        <v>1301</v>
      </c>
      <c r="N773">
        <v>1003</v>
      </c>
      <c r="O773" t="s">
        <v>142</v>
      </c>
      <c r="P773" t="s">
        <v>142</v>
      </c>
      <c r="Q773">
        <v>1</v>
      </c>
      <c r="X773">
        <v>86</v>
      </c>
      <c r="Y773">
        <v>7.22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86</v>
      </c>
      <c r="AH773">
        <v>2</v>
      </c>
      <c r="AI773">
        <v>36407048</v>
      </c>
      <c r="AJ773">
        <v>798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ROW(Source!A801)</f>
        <v>801</v>
      </c>
      <c r="B774">
        <v>36407067</v>
      </c>
      <c r="C774">
        <v>36407032</v>
      </c>
      <c r="D774">
        <v>29129619</v>
      </c>
      <c r="E774">
        <v>1</v>
      </c>
      <c r="F774">
        <v>1</v>
      </c>
      <c r="G774">
        <v>1</v>
      </c>
      <c r="H774">
        <v>3</v>
      </c>
      <c r="I774" t="s">
        <v>674</v>
      </c>
      <c r="J774" t="s">
        <v>675</v>
      </c>
      <c r="K774" t="s">
        <v>676</v>
      </c>
      <c r="L774">
        <v>1301</v>
      </c>
      <c r="N774">
        <v>1003</v>
      </c>
      <c r="O774" t="s">
        <v>142</v>
      </c>
      <c r="P774" t="s">
        <v>142</v>
      </c>
      <c r="Q774">
        <v>1</v>
      </c>
      <c r="X774">
        <v>234</v>
      </c>
      <c r="Y774">
        <v>8.44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234</v>
      </c>
      <c r="AH774">
        <v>2</v>
      </c>
      <c r="AI774">
        <v>36407049</v>
      </c>
      <c r="AJ774">
        <v>799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ROW(Source!A801)</f>
        <v>801</v>
      </c>
      <c r="B775">
        <v>36407068</v>
      </c>
      <c r="C775">
        <v>36407032</v>
      </c>
      <c r="D775">
        <v>29129715</v>
      </c>
      <c r="E775">
        <v>1</v>
      </c>
      <c r="F775">
        <v>1</v>
      </c>
      <c r="G775">
        <v>1</v>
      </c>
      <c r="H775">
        <v>3</v>
      </c>
      <c r="I775" t="s">
        <v>766</v>
      </c>
      <c r="J775" t="s">
        <v>767</v>
      </c>
      <c r="K775" t="s">
        <v>768</v>
      </c>
      <c r="L775">
        <v>1301</v>
      </c>
      <c r="N775">
        <v>1003</v>
      </c>
      <c r="O775" t="s">
        <v>142</v>
      </c>
      <c r="P775" t="s">
        <v>142</v>
      </c>
      <c r="Q775">
        <v>1</v>
      </c>
      <c r="X775">
        <v>37</v>
      </c>
      <c r="Y775">
        <v>6.33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0</v>
      </c>
      <c r="AF775" t="s">
        <v>3</v>
      </c>
      <c r="AG775">
        <v>37</v>
      </c>
      <c r="AH775">
        <v>2</v>
      </c>
      <c r="AI775">
        <v>36407050</v>
      </c>
      <c r="AJ775">
        <v>800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ROW(Source!A802)</f>
        <v>802</v>
      </c>
      <c r="B776">
        <v>36407077</v>
      </c>
      <c r="C776">
        <v>36407069</v>
      </c>
      <c r="D776">
        <v>18410244</v>
      </c>
      <c r="E776">
        <v>1</v>
      </c>
      <c r="F776">
        <v>1</v>
      </c>
      <c r="G776">
        <v>1</v>
      </c>
      <c r="H776">
        <v>1</v>
      </c>
      <c r="I776" t="s">
        <v>680</v>
      </c>
      <c r="J776" t="s">
        <v>3</v>
      </c>
      <c r="K776" t="s">
        <v>681</v>
      </c>
      <c r="L776">
        <v>1369</v>
      </c>
      <c r="N776">
        <v>1013</v>
      </c>
      <c r="O776" t="s">
        <v>514</v>
      </c>
      <c r="P776" t="s">
        <v>514</v>
      </c>
      <c r="Q776">
        <v>1</v>
      </c>
      <c r="X776">
        <v>55.94</v>
      </c>
      <c r="Y776">
        <v>0</v>
      </c>
      <c r="Z776">
        <v>0</v>
      </c>
      <c r="AA776">
        <v>0</v>
      </c>
      <c r="AB776">
        <v>9.2899999999999991</v>
      </c>
      <c r="AC776">
        <v>0</v>
      </c>
      <c r="AD776">
        <v>1</v>
      </c>
      <c r="AE776">
        <v>1</v>
      </c>
      <c r="AF776" t="s">
        <v>134</v>
      </c>
      <c r="AG776">
        <v>64.330999999999989</v>
      </c>
      <c r="AH776">
        <v>2</v>
      </c>
      <c r="AI776">
        <v>36407070</v>
      </c>
      <c r="AJ776">
        <v>801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ROW(Source!A802)</f>
        <v>802</v>
      </c>
      <c r="B777">
        <v>36407078</v>
      </c>
      <c r="C777">
        <v>36407069</v>
      </c>
      <c r="D777">
        <v>121548</v>
      </c>
      <c r="E777">
        <v>1</v>
      </c>
      <c r="F777">
        <v>1</v>
      </c>
      <c r="G777">
        <v>1</v>
      </c>
      <c r="H777">
        <v>1</v>
      </c>
      <c r="I777" t="s">
        <v>35</v>
      </c>
      <c r="J777" t="s">
        <v>3</v>
      </c>
      <c r="K777" t="s">
        <v>515</v>
      </c>
      <c r="L777">
        <v>608254</v>
      </c>
      <c r="N777">
        <v>1013</v>
      </c>
      <c r="O777" t="s">
        <v>516</v>
      </c>
      <c r="P777" t="s">
        <v>516</v>
      </c>
      <c r="Q777">
        <v>1</v>
      </c>
      <c r="X777">
        <v>0.01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2</v>
      </c>
      <c r="AF777" t="s">
        <v>133</v>
      </c>
      <c r="AG777">
        <v>1.2500000000000001E-2</v>
      </c>
      <c r="AH777">
        <v>2</v>
      </c>
      <c r="AI777">
        <v>36407071</v>
      </c>
      <c r="AJ777">
        <v>802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ROW(Source!A802)</f>
        <v>802</v>
      </c>
      <c r="B778">
        <v>36407079</v>
      </c>
      <c r="C778">
        <v>36407069</v>
      </c>
      <c r="D778">
        <v>29172556</v>
      </c>
      <c r="E778">
        <v>1</v>
      </c>
      <c r="F778">
        <v>1</v>
      </c>
      <c r="G778">
        <v>1</v>
      </c>
      <c r="H778">
        <v>2</v>
      </c>
      <c r="I778" t="s">
        <v>517</v>
      </c>
      <c r="J778" t="s">
        <v>518</v>
      </c>
      <c r="K778" t="s">
        <v>519</v>
      </c>
      <c r="L778">
        <v>1368</v>
      </c>
      <c r="N778">
        <v>1011</v>
      </c>
      <c r="O778" t="s">
        <v>520</v>
      </c>
      <c r="P778" t="s">
        <v>520</v>
      </c>
      <c r="Q778">
        <v>1</v>
      </c>
      <c r="X778">
        <v>0.01</v>
      </c>
      <c r="Y778">
        <v>0</v>
      </c>
      <c r="Z778">
        <v>31.26</v>
      </c>
      <c r="AA778">
        <v>13.5</v>
      </c>
      <c r="AB778">
        <v>0</v>
      </c>
      <c r="AC778">
        <v>0</v>
      </c>
      <c r="AD778">
        <v>1</v>
      </c>
      <c r="AE778">
        <v>0</v>
      </c>
      <c r="AF778" t="s">
        <v>133</v>
      </c>
      <c r="AG778">
        <v>1.2500000000000001E-2</v>
      </c>
      <c r="AH778">
        <v>2</v>
      </c>
      <c r="AI778">
        <v>36407072</v>
      </c>
      <c r="AJ778">
        <v>803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ROW(Source!A802)</f>
        <v>802</v>
      </c>
      <c r="B779">
        <v>36407080</v>
      </c>
      <c r="C779">
        <v>36407069</v>
      </c>
      <c r="D779">
        <v>29174913</v>
      </c>
      <c r="E779">
        <v>1</v>
      </c>
      <c r="F779">
        <v>1</v>
      </c>
      <c r="G779">
        <v>1</v>
      </c>
      <c r="H779">
        <v>2</v>
      </c>
      <c r="I779" t="s">
        <v>531</v>
      </c>
      <c r="J779" t="s">
        <v>532</v>
      </c>
      <c r="K779" t="s">
        <v>533</v>
      </c>
      <c r="L779">
        <v>1368</v>
      </c>
      <c r="N779">
        <v>1011</v>
      </c>
      <c r="O779" t="s">
        <v>520</v>
      </c>
      <c r="P779" t="s">
        <v>520</v>
      </c>
      <c r="Q779">
        <v>1</v>
      </c>
      <c r="X779">
        <v>0.01</v>
      </c>
      <c r="Y779">
        <v>0</v>
      </c>
      <c r="Z779">
        <v>87.17</v>
      </c>
      <c r="AA779">
        <v>11.6</v>
      </c>
      <c r="AB779">
        <v>0</v>
      </c>
      <c r="AC779">
        <v>0</v>
      </c>
      <c r="AD779">
        <v>1</v>
      </c>
      <c r="AE779">
        <v>0</v>
      </c>
      <c r="AF779" t="s">
        <v>133</v>
      </c>
      <c r="AG779">
        <v>1.2500000000000001E-2</v>
      </c>
      <c r="AH779">
        <v>2</v>
      </c>
      <c r="AI779">
        <v>36407073</v>
      </c>
      <c r="AJ779">
        <v>804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ROW(Source!A802)</f>
        <v>802</v>
      </c>
      <c r="B780">
        <v>36407081</v>
      </c>
      <c r="C780">
        <v>36407069</v>
      </c>
      <c r="D780">
        <v>29109386</v>
      </c>
      <c r="E780">
        <v>1</v>
      </c>
      <c r="F780">
        <v>1</v>
      </c>
      <c r="G780">
        <v>1</v>
      </c>
      <c r="H780">
        <v>3</v>
      </c>
      <c r="I780" t="s">
        <v>682</v>
      </c>
      <c r="J780" t="s">
        <v>683</v>
      </c>
      <c r="K780" t="s">
        <v>684</v>
      </c>
      <c r="L780">
        <v>1348</v>
      </c>
      <c r="N780">
        <v>1009</v>
      </c>
      <c r="O780" t="s">
        <v>30</v>
      </c>
      <c r="P780" t="s">
        <v>30</v>
      </c>
      <c r="Q780">
        <v>1000</v>
      </c>
      <c r="X780">
        <v>3.4099999999999998E-2</v>
      </c>
      <c r="Y780">
        <v>11300.01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3.4099999999999998E-2</v>
      </c>
      <c r="AH780">
        <v>2</v>
      </c>
      <c r="AI780">
        <v>36407074</v>
      </c>
      <c r="AJ780">
        <v>805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ROW(Source!A802)</f>
        <v>802</v>
      </c>
      <c r="B781">
        <v>36407082</v>
      </c>
      <c r="C781">
        <v>36407069</v>
      </c>
      <c r="D781">
        <v>29107800</v>
      </c>
      <c r="E781">
        <v>1</v>
      </c>
      <c r="F781">
        <v>1</v>
      </c>
      <c r="G781">
        <v>1</v>
      </c>
      <c r="H781">
        <v>3</v>
      </c>
      <c r="I781" t="s">
        <v>545</v>
      </c>
      <c r="J781" t="s">
        <v>546</v>
      </c>
      <c r="K781" t="s">
        <v>547</v>
      </c>
      <c r="L781">
        <v>1346</v>
      </c>
      <c r="N781">
        <v>1009</v>
      </c>
      <c r="O781" t="s">
        <v>160</v>
      </c>
      <c r="P781" t="s">
        <v>160</v>
      </c>
      <c r="Q781">
        <v>1</v>
      </c>
      <c r="X781">
        <v>0.01</v>
      </c>
      <c r="Y781">
        <v>1.81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0.01</v>
      </c>
      <c r="AH781">
        <v>2</v>
      </c>
      <c r="AI781">
        <v>36407075</v>
      </c>
      <c r="AJ781">
        <v>806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ROW(Source!A802)</f>
        <v>802</v>
      </c>
      <c r="B782">
        <v>36407083</v>
      </c>
      <c r="C782">
        <v>36407069</v>
      </c>
      <c r="D782">
        <v>29109603</v>
      </c>
      <c r="E782">
        <v>1</v>
      </c>
      <c r="F782">
        <v>1</v>
      </c>
      <c r="G782">
        <v>1</v>
      </c>
      <c r="H782">
        <v>3</v>
      </c>
      <c r="I782" t="s">
        <v>685</v>
      </c>
      <c r="J782" t="s">
        <v>686</v>
      </c>
      <c r="K782" t="s">
        <v>687</v>
      </c>
      <c r="L782">
        <v>1327</v>
      </c>
      <c r="N782">
        <v>1005</v>
      </c>
      <c r="O782" t="s">
        <v>155</v>
      </c>
      <c r="P782" t="s">
        <v>155</v>
      </c>
      <c r="Q782">
        <v>1</v>
      </c>
      <c r="X782">
        <v>112</v>
      </c>
      <c r="Y782">
        <v>55.16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112</v>
      </c>
      <c r="AH782">
        <v>2</v>
      </c>
      <c r="AI782">
        <v>36407076</v>
      </c>
      <c r="AJ782">
        <v>807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ROW(Source!A803)</f>
        <v>803</v>
      </c>
      <c r="B783">
        <v>36407097</v>
      </c>
      <c r="C783">
        <v>36407084</v>
      </c>
      <c r="D783">
        <v>29364679</v>
      </c>
      <c r="E783">
        <v>1</v>
      </c>
      <c r="F783">
        <v>1</v>
      </c>
      <c r="G783">
        <v>1</v>
      </c>
      <c r="H783">
        <v>1</v>
      </c>
      <c r="I783" t="s">
        <v>688</v>
      </c>
      <c r="J783" t="s">
        <v>3</v>
      </c>
      <c r="K783" t="s">
        <v>689</v>
      </c>
      <c r="L783">
        <v>1369</v>
      </c>
      <c r="N783">
        <v>1013</v>
      </c>
      <c r="O783" t="s">
        <v>514</v>
      </c>
      <c r="P783" t="s">
        <v>514</v>
      </c>
      <c r="Q783">
        <v>1</v>
      </c>
      <c r="X783">
        <v>30.48</v>
      </c>
      <c r="Y783">
        <v>0</v>
      </c>
      <c r="Z783">
        <v>0</v>
      </c>
      <c r="AA783">
        <v>0</v>
      </c>
      <c r="AB783">
        <v>9.92</v>
      </c>
      <c r="AC783">
        <v>0</v>
      </c>
      <c r="AD783">
        <v>1</v>
      </c>
      <c r="AE783">
        <v>1</v>
      </c>
      <c r="AF783" t="s">
        <v>134</v>
      </c>
      <c r="AG783">
        <v>35.052</v>
      </c>
      <c r="AH783">
        <v>2</v>
      </c>
      <c r="AI783">
        <v>36407085</v>
      </c>
      <c r="AJ783">
        <v>808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ROW(Source!A803)</f>
        <v>803</v>
      </c>
      <c r="B784">
        <v>36407098</v>
      </c>
      <c r="C784">
        <v>36407084</v>
      </c>
      <c r="D784">
        <v>121548</v>
      </c>
      <c r="E784">
        <v>1</v>
      </c>
      <c r="F784">
        <v>1</v>
      </c>
      <c r="G784">
        <v>1</v>
      </c>
      <c r="H784">
        <v>1</v>
      </c>
      <c r="I784" t="s">
        <v>35</v>
      </c>
      <c r="J784" t="s">
        <v>3</v>
      </c>
      <c r="K784" t="s">
        <v>515</v>
      </c>
      <c r="L784">
        <v>608254</v>
      </c>
      <c r="N784">
        <v>1013</v>
      </c>
      <c r="O784" t="s">
        <v>516</v>
      </c>
      <c r="P784" t="s">
        <v>516</v>
      </c>
      <c r="Q784">
        <v>1</v>
      </c>
      <c r="X784">
        <v>0.03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2</v>
      </c>
      <c r="AF784" t="s">
        <v>3</v>
      </c>
      <c r="AG784">
        <v>0.03</v>
      </c>
      <c r="AH784">
        <v>2</v>
      </c>
      <c r="AI784">
        <v>36407086</v>
      </c>
      <c r="AJ784">
        <v>809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ROW(Source!A803)</f>
        <v>803</v>
      </c>
      <c r="B785">
        <v>36407099</v>
      </c>
      <c r="C785">
        <v>36407084</v>
      </c>
      <c r="D785">
        <v>29172362</v>
      </c>
      <c r="E785">
        <v>1</v>
      </c>
      <c r="F785">
        <v>1</v>
      </c>
      <c r="G785">
        <v>1</v>
      </c>
      <c r="H785">
        <v>2</v>
      </c>
      <c r="I785" t="s">
        <v>690</v>
      </c>
      <c r="J785" t="s">
        <v>691</v>
      </c>
      <c r="K785" t="s">
        <v>692</v>
      </c>
      <c r="L785">
        <v>1368</v>
      </c>
      <c r="N785">
        <v>1011</v>
      </c>
      <c r="O785" t="s">
        <v>520</v>
      </c>
      <c r="P785" t="s">
        <v>520</v>
      </c>
      <c r="Q785">
        <v>1</v>
      </c>
      <c r="X785">
        <v>0.03</v>
      </c>
      <c r="Y785">
        <v>0</v>
      </c>
      <c r="Z785">
        <v>134.65</v>
      </c>
      <c r="AA785">
        <v>13.5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0.03</v>
      </c>
      <c r="AH785">
        <v>2</v>
      </c>
      <c r="AI785">
        <v>36407087</v>
      </c>
      <c r="AJ785">
        <v>810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ROW(Source!A803)</f>
        <v>803</v>
      </c>
      <c r="B786">
        <v>36407100</v>
      </c>
      <c r="C786">
        <v>36407084</v>
      </c>
      <c r="D786">
        <v>29174913</v>
      </c>
      <c r="E786">
        <v>1</v>
      </c>
      <c r="F786">
        <v>1</v>
      </c>
      <c r="G786">
        <v>1</v>
      </c>
      <c r="H786">
        <v>2</v>
      </c>
      <c r="I786" t="s">
        <v>531</v>
      </c>
      <c r="J786" t="s">
        <v>532</v>
      </c>
      <c r="K786" t="s">
        <v>533</v>
      </c>
      <c r="L786">
        <v>1368</v>
      </c>
      <c r="N786">
        <v>1011</v>
      </c>
      <c r="O786" t="s">
        <v>520</v>
      </c>
      <c r="P786" t="s">
        <v>520</v>
      </c>
      <c r="Q786">
        <v>1</v>
      </c>
      <c r="X786">
        <v>0.02</v>
      </c>
      <c r="Y786">
        <v>0</v>
      </c>
      <c r="Z786">
        <v>87.17</v>
      </c>
      <c r="AA786">
        <v>11.6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0.02</v>
      </c>
      <c r="AH786">
        <v>2</v>
      </c>
      <c r="AI786">
        <v>36407088</v>
      </c>
      <c r="AJ786">
        <v>811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ROW(Source!A803)</f>
        <v>803</v>
      </c>
      <c r="B787">
        <v>36407101</v>
      </c>
      <c r="C787">
        <v>36407084</v>
      </c>
      <c r="D787">
        <v>29114246</v>
      </c>
      <c r="E787">
        <v>1</v>
      </c>
      <c r="F787">
        <v>1</v>
      </c>
      <c r="G787">
        <v>1</v>
      </c>
      <c r="H787">
        <v>3</v>
      </c>
      <c r="I787" t="s">
        <v>693</v>
      </c>
      <c r="J787" t="s">
        <v>694</v>
      </c>
      <c r="K787" t="s">
        <v>695</v>
      </c>
      <c r="L787">
        <v>1346</v>
      </c>
      <c r="N787">
        <v>1009</v>
      </c>
      <c r="O787" t="s">
        <v>160</v>
      </c>
      <c r="P787" t="s">
        <v>160</v>
      </c>
      <c r="Q787">
        <v>1</v>
      </c>
      <c r="X787">
        <v>1.5</v>
      </c>
      <c r="Y787">
        <v>9.0399999999999991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1.5</v>
      </c>
      <c r="AH787">
        <v>2</v>
      </c>
      <c r="AI787">
        <v>36407089</v>
      </c>
      <c r="AJ787">
        <v>812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ROW(Source!A803)</f>
        <v>803</v>
      </c>
      <c r="B788">
        <v>36407102</v>
      </c>
      <c r="C788">
        <v>36407084</v>
      </c>
      <c r="D788">
        <v>29110838</v>
      </c>
      <c r="E788">
        <v>1</v>
      </c>
      <c r="F788">
        <v>1</v>
      </c>
      <c r="G788">
        <v>1</v>
      </c>
      <c r="H788">
        <v>3</v>
      </c>
      <c r="I788" t="s">
        <v>696</v>
      </c>
      <c r="J788" t="s">
        <v>697</v>
      </c>
      <c r="K788" t="s">
        <v>698</v>
      </c>
      <c r="L788">
        <v>1346</v>
      </c>
      <c r="N788">
        <v>1009</v>
      </c>
      <c r="O788" t="s">
        <v>160</v>
      </c>
      <c r="P788" t="s">
        <v>160</v>
      </c>
      <c r="Q788">
        <v>1</v>
      </c>
      <c r="X788">
        <v>0.42</v>
      </c>
      <c r="Y788">
        <v>30.5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0.42</v>
      </c>
      <c r="AH788">
        <v>2</v>
      </c>
      <c r="AI788">
        <v>36407090</v>
      </c>
      <c r="AJ788">
        <v>813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ROW(Source!A803)</f>
        <v>803</v>
      </c>
      <c r="B789">
        <v>36407103</v>
      </c>
      <c r="C789">
        <v>36407084</v>
      </c>
      <c r="D789">
        <v>29149204</v>
      </c>
      <c r="E789">
        <v>1</v>
      </c>
      <c r="F789">
        <v>1</v>
      </c>
      <c r="G789">
        <v>1</v>
      </c>
      <c r="H789">
        <v>3</v>
      </c>
      <c r="I789" t="s">
        <v>699</v>
      </c>
      <c r="J789" t="s">
        <v>700</v>
      </c>
      <c r="K789" t="s">
        <v>701</v>
      </c>
      <c r="L789">
        <v>1348</v>
      </c>
      <c r="N789">
        <v>1009</v>
      </c>
      <c r="O789" t="s">
        <v>30</v>
      </c>
      <c r="P789" t="s">
        <v>30</v>
      </c>
      <c r="Q789">
        <v>1000</v>
      </c>
      <c r="X789">
        <v>3.15E-3</v>
      </c>
      <c r="Y789">
        <v>729.98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3.15E-3</v>
      </c>
      <c r="AH789">
        <v>2</v>
      </c>
      <c r="AI789">
        <v>36407091</v>
      </c>
      <c r="AJ789">
        <v>814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ROW(Source!A803)</f>
        <v>803</v>
      </c>
      <c r="B790">
        <v>36407104</v>
      </c>
      <c r="C790">
        <v>36407084</v>
      </c>
      <c r="D790">
        <v>29170678</v>
      </c>
      <c r="E790">
        <v>1</v>
      </c>
      <c r="F790">
        <v>1</v>
      </c>
      <c r="G790">
        <v>1</v>
      </c>
      <c r="H790">
        <v>3</v>
      </c>
      <c r="I790" t="s">
        <v>702</v>
      </c>
      <c r="J790" t="s">
        <v>703</v>
      </c>
      <c r="K790" t="s">
        <v>704</v>
      </c>
      <c r="L790">
        <v>1354</v>
      </c>
      <c r="N790">
        <v>1010</v>
      </c>
      <c r="O790" t="s">
        <v>237</v>
      </c>
      <c r="P790" t="s">
        <v>237</v>
      </c>
      <c r="Q790">
        <v>1</v>
      </c>
      <c r="X790">
        <v>102</v>
      </c>
      <c r="Y790">
        <v>0.28000000000000003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102</v>
      </c>
      <c r="AH790">
        <v>2</v>
      </c>
      <c r="AI790">
        <v>36407094</v>
      </c>
      <c r="AJ790">
        <v>818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ROW(Source!A803)</f>
        <v>803</v>
      </c>
      <c r="B791">
        <v>36407105</v>
      </c>
      <c r="C791">
        <v>36407084</v>
      </c>
      <c r="D791">
        <v>29171808</v>
      </c>
      <c r="E791">
        <v>1</v>
      </c>
      <c r="F791">
        <v>1</v>
      </c>
      <c r="G791">
        <v>1</v>
      </c>
      <c r="H791">
        <v>3</v>
      </c>
      <c r="I791" t="s">
        <v>705</v>
      </c>
      <c r="J791" t="s">
        <v>706</v>
      </c>
      <c r="K791" t="s">
        <v>707</v>
      </c>
      <c r="L791">
        <v>1374</v>
      </c>
      <c r="N791">
        <v>1013</v>
      </c>
      <c r="O791" t="s">
        <v>708</v>
      </c>
      <c r="P791" t="s">
        <v>708</v>
      </c>
      <c r="Q791">
        <v>1</v>
      </c>
      <c r="X791">
        <v>6.05</v>
      </c>
      <c r="Y791">
        <v>1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6.05</v>
      </c>
      <c r="AH791">
        <v>2</v>
      </c>
      <c r="AI791">
        <v>36407095</v>
      </c>
      <c r="AJ791">
        <v>819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ROW(Source!A807)</f>
        <v>807</v>
      </c>
      <c r="B792">
        <v>36407119</v>
      </c>
      <c r="C792">
        <v>36407109</v>
      </c>
      <c r="D792">
        <v>29364679</v>
      </c>
      <c r="E792">
        <v>1</v>
      </c>
      <c r="F792">
        <v>1</v>
      </c>
      <c r="G792">
        <v>1</v>
      </c>
      <c r="H792">
        <v>1</v>
      </c>
      <c r="I792" t="s">
        <v>688</v>
      </c>
      <c r="J792" t="s">
        <v>3</v>
      </c>
      <c r="K792" t="s">
        <v>689</v>
      </c>
      <c r="L792">
        <v>1369</v>
      </c>
      <c r="N792">
        <v>1013</v>
      </c>
      <c r="O792" t="s">
        <v>514</v>
      </c>
      <c r="P792" t="s">
        <v>514</v>
      </c>
      <c r="Q792">
        <v>1</v>
      </c>
      <c r="X792">
        <v>26.24</v>
      </c>
      <c r="Y792">
        <v>0</v>
      </c>
      <c r="Z792">
        <v>0</v>
      </c>
      <c r="AA792">
        <v>0</v>
      </c>
      <c r="AB792">
        <v>9.92</v>
      </c>
      <c r="AC792">
        <v>0</v>
      </c>
      <c r="AD792">
        <v>1</v>
      </c>
      <c r="AE792">
        <v>1</v>
      </c>
      <c r="AF792" t="s">
        <v>134</v>
      </c>
      <c r="AG792">
        <v>30.175999999999995</v>
      </c>
      <c r="AH792">
        <v>2</v>
      </c>
      <c r="AI792">
        <v>36407110</v>
      </c>
      <c r="AJ792">
        <v>820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ROW(Source!A807)</f>
        <v>807</v>
      </c>
      <c r="B793">
        <v>36407120</v>
      </c>
      <c r="C793">
        <v>36407109</v>
      </c>
      <c r="D793">
        <v>121548</v>
      </c>
      <c r="E793">
        <v>1</v>
      </c>
      <c r="F793">
        <v>1</v>
      </c>
      <c r="G793">
        <v>1</v>
      </c>
      <c r="H793">
        <v>1</v>
      </c>
      <c r="I793" t="s">
        <v>35</v>
      </c>
      <c r="J793" t="s">
        <v>3</v>
      </c>
      <c r="K793" t="s">
        <v>515</v>
      </c>
      <c r="L793">
        <v>608254</v>
      </c>
      <c r="N793">
        <v>1013</v>
      </c>
      <c r="O793" t="s">
        <v>516</v>
      </c>
      <c r="P793" t="s">
        <v>516</v>
      </c>
      <c r="Q793">
        <v>1</v>
      </c>
      <c r="X793">
        <v>0.03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2</v>
      </c>
      <c r="AF793" t="s">
        <v>3</v>
      </c>
      <c r="AG793">
        <v>0.03</v>
      </c>
      <c r="AH793">
        <v>2</v>
      </c>
      <c r="AI793">
        <v>36407111</v>
      </c>
      <c r="AJ793">
        <v>821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ROW(Source!A807)</f>
        <v>807</v>
      </c>
      <c r="B794">
        <v>36407121</v>
      </c>
      <c r="C794">
        <v>36407109</v>
      </c>
      <c r="D794">
        <v>29172362</v>
      </c>
      <c r="E794">
        <v>1</v>
      </c>
      <c r="F794">
        <v>1</v>
      </c>
      <c r="G794">
        <v>1</v>
      </c>
      <c r="H794">
        <v>2</v>
      </c>
      <c r="I794" t="s">
        <v>690</v>
      </c>
      <c r="J794" t="s">
        <v>691</v>
      </c>
      <c r="K794" t="s">
        <v>692</v>
      </c>
      <c r="L794">
        <v>1368</v>
      </c>
      <c r="N794">
        <v>1011</v>
      </c>
      <c r="O794" t="s">
        <v>520</v>
      </c>
      <c r="P794" t="s">
        <v>520</v>
      </c>
      <c r="Q794">
        <v>1</v>
      </c>
      <c r="X794">
        <v>0.03</v>
      </c>
      <c r="Y794">
        <v>0</v>
      </c>
      <c r="Z794">
        <v>134.65</v>
      </c>
      <c r="AA794">
        <v>13.5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0.03</v>
      </c>
      <c r="AH794">
        <v>2</v>
      </c>
      <c r="AI794">
        <v>36407112</v>
      </c>
      <c r="AJ794">
        <v>822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ROW(Source!A807)</f>
        <v>807</v>
      </c>
      <c r="B795">
        <v>36407122</v>
      </c>
      <c r="C795">
        <v>36407109</v>
      </c>
      <c r="D795">
        <v>29174913</v>
      </c>
      <c r="E795">
        <v>1</v>
      </c>
      <c r="F795">
        <v>1</v>
      </c>
      <c r="G795">
        <v>1</v>
      </c>
      <c r="H795">
        <v>2</v>
      </c>
      <c r="I795" t="s">
        <v>531</v>
      </c>
      <c r="J795" t="s">
        <v>532</v>
      </c>
      <c r="K795" t="s">
        <v>533</v>
      </c>
      <c r="L795">
        <v>1368</v>
      </c>
      <c r="N795">
        <v>1011</v>
      </c>
      <c r="O795" t="s">
        <v>520</v>
      </c>
      <c r="P795" t="s">
        <v>520</v>
      </c>
      <c r="Q795">
        <v>1</v>
      </c>
      <c r="X795">
        <v>0.02</v>
      </c>
      <c r="Y795">
        <v>0</v>
      </c>
      <c r="Z795">
        <v>87.17</v>
      </c>
      <c r="AA795">
        <v>11.6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0.02</v>
      </c>
      <c r="AH795">
        <v>2</v>
      </c>
      <c r="AI795">
        <v>36407113</v>
      </c>
      <c r="AJ795">
        <v>823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ROW(Source!A807)</f>
        <v>807</v>
      </c>
      <c r="B796">
        <v>36407123</v>
      </c>
      <c r="C796">
        <v>36407109</v>
      </c>
      <c r="D796">
        <v>29149204</v>
      </c>
      <c r="E796">
        <v>1</v>
      </c>
      <c r="F796">
        <v>1</v>
      </c>
      <c r="G796">
        <v>1</v>
      </c>
      <c r="H796">
        <v>3</v>
      </c>
      <c r="I796" t="s">
        <v>699</v>
      </c>
      <c r="J796" t="s">
        <v>700</v>
      </c>
      <c r="K796" t="s">
        <v>701</v>
      </c>
      <c r="L796">
        <v>1348</v>
      </c>
      <c r="N796">
        <v>1009</v>
      </c>
      <c r="O796" t="s">
        <v>30</v>
      </c>
      <c r="P796" t="s">
        <v>30</v>
      </c>
      <c r="Q796">
        <v>1000</v>
      </c>
      <c r="X796">
        <v>3.15E-3</v>
      </c>
      <c r="Y796">
        <v>729.98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3.15E-3</v>
      </c>
      <c r="AH796">
        <v>2</v>
      </c>
      <c r="AI796">
        <v>36407114</v>
      </c>
      <c r="AJ796">
        <v>824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ROW(Source!A807)</f>
        <v>807</v>
      </c>
      <c r="B797">
        <v>36407124</v>
      </c>
      <c r="C797">
        <v>36407109</v>
      </c>
      <c r="D797">
        <v>29170678</v>
      </c>
      <c r="E797">
        <v>1</v>
      </c>
      <c r="F797">
        <v>1</v>
      </c>
      <c r="G797">
        <v>1</v>
      </c>
      <c r="H797">
        <v>3</v>
      </c>
      <c r="I797" t="s">
        <v>702</v>
      </c>
      <c r="J797" t="s">
        <v>703</v>
      </c>
      <c r="K797" t="s">
        <v>704</v>
      </c>
      <c r="L797">
        <v>1354</v>
      </c>
      <c r="N797">
        <v>1010</v>
      </c>
      <c r="O797" t="s">
        <v>237</v>
      </c>
      <c r="P797" t="s">
        <v>237</v>
      </c>
      <c r="Q797">
        <v>1</v>
      </c>
      <c r="X797">
        <v>102</v>
      </c>
      <c r="Y797">
        <v>0.28000000000000003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102</v>
      </c>
      <c r="AH797">
        <v>2</v>
      </c>
      <c r="AI797">
        <v>36407115</v>
      </c>
      <c r="AJ797">
        <v>826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ROW(Source!A807)</f>
        <v>807</v>
      </c>
      <c r="B798">
        <v>36407125</v>
      </c>
      <c r="C798">
        <v>36407109</v>
      </c>
      <c r="D798">
        <v>29171808</v>
      </c>
      <c r="E798">
        <v>1</v>
      </c>
      <c r="F798">
        <v>1</v>
      </c>
      <c r="G798">
        <v>1</v>
      </c>
      <c r="H798">
        <v>3</v>
      </c>
      <c r="I798" t="s">
        <v>705</v>
      </c>
      <c r="J798" t="s">
        <v>706</v>
      </c>
      <c r="K798" t="s">
        <v>707</v>
      </c>
      <c r="L798">
        <v>1374</v>
      </c>
      <c r="N798">
        <v>1013</v>
      </c>
      <c r="O798" t="s">
        <v>708</v>
      </c>
      <c r="P798" t="s">
        <v>708</v>
      </c>
      <c r="Q798">
        <v>1</v>
      </c>
      <c r="X798">
        <v>5.21</v>
      </c>
      <c r="Y798">
        <v>1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5.21</v>
      </c>
      <c r="AH798">
        <v>2</v>
      </c>
      <c r="AI798">
        <v>36407117</v>
      </c>
      <c r="AJ798">
        <v>828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ROW(Source!A810)</f>
        <v>810</v>
      </c>
      <c r="B799">
        <v>36407134</v>
      </c>
      <c r="C799">
        <v>36407128</v>
      </c>
      <c r="D799">
        <v>18442760</v>
      </c>
      <c r="E799">
        <v>1</v>
      </c>
      <c r="F799">
        <v>1</v>
      </c>
      <c r="G799">
        <v>1</v>
      </c>
      <c r="H799">
        <v>1</v>
      </c>
      <c r="I799" t="s">
        <v>769</v>
      </c>
      <c r="J799" t="s">
        <v>3</v>
      </c>
      <c r="K799" t="s">
        <v>770</v>
      </c>
      <c r="L799">
        <v>1369</v>
      </c>
      <c r="N799">
        <v>1013</v>
      </c>
      <c r="O799" t="s">
        <v>514</v>
      </c>
      <c r="P799" t="s">
        <v>514</v>
      </c>
      <c r="Q799">
        <v>1</v>
      </c>
      <c r="X799">
        <v>26.04</v>
      </c>
      <c r="Y799">
        <v>0</v>
      </c>
      <c r="Z799">
        <v>0</v>
      </c>
      <c r="AA799">
        <v>0</v>
      </c>
      <c r="AB799">
        <v>354.22</v>
      </c>
      <c r="AC799">
        <v>0</v>
      </c>
      <c r="AD799">
        <v>1</v>
      </c>
      <c r="AE799">
        <v>1</v>
      </c>
      <c r="AF799" t="s">
        <v>134</v>
      </c>
      <c r="AG799">
        <v>29.945999999999998</v>
      </c>
      <c r="AH799">
        <v>2</v>
      </c>
      <c r="AI799">
        <v>36407129</v>
      </c>
      <c r="AJ799">
        <v>829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ROW(Source!A810)</f>
        <v>810</v>
      </c>
      <c r="B800">
        <v>36407135</v>
      </c>
      <c r="C800">
        <v>36407128</v>
      </c>
      <c r="D800">
        <v>29173472</v>
      </c>
      <c r="E800">
        <v>1</v>
      </c>
      <c r="F800">
        <v>1</v>
      </c>
      <c r="G800">
        <v>1</v>
      </c>
      <c r="H800">
        <v>2</v>
      </c>
      <c r="I800" t="s">
        <v>577</v>
      </c>
      <c r="J800" t="s">
        <v>578</v>
      </c>
      <c r="K800" t="s">
        <v>579</v>
      </c>
      <c r="L800">
        <v>1368</v>
      </c>
      <c r="N800">
        <v>1011</v>
      </c>
      <c r="O800" t="s">
        <v>520</v>
      </c>
      <c r="P800" t="s">
        <v>520</v>
      </c>
      <c r="Q800">
        <v>1</v>
      </c>
      <c r="X800">
        <v>7.3</v>
      </c>
      <c r="Y800">
        <v>0</v>
      </c>
      <c r="Z800">
        <v>3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133</v>
      </c>
      <c r="AG800">
        <v>9.125</v>
      </c>
      <c r="AH800">
        <v>2</v>
      </c>
      <c r="AI800">
        <v>36407130</v>
      </c>
      <c r="AJ800">
        <v>830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ROW(Source!A810)</f>
        <v>810</v>
      </c>
      <c r="B801">
        <v>36407136</v>
      </c>
      <c r="C801">
        <v>36407128</v>
      </c>
      <c r="D801">
        <v>29174580</v>
      </c>
      <c r="E801">
        <v>1</v>
      </c>
      <c r="F801">
        <v>1</v>
      </c>
      <c r="G801">
        <v>1</v>
      </c>
      <c r="H801">
        <v>2</v>
      </c>
      <c r="I801" t="s">
        <v>632</v>
      </c>
      <c r="J801" t="s">
        <v>633</v>
      </c>
      <c r="K801" t="s">
        <v>634</v>
      </c>
      <c r="L801">
        <v>1368</v>
      </c>
      <c r="N801">
        <v>1011</v>
      </c>
      <c r="O801" t="s">
        <v>520</v>
      </c>
      <c r="P801" t="s">
        <v>520</v>
      </c>
      <c r="Q801">
        <v>1</v>
      </c>
      <c r="X801">
        <v>7.3</v>
      </c>
      <c r="Y801">
        <v>0</v>
      </c>
      <c r="Z801">
        <v>2.08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133</v>
      </c>
      <c r="AG801">
        <v>9.125</v>
      </c>
      <c r="AH801">
        <v>2</v>
      </c>
      <c r="AI801">
        <v>36407131</v>
      </c>
      <c r="AJ801">
        <v>831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ROW(Source!A810)</f>
        <v>810</v>
      </c>
      <c r="B802">
        <v>36407137</v>
      </c>
      <c r="C802">
        <v>36407128</v>
      </c>
      <c r="D802">
        <v>29174613</v>
      </c>
      <c r="E802">
        <v>1</v>
      </c>
      <c r="F802">
        <v>1</v>
      </c>
      <c r="G802">
        <v>1</v>
      </c>
      <c r="H802">
        <v>2</v>
      </c>
      <c r="I802" t="s">
        <v>771</v>
      </c>
      <c r="J802" t="s">
        <v>772</v>
      </c>
      <c r="K802" t="s">
        <v>773</v>
      </c>
      <c r="L802">
        <v>1368</v>
      </c>
      <c r="N802">
        <v>1011</v>
      </c>
      <c r="O802" t="s">
        <v>520</v>
      </c>
      <c r="P802" t="s">
        <v>520</v>
      </c>
      <c r="Q802">
        <v>1</v>
      </c>
      <c r="X802">
        <v>1.46</v>
      </c>
      <c r="Y802">
        <v>0</v>
      </c>
      <c r="Z802">
        <v>0.14000000000000001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133</v>
      </c>
      <c r="AG802">
        <v>1.825</v>
      </c>
      <c r="AH802">
        <v>2</v>
      </c>
      <c r="AI802">
        <v>36407132</v>
      </c>
      <c r="AJ802">
        <v>832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ROW(Source!A810)</f>
        <v>810</v>
      </c>
      <c r="B803">
        <v>36407138</v>
      </c>
      <c r="C803">
        <v>36407128</v>
      </c>
      <c r="D803">
        <v>29174913</v>
      </c>
      <c r="E803">
        <v>1</v>
      </c>
      <c r="F803">
        <v>1</v>
      </c>
      <c r="G803">
        <v>1</v>
      </c>
      <c r="H803">
        <v>2</v>
      </c>
      <c r="I803" t="s">
        <v>531</v>
      </c>
      <c r="J803" t="s">
        <v>532</v>
      </c>
      <c r="K803" t="s">
        <v>533</v>
      </c>
      <c r="L803">
        <v>1368</v>
      </c>
      <c r="N803">
        <v>1011</v>
      </c>
      <c r="O803" t="s">
        <v>520</v>
      </c>
      <c r="P803" t="s">
        <v>520</v>
      </c>
      <c r="Q803">
        <v>1</v>
      </c>
      <c r="X803">
        <v>0.14000000000000001</v>
      </c>
      <c r="Y803">
        <v>0</v>
      </c>
      <c r="Z803">
        <v>87.17</v>
      </c>
      <c r="AA803">
        <v>11.6</v>
      </c>
      <c r="AB803">
        <v>0</v>
      </c>
      <c r="AC803">
        <v>0</v>
      </c>
      <c r="AD803">
        <v>1</v>
      </c>
      <c r="AE803">
        <v>0</v>
      </c>
      <c r="AF803" t="s">
        <v>133</v>
      </c>
      <c r="AG803">
        <v>0.17500000000000002</v>
      </c>
      <c r="AH803">
        <v>2</v>
      </c>
      <c r="AI803">
        <v>36407133</v>
      </c>
      <c r="AJ803">
        <v>833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ROW(Source!A810)</f>
        <v>810</v>
      </c>
      <c r="B804">
        <v>36407139</v>
      </c>
      <c r="C804">
        <v>36407128</v>
      </c>
      <c r="D804">
        <v>29114699</v>
      </c>
      <c r="E804">
        <v>1</v>
      </c>
      <c r="F804">
        <v>1</v>
      </c>
      <c r="G804">
        <v>1</v>
      </c>
      <c r="H804">
        <v>3</v>
      </c>
      <c r="I804" t="s">
        <v>351</v>
      </c>
      <c r="J804" t="s">
        <v>353</v>
      </c>
      <c r="K804" t="s">
        <v>352</v>
      </c>
      <c r="L804">
        <v>1354</v>
      </c>
      <c r="N804">
        <v>1010</v>
      </c>
      <c r="O804" t="s">
        <v>237</v>
      </c>
      <c r="P804" t="s">
        <v>237</v>
      </c>
      <c r="Q804">
        <v>1</v>
      </c>
      <c r="X804">
        <v>0</v>
      </c>
      <c r="Y804">
        <v>0.05</v>
      </c>
      <c r="Z804">
        <v>0</v>
      </c>
      <c r="AA804">
        <v>0</v>
      </c>
      <c r="AB804">
        <v>0</v>
      </c>
      <c r="AC804">
        <v>1</v>
      </c>
      <c r="AD804">
        <v>0</v>
      </c>
      <c r="AE804">
        <v>0</v>
      </c>
      <c r="AF804" t="s">
        <v>3</v>
      </c>
      <c r="AG804">
        <v>0</v>
      </c>
      <c r="AH804">
        <v>3</v>
      </c>
      <c r="AI804">
        <v>-1</v>
      </c>
      <c r="AJ804" t="s">
        <v>3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ROW(Source!A810)</f>
        <v>810</v>
      </c>
      <c r="B805">
        <v>36407140</v>
      </c>
      <c r="C805">
        <v>36407128</v>
      </c>
      <c r="D805">
        <v>29114469</v>
      </c>
      <c r="E805">
        <v>1</v>
      </c>
      <c r="F805">
        <v>1</v>
      </c>
      <c r="G805">
        <v>1</v>
      </c>
      <c r="H805">
        <v>3</v>
      </c>
      <c r="I805" t="s">
        <v>892</v>
      </c>
      <c r="J805" t="s">
        <v>893</v>
      </c>
      <c r="K805" t="s">
        <v>894</v>
      </c>
      <c r="L805">
        <v>1358</v>
      </c>
      <c r="N805">
        <v>1010</v>
      </c>
      <c r="O805" t="s">
        <v>605</v>
      </c>
      <c r="P805" t="s">
        <v>605</v>
      </c>
      <c r="Q805">
        <v>10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</v>
      </c>
      <c r="AD805">
        <v>0</v>
      </c>
      <c r="AE805">
        <v>0</v>
      </c>
      <c r="AF805" t="s">
        <v>3</v>
      </c>
      <c r="AG805">
        <v>0</v>
      </c>
      <c r="AH805">
        <v>3</v>
      </c>
      <c r="AI805">
        <v>-1</v>
      </c>
      <c r="AJ805" t="s">
        <v>3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ROW(Source!A810)</f>
        <v>810</v>
      </c>
      <c r="B806">
        <v>36407141</v>
      </c>
      <c r="C806">
        <v>36407128</v>
      </c>
      <c r="D806">
        <v>29129603</v>
      </c>
      <c r="E806">
        <v>1</v>
      </c>
      <c r="F806">
        <v>1</v>
      </c>
      <c r="G806">
        <v>1</v>
      </c>
      <c r="H806">
        <v>3</v>
      </c>
      <c r="I806" t="s">
        <v>895</v>
      </c>
      <c r="J806" t="s">
        <v>896</v>
      </c>
      <c r="K806" t="s">
        <v>897</v>
      </c>
      <c r="L806">
        <v>1301</v>
      </c>
      <c r="N806">
        <v>1003</v>
      </c>
      <c r="O806" t="s">
        <v>142</v>
      </c>
      <c r="P806" t="s">
        <v>142</v>
      </c>
      <c r="Q806">
        <v>1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</v>
      </c>
      <c r="AD806">
        <v>0</v>
      </c>
      <c r="AE806">
        <v>0</v>
      </c>
      <c r="AF806" t="s">
        <v>3</v>
      </c>
      <c r="AG806">
        <v>0</v>
      </c>
      <c r="AH806">
        <v>3</v>
      </c>
      <c r="AI806">
        <v>-1</v>
      </c>
      <c r="AJ806" t="s">
        <v>3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ROW(Source!A810)</f>
        <v>810</v>
      </c>
      <c r="B807">
        <v>36407142</v>
      </c>
      <c r="C807">
        <v>36407128</v>
      </c>
      <c r="D807">
        <v>29129518</v>
      </c>
      <c r="E807">
        <v>1</v>
      </c>
      <c r="F807">
        <v>1</v>
      </c>
      <c r="G807">
        <v>1</v>
      </c>
      <c r="H807">
        <v>3</v>
      </c>
      <c r="I807" t="s">
        <v>898</v>
      </c>
      <c r="J807" t="s">
        <v>899</v>
      </c>
      <c r="K807" t="s">
        <v>900</v>
      </c>
      <c r="L807">
        <v>1301</v>
      </c>
      <c r="N807">
        <v>1003</v>
      </c>
      <c r="O807" t="s">
        <v>142</v>
      </c>
      <c r="P807" t="s">
        <v>142</v>
      </c>
      <c r="Q807">
        <v>1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</v>
      </c>
      <c r="AD807">
        <v>0</v>
      </c>
      <c r="AE807">
        <v>0</v>
      </c>
      <c r="AF807" t="s">
        <v>3</v>
      </c>
      <c r="AG807">
        <v>0</v>
      </c>
      <c r="AH807">
        <v>3</v>
      </c>
      <c r="AI807">
        <v>-1</v>
      </c>
      <c r="AJ807" t="s">
        <v>3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ROW(Source!A810)</f>
        <v>810</v>
      </c>
      <c r="B808">
        <v>36407143</v>
      </c>
      <c r="C808">
        <v>36407128</v>
      </c>
      <c r="D808">
        <v>29129521</v>
      </c>
      <c r="E808">
        <v>1</v>
      </c>
      <c r="F808">
        <v>1</v>
      </c>
      <c r="G808">
        <v>1</v>
      </c>
      <c r="H808">
        <v>3</v>
      </c>
      <c r="I808" t="s">
        <v>901</v>
      </c>
      <c r="J808" t="s">
        <v>902</v>
      </c>
      <c r="K808" t="s">
        <v>903</v>
      </c>
      <c r="L808">
        <v>1327</v>
      </c>
      <c r="N808">
        <v>1005</v>
      </c>
      <c r="O808" t="s">
        <v>155</v>
      </c>
      <c r="P808" t="s">
        <v>155</v>
      </c>
      <c r="Q808">
        <v>1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 t="s">
        <v>3</v>
      </c>
      <c r="AG808">
        <v>0</v>
      </c>
      <c r="AH808">
        <v>3</v>
      </c>
      <c r="AI808">
        <v>-1</v>
      </c>
      <c r="AJ808" t="s">
        <v>3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ROW(Source!A815)</f>
        <v>815</v>
      </c>
      <c r="B809">
        <v>36407152</v>
      </c>
      <c r="C809">
        <v>36407148</v>
      </c>
      <c r="D809">
        <v>18442760</v>
      </c>
      <c r="E809">
        <v>1</v>
      </c>
      <c r="F809">
        <v>1</v>
      </c>
      <c r="G809">
        <v>1</v>
      </c>
      <c r="H809">
        <v>1</v>
      </c>
      <c r="I809" t="s">
        <v>769</v>
      </c>
      <c r="J809" t="s">
        <v>3</v>
      </c>
      <c r="K809" t="s">
        <v>770</v>
      </c>
      <c r="L809">
        <v>1369</v>
      </c>
      <c r="N809">
        <v>1013</v>
      </c>
      <c r="O809" t="s">
        <v>514</v>
      </c>
      <c r="P809" t="s">
        <v>514</v>
      </c>
      <c r="Q809">
        <v>1</v>
      </c>
      <c r="X809">
        <v>36.53</v>
      </c>
      <c r="Y809">
        <v>0</v>
      </c>
      <c r="Z809">
        <v>0</v>
      </c>
      <c r="AA809">
        <v>0</v>
      </c>
      <c r="AB809">
        <v>354.22</v>
      </c>
      <c r="AC809">
        <v>0</v>
      </c>
      <c r="AD809">
        <v>1</v>
      </c>
      <c r="AE809">
        <v>1</v>
      </c>
      <c r="AF809" t="s">
        <v>134</v>
      </c>
      <c r="AG809">
        <v>42.009499999999996</v>
      </c>
      <c r="AH809">
        <v>2</v>
      </c>
      <c r="AI809">
        <v>36407149</v>
      </c>
      <c r="AJ809">
        <v>834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ROW(Source!A815)</f>
        <v>815</v>
      </c>
      <c r="B810">
        <v>36407153</v>
      </c>
      <c r="C810">
        <v>36407148</v>
      </c>
      <c r="D810">
        <v>29109376</v>
      </c>
      <c r="E810">
        <v>1</v>
      </c>
      <c r="F810">
        <v>1</v>
      </c>
      <c r="G810">
        <v>1</v>
      </c>
      <c r="H810">
        <v>3</v>
      </c>
      <c r="I810" t="s">
        <v>326</v>
      </c>
      <c r="J810" t="s">
        <v>328</v>
      </c>
      <c r="K810" t="s">
        <v>327</v>
      </c>
      <c r="L810">
        <v>1346</v>
      </c>
      <c r="N810">
        <v>1009</v>
      </c>
      <c r="O810" t="s">
        <v>160</v>
      </c>
      <c r="P810" t="s">
        <v>160</v>
      </c>
      <c r="Q810">
        <v>1</v>
      </c>
      <c r="X810">
        <v>0</v>
      </c>
      <c r="Y810">
        <v>4894.54</v>
      </c>
      <c r="Z810">
        <v>0</v>
      </c>
      <c r="AA810">
        <v>0</v>
      </c>
      <c r="AB810">
        <v>0</v>
      </c>
      <c r="AC810">
        <v>1</v>
      </c>
      <c r="AD810">
        <v>0</v>
      </c>
      <c r="AE810">
        <v>0</v>
      </c>
      <c r="AF810" t="s">
        <v>3</v>
      </c>
      <c r="AG810">
        <v>0</v>
      </c>
      <c r="AH810">
        <v>2</v>
      </c>
      <c r="AI810">
        <v>36407150</v>
      </c>
      <c r="AJ810">
        <v>835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ROW(Source!A815)</f>
        <v>815</v>
      </c>
      <c r="B811">
        <v>36407154</v>
      </c>
      <c r="C811">
        <v>36407148</v>
      </c>
      <c r="D811">
        <v>29109730</v>
      </c>
      <c r="E811">
        <v>1</v>
      </c>
      <c r="F811">
        <v>1</v>
      </c>
      <c r="G811">
        <v>1</v>
      </c>
      <c r="H811">
        <v>3</v>
      </c>
      <c r="I811" t="s">
        <v>330</v>
      </c>
      <c r="J811" t="s">
        <v>332</v>
      </c>
      <c r="K811" t="s">
        <v>331</v>
      </c>
      <c r="L811">
        <v>1327</v>
      </c>
      <c r="N811">
        <v>1005</v>
      </c>
      <c r="O811" t="s">
        <v>155</v>
      </c>
      <c r="P811" t="s">
        <v>155</v>
      </c>
      <c r="Q811">
        <v>1</v>
      </c>
      <c r="X811">
        <v>0</v>
      </c>
      <c r="Y811">
        <v>37.299999999999997</v>
      </c>
      <c r="Z811">
        <v>0</v>
      </c>
      <c r="AA811">
        <v>0</v>
      </c>
      <c r="AB811">
        <v>0</v>
      </c>
      <c r="AC811">
        <v>1</v>
      </c>
      <c r="AD811">
        <v>0</v>
      </c>
      <c r="AE811">
        <v>0</v>
      </c>
      <c r="AF811" t="s">
        <v>3</v>
      </c>
      <c r="AG811">
        <v>0</v>
      </c>
      <c r="AH811">
        <v>2</v>
      </c>
      <c r="AI811">
        <v>36407151</v>
      </c>
      <c r="AJ811">
        <v>836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ROW(Source!A818)</f>
        <v>818</v>
      </c>
      <c r="B812">
        <v>36407165</v>
      </c>
      <c r="C812">
        <v>36407157</v>
      </c>
      <c r="D812">
        <v>29364679</v>
      </c>
      <c r="E812">
        <v>1</v>
      </c>
      <c r="F812">
        <v>1</v>
      </c>
      <c r="G812">
        <v>1</v>
      </c>
      <c r="H812">
        <v>1</v>
      </c>
      <c r="I812" t="s">
        <v>688</v>
      </c>
      <c r="J812" t="s">
        <v>3</v>
      </c>
      <c r="K812" t="s">
        <v>689</v>
      </c>
      <c r="L812">
        <v>1369</v>
      </c>
      <c r="N812">
        <v>1013</v>
      </c>
      <c r="O812" t="s">
        <v>514</v>
      </c>
      <c r="P812" t="s">
        <v>514</v>
      </c>
      <c r="Q812">
        <v>1</v>
      </c>
      <c r="X812">
        <v>94.4</v>
      </c>
      <c r="Y812">
        <v>0</v>
      </c>
      <c r="Z812">
        <v>0</v>
      </c>
      <c r="AA812">
        <v>0</v>
      </c>
      <c r="AB812">
        <v>316.85000000000002</v>
      </c>
      <c r="AC812">
        <v>0</v>
      </c>
      <c r="AD812">
        <v>1</v>
      </c>
      <c r="AE812">
        <v>1</v>
      </c>
      <c r="AF812" t="s">
        <v>134</v>
      </c>
      <c r="AG812">
        <v>108.56</v>
      </c>
      <c r="AH812">
        <v>2</v>
      </c>
      <c r="AI812">
        <v>36407158</v>
      </c>
      <c r="AJ812">
        <v>837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ROW(Source!A818)</f>
        <v>818</v>
      </c>
      <c r="B813">
        <v>36407166</v>
      </c>
      <c r="C813">
        <v>36407157</v>
      </c>
      <c r="D813">
        <v>121548</v>
      </c>
      <c r="E813">
        <v>1</v>
      </c>
      <c r="F813">
        <v>1</v>
      </c>
      <c r="G813">
        <v>1</v>
      </c>
      <c r="H813">
        <v>1</v>
      </c>
      <c r="I813" t="s">
        <v>35</v>
      </c>
      <c r="J813" t="s">
        <v>3</v>
      </c>
      <c r="K813" t="s">
        <v>515</v>
      </c>
      <c r="L813">
        <v>608254</v>
      </c>
      <c r="N813">
        <v>1013</v>
      </c>
      <c r="O813" t="s">
        <v>516</v>
      </c>
      <c r="P813" t="s">
        <v>516</v>
      </c>
      <c r="Q813">
        <v>1</v>
      </c>
      <c r="X813">
        <v>0.2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2</v>
      </c>
      <c r="AF813" t="s">
        <v>3</v>
      </c>
      <c r="AG813">
        <v>0.2</v>
      </c>
      <c r="AH813">
        <v>2</v>
      </c>
      <c r="AI813">
        <v>36407159</v>
      </c>
      <c r="AJ813">
        <v>838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ROW(Source!A818)</f>
        <v>818</v>
      </c>
      <c r="B814">
        <v>36407167</v>
      </c>
      <c r="C814">
        <v>36407157</v>
      </c>
      <c r="D814">
        <v>29172362</v>
      </c>
      <c r="E814">
        <v>1</v>
      </c>
      <c r="F814">
        <v>1</v>
      </c>
      <c r="G814">
        <v>1</v>
      </c>
      <c r="H814">
        <v>2</v>
      </c>
      <c r="I814" t="s">
        <v>690</v>
      </c>
      <c r="J814" t="s">
        <v>691</v>
      </c>
      <c r="K814" t="s">
        <v>692</v>
      </c>
      <c r="L814">
        <v>1368</v>
      </c>
      <c r="N814">
        <v>1011</v>
      </c>
      <c r="O814" t="s">
        <v>520</v>
      </c>
      <c r="P814" t="s">
        <v>520</v>
      </c>
      <c r="Q814">
        <v>1</v>
      </c>
      <c r="X814">
        <v>0.2</v>
      </c>
      <c r="Y814">
        <v>0</v>
      </c>
      <c r="Z814">
        <v>134.65</v>
      </c>
      <c r="AA814">
        <v>13.5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0.2</v>
      </c>
      <c r="AH814">
        <v>2</v>
      </c>
      <c r="AI814">
        <v>36407160</v>
      </c>
      <c r="AJ814">
        <v>839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ROW(Source!A818)</f>
        <v>818</v>
      </c>
      <c r="B815">
        <v>36407168</v>
      </c>
      <c r="C815">
        <v>36407157</v>
      </c>
      <c r="D815">
        <v>29174913</v>
      </c>
      <c r="E815">
        <v>1</v>
      </c>
      <c r="F815">
        <v>1</v>
      </c>
      <c r="G815">
        <v>1</v>
      </c>
      <c r="H815">
        <v>2</v>
      </c>
      <c r="I815" t="s">
        <v>531</v>
      </c>
      <c r="J815" t="s">
        <v>532</v>
      </c>
      <c r="K815" t="s">
        <v>533</v>
      </c>
      <c r="L815">
        <v>1368</v>
      </c>
      <c r="N815">
        <v>1011</v>
      </c>
      <c r="O815" t="s">
        <v>520</v>
      </c>
      <c r="P815" t="s">
        <v>520</v>
      </c>
      <c r="Q815">
        <v>1</v>
      </c>
      <c r="X815">
        <v>0.2</v>
      </c>
      <c r="Y815">
        <v>0</v>
      </c>
      <c r="Z815">
        <v>87.17</v>
      </c>
      <c r="AA815">
        <v>11.6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0.2</v>
      </c>
      <c r="AH815">
        <v>2</v>
      </c>
      <c r="AI815">
        <v>36407161</v>
      </c>
      <c r="AJ815">
        <v>840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ROW(Source!A818)</f>
        <v>818</v>
      </c>
      <c r="B816">
        <v>36407169</v>
      </c>
      <c r="C816">
        <v>36407157</v>
      </c>
      <c r="D816">
        <v>29164111</v>
      </c>
      <c r="E816">
        <v>1</v>
      </c>
      <c r="F816">
        <v>1</v>
      </c>
      <c r="G816">
        <v>1</v>
      </c>
      <c r="H816">
        <v>3</v>
      </c>
      <c r="I816" t="s">
        <v>736</v>
      </c>
      <c r="J816" t="s">
        <v>737</v>
      </c>
      <c r="K816" t="s">
        <v>738</v>
      </c>
      <c r="L816">
        <v>1355</v>
      </c>
      <c r="N816">
        <v>1010</v>
      </c>
      <c r="O816" t="s">
        <v>58</v>
      </c>
      <c r="P816" t="s">
        <v>58</v>
      </c>
      <c r="Q816">
        <v>100</v>
      </c>
      <c r="X816">
        <v>1.02</v>
      </c>
      <c r="Y816">
        <v>100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3</v>
      </c>
      <c r="AG816">
        <v>1.02</v>
      </c>
      <c r="AH816">
        <v>2</v>
      </c>
      <c r="AI816">
        <v>36407162</v>
      </c>
      <c r="AJ816">
        <v>841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ROW(Source!A818)</f>
        <v>818</v>
      </c>
      <c r="B817">
        <v>36407170</v>
      </c>
      <c r="C817">
        <v>36407157</v>
      </c>
      <c r="D817">
        <v>29171808</v>
      </c>
      <c r="E817">
        <v>1</v>
      </c>
      <c r="F817">
        <v>1</v>
      </c>
      <c r="G817">
        <v>1</v>
      </c>
      <c r="H817">
        <v>3</v>
      </c>
      <c r="I817" t="s">
        <v>705</v>
      </c>
      <c r="J817" t="s">
        <v>706</v>
      </c>
      <c r="K817" t="s">
        <v>707</v>
      </c>
      <c r="L817">
        <v>1374</v>
      </c>
      <c r="N817">
        <v>1013</v>
      </c>
      <c r="O817" t="s">
        <v>708</v>
      </c>
      <c r="P817" t="s">
        <v>708</v>
      </c>
      <c r="Q817">
        <v>1</v>
      </c>
      <c r="X817">
        <v>18.73</v>
      </c>
      <c r="Y817">
        <v>1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18.73</v>
      </c>
      <c r="AH817">
        <v>2</v>
      </c>
      <c r="AI817">
        <v>36407163</v>
      </c>
      <c r="AJ817">
        <v>843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ROW(Source!A929)</f>
        <v>929</v>
      </c>
      <c r="B818">
        <v>36407231</v>
      </c>
      <c r="C818">
        <v>36407223</v>
      </c>
      <c r="D818">
        <v>18407150</v>
      </c>
      <c r="E818">
        <v>1</v>
      </c>
      <c r="F818">
        <v>1</v>
      </c>
      <c r="G818">
        <v>1</v>
      </c>
      <c r="H818">
        <v>1</v>
      </c>
      <c r="I818" t="s">
        <v>529</v>
      </c>
      <c r="J818" t="s">
        <v>3</v>
      </c>
      <c r="K818" t="s">
        <v>530</v>
      </c>
      <c r="L818">
        <v>1369</v>
      </c>
      <c r="N818">
        <v>1013</v>
      </c>
      <c r="O818" t="s">
        <v>514</v>
      </c>
      <c r="P818" t="s">
        <v>514</v>
      </c>
      <c r="Q818">
        <v>1</v>
      </c>
      <c r="X818">
        <v>21.19</v>
      </c>
      <c r="Y818">
        <v>0</v>
      </c>
      <c r="Z818">
        <v>0</v>
      </c>
      <c r="AA818">
        <v>0</v>
      </c>
      <c r="AB818">
        <v>272.45</v>
      </c>
      <c r="AC818">
        <v>0</v>
      </c>
      <c r="AD818">
        <v>1</v>
      </c>
      <c r="AE818">
        <v>1</v>
      </c>
      <c r="AF818" t="s">
        <v>134</v>
      </c>
      <c r="AG818">
        <v>24.368500000000001</v>
      </c>
      <c r="AH818">
        <v>2</v>
      </c>
      <c r="AI818">
        <v>36407224</v>
      </c>
      <c r="AJ818">
        <v>844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ROW(Source!A929)</f>
        <v>929</v>
      </c>
      <c r="B819">
        <v>36407232</v>
      </c>
      <c r="C819">
        <v>36407223</v>
      </c>
      <c r="D819">
        <v>121548</v>
      </c>
      <c r="E819">
        <v>1</v>
      </c>
      <c r="F819">
        <v>1</v>
      </c>
      <c r="G819">
        <v>1</v>
      </c>
      <c r="H819">
        <v>1</v>
      </c>
      <c r="I819" t="s">
        <v>35</v>
      </c>
      <c r="J819" t="s">
        <v>3</v>
      </c>
      <c r="K819" t="s">
        <v>515</v>
      </c>
      <c r="L819">
        <v>608254</v>
      </c>
      <c r="N819">
        <v>1013</v>
      </c>
      <c r="O819" t="s">
        <v>516</v>
      </c>
      <c r="P819" t="s">
        <v>516</v>
      </c>
      <c r="Q819">
        <v>1</v>
      </c>
      <c r="X819">
        <v>0.04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2</v>
      </c>
      <c r="AF819" t="s">
        <v>133</v>
      </c>
      <c r="AG819">
        <v>0.05</v>
      </c>
      <c r="AH819">
        <v>2</v>
      </c>
      <c r="AI819">
        <v>36407225</v>
      </c>
      <c r="AJ819">
        <v>845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ROW(Source!A929)</f>
        <v>929</v>
      </c>
      <c r="B820">
        <v>36407233</v>
      </c>
      <c r="C820">
        <v>36407223</v>
      </c>
      <c r="D820">
        <v>29172556</v>
      </c>
      <c r="E820">
        <v>1</v>
      </c>
      <c r="F820">
        <v>1</v>
      </c>
      <c r="G820">
        <v>1</v>
      </c>
      <c r="H820">
        <v>2</v>
      </c>
      <c r="I820" t="s">
        <v>517</v>
      </c>
      <c r="J820" t="s">
        <v>518</v>
      </c>
      <c r="K820" t="s">
        <v>519</v>
      </c>
      <c r="L820">
        <v>1368</v>
      </c>
      <c r="N820">
        <v>1011</v>
      </c>
      <c r="O820" t="s">
        <v>520</v>
      </c>
      <c r="P820" t="s">
        <v>520</v>
      </c>
      <c r="Q820">
        <v>1</v>
      </c>
      <c r="X820">
        <v>0.04</v>
      </c>
      <c r="Y820">
        <v>0</v>
      </c>
      <c r="Z820">
        <v>31.26</v>
      </c>
      <c r="AA820">
        <v>13.5</v>
      </c>
      <c r="AB820">
        <v>0</v>
      </c>
      <c r="AC820">
        <v>0</v>
      </c>
      <c r="AD820">
        <v>1</v>
      </c>
      <c r="AE820">
        <v>0</v>
      </c>
      <c r="AF820" t="s">
        <v>133</v>
      </c>
      <c r="AG820">
        <v>0.05</v>
      </c>
      <c r="AH820">
        <v>2</v>
      </c>
      <c r="AI820">
        <v>36407226</v>
      </c>
      <c r="AJ820">
        <v>846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ROW(Source!A929)</f>
        <v>929</v>
      </c>
      <c r="B821">
        <v>36407234</v>
      </c>
      <c r="C821">
        <v>36407223</v>
      </c>
      <c r="D821">
        <v>29174913</v>
      </c>
      <c r="E821">
        <v>1</v>
      </c>
      <c r="F821">
        <v>1</v>
      </c>
      <c r="G821">
        <v>1</v>
      </c>
      <c r="H821">
        <v>2</v>
      </c>
      <c r="I821" t="s">
        <v>531</v>
      </c>
      <c r="J821" t="s">
        <v>532</v>
      </c>
      <c r="K821" t="s">
        <v>533</v>
      </c>
      <c r="L821">
        <v>1368</v>
      </c>
      <c r="N821">
        <v>1011</v>
      </c>
      <c r="O821" t="s">
        <v>520</v>
      </c>
      <c r="P821" t="s">
        <v>520</v>
      </c>
      <c r="Q821">
        <v>1</v>
      </c>
      <c r="X821">
        <v>0.15</v>
      </c>
      <c r="Y821">
        <v>0</v>
      </c>
      <c r="Z821">
        <v>87.17</v>
      </c>
      <c r="AA821">
        <v>11.6</v>
      </c>
      <c r="AB821">
        <v>0</v>
      </c>
      <c r="AC821">
        <v>0</v>
      </c>
      <c r="AD821">
        <v>1</v>
      </c>
      <c r="AE821">
        <v>0</v>
      </c>
      <c r="AF821" t="s">
        <v>133</v>
      </c>
      <c r="AG821">
        <v>0.1875</v>
      </c>
      <c r="AH821">
        <v>2</v>
      </c>
      <c r="AI821">
        <v>36407227</v>
      </c>
      <c r="AJ821">
        <v>847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ROW(Source!A929)</f>
        <v>929</v>
      </c>
      <c r="B822">
        <v>36407235</v>
      </c>
      <c r="C822">
        <v>36407223</v>
      </c>
      <c r="D822">
        <v>29108696</v>
      </c>
      <c r="E822">
        <v>1</v>
      </c>
      <c r="F822">
        <v>1</v>
      </c>
      <c r="G822">
        <v>1</v>
      </c>
      <c r="H822">
        <v>3</v>
      </c>
      <c r="I822" t="s">
        <v>534</v>
      </c>
      <c r="J822" t="s">
        <v>535</v>
      </c>
      <c r="K822" t="s">
        <v>536</v>
      </c>
      <c r="L822">
        <v>1354</v>
      </c>
      <c r="N822">
        <v>1010</v>
      </c>
      <c r="O822" t="s">
        <v>237</v>
      </c>
      <c r="P822" t="s">
        <v>237</v>
      </c>
      <c r="Q822">
        <v>1</v>
      </c>
      <c r="X822">
        <v>56.6</v>
      </c>
      <c r="Y822">
        <v>67.209999999999994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56.6</v>
      </c>
      <c r="AH822">
        <v>2</v>
      </c>
      <c r="AI822">
        <v>36407228</v>
      </c>
      <c r="AJ822">
        <v>848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ROW(Source!A929)</f>
        <v>929</v>
      </c>
      <c r="B823">
        <v>36407236</v>
      </c>
      <c r="C823">
        <v>36407223</v>
      </c>
      <c r="D823">
        <v>29109717</v>
      </c>
      <c r="E823">
        <v>1</v>
      </c>
      <c r="F823">
        <v>1</v>
      </c>
      <c r="G823">
        <v>1</v>
      </c>
      <c r="H823">
        <v>3</v>
      </c>
      <c r="I823" t="s">
        <v>886</v>
      </c>
      <c r="J823" t="s">
        <v>887</v>
      </c>
      <c r="K823" t="s">
        <v>888</v>
      </c>
      <c r="L823">
        <v>1301</v>
      </c>
      <c r="N823">
        <v>1003</v>
      </c>
      <c r="O823" t="s">
        <v>142</v>
      </c>
      <c r="P823" t="s">
        <v>142</v>
      </c>
      <c r="Q823">
        <v>1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</v>
      </c>
      <c r="AD823">
        <v>0</v>
      </c>
      <c r="AE823">
        <v>0</v>
      </c>
      <c r="AF823" t="s">
        <v>3</v>
      </c>
      <c r="AG823">
        <v>0</v>
      </c>
      <c r="AH823">
        <v>3</v>
      </c>
      <c r="AI823">
        <v>-1</v>
      </c>
      <c r="AJ823" t="s">
        <v>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ROW(Source!A929)</f>
        <v>929</v>
      </c>
      <c r="B824">
        <v>36407237</v>
      </c>
      <c r="C824">
        <v>36407223</v>
      </c>
      <c r="D824">
        <v>29115197</v>
      </c>
      <c r="E824">
        <v>1</v>
      </c>
      <c r="F824">
        <v>1</v>
      </c>
      <c r="G824">
        <v>1</v>
      </c>
      <c r="H824">
        <v>3</v>
      </c>
      <c r="I824" t="s">
        <v>537</v>
      </c>
      <c r="J824" t="s">
        <v>538</v>
      </c>
      <c r="K824" t="s">
        <v>539</v>
      </c>
      <c r="L824">
        <v>1354</v>
      </c>
      <c r="N824">
        <v>1010</v>
      </c>
      <c r="O824" t="s">
        <v>237</v>
      </c>
      <c r="P824" t="s">
        <v>237</v>
      </c>
      <c r="Q824">
        <v>1</v>
      </c>
      <c r="X824">
        <v>400</v>
      </c>
      <c r="Y824">
        <v>0.5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400</v>
      </c>
      <c r="AH824">
        <v>2</v>
      </c>
      <c r="AI824">
        <v>36407229</v>
      </c>
      <c r="AJ824">
        <v>850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ROW(Source!A931)</f>
        <v>931</v>
      </c>
      <c r="B825">
        <v>36407249</v>
      </c>
      <c r="C825">
        <v>36407239</v>
      </c>
      <c r="D825">
        <v>18413230</v>
      </c>
      <c r="E825">
        <v>1</v>
      </c>
      <c r="F825">
        <v>1</v>
      </c>
      <c r="G825">
        <v>1</v>
      </c>
      <c r="H825">
        <v>1</v>
      </c>
      <c r="I825" t="s">
        <v>540</v>
      </c>
      <c r="J825" t="s">
        <v>3</v>
      </c>
      <c r="K825" t="s">
        <v>541</v>
      </c>
      <c r="L825">
        <v>1369</v>
      </c>
      <c r="N825">
        <v>1013</v>
      </c>
      <c r="O825" t="s">
        <v>514</v>
      </c>
      <c r="P825" t="s">
        <v>514</v>
      </c>
      <c r="Q825">
        <v>1</v>
      </c>
      <c r="X825">
        <v>166.47</v>
      </c>
      <c r="Y825">
        <v>0</v>
      </c>
      <c r="Z825">
        <v>0</v>
      </c>
      <c r="AA825">
        <v>0</v>
      </c>
      <c r="AB825">
        <v>293.22000000000003</v>
      </c>
      <c r="AC825">
        <v>0</v>
      </c>
      <c r="AD825">
        <v>1</v>
      </c>
      <c r="AE825">
        <v>1</v>
      </c>
      <c r="AF825" t="s">
        <v>134</v>
      </c>
      <c r="AG825">
        <v>191.44049999999999</v>
      </c>
      <c r="AH825">
        <v>2</v>
      </c>
      <c r="AI825">
        <v>36407240</v>
      </c>
      <c r="AJ825">
        <v>851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ROW(Source!A931)</f>
        <v>931</v>
      </c>
      <c r="B826">
        <v>36407250</v>
      </c>
      <c r="C826">
        <v>36407239</v>
      </c>
      <c r="D826">
        <v>121548</v>
      </c>
      <c r="E826">
        <v>1</v>
      </c>
      <c r="F826">
        <v>1</v>
      </c>
      <c r="G826">
        <v>1</v>
      </c>
      <c r="H826">
        <v>1</v>
      </c>
      <c r="I826" t="s">
        <v>35</v>
      </c>
      <c r="J826" t="s">
        <v>3</v>
      </c>
      <c r="K826" t="s">
        <v>515</v>
      </c>
      <c r="L826">
        <v>608254</v>
      </c>
      <c r="N826">
        <v>1013</v>
      </c>
      <c r="O826" t="s">
        <v>516</v>
      </c>
      <c r="P826" t="s">
        <v>516</v>
      </c>
      <c r="Q826">
        <v>1</v>
      </c>
      <c r="X826">
        <v>0.08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2</v>
      </c>
      <c r="AF826" t="s">
        <v>133</v>
      </c>
      <c r="AG826">
        <v>0.1</v>
      </c>
      <c r="AH826">
        <v>2</v>
      </c>
      <c r="AI826">
        <v>36407241</v>
      </c>
      <c r="AJ826">
        <v>852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ROW(Source!A931)</f>
        <v>931</v>
      </c>
      <c r="B827">
        <v>36407251</v>
      </c>
      <c r="C827">
        <v>36407239</v>
      </c>
      <c r="D827">
        <v>29172556</v>
      </c>
      <c r="E827">
        <v>1</v>
      </c>
      <c r="F827">
        <v>1</v>
      </c>
      <c r="G827">
        <v>1</v>
      </c>
      <c r="H827">
        <v>2</v>
      </c>
      <c r="I827" t="s">
        <v>517</v>
      </c>
      <c r="J827" t="s">
        <v>518</v>
      </c>
      <c r="K827" t="s">
        <v>519</v>
      </c>
      <c r="L827">
        <v>1368</v>
      </c>
      <c r="N827">
        <v>1011</v>
      </c>
      <c r="O827" t="s">
        <v>520</v>
      </c>
      <c r="P827" t="s">
        <v>520</v>
      </c>
      <c r="Q827">
        <v>1</v>
      </c>
      <c r="X827">
        <v>0.08</v>
      </c>
      <c r="Y827">
        <v>0</v>
      </c>
      <c r="Z827">
        <v>31.26</v>
      </c>
      <c r="AA827">
        <v>13.5</v>
      </c>
      <c r="AB827">
        <v>0</v>
      </c>
      <c r="AC827">
        <v>0</v>
      </c>
      <c r="AD827">
        <v>1</v>
      </c>
      <c r="AE827">
        <v>0</v>
      </c>
      <c r="AF827" t="s">
        <v>133</v>
      </c>
      <c r="AG827">
        <v>0.1</v>
      </c>
      <c r="AH827">
        <v>2</v>
      </c>
      <c r="AI827">
        <v>36407242</v>
      </c>
      <c r="AJ827">
        <v>853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ROW(Source!A931)</f>
        <v>931</v>
      </c>
      <c r="B828">
        <v>36407252</v>
      </c>
      <c r="C828">
        <v>36407239</v>
      </c>
      <c r="D828">
        <v>29174591</v>
      </c>
      <c r="E828">
        <v>1</v>
      </c>
      <c r="F828">
        <v>1</v>
      </c>
      <c r="G828">
        <v>1</v>
      </c>
      <c r="H828">
        <v>2</v>
      </c>
      <c r="I828" t="s">
        <v>542</v>
      </c>
      <c r="J828" t="s">
        <v>543</v>
      </c>
      <c r="K828" t="s">
        <v>544</v>
      </c>
      <c r="L828">
        <v>1368</v>
      </c>
      <c r="N828">
        <v>1011</v>
      </c>
      <c r="O828" t="s">
        <v>520</v>
      </c>
      <c r="P828" t="s">
        <v>520</v>
      </c>
      <c r="Q828">
        <v>1</v>
      </c>
      <c r="X828">
        <v>0.26</v>
      </c>
      <c r="Y828">
        <v>0</v>
      </c>
      <c r="Z828">
        <v>0.95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133</v>
      </c>
      <c r="AG828">
        <v>0.32500000000000001</v>
      </c>
      <c r="AH828">
        <v>2</v>
      </c>
      <c r="AI828">
        <v>36407243</v>
      </c>
      <c r="AJ828">
        <v>854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ROW(Source!A931)</f>
        <v>931</v>
      </c>
      <c r="B829">
        <v>36407253</v>
      </c>
      <c r="C829">
        <v>36407239</v>
      </c>
      <c r="D829">
        <v>29174913</v>
      </c>
      <c r="E829">
        <v>1</v>
      </c>
      <c r="F829">
        <v>1</v>
      </c>
      <c r="G829">
        <v>1</v>
      </c>
      <c r="H829">
        <v>2</v>
      </c>
      <c r="I829" t="s">
        <v>531</v>
      </c>
      <c r="J829" t="s">
        <v>532</v>
      </c>
      <c r="K829" t="s">
        <v>533</v>
      </c>
      <c r="L829">
        <v>1368</v>
      </c>
      <c r="N829">
        <v>1011</v>
      </c>
      <c r="O829" t="s">
        <v>520</v>
      </c>
      <c r="P829" t="s">
        <v>520</v>
      </c>
      <c r="Q829">
        <v>1</v>
      </c>
      <c r="X829">
        <v>0.5</v>
      </c>
      <c r="Y829">
        <v>0</v>
      </c>
      <c r="Z829">
        <v>87.17</v>
      </c>
      <c r="AA829">
        <v>11.6</v>
      </c>
      <c r="AB829">
        <v>0</v>
      </c>
      <c r="AC829">
        <v>0</v>
      </c>
      <c r="AD829">
        <v>1</v>
      </c>
      <c r="AE829">
        <v>0</v>
      </c>
      <c r="AF829" t="s">
        <v>133</v>
      </c>
      <c r="AG829">
        <v>0.625</v>
      </c>
      <c r="AH829">
        <v>2</v>
      </c>
      <c r="AI829">
        <v>36407244</v>
      </c>
      <c r="AJ829">
        <v>855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ROW(Source!A931)</f>
        <v>931</v>
      </c>
      <c r="B830">
        <v>36407254</v>
      </c>
      <c r="C830">
        <v>36407239</v>
      </c>
      <c r="D830">
        <v>29107800</v>
      </c>
      <c r="E830">
        <v>1</v>
      </c>
      <c r="F830">
        <v>1</v>
      </c>
      <c r="G830">
        <v>1</v>
      </c>
      <c r="H830">
        <v>3</v>
      </c>
      <c r="I830" t="s">
        <v>545</v>
      </c>
      <c r="J830" t="s">
        <v>546</v>
      </c>
      <c r="K830" t="s">
        <v>547</v>
      </c>
      <c r="L830">
        <v>1346</v>
      </c>
      <c r="N830">
        <v>1009</v>
      </c>
      <c r="O830" t="s">
        <v>160</v>
      </c>
      <c r="P830" t="s">
        <v>160</v>
      </c>
      <c r="Q830">
        <v>1</v>
      </c>
      <c r="X830">
        <v>0.2</v>
      </c>
      <c r="Y830">
        <v>1.81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0.2</v>
      </c>
      <c r="AH830">
        <v>2</v>
      </c>
      <c r="AI830">
        <v>36407245</v>
      </c>
      <c r="AJ830">
        <v>856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ROW(Source!A931)</f>
        <v>931</v>
      </c>
      <c r="B831">
        <v>36407255</v>
      </c>
      <c r="C831">
        <v>36407239</v>
      </c>
      <c r="D831">
        <v>29109411</v>
      </c>
      <c r="E831">
        <v>1</v>
      </c>
      <c r="F831">
        <v>1</v>
      </c>
      <c r="G831">
        <v>1</v>
      </c>
      <c r="H831">
        <v>3</v>
      </c>
      <c r="I831" t="s">
        <v>548</v>
      </c>
      <c r="J831" t="s">
        <v>549</v>
      </c>
      <c r="K831" t="s">
        <v>550</v>
      </c>
      <c r="L831">
        <v>1346</v>
      </c>
      <c r="N831">
        <v>1009</v>
      </c>
      <c r="O831" t="s">
        <v>160</v>
      </c>
      <c r="P831" t="s">
        <v>160</v>
      </c>
      <c r="Q831">
        <v>1</v>
      </c>
      <c r="X831">
        <v>30</v>
      </c>
      <c r="Y831">
        <v>15.95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30</v>
      </c>
      <c r="AH831">
        <v>2</v>
      </c>
      <c r="AI831">
        <v>36407246</v>
      </c>
      <c r="AJ831">
        <v>857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ROW(Source!A931)</f>
        <v>931</v>
      </c>
      <c r="B832">
        <v>36407256</v>
      </c>
      <c r="C832">
        <v>36407239</v>
      </c>
      <c r="D832">
        <v>29109535</v>
      </c>
      <c r="E832">
        <v>1</v>
      </c>
      <c r="F832">
        <v>1</v>
      </c>
      <c r="G832">
        <v>1</v>
      </c>
      <c r="H832">
        <v>3</v>
      </c>
      <c r="I832" t="s">
        <v>281</v>
      </c>
      <c r="J832" t="s">
        <v>283</v>
      </c>
      <c r="K832" t="s">
        <v>282</v>
      </c>
      <c r="L832">
        <v>1327</v>
      </c>
      <c r="N832">
        <v>1005</v>
      </c>
      <c r="O832" t="s">
        <v>155</v>
      </c>
      <c r="P832" t="s">
        <v>155</v>
      </c>
      <c r="Q832">
        <v>1</v>
      </c>
      <c r="X832">
        <v>105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 t="s">
        <v>3</v>
      </c>
      <c r="AG832">
        <v>105</v>
      </c>
      <c r="AH832">
        <v>2</v>
      </c>
      <c r="AI832">
        <v>36407247</v>
      </c>
      <c r="AJ832">
        <v>858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ROW(Source!A931)</f>
        <v>931</v>
      </c>
      <c r="B833">
        <v>36407257</v>
      </c>
      <c r="C833">
        <v>36407239</v>
      </c>
      <c r="D833">
        <v>29109265</v>
      </c>
      <c r="E833">
        <v>1</v>
      </c>
      <c r="F833">
        <v>1</v>
      </c>
      <c r="G833">
        <v>1</v>
      </c>
      <c r="H833">
        <v>3</v>
      </c>
      <c r="I833" t="s">
        <v>284</v>
      </c>
      <c r="J833" t="s">
        <v>286</v>
      </c>
      <c r="K833" t="s">
        <v>285</v>
      </c>
      <c r="L833">
        <v>1348</v>
      </c>
      <c r="N833">
        <v>1009</v>
      </c>
      <c r="O833" t="s">
        <v>30</v>
      </c>
      <c r="P833" t="s">
        <v>30</v>
      </c>
      <c r="Q833">
        <v>1000</v>
      </c>
      <c r="X833">
        <v>8.8999999999999999E-3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 t="s">
        <v>3</v>
      </c>
      <c r="AG833">
        <v>8.8999999999999999E-3</v>
      </c>
      <c r="AH833">
        <v>2</v>
      </c>
      <c r="AI833">
        <v>36407248</v>
      </c>
      <c r="AJ833">
        <v>859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ROW(Source!A934)</f>
        <v>934</v>
      </c>
      <c r="B834">
        <v>36407269</v>
      </c>
      <c r="C834">
        <v>36407260</v>
      </c>
      <c r="D834">
        <v>18410572</v>
      </c>
      <c r="E834">
        <v>1</v>
      </c>
      <c r="F834">
        <v>1</v>
      </c>
      <c r="G834">
        <v>1</v>
      </c>
      <c r="H834">
        <v>1</v>
      </c>
      <c r="I834" t="s">
        <v>551</v>
      </c>
      <c r="J834" t="s">
        <v>3</v>
      </c>
      <c r="K834" t="s">
        <v>552</v>
      </c>
      <c r="L834">
        <v>1369</v>
      </c>
      <c r="N834">
        <v>1013</v>
      </c>
      <c r="O834" t="s">
        <v>514</v>
      </c>
      <c r="P834" t="s">
        <v>514</v>
      </c>
      <c r="Q834">
        <v>1</v>
      </c>
      <c r="X834">
        <v>73.14</v>
      </c>
      <c r="Y834">
        <v>0</v>
      </c>
      <c r="Z834">
        <v>0</v>
      </c>
      <c r="AA834">
        <v>0</v>
      </c>
      <c r="AB834">
        <v>8.74</v>
      </c>
      <c r="AC834">
        <v>0</v>
      </c>
      <c r="AD834">
        <v>1</v>
      </c>
      <c r="AE834">
        <v>1</v>
      </c>
      <c r="AF834" t="s">
        <v>167</v>
      </c>
      <c r="AG834">
        <v>84.11099999999999</v>
      </c>
      <c r="AH834">
        <v>2</v>
      </c>
      <c r="AI834">
        <v>36407261</v>
      </c>
      <c r="AJ834">
        <v>860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ROW(Source!A934)</f>
        <v>934</v>
      </c>
      <c r="B835">
        <v>36407270</v>
      </c>
      <c r="C835">
        <v>36407260</v>
      </c>
      <c r="D835">
        <v>121548</v>
      </c>
      <c r="E835">
        <v>1</v>
      </c>
      <c r="F835">
        <v>1</v>
      </c>
      <c r="G835">
        <v>1</v>
      </c>
      <c r="H835">
        <v>1</v>
      </c>
      <c r="I835" t="s">
        <v>35</v>
      </c>
      <c r="J835" t="s">
        <v>3</v>
      </c>
      <c r="K835" t="s">
        <v>515</v>
      </c>
      <c r="L835">
        <v>608254</v>
      </c>
      <c r="N835">
        <v>1013</v>
      </c>
      <c r="O835" t="s">
        <v>516</v>
      </c>
      <c r="P835" t="s">
        <v>516</v>
      </c>
      <c r="Q835">
        <v>1</v>
      </c>
      <c r="X835">
        <v>1.37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2</v>
      </c>
      <c r="AF835" t="s">
        <v>133</v>
      </c>
      <c r="AG835">
        <v>1.7125000000000001</v>
      </c>
      <c r="AH835">
        <v>2</v>
      </c>
      <c r="AI835">
        <v>36407262</v>
      </c>
      <c r="AJ835">
        <v>861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ROW(Source!A934)</f>
        <v>934</v>
      </c>
      <c r="B836">
        <v>36407271</v>
      </c>
      <c r="C836">
        <v>36407260</v>
      </c>
      <c r="D836">
        <v>29172379</v>
      </c>
      <c r="E836">
        <v>1</v>
      </c>
      <c r="F836">
        <v>1</v>
      </c>
      <c r="G836">
        <v>1</v>
      </c>
      <c r="H836">
        <v>2</v>
      </c>
      <c r="I836" t="s">
        <v>553</v>
      </c>
      <c r="J836" t="s">
        <v>554</v>
      </c>
      <c r="K836" t="s">
        <v>555</v>
      </c>
      <c r="L836">
        <v>1368</v>
      </c>
      <c r="N836">
        <v>1011</v>
      </c>
      <c r="O836" t="s">
        <v>520</v>
      </c>
      <c r="P836" t="s">
        <v>520</v>
      </c>
      <c r="Q836">
        <v>1</v>
      </c>
      <c r="X836">
        <v>1.37</v>
      </c>
      <c r="Y836">
        <v>0</v>
      </c>
      <c r="Z836">
        <v>112</v>
      </c>
      <c r="AA836">
        <v>13.5</v>
      </c>
      <c r="AB836">
        <v>0</v>
      </c>
      <c r="AC836">
        <v>0</v>
      </c>
      <c r="AD836">
        <v>1</v>
      </c>
      <c r="AE836">
        <v>0</v>
      </c>
      <c r="AF836" t="s">
        <v>133</v>
      </c>
      <c r="AG836">
        <v>1.7125000000000001</v>
      </c>
      <c r="AH836">
        <v>2</v>
      </c>
      <c r="AI836">
        <v>36407263</v>
      </c>
      <c r="AJ836">
        <v>862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ROW(Source!A934)</f>
        <v>934</v>
      </c>
      <c r="B837">
        <v>36407272</v>
      </c>
      <c r="C837">
        <v>36407260</v>
      </c>
      <c r="D837">
        <v>29174913</v>
      </c>
      <c r="E837">
        <v>1</v>
      </c>
      <c r="F837">
        <v>1</v>
      </c>
      <c r="G837">
        <v>1</v>
      </c>
      <c r="H837">
        <v>2</v>
      </c>
      <c r="I837" t="s">
        <v>531</v>
      </c>
      <c r="J837" t="s">
        <v>532</v>
      </c>
      <c r="K837" t="s">
        <v>533</v>
      </c>
      <c r="L837">
        <v>1368</v>
      </c>
      <c r="N837">
        <v>1011</v>
      </c>
      <c r="O837" t="s">
        <v>520</v>
      </c>
      <c r="P837" t="s">
        <v>520</v>
      </c>
      <c r="Q837">
        <v>1</v>
      </c>
      <c r="X837">
        <v>2.06</v>
      </c>
      <c r="Y837">
        <v>0</v>
      </c>
      <c r="Z837">
        <v>87.17</v>
      </c>
      <c r="AA837">
        <v>11.6</v>
      </c>
      <c r="AB837">
        <v>0</v>
      </c>
      <c r="AC837">
        <v>0</v>
      </c>
      <c r="AD837">
        <v>1</v>
      </c>
      <c r="AE837">
        <v>0</v>
      </c>
      <c r="AF837" t="s">
        <v>133</v>
      </c>
      <c r="AG837">
        <v>2.5750000000000002</v>
      </c>
      <c r="AH837">
        <v>2</v>
      </c>
      <c r="AI837">
        <v>36407264</v>
      </c>
      <c r="AJ837">
        <v>863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ROW(Source!A934)</f>
        <v>934</v>
      </c>
      <c r="B838">
        <v>36407273</v>
      </c>
      <c r="C838">
        <v>36407260</v>
      </c>
      <c r="D838">
        <v>29114332</v>
      </c>
      <c r="E838">
        <v>1</v>
      </c>
      <c r="F838">
        <v>1</v>
      </c>
      <c r="G838">
        <v>1</v>
      </c>
      <c r="H838">
        <v>3</v>
      </c>
      <c r="I838" t="s">
        <v>556</v>
      </c>
      <c r="J838" t="s">
        <v>557</v>
      </c>
      <c r="K838" t="s">
        <v>558</v>
      </c>
      <c r="L838">
        <v>1348</v>
      </c>
      <c r="N838">
        <v>1009</v>
      </c>
      <c r="O838" t="s">
        <v>30</v>
      </c>
      <c r="P838" t="s">
        <v>30</v>
      </c>
      <c r="Q838">
        <v>1000</v>
      </c>
      <c r="X838">
        <v>3.3999999999999998E-3</v>
      </c>
      <c r="Y838">
        <v>11978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3.3999999999999998E-3</v>
      </c>
      <c r="AH838">
        <v>2</v>
      </c>
      <c r="AI838">
        <v>36407266</v>
      </c>
      <c r="AJ838">
        <v>865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ROW(Source!A934)</f>
        <v>934</v>
      </c>
      <c r="B839">
        <v>36407274</v>
      </c>
      <c r="C839">
        <v>36407260</v>
      </c>
      <c r="D839">
        <v>29114830</v>
      </c>
      <c r="E839">
        <v>1</v>
      </c>
      <c r="F839">
        <v>1</v>
      </c>
      <c r="G839">
        <v>1</v>
      </c>
      <c r="H839">
        <v>3</v>
      </c>
      <c r="I839" t="s">
        <v>375</v>
      </c>
      <c r="J839" t="s">
        <v>377</v>
      </c>
      <c r="K839" t="s">
        <v>376</v>
      </c>
      <c r="L839">
        <v>1035</v>
      </c>
      <c r="N839">
        <v>1013</v>
      </c>
      <c r="O839" t="s">
        <v>170</v>
      </c>
      <c r="P839" t="s">
        <v>170</v>
      </c>
      <c r="Q839">
        <v>1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</v>
      </c>
      <c r="AD839">
        <v>0</v>
      </c>
      <c r="AE839">
        <v>0</v>
      </c>
      <c r="AF839" t="s">
        <v>3</v>
      </c>
      <c r="AG839">
        <v>0</v>
      </c>
      <c r="AH839">
        <v>3</v>
      </c>
      <c r="AI839">
        <v>-1</v>
      </c>
      <c r="AJ839" t="s">
        <v>3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ROW(Source!A934)</f>
        <v>934</v>
      </c>
      <c r="B840">
        <v>36407275</v>
      </c>
      <c r="C840">
        <v>36407260</v>
      </c>
      <c r="D840">
        <v>29130561</v>
      </c>
      <c r="E840">
        <v>1</v>
      </c>
      <c r="F840">
        <v>1</v>
      </c>
      <c r="G840">
        <v>1</v>
      </c>
      <c r="H840">
        <v>3</v>
      </c>
      <c r="I840" t="s">
        <v>177</v>
      </c>
      <c r="J840" t="s">
        <v>179</v>
      </c>
      <c r="K840" t="s">
        <v>178</v>
      </c>
      <c r="L840">
        <v>1327</v>
      </c>
      <c r="N840">
        <v>1005</v>
      </c>
      <c r="O840" t="s">
        <v>155</v>
      </c>
      <c r="P840" t="s">
        <v>155</v>
      </c>
      <c r="Q840">
        <v>1</v>
      </c>
      <c r="X840">
        <v>100</v>
      </c>
      <c r="Y840">
        <v>207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100</v>
      </c>
      <c r="AH840">
        <v>2</v>
      </c>
      <c r="AI840">
        <v>36407267</v>
      </c>
      <c r="AJ840">
        <v>866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ROW(Source!A938)</f>
        <v>938</v>
      </c>
      <c r="B841">
        <v>36407284</v>
      </c>
      <c r="C841">
        <v>36407279</v>
      </c>
      <c r="D841">
        <v>18408291</v>
      </c>
      <c r="E841">
        <v>1</v>
      </c>
      <c r="F841">
        <v>1</v>
      </c>
      <c r="G841">
        <v>1</v>
      </c>
      <c r="H841">
        <v>1</v>
      </c>
      <c r="I841" t="s">
        <v>559</v>
      </c>
      <c r="J841" t="s">
        <v>3</v>
      </c>
      <c r="K841" t="s">
        <v>560</v>
      </c>
      <c r="L841">
        <v>1369</v>
      </c>
      <c r="N841">
        <v>1013</v>
      </c>
      <c r="O841" t="s">
        <v>514</v>
      </c>
      <c r="P841" t="s">
        <v>514</v>
      </c>
      <c r="Q841">
        <v>1</v>
      </c>
      <c r="X841">
        <v>7.82</v>
      </c>
      <c r="Y841">
        <v>0</v>
      </c>
      <c r="Z841">
        <v>0</v>
      </c>
      <c r="AA841">
        <v>0</v>
      </c>
      <c r="AB841">
        <v>260.95999999999998</v>
      </c>
      <c r="AC841">
        <v>0</v>
      </c>
      <c r="AD841">
        <v>1</v>
      </c>
      <c r="AE841">
        <v>1</v>
      </c>
      <c r="AF841" t="s">
        <v>134</v>
      </c>
      <c r="AG841">
        <v>8.9930000000000003</v>
      </c>
      <c r="AH841">
        <v>2</v>
      </c>
      <c r="AI841">
        <v>36407280</v>
      </c>
      <c r="AJ841">
        <v>868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ROW(Source!A938)</f>
        <v>938</v>
      </c>
      <c r="B842">
        <v>36407285</v>
      </c>
      <c r="C842">
        <v>36407279</v>
      </c>
      <c r="D842">
        <v>29174913</v>
      </c>
      <c r="E842">
        <v>1</v>
      </c>
      <c r="F842">
        <v>1</v>
      </c>
      <c r="G842">
        <v>1</v>
      </c>
      <c r="H842">
        <v>2</v>
      </c>
      <c r="I842" t="s">
        <v>531</v>
      </c>
      <c r="J842" t="s">
        <v>532</v>
      </c>
      <c r="K842" t="s">
        <v>533</v>
      </c>
      <c r="L842">
        <v>1368</v>
      </c>
      <c r="N842">
        <v>1011</v>
      </c>
      <c r="O842" t="s">
        <v>520</v>
      </c>
      <c r="P842" t="s">
        <v>520</v>
      </c>
      <c r="Q842">
        <v>1</v>
      </c>
      <c r="X842">
        <v>0.04</v>
      </c>
      <c r="Y842">
        <v>0</v>
      </c>
      <c r="Z842">
        <v>87.17</v>
      </c>
      <c r="AA842">
        <v>11.6</v>
      </c>
      <c r="AB842">
        <v>0</v>
      </c>
      <c r="AC842">
        <v>0</v>
      </c>
      <c r="AD842">
        <v>1</v>
      </c>
      <c r="AE842">
        <v>0</v>
      </c>
      <c r="AF842" t="s">
        <v>133</v>
      </c>
      <c r="AG842">
        <v>0.05</v>
      </c>
      <c r="AH842">
        <v>2</v>
      </c>
      <c r="AI842">
        <v>36407281</v>
      </c>
      <c r="AJ842">
        <v>869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ROW(Source!A938)</f>
        <v>938</v>
      </c>
      <c r="B843">
        <v>36407286</v>
      </c>
      <c r="C843">
        <v>36407279</v>
      </c>
      <c r="D843">
        <v>29114332</v>
      </c>
      <c r="E843">
        <v>1</v>
      </c>
      <c r="F843">
        <v>1</v>
      </c>
      <c r="G843">
        <v>1</v>
      </c>
      <c r="H843">
        <v>3</v>
      </c>
      <c r="I843" t="s">
        <v>556</v>
      </c>
      <c r="J843" t="s">
        <v>557</v>
      </c>
      <c r="K843" t="s">
        <v>558</v>
      </c>
      <c r="L843">
        <v>1348</v>
      </c>
      <c r="N843">
        <v>1009</v>
      </c>
      <c r="O843" t="s">
        <v>30</v>
      </c>
      <c r="P843" t="s">
        <v>30</v>
      </c>
      <c r="Q843">
        <v>1000</v>
      </c>
      <c r="X843">
        <v>7.1000000000000002E-4</v>
      </c>
      <c r="Y843">
        <v>11978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7.1000000000000002E-4</v>
      </c>
      <c r="AH843">
        <v>2</v>
      </c>
      <c r="AI843">
        <v>36407282</v>
      </c>
      <c r="AJ843">
        <v>870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ROW(Source!A938)</f>
        <v>938</v>
      </c>
      <c r="B844">
        <v>36407287</v>
      </c>
      <c r="C844">
        <v>36407279</v>
      </c>
      <c r="D844">
        <v>29131015</v>
      </c>
      <c r="E844">
        <v>1</v>
      </c>
      <c r="F844">
        <v>1</v>
      </c>
      <c r="G844">
        <v>1</v>
      </c>
      <c r="H844">
        <v>3</v>
      </c>
      <c r="I844" t="s">
        <v>561</v>
      </c>
      <c r="J844" t="s">
        <v>562</v>
      </c>
      <c r="K844" t="s">
        <v>563</v>
      </c>
      <c r="L844">
        <v>1301</v>
      </c>
      <c r="N844">
        <v>1003</v>
      </c>
      <c r="O844" t="s">
        <v>142</v>
      </c>
      <c r="P844" t="s">
        <v>142</v>
      </c>
      <c r="Q844">
        <v>1</v>
      </c>
      <c r="X844">
        <v>112</v>
      </c>
      <c r="Y844">
        <v>3.93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112</v>
      </c>
      <c r="AH844">
        <v>2</v>
      </c>
      <c r="AI844">
        <v>36407283</v>
      </c>
      <c r="AJ844">
        <v>871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ROW(Source!A939)</f>
        <v>939</v>
      </c>
      <c r="B845">
        <v>36407302</v>
      </c>
      <c r="C845">
        <v>36407288</v>
      </c>
      <c r="D845">
        <v>18407150</v>
      </c>
      <c r="E845">
        <v>1</v>
      </c>
      <c r="F845">
        <v>1</v>
      </c>
      <c r="G845">
        <v>1</v>
      </c>
      <c r="H845">
        <v>1</v>
      </c>
      <c r="I845" t="s">
        <v>529</v>
      </c>
      <c r="J845" t="s">
        <v>3</v>
      </c>
      <c r="K845" t="s">
        <v>530</v>
      </c>
      <c r="L845">
        <v>1369</v>
      </c>
      <c r="N845">
        <v>1013</v>
      </c>
      <c r="O845" t="s">
        <v>514</v>
      </c>
      <c r="P845" t="s">
        <v>514</v>
      </c>
      <c r="Q845">
        <v>1</v>
      </c>
      <c r="X845">
        <v>44.7</v>
      </c>
      <c r="Y845">
        <v>0</v>
      </c>
      <c r="Z845">
        <v>0</v>
      </c>
      <c r="AA845">
        <v>0</v>
      </c>
      <c r="AB845">
        <v>272.45</v>
      </c>
      <c r="AC845">
        <v>0</v>
      </c>
      <c r="AD845">
        <v>1</v>
      </c>
      <c r="AE845">
        <v>1</v>
      </c>
      <c r="AF845" t="s">
        <v>134</v>
      </c>
      <c r="AG845">
        <v>51.405000000000001</v>
      </c>
      <c r="AH845">
        <v>2</v>
      </c>
      <c r="AI845">
        <v>36407289</v>
      </c>
      <c r="AJ845">
        <v>872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ROW(Source!A939)</f>
        <v>939</v>
      </c>
      <c r="B846">
        <v>36407303</v>
      </c>
      <c r="C846">
        <v>36407288</v>
      </c>
      <c r="D846">
        <v>121548</v>
      </c>
      <c r="E846">
        <v>1</v>
      </c>
      <c r="F846">
        <v>1</v>
      </c>
      <c r="G846">
        <v>1</v>
      </c>
      <c r="H846">
        <v>1</v>
      </c>
      <c r="I846" t="s">
        <v>35</v>
      </c>
      <c r="J846" t="s">
        <v>3</v>
      </c>
      <c r="K846" t="s">
        <v>515</v>
      </c>
      <c r="L846">
        <v>608254</v>
      </c>
      <c r="N846">
        <v>1013</v>
      </c>
      <c r="O846" t="s">
        <v>516</v>
      </c>
      <c r="P846" t="s">
        <v>516</v>
      </c>
      <c r="Q846">
        <v>1</v>
      </c>
      <c r="X846">
        <v>0.14000000000000001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2</v>
      </c>
      <c r="AF846" t="s">
        <v>133</v>
      </c>
      <c r="AG846">
        <v>0.17500000000000002</v>
      </c>
      <c r="AH846">
        <v>2</v>
      </c>
      <c r="AI846">
        <v>36407290</v>
      </c>
      <c r="AJ846">
        <v>873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ROW(Source!A939)</f>
        <v>939</v>
      </c>
      <c r="B847">
        <v>36407304</v>
      </c>
      <c r="C847">
        <v>36407288</v>
      </c>
      <c r="D847">
        <v>29172479</v>
      </c>
      <c r="E847">
        <v>1</v>
      </c>
      <c r="F847">
        <v>1</v>
      </c>
      <c r="G847">
        <v>1</v>
      </c>
      <c r="H847">
        <v>2</v>
      </c>
      <c r="I847" t="s">
        <v>739</v>
      </c>
      <c r="J847" t="s">
        <v>740</v>
      </c>
      <c r="K847" t="s">
        <v>741</v>
      </c>
      <c r="L847">
        <v>1368</v>
      </c>
      <c r="N847">
        <v>1011</v>
      </c>
      <c r="O847" t="s">
        <v>520</v>
      </c>
      <c r="P847" t="s">
        <v>520</v>
      </c>
      <c r="Q847">
        <v>1</v>
      </c>
      <c r="X847">
        <v>0.14000000000000001</v>
      </c>
      <c r="Y847">
        <v>0</v>
      </c>
      <c r="Z847">
        <v>99.89</v>
      </c>
      <c r="AA847">
        <v>10.06</v>
      </c>
      <c r="AB847">
        <v>0</v>
      </c>
      <c r="AC847">
        <v>0</v>
      </c>
      <c r="AD847">
        <v>1</v>
      </c>
      <c r="AE847">
        <v>0</v>
      </c>
      <c r="AF847" t="s">
        <v>133</v>
      </c>
      <c r="AG847">
        <v>0.17500000000000002</v>
      </c>
      <c r="AH847">
        <v>2</v>
      </c>
      <c r="AI847">
        <v>36407291</v>
      </c>
      <c r="AJ847">
        <v>874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ROW(Source!A939)</f>
        <v>939</v>
      </c>
      <c r="B848">
        <v>36407305</v>
      </c>
      <c r="C848">
        <v>36407288</v>
      </c>
      <c r="D848">
        <v>29174591</v>
      </c>
      <c r="E848">
        <v>1</v>
      </c>
      <c r="F848">
        <v>1</v>
      </c>
      <c r="G848">
        <v>1</v>
      </c>
      <c r="H848">
        <v>2</v>
      </c>
      <c r="I848" t="s">
        <v>542</v>
      </c>
      <c r="J848" t="s">
        <v>543</v>
      </c>
      <c r="K848" t="s">
        <v>544</v>
      </c>
      <c r="L848">
        <v>1368</v>
      </c>
      <c r="N848">
        <v>1011</v>
      </c>
      <c r="O848" t="s">
        <v>520</v>
      </c>
      <c r="P848" t="s">
        <v>520</v>
      </c>
      <c r="Q848">
        <v>1</v>
      </c>
      <c r="X848">
        <v>0.45</v>
      </c>
      <c r="Y848">
        <v>0</v>
      </c>
      <c r="Z848">
        <v>0.95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133</v>
      </c>
      <c r="AG848">
        <v>0.5625</v>
      </c>
      <c r="AH848">
        <v>2</v>
      </c>
      <c r="AI848">
        <v>36407292</v>
      </c>
      <c r="AJ848">
        <v>875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ROW(Source!A939)</f>
        <v>939</v>
      </c>
      <c r="B849">
        <v>36407306</v>
      </c>
      <c r="C849">
        <v>36407288</v>
      </c>
      <c r="D849">
        <v>29174913</v>
      </c>
      <c r="E849">
        <v>1</v>
      </c>
      <c r="F849">
        <v>1</v>
      </c>
      <c r="G849">
        <v>1</v>
      </c>
      <c r="H849">
        <v>2</v>
      </c>
      <c r="I849" t="s">
        <v>531</v>
      </c>
      <c r="J849" t="s">
        <v>532</v>
      </c>
      <c r="K849" t="s">
        <v>533</v>
      </c>
      <c r="L849">
        <v>1368</v>
      </c>
      <c r="N849">
        <v>1011</v>
      </c>
      <c r="O849" t="s">
        <v>520</v>
      </c>
      <c r="P849" t="s">
        <v>520</v>
      </c>
      <c r="Q849">
        <v>1</v>
      </c>
      <c r="X849">
        <v>0.48</v>
      </c>
      <c r="Y849">
        <v>0</v>
      </c>
      <c r="Z849">
        <v>87.17</v>
      </c>
      <c r="AA849">
        <v>11.6</v>
      </c>
      <c r="AB849">
        <v>0</v>
      </c>
      <c r="AC849">
        <v>0</v>
      </c>
      <c r="AD849">
        <v>1</v>
      </c>
      <c r="AE849">
        <v>0</v>
      </c>
      <c r="AF849" t="s">
        <v>133</v>
      </c>
      <c r="AG849">
        <v>0.6</v>
      </c>
      <c r="AH849">
        <v>2</v>
      </c>
      <c r="AI849">
        <v>36407293</v>
      </c>
      <c r="AJ849">
        <v>876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ROW(Source!A939)</f>
        <v>939</v>
      </c>
      <c r="B850">
        <v>36407307</v>
      </c>
      <c r="C850">
        <v>36407288</v>
      </c>
      <c r="D850">
        <v>29114340</v>
      </c>
      <c r="E850">
        <v>1</v>
      </c>
      <c r="F850">
        <v>1</v>
      </c>
      <c r="G850">
        <v>1</v>
      </c>
      <c r="H850">
        <v>3</v>
      </c>
      <c r="I850" t="s">
        <v>742</v>
      </c>
      <c r="J850" t="s">
        <v>743</v>
      </c>
      <c r="K850" t="s">
        <v>744</v>
      </c>
      <c r="L850">
        <v>1348</v>
      </c>
      <c r="N850">
        <v>1009</v>
      </c>
      <c r="O850" t="s">
        <v>30</v>
      </c>
      <c r="P850" t="s">
        <v>30</v>
      </c>
      <c r="Q850">
        <v>1000</v>
      </c>
      <c r="X850">
        <v>1.6000000000000001E-3</v>
      </c>
      <c r="Y850">
        <v>8475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1.6000000000000001E-3</v>
      </c>
      <c r="AH850">
        <v>2</v>
      </c>
      <c r="AI850">
        <v>36407294</v>
      </c>
      <c r="AJ850">
        <v>877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ROW(Source!A939)</f>
        <v>939</v>
      </c>
      <c r="B851">
        <v>36407308</v>
      </c>
      <c r="C851">
        <v>36407288</v>
      </c>
      <c r="D851">
        <v>29109162</v>
      </c>
      <c r="E851">
        <v>1</v>
      </c>
      <c r="F851">
        <v>1</v>
      </c>
      <c r="G851">
        <v>1</v>
      </c>
      <c r="H851">
        <v>3</v>
      </c>
      <c r="I851" t="s">
        <v>564</v>
      </c>
      <c r="J851" t="s">
        <v>565</v>
      </c>
      <c r="K851" t="s">
        <v>566</v>
      </c>
      <c r="L851">
        <v>1327</v>
      </c>
      <c r="N851">
        <v>1005</v>
      </c>
      <c r="O851" t="s">
        <v>155</v>
      </c>
      <c r="P851" t="s">
        <v>155</v>
      </c>
      <c r="Q851">
        <v>1</v>
      </c>
      <c r="X851">
        <v>23</v>
      </c>
      <c r="Y851">
        <v>5.71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3</v>
      </c>
      <c r="AG851">
        <v>23</v>
      </c>
      <c r="AH851">
        <v>2</v>
      </c>
      <c r="AI851">
        <v>36407295</v>
      </c>
      <c r="AJ851">
        <v>878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ROW(Source!A939)</f>
        <v>939</v>
      </c>
      <c r="B852">
        <v>36407309</v>
      </c>
      <c r="C852">
        <v>36407288</v>
      </c>
      <c r="D852">
        <v>29107615</v>
      </c>
      <c r="E852">
        <v>1</v>
      </c>
      <c r="F852">
        <v>1</v>
      </c>
      <c r="G852">
        <v>1</v>
      </c>
      <c r="H852">
        <v>3</v>
      </c>
      <c r="I852" t="s">
        <v>745</v>
      </c>
      <c r="J852" t="s">
        <v>746</v>
      </c>
      <c r="K852" t="s">
        <v>747</v>
      </c>
      <c r="L852">
        <v>1348</v>
      </c>
      <c r="N852">
        <v>1009</v>
      </c>
      <c r="O852" t="s">
        <v>30</v>
      </c>
      <c r="P852" t="s">
        <v>30</v>
      </c>
      <c r="Q852">
        <v>1000</v>
      </c>
      <c r="X852">
        <v>3.3999999999999998E-3</v>
      </c>
      <c r="Y852">
        <v>19100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3.3999999999999998E-3</v>
      </c>
      <c r="AH852">
        <v>2</v>
      </c>
      <c r="AI852">
        <v>36407296</v>
      </c>
      <c r="AJ852">
        <v>879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ROW(Source!A939)</f>
        <v>939</v>
      </c>
      <c r="B853">
        <v>36407310</v>
      </c>
      <c r="C853">
        <v>36407288</v>
      </c>
      <c r="D853">
        <v>29115662</v>
      </c>
      <c r="E853">
        <v>1</v>
      </c>
      <c r="F853">
        <v>1</v>
      </c>
      <c r="G853">
        <v>1</v>
      </c>
      <c r="H853">
        <v>3</v>
      </c>
      <c r="I853" t="s">
        <v>748</v>
      </c>
      <c r="J853" t="s">
        <v>749</v>
      </c>
      <c r="K853" t="s">
        <v>750</v>
      </c>
      <c r="L853">
        <v>1339</v>
      </c>
      <c r="N853">
        <v>1007</v>
      </c>
      <c r="O853" t="s">
        <v>570</v>
      </c>
      <c r="P853" t="s">
        <v>570</v>
      </c>
      <c r="Q853">
        <v>1</v>
      </c>
      <c r="X853">
        <v>0.24</v>
      </c>
      <c r="Y853">
        <v>1045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3</v>
      </c>
      <c r="AG853">
        <v>0.24</v>
      </c>
      <c r="AH853">
        <v>2</v>
      </c>
      <c r="AI853">
        <v>36407297</v>
      </c>
      <c r="AJ853">
        <v>880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ROW(Source!A939)</f>
        <v>939</v>
      </c>
      <c r="B854">
        <v>36407311</v>
      </c>
      <c r="C854">
        <v>36407288</v>
      </c>
      <c r="D854">
        <v>29131086</v>
      </c>
      <c r="E854">
        <v>1</v>
      </c>
      <c r="F854">
        <v>1</v>
      </c>
      <c r="G854">
        <v>1</v>
      </c>
      <c r="H854">
        <v>3</v>
      </c>
      <c r="I854" t="s">
        <v>567</v>
      </c>
      <c r="J854" t="s">
        <v>568</v>
      </c>
      <c r="K854" t="s">
        <v>569</v>
      </c>
      <c r="L854">
        <v>1339</v>
      </c>
      <c r="N854">
        <v>1007</v>
      </c>
      <c r="O854" t="s">
        <v>570</v>
      </c>
      <c r="P854" t="s">
        <v>570</v>
      </c>
      <c r="Q854">
        <v>1</v>
      </c>
      <c r="X854">
        <v>1.18</v>
      </c>
      <c r="Y854">
        <v>1970.01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0</v>
      </c>
      <c r="AF854" t="s">
        <v>3</v>
      </c>
      <c r="AG854">
        <v>1.18</v>
      </c>
      <c r="AH854">
        <v>2</v>
      </c>
      <c r="AI854">
        <v>36407298</v>
      </c>
      <c r="AJ854">
        <v>881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ROW(Source!A939)</f>
        <v>939</v>
      </c>
      <c r="B855">
        <v>36407312</v>
      </c>
      <c r="C855">
        <v>36407288</v>
      </c>
      <c r="D855">
        <v>29145153</v>
      </c>
      <c r="E855">
        <v>1</v>
      </c>
      <c r="F855">
        <v>1</v>
      </c>
      <c r="G855">
        <v>1</v>
      </c>
      <c r="H855">
        <v>3</v>
      </c>
      <c r="I855" t="s">
        <v>751</v>
      </c>
      <c r="J855" t="s">
        <v>752</v>
      </c>
      <c r="K855" t="s">
        <v>753</v>
      </c>
      <c r="L855">
        <v>1339</v>
      </c>
      <c r="N855">
        <v>1007</v>
      </c>
      <c r="O855" t="s">
        <v>570</v>
      </c>
      <c r="P855" t="s">
        <v>570</v>
      </c>
      <c r="Q855">
        <v>1</v>
      </c>
      <c r="X855">
        <v>0.28000000000000003</v>
      </c>
      <c r="Y855">
        <v>426.15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0.28000000000000003</v>
      </c>
      <c r="AH855">
        <v>2</v>
      </c>
      <c r="AI855">
        <v>36407299</v>
      </c>
      <c r="AJ855">
        <v>882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ROW(Source!A939)</f>
        <v>939</v>
      </c>
      <c r="B856">
        <v>36407313</v>
      </c>
      <c r="C856">
        <v>36407288</v>
      </c>
      <c r="D856">
        <v>29148832</v>
      </c>
      <c r="E856">
        <v>1</v>
      </c>
      <c r="F856">
        <v>1</v>
      </c>
      <c r="G856">
        <v>1</v>
      </c>
      <c r="H856">
        <v>3</v>
      </c>
      <c r="I856" t="s">
        <v>754</v>
      </c>
      <c r="J856" t="s">
        <v>755</v>
      </c>
      <c r="K856" t="s">
        <v>756</v>
      </c>
      <c r="L856">
        <v>1356</v>
      </c>
      <c r="N856">
        <v>1010</v>
      </c>
      <c r="O856" t="s">
        <v>232</v>
      </c>
      <c r="P856" t="s">
        <v>232</v>
      </c>
      <c r="Q856">
        <v>1000</v>
      </c>
      <c r="X856">
        <v>0.51</v>
      </c>
      <c r="Y856">
        <v>1752.59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3</v>
      </c>
      <c r="AG856">
        <v>0.51</v>
      </c>
      <c r="AH856">
        <v>2</v>
      </c>
      <c r="AI856">
        <v>36407300</v>
      </c>
      <c r="AJ856">
        <v>883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ROW(Source!A939)</f>
        <v>939</v>
      </c>
      <c r="B857">
        <v>36407314</v>
      </c>
      <c r="C857">
        <v>36407288</v>
      </c>
      <c r="D857">
        <v>29150040</v>
      </c>
      <c r="E857">
        <v>1</v>
      </c>
      <c r="F857">
        <v>1</v>
      </c>
      <c r="G857">
        <v>1</v>
      </c>
      <c r="H857">
        <v>3</v>
      </c>
      <c r="I857" t="s">
        <v>757</v>
      </c>
      <c r="J857" t="s">
        <v>758</v>
      </c>
      <c r="K857" t="s">
        <v>759</v>
      </c>
      <c r="L857">
        <v>1339</v>
      </c>
      <c r="N857">
        <v>1007</v>
      </c>
      <c r="O857" t="s">
        <v>570</v>
      </c>
      <c r="P857" t="s">
        <v>570</v>
      </c>
      <c r="Q857">
        <v>1</v>
      </c>
      <c r="X857">
        <v>7.0000000000000007E-2</v>
      </c>
      <c r="Y857">
        <v>2.44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7.0000000000000007E-2</v>
      </c>
      <c r="AH857">
        <v>2</v>
      </c>
      <c r="AI857">
        <v>36407301</v>
      </c>
      <c r="AJ857">
        <v>884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ROW(Source!A940)</f>
        <v>940</v>
      </c>
      <c r="B858">
        <v>36407324</v>
      </c>
      <c r="C858">
        <v>36407315</v>
      </c>
      <c r="D858">
        <v>18407150</v>
      </c>
      <c r="E858">
        <v>1</v>
      </c>
      <c r="F858">
        <v>1</v>
      </c>
      <c r="G858">
        <v>1</v>
      </c>
      <c r="H858">
        <v>1</v>
      </c>
      <c r="I858" t="s">
        <v>529</v>
      </c>
      <c r="J858" t="s">
        <v>3</v>
      </c>
      <c r="K858" t="s">
        <v>530</v>
      </c>
      <c r="L858">
        <v>1369</v>
      </c>
      <c r="N858">
        <v>1013</v>
      </c>
      <c r="O858" t="s">
        <v>514</v>
      </c>
      <c r="P858" t="s">
        <v>514</v>
      </c>
      <c r="Q858">
        <v>1</v>
      </c>
      <c r="X858">
        <v>60.72</v>
      </c>
      <c r="Y858">
        <v>0</v>
      </c>
      <c r="Z858">
        <v>0</v>
      </c>
      <c r="AA858">
        <v>0</v>
      </c>
      <c r="AB858">
        <v>272.45</v>
      </c>
      <c r="AC858">
        <v>0</v>
      </c>
      <c r="AD858">
        <v>1</v>
      </c>
      <c r="AE858">
        <v>1</v>
      </c>
      <c r="AF858" t="s">
        <v>134</v>
      </c>
      <c r="AG858">
        <v>69.827999999999989</v>
      </c>
      <c r="AH858">
        <v>2</v>
      </c>
      <c r="AI858">
        <v>36407316</v>
      </c>
      <c r="AJ858">
        <v>885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ROW(Source!A940)</f>
        <v>940</v>
      </c>
      <c r="B859">
        <v>36407325</v>
      </c>
      <c r="C859">
        <v>36407315</v>
      </c>
      <c r="D859">
        <v>121548</v>
      </c>
      <c r="E859">
        <v>1</v>
      </c>
      <c r="F859">
        <v>1</v>
      </c>
      <c r="G859">
        <v>1</v>
      </c>
      <c r="H859">
        <v>1</v>
      </c>
      <c r="I859" t="s">
        <v>35</v>
      </c>
      <c r="J859" t="s">
        <v>3</v>
      </c>
      <c r="K859" t="s">
        <v>515</v>
      </c>
      <c r="L859">
        <v>608254</v>
      </c>
      <c r="N859">
        <v>1013</v>
      </c>
      <c r="O859" t="s">
        <v>516</v>
      </c>
      <c r="P859" t="s">
        <v>516</v>
      </c>
      <c r="Q859">
        <v>1</v>
      </c>
      <c r="X859">
        <v>0.57999999999999996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2</v>
      </c>
      <c r="AF859" t="s">
        <v>133</v>
      </c>
      <c r="AG859">
        <v>0.72499999999999998</v>
      </c>
      <c r="AH859">
        <v>2</v>
      </c>
      <c r="AI859">
        <v>36407317</v>
      </c>
      <c r="AJ859">
        <v>886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ROW(Source!A940)</f>
        <v>940</v>
      </c>
      <c r="B860">
        <v>36407326</v>
      </c>
      <c r="C860">
        <v>36407315</v>
      </c>
      <c r="D860">
        <v>29172556</v>
      </c>
      <c r="E860">
        <v>1</v>
      </c>
      <c r="F860">
        <v>1</v>
      </c>
      <c r="G860">
        <v>1</v>
      </c>
      <c r="H860">
        <v>2</v>
      </c>
      <c r="I860" t="s">
        <v>517</v>
      </c>
      <c r="J860" t="s">
        <v>518</v>
      </c>
      <c r="K860" t="s">
        <v>519</v>
      </c>
      <c r="L860">
        <v>1368</v>
      </c>
      <c r="N860">
        <v>1011</v>
      </c>
      <c r="O860" t="s">
        <v>520</v>
      </c>
      <c r="P860" t="s">
        <v>520</v>
      </c>
      <c r="Q860">
        <v>1</v>
      </c>
      <c r="X860">
        <v>0.57999999999999996</v>
      </c>
      <c r="Y860">
        <v>0</v>
      </c>
      <c r="Z860">
        <v>31.26</v>
      </c>
      <c r="AA860">
        <v>13.5</v>
      </c>
      <c r="AB860">
        <v>0</v>
      </c>
      <c r="AC860">
        <v>0</v>
      </c>
      <c r="AD860">
        <v>1</v>
      </c>
      <c r="AE860">
        <v>0</v>
      </c>
      <c r="AF860" t="s">
        <v>133</v>
      </c>
      <c r="AG860">
        <v>0.72499999999999998</v>
      </c>
      <c r="AH860">
        <v>2</v>
      </c>
      <c r="AI860">
        <v>36407318</v>
      </c>
      <c r="AJ860">
        <v>887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ROW(Source!A940)</f>
        <v>940</v>
      </c>
      <c r="B861">
        <v>36407327</v>
      </c>
      <c r="C861">
        <v>36407315</v>
      </c>
      <c r="D861">
        <v>29174591</v>
      </c>
      <c r="E861">
        <v>1</v>
      </c>
      <c r="F861">
        <v>1</v>
      </c>
      <c r="G861">
        <v>1</v>
      </c>
      <c r="H861">
        <v>2</v>
      </c>
      <c r="I861" t="s">
        <v>542</v>
      </c>
      <c r="J861" t="s">
        <v>543</v>
      </c>
      <c r="K861" t="s">
        <v>544</v>
      </c>
      <c r="L861">
        <v>1368</v>
      </c>
      <c r="N861">
        <v>1011</v>
      </c>
      <c r="O861" t="s">
        <v>520</v>
      </c>
      <c r="P861" t="s">
        <v>520</v>
      </c>
      <c r="Q861">
        <v>1</v>
      </c>
      <c r="X861">
        <v>0.82</v>
      </c>
      <c r="Y861">
        <v>0</v>
      </c>
      <c r="Z861">
        <v>0.95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133</v>
      </c>
      <c r="AG861">
        <v>1.0249999999999999</v>
      </c>
      <c r="AH861">
        <v>2</v>
      </c>
      <c r="AI861">
        <v>36407319</v>
      </c>
      <c r="AJ861">
        <v>888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ROW(Source!A940)</f>
        <v>940</v>
      </c>
      <c r="B862">
        <v>36407328</v>
      </c>
      <c r="C862">
        <v>36407315</v>
      </c>
      <c r="D862">
        <v>29174661</v>
      </c>
      <c r="E862">
        <v>1</v>
      </c>
      <c r="F862">
        <v>1</v>
      </c>
      <c r="G862">
        <v>1</v>
      </c>
      <c r="H862">
        <v>2</v>
      </c>
      <c r="I862" t="s">
        <v>571</v>
      </c>
      <c r="J862" t="s">
        <v>572</v>
      </c>
      <c r="K862" t="s">
        <v>573</v>
      </c>
      <c r="L862">
        <v>1368</v>
      </c>
      <c r="N862">
        <v>1011</v>
      </c>
      <c r="O862" t="s">
        <v>520</v>
      </c>
      <c r="P862" t="s">
        <v>520</v>
      </c>
      <c r="Q862">
        <v>1</v>
      </c>
      <c r="X862">
        <v>2.7</v>
      </c>
      <c r="Y862">
        <v>0</v>
      </c>
      <c r="Z862">
        <v>2.09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133</v>
      </c>
      <c r="AG862">
        <v>3.375</v>
      </c>
      <c r="AH862">
        <v>2</v>
      </c>
      <c r="AI862">
        <v>36407320</v>
      </c>
      <c r="AJ862">
        <v>889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ROW(Source!A940)</f>
        <v>940</v>
      </c>
      <c r="B863">
        <v>36407329</v>
      </c>
      <c r="C863">
        <v>36407315</v>
      </c>
      <c r="D863">
        <v>29174913</v>
      </c>
      <c r="E863">
        <v>1</v>
      </c>
      <c r="F863">
        <v>1</v>
      </c>
      <c r="G863">
        <v>1</v>
      </c>
      <c r="H863">
        <v>2</v>
      </c>
      <c r="I863" t="s">
        <v>531</v>
      </c>
      <c r="J863" t="s">
        <v>532</v>
      </c>
      <c r="K863" t="s">
        <v>533</v>
      </c>
      <c r="L863">
        <v>1368</v>
      </c>
      <c r="N863">
        <v>1011</v>
      </c>
      <c r="O863" t="s">
        <v>520</v>
      </c>
      <c r="P863" t="s">
        <v>520</v>
      </c>
      <c r="Q863">
        <v>1</v>
      </c>
      <c r="X863">
        <v>0.84</v>
      </c>
      <c r="Y863">
        <v>0</v>
      </c>
      <c r="Z863">
        <v>87.17</v>
      </c>
      <c r="AA863">
        <v>11.6</v>
      </c>
      <c r="AB863">
        <v>0</v>
      </c>
      <c r="AC863">
        <v>0</v>
      </c>
      <c r="AD863">
        <v>1</v>
      </c>
      <c r="AE863">
        <v>0</v>
      </c>
      <c r="AF863" t="s">
        <v>133</v>
      </c>
      <c r="AG863">
        <v>1.05</v>
      </c>
      <c r="AH863">
        <v>2</v>
      </c>
      <c r="AI863">
        <v>36407321</v>
      </c>
      <c r="AJ863">
        <v>890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ROW(Source!A940)</f>
        <v>940</v>
      </c>
      <c r="B864">
        <v>36407330</v>
      </c>
      <c r="C864">
        <v>36407315</v>
      </c>
      <c r="D864">
        <v>29114332</v>
      </c>
      <c r="E864">
        <v>1</v>
      </c>
      <c r="F864">
        <v>1</v>
      </c>
      <c r="G864">
        <v>1</v>
      </c>
      <c r="H864">
        <v>3</v>
      </c>
      <c r="I864" t="s">
        <v>556</v>
      </c>
      <c r="J864" t="s">
        <v>557</v>
      </c>
      <c r="K864" t="s">
        <v>558</v>
      </c>
      <c r="L864">
        <v>1348</v>
      </c>
      <c r="N864">
        <v>1009</v>
      </c>
      <c r="O864" t="s">
        <v>30</v>
      </c>
      <c r="P864" t="s">
        <v>30</v>
      </c>
      <c r="Q864">
        <v>1000</v>
      </c>
      <c r="X864">
        <v>1.23E-2</v>
      </c>
      <c r="Y864">
        <v>11978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1.23E-2</v>
      </c>
      <c r="AH864">
        <v>2</v>
      </c>
      <c r="AI864">
        <v>36407322</v>
      </c>
      <c r="AJ864">
        <v>891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ROW(Source!A940)</f>
        <v>940</v>
      </c>
      <c r="B865">
        <v>36407331</v>
      </c>
      <c r="C865">
        <v>36407315</v>
      </c>
      <c r="D865">
        <v>29130788</v>
      </c>
      <c r="E865">
        <v>1</v>
      </c>
      <c r="F865">
        <v>1</v>
      </c>
      <c r="G865">
        <v>1</v>
      </c>
      <c r="H865">
        <v>3</v>
      </c>
      <c r="I865" t="s">
        <v>574</v>
      </c>
      <c r="J865" t="s">
        <v>575</v>
      </c>
      <c r="K865" t="s">
        <v>576</v>
      </c>
      <c r="L865">
        <v>1339</v>
      </c>
      <c r="N865">
        <v>1007</v>
      </c>
      <c r="O865" t="s">
        <v>570</v>
      </c>
      <c r="P865" t="s">
        <v>570</v>
      </c>
      <c r="Q865">
        <v>1</v>
      </c>
      <c r="X865">
        <v>2.88</v>
      </c>
      <c r="Y865">
        <v>2156.0100000000002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2.88</v>
      </c>
      <c r="AH865">
        <v>2</v>
      </c>
      <c r="AI865">
        <v>36407323</v>
      </c>
      <c r="AJ865">
        <v>892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ROW(Source!A941)</f>
        <v>941</v>
      </c>
      <c r="B866">
        <v>36407340</v>
      </c>
      <c r="C866">
        <v>36407332</v>
      </c>
      <c r="D866">
        <v>18408291</v>
      </c>
      <c r="E866">
        <v>1</v>
      </c>
      <c r="F866">
        <v>1</v>
      </c>
      <c r="G866">
        <v>1</v>
      </c>
      <c r="H866">
        <v>1</v>
      </c>
      <c r="I866" t="s">
        <v>559</v>
      </c>
      <c r="J866" t="s">
        <v>3</v>
      </c>
      <c r="K866" t="s">
        <v>560</v>
      </c>
      <c r="L866">
        <v>1369</v>
      </c>
      <c r="N866">
        <v>1013</v>
      </c>
      <c r="O866" t="s">
        <v>514</v>
      </c>
      <c r="P866" t="s">
        <v>514</v>
      </c>
      <c r="Q866">
        <v>1</v>
      </c>
      <c r="X866">
        <v>31.26</v>
      </c>
      <c r="Y866">
        <v>0</v>
      </c>
      <c r="Z866">
        <v>0</v>
      </c>
      <c r="AA866">
        <v>0</v>
      </c>
      <c r="AB866">
        <v>8.17</v>
      </c>
      <c r="AC866">
        <v>0</v>
      </c>
      <c r="AD866">
        <v>1</v>
      </c>
      <c r="AE866">
        <v>1</v>
      </c>
      <c r="AF866" t="s">
        <v>134</v>
      </c>
      <c r="AG866">
        <v>35.948999999999998</v>
      </c>
      <c r="AH866">
        <v>2</v>
      </c>
      <c r="AI866">
        <v>36407333</v>
      </c>
      <c r="AJ866">
        <v>893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ROW(Source!A941)</f>
        <v>941</v>
      </c>
      <c r="B867">
        <v>36407341</v>
      </c>
      <c r="C867">
        <v>36407332</v>
      </c>
      <c r="D867">
        <v>121548</v>
      </c>
      <c r="E867">
        <v>1</v>
      </c>
      <c r="F867">
        <v>1</v>
      </c>
      <c r="G867">
        <v>1</v>
      </c>
      <c r="H867">
        <v>1</v>
      </c>
      <c r="I867" t="s">
        <v>35</v>
      </c>
      <c r="J867" t="s">
        <v>3</v>
      </c>
      <c r="K867" t="s">
        <v>515</v>
      </c>
      <c r="L867">
        <v>608254</v>
      </c>
      <c r="N867">
        <v>1013</v>
      </c>
      <c r="O867" t="s">
        <v>516</v>
      </c>
      <c r="P867" t="s">
        <v>516</v>
      </c>
      <c r="Q867">
        <v>1</v>
      </c>
      <c r="X867">
        <v>6.7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2</v>
      </c>
      <c r="AF867" t="s">
        <v>133</v>
      </c>
      <c r="AG867">
        <v>8.375</v>
      </c>
      <c r="AH867">
        <v>2</v>
      </c>
      <c r="AI867">
        <v>36407334</v>
      </c>
      <c r="AJ867">
        <v>894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ROW(Source!A941)</f>
        <v>941</v>
      </c>
      <c r="B868">
        <v>36407342</v>
      </c>
      <c r="C868">
        <v>36407332</v>
      </c>
      <c r="D868">
        <v>29172710</v>
      </c>
      <c r="E868">
        <v>1</v>
      </c>
      <c r="F868">
        <v>1</v>
      </c>
      <c r="G868">
        <v>1</v>
      </c>
      <c r="H868">
        <v>2</v>
      </c>
      <c r="I868" t="s">
        <v>523</v>
      </c>
      <c r="J868" t="s">
        <v>524</v>
      </c>
      <c r="K868" t="s">
        <v>525</v>
      </c>
      <c r="L868">
        <v>1368</v>
      </c>
      <c r="N868">
        <v>1011</v>
      </c>
      <c r="O868" t="s">
        <v>520</v>
      </c>
      <c r="P868" t="s">
        <v>520</v>
      </c>
      <c r="Q868">
        <v>1</v>
      </c>
      <c r="X868">
        <v>6.7</v>
      </c>
      <c r="Y868">
        <v>0</v>
      </c>
      <c r="Z868">
        <v>46.56</v>
      </c>
      <c r="AA868">
        <v>10.06</v>
      </c>
      <c r="AB868">
        <v>0</v>
      </c>
      <c r="AC868">
        <v>0</v>
      </c>
      <c r="AD868">
        <v>1</v>
      </c>
      <c r="AE868">
        <v>0</v>
      </c>
      <c r="AF868" t="s">
        <v>133</v>
      </c>
      <c r="AG868">
        <v>8.375</v>
      </c>
      <c r="AH868">
        <v>2</v>
      </c>
      <c r="AI868">
        <v>36407335</v>
      </c>
      <c r="AJ868">
        <v>895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ROW(Source!A941)</f>
        <v>941</v>
      </c>
      <c r="B869">
        <v>36407343</v>
      </c>
      <c r="C869">
        <v>36407332</v>
      </c>
      <c r="D869">
        <v>29173472</v>
      </c>
      <c r="E869">
        <v>1</v>
      </c>
      <c r="F869">
        <v>1</v>
      </c>
      <c r="G869">
        <v>1</v>
      </c>
      <c r="H869">
        <v>2</v>
      </c>
      <c r="I869" t="s">
        <v>577</v>
      </c>
      <c r="J869" t="s">
        <v>578</v>
      </c>
      <c r="K869" t="s">
        <v>579</v>
      </c>
      <c r="L869">
        <v>1368</v>
      </c>
      <c r="N869">
        <v>1011</v>
      </c>
      <c r="O869" t="s">
        <v>520</v>
      </c>
      <c r="P869" t="s">
        <v>520</v>
      </c>
      <c r="Q869">
        <v>1</v>
      </c>
      <c r="X869">
        <v>11</v>
      </c>
      <c r="Y869">
        <v>0</v>
      </c>
      <c r="Z869">
        <v>3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133</v>
      </c>
      <c r="AG869">
        <v>13.75</v>
      </c>
      <c r="AH869">
        <v>2</v>
      </c>
      <c r="AI869">
        <v>36407336</v>
      </c>
      <c r="AJ869">
        <v>896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ROW(Source!A941)</f>
        <v>941</v>
      </c>
      <c r="B870">
        <v>36407344</v>
      </c>
      <c r="C870">
        <v>36407332</v>
      </c>
      <c r="D870">
        <v>29174913</v>
      </c>
      <c r="E870">
        <v>1</v>
      </c>
      <c r="F870">
        <v>1</v>
      </c>
      <c r="G870">
        <v>1</v>
      </c>
      <c r="H870">
        <v>2</v>
      </c>
      <c r="I870" t="s">
        <v>531</v>
      </c>
      <c r="J870" t="s">
        <v>532</v>
      </c>
      <c r="K870" t="s">
        <v>533</v>
      </c>
      <c r="L870">
        <v>1368</v>
      </c>
      <c r="N870">
        <v>1011</v>
      </c>
      <c r="O870" t="s">
        <v>520</v>
      </c>
      <c r="P870" t="s">
        <v>520</v>
      </c>
      <c r="Q870">
        <v>1</v>
      </c>
      <c r="X870">
        <v>0.35</v>
      </c>
      <c r="Y870">
        <v>0</v>
      </c>
      <c r="Z870">
        <v>87.17</v>
      </c>
      <c r="AA870">
        <v>11.6</v>
      </c>
      <c r="AB870">
        <v>0</v>
      </c>
      <c r="AC870">
        <v>0</v>
      </c>
      <c r="AD870">
        <v>1</v>
      </c>
      <c r="AE870">
        <v>0</v>
      </c>
      <c r="AF870" t="s">
        <v>133</v>
      </c>
      <c r="AG870">
        <v>0.4375</v>
      </c>
      <c r="AH870">
        <v>2</v>
      </c>
      <c r="AI870">
        <v>36407337</v>
      </c>
      <c r="AJ870">
        <v>897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ROW(Source!A941)</f>
        <v>941</v>
      </c>
      <c r="B871">
        <v>36407345</v>
      </c>
      <c r="C871">
        <v>36407332</v>
      </c>
      <c r="D871">
        <v>29114687</v>
      </c>
      <c r="E871">
        <v>1</v>
      </c>
      <c r="F871">
        <v>1</v>
      </c>
      <c r="G871">
        <v>1</v>
      </c>
      <c r="H871">
        <v>3</v>
      </c>
      <c r="I871" t="s">
        <v>580</v>
      </c>
      <c r="J871" t="s">
        <v>581</v>
      </c>
      <c r="K871" t="s">
        <v>582</v>
      </c>
      <c r="L871">
        <v>1348</v>
      </c>
      <c r="N871">
        <v>1009</v>
      </c>
      <c r="O871" t="s">
        <v>30</v>
      </c>
      <c r="P871" t="s">
        <v>30</v>
      </c>
      <c r="Q871">
        <v>1000</v>
      </c>
      <c r="X871">
        <v>1.8E-3</v>
      </c>
      <c r="Y871">
        <v>16974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3</v>
      </c>
      <c r="AG871">
        <v>1.8E-3</v>
      </c>
      <c r="AH871">
        <v>2</v>
      </c>
      <c r="AI871">
        <v>36407338</v>
      </c>
      <c r="AJ871">
        <v>898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ROW(Source!A941)</f>
        <v>941</v>
      </c>
      <c r="B872">
        <v>36407346</v>
      </c>
      <c r="C872">
        <v>36407332</v>
      </c>
      <c r="D872">
        <v>29115292</v>
      </c>
      <c r="E872">
        <v>1</v>
      </c>
      <c r="F872">
        <v>1</v>
      </c>
      <c r="G872">
        <v>1</v>
      </c>
      <c r="H872">
        <v>3</v>
      </c>
      <c r="I872" t="s">
        <v>583</v>
      </c>
      <c r="J872" t="s">
        <v>584</v>
      </c>
      <c r="K872" t="s">
        <v>585</v>
      </c>
      <c r="L872">
        <v>1339</v>
      </c>
      <c r="N872">
        <v>1007</v>
      </c>
      <c r="O872" t="s">
        <v>570</v>
      </c>
      <c r="P872" t="s">
        <v>570</v>
      </c>
      <c r="Q872">
        <v>1</v>
      </c>
      <c r="X872">
        <v>1.24</v>
      </c>
      <c r="Y872">
        <v>4478.33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1.24</v>
      </c>
      <c r="AH872">
        <v>2</v>
      </c>
      <c r="AI872">
        <v>36407339</v>
      </c>
      <c r="AJ872">
        <v>899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ROW(Source!A942)</f>
        <v>942</v>
      </c>
      <c r="B873">
        <v>36407356</v>
      </c>
      <c r="C873">
        <v>36407347</v>
      </c>
      <c r="D873">
        <v>18410542</v>
      </c>
      <c r="E873">
        <v>1</v>
      </c>
      <c r="F873">
        <v>1</v>
      </c>
      <c r="G873">
        <v>1</v>
      </c>
      <c r="H873">
        <v>1</v>
      </c>
      <c r="I873" t="s">
        <v>760</v>
      </c>
      <c r="J873" t="s">
        <v>3</v>
      </c>
      <c r="K873" t="s">
        <v>761</v>
      </c>
      <c r="L873">
        <v>1369</v>
      </c>
      <c r="N873">
        <v>1013</v>
      </c>
      <c r="O873" t="s">
        <v>514</v>
      </c>
      <c r="P873" t="s">
        <v>514</v>
      </c>
      <c r="Q873">
        <v>1</v>
      </c>
      <c r="X873">
        <v>31.41</v>
      </c>
      <c r="Y873">
        <v>0</v>
      </c>
      <c r="Z873">
        <v>0</v>
      </c>
      <c r="AA873">
        <v>0</v>
      </c>
      <c r="AB873">
        <v>8.31</v>
      </c>
      <c r="AC873">
        <v>0</v>
      </c>
      <c r="AD873">
        <v>1</v>
      </c>
      <c r="AE873">
        <v>1</v>
      </c>
      <c r="AF873" t="s">
        <v>134</v>
      </c>
      <c r="AG873">
        <v>36.121499999999997</v>
      </c>
      <c r="AH873">
        <v>2</v>
      </c>
      <c r="AI873">
        <v>36407349</v>
      </c>
      <c r="AJ873">
        <v>900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ROW(Source!A942)</f>
        <v>942</v>
      </c>
      <c r="B874">
        <v>36407357</v>
      </c>
      <c r="C874">
        <v>36407347</v>
      </c>
      <c r="D874">
        <v>121548</v>
      </c>
      <c r="E874">
        <v>1</v>
      </c>
      <c r="F874">
        <v>1</v>
      </c>
      <c r="G874">
        <v>1</v>
      </c>
      <c r="H874">
        <v>1</v>
      </c>
      <c r="I874" t="s">
        <v>35</v>
      </c>
      <c r="J874" t="s">
        <v>3</v>
      </c>
      <c r="K874" t="s">
        <v>515</v>
      </c>
      <c r="L874">
        <v>608254</v>
      </c>
      <c r="N874">
        <v>1013</v>
      </c>
      <c r="O874" t="s">
        <v>516</v>
      </c>
      <c r="P874" t="s">
        <v>516</v>
      </c>
      <c r="Q874">
        <v>1</v>
      </c>
      <c r="X874">
        <v>0.34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2</v>
      </c>
      <c r="AF874" t="s">
        <v>133</v>
      </c>
      <c r="AG874">
        <v>0.42500000000000004</v>
      </c>
      <c r="AH874">
        <v>2</v>
      </c>
      <c r="AI874">
        <v>36407350</v>
      </c>
      <c r="AJ874">
        <v>901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ROW(Source!A942)</f>
        <v>942</v>
      </c>
      <c r="B875">
        <v>36407358</v>
      </c>
      <c r="C875">
        <v>36407347</v>
      </c>
      <c r="D875">
        <v>29172556</v>
      </c>
      <c r="E875">
        <v>1</v>
      </c>
      <c r="F875">
        <v>1</v>
      </c>
      <c r="G875">
        <v>1</v>
      </c>
      <c r="H875">
        <v>2</v>
      </c>
      <c r="I875" t="s">
        <v>517</v>
      </c>
      <c r="J875" t="s">
        <v>518</v>
      </c>
      <c r="K875" t="s">
        <v>519</v>
      </c>
      <c r="L875">
        <v>1368</v>
      </c>
      <c r="N875">
        <v>1011</v>
      </c>
      <c r="O875" t="s">
        <v>520</v>
      </c>
      <c r="P875" t="s">
        <v>520</v>
      </c>
      <c r="Q875">
        <v>1</v>
      </c>
      <c r="X875">
        <v>0.34</v>
      </c>
      <c r="Y875">
        <v>0</v>
      </c>
      <c r="Z875">
        <v>31.26</v>
      </c>
      <c r="AA875">
        <v>13.5</v>
      </c>
      <c r="AB875">
        <v>0</v>
      </c>
      <c r="AC875">
        <v>0</v>
      </c>
      <c r="AD875">
        <v>1</v>
      </c>
      <c r="AE875">
        <v>0</v>
      </c>
      <c r="AF875" t="s">
        <v>133</v>
      </c>
      <c r="AG875">
        <v>0.42500000000000004</v>
      </c>
      <c r="AH875">
        <v>2</v>
      </c>
      <c r="AI875">
        <v>36407351</v>
      </c>
      <c r="AJ875">
        <v>902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ROW(Source!A942)</f>
        <v>942</v>
      </c>
      <c r="B876">
        <v>36407359</v>
      </c>
      <c r="C876">
        <v>36407347</v>
      </c>
      <c r="D876">
        <v>29174663</v>
      </c>
      <c r="E876">
        <v>1</v>
      </c>
      <c r="F876">
        <v>1</v>
      </c>
      <c r="G876">
        <v>1</v>
      </c>
      <c r="H876">
        <v>2</v>
      </c>
      <c r="I876" t="s">
        <v>762</v>
      </c>
      <c r="J876" t="s">
        <v>763</v>
      </c>
      <c r="K876" t="s">
        <v>764</v>
      </c>
      <c r="L876">
        <v>1368</v>
      </c>
      <c r="N876">
        <v>1011</v>
      </c>
      <c r="O876" t="s">
        <v>520</v>
      </c>
      <c r="P876" t="s">
        <v>520</v>
      </c>
      <c r="Q876">
        <v>1</v>
      </c>
      <c r="X876">
        <v>5.3</v>
      </c>
      <c r="Y876">
        <v>0</v>
      </c>
      <c r="Z876">
        <v>3.4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133</v>
      </c>
      <c r="AG876">
        <v>6.625</v>
      </c>
      <c r="AH876">
        <v>2</v>
      </c>
      <c r="AI876">
        <v>36407352</v>
      </c>
      <c r="AJ876">
        <v>903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ROW(Source!A942)</f>
        <v>942</v>
      </c>
      <c r="B877">
        <v>36407360</v>
      </c>
      <c r="C877">
        <v>36407347</v>
      </c>
      <c r="D877">
        <v>29174913</v>
      </c>
      <c r="E877">
        <v>1</v>
      </c>
      <c r="F877">
        <v>1</v>
      </c>
      <c r="G877">
        <v>1</v>
      </c>
      <c r="H877">
        <v>2</v>
      </c>
      <c r="I877" t="s">
        <v>531</v>
      </c>
      <c r="J877" t="s">
        <v>532</v>
      </c>
      <c r="K877" t="s">
        <v>533</v>
      </c>
      <c r="L877">
        <v>1368</v>
      </c>
      <c r="N877">
        <v>1011</v>
      </c>
      <c r="O877" t="s">
        <v>520</v>
      </c>
      <c r="P877" t="s">
        <v>520</v>
      </c>
      <c r="Q877">
        <v>1</v>
      </c>
      <c r="X877">
        <v>0.48</v>
      </c>
      <c r="Y877">
        <v>0</v>
      </c>
      <c r="Z877">
        <v>87.17</v>
      </c>
      <c r="AA877">
        <v>11.6</v>
      </c>
      <c r="AB877">
        <v>0</v>
      </c>
      <c r="AC877">
        <v>0</v>
      </c>
      <c r="AD877">
        <v>1</v>
      </c>
      <c r="AE877">
        <v>0</v>
      </c>
      <c r="AF877" t="s">
        <v>133</v>
      </c>
      <c r="AG877">
        <v>0.6</v>
      </c>
      <c r="AH877">
        <v>2</v>
      </c>
      <c r="AI877">
        <v>36407353</v>
      </c>
      <c r="AJ877">
        <v>904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ROW(Source!A942)</f>
        <v>942</v>
      </c>
      <c r="B878">
        <v>36407361</v>
      </c>
      <c r="C878">
        <v>36407347</v>
      </c>
      <c r="D878">
        <v>29110876</v>
      </c>
      <c r="E878">
        <v>1</v>
      </c>
      <c r="F878">
        <v>1</v>
      </c>
      <c r="G878">
        <v>1</v>
      </c>
      <c r="H878">
        <v>3</v>
      </c>
      <c r="I878" t="s">
        <v>293</v>
      </c>
      <c r="J878" t="s">
        <v>295</v>
      </c>
      <c r="K878" t="s">
        <v>294</v>
      </c>
      <c r="L878">
        <v>1327</v>
      </c>
      <c r="N878">
        <v>1005</v>
      </c>
      <c r="O878" t="s">
        <v>155</v>
      </c>
      <c r="P878" t="s">
        <v>155</v>
      </c>
      <c r="Q878">
        <v>1</v>
      </c>
      <c r="X878">
        <v>102</v>
      </c>
      <c r="Y878">
        <v>67.8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102</v>
      </c>
      <c r="AH878">
        <v>2</v>
      </c>
      <c r="AI878">
        <v>36407354</v>
      </c>
      <c r="AJ878">
        <v>905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ROW(Source!A942)</f>
        <v>942</v>
      </c>
      <c r="B879">
        <v>36407362</v>
      </c>
      <c r="C879">
        <v>36407347</v>
      </c>
      <c r="D879">
        <v>29110762</v>
      </c>
      <c r="E879">
        <v>1</v>
      </c>
      <c r="F879">
        <v>1</v>
      </c>
      <c r="G879">
        <v>1</v>
      </c>
      <c r="H879">
        <v>3</v>
      </c>
      <c r="I879" t="s">
        <v>593</v>
      </c>
      <c r="J879" t="s">
        <v>765</v>
      </c>
      <c r="K879" t="s">
        <v>595</v>
      </c>
      <c r="L879">
        <v>1308</v>
      </c>
      <c r="N879">
        <v>1003</v>
      </c>
      <c r="O879" t="s">
        <v>65</v>
      </c>
      <c r="P879" t="s">
        <v>65</v>
      </c>
      <c r="Q879">
        <v>100</v>
      </c>
      <c r="X879">
        <v>0.68</v>
      </c>
      <c r="Y879">
        <v>99.4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0.68</v>
      </c>
      <c r="AH879">
        <v>2</v>
      </c>
      <c r="AI879">
        <v>36407355</v>
      </c>
      <c r="AJ879">
        <v>906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ROW(Source!A945)</f>
        <v>945</v>
      </c>
      <c r="B880">
        <v>36407378</v>
      </c>
      <c r="C880">
        <v>36407365</v>
      </c>
      <c r="D880">
        <v>18413230</v>
      </c>
      <c r="E880">
        <v>1</v>
      </c>
      <c r="F880">
        <v>1</v>
      </c>
      <c r="G880">
        <v>1</v>
      </c>
      <c r="H880">
        <v>1</v>
      </c>
      <c r="I880" t="s">
        <v>540</v>
      </c>
      <c r="J880" t="s">
        <v>3</v>
      </c>
      <c r="K880" t="s">
        <v>541</v>
      </c>
      <c r="L880">
        <v>1369</v>
      </c>
      <c r="N880">
        <v>1013</v>
      </c>
      <c r="O880" t="s">
        <v>514</v>
      </c>
      <c r="P880" t="s">
        <v>514</v>
      </c>
      <c r="Q880">
        <v>1</v>
      </c>
      <c r="X880">
        <v>6.66</v>
      </c>
      <c r="Y880">
        <v>0</v>
      </c>
      <c r="Z880">
        <v>0</v>
      </c>
      <c r="AA880">
        <v>0</v>
      </c>
      <c r="AB880">
        <v>9.18</v>
      </c>
      <c r="AC880">
        <v>0</v>
      </c>
      <c r="AD880">
        <v>1</v>
      </c>
      <c r="AE880">
        <v>1</v>
      </c>
      <c r="AF880" t="s">
        <v>134</v>
      </c>
      <c r="AG880">
        <v>7.6589999999999998</v>
      </c>
      <c r="AH880">
        <v>2</v>
      </c>
      <c r="AI880">
        <v>36407366</v>
      </c>
      <c r="AJ880">
        <v>908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ROW(Source!A945)</f>
        <v>945</v>
      </c>
      <c r="B881">
        <v>36407379</v>
      </c>
      <c r="C881">
        <v>36407365</v>
      </c>
      <c r="D881">
        <v>29173472</v>
      </c>
      <c r="E881">
        <v>1</v>
      </c>
      <c r="F881">
        <v>1</v>
      </c>
      <c r="G881">
        <v>1</v>
      </c>
      <c r="H881">
        <v>2</v>
      </c>
      <c r="I881" t="s">
        <v>577</v>
      </c>
      <c r="J881" t="s">
        <v>578</v>
      </c>
      <c r="K881" t="s">
        <v>579</v>
      </c>
      <c r="L881">
        <v>1368</v>
      </c>
      <c r="N881">
        <v>1011</v>
      </c>
      <c r="O881" t="s">
        <v>520</v>
      </c>
      <c r="P881" t="s">
        <v>520</v>
      </c>
      <c r="Q881">
        <v>1</v>
      </c>
      <c r="X881">
        <v>2.0099999999999998</v>
      </c>
      <c r="Y881">
        <v>0</v>
      </c>
      <c r="Z881">
        <v>3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133</v>
      </c>
      <c r="AG881">
        <v>2.5124999999999997</v>
      </c>
      <c r="AH881">
        <v>2</v>
      </c>
      <c r="AI881">
        <v>36407367</v>
      </c>
      <c r="AJ881">
        <v>909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ROW(Source!A945)</f>
        <v>945</v>
      </c>
      <c r="B882">
        <v>36407380</v>
      </c>
      <c r="C882">
        <v>36407365</v>
      </c>
      <c r="D882">
        <v>29174500</v>
      </c>
      <c r="E882">
        <v>1</v>
      </c>
      <c r="F882">
        <v>1</v>
      </c>
      <c r="G882">
        <v>1</v>
      </c>
      <c r="H882">
        <v>2</v>
      </c>
      <c r="I882" t="s">
        <v>599</v>
      </c>
      <c r="J882" t="s">
        <v>600</v>
      </c>
      <c r="K882" t="s">
        <v>601</v>
      </c>
      <c r="L882">
        <v>1368</v>
      </c>
      <c r="N882">
        <v>1011</v>
      </c>
      <c r="O882" t="s">
        <v>520</v>
      </c>
      <c r="P882" t="s">
        <v>520</v>
      </c>
      <c r="Q882">
        <v>1</v>
      </c>
      <c r="X882">
        <v>1.33</v>
      </c>
      <c r="Y882">
        <v>0</v>
      </c>
      <c r="Z882">
        <v>1.95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133</v>
      </c>
      <c r="AG882">
        <v>1.6625000000000001</v>
      </c>
      <c r="AH882">
        <v>2</v>
      </c>
      <c r="AI882">
        <v>36407368</v>
      </c>
      <c r="AJ882">
        <v>910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ROW(Source!A945)</f>
        <v>945</v>
      </c>
      <c r="B883">
        <v>36407381</v>
      </c>
      <c r="C883">
        <v>36407365</v>
      </c>
      <c r="D883">
        <v>29174913</v>
      </c>
      <c r="E883">
        <v>1</v>
      </c>
      <c r="F883">
        <v>1</v>
      </c>
      <c r="G883">
        <v>1</v>
      </c>
      <c r="H883">
        <v>2</v>
      </c>
      <c r="I883" t="s">
        <v>531</v>
      </c>
      <c r="J883" t="s">
        <v>532</v>
      </c>
      <c r="K883" t="s">
        <v>533</v>
      </c>
      <c r="L883">
        <v>1368</v>
      </c>
      <c r="N883">
        <v>1011</v>
      </c>
      <c r="O883" t="s">
        <v>520</v>
      </c>
      <c r="P883" t="s">
        <v>520</v>
      </c>
      <c r="Q883">
        <v>1</v>
      </c>
      <c r="X883">
        <v>0.03</v>
      </c>
      <c r="Y883">
        <v>0</v>
      </c>
      <c r="Z883">
        <v>87.17</v>
      </c>
      <c r="AA883">
        <v>11.6</v>
      </c>
      <c r="AB883">
        <v>0</v>
      </c>
      <c r="AC883">
        <v>0</v>
      </c>
      <c r="AD883">
        <v>1</v>
      </c>
      <c r="AE883">
        <v>0</v>
      </c>
      <c r="AF883" t="s">
        <v>133</v>
      </c>
      <c r="AG883">
        <v>3.7499999999999999E-2</v>
      </c>
      <c r="AH883">
        <v>2</v>
      </c>
      <c r="AI883">
        <v>36407369</v>
      </c>
      <c r="AJ883">
        <v>911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ROW(Source!A945)</f>
        <v>945</v>
      </c>
      <c r="B884">
        <v>36407382</v>
      </c>
      <c r="C884">
        <v>36407365</v>
      </c>
      <c r="D884">
        <v>29114471</v>
      </c>
      <c r="E884">
        <v>1</v>
      </c>
      <c r="F884">
        <v>1</v>
      </c>
      <c r="G884">
        <v>1</v>
      </c>
      <c r="H884">
        <v>3</v>
      </c>
      <c r="I884" t="s">
        <v>602</v>
      </c>
      <c r="J884" t="s">
        <v>603</v>
      </c>
      <c r="K884" t="s">
        <v>604</v>
      </c>
      <c r="L884">
        <v>1358</v>
      </c>
      <c r="N884">
        <v>1010</v>
      </c>
      <c r="O884" t="s">
        <v>605</v>
      </c>
      <c r="P884" t="s">
        <v>605</v>
      </c>
      <c r="Q884">
        <v>10</v>
      </c>
      <c r="X884">
        <v>26.3</v>
      </c>
      <c r="Y884">
        <v>1.6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26.3</v>
      </c>
      <c r="AH884">
        <v>2</v>
      </c>
      <c r="AI884">
        <v>36407370</v>
      </c>
      <c r="AJ884">
        <v>912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ROW(Source!A945)</f>
        <v>945</v>
      </c>
      <c r="B885">
        <v>36407383</v>
      </c>
      <c r="C885">
        <v>36407365</v>
      </c>
      <c r="D885">
        <v>29114305</v>
      </c>
      <c r="E885">
        <v>1</v>
      </c>
      <c r="F885">
        <v>1</v>
      </c>
      <c r="G885">
        <v>1</v>
      </c>
      <c r="H885">
        <v>3</v>
      </c>
      <c r="I885" t="s">
        <v>606</v>
      </c>
      <c r="J885" t="s">
        <v>607</v>
      </c>
      <c r="K885" t="s">
        <v>608</v>
      </c>
      <c r="L885">
        <v>1354</v>
      </c>
      <c r="N885">
        <v>1010</v>
      </c>
      <c r="O885" t="s">
        <v>237</v>
      </c>
      <c r="P885" t="s">
        <v>237</v>
      </c>
      <c r="Q885">
        <v>1</v>
      </c>
      <c r="X885">
        <v>263</v>
      </c>
      <c r="Y885">
        <v>0.12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263</v>
      </c>
      <c r="AH885">
        <v>2</v>
      </c>
      <c r="AI885">
        <v>36407371</v>
      </c>
      <c r="AJ885">
        <v>913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ROW(Source!A945)</f>
        <v>945</v>
      </c>
      <c r="B886">
        <v>36407384</v>
      </c>
      <c r="C886">
        <v>36407365</v>
      </c>
      <c r="D886">
        <v>29111012</v>
      </c>
      <c r="E886">
        <v>1</v>
      </c>
      <c r="F886">
        <v>1</v>
      </c>
      <c r="G886">
        <v>1</v>
      </c>
      <c r="H886">
        <v>3</v>
      </c>
      <c r="I886" t="s">
        <v>609</v>
      </c>
      <c r="J886" t="s">
        <v>610</v>
      </c>
      <c r="K886" t="s">
        <v>611</v>
      </c>
      <c r="L886">
        <v>1354</v>
      </c>
      <c r="N886">
        <v>1010</v>
      </c>
      <c r="O886" t="s">
        <v>237</v>
      </c>
      <c r="P886" t="s">
        <v>237</v>
      </c>
      <c r="Q886">
        <v>1</v>
      </c>
      <c r="X886">
        <v>7</v>
      </c>
      <c r="Y886">
        <v>1.29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7</v>
      </c>
      <c r="AH886">
        <v>2</v>
      </c>
      <c r="AI886">
        <v>36407372</v>
      </c>
      <c r="AJ886">
        <v>914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ROW(Source!A945)</f>
        <v>945</v>
      </c>
      <c r="B887">
        <v>36407385</v>
      </c>
      <c r="C887">
        <v>36407365</v>
      </c>
      <c r="D887">
        <v>29111013</v>
      </c>
      <c r="E887">
        <v>1</v>
      </c>
      <c r="F887">
        <v>1</v>
      </c>
      <c r="G887">
        <v>1</v>
      </c>
      <c r="H887">
        <v>3</v>
      </c>
      <c r="I887" t="s">
        <v>612</v>
      </c>
      <c r="J887" t="s">
        <v>613</v>
      </c>
      <c r="K887" t="s">
        <v>614</v>
      </c>
      <c r="L887">
        <v>1354</v>
      </c>
      <c r="N887">
        <v>1010</v>
      </c>
      <c r="O887" t="s">
        <v>237</v>
      </c>
      <c r="P887" t="s">
        <v>237</v>
      </c>
      <c r="Q887">
        <v>1</v>
      </c>
      <c r="X887">
        <v>7</v>
      </c>
      <c r="Y887">
        <v>1.29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 t="s">
        <v>3</v>
      </c>
      <c r="AG887">
        <v>7</v>
      </c>
      <c r="AH887">
        <v>2</v>
      </c>
      <c r="AI887">
        <v>36407373</v>
      </c>
      <c r="AJ887">
        <v>915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ROW(Source!A945)</f>
        <v>945</v>
      </c>
      <c r="B888">
        <v>36407386</v>
      </c>
      <c r="C888">
        <v>36407365</v>
      </c>
      <c r="D888">
        <v>29111016</v>
      </c>
      <c r="E888">
        <v>1</v>
      </c>
      <c r="F888">
        <v>1</v>
      </c>
      <c r="G888">
        <v>1</v>
      </c>
      <c r="H888">
        <v>3</v>
      </c>
      <c r="I888" t="s">
        <v>615</v>
      </c>
      <c r="J888" t="s">
        <v>616</v>
      </c>
      <c r="K888" t="s">
        <v>617</v>
      </c>
      <c r="L888">
        <v>1354</v>
      </c>
      <c r="N888">
        <v>1010</v>
      </c>
      <c r="O888" t="s">
        <v>237</v>
      </c>
      <c r="P888" t="s">
        <v>237</v>
      </c>
      <c r="Q888">
        <v>1</v>
      </c>
      <c r="X888">
        <v>40</v>
      </c>
      <c r="Y888">
        <v>1.29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40</v>
      </c>
      <c r="AH888">
        <v>2</v>
      </c>
      <c r="AI888">
        <v>36407374</v>
      </c>
      <c r="AJ888">
        <v>916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ROW(Source!A945)</f>
        <v>945</v>
      </c>
      <c r="B889">
        <v>36407387</v>
      </c>
      <c r="C889">
        <v>36407365</v>
      </c>
      <c r="D889">
        <v>29111019</v>
      </c>
      <c r="E889">
        <v>1</v>
      </c>
      <c r="F889">
        <v>1</v>
      </c>
      <c r="G889">
        <v>1</v>
      </c>
      <c r="H889">
        <v>3</v>
      </c>
      <c r="I889" t="s">
        <v>618</v>
      </c>
      <c r="J889" t="s">
        <v>619</v>
      </c>
      <c r="K889" t="s">
        <v>620</v>
      </c>
      <c r="L889">
        <v>1354</v>
      </c>
      <c r="N889">
        <v>1010</v>
      </c>
      <c r="O889" t="s">
        <v>237</v>
      </c>
      <c r="P889" t="s">
        <v>237</v>
      </c>
      <c r="Q889">
        <v>1</v>
      </c>
      <c r="X889">
        <v>8</v>
      </c>
      <c r="Y889">
        <v>0.63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8</v>
      </c>
      <c r="AH889">
        <v>2</v>
      </c>
      <c r="AI889">
        <v>36407375</v>
      </c>
      <c r="AJ889">
        <v>917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ROW(Source!A945)</f>
        <v>945</v>
      </c>
      <c r="B890">
        <v>36407388</v>
      </c>
      <c r="C890">
        <v>36407365</v>
      </c>
      <c r="D890">
        <v>29111018</v>
      </c>
      <c r="E890">
        <v>1</v>
      </c>
      <c r="F890">
        <v>1</v>
      </c>
      <c r="G890">
        <v>1</v>
      </c>
      <c r="H890">
        <v>3</v>
      </c>
      <c r="I890" t="s">
        <v>621</v>
      </c>
      <c r="J890" t="s">
        <v>622</v>
      </c>
      <c r="K890" t="s">
        <v>623</v>
      </c>
      <c r="L890">
        <v>1354</v>
      </c>
      <c r="N890">
        <v>1010</v>
      </c>
      <c r="O890" t="s">
        <v>237</v>
      </c>
      <c r="P890" t="s">
        <v>237</v>
      </c>
      <c r="Q890">
        <v>1</v>
      </c>
      <c r="X890">
        <v>8</v>
      </c>
      <c r="Y890">
        <v>0.63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8</v>
      </c>
      <c r="AH890">
        <v>2</v>
      </c>
      <c r="AI890">
        <v>36407376</v>
      </c>
      <c r="AJ890">
        <v>918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ROW(Source!A945)</f>
        <v>945</v>
      </c>
      <c r="B891">
        <v>36407389</v>
      </c>
      <c r="C891">
        <v>36407365</v>
      </c>
      <c r="D891">
        <v>29110997</v>
      </c>
      <c r="E891">
        <v>1</v>
      </c>
      <c r="F891">
        <v>1</v>
      </c>
      <c r="G891">
        <v>1</v>
      </c>
      <c r="H891">
        <v>3</v>
      </c>
      <c r="I891" t="s">
        <v>624</v>
      </c>
      <c r="J891" t="s">
        <v>625</v>
      </c>
      <c r="K891" t="s">
        <v>626</v>
      </c>
      <c r="L891">
        <v>1301</v>
      </c>
      <c r="N891">
        <v>1003</v>
      </c>
      <c r="O891" t="s">
        <v>142</v>
      </c>
      <c r="P891" t="s">
        <v>142</v>
      </c>
      <c r="Q891">
        <v>1</v>
      </c>
      <c r="X891">
        <v>101</v>
      </c>
      <c r="Y891">
        <v>12.3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3</v>
      </c>
      <c r="AG891">
        <v>101</v>
      </c>
      <c r="AH891">
        <v>2</v>
      </c>
      <c r="AI891">
        <v>36407377</v>
      </c>
      <c r="AJ891">
        <v>919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ROW(Source!A946)</f>
        <v>946</v>
      </c>
      <c r="B892">
        <v>36407410</v>
      </c>
      <c r="C892">
        <v>36407390</v>
      </c>
      <c r="D892">
        <v>18409850</v>
      </c>
      <c r="E892">
        <v>1</v>
      </c>
      <c r="F892">
        <v>1</v>
      </c>
      <c r="G892">
        <v>1</v>
      </c>
      <c r="H892">
        <v>1</v>
      </c>
      <c r="I892" t="s">
        <v>627</v>
      </c>
      <c r="J892" t="s">
        <v>3</v>
      </c>
      <c r="K892" t="s">
        <v>628</v>
      </c>
      <c r="L892">
        <v>1369</v>
      </c>
      <c r="N892">
        <v>1013</v>
      </c>
      <c r="O892" t="s">
        <v>514</v>
      </c>
      <c r="P892" t="s">
        <v>514</v>
      </c>
      <c r="Q892">
        <v>1</v>
      </c>
      <c r="X892">
        <v>89</v>
      </c>
      <c r="Y892">
        <v>0</v>
      </c>
      <c r="Z892">
        <v>0</v>
      </c>
      <c r="AA892">
        <v>0</v>
      </c>
      <c r="AB892">
        <v>9.07</v>
      </c>
      <c r="AC892">
        <v>0</v>
      </c>
      <c r="AD892">
        <v>1</v>
      </c>
      <c r="AE892">
        <v>1</v>
      </c>
      <c r="AF892" t="s">
        <v>134</v>
      </c>
      <c r="AG892">
        <v>102.35</v>
      </c>
      <c r="AH892">
        <v>2</v>
      </c>
      <c r="AI892">
        <v>36407391</v>
      </c>
      <c r="AJ892">
        <v>920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ROW(Source!A946)</f>
        <v>946</v>
      </c>
      <c r="B893">
        <v>36407411</v>
      </c>
      <c r="C893">
        <v>36407390</v>
      </c>
      <c r="D893">
        <v>29173472</v>
      </c>
      <c r="E893">
        <v>1</v>
      </c>
      <c r="F893">
        <v>1</v>
      </c>
      <c r="G893">
        <v>1</v>
      </c>
      <c r="H893">
        <v>2</v>
      </c>
      <c r="I893" t="s">
        <v>577</v>
      </c>
      <c r="J893" t="s">
        <v>578</v>
      </c>
      <c r="K893" t="s">
        <v>579</v>
      </c>
      <c r="L893">
        <v>1368</v>
      </c>
      <c r="N893">
        <v>1011</v>
      </c>
      <c r="O893" t="s">
        <v>520</v>
      </c>
      <c r="P893" t="s">
        <v>520</v>
      </c>
      <c r="Q893">
        <v>1</v>
      </c>
      <c r="X893">
        <v>2.16</v>
      </c>
      <c r="Y893">
        <v>0</v>
      </c>
      <c r="Z893">
        <v>3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133</v>
      </c>
      <c r="AG893">
        <v>2.7</v>
      </c>
      <c r="AH893">
        <v>2</v>
      </c>
      <c r="AI893">
        <v>36407392</v>
      </c>
      <c r="AJ893">
        <v>921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ROW(Source!A946)</f>
        <v>946</v>
      </c>
      <c r="B894">
        <v>36407412</v>
      </c>
      <c r="C894">
        <v>36407390</v>
      </c>
      <c r="D894">
        <v>29174538</v>
      </c>
      <c r="E894">
        <v>1</v>
      </c>
      <c r="F894">
        <v>1</v>
      </c>
      <c r="G894">
        <v>1</v>
      </c>
      <c r="H894">
        <v>2</v>
      </c>
      <c r="I894" t="s">
        <v>629</v>
      </c>
      <c r="J894" t="s">
        <v>630</v>
      </c>
      <c r="K894" t="s">
        <v>631</v>
      </c>
      <c r="L894">
        <v>1368</v>
      </c>
      <c r="N894">
        <v>1011</v>
      </c>
      <c r="O894" t="s">
        <v>520</v>
      </c>
      <c r="P894" t="s">
        <v>520</v>
      </c>
      <c r="Q894">
        <v>1</v>
      </c>
      <c r="X894">
        <v>0.47</v>
      </c>
      <c r="Y894">
        <v>0</v>
      </c>
      <c r="Z894">
        <v>33.590000000000003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133</v>
      </c>
      <c r="AG894">
        <v>0.58749999999999991</v>
      </c>
      <c r="AH894">
        <v>2</v>
      </c>
      <c r="AI894">
        <v>36407393</v>
      </c>
      <c r="AJ894">
        <v>922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ROW(Source!A946)</f>
        <v>946</v>
      </c>
      <c r="B895">
        <v>36407413</v>
      </c>
      <c r="C895">
        <v>36407390</v>
      </c>
      <c r="D895">
        <v>29174580</v>
      </c>
      <c r="E895">
        <v>1</v>
      </c>
      <c r="F895">
        <v>1</v>
      </c>
      <c r="G895">
        <v>1</v>
      </c>
      <c r="H895">
        <v>2</v>
      </c>
      <c r="I895" t="s">
        <v>632</v>
      </c>
      <c r="J895" t="s">
        <v>633</v>
      </c>
      <c r="K895" t="s">
        <v>634</v>
      </c>
      <c r="L895">
        <v>1368</v>
      </c>
      <c r="N895">
        <v>1011</v>
      </c>
      <c r="O895" t="s">
        <v>520</v>
      </c>
      <c r="P895" t="s">
        <v>520</v>
      </c>
      <c r="Q895">
        <v>1</v>
      </c>
      <c r="X895">
        <v>0.53</v>
      </c>
      <c r="Y895">
        <v>0</v>
      </c>
      <c r="Z895">
        <v>2.08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133</v>
      </c>
      <c r="AG895">
        <v>0.66250000000000009</v>
      </c>
      <c r="AH895">
        <v>2</v>
      </c>
      <c r="AI895">
        <v>36407394</v>
      </c>
      <c r="AJ895">
        <v>923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ROW(Source!A946)</f>
        <v>946</v>
      </c>
      <c r="B896">
        <v>36407414</v>
      </c>
      <c r="C896">
        <v>36407390</v>
      </c>
      <c r="D896">
        <v>29108656</v>
      </c>
      <c r="E896">
        <v>1</v>
      </c>
      <c r="F896">
        <v>1</v>
      </c>
      <c r="G896">
        <v>1</v>
      </c>
      <c r="H896">
        <v>3</v>
      </c>
      <c r="I896" t="s">
        <v>635</v>
      </c>
      <c r="J896" t="s">
        <v>636</v>
      </c>
      <c r="K896" t="s">
        <v>637</v>
      </c>
      <c r="L896">
        <v>1354</v>
      </c>
      <c r="N896">
        <v>1010</v>
      </c>
      <c r="O896" t="s">
        <v>237</v>
      </c>
      <c r="P896" t="s">
        <v>237</v>
      </c>
      <c r="Q896">
        <v>1</v>
      </c>
      <c r="X896">
        <v>7</v>
      </c>
      <c r="Y896">
        <v>13.87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7</v>
      </c>
      <c r="AH896">
        <v>2</v>
      </c>
      <c r="AI896">
        <v>36407395</v>
      </c>
      <c r="AJ896">
        <v>924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ROW(Source!A946)</f>
        <v>946</v>
      </c>
      <c r="B897">
        <v>36407415</v>
      </c>
      <c r="C897">
        <v>36407390</v>
      </c>
      <c r="D897">
        <v>29109354</v>
      </c>
      <c r="E897">
        <v>1</v>
      </c>
      <c r="F897">
        <v>1</v>
      </c>
      <c r="G897">
        <v>1</v>
      </c>
      <c r="H897">
        <v>3</v>
      </c>
      <c r="I897" t="s">
        <v>638</v>
      </c>
      <c r="J897" t="s">
        <v>639</v>
      </c>
      <c r="K897" t="s">
        <v>640</v>
      </c>
      <c r="L897">
        <v>1346</v>
      </c>
      <c r="N897">
        <v>1009</v>
      </c>
      <c r="O897" t="s">
        <v>160</v>
      </c>
      <c r="P897" t="s">
        <v>160</v>
      </c>
      <c r="Q897">
        <v>1</v>
      </c>
      <c r="X897">
        <v>10</v>
      </c>
      <c r="Y897">
        <v>46.72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10</v>
      </c>
      <c r="AH897">
        <v>2</v>
      </c>
      <c r="AI897">
        <v>36407396</v>
      </c>
      <c r="AJ897">
        <v>925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ROW(Source!A946)</f>
        <v>946</v>
      </c>
      <c r="B898">
        <v>36407416</v>
      </c>
      <c r="C898">
        <v>36407390</v>
      </c>
      <c r="D898">
        <v>29109414</v>
      </c>
      <c r="E898">
        <v>1</v>
      </c>
      <c r="F898">
        <v>1</v>
      </c>
      <c r="G898">
        <v>1</v>
      </c>
      <c r="H898">
        <v>3</v>
      </c>
      <c r="I898" t="s">
        <v>641</v>
      </c>
      <c r="J898" t="s">
        <v>642</v>
      </c>
      <c r="K898" t="s">
        <v>643</v>
      </c>
      <c r="L898">
        <v>1346</v>
      </c>
      <c r="N898">
        <v>1009</v>
      </c>
      <c r="O898" t="s">
        <v>160</v>
      </c>
      <c r="P898" t="s">
        <v>160</v>
      </c>
      <c r="Q898">
        <v>1</v>
      </c>
      <c r="X898">
        <v>119</v>
      </c>
      <c r="Y898">
        <v>1.58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119</v>
      </c>
      <c r="AH898">
        <v>2</v>
      </c>
      <c r="AI898">
        <v>36407397</v>
      </c>
      <c r="AJ898">
        <v>926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ROW(Source!A946)</f>
        <v>946</v>
      </c>
      <c r="B899">
        <v>36407417</v>
      </c>
      <c r="C899">
        <v>36407390</v>
      </c>
      <c r="D899">
        <v>29109781</v>
      </c>
      <c r="E899">
        <v>1</v>
      </c>
      <c r="F899">
        <v>1</v>
      </c>
      <c r="G899">
        <v>1</v>
      </c>
      <c r="H899">
        <v>3</v>
      </c>
      <c r="I899" t="s">
        <v>644</v>
      </c>
      <c r="J899" t="s">
        <v>645</v>
      </c>
      <c r="K899" t="s">
        <v>646</v>
      </c>
      <c r="L899">
        <v>1346</v>
      </c>
      <c r="N899">
        <v>1009</v>
      </c>
      <c r="O899" t="s">
        <v>160</v>
      </c>
      <c r="P899" t="s">
        <v>160</v>
      </c>
      <c r="Q899">
        <v>1</v>
      </c>
      <c r="X899">
        <v>9</v>
      </c>
      <c r="Y899">
        <v>11.12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9</v>
      </c>
      <c r="AH899">
        <v>2</v>
      </c>
      <c r="AI899">
        <v>36407398</v>
      </c>
      <c r="AJ899">
        <v>927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ROW(Source!A946)</f>
        <v>946</v>
      </c>
      <c r="B900">
        <v>36407418</v>
      </c>
      <c r="C900">
        <v>36407390</v>
      </c>
      <c r="D900">
        <v>29109782</v>
      </c>
      <c r="E900">
        <v>1</v>
      </c>
      <c r="F900">
        <v>1</v>
      </c>
      <c r="G900">
        <v>1</v>
      </c>
      <c r="H900">
        <v>3</v>
      </c>
      <c r="I900" t="s">
        <v>647</v>
      </c>
      <c r="J900" t="s">
        <v>648</v>
      </c>
      <c r="K900" t="s">
        <v>649</v>
      </c>
      <c r="L900">
        <v>1346</v>
      </c>
      <c r="N900">
        <v>1009</v>
      </c>
      <c r="O900" t="s">
        <v>160</v>
      </c>
      <c r="P900" t="s">
        <v>160</v>
      </c>
      <c r="Q900">
        <v>1</v>
      </c>
      <c r="X900">
        <v>85</v>
      </c>
      <c r="Y900">
        <v>4.3600000000000003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85</v>
      </c>
      <c r="AH900">
        <v>2</v>
      </c>
      <c r="AI900">
        <v>36407399</v>
      </c>
      <c r="AJ900">
        <v>928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ROW(Source!A946)</f>
        <v>946</v>
      </c>
      <c r="B901">
        <v>36407419</v>
      </c>
      <c r="C901">
        <v>36407390</v>
      </c>
      <c r="D901">
        <v>29110699</v>
      </c>
      <c r="E901">
        <v>1</v>
      </c>
      <c r="F901">
        <v>1</v>
      </c>
      <c r="G901">
        <v>1</v>
      </c>
      <c r="H901">
        <v>3</v>
      </c>
      <c r="I901" t="s">
        <v>650</v>
      </c>
      <c r="J901" t="s">
        <v>651</v>
      </c>
      <c r="K901" t="s">
        <v>652</v>
      </c>
      <c r="L901">
        <v>1301</v>
      </c>
      <c r="N901">
        <v>1003</v>
      </c>
      <c r="O901" t="s">
        <v>142</v>
      </c>
      <c r="P901" t="s">
        <v>142</v>
      </c>
      <c r="Q901">
        <v>1</v>
      </c>
      <c r="X901">
        <v>120</v>
      </c>
      <c r="Y901">
        <v>0.17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120</v>
      </c>
      <c r="AH901">
        <v>2</v>
      </c>
      <c r="AI901">
        <v>36407400</v>
      </c>
      <c r="AJ901">
        <v>929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ROW(Source!A946)</f>
        <v>946</v>
      </c>
      <c r="B902">
        <v>36407420</v>
      </c>
      <c r="C902">
        <v>36407390</v>
      </c>
      <c r="D902">
        <v>29110797</v>
      </c>
      <c r="E902">
        <v>1</v>
      </c>
      <c r="F902">
        <v>1</v>
      </c>
      <c r="G902">
        <v>1</v>
      </c>
      <c r="H902">
        <v>3</v>
      </c>
      <c r="I902" t="s">
        <v>653</v>
      </c>
      <c r="J902" t="s">
        <v>654</v>
      </c>
      <c r="K902" t="s">
        <v>655</v>
      </c>
      <c r="L902">
        <v>1301</v>
      </c>
      <c r="N902">
        <v>1003</v>
      </c>
      <c r="O902" t="s">
        <v>142</v>
      </c>
      <c r="P902" t="s">
        <v>142</v>
      </c>
      <c r="Q902">
        <v>1</v>
      </c>
      <c r="X902">
        <v>82</v>
      </c>
      <c r="Y902">
        <v>1.74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82</v>
      </c>
      <c r="AH902">
        <v>2</v>
      </c>
      <c r="AI902">
        <v>36407401</v>
      </c>
      <c r="AJ902">
        <v>930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ROW(Source!A946)</f>
        <v>946</v>
      </c>
      <c r="B903">
        <v>36407421</v>
      </c>
      <c r="C903">
        <v>36407390</v>
      </c>
      <c r="D903">
        <v>29110815</v>
      </c>
      <c r="E903">
        <v>1</v>
      </c>
      <c r="F903">
        <v>1</v>
      </c>
      <c r="G903">
        <v>1</v>
      </c>
      <c r="H903">
        <v>3</v>
      </c>
      <c r="I903" t="s">
        <v>656</v>
      </c>
      <c r="J903" t="s">
        <v>657</v>
      </c>
      <c r="K903" t="s">
        <v>658</v>
      </c>
      <c r="L903">
        <v>1301</v>
      </c>
      <c r="N903">
        <v>1003</v>
      </c>
      <c r="O903" t="s">
        <v>142</v>
      </c>
      <c r="P903" t="s">
        <v>142</v>
      </c>
      <c r="Q903">
        <v>1</v>
      </c>
      <c r="X903">
        <v>116</v>
      </c>
      <c r="Y903">
        <v>0.85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116</v>
      </c>
      <c r="AH903">
        <v>2</v>
      </c>
      <c r="AI903">
        <v>36407402</v>
      </c>
      <c r="AJ903">
        <v>931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ROW(Source!A946)</f>
        <v>946</v>
      </c>
      <c r="B904">
        <v>36407422</v>
      </c>
      <c r="C904">
        <v>36407390</v>
      </c>
      <c r="D904">
        <v>29111455</v>
      </c>
      <c r="E904">
        <v>1</v>
      </c>
      <c r="F904">
        <v>1</v>
      </c>
      <c r="G904">
        <v>1</v>
      </c>
      <c r="H904">
        <v>3</v>
      </c>
      <c r="I904" t="s">
        <v>659</v>
      </c>
      <c r="J904" t="s">
        <v>660</v>
      </c>
      <c r="K904" t="s">
        <v>661</v>
      </c>
      <c r="L904">
        <v>1327</v>
      </c>
      <c r="N904">
        <v>1005</v>
      </c>
      <c r="O904" t="s">
        <v>155</v>
      </c>
      <c r="P904" t="s">
        <v>155</v>
      </c>
      <c r="Q904">
        <v>1</v>
      </c>
      <c r="X904">
        <v>212</v>
      </c>
      <c r="Y904">
        <v>15.06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212</v>
      </c>
      <c r="AH904">
        <v>2</v>
      </c>
      <c r="AI904">
        <v>36407403</v>
      </c>
      <c r="AJ904">
        <v>932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ROW(Source!A946)</f>
        <v>946</v>
      </c>
      <c r="B905">
        <v>36407423</v>
      </c>
      <c r="C905">
        <v>36407390</v>
      </c>
      <c r="D905">
        <v>29114733</v>
      </c>
      <c r="E905">
        <v>1</v>
      </c>
      <c r="F905">
        <v>1</v>
      </c>
      <c r="G905">
        <v>1</v>
      </c>
      <c r="H905">
        <v>3</v>
      </c>
      <c r="I905" t="s">
        <v>662</v>
      </c>
      <c r="J905" t="s">
        <v>663</v>
      </c>
      <c r="K905" t="s">
        <v>664</v>
      </c>
      <c r="L905">
        <v>1354</v>
      </c>
      <c r="N905">
        <v>1010</v>
      </c>
      <c r="O905" t="s">
        <v>237</v>
      </c>
      <c r="P905" t="s">
        <v>237</v>
      </c>
      <c r="Q905">
        <v>1</v>
      </c>
      <c r="X905">
        <v>735</v>
      </c>
      <c r="Y905">
        <v>0.02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735</v>
      </c>
      <c r="AH905">
        <v>2</v>
      </c>
      <c r="AI905">
        <v>36407404</v>
      </c>
      <c r="AJ905">
        <v>933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ROW(Source!A946)</f>
        <v>946</v>
      </c>
      <c r="B906">
        <v>36407424</v>
      </c>
      <c r="C906">
        <v>36407390</v>
      </c>
      <c r="D906">
        <v>29114734</v>
      </c>
      <c r="E906">
        <v>1</v>
      </c>
      <c r="F906">
        <v>1</v>
      </c>
      <c r="G906">
        <v>1</v>
      </c>
      <c r="H906">
        <v>3</v>
      </c>
      <c r="I906" t="s">
        <v>665</v>
      </c>
      <c r="J906" t="s">
        <v>666</v>
      </c>
      <c r="K906" t="s">
        <v>667</v>
      </c>
      <c r="L906">
        <v>1354</v>
      </c>
      <c r="N906">
        <v>1010</v>
      </c>
      <c r="O906" t="s">
        <v>237</v>
      </c>
      <c r="P906" t="s">
        <v>237</v>
      </c>
      <c r="Q906">
        <v>1</v>
      </c>
      <c r="X906">
        <v>1855</v>
      </c>
      <c r="Y906">
        <v>0.03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1855</v>
      </c>
      <c r="AH906">
        <v>2</v>
      </c>
      <c r="AI906">
        <v>36407405</v>
      </c>
      <c r="AJ906">
        <v>934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ROW(Source!A946)</f>
        <v>946</v>
      </c>
      <c r="B907">
        <v>36407425</v>
      </c>
      <c r="C907">
        <v>36407390</v>
      </c>
      <c r="D907">
        <v>29114482</v>
      </c>
      <c r="E907">
        <v>1</v>
      </c>
      <c r="F907">
        <v>1</v>
      </c>
      <c r="G907">
        <v>1</v>
      </c>
      <c r="H907">
        <v>3</v>
      </c>
      <c r="I907" t="s">
        <v>668</v>
      </c>
      <c r="J907" t="s">
        <v>669</v>
      </c>
      <c r="K907" t="s">
        <v>670</v>
      </c>
      <c r="L907">
        <v>1354</v>
      </c>
      <c r="N907">
        <v>1010</v>
      </c>
      <c r="O907" t="s">
        <v>237</v>
      </c>
      <c r="P907" t="s">
        <v>237</v>
      </c>
      <c r="Q907">
        <v>1</v>
      </c>
      <c r="X907">
        <v>153</v>
      </c>
      <c r="Y907">
        <v>7.0000000000000007E-2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153</v>
      </c>
      <c r="AH907">
        <v>2</v>
      </c>
      <c r="AI907">
        <v>36407406</v>
      </c>
      <c r="AJ907">
        <v>935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ROW(Source!A946)</f>
        <v>946</v>
      </c>
      <c r="B908">
        <v>36407426</v>
      </c>
      <c r="C908">
        <v>36407390</v>
      </c>
      <c r="D908">
        <v>29129584</v>
      </c>
      <c r="E908">
        <v>1</v>
      </c>
      <c r="F908">
        <v>1</v>
      </c>
      <c r="G908">
        <v>1</v>
      </c>
      <c r="H908">
        <v>3</v>
      </c>
      <c r="I908" t="s">
        <v>671</v>
      </c>
      <c r="J908" t="s">
        <v>672</v>
      </c>
      <c r="K908" t="s">
        <v>673</v>
      </c>
      <c r="L908">
        <v>1301</v>
      </c>
      <c r="N908">
        <v>1003</v>
      </c>
      <c r="O908" t="s">
        <v>142</v>
      </c>
      <c r="P908" t="s">
        <v>142</v>
      </c>
      <c r="Q908">
        <v>1</v>
      </c>
      <c r="X908">
        <v>88</v>
      </c>
      <c r="Y908">
        <v>7.22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88</v>
      </c>
      <c r="AH908">
        <v>2</v>
      </c>
      <c r="AI908">
        <v>36407407</v>
      </c>
      <c r="AJ908">
        <v>936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ROW(Source!A946)</f>
        <v>946</v>
      </c>
      <c r="B909">
        <v>36407427</v>
      </c>
      <c r="C909">
        <v>36407390</v>
      </c>
      <c r="D909">
        <v>29129619</v>
      </c>
      <c r="E909">
        <v>1</v>
      </c>
      <c r="F909">
        <v>1</v>
      </c>
      <c r="G909">
        <v>1</v>
      </c>
      <c r="H909">
        <v>3</v>
      </c>
      <c r="I909" t="s">
        <v>674</v>
      </c>
      <c r="J909" t="s">
        <v>675</v>
      </c>
      <c r="K909" t="s">
        <v>676</v>
      </c>
      <c r="L909">
        <v>1301</v>
      </c>
      <c r="N909">
        <v>1003</v>
      </c>
      <c r="O909" t="s">
        <v>142</v>
      </c>
      <c r="P909" t="s">
        <v>142</v>
      </c>
      <c r="Q909">
        <v>1</v>
      </c>
      <c r="X909">
        <v>225</v>
      </c>
      <c r="Y909">
        <v>8.44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225</v>
      </c>
      <c r="AH909">
        <v>2</v>
      </c>
      <c r="AI909">
        <v>36407408</v>
      </c>
      <c r="AJ909">
        <v>937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ROW(Source!A946)</f>
        <v>946</v>
      </c>
      <c r="B910">
        <v>36407428</v>
      </c>
      <c r="C910">
        <v>36407390</v>
      </c>
      <c r="D910">
        <v>29129634</v>
      </c>
      <c r="E910">
        <v>1</v>
      </c>
      <c r="F910">
        <v>1</v>
      </c>
      <c r="G910">
        <v>1</v>
      </c>
      <c r="H910">
        <v>3</v>
      </c>
      <c r="I910" t="s">
        <v>677</v>
      </c>
      <c r="J910" t="s">
        <v>678</v>
      </c>
      <c r="K910" t="s">
        <v>679</v>
      </c>
      <c r="L910">
        <v>1301</v>
      </c>
      <c r="N910">
        <v>1003</v>
      </c>
      <c r="O910" t="s">
        <v>142</v>
      </c>
      <c r="P910" t="s">
        <v>142</v>
      </c>
      <c r="Q910">
        <v>1</v>
      </c>
      <c r="X910">
        <v>46</v>
      </c>
      <c r="Y910">
        <v>3.32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46</v>
      </c>
      <c r="AH910">
        <v>2</v>
      </c>
      <c r="AI910">
        <v>36407409</v>
      </c>
      <c r="AJ910">
        <v>938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ROW(Source!A947)</f>
        <v>947</v>
      </c>
      <c r="B911">
        <v>36407448</v>
      </c>
      <c r="C911">
        <v>36407429</v>
      </c>
      <c r="D911">
        <v>18409850</v>
      </c>
      <c r="E911">
        <v>1</v>
      </c>
      <c r="F911">
        <v>1</v>
      </c>
      <c r="G911">
        <v>1</v>
      </c>
      <c r="H911">
        <v>1</v>
      </c>
      <c r="I911" t="s">
        <v>627</v>
      </c>
      <c r="J911" t="s">
        <v>3</v>
      </c>
      <c r="K911" t="s">
        <v>628</v>
      </c>
      <c r="L911">
        <v>1369</v>
      </c>
      <c r="N911">
        <v>1013</v>
      </c>
      <c r="O911" t="s">
        <v>514</v>
      </c>
      <c r="P911" t="s">
        <v>514</v>
      </c>
      <c r="Q911">
        <v>1</v>
      </c>
      <c r="X911">
        <v>84</v>
      </c>
      <c r="Y911">
        <v>0</v>
      </c>
      <c r="Z911">
        <v>0</v>
      </c>
      <c r="AA911">
        <v>0</v>
      </c>
      <c r="AB911">
        <v>9.07</v>
      </c>
      <c r="AC911">
        <v>0</v>
      </c>
      <c r="AD911">
        <v>1</v>
      </c>
      <c r="AE911">
        <v>1</v>
      </c>
      <c r="AF911" t="s">
        <v>134</v>
      </c>
      <c r="AG911">
        <v>96.6</v>
      </c>
      <c r="AH911">
        <v>2</v>
      </c>
      <c r="AI911">
        <v>36407430</v>
      </c>
      <c r="AJ911">
        <v>939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ROW(Source!A947)</f>
        <v>947</v>
      </c>
      <c r="B912">
        <v>36407449</v>
      </c>
      <c r="C912">
        <v>36407429</v>
      </c>
      <c r="D912">
        <v>29173472</v>
      </c>
      <c r="E912">
        <v>1</v>
      </c>
      <c r="F912">
        <v>1</v>
      </c>
      <c r="G912">
        <v>1</v>
      </c>
      <c r="H912">
        <v>2</v>
      </c>
      <c r="I912" t="s">
        <v>577</v>
      </c>
      <c r="J912" t="s">
        <v>578</v>
      </c>
      <c r="K912" t="s">
        <v>579</v>
      </c>
      <c r="L912">
        <v>1368</v>
      </c>
      <c r="N912">
        <v>1011</v>
      </c>
      <c r="O912" t="s">
        <v>520</v>
      </c>
      <c r="P912" t="s">
        <v>520</v>
      </c>
      <c r="Q912">
        <v>1</v>
      </c>
      <c r="X912">
        <v>2.2000000000000002</v>
      </c>
      <c r="Y912">
        <v>0</v>
      </c>
      <c r="Z912">
        <v>3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133</v>
      </c>
      <c r="AG912">
        <v>2.75</v>
      </c>
      <c r="AH912">
        <v>2</v>
      </c>
      <c r="AI912">
        <v>36407431</v>
      </c>
      <c r="AJ912">
        <v>940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ROW(Source!A947)</f>
        <v>947</v>
      </c>
      <c r="B913">
        <v>36407450</v>
      </c>
      <c r="C913">
        <v>36407429</v>
      </c>
      <c r="D913">
        <v>29174538</v>
      </c>
      <c r="E913">
        <v>1</v>
      </c>
      <c r="F913">
        <v>1</v>
      </c>
      <c r="G913">
        <v>1</v>
      </c>
      <c r="H913">
        <v>2</v>
      </c>
      <c r="I913" t="s">
        <v>629</v>
      </c>
      <c r="J913" t="s">
        <v>630</v>
      </c>
      <c r="K913" t="s">
        <v>631</v>
      </c>
      <c r="L913">
        <v>1368</v>
      </c>
      <c r="N913">
        <v>1011</v>
      </c>
      <c r="O913" t="s">
        <v>520</v>
      </c>
      <c r="P913" t="s">
        <v>520</v>
      </c>
      <c r="Q913">
        <v>1</v>
      </c>
      <c r="X913">
        <v>0.17</v>
      </c>
      <c r="Y913">
        <v>0</v>
      </c>
      <c r="Z913">
        <v>33.590000000000003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133</v>
      </c>
      <c r="AG913">
        <v>0.21250000000000002</v>
      </c>
      <c r="AH913">
        <v>2</v>
      </c>
      <c r="AI913">
        <v>36407432</v>
      </c>
      <c r="AJ913">
        <v>941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ROW(Source!A947)</f>
        <v>947</v>
      </c>
      <c r="B914">
        <v>36407451</v>
      </c>
      <c r="C914">
        <v>36407429</v>
      </c>
      <c r="D914">
        <v>29174580</v>
      </c>
      <c r="E914">
        <v>1</v>
      </c>
      <c r="F914">
        <v>1</v>
      </c>
      <c r="G914">
        <v>1</v>
      </c>
      <c r="H914">
        <v>2</v>
      </c>
      <c r="I914" t="s">
        <v>632</v>
      </c>
      <c r="J914" t="s">
        <v>633</v>
      </c>
      <c r="K914" t="s">
        <v>634</v>
      </c>
      <c r="L914">
        <v>1368</v>
      </c>
      <c r="N914">
        <v>1011</v>
      </c>
      <c r="O914" t="s">
        <v>520</v>
      </c>
      <c r="P914" t="s">
        <v>520</v>
      </c>
      <c r="Q914">
        <v>1</v>
      </c>
      <c r="X914">
        <v>0.87</v>
      </c>
      <c r="Y914">
        <v>0</v>
      </c>
      <c r="Z914">
        <v>2.08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133</v>
      </c>
      <c r="AG914">
        <v>1.0874999999999999</v>
      </c>
      <c r="AH914">
        <v>2</v>
      </c>
      <c r="AI914">
        <v>36407433</v>
      </c>
      <c r="AJ914">
        <v>942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ROW(Source!A947)</f>
        <v>947</v>
      </c>
      <c r="B915">
        <v>36407452</v>
      </c>
      <c r="C915">
        <v>36407429</v>
      </c>
      <c r="D915">
        <v>29109354</v>
      </c>
      <c r="E915">
        <v>1</v>
      </c>
      <c r="F915">
        <v>1</v>
      </c>
      <c r="G915">
        <v>1</v>
      </c>
      <c r="H915">
        <v>3</v>
      </c>
      <c r="I915" t="s">
        <v>638</v>
      </c>
      <c r="J915" t="s">
        <v>639</v>
      </c>
      <c r="K915" t="s">
        <v>640</v>
      </c>
      <c r="L915">
        <v>1346</v>
      </c>
      <c r="N915">
        <v>1009</v>
      </c>
      <c r="O915" t="s">
        <v>160</v>
      </c>
      <c r="P915" t="s">
        <v>160</v>
      </c>
      <c r="Q915">
        <v>1</v>
      </c>
      <c r="X915">
        <v>10</v>
      </c>
      <c r="Y915">
        <v>46.72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10</v>
      </c>
      <c r="AH915">
        <v>2</v>
      </c>
      <c r="AI915">
        <v>36407434</v>
      </c>
      <c r="AJ915">
        <v>943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ROW(Source!A947)</f>
        <v>947</v>
      </c>
      <c r="B916">
        <v>36407453</v>
      </c>
      <c r="C916">
        <v>36407429</v>
      </c>
      <c r="D916">
        <v>29109414</v>
      </c>
      <c r="E916">
        <v>1</v>
      </c>
      <c r="F916">
        <v>1</v>
      </c>
      <c r="G916">
        <v>1</v>
      </c>
      <c r="H916">
        <v>3</v>
      </c>
      <c r="I916" t="s">
        <v>641</v>
      </c>
      <c r="J916" t="s">
        <v>642</v>
      </c>
      <c r="K916" t="s">
        <v>643</v>
      </c>
      <c r="L916">
        <v>1346</v>
      </c>
      <c r="N916">
        <v>1009</v>
      </c>
      <c r="O916" t="s">
        <v>160</v>
      </c>
      <c r="P916" t="s">
        <v>160</v>
      </c>
      <c r="Q916">
        <v>1</v>
      </c>
      <c r="X916">
        <v>137</v>
      </c>
      <c r="Y916">
        <v>1.58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137</v>
      </c>
      <c r="AH916">
        <v>2</v>
      </c>
      <c r="AI916">
        <v>36407435</v>
      </c>
      <c r="AJ916">
        <v>944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ROW(Source!A947)</f>
        <v>947</v>
      </c>
      <c r="B917">
        <v>36407454</v>
      </c>
      <c r="C917">
        <v>36407429</v>
      </c>
      <c r="D917">
        <v>29109781</v>
      </c>
      <c r="E917">
        <v>1</v>
      </c>
      <c r="F917">
        <v>1</v>
      </c>
      <c r="G917">
        <v>1</v>
      </c>
      <c r="H917">
        <v>3</v>
      </c>
      <c r="I917" t="s">
        <v>644</v>
      </c>
      <c r="J917" t="s">
        <v>645</v>
      </c>
      <c r="K917" t="s">
        <v>646</v>
      </c>
      <c r="L917">
        <v>1346</v>
      </c>
      <c r="N917">
        <v>1009</v>
      </c>
      <c r="O917" t="s">
        <v>160</v>
      </c>
      <c r="P917" t="s">
        <v>160</v>
      </c>
      <c r="Q917">
        <v>1</v>
      </c>
      <c r="X917">
        <v>10</v>
      </c>
      <c r="Y917">
        <v>11.12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10</v>
      </c>
      <c r="AH917">
        <v>2</v>
      </c>
      <c r="AI917">
        <v>36407436</v>
      </c>
      <c r="AJ917">
        <v>945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ROW(Source!A947)</f>
        <v>947</v>
      </c>
      <c r="B918">
        <v>36407455</v>
      </c>
      <c r="C918">
        <v>36407429</v>
      </c>
      <c r="D918">
        <v>29109782</v>
      </c>
      <c r="E918">
        <v>1</v>
      </c>
      <c r="F918">
        <v>1</v>
      </c>
      <c r="G918">
        <v>1</v>
      </c>
      <c r="H918">
        <v>3</v>
      </c>
      <c r="I918" t="s">
        <v>647</v>
      </c>
      <c r="J918" t="s">
        <v>648</v>
      </c>
      <c r="K918" t="s">
        <v>649</v>
      </c>
      <c r="L918">
        <v>1346</v>
      </c>
      <c r="N918">
        <v>1009</v>
      </c>
      <c r="O918" t="s">
        <v>160</v>
      </c>
      <c r="P918" t="s">
        <v>160</v>
      </c>
      <c r="Q918">
        <v>1</v>
      </c>
      <c r="X918">
        <v>69</v>
      </c>
      <c r="Y918">
        <v>4.3600000000000003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69</v>
      </c>
      <c r="AH918">
        <v>2</v>
      </c>
      <c r="AI918">
        <v>36407437</v>
      </c>
      <c r="AJ918">
        <v>946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ROW(Source!A947)</f>
        <v>947</v>
      </c>
      <c r="B919">
        <v>36407456</v>
      </c>
      <c r="C919">
        <v>36407429</v>
      </c>
      <c r="D919">
        <v>29110699</v>
      </c>
      <c r="E919">
        <v>1</v>
      </c>
      <c r="F919">
        <v>1</v>
      </c>
      <c r="G919">
        <v>1</v>
      </c>
      <c r="H919">
        <v>3</v>
      </c>
      <c r="I919" t="s">
        <v>650</v>
      </c>
      <c r="J919" t="s">
        <v>651</v>
      </c>
      <c r="K919" t="s">
        <v>652</v>
      </c>
      <c r="L919">
        <v>1301</v>
      </c>
      <c r="N919">
        <v>1003</v>
      </c>
      <c r="O919" t="s">
        <v>142</v>
      </c>
      <c r="P919" t="s">
        <v>142</v>
      </c>
      <c r="Q919">
        <v>1</v>
      </c>
      <c r="X919">
        <v>118</v>
      </c>
      <c r="Y919">
        <v>0.17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118</v>
      </c>
      <c r="AH919">
        <v>2</v>
      </c>
      <c r="AI919">
        <v>36407438</v>
      </c>
      <c r="AJ919">
        <v>947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ROW(Source!A947)</f>
        <v>947</v>
      </c>
      <c r="B920">
        <v>36407457</v>
      </c>
      <c r="C920">
        <v>36407429</v>
      </c>
      <c r="D920">
        <v>29110797</v>
      </c>
      <c r="E920">
        <v>1</v>
      </c>
      <c r="F920">
        <v>1</v>
      </c>
      <c r="G920">
        <v>1</v>
      </c>
      <c r="H920">
        <v>3</v>
      </c>
      <c r="I920" t="s">
        <v>653</v>
      </c>
      <c r="J920" t="s">
        <v>654</v>
      </c>
      <c r="K920" t="s">
        <v>655</v>
      </c>
      <c r="L920">
        <v>1301</v>
      </c>
      <c r="N920">
        <v>1003</v>
      </c>
      <c r="O920" t="s">
        <v>142</v>
      </c>
      <c r="P920" t="s">
        <v>142</v>
      </c>
      <c r="Q920">
        <v>1</v>
      </c>
      <c r="X920">
        <v>80</v>
      </c>
      <c r="Y920">
        <v>1.74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80</v>
      </c>
      <c r="AH920">
        <v>2</v>
      </c>
      <c r="AI920">
        <v>36407439</v>
      </c>
      <c r="AJ920">
        <v>948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ROW(Source!A947)</f>
        <v>947</v>
      </c>
      <c r="B921">
        <v>36407458</v>
      </c>
      <c r="C921">
        <v>36407429</v>
      </c>
      <c r="D921">
        <v>29110815</v>
      </c>
      <c r="E921">
        <v>1</v>
      </c>
      <c r="F921">
        <v>1</v>
      </c>
      <c r="G921">
        <v>1</v>
      </c>
      <c r="H921">
        <v>3</v>
      </c>
      <c r="I921" t="s">
        <v>656</v>
      </c>
      <c r="J921" t="s">
        <v>657</v>
      </c>
      <c r="K921" t="s">
        <v>658</v>
      </c>
      <c r="L921">
        <v>1301</v>
      </c>
      <c r="N921">
        <v>1003</v>
      </c>
      <c r="O921" t="s">
        <v>142</v>
      </c>
      <c r="P921" t="s">
        <v>142</v>
      </c>
      <c r="Q921">
        <v>1</v>
      </c>
      <c r="X921">
        <v>117</v>
      </c>
      <c r="Y921">
        <v>0.85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117</v>
      </c>
      <c r="AH921">
        <v>2</v>
      </c>
      <c r="AI921">
        <v>36407440</v>
      </c>
      <c r="AJ921">
        <v>949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ROW(Source!A947)</f>
        <v>947</v>
      </c>
      <c r="B922">
        <v>36407459</v>
      </c>
      <c r="C922">
        <v>36407429</v>
      </c>
      <c r="D922">
        <v>29111455</v>
      </c>
      <c r="E922">
        <v>1</v>
      </c>
      <c r="F922">
        <v>1</v>
      </c>
      <c r="G922">
        <v>1</v>
      </c>
      <c r="H922">
        <v>3</v>
      </c>
      <c r="I922" t="s">
        <v>659</v>
      </c>
      <c r="J922" t="s">
        <v>660</v>
      </c>
      <c r="K922" t="s">
        <v>661</v>
      </c>
      <c r="L922">
        <v>1327</v>
      </c>
      <c r="N922">
        <v>1005</v>
      </c>
      <c r="O922" t="s">
        <v>155</v>
      </c>
      <c r="P922" t="s">
        <v>155</v>
      </c>
      <c r="Q922">
        <v>1</v>
      </c>
      <c r="X922">
        <v>225</v>
      </c>
      <c r="Y922">
        <v>15.06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225</v>
      </c>
      <c r="AH922">
        <v>2</v>
      </c>
      <c r="AI922">
        <v>36407441</v>
      </c>
      <c r="AJ922">
        <v>950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ROW(Source!A947)</f>
        <v>947</v>
      </c>
      <c r="B923">
        <v>36407460</v>
      </c>
      <c r="C923">
        <v>36407429</v>
      </c>
      <c r="D923">
        <v>29114733</v>
      </c>
      <c r="E923">
        <v>1</v>
      </c>
      <c r="F923">
        <v>1</v>
      </c>
      <c r="G923">
        <v>1</v>
      </c>
      <c r="H923">
        <v>3</v>
      </c>
      <c r="I923" t="s">
        <v>662</v>
      </c>
      <c r="J923" t="s">
        <v>663</v>
      </c>
      <c r="K923" t="s">
        <v>664</v>
      </c>
      <c r="L923">
        <v>1354</v>
      </c>
      <c r="N923">
        <v>1010</v>
      </c>
      <c r="O923" t="s">
        <v>237</v>
      </c>
      <c r="P923" t="s">
        <v>237</v>
      </c>
      <c r="Q923">
        <v>1</v>
      </c>
      <c r="X923">
        <v>790</v>
      </c>
      <c r="Y923">
        <v>0.02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790</v>
      </c>
      <c r="AH923">
        <v>2</v>
      </c>
      <c r="AI923">
        <v>36407442</v>
      </c>
      <c r="AJ923">
        <v>951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ROW(Source!A947)</f>
        <v>947</v>
      </c>
      <c r="B924">
        <v>36407461</v>
      </c>
      <c r="C924">
        <v>36407429</v>
      </c>
      <c r="D924">
        <v>29114734</v>
      </c>
      <c r="E924">
        <v>1</v>
      </c>
      <c r="F924">
        <v>1</v>
      </c>
      <c r="G924">
        <v>1</v>
      </c>
      <c r="H924">
        <v>3</v>
      </c>
      <c r="I924" t="s">
        <v>665</v>
      </c>
      <c r="J924" t="s">
        <v>666</v>
      </c>
      <c r="K924" t="s">
        <v>667</v>
      </c>
      <c r="L924">
        <v>1354</v>
      </c>
      <c r="N924">
        <v>1010</v>
      </c>
      <c r="O924" t="s">
        <v>237</v>
      </c>
      <c r="P924" t="s">
        <v>237</v>
      </c>
      <c r="Q924">
        <v>1</v>
      </c>
      <c r="X924">
        <v>1844</v>
      </c>
      <c r="Y924">
        <v>0.03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1844</v>
      </c>
      <c r="AH924">
        <v>2</v>
      </c>
      <c r="AI924">
        <v>36407443</v>
      </c>
      <c r="AJ924">
        <v>952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ROW(Source!A947)</f>
        <v>947</v>
      </c>
      <c r="B925">
        <v>36407462</v>
      </c>
      <c r="C925">
        <v>36407429</v>
      </c>
      <c r="D925">
        <v>29114482</v>
      </c>
      <c r="E925">
        <v>1</v>
      </c>
      <c r="F925">
        <v>1</v>
      </c>
      <c r="G925">
        <v>1</v>
      </c>
      <c r="H925">
        <v>3</v>
      </c>
      <c r="I925" t="s">
        <v>668</v>
      </c>
      <c r="J925" t="s">
        <v>669</v>
      </c>
      <c r="K925" t="s">
        <v>670</v>
      </c>
      <c r="L925">
        <v>1354</v>
      </c>
      <c r="N925">
        <v>1010</v>
      </c>
      <c r="O925" t="s">
        <v>237</v>
      </c>
      <c r="P925" t="s">
        <v>237</v>
      </c>
      <c r="Q925">
        <v>1</v>
      </c>
      <c r="X925">
        <v>149</v>
      </c>
      <c r="Y925">
        <v>7.0000000000000007E-2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0</v>
      </c>
      <c r="AF925" t="s">
        <v>3</v>
      </c>
      <c r="AG925">
        <v>149</v>
      </c>
      <c r="AH925">
        <v>2</v>
      </c>
      <c r="AI925">
        <v>36407444</v>
      </c>
      <c r="AJ925">
        <v>953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ROW(Source!A947)</f>
        <v>947</v>
      </c>
      <c r="B926">
        <v>36407463</v>
      </c>
      <c r="C926">
        <v>36407429</v>
      </c>
      <c r="D926">
        <v>29129584</v>
      </c>
      <c r="E926">
        <v>1</v>
      </c>
      <c r="F926">
        <v>1</v>
      </c>
      <c r="G926">
        <v>1</v>
      </c>
      <c r="H926">
        <v>3</v>
      </c>
      <c r="I926" t="s">
        <v>671</v>
      </c>
      <c r="J926" t="s">
        <v>672</v>
      </c>
      <c r="K926" t="s">
        <v>673</v>
      </c>
      <c r="L926">
        <v>1301</v>
      </c>
      <c r="N926">
        <v>1003</v>
      </c>
      <c r="O926" t="s">
        <v>142</v>
      </c>
      <c r="P926" t="s">
        <v>142</v>
      </c>
      <c r="Q926">
        <v>1</v>
      </c>
      <c r="X926">
        <v>86</v>
      </c>
      <c r="Y926">
        <v>7.22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86</v>
      </c>
      <c r="AH926">
        <v>2</v>
      </c>
      <c r="AI926">
        <v>36407445</v>
      </c>
      <c r="AJ926">
        <v>954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ROW(Source!A947)</f>
        <v>947</v>
      </c>
      <c r="B927">
        <v>36407464</v>
      </c>
      <c r="C927">
        <v>36407429</v>
      </c>
      <c r="D927">
        <v>29129619</v>
      </c>
      <c r="E927">
        <v>1</v>
      </c>
      <c r="F927">
        <v>1</v>
      </c>
      <c r="G927">
        <v>1</v>
      </c>
      <c r="H927">
        <v>3</v>
      </c>
      <c r="I927" t="s">
        <v>674</v>
      </c>
      <c r="J927" t="s">
        <v>675</v>
      </c>
      <c r="K927" t="s">
        <v>676</v>
      </c>
      <c r="L927">
        <v>1301</v>
      </c>
      <c r="N927">
        <v>1003</v>
      </c>
      <c r="O927" t="s">
        <v>142</v>
      </c>
      <c r="P927" t="s">
        <v>142</v>
      </c>
      <c r="Q927">
        <v>1</v>
      </c>
      <c r="X927">
        <v>234</v>
      </c>
      <c r="Y927">
        <v>8.44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234</v>
      </c>
      <c r="AH927">
        <v>2</v>
      </c>
      <c r="AI927">
        <v>36407446</v>
      </c>
      <c r="AJ927">
        <v>955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ROW(Source!A947)</f>
        <v>947</v>
      </c>
      <c r="B928">
        <v>36407465</v>
      </c>
      <c r="C928">
        <v>36407429</v>
      </c>
      <c r="D928">
        <v>29129715</v>
      </c>
      <c r="E928">
        <v>1</v>
      </c>
      <c r="F928">
        <v>1</v>
      </c>
      <c r="G928">
        <v>1</v>
      </c>
      <c r="H928">
        <v>3</v>
      </c>
      <c r="I928" t="s">
        <v>766</v>
      </c>
      <c r="J928" t="s">
        <v>767</v>
      </c>
      <c r="K928" t="s">
        <v>768</v>
      </c>
      <c r="L928">
        <v>1301</v>
      </c>
      <c r="N928">
        <v>1003</v>
      </c>
      <c r="O928" t="s">
        <v>142</v>
      </c>
      <c r="P928" t="s">
        <v>142</v>
      </c>
      <c r="Q928">
        <v>1</v>
      </c>
      <c r="X928">
        <v>37</v>
      </c>
      <c r="Y928">
        <v>6.33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37</v>
      </c>
      <c r="AH928">
        <v>2</v>
      </c>
      <c r="AI928">
        <v>36407447</v>
      </c>
      <c r="AJ928">
        <v>956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ROW(Source!A948)</f>
        <v>948</v>
      </c>
      <c r="B929">
        <v>36407474</v>
      </c>
      <c r="C929">
        <v>36407466</v>
      </c>
      <c r="D929">
        <v>18410244</v>
      </c>
      <c r="E929">
        <v>1</v>
      </c>
      <c r="F929">
        <v>1</v>
      </c>
      <c r="G929">
        <v>1</v>
      </c>
      <c r="H929">
        <v>1</v>
      </c>
      <c r="I929" t="s">
        <v>680</v>
      </c>
      <c r="J929" t="s">
        <v>3</v>
      </c>
      <c r="K929" t="s">
        <v>681</v>
      </c>
      <c r="L929">
        <v>1369</v>
      </c>
      <c r="N929">
        <v>1013</v>
      </c>
      <c r="O929" t="s">
        <v>514</v>
      </c>
      <c r="P929" t="s">
        <v>514</v>
      </c>
      <c r="Q929">
        <v>1</v>
      </c>
      <c r="X929">
        <v>55.94</v>
      </c>
      <c r="Y929">
        <v>0</v>
      </c>
      <c r="Z929">
        <v>0</v>
      </c>
      <c r="AA929">
        <v>0</v>
      </c>
      <c r="AB929">
        <v>9.2899999999999991</v>
      </c>
      <c r="AC929">
        <v>0</v>
      </c>
      <c r="AD929">
        <v>1</v>
      </c>
      <c r="AE929">
        <v>1</v>
      </c>
      <c r="AF929" t="s">
        <v>134</v>
      </c>
      <c r="AG929">
        <v>64.330999999999989</v>
      </c>
      <c r="AH929">
        <v>2</v>
      </c>
      <c r="AI929">
        <v>36407470</v>
      </c>
      <c r="AJ929">
        <v>957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ROW(Source!A948)</f>
        <v>948</v>
      </c>
      <c r="B930">
        <v>36407475</v>
      </c>
      <c r="C930">
        <v>36407466</v>
      </c>
      <c r="D930">
        <v>121548</v>
      </c>
      <c r="E930">
        <v>1</v>
      </c>
      <c r="F930">
        <v>1</v>
      </c>
      <c r="G930">
        <v>1</v>
      </c>
      <c r="H930">
        <v>1</v>
      </c>
      <c r="I930" t="s">
        <v>35</v>
      </c>
      <c r="J930" t="s">
        <v>3</v>
      </c>
      <c r="K930" t="s">
        <v>515</v>
      </c>
      <c r="L930">
        <v>608254</v>
      </c>
      <c r="N930">
        <v>1013</v>
      </c>
      <c r="O930" t="s">
        <v>516</v>
      </c>
      <c r="P930" t="s">
        <v>516</v>
      </c>
      <c r="Q930">
        <v>1</v>
      </c>
      <c r="X930">
        <v>0.01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2</v>
      </c>
      <c r="AF930" t="s">
        <v>133</v>
      </c>
      <c r="AG930">
        <v>1.2500000000000001E-2</v>
      </c>
      <c r="AH930">
        <v>2</v>
      </c>
      <c r="AI930">
        <v>36407471</v>
      </c>
      <c r="AJ930">
        <v>958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ROW(Source!A948)</f>
        <v>948</v>
      </c>
      <c r="B931">
        <v>36407476</v>
      </c>
      <c r="C931">
        <v>36407466</v>
      </c>
      <c r="D931">
        <v>29172556</v>
      </c>
      <c r="E931">
        <v>1</v>
      </c>
      <c r="F931">
        <v>1</v>
      </c>
      <c r="G931">
        <v>1</v>
      </c>
      <c r="H931">
        <v>2</v>
      </c>
      <c r="I931" t="s">
        <v>517</v>
      </c>
      <c r="J931" t="s">
        <v>518</v>
      </c>
      <c r="K931" t="s">
        <v>519</v>
      </c>
      <c r="L931">
        <v>1368</v>
      </c>
      <c r="N931">
        <v>1011</v>
      </c>
      <c r="O931" t="s">
        <v>520</v>
      </c>
      <c r="P931" t="s">
        <v>520</v>
      </c>
      <c r="Q931">
        <v>1</v>
      </c>
      <c r="X931">
        <v>0.01</v>
      </c>
      <c r="Y931">
        <v>0</v>
      </c>
      <c r="Z931">
        <v>31.26</v>
      </c>
      <c r="AA931">
        <v>13.5</v>
      </c>
      <c r="AB931">
        <v>0</v>
      </c>
      <c r="AC931">
        <v>0</v>
      </c>
      <c r="AD931">
        <v>1</v>
      </c>
      <c r="AE931">
        <v>0</v>
      </c>
      <c r="AF931" t="s">
        <v>133</v>
      </c>
      <c r="AG931">
        <v>1.2500000000000001E-2</v>
      </c>
      <c r="AH931">
        <v>2</v>
      </c>
      <c r="AI931">
        <v>36407472</v>
      </c>
      <c r="AJ931">
        <v>959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ROW(Source!A948)</f>
        <v>948</v>
      </c>
      <c r="B932">
        <v>36407477</v>
      </c>
      <c r="C932">
        <v>36407466</v>
      </c>
      <c r="D932">
        <v>29174913</v>
      </c>
      <c r="E932">
        <v>1</v>
      </c>
      <c r="F932">
        <v>1</v>
      </c>
      <c r="G932">
        <v>1</v>
      </c>
      <c r="H932">
        <v>2</v>
      </c>
      <c r="I932" t="s">
        <v>531</v>
      </c>
      <c r="J932" t="s">
        <v>532</v>
      </c>
      <c r="K932" t="s">
        <v>533</v>
      </c>
      <c r="L932">
        <v>1368</v>
      </c>
      <c r="N932">
        <v>1011</v>
      </c>
      <c r="O932" t="s">
        <v>520</v>
      </c>
      <c r="P932" t="s">
        <v>520</v>
      </c>
      <c r="Q932">
        <v>1</v>
      </c>
      <c r="X932">
        <v>0.01</v>
      </c>
      <c r="Y932">
        <v>0</v>
      </c>
      <c r="Z932">
        <v>87.17</v>
      </c>
      <c r="AA932">
        <v>11.6</v>
      </c>
      <c r="AB932">
        <v>0</v>
      </c>
      <c r="AC932">
        <v>0</v>
      </c>
      <c r="AD932">
        <v>1</v>
      </c>
      <c r="AE932">
        <v>0</v>
      </c>
      <c r="AF932" t="s">
        <v>133</v>
      </c>
      <c r="AG932">
        <v>1.2500000000000001E-2</v>
      </c>
      <c r="AH932">
        <v>2</v>
      </c>
      <c r="AI932">
        <v>36407473</v>
      </c>
      <c r="AJ932">
        <v>960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ROW(Source!A948)</f>
        <v>948</v>
      </c>
      <c r="B933">
        <v>36407478</v>
      </c>
      <c r="C933">
        <v>36407466</v>
      </c>
      <c r="D933">
        <v>29109386</v>
      </c>
      <c r="E933">
        <v>1</v>
      </c>
      <c r="F933">
        <v>1</v>
      </c>
      <c r="G933">
        <v>1</v>
      </c>
      <c r="H933">
        <v>3</v>
      </c>
      <c r="I933" t="s">
        <v>682</v>
      </c>
      <c r="J933" t="s">
        <v>683</v>
      </c>
      <c r="K933" t="s">
        <v>684</v>
      </c>
      <c r="L933">
        <v>1348</v>
      </c>
      <c r="N933">
        <v>1009</v>
      </c>
      <c r="O933" t="s">
        <v>30</v>
      </c>
      <c r="P933" t="s">
        <v>30</v>
      </c>
      <c r="Q933">
        <v>1000</v>
      </c>
      <c r="X933">
        <v>3.4099999999999998E-2</v>
      </c>
      <c r="Y933">
        <v>11300.01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3.4099999999999998E-2</v>
      </c>
      <c r="AH933">
        <v>2</v>
      </c>
      <c r="AI933">
        <v>36407467</v>
      </c>
      <c r="AJ933">
        <v>961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ROW(Source!A948)</f>
        <v>948</v>
      </c>
      <c r="B934">
        <v>36407479</v>
      </c>
      <c r="C934">
        <v>36407466</v>
      </c>
      <c r="D934">
        <v>29107800</v>
      </c>
      <c r="E934">
        <v>1</v>
      </c>
      <c r="F934">
        <v>1</v>
      </c>
      <c r="G934">
        <v>1</v>
      </c>
      <c r="H934">
        <v>3</v>
      </c>
      <c r="I934" t="s">
        <v>545</v>
      </c>
      <c r="J934" t="s">
        <v>546</v>
      </c>
      <c r="K934" t="s">
        <v>547</v>
      </c>
      <c r="L934">
        <v>1346</v>
      </c>
      <c r="N934">
        <v>1009</v>
      </c>
      <c r="O934" t="s">
        <v>160</v>
      </c>
      <c r="P934" t="s">
        <v>160</v>
      </c>
      <c r="Q934">
        <v>1</v>
      </c>
      <c r="X934">
        <v>0.01</v>
      </c>
      <c r="Y934">
        <v>1.81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0.01</v>
      </c>
      <c r="AH934">
        <v>2</v>
      </c>
      <c r="AI934">
        <v>36407468</v>
      </c>
      <c r="AJ934">
        <v>962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ROW(Source!A948)</f>
        <v>948</v>
      </c>
      <c r="B935">
        <v>36407480</v>
      </c>
      <c r="C935">
        <v>36407466</v>
      </c>
      <c r="D935">
        <v>29109603</v>
      </c>
      <c r="E935">
        <v>1</v>
      </c>
      <c r="F935">
        <v>1</v>
      </c>
      <c r="G935">
        <v>1</v>
      </c>
      <c r="H935">
        <v>3</v>
      </c>
      <c r="I935" t="s">
        <v>685</v>
      </c>
      <c r="J935" t="s">
        <v>686</v>
      </c>
      <c r="K935" t="s">
        <v>687</v>
      </c>
      <c r="L935">
        <v>1327</v>
      </c>
      <c r="N935">
        <v>1005</v>
      </c>
      <c r="O935" t="s">
        <v>155</v>
      </c>
      <c r="P935" t="s">
        <v>155</v>
      </c>
      <c r="Q935">
        <v>1</v>
      </c>
      <c r="X935">
        <v>112</v>
      </c>
      <c r="Y935">
        <v>55.16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112</v>
      </c>
      <c r="AH935">
        <v>2</v>
      </c>
      <c r="AI935">
        <v>36407469</v>
      </c>
      <c r="AJ935">
        <v>963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ROW(Source!A949)</f>
        <v>949</v>
      </c>
      <c r="B936">
        <v>36407494</v>
      </c>
      <c r="C936">
        <v>36407481</v>
      </c>
      <c r="D936">
        <v>29364679</v>
      </c>
      <c r="E936">
        <v>1</v>
      </c>
      <c r="F936">
        <v>1</v>
      </c>
      <c r="G936">
        <v>1</v>
      </c>
      <c r="H936">
        <v>1</v>
      </c>
      <c r="I936" t="s">
        <v>688</v>
      </c>
      <c r="J936" t="s">
        <v>3</v>
      </c>
      <c r="K936" t="s">
        <v>689</v>
      </c>
      <c r="L936">
        <v>1369</v>
      </c>
      <c r="N936">
        <v>1013</v>
      </c>
      <c r="O936" t="s">
        <v>514</v>
      </c>
      <c r="P936" t="s">
        <v>514</v>
      </c>
      <c r="Q936">
        <v>1</v>
      </c>
      <c r="X936">
        <v>30.48</v>
      </c>
      <c r="Y936">
        <v>0</v>
      </c>
      <c r="Z936">
        <v>0</v>
      </c>
      <c r="AA936">
        <v>0</v>
      </c>
      <c r="AB936">
        <v>9.92</v>
      </c>
      <c r="AC936">
        <v>0</v>
      </c>
      <c r="AD936">
        <v>1</v>
      </c>
      <c r="AE936">
        <v>1</v>
      </c>
      <c r="AF936" t="s">
        <v>134</v>
      </c>
      <c r="AG936">
        <v>35.052</v>
      </c>
      <c r="AH936">
        <v>2</v>
      </c>
      <c r="AI936">
        <v>36407483</v>
      </c>
      <c r="AJ936">
        <v>964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ROW(Source!A949)</f>
        <v>949</v>
      </c>
      <c r="B937">
        <v>36407495</v>
      </c>
      <c r="C937">
        <v>36407481</v>
      </c>
      <c r="D937">
        <v>121548</v>
      </c>
      <c r="E937">
        <v>1</v>
      </c>
      <c r="F937">
        <v>1</v>
      </c>
      <c r="G937">
        <v>1</v>
      </c>
      <c r="H937">
        <v>1</v>
      </c>
      <c r="I937" t="s">
        <v>35</v>
      </c>
      <c r="J937" t="s">
        <v>3</v>
      </c>
      <c r="K937" t="s">
        <v>515</v>
      </c>
      <c r="L937">
        <v>608254</v>
      </c>
      <c r="N937">
        <v>1013</v>
      </c>
      <c r="O937" t="s">
        <v>516</v>
      </c>
      <c r="P937" t="s">
        <v>516</v>
      </c>
      <c r="Q937">
        <v>1</v>
      </c>
      <c r="X937">
        <v>0.03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2</v>
      </c>
      <c r="AF937" t="s">
        <v>3</v>
      </c>
      <c r="AG937">
        <v>0.03</v>
      </c>
      <c r="AH937">
        <v>2</v>
      </c>
      <c r="AI937">
        <v>36407484</v>
      </c>
      <c r="AJ937">
        <v>965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ROW(Source!A949)</f>
        <v>949</v>
      </c>
      <c r="B938">
        <v>36407496</v>
      </c>
      <c r="C938">
        <v>36407481</v>
      </c>
      <c r="D938">
        <v>29172362</v>
      </c>
      <c r="E938">
        <v>1</v>
      </c>
      <c r="F938">
        <v>1</v>
      </c>
      <c r="G938">
        <v>1</v>
      </c>
      <c r="H938">
        <v>2</v>
      </c>
      <c r="I938" t="s">
        <v>690</v>
      </c>
      <c r="J938" t="s">
        <v>691</v>
      </c>
      <c r="K938" t="s">
        <v>692</v>
      </c>
      <c r="L938">
        <v>1368</v>
      </c>
      <c r="N938">
        <v>1011</v>
      </c>
      <c r="O938" t="s">
        <v>520</v>
      </c>
      <c r="P938" t="s">
        <v>520</v>
      </c>
      <c r="Q938">
        <v>1</v>
      </c>
      <c r="X938">
        <v>0.03</v>
      </c>
      <c r="Y938">
        <v>0</v>
      </c>
      <c r="Z938">
        <v>134.65</v>
      </c>
      <c r="AA938">
        <v>13.5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0.03</v>
      </c>
      <c r="AH938">
        <v>2</v>
      </c>
      <c r="AI938">
        <v>36407485</v>
      </c>
      <c r="AJ938">
        <v>966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ROW(Source!A949)</f>
        <v>949</v>
      </c>
      <c r="B939">
        <v>36407497</v>
      </c>
      <c r="C939">
        <v>36407481</v>
      </c>
      <c r="D939">
        <v>29174913</v>
      </c>
      <c r="E939">
        <v>1</v>
      </c>
      <c r="F939">
        <v>1</v>
      </c>
      <c r="G939">
        <v>1</v>
      </c>
      <c r="H939">
        <v>2</v>
      </c>
      <c r="I939" t="s">
        <v>531</v>
      </c>
      <c r="J939" t="s">
        <v>532</v>
      </c>
      <c r="K939" t="s">
        <v>533</v>
      </c>
      <c r="L939">
        <v>1368</v>
      </c>
      <c r="N939">
        <v>1011</v>
      </c>
      <c r="O939" t="s">
        <v>520</v>
      </c>
      <c r="P939" t="s">
        <v>520</v>
      </c>
      <c r="Q939">
        <v>1</v>
      </c>
      <c r="X939">
        <v>0.02</v>
      </c>
      <c r="Y939">
        <v>0</v>
      </c>
      <c r="Z939">
        <v>87.17</v>
      </c>
      <c r="AA939">
        <v>11.6</v>
      </c>
      <c r="AB939">
        <v>0</v>
      </c>
      <c r="AC939">
        <v>0</v>
      </c>
      <c r="AD939">
        <v>1</v>
      </c>
      <c r="AE939">
        <v>0</v>
      </c>
      <c r="AF939" t="s">
        <v>3</v>
      </c>
      <c r="AG939">
        <v>0.02</v>
      </c>
      <c r="AH939">
        <v>2</v>
      </c>
      <c r="AI939">
        <v>36407486</v>
      </c>
      <c r="AJ939">
        <v>967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ROW(Source!A949)</f>
        <v>949</v>
      </c>
      <c r="B940">
        <v>36407498</v>
      </c>
      <c r="C940">
        <v>36407481</v>
      </c>
      <c r="D940">
        <v>29114246</v>
      </c>
      <c r="E940">
        <v>1</v>
      </c>
      <c r="F940">
        <v>1</v>
      </c>
      <c r="G940">
        <v>1</v>
      </c>
      <c r="H940">
        <v>3</v>
      </c>
      <c r="I940" t="s">
        <v>693</v>
      </c>
      <c r="J940" t="s">
        <v>694</v>
      </c>
      <c r="K940" t="s">
        <v>695</v>
      </c>
      <c r="L940">
        <v>1346</v>
      </c>
      <c r="N940">
        <v>1009</v>
      </c>
      <c r="O940" t="s">
        <v>160</v>
      </c>
      <c r="P940" t="s">
        <v>160</v>
      </c>
      <c r="Q940">
        <v>1</v>
      </c>
      <c r="X940">
        <v>1.5</v>
      </c>
      <c r="Y940">
        <v>9.0399999999999991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1.5</v>
      </c>
      <c r="AH940">
        <v>2</v>
      </c>
      <c r="AI940">
        <v>36407487</v>
      </c>
      <c r="AJ940">
        <v>968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ROW(Source!A949)</f>
        <v>949</v>
      </c>
      <c r="B941">
        <v>36407499</v>
      </c>
      <c r="C941">
        <v>36407481</v>
      </c>
      <c r="D941">
        <v>29110838</v>
      </c>
      <c r="E941">
        <v>1</v>
      </c>
      <c r="F941">
        <v>1</v>
      </c>
      <c r="G941">
        <v>1</v>
      </c>
      <c r="H941">
        <v>3</v>
      </c>
      <c r="I941" t="s">
        <v>696</v>
      </c>
      <c r="J941" t="s">
        <v>697</v>
      </c>
      <c r="K941" t="s">
        <v>698</v>
      </c>
      <c r="L941">
        <v>1346</v>
      </c>
      <c r="N941">
        <v>1009</v>
      </c>
      <c r="O941" t="s">
        <v>160</v>
      </c>
      <c r="P941" t="s">
        <v>160</v>
      </c>
      <c r="Q941">
        <v>1</v>
      </c>
      <c r="X941">
        <v>0.42</v>
      </c>
      <c r="Y941">
        <v>30.5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0.42</v>
      </c>
      <c r="AH941">
        <v>2</v>
      </c>
      <c r="AI941">
        <v>36407488</v>
      </c>
      <c r="AJ941">
        <v>969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ROW(Source!A949)</f>
        <v>949</v>
      </c>
      <c r="B942">
        <v>36407500</v>
      </c>
      <c r="C942">
        <v>36407481</v>
      </c>
      <c r="D942">
        <v>29149204</v>
      </c>
      <c r="E942">
        <v>1</v>
      </c>
      <c r="F942">
        <v>1</v>
      </c>
      <c r="G942">
        <v>1</v>
      </c>
      <c r="H942">
        <v>3</v>
      </c>
      <c r="I942" t="s">
        <v>699</v>
      </c>
      <c r="J942" t="s">
        <v>700</v>
      </c>
      <c r="K942" t="s">
        <v>701</v>
      </c>
      <c r="L942">
        <v>1348</v>
      </c>
      <c r="N942">
        <v>1009</v>
      </c>
      <c r="O942" t="s">
        <v>30</v>
      </c>
      <c r="P942" t="s">
        <v>30</v>
      </c>
      <c r="Q942">
        <v>1000</v>
      </c>
      <c r="X942">
        <v>3.15E-3</v>
      </c>
      <c r="Y942">
        <v>729.98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3.15E-3</v>
      </c>
      <c r="AH942">
        <v>2</v>
      </c>
      <c r="AI942">
        <v>36407489</v>
      </c>
      <c r="AJ942">
        <v>970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ROW(Source!A949)</f>
        <v>949</v>
      </c>
      <c r="B943">
        <v>36407501</v>
      </c>
      <c r="C943">
        <v>36407481</v>
      </c>
      <c r="D943">
        <v>29170678</v>
      </c>
      <c r="E943">
        <v>1</v>
      </c>
      <c r="F943">
        <v>1</v>
      </c>
      <c r="G943">
        <v>1</v>
      </c>
      <c r="H943">
        <v>3</v>
      </c>
      <c r="I943" t="s">
        <v>702</v>
      </c>
      <c r="J943" t="s">
        <v>703</v>
      </c>
      <c r="K943" t="s">
        <v>704</v>
      </c>
      <c r="L943">
        <v>1354</v>
      </c>
      <c r="N943">
        <v>1010</v>
      </c>
      <c r="O943" t="s">
        <v>237</v>
      </c>
      <c r="P943" t="s">
        <v>237</v>
      </c>
      <c r="Q943">
        <v>1</v>
      </c>
      <c r="X943">
        <v>102</v>
      </c>
      <c r="Y943">
        <v>0.28000000000000003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102</v>
      </c>
      <c r="AH943">
        <v>2</v>
      </c>
      <c r="AI943">
        <v>36407492</v>
      </c>
      <c r="AJ943">
        <v>974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ROW(Source!A949)</f>
        <v>949</v>
      </c>
      <c r="B944">
        <v>36407502</v>
      </c>
      <c r="C944">
        <v>36407481</v>
      </c>
      <c r="D944">
        <v>29171808</v>
      </c>
      <c r="E944">
        <v>1</v>
      </c>
      <c r="F944">
        <v>1</v>
      </c>
      <c r="G944">
        <v>1</v>
      </c>
      <c r="H944">
        <v>3</v>
      </c>
      <c r="I944" t="s">
        <v>705</v>
      </c>
      <c r="J944" t="s">
        <v>706</v>
      </c>
      <c r="K944" t="s">
        <v>707</v>
      </c>
      <c r="L944">
        <v>1374</v>
      </c>
      <c r="N944">
        <v>1013</v>
      </c>
      <c r="O944" t="s">
        <v>708</v>
      </c>
      <c r="P944" t="s">
        <v>708</v>
      </c>
      <c r="Q944">
        <v>1</v>
      </c>
      <c r="X944">
        <v>6.05</v>
      </c>
      <c r="Y944">
        <v>1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6.05</v>
      </c>
      <c r="AH944">
        <v>2</v>
      </c>
      <c r="AI944">
        <v>36407493</v>
      </c>
      <c r="AJ944">
        <v>975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ROW(Source!A953)</f>
        <v>953</v>
      </c>
      <c r="B945">
        <v>36407516</v>
      </c>
      <c r="C945">
        <v>36407506</v>
      </c>
      <c r="D945">
        <v>29364679</v>
      </c>
      <c r="E945">
        <v>1</v>
      </c>
      <c r="F945">
        <v>1</v>
      </c>
      <c r="G945">
        <v>1</v>
      </c>
      <c r="H945">
        <v>1</v>
      </c>
      <c r="I945" t="s">
        <v>688</v>
      </c>
      <c r="J945" t="s">
        <v>3</v>
      </c>
      <c r="K945" t="s">
        <v>689</v>
      </c>
      <c r="L945">
        <v>1369</v>
      </c>
      <c r="N945">
        <v>1013</v>
      </c>
      <c r="O945" t="s">
        <v>514</v>
      </c>
      <c r="P945" t="s">
        <v>514</v>
      </c>
      <c r="Q945">
        <v>1</v>
      </c>
      <c r="X945">
        <v>26.24</v>
      </c>
      <c r="Y945">
        <v>0</v>
      </c>
      <c r="Z945">
        <v>0</v>
      </c>
      <c r="AA945">
        <v>0</v>
      </c>
      <c r="AB945">
        <v>9.92</v>
      </c>
      <c r="AC945">
        <v>0</v>
      </c>
      <c r="AD945">
        <v>1</v>
      </c>
      <c r="AE945">
        <v>1</v>
      </c>
      <c r="AF945" t="s">
        <v>134</v>
      </c>
      <c r="AG945">
        <v>30.175999999999995</v>
      </c>
      <c r="AH945">
        <v>2</v>
      </c>
      <c r="AI945">
        <v>36407508</v>
      </c>
      <c r="AJ945">
        <v>976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ROW(Source!A953)</f>
        <v>953</v>
      </c>
      <c r="B946">
        <v>36407517</v>
      </c>
      <c r="C946">
        <v>36407506</v>
      </c>
      <c r="D946">
        <v>121548</v>
      </c>
      <c r="E946">
        <v>1</v>
      </c>
      <c r="F946">
        <v>1</v>
      </c>
      <c r="G946">
        <v>1</v>
      </c>
      <c r="H946">
        <v>1</v>
      </c>
      <c r="I946" t="s">
        <v>35</v>
      </c>
      <c r="J946" t="s">
        <v>3</v>
      </c>
      <c r="K946" t="s">
        <v>515</v>
      </c>
      <c r="L946">
        <v>608254</v>
      </c>
      <c r="N946">
        <v>1013</v>
      </c>
      <c r="O946" t="s">
        <v>516</v>
      </c>
      <c r="P946" t="s">
        <v>516</v>
      </c>
      <c r="Q946">
        <v>1</v>
      </c>
      <c r="X946">
        <v>0.03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2</v>
      </c>
      <c r="AF946" t="s">
        <v>3</v>
      </c>
      <c r="AG946">
        <v>0.03</v>
      </c>
      <c r="AH946">
        <v>2</v>
      </c>
      <c r="AI946">
        <v>36407509</v>
      </c>
      <c r="AJ946">
        <v>977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ROW(Source!A953)</f>
        <v>953</v>
      </c>
      <c r="B947">
        <v>36407518</v>
      </c>
      <c r="C947">
        <v>36407506</v>
      </c>
      <c r="D947">
        <v>29172362</v>
      </c>
      <c r="E947">
        <v>1</v>
      </c>
      <c r="F947">
        <v>1</v>
      </c>
      <c r="G947">
        <v>1</v>
      </c>
      <c r="H947">
        <v>2</v>
      </c>
      <c r="I947" t="s">
        <v>690</v>
      </c>
      <c r="J947" t="s">
        <v>691</v>
      </c>
      <c r="K947" t="s">
        <v>692</v>
      </c>
      <c r="L947">
        <v>1368</v>
      </c>
      <c r="N947">
        <v>1011</v>
      </c>
      <c r="O947" t="s">
        <v>520</v>
      </c>
      <c r="P947" t="s">
        <v>520</v>
      </c>
      <c r="Q947">
        <v>1</v>
      </c>
      <c r="X947">
        <v>0.03</v>
      </c>
      <c r="Y947">
        <v>0</v>
      </c>
      <c r="Z947">
        <v>134.65</v>
      </c>
      <c r="AA947">
        <v>13.5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0.03</v>
      </c>
      <c r="AH947">
        <v>2</v>
      </c>
      <c r="AI947">
        <v>36407510</v>
      </c>
      <c r="AJ947">
        <v>978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ROW(Source!A953)</f>
        <v>953</v>
      </c>
      <c r="B948">
        <v>36407519</v>
      </c>
      <c r="C948">
        <v>36407506</v>
      </c>
      <c r="D948">
        <v>29174913</v>
      </c>
      <c r="E948">
        <v>1</v>
      </c>
      <c r="F948">
        <v>1</v>
      </c>
      <c r="G948">
        <v>1</v>
      </c>
      <c r="H948">
        <v>2</v>
      </c>
      <c r="I948" t="s">
        <v>531</v>
      </c>
      <c r="J948" t="s">
        <v>532</v>
      </c>
      <c r="K948" t="s">
        <v>533</v>
      </c>
      <c r="L948">
        <v>1368</v>
      </c>
      <c r="N948">
        <v>1011</v>
      </c>
      <c r="O948" t="s">
        <v>520</v>
      </c>
      <c r="P948" t="s">
        <v>520</v>
      </c>
      <c r="Q948">
        <v>1</v>
      </c>
      <c r="X948">
        <v>0.02</v>
      </c>
      <c r="Y948">
        <v>0</v>
      </c>
      <c r="Z948">
        <v>87.17</v>
      </c>
      <c r="AA948">
        <v>11.6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0.02</v>
      </c>
      <c r="AH948">
        <v>2</v>
      </c>
      <c r="AI948">
        <v>36407511</v>
      </c>
      <c r="AJ948">
        <v>979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ROW(Source!A953)</f>
        <v>953</v>
      </c>
      <c r="B949">
        <v>36407520</v>
      </c>
      <c r="C949">
        <v>36407506</v>
      </c>
      <c r="D949">
        <v>29149204</v>
      </c>
      <c r="E949">
        <v>1</v>
      </c>
      <c r="F949">
        <v>1</v>
      </c>
      <c r="G949">
        <v>1</v>
      </c>
      <c r="H949">
        <v>3</v>
      </c>
      <c r="I949" t="s">
        <v>699</v>
      </c>
      <c r="J949" t="s">
        <v>700</v>
      </c>
      <c r="K949" t="s">
        <v>701</v>
      </c>
      <c r="L949">
        <v>1348</v>
      </c>
      <c r="N949">
        <v>1009</v>
      </c>
      <c r="O949" t="s">
        <v>30</v>
      </c>
      <c r="P949" t="s">
        <v>30</v>
      </c>
      <c r="Q949">
        <v>1000</v>
      </c>
      <c r="X949">
        <v>3.15E-3</v>
      </c>
      <c r="Y949">
        <v>729.98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3.15E-3</v>
      </c>
      <c r="AH949">
        <v>2</v>
      </c>
      <c r="AI949">
        <v>36407512</v>
      </c>
      <c r="AJ949">
        <v>980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ROW(Source!A953)</f>
        <v>953</v>
      </c>
      <c r="B950">
        <v>36407521</v>
      </c>
      <c r="C950">
        <v>36407506</v>
      </c>
      <c r="D950">
        <v>29170678</v>
      </c>
      <c r="E950">
        <v>1</v>
      </c>
      <c r="F950">
        <v>1</v>
      </c>
      <c r="G950">
        <v>1</v>
      </c>
      <c r="H950">
        <v>3</v>
      </c>
      <c r="I950" t="s">
        <v>702</v>
      </c>
      <c r="J950" t="s">
        <v>703</v>
      </c>
      <c r="K950" t="s">
        <v>704</v>
      </c>
      <c r="L950">
        <v>1354</v>
      </c>
      <c r="N950">
        <v>1010</v>
      </c>
      <c r="O950" t="s">
        <v>237</v>
      </c>
      <c r="P950" t="s">
        <v>237</v>
      </c>
      <c r="Q950">
        <v>1</v>
      </c>
      <c r="X950">
        <v>102</v>
      </c>
      <c r="Y950">
        <v>0.28000000000000003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102</v>
      </c>
      <c r="AH950">
        <v>2</v>
      </c>
      <c r="AI950">
        <v>36407513</v>
      </c>
      <c r="AJ950">
        <v>982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ROW(Source!A953)</f>
        <v>953</v>
      </c>
      <c r="B951">
        <v>36407522</v>
      </c>
      <c r="C951">
        <v>36407506</v>
      </c>
      <c r="D951">
        <v>29171808</v>
      </c>
      <c r="E951">
        <v>1</v>
      </c>
      <c r="F951">
        <v>1</v>
      </c>
      <c r="G951">
        <v>1</v>
      </c>
      <c r="H951">
        <v>3</v>
      </c>
      <c r="I951" t="s">
        <v>705</v>
      </c>
      <c r="J951" t="s">
        <v>706</v>
      </c>
      <c r="K951" t="s">
        <v>707</v>
      </c>
      <c r="L951">
        <v>1374</v>
      </c>
      <c r="N951">
        <v>1013</v>
      </c>
      <c r="O951" t="s">
        <v>708</v>
      </c>
      <c r="P951" t="s">
        <v>708</v>
      </c>
      <c r="Q951">
        <v>1</v>
      </c>
      <c r="X951">
        <v>5.21</v>
      </c>
      <c r="Y951">
        <v>1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0</v>
      </c>
      <c r="AF951" t="s">
        <v>3</v>
      </c>
      <c r="AG951">
        <v>5.21</v>
      </c>
      <c r="AH951">
        <v>2</v>
      </c>
      <c r="AI951">
        <v>36407515</v>
      </c>
      <c r="AJ951">
        <v>984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ROW(Source!A956)</f>
        <v>956</v>
      </c>
      <c r="B952">
        <v>36407531</v>
      </c>
      <c r="C952">
        <v>36407525</v>
      </c>
      <c r="D952">
        <v>18442760</v>
      </c>
      <c r="E952">
        <v>1</v>
      </c>
      <c r="F952">
        <v>1</v>
      </c>
      <c r="G952">
        <v>1</v>
      </c>
      <c r="H952">
        <v>1</v>
      </c>
      <c r="I952" t="s">
        <v>769</v>
      </c>
      <c r="J952" t="s">
        <v>3</v>
      </c>
      <c r="K952" t="s">
        <v>770</v>
      </c>
      <c r="L952">
        <v>1369</v>
      </c>
      <c r="N952">
        <v>1013</v>
      </c>
      <c r="O952" t="s">
        <v>514</v>
      </c>
      <c r="P952" t="s">
        <v>514</v>
      </c>
      <c r="Q952">
        <v>1</v>
      </c>
      <c r="X952">
        <v>26.04</v>
      </c>
      <c r="Y952">
        <v>0</v>
      </c>
      <c r="Z952">
        <v>0</v>
      </c>
      <c r="AA952">
        <v>0</v>
      </c>
      <c r="AB952">
        <v>354.22</v>
      </c>
      <c r="AC952">
        <v>0</v>
      </c>
      <c r="AD952">
        <v>1</v>
      </c>
      <c r="AE952">
        <v>1</v>
      </c>
      <c r="AF952" t="s">
        <v>134</v>
      </c>
      <c r="AG952">
        <v>29.945999999999998</v>
      </c>
      <c r="AH952">
        <v>2</v>
      </c>
      <c r="AI952">
        <v>36407526</v>
      </c>
      <c r="AJ952">
        <v>985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ROW(Source!A956)</f>
        <v>956</v>
      </c>
      <c r="B953">
        <v>36407532</v>
      </c>
      <c r="C953">
        <v>36407525</v>
      </c>
      <c r="D953">
        <v>29173472</v>
      </c>
      <c r="E953">
        <v>1</v>
      </c>
      <c r="F953">
        <v>1</v>
      </c>
      <c r="G953">
        <v>1</v>
      </c>
      <c r="H953">
        <v>2</v>
      </c>
      <c r="I953" t="s">
        <v>577</v>
      </c>
      <c r="J953" t="s">
        <v>578</v>
      </c>
      <c r="K953" t="s">
        <v>579</v>
      </c>
      <c r="L953">
        <v>1368</v>
      </c>
      <c r="N953">
        <v>1011</v>
      </c>
      <c r="O953" t="s">
        <v>520</v>
      </c>
      <c r="P953" t="s">
        <v>520</v>
      </c>
      <c r="Q953">
        <v>1</v>
      </c>
      <c r="X953">
        <v>7.3</v>
      </c>
      <c r="Y953">
        <v>0</v>
      </c>
      <c r="Z953">
        <v>3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133</v>
      </c>
      <c r="AG953">
        <v>9.125</v>
      </c>
      <c r="AH953">
        <v>2</v>
      </c>
      <c r="AI953">
        <v>36407527</v>
      </c>
      <c r="AJ953">
        <v>986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ROW(Source!A956)</f>
        <v>956</v>
      </c>
      <c r="B954">
        <v>36407533</v>
      </c>
      <c r="C954">
        <v>36407525</v>
      </c>
      <c r="D954">
        <v>29174580</v>
      </c>
      <c r="E954">
        <v>1</v>
      </c>
      <c r="F954">
        <v>1</v>
      </c>
      <c r="G954">
        <v>1</v>
      </c>
      <c r="H954">
        <v>2</v>
      </c>
      <c r="I954" t="s">
        <v>632</v>
      </c>
      <c r="J954" t="s">
        <v>633</v>
      </c>
      <c r="K954" t="s">
        <v>634</v>
      </c>
      <c r="L954">
        <v>1368</v>
      </c>
      <c r="N954">
        <v>1011</v>
      </c>
      <c r="O954" t="s">
        <v>520</v>
      </c>
      <c r="P954" t="s">
        <v>520</v>
      </c>
      <c r="Q954">
        <v>1</v>
      </c>
      <c r="X954">
        <v>7.3</v>
      </c>
      <c r="Y954">
        <v>0</v>
      </c>
      <c r="Z954">
        <v>2.08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133</v>
      </c>
      <c r="AG954">
        <v>9.125</v>
      </c>
      <c r="AH954">
        <v>2</v>
      </c>
      <c r="AI954">
        <v>36407528</v>
      </c>
      <c r="AJ954">
        <v>987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ROW(Source!A956)</f>
        <v>956</v>
      </c>
      <c r="B955">
        <v>36407534</v>
      </c>
      <c r="C955">
        <v>36407525</v>
      </c>
      <c r="D955">
        <v>29174613</v>
      </c>
      <c r="E955">
        <v>1</v>
      </c>
      <c r="F955">
        <v>1</v>
      </c>
      <c r="G955">
        <v>1</v>
      </c>
      <c r="H955">
        <v>2</v>
      </c>
      <c r="I955" t="s">
        <v>771</v>
      </c>
      <c r="J955" t="s">
        <v>772</v>
      </c>
      <c r="K955" t="s">
        <v>773</v>
      </c>
      <c r="L955">
        <v>1368</v>
      </c>
      <c r="N955">
        <v>1011</v>
      </c>
      <c r="O955" t="s">
        <v>520</v>
      </c>
      <c r="P955" t="s">
        <v>520</v>
      </c>
      <c r="Q955">
        <v>1</v>
      </c>
      <c r="X955">
        <v>1.46</v>
      </c>
      <c r="Y955">
        <v>0</v>
      </c>
      <c r="Z955">
        <v>0.14000000000000001</v>
      </c>
      <c r="AA955">
        <v>0</v>
      </c>
      <c r="AB955">
        <v>0</v>
      </c>
      <c r="AC955">
        <v>0</v>
      </c>
      <c r="AD955">
        <v>1</v>
      </c>
      <c r="AE955">
        <v>0</v>
      </c>
      <c r="AF955" t="s">
        <v>133</v>
      </c>
      <c r="AG955">
        <v>1.825</v>
      </c>
      <c r="AH955">
        <v>2</v>
      </c>
      <c r="AI955">
        <v>36407529</v>
      </c>
      <c r="AJ955">
        <v>988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ROW(Source!A956)</f>
        <v>956</v>
      </c>
      <c r="B956">
        <v>36407535</v>
      </c>
      <c r="C956">
        <v>36407525</v>
      </c>
      <c r="D956">
        <v>29174913</v>
      </c>
      <c r="E956">
        <v>1</v>
      </c>
      <c r="F956">
        <v>1</v>
      </c>
      <c r="G956">
        <v>1</v>
      </c>
      <c r="H956">
        <v>2</v>
      </c>
      <c r="I956" t="s">
        <v>531</v>
      </c>
      <c r="J956" t="s">
        <v>532</v>
      </c>
      <c r="K956" t="s">
        <v>533</v>
      </c>
      <c r="L956">
        <v>1368</v>
      </c>
      <c r="N956">
        <v>1011</v>
      </c>
      <c r="O956" t="s">
        <v>520</v>
      </c>
      <c r="P956" t="s">
        <v>520</v>
      </c>
      <c r="Q956">
        <v>1</v>
      </c>
      <c r="X956">
        <v>0.14000000000000001</v>
      </c>
      <c r="Y956">
        <v>0</v>
      </c>
      <c r="Z956">
        <v>87.17</v>
      </c>
      <c r="AA956">
        <v>11.6</v>
      </c>
      <c r="AB956">
        <v>0</v>
      </c>
      <c r="AC956">
        <v>0</v>
      </c>
      <c r="AD956">
        <v>1</v>
      </c>
      <c r="AE956">
        <v>0</v>
      </c>
      <c r="AF956" t="s">
        <v>133</v>
      </c>
      <c r="AG956">
        <v>0.17500000000000002</v>
      </c>
      <c r="AH956">
        <v>2</v>
      </c>
      <c r="AI956">
        <v>36407530</v>
      </c>
      <c r="AJ956">
        <v>989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ROW(Source!A956)</f>
        <v>956</v>
      </c>
      <c r="B957">
        <v>36407536</v>
      </c>
      <c r="C957">
        <v>36407525</v>
      </c>
      <c r="D957">
        <v>29114699</v>
      </c>
      <c r="E957">
        <v>1</v>
      </c>
      <c r="F957">
        <v>1</v>
      </c>
      <c r="G957">
        <v>1</v>
      </c>
      <c r="H957">
        <v>3</v>
      </c>
      <c r="I957" t="s">
        <v>351</v>
      </c>
      <c r="J957" t="s">
        <v>353</v>
      </c>
      <c r="K957" t="s">
        <v>352</v>
      </c>
      <c r="L957">
        <v>1354</v>
      </c>
      <c r="N957">
        <v>1010</v>
      </c>
      <c r="O957" t="s">
        <v>237</v>
      </c>
      <c r="P957" t="s">
        <v>237</v>
      </c>
      <c r="Q957">
        <v>1</v>
      </c>
      <c r="X957">
        <v>0</v>
      </c>
      <c r="Y957">
        <v>0.05</v>
      </c>
      <c r="Z957">
        <v>0</v>
      </c>
      <c r="AA957">
        <v>0</v>
      </c>
      <c r="AB957">
        <v>0</v>
      </c>
      <c r="AC957">
        <v>1</v>
      </c>
      <c r="AD957">
        <v>0</v>
      </c>
      <c r="AE957">
        <v>0</v>
      </c>
      <c r="AF957" t="s">
        <v>3</v>
      </c>
      <c r="AG957">
        <v>0</v>
      </c>
      <c r="AH957">
        <v>3</v>
      </c>
      <c r="AI957">
        <v>-1</v>
      </c>
      <c r="AJ957" t="s">
        <v>3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ROW(Source!A956)</f>
        <v>956</v>
      </c>
      <c r="B958">
        <v>36407537</v>
      </c>
      <c r="C958">
        <v>36407525</v>
      </c>
      <c r="D958">
        <v>29114469</v>
      </c>
      <c r="E958">
        <v>1</v>
      </c>
      <c r="F958">
        <v>1</v>
      </c>
      <c r="G958">
        <v>1</v>
      </c>
      <c r="H958">
        <v>3</v>
      </c>
      <c r="I958" t="s">
        <v>892</v>
      </c>
      <c r="J958" t="s">
        <v>893</v>
      </c>
      <c r="K958" t="s">
        <v>894</v>
      </c>
      <c r="L958">
        <v>1358</v>
      </c>
      <c r="N958">
        <v>1010</v>
      </c>
      <c r="O958" t="s">
        <v>605</v>
      </c>
      <c r="P958" t="s">
        <v>605</v>
      </c>
      <c r="Q958">
        <v>10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</v>
      </c>
      <c r="AD958">
        <v>0</v>
      </c>
      <c r="AE958">
        <v>0</v>
      </c>
      <c r="AF958" t="s">
        <v>3</v>
      </c>
      <c r="AG958">
        <v>0</v>
      </c>
      <c r="AH958">
        <v>3</v>
      </c>
      <c r="AI958">
        <v>-1</v>
      </c>
      <c r="AJ958" t="s">
        <v>3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ROW(Source!A956)</f>
        <v>956</v>
      </c>
      <c r="B959">
        <v>36407538</v>
      </c>
      <c r="C959">
        <v>36407525</v>
      </c>
      <c r="D959">
        <v>29129603</v>
      </c>
      <c r="E959">
        <v>1</v>
      </c>
      <c r="F959">
        <v>1</v>
      </c>
      <c r="G959">
        <v>1</v>
      </c>
      <c r="H959">
        <v>3</v>
      </c>
      <c r="I959" t="s">
        <v>895</v>
      </c>
      <c r="J959" t="s">
        <v>896</v>
      </c>
      <c r="K959" t="s">
        <v>897</v>
      </c>
      <c r="L959">
        <v>1301</v>
      </c>
      <c r="N959">
        <v>1003</v>
      </c>
      <c r="O959" t="s">
        <v>142</v>
      </c>
      <c r="P959" t="s">
        <v>142</v>
      </c>
      <c r="Q959">
        <v>1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</v>
      </c>
      <c r="AD959">
        <v>0</v>
      </c>
      <c r="AE959">
        <v>0</v>
      </c>
      <c r="AF959" t="s">
        <v>3</v>
      </c>
      <c r="AG959">
        <v>0</v>
      </c>
      <c r="AH959">
        <v>3</v>
      </c>
      <c r="AI959">
        <v>-1</v>
      </c>
      <c r="AJ959" t="s">
        <v>3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ROW(Source!A956)</f>
        <v>956</v>
      </c>
      <c r="B960">
        <v>36407539</v>
      </c>
      <c r="C960">
        <v>36407525</v>
      </c>
      <c r="D960">
        <v>29129518</v>
      </c>
      <c r="E960">
        <v>1</v>
      </c>
      <c r="F960">
        <v>1</v>
      </c>
      <c r="G960">
        <v>1</v>
      </c>
      <c r="H960">
        <v>3</v>
      </c>
      <c r="I960" t="s">
        <v>898</v>
      </c>
      <c r="J960" t="s">
        <v>899</v>
      </c>
      <c r="K960" t="s">
        <v>900</v>
      </c>
      <c r="L960">
        <v>1301</v>
      </c>
      <c r="N960">
        <v>1003</v>
      </c>
      <c r="O960" t="s">
        <v>142</v>
      </c>
      <c r="P960" t="s">
        <v>142</v>
      </c>
      <c r="Q960">
        <v>1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</v>
      </c>
      <c r="AD960">
        <v>0</v>
      </c>
      <c r="AE960">
        <v>0</v>
      </c>
      <c r="AF960" t="s">
        <v>3</v>
      </c>
      <c r="AG960">
        <v>0</v>
      </c>
      <c r="AH960">
        <v>3</v>
      </c>
      <c r="AI960">
        <v>-1</v>
      </c>
      <c r="AJ960" t="s">
        <v>3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ROW(Source!A956)</f>
        <v>956</v>
      </c>
      <c r="B961">
        <v>36407540</v>
      </c>
      <c r="C961">
        <v>36407525</v>
      </c>
      <c r="D961">
        <v>29129521</v>
      </c>
      <c r="E961">
        <v>1</v>
      </c>
      <c r="F961">
        <v>1</v>
      </c>
      <c r="G961">
        <v>1</v>
      </c>
      <c r="H961">
        <v>3</v>
      </c>
      <c r="I961" t="s">
        <v>901</v>
      </c>
      <c r="J961" t="s">
        <v>902</v>
      </c>
      <c r="K961" t="s">
        <v>903</v>
      </c>
      <c r="L961">
        <v>1327</v>
      </c>
      <c r="N961">
        <v>1005</v>
      </c>
      <c r="O961" t="s">
        <v>155</v>
      </c>
      <c r="P961" t="s">
        <v>155</v>
      </c>
      <c r="Q961">
        <v>1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</v>
      </c>
      <c r="AD961">
        <v>0</v>
      </c>
      <c r="AE961">
        <v>0</v>
      </c>
      <c r="AF961" t="s">
        <v>3</v>
      </c>
      <c r="AG961">
        <v>0</v>
      </c>
      <c r="AH961">
        <v>3</v>
      </c>
      <c r="AI961">
        <v>-1</v>
      </c>
      <c r="AJ961" t="s">
        <v>3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ROW(Source!A961)</f>
        <v>961</v>
      </c>
      <c r="B962">
        <v>36407549</v>
      </c>
      <c r="C962">
        <v>36407545</v>
      </c>
      <c r="D962">
        <v>18442760</v>
      </c>
      <c r="E962">
        <v>1</v>
      </c>
      <c r="F962">
        <v>1</v>
      </c>
      <c r="G962">
        <v>1</v>
      </c>
      <c r="H962">
        <v>1</v>
      </c>
      <c r="I962" t="s">
        <v>769</v>
      </c>
      <c r="J962" t="s">
        <v>3</v>
      </c>
      <c r="K962" t="s">
        <v>770</v>
      </c>
      <c r="L962">
        <v>1369</v>
      </c>
      <c r="N962">
        <v>1013</v>
      </c>
      <c r="O962" t="s">
        <v>514</v>
      </c>
      <c r="P962" t="s">
        <v>514</v>
      </c>
      <c r="Q962">
        <v>1</v>
      </c>
      <c r="X962">
        <v>36.53</v>
      </c>
      <c r="Y962">
        <v>0</v>
      </c>
      <c r="Z962">
        <v>0</v>
      </c>
      <c r="AA962">
        <v>0</v>
      </c>
      <c r="AB962">
        <v>354.22</v>
      </c>
      <c r="AC962">
        <v>0</v>
      </c>
      <c r="AD962">
        <v>1</v>
      </c>
      <c r="AE962">
        <v>1</v>
      </c>
      <c r="AF962" t="s">
        <v>134</v>
      </c>
      <c r="AG962">
        <v>42.009499999999996</v>
      </c>
      <c r="AH962">
        <v>2</v>
      </c>
      <c r="AI962">
        <v>36407546</v>
      </c>
      <c r="AJ962">
        <v>990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ROW(Source!A961)</f>
        <v>961</v>
      </c>
      <c r="B963">
        <v>36407550</v>
      </c>
      <c r="C963">
        <v>36407545</v>
      </c>
      <c r="D963">
        <v>29109376</v>
      </c>
      <c r="E963">
        <v>1</v>
      </c>
      <c r="F963">
        <v>1</v>
      </c>
      <c r="G963">
        <v>1</v>
      </c>
      <c r="H963">
        <v>3</v>
      </c>
      <c r="I963" t="s">
        <v>326</v>
      </c>
      <c r="J963" t="s">
        <v>328</v>
      </c>
      <c r="K963" t="s">
        <v>327</v>
      </c>
      <c r="L963">
        <v>1346</v>
      </c>
      <c r="N963">
        <v>1009</v>
      </c>
      <c r="O963" t="s">
        <v>160</v>
      </c>
      <c r="P963" t="s">
        <v>160</v>
      </c>
      <c r="Q963">
        <v>1</v>
      </c>
      <c r="X963">
        <v>0</v>
      </c>
      <c r="Y963">
        <v>4894.54</v>
      </c>
      <c r="Z963">
        <v>0</v>
      </c>
      <c r="AA963">
        <v>0</v>
      </c>
      <c r="AB963">
        <v>0</v>
      </c>
      <c r="AC963">
        <v>1</v>
      </c>
      <c r="AD963">
        <v>0</v>
      </c>
      <c r="AE963">
        <v>0</v>
      </c>
      <c r="AF963" t="s">
        <v>3</v>
      </c>
      <c r="AG963">
        <v>0</v>
      </c>
      <c r="AH963">
        <v>2</v>
      </c>
      <c r="AI963">
        <v>36407547</v>
      </c>
      <c r="AJ963">
        <v>991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ROW(Source!A961)</f>
        <v>961</v>
      </c>
      <c r="B964">
        <v>36407551</v>
      </c>
      <c r="C964">
        <v>36407545</v>
      </c>
      <c r="D964">
        <v>29109730</v>
      </c>
      <c r="E964">
        <v>1</v>
      </c>
      <c r="F964">
        <v>1</v>
      </c>
      <c r="G964">
        <v>1</v>
      </c>
      <c r="H964">
        <v>3</v>
      </c>
      <c r="I964" t="s">
        <v>330</v>
      </c>
      <c r="J964" t="s">
        <v>332</v>
      </c>
      <c r="K964" t="s">
        <v>331</v>
      </c>
      <c r="L964">
        <v>1327</v>
      </c>
      <c r="N964">
        <v>1005</v>
      </c>
      <c r="O964" t="s">
        <v>155</v>
      </c>
      <c r="P964" t="s">
        <v>155</v>
      </c>
      <c r="Q964">
        <v>1</v>
      </c>
      <c r="X964">
        <v>0</v>
      </c>
      <c r="Y964">
        <v>37.299999999999997</v>
      </c>
      <c r="Z964">
        <v>0</v>
      </c>
      <c r="AA964">
        <v>0</v>
      </c>
      <c r="AB964">
        <v>0</v>
      </c>
      <c r="AC964">
        <v>1</v>
      </c>
      <c r="AD964">
        <v>0</v>
      </c>
      <c r="AE964">
        <v>0</v>
      </c>
      <c r="AF964" t="s">
        <v>3</v>
      </c>
      <c r="AG964">
        <v>0</v>
      </c>
      <c r="AH964">
        <v>2</v>
      </c>
      <c r="AI964">
        <v>36407548</v>
      </c>
      <c r="AJ964">
        <v>992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ROW(Source!A964)</f>
        <v>964</v>
      </c>
      <c r="B965">
        <v>36407562</v>
      </c>
      <c r="C965">
        <v>36407554</v>
      </c>
      <c r="D965">
        <v>29364679</v>
      </c>
      <c r="E965">
        <v>1</v>
      </c>
      <c r="F965">
        <v>1</v>
      </c>
      <c r="G965">
        <v>1</v>
      </c>
      <c r="H965">
        <v>1</v>
      </c>
      <c r="I965" t="s">
        <v>688</v>
      </c>
      <c r="J965" t="s">
        <v>3</v>
      </c>
      <c r="K965" t="s">
        <v>689</v>
      </c>
      <c r="L965">
        <v>1369</v>
      </c>
      <c r="N965">
        <v>1013</v>
      </c>
      <c r="O965" t="s">
        <v>514</v>
      </c>
      <c r="P965" t="s">
        <v>514</v>
      </c>
      <c r="Q965">
        <v>1</v>
      </c>
      <c r="X965">
        <v>94.4</v>
      </c>
      <c r="Y965">
        <v>0</v>
      </c>
      <c r="Z965">
        <v>0</v>
      </c>
      <c r="AA965">
        <v>0</v>
      </c>
      <c r="AB965">
        <v>316.85000000000002</v>
      </c>
      <c r="AC965">
        <v>0</v>
      </c>
      <c r="AD965">
        <v>1</v>
      </c>
      <c r="AE965">
        <v>1</v>
      </c>
      <c r="AF965" t="s">
        <v>134</v>
      </c>
      <c r="AG965">
        <v>108.56</v>
      </c>
      <c r="AH965">
        <v>2</v>
      </c>
      <c r="AI965">
        <v>36407555</v>
      </c>
      <c r="AJ965">
        <v>993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ROW(Source!A964)</f>
        <v>964</v>
      </c>
      <c r="B966">
        <v>36407563</v>
      </c>
      <c r="C966">
        <v>36407554</v>
      </c>
      <c r="D966">
        <v>121548</v>
      </c>
      <c r="E966">
        <v>1</v>
      </c>
      <c r="F966">
        <v>1</v>
      </c>
      <c r="G966">
        <v>1</v>
      </c>
      <c r="H966">
        <v>1</v>
      </c>
      <c r="I966" t="s">
        <v>35</v>
      </c>
      <c r="J966" t="s">
        <v>3</v>
      </c>
      <c r="K966" t="s">
        <v>515</v>
      </c>
      <c r="L966">
        <v>608254</v>
      </c>
      <c r="N966">
        <v>1013</v>
      </c>
      <c r="O966" t="s">
        <v>516</v>
      </c>
      <c r="P966" t="s">
        <v>516</v>
      </c>
      <c r="Q966">
        <v>1</v>
      </c>
      <c r="X966">
        <v>0.2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2</v>
      </c>
      <c r="AF966" t="s">
        <v>3</v>
      </c>
      <c r="AG966">
        <v>0.2</v>
      </c>
      <c r="AH966">
        <v>2</v>
      </c>
      <c r="AI966">
        <v>36407556</v>
      </c>
      <c r="AJ966">
        <v>994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ROW(Source!A964)</f>
        <v>964</v>
      </c>
      <c r="B967">
        <v>36407564</v>
      </c>
      <c r="C967">
        <v>36407554</v>
      </c>
      <c r="D967">
        <v>29172362</v>
      </c>
      <c r="E967">
        <v>1</v>
      </c>
      <c r="F967">
        <v>1</v>
      </c>
      <c r="G967">
        <v>1</v>
      </c>
      <c r="H967">
        <v>2</v>
      </c>
      <c r="I967" t="s">
        <v>690</v>
      </c>
      <c r="J967" t="s">
        <v>691</v>
      </c>
      <c r="K967" t="s">
        <v>692</v>
      </c>
      <c r="L967">
        <v>1368</v>
      </c>
      <c r="N967">
        <v>1011</v>
      </c>
      <c r="O967" t="s">
        <v>520</v>
      </c>
      <c r="P967" t="s">
        <v>520</v>
      </c>
      <c r="Q967">
        <v>1</v>
      </c>
      <c r="X967">
        <v>0.2</v>
      </c>
      <c r="Y967">
        <v>0</v>
      </c>
      <c r="Z967">
        <v>134.65</v>
      </c>
      <c r="AA967">
        <v>13.5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0.2</v>
      </c>
      <c r="AH967">
        <v>2</v>
      </c>
      <c r="AI967">
        <v>36407557</v>
      </c>
      <c r="AJ967">
        <v>995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ROW(Source!A964)</f>
        <v>964</v>
      </c>
      <c r="B968">
        <v>36407565</v>
      </c>
      <c r="C968">
        <v>36407554</v>
      </c>
      <c r="D968">
        <v>29174913</v>
      </c>
      <c r="E968">
        <v>1</v>
      </c>
      <c r="F968">
        <v>1</v>
      </c>
      <c r="G968">
        <v>1</v>
      </c>
      <c r="H968">
        <v>2</v>
      </c>
      <c r="I968" t="s">
        <v>531</v>
      </c>
      <c r="J968" t="s">
        <v>532</v>
      </c>
      <c r="K968" t="s">
        <v>533</v>
      </c>
      <c r="L968">
        <v>1368</v>
      </c>
      <c r="N968">
        <v>1011</v>
      </c>
      <c r="O968" t="s">
        <v>520</v>
      </c>
      <c r="P968" t="s">
        <v>520</v>
      </c>
      <c r="Q968">
        <v>1</v>
      </c>
      <c r="X968">
        <v>0.2</v>
      </c>
      <c r="Y968">
        <v>0</v>
      </c>
      <c r="Z968">
        <v>87.17</v>
      </c>
      <c r="AA968">
        <v>11.6</v>
      </c>
      <c r="AB968">
        <v>0</v>
      </c>
      <c r="AC968">
        <v>0</v>
      </c>
      <c r="AD968">
        <v>1</v>
      </c>
      <c r="AE968">
        <v>0</v>
      </c>
      <c r="AF968" t="s">
        <v>3</v>
      </c>
      <c r="AG968">
        <v>0.2</v>
      </c>
      <c r="AH968">
        <v>2</v>
      </c>
      <c r="AI968">
        <v>36407558</v>
      </c>
      <c r="AJ968">
        <v>996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ROW(Source!A964)</f>
        <v>964</v>
      </c>
      <c r="B969">
        <v>36407566</v>
      </c>
      <c r="C969">
        <v>36407554</v>
      </c>
      <c r="D969">
        <v>29164111</v>
      </c>
      <c r="E969">
        <v>1</v>
      </c>
      <c r="F969">
        <v>1</v>
      </c>
      <c r="G969">
        <v>1</v>
      </c>
      <c r="H969">
        <v>3</v>
      </c>
      <c r="I969" t="s">
        <v>736</v>
      </c>
      <c r="J969" t="s">
        <v>737</v>
      </c>
      <c r="K969" t="s">
        <v>738</v>
      </c>
      <c r="L969">
        <v>1355</v>
      </c>
      <c r="N969">
        <v>1010</v>
      </c>
      <c r="O969" t="s">
        <v>58</v>
      </c>
      <c r="P969" t="s">
        <v>58</v>
      </c>
      <c r="Q969">
        <v>100</v>
      </c>
      <c r="X969">
        <v>1.02</v>
      </c>
      <c r="Y969">
        <v>100</v>
      </c>
      <c r="Z969">
        <v>0</v>
      </c>
      <c r="AA969">
        <v>0</v>
      </c>
      <c r="AB969">
        <v>0</v>
      </c>
      <c r="AC969">
        <v>0</v>
      </c>
      <c r="AD969">
        <v>1</v>
      </c>
      <c r="AE969">
        <v>0</v>
      </c>
      <c r="AF969" t="s">
        <v>3</v>
      </c>
      <c r="AG969">
        <v>1.02</v>
      </c>
      <c r="AH969">
        <v>2</v>
      </c>
      <c r="AI969">
        <v>36407559</v>
      </c>
      <c r="AJ969">
        <v>997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ROW(Source!A964)</f>
        <v>964</v>
      </c>
      <c r="B970">
        <v>36407567</v>
      </c>
      <c r="C970">
        <v>36407554</v>
      </c>
      <c r="D970">
        <v>29171808</v>
      </c>
      <c r="E970">
        <v>1</v>
      </c>
      <c r="F970">
        <v>1</v>
      </c>
      <c r="G970">
        <v>1</v>
      </c>
      <c r="H970">
        <v>3</v>
      </c>
      <c r="I970" t="s">
        <v>705</v>
      </c>
      <c r="J970" t="s">
        <v>706</v>
      </c>
      <c r="K970" t="s">
        <v>707</v>
      </c>
      <c r="L970">
        <v>1374</v>
      </c>
      <c r="N970">
        <v>1013</v>
      </c>
      <c r="O970" t="s">
        <v>708</v>
      </c>
      <c r="P970" t="s">
        <v>708</v>
      </c>
      <c r="Q970">
        <v>1</v>
      </c>
      <c r="X970">
        <v>18.73</v>
      </c>
      <c r="Y970">
        <v>1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3</v>
      </c>
      <c r="AG970">
        <v>18.73</v>
      </c>
      <c r="AH970">
        <v>2</v>
      </c>
      <c r="AI970">
        <v>36407560</v>
      </c>
      <c r="AJ970">
        <v>999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ROW(Source!A1039)</f>
        <v>1039</v>
      </c>
      <c r="B971">
        <v>36407572</v>
      </c>
      <c r="C971">
        <v>36407569</v>
      </c>
      <c r="D971">
        <v>18406804</v>
      </c>
      <c r="E971">
        <v>1</v>
      </c>
      <c r="F971">
        <v>1</v>
      </c>
      <c r="G971">
        <v>1</v>
      </c>
      <c r="H971">
        <v>1</v>
      </c>
      <c r="I971" t="s">
        <v>512</v>
      </c>
      <c r="J971" t="s">
        <v>3</v>
      </c>
      <c r="K971" t="s">
        <v>513</v>
      </c>
      <c r="L971">
        <v>1369</v>
      </c>
      <c r="N971">
        <v>1013</v>
      </c>
      <c r="O971" t="s">
        <v>514</v>
      </c>
      <c r="P971" t="s">
        <v>514</v>
      </c>
      <c r="Q971">
        <v>1</v>
      </c>
      <c r="X971">
        <v>7.67</v>
      </c>
      <c r="Y971">
        <v>0</v>
      </c>
      <c r="Z971">
        <v>0</v>
      </c>
      <c r="AA971">
        <v>0</v>
      </c>
      <c r="AB971">
        <v>249.14</v>
      </c>
      <c r="AC971">
        <v>0</v>
      </c>
      <c r="AD971">
        <v>1</v>
      </c>
      <c r="AE971">
        <v>1</v>
      </c>
      <c r="AF971" t="s">
        <v>3</v>
      </c>
      <c r="AG971">
        <v>7.67</v>
      </c>
      <c r="AH971">
        <v>2</v>
      </c>
      <c r="AI971">
        <v>36407570</v>
      </c>
      <c r="AJ971">
        <v>1000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ROW(Source!A1039)</f>
        <v>1039</v>
      </c>
      <c r="B972">
        <v>36407573</v>
      </c>
      <c r="C972">
        <v>36407569</v>
      </c>
      <c r="D972">
        <v>29164349</v>
      </c>
      <c r="E972">
        <v>1</v>
      </c>
      <c r="F972">
        <v>1</v>
      </c>
      <c r="G972">
        <v>1</v>
      </c>
      <c r="H972">
        <v>3</v>
      </c>
      <c r="I972" t="s">
        <v>28</v>
      </c>
      <c r="J972" t="s">
        <v>31</v>
      </c>
      <c r="K972" t="s">
        <v>29</v>
      </c>
      <c r="L972">
        <v>1348</v>
      </c>
      <c r="N972">
        <v>1009</v>
      </c>
      <c r="O972" t="s">
        <v>30</v>
      </c>
      <c r="P972" t="s">
        <v>30</v>
      </c>
      <c r="Q972">
        <v>1000</v>
      </c>
      <c r="X972">
        <v>0.7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 t="s">
        <v>3</v>
      </c>
      <c r="AG972">
        <v>0.7</v>
      </c>
      <c r="AH972">
        <v>2</v>
      </c>
      <c r="AI972">
        <v>36407571</v>
      </c>
      <c r="AJ972">
        <v>1001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ROW(Source!A1041)</f>
        <v>1041</v>
      </c>
      <c r="B973">
        <v>36407580</v>
      </c>
      <c r="C973">
        <v>36407575</v>
      </c>
      <c r="D973">
        <v>18406804</v>
      </c>
      <c r="E973">
        <v>1</v>
      </c>
      <c r="F973">
        <v>1</v>
      </c>
      <c r="G973">
        <v>1</v>
      </c>
      <c r="H973">
        <v>1</v>
      </c>
      <c r="I973" t="s">
        <v>512</v>
      </c>
      <c r="J973" t="s">
        <v>3</v>
      </c>
      <c r="K973" t="s">
        <v>513</v>
      </c>
      <c r="L973">
        <v>1369</v>
      </c>
      <c r="N973">
        <v>1013</v>
      </c>
      <c r="O973" t="s">
        <v>514</v>
      </c>
      <c r="P973" t="s">
        <v>514</v>
      </c>
      <c r="Q973">
        <v>1</v>
      </c>
      <c r="X973">
        <v>11.39</v>
      </c>
      <c r="Y973">
        <v>0</v>
      </c>
      <c r="Z973">
        <v>0</v>
      </c>
      <c r="AA973">
        <v>0</v>
      </c>
      <c r="AB973">
        <v>7.8</v>
      </c>
      <c r="AC973">
        <v>0</v>
      </c>
      <c r="AD973">
        <v>1</v>
      </c>
      <c r="AE973">
        <v>1</v>
      </c>
      <c r="AF973" t="s">
        <v>3</v>
      </c>
      <c r="AG973">
        <v>11.39</v>
      </c>
      <c r="AH973">
        <v>2</v>
      </c>
      <c r="AI973">
        <v>36407576</v>
      </c>
      <c r="AJ973">
        <v>1002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ROW(Source!A1041)</f>
        <v>1041</v>
      </c>
      <c r="B974">
        <v>36407581</v>
      </c>
      <c r="C974">
        <v>36407575</v>
      </c>
      <c r="D974">
        <v>121548</v>
      </c>
      <c r="E974">
        <v>1</v>
      </c>
      <c r="F974">
        <v>1</v>
      </c>
      <c r="G974">
        <v>1</v>
      </c>
      <c r="H974">
        <v>1</v>
      </c>
      <c r="I974" t="s">
        <v>35</v>
      </c>
      <c r="J974" t="s">
        <v>3</v>
      </c>
      <c r="K974" t="s">
        <v>515</v>
      </c>
      <c r="L974">
        <v>608254</v>
      </c>
      <c r="N974">
        <v>1013</v>
      </c>
      <c r="O974" t="s">
        <v>516</v>
      </c>
      <c r="P974" t="s">
        <v>516</v>
      </c>
      <c r="Q974">
        <v>1</v>
      </c>
      <c r="X974">
        <v>0.13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2</v>
      </c>
      <c r="AF974" t="s">
        <v>3</v>
      </c>
      <c r="AG974">
        <v>0.13</v>
      </c>
      <c r="AH974">
        <v>2</v>
      </c>
      <c r="AI974">
        <v>36407577</v>
      </c>
      <c r="AJ974">
        <v>1003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ROW(Source!A1041)</f>
        <v>1041</v>
      </c>
      <c r="B975">
        <v>36407582</v>
      </c>
      <c r="C975">
        <v>36407575</v>
      </c>
      <c r="D975">
        <v>29172556</v>
      </c>
      <c r="E975">
        <v>1</v>
      </c>
      <c r="F975">
        <v>1</v>
      </c>
      <c r="G975">
        <v>1</v>
      </c>
      <c r="H975">
        <v>2</v>
      </c>
      <c r="I975" t="s">
        <v>517</v>
      </c>
      <c r="J975" t="s">
        <v>518</v>
      </c>
      <c r="K975" t="s">
        <v>519</v>
      </c>
      <c r="L975">
        <v>1368</v>
      </c>
      <c r="N975">
        <v>1011</v>
      </c>
      <c r="O975" t="s">
        <v>520</v>
      </c>
      <c r="P975" t="s">
        <v>520</v>
      </c>
      <c r="Q975">
        <v>1</v>
      </c>
      <c r="X975">
        <v>0.13</v>
      </c>
      <c r="Y975">
        <v>0</v>
      </c>
      <c r="Z975">
        <v>31.26</v>
      </c>
      <c r="AA975">
        <v>13.5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0.13</v>
      </c>
      <c r="AH975">
        <v>2</v>
      </c>
      <c r="AI975">
        <v>36407578</v>
      </c>
      <c r="AJ975">
        <v>1004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ROW(Source!A1041)</f>
        <v>1041</v>
      </c>
      <c r="B976">
        <v>36407583</v>
      </c>
      <c r="C976">
        <v>36407575</v>
      </c>
      <c r="D976">
        <v>29164349</v>
      </c>
      <c r="E976">
        <v>1</v>
      </c>
      <c r="F976">
        <v>1</v>
      </c>
      <c r="G976">
        <v>1</v>
      </c>
      <c r="H976">
        <v>3</v>
      </c>
      <c r="I976" t="s">
        <v>28</v>
      </c>
      <c r="J976" t="s">
        <v>31</v>
      </c>
      <c r="K976" t="s">
        <v>29</v>
      </c>
      <c r="L976">
        <v>1348</v>
      </c>
      <c r="N976">
        <v>1009</v>
      </c>
      <c r="O976" t="s">
        <v>30</v>
      </c>
      <c r="P976" t="s">
        <v>30</v>
      </c>
      <c r="Q976">
        <v>1000</v>
      </c>
      <c r="X976">
        <v>0.47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 t="s">
        <v>3</v>
      </c>
      <c r="AG976">
        <v>0.47</v>
      </c>
      <c r="AH976">
        <v>2</v>
      </c>
      <c r="AI976">
        <v>36407579</v>
      </c>
      <c r="AJ976">
        <v>1005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ROW(Source!A1043)</f>
        <v>1043</v>
      </c>
      <c r="B977">
        <v>36407588</v>
      </c>
      <c r="C977">
        <v>36407585</v>
      </c>
      <c r="D977">
        <v>18406804</v>
      </c>
      <c r="E977">
        <v>1</v>
      </c>
      <c r="F977">
        <v>1</v>
      </c>
      <c r="G977">
        <v>1</v>
      </c>
      <c r="H977">
        <v>1</v>
      </c>
      <c r="I977" t="s">
        <v>512</v>
      </c>
      <c r="J977" t="s">
        <v>3</v>
      </c>
      <c r="K977" t="s">
        <v>513</v>
      </c>
      <c r="L977">
        <v>1369</v>
      </c>
      <c r="N977">
        <v>1013</v>
      </c>
      <c r="O977" t="s">
        <v>514</v>
      </c>
      <c r="P977" t="s">
        <v>514</v>
      </c>
      <c r="Q977">
        <v>1</v>
      </c>
      <c r="X977">
        <v>3.77</v>
      </c>
      <c r="Y977">
        <v>0</v>
      </c>
      <c r="Z977">
        <v>0</v>
      </c>
      <c r="AA977">
        <v>0</v>
      </c>
      <c r="AB977">
        <v>7.8</v>
      </c>
      <c r="AC977">
        <v>0</v>
      </c>
      <c r="AD977">
        <v>1</v>
      </c>
      <c r="AE977">
        <v>1</v>
      </c>
      <c r="AF977" t="s">
        <v>3</v>
      </c>
      <c r="AG977">
        <v>3.77</v>
      </c>
      <c r="AH977">
        <v>2</v>
      </c>
      <c r="AI977">
        <v>36407586</v>
      </c>
      <c r="AJ977">
        <v>1006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ROW(Source!A1043)</f>
        <v>1043</v>
      </c>
      <c r="B978">
        <v>36407589</v>
      </c>
      <c r="C978">
        <v>36407585</v>
      </c>
      <c r="D978">
        <v>29164349</v>
      </c>
      <c r="E978">
        <v>1</v>
      </c>
      <c r="F978">
        <v>1</v>
      </c>
      <c r="G978">
        <v>1</v>
      </c>
      <c r="H978">
        <v>3</v>
      </c>
      <c r="I978" t="s">
        <v>28</v>
      </c>
      <c r="J978" t="s">
        <v>31</v>
      </c>
      <c r="K978" t="s">
        <v>29</v>
      </c>
      <c r="L978">
        <v>1348</v>
      </c>
      <c r="N978">
        <v>1009</v>
      </c>
      <c r="O978" t="s">
        <v>30</v>
      </c>
      <c r="P978" t="s">
        <v>30</v>
      </c>
      <c r="Q978">
        <v>1000</v>
      </c>
      <c r="X978">
        <v>0.11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 t="s">
        <v>3</v>
      </c>
      <c r="AG978">
        <v>0.11</v>
      </c>
      <c r="AH978">
        <v>2</v>
      </c>
      <c r="AI978">
        <v>36407587</v>
      </c>
      <c r="AJ978">
        <v>1007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ROW(Source!A1045)</f>
        <v>1045</v>
      </c>
      <c r="B979">
        <v>36407593</v>
      </c>
      <c r="C979">
        <v>36407591</v>
      </c>
      <c r="D979">
        <v>18406804</v>
      </c>
      <c r="E979">
        <v>1</v>
      </c>
      <c r="F979">
        <v>1</v>
      </c>
      <c r="G979">
        <v>1</v>
      </c>
      <c r="H979">
        <v>1</v>
      </c>
      <c r="I979" t="s">
        <v>512</v>
      </c>
      <c r="J979" t="s">
        <v>3</v>
      </c>
      <c r="K979" t="s">
        <v>513</v>
      </c>
      <c r="L979">
        <v>1369</v>
      </c>
      <c r="N979">
        <v>1013</v>
      </c>
      <c r="O979" t="s">
        <v>514</v>
      </c>
      <c r="P979" t="s">
        <v>514</v>
      </c>
      <c r="Q979">
        <v>1</v>
      </c>
      <c r="X979">
        <v>5.84</v>
      </c>
      <c r="Y979">
        <v>0</v>
      </c>
      <c r="Z979">
        <v>0</v>
      </c>
      <c r="AA979">
        <v>0</v>
      </c>
      <c r="AB979">
        <v>7.8</v>
      </c>
      <c r="AC979">
        <v>0</v>
      </c>
      <c r="AD979">
        <v>1</v>
      </c>
      <c r="AE979">
        <v>1</v>
      </c>
      <c r="AF979" t="s">
        <v>3</v>
      </c>
      <c r="AG979">
        <v>5.84</v>
      </c>
      <c r="AH979">
        <v>2</v>
      </c>
      <c r="AI979">
        <v>36407592</v>
      </c>
      <c r="AJ979">
        <v>1008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ROW(Source!A1046)</f>
        <v>1046</v>
      </c>
      <c r="B980">
        <v>36407600</v>
      </c>
      <c r="C980">
        <v>36407594</v>
      </c>
      <c r="D980">
        <v>18408066</v>
      </c>
      <c r="E980">
        <v>1</v>
      </c>
      <c r="F980">
        <v>1</v>
      </c>
      <c r="G980">
        <v>1</v>
      </c>
      <c r="H980">
        <v>1</v>
      </c>
      <c r="I980" t="s">
        <v>521</v>
      </c>
      <c r="J980" t="s">
        <v>3</v>
      </c>
      <c r="K980" t="s">
        <v>522</v>
      </c>
      <c r="L980">
        <v>1369</v>
      </c>
      <c r="N980">
        <v>1013</v>
      </c>
      <c r="O980" t="s">
        <v>514</v>
      </c>
      <c r="P980" t="s">
        <v>514</v>
      </c>
      <c r="Q980">
        <v>1</v>
      </c>
      <c r="X980">
        <v>179.3</v>
      </c>
      <c r="Y980">
        <v>0</v>
      </c>
      <c r="Z980">
        <v>0</v>
      </c>
      <c r="AA980">
        <v>0</v>
      </c>
      <c r="AB980">
        <v>256.16000000000003</v>
      </c>
      <c r="AC980">
        <v>0</v>
      </c>
      <c r="AD980">
        <v>1</v>
      </c>
      <c r="AE980">
        <v>1</v>
      </c>
      <c r="AF980" t="s">
        <v>3</v>
      </c>
      <c r="AG980">
        <v>179.3</v>
      </c>
      <c r="AH980">
        <v>2</v>
      </c>
      <c r="AI980">
        <v>36407595</v>
      </c>
      <c r="AJ980">
        <v>1009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ROW(Source!A1046)</f>
        <v>1046</v>
      </c>
      <c r="B981">
        <v>36407601</v>
      </c>
      <c r="C981">
        <v>36407594</v>
      </c>
      <c r="D981">
        <v>121548</v>
      </c>
      <c r="E981">
        <v>1</v>
      </c>
      <c r="F981">
        <v>1</v>
      </c>
      <c r="G981">
        <v>1</v>
      </c>
      <c r="H981">
        <v>1</v>
      </c>
      <c r="I981" t="s">
        <v>35</v>
      </c>
      <c r="J981" t="s">
        <v>3</v>
      </c>
      <c r="K981" t="s">
        <v>515</v>
      </c>
      <c r="L981">
        <v>608254</v>
      </c>
      <c r="N981">
        <v>1013</v>
      </c>
      <c r="O981" t="s">
        <v>516</v>
      </c>
      <c r="P981" t="s">
        <v>516</v>
      </c>
      <c r="Q981">
        <v>1</v>
      </c>
      <c r="X981">
        <v>3.97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2</v>
      </c>
      <c r="AF981" t="s">
        <v>3</v>
      </c>
      <c r="AG981">
        <v>3.97</v>
      </c>
      <c r="AH981">
        <v>2</v>
      </c>
      <c r="AI981">
        <v>36407596</v>
      </c>
      <c r="AJ981">
        <v>1010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ROW(Source!A1046)</f>
        <v>1046</v>
      </c>
      <c r="B982">
        <v>36407602</v>
      </c>
      <c r="C982">
        <v>36407594</v>
      </c>
      <c r="D982">
        <v>29172710</v>
      </c>
      <c r="E982">
        <v>1</v>
      </c>
      <c r="F982">
        <v>1</v>
      </c>
      <c r="G982">
        <v>1</v>
      </c>
      <c r="H982">
        <v>2</v>
      </c>
      <c r="I982" t="s">
        <v>523</v>
      </c>
      <c r="J982" t="s">
        <v>524</v>
      </c>
      <c r="K982" t="s">
        <v>525</v>
      </c>
      <c r="L982">
        <v>1368</v>
      </c>
      <c r="N982">
        <v>1011</v>
      </c>
      <c r="O982" t="s">
        <v>520</v>
      </c>
      <c r="P982" t="s">
        <v>520</v>
      </c>
      <c r="Q982">
        <v>1</v>
      </c>
      <c r="X982">
        <v>3.97</v>
      </c>
      <c r="Y982">
        <v>0</v>
      </c>
      <c r="Z982">
        <v>46.56</v>
      </c>
      <c r="AA982">
        <v>10.06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3.97</v>
      </c>
      <c r="AH982">
        <v>2</v>
      </c>
      <c r="AI982">
        <v>36407597</v>
      </c>
      <c r="AJ982">
        <v>1011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ROW(Source!A1046)</f>
        <v>1046</v>
      </c>
      <c r="B983">
        <v>36407603</v>
      </c>
      <c r="C983">
        <v>36407594</v>
      </c>
      <c r="D983">
        <v>29174533</v>
      </c>
      <c r="E983">
        <v>1</v>
      </c>
      <c r="F983">
        <v>1</v>
      </c>
      <c r="G983">
        <v>1</v>
      </c>
      <c r="H983">
        <v>2</v>
      </c>
      <c r="I983" t="s">
        <v>526</v>
      </c>
      <c r="J983" t="s">
        <v>527</v>
      </c>
      <c r="K983" t="s">
        <v>528</v>
      </c>
      <c r="L983">
        <v>1368</v>
      </c>
      <c r="N983">
        <v>1011</v>
      </c>
      <c r="O983" t="s">
        <v>520</v>
      </c>
      <c r="P983" t="s">
        <v>520</v>
      </c>
      <c r="Q983">
        <v>1</v>
      </c>
      <c r="X983">
        <v>7.93</v>
      </c>
      <c r="Y983">
        <v>0</v>
      </c>
      <c r="Z983">
        <v>1.53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3</v>
      </c>
      <c r="AG983">
        <v>7.93</v>
      </c>
      <c r="AH983">
        <v>2</v>
      </c>
      <c r="AI983">
        <v>36407598</v>
      </c>
      <c r="AJ983">
        <v>1012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ROW(Source!A1046)</f>
        <v>1046</v>
      </c>
      <c r="B984">
        <v>36407604</v>
      </c>
      <c r="C984">
        <v>36407594</v>
      </c>
      <c r="D984">
        <v>29164349</v>
      </c>
      <c r="E984">
        <v>1</v>
      </c>
      <c r="F984">
        <v>1</v>
      </c>
      <c r="G984">
        <v>1</v>
      </c>
      <c r="H984">
        <v>3</v>
      </c>
      <c r="I984" t="s">
        <v>28</v>
      </c>
      <c r="J984" t="s">
        <v>31</v>
      </c>
      <c r="K984" t="s">
        <v>29</v>
      </c>
      <c r="L984">
        <v>1348</v>
      </c>
      <c r="N984">
        <v>1009</v>
      </c>
      <c r="O984" t="s">
        <v>30</v>
      </c>
      <c r="P984" t="s">
        <v>30</v>
      </c>
      <c r="Q984">
        <v>1000</v>
      </c>
      <c r="X984">
        <v>10.5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 t="s">
        <v>3</v>
      </c>
      <c r="AG984">
        <v>10.5</v>
      </c>
      <c r="AH984">
        <v>2</v>
      </c>
      <c r="AI984">
        <v>36407599</v>
      </c>
      <c r="AJ984">
        <v>1013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ROW(Source!A1085)</f>
        <v>1085</v>
      </c>
      <c r="B985">
        <v>36407614</v>
      </c>
      <c r="C985">
        <v>36407606</v>
      </c>
      <c r="D985">
        <v>18407150</v>
      </c>
      <c r="E985">
        <v>1</v>
      </c>
      <c r="F985">
        <v>1</v>
      </c>
      <c r="G985">
        <v>1</v>
      </c>
      <c r="H985">
        <v>1</v>
      </c>
      <c r="I985" t="s">
        <v>529</v>
      </c>
      <c r="J985" t="s">
        <v>3</v>
      </c>
      <c r="K985" t="s">
        <v>530</v>
      </c>
      <c r="L985">
        <v>1369</v>
      </c>
      <c r="N985">
        <v>1013</v>
      </c>
      <c r="O985" t="s">
        <v>514</v>
      </c>
      <c r="P985" t="s">
        <v>514</v>
      </c>
      <c r="Q985">
        <v>1</v>
      </c>
      <c r="X985">
        <v>21.19</v>
      </c>
      <c r="Y985">
        <v>0</v>
      </c>
      <c r="Z985">
        <v>0</v>
      </c>
      <c r="AA985">
        <v>0</v>
      </c>
      <c r="AB985">
        <v>272.45</v>
      </c>
      <c r="AC985">
        <v>0</v>
      </c>
      <c r="AD985">
        <v>1</v>
      </c>
      <c r="AE985">
        <v>1</v>
      </c>
      <c r="AF985" t="s">
        <v>134</v>
      </c>
      <c r="AG985">
        <v>24.368500000000001</v>
      </c>
      <c r="AH985">
        <v>2</v>
      </c>
      <c r="AI985">
        <v>36407607</v>
      </c>
      <c r="AJ985">
        <v>1014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ROW(Source!A1085)</f>
        <v>1085</v>
      </c>
      <c r="B986">
        <v>36407615</v>
      </c>
      <c r="C986">
        <v>36407606</v>
      </c>
      <c r="D986">
        <v>121548</v>
      </c>
      <c r="E986">
        <v>1</v>
      </c>
      <c r="F986">
        <v>1</v>
      </c>
      <c r="G986">
        <v>1</v>
      </c>
      <c r="H986">
        <v>1</v>
      </c>
      <c r="I986" t="s">
        <v>35</v>
      </c>
      <c r="J986" t="s">
        <v>3</v>
      </c>
      <c r="K986" t="s">
        <v>515</v>
      </c>
      <c r="L986">
        <v>608254</v>
      </c>
      <c r="N986">
        <v>1013</v>
      </c>
      <c r="O986" t="s">
        <v>516</v>
      </c>
      <c r="P986" t="s">
        <v>516</v>
      </c>
      <c r="Q986">
        <v>1</v>
      </c>
      <c r="X986">
        <v>0.04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2</v>
      </c>
      <c r="AF986" t="s">
        <v>133</v>
      </c>
      <c r="AG986">
        <v>0.05</v>
      </c>
      <c r="AH986">
        <v>2</v>
      </c>
      <c r="AI986">
        <v>36407608</v>
      </c>
      <c r="AJ986">
        <v>1015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ROW(Source!A1085)</f>
        <v>1085</v>
      </c>
      <c r="B987">
        <v>36407616</v>
      </c>
      <c r="C987">
        <v>36407606</v>
      </c>
      <c r="D987">
        <v>29172556</v>
      </c>
      <c r="E987">
        <v>1</v>
      </c>
      <c r="F987">
        <v>1</v>
      </c>
      <c r="G987">
        <v>1</v>
      </c>
      <c r="H987">
        <v>2</v>
      </c>
      <c r="I987" t="s">
        <v>517</v>
      </c>
      <c r="J987" t="s">
        <v>518</v>
      </c>
      <c r="K987" t="s">
        <v>519</v>
      </c>
      <c r="L987">
        <v>1368</v>
      </c>
      <c r="N987">
        <v>1011</v>
      </c>
      <c r="O987" t="s">
        <v>520</v>
      </c>
      <c r="P987" t="s">
        <v>520</v>
      </c>
      <c r="Q987">
        <v>1</v>
      </c>
      <c r="X987">
        <v>0.04</v>
      </c>
      <c r="Y987">
        <v>0</v>
      </c>
      <c r="Z987">
        <v>31.26</v>
      </c>
      <c r="AA987">
        <v>13.5</v>
      </c>
      <c r="AB987">
        <v>0</v>
      </c>
      <c r="AC987">
        <v>0</v>
      </c>
      <c r="AD987">
        <v>1</v>
      </c>
      <c r="AE987">
        <v>0</v>
      </c>
      <c r="AF987" t="s">
        <v>133</v>
      </c>
      <c r="AG987">
        <v>0.05</v>
      </c>
      <c r="AH987">
        <v>2</v>
      </c>
      <c r="AI987">
        <v>36407609</v>
      </c>
      <c r="AJ987">
        <v>1016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ROW(Source!A1085)</f>
        <v>1085</v>
      </c>
      <c r="B988">
        <v>36407617</v>
      </c>
      <c r="C988">
        <v>36407606</v>
      </c>
      <c r="D988">
        <v>29174913</v>
      </c>
      <c r="E988">
        <v>1</v>
      </c>
      <c r="F988">
        <v>1</v>
      </c>
      <c r="G988">
        <v>1</v>
      </c>
      <c r="H988">
        <v>2</v>
      </c>
      <c r="I988" t="s">
        <v>531</v>
      </c>
      <c r="J988" t="s">
        <v>532</v>
      </c>
      <c r="K988" t="s">
        <v>533</v>
      </c>
      <c r="L988">
        <v>1368</v>
      </c>
      <c r="N988">
        <v>1011</v>
      </c>
      <c r="O988" t="s">
        <v>520</v>
      </c>
      <c r="P988" t="s">
        <v>520</v>
      </c>
      <c r="Q988">
        <v>1</v>
      </c>
      <c r="X988">
        <v>0.15</v>
      </c>
      <c r="Y988">
        <v>0</v>
      </c>
      <c r="Z988">
        <v>87.17</v>
      </c>
      <c r="AA988">
        <v>11.6</v>
      </c>
      <c r="AB988">
        <v>0</v>
      </c>
      <c r="AC988">
        <v>0</v>
      </c>
      <c r="AD988">
        <v>1</v>
      </c>
      <c r="AE988">
        <v>0</v>
      </c>
      <c r="AF988" t="s">
        <v>133</v>
      </c>
      <c r="AG988">
        <v>0.1875</v>
      </c>
      <c r="AH988">
        <v>2</v>
      </c>
      <c r="AI988">
        <v>36407610</v>
      </c>
      <c r="AJ988">
        <v>1017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ROW(Source!A1085)</f>
        <v>1085</v>
      </c>
      <c r="B989">
        <v>36407618</v>
      </c>
      <c r="C989">
        <v>36407606</v>
      </c>
      <c r="D989">
        <v>29108696</v>
      </c>
      <c r="E989">
        <v>1</v>
      </c>
      <c r="F989">
        <v>1</v>
      </c>
      <c r="G989">
        <v>1</v>
      </c>
      <c r="H989">
        <v>3</v>
      </c>
      <c r="I989" t="s">
        <v>534</v>
      </c>
      <c r="J989" t="s">
        <v>535</v>
      </c>
      <c r="K989" t="s">
        <v>536</v>
      </c>
      <c r="L989">
        <v>1354</v>
      </c>
      <c r="N989">
        <v>1010</v>
      </c>
      <c r="O989" t="s">
        <v>237</v>
      </c>
      <c r="P989" t="s">
        <v>237</v>
      </c>
      <c r="Q989">
        <v>1</v>
      </c>
      <c r="X989">
        <v>56.6</v>
      </c>
      <c r="Y989">
        <v>67.209999999999994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0</v>
      </c>
      <c r="AF989" t="s">
        <v>3</v>
      </c>
      <c r="AG989">
        <v>56.6</v>
      </c>
      <c r="AH989">
        <v>2</v>
      </c>
      <c r="AI989">
        <v>36407611</v>
      </c>
      <c r="AJ989">
        <v>1018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ROW(Source!A1085)</f>
        <v>1085</v>
      </c>
      <c r="B990">
        <v>36407619</v>
      </c>
      <c r="C990">
        <v>36407606</v>
      </c>
      <c r="D990">
        <v>29109717</v>
      </c>
      <c r="E990">
        <v>1</v>
      </c>
      <c r="F990">
        <v>1</v>
      </c>
      <c r="G990">
        <v>1</v>
      </c>
      <c r="H990">
        <v>3</v>
      </c>
      <c r="I990" t="s">
        <v>886</v>
      </c>
      <c r="J990" t="s">
        <v>887</v>
      </c>
      <c r="K990" t="s">
        <v>888</v>
      </c>
      <c r="L990">
        <v>1301</v>
      </c>
      <c r="N990">
        <v>1003</v>
      </c>
      <c r="O990" t="s">
        <v>142</v>
      </c>
      <c r="P990" t="s">
        <v>142</v>
      </c>
      <c r="Q990">
        <v>1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</v>
      </c>
      <c r="AD990">
        <v>0</v>
      </c>
      <c r="AE990">
        <v>0</v>
      </c>
      <c r="AF990" t="s">
        <v>3</v>
      </c>
      <c r="AG990">
        <v>0</v>
      </c>
      <c r="AH990">
        <v>3</v>
      </c>
      <c r="AI990">
        <v>-1</v>
      </c>
      <c r="AJ990" t="s">
        <v>3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ROW(Source!A1085)</f>
        <v>1085</v>
      </c>
      <c r="B991">
        <v>36407620</v>
      </c>
      <c r="C991">
        <v>36407606</v>
      </c>
      <c r="D991">
        <v>29115197</v>
      </c>
      <c r="E991">
        <v>1</v>
      </c>
      <c r="F991">
        <v>1</v>
      </c>
      <c r="G991">
        <v>1</v>
      </c>
      <c r="H991">
        <v>3</v>
      </c>
      <c r="I991" t="s">
        <v>537</v>
      </c>
      <c r="J991" t="s">
        <v>538</v>
      </c>
      <c r="K991" t="s">
        <v>539</v>
      </c>
      <c r="L991">
        <v>1354</v>
      </c>
      <c r="N991">
        <v>1010</v>
      </c>
      <c r="O991" t="s">
        <v>237</v>
      </c>
      <c r="P991" t="s">
        <v>237</v>
      </c>
      <c r="Q991">
        <v>1</v>
      </c>
      <c r="X991">
        <v>400</v>
      </c>
      <c r="Y991">
        <v>0.5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400</v>
      </c>
      <c r="AH991">
        <v>2</v>
      </c>
      <c r="AI991">
        <v>36407612</v>
      </c>
      <c r="AJ991">
        <v>1020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ROW(Source!A1087)</f>
        <v>1087</v>
      </c>
      <c r="B992">
        <v>36407632</v>
      </c>
      <c r="C992">
        <v>36407622</v>
      </c>
      <c r="D992">
        <v>18413230</v>
      </c>
      <c r="E992">
        <v>1</v>
      </c>
      <c r="F992">
        <v>1</v>
      </c>
      <c r="G992">
        <v>1</v>
      </c>
      <c r="H992">
        <v>1</v>
      </c>
      <c r="I992" t="s">
        <v>540</v>
      </c>
      <c r="J992" t="s">
        <v>3</v>
      </c>
      <c r="K992" t="s">
        <v>541</v>
      </c>
      <c r="L992">
        <v>1369</v>
      </c>
      <c r="N992">
        <v>1013</v>
      </c>
      <c r="O992" t="s">
        <v>514</v>
      </c>
      <c r="P992" t="s">
        <v>514</v>
      </c>
      <c r="Q992">
        <v>1</v>
      </c>
      <c r="X992">
        <v>166.47</v>
      </c>
      <c r="Y992">
        <v>0</v>
      </c>
      <c r="Z992">
        <v>0</v>
      </c>
      <c r="AA992">
        <v>0</v>
      </c>
      <c r="AB992">
        <v>293.22000000000003</v>
      </c>
      <c r="AC992">
        <v>0</v>
      </c>
      <c r="AD992">
        <v>1</v>
      </c>
      <c r="AE992">
        <v>1</v>
      </c>
      <c r="AF992" t="s">
        <v>134</v>
      </c>
      <c r="AG992">
        <v>191.44049999999999</v>
      </c>
      <c r="AH992">
        <v>2</v>
      </c>
      <c r="AI992">
        <v>36407623</v>
      </c>
      <c r="AJ992">
        <v>1021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ROW(Source!A1087)</f>
        <v>1087</v>
      </c>
      <c r="B993">
        <v>36407633</v>
      </c>
      <c r="C993">
        <v>36407622</v>
      </c>
      <c r="D993">
        <v>121548</v>
      </c>
      <c r="E993">
        <v>1</v>
      </c>
      <c r="F993">
        <v>1</v>
      </c>
      <c r="G993">
        <v>1</v>
      </c>
      <c r="H993">
        <v>1</v>
      </c>
      <c r="I993" t="s">
        <v>35</v>
      </c>
      <c r="J993" t="s">
        <v>3</v>
      </c>
      <c r="K993" t="s">
        <v>515</v>
      </c>
      <c r="L993">
        <v>608254</v>
      </c>
      <c r="N993">
        <v>1013</v>
      </c>
      <c r="O993" t="s">
        <v>516</v>
      </c>
      <c r="P993" t="s">
        <v>516</v>
      </c>
      <c r="Q993">
        <v>1</v>
      </c>
      <c r="X993">
        <v>0.08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2</v>
      </c>
      <c r="AF993" t="s">
        <v>133</v>
      </c>
      <c r="AG993">
        <v>0.1</v>
      </c>
      <c r="AH993">
        <v>2</v>
      </c>
      <c r="AI993">
        <v>36407624</v>
      </c>
      <c r="AJ993">
        <v>1022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ROW(Source!A1087)</f>
        <v>1087</v>
      </c>
      <c r="B994">
        <v>36407634</v>
      </c>
      <c r="C994">
        <v>36407622</v>
      </c>
      <c r="D994">
        <v>29172556</v>
      </c>
      <c r="E994">
        <v>1</v>
      </c>
      <c r="F994">
        <v>1</v>
      </c>
      <c r="G994">
        <v>1</v>
      </c>
      <c r="H994">
        <v>2</v>
      </c>
      <c r="I994" t="s">
        <v>517</v>
      </c>
      <c r="J994" t="s">
        <v>518</v>
      </c>
      <c r="K994" t="s">
        <v>519</v>
      </c>
      <c r="L994">
        <v>1368</v>
      </c>
      <c r="N994">
        <v>1011</v>
      </c>
      <c r="O994" t="s">
        <v>520</v>
      </c>
      <c r="P994" t="s">
        <v>520</v>
      </c>
      <c r="Q994">
        <v>1</v>
      </c>
      <c r="X994">
        <v>0.08</v>
      </c>
      <c r="Y994">
        <v>0</v>
      </c>
      <c r="Z994">
        <v>31.26</v>
      </c>
      <c r="AA994">
        <v>13.5</v>
      </c>
      <c r="AB994">
        <v>0</v>
      </c>
      <c r="AC994">
        <v>0</v>
      </c>
      <c r="AD994">
        <v>1</v>
      </c>
      <c r="AE994">
        <v>0</v>
      </c>
      <c r="AF994" t="s">
        <v>133</v>
      </c>
      <c r="AG994">
        <v>0.1</v>
      </c>
      <c r="AH994">
        <v>2</v>
      </c>
      <c r="AI994">
        <v>36407625</v>
      </c>
      <c r="AJ994">
        <v>1023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ROW(Source!A1087)</f>
        <v>1087</v>
      </c>
      <c r="B995">
        <v>36407635</v>
      </c>
      <c r="C995">
        <v>36407622</v>
      </c>
      <c r="D995">
        <v>29174591</v>
      </c>
      <c r="E995">
        <v>1</v>
      </c>
      <c r="F995">
        <v>1</v>
      </c>
      <c r="G995">
        <v>1</v>
      </c>
      <c r="H995">
        <v>2</v>
      </c>
      <c r="I995" t="s">
        <v>542</v>
      </c>
      <c r="J995" t="s">
        <v>543</v>
      </c>
      <c r="K995" t="s">
        <v>544</v>
      </c>
      <c r="L995">
        <v>1368</v>
      </c>
      <c r="N995">
        <v>1011</v>
      </c>
      <c r="O995" t="s">
        <v>520</v>
      </c>
      <c r="P995" t="s">
        <v>520</v>
      </c>
      <c r="Q995">
        <v>1</v>
      </c>
      <c r="X995">
        <v>0.26</v>
      </c>
      <c r="Y995">
        <v>0</v>
      </c>
      <c r="Z995">
        <v>0.95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133</v>
      </c>
      <c r="AG995">
        <v>0.32500000000000001</v>
      </c>
      <c r="AH995">
        <v>2</v>
      </c>
      <c r="AI995">
        <v>36407626</v>
      </c>
      <c r="AJ995">
        <v>1024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ROW(Source!A1087)</f>
        <v>1087</v>
      </c>
      <c r="B996">
        <v>36407636</v>
      </c>
      <c r="C996">
        <v>36407622</v>
      </c>
      <c r="D996">
        <v>29174913</v>
      </c>
      <c r="E996">
        <v>1</v>
      </c>
      <c r="F996">
        <v>1</v>
      </c>
      <c r="G996">
        <v>1</v>
      </c>
      <c r="H996">
        <v>2</v>
      </c>
      <c r="I996" t="s">
        <v>531</v>
      </c>
      <c r="J996" t="s">
        <v>532</v>
      </c>
      <c r="K996" t="s">
        <v>533</v>
      </c>
      <c r="L996">
        <v>1368</v>
      </c>
      <c r="N996">
        <v>1011</v>
      </c>
      <c r="O996" t="s">
        <v>520</v>
      </c>
      <c r="P996" t="s">
        <v>520</v>
      </c>
      <c r="Q996">
        <v>1</v>
      </c>
      <c r="X996">
        <v>0.5</v>
      </c>
      <c r="Y996">
        <v>0</v>
      </c>
      <c r="Z996">
        <v>87.17</v>
      </c>
      <c r="AA996">
        <v>11.6</v>
      </c>
      <c r="AB996">
        <v>0</v>
      </c>
      <c r="AC996">
        <v>0</v>
      </c>
      <c r="AD996">
        <v>1</v>
      </c>
      <c r="AE996">
        <v>0</v>
      </c>
      <c r="AF996" t="s">
        <v>133</v>
      </c>
      <c r="AG996">
        <v>0.625</v>
      </c>
      <c r="AH996">
        <v>2</v>
      </c>
      <c r="AI996">
        <v>36407627</v>
      </c>
      <c r="AJ996">
        <v>1025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ROW(Source!A1087)</f>
        <v>1087</v>
      </c>
      <c r="B997">
        <v>36407637</v>
      </c>
      <c r="C997">
        <v>36407622</v>
      </c>
      <c r="D997">
        <v>29107800</v>
      </c>
      <c r="E997">
        <v>1</v>
      </c>
      <c r="F997">
        <v>1</v>
      </c>
      <c r="G997">
        <v>1</v>
      </c>
      <c r="H997">
        <v>3</v>
      </c>
      <c r="I997" t="s">
        <v>545</v>
      </c>
      <c r="J997" t="s">
        <v>546</v>
      </c>
      <c r="K997" t="s">
        <v>547</v>
      </c>
      <c r="L997">
        <v>1346</v>
      </c>
      <c r="N997">
        <v>1009</v>
      </c>
      <c r="O997" t="s">
        <v>160</v>
      </c>
      <c r="P997" t="s">
        <v>160</v>
      </c>
      <c r="Q997">
        <v>1</v>
      </c>
      <c r="X997">
        <v>0.2</v>
      </c>
      <c r="Y997">
        <v>1.81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0.2</v>
      </c>
      <c r="AH997">
        <v>2</v>
      </c>
      <c r="AI997">
        <v>36407628</v>
      </c>
      <c r="AJ997">
        <v>1026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ROW(Source!A1087)</f>
        <v>1087</v>
      </c>
      <c r="B998">
        <v>36407638</v>
      </c>
      <c r="C998">
        <v>36407622</v>
      </c>
      <c r="D998">
        <v>29109411</v>
      </c>
      <c r="E998">
        <v>1</v>
      </c>
      <c r="F998">
        <v>1</v>
      </c>
      <c r="G998">
        <v>1</v>
      </c>
      <c r="H998">
        <v>3</v>
      </c>
      <c r="I998" t="s">
        <v>548</v>
      </c>
      <c r="J998" t="s">
        <v>549</v>
      </c>
      <c r="K998" t="s">
        <v>550</v>
      </c>
      <c r="L998">
        <v>1346</v>
      </c>
      <c r="N998">
        <v>1009</v>
      </c>
      <c r="O998" t="s">
        <v>160</v>
      </c>
      <c r="P998" t="s">
        <v>160</v>
      </c>
      <c r="Q998">
        <v>1</v>
      </c>
      <c r="X998">
        <v>30</v>
      </c>
      <c r="Y998">
        <v>15.95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30</v>
      </c>
      <c r="AH998">
        <v>2</v>
      </c>
      <c r="AI998">
        <v>36407629</v>
      </c>
      <c r="AJ998">
        <v>1027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ROW(Source!A1087)</f>
        <v>1087</v>
      </c>
      <c r="B999">
        <v>36407639</v>
      </c>
      <c r="C999">
        <v>36407622</v>
      </c>
      <c r="D999">
        <v>29109535</v>
      </c>
      <c r="E999">
        <v>1</v>
      </c>
      <c r="F999">
        <v>1</v>
      </c>
      <c r="G999">
        <v>1</v>
      </c>
      <c r="H999">
        <v>3</v>
      </c>
      <c r="I999" t="s">
        <v>281</v>
      </c>
      <c r="J999" t="s">
        <v>283</v>
      </c>
      <c r="K999" t="s">
        <v>282</v>
      </c>
      <c r="L999">
        <v>1327</v>
      </c>
      <c r="N999">
        <v>1005</v>
      </c>
      <c r="O999" t="s">
        <v>155</v>
      </c>
      <c r="P999" t="s">
        <v>155</v>
      </c>
      <c r="Q999">
        <v>1</v>
      </c>
      <c r="X999">
        <v>105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 t="s">
        <v>3</v>
      </c>
      <c r="AG999">
        <v>105</v>
      </c>
      <c r="AH999">
        <v>2</v>
      </c>
      <c r="AI999">
        <v>36407630</v>
      </c>
      <c r="AJ999">
        <v>1028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ROW(Source!A1087)</f>
        <v>1087</v>
      </c>
      <c r="B1000">
        <v>36407640</v>
      </c>
      <c r="C1000">
        <v>36407622</v>
      </c>
      <c r="D1000">
        <v>29109265</v>
      </c>
      <c r="E1000">
        <v>1</v>
      </c>
      <c r="F1000">
        <v>1</v>
      </c>
      <c r="G1000">
        <v>1</v>
      </c>
      <c r="H1000">
        <v>3</v>
      </c>
      <c r="I1000" t="s">
        <v>284</v>
      </c>
      <c r="J1000" t="s">
        <v>286</v>
      </c>
      <c r="K1000" t="s">
        <v>285</v>
      </c>
      <c r="L1000">
        <v>1348</v>
      </c>
      <c r="N1000">
        <v>1009</v>
      </c>
      <c r="O1000" t="s">
        <v>30</v>
      </c>
      <c r="P1000" t="s">
        <v>30</v>
      </c>
      <c r="Q1000">
        <v>1000</v>
      </c>
      <c r="X1000">
        <v>8.8999999999999999E-3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 t="s">
        <v>3</v>
      </c>
      <c r="AG1000">
        <v>8.8999999999999999E-3</v>
      </c>
      <c r="AH1000">
        <v>2</v>
      </c>
      <c r="AI1000">
        <v>36407631</v>
      </c>
      <c r="AJ1000">
        <v>1029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ROW(Source!A1090)</f>
        <v>1090</v>
      </c>
      <c r="B1001">
        <v>36407652</v>
      </c>
      <c r="C1001">
        <v>36407643</v>
      </c>
      <c r="D1001">
        <v>18410572</v>
      </c>
      <c r="E1001">
        <v>1</v>
      </c>
      <c r="F1001">
        <v>1</v>
      </c>
      <c r="G1001">
        <v>1</v>
      </c>
      <c r="H1001">
        <v>1</v>
      </c>
      <c r="I1001" t="s">
        <v>551</v>
      </c>
      <c r="J1001" t="s">
        <v>3</v>
      </c>
      <c r="K1001" t="s">
        <v>552</v>
      </c>
      <c r="L1001">
        <v>1369</v>
      </c>
      <c r="N1001">
        <v>1013</v>
      </c>
      <c r="O1001" t="s">
        <v>514</v>
      </c>
      <c r="P1001" t="s">
        <v>514</v>
      </c>
      <c r="Q1001">
        <v>1</v>
      </c>
      <c r="X1001">
        <v>73.14</v>
      </c>
      <c r="Y1001">
        <v>0</v>
      </c>
      <c r="Z1001">
        <v>0</v>
      </c>
      <c r="AA1001">
        <v>0</v>
      </c>
      <c r="AB1001">
        <v>8.74</v>
      </c>
      <c r="AC1001">
        <v>0</v>
      </c>
      <c r="AD1001">
        <v>1</v>
      </c>
      <c r="AE1001">
        <v>1</v>
      </c>
      <c r="AF1001" t="s">
        <v>342</v>
      </c>
      <c r="AG1001">
        <v>96.727649999999983</v>
      </c>
      <c r="AH1001">
        <v>2</v>
      </c>
      <c r="AI1001">
        <v>36407644</v>
      </c>
      <c r="AJ1001">
        <v>1030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ROW(Source!A1090)</f>
        <v>1090</v>
      </c>
      <c r="B1002">
        <v>36407653</v>
      </c>
      <c r="C1002">
        <v>36407643</v>
      </c>
      <c r="D1002">
        <v>121548</v>
      </c>
      <c r="E1002">
        <v>1</v>
      </c>
      <c r="F1002">
        <v>1</v>
      </c>
      <c r="G1002">
        <v>1</v>
      </c>
      <c r="H1002">
        <v>1</v>
      </c>
      <c r="I1002" t="s">
        <v>35</v>
      </c>
      <c r="J1002" t="s">
        <v>3</v>
      </c>
      <c r="K1002" t="s">
        <v>515</v>
      </c>
      <c r="L1002">
        <v>608254</v>
      </c>
      <c r="N1002">
        <v>1013</v>
      </c>
      <c r="O1002" t="s">
        <v>516</v>
      </c>
      <c r="P1002" t="s">
        <v>516</v>
      </c>
      <c r="Q1002">
        <v>1</v>
      </c>
      <c r="X1002">
        <v>1.37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2</v>
      </c>
      <c r="AF1002" t="s">
        <v>341</v>
      </c>
      <c r="AG1002">
        <v>2.140625</v>
      </c>
      <c r="AH1002">
        <v>2</v>
      </c>
      <c r="AI1002">
        <v>36407645</v>
      </c>
      <c r="AJ1002">
        <v>1031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ROW(Source!A1090)</f>
        <v>1090</v>
      </c>
      <c r="B1003">
        <v>36407654</v>
      </c>
      <c r="C1003">
        <v>36407643</v>
      </c>
      <c r="D1003">
        <v>29172379</v>
      </c>
      <c r="E1003">
        <v>1</v>
      </c>
      <c r="F1003">
        <v>1</v>
      </c>
      <c r="G1003">
        <v>1</v>
      </c>
      <c r="H1003">
        <v>2</v>
      </c>
      <c r="I1003" t="s">
        <v>553</v>
      </c>
      <c r="J1003" t="s">
        <v>554</v>
      </c>
      <c r="K1003" t="s">
        <v>555</v>
      </c>
      <c r="L1003">
        <v>1368</v>
      </c>
      <c r="N1003">
        <v>1011</v>
      </c>
      <c r="O1003" t="s">
        <v>520</v>
      </c>
      <c r="P1003" t="s">
        <v>520</v>
      </c>
      <c r="Q1003">
        <v>1</v>
      </c>
      <c r="X1003">
        <v>1.37</v>
      </c>
      <c r="Y1003">
        <v>0</v>
      </c>
      <c r="Z1003">
        <v>112</v>
      </c>
      <c r="AA1003">
        <v>13.5</v>
      </c>
      <c r="AB1003">
        <v>0</v>
      </c>
      <c r="AC1003">
        <v>0</v>
      </c>
      <c r="AD1003">
        <v>1</v>
      </c>
      <c r="AE1003">
        <v>0</v>
      </c>
      <c r="AF1003" t="s">
        <v>341</v>
      </c>
      <c r="AG1003">
        <v>2.140625</v>
      </c>
      <c r="AH1003">
        <v>2</v>
      </c>
      <c r="AI1003">
        <v>36407646</v>
      </c>
      <c r="AJ1003">
        <v>1032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ROW(Source!A1090)</f>
        <v>1090</v>
      </c>
      <c r="B1004">
        <v>36407655</v>
      </c>
      <c r="C1004">
        <v>36407643</v>
      </c>
      <c r="D1004">
        <v>29174913</v>
      </c>
      <c r="E1004">
        <v>1</v>
      </c>
      <c r="F1004">
        <v>1</v>
      </c>
      <c r="G1004">
        <v>1</v>
      </c>
      <c r="H1004">
        <v>2</v>
      </c>
      <c r="I1004" t="s">
        <v>531</v>
      </c>
      <c r="J1004" t="s">
        <v>532</v>
      </c>
      <c r="K1004" t="s">
        <v>533</v>
      </c>
      <c r="L1004">
        <v>1368</v>
      </c>
      <c r="N1004">
        <v>1011</v>
      </c>
      <c r="O1004" t="s">
        <v>520</v>
      </c>
      <c r="P1004" t="s">
        <v>520</v>
      </c>
      <c r="Q1004">
        <v>1</v>
      </c>
      <c r="X1004">
        <v>2.06</v>
      </c>
      <c r="Y1004">
        <v>0</v>
      </c>
      <c r="Z1004">
        <v>87.17</v>
      </c>
      <c r="AA1004">
        <v>11.6</v>
      </c>
      <c r="AB1004">
        <v>0</v>
      </c>
      <c r="AC1004">
        <v>0</v>
      </c>
      <c r="AD1004">
        <v>1</v>
      </c>
      <c r="AE1004">
        <v>0</v>
      </c>
      <c r="AF1004" t="s">
        <v>341</v>
      </c>
      <c r="AG1004">
        <v>3.21875</v>
      </c>
      <c r="AH1004">
        <v>2</v>
      </c>
      <c r="AI1004">
        <v>36407647</v>
      </c>
      <c r="AJ1004">
        <v>1033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ROW(Source!A1090)</f>
        <v>1090</v>
      </c>
      <c r="B1005">
        <v>36407656</v>
      </c>
      <c r="C1005">
        <v>36407643</v>
      </c>
      <c r="D1005">
        <v>29114332</v>
      </c>
      <c r="E1005">
        <v>1</v>
      </c>
      <c r="F1005">
        <v>1</v>
      </c>
      <c r="G1005">
        <v>1</v>
      </c>
      <c r="H1005">
        <v>3</v>
      </c>
      <c r="I1005" t="s">
        <v>556</v>
      </c>
      <c r="J1005" t="s">
        <v>557</v>
      </c>
      <c r="K1005" t="s">
        <v>558</v>
      </c>
      <c r="L1005">
        <v>1348</v>
      </c>
      <c r="N1005">
        <v>1009</v>
      </c>
      <c r="O1005" t="s">
        <v>30</v>
      </c>
      <c r="P1005" t="s">
        <v>30</v>
      </c>
      <c r="Q1005">
        <v>1000</v>
      </c>
      <c r="X1005">
        <v>3.3999999999999998E-3</v>
      </c>
      <c r="Y1005">
        <v>11978</v>
      </c>
      <c r="Z1005">
        <v>0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 t="s">
        <v>3</v>
      </c>
      <c r="AG1005">
        <v>3.3999999999999998E-3</v>
      </c>
      <c r="AH1005">
        <v>2</v>
      </c>
      <c r="AI1005">
        <v>36407649</v>
      </c>
      <c r="AJ1005">
        <v>1035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ROW(Source!A1090)</f>
        <v>1090</v>
      </c>
      <c r="B1006">
        <v>36407657</v>
      </c>
      <c r="C1006">
        <v>36407643</v>
      </c>
      <c r="D1006">
        <v>29114830</v>
      </c>
      <c r="E1006">
        <v>1</v>
      </c>
      <c r="F1006">
        <v>1</v>
      </c>
      <c r="G1006">
        <v>1</v>
      </c>
      <c r="H1006">
        <v>3</v>
      </c>
      <c r="I1006" t="s">
        <v>375</v>
      </c>
      <c r="J1006" t="s">
        <v>377</v>
      </c>
      <c r="K1006" t="s">
        <v>376</v>
      </c>
      <c r="L1006">
        <v>1035</v>
      </c>
      <c r="N1006">
        <v>1013</v>
      </c>
      <c r="O1006" t="s">
        <v>170</v>
      </c>
      <c r="P1006" t="s">
        <v>170</v>
      </c>
      <c r="Q1006">
        <v>1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</v>
      </c>
      <c r="AD1006">
        <v>0</v>
      </c>
      <c r="AE1006">
        <v>0</v>
      </c>
      <c r="AF1006" t="s">
        <v>3</v>
      </c>
      <c r="AG1006">
        <v>0</v>
      </c>
      <c r="AH1006">
        <v>3</v>
      </c>
      <c r="AI1006">
        <v>-1</v>
      </c>
      <c r="AJ1006" t="s">
        <v>3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ROW(Source!A1090)</f>
        <v>1090</v>
      </c>
      <c r="B1007">
        <v>36407658</v>
      </c>
      <c r="C1007">
        <v>36407643</v>
      </c>
      <c r="D1007">
        <v>29130561</v>
      </c>
      <c r="E1007">
        <v>1</v>
      </c>
      <c r="F1007">
        <v>1</v>
      </c>
      <c r="G1007">
        <v>1</v>
      </c>
      <c r="H1007">
        <v>3</v>
      </c>
      <c r="I1007" t="s">
        <v>177</v>
      </c>
      <c r="J1007" t="s">
        <v>179</v>
      </c>
      <c r="K1007" t="s">
        <v>178</v>
      </c>
      <c r="L1007">
        <v>1327</v>
      </c>
      <c r="N1007">
        <v>1005</v>
      </c>
      <c r="O1007" t="s">
        <v>155</v>
      </c>
      <c r="P1007" t="s">
        <v>155</v>
      </c>
      <c r="Q1007">
        <v>1</v>
      </c>
      <c r="X1007">
        <v>100</v>
      </c>
      <c r="Y1007">
        <v>207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3</v>
      </c>
      <c r="AG1007">
        <v>100</v>
      </c>
      <c r="AH1007">
        <v>2</v>
      </c>
      <c r="AI1007">
        <v>36407650</v>
      </c>
      <c r="AJ1007">
        <v>1036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ROW(Source!A1094)</f>
        <v>1094</v>
      </c>
      <c r="B1008">
        <v>36407667</v>
      </c>
      <c r="C1008">
        <v>36407662</v>
      </c>
      <c r="D1008">
        <v>18408291</v>
      </c>
      <c r="E1008">
        <v>1</v>
      </c>
      <c r="F1008">
        <v>1</v>
      </c>
      <c r="G1008">
        <v>1</v>
      </c>
      <c r="H1008">
        <v>1</v>
      </c>
      <c r="I1008" t="s">
        <v>559</v>
      </c>
      <c r="J1008" t="s">
        <v>3</v>
      </c>
      <c r="K1008" t="s">
        <v>560</v>
      </c>
      <c r="L1008">
        <v>1369</v>
      </c>
      <c r="N1008">
        <v>1013</v>
      </c>
      <c r="O1008" t="s">
        <v>514</v>
      </c>
      <c r="P1008" t="s">
        <v>514</v>
      </c>
      <c r="Q1008">
        <v>1</v>
      </c>
      <c r="X1008">
        <v>7.82</v>
      </c>
      <c r="Y1008">
        <v>0</v>
      </c>
      <c r="Z1008">
        <v>0</v>
      </c>
      <c r="AA1008">
        <v>0</v>
      </c>
      <c r="AB1008">
        <v>260.95999999999998</v>
      </c>
      <c r="AC1008">
        <v>0</v>
      </c>
      <c r="AD1008">
        <v>1</v>
      </c>
      <c r="AE1008">
        <v>1</v>
      </c>
      <c r="AF1008" t="s">
        <v>134</v>
      </c>
      <c r="AG1008">
        <v>8.9930000000000003</v>
      </c>
      <c r="AH1008">
        <v>2</v>
      </c>
      <c r="AI1008">
        <v>36407663</v>
      </c>
      <c r="AJ1008">
        <v>1038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ROW(Source!A1094)</f>
        <v>1094</v>
      </c>
      <c r="B1009">
        <v>36407668</v>
      </c>
      <c r="C1009">
        <v>36407662</v>
      </c>
      <c r="D1009">
        <v>29174913</v>
      </c>
      <c r="E1009">
        <v>1</v>
      </c>
      <c r="F1009">
        <v>1</v>
      </c>
      <c r="G1009">
        <v>1</v>
      </c>
      <c r="H1009">
        <v>2</v>
      </c>
      <c r="I1009" t="s">
        <v>531</v>
      </c>
      <c r="J1009" t="s">
        <v>532</v>
      </c>
      <c r="K1009" t="s">
        <v>533</v>
      </c>
      <c r="L1009">
        <v>1368</v>
      </c>
      <c r="N1009">
        <v>1011</v>
      </c>
      <c r="O1009" t="s">
        <v>520</v>
      </c>
      <c r="P1009" t="s">
        <v>520</v>
      </c>
      <c r="Q1009">
        <v>1</v>
      </c>
      <c r="X1009">
        <v>0.04</v>
      </c>
      <c r="Y1009">
        <v>0</v>
      </c>
      <c r="Z1009">
        <v>87.17</v>
      </c>
      <c r="AA1009">
        <v>11.6</v>
      </c>
      <c r="AB1009">
        <v>0</v>
      </c>
      <c r="AC1009">
        <v>0</v>
      </c>
      <c r="AD1009">
        <v>1</v>
      </c>
      <c r="AE1009">
        <v>0</v>
      </c>
      <c r="AF1009" t="s">
        <v>133</v>
      </c>
      <c r="AG1009">
        <v>0.05</v>
      </c>
      <c r="AH1009">
        <v>2</v>
      </c>
      <c r="AI1009">
        <v>36407664</v>
      </c>
      <c r="AJ1009">
        <v>1039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ROW(Source!A1094)</f>
        <v>1094</v>
      </c>
      <c r="B1010">
        <v>36407669</v>
      </c>
      <c r="C1010">
        <v>36407662</v>
      </c>
      <c r="D1010">
        <v>29114332</v>
      </c>
      <c r="E1010">
        <v>1</v>
      </c>
      <c r="F1010">
        <v>1</v>
      </c>
      <c r="G1010">
        <v>1</v>
      </c>
      <c r="H1010">
        <v>3</v>
      </c>
      <c r="I1010" t="s">
        <v>556</v>
      </c>
      <c r="J1010" t="s">
        <v>557</v>
      </c>
      <c r="K1010" t="s">
        <v>558</v>
      </c>
      <c r="L1010">
        <v>1348</v>
      </c>
      <c r="N1010">
        <v>1009</v>
      </c>
      <c r="O1010" t="s">
        <v>30</v>
      </c>
      <c r="P1010" t="s">
        <v>30</v>
      </c>
      <c r="Q1010">
        <v>1000</v>
      </c>
      <c r="X1010">
        <v>7.1000000000000002E-4</v>
      </c>
      <c r="Y1010">
        <v>11978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7.1000000000000002E-4</v>
      </c>
      <c r="AH1010">
        <v>2</v>
      </c>
      <c r="AI1010">
        <v>36407665</v>
      </c>
      <c r="AJ1010">
        <v>1040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ROW(Source!A1094)</f>
        <v>1094</v>
      </c>
      <c r="B1011">
        <v>36407670</v>
      </c>
      <c r="C1011">
        <v>36407662</v>
      </c>
      <c r="D1011">
        <v>29131015</v>
      </c>
      <c r="E1011">
        <v>1</v>
      </c>
      <c r="F1011">
        <v>1</v>
      </c>
      <c r="G1011">
        <v>1</v>
      </c>
      <c r="H1011">
        <v>3</v>
      </c>
      <c r="I1011" t="s">
        <v>561</v>
      </c>
      <c r="J1011" t="s">
        <v>562</v>
      </c>
      <c r="K1011" t="s">
        <v>563</v>
      </c>
      <c r="L1011">
        <v>1301</v>
      </c>
      <c r="N1011">
        <v>1003</v>
      </c>
      <c r="O1011" t="s">
        <v>142</v>
      </c>
      <c r="P1011" t="s">
        <v>142</v>
      </c>
      <c r="Q1011">
        <v>1</v>
      </c>
      <c r="X1011">
        <v>112</v>
      </c>
      <c r="Y1011">
        <v>3.93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112</v>
      </c>
      <c r="AH1011">
        <v>2</v>
      </c>
      <c r="AI1011">
        <v>36407666</v>
      </c>
      <c r="AJ1011">
        <v>1041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ROW(Source!A1095)</f>
        <v>1095</v>
      </c>
      <c r="B1012">
        <v>36407685</v>
      </c>
      <c r="C1012">
        <v>36407671</v>
      </c>
      <c r="D1012">
        <v>18407150</v>
      </c>
      <c r="E1012">
        <v>1</v>
      </c>
      <c r="F1012">
        <v>1</v>
      </c>
      <c r="G1012">
        <v>1</v>
      </c>
      <c r="H1012">
        <v>1</v>
      </c>
      <c r="I1012" t="s">
        <v>529</v>
      </c>
      <c r="J1012" t="s">
        <v>3</v>
      </c>
      <c r="K1012" t="s">
        <v>530</v>
      </c>
      <c r="L1012">
        <v>1369</v>
      </c>
      <c r="N1012">
        <v>1013</v>
      </c>
      <c r="O1012" t="s">
        <v>514</v>
      </c>
      <c r="P1012" t="s">
        <v>514</v>
      </c>
      <c r="Q1012">
        <v>1</v>
      </c>
      <c r="X1012">
        <v>44.7</v>
      </c>
      <c r="Y1012">
        <v>0</v>
      </c>
      <c r="Z1012">
        <v>0</v>
      </c>
      <c r="AA1012">
        <v>0</v>
      </c>
      <c r="AB1012">
        <v>272.45</v>
      </c>
      <c r="AC1012">
        <v>0</v>
      </c>
      <c r="AD1012">
        <v>1</v>
      </c>
      <c r="AE1012">
        <v>1</v>
      </c>
      <c r="AF1012" t="s">
        <v>134</v>
      </c>
      <c r="AG1012">
        <v>51.405000000000001</v>
      </c>
      <c r="AH1012">
        <v>2</v>
      </c>
      <c r="AI1012">
        <v>36407672</v>
      </c>
      <c r="AJ1012">
        <v>1042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ROW(Source!A1095)</f>
        <v>1095</v>
      </c>
      <c r="B1013">
        <v>36407686</v>
      </c>
      <c r="C1013">
        <v>36407671</v>
      </c>
      <c r="D1013">
        <v>121548</v>
      </c>
      <c r="E1013">
        <v>1</v>
      </c>
      <c r="F1013">
        <v>1</v>
      </c>
      <c r="G1013">
        <v>1</v>
      </c>
      <c r="H1013">
        <v>1</v>
      </c>
      <c r="I1013" t="s">
        <v>35</v>
      </c>
      <c r="J1013" t="s">
        <v>3</v>
      </c>
      <c r="K1013" t="s">
        <v>515</v>
      </c>
      <c r="L1013">
        <v>608254</v>
      </c>
      <c r="N1013">
        <v>1013</v>
      </c>
      <c r="O1013" t="s">
        <v>516</v>
      </c>
      <c r="P1013" t="s">
        <v>516</v>
      </c>
      <c r="Q1013">
        <v>1</v>
      </c>
      <c r="X1013">
        <v>0.14000000000000001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2</v>
      </c>
      <c r="AF1013" t="s">
        <v>133</v>
      </c>
      <c r="AG1013">
        <v>0.17500000000000002</v>
      </c>
      <c r="AH1013">
        <v>2</v>
      </c>
      <c r="AI1013">
        <v>36407673</v>
      </c>
      <c r="AJ1013">
        <v>1043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ROW(Source!A1095)</f>
        <v>1095</v>
      </c>
      <c r="B1014">
        <v>36407687</v>
      </c>
      <c r="C1014">
        <v>36407671</v>
      </c>
      <c r="D1014">
        <v>29172479</v>
      </c>
      <c r="E1014">
        <v>1</v>
      </c>
      <c r="F1014">
        <v>1</v>
      </c>
      <c r="G1014">
        <v>1</v>
      </c>
      <c r="H1014">
        <v>2</v>
      </c>
      <c r="I1014" t="s">
        <v>739</v>
      </c>
      <c r="J1014" t="s">
        <v>740</v>
      </c>
      <c r="K1014" t="s">
        <v>741</v>
      </c>
      <c r="L1014">
        <v>1368</v>
      </c>
      <c r="N1014">
        <v>1011</v>
      </c>
      <c r="O1014" t="s">
        <v>520</v>
      </c>
      <c r="P1014" t="s">
        <v>520</v>
      </c>
      <c r="Q1014">
        <v>1</v>
      </c>
      <c r="X1014">
        <v>0.14000000000000001</v>
      </c>
      <c r="Y1014">
        <v>0</v>
      </c>
      <c r="Z1014">
        <v>99.89</v>
      </c>
      <c r="AA1014">
        <v>10.06</v>
      </c>
      <c r="AB1014">
        <v>0</v>
      </c>
      <c r="AC1014">
        <v>0</v>
      </c>
      <c r="AD1014">
        <v>1</v>
      </c>
      <c r="AE1014">
        <v>0</v>
      </c>
      <c r="AF1014" t="s">
        <v>133</v>
      </c>
      <c r="AG1014">
        <v>0.17500000000000002</v>
      </c>
      <c r="AH1014">
        <v>2</v>
      </c>
      <c r="AI1014">
        <v>36407674</v>
      </c>
      <c r="AJ1014">
        <v>1044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ROW(Source!A1095)</f>
        <v>1095</v>
      </c>
      <c r="B1015">
        <v>36407688</v>
      </c>
      <c r="C1015">
        <v>36407671</v>
      </c>
      <c r="D1015">
        <v>29174591</v>
      </c>
      <c r="E1015">
        <v>1</v>
      </c>
      <c r="F1015">
        <v>1</v>
      </c>
      <c r="G1015">
        <v>1</v>
      </c>
      <c r="H1015">
        <v>2</v>
      </c>
      <c r="I1015" t="s">
        <v>542</v>
      </c>
      <c r="J1015" t="s">
        <v>543</v>
      </c>
      <c r="K1015" t="s">
        <v>544</v>
      </c>
      <c r="L1015">
        <v>1368</v>
      </c>
      <c r="N1015">
        <v>1011</v>
      </c>
      <c r="O1015" t="s">
        <v>520</v>
      </c>
      <c r="P1015" t="s">
        <v>520</v>
      </c>
      <c r="Q1015">
        <v>1</v>
      </c>
      <c r="X1015">
        <v>0.45</v>
      </c>
      <c r="Y1015">
        <v>0</v>
      </c>
      <c r="Z1015">
        <v>0.95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133</v>
      </c>
      <c r="AG1015">
        <v>0.5625</v>
      </c>
      <c r="AH1015">
        <v>2</v>
      </c>
      <c r="AI1015">
        <v>36407675</v>
      </c>
      <c r="AJ1015">
        <v>1045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ROW(Source!A1095)</f>
        <v>1095</v>
      </c>
      <c r="B1016">
        <v>36407689</v>
      </c>
      <c r="C1016">
        <v>36407671</v>
      </c>
      <c r="D1016">
        <v>29174913</v>
      </c>
      <c r="E1016">
        <v>1</v>
      </c>
      <c r="F1016">
        <v>1</v>
      </c>
      <c r="G1016">
        <v>1</v>
      </c>
      <c r="H1016">
        <v>2</v>
      </c>
      <c r="I1016" t="s">
        <v>531</v>
      </c>
      <c r="J1016" t="s">
        <v>532</v>
      </c>
      <c r="K1016" t="s">
        <v>533</v>
      </c>
      <c r="L1016">
        <v>1368</v>
      </c>
      <c r="N1016">
        <v>1011</v>
      </c>
      <c r="O1016" t="s">
        <v>520</v>
      </c>
      <c r="P1016" t="s">
        <v>520</v>
      </c>
      <c r="Q1016">
        <v>1</v>
      </c>
      <c r="X1016">
        <v>0.48</v>
      </c>
      <c r="Y1016">
        <v>0</v>
      </c>
      <c r="Z1016">
        <v>87.17</v>
      </c>
      <c r="AA1016">
        <v>11.6</v>
      </c>
      <c r="AB1016">
        <v>0</v>
      </c>
      <c r="AC1016">
        <v>0</v>
      </c>
      <c r="AD1016">
        <v>1</v>
      </c>
      <c r="AE1016">
        <v>0</v>
      </c>
      <c r="AF1016" t="s">
        <v>133</v>
      </c>
      <c r="AG1016">
        <v>0.6</v>
      </c>
      <c r="AH1016">
        <v>2</v>
      </c>
      <c r="AI1016">
        <v>36407676</v>
      </c>
      <c r="AJ1016">
        <v>1046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ROW(Source!A1095)</f>
        <v>1095</v>
      </c>
      <c r="B1017">
        <v>36407690</v>
      </c>
      <c r="C1017">
        <v>36407671</v>
      </c>
      <c r="D1017">
        <v>29114340</v>
      </c>
      <c r="E1017">
        <v>1</v>
      </c>
      <c r="F1017">
        <v>1</v>
      </c>
      <c r="G1017">
        <v>1</v>
      </c>
      <c r="H1017">
        <v>3</v>
      </c>
      <c r="I1017" t="s">
        <v>742</v>
      </c>
      <c r="J1017" t="s">
        <v>743</v>
      </c>
      <c r="K1017" t="s">
        <v>744</v>
      </c>
      <c r="L1017">
        <v>1348</v>
      </c>
      <c r="N1017">
        <v>1009</v>
      </c>
      <c r="O1017" t="s">
        <v>30</v>
      </c>
      <c r="P1017" t="s">
        <v>30</v>
      </c>
      <c r="Q1017">
        <v>1000</v>
      </c>
      <c r="X1017">
        <v>1.6000000000000001E-3</v>
      </c>
      <c r="Y1017">
        <v>8475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1.6000000000000001E-3</v>
      </c>
      <c r="AH1017">
        <v>2</v>
      </c>
      <c r="AI1017">
        <v>36407677</v>
      </c>
      <c r="AJ1017">
        <v>1047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ROW(Source!A1095)</f>
        <v>1095</v>
      </c>
      <c r="B1018">
        <v>36407691</v>
      </c>
      <c r="C1018">
        <v>36407671</v>
      </c>
      <c r="D1018">
        <v>29109162</v>
      </c>
      <c r="E1018">
        <v>1</v>
      </c>
      <c r="F1018">
        <v>1</v>
      </c>
      <c r="G1018">
        <v>1</v>
      </c>
      <c r="H1018">
        <v>3</v>
      </c>
      <c r="I1018" t="s">
        <v>564</v>
      </c>
      <c r="J1018" t="s">
        <v>565</v>
      </c>
      <c r="K1018" t="s">
        <v>566</v>
      </c>
      <c r="L1018">
        <v>1327</v>
      </c>
      <c r="N1018">
        <v>1005</v>
      </c>
      <c r="O1018" t="s">
        <v>155</v>
      </c>
      <c r="P1018" t="s">
        <v>155</v>
      </c>
      <c r="Q1018">
        <v>1</v>
      </c>
      <c r="X1018">
        <v>23</v>
      </c>
      <c r="Y1018">
        <v>5.71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3</v>
      </c>
      <c r="AG1018">
        <v>23</v>
      </c>
      <c r="AH1018">
        <v>2</v>
      </c>
      <c r="AI1018">
        <v>36407678</v>
      </c>
      <c r="AJ1018">
        <v>1048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ROW(Source!A1095)</f>
        <v>1095</v>
      </c>
      <c r="B1019">
        <v>36407692</v>
      </c>
      <c r="C1019">
        <v>36407671</v>
      </c>
      <c r="D1019">
        <v>29107615</v>
      </c>
      <c r="E1019">
        <v>1</v>
      </c>
      <c r="F1019">
        <v>1</v>
      </c>
      <c r="G1019">
        <v>1</v>
      </c>
      <c r="H1019">
        <v>3</v>
      </c>
      <c r="I1019" t="s">
        <v>745</v>
      </c>
      <c r="J1019" t="s">
        <v>746</v>
      </c>
      <c r="K1019" t="s">
        <v>747</v>
      </c>
      <c r="L1019">
        <v>1348</v>
      </c>
      <c r="N1019">
        <v>1009</v>
      </c>
      <c r="O1019" t="s">
        <v>30</v>
      </c>
      <c r="P1019" t="s">
        <v>30</v>
      </c>
      <c r="Q1019">
        <v>1000</v>
      </c>
      <c r="X1019">
        <v>3.3999999999999998E-3</v>
      </c>
      <c r="Y1019">
        <v>19100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3.3999999999999998E-3</v>
      </c>
      <c r="AH1019">
        <v>2</v>
      </c>
      <c r="AI1019">
        <v>36407679</v>
      </c>
      <c r="AJ1019">
        <v>1049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ROW(Source!A1095)</f>
        <v>1095</v>
      </c>
      <c r="B1020">
        <v>36407693</v>
      </c>
      <c r="C1020">
        <v>36407671</v>
      </c>
      <c r="D1020">
        <v>29115662</v>
      </c>
      <c r="E1020">
        <v>1</v>
      </c>
      <c r="F1020">
        <v>1</v>
      </c>
      <c r="G1020">
        <v>1</v>
      </c>
      <c r="H1020">
        <v>3</v>
      </c>
      <c r="I1020" t="s">
        <v>748</v>
      </c>
      <c r="J1020" t="s">
        <v>749</v>
      </c>
      <c r="K1020" t="s">
        <v>750</v>
      </c>
      <c r="L1020">
        <v>1339</v>
      </c>
      <c r="N1020">
        <v>1007</v>
      </c>
      <c r="O1020" t="s">
        <v>570</v>
      </c>
      <c r="P1020" t="s">
        <v>570</v>
      </c>
      <c r="Q1020">
        <v>1</v>
      </c>
      <c r="X1020">
        <v>0.24</v>
      </c>
      <c r="Y1020">
        <v>1045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0.24</v>
      </c>
      <c r="AH1020">
        <v>2</v>
      </c>
      <c r="AI1020">
        <v>36407680</v>
      </c>
      <c r="AJ1020">
        <v>1050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ROW(Source!A1095)</f>
        <v>1095</v>
      </c>
      <c r="B1021">
        <v>36407694</v>
      </c>
      <c r="C1021">
        <v>36407671</v>
      </c>
      <c r="D1021">
        <v>29131086</v>
      </c>
      <c r="E1021">
        <v>1</v>
      </c>
      <c r="F1021">
        <v>1</v>
      </c>
      <c r="G1021">
        <v>1</v>
      </c>
      <c r="H1021">
        <v>3</v>
      </c>
      <c r="I1021" t="s">
        <v>567</v>
      </c>
      <c r="J1021" t="s">
        <v>568</v>
      </c>
      <c r="K1021" t="s">
        <v>569</v>
      </c>
      <c r="L1021">
        <v>1339</v>
      </c>
      <c r="N1021">
        <v>1007</v>
      </c>
      <c r="O1021" t="s">
        <v>570</v>
      </c>
      <c r="P1021" t="s">
        <v>570</v>
      </c>
      <c r="Q1021">
        <v>1</v>
      </c>
      <c r="X1021">
        <v>1.18</v>
      </c>
      <c r="Y1021">
        <v>1970.01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1.18</v>
      </c>
      <c r="AH1021">
        <v>2</v>
      </c>
      <c r="AI1021">
        <v>36407681</v>
      </c>
      <c r="AJ1021">
        <v>1051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ROW(Source!A1095)</f>
        <v>1095</v>
      </c>
      <c r="B1022">
        <v>36407695</v>
      </c>
      <c r="C1022">
        <v>36407671</v>
      </c>
      <c r="D1022">
        <v>29145153</v>
      </c>
      <c r="E1022">
        <v>1</v>
      </c>
      <c r="F1022">
        <v>1</v>
      </c>
      <c r="G1022">
        <v>1</v>
      </c>
      <c r="H1022">
        <v>3</v>
      </c>
      <c r="I1022" t="s">
        <v>751</v>
      </c>
      <c r="J1022" t="s">
        <v>752</v>
      </c>
      <c r="K1022" t="s">
        <v>753</v>
      </c>
      <c r="L1022">
        <v>1339</v>
      </c>
      <c r="N1022">
        <v>1007</v>
      </c>
      <c r="O1022" t="s">
        <v>570</v>
      </c>
      <c r="P1022" t="s">
        <v>570</v>
      </c>
      <c r="Q1022">
        <v>1</v>
      </c>
      <c r="X1022">
        <v>0.28000000000000003</v>
      </c>
      <c r="Y1022">
        <v>426.15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0.28000000000000003</v>
      </c>
      <c r="AH1022">
        <v>2</v>
      </c>
      <c r="AI1022">
        <v>36407682</v>
      </c>
      <c r="AJ1022">
        <v>1052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ROW(Source!A1095)</f>
        <v>1095</v>
      </c>
      <c r="B1023">
        <v>36407696</v>
      </c>
      <c r="C1023">
        <v>36407671</v>
      </c>
      <c r="D1023">
        <v>29148832</v>
      </c>
      <c r="E1023">
        <v>1</v>
      </c>
      <c r="F1023">
        <v>1</v>
      </c>
      <c r="G1023">
        <v>1</v>
      </c>
      <c r="H1023">
        <v>3</v>
      </c>
      <c r="I1023" t="s">
        <v>754</v>
      </c>
      <c r="J1023" t="s">
        <v>755</v>
      </c>
      <c r="K1023" t="s">
        <v>756</v>
      </c>
      <c r="L1023">
        <v>1356</v>
      </c>
      <c r="N1023">
        <v>1010</v>
      </c>
      <c r="O1023" t="s">
        <v>232</v>
      </c>
      <c r="P1023" t="s">
        <v>232</v>
      </c>
      <c r="Q1023">
        <v>1000</v>
      </c>
      <c r="X1023">
        <v>0.51</v>
      </c>
      <c r="Y1023">
        <v>1752.59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3</v>
      </c>
      <c r="AG1023">
        <v>0.51</v>
      </c>
      <c r="AH1023">
        <v>2</v>
      </c>
      <c r="AI1023">
        <v>36407683</v>
      </c>
      <c r="AJ1023">
        <v>1053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ROW(Source!A1095)</f>
        <v>1095</v>
      </c>
      <c r="B1024">
        <v>36407697</v>
      </c>
      <c r="C1024">
        <v>36407671</v>
      </c>
      <c r="D1024">
        <v>29150040</v>
      </c>
      <c r="E1024">
        <v>1</v>
      </c>
      <c r="F1024">
        <v>1</v>
      </c>
      <c r="G1024">
        <v>1</v>
      </c>
      <c r="H1024">
        <v>3</v>
      </c>
      <c r="I1024" t="s">
        <v>757</v>
      </c>
      <c r="J1024" t="s">
        <v>758</v>
      </c>
      <c r="K1024" t="s">
        <v>759</v>
      </c>
      <c r="L1024">
        <v>1339</v>
      </c>
      <c r="N1024">
        <v>1007</v>
      </c>
      <c r="O1024" t="s">
        <v>570</v>
      </c>
      <c r="P1024" t="s">
        <v>570</v>
      </c>
      <c r="Q1024">
        <v>1</v>
      </c>
      <c r="X1024">
        <v>7.0000000000000007E-2</v>
      </c>
      <c r="Y1024">
        <v>2.44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3</v>
      </c>
      <c r="AG1024">
        <v>7.0000000000000007E-2</v>
      </c>
      <c r="AH1024">
        <v>2</v>
      </c>
      <c r="AI1024">
        <v>36407684</v>
      </c>
      <c r="AJ1024">
        <v>1054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ROW(Source!A1096)</f>
        <v>1096</v>
      </c>
      <c r="B1025">
        <v>36407707</v>
      </c>
      <c r="C1025">
        <v>36407698</v>
      </c>
      <c r="D1025">
        <v>18407150</v>
      </c>
      <c r="E1025">
        <v>1</v>
      </c>
      <c r="F1025">
        <v>1</v>
      </c>
      <c r="G1025">
        <v>1</v>
      </c>
      <c r="H1025">
        <v>1</v>
      </c>
      <c r="I1025" t="s">
        <v>529</v>
      </c>
      <c r="J1025" t="s">
        <v>3</v>
      </c>
      <c r="K1025" t="s">
        <v>530</v>
      </c>
      <c r="L1025">
        <v>1369</v>
      </c>
      <c r="N1025">
        <v>1013</v>
      </c>
      <c r="O1025" t="s">
        <v>514</v>
      </c>
      <c r="P1025" t="s">
        <v>514</v>
      </c>
      <c r="Q1025">
        <v>1</v>
      </c>
      <c r="X1025">
        <v>60.72</v>
      </c>
      <c r="Y1025">
        <v>0</v>
      </c>
      <c r="Z1025">
        <v>0</v>
      </c>
      <c r="AA1025">
        <v>0</v>
      </c>
      <c r="AB1025">
        <v>272.45</v>
      </c>
      <c r="AC1025">
        <v>0</v>
      </c>
      <c r="AD1025">
        <v>1</v>
      </c>
      <c r="AE1025">
        <v>1</v>
      </c>
      <c r="AF1025" t="s">
        <v>134</v>
      </c>
      <c r="AG1025">
        <v>69.827999999999989</v>
      </c>
      <c r="AH1025">
        <v>2</v>
      </c>
      <c r="AI1025">
        <v>36407699</v>
      </c>
      <c r="AJ1025">
        <v>1055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ROW(Source!A1096)</f>
        <v>1096</v>
      </c>
      <c r="B1026">
        <v>36407708</v>
      </c>
      <c r="C1026">
        <v>36407698</v>
      </c>
      <c r="D1026">
        <v>121548</v>
      </c>
      <c r="E1026">
        <v>1</v>
      </c>
      <c r="F1026">
        <v>1</v>
      </c>
      <c r="G1026">
        <v>1</v>
      </c>
      <c r="H1026">
        <v>1</v>
      </c>
      <c r="I1026" t="s">
        <v>35</v>
      </c>
      <c r="J1026" t="s">
        <v>3</v>
      </c>
      <c r="K1026" t="s">
        <v>515</v>
      </c>
      <c r="L1026">
        <v>608254</v>
      </c>
      <c r="N1026">
        <v>1013</v>
      </c>
      <c r="O1026" t="s">
        <v>516</v>
      </c>
      <c r="P1026" t="s">
        <v>516</v>
      </c>
      <c r="Q1026">
        <v>1</v>
      </c>
      <c r="X1026">
        <v>0.57999999999999996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2</v>
      </c>
      <c r="AF1026" t="s">
        <v>133</v>
      </c>
      <c r="AG1026">
        <v>0.72499999999999998</v>
      </c>
      <c r="AH1026">
        <v>2</v>
      </c>
      <c r="AI1026">
        <v>36407700</v>
      </c>
      <c r="AJ1026">
        <v>1056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ROW(Source!A1096)</f>
        <v>1096</v>
      </c>
      <c r="B1027">
        <v>36407709</v>
      </c>
      <c r="C1027">
        <v>36407698</v>
      </c>
      <c r="D1027">
        <v>29172556</v>
      </c>
      <c r="E1027">
        <v>1</v>
      </c>
      <c r="F1027">
        <v>1</v>
      </c>
      <c r="G1027">
        <v>1</v>
      </c>
      <c r="H1027">
        <v>2</v>
      </c>
      <c r="I1027" t="s">
        <v>517</v>
      </c>
      <c r="J1027" t="s">
        <v>518</v>
      </c>
      <c r="K1027" t="s">
        <v>519</v>
      </c>
      <c r="L1027">
        <v>1368</v>
      </c>
      <c r="N1027">
        <v>1011</v>
      </c>
      <c r="O1027" t="s">
        <v>520</v>
      </c>
      <c r="P1027" t="s">
        <v>520</v>
      </c>
      <c r="Q1027">
        <v>1</v>
      </c>
      <c r="X1027">
        <v>0.57999999999999996</v>
      </c>
      <c r="Y1027">
        <v>0</v>
      </c>
      <c r="Z1027">
        <v>31.26</v>
      </c>
      <c r="AA1027">
        <v>13.5</v>
      </c>
      <c r="AB1027">
        <v>0</v>
      </c>
      <c r="AC1027">
        <v>0</v>
      </c>
      <c r="AD1027">
        <v>1</v>
      </c>
      <c r="AE1027">
        <v>0</v>
      </c>
      <c r="AF1027" t="s">
        <v>133</v>
      </c>
      <c r="AG1027">
        <v>0.72499999999999998</v>
      </c>
      <c r="AH1027">
        <v>2</v>
      </c>
      <c r="AI1027">
        <v>36407701</v>
      </c>
      <c r="AJ1027">
        <v>1057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ROW(Source!A1096)</f>
        <v>1096</v>
      </c>
      <c r="B1028">
        <v>36407710</v>
      </c>
      <c r="C1028">
        <v>36407698</v>
      </c>
      <c r="D1028">
        <v>29174591</v>
      </c>
      <c r="E1028">
        <v>1</v>
      </c>
      <c r="F1028">
        <v>1</v>
      </c>
      <c r="G1028">
        <v>1</v>
      </c>
      <c r="H1028">
        <v>2</v>
      </c>
      <c r="I1028" t="s">
        <v>542</v>
      </c>
      <c r="J1028" t="s">
        <v>543</v>
      </c>
      <c r="K1028" t="s">
        <v>544</v>
      </c>
      <c r="L1028">
        <v>1368</v>
      </c>
      <c r="N1028">
        <v>1011</v>
      </c>
      <c r="O1028" t="s">
        <v>520</v>
      </c>
      <c r="P1028" t="s">
        <v>520</v>
      </c>
      <c r="Q1028">
        <v>1</v>
      </c>
      <c r="X1028">
        <v>0.82</v>
      </c>
      <c r="Y1028">
        <v>0</v>
      </c>
      <c r="Z1028">
        <v>0.95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133</v>
      </c>
      <c r="AG1028">
        <v>1.0249999999999999</v>
      </c>
      <c r="AH1028">
        <v>2</v>
      </c>
      <c r="AI1028">
        <v>36407702</v>
      </c>
      <c r="AJ1028">
        <v>1058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ROW(Source!A1096)</f>
        <v>1096</v>
      </c>
      <c r="B1029">
        <v>36407711</v>
      </c>
      <c r="C1029">
        <v>36407698</v>
      </c>
      <c r="D1029">
        <v>29174661</v>
      </c>
      <c r="E1029">
        <v>1</v>
      </c>
      <c r="F1029">
        <v>1</v>
      </c>
      <c r="G1029">
        <v>1</v>
      </c>
      <c r="H1029">
        <v>2</v>
      </c>
      <c r="I1029" t="s">
        <v>571</v>
      </c>
      <c r="J1029" t="s">
        <v>572</v>
      </c>
      <c r="K1029" t="s">
        <v>573</v>
      </c>
      <c r="L1029">
        <v>1368</v>
      </c>
      <c r="N1029">
        <v>1011</v>
      </c>
      <c r="O1029" t="s">
        <v>520</v>
      </c>
      <c r="P1029" t="s">
        <v>520</v>
      </c>
      <c r="Q1029">
        <v>1</v>
      </c>
      <c r="X1029">
        <v>2.7</v>
      </c>
      <c r="Y1029">
        <v>0</v>
      </c>
      <c r="Z1029">
        <v>2.09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133</v>
      </c>
      <c r="AG1029">
        <v>3.375</v>
      </c>
      <c r="AH1029">
        <v>2</v>
      </c>
      <c r="AI1029">
        <v>36407703</v>
      </c>
      <c r="AJ1029">
        <v>1059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ROW(Source!A1096)</f>
        <v>1096</v>
      </c>
      <c r="B1030">
        <v>36407712</v>
      </c>
      <c r="C1030">
        <v>36407698</v>
      </c>
      <c r="D1030">
        <v>29174913</v>
      </c>
      <c r="E1030">
        <v>1</v>
      </c>
      <c r="F1030">
        <v>1</v>
      </c>
      <c r="G1030">
        <v>1</v>
      </c>
      <c r="H1030">
        <v>2</v>
      </c>
      <c r="I1030" t="s">
        <v>531</v>
      </c>
      <c r="J1030" t="s">
        <v>532</v>
      </c>
      <c r="K1030" t="s">
        <v>533</v>
      </c>
      <c r="L1030">
        <v>1368</v>
      </c>
      <c r="N1030">
        <v>1011</v>
      </c>
      <c r="O1030" t="s">
        <v>520</v>
      </c>
      <c r="P1030" t="s">
        <v>520</v>
      </c>
      <c r="Q1030">
        <v>1</v>
      </c>
      <c r="X1030">
        <v>0.84</v>
      </c>
      <c r="Y1030">
        <v>0</v>
      </c>
      <c r="Z1030">
        <v>87.17</v>
      </c>
      <c r="AA1030">
        <v>11.6</v>
      </c>
      <c r="AB1030">
        <v>0</v>
      </c>
      <c r="AC1030">
        <v>0</v>
      </c>
      <c r="AD1030">
        <v>1</v>
      </c>
      <c r="AE1030">
        <v>0</v>
      </c>
      <c r="AF1030" t="s">
        <v>133</v>
      </c>
      <c r="AG1030">
        <v>1.05</v>
      </c>
      <c r="AH1030">
        <v>2</v>
      </c>
      <c r="AI1030">
        <v>36407704</v>
      </c>
      <c r="AJ1030">
        <v>1060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>
        <f>ROW(Source!A1096)</f>
        <v>1096</v>
      </c>
      <c r="B1031">
        <v>36407713</v>
      </c>
      <c r="C1031">
        <v>36407698</v>
      </c>
      <c r="D1031">
        <v>29114332</v>
      </c>
      <c r="E1031">
        <v>1</v>
      </c>
      <c r="F1031">
        <v>1</v>
      </c>
      <c r="G1031">
        <v>1</v>
      </c>
      <c r="H1031">
        <v>3</v>
      </c>
      <c r="I1031" t="s">
        <v>556</v>
      </c>
      <c r="J1031" t="s">
        <v>557</v>
      </c>
      <c r="K1031" t="s">
        <v>558</v>
      </c>
      <c r="L1031">
        <v>1348</v>
      </c>
      <c r="N1031">
        <v>1009</v>
      </c>
      <c r="O1031" t="s">
        <v>30</v>
      </c>
      <c r="P1031" t="s">
        <v>30</v>
      </c>
      <c r="Q1031">
        <v>1000</v>
      </c>
      <c r="X1031">
        <v>1.23E-2</v>
      </c>
      <c r="Y1031">
        <v>11978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0</v>
      </c>
      <c r="AF1031" t="s">
        <v>3</v>
      </c>
      <c r="AG1031">
        <v>1.23E-2</v>
      </c>
      <c r="AH1031">
        <v>2</v>
      </c>
      <c r="AI1031">
        <v>36407705</v>
      </c>
      <c r="AJ1031">
        <v>1061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>
        <f>ROW(Source!A1096)</f>
        <v>1096</v>
      </c>
      <c r="B1032">
        <v>36407714</v>
      </c>
      <c r="C1032">
        <v>36407698</v>
      </c>
      <c r="D1032">
        <v>29130788</v>
      </c>
      <c r="E1032">
        <v>1</v>
      </c>
      <c r="F1032">
        <v>1</v>
      </c>
      <c r="G1032">
        <v>1</v>
      </c>
      <c r="H1032">
        <v>3</v>
      </c>
      <c r="I1032" t="s">
        <v>574</v>
      </c>
      <c r="J1032" t="s">
        <v>575</v>
      </c>
      <c r="K1032" t="s">
        <v>576</v>
      </c>
      <c r="L1032">
        <v>1339</v>
      </c>
      <c r="N1032">
        <v>1007</v>
      </c>
      <c r="O1032" t="s">
        <v>570</v>
      </c>
      <c r="P1032" t="s">
        <v>570</v>
      </c>
      <c r="Q1032">
        <v>1</v>
      </c>
      <c r="X1032">
        <v>2.88</v>
      </c>
      <c r="Y1032">
        <v>2156.0100000000002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2.88</v>
      </c>
      <c r="AH1032">
        <v>2</v>
      </c>
      <c r="AI1032">
        <v>36407706</v>
      </c>
      <c r="AJ1032">
        <v>1062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>
        <f>ROW(Source!A1097)</f>
        <v>1097</v>
      </c>
      <c r="B1033">
        <v>36407723</v>
      </c>
      <c r="C1033">
        <v>36407715</v>
      </c>
      <c r="D1033">
        <v>18408291</v>
      </c>
      <c r="E1033">
        <v>1</v>
      </c>
      <c r="F1033">
        <v>1</v>
      </c>
      <c r="G1033">
        <v>1</v>
      </c>
      <c r="H1033">
        <v>1</v>
      </c>
      <c r="I1033" t="s">
        <v>559</v>
      </c>
      <c r="J1033" t="s">
        <v>3</v>
      </c>
      <c r="K1033" t="s">
        <v>560</v>
      </c>
      <c r="L1033">
        <v>1369</v>
      </c>
      <c r="N1033">
        <v>1013</v>
      </c>
      <c r="O1033" t="s">
        <v>514</v>
      </c>
      <c r="P1033" t="s">
        <v>514</v>
      </c>
      <c r="Q1033">
        <v>1</v>
      </c>
      <c r="X1033">
        <v>31.26</v>
      </c>
      <c r="Y1033">
        <v>0</v>
      </c>
      <c r="Z1033">
        <v>0</v>
      </c>
      <c r="AA1033">
        <v>0</v>
      </c>
      <c r="AB1033">
        <v>8.17</v>
      </c>
      <c r="AC1033">
        <v>0</v>
      </c>
      <c r="AD1033">
        <v>1</v>
      </c>
      <c r="AE1033">
        <v>1</v>
      </c>
      <c r="AF1033" t="s">
        <v>134</v>
      </c>
      <c r="AG1033">
        <v>35.948999999999998</v>
      </c>
      <c r="AH1033">
        <v>2</v>
      </c>
      <c r="AI1033">
        <v>36407716</v>
      </c>
      <c r="AJ1033">
        <v>1063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>
        <f>ROW(Source!A1097)</f>
        <v>1097</v>
      </c>
      <c r="B1034">
        <v>36407724</v>
      </c>
      <c r="C1034">
        <v>36407715</v>
      </c>
      <c r="D1034">
        <v>121548</v>
      </c>
      <c r="E1034">
        <v>1</v>
      </c>
      <c r="F1034">
        <v>1</v>
      </c>
      <c r="G1034">
        <v>1</v>
      </c>
      <c r="H1034">
        <v>1</v>
      </c>
      <c r="I1034" t="s">
        <v>35</v>
      </c>
      <c r="J1034" t="s">
        <v>3</v>
      </c>
      <c r="K1034" t="s">
        <v>515</v>
      </c>
      <c r="L1034">
        <v>608254</v>
      </c>
      <c r="N1034">
        <v>1013</v>
      </c>
      <c r="O1034" t="s">
        <v>516</v>
      </c>
      <c r="P1034" t="s">
        <v>516</v>
      </c>
      <c r="Q1034">
        <v>1</v>
      </c>
      <c r="X1034">
        <v>6.7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2</v>
      </c>
      <c r="AF1034" t="s">
        <v>133</v>
      </c>
      <c r="AG1034">
        <v>8.375</v>
      </c>
      <c r="AH1034">
        <v>2</v>
      </c>
      <c r="AI1034">
        <v>36407717</v>
      </c>
      <c r="AJ1034">
        <v>1064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>
      <c r="A1035">
        <f>ROW(Source!A1097)</f>
        <v>1097</v>
      </c>
      <c r="B1035">
        <v>36407725</v>
      </c>
      <c r="C1035">
        <v>36407715</v>
      </c>
      <c r="D1035">
        <v>29172710</v>
      </c>
      <c r="E1035">
        <v>1</v>
      </c>
      <c r="F1035">
        <v>1</v>
      </c>
      <c r="G1035">
        <v>1</v>
      </c>
      <c r="H1035">
        <v>2</v>
      </c>
      <c r="I1035" t="s">
        <v>523</v>
      </c>
      <c r="J1035" t="s">
        <v>524</v>
      </c>
      <c r="K1035" t="s">
        <v>525</v>
      </c>
      <c r="L1035">
        <v>1368</v>
      </c>
      <c r="N1035">
        <v>1011</v>
      </c>
      <c r="O1035" t="s">
        <v>520</v>
      </c>
      <c r="P1035" t="s">
        <v>520</v>
      </c>
      <c r="Q1035">
        <v>1</v>
      </c>
      <c r="X1035">
        <v>6.7</v>
      </c>
      <c r="Y1035">
        <v>0</v>
      </c>
      <c r="Z1035">
        <v>46.56</v>
      </c>
      <c r="AA1035">
        <v>10.06</v>
      </c>
      <c r="AB1035">
        <v>0</v>
      </c>
      <c r="AC1035">
        <v>0</v>
      </c>
      <c r="AD1035">
        <v>1</v>
      </c>
      <c r="AE1035">
        <v>0</v>
      </c>
      <c r="AF1035" t="s">
        <v>133</v>
      </c>
      <c r="AG1035">
        <v>8.375</v>
      </c>
      <c r="AH1035">
        <v>2</v>
      </c>
      <c r="AI1035">
        <v>36407718</v>
      </c>
      <c r="AJ1035">
        <v>1065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>
        <f>ROW(Source!A1097)</f>
        <v>1097</v>
      </c>
      <c r="B1036">
        <v>36407726</v>
      </c>
      <c r="C1036">
        <v>36407715</v>
      </c>
      <c r="D1036">
        <v>29173472</v>
      </c>
      <c r="E1036">
        <v>1</v>
      </c>
      <c r="F1036">
        <v>1</v>
      </c>
      <c r="G1036">
        <v>1</v>
      </c>
      <c r="H1036">
        <v>2</v>
      </c>
      <c r="I1036" t="s">
        <v>577</v>
      </c>
      <c r="J1036" t="s">
        <v>578</v>
      </c>
      <c r="K1036" t="s">
        <v>579</v>
      </c>
      <c r="L1036">
        <v>1368</v>
      </c>
      <c r="N1036">
        <v>1011</v>
      </c>
      <c r="O1036" t="s">
        <v>520</v>
      </c>
      <c r="P1036" t="s">
        <v>520</v>
      </c>
      <c r="Q1036">
        <v>1</v>
      </c>
      <c r="X1036">
        <v>11</v>
      </c>
      <c r="Y1036">
        <v>0</v>
      </c>
      <c r="Z1036">
        <v>3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133</v>
      </c>
      <c r="AG1036">
        <v>13.75</v>
      </c>
      <c r="AH1036">
        <v>2</v>
      </c>
      <c r="AI1036">
        <v>36407719</v>
      </c>
      <c r="AJ1036">
        <v>1066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>
        <f>ROW(Source!A1097)</f>
        <v>1097</v>
      </c>
      <c r="B1037">
        <v>36407727</v>
      </c>
      <c r="C1037">
        <v>36407715</v>
      </c>
      <c r="D1037">
        <v>29174913</v>
      </c>
      <c r="E1037">
        <v>1</v>
      </c>
      <c r="F1037">
        <v>1</v>
      </c>
      <c r="G1037">
        <v>1</v>
      </c>
      <c r="H1037">
        <v>2</v>
      </c>
      <c r="I1037" t="s">
        <v>531</v>
      </c>
      <c r="J1037" t="s">
        <v>532</v>
      </c>
      <c r="K1037" t="s">
        <v>533</v>
      </c>
      <c r="L1037">
        <v>1368</v>
      </c>
      <c r="N1037">
        <v>1011</v>
      </c>
      <c r="O1037" t="s">
        <v>520</v>
      </c>
      <c r="P1037" t="s">
        <v>520</v>
      </c>
      <c r="Q1037">
        <v>1</v>
      </c>
      <c r="X1037">
        <v>0.35</v>
      </c>
      <c r="Y1037">
        <v>0</v>
      </c>
      <c r="Z1037">
        <v>87.17</v>
      </c>
      <c r="AA1037">
        <v>11.6</v>
      </c>
      <c r="AB1037">
        <v>0</v>
      </c>
      <c r="AC1037">
        <v>0</v>
      </c>
      <c r="AD1037">
        <v>1</v>
      </c>
      <c r="AE1037">
        <v>0</v>
      </c>
      <c r="AF1037" t="s">
        <v>133</v>
      </c>
      <c r="AG1037">
        <v>0.4375</v>
      </c>
      <c r="AH1037">
        <v>2</v>
      </c>
      <c r="AI1037">
        <v>36407720</v>
      </c>
      <c r="AJ1037">
        <v>1067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>
        <f>ROW(Source!A1097)</f>
        <v>1097</v>
      </c>
      <c r="B1038">
        <v>36407728</v>
      </c>
      <c r="C1038">
        <v>36407715</v>
      </c>
      <c r="D1038">
        <v>29114687</v>
      </c>
      <c r="E1038">
        <v>1</v>
      </c>
      <c r="F1038">
        <v>1</v>
      </c>
      <c r="G1038">
        <v>1</v>
      </c>
      <c r="H1038">
        <v>3</v>
      </c>
      <c r="I1038" t="s">
        <v>580</v>
      </c>
      <c r="J1038" t="s">
        <v>581</v>
      </c>
      <c r="K1038" t="s">
        <v>582</v>
      </c>
      <c r="L1038">
        <v>1348</v>
      </c>
      <c r="N1038">
        <v>1009</v>
      </c>
      <c r="O1038" t="s">
        <v>30</v>
      </c>
      <c r="P1038" t="s">
        <v>30</v>
      </c>
      <c r="Q1038">
        <v>1000</v>
      </c>
      <c r="X1038">
        <v>1.8E-3</v>
      </c>
      <c r="Y1038">
        <v>16974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1.8E-3</v>
      </c>
      <c r="AH1038">
        <v>2</v>
      </c>
      <c r="AI1038">
        <v>36407721</v>
      </c>
      <c r="AJ1038">
        <v>1068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>
        <f>ROW(Source!A1097)</f>
        <v>1097</v>
      </c>
      <c r="B1039">
        <v>36407729</v>
      </c>
      <c r="C1039">
        <v>36407715</v>
      </c>
      <c r="D1039">
        <v>29115292</v>
      </c>
      <c r="E1039">
        <v>1</v>
      </c>
      <c r="F1039">
        <v>1</v>
      </c>
      <c r="G1039">
        <v>1</v>
      </c>
      <c r="H1039">
        <v>3</v>
      </c>
      <c r="I1039" t="s">
        <v>583</v>
      </c>
      <c r="J1039" t="s">
        <v>584</v>
      </c>
      <c r="K1039" t="s">
        <v>585</v>
      </c>
      <c r="L1039">
        <v>1339</v>
      </c>
      <c r="N1039">
        <v>1007</v>
      </c>
      <c r="O1039" t="s">
        <v>570</v>
      </c>
      <c r="P1039" t="s">
        <v>570</v>
      </c>
      <c r="Q1039">
        <v>1</v>
      </c>
      <c r="X1039">
        <v>1.24</v>
      </c>
      <c r="Y1039">
        <v>4478.33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1.24</v>
      </c>
      <c r="AH1039">
        <v>2</v>
      </c>
      <c r="AI1039">
        <v>36407722</v>
      </c>
      <c r="AJ1039">
        <v>1069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>
        <f>ROW(Source!A1098)</f>
        <v>1098</v>
      </c>
      <c r="B1040">
        <v>36407739</v>
      </c>
      <c r="C1040">
        <v>36407730</v>
      </c>
      <c r="D1040">
        <v>18410542</v>
      </c>
      <c r="E1040">
        <v>1</v>
      </c>
      <c r="F1040">
        <v>1</v>
      </c>
      <c r="G1040">
        <v>1</v>
      </c>
      <c r="H1040">
        <v>1</v>
      </c>
      <c r="I1040" t="s">
        <v>760</v>
      </c>
      <c r="J1040" t="s">
        <v>3</v>
      </c>
      <c r="K1040" t="s">
        <v>761</v>
      </c>
      <c r="L1040">
        <v>1369</v>
      </c>
      <c r="N1040">
        <v>1013</v>
      </c>
      <c r="O1040" t="s">
        <v>514</v>
      </c>
      <c r="P1040" t="s">
        <v>514</v>
      </c>
      <c r="Q1040">
        <v>1</v>
      </c>
      <c r="X1040">
        <v>31.41</v>
      </c>
      <c r="Y1040">
        <v>0</v>
      </c>
      <c r="Z1040">
        <v>0</v>
      </c>
      <c r="AA1040">
        <v>0</v>
      </c>
      <c r="AB1040">
        <v>8.31</v>
      </c>
      <c r="AC1040">
        <v>0</v>
      </c>
      <c r="AD1040">
        <v>1</v>
      </c>
      <c r="AE1040">
        <v>1</v>
      </c>
      <c r="AF1040" t="s">
        <v>134</v>
      </c>
      <c r="AG1040">
        <v>36.121499999999997</v>
      </c>
      <c r="AH1040">
        <v>2</v>
      </c>
      <c r="AI1040">
        <v>36407732</v>
      </c>
      <c r="AJ1040">
        <v>1070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>
        <f>ROW(Source!A1098)</f>
        <v>1098</v>
      </c>
      <c r="B1041">
        <v>36407740</v>
      </c>
      <c r="C1041">
        <v>36407730</v>
      </c>
      <c r="D1041">
        <v>121548</v>
      </c>
      <c r="E1041">
        <v>1</v>
      </c>
      <c r="F1041">
        <v>1</v>
      </c>
      <c r="G1041">
        <v>1</v>
      </c>
      <c r="H1041">
        <v>1</v>
      </c>
      <c r="I1041" t="s">
        <v>35</v>
      </c>
      <c r="J1041" t="s">
        <v>3</v>
      </c>
      <c r="K1041" t="s">
        <v>515</v>
      </c>
      <c r="L1041">
        <v>608254</v>
      </c>
      <c r="N1041">
        <v>1013</v>
      </c>
      <c r="O1041" t="s">
        <v>516</v>
      </c>
      <c r="P1041" t="s">
        <v>516</v>
      </c>
      <c r="Q1041">
        <v>1</v>
      </c>
      <c r="X1041">
        <v>0.34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2</v>
      </c>
      <c r="AF1041" t="s">
        <v>133</v>
      </c>
      <c r="AG1041">
        <v>0.42500000000000004</v>
      </c>
      <c r="AH1041">
        <v>2</v>
      </c>
      <c r="AI1041">
        <v>36407733</v>
      </c>
      <c r="AJ1041">
        <v>1071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>
        <f>ROW(Source!A1098)</f>
        <v>1098</v>
      </c>
      <c r="B1042">
        <v>36407741</v>
      </c>
      <c r="C1042">
        <v>36407730</v>
      </c>
      <c r="D1042">
        <v>29172556</v>
      </c>
      <c r="E1042">
        <v>1</v>
      </c>
      <c r="F1042">
        <v>1</v>
      </c>
      <c r="G1042">
        <v>1</v>
      </c>
      <c r="H1042">
        <v>2</v>
      </c>
      <c r="I1042" t="s">
        <v>517</v>
      </c>
      <c r="J1042" t="s">
        <v>518</v>
      </c>
      <c r="K1042" t="s">
        <v>519</v>
      </c>
      <c r="L1042">
        <v>1368</v>
      </c>
      <c r="N1042">
        <v>1011</v>
      </c>
      <c r="O1042" t="s">
        <v>520</v>
      </c>
      <c r="P1042" t="s">
        <v>520</v>
      </c>
      <c r="Q1042">
        <v>1</v>
      </c>
      <c r="X1042">
        <v>0.34</v>
      </c>
      <c r="Y1042">
        <v>0</v>
      </c>
      <c r="Z1042">
        <v>31.26</v>
      </c>
      <c r="AA1042">
        <v>13.5</v>
      </c>
      <c r="AB1042">
        <v>0</v>
      </c>
      <c r="AC1042">
        <v>0</v>
      </c>
      <c r="AD1042">
        <v>1</v>
      </c>
      <c r="AE1042">
        <v>0</v>
      </c>
      <c r="AF1042" t="s">
        <v>133</v>
      </c>
      <c r="AG1042">
        <v>0.42500000000000004</v>
      </c>
      <c r="AH1042">
        <v>2</v>
      </c>
      <c r="AI1042">
        <v>36407734</v>
      </c>
      <c r="AJ1042">
        <v>1072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>
        <f>ROW(Source!A1098)</f>
        <v>1098</v>
      </c>
      <c r="B1043">
        <v>36407742</v>
      </c>
      <c r="C1043">
        <v>36407730</v>
      </c>
      <c r="D1043">
        <v>29174663</v>
      </c>
      <c r="E1043">
        <v>1</v>
      </c>
      <c r="F1043">
        <v>1</v>
      </c>
      <c r="G1043">
        <v>1</v>
      </c>
      <c r="H1043">
        <v>2</v>
      </c>
      <c r="I1043" t="s">
        <v>762</v>
      </c>
      <c r="J1043" t="s">
        <v>763</v>
      </c>
      <c r="K1043" t="s">
        <v>764</v>
      </c>
      <c r="L1043">
        <v>1368</v>
      </c>
      <c r="N1043">
        <v>1011</v>
      </c>
      <c r="O1043" t="s">
        <v>520</v>
      </c>
      <c r="P1043" t="s">
        <v>520</v>
      </c>
      <c r="Q1043">
        <v>1</v>
      </c>
      <c r="X1043">
        <v>5.3</v>
      </c>
      <c r="Y1043">
        <v>0</v>
      </c>
      <c r="Z1043">
        <v>3.4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133</v>
      </c>
      <c r="AG1043">
        <v>6.625</v>
      </c>
      <c r="AH1043">
        <v>2</v>
      </c>
      <c r="AI1043">
        <v>36407735</v>
      </c>
      <c r="AJ1043">
        <v>1073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>
        <f>ROW(Source!A1098)</f>
        <v>1098</v>
      </c>
      <c r="B1044">
        <v>36407743</v>
      </c>
      <c r="C1044">
        <v>36407730</v>
      </c>
      <c r="D1044">
        <v>29174913</v>
      </c>
      <c r="E1044">
        <v>1</v>
      </c>
      <c r="F1044">
        <v>1</v>
      </c>
      <c r="G1044">
        <v>1</v>
      </c>
      <c r="H1044">
        <v>2</v>
      </c>
      <c r="I1044" t="s">
        <v>531</v>
      </c>
      <c r="J1044" t="s">
        <v>532</v>
      </c>
      <c r="K1044" t="s">
        <v>533</v>
      </c>
      <c r="L1044">
        <v>1368</v>
      </c>
      <c r="N1044">
        <v>1011</v>
      </c>
      <c r="O1044" t="s">
        <v>520</v>
      </c>
      <c r="P1044" t="s">
        <v>520</v>
      </c>
      <c r="Q1044">
        <v>1</v>
      </c>
      <c r="X1044">
        <v>0.48</v>
      </c>
      <c r="Y1044">
        <v>0</v>
      </c>
      <c r="Z1044">
        <v>87.17</v>
      </c>
      <c r="AA1044">
        <v>11.6</v>
      </c>
      <c r="AB1044">
        <v>0</v>
      </c>
      <c r="AC1044">
        <v>0</v>
      </c>
      <c r="AD1044">
        <v>1</v>
      </c>
      <c r="AE1044">
        <v>0</v>
      </c>
      <c r="AF1044" t="s">
        <v>133</v>
      </c>
      <c r="AG1044">
        <v>0.6</v>
      </c>
      <c r="AH1044">
        <v>2</v>
      </c>
      <c r="AI1044">
        <v>36407736</v>
      </c>
      <c r="AJ1044">
        <v>1074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>
        <f>ROW(Source!A1098)</f>
        <v>1098</v>
      </c>
      <c r="B1045">
        <v>36407744</v>
      </c>
      <c r="C1045">
        <v>36407730</v>
      </c>
      <c r="D1045">
        <v>29110876</v>
      </c>
      <c r="E1045">
        <v>1</v>
      </c>
      <c r="F1045">
        <v>1</v>
      </c>
      <c r="G1045">
        <v>1</v>
      </c>
      <c r="H1045">
        <v>3</v>
      </c>
      <c r="I1045" t="s">
        <v>293</v>
      </c>
      <c r="J1045" t="s">
        <v>295</v>
      </c>
      <c r="K1045" t="s">
        <v>294</v>
      </c>
      <c r="L1045">
        <v>1327</v>
      </c>
      <c r="N1045">
        <v>1005</v>
      </c>
      <c r="O1045" t="s">
        <v>155</v>
      </c>
      <c r="P1045" t="s">
        <v>155</v>
      </c>
      <c r="Q1045">
        <v>1</v>
      </c>
      <c r="X1045">
        <v>102</v>
      </c>
      <c r="Y1045">
        <v>67.8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0</v>
      </c>
      <c r="AF1045" t="s">
        <v>3</v>
      </c>
      <c r="AG1045">
        <v>102</v>
      </c>
      <c r="AH1045">
        <v>2</v>
      </c>
      <c r="AI1045">
        <v>36407737</v>
      </c>
      <c r="AJ1045">
        <v>1075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>
      <c r="A1046">
        <f>ROW(Source!A1098)</f>
        <v>1098</v>
      </c>
      <c r="B1046">
        <v>36407745</v>
      </c>
      <c r="C1046">
        <v>36407730</v>
      </c>
      <c r="D1046">
        <v>29110762</v>
      </c>
      <c r="E1046">
        <v>1</v>
      </c>
      <c r="F1046">
        <v>1</v>
      </c>
      <c r="G1046">
        <v>1</v>
      </c>
      <c r="H1046">
        <v>3</v>
      </c>
      <c r="I1046" t="s">
        <v>593</v>
      </c>
      <c r="J1046" t="s">
        <v>765</v>
      </c>
      <c r="K1046" t="s">
        <v>595</v>
      </c>
      <c r="L1046">
        <v>1308</v>
      </c>
      <c r="N1046">
        <v>1003</v>
      </c>
      <c r="O1046" t="s">
        <v>65</v>
      </c>
      <c r="P1046" t="s">
        <v>65</v>
      </c>
      <c r="Q1046">
        <v>100</v>
      </c>
      <c r="X1046">
        <v>0.68</v>
      </c>
      <c r="Y1046">
        <v>99.4</v>
      </c>
      <c r="Z1046">
        <v>0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3</v>
      </c>
      <c r="AG1046">
        <v>0.68</v>
      </c>
      <c r="AH1046">
        <v>2</v>
      </c>
      <c r="AI1046">
        <v>36407738</v>
      </c>
      <c r="AJ1046">
        <v>1076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>
      <c r="A1047">
        <f>ROW(Source!A1101)</f>
        <v>1101</v>
      </c>
      <c r="B1047">
        <v>36407761</v>
      </c>
      <c r="C1047">
        <v>36407748</v>
      </c>
      <c r="D1047">
        <v>18413230</v>
      </c>
      <c r="E1047">
        <v>1</v>
      </c>
      <c r="F1047">
        <v>1</v>
      </c>
      <c r="G1047">
        <v>1</v>
      </c>
      <c r="H1047">
        <v>1</v>
      </c>
      <c r="I1047" t="s">
        <v>540</v>
      </c>
      <c r="J1047" t="s">
        <v>3</v>
      </c>
      <c r="K1047" t="s">
        <v>541</v>
      </c>
      <c r="L1047">
        <v>1369</v>
      </c>
      <c r="N1047">
        <v>1013</v>
      </c>
      <c r="O1047" t="s">
        <v>514</v>
      </c>
      <c r="P1047" t="s">
        <v>514</v>
      </c>
      <c r="Q1047">
        <v>1</v>
      </c>
      <c r="X1047">
        <v>6.66</v>
      </c>
      <c r="Y1047">
        <v>0</v>
      </c>
      <c r="Z1047">
        <v>0</v>
      </c>
      <c r="AA1047">
        <v>0</v>
      </c>
      <c r="AB1047">
        <v>9.18</v>
      </c>
      <c r="AC1047">
        <v>0</v>
      </c>
      <c r="AD1047">
        <v>1</v>
      </c>
      <c r="AE1047">
        <v>1</v>
      </c>
      <c r="AF1047" t="s">
        <v>134</v>
      </c>
      <c r="AG1047">
        <v>7.6589999999999998</v>
      </c>
      <c r="AH1047">
        <v>2</v>
      </c>
      <c r="AI1047">
        <v>36407749</v>
      </c>
      <c r="AJ1047">
        <v>1078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>
      <c r="A1048">
        <f>ROW(Source!A1101)</f>
        <v>1101</v>
      </c>
      <c r="B1048">
        <v>36407762</v>
      </c>
      <c r="C1048">
        <v>36407748</v>
      </c>
      <c r="D1048">
        <v>29173472</v>
      </c>
      <c r="E1048">
        <v>1</v>
      </c>
      <c r="F1048">
        <v>1</v>
      </c>
      <c r="G1048">
        <v>1</v>
      </c>
      <c r="H1048">
        <v>2</v>
      </c>
      <c r="I1048" t="s">
        <v>577</v>
      </c>
      <c r="J1048" t="s">
        <v>578</v>
      </c>
      <c r="K1048" t="s">
        <v>579</v>
      </c>
      <c r="L1048">
        <v>1368</v>
      </c>
      <c r="N1048">
        <v>1011</v>
      </c>
      <c r="O1048" t="s">
        <v>520</v>
      </c>
      <c r="P1048" t="s">
        <v>520</v>
      </c>
      <c r="Q1048">
        <v>1</v>
      </c>
      <c r="X1048">
        <v>2.0099999999999998</v>
      </c>
      <c r="Y1048">
        <v>0</v>
      </c>
      <c r="Z1048">
        <v>3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133</v>
      </c>
      <c r="AG1048">
        <v>2.5124999999999997</v>
      </c>
      <c r="AH1048">
        <v>2</v>
      </c>
      <c r="AI1048">
        <v>36407750</v>
      </c>
      <c r="AJ1048">
        <v>1079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>
        <f>ROW(Source!A1101)</f>
        <v>1101</v>
      </c>
      <c r="B1049">
        <v>36407763</v>
      </c>
      <c r="C1049">
        <v>36407748</v>
      </c>
      <c r="D1049">
        <v>29174500</v>
      </c>
      <c r="E1049">
        <v>1</v>
      </c>
      <c r="F1049">
        <v>1</v>
      </c>
      <c r="G1049">
        <v>1</v>
      </c>
      <c r="H1049">
        <v>2</v>
      </c>
      <c r="I1049" t="s">
        <v>599</v>
      </c>
      <c r="J1049" t="s">
        <v>600</v>
      </c>
      <c r="K1049" t="s">
        <v>601</v>
      </c>
      <c r="L1049">
        <v>1368</v>
      </c>
      <c r="N1049">
        <v>1011</v>
      </c>
      <c r="O1049" t="s">
        <v>520</v>
      </c>
      <c r="P1049" t="s">
        <v>520</v>
      </c>
      <c r="Q1049">
        <v>1</v>
      </c>
      <c r="X1049">
        <v>1.33</v>
      </c>
      <c r="Y1049">
        <v>0</v>
      </c>
      <c r="Z1049">
        <v>1.95</v>
      </c>
      <c r="AA1049">
        <v>0</v>
      </c>
      <c r="AB1049">
        <v>0</v>
      </c>
      <c r="AC1049">
        <v>0</v>
      </c>
      <c r="AD1049">
        <v>1</v>
      </c>
      <c r="AE1049">
        <v>0</v>
      </c>
      <c r="AF1049" t="s">
        <v>133</v>
      </c>
      <c r="AG1049">
        <v>1.6625000000000001</v>
      </c>
      <c r="AH1049">
        <v>2</v>
      </c>
      <c r="AI1049">
        <v>36407751</v>
      </c>
      <c r="AJ1049">
        <v>1080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>
      <c r="A1050">
        <f>ROW(Source!A1101)</f>
        <v>1101</v>
      </c>
      <c r="B1050">
        <v>36407764</v>
      </c>
      <c r="C1050">
        <v>36407748</v>
      </c>
      <c r="D1050">
        <v>29174913</v>
      </c>
      <c r="E1050">
        <v>1</v>
      </c>
      <c r="F1050">
        <v>1</v>
      </c>
      <c r="G1050">
        <v>1</v>
      </c>
      <c r="H1050">
        <v>2</v>
      </c>
      <c r="I1050" t="s">
        <v>531</v>
      </c>
      <c r="J1050" t="s">
        <v>532</v>
      </c>
      <c r="K1050" t="s">
        <v>533</v>
      </c>
      <c r="L1050">
        <v>1368</v>
      </c>
      <c r="N1050">
        <v>1011</v>
      </c>
      <c r="O1050" t="s">
        <v>520</v>
      </c>
      <c r="P1050" t="s">
        <v>520</v>
      </c>
      <c r="Q1050">
        <v>1</v>
      </c>
      <c r="X1050">
        <v>0.03</v>
      </c>
      <c r="Y1050">
        <v>0</v>
      </c>
      <c r="Z1050">
        <v>87.17</v>
      </c>
      <c r="AA1050">
        <v>11.6</v>
      </c>
      <c r="AB1050">
        <v>0</v>
      </c>
      <c r="AC1050">
        <v>0</v>
      </c>
      <c r="AD1050">
        <v>1</v>
      </c>
      <c r="AE1050">
        <v>0</v>
      </c>
      <c r="AF1050" t="s">
        <v>133</v>
      </c>
      <c r="AG1050">
        <v>3.7499999999999999E-2</v>
      </c>
      <c r="AH1050">
        <v>2</v>
      </c>
      <c r="AI1050">
        <v>36407752</v>
      </c>
      <c r="AJ1050">
        <v>1081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>
      <c r="A1051">
        <f>ROW(Source!A1101)</f>
        <v>1101</v>
      </c>
      <c r="B1051">
        <v>36407765</v>
      </c>
      <c r="C1051">
        <v>36407748</v>
      </c>
      <c r="D1051">
        <v>29114471</v>
      </c>
      <c r="E1051">
        <v>1</v>
      </c>
      <c r="F1051">
        <v>1</v>
      </c>
      <c r="G1051">
        <v>1</v>
      </c>
      <c r="H1051">
        <v>3</v>
      </c>
      <c r="I1051" t="s">
        <v>602</v>
      </c>
      <c r="J1051" t="s">
        <v>603</v>
      </c>
      <c r="K1051" t="s">
        <v>604</v>
      </c>
      <c r="L1051">
        <v>1358</v>
      </c>
      <c r="N1051">
        <v>1010</v>
      </c>
      <c r="O1051" t="s">
        <v>605</v>
      </c>
      <c r="P1051" t="s">
        <v>605</v>
      </c>
      <c r="Q1051">
        <v>10</v>
      </c>
      <c r="X1051">
        <v>26.3</v>
      </c>
      <c r="Y1051">
        <v>1.6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 t="s">
        <v>3</v>
      </c>
      <c r="AG1051">
        <v>26.3</v>
      </c>
      <c r="AH1051">
        <v>2</v>
      </c>
      <c r="AI1051">
        <v>36407753</v>
      </c>
      <c r="AJ1051">
        <v>1082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>
        <f>ROW(Source!A1101)</f>
        <v>1101</v>
      </c>
      <c r="B1052">
        <v>36407766</v>
      </c>
      <c r="C1052">
        <v>36407748</v>
      </c>
      <c r="D1052">
        <v>29114305</v>
      </c>
      <c r="E1052">
        <v>1</v>
      </c>
      <c r="F1052">
        <v>1</v>
      </c>
      <c r="G1052">
        <v>1</v>
      </c>
      <c r="H1052">
        <v>3</v>
      </c>
      <c r="I1052" t="s">
        <v>606</v>
      </c>
      <c r="J1052" t="s">
        <v>607</v>
      </c>
      <c r="K1052" t="s">
        <v>608</v>
      </c>
      <c r="L1052">
        <v>1354</v>
      </c>
      <c r="N1052">
        <v>1010</v>
      </c>
      <c r="O1052" t="s">
        <v>237</v>
      </c>
      <c r="P1052" t="s">
        <v>237</v>
      </c>
      <c r="Q1052">
        <v>1</v>
      </c>
      <c r="X1052">
        <v>263</v>
      </c>
      <c r="Y1052">
        <v>0.12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0</v>
      </c>
      <c r="AF1052" t="s">
        <v>3</v>
      </c>
      <c r="AG1052">
        <v>263</v>
      </c>
      <c r="AH1052">
        <v>2</v>
      </c>
      <c r="AI1052">
        <v>36407754</v>
      </c>
      <c r="AJ1052">
        <v>1083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>
        <f>ROW(Source!A1101)</f>
        <v>1101</v>
      </c>
      <c r="B1053">
        <v>36407767</v>
      </c>
      <c r="C1053">
        <v>36407748</v>
      </c>
      <c r="D1053">
        <v>29111012</v>
      </c>
      <c r="E1053">
        <v>1</v>
      </c>
      <c r="F1053">
        <v>1</v>
      </c>
      <c r="G1053">
        <v>1</v>
      </c>
      <c r="H1053">
        <v>3</v>
      </c>
      <c r="I1053" t="s">
        <v>609</v>
      </c>
      <c r="J1053" t="s">
        <v>610</v>
      </c>
      <c r="K1053" t="s">
        <v>611</v>
      </c>
      <c r="L1053">
        <v>1354</v>
      </c>
      <c r="N1053">
        <v>1010</v>
      </c>
      <c r="O1053" t="s">
        <v>237</v>
      </c>
      <c r="P1053" t="s">
        <v>237</v>
      </c>
      <c r="Q1053">
        <v>1</v>
      </c>
      <c r="X1053">
        <v>7</v>
      </c>
      <c r="Y1053">
        <v>1.29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7</v>
      </c>
      <c r="AH1053">
        <v>2</v>
      </c>
      <c r="AI1053">
        <v>36407755</v>
      </c>
      <c r="AJ1053">
        <v>1084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>
        <f>ROW(Source!A1101)</f>
        <v>1101</v>
      </c>
      <c r="B1054">
        <v>36407768</v>
      </c>
      <c r="C1054">
        <v>36407748</v>
      </c>
      <c r="D1054">
        <v>29111013</v>
      </c>
      <c r="E1054">
        <v>1</v>
      </c>
      <c r="F1054">
        <v>1</v>
      </c>
      <c r="G1054">
        <v>1</v>
      </c>
      <c r="H1054">
        <v>3</v>
      </c>
      <c r="I1054" t="s">
        <v>612</v>
      </c>
      <c r="J1054" t="s">
        <v>613</v>
      </c>
      <c r="K1054" t="s">
        <v>614</v>
      </c>
      <c r="L1054">
        <v>1354</v>
      </c>
      <c r="N1054">
        <v>1010</v>
      </c>
      <c r="O1054" t="s">
        <v>237</v>
      </c>
      <c r="P1054" t="s">
        <v>237</v>
      </c>
      <c r="Q1054">
        <v>1</v>
      </c>
      <c r="X1054">
        <v>7</v>
      </c>
      <c r="Y1054">
        <v>1.29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7</v>
      </c>
      <c r="AH1054">
        <v>2</v>
      </c>
      <c r="AI1054">
        <v>36407756</v>
      </c>
      <c r="AJ1054">
        <v>1085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>
        <f>ROW(Source!A1101)</f>
        <v>1101</v>
      </c>
      <c r="B1055">
        <v>36407769</v>
      </c>
      <c r="C1055">
        <v>36407748</v>
      </c>
      <c r="D1055">
        <v>29111016</v>
      </c>
      <c r="E1055">
        <v>1</v>
      </c>
      <c r="F1055">
        <v>1</v>
      </c>
      <c r="G1055">
        <v>1</v>
      </c>
      <c r="H1055">
        <v>3</v>
      </c>
      <c r="I1055" t="s">
        <v>615</v>
      </c>
      <c r="J1055" t="s">
        <v>616</v>
      </c>
      <c r="K1055" t="s">
        <v>617</v>
      </c>
      <c r="L1055">
        <v>1354</v>
      </c>
      <c r="N1055">
        <v>1010</v>
      </c>
      <c r="O1055" t="s">
        <v>237</v>
      </c>
      <c r="P1055" t="s">
        <v>237</v>
      </c>
      <c r="Q1055">
        <v>1</v>
      </c>
      <c r="X1055">
        <v>40</v>
      </c>
      <c r="Y1055">
        <v>1.29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40</v>
      </c>
      <c r="AH1055">
        <v>2</v>
      </c>
      <c r="AI1055">
        <v>36407757</v>
      </c>
      <c r="AJ1055">
        <v>1086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>
        <f>ROW(Source!A1101)</f>
        <v>1101</v>
      </c>
      <c r="B1056">
        <v>36407770</v>
      </c>
      <c r="C1056">
        <v>36407748</v>
      </c>
      <c r="D1056">
        <v>29111019</v>
      </c>
      <c r="E1056">
        <v>1</v>
      </c>
      <c r="F1056">
        <v>1</v>
      </c>
      <c r="G1056">
        <v>1</v>
      </c>
      <c r="H1056">
        <v>3</v>
      </c>
      <c r="I1056" t="s">
        <v>618</v>
      </c>
      <c r="J1056" t="s">
        <v>619</v>
      </c>
      <c r="K1056" t="s">
        <v>620</v>
      </c>
      <c r="L1056">
        <v>1354</v>
      </c>
      <c r="N1056">
        <v>1010</v>
      </c>
      <c r="O1056" t="s">
        <v>237</v>
      </c>
      <c r="P1056" t="s">
        <v>237</v>
      </c>
      <c r="Q1056">
        <v>1</v>
      </c>
      <c r="X1056">
        <v>8</v>
      </c>
      <c r="Y1056">
        <v>0.63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8</v>
      </c>
      <c r="AH1056">
        <v>2</v>
      </c>
      <c r="AI1056">
        <v>36407758</v>
      </c>
      <c r="AJ1056">
        <v>1087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>
      <c r="A1057">
        <f>ROW(Source!A1101)</f>
        <v>1101</v>
      </c>
      <c r="B1057">
        <v>36407771</v>
      </c>
      <c r="C1057">
        <v>36407748</v>
      </c>
      <c r="D1057">
        <v>29111018</v>
      </c>
      <c r="E1057">
        <v>1</v>
      </c>
      <c r="F1057">
        <v>1</v>
      </c>
      <c r="G1057">
        <v>1</v>
      </c>
      <c r="H1057">
        <v>3</v>
      </c>
      <c r="I1057" t="s">
        <v>621</v>
      </c>
      <c r="J1057" t="s">
        <v>622</v>
      </c>
      <c r="K1057" t="s">
        <v>623</v>
      </c>
      <c r="L1057">
        <v>1354</v>
      </c>
      <c r="N1057">
        <v>1010</v>
      </c>
      <c r="O1057" t="s">
        <v>237</v>
      </c>
      <c r="P1057" t="s">
        <v>237</v>
      </c>
      <c r="Q1057">
        <v>1</v>
      </c>
      <c r="X1057">
        <v>8</v>
      </c>
      <c r="Y1057">
        <v>0.63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 t="s">
        <v>3</v>
      </c>
      <c r="AG1057">
        <v>8</v>
      </c>
      <c r="AH1057">
        <v>2</v>
      </c>
      <c r="AI1057">
        <v>36407759</v>
      </c>
      <c r="AJ1057">
        <v>1088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>
      <c r="A1058">
        <f>ROW(Source!A1101)</f>
        <v>1101</v>
      </c>
      <c r="B1058">
        <v>36407772</v>
      </c>
      <c r="C1058">
        <v>36407748</v>
      </c>
      <c r="D1058">
        <v>29110997</v>
      </c>
      <c r="E1058">
        <v>1</v>
      </c>
      <c r="F1058">
        <v>1</v>
      </c>
      <c r="G1058">
        <v>1</v>
      </c>
      <c r="H1058">
        <v>3</v>
      </c>
      <c r="I1058" t="s">
        <v>624</v>
      </c>
      <c r="J1058" t="s">
        <v>625</v>
      </c>
      <c r="K1058" t="s">
        <v>626</v>
      </c>
      <c r="L1058">
        <v>1301</v>
      </c>
      <c r="N1058">
        <v>1003</v>
      </c>
      <c r="O1058" t="s">
        <v>142</v>
      </c>
      <c r="P1058" t="s">
        <v>142</v>
      </c>
      <c r="Q1058">
        <v>1</v>
      </c>
      <c r="X1058">
        <v>101</v>
      </c>
      <c r="Y1058">
        <v>12.3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101</v>
      </c>
      <c r="AH1058">
        <v>2</v>
      </c>
      <c r="AI1058">
        <v>36407760</v>
      </c>
      <c r="AJ1058">
        <v>1089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>
        <f>ROW(Source!A1102)</f>
        <v>1102</v>
      </c>
      <c r="B1059">
        <v>36407793</v>
      </c>
      <c r="C1059">
        <v>36407773</v>
      </c>
      <c r="D1059">
        <v>18409850</v>
      </c>
      <c r="E1059">
        <v>1</v>
      </c>
      <c r="F1059">
        <v>1</v>
      </c>
      <c r="G1059">
        <v>1</v>
      </c>
      <c r="H1059">
        <v>1</v>
      </c>
      <c r="I1059" t="s">
        <v>627</v>
      </c>
      <c r="J1059" t="s">
        <v>3</v>
      </c>
      <c r="K1059" t="s">
        <v>628</v>
      </c>
      <c r="L1059">
        <v>1369</v>
      </c>
      <c r="N1059">
        <v>1013</v>
      </c>
      <c r="O1059" t="s">
        <v>514</v>
      </c>
      <c r="P1059" t="s">
        <v>514</v>
      </c>
      <c r="Q1059">
        <v>1</v>
      </c>
      <c r="X1059">
        <v>89</v>
      </c>
      <c r="Y1059">
        <v>0</v>
      </c>
      <c r="Z1059">
        <v>0</v>
      </c>
      <c r="AA1059">
        <v>0</v>
      </c>
      <c r="AB1059">
        <v>9.07</v>
      </c>
      <c r="AC1059">
        <v>0</v>
      </c>
      <c r="AD1059">
        <v>1</v>
      </c>
      <c r="AE1059">
        <v>1</v>
      </c>
      <c r="AF1059" t="s">
        <v>134</v>
      </c>
      <c r="AG1059">
        <v>102.35</v>
      </c>
      <c r="AH1059">
        <v>2</v>
      </c>
      <c r="AI1059">
        <v>36407774</v>
      </c>
      <c r="AJ1059">
        <v>1090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>
      <c r="A1060">
        <f>ROW(Source!A1102)</f>
        <v>1102</v>
      </c>
      <c r="B1060">
        <v>36407794</v>
      </c>
      <c r="C1060">
        <v>36407773</v>
      </c>
      <c r="D1060">
        <v>29173472</v>
      </c>
      <c r="E1060">
        <v>1</v>
      </c>
      <c r="F1060">
        <v>1</v>
      </c>
      <c r="G1060">
        <v>1</v>
      </c>
      <c r="H1060">
        <v>2</v>
      </c>
      <c r="I1060" t="s">
        <v>577</v>
      </c>
      <c r="J1060" t="s">
        <v>578</v>
      </c>
      <c r="K1060" t="s">
        <v>579</v>
      </c>
      <c r="L1060">
        <v>1368</v>
      </c>
      <c r="N1060">
        <v>1011</v>
      </c>
      <c r="O1060" t="s">
        <v>520</v>
      </c>
      <c r="P1060" t="s">
        <v>520</v>
      </c>
      <c r="Q1060">
        <v>1</v>
      </c>
      <c r="X1060">
        <v>2.16</v>
      </c>
      <c r="Y1060">
        <v>0</v>
      </c>
      <c r="Z1060">
        <v>3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133</v>
      </c>
      <c r="AG1060">
        <v>2.7</v>
      </c>
      <c r="AH1060">
        <v>2</v>
      </c>
      <c r="AI1060">
        <v>36407775</v>
      </c>
      <c r="AJ1060">
        <v>1091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>
        <f>ROW(Source!A1102)</f>
        <v>1102</v>
      </c>
      <c r="B1061">
        <v>36407795</v>
      </c>
      <c r="C1061">
        <v>36407773</v>
      </c>
      <c r="D1061">
        <v>29174538</v>
      </c>
      <c r="E1061">
        <v>1</v>
      </c>
      <c r="F1061">
        <v>1</v>
      </c>
      <c r="G1061">
        <v>1</v>
      </c>
      <c r="H1061">
        <v>2</v>
      </c>
      <c r="I1061" t="s">
        <v>629</v>
      </c>
      <c r="J1061" t="s">
        <v>630</v>
      </c>
      <c r="K1061" t="s">
        <v>631</v>
      </c>
      <c r="L1061">
        <v>1368</v>
      </c>
      <c r="N1061">
        <v>1011</v>
      </c>
      <c r="O1061" t="s">
        <v>520</v>
      </c>
      <c r="P1061" t="s">
        <v>520</v>
      </c>
      <c r="Q1061">
        <v>1</v>
      </c>
      <c r="X1061">
        <v>0.47</v>
      </c>
      <c r="Y1061">
        <v>0</v>
      </c>
      <c r="Z1061">
        <v>33.590000000000003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133</v>
      </c>
      <c r="AG1061">
        <v>0.58749999999999991</v>
      </c>
      <c r="AH1061">
        <v>2</v>
      </c>
      <c r="AI1061">
        <v>36407776</v>
      </c>
      <c r="AJ1061">
        <v>1092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>
        <f>ROW(Source!A1102)</f>
        <v>1102</v>
      </c>
      <c r="B1062">
        <v>36407796</v>
      </c>
      <c r="C1062">
        <v>36407773</v>
      </c>
      <c r="D1062">
        <v>29174580</v>
      </c>
      <c r="E1062">
        <v>1</v>
      </c>
      <c r="F1062">
        <v>1</v>
      </c>
      <c r="G1062">
        <v>1</v>
      </c>
      <c r="H1062">
        <v>2</v>
      </c>
      <c r="I1062" t="s">
        <v>632</v>
      </c>
      <c r="J1062" t="s">
        <v>633</v>
      </c>
      <c r="K1062" t="s">
        <v>634</v>
      </c>
      <c r="L1062">
        <v>1368</v>
      </c>
      <c r="N1062">
        <v>1011</v>
      </c>
      <c r="O1062" t="s">
        <v>520</v>
      </c>
      <c r="P1062" t="s">
        <v>520</v>
      </c>
      <c r="Q1062">
        <v>1</v>
      </c>
      <c r="X1062">
        <v>0.53</v>
      </c>
      <c r="Y1062">
        <v>0</v>
      </c>
      <c r="Z1062">
        <v>2.08</v>
      </c>
      <c r="AA1062">
        <v>0</v>
      </c>
      <c r="AB1062">
        <v>0</v>
      </c>
      <c r="AC1062">
        <v>0</v>
      </c>
      <c r="AD1062">
        <v>1</v>
      </c>
      <c r="AE1062">
        <v>0</v>
      </c>
      <c r="AF1062" t="s">
        <v>133</v>
      </c>
      <c r="AG1062">
        <v>0.66250000000000009</v>
      </c>
      <c r="AH1062">
        <v>2</v>
      </c>
      <c r="AI1062">
        <v>36407777</v>
      </c>
      <c r="AJ1062">
        <v>1093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>
        <f>ROW(Source!A1102)</f>
        <v>1102</v>
      </c>
      <c r="B1063">
        <v>36407797</v>
      </c>
      <c r="C1063">
        <v>36407773</v>
      </c>
      <c r="D1063">
        <v>29108656</v>
      </c>
      <c r="E1063">
        <v>1</v>
      </c>
      <c r="F1063">
        <v>1</v>
      </c>
      <c r="G1063">
        <v>1</v>
      </c>
      <c r="H1063">
        <v>3</v>
      </c>
      <c r="I1063" t="s">
        <v>635</v>
      </c>
      <c r="J1063" t="s">
        <v>636</v>
      </c>
      <c r="K1063" t="s">
        <v>637</v>
      </c>
      <c r="L1063">
        <v>1354</v>
      </c>
      <c r="N1063">
        <v>1010</v>
      </c>
      <c r="O1063" t="s">
        <v>237</v>
      </c>
      <c r="P1063" t="s">
        <v>237</v>
      </c>
      <c r="Q1063">
        <v>1</v>
      </c>
      <c r="X1063">
        <v>7</v>
      </c>
      <c r="Y1063">
        <v>13.87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 t="s">
        <v>3</v>
      </c>
      <c r="AG1063">
        <v>7</v>
      </c>
      <c r="AH1063">
        <v>2</v>
      </c>
      <c r="AI1063">
        <v>36407778</v>
      </c>
      <c r="AJ1063">
        <v>1094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>
        <f>ROW(Source!A1102)</f>
        <v>1102</v>
      </c>
      <c r="B1064">
        <v>36407798</v>
      </c>
      <c r="C1064">
        <v>36407773</v>
      </c>
      <c r="D1064">
        <v>29109354</v>
      </c>
      <c r="E1064">
        <v>1</v>
      </c>
      <c r="F1064">
        <v>1</v>
      </c>
      <c r="G1064">
        <v>1</v>
      </c>
      <c r="H1064">
        <v>3</v>
      </c>
      <c r="I1064" t="s">
        <v>638</v>
      </c>
      <c r="J1064" t="s">
        <v>639</v>
      </c>
      <c r="K1064" t="s">
        <v>640</v>
      </c>
      <c r="L1064">
        <v>1346</v>
      </c>
      <c r="N1064">
        <v>1009</v>
      </c>
      <c r="O1064" t="s">
        <v>160</v>
      </c>
      <c r="P1064" t="s">
        <v>160</v>
      </c>
      <c r="Q1064">
        <v>1</v>
      </c>
      <c r="X1064">
        <v>10</v>
      </c>
      <c r="Y1064">
        <v>46.72</v>
      </c>
      <c r="Z1064">
        <v>0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3</v>
      </c>
      <c r="AG1064">
        <v>10</v>
      </c>
      <c r="AH1064">
        <v>2</v>
      </c>
      <c r="AI1064">
        <v>36407779</v>
      </c>
      <c r="AJ1064">
        <v>1095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>
      <c r="A1065">
        <f>ROW(Source!A1102)</f>
        <v>1102</v>
      </c>
      <c r="B1065">
        <v>36407799</v>
      </c>
      <c r="C1065">
        <v>36407773</v>
      </c>
      <c r="D1065">
        <v>29109414</v>
      </c>
      <c r="E1065">
        <v>1</v>
      </c>
      <c r="F1065">
        <v>1</v>
      </c>
      <c r="G1065">
        <v>1</v>
      </c>
      <c r="H1065">
        <v>3</v>
      </c>
      <c r="I1065" t="s">
        <v>641</v>
      </c>
      <c r="J1065" t="s">
        <v>642</v>
      </c>
      <c r="K1065" t="s">
        <v>643</v>
      </c>
      <c r="L1065">
        <v>1346</v>
      </c>
      <c r="N1065">
        <v>1009</v>
      </c>
      <c r="O1065" t="s">
        <v>160</v>
      </c>
      <c r="P1065" t="s">
        <v>160</v>
      </c>
      <c r="Q1065">
        <v>1</v>
      </c>
      <c r="X1065">
        <v>119</v>
      </c>
      <c r="Y1065">
        <v>1.58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 t="s">
        <v>3</v>
      </c>
      <c r="AG1065">
        <v>119</v>
      </c>
      <c r="AH1065">
        <v>2</v>
      </c>
      <c r="AI1065">
        <v>36407780</v>
      </c>
      <c r="AJ1065">
        <v>1096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>
      <c r="A1066">
        <f>ROW(Source!A1102)</f>
        <v>1102</v>
      </c>
      <c r="B1066">
        <v>36407800</v>
      </c>
      <c r="C1066">
        <v>36407773</v>
      </c>
      <c r="D1066">
        <v>29109781</v>
      </c>
      <c r="E1066">
        <v>1</v>
      </c>
      <c r="F1066">
        <v>1</v>
      </c>
      <c r="G1066">
        <v>1</v>
      </c>
      <c r="H1066">
        <v>3</v>
      </c>
      <c r="I1066" t="s">
        <v>644</v>
      </c>
      <c r="J1066" t="s">
        <v>645</v>
      </c>
      <c r="K1066" t="s">
        <v>646</v>
      </c>
      <c r="L1066">
        <v>1346</v>
      </c>
      <c r="N1066">
        <v>1009</v>
      </c>
      <c r="O1066" t="s">
        <v>160</v>
      </c>
      <c r="P1066" t="s">
        <v>160</v>
      </c>
      <c r="Q1066">
        <v>1</v>
      </c>
      <c r="X1066">
        <v>9</v>
      </c>
      <c r="Y1066">
        <v>11.12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0</v>
      </c>
      <c r="AF1066" t="s">
        <v>3</v>
      </c>
      <c r="AG1066">
        <v>9</v>
      </c>
      <c r="AH1066">
        <v>2</v>
      </c>
      <c r="AI1066">
        <v>36407781</v>
      </c>
      <c r="AJ1066">
        <v>1097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>
        <f>ROW(Source!A1102)</f>
        <v>1102</v>
      </c>
      <c r="B1067">
        <v>36407801</v>
      </c>
      <c r="C1067">
        <v>36407773</v>
      </c>
      <c r="D1067">
        <v>29109782</v>
      </c>
      <c r="E1067">
        <v>1</v>
      </c>
      <c r="F1067">
        <v>1</v>
      </c>
      <c r="G1067">
        <v>1</v>
      </c>
      <c r="H1067">
        <v>3</v>
      </c>
      <c r="I1067" t="s">
        <v>647</v>
      </c>
      <c r="J1067" t="s">
        <v>648</v>
      </c>
      <c r="K1067" t="s">
        <v>649</v>
      </c>
      <c r="L1067">
        <v>1346</v>
      </c>
      <c r="N1067">
        <v>1009</v>
      </c>
      <c r="O1067" t="s">
        <v>160</v>
      </c>
      <c r="P1067" t="s">
        <v>160</v>
      </c>
      <c r="Q1067">
        <v>1</v>
      </c>
      <c r="X1067">
        <v>85</v>
      </c>
      <c r="Y1067">
        <v>4.3600000000000003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0</v>
      </c>
      <c r="AF1067" t="s">
        <v>3</v>
      </c>
      <c r="AG1067">
        <v>85</v>
      </c>
      <c r="AH1067">
        <v>2</v>
      </c>
      <c r="AI1067">
        <v>36407782</v>
      </c>
      <c r="AJ1067">
        <v>1098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>
        <f>ROW(Source!A1102)</f>
        <v>1102</v>
      </c>
      <c r="B1068">
        <v>36407802</v>
      </c>
      <c r="C1068">
        <v>36407773</v>
      </c>
      <c r="D1068">
        <v>29110699</v>
      </c>
      <c r="E1068">
        <v>1</v>
      </c>
      <c r="F1068">
        <v>1</v>
      </c>
      <c r="G1068">
        <v>1</v>
      </c>
      <c r="H1068">
        <v>3</v>
      </c>
      <c r="I1068" t="s">
        <v>650</v>
      </c>
      <c r="J1068" t="s">
        <v>651</v>
      </c>
      <c r="K1068" t="s">
        <v>652</v>
      </c>
      <c r="L1068">
        <v>1301</v>
      </c>
      <c r="N1068">
        <v>1003</v>
      </c>
      <c r="O1068" t="s">
        <v>142</v>
      </c>
      <c r="P1068" t="s">
        <v>142</v>
      </c>
      <c r="Q1068">
        <v>1</v>
      </c>
      <c r="X1068">
        <v>120</v>
      </c>
      <c r="Y1068">
        <v>0.17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3</v>
      </c>
      <c r="AG1068">
        <v>120</v>
      </c>
      <c r="AH1068">
        <v>2</v>
      </c>
      <c r="AI1068">
        <v>36407783</v>
      </c>
      <c r="AJ1068">
        <v>1099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>
        <f>ROW(Source!A1102)</f>
        <v>1102</v>
      </c>
      <c r="B1069">
        <v>36407803</v>
      </c>
      <c r="C1069">
        <v>36407773</v>
      </c>
      <c r="D1069">
        <v>29110797</v>
      </c>
      <c r="E1069">
        <v>1</v>
      </c>
      <c r="F1069">
        <v>1</v>
      </c>
      <c r="G1069">
        <v>1</v>
      </c>
      <c r="H1069">
        <v>3</v>
      </c>
      <c r="I1069" t="s">
        <v>653</v>
      </c>
      <c r="J1069" t="s">
        <v>654</v>
      </c>
      <c r="K1069" t="s">
        <v>655</v>
      </c>
      <c r="L1069">
        <v>1301</v>
      </c>
      <c r="N1069">
        <v>1003</v>
      </c>
      <c r="O1069" t="s">
        <v>142</v>
      </c>
      <c r="P1069" t="s">
        <v>142</v>
      </c>
      <c r="Q1069">
        <v>1</v>
      </c>
      <c r="X1069">
        <v>82</v>
      </c>
      <c r="Y1069">
        <v>1.74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3</v>
      </c>
      <c r="AG1069">
        <v>82</v>
      </c>
      <c r="AH1069">
        <v>2</v>
      </c>
      <c r="AI1069">
        <v>36407784</v>
      </c>
      <c r="AJ1069">
        <v>1100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>
      <c r="A1070">
        <f>ROW(Source!A1102)</f>
        <v>1102</v>
      </c>
      <c r="B1070">
        <v>36407804</v>
      </c>
      <c r="C1070">
        <v>36407773</v>
      </c>
      <c r="D1070">
        <v>29110815</v>
      </c>
      <c r="E1070">
        <v>1</v>
      </c>
      <c r="F1070">
        <v>1</v>
      </c>
      <c r="G1070">
        <v>1</v>
      </c>
      <c r="H1070">
        <v>3</v>
      </c>
      <c r="I1070" t="s">
        <v>656</v>
      </c>
      <c r="J1070" t="s">
        <v>657</v>
      </c>
      <c r="K1070" t="s">
        <v>658</v>
      </c>
      <c r="L1070">
        <v>1301</v>
      </c>
      <c r="N1070">
        <v>1003</v>
      </c>
      <c r="O1070" t="s">
        <v>142</v>
      </c>
      <c r="P1070" t="s">
        <v>142</v>
      </c>
      <c r="Q1070">
        <v>1</v>
      </c>
      <c r="X1070">
        <v>116</v>
      </c>
      <c r="Y1070">
        <v>0.85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116</v>
      </c>
      <c r="AH1070">
        <v>2</v>
      </c>
      <c r="AI1070">
        <v>36407785</v>
      </c>
      <c r="AJ1070">
        <v>1101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>
        <f>ROW(Source!A1102)</f>
        <v>1102</v>
      </c>
      <c r="B1071">
        <v>36407805</v>
      </c>
      <c r="C1071">
        <v>36407773</v>
      </c>
      <c r="D1071">
        <v>29111455</v>
      </c>
      <c r="E1071">
        <v>1</v>
      </c>
      <c r="F1071">
        <v>1</v>
      </c>
      <c r="G1071">
        <v>1</v>
      </c>
      <c r="H1071">
        <v>3</v>
      </c>
      <c r="I1071" t="s">
        <v>659</v>
      </c>
      <c r="J1071" t="s">
        <v>660</v>
      </c>
      <c r="K1071" t="s">
        <v>661</v>
      </c>
      <c r="L1071">
        <v>1327</v>
      </c>
      <c r="N1071">
        <v>1005</v>
      </c>
      <c r="O1071" t="s">
        <v>155</v>
      </c>
      <c r="P1071" t="s">
        <v>155</v>
      </c>
      <c r="Q1071">
        <v>1</v>
      </c>
      <c r="X1071">
        <v>212</v>
      </c>
      <c r="Y1071">
        <v>15.06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212</v>
      </c>
      <c r="AH1071">
        <v>2</v>
      </c>
      <c r="AI1071">
        <v>36407786</v>
      </c>
      <c r="AJ1071">
        <v>1102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>
        <f>ROW(Source!A1102)</f>
        <v>1102</v>
      </c>
      <c r="B1072">
        <v>36407806</v>
      </c>
      <c r="C1072">
        <v>36407773</v>
      </c>
      <c r="D1072">
        <v>29114733</v>
      </c>
      <c r="E1072">
        <v>1</v>
      </c>
      <c r="F1072">
        <v>1</v>
      </c>
      <c r="G1072">
        <v>1</v>
      </c>
      <c r="H1072">
        <v>3</v>
      </c>
      <c r="I1072" t="s">
        <v>662</v>
      </c>
      <c r="J1072" t="s">
        <v>663</v>
      </c>
      <c r="K1072" t="s">
        <v>664</v>
      </c>
      <c r="L1072">
        <v>1354</v>
      </c>
      <c r="N1072">
        <v>1010</v>
      </c>
      <c r="O1072" t="s">
        <v>237</v>
      </c>
      <c r="P1072" t="s">
        <v>237</v>
      </c>
      <c r="Q1072">
        <v>1</v>
      </c>
      <c r="X1072">
        <v>735</v>
      </c>
      <c r="Y1072">
        <v>0.02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735</v>
      </c>
      <c r="AH1072">
        <v>2</v>
      </c>
      <c r="AI1072">
        <v>36407787</v>
      </c>
      <c r="AJ1072">
        <v>1103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>
        <f>ROW(Source!A1102)</f>
        <v>1102</v>
      </c>
      <c r="B1073">
        <v>36407807</v>
      </c>
      <c r="C1073">
        <v>36407773</v>
      </c>
      <c r="D1073">
        <v>29114734</v>
      </c>
      <c r="E1073">
        <v>1</v>
      </c>
      <c r="F1073">
        <v>1</v>
      </c>
      <c r="G1073">
        <v>1</v>
      </c>
      <c r="H1073">
        <v>3</v>
      </c>
      <c r="I1073" t="s">
        <v>665</v>
      </c>
      <c r="J1073" t="s">
        <v>666</v>
      </c>
      <c r="K1073" t="s">
        <v>667</v>
      </c>
      <c r="L1073">
        <v>1354</v>
      </c>
      <c r="N1073">
        <v>1010</v>
      </c>
      <c r="O1073" t="s">
        <v>237</v>
      </c>
      <c r="P1073" t="s">
        <v>237</v>
      </c>
      <c r="Q1073">
        <v>1</v>
      </c>
      <c r="X1073">
        <v>1855</v>
      </c>
      <c r="Y1073">
        <v>0.03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1855</v>
      </c>
      <c r="AH1073">
        <v>2</v>
      </c>
      <c r="AI1073">
        <v>36407788</v>
      </c>
      <c r="AJ1073">
        <v>1104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>
        <f>ROW(Source!A1102)</f>
        <v>1102</v>
      </c>
      <c r="B1074">
        <v>36407808</v>
      </c>
      <c r="C1074">
        <v>36407773</v>
      </c>
      <c r="D1074">
        <v>29114482</v>
      </c>
      <c r="E1074">
        <v>1</v>
      </c>
      <c r="F1074">
        <v>1</v>
      </c>
      <c r="G1074">
        <v>1</v>
      </c>
      <c r="H1074">
        <v>3</v>
      </c>
      <c r="I1074" t="s">
        <v>668</v>
      </c>
      <c r="J1074" t="s">
        <v>669</v>
      </c>
      <c r="K1074" t="s">
        <v>670</v>
      </c>
      <c r="L1074">
        <v>1354</v>
      </c>
      <c r="N1074">
        <v>1010</v>
      </c>
      <c r="O1074" t="s">
        <v>237</v>
      </c>
      <c r="P1074" t="s">
        <v>237</v>
      </c>
      <c r="Q1074">
        <v>1</v>
      </c>
      <c r="X1074">
        <v>153</v>
      </c>
      <c r="Y1074">
        <v>7.0000000000000007E-2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153</v>
      </c>
      <c r="AH1074">
        <v>2</v>
      </c>
      <c r="AI1074">
        <v>36407789</v>
      </c>
      <c r="AJ1074">
        <v>1105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>
        <f>ROW(Source!A1102)</f>
        <v>1102</v>
      </c>
      <c r="B1075">
        <v>36407809</v>
      </c>
      <c r="C1075">
        <v>36407773</v>
      </c>
      <c r="D1075">
        <v>29129584</v>
      </c>
      <c r="E1075">
        <v>1</v>
      </c>
      <c r="F1075">
        <v>1</v>
      </c>
      <c r="G1075">
        <v>1</v>
      </c>
      <c r="H1075">
        <v>3</v>
      </c>
      <c r="I1075" t="s">
        <v>671</v>
      </c>
      <c r="J1075" t="s">
        <v>672</v>
      </c>
      <c r="K1075" t="s">
        <v>673</v>
      </c>
      <c r="L1075">
        <v>1301</v>
      </c>
      <c r="N1075">
        <v>1003</v>
      </c>
      <c r="O1075" t="s">
        <v>142</v>
      </c>
      <c r="P1075" t="s">
        <v>142</v>
      </c>
      <c r="Q1075">
        <v>1</v>
      </c>
      <c r="X1075">
        <v>88</v>
      </c>
      <c r="Y1075">
        <v>7.22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88</v>
      </c>
      <c r="AH1075">
        <v>2</v>
      </c>
      <c r="AI1075">
        <v>36407790</v>
      </c>
      <c r="AJ1075">
        <v>1106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>
        <f>ROW(Source!A1102)</f>
        <v>1102</v>
      </c>
      <c r="B1076">
        <v>36407810</v>
      </c>
      <c r="C1076">
        <v>36407773</v>
      </c>
      <c r="D1076">
        <v>29129619</v>
      </c>
      <c r="E1076">
        <v>1</v>
      </c>
      <c r="F1076">
        <v>1</v>
      </c>
      <c r="G1076">
        <v>1</v>
      </c>
      <c r="H1076">
        <v>3</v>
      </c>
      <c r="I1076" t="s">
        <v>674</v>
      </c>
      <c r="J1076" t="s">
        <v>675</v>
      </c>
      <c r="K1076" t="s">
        <v>676</v>
      </c>
      <c r="L1076">
        <v>1301</v>
      </c>
      <c r="N1076">
        <v>1003</v>
      </c>
      <c r="O1076" t="s">
        <v>142</v>
      </c>
      <c r="P1076" t="s">
        <v>142</v>
      </c>
      <c r="Q1076">
        <v>1</v>
      </c>
      <c r="X1076">
        <v>225</v>
      </c>
      <c r="Y1076">
        <v>8.44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3</v>
      </c>
      <c r="AG1076">
        <v>225</v>
      </c>
      <c r="AH1076">
        <v>2</v>
      </c>
      <c r="AI1076">
        <v>36407791</v>
      </c>
      <c r="AJ1076">
        <v>1107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>
      <c r="A1077">
        <f>ROW(Source!A1102)</f>
        <v>1102</v>
      </c>
      <c r="B1077">
        <v>36407811</v>
      </c>
      <c r="C1077">
        <v>36407773</v>
      </c>
      <c r="D1077">
        <v>29129634</v>
      </c>
      <c r="E1077">
        <v>1</v>
      </c>
      <c r="F1077">
        <v>1</v>
      </c>
      <c r="G1077">
        <v>1</v>
      </c>
      <c r="H1077">
        <v>3</v>
      </c>
      <c r="I1077" t="s">
        <v>677</v>
      </c>
      <c r="J1077" t="s">
        <v>678</v>
      </c>
      <c r="K1077" t="s">
        <v>679</v>
      </c>
      <c r="L1077">
        <v>1301</v>
      </c>
      <c r="N1077">
        <v>1003</v>
      </c>
      <c r="O1077" t="s">
        <v>142</v>
      </c>
      <c r="P1077" t="s">
        <v>142</v>
      </c>
      <c r="Q1077">
        <v>1</v>
      </c>
      <c r="X1077">
        <v>46</v>
      </c>
      <c r="Y1077">
        <v>3.32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 t="s">
        <v>3</v>
      </c>
      <c r="AG1077">
        <v>46</v>
      </c>
      <c r="AH1077">
        <v>2</v>
      </c>
      <c r="AI1077">
        <v>36407792</v>
      </c>
      <c r="AJ1077">
        <v>1108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>
      <c r="A1078">
        <f>ROW(Source!A1103)</f>
        <v>1103</v>
      </c>
      <c r="B1078">
        <v>36407831</v>
      </c>
      <c r="C1078">
        <v>36407812</v>
      </c>
      <c r="D1078">
        <v>18409850</v>
      </c>
      <c r="E1078">
        <v>1</v>
      </c>
      <c r="F1078">
        <v>1</v>
      </c>
      <c r="G1078">
        <v>1</v>
      </c>
      <c r="H1078">
        <v>1</v>
      </c>
      <c r="I1078" t="s">
        <v>627</v>
      </c>
      <c r="J1078" t="s">
        <v>3</v>
      </c>
      <c r="K1078" t="s">
        <v>628</v>
      </c>
      <c r="L1078">
        <v>1369</v>
      </c>
      <c r="N1078">
        <v>1013</v>
      </c>
      <c r="O1078" t="s">
        <v>514</v>
      </c>
      <c r="P1078" t="s">
        <v>514</v>
      </c>
      <c r="Q1078">
        <v>1</v>
      </c>
      <c r="X1078">
        <v>84</v>
      </c>
      <c r="Y1078">
        <v>0</v>
      </c>
      <c r="Z1078">
        <v>0</v>
      </c>
      <c r="AA1078">
        <v>0</v>
      </c>
      <c r="AB1078">
        <v>9.07</v>
      </c>
      <c r="AC1078">
        <v>0</v>
      </c>
      <c r="AD1078">
        <v>1</v>
      </c>
      <c r="AE1078">
        <v>1</v>
      </c>
      <c r="AF1078" t="s">
        <v>134</v>
      </c>
      <c r="AG1078">
        <v>96.6</v>
      </c>
      <c r="AH1078">
        <v>2</v>
      </c>
      <c r="AI1078">
        <v>36407813</v>
      </c>
      <c r="AJ1078">
        <v>1109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>
      <c r="A1079">
        <f>ROW(Source!A1103)</f>
        <v>1103</v>
      </c>
      <c r="B1079">
        <v>36407832</v>
      </c>
      <c r="C1079">
        <v>36407812</v>
      </c>
      <c r="D1079">
        <v>29173472</v>
      </c>
      <c r="E1079">
        <v>1</v>
      </c>
      <c r="F1079">
        <v>1</v>
      </c>
      <c r="G1079">
        <v>1</v>
      </c>
      <c r="H1079">
        <v>2</v>
      </c>
      <c r="I1079" t="s">
        <v>577</v>
      </c>
      <c r="J1079" t="s">
        <v>578</v>
      </c>
      <c r="K1079" t="s">
        <v>579</v>
      </c>
      <c r="L1079">
        <v>1368</v>
      </c>
      <c r="N1079">
        <v>1011</v>
      </c>
      <c r="O1079" t="s">
        <v>520</v>
      </c>
      <c r="P1079" t="s">
        <v>520</v>
      </c>
      <c r="Q1079">
        <v>1</v>
      </c>
      <c r="X1079">
        <v>2.2000000000000002</v>
      </c>
      <c r="Y1079">
        <v>0</v>
      </c>
      <c r="Z1079">
        <v>3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 t="s">
        <v>133</v>
      </c>
      <c r="AG1079">
        <v>2.75</v>
      </c>
      <c r="AH1079">
        <v>2</v>
      </c>
      <c r="AI1079">
        <v>36407814</v>
      </c>
      <c r="AJ1079">
        <v>1110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>
        <f>ROW(Source!A1103)</f>
        <v>1103</v>
      </c>
      <c r="B1080">
        <v>36407833</v>
      </c>
      <c r="C1080">
        <v>36407812</v>
      </c>
      <c r="D1080">
        <v>29174538</v>
      </c>
      <c r="E1080">
        <v>1</v>
      </c>
      <c r="F1080">
        <v>1</v>
      </c>
      <c r="G1080">
        <v>1</v>
      </c>
      <c r="H1080">
        <v>2</v>
      </c>
      <c r="I1080" t="s">
        <v>629</v>
      </c>
      <c r="J1080" t="s">
        <v>630</v>
      </c>
      <c r="K1080" t="s">
        <v>631</v>
      </c>
      <c r="L1080">
        <v>1368</v>
      </c>
      <c r="N1080">
        <v>1011</v>
      </c>
      <c r="O1080" t="s">
        <v>520</v>
      </c>
      <c r="P1080" t="s">
        <v>520</v>
      </c>
      <c r="Q1080">
        <v>1</v>
      </c>
      <c r="X1080">
        <v>0.17</v>
      </c>
      <c r="Y1080">
        <v>0</v>
      </c>
      <c r="Z1080">
        <v>33.590000000000003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133</v>
      </c>
      <c r="AG1080">
        <v>0.21250000000000002</v>
      </c>
      <c r="AH1080">
        <v>2</v>
      </c>
      <c r="AI1080">
        <v>36407815</v>
      </c>
      <c r="AJ1080">
        <v>1111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>
        <f>ROW(Source!A1103)</f>
        <v>1103</v>
      </c>
      <c r="B1081">
        <v>36407834</v>
      </c>
      <c r="C1081">
        <v>36407812</v>
      </c>
      <c r="D1081">
        <v>29174580</v>
      </c>
      <c r="E1081">
        <v>1</v>
      </c>
      <c r="F1081">
        <v>1</v>
      </c>
      <c r="G1081">
        <v>1</v>
      </c>
      <c r="H1081">
        <v>2</v>
      </c>
      <c r="I1081" t="s">
        <v>632</v>
      </c>
      <c r="J1081" t="s">
        <v>633</v>
      </c>
      <c r="K1081" t="s">
        <v>634</v>
      </c>
      <c r="L1081">
        <v>1368</v>
      </c>
      <c r="N1081">
        <v>1011</v>
      </c>
      <c r="O1081" t="s">
        <v>520</v>
      </c>
      <c r="P1081" t="s">
        <v>520</v>
      </c>
      <c r="Q1081">
        <v>1</v>
      </c>
      <c r="X1081">
        <v>0.87</v>
      </c>
      <c r="Y1081">
        <v>0</v>
      </c>
      <c r="Z1081">
        <v>2.08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133</v>
      </c>
      <c r="AG1081">
        <v>1.0874999999999999</v>
      </c>
      <c r="AH1081">
        <v>2</v>
      </c>
      <c r="AI1081">
        <v>36407816</v>
      </c>
      <c r="AJ1081">
        <v>1112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>
        <f>ROW(Source!A1103)</f>
        <v>1103</v>
      </c>
      <c r="B1082">
        <v>36407835</v>
      </c>
      <c r="C1082">
        <v>36407812</v>
      </c>
      <c r="D1082">
        <v>29109354</v>
      </c>
      <c r="E1082">
        <v>1</v>
      </c>
      <c r="F1082">
        <v>1</v>
      </c>
      <c r="G1082">
        <v>1</v>
      </c>
      <c r="H1082">
        <v>3</v>
      </c>
      <c r="I1082" t="s">
        <v>638</v>
      </c>
      <c r="J1082" t="s">
        <v>639</v>
      </c>
      <c r="K1082" t="s">
        <v>640</v>
      </c>
      <c r="L1082">
        <v>1346</v>
      </c>
      <c r="N1082">
        <v>1009</v>
      </c>
      <c r="O1082" t="s">
        <v>160</v>
      </c>
      <c r="P1082" t="s">
        <v>160</v>
      </c>
      <c r="Q1082">
        <v>1</v>
      </c>
      <c r="X1082">
        <v>10</v>
      </c>
      <c r="Y1082">
        <v>46.72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10</v>
      </c>
      <c r="AH1082">
        <v>2</v>
      </c>
      <c r="AI1082">
        <v>36407817</v>
      </c>
      <c r="AJ1082">
        <v>1113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>
        <f>ROW(Source!A1103)</f>
        <v>1103</v>
      </c>
      <c r="B1083">
        <v>36407836</v>
      </c>
      <c r="C1083">
        <v>36407812</v>
      </c>
      <c r="D1083">
        <v>29109414</v>
      </c>
      <c r="E1083">
        <v>1</v>
      </c>
      <c r="F1083">
        <v>1</v>
      </c>
      <c r="G1083">
        <v>1</v>
      </c>
      <c r="H1083">
        <v>3</v>
      </c>
      <c r="I1083" t="s">
        <v>641</v>
      </c>
      <c r="J1083" t="s">
        <v>642</v>
      </c>
      <c r="K1083" t="s">
        <v>643</v>
      </c>
      <c r="L1083">
        <v>1346</v>
      </c>
      <c r="N1083">
        <v>1009</v>
      </c>
      <c r="O1083" t="s">
        <v>160</v>
      </c>
      <c r="P1083" t="s">
        <v>160</v>
      </c>
      <c r="Q1083">
        <v>1</v>
      </c>
      <c r="X1083">
        <v>137</v>
      </c>
      <c r="Y1083">
        <v>1.58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137</v>
      </c>
      <c r="AH1083">
        <v>2</v>
      </c>
      <c r="AI1083">
        <v>36407818</v>
      </c>
      <c r="AJ1083">
        <v>1114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>
        <f>ROW(Source!A1103)</f>
        <v>1103</v>
      </c>
      <c r="B1084">
        <v>36407837</v>
      </c>
      <c r="C1084">
        <v>36407812</v>
      </c>
      <c r="D1084">
        <v>29109781</v>
      </c>
      <c r="E1084">
        <v>1</v>
      </c>
      <c r="F1084">
        <v>1</v>
      </c>
      <c r="G1084">
        <v>1</v>
      </c>
      <c r="H1084">
        <v>3</v>
      </c>
      <c r="I1084" t="s">
        <v>644</v>
      </c>
      <c r="J1084" t="s">
        <v>645</v>
      </c>
      <c r="K1084" t="s">
        <v>646</v>
      </c>
      <c r="L1084">
        <v>1346</v>
      </c>
      <c r="N1084">
        <v>1009</v>
      </c>
      <c r="O1084" t="s">
        <v>160</v>
      </c>
      <c r="P1084" t="s">
        <v>160</v>
      </c>
      <c r="Q1084">
        <v>1</v>
      </c>
      <c r="X1084">
        <v>10</v>
      </c>
      <c r="Y1084">
        <v>11.12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10</v>
      </c>
      <c r="AH1084">
        <v>2</v>
      </c>
      <c r="AI1084">
        <v>36407819</v>
      </c>
      <c r="AJ1084">
        <v>1115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>
        <f>ROW(Source!A1103)</f>
        <v>1103</v>
      </c>
      <c r="B1085">
        <v>36407838</v>
      </c>
      <c r="C1085">
        <v>36407812</v>
      </c>
      <c r="D1085">
        <v>29109782</v>
      </c>
      <c r="E1085">
        <v>1</v>
      </c>
      <c r="F1085">
        <v>1</v>
      </c>
      <c r="G1085">
        <v>1</v>
      </c>
      <c r="H1085">
        <v>3</v>
      </c>
      <c r="I1085" t="s">
        <v>647</v>
      </c>
      <c r="J1085" t="s">
        <v>648</v>
      </c>
      <c r="K1085" t="s">
        <v>649</v>
      </c>
      <c r="L1085">
        <v>1346</v>
      </c>
      <c r="N1085">
        <v>1009</v>
      </c>
      <c r="O1085" t="s">
        <v>160</v>
      </c>
      <c r="P1085" t="s">
        <v>160</v>
      </c>
      <c r="Q1085">
        <v>1</v>
      </c>
      <c r="X1085">
        <v>69</v>
      </c>
      <c r="Y1085">
        <v>4.3600000000000003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69</v>
      </c>
      <c r="AH1085">
        <v>2</v>
      </c>
      <c r="AI1085">
        <v>36407820</v>
      </c>
      <c r="AJ1085">
        <v>1116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>
        <f>ROW(Source!A1103)</f>
        <v>1103</v>
      </c>
      <c r="B1086">
        <v>36407839</v>
      </c>
      <c r="C1086">
        <v>36407812</v>
      </c>
      <c r="D1086">
        <v>29110699</v>
      </c>
      <c r="E1086">
        <v>1</v>
      </c>
      <c r="F1086">
        <v>1</v>
      </c>
      <c r="G1086">
        <v>1</v>
      </c>
      <c r="H1086">
        <v>3</v>
      </c>
      <c r="I1086" t="s">
        <v>650</v>
      </c>
      <c r="J1086" t="s">
        <v>651</v>
      </c>
      <c r="K1086" t="s">
        <v>652</v>
      </c>
      <c r="L1086">
        <v>1301</v>
      </c>
      <c r="N1086">
        <v>1003</v>
      </c>
      <c r="O1086" t="s">
        <v>142</v>
      </c>
      <c r="P1086" t="s">
        <v>142</v>
      </c>
      <c r="Q1086">
        <v>1</v>
      </c>
      <c r="X1086">
        <v>118</v>
      </c>
      <c r="Y1086">
        <v>0.17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118</v>
      </c>
      <c r="AH1086">
        <v>2</v>
      </c>
      <c r="AI1086">
        <v>36407821</v>
      </c>
      <c r="AJ1086">
        <v>1117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>
        <f>ROW(Source!A1103)</f>
        <v>1103</v>
      </c>
      <c r="B1087">
        <v>36407840</v>
      </c>
      <c r="C1087">
        <v>36407812</v>
      </c>
      <c r="D1087">
        <v>29110797</v>
      </c>
      <c r="E1087">
        <v>1</v>
      </c>
      <c r="F1087">
        <v>1</v>
      </c>
      <c r="G1087">
        <v>1</v>
      </c>
      <c r="H1087">
        <v>3</v>
      </c>
      <c r="I1087" t="s">
        <v>653</v>
      </c>
      <c r="J1087" t="s">
        <v>654</v>
      </c>
      <c r="K1087" t="s">
        <v>655</v>
      </c>
      <c r="L1087">
        <v>1301</v>
      </c>
      <c r="N1087">
        <v>1003</v>
      </c>
      <c r="O1087" t="s">
        <v>142</v>
      </c>
      <c r="P1087" t="s">
        <v>142</v>
      </c>
      <c r="Q1087">
        <v>1</v>
      </c>
      <c r="X1087">
        <v>80</v>
      </c>
      <c r="Y1087">
        <v>1.74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80</v>
      </c>
      <c r="AH1087">
        <v>2</v>
      </c>
      <c r="AI1087">
        <v>36407822</v>
      </c>
      <c r="AJ1087">
        <v>1118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>
        <f>ROW(Source!A1103)</f>
        <v>1103</v>
      </c>
      <c r="B1088">
        <v>36407841</v>
      </c>
      <c r="C1088">
        <v>36407812</v>
      </c>
      <c r="D1088">
        <v>29110815</v>
      </c>
      <c r="E1088">
        <v>1</v>
      </c>
      <c r="F1088">
        <v>1</v>
      </c>
      <c r="G1088">
        <v>1</v>
      </c>
      <c r="H1088">
        <v>3</v>
      </c>
      <c r="I1088" t="s">
        <v>656</v>
      </c>
      <c r="J1088" t="s">
        <v>657</v>
      </c>
      <c r="K1088" t="s">
        <v>658</v>
      </c>
      <c r="L1088">
        <v>1301</v>
      </c>
      <c r="N1088">
        <v>1003</v>
      </c>
      <c r="O1088" t="s">
        <v>142</v>
      </c>
      <c r="P1088" t="s">
        <v>142</v>
      </c>
      <c r="Q1088">
        <v>1</v>
      </c>
      <c r="X1088">
        <v>117</v>
      </c>
      <c r="Y1088">
        <v>0.85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117</v>
      </c>
      <c r="AH1088">
        <v>2</v>
      </c>
      <c r="AI1088">
        <v>36407823</v>
      </c>
      <c r="AJ1088">
        <v>1119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>
        <f>ROW(Source!A1103)</f>
        <v>1103</v>
      </c>
      <c r="B1089">
        <v>36407842</v>
      </c>
      <c r="C1089">
        <v>36407812</v>
      </c>
      <c r="D1089">
        <v>29111455</v>
      </c>
      <c r="E1089">
        <v>1</v>
      </c>
      <c r="F1089">
        <v>1</v>
      </c>
      <c r="G1089">
        <v>1</v>
      </c>
      <c r="H1089">
        <v>3</v>
      </c>
      <c r="I1089" t="s">
        <v>659</v>
      </c>
      <c r="J1089" t="s">
        <v>660</v>
      </c>
      <c r="K1089" t="s">
        <v>661</v>
      </c>
      <c r="L1089">
        <v>1327</v>
      </c>
      <c r="N1089">
        <v>1005</v>
      </c>
      <c r="O1089" t="s">
        <v>155</v>
      </c>
      <c r="P1089" t="s">
        <v>155</v>
      </c>
      <c r="Q1089">
        <v>1</v>
      </c>
      <c r="X1089">
        <v>225</v>
      </c>
      <c r="Y1089">
        <v>15.06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225</v>
      </c>
      <c r="AH1089">
        <v>2</v>
      </c>
      <c r="AI1089">
        <v>36407824</v>
      </c>
      <c r="AJ1089">
        <v>1120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>
        <f>ROW(Source!A1103)</f>
        <v>1103</v>
      </c>
      <c r="B1090">
        <v>36407843</v>
      </c>
      <c r="C1090">
        <v>36407812</v>
      </c>
      <c r="D1090">
        <v>29114733</v>
      </c>
      <c r="E1090">
        <v>1</v>
      </c>
      <c r="F1090">
        <v>1</v>
      </c>
      <c r="G1090">
        <v>1</v>
      </c>
      <c r="H1090">
        <v>3</v>
      </c>
      <c r="I1090" t="s">
        <v>662</v>
      </c>
      <c r="J1090" t="s">
        <v>663</v>
      </c>
      <c r="K1090" t="s">
        <v>664</v>
      </c>
      <c r="L1090">
        <v>1354</v>
      </c>
      <c r="N1090">
        <v>1010</v>
      </c>
      <c r="O1090" t="s">
        <v>237</v>
      </c>
      <c r="P1090" t="s">
        <v>237</v>
      </c>
      <c r="Q1090">
        <v>1</v>
      </c>
      <c r="X1090">
        <v>790</v>
      </c>
      <c r="Y1090">
        <v>0.02</v>
      </c>
      <c r="Z1090">
        <v>0</v>
      </c>
      <c r="AA1090">
        <v>0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790</v>
      </c>
      <c r="AH1090">
        <v>2</v>
      </c>
      <c r="AI1090">
        <v>36407825</v>
      </c>
      <c r="AJ1090">
        <v>1121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>
      <c r="A1091">
        <f>ROW(Source!A1103)</f>
        <v>1103</v>
      </c>
      <c r="B1091">
        <v>36407844</v>
      </c>
      <c r="C1091">
        <v>36407812</v>
      </c>
      <c r="D1091">
        <v>29114734</v>
      </c>
      <c r="E1091">
        <v>1</v>
      </c>
      <c r="F1091">
        <v>1</v>
      </c>
      <c r="G1091">
        <v>1</v>
      </c>
      <c r="H1091">
        <v>3</v>
      </c>
      <c r="I1091" t="s">
        <v>665</v>
      </c>
      <c r="J1091" t="s">
        <v>666</v>
      </c>
      <c r="K1091" t="s">
        <v>667</v>
      </c>
      <c r="L1091">
        <v>1354</v>
      </c>
      <c r="N1091">
        <v>1010</v>
      </c>
      <c r="O1091" t="s">
        <v>237</v>
      </c>
      <c r="P1091" t="s">
        <v>237</v>
      </c>
      <c r="Q1091">
        <v>1</v>
      </c>
      <c r="X1091">
        <v>1844</v>
      </c>
      <c r="Y1091">
        <v>0.03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1844</v>
      </c>
      <c r="AH1091">
        <v>2</v>
      </c>
      <c r="AI1091">
        <v>36407826</v>
      </c>
      <c r="AJ1091">
        <v>1122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>
        <f>ROW(Source!A1103)</f>
        <v>1103</v>
      </c>
      <c r="B1092">
        <v>36407845</v>
      </c>
      <c r="C1092">
        <v>36407812</v>
      </c>
      <c r="D1092">
        <v>29114482</v>
      </c>
      <c r="E1092">
        <v>1</v>
      </c>
      <c r="F1092">
        <v>1</v>
      </c>
      <c r="G1092">
        <v>1</v>
      </c>
      <c r="H1092">
        <v>3</v>
      </c>
      <c r="I1092" t="s">
        <v>668</v>
      </c>
      <c r="J1092" t="s">
        <v>669</v>
      </c>
      <c r="K1092" t="s">
        <v>670</v>
      </c>
      <c r="L1092">
        <v>1354</v>
      </c>
      <c r="N1092">
        <v>1010</v>
      </c>
      <c r="O1092" t="s">
        <v>237</v>
      </c>
      <c r="P1092" t="s">
        <v>237</v>
      </c>
      <c r="Q1092">
        <v>1</v>
      </c>
      <c r="X1092">
        <v>149</v>
      </c>
      <c r="Y1092">
        <v>7.0000000000000007E-2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149</v>
      </c>
      <c r="AH1092">
        <v>2</v>
      </c>
      <c r="AI1092">
        <v>36407827</v>
      </c>
      <c r="AJ1092">
        <v>1123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>
        <f>ROW(Source!A1103)</f>
        <v>1103</v>
      </c>
      <c r="B1093">
        <v>36407846</v>
      </c>
      <c r="C1093">
        <v>36407812</v>
      </c>
      <c r="D1093">
        <v>29129584</v>
      </c>
      <c r="E1093">
        <v>1</v>
      </c>
      <c r="F1093">
        <v>1</v>
      </c>
      <c r="G1093">
        <v>1</v>
      </c>
      <c r="H1093">
        <v>3</v>
      </c>
      <c r="I1093" t="s">
        <v>671</v>
      </c>
      <c r="J1093" t="s">
        <v>672</v>
      </c>
      <c r="K1093" t="s">
        <v>673</v>
      </c>
      <c r="L1093">
        <v>1301</v>
      </c>
      <c r="N1093">
        <v>1003</v>
      </c>
      <c r="O1093" t="s">
        <v>142</v>
      </c>
      <c r="P1093" t="s">
        <v>142</v>
      </c>
      <c r="Q1093">
        <v>1</v>
      </c>
      <c r="X1093">
        <v>86</v>
      </c>
      <c r="Y1093">
        <v>7.22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86</v>
      </c>
      <c r="AH1093">
        <v>2</v>
      </c>
      <c r="AI1093">
        <v>36407828</v>
      </c>
      <c r="AJ1093">
        <v>1124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>
      <c r="A1094">
        <f>ROW(Source!A1103)</f>
        <v>1103</v>
      </c>
      <c r="B1094">
        <v>36407847</v>
      </c>
      <c r="C1094">
        <v>36407812</v>
      </c>
      <c r="D1094">
        <v>29129619</v>
      </c>
      <c r="E1094">
        <v>1</v>
      </c>
      <c r="F1094">
        <v>1</v>
      </c>
      <c r="G1094">
        <v>1</v>
      </c>
      <c r="H1094">
        <v>3</v>
      </c>
      <c r="I1094" t="s">
        <v>674</v>
      </c>
      <c r="J1094" t="s">
        <v>675</v>
      </c>
      <c r="K1094" t="s">
        <v>676</v>
      </c>
      <c r="L1094">
        <v>1301</v>
      </c>
      <c r="N1094">
        <v>1003</v>
      </c>
      <c r="O1094" t="s">
        <v>142</v>
      </c>
      <c r="P1094" t="s">
        <v>142</v>
      </c>
      <c r="Q1094">
        <v>1</v>
      </c>
      <c r="X1094">
        <v>234</v>
      </c>
      <c r="Y1094">
        <v>8.44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234</v>
      </c>
      <c r="AH1094">
        <v>2</v>
      </c>
      <c r="AI1094">
        <v>36407829</v>
      </c>
      <c r="AJ1094">
        <v>1125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>
      <c r="A1095">
        <f>ROW(Source!A1103)</f>
        <v>1103</v>
      </c>
      <c r="B1095">
        <v>36407848</v>
      </c>
      <c r="C1095">
        <v>36407812</v>
      </c>
      <c r="D1095">
        <v>29129715</v>
      </c>
      <c r="E1095">
        <v>1</v>
      </c>
      <c r="F1095">
        <v>1</v>
      </c>
      <c r="G1095">
        <v>1</v>
      </c>
      <c r="H1095">
        <v>3</v>
      </c>
      <c r="I1095" t="s">
        <v>766</v>
      </c>
      <c r="J1095" t="s">
        <v>767</v>
      </c>
      <c r="K1095" t="s">
        <v>768</v>
      </c>
      <c r="L1095">
        <v>1301</v>
      </c>
      <c r="N1095">
        <v>1003</v>
      </c>
      <c r="O1095" t="s">
        <v>142</v>
      </c>
      <c r="P1095" t="s">
        <v>142</v>
      </c>
      <c r="Q1095">
        <v>1</v>
      </c>
      <c r="X1095">
        <v>37</v>
      </c>
      <c r="Y1095">
        <v>6.33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37</v>
      </c>
      <c r="AH1095">
        <v>2</v>
      </c>
      <c r="AI1095">
        <v>36407830</v>
      </c>
      <c r="AJ1095">
        <v>1126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>
      <c r="A1096">
        <f>ROW(Source!A1104)</f>
        <v>1104</v>
      </c>
      <c r="B1096">
        <v>36407857</v>
      </c>
      <c r="C1096">
        <v>36407849</v>
      </c>
      <c r="D1096">
        <v>18410244</v>
      </c>
      <c r="E1096">
        <v>1</v>
      </c>
      <c r="F1096">
        <v>1</v>
      </c>
      <c r="G1096">
        <v>1</v>
      </c>
      <c r="H1096">
        <v>1</v>
      </c>
      <c r="I1096" t="s">
        <v>680</v>
      </c>
      <c r="J1096" t="s">
        <v>3</v>
      </c>
      <c r="K1096" t="s">
        <v>681</v>
      </c>
      <c r="L1096">
        <v>1369</v>
      </c>
      <c r="N1096">
        <v>1013</v>
      </c>
      <c r="O1096" t="s">
        <v>514</v>
      </c>
      <c r="P1096" t="s">
        <v>514</v>
      </c>
      <c r="Q1096">
        <v>1</v>
      </c>
      <c r="X1096">
        <v>55.94</v>
      </c>
      <c r="Y1096">
        <v>0</v>
      </c>
      <c r="Z1096">
        <v>0</v>
      </c>
      <c r="AA1096">
        <v>0</v>
      </c>
      <c r="AB1096">
        <v>9.2899999999999991</v>
      </c>
      <c r="AC1096">
        <v>0</v>
      </c>
      <c r="AD1096">
        <v>1</v>
      </c>
      <c r="AE1096">
        <v>1</v>
      </c>
      <c r="AF1096" t="s">
        <v>134</v>
      </c>
      <c r="AG1096">
        <v>64.330999999999989</v>
      </c>
      <c r="AH1096">
        <v>2</v>
      </c>
      <c r="AI1096">
        <v>36407850</v>
      </c>
      <c r="AJ1096">
        <v>1127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>
        <f>ROW(Source!A1104)</f>
        <v>1104</v>
      </c>
      <c r="B1097">
        <v>36407858</v>
      </c>
      <c r="C1097">
        <v>36407849</v>
      </c>
      <c r="D1097">
        <v>121548</v>
      </c>
      <c r="E1097">
        <v>1</v>
      </c>
      <c r="F1097">
        <v>1</v>
      </c>
      <c r="G1097">
        <v>1</v>
      </c>
      <c r="H1097">
        <v>1</v>
      </c>
      <c r="I1097" t="s">
        <v>35</v>
      </c>
      <c r="J1097" t="s">
        <v>3</v>
      </c>
      <c r="K1097" t="s">
        <v>515</v>
      </c>
      <c r="L1097">
        <v>608254</v>
      </c>
      <c r="N1097">
        <v>1013</v>
      </c>
      <c r="O1097" t="s">
        <v>516</v>
      </c>
      <c r="P1097" t="s">
        <v>516</v>
      </c>
      <c r="Q1097">
        <v>1</v>
      </c>
      <c r="X1097">
        <v>0.01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2</v>
      </c>
      <c r="AF1097" t="s">
        <v>133</v>
      </c>
      <c r="AG1097">
        <v>1.2500000000000001E-2</v>
      </c>
      <c r="AH1097">
        <v>2</v>
      </c>
      <c r="AI1097">
        <v>36407851</v>
      </c>
      <c r="AJ1097">
        <v>1128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>
      <c r="A1098">
        <f>ROW(Source!A1104)</f>
        <v>1104</v>
      </c>
      <c r="B1098">
        <v>36407859</v>
      </c>
      <c r="C1098">
        <v>36407849</v>
      </c>
      <c r="D1098">
        <v>29172556</v>
      </c>
      <c r="E1098">
        <v>1</v>
      </c>
      <c r="F1098">
        <v>1</v>
      </c>
      <c r="G1098">
        <v>1</v>
      </c>
      <c r="H1098">
        <v>2</v>
      </c>
      <c r="I1098" t="s">
        <v>517</v>
      </c>
      <c r="J1098" t="s">
        <v>518</v>
      </c>
      <c r="K1098" t="s">
        <v>519</v>
      </c>
      <c r="L1098">
        <v>1368</v>
      </c>
      <c r="N1098">
        <v>1011</v>
      </c>
      <c r="O1098" t="s">
        <v>520</v>
      </c>
      <c r="P1098" t="s">
        <v>520</v>
      </c>
      <c r="Q1098">
        <v>1</v>
      </c>
      <c r="X1098">
        <v>0.01</v>
      </c>
      <c r="Y1098">
        <v>0</v>
      </c>
      <c r="Z1098">
        <v>31.26</v>
      </c>
      <c r="AA1098">
        <v>13.5</v>
      </c>
      <c r="AB1098">
        <v>0</v>
      </c>
      <c r="AC1098">
        <v>0</v>
      </c>
      <c r="AD1098">
        <v>1</v>
      </c>
      <c r="AE1098">
        <v>0</v>
      </c>
      <c r="AF1098" t="s">
        <v>133</v>
      </c>
      <c r="AG1098">
        <v>1.2500000000000001E-2</v>
      </c>
      <c r="AH1098">
        <v>2</v>
      </c>
      <c r="AI1098">
        <v>36407852</v>
      </c>
      <c r="AJ1098">
        <v>1129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>
        <f>ROW(Source!A1104)</f>
        <v>1104</v>
      </c>
      <c r="B1099">
        <v>36407860</v>
      </c>
      <c r="C1099">
        <v>36407849</v>
      </c>
      <c r="D1099">
        <v>29174913</v>
      </c>
      <c r="E1099">
        <v>1</v>
      </c>
      <c r="F1099">
        <v>1</v>
      </c>
      <c r="G1099">
        <v>1</v>
      </c>
      <c r="H1099">
        <v>2</v>
      </c>
      <c r="I1099" t="s">
        <v>531</v>
      </c>
      <c r="J1099" t="s">
        <v>532</v>
      </c>
      <c r="K1099" t="s">
        <v>533</v>
      </c>
      <c r="L1099">
        <v>1368</v>
      </c>
      <c r="N1099">
        <v>1011</v>
      </c>
      <c r="O1099" t="s">
        <v>520</v>
      </c>
      <c r="P1099" t="s">
        <v>520</v>
      </c>
      <c r="Q1099">
        <v>1</v>
      </c>
      <c r="X1099">
        <v>0.01</v>
      </c>
      <c r="Y1099">
        <v>0</v>
      </c>
      <c r="Z1099">
        <v>87.17</v>
      </c>
      <c r="AA1099">
        <v>11.6</v>
      </c>
      <c r="AB1099">
        <v>0</v>
      </c>
      <c r="AC1099">
        <v>0</v>
      </c>
      <c r="AD1099">
        <v>1</v>
      </c>
      <c r="AE1099">
        <v>0</v>
      </c>
      <c r="AF1099" t="s">
        <v>133</v>
      </c>
      <c r="AG1099">
        <v>1.2500000000000001E-2</v>
      </c>
      <c r="AH1099">
        <v>2</v>
      </c>
      <c r="AI1099">
        <v>36407853</v>
      </c>
      <c r="AJ1099">
        <v>1130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>
      <c r="A1100">
        <f>ROW(Source!A1104)</f>
        <v>1104</v>
      </c>
      <c r="B1100">
        <v>36407861</v>
      </c>
      <c r="C1100">
        <v>36407849</v>
      </c>
      <c r="D1100">
        <v>29109386</v>
      </c>
      <c r="E1100">
        <v>1</v>
      </c>
      <c r="F1100">
        <v>1</v>
      </c>
      <c r="G1100">
        <v>1</v>
      </c>
      <c r="H1100">
        <v>3</v>
      </c>
      <c r="I1100" t="s">
        <v>682</v>
      </c>
      <c r="J1100" t="s">
        <v>683</v>
      </c>
      <c r="K1100" t="s">
        <v>684</v>
      </c>
      <c r="L1100">
        <v>1348</v>
      </c>
      <c r="N1100">
        <v>1009</v>
      </c>
      <c r="O1100" t="s">
        <v>30</v>
      </c>
      <c r="P1100" t="s">
        <v>30</v>
      </c>
      <c r="Q1100">
        <v>1000</v>
      </c>
      <c r="X1100">
        <v>3.4099999999999998E-2</v>
      </c>
      <c r="Y1100">
        <v>11300.01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3.4099999999999998E-2</v>
      </c>
      <c r="AH1100">
        <v>2</v>
      </c>
      <c r="AI1100">
        <v>36407854</v>
      </c>
      <c r="AJ1100">
        <v>1131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>
      <c r="A1101">
        <f>ROW(Source!A1104)</f>
        <v>1104</v>
      </c>
      <c r="B1101">
        <v>36407862</v>
      </c>
      <c r="C1101">
        <v>36407849</v>
      </c>
      <c r="D1101">
        <v>29107800</v>
      </c>
      <c r="E1101">
        <v>1</v>
      </c>
      <c r="F1101">
        <v>1</v>
      </c>
      <c r="G1101">
        <v>1</v>
      </c>
      <c r="H1101">
        <v>3</v>
      </c>
      <c r="I1101" t="s">
        <v>545</v>
      </c>
      <c r="J1101" t="s">
        <v>546</v>
      </c>
      <c r="K1101" t="s">
        <v>547</v>
      </c>
      <c r="L1101">
        <v>1346</v>
      </c>
      <c r="N1101">
        <v>1009</v>
      </c>
      <c r="O1101" t="s">
        <v>160</v>
      </c>
      <c r="P1101" t="s">
        <v>160</v>
      </c>
      <c r="Q1101">
        <v>1</v>
      </c>
      <c r="X1101">
        <v>0.01</v>
      </c>
      <c r="Y1101">
        <v>1.81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0.01</v>
      </c>
      <c r="AH1101">
        <v>2</v>
      </c>
      <c r="AI1101">
        <v>36407855</v>
      </c>
      <c r="AJ1101">
        <v>1132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>
      <c r="A1102">
        <f>ROW(Source!A1104)</f>
        <v>1104</v>
      </c>
      <c r="B1102">
        <v>36407863</v>
      </c>
      <c r="C1102">
        <v>36407849</v>
      </c>
      <c r="D1102">
        <v>29109603</v>
      </c>
      <c r="E1102">
        <v>1</v>
      </c>
      <c r="F1102">
        <v>1</v>
      </c>
      <c r="G1102">
        <v>1</v>
      </c>
      <c r="H1102">
        <v>3</v>
      </c>
      <c r="I1102" t="s">
        <v>685</v>
      </c>
      <c r="J1102" t="s">
        <v>686</v>
      </c>
      <c r="K1102" t="s">
        <v>687</v>
      </c>
      <c r="L1102">
        <v>1327</v>
      </c>
      <c r="N1102">
        <v>1005</v>
      </c>
      <c r="O1102" t="s">
        <v>155</v>
      </c>
      <c r="P1102" t="s">
        <v>155</v>
      </c>
      <c r="Q1102">
        <v>1</v>
      </c>
      <c r="X1102">
        <v>112</v>
      </c>
      <c r="Y1102">
        <v>55.16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112</v>
      </c>
      <c r="AH1102">
        <v>2</v>
      </c>
      <c r="AI1102">
        <v>36407856</v>
      </c>
      <c r="AJ1102">
        <v>1133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>
        <f>ROW(Source!A1105)</f>
        <v>1105</v>
      </c>
      <c r="B1103">
        <v>36407877</v>
      </c>
      <c r="C1103">
        <v>36407864</v>
      </c>
      <c r="D1103">
        <v>29364679</v>
      </c>
      <c r="E1103">
        <v>1</v>
      </c>
      <c r="F1103">
        <v>1</v>
      </c>
      <c r="G1103">
        <v>1</v>
      </c>
      <c r="H1103">
        <v>1</v>
      </c>
      <c r="I1103" t="s">
        <v>688</v>
      </c>
      <c r="J1103" t="s">
        <v>3</v>
      </c>
      <c r="K1103" t="s">
        <v>689</v>
      </c>
      <c r="L1103">
        <v>1369</v>
      </c>
      <c r="N1103">
        <v>1013</v>
      </c>
      <c r="O1103" t="s">
        <v>514</v>
      </c>
      <c r="P1103" t="s">
        <v>514</v>
      </c>
      <c r="Q1103">
        <v>1</v>
      </c>
      <c r="X1103">
        <v>30.48</v>
      </c>
      <c r="Y1103">
        <v>0</v>
      </c>
      <c r="Z1103">
        <v>0</v>
      </c>
      <c r="AA1103">
        <v>0</v>
      </c>
      <c r="AB1103">
        <v>9.92</v>
      </c>
      <c r="AC1103">
        <v>0</v>
      </c>
      <c r="AD1103">
        <v>1</v>
      </c>
      <c r="AE1103">
        <v>1</v>
      </c>
      <c r="AF1103" t="s">
        <v>134</v>
      </c>
      <c r="AG1103">
        <v>35.052</v>
      </c>
      <c r="AH1103">
        <v>2</v>
      </c>
      <c r="AI1103">
        <v>36407866</v>
      </c>
      <c r="AJ1103">
        <v>1134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>
        <f>ROW(Source!A1105)</f>
        <v>1105</v>
      </c>
      <c r="B1104">
        <v>36407878</v>
      </c>
      <c r="C1104">
        <v>36407864</v>
      </c>
      <c r="D1104">
        <v>121548</v>
      </c>
      <c r="E1104">
        <v>1</v>
      </c>
      <c r="F1104">
        <v>1</v>
      </c>
      <c r="G1104">
        <v>1</v>
      </c>
      <c r="H1104">
        <v>1</v>
      </c>
      <c r="I1104" t="s">
        <v>35</v>
      </c>
      <c r="J1104" t="s">
        <v>3</v>
      </c>
      <c r="K1104" t="s">
        <v>515</v>
      </c>
      <c r="L1104">
        <v>608254</v>
      </c>
      <c r="N1104">
        <v>1013</v>
      </c>
      <c r="O1104" t="s">
        <v>516</v>
      </c>
      <c r="P1104" t="s">
        <v>516</v>
      </c>
      <c r="Q1104">
        <v>1</v>
      </c>
      <c r="X1104">
        <v>0.03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2</v>
      </c>
      <c r="AF1104" t="s">
        <v>3</v>
      </c>
      <c r="AG1104">
        <v>0.03</v>
      </c>
      <c r="AH1104">
        <v>2</v>
      </c>
      <c r="AI1104">
        <v>36407867</v>
      </c>
      <c r="AJ1104">
        <v>1135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>
        <f>ROW(Source!A1105)</f>
        <v>1105</v>
      </c>
      <c r="B1105">
        <v>36407879</v>
      </c>
      <c r="C1105">
        <v>36407864</v>
      </c>
      <c r="D1105">
        <v>29172362</v>
      </c>
      <c r="E1105">
        <v>1</v>
      </c>
      <c r="F1105">
        <v>1</v>
      </c>
      <c r="G1105">
        <v>1</v>
      </c>
      <c r="H1105">
        <v>2</v>
      </c>
      <c r="I1105" t="s">
        <v>690</v>
      </c>
      <c r="J1105" t="s">
        <v>691</v>
      </c>
      <c r="K1105" t="s">
        <v>692</v>
      </c>
      <c r="L1105">
        <v>1368</v>
      </c>
      <c r="N1105">
        <v>1011</v>
      </c>
      <c r="O1105" t="s">
        <v>520</v>
      </c>
      <c r="P1105" t="s">
        <v>520</v>
      </c>
      <c r="Q1105">
        <v>1</v>
      </c>
      <c r="X1105">
        <v>0.03</v>
      </c>
      <c r="Y1105">
        <v>0</v>
      </c>
      <c r="Z1105">
        <v>134.65</v>
      </c>
      <c r="AA1105">
        <v>13.5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0.03</v>
      </c>
      <c r="AH1105">
        <v>2</v>
      </c>
      <c r="AI1105">
        <v>36407868</v>
      </c>
      <c r="AJ1105">
        <v>1136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>
        <f>ROW(Source!A1105)</f>
        <v>1105</v>
      </c>
      <c r="B1106">
        <v>36407880</v>
      </c>
      <c r="C1106">
        <v>36407864</v>
      </c>
      <c r="D1106">
        <v>29174913</v>
      </c>
      <c r="E1106">
        <v>1</v>
      </c>
      <c r="F1106">
        <v>1</v>
      </c>
      <c r="G1106">
        <v>1</v>
      </c>
      <c r="H1106">
        <v>2</v>
      </c>
      <c r="I1106" t="s">
        <v>531</v>
      </c>
      <c r="J1106" t="s">
        <v>532</v>
      </c>
      <c r="K1106" t="s">
        <v>533</v>
      </c>
      <c r="L1106">
        <v>1368</v>
      </c>
      <c r="N1106">
        <v>1011</v>
      </c>
      <c r="O1106" t="s">
        <v>520</v>
      </c>
      <c r="P1106" t="s">
        <v>520</v>
      </c>
      <c r="Q1106">
        <v>1</v>
      </c>
      <c r="X1106">
        <v>0.02</v>
      </c>
      <c r="Y1106">
        <v>0</v>
      </c>
      <c r="Z1106">
        <v>87.17</v>
      </c>
      <c r="AA1106">
        <v>11.6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0.02</v>
      </c>
      <c r="AH1106">
        <v>2</v>
      </c>
      <c r="AI1106">
        <v>36407869</v>
      </c>
      <c r="AJ1106">
        <v>1137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>
        <f>ROW(Source!A1105)</f>
        <v>1105</v>
      </c>
      <c r="B1107">
        <v>36407881</v>
      </c>
      <c r="C1107">
        <v>36407864</v>
      </c>
      <c r="D1107">
        <v>29114246</v>
      </c>
      <c r="E1107">
        <v>1</v>
      </c>
      <c r="F1107">
        <v>1</v>
      </c>
      <c r="G1107">
        <v>1</v>
      </c>
      <c r="H1107">
        <v>3</v>
      </c>
      <c r="I1107" t="s">
        <v>693</v>
      </c>
      <c r="J1107" t="s">
        <v>694</v>
      </c>
      <c r="K1107" t="s">
        <v>695</v>
      </c>
      <c r="L1107">
        <v>1346</v>
      </c>
      <c r="N1107">
        <v>1009</v>
      </c>
      <c r="O1107" t="s">
        <v>160</v>
      </c>
      <c r="P1107" t="s">
        <v>160</v>
      </c>
      <c r="Q1107">
        <v>1</v>
      </c>
      <c r="X1107">
        <v>1.5</v>
      </c>
      <c r="Y1107">
        <v>9.0399999999999991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1.5</v>
      </c>
      <c r="AH1107">
        <v>2</v>
      </c>
      <c r="AI1107">
        <v>36407870</v>
      </c>
      <c r="AJ1107">
        <v>1138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>
        <f>ROW(Source!A1105)</f>
        <v>1105</v>
      </c>
      <c r="B1108">
        <v>36407882</v>
      </c>
      <c r="C1108">
        <v>36407864</v>
      </c>
      <c r="D1108">
        <v>29110838</v>
      </c>
      <c r="E1108">
        <v>1</v>
      </c>
      <c r="F1108">
        <v>1</v>
      </c>
      <c r="G1108">
        <v>1</v>
      </c>
      <c r="H1108">
        <v>3</v>
      </c>
      <c r="I1108" t="s">
        <v>696</v>
      </c>
      <c r="J1108" t="s">
        <v>697</v>
      </c>
      <c r="K1108" t="s">
        <v>698</v>
      </c>
      <c r="L1108">
        <v>1346</v>
      </c>
      <c r="N1108">
        <v>1009</v>
      </c>
      <c r="O1108" t="s">
        <v>160</v>
      </c>
      <c r="P1108" t="s">
        <v>160</v>
      </c>
      <c r="Q1108">
        <v>1</v>
      </c>
      <c r="X1108">
        <v>0.42</v>
      </c>
      <c r="Y1108">
        <v>30.5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0.42</v>
      </c>
      <c r="AH1108">
        <v>2</v>
      </c>
      <c r="AI1108">
        <v>36407871</v>
      </c>
      <c r="AJ1108">
        <v>1139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>
      <c r="A1109">
        <f>ROW(Source!A1105)</f>
        <v>1105</v>
      </c>
      <c r="B1109">
        <v>36407883</v>
      </c>
      <c r="C1109">
        <v>36407864</v>
      </c>
      <c r="D1109">
        <v>29149204</v>
      </c>
      <c r="E1109">
        <v>1</v>
      </c>
      <c r="F1109">
        <v>1</v>
      </c>
      <c r="G1109">
        <v>1</v>
      </c>
      <c r="H1109">
        <v>3</v>
      </c>
      <c r="I1109" t="s">
        <v>699</v>
      </c>
      <c r="J1109" t="s">
        <v>700</v>
      </c>
      <c r="K1109" t="s">
        <v>701</v>
      </c>
      <c r="L1109">
        <v>1348</v>
      </c>
      <c r="N1109">
        <v>1009</v>
      </c>
      <c r="O1109" t="s">
        <v>30</v>
      </c>
      <c r="P1109" t="s">
        <v>30</v>
      </c>
      <c r="Q1109">
        <v>1000</v>
      </c>
      <c r="X1109">
        <v>3.15E-3</v>
      </c>
      <c r="Y1109">
        <v>729.98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 t="s">
        <v>3</v>
      </c>
      <c r="AG1109">
        <v>3.15E-3</v>
      </c>
      <c r="AH1109">
        <v>2</v>
      </c>
      <c r="AI1109">
        <v>36407872</v>
      </c>
      <c r="AJ1109">
        <v>1140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>
        <f>ROW(Source!A1105)</f>
        <v>1105</v>
      </c>
      <c r="B1110">
        <v>36407884</v>
      </c>
      <c r="C1110">
        <v>36407864</v>
      </c>
      <c r="D1110">
        <v>29170678</v>
      </c>
      <c r="E1110">
        <v>1</v>
      </c>
      <c r="F1110">
        <v>1</v>
      </c>
      <c r="G1110">
        <v>1</v>
      </c>
      <c r="H1110">
        <v>3</v>
      </c>
      <c r="I1110" t="s">
        <v>702</v>
      </c>
      <c r="J1110" t="s">
        <v>703</v>
      </c>
      <c r="K1110" t="s">
        <v>704</v>
      </c>
      <c r="L1110">
        <v>1354</v>
      </c>
      <c r="N1110">
        <v>1010</v>
      </c>
      <c r="O1110" t="s">
        <v>237</v>
      </c>
      <c r="P1110" t="s">
        <v>237</v>
      </c>
      <c r="Q1110">
        <v>1</v>
      </c>
      <c r="X1110">
        <v>102</v>
      </c>
      <c r="Y1110">
        <v>0.28000000000000003</v>
      </c>
      <c r="Z1110">
        <v>0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 t="s">
        <v>3</v>
      </c>
      <c r="AG1110">
        <v>102</v>
      </c>
      <c r="AH1110">
        <v>2</v>
      </c>
      <c r="AI1110">
        <v>36407875</v>
      </c>
      <c r="AJ1110">
        <v>1144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>
        <f>ROW(Source!A1105)</f>
        <v>1105</v>
      </c>
      <c r="B1111">
        <v>36407885</v>
      </c>
      <c r="C1111">
        <v>36407864</v>
      </c>
      <c r="D1111">
        <v>29171808</v>
      </c>
      <c r="E1111">
        <v>1</v>
      </c>
      <c r="F1111">
        <v>1</v>
      </c>
      <c r="G1111">
        <v>1</v>
      </c>
      <c r="H1111">
        <v>3</v>
      </c>
      <c r="I1111" t="s">
        <v>705</v>
      </c>
      <c r="J1111" t="s">
        <v>706</v>
      </c>
      <c r="K1111" t="s">
        <v>707</v>
      </c>
      <c r="L1111">
        <v>1374</v>
      </c>
      <c r="N1111">
        <v>1013</v>
      </c>
      <c r="O1111" t="s">
        <v>708</v>
      </c>
      <c r="P1111" t="s">
        <v>708</v>
      </c>
      <c r="Q1111">
        <v>1</v>
      </c>
      <c r="X1111">
        <v>6.05</v>
      </c>
      <c r="Y1111">
        <v>1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0</v>
      </c>
      <c r="AF1111" t="s">
        <v>3</v>
      </c>
      <c r="AG1111">
        <v>6.05</v>
      </c>
      <c r="AH1111">
        <v>2</v>
      </c>
      <c r="AI1111">
        <v>36407876</v>
      </c>
      <c r="AJ1111">
        <v>1145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>
        <f>ROW(Source!A1109)</f>
        <v>1109</v>
      </c>
      <c r="B1112">
        <v>36407899</v>
      </c>
      <c r="C1112">
        <v>36407889</v>
      </c>
      <c r="D1112">
        <v>29364679</v>
      </c>
      <c r="E1112">
        <v>1</v>
      </c>
      <c r="F1112">
        <v>1</v>
      </c>
      <c r="G1112">
        <v>1</v>
      </c>
      <c r="H1112">
        <v>1</v>
      </c>
      <c r="I1112" t="s">
        <v>688</v>
      </c>
      <c r="J1112" t="s">
        <v>3</v>
      </c>
      <c r="K1112" t="s">
        <v>689</v>
      </c>
      <c r="L1112">
        <v>1369</v>
      </c>
      <c r="N1112">
        <v>1013</v>
      </c>
      <c r="O1112" t="s">
        <v>514</v>
      </c>
      <c r="P1112" t="s">
        <v>514</v>
      </c>
      <c r="Q1112">
        <v>1</v>
      </c>
      <c r="X1112">
        <v>26.24</v>
      </c>
      <c r="Y1112">
        <v>0</v>
      </c>
      <c r="Z1112">
        <v>0</v>
      </c>
      <c r="AA1112">
        <v>0</v>
      </c>
      <c r="AB1112">
        <v>9.92</v>
      </c>
      <c r="AC1112">
        <v>0</v>
      </c>
      <c r="AD1112">
        <v>1</v>
      </c>
      <c r="AE1112">
        <v>1</v>
      </c>
      <c r="AF1112" t="s">
        <v>134</v>
      </c>
      <c r="AG1112">
        <v>30.175999999999995</v>
      </c>
      <c r="AH1112">
        <v>2</v>
      </c>
      <c r="AI1112">
        <v>36407891</v>
      </c>
      <c r="AJ1112">
        <v>1146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>
      <c r="A1113">
        <f>ROW(Source!A1109)</f>
        <v>1109</v>
      </c>
      <c r="B1113">
        <v>36407900</v>
      </c>
      <c r="C1113">
        <v>36407889</v>
      </c>
      <c r="D1113">
        <v>121548</v>
      </c>
      <c r="E1113">
        <v>1</v>
      </c>
      <c r="F1113">
        <v>1</v>
      </c>
      <c r="G1113">
        <v>1</v>
      </c>
      <c r="H1113">
        <v>1</v>
      </c>
      <c r="I1113" t="s">
        <v>35</v>
      </c>
      <c r="J1113" t="s">
        <v>3</v>
      </c>
      <c r="K1113" t="s">
        <v>515</v>
      </c>
      <c r="L1113">
        <v>608254</v>
      </c>
      <c r="N1113">
        <v>1013</v>
      </c>
      <c r="O1113" t="s">
        <v>516</v>
      </c>
      <c r="P1113" t="s">
        <v>516</v>
      </c>
      <c r="Q1113">
        <v>1</v>
      </c>
      <c r="X1113">
        <v>0.03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2</v>
      </c>
      <c r="AF1113" t="s">
        <v>3</v>
      </c>
      <c r="AG1113">
        <v>0.03</v>
      </c>
      <c r="AH1113">
        <v>2</v>
      </c>
      <c r="AI1113">
        <v>36407892</v>
      </c>
      <c r="AJ1113">
        <v>1147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>
        <f>ROW(Source!A1109)</f>
        <v>1109</v>
      </c>
      <c r="B1114">
        <v>36407901</v>
      </c>
      <c r="C1114">
        <v>36407889</v>
      </c>
      <c r="D1114">
        <v>29172362</v>
      </c>
      <c r="E1114">
        <v>1</v>
      </c>
      <c r="F1114">
        <v>1</v>
      </c>
      <c r="G1114">
        <v>1</v>
      </c>
      <c r="H1114">
        <v>2</v>
      </c>
      <c r="I1114" t="s">
        <v>690</v>
      </c>
      <c r="J1114" t="s">
        <v>691</v>
      </c>
      <c r="K1114" t="s">
        <v>692</v>
      </c>
      <c r="L1114">
        <v>1368</v>
      </c>
      <c r="N1114">
        <v>1011</v>
      </c>
      <c r="O1114" t="s">
        <v>520</v>
      </c>
      <c r="P1114" t="s">
        <v>520</v>
      </c>
      <c r="Q1114">
        <v>1</v>
      </c>
      <c r="X1114">
        <v>0.03</v>
      </c>
      <c r="Y1114">
        <v>0</v>
      </c>
      <c r="Z1114">
        <v>134.65</v>
      </c>
      <c r="AA1114">
        <v>13.5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0.03</v>
      </c>
      <c r="AH1114">
        <v>2</v>
      </c>
      <c r="AI1114">
        <v>36407893</v>
      </c>
      <c r="AJ1114">
        <v>1148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>
        <f>ROW(Source!A1109)</f>
        <v>1109</v>
      </c>
      <c r="B1115">
        <v>36407902</v>
      </c>
      <c r="C1115">
        <v>36407889</v>
      </c>
      <c r="D1115">
        <v>29174913</v>
      </c>
      <c r="E1115">
        <v>1</v>
      </c>
      <c r="F1115">
        <v>1</v>
      </c>
      <c r="G1115">
        <v>1</v>
      </c>
      <c r="H1115">
        <v>2</v>
      </c>
      <c r="I1115" t="s">
        <v>531</v>
      </c>
      <c r="J1115" t="s">
        <v>532</v>
      </c>
      <c r="K1115" t="s">
        <v>533</v>
      </c>
      <c r="L1115">
        <v>1368</v>
      </c>
      <c r="N1115">
        <v>1011</v>
      </c>
      <c r="O1115" t="s">
        <v>520</v>
      </c>
      <c r="P1115" t="s">
        <v>520</v>
      </c>
      <c r="Q1115">
        <v>1</v>
      </c>
      <c r="X1115">
        <v>0.02</v>
      </c>
      <c r="Y1115">
        <v>0</v>
      </c>
      <c r="Z1115">
        <v>87.17</v>
      </c>
      <c r="AA1115">
        <v>11.6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0.02</v>
      </c>
      <c r="AH1115">
        <v>2</v>
      </c>
      <c r="AI1115">
        <v>36407894</v>
      </c>
      <c r="AJ1115">
        <v>1149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>
        <f>ROW(Source!A1109)</f>
        <v>1109</v>
      </c>
      <c r="B1116">
        <v>36407903</v>
      </c>
      <c r="C1116">
        <v>36407889</v>
      </c>
      <c r="D1116">
        <v>29149204</v>
      </c>
      <c r="E1116">
        <v>1</v>
      </c>
      <c r="F1116">
        <v>1</v>
      </c>
      <c r="G1116">
        <v>1</v>
      </c>
      <c r="H1116">
        <v>3</v>
      </c>
      <c r="I1116" t="s">
        <v>699</v>
      </c>
      <c r="J1116" t="s">
        <v>700</v>
      </c>
      <c r="K1116" t="s">
        <v>701</v>
      </c>
      <c r="L1116">
        <v>1348</v>
      </c>
      <c r="N1116">
        <v>1009</v>
      </c>
      <c r="O1116" t="s">
        <v>30</v>
      </c>
      <c r="P1116" t="s">
        <v>30</v>
      </c>
      <c r="Q1116">
        <v>1000</v>
      </c>
      <c r="X1116">
        <v>3.15E-3</v>
      </c>
      <c r="Y1116">
        <v>729.98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3.15E-3</v>
      </c>
      <c r="AH1116">
        <v>2</v>
      </c>
      <c r="AI1116">
        <v>36407895</v>
      </c>
      <c r="AJ1116">
        <v>1150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>
      <c r="A1117">
        <f>ROW(Source!A1109)</f>
        <v>1109</v>
      </c>
      <c r="B1117">
        <v>36407904</v>
      </c>
      <c r="C1117">
        <v>36407889</v>
      </c>
      <c r="D1117">
        <v>29170678</v>
      </c>
      <c r="E1117">
        <v>1</v>
      </c>
      <c r="F1117">
        <v>1</v>
      </c>
      <c r="G1117">
        <v>1</v>
      </c>
      <c r="H1117">
        <v>3</v>
      </c>
      <c r="I1117" t="s">
        <v>702</v>
      </c>
      <c r="J1117" t="s">
        <v>703</v>
      </c>
      <c r="K1117" t="s">
        <v>704</v>
      </c>
      <c r="L1117">
        <v>1354</v>
      </c>
      <c r="N1117">
        <v>1010</v>
      </c>
      <c r="O1117" t="s">
        <v>237</v>
      </c>
      <c r="P1117" t="s">
        <v>237</v>
      </c>
      <c r="Q1117">
        <v>1</v>
      </c>
      <c r="X1117">
        <v>102</v>
      </c>
      <c r="Y1117">
        <v>0.28000000000000003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102</v>
      </c>
      <c r="AH1117">
        <v>2</v>
      </c>
      <c r="AI1117">
        <v>36407896</v>
      </c>
      <c r="AJ1117">
        <v>1152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>
        <f>ROW(Source!A1109)</f>
        <v>1109</v>
      </c>
      <c r="B1118">
        <v>36407905</v>
      </c>
      <c r="C1118">
        <v>36407889</v>
      </c>
      <c r="D1118">
        <v>29171808</v>
      </c>
      <c r="E1118">
        <v>1</v>
      </c>
      <c r="F1118">
        <v>1</v>
      </c>
      <c r="G1118">
        <v>1</v>
      </c>
      <c r="H1118">
        <v>3</v>
      </c>
      <c r="I1118" t="s">
        <v>705</v>
      </c>
      <c r="J1118" t="s">
        <v>706</v>
      </c>
      <c r="K1118" t="s">
        <v>707</v>
      </c>
      <c r="L1118">
        <v>1374</v>
      </c>
      <c r="N1118">
        <v>1013</v>
      </c>
      <c r="O1118" t="s">
        <v>708</v>
      </c>
      <c r="P1118" t="s">
        <v>708</v>
      </c>
      <c r="Q1118">
        <v>1</v>
      </c>
      <c r="X1118">
        <v>5.21</v>
      </c>
      <c r="Y1118">
        <v>1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5.21</v>
      </c>
      <c r="AH1118">
        <v>2</v>
      </c>
      <c r="AI1118">
        <v>36407898</v>
      </c>
      <c r="AJ1118">
        <v>1154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>
        <f>ROW(Source!A1112)</f>
        <v>1112</v>
      </c>
      <c r="B1119">
        <v>36407914</v>
      </c>
      <c r="C1119">
        <v>36407908</v>
      </c>
      <c r="D1119">
        <v>18442760</v>
      </c>
      <c r="E1119">
        <v>1</v>
      </c>
      <c r="F1119">
        <v>1</v>
      </c>
      <c r="G1119">
        <v>1</v>
      </c>
      <c r="H1119">
        <v>1</v>
      </c>
      <c r="I1119" t="s">
        <v>769</v>
      </c>
      <c r="J1119" t="s">
        <v>3</v>
      </c>
      <c r="K1119" t="s">
        <v>770</v>
      </c>
      <c r="L1119">
        <v>1369</v>
      </c>
      <c r="N1119">
        <v>1013</v>
      </c>
      <c r="O1119" t="s">
        <v>514</v>
      </c>
      <c r="P1119" t="s">
        <v>514</v>
      </c>
      <c r="Q1119">
        <v>1</v>
      </c>
      <c r="X1119">
        <v>26.04</v>
      </c>
      <c r="Y1119">
        <v>0</v>
      </c>
      <c r="Z1119">
        <v>0</v>
      </c>
      <c r="AA1119">
        <v>0</v>
      </c>
      <c r="AB1119">
        <v>354.22</v>
      </c>
      <c r="AC1119">
        <v>0</v>
      </c>
      <c r="AD1119">
        <v>1</v>
      </c>
      <c r="AE1119">
        <v>1</v>
      </c>
      <c r="AF1119" t="s">
        <v>134</v>
      </c>
      <c r="AG1119">
        <v>29.945999999999998</v>
      </c>
      <c r="AH1119">
        <v>2</v>
      </c>
      <c r="AI1119">
        <v>36407909</v>
      </c>
      <c r="AJ1119">
        <v>1155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>
        <f>ROW(Source!A1112)</f>
        <v>1112</v>
      </c>
      <c r="B1120">
        <v>36407915</v>
      </c>
      <c r="C1120">
        <v>36407908</v>
      </c>
      <c r="D1120">
        <v>29173472</v>
      </c>
      <c r="E1120">
        <v>1</v>
      </c>
      <c r="F1120">
        <v>1</v>
      </c>
      <c r="G1120">
        <v>1</v>
      </c>
      <c r="H1120">
        <v>2</v>
      </c>
      <c r="I1120" t="s">
        <v>577</v>
      </c>
      <c r="J1120" t="s">
        <v>578</v>
      </c>
      <c r="K1120" t="s">
        <v>579</v>
      </c>
      <c r="L1120">
        <v>1368</v>
      </c>
      <c r="N1120">
        <v>1011</v>
      </c>
      <c r="O1120" t="s">
        <v>520</v>
      </c>
      <c r="P1120" t="s">
        <v>520</v>
      </c>
      <c r="Q1120">
        <v>1</v>
      </c>
      <c r="X1120">
        <v>7.3</v>
      </c>
      <c r="Y1120">
        <v>0</v>
      </c>
      <c r="Z1120">
        <v>3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133</v>
      </c>
      <c r="AG1120">
        <v>9.125</v>
      </c>
      <c r="AH1120">
        <v>2</v>
      </c>
      <c r="AI1120">
        <v>36407910</v>
      </c>
      <c r="AJ1120">
        <v>1156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>
        <f>ROW(Source!A1112)</f>
        <v>1112</v>
      </c>
      <c r="B1121">
        <v>36407916</v>
      </c>
      <c r="C1121">
        <v>36407908</v>
      </c>
      <c r="D1121">
        <v>29174580</v>
      </c>
      <c r="E1121">
        <v>1</v>
      </c>
      <c r="F1121">
        <v>1</v>
      </c>
      <c r="G1121">
        <v>1</v>
      </c>
      <c r="H1121">
        <v>2</v>
      </c>
      <c r="I1121" t="s">
        <v>632</v>
      </c>
      <c r="J1121" t="s">
        <v>633</v>
      </c>
      <c r="K1121" t="s">
        <v>634</v>
      </c>
      <c r="L1121">
        <v>1368</v>
      </c>
      <c r="N1121">
        <v>1011</v>
      </c>
      <c r="O1121" t="s">
        <v>520</v>
      </c>
      <c r="P1121" t="s">
        <v>520</v>
      </c>
      <c r="Q1121">
        <v>1</v>
      </c>
      <c r="X1121">
        <v>7.3</v>
      </c>
      <c r="Y1121">
        <v>0</v>
      </c>
      <c r="Z1121">
        <v>2.08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 t="s">
        <v>133</v>
      </c>
      <c r="AG1121">
        <v>9.125</v>
      </c>
      <c r="AH1121">
        <v>2</v>
      </c>
      <c r="AI1121">
        <v>36407911</v>
      </c>
      <c r="AJ1121">
        <v>1157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>
        <f>ROW(Source!A1112)</f>
        <v>1112</v>
      </c>
      <c r="B1122">
        <v>36407917</v>
      </c>
      <c r="C1122">
        <v>36407908</v>
      </c>
      <c r="D1122">
        <v>29174613</v>
      </c>
      <c r="E1122">
        <v>1</v>
      </c>
      <c r="F1122">
        <v>1</v>
      </c>
      <c r="G1122">
        <v>1</v>
      </c>
      <c r="H1122">
        <v>2</v>
      </c>
      <c r="I1122" t="s">
        <v>771</v>
      </c>
      <c r="J1122" t="s">
        <v>772</v>
      </c>
      <c r="K1122" t="s">
        <v>773</v>
      </c>
      <c r="L1122">
        <v>1368</v>
      </c>
      <c r="N1122">
        <v>1011</v>
      </c>
      <c r="O1122" t="s">
        <v>520</v>
      </c>
      <c r="P1122" t="s">
        <v>520</v>
      </c>
      <c r="Q1122">
        <v>1</v>
      </c>
      <c r="X1122">
        <v>1.46</v>
      </c>
      <c r="Y1122">
        <v>0</v>
      </c>
      <c r="Z1122">
        <v>0.14000000000000001</v>
      </c>
      <c r="AA1122">
        <v>0</v>
      </c>
      <c r="AB1122">
        <v>0</v>
      </c>
      <c r="AC1122">
        <v>0</v>
      </c>
      <c r="AD1122">
        <v>1</v>
      </c>
      <c r="AE1122">
        <v>0</v>
      </c>
      <c r="AF1122" t="s">
        <v>133</v>
      </c>
      <c r="AG1122">
        <v>1.825</v>
      </c>
      <c r="AH1122">
        <v>2</v>
      </c>
      <c r="AI1122">
        <v>36407912</v>
      </c>
      <c r="AJ1122">
        <v>1158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>
        <f>ROW(Source!A1112)</f>
        <v>1112</v>
      </c>
      <c r="B1123">
        <v>36407918</v>
      </c>
      <c r="C1123">
        <v>36407908</v>
      </c>
      <c r="D1123">
        <v>29174913</v>
      </c>
      <c r="E1123">
        <v>1</v>
      </c>
      <c r="F1123">
        <v>1</v>
      </c>
      <c r="G1123">
        <v>1</v>
      </c>
      <c r="H1123">
        <v>2</v>
      </c>
      <c r="I1123" t="s">
        <v>531</v>
      </c>
      <c r="J1123" t="s">
        <v>532</v>
      </c>
      <c r="K1123" t="s">
        <v>533</v>
      </c>
      <c r="L1123">
        <v>1368</v>
      </c>
      <c r="N1123">
        <v>1011</v>
      </c>
      <c r="O1123" t="s">
        <v>520</v>
      </c>
      <c r="P1123" t="s">
        <v>520</v>
      </c>
      <c r="Q1123">
        <v>1</v>
      </c>
      <c r="X1123">
        <v>0.14000000000000001</v>
      </c>
      <c r="Y1123">
        <v>0</v>
      </c>
      <c r="Z1123">
        <v>87.17</v>
      </c>
      <c r="AA1123">
        <v>11.6</v>
      </c>
      <c r="AB1123">
        <v>0</v>
      </c>
      <c r="AC1123">
        <v>0</v>
      </c>
      <c r="AD1123">
        <v>1</v>
      </c>
      <c r="AE1123">
        <v>0</v>
      </c>
      <c r="AF1123" t="s">
        <v>133</v>
      </c>
      <c r="AG1123">
        <v>0.17500000000000002</v>
      </c>
      <c r="AH1123">
        <v>2</v>
      </c>
      <c r="AI1123">
        <v>36407913</v>
      </c>
      <c r="AJ1123">
        <v>1159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>
        <f>ROW(Source!A1112)</f>
        <v>1112</v>
      </c>
      <c r="B1124">
        <v>36407919</v>
      </c>
      <c r="C1124">
        <v>36407908</v>
      </c>
      <c r="D1124">
        <v>29114699</v>
      </c>
      <c r="E1124">
        <v>1</v>
      </c>
      <c r="F1124">
        <v>1</v>
      </c>
      <c r="G1124">
        <v>1</v>
      </c>
      <c r="H1124">
        <v>3</v>
      </c>
      <c r="I1124" t="s">
        <v>351</v>
      </c>
      <c r="J1124" t="s">
        <v>353</v>
      </c>
      <c r="K1124" t="s">
        <v>352</v>
      </c>
      <c r="L1124">
        <v>1354</v>
      </c>
      <c r="N1124">
        <v>1010</v>
      </c>
      <c r="O1124" t="s">
        <v>237</v>
      </c>
      <c r="P1124" t="s">
        <v>237</v>
      </c>
      <c r="Q1124">
        <v>1</v>
      </c>
      <c r="X1124">
        <v>0</v>
      </c>
      <c r="Y1124">
        <v>0.05</v>
      </c>
      <c r="Z1124">
        <v>0</v>
      </c>
      <c r="AA1124">
        <v>0</v>
      </c>
      <c r="AB1124">
        <v>0</v>
      </c>
      <c r="AC1124">
        <v>1</v>
      </c>
      <c r="AD1124">
        <v>0</v>
      </c>
      <c r="AE1124">
        <v>0</v>
      </c>
      <c r="AF1124" t="s">
        <v>3</v>
      </c>
      <c r="AG1124">
        <v>0</v>
      </c>
      <c r="AH1124">
        <v>3</v>
      </c>
      <c r="AI1124">
        <v>-1</v>
      </c>
      <c r="AJ1124" t="s">
        <v>3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>
        <f>ROW(Source!A1112)</f>
        <v>1112</v>
      </c>
      <c r="B1125">
        <v>36407920</v>
      </c>
      <c r="C1125">
        <v>36407908</v>
      </c>
      <c r="D1125">
        <v>29114469</v>
      </c>
      <c r="E1125">
        <v>1</v>
      </c>
      <c r="F1125">
        <v>1</v>
      </c>
      <c r="G1125">
        <v>1</v>
      </c>
      <c r="H1125">
        <v>3</v>
      </c>
      <c r="I1125" t="s">
        <v>892</v>
      </c>
      <c r="J1125" t="s">
        <v>893</v>
      </c>
      <c r="K1125" t="s">
        <v>894</v>
      </c>
      <c r="L1125">
        <v>1358</v>
      </c>
      <c r="N1125">
        <v>1010</v>
      </c>
      <c r="O1125" t="s">
        <v>605</v>
      </c>
      <c r="P1125" t="s">
        <v>605</v>
      </c>
      <c r="Q1125">
        <v>10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</v>
      </c>
      <c r="AD1125">
        <v>0</v>
      </c>
      <c r="AE1125">
        <v>0</v>
      </c>
      <c r="AF1125" t="s">
        <v>3</v>
      </c>
      <c r="AG1125">
        <v>0</v>
      </c>
      <c r="AH1125">
        <v>3</v>
      </c>
      <c r="AI1125">
        <v>-1</v>
      </c>
      <c r="AJ1125" t="s">
        <v>3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>
        <f>ROW(Source!A1112)</f>
        <v>1112</v>
      </c>
      <c r="B1126">
        <v>36407921</v>
      </c>
      <c r="C1126">
        <v>36407908</v>
      </c>
      <c r="D1126">
        <v>29129603</v>
      </c>
      <c r="E1126">
        <v>1</v>
      </c>
      <c r="F1126">
        <v>1</v>
      </c>
      <c r="G1126">
        <v>1</v>
      </c>
      <c r="H1126">
        <v>3</v>
      </c>
      <c r="I1126" t="s">
        <v>895</v>
      </c>
      <c r="J1126" t="s">
        <v>896</v>
      </c>
      <c r="K1126" t="s">
        <v>897</v>
      </c>
      <c r="L1126">
        <v>1301</v>
      </c>
      <c r="N1126">
        <v>1003</v>
      </c>
      <c r="O1126" t="s">
        <v>142</v>
      </c>
      <c r="P1126" t="s">
        <v>142</v>
      </c>
      <c r="Q1126">
        <v>1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</v>
      </c>
      <c r="AD1126">
        <v>0</v>
      </c>
      <c r="AE1126">
        <v>0</v>
      </c>
      <c r="AF1126" t="s">
        <v>3</v>
      </c>
      <c r="AG1126">
        <v>0</v>
      </c>
      <c r="AH1126">
        <v>3</v>
      </c>
      <c r="AI1126">
        <v>-1</v>
      </c>
      <c r="AJ1126" t="s">
        <v>3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>
      <c r="A1127">
        <f>ROW(Source!A1112)</f>
        <v>1112</v>
      </c>
      <c r="B1127">
        <v>36407922</v>
      </c>
      <c r="C1127">
        <v>36407908</v>
      </c>
      <c r="D1127">
        <v>29129518</v>
      </c>
      <c r="E1127">
        <v>1</v>
      </c>
      <c r="F1127">
        <v>1</v>
      </c>
      <c r="G1127">
        <v>1</v>
      </c>
      <c r="H1127">
        <v>3</v>
      </c>
      <c r="I1127" t="s">
        <v>898</v>
      </c>
      <c r="J1127" t="s">
        <v>899</v>
      </c>
      <c r="K1127" t="s">
        <v>900</v>
      </c>
      <c r="L1127">
        <v>1301</v>
      </c>
      <c r="N1127">
        <v>1003</v>
      </c>
      <c r="O1127" t="s">
        <v>142</v>
      </c>
      <c r="P1127" t="s">
        <v>142</v>
      </c>
      <c r="Q1127">
        <v>1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</v>
      </c>
      <c r="AD1127">
        <v>0</v>
      </c>
      <c r="AE1127">
        <v>0</v>
      </c>
      <c r="AF1127" t="s">
        <v>3</v>
      </c>
      <c r="AG1127">
        <v>0</v>
      </c>
      <c r="AH1127">
        <v>3</v>
      </c>
      <c r="AI1127">
        <v>-1</v>
      </c>
      <c r="AJ1127" t="s">
        <v>3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>
      <c r="A1128">
        <f>ROW(Source!A1112)</f>
        <v>1112</v>
      </c>
      <c r="B1128">
        <v>36407923</v>
      </c>
      <c r="C1128">
        <v>36407908</v>
      </c>
      <c r="D1128">
        <v>29129521</v>
      </c>
      <c r="E1128">
        <v>1</v>
      </c>
      <c r="F1128">
        <v>1</v>
      </c>
      <c r="G1128">
        <v>1</v>
      </c>
      <c r="H1128">
        <v>3</v>
      </c>
      <c r="I1128" t="s">
        <v>901</v>
      </c>
      <c r="J1128" t="s">
        <v>902</v>
      </c>
      <c r="K1128" t="s">
        <v>903</v>
      </c>
      <c r="L1128">
        <v>1327</v>
      </c>
      <c r="N1128">
        <v>1005</v>
      </c>
      <c r="O1128" t="s">
        <v>155</v>
      </c>
      <c r="P1128" t="s">
        <v>155</v>
      </c>
      <c r="Q1128">
        <v>1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</v>
      </c>
      <c r="AD1128">
        <v>0</v>
      </c>
      <c r="AE1128">
        <v>0</v>
      </c>
      <c r="AF1128" t="s">
        <v>3</v>
      </c>
      <c r="AG1128">
        <v>0</v>
      </c>
      <c r="AH1128">
        <v>3</v>
      </c>
      <c r="AI1128">
        <v>-1</v>
      </c>
      <c r="AJ1128" t="s">
        <v>3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>
        <f>ROW(Source!A1117)</f>
        <v>1117</v>
      </c>
      <c r="B1129">
        <v>36407932</v>
      </c>
      <c r="C1129">
        <v>36407928</v>
      </c>
      <c r="D1129">
        <v>18442760</v>
      </c>
      <c r="E1129">
        <v>1</v>
      </c>
      <c r="F1129">
        <v>1</v>
      </c>
      <c r="G1129">
        <v>1</v>
      </c>
      <c r="H1129">
        <v>1</v>
      </c>
      <c r="I1129" t="s">
        <v>769</v>
      </c>
      <c r="J1129" t="s">
        <v>3</v>
      </c>
      <c r="K1129" t="s">
        <v>770</v>
      </c>
      <c r="L1129">
        <v>1369</v>
      </c>
      <c r="N1129">
        <v>1013</v>
      </c>
      <c r="O1129" t="s">
        <v>514</v>
      </c>
      <c r="P1129" t="s">
        <v>514</v>
      </c>
      <c r="Q1129">
        <v>1</v>
      </c>
      <c r="X1129">
        <v>36.53</v>
      </c>
      <c r="Y1129">
        <v>0</v>
      </c>
      <c r="Z1129">
        <v>0</v>
      </c>
      <c r="AA1129">
        <v>0</v>
      </c>
      <c r="AB1129">
        <v>354.22</v>
      </c>
      <c r="AC1129">
        <v>0</v>
      </c>
      <c r="AD1129">
        <v>1</v>
      </c>
      <c r="AE1129">
        <v>1</v>
      </c>
      <c r="AF1129" t="s">
        <v>134</v>
      </c>
      <c r="AG1129">
        <v>42.009499999999996</v>
      </c>
      <c r="AH1129">
        <v>2</v>
      </c>
      <c r="AI1129">
        <v>36407929</v>
      </c>
      <c r="AJ1129">
        <v>1160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>
      <c r="A1130">
        <f>ROW(Source!A1117)</f>
        <v>1117</v>
      </c>
      <c r="B1130">
        <v>36407933</v>
      </c>
      <c r="C1130">
        <v>36407928</v>
      </c>
      <c r="D1130">
        <v>29109376</v>
      </c>
      <c r="E1130">
        <v>1</v>
      </c>
      <c r="F1130">
        <v>1</v>
      </c>
      <c r="G1130">
        <v>1</v>
      </c>
      <c r="H1130">
        <v>3</v>
      </c>
      <c r="I1130" t="s">
        <v>326</v>
      </c>
      <c r="J1130" t="s">
        <v>328</v>
      </c>
      <c r="K1130" t="s">
        <v>327</v>
      </c>
      <c r="L1130">
        <v>1346</v>
      </c>
      <c r="N1130">
        <v>1009</v>
      </c>
      <c r="O1130" t="s">
        <v>160</v>
      </c>
      <c r="P1130" t="s">
        <v>160</v>
      </c>
      <c r="Q1130">
        <v>1</v>
      </c>
      <c r="X1130">
        <v>0</v>
      </c>
      <c r="Y1130">
        <v>4894.54</v>
      </c>
      <c r="Z1130">
        <v>0</v>
      </c>
      <c r="AA1130">
        <v>0</v>
      </c>
      <c r="AB1130">
        <v>0</v>
      </c>
      <c r="AC1130">
        <v>1</v>
      </c>
      <c r="AD1130">
        <v>0</v>
      </c>
      <c r="AE1130">
        <v>0</v>
      </c>
      <c r="AF1130" t="s">
        <v>3</v>
      </c>
      <c r="AG1130">
        <v>0</v>
      </c>
      <c r="AH1130">
        <v>2</v>
      </c>
      <c r="AI1130">
        <v>36407930</v>
      </c>
      <c r="AJ1130">
        <v>1161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>
        <f>ROW(Source!A1117)</f>
        <v>1117</v>
      </c>
      <c r="B1131">
        <v>36407934</v>
      </c>
      <c r="C1131">
        <v>36407928</v>
      </c>
      <c r="D1131">
        <v>29109730</v>
      </c>
      <c r="E1131">
        <v>1</v>
      </c>
      <c r="F1131">
        <v>1</v>
      </c>
      <c r="G1131">
        <v>1</v>
      </c>
      <c r="H1131">
        <v>3</v>
      </c>
      <c r="I1131" t="s">
        <v>330</v>
      </c>
      <c r="J1131" t="s">
        <v>332</v>
      </c>
      <c r="K1131" t="s">
        <v>331</v>
      </c>
      <c r="L1131">
        <v>1327</v>
      </c>
      <c r="N1131">
        <v>1005</v>
      </c>
      <c r="O1131" t="s">
        <v>155</v>
      </c>
      <c r="P1131" t="s">
        <v>155</v>
      </c>
      <c r="Q1131">
        <v>1</v>
      </c>
      <c r="X1131">
        <v>0</v>
      </c>
      <c r="Y1131">
        <v>37.299999999999997</v>
      </c>
      <c r="Z1131">
        <v>0</v>
      </c>
      <c r="AA1131">
        <v>0</v>
      </c>
      <c r="AB1131">
        <v>0</v>
      </c>
      <c r="AC1131">
        <v>1</v>
      </c>
      <c r="AD1131">
        <v>0</v>
      </c>
      <c r="AE1131">
        <v>0</v>
      </c>
      <c r="AF1131" t="s">
        <v>3</v>
      </c>
      <c r="AG1131">
        <v>0</v>
      </c>
      <c r="AH1131">
        <v>2</v>
      </c>
      <c r="AI1131">
        <v>36407931</v>
      </c>
      <c r="AJ1131">
        <v>1162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>
        <f>ROW(Source!A1120)</f>
        <v>1120</v>
      </c>
      <c r="B1132">
        <v>36407945</v>
      </c>
      <c r="C1132">
        <v>36407937</v>
      </c>
      <c r="D1132">
        <v>29364679</v>
      </c>
      <c r="E1132">
        <v>1</v>
      </c>
      <c r="F1132">
        <v>1</v>
      </c>
      <c r="G1132">
        <v>1</v>
      </c>
      <c r="H1132">
        <v>1</v>
      </c>
      <c r="I1132" t="s">
        <v>688</v>
      </c>
      <c r="J1132" t="s">
        <v>3</v>
      </c>
      <c r="K1132" t="s">
        <v>689</v>
      </c>
      <c r="L1132">
        <v>1369</v>
      </c>
      <c r="N1132">
        <v>1013</v>
      </c>
      <c r="O1132" t="s">
        <v>514</v>
      </c>
      <c r="P1132" t="s">
        <v>514</v>
      </c>
      <c r="Q1132">
        <v>1</v>
      </c>
      <c r="X1132">
        <v>94.4</v>
      </c>
      <c r="Y1132">
        <v>0</v>
      </c>
      <c r="Z1132">
        <v>0</v>
      </c>
      <c r="AA1132">
        <v>0</v>
      </c>
      <c r="AB1132">
        <v>316.85000000000002</v>
      </c>
      <c r="AC1132">
        <v>0</v>
      </c>
      <c r="AD1132">
        <v>1</v>
      </c>
      <c r="AE1132">
        <v>1</v>
      </c>
      <c r="AF1132" t="s">
        <v>3</v>
      </c>
      <c r="AG1132">
        <v>94.4</v>
      </c>
      <c r="AH1132">
        <v>2</v>
      </c>
      <c r="AI1132">
        <v>36407938</v>
      </c>
      <c r="AJ1132">
        <v>1163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>
        <f>ROW(Source!A1120)</f>
        <v>1120</v>
      </c>
      <c r="B1133">
        <v>36407946</v>
      </c>
      <c r="C1133">
        <v>36407937</v>
      </c>
      <c r="D1133">
        <v>121548</v>
      </c>
      <c r="E1133">
        <v>1</v>
      </c>
      <c r="F1133">
        <v>1</v>
      </c>
      <c r="G1133">
        <v>1</v>
      </c>
      <c r="H1133">
        <v>1</v>
      </c>
      <c r="I1133" t="s">
        <v>35</v>
      </c>
      <c r="J1133" t="s">
        <v>3</v>
      </c>
      <c r="K1133" t="s">
        <v>515</v>
      </c>
      <c r="L1133">
        <v>608254</v>
      </c>
      <c r="N1133">
        <v>1013</v>
      </c>
      <c r="O1133" t="s">
        <v>516</v>
      </c>
      <c r="P1133" t="s">
        <v>516</v>
      </c>
      <c r="Q1133">
        <v>1</v>
      </c>
      <c r="X1133">
        <v>0.2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1</v>
      </c>
      <c r="AE1133">
        <v>2</v>
      </c>
      <c r="AF1133" t="s">
        <v>3</v>
      </c>
      <c r="AG1133">
        <v>0.2</v>
      </c>
      <c r="AH1133">
        <v>2</v>
      </c>
      <c r="AI1133">
        <v>36407939</v>
      </c>
      <c r="AJ1133">
        <v>1164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>
        <f>ROW(Source!A1120)</f>
        <v>1120</v>
      </c>
      <c r="B1134">
        <v>36407947</v>
      </c>
      <c r="C1134">
        <v>36407937</v>
      </c>
      <c r="D1134">
        <v>29172362</v>
      </c>
      <c r="E1134">
        <v>1</v>
      </c>
      <c r="F1134">
        <v>1</v>
      </c>
      <c r="G1134">
        <v>1</v>
      </c>
      <c r="H1134">
        <v>2</v>
      </c>
      <c r="I1134" t="s">
        <v>690</v>
      </c>
      <c r="J1134" t="s">
        <v>691</v>
      </c>
      <c r="K1134" t="s">
        <v>692</v>
      </c>
      <c r="L1134">
        <v>1368</v>
      </c>
      <c r="N1134">
        <v>1011</v>
      </c>
      <c r="O1134" t="s">
        <v>520</v>
      </c>
      <c r="P1134" t="s">
        <v>520</v>
      </c>
      <c r="Q1134">
        <v>1</v>
      </c>
      <c r="X1134">
        <v>0.2</v>
      </c>
      <c r="Y1134">
        <v>0</v>
      </c>
      <c r="Z1134">
        <v>134.65</v>
      </c>
      <c r="AA1134">
        <v>13.5</v>
      </c>
      <c r="AB1134">
        <v>0</v>
      </c>
      <c r="AC1134">
        <v>0</v>
      </c>
      <c r="AD1134">
        <v>1</v>
      </c>
      <c r="AE1134">
        <v>0</v>
      </c>
      <c r="AF1134" t="s">
        <v>3</v>
      </c>
      <c r="AG1134">
        <v>0.2</v>
      </c>
      <c r="AH1134">
        <v>2</v>
      </c>
      <c r="AI1134">
        <v>36407940</v>
      </c>
      <c r="AJ1134">
        <v>1165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>
        <f>ROW(Source!A1120)</f>
        <v>1120</v>
      </c>
      <c r="B1135">
        <v>36407948</v>
      </c>
      <c r="C1135">
        <v>36407937</v>
      </c>
      <c r="D1135">
        <v>29174913</v>
      </c>
      <c r="E1135">
        <v>1</v>
      </c>
      <c r="F1135">
        <v>1</v>
      </c>
      <c r="G1135">
        <v>1</v>
      </c>
      <c r="H1135">
        <v>2</v>
      </c>
      <c r="I1135" t="s">
        <v>531</v>
      </c>
      <c r="J1135" t="s">
        <v>532</v>
      </c>
      <c r="K1135" t="s">
        <v>533</v>
      </c>
      <c r="L1135">
        <v>1368</v>
      </c>
      <c r="N1135">
        <v>1011</v>
      </c>
      <c r="O1135" t="s">
        <v>520</v>
      </c>
      <c r="P1135" t="s">
        <v>520</v>
      </c>
      <c r="Q1135">
        <v>1</v>
      </c>
      <c r="X1135">
        <v>0.2</v>
      </c>
      <c r="Y1135">
        <v>0</v>
      </c>
      <c r="Z1135">
        <v>87.17</v>
      </c>
      <c r="AA1135">
        <v>11.6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0.2</v>
      </c>
      <c r="AH1135">
        <v>2</v>
      </c>
      <c r="AI1135">
        <v>36407941</v>
      </c>
      <c r="AJ1135">
        <v>1166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>
        <f>ROW(Source!A1120)</f>
        <v>1120</v>
      </c>
      <c r="B1136">
        <v>36407949</v>
      </c>
      <c r="C1136">
        <v>36407937</v>
      </c>
      <c r="D1136">
        <v>29164111</v>
      </c>
      <c r="E1136">
        <v>1</v>
      </c>
      <c r="F1136">
        <v>1</v>
      </c>
      <c r="G1136">
        <v>1</v>
      </c>
      <c r="H1136">
        <v>3</v>
      </c>
      <c r="I1136" t="s">
        <v>736</v>
      </c>
      <c r="J1136" t="s">
        <v>737</v>
      </c>
      <c r="K1136" t="s">
        <v>738</v>
      </c>
      <c r="L1136">
        <v>1355</v>
      </c>
      <c r="N1136">
        <v>1010</v>
      </c>
      <c r="O1136" t="s">
        <v>58</v>
      </c>
      <c r="P1136" t="s">
        <v>58</v>
      </c>
      <c r="Q1136">
        <v>100</v>
      </c>
      <c r="X1136">
        <v>1.02</v>
      </c>
      <c r="Y1136">
        <v>100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3</v>
      </c>
      <c r="AG1136">
        <v>1.02</v>
      </c>
      <c r="AH1136">
        <v>2</v>
      </c>
      <c r="AI1136">
        <v>36407942</v>
      </c>
      <c r="AJ1136">
        <v>1167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>
        <f>ROW(Source!A1120)</f>
        <v>1120</v>
      </c>
      <c r="B1137">
        <v>36407950</v>
      </c>
      <c r="C1137">
        <v>36407937</v>
      </c>
      <c r="D1137">
        <v>29171808</v>
      </c>
      <c r="E1137">
        <v>1</v>
      </c>
      <c r="F1137">
        <v>1</v>
      </c>
      <c r="G1137">
        <v>1</v>
      </c>
      <c r="H1137">
        <v>3</v>
      </c>
      <c r="I1137" t="s">
        <v>705</v>
      </c>
      <c r="J1137" t="s">
        <v>706</v>
      </c>
      <c r="K1137" t="s">
        <v>707</v>
      </c>
      <c r="L1137">
        <v>1374</v>
      </c>
      <c r="N1137">
        <v>1013</v>
      </c>
      <c r="O1137" t="s">
        <v>708</v>
      </c>
      <c r="P1137" t="s">
        <v>708</v>
      </c>
      <c r="Q1137">
        <v>1</v>
      </c>
      <c r="X1137">
        <v>18.73</v>
      </c>
      <c r="Y1137">
        <v>1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3</v>
      </c>
      <c r="AG1137">
        <v>18.73</v>
      </c>
      <c r="AH1137">
        <v>2</v>
      </c>
      <c r="AI1137">
        <v>36407943</v>
      </c>
      <c r="AJ1137">
        <v>1169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>
        <f>ROW(Source!A1195)</f>
        <v>1195</v>
      </c>
      <c r="B1138">
        <v>36407955</v>
      </c>
      <c r="C1138">
        <v>36407952</v>
      </c>
      <c r="D1138">
        <v>18406804</v>
      </c>
      <c r="E1138">
        <v>1</v>
      </c>
      <c r="F1138">
        <v>1</v>
      </c>
      <c r="G1138">
        <v>1</v>
      </c>
      <c r="H1138">
        <v>1</v>
      </c>
      <c r="I1138" t="s">
        <v>512</v>
      </c>
      <c r="J1138" t="s">
        <v>3</v>
      </c>
      <c r="K1138" t="s">
        <v>513</v>
      </c>
      <c r="L1138">
        <v>1369</v>
      </c>
      <c r="N1138">
        <v>1013</v>
      </c>
      <c r="O1138" t="s">
        <v>514</v>
      </c>
      <c r="P1138" t="s">
        <v>514</v>
      </c>
      <c r="Q1138">
        <v>1</v>
      </c>
      <c r="X1138">
        <v>7.67</v>
      </c>
      <c r="Y1138">
        <v>0</v>
      </c>
      <c r="Z1138">
        <v>0</v>
      </c>
      <c r="AA1138">
        <v>0</v>
      </c>
      <c r="AB1138">
        <v>249.14</v>
      </c>
      <c r="AC1138">
        <v>0</v>
      </c>
      <c r="AD1138">
        <v>1</v>
      </c>
      <c r="AE1138">
        <v>1</v>
      </c>
      <c r="AF1138" t="s">
        <v>3</v>
      </c>
      <c r="AG1138">
        <v>7.67</v>
      </c>
      <c r="AH1138">
        <v>2</v>
      </c>
      <c r="AI1138">
        <v>36407953</v>
      </c>
      <c r="AJ1138">
        <v>1170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>
        <f>ROW(Source!A1195)</f>
        <v>1195</v>
      </c>
      <c r="B1139">
        <v>36407956</v>
      </c>
      <c r="C1139">
        <v>36407952</v>
      </c>
      <c r="D1139">
        <v>29164349</v>
      </c>
      <c r="E1139">
        <v>1</v>
      </c>
      <c r="F1139">
        <v>1</v>
      </c>
      <c r="G1139">
        <v>1</v>
      </c>
      <c r="H1139">
        <v>3</v>
      </c>
      <c r="I1139" t="s">
        <v>28</v>
      </c>
      <c r="J1139" t="s">
        <v>31</v>
      </c>
      <c r="K1139" t="s">
        <v>29</v>
      </c>
      <c r="L1139">
        <v>1348</v>
      </c>
      <c r="N1139">
        <v>1009</v>
      </c>
      <c r="O1139" t="s">
        <v>30</v>
      </c>
      <c r="P1139" t="s">
        <v>30</v>
      </c>
      <c r="Q1139">
        <v>1000</v>
      </c>
      <c r="X1139">
        <v>0.7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 t="s">
        <v>3</v>
      </c>
      <c r="AG1139">
        <v>0.7</v>
      </c>
      <c r="AH1139">
        <v>2</v>
      </c>
      <c r="AI1139">
        <v>36407954</v>
      </c>
      <c r="AJ1139">
        <v>1171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>
        <f>ROW(Source!A1197)</f>
        <v>1197</v>
      </c>
      <c r="B1140">
        <v>36407963</v>
      </c>
      <c r="C1140">
        <v>36407958</v>
      </c>
      <c r="D1140">
        <v>18406804</v>
      </c>
      <c r="E1140">
        <v>1</v>
      </c>
      <c r="F1140">
        <v>1</v>
      </c>
      <c r="G1140">
        <v>1</v>
      </c>
      <c r="H1140">
        <v>1</v>
      </c>
      <c r="I1140" t="s">
        <v>512</v>
      </c>
      <c r="J1140" t="s">
        <v>3</v>
      </c>
      <c r="K1140" t="s">
        <v>513</v>
      </c>
      <c r="L1140">
        <v>1369</v>
      </c>
      <c r="N1140">
        <v>1013</v>
      </c>
      <c r="O1140" t="s">
        <v>514</v>
      </c>
      <c r="P1140" t="s">
        <v>514</v>
      </c>
      <c r="Q1140">
        <v>1</v>
      </c>
      <c r="X1140">
        <v>11.39</v>
      </c>
      <c r="Y1140">
        <v>0</v>
      </c>
      <c r="Z1140">
        <v>0</v>
      </c>
      <c r="AA1140">
        <v>0</v>
      </c>
      <c r="AB1140">
        <v>7.8</v>
      </c>
      <c r="AC1140">
        <v>0</v>
      </c>
      <c r="AD1140">
        <v>1</v>
      </c>
      <c r="AE1140">
        <v>1</v>
      </c>
      <c r="AF1140" t="s">
        <v>3</v>
      </c>
      <c r="AG1140">
        <v>11.39</v>
      </c>
      <c r="AH1140">
        <v>2</v>
      </c>
      <c r="AI1140">
        <v>36407959</v>
      </c>
      <c r="AJ1140">
        <v>1172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>
      <c r="A1141">
        <f>ROW(Source!A1197)</f>
        <v>1197</v>
      </c>
      <c r="B1141">
        <v>36407964</v>
      </c>
      <c r="C1141">
        <v>36407958</v>
      </c>
      <c r="D1141">
        <v>121548</v>
      </c>
      <c r="E1141">
        <v>1</v>
      </c>
      <c r="F1141">
        <v>1</v>
      </c>
      <c r="G1141">
        <v>1</v>
      </c>
      <c r="H1141">
        <v>1</v>
      </c>
      <c r="I1141" t="s">
        <v>35</v>
      </c>
      <c r="J1141" t="s">
        <v>3</v>
      </c>
      <c r="K1141" t="s">
        <v>515</v>
      </c>
      <c r="L1141">
        <v>608254</v>
      </c>
      <c r="N1141">
        <v>1013</v>
      </c>
      <c r="O1141" t="s">
        <v>516</v>
      </c>
      <c r="P1141" t="s">
        <v>516</v>
      </c>
      <c r="Q1141">
        <v>1</v>
      </c>
      <c r="X1141">
        <v>0.13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2</v>
      </c>
      <c r="AF1141" t="s">
        <v>3</v>
      </c>
      <c r="AG1141">
        <v>0.13</v>
      </c>
      <c r="AH1141">
        <v>2</v>
      </c>
      <c r="AI1141">
        <v>36407960</v>
      </c>
      <c r="AJ1141">
        <v>1173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>
      <c r="A1142">
        <f>ROW(Source!A1197)</f>
        <v>1197</v>
      </c>
      <c r="B1142">
        <v>36407965</v>
      </c>
      <c r="C1142">
        <v>36407958</v>
      </c>
      <c r="D1142">
        <v>29172556</v>
      </c>
      <c r="E1142">
        <v>1</v>
      </c>
      <c r="F1142">
        <v>1</v>
      </c>
      <c r="G1142">
        <v>1</v>
      </c>
      <c r="H1142">
        <v>2</v>
      </c>
      <c r="I1142" t="s">
        <v>517</v>
      </c>
      <c r="J1142" t="s">
        <v>518</v>
      </c>
      <c r="K1142" t="s">
        <v>519</v>
      </c>
      <c r="L1142">
        <v>1368</v>
      </c>
      <c r="N1142">
        <v>1011</v>
      </c>
      <c r="O1142" t="s">
        <v>520</v>
      </c>
      <c r="P1142" t="s">
        <v>520</v>
      </c>
      <c r="Q1142">
        <v>1</v>
      </c>
      <c r="X1142">
        <v>0.13</v>
      </c>
      <c r="Y1142">
        <v>0</v>
      </c>
      <c r="Z1142">
        <v>31.26</v>
      </c>
      <c r="AA1142">
        <v>13.5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0.13</v>
      </c>
      <c r="AH1142">
        <v>2</v>
      </c>
      <c r="AI1142">
        <v>36407961</v>
      </c>
      <c r="AJ1142">
        <v>1174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>
      <c r="A1143">
        <f>ROW(Source!A1197)</f>
        <v>1197</v>
      </c>
      <c r="B1143">
        <v>36407966</v>
      </c>
      <c r="C1143">
        <v>36407958</v>
      </c>
      <c r="D1143">
        <v>29164349</v>
      </c>
      <c r="E1143">
        <v>1</v>
      </c>
      <c r="F1143">
        <v>1</v>
      </c>
      <c r="G1143">
        <v>1</v>
      </c>
      <c r="H1143">
        <v>3</v>
      </c>
      <c r="I1143" t="s">
        <v>28</v>
      </c>
      <c r="J1143" t="s">
        <v>31</v>
      </c>
      <c r="K1143" t="s">
        <v>29</v>
      </c>
      <c r="L1143">
        <v>1348</v>
      </c>
      <c r="N1143">
        <v>1009</v>
      </c>
      <c r="O1143" t="s">
        <v>30</v>
      </c>
      <c r="P1143" t="s">
        <v>30</v>
      </c>
      <c r="Q1143">
        <v>1000</v>
      </c>
      <c r="X1143">
        <v>0.47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 t="s">
        <v>3</v>
      </c>
      <c r="AG1143">
        <v>0.47</v>
      </c>
      <c r="AH1143">
        <v>2</v>
      </c>
      <c r="AI1143">
        <v>36407962</v>
      </c>
      <c r="AJ1143">
        <v>1175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>
        <f>ROW(Source!A1199)</f>
        <v>1199</v>
      </c>
      <c r="B1144">
        <v>36407971</v>
      </c>
      <c r="C1144">
        <v>36407968</v>
      </c>
      <c r="D1144">
        <v>18406804</v>
      </c>
      <c r="E1144">
        <v>1</v>
      </c>
      <c r="F1144">
        <v>1</v>
      </c>
      <c r="G1144">
        <v>1</v>
      </c>
      <c r="H1144">
        <v>1</v>
      </c>
      <c r="I1144" t="s">
        <v>512</v>
      </c>
      <c r="J1144" t="s">
        <v>3</v>
      </c>
      <c r="K1144" t="s">
        <v>513</v>
      </c>
      <c r="L1144">
        <v>1369</v>
      </c>
      <c r="N1144">
        <v>1013</v>
      </c>
      <c r="O1144" t="s">
        <v>514</v>
      </c>
      <c r="P1144" t="s">
        <v>514</v>
      </c>
      <c r="Q1144">
        <v>1</v>
      </c>
      <c r="X1144">
        <v>3.77</v>
      </c>
      <c r="Y1144">
        <v>0</v>
      </c>
      <c r="Z1144">
        <v>0</v>
      </c>
      <c r="AA1144">
        <v>0</v>
      </c>
      <c r="AB1144">
        <v>7.8</v>
      </c>
      <c r="AC1144">
        <v>0</v>
      </c>
      <c r="AD1144">
        <v>1</v>
      </c>
      <c r="AE1144">
        <v>1</v>
      </c>
      <c r="AF1144" t="s">
        <v>3</v>
      </c>
      <c r="AG1144">
        <v>3.77</v>
      </c>
      <c r="AH1144">
        <v>2</v>
      </c>
      <c r="AI1144">
        <v>36407969</v>
      </c>
      <c r="AJ1144">
        <v>1176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>
        <f>ROW(Source!A1199)</f>
        <v>1199</v>
      </c>
      <c r="B1145">
        <v>36407972</v>
      </c>
      <c r="C1145">
        <v>36407968</v>
      </c>
      <c r="D1145">
        <v>29164349</v>
      </c>
      <c r="E1145">
        <v>1</v>
      </c>
      <c r="F1145">
        <v>1</v>
      </c>
      <c r="G1145">
        <v>1</v>
      </c>
      <c r="H1145">
        <v>3</v>
      </c>
      <c r="I1145" t="s">
        <v>28</v>
      </c>
      <c r="J1145" t="s">
        <v>31</v>
      </c>
      <c r="K1145" t="s">
        <v>29</v>
      </c>
      <c r="L1145">
        <v>1348</v>
      </c>
      <c r="N1145">
        <v>1009</v>
      </c>
      <c r="O1145" t="s">
        <v>30</v>
      </c>
      <c r="P1145" t="s">
        <v>30</v>
      </c>
      <c r="Q1145">
        <v>1000</v>
      </c>
      <c r="X1145">
        <v>0.11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 t="s">
        <v>3</v>
      </c>
      <c r="AG1145">
        <v>0.11</v>
      </c>
      <c r="AH1145">
        <v>2</v>
      </c>
      <c r="AI1145">
        <v>36407970</v>
      </c>
      <c r="AJ1145">
        <v>1177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>
        <f>ROW(Source!A1201)</f>
        <v>1201</v>
      </c>
      <c r="B1146">
        <v>36407976</v>
      </c>
      <c r="C1146">
        <v>36407974</v>
      </c>
      <c r="D1146">
        <v>18406804</v>
      </c>
      <c r="E1146">
        <v>1</v>
      </c>
      <c r="F1146">
        <v>1</v>
      </c>
      <c r="G1146">
        <v>1</v>
      </c>
      <c r="H1146">
        <v>1</v>
      </c>
      <c r="I1146" t="s">
        <v>512</v>
      </c>
      <c r="J1146" t="s">
        <v>3</v>
      </c>
      <c r="K1146" t="s">
        <v>513</v>
      </c>
      <c r="L1146">
        <v>1369</v>
      </c>
      <c r="N1146">
        <v>1013</v>
      </c>
      <c r="O1146" t="s">
        <v>514</v>
      </c>
      <c r="P1146" t="s">
        <v>514</v>
      </c>
      <c r="Q1146">
        <v>1</v>
      </c>
      <c r="X1146">
        <v>5.84</v>
      </c>
      <c r="Y1146">
        <v>0</v>
      </c>
      <c r="Z1146">
        <v>0</v>
      </c>
      <c r="AA1146">
        <v>0</v>
      </c>
      <c r="AB1146">
        <v>7.8</v>
      </c>
      <c r="AC1146">
        <v>0</v>
      </c>
      <c r="AD1146">
        <v>1</v>
      </c>
      <c r="AE1146">
        <v>1</v>
      </c>
      <c r="AF1146" t="s">
        <v>3</v>
      </c>
      <c r="AG1146">
        <v>5.84</v>
      </c>
      <c r="AH1146">
        <v>2</v>
      </c>
      <c r="AI1146">
        <v>36407975</v>
      </c>
      <c r="AJ1146">
        <v>1178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>
      <c r="A1147">
        <f>ROW(Source!A1202)</f>
        <v>1202</v>
      </c>
      <c r="B1147">
        <v>36407981</v>
      </c>
      <c r="C1147">
        <v>36407977</v>
      </c>
      <c r="D1147">
        <v>18406804</v>
      </c>
      <c r="E1147">
        <v>1</v>
      </c>
      <c r="F1147">
        <v>1</v>
      </c>
      <c r="G1147">
        <v>1</v>
      </c>
      <c r="H1147">
        <v>1</v>
      </c>
      <c r="I1147" t="s">
        <v>512</v>
      </c>
      <c r="J1147" t="s">
        <v>3</v>
      </c>
      <c r="K1147" t="s">
        <v>513</v>
      </c>
      <c r="L1147">
        <v>1369</v>
      </c>
      <c r="N1147">
        <v>1013</v>
      </c>
      <c r="O1147" t="s">
        <v>514</v>
      </c>
      <c r="P1147" t="s">
        <v>514</v>
      </c>
      <c r="Q1147">
        <v>1</v>
      </c>
      <c r="X1147">
        <v>9.64</v>
      </c>
      <c r="Y1147">
        <v>0</v>
      </c>
      <c r="Z1147">
        <v>0</v>
      </c>
      <c r="AA1147">
        <v>0</v>
      </c>
      <c r="AB1147">
        <v>249.14</v>
      </c>
      <c r="AC1147">
        <v>0</v>
      </c>
      <c r="AD1147">
        <v>1</v>
      </c>
      <c r="AE1147">
        <v>1</v>
      </c>
      <c r="AF1147" t="s">
        <v>3</v>
      </c>
      <c r="AG1147">
        <v>9.64</v>
      </c>
      <c r="AH1147">
        <v>2</v>
      </c>
      <c r="AI1147">
        <v>36407978</v>
      </c>
      <c r="AJ1147">
        <v>1179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>
      <c r="A1148">
        <f>ROW(Source!A1202)</f>
        <v>1202</v>
      </c>
      <c r="B1148">
        <v>36407982</v>
      </c>
      <c r="C1148">
        <v>36407977</v>
      </c>
      <c r="D1148">
        <v>121548</v>
      </c>
      <c r="E1148">
        <v>1</v>
      </c>
      <c r="F1148">
        <v>1</v>
      </c>
      <c r="G1148">
        <v>1</v>
      </c>
      <c r="H1148">
        <v>1</v>
      </c>
      <c r="I1148" t="s">
        <v>35</v>
      </c>
      <c r="J1148" t="s">
        <v>3</v>
      </c>
      <c r="K1148" t="s">
        <v>515</v>
      </c>
      <c r="L1148">
        <v>608254</v>
      </c>
      <c r="N1148">
        <v>1013</v>
      </c>
      <c r="O1148" t="s">
        <v>516</v>
      </c>
      <c r="P1148" t="s">
        <v>516</v>
      </c>
      <c r="Q1148">
        <v>1</v>
      </c>
      <c r="X1148">
        <v>0.01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2</v>
      </c>
      <c r="AF1148" t="s">
        <v>3</v>
      </c>
      <c r="AG1148">
        <v>0.01</v>
      </c>
      <c r="AH1148">
        <v>2</v>
      </c>
      <c r="AI1148">
        <v>36407979</v>
      </c>
      <c r="AJ1148">
        <v>1180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>
        <f>ROW(Source!A1202)</f>
        <v>1202</v>
      </c>
      <c r="B1149">
        <v>36407983</v>
      </c>
      <c r="C1149">
        <v>36407977</v>
      </c>
      <c r="D1149">
        <v>29172556</v>
      </c>
      <c r="E1149">
        <v>1</v>
      </c>
      <c r="F1149">
        <v>1</v>
      </c>
      <c r="G1149">
        <v>1</v>
      </c>
      <c r="H1149">
        <v>2</v>
      </c>
      <c r="I1149" t="s">
        <v>517</v>
      </c>
      <c r="J1149" t="s">
        <v>518</v>
      </c>
      <c r="K1149" t="s">
        <v>519</v>
      </c>
      <c r="L1149">
        <v>1368</v>
      </c>
      <c r="N1149">
        <v>1011</v>
      </c>
      <c r="O1149" t="s">
        <v>520</v>
      </c>
      <c r="P1149" t="s">
        <v>520</v>
      </c>
      <c r="Q1149">
        <v>1</v>
      </c>
      <c r="X1149">
        <v>0.01</v>
      </c>
      <c r="Y1149">
        <v>0</v>
      </c>
      <c r="Z1149">
        <v>31.26</v>
      </c>
      <c r="AA1149">
        <v>13.5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0.01</v>
      </c>
      <c r="AH1149">
        <v>2</v>
      </c>
      <c r="AI1149">
        <v>36407980</v>
      </c>
      <c r="AJ1149">
        <v>1181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>
      <c r="A1150">
        <f>ROW(Source!A1203)</f>
        <v>1203</v>
      </c>
      <c r="B1150">
        <v>36407988</v>
      </c>
      <c r="C1150">
        <v>36407984</v>
      </c>
      <c r="D1150">
        <v>18408066</v>
      </c>
      <c r="E1150">
        <v>1</v>
      </c>
      <c r="F1150">
        <v>1</v>
      </c>
      <c r="G1150">
        <v>1</v>
      </c>
      <c r="H1150">
        <v>1</v>
      </c>
      <c r="I1150" t="s">
        <v>521</v>
      </c>
      <c r="J1150" t="s">
        <v>3</v>
      </c>
      <c r="K1150" t="s">
        <v>522</v>
      </c>
      <c r="L1150">
        <v>1369</v>
      </c>
      <c r="N1150">
        <v>1013</v>
      </c>
      <c r="O1150" t="s">
        <v>514</v>
      </c>
      <c r="P1150" t="s">
        <v>514</v>
      </c>
      <c r="Q1150">
        <v>1</v>
      </c>
      <c r="X1150">
        <v>17.89</v>
      </c>
      <c r="Y1150">
        <v>0</v>
      </c>
      <c r="Z1150">
        <v>0</v>
      </c>
      <c r="AA1150">
        <v>0</v>
      </c>
      <c r="AB1150">
        <v>256.16000000000003</v>
      </c>
      <c r="AC1150">
        <v>0</v>
      </c>
      <c r="AD1150">
        <v>1</v>
      </c>
      <c r="AE1150">
        <v>1</v>
      </c>
      <c r="AF1150" t="s">
        <v>3</v>
      </c>
      <c r="AG1150">
        <v>17.89</v>
      </c>
      <c r="AH1150">
        <v>2</v>
      </c>
      <c r="AI1150">
        <v>36407985</v>
      </c>
      <c r="AJ1150">
        <v>1182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>
      <c r="A1151">
        <f>ROW(Source!A1203)</f>
        <v>1203</v>
      </c>
      <c r="B1151">
        <v>36407989</v>
      </c>
      <c r="C1151">
        <v>36407984</v>
      </c>
      <c r="D1151">
        <v>121548</v>
      </c>
      <c r="E1151">
        <v>1</v>
      </c>
      <c r="F1151">
        <v>1</v>
      </c>
      <c r="G1151">
        <v>1</v>
      </c>
      <c r="H1151">
        <v>1</v>
      </c>
      <c r="I1151" t="s">
        <v>35</v>
      </c>
      <c r="J1151" t="s">
        <v>3</v>
      </c>
      <c r="K1151" t="s">
        <v>515</v>
      </c>
      <c r="L1151">
        <v>608254</v>
      </c>
      <c r="N1151">
        <v>1013</v>
      </c>
      <c r="O1151" t="s">
        <v>516</v>
      </c>
      <c r="P1151" t="s">
        <v>516</v>
      </c>
      <c r="Q1151">
        <v>1</v>
      </c>
      <c r="X1151">
        <v>0.08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2</v>
      </c>
      <c r="AF1151" t="s">
        <v>3</v>
      </c>
      <c r="AG1151">
        <v>0.08</v>
      </c>
      <c r="AH1151">
        <v>2</v>
      </c>
      <c r="AI1151">
        <v>36407986</v>
      </c>
      <c r="AJ1151">
        <v>1183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>
        <f>ROW(Source!A1203)</f>
        <v>1203</v>
      </c>
      <c r="B1152">
        <v>36407990</v>
      </c>
      <c r="C1152">
        <v>36407984</v>
      </c>
      <c r="D1152">
        <v>29172556</v>
      </c>
      <c r="E1152">
        <v>1</v>
      </c>
      <c r="F1152">
        <v>1</v>
      </c>
      <c r="G1152">
        <v>1</v>
      </c>
      <c r="H1152">
        <v>2</v>
      </c>
      <c r="I1152" t="s">
        <v>517</v>
      </c>
      <c r="J1152" t="s">
        <v>518</v>
      </c>
      <c r="K1152" t="s">
        <v>519</v>
      </c>
      <c r="L1152">
        <v>1368</v>
      </c>
      <c r="N1152">
        <v>1011</v>
      </c>
      <c r="O1152" t="s">
        <v>520</v>
      </c>
      <c r="P1152" t="s">
        <v>520</v>
      </c>
      <c r="Q1152">
        <v>1</v>
      </c>
      <c r="X1152">
        <v>0.08</v>
      </c>
      <c r="Y1152">
        <v>0</v>
      </c>
      <c r="Z1152">
        <v>31.26</v>
      </c>
      <c r="AA1152">
        <v>13.5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0.08</v>
      </c>
      <c r="AH1152">
        <v>2</v>
      </c>
      <c r="AI1152">
        <v>36407987</v>
      </c>
      <c r="AJ1152">
        <v>1184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>
        <f>ROW(Source!A1204)</f>
        <v>1204</v>
      </c>
      <c r="B1153">
        <v>36407997</v>
      </c>
      <c r="C1153">
        <v>36407991</v>
      </c>
      <c r="D1153">
        <v>18408066</v>
      </c>
      <c r="E1153">
        <v>1</v>
      </c>
      <c r="F1153">
        <v>1</v>
      </c>
      <c r="G1153">
        <v>1</v>
      </c>
      <c r="H1153">
        <v>1</v>
      </c>
      <c r="I1153" t="s">
        <v>521</v>
      </c>
      <c r="J1153" t="s">
        <v>3</v>
      </c>
      <c r="K1153" t="s">
        <v>522</v>
      </c>
      <c r="L1153">
        <v>1369</v>
      </c>
      <c r="N1153">
        <v>1013</v>
      </c>
      <c r="O1153" t="s">
        <v>514</v>
      </c>
      <c r="P1153" t="s">
        <v>514</v>
      </c>
      <c r="Q1153">
        <v>1</v>
      </c>
      <c r="X1153">
        <v>179.3</v>
      </c>
      <c r="Y1153">
        <v>0</v>
      </c>
      <c r="Z1153">
        <v>0</v>
      </c>
      <c r="AA1153">
        <v>0</v>
      </c>
      <c r="AB1153">
        <v>256.16000000000003</v>
      </c>
      <c r="AC1153">
        <v>0</v>
      </c>
      <c r="AD1153">
        <v>1</v>
      </c>
      <c r="AE1153">
        <v>1</v>
      </c>
      <c r="AF1153" t="s">
        <v>3</v>
      </c>
      <c r="AG1153">
        <v>179.3</v>
      </c>
      <c r="AH1153">
        <v>2</v>
      </c>
      <c r="AI1153">
        <v>36407992</v>
      </c>
      <c r="AJ1153">
        <v>1185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>
        <f>ROW(Source!A1204)</f>
        <v>1204</v>
      </c>
      <c r="B1154">
        <v>36407998</v>
      </c>
      <c r="C1154">
        <v>36407991</v>
      </c>
      <c r="D1154">
        <v>121548</v>
      </c>
      <c r="E1154">
        <v>1</v>
      </c>
      <c r="F1154">
        <v>1</v>
      </c>
      <c r="G1154">
        <v>1</v>
      </c>
      <c r="H1154">
        <v>1</v>
      </c>
      <c r="I1154" t="s">
        <v>35</v>
      </c>
      <c r="J1154" t="s">
        <v>3</v>
      </c>
      <c r="K1154" t="s">
        <v>515</v>
      </c>
      <c r="L1154">
        <v>608254</v>
      </c>
      <c r="N1154">
        <v>1013</v>
      </c>
      <c r="O1154" t="s">
        <v>516</v>
      </c>
      <c r="P1154" t="s">
        <v>516</v>
      </c>
      <c r="Q1154">
        <v>1</v>
      </c>
      <c r="X1154">
        <v>3.97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2</v>
      </c>
      <c r="AF1154" t="s">
        <v>3</v>
      </c>
      <c r="AG1154">
        <v>3.97</v>
      </c>
      <c r="AH1154">
        <v>2</v>
      </c>
      <c r="AI1154">
        <v>36407993</v>
      </c>
      <c r="AJ1154">
        <v>1186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>
      <c r="A1155">
        <f>ROW(Source!A1204)</f>
        <v>1204</v>
      </c>
      <c r="B1155">
        <v>36407999</v>
      </c>
      <c r="C1155">
        <v>36407991</v>
      </c>
      <c r="D1155">
        <v>29172710</v>
      </c>
      <c r="E1155">
        <v>1</v>
      </c>
      <c r="F1155">
        <v>1</v>
      </c>
      <c r="G1155">
        <v>1</v>
      </c>
      <c r="H1155">
        <v>2</v>
      </c>
      <c r="I1155" t="s">
        <v>523</v>
      </c>
      <c r="J1155" t="s">
        <v>524</v>
      </c>
      <c r="K1155" t="s">
        <v>525</v>
      </c>
      <c r="L1155">
        <v>1368</v>
      </c>
      <c r="N1155">
        <v>1011</v>
      </c>
      <c r="O1155" t="s">
        <v>520</v>
      </c>
      <c r="P1155" t="s">
        <v>520</v>
      </c>
      <c r="Q1155">
        <v>1</v>
      </c>
      <c r="X1155">
        <v>3.97</v>
      </c>
      <c r="Y1155">
        <v>0</v>
      </c>
      <c r="Z1155">
        <v>46.56</v>
      </c>
      <c r="AA1155">
        <v>10.06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3.97</v>
      </c>
      <c r="AH1155">
        <v>2</v>
      </c>
      <c r="AI1155">
        <v>36407994</v>
      </c>
      <c r="AJ1155">
        <v>1187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>
        <f>ROW(Source!A1204)</f>
        <v>1204</v>
      </c>
      <c r="B1156">
        <v>36408000</v>
      </c>
      <c r="C1156">
        <v>36407991</v>
      </c>
      <c r="D1156">
        <v>29174533</v>
      </c>
      <c r="E1156">
        <v>1</v>
      </c>
      <c r="F1156">
        <v>1</v>
      </c>
      <c r="G1156">
        <v>1</v>
      </c>
      <c r="H1156">
        <v>2</v>
      </c>
      <c r="I1156" t="s">
        <v>526</v>
      </c>
      <c r="J1156" t="s">
        <v>527</v>
      </c>
      <c r="K1156" t="s">
        <v>528</v>
      </c>
      <c r="L1156">
        <v>1368</v>
      </c>
      <c r="N1156">
        <v>1011</v>
      </c>
      <c r="O1156" t="s">
        <v>520</v>
      </c>
      <c r="P1156" t="s">
        <v>520</v>
      </c>
      <c r="Q1156">
        <v>1</v>
      </c>
      <c r="X1156">
        <v>7.93</v>
      </c>
      <c r="Y1156">
        <v>0</v>
      </c>
      <c r="Z1156">
        <v>1.53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7.93</v>
      </c>
      <c r="AH1156">
        <v>2</v>
      </c>
      <c r="AI1156">
        <v>36407995</v>
      </c>
      <c r="AJ1156">
        <v>1188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>
        <f>ROW(Source!A1204)</f>
        <v>1204</v>
      </c>
      <c r="B1157">
        <v>36408001</v>
      </c>
      <c r="C1157">
        <v>36407991</v>
      </c>
      <c r="D1157">
        <v>29164349</v>
      </c>
      <c r="E1157">
        <v>1</v>
      </c>
      <c r="F1157">
        <v>1</v>
      </c>
      <c r="G1157">
        <v>1</v>
      </c>
      <c r="H1157">
        <v>3</v>
      </c>
      <c r="I1157" t="s">
        <v>28</v>
      </c>
      <c r="J1157" t="s">
        <v>31</v>
      </c>
      <c r="K1157" t="s">
        <v>29</v>
      </c>
      <c r="L1157">
        <v>1348</v>
      </c>
      <c r="N1157">
        <v>1009</v>
      </c>
      <c r="O1157" t="s">
        <v>30</v>
      </c>
      <c r="P1157" t="s">
        <v>30</v>
      </c>
      <c r="Q1157">
        <v>1000</v>
      </c>
      <c r="X1157">
        <v>10.5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 t="s">
        <v>3</v>
      </c>
      <c r="AG1157">
        <v>10.5</v>
      </c>
      <c r="AH1157">
        <v>2</v>
      </c>
      <c r="AI1157">
        <v>36407996</v>
      </c>
      <c r="AJ1157">
        <v>1189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>
        <f>ROW(Source!A1243)</f>
        <v>1243</v>
      </c>
      <c r="B1158">
        <v>36408011</v>
      </c>
      <c r="C1158">
        <v>36408003</v>
      </c>
      <c r="D1158">
        <v>18407150</v>
      </c>
      <c r="E1158">
        <v>1</v>
      </c>
      <c r="F1158">
        <v>1</v>
      </c>
      <c r="G1158">
        <v>1</v>
      </c>
      <c r="H1158">
        <v>1</v>
      </c>
      <c r="I1158" t="s">
        <v>529</v>
      </c>
      <c r="J1158" t="s">
        <v>3</v>
      </c>
      <c r="K1158" t="s">
        <v>530</v>
      </c>
      <c r="L1158">
        <v>1369</v>
      </c>
      <c r="N1158">
        <v>1013</v>
      </c>
      <c r="O1158" t="s">
        <v>514</v>
      </c>
      <c r="P1158" t="s">
        <v>514</v>
      </c>
      <c r="Q1158">
        <v>1</v>
      </c>
      <c r="X1158">
        <v>21.19</v>
      </c>
      <c r="Y1158">
        <v>0</v>
      </c>
      <c r="Z1158">
        <v>0</v>
      </c>
      <c r="AA1158">
        <v>0</v>
      </c>
      <c r="AB1158">
        <v>272.45</v>
      </c>
      <c r="AC1158">
        <v>0</v>
      </c>
      <c r="AD1158">
        <v>1</v>
      </c>
      <c r="AE1158">
        <v>1</v>
      </c>
      <c r="AF1158" t="s">
        <v>134</v>
      </c>
      <c r="AG1158">
        <v>24.368500000000001</v>
      </c>
      <c r="AH1158">
        <v>2</v>
      </c>
      <c r="AI1158">
        <v>36408004</v>
      </c>
      <c r="AJ1158">
        <v>1190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>
        <f>ROW(Source!A1243)</f>
        <v>1243</v>
      </c>
      <c r="B1159">
        <v>36408012</v>
      </c>
      <c r="C1159">
        <v>36408003</v>
      </c>
      <c r="D1159">
        <v>121548</v>
      </c>
      <c r="E1159">
        <v>1</v>
      </c>
      <c r="F1159">
        <v>1</v>
      </c>
      <c r="G1159">
        <v>1</v>
      </c>
      <c r="H1159">
        <v>1</v>
      </c>
      <c r="I1159" t="s">
        <v>35</v>
      </c>
      <c r="J1159" t="s">
        <v>3</v>
      </c>
      <c r="K1159" t="s">
        <v>515</v>
      </c>
      <c r="L1159">
        <v>608254</v>
      </c>
      <c r="N1159">
        <v>1013</v>
      </c>
      <c r="O1159" t="s">
        <v>516</v>
      </c>
      <c r="P1159" t="s">
        <v>516</v>
      </c>
      <c r="Q1159">
        <v>1</v>
      </c>
      <c r="X1159">
        <v>0.04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2</v>
      </c>
      <c r="AF1159" t="s">
        <v>133</v>
      </c>
      <c r="AG1159">
        <v>0.05</v>
      </c>
      <c r="AH1159">
        <v>2</v>
      </c>
      <c r="AI1159">
        <v>36408005</v>
      </c>
      <c r="AJ1159">
        <v>1191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>
        <f>ROW(Source!A1243)</f>
        <v>1243</v>
      </c>
      <c r="B1160">
        <v>36408013</v>
      </c>
      <c r="C1160">
        <v>36408003</v>
      </c>
      <c r="D1160">
        <v>29172556</v>
      </c>
      <c r="E1160">
        <v>1</v>
      </c>
      <c r="F1160">
        <v>1</v>
      </c>
      <c r="G1160">
        <v>1</v>
      </c>
      <c r="H1160">
        <v>2</v>
      </c>
      <c r="I1160" t="s">
        <v>517</v>
      </c>
      <c r="J1160" t="s">
        <v>518</v>
      </c>
      <c r="K1160" t="s">
        <v>519</v>
      </c>
      <c r="L1160">
        <v>1368</v>
      </c>
      <c r="N1160">
        <v>1011</v>
      </c>
      <c r="O1160" t="s">
        <v>520</v>
      </c>
      <c r="P1160" t="s">
        <v>520</v>
      </c>
      <c r="Q1160">
        <v>1</v>
      </c>
      <c r="X1160">
        <v>0.04</v>
      </c>
      <c r="Y1160">
        <v>0</v>
      </c>
      <c r="Z1160">
        <v>31.26</v>
      </c>
      <c r="AA1160">
        <v>13.5</v>
      </c>
      <c r="AB1160">
        <v>0</v>
      </c>
      <c r="AC1160">
        <v>0</v>
      </c>
      <c r="AD1160">
        <v>1</v>
      </c>
      <c r="AE1160">
        <v>0</v>
      </c>
      <c r="AF1160" t="s">
        <v>133</v>
      </c>
      <c r="AG1160">
        <v>0.05</v>
      </c>
      <c r="AH1160">
        <v>2</v>
      </c>
      <c r="AI1160">
        <v>36408006</v>
      </c>
      <c r="AJ1160">
        <v>1192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>
        <f>ROW(Source!A1243)</f>
        <v>1243</v>
      </c>
      <c r="B1161">
        <v>36408014</v>
      </c>
      <c r="C1161">
        <v>36408003</v>
      </c>
      <c r="D1161">
        <v>29174913</v>
      </c>
      <c r="E1161">
        <v>1</v>
      </c>
      <c r="F1161">
        <v>1</v>
      </c>
      <c r="G1161">
        <v>1</v>
      </c>
      <c r="H1161">
        <v>2</v>
      </c>
      <c r="I1161" t="s">
        <v>531</v>
      </c>
      <c r="J1161" t="s">
        <v>532</v>
      </c>
      <c r="K1161" t="s">
        <v>533</v>
      </c>
      <c r="L1161">
        <v>1368</v>
      </c>
      <c r="N1161">
        <v>1011</v>
      </c>
      <c r="O1161" t="s">
        <v>520</v>
      </c>
      <c r="P1161" t="s">
        <v>520</v>
      </c>
      <c r="Q1161">
        <v>1</v>
      </c>
      <c r="X1161">
        <v>0.15</v>
      </c>
      <c r="Y1161">
        <v>0</v>
      </c>
      <c r="Z1161">
        <v>87.17</v>
      </c>
      <c r="AA1161">
        <v>11.6</v>
      </c>
      <c r="AB1161">
        <v>0</v>
      </c>
      <c r="AC1161">
        <v>0</v>
      </c>
      <c r="AD1161">
        <v>1</v>
      </c>
      <c r="AE1161">
        <v>0</v>
      </c>
      <c r="AF1161" t="s">
        <v>133</v>
      </c>
      <c r="AG1161">
        <v>0.1875</v>
      </c>
      <c r="AH1161">
        <v>2</v>
      </c>
      <c r="AI1161">
        <v>36408007</v>
      </c>
      <c r="AJ1161">
        <v>1193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>
        <f>ROW(Source!A1243)</f>
        <v>1243</v>
      </c>
      <c r="B1162">
        <v>36408015</v>
      </c>
      <c r="C1162">
        <v>36408003</v>
      </c>
      <c r="D1162">
        <v>29108696</v>
      </c>
      <c r="E1162">
        <v>1</v>
      </c>
      <c r="F1162">
        <v>1</v>
      </c>
      <c r="G1162">
        <v>1</v>
      </c>
      <c r="H1162">
        <v>3</v>
      </c>
      <c r="I1162" t="s">
        <v>534</v>
      </c>
      <c r="J1162" t="s">
        <v>535</v>
      </c>
      <c r="K1162" t="s">
        <v>536</v>
      </c>
      <c r="L1162">
        <v>1354</v>
      </c>
      <c r="N1162">
        <v>1010</v>
      </c>
      <c r="O1162" t="s">
        <v>237</v>
      </c>
      <c r="P1162" t="s">
        <v>237</v>
      </c>
      <c r="Q1162">
        <v>1</v>
      </c>
      <c r="X1162">
        <v>56.6</v>
      </c>
      <c r="Y1162">
        <v>67.209999999999994</v>
      </c>
      <c r="Z1162">
        <v>0</v>
      </c>
      <c r="AA1162">
        <v>0</v>
      </c>
      <c r="AB1162">
        <v>0</v>
      </c>
      <c r="AC1162">
        <v>0</v>
      </c>
      <c r="AD1162">
        <v>1</v>
      </c>
      <c r="AE1162">
        <v>0</v>
      </c>
      <c r="AF1162" t="s">
        <v>3</v>
      </c>
      <c r="AG1162">
        <v>56.6</v>
      </c>
      <c r="AH1162">
        <v>2</v>
      </c>
      <c r="AI1162">
        <v>36408008</v>
      </c>
      <c r="AJ1162">
        <v>1194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>
        <f>ROW(Source!A1243)</f>
        <v>1243</v>
      </c>
      <c r="B1163">
        <v>36408016</v>
      </c>
      <c r="C1163">
        <v>36408003</v>
      </c>
      <c r="D1163">
        <v>29109717</v>
      </c>
      <c r="E1163">
        <v>1</v>
      </c>
      <c r="F1163">
        <v>1</v>
      </c>
      <c r="G1163">
        <v>1</v>
      </c>
      <c r="H1163">
        <v>3</v>
      </c>
      <c r="I1163" t="s">
        <v>886</v>
      </c>
      <c r="J1163" t="s">
        <v>887</v>
      </c>
      <c r="K1163" t="s">
        <v>888</v>
      </c>
      <c r="L1163">
        <v>1301</v>
      </c>
      <c r="N1163">
        <v>1003</v>
      </c>
      <c r="O1163" t="s">
        <v>142</v>
      </c>
      <c r="P1163" t="s">
        <v>142</v>
      </c>
      <c r="Q1163">
        <v>1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</v>
      </c>
      <c r="AD1163">
        <v>0</v>
      </c>
      <c r="AE1163">
        <v>0</v>
      </c>
      <c r="AF1163" t="s">
        <v>3</v>
      </c>
      <c r="AG1163">
        <v>0</v>
      </c>
      <c r="AH1163">
        <v>3</v>
      </c>
      <c r="AI1163">
        <v>-1</v>
      </c>
      <c r="AJ1163" t="s">
        <v>3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>
        <f>ROW(Source!A1243)</f>
        <v>1243</v>
      </c>
      <c r="B1164">
        <v>36408017</v>
      </c>
      <c r="C1164">
        <v>36408003</v>
      </c>
      <c r="D1164">
        <v>29115197</v>
      </c>
      <c r="E1164">
        <v>1</v>
      </c>
      <c r="F1164">
        <v>1</v>
      </c>
      <c r="G1164">
        <v>1</v>
      </c>
      <c r="H1164">
        <v>3</v>
      </c>
      <c r="I1164" t="s">
        <v>537</v>
      </c>
      <c r="J1164" t="s">
        <v>538</v>
      </c>
      <c r="K1164" t="s">
        <v>539</v>
      </c>
      <c r="L1164">
        <v>1354</v>
      </c>
      <c r="N1164">
        <v>1010</v>
      </c>
      <c r="O1164" t="s">
        <v>237</v>
      </c>
      <c r="P1164" t="s">
        <v>237</v>
      </c>
      <c r="Q1164">
        <v>1</v>
      </c>
      <c r="X1164">
        <v>400</v>
      </c>
      <c r="Y1164">
        <v>0.5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0</v>
      </c>
      <c r="AF1164" t="s">
        <v>3</v>
      </c>
      <c r="AG1164">
        <v>400</v>
      </c>
      <c r="AH1164">
        <v>2</v>
      </c>
      <c r="AI1164">
        <v>36408009</v>
      </c>
      <c r="AJ1164">
        <v>1196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>
        <f>ROW(Source!A1245)</f>
        <v>1245</v>
      </c>
      <c r="B1165">
        <v>36408029</v>
      </c>
      <c r="C1165">
        <v>36408019</v>
      </c>
      <c r="D1165">
        <v>18413230</v>
      </c>
      <c r="E1165">
        <v>1</v>
      </c>
      <c r="F1165">
        <v>1</v>
      </c>
      <c r="G1165">
        <v>1</v>
      </c>
      <c r="H1165">
        <v>1</v>
      </c>
      <c r="I1165" t="s">
        <v>540</v>
      </c>
      <c r="J1165" t="s">
        <v>3</v>
      </c>
      <c r="K1165" t="s">
        <v>541</v>
      </c>
      <c r="L1165">
        <v>1369</v>
      </c>
      <c r="N1165">
        <v>1013</v>
      </c>
      <c r="O1165" t="s">
        <v>514</v>
      </c>
      <c r="P1165" t="s">
        <v>514</v>
      </c>
      <c r="Q1165">
        <v>1</v>
      </c>
      <c r="X1165">
        <v>166.47</v>
      </c>
      <c r="Y1165">
        <v>0</v>
      </c>
      <c r="Z1165">
        <v>0</v>
      </c>
      <c r="AA1165">
        <v>0</v>
      </c>
      <c r="AB1165">
        <v>293.22000000000003</v>
      </c>
      <c r="AC1165">
        <v>0</v>
      </c>
      <c r="AD1165">
        <v>1</v>
      </c>
      <c r="AE1165">
        <v>1</v>
      </c>
      <c r="AF1165" t="s">
        <v>134</v>
      </c>
      <c r="AG1165">
        <v>191.44049999999999</v>
      </c>
      <c r="AH1165">
        <v>2</v>
      </c>
      <c r="AI1165">
        <v>36408020</v>
      </c>
      <c r="AJ1165">
        <v>1197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>
        <f>ROW(Source!A1245)</f>
        <v>1245</v>
      </c>
      <c r="B1166">
        <v>36408030</v>
      </c>
      <c r="C1166">
        <v>36408019</v>
      </c>
      <c r="D1166">
        <v>121548</v>
      </c>
      <c r="E1166">
        <v>1</v>
      </c>
      <c r="F1166">
        <v>1</v>
      </c>
      <c r="G1166">
        <v>1</v>
      </c>
      <c r="H1166">
        <v>1</v>
      </c>
      <c r="I1166" t="s">
        <v>35</v>
      </c>
      <c r="J1166" t="s">
        <v>3</v>
      </c>
      <c r="K1166" t="s">
        <v>515</v>
      </c>
      <c r="L1166">
        <v>608254</v>
      </c>
      <c r="N1166">
        <v>1013</v>
      </c>
      <c r="O1166" t="s">
        <v>516</v>
      </c>
      <c r="P1166" t="s">
        <v>516</v>
      </c>
      <c r="Q1166">
        <v>1</v>
      </c>
      <c r="X1166">
        <v>0.08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2</v>
      </c>
      <c r="AF1166" t="s">
        <v>133</v>
      </c>
      <c r="AG1166">
        <v>0.1</v>
      </c>
      <c r="AH1166">
        <v>2</v>
      </c>
      <c r="AI1166">
        <v>36408021</v>
      </c>
      <c r="AJ1166">
        <v>1198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>
      <c r="A1167">
        <f>ROW(Source!A1245)</f>
        <v>1245</v>
      </c>
      <c r="B1167">
        <v>36408031</v>
      </c>
      <c r="C1167">
        <v>36408019</v>
      </c>
      <c r="D1167">
        <v>29172556</v>
      </c>
      <c r="E1167">
        <v>1</v>
      </c>
      <c r="F1167">
        <v>1</v>
      </c>
      <c r="G1167">
        <v>1</v>
      </c>
      <c r="H1167">
        <v>2</v>
      </c>
      <c r="I1167" t="s">
        <v>517</v>
      </c>
      <c r="J1167" t="s">
        <v>518</v>
      </c>
      <c r="K1167" t="s">
        <v>519</v>
      </c>
      <c r="L1167">
        <v>1368</v>
      </c>
      <c r="N1167">
        <v>1011</v>
      </c>
      <c r="O1167" t="s">
        <v>520</v>
      </c>
      <c r="P1167" t="s">
        <v>520</v>
      </c>
      <c r="Q1167">
        <v>1</v>
      </c>
      <c r="X1167">
        <v>0.08</v>
      </c>
      <c r="Y1167">
        <v>0</v>
      </c>
      <c r="Z1167">
        <v>31.26</v>
      </c>
      <c r="AA1167">
        <v>13.5</v>
      </c>
      <c r="AB1167">
        <v>0</v>
      </c>
      <c r="AC1167">
        <v>0</v>
      </c>
      <c r="AD1167">
        <v>1</v>
      </c>
      <c r="AE1167">
        <v>0</v>
      </c>
      <c r="AF1167" t="s">
        <v>133</v>
      </c>
      <c r="AG1167">
        <v>0.1</v>
      </c>
      <c r="AH1167">
        <v>2</v>
      </c>
      <c r="AI1167">
        <v>36408022</v>
      </c>
      <c r="AJ1167">
        <v>1199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>
        <f>ROW(Source!A1245)</f>
        <v>1245</v>
      </c>
      <c r="B1168">
        <v>36408032</v>
      </c>
      <c r="C1168">
        <v>36408019</v>
      </c>
      <c r="D1168">
        <v>29174591</v>
      </c>
      <c r="E1168">
        <v>1</v>
      </c>
      <c r="F1168">
        <v>1</v>
      </c>
      <c r="G1168">
        <v>1</v>
      </c>
      <c r="H1168">
        <v>2</v>
      </c>
      <c r="I1168" t="s">
        <v>542</v>
      </c>
      <c r="J1168" t="s">
        <v>543</v>
      </c>
      <c r="K1168" t="s">
        <v>544</v>
      </c>
      <c r="L1168">
        <v>1368</v>
      </c>
      <c r="N1168">
        <v>1011</v>
      </c>
      <c r="O1168" t="s">
        <v>520</v>
      </c>
      <c r="P1168" t="s">
        <v>520</v>
      </c>
      <c r="Q1168">
        <v>1</v>
      </c>
      <c r="X1168">
        <v>0.26</v>
      </c>
      <c r="Y1168">
        <v>0</v>
      </c>
      <c r="Z1168">
        <v>0.95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133</v>
      </c>
      <c r="AG1168">
        <v>0.32500000000000001</v>
      </c>
      <c r="AH1168">
        <v>2</v>
      </c>
      <c r="AI1168">
        <v>36408023</v>
      </c>
      <c r="AJ1168">
        <v>1200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>
        <f>ROW(Source!A1245)</f>
        <v>1245</v>
      </c>
      <c r="B1169">
        <v>36408033</v>
      </c>
      <c r="C1169">
        <v>36408019</v>
      </c>
      <c r="D1169">
        <v>29174913</v>
      </c>
      <c r="E1169">
        <v>1</v>
      </c>
      <c r="F1169">
        <v>1</v>
      </c>
      <c r="G1169">
        <v>1</v>
      </c>
      <c r="H1169">
        <v>2</v>
      </c>
      <c r="I1169" t="s">
        <v>531</v>
      </c>
      <c r="J1169" t="s">
        <v>532</v>
      </c>
      <c r="K1169" t="s">
        <v>533</v>
      </c>
      <c r="L1169">
        <v>1368</v>
      </c>
      <c r="N1169">
        <v>1011</v>
      </c>
      <c r="O1169" t="s">
        <v>520</v>
      </c>
      <c r="P1169" t="s">
        <v>520</v>
      </c>
      <c r="Q1169">
        <v>1</v>
      </c>
      <c r="X1169">
        <v>0.5</v>
      </c>
      <c r="Y1169">
        <v>0</v>
      </c>
      <c r="Z1169">
        <v>87.17</v>
      </c>
      <c r="AA1169">
        <v>11.6</v>
      </c>
      <c r="AB1169">
        <v>0</v>
      </c>
      <c r="AC1169">
        <v>0</v>
      </c>
      <c r="AD1169">
        <v>1</v>
      </c>
      <c r="AE1169">
        <v>0</v>
      </c>
      <c r="AF1169" t="s">
        <v>133</v>
      </c>
      <c r="AG1169">
        <v>0.625</v>
      </c>
      <c r="AH1169">
        <v>2</v>
      </c>
      <c r="AI1169">
        <v>36408024</v>
      </c>
      <c r="AJ1169">
        <v>1201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>
      <c r="A1170">
        <f>ROW(Source!A1245)</f>
        <v>1245</v>
      </c>
      <c r="B1170">
        <v>36408034</v>
      </c>
      <c r="C1170">
        <v>36408019</v>
      </c>
      <c r="D1170">
        <v>29107800</v>
      </c>
      <c r="E1170">
        <v>1</v>
      </c>
      <c r="F1170">
        <v>1</v>
      </c>
      <c r="G1170">
        <v>1</v>
      </c>
      <c r="H1170">
        <v>3</v>
      </c>
      <c r="I1170" t="s">
        <v>545</v>
      </c>
      <c r="J1170" t="s">
        <v>546</v>
      </c>
      <c r="K1170" t="s">
        <v>547</v>
      </c>
      <c r="L1170">
        <v>1346</v>
      </c>
      <c r="N1170">
        <v>1009</v>
      </c>
      <c r="O1170" t="s">
        <v>160</v>
      </c>
      <c r="P1170" t="s">
        <v>160</v>
      </c>
      <c r="Q1170">
        <v>1</v>
      </c>
      <c r="X1170">
        <v>0.2</v>
      </c>
      <c r="Y1170">
        <v>1.81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0.2</v>
      </c>
      <c r="AH1170">
        <v>2</v>
      </c>
      <c r="AI1170">
        <v>36408025</v>
      </c>
      <c r="AJ1170">
        <v>1202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>
        <f>ROW(Source!A1245)</f>
        <v>1245</v>
      </c>
      <c r="B1171">
        <v>36408035</v>
      </c>
      <c r="C1171">
        <v>36408019</v>
      </c>
      <c r="D1171">
        <v>29109411</v>
      </c>
      <c r="E1171">
        <v>1</v>
      </c>
      <c r="F1171">
        <v>1</v>
      </c>
      <c r="G1171">
        <v>1</v>
      </c>
      <c r="H1171">
        <v>3</v>
      </c>
      <c r="I1171" t="s">
        <v>548</v>
      </c>
      <c r="J1171" t="s">
        <v>549</v>
      </c>
      <c r="K1171" t="s">
        <v>550</v>
      </c>
      <c r="L1171">
        <v>1346</v>
      </c>
      <c r="N1171">
        <v>1009</v>
      </c>
      <c r="O1171" t="s">
        <v>160</v>
      </c>
      <c r="P1171" t="s">
        <v>160</v>
      </c>
      <c r="Q1171">
        <v>1</v>
      </c>
      <c r="X1171">
        <v>30</v>
      </c>
      <c r="Y1171">
        <v>15.95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30</v>
      </c>
      <c r="AH1171">
        <v>2</v>
      </c>
      <c r="AI1171">
        <v>36408026</v>
      </c>
      <c r="AJ1171">
        <v>1203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>
        <f>ROW(Source!A1245)</f>
        <v>1245</v>
      </c>
      <c r="B1172">
        <v>36408036</v>
      </c>
      <c r="C1172">
        <v>36408019</v>
      </c>
      <c r="D1172">
        <v>29109535</v>
      </c>
      <c r="E1172">
        <v>1</v>
      </c>
      <c r="F1172">
        <v>1</v>
      </c>
      <c r="G1172">
        <v>1</v>
      </c>
      <c r="H1172">
        <v>3</v>
      </c>
      <c r="I1172" t="s">
        <v>281</v>
      </c>
      <c r="J1172" t="s">
        <v>283</v>
      </c>
      <c r="K1172" t="s">
        <v>282</v>
      </c>
      <c r="L1172">
        <v>1327</v>
      </c>
      <c r="N1172">
        <v>1005</v>
      </c>
      <c r="O1172" t="s">
        <v>155</v>
      </c>
      <c r="P1172" t="s">
        <v>155</v>
      </c>
      <c r="Q1172">
        <v>1</v>
      </c>
      <c r="X1172">
        <v>105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 t="s">
        <v>3</v>
      </c>
      <c r="AG1172">
        <v>105</v>
      </c>
      <c r="AH1172">
        <v>2</v>
      </c>
      <c r="AI1172">
        <v>36408027</v>
      </c>
      <c r="AJ1172">
        <v>1204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>
      <c r="A1173">
        <f>ROW(Source!A1245)</f>
        <v>1245</v>
      </c>
      <c r="B1173">
        <v>36408037</v>
      </c>
      <c r="C1173">
        <v>36408019</v>
      </c>
      <c r="D1173">
        <v>29109265</v>
      </c>
      <c r="E1173">
        <v>1</v>
      </c>
      <c r="F1173">
        <v>1</v>
      </c>
      <c r="G1173">
        <v>1</v>
      </c>
      <c r="H1173">
        <v>3</v>
      </c>
      <c r="I1173" t="s">
        <v>284</v>
      </c>
      <c r="J1173" t="s">
        <v>286</v>
      </c>
      <c r="K1173" t="s">
        <v>285</v>
      </c>
      <c r="L1173">
        <v>1348</v>
      </c>
      <c r="N1173">
        <v>1009</v>
      </c>
      <c r="O1173" t="s">
        <v>30</v>
      </c>
      <c r="P1173" t="s">
        <v>30</v>
      </c>
      <c r="Q1173">
        <v>1000</v>
      </c>
      <c r="X1173">
        <v>8.8999999999999999E-3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 t="s">
        <v>3</v>
      </c>
      <c r="AG1173">
        <v>8.8999999999999999E-3</v>
      </c>
      <c r="AH1173">
        <v>2</v>
      </c>
      <c r="AI1173">
        <v>36408028</v>
      </c>
      <c r="AJ1173">
        <v>1205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>
        <f>ROW(Source!A1248)</f>
        <v>1248</v>
      </c>
      <c r="B1174">
        <v>36408049</v>
      </c>
      <c r="C1174">
        <v>36408040</v>
      </c>
      <c r="D1174">
        <v>18410572</v>
      </c>
      <c r="E1174">
        <v>1</v>
      </c>
      <c r="F1174">
        <v>1</v>
      </c>
      <c r="G1174">
        <v>1</v>
      </c>
      <c r="H1174">
        <v>1</v>
      </c>
      <c r="I1174" t="s">
        <v>551</v>
      </c>
      <c r="J1174" t="s">
        <v>3</v>
      </c>
      <c r="K1174" t="s">
        <v>552</v>
      </c>
      <c r="L1174">
        <v>1369</v>
      </c>
      <c r="N1174">
        <v>1013</v>
      </c>
      <c r="O1174" t="s">
        <v>514</v>
      </c>
      <c r="P1174" t="s">
        <v>514</v>
      </c>
      <c r="Q1174">
        <v>1</v>
      </c>
      <c r="X1174">
        <v>73.14</v>
      </c>
      <c r="Y1174">
        <v>0</v>
      </c>
      <c r="Z1174">
        <v>0</v>
      </c>
      <c r="AA1174">
        <v>0</v>
      </c>
      <c r="AB1174">
        <v>8.74</v>
      </c>
      <c r="AC1174">
        <v>0</v>
      </c>
      <c r="AD1174">
        <v>1</v>
      </c>
      <c r="AE1174">
        <v>1</v>
      </c>
      <c r="AF1174" t="s">
        <v>167</v>
      </c>
      <c r="AG1174">
        <v>84.11099999999999</v>
      </c>
      <c r="AH1174">
        <v>2</v>
      </c>
      <c r="AI1174">
        <v>36408041</v>
      </c>
      <c r="AJ1174">
        <v>1206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>
        <f>ROW(Source!A1248)</f>
        <v>1248</v>
      </c>
      <c r="B1175">
        <v>36408050</v>
      </c>
      <c r="C1175">
        <v>36408040</v>
      </c>
      <c r="D1175">
        <v>121548</v>
      </c>
      <c r="E1175">
        <v>1</v>
      </c>
      <c r="F1175">
        <v>1</v>
      </c>
      <c r="G1175">
        <v>1</v>
      </c>
      <c r="H1175">
        <v>1</v>
      </c>
      <c r="I1175" t="s">
        <v>35</v>
      </c>
      <c r="J1175" t="s">
        <v>3</v>
      </c>
      <c r="K1175" t="s">
        <v>515</v>
      </c>
      <c r="L1175">
        <v>608254</v>
      </c>
      <c r="N1175">
        <v>1013</v>
      </c>
      <c r="O1175" t="s">
        <v>516</v>
      </c>
      <c r="P1175" t="s">
        <v>516</v>
      </c>
      <c r="Q1175">
        <v>1</v>
      </c>
      <c r="X1175">
        <v>1.37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1</v>
      </c>
      <c r="AE1175">
        <v>2</v>
      </c>
      <c r="AF1175" t="s">
        <v>133</v>
      </c>
      <c r="AG1175">
        <v>1.7125000000000001</v>
      </c>
      <c r="AH1175">
        <v>2</v>
      </c>
      <c r="AI1175">
        <v>36408042</v>
      </c>
      <c r="AJ1175">
        <v>1207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>
        <f>ROW(Source!A1248)</f>
        <v>1248</v>
      </c>
      <c r="B1176">
        <v>36408051</v>
      </c>
      <c r="C1176">
        <v>36408040</v>
      </c>
      <c r="D1176">
        <v>29172379</v>
      </c>
      <c r="E1176">
        <v>1</v>
      </c>
      <c r="F1176">
        <v>1</v>
      </c>
      <c r="G1176">
        <v>1</v>
      </c>
      <c r="H1176">
        <v>2</v>
      </c>
      <c r="I1176" t="s">
        <v>553</v>
      </c>
      <c r="J1176" t="s">
        <v>554</v>
      </c>
      <c r="K1176" t="s">
        <v>555</v>
      </c>
      <c r="L1176">
        <v>1368</v>
      </c>
      <c r="N1176">
        <v>1011</v>
      </c>
      <c r="O1176" t="s">
        <v>520</v>
      </c>
      <c r="P1176" t="s">
        <v>520</v>
      </c>
      <c r="Q1176">
        <v>1</v>
      </c>
      <c r="X1176">
        <v>1.37</v>
      </c>
      <c r="Y1176">
        <v>0</v>
      </c>
      <c r="Z1176">
        <v>112</v>
      </c>
      <c r="AA1176">
        <v>13.5</v>
      </c>
      <c r="AB1176">
        <v>0</v>
      </c>
      <c r="AC1176">
        <v>0</v>
      </c>
      <c r="AD1176">
        <v>1</v>
      </c>
      <c r="AE1176">
        <v>0</v>
      </c>
      <c r="AF1176" t="s">
        <v>133</v>
      </c>
      <c r="AG1176">
        <v>1.7125000000000001</v>
      </c>
      <c r="AH1176">
        <v>2</v>
      </c>
      <c r="AI1176">
        <v>36408043</v>
      </c>
      <c r="AJ1176">
        <v>1208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>
        <f>ROW(Source!A1248)</f>
        <v>1248</v>
      </c>
      <c r="B1177">
        <v>36408052</v>
      </c>
      <c r="C1177">
        <v>36408040</v>
      </c>
      <c r="D1177">
        <v>29174913</v>
      </c>
      <c r="E1177">
        <v>1</v>
      </c>
      <c r="F1177">
        <v>1</v>
      </c>
      <c r="G1177">
        <v>1</v>
      </c>
      <c r="H1177">
        <v>2</v>
      </c>
      <c r="I1177" t="s">
        <v>531</v>
      </c>
      <c r="J1177" t="s">
        <v>532</v>
      </c>
      <c r="K1177" t="s">
        <v>533</v>
      </c>
      <c r="L1177">
        <v>1368</v>
      </c>
      <c r="N1177">
        <v>1011</v>
      </c>
      <c r="O1177" t="s">
        <v>520</v>
      </c>
      <c r="P1177" t="s">
        <v>520</v>
      </c>
      <c r="Q1177">
        <v>1</v>
      </c>
      <c r="X1177">
        <v>2.06</v>
      </c>
      <c r="Y1177">
        <v>0</v>
      </c>
      <c r="Z1177">
        <v>87.17</v>
      </c>
      <c r="AA1177">
        <v>11.6</v>
      </c>
      <c r="AB1177">
        <v>0</v>
      </c>
      <c r="AC1177">
        <v>0</v>
      </c>
      <c r="AD1177">
        <v>1</v>
      </c>
      <c r="AE1177">
        <v>0</v>
      </c>
      <c r="AF1177" t="s">
        <v>133</v>
      </c>
      <c r="AG1177">
        <v>2.5750000000000002</v>
      </c>
      <c r="AH1177">
        <v>2</v>
      </c>
      <c r="AI1177">
        <v>36408044</v>
      </c>
      <c r="AJ1177">
        <v>1209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>
        <f>ROW(Source!A1248)</f>
        <v>1248</v>
      </c>
      <c r="B1178">
        <v>36408053</v>
      </c>
      <c r="C1178">
        <v>36408040</v>
      </c>
      <c r="D1178">
        <v>29114332</v>
      </c>
      <c r="E1178">
        <v>1</v>
      </c>
      <c r="F1178">
        <v>1</v>
      </c>
      <c r="G1178">
        <v>1</v>
      </c>
      <c r="H1178">
        <v>3</v>
      </c>
      <c r="I1178" t="s">
        <v>556</v>
      </c>
      <c r="J1178" t="s">
        <v>557</v>
      </c>
      <c r="K1178" t="s">
        <v>558</v>
      </c>
      <c r="L1178">
        <v>1348</v>
      </c>
      <c r="N1178">
        <v>1009</v>
      </c>
      <c r="O1178" t="s">
        <v>30</v>
      </c>
      <c r="P1178" t="s">
        <v>30</v>
      </c>
      <c r="Q1178">
        <v>1000</v>
      </c>
      <c r="X1178">
        <v>3.3999999999999998E-3</v>
      </c>
      <c r="Y1178">
        <v>11978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0</v>
      </c>
      <c r="AF1178" t="s">
        <v>3</v>
      </c>
      <c r="AG1178">
        <v>3.3999999999999998E-3</v>
      </c>
      <c r="AH1178">
        <v>2</v>
      </c>
      <c r="AI1178">
        <v>36408046</v>
      </c>
      <c r="AJ1178">
        <v>1211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>
        <f>ROW(Source!A1248)</f>
        <v>1248</v>
      </c>
      <c r="B1179">
        <v>36408054</v>
      </c>
      <c r="C1179">
        <v>36408040</v>
      </c>
      <c r="D1179">
        <v>29114830</v>
      </c>
      <c r="E1179">
        <v>1</v>
      </c>
      <c r="F1179">
        <v>1</v>
      </c>
      <c r="G1179">
        <v>1</v>
      </c>
      <c r="H1179">
        <v>3</v>
      </c>
      <c r="I1179" t="s">
        <v>375</v>
      </c>
      <c r="J1179" t="s">
        <v>377</v>
      </c>
      <c r="K1179" t="s">
        <v>376</v>
      </c>
      <c r="L1179">
        <v>1035</v>
      </c>
      <c r="N1179">
        <v>1013</v>
      </c>
      <c r="O1179" t="s">
        <v>170</v>
      </c>
      <c r="P1179" t="s">
        <v>170</v>
      </c>
      <c r="Q1179">
        <v>1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</v>
      </c>
      <c r="AD1179">
        <v>0</v>
      </c>
      <c r="AE1179">
        <v>0</v>
      </c>
      <c r="AF1179" t="s">
        <v>3</v>
      </c>
      <c r="AG1179">
        <v>0</v>
      </c>
      <c r="AH1179">
        <v>3</v>
      </c>
      <c r="AI1179">
        <v>-1</v>
      </c>
      <c r="AJ1179" t="s">
        <v>3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>
      <c r="A1180">
        <f>ROW(Source!A1248)</f>
        <v>1248</v>
      </c>
      <c r="B1180">
        <v>36408055</v>
      </c>
      <c r="C1180">
        <v>36408040</v>
      </c>
      <c r="D1180">
        <v>29130561</v>
      </c>
      <c r="E1180">
        <v>1</v>
      </c>
      <c r="F1180">
        <v>1</v>
      </c>
      <c r="G1180">
        <v>1</v>
      </c>
      <c r="H1180">
        <v>3</v>
      </c>
      <c r="I1180" t="s">
        <v>177</v>
      </c>
      <c r="J1180" t="s">
        <v>179</v>
      </c>
      <c r="K1180" t="s">
        <v>178</v>
      </c>
      <c r="L1180">
        <v>1327</v>
      </c>
      <c r="N1180">
        <v>1005</v>
      </c>
      <c r="O1180" t="s">
        <v>155</v>
      </c>
      <c r="P1180" t="s">
        <v>155</v>
      </c>
      <c r="Q1180">
        <v>1</v>
      </c>
      <c r="X1180">
        <v>100</v>
      </c>
      <c r="Y1180">
        <v>207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100</v>
      </c>
      <c r="AH1180">
        <v>2</v>
      </c>
      <c r="AI1180">
        <v>36408047</v>
      </c>
      <c r="AJ1180">
        <v>1212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>
      <c r="A1181">
        <f>ROW(Source!A1252)</f>
        <v>1252</v>
      </c>
      <c r="B1181">
        <v>36408073</v>
      </c>
      <c r="C1181">
        <v>36408059</v>
      </c>
      <c r="D1181">
        <v>18407150</v>
      </c>
      <c r="E1181">
        <v>1</v>
      </c>
      <c r="F1181">
        <v>1</v>
      </c>
      <c r="G1181">
        <v>1</v>
      </c>
      <c r="H1181">
        <v>1</v>
      </c>
      <c r="I1181" t="s">
        <v>529</v>
      </c>
      <c r="J1181" t="s">
        <v>3</v>
      </c>
      <c r="K1181" t="s">
        <v>530</v>
      </c>
      <c r="L1181">
        <v>1369</v>
      </c>
      <c r="N1181">
        <v>1013</v>
      </c>
      <c r="O1181" t="s">
        <v>514</v>
      </c>
      <c r="P1181" t="s">
        <v>514</v>
      </c>
      <c r="Q1181">
        <v>1</v>
      </c>
      <c r="X1181">
        <v>44.7</v>
      </c>
      <c r="Y1181">
        <v>0</v>
      </c>
      <c r="Z1181">
        <v>0</v>
      </c>
      <c r="AA1181">
        <v>0</v>
      </c>
      <c r="AB1181">
        <v>272.45</v>
      </c>
      <c r="AC1181">
        <v>0</v>
      </c>
      <c r="AD1181">
        <v>1</v>
      </c>
      <c r="AE1181">
        <v>1</v>
      </c>
      <c r="AF1181" t="s">
        <v>134</v>
      </c>
      <c r="AG1181">
        <v>51.405000000000001</v>
      </c>
      <c r="AH1181">
        <v>2</v>
      </c>
      <c r="AI1181">
        <v>36408060</v>
      </c>
      <c r="AJ1181">
        <v>1214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>
        <f>ROW(Source!A1252)</f>
        <v>1252</v>
      </c>
      <c r="B1182">
        <v>36408074</v>
      </c>
      <c r="C1182">
        <v>36408059</v>
      </c>
      <c r="D1182">
        <v>121548</v>
      </c>
      <c r="E1182">
        <v>1</v>
      </c>
      <c r="F1182">
        <v>1</v>
      </c>
      <c r="G1182">
        <v>1</v>
      </c>
      <c r="H1182">
        <v>1</v>
      </c>
      <c r="I1182" t="s">
        <v>35</v>
      </c>
      <c r="J1182" t="s">
        <v>3</v>
      </c>
      <c r="K1182" t="s">
        <v>515</v>
      </c>
      <c r="L1182">
        <v>608254</v>
      </c>
      <c r="N1182">
        <v>1013</v>
      </c>
      <c r="O1182" t="s">
        <v>516</v>
      </c>
      <c r="P1182" t="s">
        <v>516</v>
      </c>
      <c r="Q1182">
        <v>1</v>
      </c>
      <c r="X1182">
        <v>0.14000000000000001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2</v>
      </c>
      <c r="AF1182" t="s">
        <v>133</v>
      </c>
      <c r="AG1182">
        <v>0.17500000000000002</v>
      </c>
      <c r="AH1182">
        <v>2</v>
      </c>
      <c r="AI1182">
        <v>36408061</v>
      </c>
      <c r="AJ1182">
        <v>1215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>
        <f>ROW(Source!A1252)</f>
        <v>1252</v>
      </c>
      <c r="B1183">
        <v>36408075</v>
      </c>
      <c r="C1183">
        <v>36408059</v>
      </c>
      <c r="D1183">
        <v>29172479</v>
      </c>
      <c r="E1183">
        <v>1</v>
      </c>
      <c r="F1183">
        <v>1</v>
      </c>
      <c r="G1183">
        <v>1</v>
      </c>
      <c r="H1183">
        <v>2</v>
      </c>
      <c r="I1183" t="s">
        <v>739</v>
      </c>
      <c r="J1183" t="s">
        <v>740</v>
      </c>
      <c r="K1183" t="s">
        <v>741</v>
      </c>
      <c r="L1183">
        <v>1368</v>
      </c>
      <c r="N1183">
        <v>1011</v>
      </c>
      <c r="O1183" t="s">
        <v>520</v>
      </c>
      <c r="P1183" t="s">
        <v>520</v>
      </c>
      <c r="Q1183">
        <v>1</v>
      </c>
      <c r="X1183">
        <v>0.14000000000000001</v>
      </c>
      <c r="Y1183">
        <v>0</v>
      </c>
      <c r="Z1183">
        <v>99.89</v>
      </c>
      <c r="AA1183">
        <v>10.06</v>
      </c>
      <c r="AB1183">
        <v>0</v>
      </c>
      <c r="AC1183">
        <v>0</v>
      </c>
      <c r="AD1183">
        <v>1</v>
      </c>
      <c r="AE1183">
        <v>0</v>
      </c>
      <c r="AF1183" t="s">
        <v>133</v>
      </c>
      <c r="AG1183">
        <v>0.17500000000000002</v>
      </c>
      <c r="AH1183">
        <v>2</v>
      </c>
      <c r="AI1183">
        <v>36408062</v>
      </c>
      <c r="AJ1183">
        <v>1216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>
      <c r="A1184">
        <f>ROW(Source!A1252)</f>
        <v>1252</v>
      </c>
      <c r="B1184">
        <v>36408076</v>
      </c>
      <c r="C1184">
        <v>36408059</v>
      </c>
      <c r="D1184">
        <v>29174591</v>
      </c>
      <c r="E1184">
        <v>1</v>
      </c>
      <c r="F1184">
        <v>1</v>
      </c>
      <c r="G1184">
        <v>1</v>
      </c>
      <c r="H1184">
        <v>2</v>
      </c>
      <c r="I1184" t="s">
        <v>542</v>
      </c>
      <c r="J1184" t="s">
        <v>543</v>
      </c>
      <c r="K1184" t="s">
        <v>544</v>
      </c>
      <c r="L1184">
        <v>1368</v>
      </c>
      <c r="N1184">
        <v>1011</v>
      </c>
      <c r="O1184" t="s">
        <v>520</v>
      </c>
      <c r="P1184" t="s">
        <v>520</v>
      </c>
      <c r="Q1184">
        <v>1</v>
      </c>
      <c r="X1184">
        <v>0.45</v>
      </c>
      <c r="Y1184">
        <v>0</v>
      </c>
      <c r="Z1184">
        <v>0.95</v>
      </c>
      <c r="AA1184">
        <v>0</v>
      </c>
      <c r="AB1184">
        <v>0</v>
      </c>
      <c r="AC1184">
        <v>0</v>
      </c>
      <c r="AD1184">
        <v>1</v>
      </c>
      <c r="AE1184">
        <v>0</v>
      </c>
      <c r="AF1184" t="s">
        <v>133</v>
      </c>
      <c r="AG1184">
        <v>0.5625</v>
      </c>
      <c r="AH1184">
        <v>2</v>
      </c>
      <c r="AI1184">
        <v>36408063</v>
      </c>
      <c r="AJ1184">
        <v>1217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>
      <c r="A1185">
        <f>ROW(Source!A1252)</f>
        <v>1252</v>
      </c>
      <c r="B1185">
        <v>36408077</v>
      </c>
      <c r="C1185">
        <v>36408059</v>
      </c>
      <c r="D1185">
        <v>29174913</v>
      </c>
      <c r="E1185">
        <v>1</v>
      </c>
      <c r="F1185">
        <v>1</v>
      </c>
      <c r="G1185">
        <v>1</v>
      </c>
      <c r="H1185">
        <v>2</v>
      </c>
      <c r="I1185" t="s">
        <v>531</v>
      </c>
      <c r="J1185" t="s">
        <v>532</v>
      </c>
      <c r="K1185" t="s">
        <v>533</v>
      </c>
      <c r="L1185">
        <v>1368</v>
      </c>
      <c r="N1185">
        <v>1011</v>
      </c>
      <c r="O1185" t="s">
        <v>520</v>
      </c>
      <c r="P1185" t="s">
        <v>520</v>
      </c>
      <c r="Q1185">
        <v>1</v>
      </c>
      <c r="X1185">
        <v>0.48</v>
      </c>
      <c r="Y1185">
        <v>0</v>
      </c>
      <c r="Z1185">
        <v>87.17</v>
      </c>
      <c r="AA1185">
        <v>11.6</v>
      </c>
      <c r="AB1185">
        <v>0</v>
      </c>
      <c r="AC1185">
        <v>0</v>
      </c>
      <c r="AD1185">
        <v>1</v>
      </c>
      <c r="AE1185">
        <v>0</v>
      </c>
      <c r="AF1185" t="s">
        <v>133</v>
      </c>
      <c r="AG1185">
        <v>0.6</v>
      </c>
      <c r="AH1185">
        <v>2</v>
      </c>
      <c r="AI1185">
        <v>36408064</v>
      </c>
      <c r="AJ1185">
        <v>1218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>
      <c r="A1186">
        <f>ROW(Source!A1252)</f>
        <v>1252</v>
      </c>
      <c r="B1186">
        <v>36408078</v>
      </c>
      <c r="C1186">
        <v>36408059</v>
      </c>
      <c r="D1186">
        <v>29114340</v>
      </c>
      <c r="E1186">
        <v>1</v>
      </c>
      <c r="F1186">
        <v>1</v>
      </c>
      <c r="G1186">
        <v>1</v>
      </c>
      <c r="H1186">
        <v>3</v>
      </c>
      <c r="I1186" t="s">
        <v>742</v>
      </c>
      <c r="J1186" t="s">
        <v>743</v>
      </c>
      <c r="K1186" t="s">
        <v>744</v>
      </c>
      <c r="L1186">
        <v>1348</v>
      </c>
      <c r="N1186">
        <v>1009</v>
      </c>
      <c r="O1186" t="s">
        <v>30</v>
      </c>
      <c r="P1186" t="s">
        <v>30</v>
      </c>
      <c r="Q1186">
        <v>1000</v>
      </c>
      <c r="X1186">
        <v>1.6000000000000001E-3</v>
      </c>
      <c r="Y1186">
        <v>8475</v>
      </c>
      <c r="Z1186">
        <v>0</v>
      </c>
      <c r="AA1186">
        <v>0</v>
      </c>
      <c r="AB1186">
        <v>0</v>
      </c>
      <c r="AC1186">
        <v>0</v>
      </c>
      <c r="AD1186">
        <v>1</v>
      </c>
      <c r="AE1186">
        <v>0</v>
      </c>
      <c r="AF1186" t="s">
        <v>3</v>
      </c>
      <c r="AG1186">
        <v>1.6000000000000001E-3</v>
      </c>
      <c r="AH1186">
        <v>2</v>
      </c>
      <c r="AI1186">
        <v>36408065</v>
      </c>
      <c r="AJ1186">
        <v>1219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>
      <c r="A1187">
        <f>ROW(Source!A1252)</f>
        <v>1252</v>
      </c>
      <c r="B1187">
        <v>36408079</v>
      </c>
      <c r="C1187">
        <v>36408059</v>
      </c>
      <c r="D1187">
        <v>29109162</v>
      </c>
      <c r="E1187">
        <v>1</v>
      </c>
      <c r="F1187">
        <v>1</v>
      </c>
      <c r="G1187">
        <v>1</v>
      </c>
      <c r="H1187">
        <v>3</v>
      </c>
      <c r="I1187" t="s">
        <v>564</v>
      </c>
      <c r="J1187" t="s">
        <v>565</v>
      </c>
      <c r="K1187" t="s">
        <v>566</v>
      </c>
      <c r="L1187">
        <v>1327</v>
      </c>
      <c r="N1187">
        <v>1005</v>
      </c>
      <c r="O1187" t="s">
        <v>155</v>
      </c>
      <c r="P1187" t="s">
        <v>155</v>
      </c>
      <c r="Q1187">
        <v>1</v>
      </c>
      <c r="X1187">
        <v>23</v>
      </c>
      <c r="Y1187">
        <v>5.71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 t="s">
        <v>3</v>
      </c>
      <c r="AG1187">
        <v>23</v>
      </c>
      <c r="AH1187">
        <v>2</v>
      </c>
      <c r="AI1187">
        <v>36408066</v>
      </c>
      <c r="AJ1187">
        <v>1220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>
        <f>ROW(Source!A1252)</f>
        <v>1252</v>
      </c>
      <c r="B1188">
        <v>36408080</v>
      </c>
      <c r="C1188">
        <v>36408059</v>
      </c>
      <c r="D1188">
        <v>29107615</v>
      </c>
      <c r="E1188">
        <v>1</v>
      </c>
      <c r="F1188">
        <v>1</v>
      </c>
      <c r="G1188">
        <v>1</v>
      </c>
      <c r="H1188">
        <v>3</v>
      </c>
      <c r="I1188" t="s">
        <v>745</v>
      </c>
      <c r="J1188" t="s">
        <v>746</v>
      </c>
      <c r="K1188" t="s">
        <v>747</v>
      </c>
      <c r="L1188">
        <v>1348</v>
      </c>
      <c r="N1188">
        <v>1009</v>
      </c>
      <c r="O1188" t="s">
        <v>30</v>
      </c>
      <c r="P1188" t="s">
        <v>30</v>
      </c>
      <c r="Q1188">
        <v>1000</v>
      </c>
      <c r="X1188">
        <v>3.3999999999999998E-3</v>
      </c>
      <c r="Y1188">
        <v>19100</v>
      </c>
      <c r="Z1188">
        <v>0</v>
      </c>
      <c r="AA1188">
        <v>0</v>
      </c>
      <c r="AB1188">
        <v>0</v>
      </c>
      <c r="AC1188">
        <v>0</v>
      </c>
      <c r="AD1188">
        <v>1</v>
      </c>
      <c r="AE1188">
        <v>0</v>
      </c>
      <c r="AF1188" t="s">
        <v>3</v>
      </c>
      <c r="AG1188">
        <v>3.3999999999999998E-3</v>
      </c>
      <c r="AH1188">
        <v>2</v>
      </c>
      <c r="AI1188">
        <v>36408067</v>
      </c>
      <c r="AJ1188">
        <v>1221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>
        <f>ROW(Source!A1252)</f>
        <v>1252</v>
      </c>
      <c r="B1189">
        <v>36408081</v>
      </c>
      <c r="C1189">
        <v>36408059</v>
      </c>
      <c r="D1189">
        <v>29115662</v>
      </c>
      <c r="E1189">
        <v>1</v>
      </c>
      <c r="F1189">
        <v>1</v>
      </c>
      <c r="G1189">
        <v>1</v>
      </c>
      <c r="H1189">
        <v>3</v>
      </c>
      <c r="I1189" t="s">
        <v>748</v>
      </c>
      <c r="J1189" t="s">
        <v>749</v>
      </c>
      <c r="K1189" t="s">
        <v>750</v>
      </c>
      <c r="L1189">
        <v>1339</v>
      </c>
      <c r="N1189">
        <v>1007</v>
      </c>
      <c r="O1189" t="s">
        <v>570</v>
      </c>
      <c r="P1189" t="s">
        <v>570</v>
      </c>
      <c r="Q1189">
        <v>1</v>
      </c>
      <c r="X1189">
        <v>0.24</v>
      </c>
      <c r="Y1189">
        <v>1045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0.24</v>
      </c>
      <c r="AH1189">
        <v>2</v>
      </c>
      <c r="AI1189">
        <v>36408068</v>
      </c>
      <c r="AJ1189">
        <v>1222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>
        <f>ROW(Source!A1252)</f>
        <v>1252</v>
      </c>
      <c r="B1190">
        <v>36408082</v>
      </c>
      <c r="C1190">
        <v>36408059</v>
      </c>
      <c r="D1190">
        <v>29131086</v>
      </c>
      <c r="E1190">
        <v>1</v>
      </c>
      <c r="F1190">
        <v>1</v>
      </c>
      <c r="G1190">
        <v>1</v>
      </c>
      <c r="H1190">
        <v>3</v>
      </c>
      <c r="I1190" t="s">
        <v>567</v>
      </c>
      <c r="J1190" t="s">
        <v>568</v>
      </c>
      <c r="K1190" t="s">
        <v>569</v>
      </c>
      <c r="L1190">
        <v>1339</v>
      </c>
      <c r="N1190">
        <v>1007</v>
      </c>
      <c r="O1190" t="s">
        <v>570</v>
      </c>
      <c r="P1190" t="s">
        <v>570</v>
      </c>
      <c r="Q1190">
        <v>1</v>
      </c>
      <c r="X1190">
        <v>1.18</v>
      </c>
      <c r="Y1190">
        <v>1970.01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1.18</v>
      </c>
      <c r="AH1190">
        <v>2</v>
      </c>
      <c r="AI1190">
        <v>36408069</v>
      </c>
      <c r="AJ1190">
        <v>1223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>
      <c r="A1191">
        <f>ROW(Source!A1252)</f>
        <v>1252</v>
      </c>
      <c r="B1191">
        <v>36408083</v>
      </c>
      <c r="C1191">
        <v>36408059</v>
      </c>
      <c r="D1191">
        <v>29145153</v>
      </c>
      <c r="E1191">
        <v>1</v>
      </c>
      <c r="F1191">
        <v>1</v>
      </c>
      <c r="G1191">
        <v>1</v>
      </c>
      <c r="H1191">
        <v>3</v>
      </c>
      <c r="I1191" t="s">
        <v>751</v>
      </c>
      <c r="J1191" t="s">
        <v>752</v>
      </c>
      <c r="K1191" t="s">
        <v>753</v>
      </c>
      <c r="L1191">
        <v>1339</v>
      </c>
      <c r="N1191">
        <v>1007</v>
      </c>
      <c r="O1191" t="s">
        <v>570</v>
      </c>
      <c r="P1191" t="s">
        <v>570</v>
      </c>
      <c r="Q1191">
        <v>1</v>
      </c>
      <c r="X1191">
        <v>0.28000000000000003</v>
      </c>
      <c r="Y1191">
        <v>426.15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0.28000000000000003</v>
      </c>
      <c r="AH1191">
        <v>2</v>
      </c>
      <c r="AI1191">
        <v>36408070</v>
      </c>
      <c r="AJ1191">
        <v>1224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>
      <c r="A1192">
        <f>ROW(Source!A1252)</f>
        <v>1252</v>
      </c>
      <c r="B1192">
        <v>36408084</v>
      </c>
      <c r="C1192">
        <v>36408059</v>
      </c>
      <c r="D1192">
        <v>29148832</v>
      </c>
      <c r="E1192">
        <v>1</v>
      </c>
      <c r="F1192">
        <v>1</v>
      </c>
      <c r="G1192">
        <v>1</v>
      </c>
      <c r="H1192">
        <v>3</v>
      </c>
      <c r="I1192" t="s">
        <v>754</v>
      </c>
      <c r="J1192" t="s">
        <v>755</v>
      </c>
      <c r="K1192" t="s">
        <v>756</v>
      </c>
      <c r="L1192">
        <v>1356</v>
      </c>
      <c r="N1192">
        <v>1010</v>
      </c>
      <c r="O1192" t="s">
        <v>232</v>
      </c>
      <c r="P1192" t="s">
        <v>232</v>
      </c>
      <c r="Q1192">
        <v>1000</v>
      </c>
      <c r="X1192">
        <v>0.51</v>
      </c>
      <c r="Y1192">
        <v>1752.59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0.51</v>
      </c>
      <c r="AH1192">
        <v>2</v>
      </c>
      <c r="AI1192">
        <v>36408071</v>
      </c>
      <c r="AJ1192">
        <v>1225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>
      <c r="A1193">
        <f>ROW(Source!A1252)</f>
        <v>1252</v>
      </c>
      <c r="B1193">
        <v>36408085</v>
      </c>
      <c r="C1193">
        <v>36408059</v>
      </c>
      <c r="D1193">
        <v>29150040</v>
      </c>
      <c r="E1193">
        <v>1</v>
      </c>
      <c r="F1193">
        <v>1</v>
      </c>
      <c r="G1193">
        <v>1</v>
      </c>
      <c r="H1193">
        <v>3</v>
      </c>
      <c r="I1193" t="s">
        <v>757</v>
      </c>
      <c r="J1193" t="s">
        <v>758</v>
      </c>
      <c r="K1193" t="s">
        <v>759</v>
      </c>
      <c r="L1193">
        <v>1339</v>
      </c>
      <c r="N1193">
        <v>1007</v>
      </c>
      <c r="O1193" t="s">
        <v>570</v>
      </c>
      <c r="P1193" t="s">
        <v>570</v>
      </c>
      <c r="Q1193">
        <v>1</v>
      </c>
      <c r="X1193">
        <v>7.0000000000000007E-2</v>
      </c>
      <c r="Y1193">
        <v>2.44</v>
      </c>
      <c r="Z1193">
        <v>0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3</v>
      </c>
      <c r="AG1193">
        <v>7.0000000000000007E-2</v>
      </c>
      <c r="AH1193">
        <v>2</v>
      </c>
      <c r="AI1193">
        <v>36408072</v>
      </c>
      <c r="AJ1193">
        <v>1226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>
      <c r="A1194">
        <f>ROW(Source!A1253)</f>
        <v>1253</v>
      </c>
      <c r="B1194">
        <v>36408095</v>
      </c>
      <c r="C1194">
        <v>36408086</v>
      </c>
      <c r="D1194">
        <v>18407150</v>
      </c>
      <c r="E1194">
        <v>1</v>
      </c>
      <c r="F1194">
        <v>1</v>
      </c>
      <c r="G1194">
        <v>1</v>
      </c>
      <c r="H1194">
        <v>1</v>
      </c>
      <c r="I1194" t="s">
        <v>529</v>
      </c>
      <c r="J1194" t="s">
        <v>3</v>
      </c>
      <c r="K1194" t="s">
        <v>530</v>
      </c>
      <c r="L1194">
        <v>1369</v>
      </c>
      <c r="N1194">
        <v>1013</v>
      </c>
      <c r="O1194" t="s">
        <v>514</v>
      </c>
      <c r="P1194" t="s">
        <v>514</v>
      </c>
      <c r="Q1194">
        <v>1</v>
      </c>
      <c r="X1194">
        <v>60.72</v>
      </c>
      <c r="Y1194">
        <v>0</v>
      </c>
      <c r="Z1194">
        <v>0</v>
      </c>
      <c r="AA1194">
        <v>0</v>
      </c>
      <c r="AB1194">
        <v>272.45</v>
      </c>
      <c r="AC1194">
        <v>0</v>
      </c>
      <c r="AD1194">
        <v>1</v>
      </c>
      <c r="AE1194">
        <v>1</v>
      </c>
      <c r="AF1194" t="s">
        <v>134</v>
      </c>
      <c r="AG1194">
        <v>69.827999999999989</v>
      </c>
      <c r="AH1194">
        <v>2</v>
      </c>
      <c r="AI1194">
        <v>36408087</v>
      </c>
      <c r="AJ1194">
        <v>1227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>
        <f>ROW(Source!A1253)</f>
        <v>1253</v>
      </c>
      <c r="B1195">
        <v>36408096</v>
      </c>
      <c r="C1195">
        <v>36408086</v>
      </c>
      <c r="D1195">
        <v>121548</v>
      </c>
      <c r="E1195">
        <v>1</v>
      </c>
      <c r="F1195">
        <v>1</v>
      </c>
      <c r="G1195">
        <v>1</v>
      </c>
      <c r="H1195">
        <v>1</v>
      </c>
      <c r="I1195" t="s">
        <v>35</v>
      </c>
      <c r="J1195" t="s">
        <v>3</v>
      </c>
      <c r="K1195" t="s">
        <v>515</v>
      </c>
      <c r="L1195">
        <v>608254</v>
      </c>
      <c r="N1195">
        <v>1013</v>
      </c>
      <c r="O1195" t="s">
        <v>516</v>
      </c>
      <c r="P1195" t="s">
        <v>516</v>
      </c>
      <c r="Q1195">
        <v>1</v>
      </c>
      <c r="X1195">
        <v>0.57999999999999996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2</v>
      </c>
      <c r="AF1195" t="s">
        <v>133</v>
      </c>
      <c r="AG1195">
        <v>0.72499999999999998</v>
      </c>
      <c r="AH1195">
        <v>2</v>
      </c>
      <c r="AI1195">
        <v>36408088</v>
      </c>
      <c r="AJ1195">
        <v>1228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>
      <c r="A1196">
        <f>ROW(Source!A1253)</f>
        <v>1253</v>
      </c>
      <c r="B1196">
        <v>36408097</v>
      </c>
      <c r="C1196">
        <v>36408086</v>
      </c>
      <c r="D1196">
        <v>29172556</v>
      </c>
      <c r="E1196">
        <v>1</v>
      </c>
      <c r="F1196">
        <v>1</v>
      </c>
      <c r="G1196">
        <v>1</v>
      </c>
      <c r="H1196">
        <v>2</v>
      </c>
      <c r="I1196" t="s">
        <v>517</v>
      </c>
      <c r="J1196" t="s">
        <v>518</v>
      </c>
      <c r="K1196" t="s">
        <v>519</v>
      </c>
      <c r="L1196">
        <v>1368</v>
      </c>
      <c r="N1196">
        <v>1011</v>
      </c>
      <c r="O1196" t="s">
        <v>520</v>
      </c>
      <c r="P1196" t="s">
        <v>520</v>
      </c>
      <c r="Q1196">
        <v>1</v>
      </c>
      <c r="X1196">
        <v>0.57999999999999996</v>
      </c>
      <c r="Y1196">
        <v>0</v>
      </c>
      <c r="Z1196">
        <v>31.26</v>
      </c>
      <c r="AA1196">
        <v>13.5</v>
      </c>
      <c r="AB1196">
        <v>0</v>
      </c>
      <c r="AC1196">
        <v>0</v>
      </c>
      <c r="AD1196">
        <v>1</v>
      </c>
      <c r="AE1196">
        <v>0</v>
      </c>
      <c r="AF1196" t="s">
        <v>133</v>
      </c>
      <c r="AG1196">
        <v>0.72499999999999998</v>
      </c>
      <c r="AH1196">
        <v>2</v>
      </c>
      <c r="AI1196">
        <v>36408089</v>
      </c>
      <c r="AJ1196">
        <v>1229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>
        <f>ROW(Source!A1253)</f>
        <v>1253</v>
      </c>
      <c r="B1197">
        <v>36408098</v>
      </c>
      <c r="C1197">
        <v>36408086</v>
      </c>
      <c r="D1197">
        <v>29174591</v>
      </c>
      <c r="E1197">
        <v>1</v>
      </c>
      <c r="F1197">
        <v>1</v>
      </c>
      <c r="G1197">
        <v>1</v>
      </c>
      <c r="H1197">
        <v>2</v>
      </c>
      <c r="I1197" t="s">
        <v>542</v>
      </c>
      <c r="J1197" t="s">
        <v>543</v>
      </c>
      <c r="K1197" t="s">
        <v>544</v>
      </c>
      <c r="L1197">
        <v>1368</v>
      </c>
      <c r="N1197">
        <v>1011</v>
      </c>
      <c r="O1197" t="s">
        <v>520</v>
      </c>
      <c r="P1197" t="s">
        <v>520</v>
      </c>
      <c r="Q1197">
        <v>1</v>
      </c>
      <c r="X1197">
        <v>0.82</v>
      </c>
      <c r="Y1197">
        <v>0</v>
      </c>
      <c r="Z1197">
        <v>0.95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 t="s">
        <v>133</v>
      </c>
      <c r="AG1197">
        <v>1.0249999999999999</v>
      </c>
      <c r="AH1197">
        <v>2</v>
      </c>
      <c r="AI1197">
        <v>36408090</v>
      </c>
      <c r="AJ1197">
        <v>1230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>
      <c r="A1198">
        <f>ROW(Source!A1253)</f>
        <v>1253</v>
      </c>
      <c r="B1198">
        <v>36408099</v>
      </c>
      <c r="C1198">
        <v>36408086</v>
      </c>
      <c r="D1198">
        <v>29174661</v>
      </c>
      <c r="E1198">
        <v>1</v>
      </c>
      <c r="F1198">
        <v>1</v>
      </c>
      <c r="G1198">
        <v>1</v>
      </c>
      <c r="H1198">
        <v>2</v>
      </c>
      <c r="I1198" t="s">
        <v>571</v>
      </c>
      <c r="J1198" t="s">
        <v>572</v>
      </c>
      <c r="K1198" t="s">
        <v>573</v>
      </c>
      <c r="L1198">
        <v>1368</v>
      </c>
      <c r="N1198">
        <v>1011</v>
      </c>
      <c r="O1198" t="s">
        <v>520</v>
      </c>
      <c r="P1198" t="s">
        <v>520</v>
      </c>
      <c r="Q1198">
        <v>1</v>
      </c>
      <c r="X1198">
        <v>2.7</v>
      </c>
      <c r="Y1198">
        <v>0</v>
      </c>
      <c r="Z1198">
        <v>2.09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133</v>
      </c>
      <c r="AG1198">
        <v>3.375</v>
      </c>
      <c r="AH1198">
        <v>2</v>
      </c>
      <c r="AI1198">
        <v>36408091</v>
      </c>
      <c r="AJ1198">
        <v>1231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>
      <c r="A1199">
        <f>ROW(Source!A1253)</f>
        <v>1253</v>
      </c>
      <c r="B1199">
        <v>36408100</v>
      </c>
      <c r="C1199">
        <v>36408086</v>
      </c>
      <c r="D1199">
        <v>29174913</v>
      </c>
      <c r="E1199">
        <v>1</v>
      </c>
      <c r="F1199">
        <v>1</v>
      </c>
      <c r="G1199">
        <v>1</v>
      </c>
      <c r="H1199">
        <v>2</v>
      </c>
      <c r="I1199" t="s">
        <v>531</v>
      </c>
      <c r="J1199" t="s">
        <v>532</v>
      </c>
      <c r="K1199" t="s">
        <v>533</v>
      </c>
      <c r="L1199">
        <v>1368</v>
      </c>
      <c r="N1199">
        <v>1011</v>
      </c>
      <c r="O1199" t="s">
        <v>520</v>
      </c>
      <c r="P1199" t="s">
        <v>520</v>
      </c>
      <c r="Q1199">
        <v>1</v>
      </c>
      <c r="X1199">
        <v>0.84</v>
      </c>
      <c r="Y1199">
        <v>0</v>
      </c>
      <c r="Z1199">
        <v>87.17</v>
      </c>
      <c r="AA1199">
        <v>11.6</v>
      </c>
      <c r="AB1199">
        <v>0</v>
      </c>
      <c r="AC1199">
        <v>0</v>
      </c>
      <c r="AD1199">
        <v>1</v>
      </c>
      <c r="AE1199">
        <v>0</v>
      </c>
      <c r="AF1199" t="s">
        <v>133</v>
      </c>
      <c r="AG1199">
        <v>1.05</v>
      </c>
      <c r="AH1199">
        <v>2</v>
      </c>
      <c r="AI1199">
        <v>36408092</v>
      </c>
      <c r="AJ1199">
        <v>1232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>
      <c r="A1200">
        <f>ROW(Source!A1253)</f>
        <v>1253</v>
      </c>
      <c r="B1200">
        <v>36408101</v>
      </c>
      <c r="C1200">
        <v>36408086</v>
      </c>
      <c r="D1200">
        <v>29114332</v>
      </c>
      <c r="E1200">
        <v>1</v>
      </c>
      <c r="F1200">
        <v>1</v>
      </c>
      <c r="G1200">
        <v>1</v>
      </c>
      <c r="H1200">
        <v>3</v>
      </c>
      <c r="I1200" t="s">
        <v>556</v>
      </c>
      <c r="J1200" t="s">
        <v>557</v>
      </c>
      <c r="K1200" t="s">
        <v>558</v>
      </c>
      <c r="L1200">
        <v>1348</v>
      </c>
      <c r="N1200">
        <v>1009</v>
      </c>
      <c r="O1200" t="s">
        <v>30</v>
      </c>
      <c r="P1200" t="s">
        <v>30</v>
      </c>
      <c r="Q1200">
        <v>1000</v>
      </c>
      <c r="X1200">
        <v>1.23E-2</v>
      </c>
      <c r="Y1200">
        <v>11978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0</v>
      </c>
      <c r="AF1200" t="s">
        <v>3</v>
      </c>
      <c r="AG1200">
        <v>1.23E-2</v>
      </c>
      <c r="AH1200">
        <v>2</v>
      </c>
      <c r="AI1200">
        <v>36408093</v>
      </c>
      <c r="AJ1200">
        <v>1233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>
      <c r="A1201">
        <f>ROW(Source!A1253)</f>
        <v>1253</v>
      </c>
      <c r="B1201">
        <v>36408102</v>
      </c>
      <c r="C1201">
        <v>36408086</v>
      </c>
      <c r="D1201">
        <v>29130788</v>
      </c>
      <c r="E1201">
        <v>1</v>
      </c>
      <c r="F1201">
        <v>1</v>
      </c>
      <c r="G1201">
        <v>1</v>
      </c>
      <c r="H1201">
        <v>3</v>
      </c>
      <c r="I1201" t="s">
        <v>574</v>
      </c>
      <c r="J1201" t="s">
        <v>575</v>
      </c>
      <c r="K1201" t="s">
        <v>576</v>
      </c>
      <c r="L1201">
        <v>1339</v>
      </c>
      <c r="N1201">
        <v>1007</v>
      </c>
      <c r="O1201" t="s">
        <v>570</v>
      </c>
      <c r="P1201" t="s">
        <v>570</v>
      </c>
      <c r="Q1201">
        <v>1</v>
      </c>
      <c r="X1201">
        <v>2.88</v>
      </c>
      <c r="Y1201">
        <v>2156.0100000000002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0</v>
      </c>
      <c r="AF1201" t="s">
        <v>3</v>
      </c>
      <c r="AG1201">
        <v>2.88</v>
      </c>
      <c r="AH1201">
        <v>2</v>
      </c>
      <c r="AI1201">
        <v>36408094</v>
      </c>
      <c r="AJ1201">
        <v>1234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>
      <c r="A1202">
        <f>ROW(Source!A1254)</f>
        <v>1254</v>
      </c>
      <c r="B1202">
        <v>36408111</v>
      </c>
      <c r="C1202">
        <v>36408103</v>
      </c>
      <c r="D1202">
        <v>18408291</v>
      </c>
      <c r="E1202">
        <v>1</v>
      </c>
      <c r="F1202">
        <v>1</v>
      </c>
      <c r="G1202">
        <v>1</v>
      </c>
      <c r="H1202">
        <v>1</v>
      </c>
      <c r="I1202" t="s">
        <v>559</v>
      </c>
      <c r="J1202" t="s">
        <v>3</v>
      </c>
      <c r="K1202" t="s">
        <v>560</v>
      </c>
      <c r="L1202">
        <v>1369</v>
      </c>
      <c r="N1202">
        <v>1013</v>
      </c>
      <c r="O1202" t="s">
        <v>514</v>
      </c>
      <c r="P1202" t="s">
        <v>514</v>
      </c>
      <c r="Q1202">
        <v>1</v>
      </c>
      <c r="X1202">
        <v>31.26</v>
      </c>
      <c r="Y1202">
        <v>0</v>
      </c>
      <c r="Z1202">
        <v>0</v>
      </c>
      <c r="AA1202">
        <v>0</v>
      </c>
      <c r="AB1202">
        <v>8.17</v>
      </c>
      <c r="AC1202">
        <v>0</v>
      </c>
      <c r="AD1202">
        <v>1</v>
      </c>
      <c r="AE1202">
        <v>1</v>
      </c>
      <c r="AF1202" t="s">
        <v>134</v>
      </c>
      <c r="AG1202">
        <v>35.948999999999998</v>
      </c>
      <c r="AH1202">
        <v>2</v>
      </c>
      <c r="AI1202">
        <v>36408104</v>
      </c>
      <c r="AJ1202">
        <v>1235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>
        <f>ROW(Source!A1254)</f>
        <v>1254</v>
      </c>
      <c r="B1203">
        <v>36408112</v>
      </c>
      <c r="C1203">
        <v>36408103</v>
      </c>
      <c r="D1203">
        <v>121548</v>
      </c>
      <c r="E1203">
        <v>1</v>
      </c>
      <c r="F1203">
        <v>1</v>
      </c>
      <c r="G1203">
        <v>1</v>
      </c>
      <c r="H1203">
        <v>1</v>
      </c>
      <c r="I1203" t="s">
        <v>35</v>
      </c>
      <c r="J1203" t="s">
        <v>3</v>
      </c>
      <c r="K1203" t="s">
        <v>515</v>
      </c>
      <c r="L1203">
        <v>608254</v>
      </c>
      <c r="N1203">
        <v>1013</v>
      </c>
      <c r="O1203" t="s">
        <v>516</v>
      </c>
      <c r="P1203" t="s">
        <v>516</v>
      </c>
      <c r="Q1203">
        <v>1</v>
      </c>
      <c r="X1203">
        <v>6.7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1</v>
      </c>
      <c r="AE1203">
        <v>2</v>
      </c>
      <c r="AF1203" t="s">
        <v>133</v>
      </c>
      <c r="AG1203">
        <v>8.375</v>
      </c>
      <c r="AH1203">
        <v>2</v>
      </c>
      <c r="AI1203">
        <v>36408105</v>
      </c>
      <c r="AJ1203">
        <v>1236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>
      <c r="A1204">
        <f>ROW(Source!A1254)</f>
        <v>1254</v>
      </c>
      <c r="B1204">
        <v>36408113</v>
      </c>
      <c r="C1204">
        <v>36408103</v>
      </c>
      <c r="D1204">
        <v>29172710</v>
      </c>
      <c r="E1204">
        <v>1</v>
      </c>
      <c r="F1204">
        <v>1</v>
      </c>
      <c r="G1204">
        <v>1</v>
      </c>
      <c r="H1204">
        <v>2</v>
      </c>
      <c r="I1204" t="s">
        <v>523</v>
      </c>
      <c r="J1204" t="s">
        <v>524</v>
      </c>
      <c r="K1204" t="s">
        <v>525</v>
      </c>
      <c r="L1204">
        <v>1368</v>
      </c>
      <c r="N1204">
        <v>1011</v>
      </c>
      <c r="O1204" t="s">
        <v>520</v>
      </c>
      <c r="P1204" t="s">
        <v>520</v>
      </c>
      <c r="Q1204">
        <v>1</v>
      </c>
      <c r="X1204">
        <v>6.7</v>
      </c>
      <c r="Y1204">
        <v>0</v>
      </c>
      <c r="Z1204">
        <v>46.56</v>
      </c>
      <c r="AA1204">
        <v>10.06</v>
      </c>
      <c r="AB1204">
        <v>0</v>
      </c>
      <c r="AC1204">
        <v>0</v>
      </c>
      <c r="AD1204">
        <v>1</v>
      </c>
      <c r="AE1204">
        <v>0</v>
      </c>
      <c r="AF1204" t="s">
        <v>133</v>
      </c>
      <c r="AG1204">
        <v>8.375</v>
      </c>
      <c r="AH1204">
        <v>2</v>
      </c>
      <c r="AI1204">
        <v>36408106</v>
      </c>
      <c r="AJ1204">
        <v>1237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>
      <c r="A1205">
        <f>ROW(Source!A1254)</f>
        <v>1254</v>
      </c>
      <c r="B1205">
        <v>36408114</v>
      </c>
      <c r="C1205">
        <v>36408103</v>
      </c>
      <c r="D1205">
        <v>29173472</v>
      </c>
      <c r="E1205">
        <v>1</v>
      </c>
      <c r="F1205">
        <v>1</v>
      </c>
      <c r="G1205">
        <v>1</v>
      </c>
      <c r="H1205">
        <v>2</v>
      </c>
      <c r="I1205" t="s">
        <v>577</v>
      </c>
      <c r="J1205" t="s">
        <v>578</v>
      </c>
      <c r="K1205" t="s">
        <v>579</v>
      </c>
      <c r="L1205">
        <v>1368</v>
      </c>
      <c r="N1205">
        <v>1011</v>
      </c>
      <c r="O1205" t="s">
        <v>520</v>
      </c>
      <c r="P1205" t="s">
        <v>520</v>
      </c>
      <c r="Q1205">
        <v>1</v>
      </c>
      <c r="X1205">
        <v>11</v>
      </c>
      <c r="Y1205">
        <v>0</v>
      </c>
      <c r="Z1205">
        <v>3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133</v>
      </c>
      <c r="AG1205">
        <v>13.75</v>
      </c>
      <c r="AH1205">
        <v>2</v>
      </c>
      <c r="AI1205">
        <v>36408107</v>
      </c>
      <c r="AJ1205">
        <v>1238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>
      <c r="A1206">
        <f>ROW(Source!A1254)</f>
        <v>1254</v>
      </c>
      <c r="B1206">
        <v>36408115</v>
      </c>
      <c r="C1206">
        <v>36408103</v>
      </c>
      <c r="D1206">
        <v>29174913</v>
      </c>
      <c r="E1206">
        <v>1</v>
      </c>
      <c r="F1206">
        <v>1</v>
      </c>
      <c r="G1206">
        <v>1</v>
      </c>
      <c r="H1206">
        <v>2</v>
      </c>
      <c r="I1206" t="s">
        <v>531</v>
      </c>
      <c r="J1206" t="s">
        <v>532</v>
      </c>
      <c r="K1206" t="s">
        <v>533</v>
      </c>
      <c r="L1206">
        <v>1368</v>
      </c>
      <c r="N1206">
        <v>1011</v>
      </c>
      <c r="O1206" t="s">
        <v>520</v>
      </c>
      <c r="P1206" t="s">
        <v>520</v>
      </c>
      <c r="Q1206">
        <v>1</v>
      </c>
      <c r="X1206">
        <v>0.35</v>
      </c>
      <c r="Y1206">
        <v>0</v>
      </c>
      <c r="Z1206">
        <v>87.17</v>
      </c>
      <c r="AA1206">
        <v>11.6</v>
      </c>
      <c r="AB1206">
        <v>0</v>
      </c>
      <c r="AC1206">
        <v>0</v>
      </c>
      <c r="AD1206">
        <v>1</v>
      </c>
      <c r="AE1206">
        <v>0</v>
      </c>
      <c r="AF1206" t="s">
        <v>133</v>
      </c>
      <c r="AG1206">
        <v>0.4375</v>
      </c>
      <c r="AH1206">
        <v>2</v>
      </c>
      <c r="AI1206">
        <v>36408108</v>
      </c>
      <c r="AJ1206">
        <v>1239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>
      <c r="A1207">
        <f>ROW(Source!A1254)</f>
        <v>1254</v>
      </c>
      <c r="B1207">
        <v>36408116</v>
      </c>
      <c r="C1207">
        <v>36408103</v>
      </c>
      <c r="D1207">
        <v>29114687</v>
      </c>
      <c r="E1207">
        <v>1</v>
      </c>
      <c r="F1207">
        <v>1</v>
      </c>
      <c r="G1207">
        <v>1</v>
      </c>
      <c r="H1207">
        <v>3</v>
      </c>
      <c r="I1207" t="s">
        <v>580</v>
      </c>
      <c r="J1207" t="s">
        <v>581</v>
      </c>
      <c r="K1207" t="s">
        <v>582</v>
      </c>
      <c r="L1207">
        <v>1348</v>
      </c>
      <c r="N1207">
        <v>1009</v>
      </c>
      <c r="O1207" t="s">
        <v>30</v>
      </c>
      <c r="P1207" t="s">
        <v>30</v>
      </c>
      <c r="Q1207">
        <v>1000</v>
      </c>
      <c r="X1207">
        <v>1.8E-3</v>
      </c>
      <c r="Y1207">
        <v>16974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1.8E-3</v>
      </c>
      <c r="AH1207">
        <v>2</v>
      </c>
      <c r="AI1207">
        <v>36408109</v>
      </c>
      <c r="AJ1207">
        <v>1240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>
      <c r="A1208">
        <f>ROW(Source!A1254)</f>
        <v>1254</v>
      </c>
      <c r="B1208">
        <v>36408117</v>
      </c>
      <c r="C1208">
        <v>36408103</v>
      </c>
      <c r="D1208">
        <v>29115292</v>
      </c>
      <c r="E1208">
        <v>1</v>
      </c>
      <c r="F1208">
        <v>1</v>
      </c>
      <c r="G1208">
        <v>1</v>
      </c>
      <c r="H1208">
        <v>3</v>
      </c>
      <c r="I1208" t="s">
        <v>583</v>
      </c>
      <c r="J1208" t="s">
        <v>584</v>
      </c>
      <c r="K1208" t="s">
        <v>585</v>
      </c>
      <c r="L1208">
        <v>1339</v>
      </c>
      <c r="N1208">
        <v>1007</v>
      </c>
      <c r="O1208" t="s">
        <v>570</v>
      </c>
      <c r="P1208" t="s">
        <v>570</v>
      </c>
      <c r="Q1208">
        <v>1</v>
      </c>
      <c r="X1208">
        <v>1.24</v>
      </c>
      <c r="Y1208">
        <v>4478.33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1.24</v>
      </c>
      <c r="AH1208">
        <v>2</v>
      </c>
      <c r="AI1208">
        <v>36408110</v>
      </c>
      <c r="AJ1208">
        <v>1241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>
      <c r="A1209">
        <f>ROW(Source!A1255)</f>
        <v>1255</v>
      </c>
      <c r="B1209">
        <v>36408127</v>
      </c>
      <c r="C1209">
        <v>36408118</v>
      </c>
      <c r="D1209">
        <v>18410542</v>
      </c>
      <c r="E1209">
        <v>1</v>
      </c>
      <c r="F1209">
        <v>1</v>
      </c>
      <c r="G1209">
        <v>1</v>
      </c>
      <c r="H1209">
        <v>1</v>
      </c>
      <c r="I1209" t="s">
        <v>760</v>
      </c>
      <c r="J1209" t="s">
        <v>3</v>
      </c>
      <c r="K1209" t="s">
        <v>761</v>
      </c>
      <c r="L1209">
        <v>1369</v>
      </c>
      <c r="N1209">
        <v>1013</v>
      </c>
      <c r="O1209" t="s">
        <v>514</v>
      </c>
      <c r="P1209" t="s">
        <v>514</v>
      </c>
      <c r="Q1209">
        <v>1</v>
      </c>
      <c r="X1209">
        <v>31.41</v>
      </c>
      <c r="Y1209">
        <v>0</v>
      </c>
      <c r="Z1209">
        <v>0</v>
      </c>
      <c r="AA1209">
        <v>0</v>
      </c>
      <c r="AB1209">
        <v>8.31</v>
      </c>
      <c r="AC1209">
        <v>0</v>
      </c>
      <c r="AD1209">
        <v>1</v>
      </c>
      <c r="AE1209">
        <v>1</v>
      </c>
      <c r="AF1209" t="s">
        <v>134</v>
      </c>
      <c r="AG1209">
        <v>36.121499999999997</v>
      </c>
      <c r="AH1209">
        <v>2</v>
      </c>
      <c r="AI1209">
        <v>36408120</v>
      </c>
      <c r="AJ1209">
        <v>1242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>
      <c r="A1210">
        <f>ROW(Source!A1255)</f>
        <v>1255</v>
      </c>
      <c r="B1210">
        <v>36408128</v>
      </c>
      <c r="C1210">
        <v>36408118</v>
      </c>
      <c r="D1210">
        <v>121548</v>
      </c>
      <c r="E1210">
        <v>1</v>
      </c>
      <c r="F1210">
        <v>1</v>
      </c>
      <c r="G1210">
        <v>1</v>
      </c>
      <c r="H1210">
        <v>1</v>
      </c>
      <c r="I1210" t="s">
        <v>35</v>
      </c>
      <c r="J1210" t="s">
        <v>3</v>
      </c>
      <c r="K1210" t="s">
        <v>515</v>
      </c>
      <c r="L1210">
        <v>608254</v>
      </c>
      <c r="N1210">
        <v>1013</v>
      </c>
      <c r="O1210" t="s">
        <v>516</v>
      </c>
      <c r="P1210" t="s">
        <v>516</v>
      </c>
      <c r="Q1210">
        <v>1</v>
      </c>
      <c r="X1210">
        <v>0.34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2</v>
      </c>
      <c r="AF1210" t="s">
        <v>133</v>
      </c>
      <c r="AG1210">
        <v>0.42500000000000004</v>
      </c>
      <c r="AH1210">
        <v>2</v>
      </c>
      <c r="AI1210">
        <v>36408121</v>
      </c>
      <c r="AJ1210">
        <v>1243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>
      <c r="A1211">
        <f>ROW(Source!A1255)</f>
        <v>1255</v>
      </c>
      <c r="B1211">
        <v>36408129</v>
      </c>
      <c r="C1211">
        <v>36408118</v>
      </c>
      <c r="D1211">
        <v>29172556</v>
      </c>
      <c r="E1211">
        <v>1</v>
      </c>
      <c r="F1211">
        <v>1</v>
      </c>
      <c r="G1211">
        <v>1</v>
      </c>
      <c r="H1211">
        <v>2</v>
      </c>
      <c r="I1211" t="s">
        <v>517</v>
      </c>
      <c r="J1211" t="s">
        <v>518</v>
      </c>
      <c r="K1211" t="s">
        <v>519</v>
      </c>
      <c r="L1211">
        <v>1368</v>
      </c>
      <c r="N1211">
        <v>1011</v>
      </c>
      <c r="O1211" t="s">
        <v>520</v>
      </c>
      <c r="P1211" t="s">
        <v>520</v>
      </c>
      <c r="Q1211">
        <v>1</v>
      </c>
      <c r="X1211">
        <v>0.34</v>
      </c>
      <c r="Y1211">
        <v>0</v>
      </c>
      <c r="Z1211">
        <v>31.26</v>
      </c>
      <c r="AA1211">
        <v>13.5</v>
      </c>
      <c r="AB1211">
        <v>0</v>
      </c>
      <c r="AC1211">
        <v>0</v>
      </c>
      <c r="AD1211">
        <v>1</v>
      </c>
      <c r="AE1211">
        <v>0</v>
      </c>
      <c r="AF1211" t="s">
        <v>133</v>
      </c>
      <c r="AG1211">
        <v>0.42500000000000004</v>
      </c>
      <c r="AH1211">
        <v>2</v>
      </c>
      <c r="AI1211">
        <v>36408122</v>
      </c>
      <c r="AJ1211">
        <v>1244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>
      <c r="A1212">
        <f>ROW(Source!A1255)</f>
        <v>1255</v>
      </c>
      <c r="B1212">
        <v>36408130</v>
      </c>
      <c r="C1212">
        <v>36408118</v>
      </c>
      <c r="D1212">
        <v>29174663</v>
      </c>
      <c r="E1212">
        <v>1</v>
      </c>
      <c r="F1212">
        <v>1</v>
      </c>
      <c r="G1212">
        <v>1</v>
      </c>
      <c r="H1212">
        <v>2</v>
      </c>
      <c r="I1212" t="s">
        <v>762</v>
      </c>
      <c r="J1212" t="s">
        <v>763</v>
      </c>
      <c r="K1212" t="s">
        <v>764</v>
      </c>
      <c r="L1212">
        <v>1368</v>
      </c>
      <c r="N1212">
        <v>1011</v>
      </c>
      <c r="O1212" t="s">
        <v>520</v>
      </c>
      <c r="P1212" t="s">
        <v>520</v>
      </c>
      <c r="Q1212">
        <v>1</v>
      </c>
      <c r="X1212">
        <v>5.3</v>
      </c>
      <c r="Y1212">
        <v>0</v>
      </c>
      <c r="Z1212">
        <v>3.4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133</v>
      </c>
      <c r="AG1212">
        <v>6.625</v>
      </c>
      <c r="AH1212">
        <v>2</v>
      </c>
      <c r="AI1212">
        <v>36408123</v>
      </c>
      <c r="AJ1212">
        <v>1245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>
      <c r="A1213">
        <f>ROW(Source!A1255)</f>
        <v>1255</v>
      </c>
      <c r="B1213">
        <v>36408131</v>
      </c>
      <c r="C1213">
        <v>36408118</v>
      </c>
      <c r="D1213">
        <v>29174913</v>
      </c>
      <c r="E1213">
        <v>1</v>
      </c>
      <c r="F1213">
        <v>1</v>
      </c>
      <c r="G1213">
        <v>1</v>
      </c>
      <c r="H1213">
        <v>2</v>
      </c>
      <c r="I1213" t="s">
        <v>531</v>
      </c>
      <c r="J1213" t="s">
        <v>532</v>
      </c>
      <c r="K1213" t="s">
        <v>533</v>
      </c>
      <c r="L1213">
        <v>1368</v>
      </c>
      <c r="N1213">
        <v>1011</v>
      </c>
      <c r="O1213" t="s">
        <v>520</v>
      </c>
      <c r="P1213" t="s">
        <v>520</v>
      </c>
      <c r="Q1213">
        <v>1</v>
      </c>
      <c r="X1213">
        <v>0.48</v>
      </c>
      <c r="Y1213">
        <v>0</v>
      </c>
      <c r="Z1213">
        <v>87.17</v>
      </c>
      <c r="AA1213">
        <v>11.6</v>
      </c>
      <c r="AB1213">
        <v>0</v>
      </c>
      <c r="AC1213">
        <v>0</v>
      </c>
      <c r="AD1213">
        <v>1</v>
      </c>
      <c r="AE1213">
        <v>0</v>
      </c>
      <c r="AF1213" t="s">
        <v>133</v>
      </c>
      <c r="AG1213">
        <v>0.6</v>
      </c>
      <c r="AH1213">
        <v>2</v>
      </c>
      <c r="AI1213">
        <v>36408124</v>
      </c>
      <c r="AJ1213">
        <v>1246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>
      <c r="A1214">
        <f>ROW(Source!A1255)</f>
        <v>1255</v>
      </c>
      <c r="B1214">
        <v>36408132</v>
      </c>
      <c r="C1214">
        <v>36408118</v>
      </c>
      <c r="D1214">
        <v>29110876</v>
      </c>
      <c r="E1214">
        <v>1</v>
      </c>
      <c r="F1214">
        <v>1</v>
      </c>
      <c r="G1214">
        <v>1</v>
      </c>
      <c r="H1214">
        <v>3</v>
      </c>
      <c r="I1214" t="s">
        <v>293</v>
      </c>
      <c r="J1214" t="s">
        <v>295</v>
      </c>
      <c r="K1214" t="s">
        <v>294</v>
      </c>
      <c r="L1214">
        <v>1327</v>
      </c>
      <c r="N1214">
        <v>1005</v>
      </c>
      <c r="O1214" t="s">
        <v>155</v>
      </c>
      <c r="P1214" t="s">
        <v>155</v>
      </c>
      <c r="Q1214">
        <v>1</v>
      </c>
      <c r="X1214">
        <v>102</v>
      </c>
      <c r="Y1214">
        <v>67.8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3</v>
      </c>
      <c r="AG1214">
        <v>102</v>
      </c>
      <c r="AH1214">
        <v>2</v>
      </c>
      <c r="AI1214">
        <v>36408125</v>
      </c>
      <c r="AJ1214">
        <v>1247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>
      <c r="A1215">
        <f>ROW(Source!A1255)</f>
        <v>1255</v>
      </c>
      <c r="B1215">
        <v>36408133</v>
      </c>
      <c r="C1215">
        <v>36408118</v>
      </c>
      <c r="D1215">
        <v>29110762</v>
      </c>
      <c r="E1215">
        <v>1</v>
      </c>
      <c r="F1215">
        <v>1</v>
      </c>
      <c r="G1215">
        <v>1</v>
      </c>
      <c r="H1215">
        <v>3</v>
      </c>
      <c r="I1215" t="s">
        <v>593</v>
      </c>
      <c r="J1215" t="s">
        <v>765</v>
      </c>
      <c r="K1215" t="s">
        <v>595</v>
      </c>
      <c r="L1215">
        <v>1308</v>
      </c>
      <c r="N1215">
        <v>1003</v>
      </c>
      <c r="O1215" t="s">
        <v>65</v>
      </c>
      <c r="P1215" t="s">
        <v>65</v>
      </c>
      <c r="Q1215">
        <v>100</v>
      </c>
      <c r="X1215">
        <v>0.68</v>
      </c>
      <c r="Y1215">
        <v>99.4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0</v>
      </c>
      <c r="AF1215" t="s">
        <v>3</v>
      </c>
      <c r="AG1215">
        <v>0.68</v>
      </c>
      <c r="AH1215">
        <v>2</v>
      </c>
      <c r="AI1215">
        <v>36408126</v>
      </c>
      <c r="AJ1215">
        <v>1248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>
      <c r="A1216">
        <f>ROW(Source!A1258)</f>
        <v>1258</v>
      </c>
      <c r="B1216">
        <v>36408149</v>
      </c>
      <c r="C1216">
        <v>36408136</v>
      </c>
      <c r="D1216">
        <v>18413230</v>
      </c>
      <c r="E1216">
        <v>1</v>
      </c>
      <c r="F1216">
        <v>1</v>
      </c>
      <c r="G1216">
        <v>1</v>
      </c>
      <c r="H1216">
        <v>1</v>
      </c>
      <c r="I1216" t="s">
        <v>540</v>
      </c>
      <c r="J1216" t="s">
        <v>3</v>
      </c>
      <c r="K1216" t="s">
        <v>541</v>
      </c>
      <c r="L1216">
        <v>1369</v>
      </c>
      <c r="N1216">
        <v>1013</v>
      </c>
      <c r="O1216" t="s">
        <v>514</v>
      </c>
      <c r="P1216" t="s">
        <v>514</v>
      </c>
      <c r="Q1216">
        <v>1</v>
      </c>
      <c r="X1216">
        <v>6.66</v>
      </c>
      <c r="Y1216">
        <v>0</v>
      </c>
      <c r="Z1216">
        <v>0</v>
      </c>
      <c r="AA1216">
        <v>0</v>
      </c>
      <c r="AB1216">
        <v>9.18</v>
      </c>
      <c r="AC1216">
        <v>0</v>
      </c>
      <c r="AD1216">
        <v>1</v>
      </c>
      <c r="AE1216">
        <v>1</v>
      </c>
      <c r="AF1216" t="s">
        <v>134</v>
      </c>
      <c r="AG1216">
        <v>7.6589999999999998</v>
      </c>
      <c r="AH1216">
        <v>2</v>
      </c>
      <c r="AI1216">
        <v>36408137</v>
      </c>
      <c r="AJ1216">
        <v>1250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>
      <c r="A1217">
        <f>ROW(Source!A1258)</f>
        <v>1258</v>
      </c>
      <c r="B1217">
        <v>36408150</v>
      </c>
      <c r="C1217">
        <v>36408136</v>
      </c>
      <c r="D1217">
        <v>29173472</v>
      </c>
      <c r="E1217">
        <v>1</v>
      </c>
      <c r="F1217">
        <v>1</v>
      </c>
      <c r="G1217">
        <v>1</v>
      </c>
      <c r="H1217">
        <v>2</v>
      </c>
      <c r="I1217" t="s">
        <v>577</v>
      </c>
      <c r="J1217" t="s">
        <v>578</v>
      </c>
      <c r="K1217" t="s">
        <v>579</v>
      </c>
      <c r="L1217">
        <v>1368</v>
      </c>
      <c r="N1217">
        <v>1011</v>
      </c>
      <c r="O1217" t="s">
        <v>520</v>
      </c>
      <c r="P1217" t="s">
        <v>520</v>
      </c>
      <c r="Q1217">
        <v>1</v>
      </c>
      <c r="X1217">
        <v>2.0099999999999998</v>
      </c>
      <c r="Y1217">
        <v>0</v>
      </c>
      <c r="Z1217">
        <v>3</v>
      </c>
      <c r="AA1217">
        <v>0</v>
      </c>
      <c r="AB1217">
        <v>0</v>
      </c>
      <c r="AC1217">
        <v>0</v>
      </c>
      <c r="AD1217">
        <v>1</v>
      </c>
      <c r="AE1217">
        <v>0</v>
      </c>
      <c r="AF1217" t="s">
        <v>133</v>
      </c>
      <c r="AG1217">
        <v>2.5124999999999997</v>
      </c>
      <c r="AH1217">
        <v>2</v>
      </c>
      <c r="AI1217">
        <v>36408138</v>
      </c>
      <c r="AJ1217">
        <v>1251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>
      <c r="A1218">
        <f>ROW(Source!A1258)</f>
        <v>1258</v>
      </c>
      <c r="B1218">
        <v>36408151</v>
      </c>
      <c r="C1218">
        <v>36408136</v>
      </c>
      <c r="D1218">
        <v>29174500</v>
      </c>
      <c r="E1218">
        <v>1</v>
      </c>
      <c r="F1218">
        <v>1</v>
      </c>
      <c r="G1218">
        <v>1</v>
      </c>
      <c r="H1218">
        <v>2</v>
      </c>
      <c r="I1218" t="s">
        <v>599</v>
      </c>
      <c r="J1218" t="s">
        <v>600</v>
      </c>
      <c r="K1218" t="s">
        <v>601</v>
      </c>
      <c r="L1218">
        <v>1368</v>
      </c>
      <c r="N1218">
        <v>1011</v>
      </c>
      <c r="O1218" t="s">
        <v>520</v>
      </c>
      <c r="P1218" t="s">
        <v>520</v>
      </c>
      <c r="Q1218">
        <v>1</v>
      </c>
      <c r="X1218">
        <v>1.33</v>
      </c>
      <c r="Y1218">
        <v>0</v>
      </c>
      <c r="Z1218">
        <v>1.95</v>
      </c>
      <c r="AA1218">
        <v>0</v>
      </c>
      <c r="AB1218">
        <v>0</v>
      </c>
      <c r="AC1218">
        <v>0</v>
      </c>
      <c r="AD1218">
        <v>1</v>
      </c>
      <c r="AE1218">
        <v>0</v>
      </c>
      <c r="AF1218" t="s">
        <v>133</v>
      </c>
      <c r="AG1218">
        <v>1.6625000000000001</v>
      </c>
      <c r="AH1218">
        <v>2</v>
      </c>
      <c r="AI1218">
        <v>36408139</v>
      </c>
      <c r="AJ1218">
        <v>1252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>
      <c r="A1219">
        <f>ROW(Source!A1258)</f>
        <v>1258</v>
      </c>
      <c r="B1219">
        <v>36408152</v>
      </c>
      <c r="C1219">
        <v>36408136</v>
      </c>
      <c r="D1219">
        <v>29174913</v>
      </c>
      <c r="E1219">
        <v>1</v>
      </c>
      <c r="F1219">
        <v>1</v>
      </c>
      <c r="G1219">
        <v>1</v>
      </c>
      <c r="H1219">
        <v>2</v>
      </c>
      <c r="I1219" t="s">
        <v>531</v>
      </c>
      <c r="J1219" t="s">
        <v>532</v>
      </c>
      <c r="K1219" t="s">
        <v>533</v>
      </c>
      <c r="L1219">
        <v>1368</v>
      </c>
      <c r="N1219">
        <v>1011</v>
      </c>
      <c r="O1219" t="s">
        <v>520</v>
      </c>
      <c r="P1219" t="s">
        <v>520</v>
      </c>
      <c r="Q1219">
        <v>1</v>
      </c>
      <c r="X1219">
        <v>0.03</v>
      </c>
      <c r="Y1219">
        <v>0</v>
      </c>
      <c r="Z1219">
        <v>87.17</v>
      </c>
      <c r="AA1219">
        <v>11.6</v>
      </c>
      <c r="AB1219">
        <v>0</v>
      </c>
      <c r="AC1219">
        <v>0</v>
      </c>
      <c r="AD1219">
        <v>1</v>
      </c>
      <c r="AE1219">
        <v>0</v>
      </c>
      <c r="AF1219" t="s">
        <v>133</v>
      </c>
      <c r="AG1219">
        <v>3.7499999999999999E-2</v>
      </c>
      <c r="AH1219">
        <v>2</v>
      </c>
      <c r="AI1219">
        <v>36408140</v>
      </c>
      <c r="AJ1219">
        <v>1253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>
      <c r="A1220">
        <f>ROW(Source!A1258)</f>
        <v>1258</v>
      </c>
      <c r="B1220">
        <v>36408153</v>
      </c>
      <c r="C1220">
        <v>36408136</v>
      </c>
      <c r="D1220">
        <v>29114471</v>
      </c>
      <c r="E1220">
        <v>1</v>
      </c>
      <c r="F1220">
        <v>1</v>
      </c>
      <c r="G1220">
        <v>1</v>
      </c>
      <c r="H1220">
        <v>3</v>
      </c>
      <c r="I1220" t="s">
        <v>602</v>
      </c>
      <c r="J1220" t="s">
        <v>603</v>
      </c>
      <c r="K1220" t="s">
        <v>604</v>
      </c>
      <c r="L1220">
        <v>1358</v>
      </c>
      <c r="N1220">
        <v>1010</v>
      </c>
      <c r="O1220" t="s">
        <v>605</v>
      </c>
      <c r="P1220" t="s">
        <v>605</v>
      </c>
      <c r="Q1220">
        <v>10</v>
      </c>
      <c r="X1220">
        <v>26.3</v>
      </c>
      <c r="Y1220">
        <v>1.6</v>
      </c>
      <c r="Z1220">
        <v>0</v>
      </c>
      <c r="AA1220">
        <v>0</v>
      </c>
      <c r="AB1220">
        <v>0</v>
      </c>
      <c r="AC1220">
        <v>0</v>
      </c>
      <c r="AD1220">
        <v>1</v>
      </c>
      <c r="AE1220">
        <v>0</v>
      </c>
      <c r="AF1220" t="s">
        <v>3</v>
      </c>
      <c r="AG1220">
        <v>26.3</v>
      </c>
      <c r="AH1220">
        <v>2</v>
      </c>
      <c r="AI1220">
        <v>36408141</v>
      </c>
      <c r="AJ1220">
        <v>1254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>
      <c r="A1221">
        <f>ROW(Source!A1258)</f>
        <v>1258</v>
      </c>
      <c r="B1221">
        <v>36408154</v>
      </c>
      <c r="C1221">
        <v>36408136</v>
      </c>
      <c r="D1221">
        <v>29114305</v>
      </c>
      <c r="E1221">
        <v>1</v>
      </c>
      <c r="F1221">
        <v>1</v>
      </c>
      <c r="G1221">
        <v>1</v>
      </c>
      <c r="H1221">
        <v>3</v>
      </c>
      <c r="I1221" t="s">
        <v>606</v>
      </c>
      <c r="J1221" t="s">
        <v>607</v>
      </c>
      <c r="K1221" t="s">
        <v>608</v>
      </c>
      <c r="L1221">
        <v>1354</v>
      </c>
      <c r="N1221">
        <v>1010</v>
      </c>
      <c r="O1221" t="s">
        <v>237</v>
      </c>
      <c r="P1221" t="s">
        <v>237</v>
      </c>
      <c r="Q1221">
        <v>1</v>
      </c>
      <c r="X1221">
        <v>263</v>
      </c>
      <c r="Y1221">
        <v>0.12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0</v>
      </c>
      <c r="AF1221" t="s">
        <v>3</v>
      </c>
      <c r="AG1221">
        <v>263</v>
      </c>
      <c r="AH1221">
        <v>2</v>
      </c>
      <c r="AI1221">
        <v>36408142</v>
      </c>
      <c r="AJ1221">
        <v>1255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>
      <c r="A1222">
        <f>ROW(Source!A1258)</f>
        <v>1258</v>
      </c>
      <c r="B1222">
        <v>36408155</v>
      </c>
      <c r="C1222">
        <v>36408136</v>
      </c>
      <c r="D1222">
        <v>29111012</v>
      </c>
      <c r="E1222">
        <v>1</v>
      </c>
      <c r="F1222">
        <v>1</v>
      </c>
      <c r="G1222">
        <v>1</v>
      </c>
      <c r="H1222">
        <v>3</v>
      </c>
      <c r="I1222" t="s">
        <v>609</v>
      </c>
      <c r="J1222" t="s">
        <v>610</v>
      </c>
      <c r="K1222" t="s">
        <v>611</v>
      </c>
      <c r="L1222">
        <v>1354</v>
      </c>
      <c r="N1222">
        <v>1010</v>
      </c>
      <c r="O1222" t="s">
        <v>237</v>
      </c>
      <c r="P1222" t="s">
        <v>237</v>
      </c>
      <c r="Q1222">
        <v>1</v>
      </c>
      <c r="X1222">
        <v>7</v>
      </c>
      <c r="Y1222">
        <v>1.29</v>
      </c>
      <c r="Z1222">
        <v>0</v>
      </c>
      <c r="AA1222">
        <v>0</v>
      </c>
      <c r="AB1222">
        <v>0</v>
      </c>
      <c r="AC1222">
        <v>0</v>
      </c>
      <c r="AD1222">
        <v>1</v>
      </c>
      <c r="AE1222">
        <v>0</v>
      </c>
      <c r="AF1222" t="s">
        <v>3</v>
      </c>
      <c r="AG1222">
        <v>7</v>
      </c>
      <c r="AH1222">
        <v>2</v>
      </c>
      <c r="AI1222">
        <v>36408143</v>
      </c>
      <c r="AJ1222">
        <v>1256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>
      <c r="A1223">
        <f>ROW(Source!A1258)</f>
        <v>1258</v>
      </c>
      <c r="B1223">
        <v>36408156</v>
      </c>
      <c r="C1223">
        <v>36408136</v>
      </c>
      <c r="D1223">
        <v>29111013</v>
      </c>
      <c r="E1223">
        <v>1</v>
      </c>
      <c r="F1223">
        <v>1</v>
      </c>
      <c r="G1223">
        <v>1</v>
      </c>
      <c r="H1223">
        <v>3</v>
      </c>
      <c r="I1223" t="s">
        <v>612</v>
      </c>
      <c r="J1223" t="s">
        <v>613</v>
      </c>
      <c r="K1223" t="s">
        <v>614</v>
      </c>
      <c r="L1223">
        <v>1354</v>
      </c>
      <c r="N1223">
        <v>1010</v>
      </c>
      <c r="O1223" t="s">
        <v>237</v>
      </c>
      <c r="P1223" t="s">
        <v>237</v>
      </c>
      <c r="Q1223">
        <v>1</v>
      </c>
      <c r="X1223">
        <v>7</v>
      </c>
      <c r="Y1223">
        <v>1.29</v>
      </c>
      <c r="Z1223">
        <v>0</v>
      </c>
      <c r="AA1223">
        <v>0</v>
      </c>
      <c r="AB1223">
        <v>0</v>
      </c>
      <c r="AC1223">
        <v>0</v>
      </c>
      <c r="AD1223">
        <v>1</v>
      </c>
      <c r="AE1223">
        <v>0</v>
      </c>
      <c r="AF1223" t="s">
        <v>3</v>
      </c>
      <c r="AG1223">
        <v>7</v>
      </c>
      <c r="AH1223">
        <v>2</v>
      </c>
      <c r="AI1223">
        <v>36408144</v>
      </c>
      <c r="AJ1223">
        <v>1257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>
      <c r="A1224">
        <f>ROW(Source!A1258)</f>
        <v>1258</v>
      </c>
      <c r="B1224">
        <v>36408157</v>
      </c>
      <c r="C1224">
        <v>36408136</v>
      </c>
      <c r="D1224">
        <v>29111016</v>
      </c>
      <c r="E1224">
        <v>1</v>
      </c>
      <c r="F1224">
        <v>1</v>
      </c>
      <c r="G1224">
        <v>1</v>
      </c>
      <c r="H1224">
        <v>3</v>
      </c>
      <c r="I1224" t="s">
        <v>615</v>
      </c>
      <c r="J1224" t="s">
        <v>616</v>
      </c>
      <c r="K1224" t="s">
        <v>617</v>
      </c>
      <c r="L1224">
        <v>1354</v>
      </c>
      <c r="N1224">
        <v>1010</v>
      </c>
      <c r="O1224" t="s">
        <v>237</v>
      </c>
      <c r="P1224" t="s">
        <v>237</v>
      </c>
      <c r="Q1224">
        <v>1</v>
      </c>
      <c r="X1224">
        <v>40</v>
      </c>
      <c r="Y1224">
        <v>1.29</v>
      </c>
      <c r="Z1224">
        <v>0</v>
      </c>
      <c r="AA1224">
        <v>0</v>
      </c>
      <c r="AB1224">
        <v>0</v>
      </c>
      <c r="AC1224">
        <v>0</v>
      </c>
      <c r="AD1224">
        <v>1</v>
      </c>
      <c r="AE1224">
        <v>0</v>
      </c>
      <c r="AF1224" t="s">
        <v>3</v>
      </c>
      <c r="AG1224">
        <v>40</v>
      </c>
      <c r="AH1224">
        <v>2</v>
      </c>
      <c r="AI1224">
        <v>36408145</v>
      </c>
      <c r="AJ1224">
        <v>1258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>
      <c r="A1225">
        <f>ROW(Source!A1258)</f>
        <v>1258</v>
      </c>
      <c r="B1225">
        <v>36408158</v>
      </c>
      <c r="C1225">
        <v>36408136</v>
      </c>
      <c r="D1225">
        <v>29111019</v>
      </c>
      <c r="E1225">
        <v>1</v>
      </c>
      <c r="F1225">
        <v>1</v>
      </c>
      <c r="G1225">
        <v>1</v>
      </c>
      <c r="H1225">
        <v>3</v>
      </c>
      <c r="I1225" t="s">
        <v>618</v>
      </c>
      <c r="J1225" t="s">
        <v>619</v>
      </c>
      <c r="K1225" t="s">
        <v>620</v>
      </c>
      <c r="L1225">
        <v>1354</v>
      </c>
      <c r="N1225">
        <v>1010</v>
      </c>
      <c r="O1225" t="s">
        <v>237</v>
      </c>
      <c r="P1225" t="s">
        <v>237</v>
      </c>
      <c r="Q1225">
        <v>1</v>
      </c>
      <c r="X1225">
        <v>8</v>
      </c>
      <c r="Y1225">
        <v>0.63</v>
      </c>
      <c r="Z1225">
        <v>0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3</v>
      </c>
      <c r="AG1225">
        <v>8</v>
      </c>
      <c r="AH1225">
        <v>2</v>
      </c>
      <c r="AI1225">
        <v>36408146</v>
      </c>
      <c r="AJ1225">
        <v>1259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>
      <c r="A1226">
        <f>ROW(Source!A1258)</f>
        <v>1258</v>
      </c>
      <c r="B1226">
        <v>36408159</v>
      </c>
      <c r="C1226">
        <v>36408136</v>
      </c>
      <c r="D1226">
        <v>29111018</v>
      </c>
      <c r="E1226">
        <v>1</v>
      </c>
      <c r="F1226">
        <v>1</v>
      </c>
      <c r="G1226">
        <v>1</v>
      </c>
      <c r="H1226">
        <v>3</v>
      </c>
      <c r="I1226" t="s">
        <v>621</v>
      </c>
      <c r="J1226" t="s">
        <v>622</v>
      </c>
      <c r="K1226" t="s">
        <v>623</v>
      </c>
      <c r="L1226">
        <v>1354</v>
      </c>
      <c r="N1226">
        <v>1010</v>
      </c>
      <c r="O1226" t="s">
        <v>237</v>
      </c>
      <c r="P1226" t="s">
        <v>237</v>
      </c>
      <c r="Q1226">
        <v>1</v>
      </c>
      <c r="X1226">
        <v>8</v>
      </c>
      <c r="Y1226">
        <v>0.63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0</v>
      </c>
      <c r="AF1226" t="s">
        <v>3</v>
      </c>
      <c r="AG1226">
        <v>8</v>
      </c>
      <c r="AH1226">
        <v>2</v>
      </c>
      <c r="AI1226">
        <v>36408147</v>
      </c>
      <c r="AJ1226">
        <v>1260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>
      <c r="A1227">
        <f>ROW(Source!A1258)</f>
        <v>1258</v>
      </c>
      <c r="B1227">
        <v>36408160</v>
      </c>
      <c r="C1227">
        <v>36408136</v>
      </c>
      <c r="D1227">
        <v>29110997</v>
      </c>
      <c r="E1227">
        <v>1</v>
      </c>
      <c r="F1227">
        <v>1</v>
      </c>
      <c r="G1227">
        <v>1</v>
      </c>
      <c r="H1227">
        <v>3</v>
      </c>
      <c r="I1227" t="s">
        <v>624</v>
      </c>
      <c r="J1227" t="s">
        <v>625</v>
      </c>
      <c r="K1227" t="s">
        <v>626</v>
      </c>
      <c r="L1227">
        <v>1301</v>
      </c>
      <c r="N1227">
        <v>1003</v>
      </c>
      <c r="O1227" t="s">
        <v>142</v>
      </c>
      <c r="P1227" t="s">
        <v>142</v>
      </c>
      <c r="Q1227">
        <v>1</v>
      </c>
      <c r="X1227">
        <v>101</v>
      </c>
      <c r="Y1227">
        <v>12.3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3</v>
      </c>
      <c r="AG1227">
        <v>101</v>
      </c>
      <c r="AH1227">
        <v>2</v>
      </c>
      <c r="AI1227">
        <v>36408148</v>
      </c>
      <c r="AJ1227">
        <v>1261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>
      <c r="A1228">
        <f>ROW(Source!A1259)</f>
        <v>1259</v>
      </c>
      <c r="B1228">
        <v>36408181</v>
      </c>
      <c r="C1228">
        <v>36408161</v>
      </c>
      <c r="D1228">
        <v>18409850</v>
      </c>
      <c r="E1228">
        <v>1</v>
      </c>
      <c r="F1228">
        <v>1</v>
      </c>
      <c r="G1228">
        <v>1</v>
      </c>
      <c r="H1228">
        <v>1</v>
      </c>
      <c r="I1228" t="s">
        <v>627</v>
      </c>
      <c r="J1228" t="s">
        <v>3</v>
      </c>
      <c r="K1228" t="s">
        <v>628</v>
      </c>
      <c r="L1228">
        <v>1369</v>
      </c>
      <c r="N1228">
        <v>1013</v>
      </c>
      <c r="O1228" t="s">
        <v>514</v>
      </c>
      <c r="P1228" t="s">
        <v>514</v>
      </c>
      <c r="Q1228">
        <v>1</v>
      </c>
      <c r="X1228">
        <v>89</v>
      </c>
      <c r="Y1228">
        <v>0</v>
      </c>
      <c r="Z1228">
        <v>0</v>
      </c>
      <c r="AA1228">
        <v>0</v>
      </c>
      <c r="AB1228">
        <v>9.07</v>
      </c>
      <c r="AC1228">
        <v>0</v>
      </c>
      <c r="AD1228">
        <v>1</v>
      </c>
      <c r="AE1228">
        <v>1</v>
      </c>
      <c r="AF1228" t="s">
        <v>134</v>
      </c>
      <c r="AG1228">
        <v>102.35</v>
      </c>
      <c r="AH1228">
        <v>2</v>
      </c>
      <c r="AI1228">
        <v>36408162</v>
      </c>
      <c r="AJ1228">
        <v>1262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>
        <f>ROW(Source!A1259)</f>
        <v>1259</v>
      </c>
      <c r="B1229">
        <v>36408182</v>
      </c>
      <c r="C1229">
        <v>36408161</v>
      </c>
      <c r="D1229">
        <v>29173472</v>
      </c>
      <c r="E1229">
        <v>1</v>
      </c>
      <c r="F1229">
        <v>1</v>
      </c>
      <c r="G1229">
        <v>1</v>
      </c>
      <c r="H1229">
        <v>2</v>
      </c>
      <c r="I1229" t="s">
        <v>577</v>
      </c>
      <c r="J1229" t="s">
        <v>578</v>
      </c>
      <c r="K1229" t="s">
        <v>579</v>
      </c>
      <c r="L1229">
        <v>1368</v>
      </c>
      <c r="N1229">
        <v>1011</v>
      </c>
      <c r="O1229" t="s">
        <v>520</v>
      </c>
      <c r="P1229" t="s">
        <v>520</v>
      </c>
      <c r="Q1229">
        <v>1</v>
      </c>
      <c r="X1229">
        <v>2.16</v>
      </c>
      <c r="Y1229">
        <v>0</v>
      </c>
      <c r="Z1229">
        <v>3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 t="s">
        <v>133</v>
      </c>
      <c r="AG1229">
        <v>2.7</v>
      </c>
      <c r="AH1229">
        <v>2</v>
      </c>
      <c r="AI1229">
        <v>36408163</v>
      </c>
      <c r="AJ1229">
        <v>1263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>
      <c r="A1230">
        <f>ROW(Source!A1259)</f>
        <v>1259</v>
      </c>
      <c r="B1230">
        <v>36408183</v>
      </c>
      <c r="C1230">
        <v>36408161</v>
      </c>
      <c r="D1230">
        <v>29174538</v>
      </c>
      <c r="E1230">
        <v>1</v>
      </c>
      <c r="F1230">
        <v>1</v>
      </c>
      <c r="G1230">
        <v>1</v>
      </c>
      <c r="H1230">
        <v>2</v>
      </c>
      <c r="I1230" t="s">
        <v>629</v>
      </c>
      <c r="J1230" t="s">
        <v>630</v>
      </c>
      <c r="K1230" t="s">
        <v>631</v>
      </c>
      <c r="L1230">
        <v>1368</v>
      </c>
      <c r="N1230">
        <v>1011</v>
      </c>
      <c r="O1230" t="s">
        <v>520</v>
      </c>
      <c r="P1230" t="s">
        <v>520</v>
      </c>
      <c r="Q1230">
        <v>1</v>
      </c>
      <c r="X1230">
        <v>0.47</v>
      </c>
      <c r="Y1230">
        <v>0</v>
      </c>
      <c r="Z1230">
        <v>33.590000000000003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133</v>
      </c>
      <c r="AG1230">
        <v>0.58749999999999991</v>
      </c>
      <c r="AH1230">
        <v>2</v>
      </c>
      <c r="AI1230">
        <v>36408164</v>
      </c>
      <c r="AJ1230">
        <v>1264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>
      <c r="A1231">
        <f>ROW(Source!A1259)</f>
        <v>1259</v>
      </c>
      <c r="B1231">
        <v>36408184</v>
      </c>
      <c r="C1231">
        <v>36408161</v>
      </c>
      <c r="D1231">
        <v>29174580</v>
      </c>
      <c r="E1231">
        <v>1</v>
      </c>
      <c r="F1231">
        <v>1</v>
      </c>
      <c r="G1231">
        <v>1</v>
      </c>
      <c r="H1231">
        <v>2</v>
      </c>
      <c r="I1231" t="s">
        <v>632</v>
      </c>
      <c r="J1231" t="s">
        <v>633</v>
      </c>
      <c r="K1231" t="s">
        <v>634</v>
      </c>
      <c r="L1231">
        <v>1368</v>
      </c>
      <c r="N1231">
        <v>1011</v>
      </c>
      <c r="O1231" t="s">
        <v>520</v>
      </c>
      <c r="P1231" t="s">
        <v>520</v>
      </c>
      <c r="Q1231">
        <v>1</v>
      </c>
      <c r="X1231">
        <v>0.53</v>
      </c>
      <c r="Y1231">
        <v>0</v>
      </c>
      <c r="Z1231">
        <v>2.08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133</v>
      </c>
      <c r="AG1231">
        <v>0.66250000000000009</v>
      </c>
      <c r="AH1231">
        <v>2</v>
      </c>
      <c r="AI1231">
        <v>36408165</v>
      </c>
      <c r="AJ1231">
        <v>1265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>
      <c r="A1232">
        <f>ROW(Source!A1259)</f>
        <v>1259</v>
      </c>
      <c r="B1232">
        <v>36408185</v>
      </c>
      <c r="C1232">
        <v>36408161</v>
      </c>
      <c r="D1232">
        <v>29108656</v>
      </c>
      <c r="E1232">
        <v>1</v>
      </c>
      <c r="F1232">
        <v>1</v>
      </c>
      <c r="G1232">
        <v>1</v>
      </c>
      <c r="H1232">
        <v>3</v>
      </c>
      <c r="I1232" t="s">
        <v>635</v>
      </c>
      <c r="J1232" t="s">
        <v>636</v>
      </c>
      <c r="K1232" t="s">
        <v>637</v>
      </c>
      <c r="L1232">
        <v>1354</v>
      </c>
      <c r="N1232">
        <v>1010</v>
      </c>
      <c r="O1232" t="s">
        <v>237</v>
      </c>
      <c r="P1232" t="s">
        <v>237</v>
      </c>
      <c r="Q1232">
        <v>1</v>
      </c>
      <c r="X1232">
        <v>7</v>
      </c>
      <c r="Y1232">
        <v>13.87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 t="s">
        <v>3</v>
      </c>
      <c r="AG1232">
        <v>7</v>
      </c>
      <c r="AH1232">
        <v>2</v>
      </c>
      <c r="AI1232">
        <v>36408166</v>
      </c>
      <c r="AJ1232">
        <v>1266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>
      <c r="A1233">
        <f>ROW(Source!A1259)</f>
        <v>1259</v>
      </c>
      <c r="B1233">
        <v>36408186</v>
      </c>
      <c r="C1233">
        <v>36408161</v>
      </c>
      <c r="D1233">
        <v>29109354</v>
      </c>
      <c r="E1233">
        <v>1</v>
      </c>
      <c r="F1233">
        <v>1</v>
      </c>
      <c r="G1233">
        <v>1</v>
      </c>
      <c r="H1233">
        <v>3</v>
      </c>
      <c r="I1233" t="s">
        <v>638</v>
      </c>
      <c r="J1233" t="s">
        <v>639</v>
      </c>
      <c r="K1233" t="s">
        <v>640</v>
      </c>
      <c r="L1233">
        <v>1346</v>
      </c>
      <c r="N1233">
        <v>1009</v>
      </c>
      <c r="O1233" t="s">
        <v>160</v>
      </c>
      <c r="P1233" t="s">
        <v>160</v>
      </c>
      <c r="Q1233">
        <v>1</v>
      </c>
      <c r="X1233">
        <v>10</v>
      </c>
      <c r="Y1233">
        <v>46.72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0</v>
      </c>
      <c r="AF1233" t="s">
        <v>3</v>
      </c>
      <c r="AG1233">
        <v>10</v>
      </c>
      <c r="AH1233">
        <v>2</v>
      </c>
      <c r="AI1233">
        <v>36408167</v>
      </c>
      <c r="AJ1233">
        <v>1267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>
      <c r="A1234">
        <f>ROW(Source!A1259)</f>
        <v>1259</v>
      </c>
      <c r="B1234">
        <v>36408187</v>
      </c>
      <c r="C1234">
        <v>36408161</v>
      </c>
      <c r="D1234">
        <v>29109414</v>
      </c>
      <c r="E1234">
        <v>1</v>
      </c>
      <c r="F1234">
        <v>1</v>
      </c>
      <c r="G1234">
        <v>1</v>
      </c>
      <c r="H1234">
        <v>3</v>
      </c>
      <c r="I1234" t="s">
        <v>641</v>
      </c>
      <c r="J1234" t="s">
        <v>642</v>
      </c>
      <c r="K1234" t="s">
        <v>643</v>
      </c>
      <c r="L1234">
        <v>1346</v>
      </c>
      <c r="N1234">
        <v>1009</v>
      </c>
      <c r="O1234" t="s">
        <v>160</v>
      </c>
      <c r="P1234" t="s">
        <v>160</v>
      </c>
      <c r="Q1234">
        <v>1</v>
      </c>
      <c r="X1234">
        <v>119</v>
      </c>
      <c r="Y1234">
        <v>1.58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 t="s">
        <v>3</v>
      </c>
      <c r="AG1234">
        <v>119</v>
      </c>
      <c r="AH1234">
        <v>2</v>
      </c>
      <c r="AI1234">
        <v>36408168</v>
      </c>
      <c r="AJ1234">
        <v>1268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>
      <c r="A1235">
        <f>ROW(Source!A1259)</f>
        <v>1259</v>
      </c>
      <c r="B1235">
        <v>36408188</v>
      </c>
      <c r="C1235">
        <v>36408161</v>
      </c>
      <c r="D1235">
        <v>29109781</v>
      </c>
      <c r="E1235">
        <v>1</v>
      </c>
      <c r="F1235">
        <v>1</v>
      </c>
      <c r="G1235">
        <v>1</v>
      </c>
      <c r="H1235">
        <v>3</v>
      </c>
      <c r="I1235" t="s">
        <v>644</v>
      </c>
      <c r="J1235" t="s">
        <v>645</v>
      </c>
      <c r="K1235" t="s">
        <v>646</v>
      </c>
      <c r="L1235">
        <v>1346</v>
      </c>
      <c r="N1235">
        <v>1009</v>
      </c>
      <c r="O1235" t="s">
        <v>160</v>
      </c>
      <c r="P1235" t="s">
        <v>160</v>
      </c>
      <c r="Q1235">
        <v>1</v>
      </c>
      <c r="X1235">
        <v>9</v>
      </c>
      <c r="Y1235">
        <v>11.12</v>
      </c>
      <c r="Z1235">
        <v>0</v>
      </c>
      <c r="AA1235">
        <v>0</v>
      </c>
      <c r="AB1235">
        <v>0</v>
      </c>
      <c r="AC1235">
        <v>0</v>
      </c>
      <c r="AD1235">
        <v>1</v>
      </c>
      <c r="AE1235">
        <v>0</v>
      </c>
      <c r="AF1235" t="s">
        <v>3</v>
      </c>
      <c r="AG1235">
        <v>9</v>
      </c>
      <c r="AH1235">
        <v>2</v>
      </c>
      <c r="AI1235">
        <v>36408169</v>
      </c>
      <c r="AJ1235">
        <v>1269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>
      <c r="A1236">
        <f>ROW(Source!A1259)</f>
        <v>1259</v>
      </c>
      <c r="B1236">
        <v>36408189</v>
      </c>
      <c r="C1236">
        <v>36408161</v>
      </c>
      <c r="D1236">
        <v>29109782</v>
      </c>
      <c r="E1236">
        <v>1</v>
      </c>
      <c r="F1236">
        <v>1</v>
      </c>
      <c r="G1236">
        <v>1</v>
      </c>
      <c r="H1236">
        <v>3</v>
      </c>
      <c r="I1236" t="s">
        <v>647</v>
      </c>
      <c r="J1236" t="s">
        <v>648</v>
      </c>
      <c r="K1236" t="s">
        <v>649</v>
      </c>
      <c r="L1236">
        <v>1346</v>
      </c>
      <c r="N1236">
        <v>1009</v>
      </c>
      <c r="O1236" t="s">
        <v>160</v>
      </c>
      <c r="P1236" t="s">
        <v>160</v>
      </c>
      <c r="Q1236">
        <v>1</v>
      </c>
      <c r="X1236">
        <v>85</v>
      </c>
      <c r="Y1236">
        <v>4.3600000000000003</v>
      </c>
      <c r="Z1236">
        <v>0</v>
      </c>
      <c r="AA1236">
        <v>0</v>
      </c>
      <c r="AB1236">
        <v>0</v>
      </c>
      <c r="AC1236">
        <v>0</v>
      </c>
      <c r="AD1236">
        <v>1</v>
      </c>
      <c r="AE1236">
        <v>0</v>
      </c>
      <c r="AF1236" t="s">
        <v>3</v>
      </c>
      <c r="AG1236">
        <v>85</v>
      </c>
      <c r="AH1236">
        <v>2</v>
      </c>
      <c r="AI1236">
        <v>36408170</v>
      </c>
      <c r="AJ1236">
        <v>1270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>
      <c r="A1237">
        <f>ROW(Source!A1259)</f>
        <v>1259</v>
      </c>
      <c r="B1237">
        <v>36408190</v>
      </c>
      <c r="C1237">
        <v>36408161</v>
      </c>
      <c r="D1237">
        <v>29110699</v>
      </c>
      <c r="E1237">
        <v>1</v>
      </c>
      <c r="F1237">
        <v>1</v>
      </c>
      <c r="G1237">
        <v>1</v>
      </c>
      <c r="H1237">
        <v>3</v>
      </c>
      <c r="I1237" t="s">
        <v>650</v>
      </c>
      <c r="J1237" t="s">
        <v>651</v>
      </c>
      <c r="K1237" t="s">
        <v>652</v>
      </c>
      <c r="L1237">
        <v>1301</v>
      </c>
      <c r="N1237">
        <v>1003</v>
      </c>
      <c r="O1237" t="s">
        <v>142</v>
      </c>
      <c r="P1237" t="s">
        <v>142</v>
      </c>
      <c r="Q1237">
        <v>1</v>
      </c>
      <c r="X1237">
        <v>120</v>
      </c>
      <c r="Y1237">
        <v>0.17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0</v>
      </c>
      <c r="AF1237" t="s">
        <v>3</v>
      </c>
      <c r="AG1237">
        <v>120</v>
      </c>
      <c r="AH1237">
        <v>2</v>
      </c>
      <c r="AI1237">
        <v>36408171</v>
      </c>
      <c r="AJ1237">
        <v>1271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>
      <c r="A1238">
        <f>ROW(Source!A1259)</f>
        <v>1259</v>
      </c>
      <c r="B1238">
        <v>36408191</v>
      </c>
      <c r="C1238">
        <v>36408161</v>
      </c>
      <c r="D1238">
        <v>29110797</v>
      </c>
      <c r="E1238">
        <v>1</v>
      </c>
      <c r="F1238">
        <v>1</v>
      </c>
      <c r="G1238">
        <v>1</v>
      </c>
      <c r="H1238">
        <v>3</v>
      </c>
      <c r="I1238" t="s">
        <v>653</v>
      </c>
      <c r="J1238" t="s">
        <v>654</v>
      </c>
      <c r="K1238" t="s">
        <v>655</v>
      </c>
      <c r="L1238">
        <v>1301</v>
      </c>
      <c r="N1238">
        <v>1003</v>
      </c>
      <c r="O1238" t="s">
        <v>142</v>
      </c>
      <c r="P1238" t="s">
        <v>142</v>
      </c>
      <c r="Q1238">
        <v>1</v>
      </c>
      <c r="X1238">
        <v>82</v>
      </c>
      <c r="Y1238">
        <v>1.74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0</v>
      </c>
      <c r="AF1238" t="s">
        <v>3</v>
      </c>
      <c r="AG1238">
        <v>82</v>
      </c>
      <c r="AH1238">
        <v>2</v>
      </c>
      <c r="AI1238">
        <v>36408172</v>
      </c>
      <c r="AJ1238">
        <v>1272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>
      <c r="A1239">
        <f>ROW(Source!A1259)</f>
        <v>1259</v>
      </c>
      <c r="B1239">
        <v>36408192</v>
      </c>
      <c r="C1239">
        <v>36408161</v>
      </c>
      <c r="D1239">
        <v>29110815</v>
      </c>
      <c r="E1239">
        <v>1</v>
      </c>
      <c r="F1239">
        <v>1</v>
      </c>
      <c r="G1239">
        <v>1</v>
      </c>
      <c r="H1239">
        <v>3</v>
      </c>
      <c r="I1239" t="s">
        <v>656</v>
      </c>
      <c r="J1239" t="s">
        <v>657</v>
      </c>
      <c r="K1239" t="s">
        <v>658</v>
      </c>
      <c r="L1239">
        <v>1301</v>
      </c>
      <c r="N1239">
        <v>1003</v>
      </c>
      <c r="O1239" t="s">
        <v>142</v>
      </c>
      <c r="P1239" t="s">
        <v>142</v>
      </c>
      <c r="Q1239">
        <v>1</v>
      </c>
      <c r="X1239">
        <v>116</v>
      </c>
      <c r="Y1239">
        <v>0.85</v>
      </c>
      <c r="Z1239">
        <v>0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 t="s">
        <v>3</v>
      </c>
      <c r="AG1239">
        <v>116</v>
      </c>
      <c r="AH1239">
        <v>2</v>
      </c>
      <c r="AI1239">
        <v>36408173</v>
      </c>
      <c r="AJ1239">
        <v>1273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>
      <c r="A1240">
        <f>ROW(Source!A1259)</f>
        <v>1259</v>
      </c>
      <c r="B1240">
        <v>36408193</v>
      </c>
      <c r="C1240">
        <v>36408161</v>
      </c>
      <c r="D1240">
        <v>29111455</v>
      </c>
      <c r="E1240">
        <v>1</v>
      </c>
      <c r="F1240">
        <v>1</v>
      </c>
      <c r="G1240">
        <v>1</v>
      </c>
      <c r="H1240">
        <v>3</v>
      </c>
      <c r="I1240" t="s">
        <v>659</v>
      </c>
      <c r="J1240" t="s">
        <v>660</v>
      </c>
      <c r="K1240" t="s">
        <v>661</v>
      </c>
      <c r="L1240">
        <v>1327</v>
      </c>
      <c r="N1240">
        <v>1005</v>
      </c>
      <c r="O1240" t="s">
        <v>155</v>
      </c>
      <c r="P1240" t="s">
        <v>155</v>
      </c>
      <c r="Q1240">
        <v>1</v>
      </c>
      <c r="X1240">
        <v>212</v>
      </c>
      <c r="Y1240">
        <v>15.06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 t="s">
        <v>3</v>
      </c>
      <c r="AG1240">
        <v>212</v>
      </c>
      <c r="AH1240">
        <v>2</v>
      </c>
      <c r="AI1240">
        <v>36408174</v>
      </c>
      <c r="AJ1240">
        <v>1274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>
      <c r="A1241">
        <f>ROW(Source!A1259)</f>
        <v>1259</v>
      </c>
      <c r="B1241">
        <v>36408194</v>
      </c>
      <c r="C1241">
        <v>36408161</v>
      </c>
      <c r="D1241">
        <v>29114733</v>
      </c>
      <c r="E1241">
        <v>1</v>
      </c>
      <c r="F1241">
        <v>1</v>
      </c>
      <c r="G1241">
        <v>1</v>
      </c>
      <c r="H1241">
        <v>3</v>
      </c>
      <c r="I1241" t="s">
        <v>662</v>
      </c>
      <c r="J1241" t="s">
        <v>663</v>
      </c>
      <c r="K1241" t="s">
        <v>664</v>
      </c>
      <c r="L1241">
        <v>1354</v>
      </c>
      <c r="N1241">
        <v>1010</v>
      </c>
      <c r="O1241" t="s">
        <v>237</v>
      </c>
      <c r="P1241" t="s">
        <v>237</v>
      </c>
      <c r="Q1241">
        <v>1</v>
      </c>
      <c r="X1241">
        <v>735</v>
      </c>
      <c r="Y1241">
        <v>0.02</v>
      </c>
      <c r="Z1241">
        <v>0</v>
      </c>
      <c r="AA1241">
        <v>0</v>
      </c>
      <c r="AB1241">
        <v>0</v>
      </c>
      <c r="AC1241">
        <v>0</v>
      </c>
      <c r="AD1241">
        <v>1</v>
      </c>
      <c r="AE1241">
        <v>0</v>
      </c>
      <c r="AF1241" t="s">
        <v>3</v>
      </c>
      <c r="AG1241">
        <v>735</v>
      </c>
      <c r="AH1241">
        <v>2</v>
      </c>
      <c r="AI1241">
        <v>36408175</v>
      </c>
      <c r="AJ1241">
        <v>1275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>
      <c r="A1242">
        <f>ROW(Source!A1259)</f>
        <v>1259</v>
      </c>
      <c r="B1242">
        <v>36408195</v>
      </c>
      <c r="C1242">
        <v>36408161</v>
      </c>
      <c r="D1242">
        <v>29114734</v>
      </c>
      <c r="E1242">
        <v>1</v>
      </c>
      <c r="F1242">
        <v>1</v>
      </c>
      <c r="G1242">
        <v>1</v>
      </c>
      <c r="H1242">
        <v>3</v>
      </c>
      <c r="I1242" t="s">
        <v>665</v>
      </c>
      <c r="J1242" t="s">
        <v>666</v>
      </c>
      <c r="K1242" t="s">
        <v>667</v>
      </c>
      <c r="L1242">
        <v>1354</v>
      </c>
      <c r="N1242">
        <v>1010</v>
      </c>
      <c r="O1242" t="s">
        <v>237</v>
      </c>
      <c r="P1242" t="s">
        <v>237</v>
      </c>
      <c r="Q1242">
        <v>1</v>
      </c>
      <c r="X1242">
        <v>1855</v>
      </c>
      <c r="Y1242">
        <v>0.03</v>
      </c>
      <c r="Z1242">
        <v>0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3</v>
      </c>
      <c r="AG1242">
        <v>1855</v>
      </c>
      <c r="AH1242">
        <v>2</v>
      </c>
      <c r="AI1242">
        <v>36408176</v>
      </c>
      <c r="AJ1242">
        <v>1276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>
      <c r="A1243">
        <f>ROW(Source!A1259)</f>
        <v>1259</v>
      </c>
      <c r="B1243">
        <v>36408196</v>
      </c>
      <c r="C1243">
        <v>36408161</v>
      </c>
      <c r="D1243">
        <v>29114482</v>
      </c>
      <c r="E1243">
        <v>1</v>
      </c>
      <c r="F1243">
        <v>1</v>
      </c>
      <c r="G1243">
        <v>1</v>
      </c>
      <c r="H1243">
        <v>3</v>
      </c>
      <c r="I1243" t="s">
        <v>668</v>
      </c>
      <c r="J1243" t="s">
        <v>669</v>
      </c>
      <c r="K1243" t="s">
        <v>670</v>
      </c>
      <c r="L1243">
        <v>1354</v>
      </c>
      <c r="N1243">
        <v>1010</v>
      </c>
      <c r="O1243" t="s">
        <v>237</v>
      </c>
      <c r="P1243" t="s">
        <v>237</v>
      </c>
      <c r="Q1243">
        <v>1</v>
      </c>
      <c r="X1243">
        <v>153</v>
      </c>
      <c r="Y1243">
        <v>7.0000000000000007E-2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153</v>
      </c>
      <c r="AH1243">
        <v>2</v>
      </c>
      <c r="AI1243">
        <v>36408177</v>
      </c>
      <c r="AJ1243">
        <v>1277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>
      <c r="A1244">
        <f>ROW(Source!A1259)</f>
        <v>1259</v>
      </c>
      <c r="B1244">
        <v>36408197</v>
      </c>
      <c r="C1244">
        <v>36408161</v>
      </c>
      <c r="D1244">
        <v>29129584</v>
      </c>
      <c r="E1244">
        <v>1</v>
      </c>
      <c r="F1244">
        <v>1</v>
      </c>
      <c r="G1244">
        <v>1</v>
      </c>
      <c r="H1244">
        <v>3</v>
      </c>
      <c r="I1244" t="s">
        <v>671</v>
      </c>
      <c r="J1244" t="s">
        <v>672</v>
      </c>
      <c r="K1244" t="s">
        <v>673</v>
      </c>
      <c r="L1244">
        <v>1301</v>
      </c>
      <c r="N1244">
        <v>1003</v>
      </c>
      <c r="O1244" t="s">
        <v>142</v>
      </c>
      <c r="P1244" t="s">
        <v>142</v>
      </c>
      <c r="Q1244">
        <v>1</v>
      </c>
      <c r="X1244">
        <v>88</v>
      </c>
      <c r="Y1244">
        <v>7.22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88</v>
      </c>
      <c r="AH1244">
        <v>2</v>
      </c>
      <c r="AI1244">
        <v>36408178</v>
      </c>
      <c r="AJ1244">
        <v>1278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>
      <c r="A1245">
        <f>ROW(Source!A1259)</f>
        <v>1259</v>
      </c>
      <c r="B1245">
        <v>36408198</v>
      </c>
      <c r="C1245">
        <v>36408161</v>
      </c>
      <c r="D1245">
        <v>29129619</v>
      </c>
      <c r="E1245">
        <v>1</v>
      </c>
      <c r="F1245">
        <v>1</v>
      </c>
      <c r="G1245">
        <v>1</v>
      </c>
      <c r="H1245">
        <v>3</v>
      </c>
      <c r="I1245" t="s">
        <v>674</v>
      </c>
      <c r="J1245" t="s">
        <v>675</v>
      </c>
      <c r="K1245" t="s">
        <v>676</v>
      </c>
      <c r="L1245">
        <v>1301</v>
      </c>
      <c r="N1245">
        <v>1003</v>
      </c>
      <c r="O1245" t="s">
        <v>142</v>
      </c>
      <c r="P1245" t="s">
        <v>142</v>
      </c>
      <c r="Q1245">
        <v>1</v>
      </c>
      <c r="X1245">
        <v>225</v>
      </c>
      <c r="Y1245">
        <v>8.44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225</v>
      </c>
      <c r="AH1245">
        <v>2</v>
      </c>
      <c r="AI1245">
        <v>36408179</v>
      </c>
      <c r="AJ1245">
        <v>1279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>
      <c r="A1246">
        <f>ROW(Source!A1259)</f>
        <v>1259</v>
      </c>
      <c r="B1246">
        <v>36408199</v>
      </c>
      <c r="C1246">
        <v>36408161</v>
      </c>
      <c r="D1246">
        <v>29129634</v>
      </c>
      <c r="E1246">
        <v>1</v>
      </c>
      <c r="F1246">
        <v>1</v>
      </c>
      <c r="G1246">
        <v>1</v>
      </c>
      <c r="H1246">
        <v>3</v>
      </c>
      <c r="I1246" t="s">
        <v>677</v>
      </c>
      <c r="J1246" t="s">
        <v>678</v>
      </c>
      <c r="K1246" t="s">
        <v>679</v>
      </c>
      <c r="L1246">
        <v>1301</v>
      </c>
      <c r="N1246">
        <v>1003</v>
      </c>
      <c r="O1246" t="s">
        <v>142</v>
      </c>
      <c r="P1246" t="s">
        <v>142</v>
      </c>
      <c r="Q1246">
        <v>1</v>
      </c>
      <c r="X1246">
        <v>46</v>
      </c>
      <c r="Y1246">
        <v>3.32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46</v>
      </c>
      <c r="AH1246">
        <v>2</v>
      </c>
      <c r="AI1246">
        <v>36408180</v>
      </c>
      <c r="AJ1246">
        <v>1280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>
        <f>ROW(Source!A1260)</f>
        <v>1260</v>
      </c>
      <c r="B1247">
        <v>36408219</v>
      </c>
      <c r="C1247">
        <v>36408200</v>
      </c>
      <c r="D1247">
        <v>18409850</v>
      </c>
      <c r="E1247">
        <v>1</v>
      </c>
      <c r="F1247">
        <v>1</v>
      </c>
      <c r="G1247">
        <v>1</v>
      </c>
      <c r="H1247">
        <v>1</v>
      </c>
      <c r="I1247" t="s">
        <v>627</v>
      </c>
      <c r="J1247" t="s">
        <v>3</v>
      </c>
      <c r="K1247" t="s">
        <v>628</v>
      </c>
      <c r="L1247">
        <v>1369</v>
      </c>
      <c r="N1247">
        <v>1013</v>
      </c>
      <c r="O1247" t="s">
        <v>514</v>
      </c>
      <c r="P1247" t="s">
        <v>514</v>
      </c>
      <c r="Q1247">
        <v>1</v>
      </c>
      <c r="X1247">
        <v>84</v>
      </c>
      <c r="Y1247">
        <v>0</v>
      </c>
      <c r="Z1247">
        <v>0</v>
      </c>
      <c r="AA1247">
        <v>0</v>
      </c>
      <c r="AB1247">
        <v>9.07</v>
      </c>
      <c r="AC1247">
        <v>0</v>
      </c>
      <c r="AD1247">
        <v>1</v>
      </c>
      <c r="AE1247">
        <v>1</v>
      </c>
      <c r="AF1247" t="s">
        <v>134</v>
      </c>
      <c r="AG1247">
        <v>96.6</v>
      </c>
      <c r="AH1247">
        <v>2</v>
      </c>
      <c r="AI1247">
        <v>36408201</v>
      </c>
      <c r="AJ1247">
        <v>1281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>
        <f>ROW(Source!A1260)</f>
        <v>1260</v>
      </c>
      <c r="B1248">
        <v>36408220</v>
      </c>
      <c r="C1248">
        <v>36408200</v>
      </c>
      <c r="D1248">
        <v>29173472</v>
      </c>
      <c r="E1248">
        <v>1</v>
      </c>
      <c r="F1248">
        <v>1</v>
      </c>
      <c r="G1248">
        <v>1</v>
      </c>
      <c r="H1248">
        <v>2</v>
      </c>
      <c r="I1248" t="s">
        <v>577</v>
      </c>
      <c r="J1248" t="s">
        <v>578</v>
      </c>
      <c r="K1248" t="s">
        <v>579</v>
      </c>
      <c r="L1248">
        <v>1368</v>
      </c>
      <c r="N1248">
        <v>1011</v>
      </c>
      <c r="O1248" t="s">
        <v>520</v>
      </c>
      <c r="P1248" t="s">
        <v>520</v>
      </c>
      <c r="Q1248">
        <v>1</v>
      </c>
      <c r="X1248">
        <v>2.2000000000000002</v>
      </c>
      <c r="Y1248">
        <v>0</v>
      </c>
      <c r="Z1248">
        <v>3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133</v>
      </c>
      <c r="AG1248">
        <v>2.75</v>
      </c>
      <c r="AH1248">
        <v>2</v>
      </c>
      <c r="AI1248">
        <v>36408202</v>
      </c>
      <c r="AJ1248">
        <v>1282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>
        <f>ROW(Source!A1260)</f>
        <v>1260</v>
      </c>
      <c r="B1249">
        <v>36408221</v>
      </c>
      <c r="C1249">
        <v>36408200</v>
      </c>
      <c r="D1249">
        <v>29174538</v>
      </c>
      <c r="E1249">
        <v>1</v>
      </c>
      <c r="F1249">
        <v>1</v>
      </c>
      <c r="G1249">
        <v>1</v>
      </c>
      <c r="H1249">
        <v>2</v>
      </c>
      <c r="I1249" t="s">
        <v>629</v>
      </c>
      <c r="J1249" t="s">
        <v>630</v>
      </c>
      <c r="K1249" t="s">
        <v>631</v>
      </c>
      <c r="L1249">
        <v>1368</v>
      </c>
      <c r="N1249">
        <v>1011</v>
      </c>
      <c r="O1249" t="s">
        <v>520</v>
      </c>
      <c r="P1249" t="s">
        <v>520</v>
      </c>
      <c r="Q1249">
        <v>1</v>
      </c>
      <c r="X1249">
        <v>0.17</v>
      </c>
      <c r="Y1249">
        <v>0</v>
      </c>
      <c r="Z1249">
        <v>33.590000000000003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 t="s">
        <v>133</v>
      </c>
      <c r="AG1249">
        <v>0.21250000000000002</v>
      </c>
      <c r="AH1249">
        <v>2</v>
      </c>
      <c r="AI1249">
        <v>36408203</v>
      </c>
      <c r="AJ1249">
        <v>1283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>
      <c r="A1250">
        <f>ROW(Source!A1260)</f>
        <v>1260</v>
      </c>
      <c r="B1250">
        <v>36408222</v>
      </c>
      <c r="C1250">
        <v>36408200</v>
      </c>
      <c r="D1250">
        <v>29174580</v>
      </c>
      <c r="E1250">
        <v>1</v>
      </c>
      <c r="F1250">
        <v>1</v>
      </c>
      <c r="G1250">
        <v>1</v>
      </c>
      <c r="H1250">
        <v>2</v>
      </c>
      <c r="I1250" t="s">
        <v>632</v>
      </c>
      <c r="J1250" t="s">
        <v>633</v>
      </c>
      <c r="K1250" t="s">
        <v>634</v>
      </c>
      <c r="L1250">
        <v>1368</v>
      </c>
      <c r="N1250">
        <v>1011</v>
      </c>
      <c r="O1250" t="s">
        <v>520</v>
      </c>
      <c r="P1250" t="s">
        <v>520</v>
      </c>
      <c r="Q1250">
        <v>1</v>
      </c>
      <c r="X1250">
        <v>0.87</v>
      </c>
      <c r="Y1250">
        <v>0</v>
      </c>
      <c r="Z1250">
        <v>2.08</v>
      </c>
      <c r="AA1250">
        <v>0</v>
      </c>
      <c r="AB1250">
        <v>0</v>
      </c>
      <c r="AC1250">
        <v>0</v>
      </c>
      <c r="AD1250">
        <v>1</v>
      </c>
      <c r="AE1250">
        <v>0</v>
      </c>
      <c r="AF1250" t="s">
        <v>133</v>
      </c>
      <c r="AG1250">
        <v>1.0874999999999999</v>
      </c>
      <c r="AH1250">
        <v>2</v>
      </c>
      <c r="AI1250">
        <v>36408204</v>
      </c>
      <c r="AJ1250">
        <v>1284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>
      <c r="A1251">
        <f>ROW(Source!A1260)</f>
        <v>1260</v>
      </c>
      <c r="B1251">
        <v>36408223</v>
      </c>
      <c r="C1251">
        <v>36408200</v>
      </c>
      <c r="D1251">
        <v>29109354</v>
      </c>
      <c r="E1251">
        <v>1</v>
      </c>
      <c r="F1251">
        <v>1</v>
      </c>
      <c r="G1251">
        <v>1</v>
      </c>
      <c r="H1251">
        <v>3</v>
      </c>
      <c r="I1251" t="s">
        <v>638</v>
      </c>
      <c r="J1251" t="s">
        <v>639</v>
      </c>
      <c r="K1251" t="s">
        <v>640</v>
      </c>
      <c r="L1251">
        <v>1346</v>
      </c>
      <c r="N1251">
        <v>1009</v>
      </c>
      <c r="O1251" t="s">
        <v>160</v>
      </c>
      <c r="P1251" t="s">
        <v>160</v>
      </c>
      <c r="Q1251">
        <v>1</v>
      </c>
      <c r="X1251">
        <v>10</v>
      </c>
      <c r="Y1251">
        <v>46.72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0</v>
      </c>
      <c r="AF1251" t="s">
        <v>3</v>
      </c>
      <c r="AG1251">
        <v>10</v>
      </c>
      <c r="AH1251">
        <v>2</v>
      </c>
      <c r="AI1251">
        <v>36408205</v>
      </c>
      <c r="AJ1251">
        <v>1285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>
      <c r="A1252">
        <f>ROW(Source!A1260)</f>
        <v>1260</v>
      </c>
      <c r="B1252">
        <v>36408224</v>
      </c>
      <c r="C1252">
        <v>36408200</v>
      </c>
      <c r="D1252">
        <v>29109414</v>
      </c>
      <c r="E1252">
        <v>1</v>
      </c>
      <c r="F1252">
        <v>1</v>
      </c>
      <c r="G1252">
        <v>1</v>
      </c>
      <c r="H1252">
        <v>3</v>
      </c>
      <c r="I1252" t="s">
        <v>641</v>
      </c>
      <c r="J1252" t="s">
        <v>642</v>
      </c>
      <c r="K1252" t="s">
        <v>643</v>
      </c>
      <c r="L1252">
        <v>1346</v>
      </c>
      <c r="N1252">
        <v>1009</v>
      </c>
      <c r="O1252" t="s">
        <v>160</v>
      </c>
      <c r="P1252" t="s">
        <v>160</v>
      </c>
      <c r="Q1252">
        <v>1</v>
      </c>
      <c r="X1252">
        <v>137</v>
      </c>
      <c r="Y1252">
        <v>1.58</v>
      </c>
      <c r="Z1252">
        <v>0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3</v>
      </c>
      <c r="AG1252">
        <v>137</v>
      </c>
      <c r="AH1252">
        <v>2</v>
      </c>
      <c r="AI1252">
        <v>36408206</v>
      </c>
      <c r="AJ1252">
        <v>1286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>
      <c r="A1253">
        <f>ROW(Source!A1260)</f>
        <v>1260</v>
      </c>
      <c r="B1253">
        <v>36408225</v>
      </c>
      <c r="C1253">
        <v>36408200</v>
      </c>
      <c r="D1253">
        <v>29109781</v>
      </c>
      <c r="E1253">
        <v>1</v>
      </c>
      <c r="F1253">
        <v>1</v>
      </c>
      <c r="G1253">
        <v>1</v>
      </c>
      <c r="H1253">
        <v>3</v>
      </c>
      <c r="I1253" t="s">
        <v>644</v>
      </c>
      <c r="J1253" t="s">
        <v>645</v>
      </c>
      <c r="K1253" t="s">
        <v>646</v>
      </c>
      <c r="L1253">
        <v>1346</v>
      </c>
      <c r="N1253">
        <v>1009</v>
      </c>
      <c r="O1253" t="s">
        <v>160</v>
      </c>
      <c r="P1253" t="s">
        <v>160</v>
      </c>
      <c r="Q1253">
        <v>1</v>
      </c>
      <c r="X1253">
        <v>10</v>
      </c>
      <c r="Y1253">
        <v>11.12</v>
      </c>
      <c r="Z1253">
        <v>0</v>
      </c>
      <c r="AA1253">
        <v>0</v>
      </c>
      <c r="AB1253">
        <v>0</v>
      </c>
      <c r="AC1253">
        <v>0</v>
      </c>
      <c r="AD1253">
        <v>1</v>
      </c>
      <c r="AE1253">
        <v>0</v>
      </c>
      <c r="AF1253" t="s">
        <v>3</v>
      </c>
      <c r="AG1253">
        <v>10</v>
      </c>
      <c r="AH1253">
        <v>2</v>
      </c>
      <c r="AI1253">
        <v>36408207</v>
      </c>
      <c r="AJ1253">
        <v>1287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>
      <c r="A1254">
        <f>ROW(Source!A1260)</f>
        <v>1260</v>
      </c>
      <c r="B1254">
        <v>36408226</v>
      </c>
      <c r="C1254">
        <v>36408200</v>
      </c>
      <c r="D1254">
        <v>29109782</v>
      </c>
      <c r="E1254">
        <v>1</v>
      </c>
      <c r="F1254">
        <v>1</v>
      </c>
      <c r="G1254">
        <v>1</v>
      </c>
      <c r="H1254">
        <v>3</v>
      </c>
      <c r="I1254" t="s">
        <v>647</v>
      </c>
      <c r="J1254" t="s">
        <v>648</v>
      </c>
      <c r="K1254" t="s">
        <v>649</v>
      </c>
      <c r="L1254">
        <v>1346</v>
      </c>
      <c r="N1254">
        <v>1009</v>
      </c>
      <c r="O1254" t="s">
        <v>160</v>
      </c>
      <c r="P1254" t="s">
        <v>160</v>
      </c>
      <c r="Q1254">
        <v>1</v>
      </c>
      <c r="X1254">
        <v>69</v>
      </c>
      <c r="Y1254">
        <v>4.3600000000000003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0</v>
      </c>
      <c r="AF1254" t="s">
        <v>3</v>
      </c>
      <c r="AG1254">
        <v>69</v>
      </c>
      <c r="AH1254">
        <v>2</v>
      </c>
      <c r="AI1254">
        <v>36408208</v>
      </c>
      <c r="AJ1254">
        <v>1288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>
      <c r="A1255">
        <f>ROW(Source!A1260)</f>
        <v>1260</v>
      </c>
      <c r="B1255">
        <v>36408227</v>
      </c>
      <c r="C1255">
        <v>36408200</v>
      </c>
      <c r="D1255">
        <v>29110699</v>
      </c>
      <c r="E1255">
        <v>1</v>
      </c>
      <c r="F1255">
        <v>1</v>
      </c>
      <c r="G1255">
        <v>1</v>
      </c>
      <c r="H1255">
        <v>3</v>
      </c>
      <c r="I1255" t="s">
        <v>650</v>
      </c>
      <c r="J1255" t="s">
        <v>651</v>
      </c>
      <c r="K1255" t="s">
        <v>652</v>
      </c>
      <c r="L1255">
        <v>1301</v>
      </c>
      <c r="N1255">
        <v>1003</v>
      </c>
      <c r="O1255" t="s">
        <v>142</v>
      </c>
      <c r="P1255" t="s">
        <v>142</v>
      </c>
      <c r="Q1255">
        <v>1</v>
      </c>
      <c r="X1255">
        <v>118</v>
      </c>
      <c r="Y1255">
        <v>0.17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0</v>
      </c>
      <c r="AF1255" t="s">
        <v>3</v>
      </c>
      <c r="AG1255">
        <v>118</v>
      </c>
      <c r="AH1255">
        <v>2</v>
      </c>
      <c r="AI1255">
        <v>36408209</v>
      </c>
      <c r="AJ1255">
        <v>1289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>
      <c r="A1256">
        <f>ROW(Source!A1260)</f>
        <v>1260</v>
      </c>
      <c r="B1256">
        <v>36408228</v>
      </c>
      <c r="C1256">
        <v>36408200</v>
      </c>
      <c r="D1256">
        <v>29110797</v>
      </c>
      <c r="E1256">
        <v>1</v>
      </c>
      <c r="F1256">
        <v>1</v>
      </c>
      <c r="G1256">
        <v>1</v>
      </c>
      <c r="H1256">
        <v>3</v>
      </c>
      <c r="I1256" t="s">
        <v>653</v>
      </c>
      <c r="J1256" t="s">
        <v>654</v>
      </c>
      <c r="K1256" t="s">
        <v>655</v>
      </c>
      <c r="L1256">
        <v>1301</v>
      </c>
      <c r="N1256">
        <v>1003</v>
      </c>
      <c r="O1256" t="s">
        <v>142</v>
      </c>
      <c r="P1256" t="s">
        <v>142</v>
      </c>
      <c r="Q1256">
        <v>1</v>
      </c>
      <c r="X1256">
        <v>80</v>
      </c>
      <c r="Y1256">
        <v>1.74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80</v>
      </c>
      <c r="AH1256">
        <v>2</v>
      </c>
      <c r="AI1256">
        <v>36408210</v>
      </c>
      <c r="AJ1256">
        <v>1290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>
        <f>ROW(Source!A1260)</f>
        <v>1260</v>
      </c>
      <c r="B1257">
        <v>36408229</v>
      </c>
      <c r="C1257">
        <v>36408200</v>
      </c>
      <c r="D1257">
        <v>29110815</v>
      </c>
      <c r="E1257">
        <v>1</v>
      </c>
      <c r="F1257">
        <v>1</v>
      </c>
      <c r="G1257">
        <v>1</v>
      </c>
      <c r="H1257">
        <v>3</v>
      </c>
      <c r="I1257" t="s">
        <v>656</v>
      </c>
      <c r="J1257" t="s">
        <v>657</v>
      </c>
      <c r="K1257" t="s">
        <v>658</v>
      </c>
      <c r="L1257">
        <v>1301</v>
      </c>
      <c r="N1257">
        <v>1003</v>
      </c>
      <c r="O1257" t="s">
        <v>142</v>
      </c>
      <c r="P1257" t="s">
        <v>142</v>
      </c>
      <c r="Q1257">
        <v>1</v>
      </c>
      <c r="X1257">
        <v>117</v>
      </c>
      <c r="Y1257">
        <v>0.85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3</v>
      </c>
      <c r="AG1257">
        <v>117</v>
      </c>
      <c r="AH1257">
        <v>2</v>
      </c>
      <c r="AI1257">
        <v>36408211</v>
      </c>
      <c r="AJ1257">
        <v>1291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>
      <c r="A1258">
        <f>ROW(Source!A1260)</f>
        <v>1260</v>
      </c>
      <c r="B1258">
        <v>36408230</v>
      </c>
      <c r="C1258">
        <v>36408200</v>
      </c>
      <c r="D1258">
        <v>29111455</v>
      </c>
      <c r="E1258">
        <v>1</v>
      </c>
      <c r="F1258">
        <v>1</v>
      </c>
      <c r="G1258">
        <v>1</v>
      </c>
      <c r="H1258">
        <v>3</v>
      </c>
      <c r="I1258" t="s">
        <v>659</v>
      </c>
      <c r="J1258" t="s">
        <v>660</v>
      </c>
      <c r="K1258" t="s">
        <v>661</v>
      </c>
      <c r="L1258">
        <v>1327</v>
      </c>
      <c r="N1258">
        <v>1005</v>
      </c>
      <c r="O1258" t="s">
        <v>155</v>
      </c>
      <c r="P1258" t="s">
        <v>155</v>
      </c>
      <c r="Q1258">
        <v>1</v>
      </c>
      <c r="X1258">
        <v>225</v>
      </c>
      <c r="Y1258">
        <v>15.06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 t="s">
        <v>3</v>
      </c>
      <c r="AG1258">
        <v>225</v>
      </c>
      <c r="AH1258">
        <v>2</v>
      </c>
      <c r="AI1258">
        <v>36408212</v>
      </c>
      <c r="AJ1258">
        <v>1292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>
      <c r="A1259">
        <f>ROW(Source!A1260)</f>
        <v>1260</v>
      </c>
      <c r="B1259">
        <v>36408231</v>
      </c>
      <c r="C1259">
        <v>36408200</v>
      </c>
      <c r="D1259">
        <v>29114733</v>
      </c>
      <c r="E1259">
        <v>1</v>
      </c>
      <c r="F1259">
        <v>1</v>
      </c>
      <c r="G1259">
        <v>1</v>
      </c>
      <c r="H1259">
        <v>3</v>
      </c>
      <c r="I1259" t="s">
        <v>662</v>
      </c>
      <c r="J1259" t="s">
        <v>663</v>
      </c>
      <c r="K1259" t="s">
        <v>664</v>
      </c>
      <c r="L1259">
        <v>1354</v>
      </c>
      <c r="N1259">
        <v>1010</v>
      </c>
      <c r="O1259" t="s">
        <v>237</v>
      </c>
      <c r="P1259" t="s">
        <v>237</v>
      </c>
      <c r="Q1259">
        <v>1</v>
      </c>
      <c r="X1259">
        <v>790</v>
      </c>
      <c r="Y1259">
        <v>0.02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3</v>
      </c>
      <c r="AG1259">
        <v>790</v>
      </c>
      <c r="AH1259">
        <v>2</v>
      </c>
      <c r="AI1259">
        <v>36408213</v>
      </c>
      <c r="AJ1259">
        <v>1293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>
      <c r="A1260">
        <f>ROW(Source!A1260)</f>
        <v>1260</v>
      </c>
      <c r="B1260">
        <v>36408232</v>
      </c>
      <c r="C1260">
        <v>36408200</v>
      </c>
      <c r="D1260">
        <v>29114734</v>
      </c>
      <c r="E1260">
        <v>1</v>
      </c>
      <c r="F1260">
        <v>1</v>
      </c>
      <c r="G1260">
        <v>1</v>
      </c>
      <c r="H1260">
        <v>3</v>
      </c>
      <c r="I1260" t="s">
        <v>665</v>
      </c>
      <c r="J1260" t="s">
        <v>666</v>
      </c>
      <c r="K1260" t="s">
        <v>667</v>
      </c>
      <c r="L1260">
        <v>1354</v>
      </c>
      <c r="N1260">
        <v>1010</v>
      </c>
      <c r="O1260" t="s">
        <v>237</v>
      </c>
      <c r="P1260" t="s">
        <v>237</v>
      </c>
      <c r="Q1260">
        <v>1</v>
      </c>
      <c r="X1260">
        <v>1844</v>
      </c>
      <c r="Y1260">
        <v>0.03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1844</v>
      </c>
      <c r="AH1260">
        <v>2</v>
      </c>
      <c r="AI1260">
        <v>36408214</v>
      </c>
      <c r="AJ1260">
        <v>1294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>
      <c r="A1261">
        <f>ROW(Source!A1260)</f>
        <v>1260</v>
      </c>
      <c r="B1261">
        <v>36408233</v>
      </c>
      <c r="C1261">
        <v>36408200</v>
      </c>
      <c r="D1261">
        <v>29114482</v>
      </c>
      <c r="E1261">
        <v>1</v>
      </c>
      <c r="F1261">
        <v>1</v>
      </c>
      <c r="G1261">
        <v>1</v>
      </c>
      <c r="H1261">
        <v>3</v>
      </c>
      <c r="I1261" t="s">
        <v>668</v>
      </c>
      <c r="J1261" t="s">
        <v>669</v>
      </c>
      <c r="K1261" t="s">
        <v>670</v>
      </c>
      <c r="L1261">
        <v>1354</v>
      </c>
      <c r="N1261">
        <v>1010</v>
      </c>
      <c r="O1261" t="s">
        <v>237</v>
      </c>
      <c r="P1261" t="s">
        <v>237</v>
      </c>
      <c r="Q1261">
        <v>1</v>
      </c>
      <c r="X1261">
        <v>149</v>
      </c>
      <c r="Y1261">
        <v>7.0000000000000007E-2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0</v>
      </c>
      <c r="AF1261" t="s">
        <v>3</v>
      </c>
      <c r="AG1261">
        <v>149</v>
      </c>
      <c r="AH1261">
        <v>2</v>
      </c>
      <c r="AI1261">
        <v>36408215</v>
      </c>
      <c r="AJ1261">
        <v>1295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>
      <c r="A1262">
        <f>ROW(Source!A1260)</f>
        <v>1260</v>
      </c>
      <c r="B1262">
        <v>36408234</v>
      </c>
      <c r="C1262">
        <v>36408200</v>
      </c>
      <c r="D1262">
        <v>29129584</v>
      </c>
      <c r="E1262">
        <v>1</v>
      </c>
      <c r="F1262">
        <v>1</v>
      </c>
      <c r="G1262">
        <v>1</v>
      </c>
      <c r="H1262">
        <v>3</v>
      </c>
      <c r="I1262" t="s">
        <v>671</v>
      </c>
      <c r="J1262" t="s">
        <v>672</v>
      </c>
      <c r="K1262" t="s">
        <v>673</v>
      </c>
      <c r="L1262">
        <v>1301</v>
      </c>
      <c r="N1262">
        <v>1003</v>
      </c>
      <c r="O1262" t="s">
        <v>142</v>
      </c>
      <c r="P1262" t="s">
        <v>142</v>
      </c>
      <c r="Q1262">
        <v>1</v>
      </c>
      <c r="X1262">
        <v>86</v>
      </c>
      <c r="Y1262">
        <v>7.22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0</v>
      </c>
      <c r="AF1262" t="s">
        <v>3</v>
      </c>
      <c r="AG1262">
        <v>86</v>
      </c>
      <c r="AH1262">
        <v>2</v>
      </c>
      <c r="AI1262">
        <v>36408216</v>
      </c>
      <c r="AJ1262">
        <v>1296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>
      <c r="A1263">
        <f>ROW(Source!A1260)</f>
        <v>1260</v>
      </c>
      <c r="B1263">
        <v>36408235</v>
      </c>
      <c r="C1263">
        <v>36408200</v>
      </c>
      <c r="D1263">
        <v>29129619</v>
      </c>
      <c r="E1263">
        <v>1</v>
      </c>
      <c r="F1263">
        <v>1</v>
      </c>
      <c r="G1263">
        <v>1</v>
      </c>
      <c r="H1263">
        <v>3</v>
      </c>
      <c r="I1263" t="s">
        <v>674</v>
      </c>
      <c r="J1263" t="s">
        <v>675</v>
      </c>
      <c r="K1263" t="s">
        <v>676</v>
      </c>
      <c r="L1263">
        <v>1301</v>
      </c>
      <c r="N1263">
        <v>1003</v>
      </c>
      <c r="O1263" t="s">
        <v>142</v>
      </c>
      <c r="P1263" t="s">
        <v>142</v>
      </c>
      <c r="Q1263">
        <v>1</v>
      </c>
      <c r="X1263">
        <v>234</v>
      </c>
      <c r="Y1263">
        <v>8.44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3</v>
      </c>
      <c r="AG1263">
        <v>234</v>
      </c>
      <c r="AH1263">
        <v>2</v>
      </c>
      <c r="AI1263">
        <v>36408217</v>
      </c>
      <c r="AJ1263">
        <v>1297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>
      <c r="A1264">
        <f>ROW(Source!A1260)</f>
        <v>1260</v>
      </c>
      <c r="B1264">
        <v>36408236</v>
      </c>
      <c r="C1264">
        <v>36408200</v>
      </c>
      <c r="D1264">
        <v>29129715</v>
      </c>
      <c r="E1264">
        <v>1</v>
      </c>
      <c r="F1264">
        <v>1</v>
      </c>
      <c r="G1264">
        <v>1</v>
      </c>
      <c r="H1264">
        <v>3</v>
      </c>
      <c r="I1264" t="s">
        <v>766</v>
      </c>
      <c r="J1264" t="s">
        <v>767</v>
      </c>
      <c r="K1264" t="s">
        <v>768</v>
      </c>
      <c r="L1264">
        <v>1301</v>
      </c>
      <c r="N1264">
        <v>1003</v>
      </c>
      <c r="O1264" t="s">
        <v>142</v>
      </c>
      <c r="P1264" t="s">
        <v>142</v>
      </c>
      <c r="Q1264">
        <v>1</v>
      </c>
      <c r="X1264">
        <v>37</v>
      </c>
      <c r="Y1264">
        <v>6.33</v>
      </c>
      <c r="Z1264">
        <v>0</v>
      </c>
      <c r="AA1264">
        <v>0</v>
      </c>
      <c r="AB1264">
        <v>0</v>
      </c>
      <c r="AC1264">
        <v>0</v>
      </c>
      <c r="AD1264">
        <v>1</v>
      </c>
      <c r="AE1264">
        <v>0</v>
      </c>
      <c r="AF1264" t="s">
        <v>3</v>
      </c>
      <c r="AG1264">
        <v>37</v>
      </c>
      <c r="AH1264">
        <v>2</v>
      </c>
      <c r="AI1264">
        <v>36408218</v>
      </c>
      <c r="AJ1264">
        <v>1298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>
      <c r="A1265">
        <f>ROW(Source!A1261)</f>
        <v>1261</v>
      </c>
      <c r="B1265">
        <v>36408245</v>
      </c>
      <c r="C1265">
        <v>36408237</v>
      </c>
      <c r="D1265">
        <v>18410244</v>
      </c>
      <c r="E1265">
        <v>1</v>
      </c>
      <c r="F1265">
        <v>1</v>
      </c>
      <c r="G1265">
        <v>1</v>
      </c>
      <c r="H1265">
        <v>1</v>
      </c>
      <c r="I1265" t="s">
        <v>680</v>
      </c>
      <c r="J1265" t="s">
        <v>3</v>
      </c>
      <c r="K1265" t="s">
        <v>681</v>
      </c>
      <c r="L1265">
        <v>1369</v>
      </c>
      <c r="N1265">
        <v>1013</v>
      </c>
      <c r="O1265" t="s">
        <v>514</v>
      </c>
      <c r="P1265" t="s">
        <v>514</v>
      </c>
      <c r="Q1265">
        <v>1</v>
      </c>
      <c r="X1265">
        <v>55.94</v>
      </c>
      <c r="Y1265">
        <v>0</v>
      </c>
      <c r="Z1265">
        <v>0</v>
      </c>
      <c r="AA1265">
        <v>0</v>
      </c>
      <c r="AB1265">
        <v>9.2899999999999991</v>
      </c>
      <c r="AC1265">
        <v>0</v>
      </c>
      <c r="AD1265">
        <v>1</v>
      </c>
      <c r="AE1265">
        <v>1</v>
      </c>
      <c r="AF1265" t="s">
        <v>134</v>
      </c>
      <c r="AG1265">
        <v>64.330999999999989</v>
      </c>
      <c r="AH1265">
        <v>2</v>
      </c>
      <c r="AI1265">
        <v>36408238</v>
      </c>
      <c r="AJ1265">
        <v>1299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>
      <c r="A1266">
        <f>ROW(Source!A1261)</f>
        <v>1261</v>
      </c>
      <c r="B1266">
        <v>36408246</v>
      </c>
      <c r="C1266">
        <v>36408237</v>
      </c>
      <c r="D1266">
        <v>121548</v>
      </c>
      <c r="E1266">
        <v>1</v>
      </c>
      <c r="F1266">
        <v>1</v>
      </c>
      <c r="G1266">
        <v>1</v>
      </c>
      <c r="H1266">
        <v>1</v>
      </c>
      <c r="I1266" t="s">
        <v>35</v>
      </c>
      <c r="J1266" t="s">
        <v>3</v>
      </c>
      <c r="K1266" t="s">
        <v>515</v>
      </c>
      <c r="L1266">
        <v>608254</v>
      </c>
      <c r="N1266">
        <v>1013</v>
      </c>
      <c r="O1266" t="s">
        <v>516</v>
      </c>
      <c r="P1266" t="s">
        <v>516</v>
      </c>
      <c r="Q1266">
        <v>1</v>
      </c>
      <c r="X1266">
        <v>0.01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2</v>
      </c>
      <c r="AF1266" t="s">
        <v>133</v>
      </c>
      <c r="AG1266">
        <v>1.2500000000000001E-2</v>
      </c>
      <c r="AH1266">
        <v>2</v>
      </c>
      <c r="AI1266">
        <v>36408239</v>
      </c>
      <c r="AJ1266">
        <v>1300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>
        <f>ROW(Source!A1261)</f>
        <v>1261</v>
      </c>
      <c r="B1267">
        <v>36408247</v>
      </c>
      <c r="C1267">
        <v>36408237</v>
      </c>
      <c r="D1267">
        <v>29172556</v>
      </c>
      <c r="E1267">
        <v>1</v>
      </c>
      <c r="F1267">
        <v>1</v>
      </c>
      <c r="G1267">
        <v>1</v>
      </c>
      <c r="H1267">
        <v>2</v>
      </c>
      <c r="I1267" t="s">
        <v>517</v>
      </c>
      <c r="J1267" t="s">
        <v>518</v>
      </c>
      <c r="K1267" t="s">
        <v>519</v>
      </c>
      <c r="L1267">
        <v>1368</v>
      </c>
      <c r="N1267">
        <v>1011</v>
      </c>
      <c r="O1267" t="s">
        <v>520</v>
      </c>
      <c r="P1267" t="s">
        <v>520</v>
      </c>
      <c r="Q1267">
        <v>1</v>
      </c>
      <c r="X1267">
        <v>0.01</v>
      </c>
      <c r="Y1267">
        <v>0</v>
      </c>
      <c r="Z1267">
        <v>31.26</v>
      </c>
      <c r="AA1267">
        <v>13.5</v>
      </c>
      <c r="AB1267">
        <v>0</v>
      </c>
      <c r="AC1267">
        <v>0</v>
      </c>
      <c r="AD1267">
        <v>1</v>
      </c>
      <c r="AE1267">
        <v>0</v>
      </c>
      <c r="AF1267" t="s">
        <v>133</v>
      </c>
      <c r="AG1267">
        <v>1.2500000000000001E-2</v>
      </c>
      <c r="AH1267">
        <v>2</v>
      </c>
      <c r="AI1267">
        <v>36408240</v>
      </c>
      <c r="AJ1267">
        <v>1301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>
        <f>ROW(Source!A1261)</f>
        <v>1261</v>
      </c>
      <c r="B1268">
        <v>36408248</v>
      </c>
      <c r="C1268">
        <v>36408237</v>
      </c>
      <c r="D1268">
        <v>29174913</v>
      </c>
      <c r="E1268">
        <v>1</v>
      </c>
      <c r="F1268">
        <v>1</v>
      </c>
      <c r="G1268">
        <v>1</v>
      </c>
      <c r="H1268">
        <v>2</v>
      </c>
      <c r="I1268" t="s">
        <v>531</v>
      </c>
      <c r="J1268" t="s">
        <v>532</v>
      </c>
      <c r="K1268" t="s">
        <v>533</v>
      </c>
      <c r="L1268">
        <v>1368</v>
      </c>
      <c r="N1268">
        <v>1011</v>
      </c>
      <c r="O1268" t="s">
        <v>520</v>
      </c>
      <c r="P1268" t="s">
        <v>520</v>
      </c>
      <c r="Q1268">
        <v>1</v>
      </c>
      <c r="X1268">
        <v>0.01</v>
      </c>
      <c r="Y1268">
        <v>0</v>
      </c>
      <c r="Z1268">
        <v>87.17</v>
      </c>
      <c r="AA1268">
        <v>11.6</v>
      </c>
      <c r="AB1268">
        <v>0</v>
      </c>
      <c r="AC1268">
        <v>0</v>
      </c>
      <c r="AD1268">
        <v>1</v>
      </c>
      <c r="AE1268">
        <v>0</v>
      </c>
      <c r="AF1268" t="s">
        <v>133</v>
      </c>
      <c r="AG1268">
        <v>1.2500000000000001E-2</v>
      </c>
      <c r="AH1268">
        <v>2</v>
      </c>
      <c r="AI1268">
        <v>36408241</v>
      </c>
      <c r="AJ1268">
        <v>1302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>
      <c r="A1269">
        <f>ROW(Source!A1261)</f>
        <v>1261</v>
      </c>
      <c r="B1269">
        <v>36408249</v>
      </c>
      <c r="C1269">
        <v>36408237</v>
      </c>
      <c r="D1269">
        <v>29109386</v>
      </c>
      <c r="E1269">
        <v>1</v>
      </c>
      <c r="F1269">
        <v>1</v>
      </c>
      <c r="G1269">
        <v>1</v>
      </c>
      <c r="H1269">
        <v>3</v>
      </c>
      <c r="I1269" t="s">
        <v>682</v>
      </c>
      <c r="J1269" t="s">
        <v>683</v>
      </c>
      <c r="K1269" t="s">
        <v>684</v>
      </c>
      <c r="L1269">
        <v>1348</v>
      </c>
      <c r="N1269">
        <v>1009</v>
      </c>
      <c r="O1269" t="s">
        <v>30</v>
      </c>
      <c r="P1269" t="s">
        <v>30</v>
      </c>
      <c r="Q1269">
        <v>1000</v>
      </c>
      <c r="X1269">
        <v>3.4099999999999998E-2</v>
      </c>
      <c r="Y1269">
        <v>11300.01</v>
      </c>
      <c r="Z1269">
        <v>0</v>
      </c>
      <c r="AA1269">
        <v>0</v>
      </c>
      <c r="AB1269">
        <v>0</v>
      </c>
      <c r="AC1269">
        <v>0</v>
      </c>
      <c r="AD1269">
        <v>1</v>
      </c>
      <c r="AE1269">
        <v>0</v>
      </c>
      <c r="AF1269" t="s">
        <v>3</v>
      </c>
      <c r="AG1269">
        <v>3.4099999999999998E-2</v>
      </c>
      <c r="AH1269">
        <v>2</v>
      </c>
      <c r="AI1269">
        <v>36408242</v>
      </c>
      <c r="AJ1269">
        <v>1303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>
      <c r="A1270">
        <f>ROW(Source!A1261)</f>
        <v>1261</v>
      </c>
      <c r="B1270">
        <v>36408250</v>
      </c>
      <c r="C1270">
        <v>36408237</v>
      </c>
      <c r="D1270">
        <v>29107800</v>
      </c>
      <c r="E1270">
        <v>1</v>
      </c>
      <c r="F1270">
        <v>1</v>
      </c>
      <c r="G1270">
        <v>1</v>
      </c>
      <c r="H1270">
        <v>3</v>
      </c>
      <c r="I1270" t="s">
        <v>545</v>
      </c>
      <c r="J1270" t="s">
        <v>546</v>
      </c>
      <c r="K1270" t="s">
        <v>547</v>
      </c>
      <c r="L1270">
        <v>1346</v>
      </c>
      <c r="N1270">
        <v>1009</v>
      </c>
      <c r="O1270" t="s">
        <v>160</v>
      </c>
      <c r="P1270" t="s">
        <v>160</v>
      </c>
      <c r="Q1270">
        <v>1</v>
      </c>
      <c r="X1270">
        <v>0.01</v>
      </c>
      <c r="Y1270">
        <v>1.81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3</v>
      </c>
      <c r="AG1270">
        <v>0.01</v>
      </c>
      <c r="AH1270">
        <v>2</v>
      </c>
      <c r="AI1270">
        <v>36408243</v>
      </c>
      <c r="AJ1270">
        <v>1304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>
      <c r="A1271">
        <f>ROW(Source!A1261)</f>
        <v>1261</v>
      </c>
      <c r="B1271">
        <v>36408251</v>
      </c>
      <c r="C1271">
        <v>36408237</v>
      </c>
      <c r="D1271">
        <v>29109603</v>
      </c>
      <c r="E1271">
        <v>1</v>
      </c>
      <c r="F1271">
        <v>1</v>
      </c>
      <c r="G1271">
        <v>1</v>
      </c>
      <c r="H1271">
        <v>3</v>
      </c>
      <c r="I1271" t="s">
        <v>685</v>
      </c>
      <c r="J1271" t="s">
        <v>686</v>
      </c>
      <c r="K1271" t="s">
        <v>687</v>
      </c>
      <c r="L1271">
        <v>1327</v>
      </c>
      <c r="N1271">
        <v>1005</v>
      </c>
      <c r="O1271" t="s">
        <v>155</v>
      </c>
      <c r="P1271" t="s">
        <v>155</v>
      </c>
      <c r="Q1271">
        <v>1</v>
      </c>
      <c r="X1271">
        <v>112</v>
      </c>
      <c r="Y1271">
        <v>55.16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 t="s">
        <v>3</v>
      </c>
      <c r="AG1271">
        <v>112</v>
      </c>
      <c r="AH1271">
        <v>2</v>
      </c>
      <c r="AI1271">
        <v>36408244</v>
      </c>
      <c r="AJ1271">
        <v>1305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>
      <c r="A1272">
        <f>ROW(Source!A1262)</f>
        <v>1262</v>
      </c>
      <c r="B1272">
        <v>36408265</v>
      </c>
      <c r="C1272">
        <v>36408252</v>
      </c>
      <c r="D1272">
        <v>29364679</v>
      </c>
      <c r="E1272">
        <v>1</v>
      </c>
      <c r="F1272">
        <v>1</v>
      </c>
      <c r="G1272">
        <v>1</v>
      </c>
      <c r="H1272">
        <v>1</v>
      </c>
      <c r="I1272" t="s">
        <v>688</v>
      </c>
      <c r="J1272" t="s">
        <v>3</v>
      </c>
      <c r="K1272" t="s">
        <v>689</v>
      </c>
      <c r="L1272">
        <v>1369</v>
      </c>
      <c r="N1272">
        <v>1013</v>
      </c>
      <c r="O1272" t="s">
        <v>514</v>
      </c>
      <c r="P1272" t="s">
        <v>514</v>
      </c>
      <c r="Q1272">
        <v>1</v>
      </c>
      <c r="X1272">
        <v>30.48</v>
      </c>
      <c r="Y1272">
        <v>0</v>
      </c>
      <c r="Z1272">
        <v>0</v>
      </c>
      <c r="AA1272">
        <v>0</v>
      </c>
      <c r="AB1272">
        <v>9.92</v>
      </c>
      <c r="AC1272">
        <v>0</v>
      </c>
      <c r="AD1272">
        <v>1</v>
      </c>
      <c r="AE1272">
        <v>1</v>
      </c>
      <c r="AF1272" t="s">
        <v>134</v>
      </c>
      <c r="AG1272">
        <v>35.052</v>
      </c>
      <c r="AH1272">
        <v>2</v>
      </c>
      <c r="AI1272">
        <v>36408254</v>
      </c>
      <c r="AJ1272">
        <v>1306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>
      <c r="A1273">
        <f>ROW(Source!A1262)</f>
        <v>1262</v>
      </c>
      <c r="B1273">
        <v>36408266</v>
      </c>
      <c r="C1273">
        <v>36408252</v>
      </c>
      <c r="D1273">
        <v>121548</v>
      </c>
      <c r="E1273">
        <v>1</v>
      </c>
      <c r="F1273">
        <v>1</v>
      </c>
      <c r="G1273">
        <v>1</v>
      </c>
      <c r="H1273">
        <v>1</v>
      </c>
      <c r="I1273" t="s">
        <v>35</v>
      </c>
      <c r="J1273" t="s">
        <v>3</v>
      </c>
      <c r="K1273" t="s">
        <v>515</v>
      </c>
      <c r="L1273">
        <v>608254</v>
      </c>
      <c r="N1273">
        <v>1013</v>
      </c>
      <c r="O1273" t="s">
        <v>516</v>
      </c>
      <c r="P1273" t="s">
        <v>516</v>
      </c>
      <c r="Q1273">
        <v>1</v>
      </c>
      <c r="X1273">
        <v>0.03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2</v>
      </c>
      <c r="AF1273" t="s">
        <v>3</v>
      </c>
      <c r="AG1273">
        <v>0.03</v>
      </c>
      <c r="AH1273">
        <v>2</v>
      </c>
      <c r="AI1273">
        <v>36408255</v>
      </c>
      <c r="AJ1273">
        <v>1307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>
      <c r="A1274">
        <f>ROW(Source!A1262)</f>
        <v>1262</v>
      </c>
      <c r="B1274">
        <v>36408267</v>
      </c>
      <c r="C1274">
        <v>36408252</v>
      </c>
      <c r="D1274">
        <v>29172362</v>
      </c>
      <c r="E1274">
        <v>1</v>
      </c>
      <c r="F1274">
        <v>1</v>
      </c>
      <c r="G1274">
        <v>1</v>
      </c>
      <c r="H1274">
        <v>2</v>
      </c>
      <c r="I1274" t="s">
        <v>690</v>
      </c>
      <c r="J1274" t="s">
        <v>691</v>
      </c>
      <c r="K1274" t="s">
        <v>692</v>
      </c>
      <c r="L1274">
        <v>1368</v>
      </c>
      <c r="N1274">
        <v>1011</v>
      </c>
      <c r="O1274" t="s">
        <v>520</v>
      </c>
      <c r="P1274" t="s">
        <v>520</v>
      </c>
      <c r="Q1274">
        <v>1</v>
      </c>
      <c r="X1274">
        <v>0.03</v>
      </c>
      <c r="Y1274">
        <v>0</v>
      </c>
      <c r="Z1274">
        <v>134.65</v>
      </c>
      <c r="AA1274">
        <v>13.5</v>
      </c>
      <c r="AB1274">
        <v>0</v>
      </c>
      <c r="AC1274">
        <v>0</v>
      </c>
      <c r="AD1274">
        <v>1</v>
      </c>
      <c r="AE1274">
        <v>0</v>
      </c>
      <c r="AF1274" t="s">
        <v>3</v>
      </c>
      <c r="AG1274">
        <v>0.03</v>
      </c>
      <c r="AH1274">
        <v>2</v>
      </c>
      <c r="AI1274">
        <v>36408256</v>
      </c>
      <c r="AJ1274">
        <v>1308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>
      <c r="A1275">
        <f>ROW(Source!A1262)</f>
        <v>1262</v>
      </c>
      <c r="B1275">
        <v>36408268</v>
      </c>
      <c r="C1275">
        <v>36408252</v>
      </c>
      <c r="D1275">
        <v>29174913</v>
      </c>
      <c r="E1275">
        <v>1</v>
      </c>
      <c r="F1275">
        <v>1</v>
      </c>
      <c r="G1275">
        <v>1</v>
      </c>
      <c r="H1275">
        <v>2</v>
      </c>
      <c r="I1275" t="s">
        <v>531</v>
      </c>
      <c r="J1275" t="s">
        <v>532</v>
      </c>
      <c r="K1275" t="s">
        <v>533</v>
      </c>
      <c r="L1275">
        <v>1368</v>
      </c>
      <c r="N1275">
        <v>1011</v>
      </c>
      <c r="O1275" t="s">
        <v>520</v>
      </c>
      <c r="P1275" t="s">
        <v>520</v>
      </c>
      <c r="Q1275">
        <v>1</v>
      </c>
      <c r="X1275">
        <v>0.02</v>
      </c>
      <c r="Y1275">
        <v>0</v>
      </c>
      <c r="Z1275">
        <v>87.17</v>
      </c>
      <c r="AA1275">
        <v>11.6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0.02</v>
      </c>
      <c r="AH1275">
        <v>2</v>
      </c>
      <c r="AI1275">
        <v>36408257</v>
      </c>
      <c r="AJ1275">
        <v>1309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>
      <c r="A1276">
        <f>ROW(Source!A1262)</f>
        <v>1262</v>
      </c>
      <c r="B1276">
        <v>36408269</v>
      </c>
      <c r="C1276">
        <v>36408252</v>
      </c>
      <c r="D1276">
        <v>29114246</v>
      </c>
      <c r="E1276">
        <v>1</v>
      </c>
      <c r="F1276">
        <v>1</v>
      </c>
      <c r="G1276">
        <v>1</v>
      </c>
      <c r="H1276">
        <v>3</v>
      </c>
      <c r="I1276" t="s">
        <v>693</v>
      </c>
      <c r="J1276" t="s">
        <v>694</v>
      </c>
      <c r="K1276" t="s">
        <v>695</v>
      </c>
      <c r="L1276">
        <v>1346</v>
      </c>
      <c r="N1276">
        <v>1009</v>
      </c>
      <c r="O1276" t="s">
        <v>160</v>
      </c>
      <c r="P1276" t="s">
        <v>160</v>
      </c>
      <c r="Q1276">
        <v>1</v>
      </c>
      <c r="X1276">
        <v>1.5</v>
      </c>
      <c r="Y1276">
        <v>9.0399999999999991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1.5</v>
      </c>
      <c r="AH1276">
        <v>2</v>
      </c>
      <c r="AI1276">
        <v>36408258</v>
      </c>
      <c r="AJ1276">
        <v>1310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>
      <c r="A1277">
        <f>ROW(Source!A1262)</f>
        <v>1262</v>
      </c>
      <c r="B1277">
        <v>36408270</v>
      </c>
      <c r="C1277">
        <v>36408252</v>
      </c>
      <c r="D1277">
        <v>29110838</v>
      </c>
      <c r="E1277">
        <v>1</v>
      </c>
      <c r="F1277">
        <v>1</v>
      </c>
      <c r="G1277">
        <v>1</v>
      </c>
      <c r="H1277">
        <v>3</v>
      </c>
      <c r="I1277" t="s">
        <v>696</v>
      </c>
      <c r="J1277" t="s">
        <v>697</v>
      </c>
      <c r="K1277" t="s">
        <v>698</v>
      </c>
      <c r="L1277">
        <v>1346</v>
      </c>
      <c r="N1277">
        <v>1009</v>
      </c>
      <c r="O1277" t="s">
        <v>160</v>
      </c>
      <c r="P1277" t="s">
        <v>160</v>
      </c>
      <c r="Q1277">
        <v>1</v>
      </c>
      <c r="X1277">
        <v>0.42</v>
      </c>
      <c r="Y1277">
        <v>30.5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0.42</v>
      </c>
      <c r="AH1277">
        <v>2</v>
      </c>
      <c r="AI1277">
        <v>36408259</v>
      </c>
      <c r="AJ1277">
        <v>1311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>
      <c r="A1278">
        <f>ROW(Source!A1262)</f>
        <v>1262</v>
      </c>
      <c r="B1278">
        <v>36408271</v>
      </c>
      <c r="C1278">
        <v>36408252</v>
      </c>
      <c r="D1278">
        <v>29149204</v>
      </c>
      <c r="E1278">
        <v>1</v>
      </c>
      <c r="F1278">
        <v>1</v>
      </c>
      <c r="G1278">
        <v>1</v>
      </c>
      <c r="H1278">
        <v>3</v>
      </c>
      <c r="I1278" t="s">
        <v>699</v>
      </c>
      <c r="J1278" t="s">
        <v>700</v>
      </c>
      <c r="K1278" t="s">
        <v>701</v>
      </c>
      <c r="L1278">
        <v>1348</v>
      </c>
      <c r="N1278">
        <v>1009</v>
      </c>
      <c r="O1278" t="s">
        <v>30</v>
      </c>
      <c r="P1278" t="s">
        <v>30</v>
      </c>
      <c r="Q1278">
        <v>1000</v>
      </c>
      <c r="X1278">
        <v>3.15E-3</v>
      </c>
      <c r="Y1278">
        <v>729.98</v>
      </c>
      <c r="Z1278">
        <v>0</v>
      </c>
      <c r="AA1278">
        <v>0</v>
      </c>
      <c r="AB1278">
        <v>0</v>
      </c>
      <c r="AC1278">
        <v>0</v>
      </c>
      <c r="AD1278">
        <v>1</v>
      </c>
      <c r="AE1278">
        <v>0</v>
      </c>
      <c r="AF1278" t="s">
        <v>3</v>
      </c>
      <c r="AG1278">
        <v>3.15E-3</v>
      </c>
      <c r="AH1278">
        <v>2</v>
      </c>
      <c r="AI1278">
        <v>36408260</v>
      </c>
      <c r="AJ1278">
        <v>1312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>
      <c r="A1279">
        <f>ROW(Source!A1262)</f>
        <v>1262</v>
      </c>
      <c r="B1279">
        <v>36408272</v>
      </c>
      <c r="C1279">
        <v>36408252</v>
      </c>
      <c r="D1279">
        <v>29170678</v>
      </c>
      <c r="E1279">
        <v>1</v>
      </c>
      <c r="F1279">
        <v>1</v>
      </c>
      <c r="G1279">
        <v>1</v>
      </c>
      <c r="H1279">
        <v>3</v>
      </c>
      <c r="I1279" t="s">
        <v>702</v>
      </c>
      <c r="J1279" t="s">
        <v>703</v>
      </c>
      <c r="K1279" t="s">
        <v>704</v>
      </c>
      <c r="L1279">
        <v>1354</v>
      </c>
      <c r="N1279">
        <v>1010</v>
      </c>
      <c r="O1279" t="s">
        <v>237</v>
      </c>
      <c r="P1279" t="s">
        <v>237</v>
      </c>
      <c r="Q1279">
        <v>1</v>
      </c>
      <c r="X1279">
        <v>102</v>
      </c>
      <c r="Y1279">
        <v>0.28000000000000003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0</v>
      </c>
      <c r="AF1279" t="s">
        <v>3</v>
      </c>
      <c r="AG1279">
        <v>102</v>
      </c>
      <c r="AH1279">
        <v>2</v>
      </c>
      <c r="AI1279">
        <v>36408263</v>
      </c>
      <c r="AJ1279">
        <v>1316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>
      <c r="A1280">
        <f>ROW(Source!A1262)</f>
        <v>1262</v>
      </c>
      <c r="B1280">
        <v>36408273</v>
      </c>
      <c r="C1280">
        <v>36408252</v>
      </c>
      <c r="D1280">
        <v>29171808</v>
      </c>
      <c r="E1280">
        <v>1</v>
      </c>
      <c r="F1280">
        <v>1</v>
      </c>
      <c r="G1280">
        <v>1</v>
      </c>
      <c r="H1280">
        <v>3</v>
      </c>
      <c r="I1280" t="s">
        <v>705</v>
      </c>
      <c r="J1280" t="s">
        <v>706</v>
      </c>
      <c r="K1280" t="s">
        <v>707</v>
      </c>
      <c r="L1280">
        <v>1374</v>
      </c>
      <c r="N1280">
        <v>1013</v>
      </c>
      <c r="O1280" t="s">
        <v>708</v>
      </c>
      <c r="P1280" t="s">
        <v>708</v>
      </c>
      <c r="Q1280">
        <v>1</v>
      </c>
      <c r="X1280">
        <v>6.05</v>
      </c>
      <c r="Y1280">
        <v>1</v>
      </c>
      <c r="Z1280">
        <v>0</v>
      </c>
      <c r="AA1280">
        <v>0</v>
      </c>
      <c r="AB1280">
        <v>0</v>
      </c>
      <c r="AC1280">
        <v>0</v>
      </c>
      <c r="AD1280">
        <v>1</v>
      </c>
      <c r="AE1280">
        <v>0</v>
      </c>
      <c r="AF1280" t="s">
        <v>3</v>
      </c>
      <c r="AG1280">
        <v>6.05</v>
      </c>
      <c r="AH1280">
        <v>2</v>
      </c>
      <c r="AI1280">
        <v>36408264</v>
      </c>
      <c r="AJ1280">
        <v>1317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>
        <f>ROW(Source!A1266)</f>
        <v>1266</v>
      </c>
      <c r="B1281">
        <v>36408287</v>
      </c>
      <c r="C1281">
        <v>36408277</v>
      </c>
      <c r="D1281">
        <v>29364679</v>
      </c>
      <c r="E1281">
        <v>1</v>
      </c>
      <c r="F1281">
        <v>1</v>
      </c>
      <c r="G1281">
        <v>1</v>
      </c>
      <c r="H1281">
        <v>1</v>
      </c>
      <c r="I1281" t="s">
        <v>688</v>
      </c>
      <c r="J1281" t="s">
        <v>3</v>
      </c>
      <c r="K1281" t="s">
        <v>689</v>
      </c>
      <c r="L1281">
        <v>1369</v>
      </c>
      <c r="N1281">
        <v>1013</v>
      </c>
      <c r="O1281" t="s">
        <v>514</v>
      </c>
      <c r="P1281" t="s">
        <v>514</v>
      </c>
      <c r="Q1281">
        <v>1</v>
      </c>
      <c r="X1281">
        <v>26.24</v>
      </c>
      <c r="Y1281">
        <v>0</v>
      </c>
      <c r="Z1281">
        <v>0</v>
      </c>
      <c r="AA1281">
        <v>0</v>
      </c>
      <c r="AB1281">
        <v>9.92</v>
      </c>
      <c r="AC1281">
        <v>0</v>
      </c>
      <c r="AD1281">
        <v>1</v>
      </c>
      <c r="AE1281">
        <v>1</v>
      </c>
      <c r="AF1281" t="s">
        <v>134</v>
      </c>
      <c r="AG1281">
        <v>30.175999999999995</v>
      </c>
      <c r="AH1281">
        <v>2</v>
      </c>
      <c r="AI1281">
        <v>36408279</v>
      </c>
      <c r="AJ1281">
        <v>1318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>
      <c r="A1282">
        <f>ROW(Source!A1266)</f>
        <v>1266</v>
      </c>
      <c r="B1282">
        <v>36408288</v>
      </c>
      <c r="C1282">
        <v>36408277</v>
      </c>
      <c r="D1282">
        <v>121548</v>
      </c>
      <c r="E1282">
        <v>1</v>
      </c>
      <c r="F1282">
        <v>1</v>
      </c>
      <c r="G1282">
        <v>1</v>
      </c>
      <c r="H1282">
        <v>1</v>
      </c>
      <c r="I1282" t="s">
        <v>35</v>
      </c>
      <c r="J1282" t="s">
        <v>3</v>
      </c>
      <c r="K1282" t="s">
        <v>515</v>
      </c>
      <c r="L1282">
        <v>608254</v>
      </c>
      <c r="N1282">
        <v>1013</v>
      </c>
      <c r="O1282" t="s">
        <v>516</v>
      </c>
      <c r="P1282" t="s">
        <v>516</v>
      </c>
      <c r="Q1282">
        <v>1</v>
      </c>
      <c r="X1282">
        <v>0.03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1</v>
      </c>
      <c r="AE1282">
        <v>2</v>
      </c>
      <c r="AF1282" t="s">
        <v>3</v>
      </c>
      <c r="AG1282">
        <v>0.03</v>
      </c>
      <c r="AH1282">
        <v>2</v>
      </c>
      <c r="AI1282">
        <v>36408280</v>
      </c>
      <c r="AJ1282">
        <v>1319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>
        <f>ROW(Source!A1266)</f>
        <v>1266</v>
      </c>
      <c r="B1283">
        <v>36408289</v>
      </c>
      <c r="C1283">
        <v>36408277</v>
      </c>
      <c r="D1283">
        <v>29172362</v>
      </c>
      <c r="E1283">
        <v>1</v>
      </c>
      <c r="F1283">
        <v>1</v>
      </c>
      <c r="G1283">
        <v>1</v>
      </c>
      <c r="H1283">
        <v>2</v>
      </c>
      <c r="I1283" t="s">
        <v>690</v>
      </c>
      <c r="J1283" t="s">
        <v>691</v>
      </c>
      <c r="K1283" t="s">
        <v>692</v>
      </c>
      <c r="L1283">
        <v>1368</v>
      </c>
      <c r="N1283">
        <v>1011</v>
      </c>
      <c r="O1283" t="s">
        <v>520</v>
      </c>
      <c r="P1283" t="s">
        <v>520</v>
      </c>
      <c r="Q1283">
        <v>1</v>
      </c>
      <c r="X1283">
        <v>0.03</v>
      </c>
      <c r="Y1283">
        <v>0</v>
      </c>
      <c r="Z1283">
        <v>134.65</v>
      </c>
      <c r="AA1283">
        <v>13.5</v>
      </c>
      <c r="AB1283">
        <v>0</v>
      </c>
      <c r="AC1283">
        <v>0</v>
      </c>
      <c r="AD1283">
        <v>1</v>
      </c>
      <c r="AE1283">
        <v>0</v>
      </c>
      <c r="AF1283" t="s">
        <v>3</v>
      </c>
      <c r="AG1283">
        <v>0.03</v>
      </c>
      <c r="AH1283">
        <v>2</v>
      </c>
      <c r="AI1283">
        <v>36408281</v>
      </c>
      <c r="AJ1283">
        <v>1320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>
      <c r="A1284">
        <f>ROW(Source!A1266)</f>
        <v>1266</v>
      </c>
      <c r="B1284">
        <v>36408290</v>
      </c>
      <c r="C1284">
        <v>36408277</v>
      </c>
      <c r="D1284">
        <v>29174913</v>
      </c>
      <c r="E1284">
        <v>1</v>
      </c>
      <c r="F1284">
        <v>1</v>
      </c>
      <c r="G1284">
        <v>1</v>
      </c>
      <c r="H1284">
        <v>2</v>
      </c>
      <c r="I1284" t="s">
        <v>531</v>
      </c>
      <c r="J1284" t="s">
        <v>532</v>
      </c>
      <c r="K1284" t="s">
        <v>533</v>
      </c>
      <c r="L1284">
        <v>1368</v>
      </c>
      <c r="N1284">
        <v>1011</v>
      </c>
      <c r="O1284" t="s">
        <v>520</v>
      </c>
      <c r="P1284" t="s">
        <v>520</v>
      </c>
      <c r="Q1284">
        <v>1</v>
      </c>
      <c r="X1284">
        <v>0.02</v>
      </c>
      <c r="Y1284">
        <v>0</v>
      </c>
      <c r="Z1284">
        <v>87.17</v>
      </c>
      <c r="AA1284">
        <v>11.6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0.02</v>
      </c>
      <c r="AH1284">
        <v>2</v>
      </c>
      <c r="AI1284">
        <v>36408282</v>
      </c>
      <c r="AJ1284">
        <v>1321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>
      <c r="A1285">
        <f>ROW(Source!A1266)</f>
        <v>1266</v>
      </c>
      <c r="B1285">
        <v>36408291</v>
      </c>
      <c r="C1285">
        <v>36408277</v>
      </c>
      <c r="D1285">
        <v>29149204</v>
      </c>
      <c r="E1285">
        <v>1</v>
      </c>
      <c r="F1285">
        <v>1</v>
      </c>
      <c r="G1285">
        <v>1</v>
      </c>
      <c r="H1285">
        <v>3</v>
      </c>
      <c r="I1285" t="s">
        <v>699</v>
      </c>
      <c r="J1285" t="s">
        <v>700</v>
      </c>
      <c r="K1285" t="s">
        <v>701</v>
      </c>
      <c r="L1285">
        <v>1348</v>
      </c>
      <c r="N1285">
        <v>1009</v>
      </c>
      <c r="O1285" t="s">
        <v>30</v>
      </c>
      <c r="P1285" t="s">
        <v>30</v>
      </c>
      <c r="Q1285">
        <v>1000</v>
      </c>
      <c r="X1285">
        <v>3.15E-3</v>
      </c>
      <c r="Y1285">
        <v>729.98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3</v>
      </c>
      <c r="AG1285">
        <v>3.15E-3</v>
      </c>
      <c r="AH1285">
        <v>2</v>
      </c>
      <c r="AI1285">
        <v>36408283</v>
      </c>
      <c r="AJ1285">
        <v>1322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>
      <c r="A1286">
        <f>ROW(Source!A1266)</f>
        <v>1266</v>
      </c>
      <c r="B1286">
        <v>36408292</v>
      </c>
      <c r="C1286">
        <v>36408277</v>
      </c>
      <c r="D1286">
        <v>29170678</v>
      </c>
      <c r="E1286">
        <v>1</v>
      </c>
      <c r="F1286">
        <v>1</v>
      </c>
      <c r="G1286">
        <v>1</v>
      </c>
      <c r="H1286">
        <v>3</v>
      </c>
      <c r="I1286" t="s">
        <v>702</v>
      </c>
      <c r="J1286" t="s">
        <v>703</v>
      </c>
      <c r="K1286" t="s">
        <v>704</v>
      </c>
      <c r="L1286">
        <v>1354</v>
      </c>
      <c r="N1286">
        <v>1010</v>
      </c>
      <c r="O1286" t="s">
        <v>237</v>
      </c>
      <c r="P1286" t="s">
        <v>237</v>
      </c>
      <c r="Q1286">
        <v>1</v>
      </c>
      <c r="X1286">
        <v>102</v>
      </c>
      <c r="Y1286">
        <v>0.28000000000000003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102</v>
      </c>
      <c r="AH1286">
        <v>2</v>
      </c>
      <c r="AI1286">
        <v>36408284</v>
      </c>
      <c r="AJ1286">
        <v>1324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>
      <c r="A1287">
        <f>ROW(Source!A1266)</f>
        <v>1266</v>
      </c>
      <c r="B1287">
        <v>36408293</v>
      </c>
      <c r="C1287">
        <v>36408277</v>
      </c>
      <c r="D1287">
        <v>29171808</v>
      </c>
      <c r="E1287">
        <v>1</v>
      </c>
      <c r="F1287">
        <v>1</v>
      </c>
      <c r="G1287">
        <v>1</v>
      </c>
      <c r="H1287">
        <v>3</v>
      </c>
      <c r="I1287" t="s">
        <v>705</v>
      </c>
      <c r="J1287" t="s">
        <v>706</v>
      </c>
      <c r="K1287" t="s">
        <v>707</v>
      </c>
      <c r="L1287">
        <v>1374</v>
      </c>
      <c r="N1287">
        <v>1013</v>
      </c>
      <c r="O1287" t="s">
        <v>708</v>
      </c>
      <c r="P1287" t="s">
        <v>708</v>
      </c>
      <c r="Q1287">
        <v>1</v>
      </c>
      <c r="X1287">
        <v>5.21</v>
      </c>
      <c r="Y1287">
        <v>1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5.21</v>
      </c>
      <c r="AH1287">
        <v>2</v>
      </c>
      <c r="AI1287">
        <v>36408286</v>
      </c>
      <c r="AJ1287">
        <v>1326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>
      <c r="A1288">
        <f>ROW(Source!A1269)</f>
        <v>1269</v>
      </c>
      <c r="B1288">
        <v>36408302</v>
      </c>
      <c r="C1288">
        <v>36408296</v>
      </c>
      <c r="D1288">
        <v>18442760</v>
      </c>
      <c r="E1288">
        <v>1</v>
      </c>
      <c r="F1288">
        <v>1</v>
      </c>
      <c r="G1288">
        <v>1</v>
      </c>
      <c r="H1288">
        <v>1</v>
      </c>
      <c r="I1288" t="s">
        <v>769</v>
      </c>
      <c r="J1288" t="s">
        <v>3</v>
      </c>
      <c r="K1288" t="s">
        <v>770</v>
      </c>
      <c r="L1288">
        <v>1369</v>
      </c>
      <c r="N1288">
        <v>1013</v>
      </c>
      <c r="O1288" t="s">
        <v>514</v>
      </c>
      <c r="P1288" t="s">
        <v>514</v>
      </c>
      <c r="Q1288">
        <v>1</v>
      </c>
      <c r="X1288">
        <v>26.04</v>
      </c>
      <c r="Y1288">
        <v>0</v>
      </c>
      <c r="Z1288">
        <v>0</v>
      </c>
      <c r="AA1288">
        <v>0</v>
      </c>
      <c r="AB1288">
        <v>354.22</v>
      </c>
      <c r="AC1288">
        <v>0</v>
      </c>
      <c r="AD1288">
        <v>1</v>
      </c>
      <c r="AE1288">
        <v>1</v>
      </c>
      <c r="AF1288" t="s">
        <v>134</v>
      </c>
      <c r="AG1288">
        <v>29.945999999999998</v>
      </c>
      <c r="AH1288">
        <v>2</v>
      </c>
      <c r="AI1288">
        <v>36408297</v>
      </c>
      <c r="AJ1288">
        <v>1327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>
      <c r="A1289">
        <f>ROW(Source!A1269)</f>
        <v>1269</v>
      </c>
      <c r="B1289">
        <v>36408303</v>
      </c>
      <c r="C1289">
        <v>36408296</v>
      </c>
      <c r="D1289">
        <v>29173472</v>
      </c>
      <c r="E1289">
        <v>1</v>
      </c>
      <c r="F1289">
        <v>1</v>
      </c>
      <c r="G1289">
        <v>1</v>
      </c>
      <c r="H1289">
        <v>2</v>
      </c>
      <c r="I1289" t="s">
        <v>577</v>
      </c>
      <c r="J1289" t="s">
        <v>578</v>
      </c>
      <c r="K1289" t="s">
        <v>579</v>
      </c>
      <c r="L1289">
        <v>1368</v>
      </c>
      <c r="N1289">
        <v>1011</v>
      </c>
      <c r="O1289" t="s">
        <v>520</v>
      </c>
      <c r="P1289" t="s">
        <v>520</v>
      </c>
      <c r="Q1289">
        <v>1</v>
      </c>
      <c r="X1289">
        <v>7.3</v>
      </c>
      <c r="Y1289">
        <v>0</v>
      </c>
      <c r="Z1289">
        <v>3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133</v>
      </c>
      <c r="AG1289">
        <v>9.125</v>
      </c>
      <c r="AH1289">
        <v>2</v>
      </c>
      <c r="AI1289">
        <v>36408298</v>
      </c>
      <c r="AJ1289">
        <v>1328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>
      <c r="A1290">
        <f>ROW(Source!A1269)</f>
        <v>1269</v>
      </c>
      <c r="B1290">
        <v>36408304</v>
      </c>
      <c r="C1290">
        <v>36408296</v>
      </c>
      <c r="D1290">
        <v>29174580</v>
      </c>
      <c r="E1290">
        <v>1</v>
      </c>
      <c r="F1290">
        <v>1</v>
      </c>
      <c r="G1290">
        <v>1</v>
      </c>
      <c r="H1290">
        <v>2</v>
      </c>
      <c r="I1290" t="s">
        <v>632</v>
      </c>
      <c r="J1290" t="s">
        <v>633</v>
      </c>
      <c r="K1290" t="s">
        <v>634</v>
      </c>
      <c r="L1290">
        <v>1368</v>
      </c>
      <c r="N1290">
        <v>1011</v>
      </c>
      <c r="O1290" t="s">
        <v>520</v>
      </c>
      <c r="P1290" t="s">
        <v>520</v>
      </c>
      <c r="Q1290">
        <v>1</v>
      </c>
      <c r="X1290">
        <v>7.3</v>
      </c>
      <c r="Y1290">
        <v>0</v>
      </c>
      <c r="Z1290">
        <v>2.08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133</v>
      </c>
      <c r="AG1290">
        <v>9.125</v>
      </c>
      <c r="AH1290">
        <v>2</v>
      </c>
      <c r="AI1290">
        <v>36408299</v>
      </c>
      <c r="AJ1290">
        <v>1329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>
      <c r="A1291">
        <f>ROW(Source!A1269)</f>
        <v>1269</v>
      </c>
      <c r="B1291">
        <v>36408305</v>
      </c>
      <c r="C1291">
        <v>36408296</v>
      </c>
      <c r="D1291">
        <v>29174613</v>
      </c>
      <c r="E1291">
        <v>1</v>
      </c>
      <c r="F1291">
        <v>1</v>
      </c>
      <c r="G1291">
        <v>1</v>
      </c>
      <c r="H1291">
        <v>2</v>
      </c>
      <c r="I1291" t="s">
        <v>771</v>
      </c>
      <c r="J1291" t="s">
        <v>772</v>
      </c>
      <c r="K1291" t="s">
        <v>773</v>
      </c>
      <c r="L1291">
        <v>1368</v>
      </c>
      <c r="N1291">
        <v>1011</v>
      </c>
      <c r="O1291" t="s">
        <v>520</v>
      </c>
      <c r="P1291" t="s">
        <v>520</v>
      </c>
      <c r="Q1291">
        <v>1</v>
      </c>
      <c r="X1291">
        <v>1.46</v>
      </c>
      <c r="Y1291">
        <v>0</v>
      </c>
      <c r="Z1291">
        <v>0.14000000000000001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133</v>
      </c>
      <c r="AG1291">
        <v>1.825</v>
      </c>
      <c r="AH1291">
        <v>2</v>
      </c>
      <c r="AI1291">
        <v>36408300</v>
      </c>
      <c r="AJ1291">
        <v>1330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>
        <f>ROW(Source!A1269)</f>
        <v>1269</v>
      </c>
      <c r="B1292">
        <v>36408306</v>
      </c>
      <c r="C1292">
        <v>36408296</v>
      </c>
      <c r="D1292">
        <v>29174913</v>
      </c>
      <c r="E1292">
        <v>1</v>
      </c>
      <c r="F1292">
        <v>1</v>
      </c>
      <c r="G1292">
        <v>1</v>
      </c>
      <c r="H1292">
        <v>2</v>
      </c>
      <c r="I1292" t="s">
        <v>531</v>
      </c>
      <c r="J1292" t="s">
        <v>532</v>
      </c>
      <c r="K1292" t="s">
        <v>533</v>
      </c>
      <c r="L1292">
        <v>1368</v>
      </c>
      <c r="N1292">
        <v>1011</v>
      </c>
      <c r="O1292" t="s">
        <v>520</v>
      </c>
      <c r="P1292" t="s">
        <v>520</v>
      </c>
      <c r="Q1292">
        <v>1</v>
      </c>
      <c r="X1292">
        <v>0.14000000000000001</v>
      </c>
      <c r="Y1292">
        <v>0</v>
      </c>
      <c r="Z1292">
        <v>87.17</v>
      </c>
      <c r="AA1292">
        <v>11.6</v>
      </c>
      <c r="AB1292">
        <v>0</v>
      </c>
      <c r="AC1292">
        <v>0</v>
      </c>
      <c r="AD1292">
        <v>1</v>
      </c>
      <c r="AE1292">
        <v>0</v>
      </c>
      <c r="AF1292" t="s">
        <v>133</v>
      </c>
      <c r="AG1292">
        <v>0.17500000000000002</v>
      </c>
      <c r="AH1292">
        <v>2</v>
      </c>
      <c r="AI1292">
        <v>36408301</v>
      </c>
      <c r="AJ1292">
        <v>1331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>
      <c r="A1293">
        <f>ROW(Source!A1269)</f>
        <v>1269</v>
      </c>
      <c r="B1293">
        <v>36408307</v>
      </c>
      <c r="C1293">
        <v>36408296</v>
      </c>
      <c r="D1293">
        <v>29114699</v>
      </c>
      <c r="E1293">
        <v>1</v>
      </c>
      <c r="F1293">
        <v>1</v>
      </c>
      <c r="G1293">
        <v>1</v>
      </c>
      <c r="H1293">
        <v>3</v>
      </c>
      <c r="I1293" t="s">
        <v>351</v>
      </c>
      <c r="J1293" t="s">
        <v>353</v>
      </c>
      <c r="K1293" t="s">
        <v>352</v>
      </c>
      <c r="L1293">
        <v>1354</v>
      </c>
      <c r="N1293">
        <v>1010</v>
      </c>
      <c r="O1293" t="s">
        <v>237</v>
      </c>
      <c r="P1293" t="s">
        <v>237</v>
      </c>
      <c r="Q1293">
        <v>1</v>
      </c>
      <c r="X1293">
        <v>0</v>
      </c>
      <c r="Y1293">
        <v>0.05</v>
      </c>
      <c r="Z1293">
        <v>0</v>
      </c>
      <c r="AA1293">
        <v>0</v>
      </c>
      <c r="AB1293">
        <v>0</v>
      </c>
      <c r="AC1293">
        <v>1</v>
      </c>
      <c r="AD1293">
        <v>0</v>
      </c>
      <c r="AE1293">
        <v>0</v>
      </c>
      <c r="AF1293" t="s">
        <v>3</v>
      </c>
      <c r="AG1293">
        <v>0</v>
      </c>
      <c r="AH1293">
        <v>3</v>
      </c>
      <c r="AI1293">
        <v>-1</v>
      </c>
      <c r="AJ1293" t="s">
        <v>3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>
      <c r="A1294">
        <f>ROW(Source!A1269)</f>
        <v>1269</v>
      </c>
      <c r="B1294">
        <v>36408308</v>
      </c>
      <c r="C1294">
        <v>36408296</v>
      </c>
      <c r="D1294">
        <v>29114469</v>
      </c>
      <c r="E1294">
        <v>1</v>
      </c>
      <c r="F1294">
        <v>1</v>
      </c>
      <c r="G1294">
        <v>1</v>
      </c>
      <c r="H1294">
        <v>3</v>
      </c>
      <c r="I1294" t="s">
        <v>892</v>
      </c>
      <c r="J1294" t="s">
        <v>893</v>
      </c>
      <c r="K1294" t="s">
        <v>894</v>
      </c>
      <c r="L1294">
        <v>1358</v>
      </c>
      <c r="N1294">
        <v>1010</v>
      </c>
      <c r="O1294" t="s">
        <v>605</v>
      </c>
      <c r="P1294" t="s">
        <v>605</v>
      </c>
      <c r="Q1294">
        <v>10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</v>
      </c>
      <c r="AD1294">
        <v>0</v>
      </c>
      <c r="AE1294">
        <v>0</v>
      </c>
      <c r="AF1294" t="s">
        <v>3</v>
      </c>
      <c r="AG1294">
        <v>0</v>
      </c>
      <c r="AH1294">
        <v>3</v>
      </c>
      <c r="AI1294">
        <v>-1</v>
      </c>
      <c r="AJ1294" t="s">
        <v>3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>
      <c r="A1295">
        <f>ROW(Source!A1269)</f>
        <v>1269</v>
      </c>
      <c r="B1295">
        <v>36408309</v>
      </c>
      <c r="C1295">
        <v>36408296</v>
      </c>
      <c r="D1295">
        <v>29129603</v>
      </c>
      <c r="E1295">
        <v>1</v>
      </c>
      <c r="F1295">
        <v>1</v>
      </c>
      <c r="G1295">
        <v>1</v>
      </c>
      <c r="H1295">
        <v>3</v>
      </c>
      <c r="I1295" t="s">
        <v>895</v>
      </c>
      <c r="J1295" t="s">
        <v>896</v>
      </c>
      <c r="K1295" t="s">
        <v>897</v>
      </c>
      <c r="L1295">
        <v>1301</v>
      </c>
      <c r="N1295">
        <v>1003</v>
      </c>
      <c r="O1295" t="s">
        <v>142</v>
      </c>
      <c r="P1295" t="s">
        <v>142</v>
      </c>
      <c r="Q1295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</v>
      </c>
      <c r="AD1295">
        <v>0</v>
      </c>
      <c r="AE1295">
        <v>0</v>
      </c>
      <c r="AF1295" t="s">
        <v>3</v>
      </c>
      <c r="AG1295">
        <v>0</v>
      </c>
      <c r="AH1295">
        <v>3</v>
      </c>
      <c r="AI1295">
        <v>-1</v>
      </c>
      <c r="AJ1295" t="s">
        <v>3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>
      <c r="A1296">
        <f>ROW(Source!A1269)</f>
        <v>1269</v>
      </c>
      <c r="B1296">
        <v>36408310</v>
      </c>
      <c r="C1296">
        <v>36408296</v>
      </c>
      <c r="D1296">
        <v>29129518</v>
      </c>
      <c r="E1296">
        <v>1</v>
      </c>
      <c r="F1296">
        <v>1</v>
      </c>
      <c r="G1296">
        <v>1</v>
      </c>
      <c r="H1296">
        <v>3</v>
      </c>
      <c r="I1296" t="s">
        <v>898</v>
      </c>
      <c r="J1296" t="s">
        <v>899</v>
      </c>
      <c r="K1296" t="s">
        <v>900</v>
      </c>
      <c r="L1296">
        <v>1301</v>
      </c>
      <c r="N1296">
        <v>1003</v>
      </c>
      <c r="O1296" t="s">
        <v>142</v>
      </c>
      <c r="P1296" t="s">
        <v>142</v>
      </c>
      <c r="Q1296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 t="s">
        <v>3</v>
      </c>
      <c r="AG1296">
        <v>0</v>
      </c>
      <c r="AH1296">
        <v>3</v>
      </c>
      <c r="AI1296">
        <v>-1</v>
      </c>
      <c r="AJ1296" t="s">
        <v>3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>
      <c r="A1297">
        <f>ROW(Source!A1269)</f>
        <v>1269</v>
      </c>
      <c r="B1297">
        <v>36408311</v>
      </c>
      <c r="C1297">
        <v>36408296</v>
      </c>
      <c r="D1297">
        <v>29129521</v>
      </c>
      <c r="E1297">
        <v>1</v>
      </c>
      <c r="F1297">
        <v>1</v>
      </c>
      <c r="G1297">
        <v>1</v>
      </c>
      <c r="H1297">
        <v>3</v>
      </c>
      <c r="I1297" t="s">
        <v>901</v>
      </c>
      <c r="J1297" t="s">
        <v>902</v>
      </c>
      <c r="K1297" t="s">
        <v>903</v>
      </c>
      <c r="L1297">
        <v>1327</v>
      </c>
      <c r="N1297">
        <v>1005</v>
      </c>
      <c r="O1297" t="s">
        <v>155</v>
      </c>
      <c r="P1297" t="s">
        <v>155</v>
      </c>
      <c r="Q1297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</v>
      </c>
      <c r="AD1297">
        <v>0</v>
      </c>
      <c r="AE1297">
        <v>0</v>
      </c>
      <c r="AF1297" t="s">
        <v>3</v>
      </c>
      <c r="AG1297">
        <v>0</v>
      </c>
      <c r="AH1297">
        <v>3</v>
      </c>
      <c r="AI1297">
        <v>-1</v>
      </c>
      <c r="AJ1297" t="s">
        <v>3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>
        <f>ROW(Source!A1274)</f>
        <v>1274</v>
      </c>
      <c r="B1298">
        <v>36408320</v>
      </c>
      <c r="C1298">
        <v>36408316</v>
      </c>
      <c r="D1298">
        <v>18442760</v>
      </c>
      <c r="E1298">
        <v>1</v>
      </c>
      <c r="F1298">
        <v>1</v>
      </c>
      <c r="G1298">
        <v>1</v>
      </c>
      <c r="H1298">
        <v>1</v>
      </c>
      <c r="I1298" t="s">
        <v>769</v>
      </c>
      <c r="J1298" t="s">
        <v>3</v>
      </c>
      <c r="K1298" t="s">
        <v>770</v>
      </c>
      <c r="L1298">
        <v>1369</v>
      </c>
      <c r="N1298">
        <v>1013</v>
      </c>
      <c r="O1298" t="s">
        <v>514</v>
      </c>
      <c r="P1298" t="s">
        <v>514</v>
      </c>
      <c r="Q1298">
        <v>1</v>
      </c>
      <c r="X1298">
        <v>36.53</v>
      </c>
      <c r="Y1298">
        <v>0</v>
      </c>
      <c r="Z1298">
        <v>0</v>
      </c>
      <c r="AA1298">
        <v>0</v>
      </c>
      <c r="AB1298">
        <v>354.22</v>
      </c>
      <c r="AC1298">
        <v>0</v>
      </c>
      <c r="AD1298">
        <v>1</v>
      </c>
      <c r="AE1298">
        <v>1</v>
      </c>
      <c r="AF1298" t="s">
        <v>134</v>
      </c>
      <c r="AG1298">
        <v>42.009499999999996</v>
      </c>
      <c r="AH1298">
        <v>2</v>
      </c>
      <c r="AI1298">
        <v>36408317</v>
      </c>
      <c r="AJ1298">
        <v>1332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>
      <c r="A1299">
        <f>ROW(Source!A1274)</f>
        <v>1274</v>
      </c>
      <c r="B1299">
        <v>36408321</v>
      </c>
      <c r="C1299">
        <v>36408316</v>
      </c>
      <c r="D1299">
        <v>29109376</v>
      </c>
      <c r="E1299">
        <v>1</v>
      </c>
      <c r="F1299">
        <v>1</v>
      </c>
      <c r="G1299">
        <v>1</v>
      </c>
      <c r="H1299">
        <v>3</v>
      </c>
      <c r="I1299" t="s">
        <v>326</v>
      </c>
      <c r="J1299" t="s">
        <v>328</v>
      </c>
      <c r="K1299" t="s">
        <v>327</v>
      </c>
      <c r="L1299">
        <v>1346</v>
      </c>
      <c r="N1299">
        <v>1009</v>
      </c>
      <c r="O1299" t="s">
        <v>160</v>
      </c>
      <c r="P1299" t="s">
        <v>160</v>
      </c>
      <c r="Q1299">
        <v>1</v>
      </c>
      <c r="X1299">
        <v>0</v>
      </c>
      <c r="Y1299">
        <v>4894.54</v>
      </c>
      <c r="Z1299">
        <v>0</v>
      </c>
      <c r="AA1299">
        <v>0</v>
      </c>
      <c r="AB1299">
        <v>0</v>
      </c>
      <c r="AC1299">
        <v>1</v>
      </c>
      <c r="AD1299">
        <v>0</v>
      </c>
      <c r="AE1299">
        <v>0</v>
      </c>
      <c r="AF1299" t="s">
        <v>3</v>
      </c>
      <c r="AG1299">
        <v>0</v>
      </c>
      <c r="AH1299">
        <v>2</v>
      </c>
      <c r="AI1299">
        <v>36408318</v>
      </c>
      <c r="AJ1299">
        <v>1333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>
      <c r="A1300">
        <f>ROW(Source!A1274)</f>
        <v>1274</v>
      </c>
      <c r="B1300">
        <v>36408322</v>
      </c>
      <c r="C1300">
        <v>36408316</v>
      </c>
      <c r="D1300">
        <v>29109730</v>
      </c>
      <c r="E1300">
        <v>1</v>
      </c>
      <c r="F1300">
        <v>1</v>
      </c>
      <c r="G1300">
        <v>1</v>
      </c>
      <c r="H1300">
        <v>3</v>
      </c>
      <c r="I1300" t="s">
        <v>330</v>
      </c>
      <c r="J1300" t="s">
        <v>332</v>
      </c>
      <c r="K1300" t="s">
        <v>331</v>
      </c>
      <c r="L1300">
        <v>1327</v>
      </c>
      <c r="N1300">
        <v>1005</v>
      </c>
      <c r="O1300" t="s">
        <v>155</v>
      </c>
      <c r="P1300" t="s">
        <v>155</v>
      </c>
      <c r="Q1300">
        <v>1</v>
      </c>
      <c r="X1300">
        <v>0</v>
      </c>
      <c r="Y1300">
        <v>37.299999999999997</v>
      </c>
      <c r="Z1300">
        <v>0</v>
      </c>
      <c r="AA1300">
        <v>0</v>
      </c>
      <c r="AB1300">
        <v>0</v>
      </c>
      <c r="AC1300">
        <v>1</v>
      </c>
      <c r="AD1300">
        <v>0</v>
      </c>
      <c r="AE1300">
        <v>0</v>
      </c>
      <c r="AF1300" t="s">
        <v>3</v>
      </c>
      <c r="AG1300">
        <v>0</v>
      </c>
      <c r="AH1300">
        <v>2</v>
      </c>
      <c r="AI1300">
        <v>36408319</v>
      </c>
      <c r="AJ1300">
        <v>1334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>
      <c r="A1301">
        <f>ROW(Source!A1277)</f>
        <v>1277</v>
      </c>
      <c r="B1301">
        <v>36408333</v>
      </c>
      <c r="C1301">
        <v>36408325</v>
      </c>
      <c r="D1301">
        <v>29364679</v>
      </c>
      <c r="E1301">
        <v>1</v>
      </c>
      <c r="F1301">
        <v>1</v>
      </c>
      <c r="G1301">
        <v>1</v>
      </c>
      <c r="H1301">
        <v>1</v>
      </c>
      <c r="I1301" t="s">
        <v>688</v>
      </c>
      <c r="J1301" t="s">
        <v>3</v>
      </c>
      <c r="K1301" t="s">
        <v>689</v>
      </c>
      <c r="L1301">
        <v>1369</v>
      </c>
      <c r="N1301">
        <v>1013</v>
      </c>
      <c r="O1301" t="s">
        <v>514</v>
      </c>
      <c r="P1301" t="s">
        <v>514</v>
      </c>
      <c r="Q1301">
        <v>1</v>
      </c>
      <c r="X1301">
        <v>94.4</v>
      </c>
      <c r="Y1301">
        <v>0</v>
      </c>
      <c r="Z1301">
        <v>0</v>
      </c>
      <c r="AA1301">
        <v>0</v>
      </c>
      <c r="AB1301">
        <v>316.85000000000002</v>
      </c>
      <c r="AC1301">
        <v>0</v>
      </c>
      <c r="AD1301">
        <v>1</v>
      </c>
      <c r="AE1301">
        <v>1</v>
      </c>
      <c r="AF1301" t="s">
        <v>134</v>
      </c>
      <c r="AG1301">
        <v>108.56</v>
      </c>
      <c r="AH1301">
        <v>2</v>
      </c>
      <c r="AI1301">
        <v>36408326</v>
      </c>
      <c r="AJ1301">
        <v>1335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>
      <c r="A1302">
        <f>ROW(Source!A1277)</f>
        <v>1277</v>
      </c>
      <c r="B1302">
        <v>36408334</v>
      </c>
      <c r="C1302">
        <v>36408325</v>
      </c>
      <c r="D1302">
        <v>121548</v>
      </c>
      <c r="E1302">
        <v>1</v>
      </c>
      <c r="F1302">
        <v>1</v>
      </c>
      <c r="G1302">
        <v>1</v>
      </c>
      <c r="H1302">
        <v>1</v>
      </c>
      <c r="I1302" t="s">
        <v>35</v>
      </c>
      <c r="J1302" t="s">
        <v>3</v>
      </c>
      <c r="K1302" t="s">
        <v>515</v>
      </c>
      <c r="L1302">
        <v>608254</v>
      </c>
      <c r="N1302">
        <v>1013</v>
      </c>
      <c r="O1302" t="s">
        <v>516</v>
      </c>
      <c r="P1302" t="s">
        <v>516</v>
      </c>
      <c r="Q1302">
        <v>1</v>
      </c>
      <c r="X1302">
        <v>0.2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1</v>
      </c>
      <c r="AE1302">
        <v>2</v>
      </c>
      <c r="AF1302" t="s">
        <v>3</v>
      </c>
      <c r="AG1302">
        <v>0.2</v>
      </c>
      <c r="AH1302">
        <v>2</v>
      </c>
      <c r="AI1302">
        <v>36408327</v>
      </c>
      <c r="AJ1302">
        <v>1336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>
      <c r="A1303">
        <f>ROW(Source!A1277)</f>
        <v>1277</v>
      </c>
      <c r="B1303">
        <v>36408335</v>
      </c>
      <c r="C1303">
        <v>36408325</v>
      </c>
      <c r="D1303">
        <v>29172362</v>
      </c>
      <c r="E1303">
        <v>1</v>
      </c>
      <c r="F1303">
        <v>1</v>
      </c>
      <c r="G1303">
        <v>1</v>
      </c>
      <c r="H1303">
        <v>2</v>
      </c>
      <c r="I1303" t="s">
        <v>690</v>
      </c>
      <c r="J1303" t="s">
        <v>691</v>
      </c>
      <c r="K1303" t="s">
        <v>692</v>
      </c>
      <c r="L1303">
        <v>1368</v>
      </c>
      <c r="N1303">
        <v>1011</v>
      </c>
      <c r="O1303" t="s">
        <v>520</v>
      </c>
      <c r="P1303" t="s">
        <v>520</v>
      </c>
      <c r="Q1303">
        <v>1</v>
      </c>
      <c r="X1303">
        <v>0.2</v>
      </c>
      <c r="Y1303">
        <v>0</v>
      </c>
      <c r="Z1303">
        <v>134.65</v>
      </c>
      <c r="AA1303">
        <v>13.5</v>
      </c>
      <c r="AB1303">
        <v>0</v>
      </c>
      <c r="AC1303">
        <v>0</v>
      </c>
      <c r="AD1303">
        <v>1</v>
      </c>
      <c r="AE1303">
        <v>0</v>
      </c>
      <c r="AF1303" t="s">
        <v>3</v>
      </c>
      <c r="AG1303">
        <v>0.2</v>
      </c>
      <c r="AH1303">
        <v>2</v>
      </c>
      <c r="AI1303">
        <v>36408328</v>
      </c>
      <c r="AJ1303">
        <v>1337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>
      <c r="A1304">
        <f>ROW(Source!A1277)</f>
        <v>1277</v>
      </c>
      <c r="B1304">
        <v>36408336</v>
      </c>
      <c r="C1304">
        <v>36408325</v>
      </c>
      <c r="D1304">
        <v>29174913</v>
      </c>
      <c r="E1304">
        <v>1</v>
      </c>
      <c r="F1304">
        <v>1</v>
      </c>
      <c r="G1304">
        <v>1</v>
      </c>
      <c r="H1304">
        <v>2</v>
      </c>
      <c r="I1304" t="s">
        <v>531</v>
      </c>
      <c r="J1304" t="s">
        <v>532</v>
      </c>
      <c r="K1304" t="s">
        <v>533</v>
      </c>
      <c r="L1304">
        <v>1368</v>
      </c>
      <c r="N1304">
        <v>1011</v>
      </c>
      <c r="O1304" t="s">
        <v>520</v>
      </c>
      <c r="P1304" t="s">
        <v>520</v>
      </c>
      <c r="Q1304">
        <v>1</v>
      </c>
      <c r="X1304">
        <v>0.2</v>
      </c>
      <c r="Y1304">
        <v>0</v>
      </c>
      <c r="Z1304">
        <v>87.17</v>
      </c>
      <c r="AA1304">
        <v>11.6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0.2</v>
      </c>
      <c r="AH1304">
        <v>2</v>
      </c>
      <c r="AI1304">
        <v>36408329</v>
      </c>
      <c r="AJ1304">
        <v>1338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>
      <c r="A1305">
        <f>ROW(Source!A1277)</f>
        <v>1277</v>
      </c>
      <c r="B1305">
        <v>36408337</v>
      </c>
      <c r="C1305">
        <v>36408325</v>
      </c>
      <c r="D1305">
        <v>29164111</v>
      </c>
      <c r="E1305">
        <v>1</v>
      </c>
      <c r="F1305">
        <v>1</v>
      </c>
      <c r="G1305">
        <v>1</v>
      </c>
      <c r="H1305">
        <v>3</v>
      </c>
      <c r="I1305" t="s">
        <v>736</v>
      </c>
      <c r="J1305" t="s">
        <v>737</v>
      </c>
      <c r="K1305" t="s">
        <v>738</v>
      </c>
      <c r="L1305">
        <v>1355</v>
      </c>
      <c r="N1305">
        <v>1010</v>
      </c>
      <c r="O1305" t="s">
        <v>58</v>
      </c>
      <c r="P1305" t="s">
        <v>58</v>
      </c>
      <c r="Q1305">
        <v>100</v>
      </c>
      <c r="X1305">
        <v>1.02</v>
      </c>
      <c r="Y1305">
        <v>100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1.02</v>
      </c>
      <c r="AH1305">
        <v>2</v>
      </c>
      <c r="AI1305">
        <v>36408330</v>
      </c>
      <c r="AJ1305">
        <v>1339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>
      <c r="A1306">
        <f>ROW(Source!A1277)</f>
        <v>1277</v>
      </c>
      <c r="B1306">
        <v>36408338</v>
      </c>
      <c r="C1306">
        <v>36408325</v>
      </c>
      <c r="D1306">
        <v>29171808</v>
      </c>
      <c r="E1306">
        <v>1</v>
      </c>
      <c r="F1306">
        <v>1</v>
      </c>
      <c r="G1306">
        <v>1</v>
      </c>
      <c r="H1306">
        <v>3</v>
      </c>
      <c r="I1306" t="s">
        <v>705</v>
      </c>
      <c r="J1306" t="s">
        <v>706</v>
      </c>
      <c r="K1306" t="s">
        <v>707</v>
      </c>
      <c r="L1306">
        <v>1374</v>
      </c>
      <c r="N1306">
        <v>1013</v>
      </c>
      <c r="O1306" t="s">
        <v>708</v>
      </c>
      <c r="P1306" t="s">
        <v>708</v>
      </c>
      <c r="Q1306">
        <v>1</v>
      </c>
      <c r="X1306">
        <v>18.73</v>
      </c>
      <c r="Y1306">
        <v>1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0</v>
      </c>
      <c r="AF1306" t="s">
        <v>3</v>
      </c>
      <c r="AG1306">
        <v>18.73</v>
      </c>
      <c r="AH1306">
        <v>2</v>
      </c>
      <c r="AI1306">
        <v>36408331</v>
      </c>
      <c r="AJ1306">
        <v>1341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>
      <c r="A1307">
        <f>ROW(Source!A1352)</f>
        <v>1352</v>
      </c>
      <c r="B1307">
        <v>36408345</v>
      </c>
      <c r="C1307">
        <v>36408340</v>
      </c>
      <c r="D1307">
        <v>18406804</v>
      </c>
      <c r="E1307">
        <v>1</v>
      </c>
      <c r="F1307">
        <v>1</v>
      </c>
      <c r="G1307">
        <v>1</v>
      </c>
      <c r="H1307">
        <v>1</v>
      </c>
      <c r="I1307" t="s">
        <v>512</v>
      </c>
      <c r="J1307" t="s">
        <v>3</v>
      </c>
      <c r="K1307" t="s">
        <v>513</v>
      </c>
      <c r="L1307">
        <v>1369</v>
      </c>
      <c r="N1307">
        <v>1013</v>
      </c>
      <c r="O1307" t="s">
        <v>514</v>
      </c>
      <c r="P1307" t="s">
        <v>514</v>
      </c>
      <c r="Q1307">
        <v>1</v>
      </c>
      <c r="X1307">
        <v>11.39</v>
      </c>
      <c r="Y1307">
        <v>0</v>
      </c>
      <c r="Z1307">
        <v>0</v>
      </c>
      <c r="AA1307">
        <v>0</v>
      </c>
      <c r="AB1307">
        <v>249.14</v>
      </c>
      <c r="AC1307">
        <v>0</v>
      </c>
      <c r="AD1307">
        <v>1</v>
      </c>
      <c r="AE1307">
        <v>1</v>
      </c>
      <c r="AF1307" t="s">
        <v>3</v>
      </c>
      <c r="AG1307">
        <v>11.39</v>
      </c>
      <c r="AH1307">
        <v>2</v>
      </c>
      <c r="AI1307">
        <v>36408341</v>
      </c>
      <c r="AJ1307">
        <v>1342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>
      <c r="A1308">
        <f>ROW(Source!A1352)</f>
        <v>1352</v>
      </c>
      <c r="B1308">
        <v>36408346</v>
      </c>
      <c r="C1308">
        <v>36408340</v>
      </c>
      <c r="D1308">
        <v>121548</v>
      </c>
      <c r="E1308">
        <v>1</v>
      </c>
      <c r="F1308">
        <v>1</v>
      </c>
      <c r="G1308">
        <v>1</v>
      </c>
      <c r="H1308">
        <v>1</v>
      </c>
      <c r="I1308" t="s">
        <v>35</v>
      </c>
      <c r="J1308" t="s">
        <v>3</v>
      </c>
      <c r="K1308" t="s">
        <v>515</v>
      </c>
      <c r="L1308">
        <v>608254</v>
      </c>
      <c r="N1308">
        <v>1013</v>
      </c>
      <c r="O1308" t="s">
        <v>516</v>
      </c>
      <c r="P1308" t="s">
        <v>516</v>
      </c>
      <c r="Q1308">
        <v>1</v>
      </c>
      <c r="X1308">
        <v>0.13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1</v>
      </c>
      <c r="AE1308">
        <v>2</v>
      </c>
      <c r="AF1308" t="s">
        <v>3</v>
      </c>
      <c r="AG1308">
        <v>0.13</v>
      </c>
      <c r="AH1308">
        <v>2</v>
      </c>
      <c r="AI1308">
        <v>36408342</v>
      </c>
      <c r="AJ1308">
        <v>1343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>
      <c r="A1309">
        <f>ROW(Source!A1352)</f>
        <v>1352</v>
      </c>
      <c r="B1309">
        <v>36408347</v>
      </c>
      <c r="C1309">
        <v>36408340</v>
      </c>
      <c r="D1309">
        <v>29172556</v>
      </c>
      <c r="E1309">
        <v>1</v>
      </c>
      <c r="F1309">
        <v>1</v>
      </c>
      <c r="G1309">
        <v>1</v>
      </c>
      <c r="H1309">
        <v>2</v>
      </c>
      <c r="I1309" t="s">
        <v>517</v>
      </c>
      <c r="J1309" t="s">
        <v>518</v>
      </c>
      <c r="K1309" t="s">
        <v>519</v>
      </c>
      <c r="L1309">
        <v>1368</v>
      </c>
      <c r="N1309">
        <v>1011</v>
      </c>
      <c r="O1309" t="s">
        <v>520</v>
      </c>
      <c r="P1309" t="s">
        <v>520</v>
      </c>
      <c r="Q1309">
        <v>1</v>
      </c>
      <c r="X1309">
        <v>0.13</v>
      </c>
      <c r="Y1309">
        <v>0</v>
      </c>
      <c r="Z1309">
        <v>31.26</v>
      </c>
      <c r="AA1309">
        <v>13.5</v>
      </c>
      <c r="AB1309">
        <v>0</v>
      </c>
      <c r="AC1309">
        <v>0</v>
      </c>
      <c r="AD1309">
        <v>1</v>
      </c>
      <c r="AE1309">
        <v>0</v>
      </c>
      <c r="AF1309" t="s">
        <v>3</v>
      </c>
      <c r="AG1309">
        <v>0.13</v>
      </c>
      <c r="AH1309">
        <v>2</v>
      </c>
      <c r="AI1309">
        <v>36408343</v>
      </c>
      <c r="AJ1309">
        <v>1344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>
      <c r="A1310">
        <f>ROW(Source!A1352)</f>
        <v>1352</v>
      </c>
      <c r="B1310">
        <v>36408348</v>
      </c>
      <c r="C1310">
        <v>36408340</v>
      </c>
      <c r="D1310">
        <v>29164349</v>
      </c>
      <c r="E1310">
        <v>1</v>
      </c>
      <c r="F1310">
        <v>1</v>
      </c>
      <c r="G1310">
        <v>1</v>
      </c>
      <c r="H1310">
        <v>3</v>
      </c>
      <c r="I1310" t="s">
        <v>28</v>
      </c>
      <c r="J1310" t="s">
        <v>31</v>
      </c>
      <c r="K1310" t="s">
        <v>29</v>
      </c>
      <c r="L1310">
        <v>1348</v>
      </c>
      <c r="N1310">
        <v>1009</v>
      </c>
      <c r="O1310" t="s">
        <v>30</v>
      </c>
      <c r="P1310" t="s">
        <v>30</v>
      </c>
      <c r="Q1310">
        <v>1000</v>
      </c>
      <c r="X1310">
        <v>0.47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 t="s">
        <v>3</v>
      </c>
      <c r="AG1310">
        <v>0.47</v>
      </c>
      <c r="AH1310">
        <v>2</v>
      </c>
      <c r="AI1310">
        <v>36408344</v>
      </c>
      <c r="AJ1310">
        <v>1345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>
      <c r="A1311">
        <f>ROW(Source!A1354)</f>
        <v>1354</v>
      </c>
      <c r="B1311">
        <v>36408353</v>
      </c>
      <c r="C1311">
        <v>36408350</v>
      </c>
      <c r="D1311">
        <v>18406804</v>
      </c>
      <c r="E1311">
        <v>1</v>
      </c>
      <c r="F1311">
        <v>1</v>
      </c>
      <c r="G1311">
        <v>1</v>
      </c>
      <c r="H1311">
        <v>1</v>
      </c>
      <c r="I1311" t="s">
        <v>512</v>
      </c>
      <c r="J1311" t="s">
        <v>3</v>
      </c>
      <c r="K1311" t="s">
        <v>513</v>
      </c>
      <c r="L1311">
        <v>1369</v>
      </c>
      <c r="N1311">
        <v>1013</v>
      </c>
      <c r="O1311" t="s">
        <v>514</v>
      </c>
      <c r="P1311" t="s">
        <v>514</v>
      </c>
      <c r="Q1311">
        <v>1</v>
      </c>
      <c r="X1311">
        <v>7.67</v>
      </c>
      <c r="Y1311">
        <v>0</v>
      </c>
      <c r="Z1311">
        <v>0</v>
      </c>
      <c r="AA1311">
        <v>0</v>
      </c>
      <c r="AB1311">
        <v>249.14</v>
      </c>
      <c r="AC1311">
        <v>0</v>
      </c>
      <c r="AD1311">
        <v>1</v>
      </c>
      <c r="AE1311">
        <v>1</v>
      </c>
      <c r="AF1311" t="s">
        <v>3</v>
      </c>
      <c r="AG1311">
        <v>7.67</v>
      </c>
      <c r="AH1311">
        <v>2</v>
      </c>
      <c r="AI1311">
        <v>36408351</v>
      </c>
      <c r="AJ1311">
        <v>1346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>
      <c r="A1312">
        <f>ROW(Source!A1354)</f>
        <v>1354</v>
      </c>
      <c r="B1312">
        <v>36408354</v>
      </c>
      <c r="C1312">
        <v>36408350</v>
      </c>
      <c r="D1312">
        <v>29164349</v>
      </c>
      <c r="E1312">
        <v>1</v>
      </c>
      <c r="F1312">
        <v>1</v>
      </c>
      <c r="G1312">
        <v>1</v>
      </c>
      <c r="H1312">
        <v>3</v>
      </c>
      <c r="I1312" t="s">
        <v>28</v>
      </c>
      <c r="J1312" t="s">
        <v>31</v>
      </c>
      <c r="K1312" t="s">
        <v>29</v>
      </c>
      <c r="L1312">
        <v>1348</v>
      </c>
      <c r="N1312">
        <v>1009</v>
      </c>
      <c r="O1312" t="s">
        <v>30</v>
      </c>
      <c r="P1312" t="s">
        <v>30</v>
      </c>
      <c r="Q1312">
        <v>1000</v>
      </c>
      <c r="X1312">
        <v>0.7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 t="s">
        <v>3</v>
      </c>
      <c r="AG1312">
        <v>0.7</v>
      </c>
      <c r="AH1312">
        <v>2</v>
      </c>
      <c r="AI1312">
        <v>36408352</v>
      </c>
      <c r="AJ1312">
        <v>1347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>
      <c r="A1313">
        <f>ROW(Source!A1356)</f>
        <v>1356</v>
      </c>
      <c r="B1313">
        <v>36408362</v>
      </c>
      <c r="C1313">
        <v>36408356</v>
      </c>
      <c r="D1313">
        <v>18408066</v>
      </c>
      <c r="E1313">
        <v>1</v>
      </c>
      <c r="F1313">
        <v>1</v>
      </c>
      <c r="G1313">
        <v>1</v>
      </c>
      <c r="H1313">
        <v>1</v>
      </c>
      <c r="I1313" t="s">
        <v>521</v>
      </c>
      <c r="J1313" t="s">
        <v>3</v>
      </c>
      <c r="K1313" t="s">
        <v>522</v>
      </c>
      <c r="L1313">
        <v>1369</v>
      </c>
      <c r="N1313">
        <v>1013</v>
      </c>
      <c r="O1313" t="s">
        <v>514</v>
      </c>
      <c r="P1313" t="s">
        <v>514</v>
      </c>
      <c r="Q1313">
        <v>1</v>
      </c>
      <c r="X1313">
        <v>179.3</v>
      </c>
      <c r="Y1313">
        <v>0</v>
      </c>
      <c r="Z1313">
        <v>0</v>
      </c>
      <c r="AA1313">
        <v>0</v>
      </c>
      <c r="AB1313">
        <v>256.16000000000003</v>
      </c>
      <c r="AC1313">
        <v>0</v>
      </c>
      <c r="AD1313">
        <v>1</v>
      </c>
      <c r="AE1313">
        <v>1</v>
      </c>
      <c r="AF1313" t="s">
        <v>3</v>
      </c>
      <c r="AG1313">
        <v>179.3</v>
      </c>
      <c r="AH1313">
        <v>2</v>
      </c>
      <c r="AI1313">
        <v>36408357</v>
      </c>
      <c r="AJ1313">
        <v>1348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>
      <c r="A1314">
        <f>ROW(Source!A1356)</f>
        <v>1356</v>
      </c>
      <c r="B1314">
        <v>36408363</v>
      </c>
      <c r="C1314">
        <v>36408356</v>
      </c>
      <c r="D1314">
        <v>121548</v>
      </c>
      <c r="E1314">
        <v>1</v>
      </c>
      <c r="F1314">
        <v>1</v>
      </c>
      <c r="G1314">
        <v>1</v>
      </c>
      <c r="H1314">
        <v>1</v>
      </c>
      <c r="I1314" t="s">
        <v>35</v>
      </c>
      <c r="J1314" t="s">
        <v>3</v>
      </c>
      <c r="K1314" t="s">
        <v>515</v>
      </c>
      <c r="L1314">
        <v>608254</v>
      </c>
      <c r="N1314">
        <v>1013</v>
      </c>
      <c r="O1314" t="s">
        <v>516</v>
      </c>
      <c r="P1314" t="s">
        <v>516</v>
      </c>
      <c r="Q1314">
        <v>1</v>
      </c>
      <c r="X1314">
        <v>3.97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2</v>
      </c>
      <c r="AF1314" t="s">
        <v>3</v>
      </c>
      <c r="AG1314">
        <v>3.97</v>
      </c>
      <c r="AH1314">
        <v>2</v>
      </c>
      <c r="AI1314">
        <v>36408358</v>
      </c>
      <c r="AJ1314">
        <v>1349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>
      <c r="A1315">
        <f>ROW(Source!A1356)</f>
        <v>1356</v>
      </c>
      <c r="B1315">
        <v>36408364</v>
      </c>
      <c r="C1315">
        <v>36408356</v>
      </c>
      <c r="D1315">
        <v>29172710</v>
      </c>
      <c r="E1315">
        <v>1</v>
      </c>
      <c r="F1315">
        <v>1</v>
      </c>
      <c r="G1315">
        <v>1</v>
      </c>
      <c r="H1315">
        <v>2</v>
      </c>
      <c r="I1315" t="s">
        <v>523</v>
      </c>
      <c r="J1315" t="s">
        <v>524</v>
      </c>
      <c r="K1315" t="s">
        <v>525</v>
      </c>
      <c r="L1315">
        <v>1368</v>
      </c>
      <c r="N1315">
        <v>1011</v>
      </c>
      <c r="O1315" t="s">
        <v>520</v>
      </c>
      <c r="P1315" t="s">
        <v>520</v>
      </c>
      <c r="Q1315">
        <v>1</v>
      </c>
      <c r="X1315">
        <v>3.97</v>
      </c>
      <c r="Y1315">
        <v>0</v>
      </c>
      <c r="Z1315">
        <v>46.56</v>
      </c>
      <c r="AA1315">
        <v>10.06</v>
      </c>
      <c r="AB1315">
        <v>0</v>
      </c>
      <c r="AC1315">
        <v>0</v>
      </c>
      <c r="AD1315">
        <v>1</v>
      </c>
      <c r="AE1315">
        <v>0</v>
      </c>
      <c r="AF1315" t="s">
        <v>3</v>
      </c>
      <c r="AG1315">
        <v>3.97</v>
      </c>
      <c r="AH1315">
        <v>2</v>
      </c>
      <c r="AI1315">
        <v>36408359</v>
      </c>
      <c r="AJ1315">
        <v>1350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>
      <c r="A1316">
        <f>ROW(Source!A1356)</f>
        <v>1356</v>
      </c>
      <c r="B1316">
        <v>36408365</v>
      </c>
      <c r="C1316">
        <v>36408356</v>
      </c>
      <c r="D1316">
        <v>29174533</v>
      </c>
      <c r="E1316">
        <v>1</v>
      </c>
      <c r="F1316">
        <v>1</v>
      </c>
      <c r="G1316">
        <v>1</v>
      </c>
      <c r="H1316">
        <v>2</v>
      </c>
      <c r="I1316" t="s">
        <v>526</v>
      </c>
      <c r="J1316" t="s">
        <v>527</v>
      </c>
      <c r="K1316" t="s">
        <v>528</v>
      </c>
      <c r="L1316">
        <v>1368</v>
      </c>
      <c r="N1316">
        <v>1011</v>
      </c>
      <c r="O1316" t="s">
        <v>520</v>
      </c>
      <c r="P1316" t="s">
        <v>520</v>
      </c>
      <c r="Q1316">
        <v>1</v>
      </c>
      <c r="X1316">
        <v>7.93</v>
      </c>
      <c r="Y1316">
        <v>0</v>
      </c>
      <c r="Z1316">
        <v>1.53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 t="s">
        <v>3</v>
      </c>
      <c r="AG1316">
        <v>7.93</v>
      </c>
      <c r="AH1316">
        <v>2</v>
      </c>
      <c r="AI1316">
        <v>36408360</v>
      </c>
      <c r="AJ1316">
        <v>1351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>
      <c r="A1317">
        <f>ROW(Source!A1356)</f>
        <v>1356</v>
      </c>
      <c r="B1317">
        <v>36408366</v>
      </c>
      <c r="C1317">
        <v>36408356</v>
      </c>
      <c r="D1317">
        <v>29164349</v>
      </c>
      <c r="E1317">
        <v>1</v>
      </c>
      <c r="F1317">
        <v>1</v>
      </c>
      <c r="G1317">
        <v>1</v>
      </c>
      <c r="H1317">
        <v>3</v>
      </c>
      <c r="I1317" t="s">
        <v>28</v>
      </c>
      <c r="J1317" t="s">
        <v>31</v>
      </c>
      <c r="K1317" t="s">
        <v>29</v>
      </c>
      <c r="L1317">
        <v>1348</v>
      </c>
      <c r="N1317">
        <v>1009</v>
      </c>
      <c r="O1317" t="s">
        <v>30</v>
      </c>
      <c r="P1317" t="s">
        <v>30</v>
      </c>
      <c r="Q1317">
        <v>1000</v>
      </c>
      <c r="X1317">
        <v>10.5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 t="s">
        <v>3</v>
      </c>
      <c r="AG1317">
        <v>10.5</v>
      </c>
      <c r="AH1317">
        <v>2</v>
      </c>
      <c r="AI1317">
        <v>36408361</v>
      </c>
      <c r="AJ1317">
        <v>1352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>
        <f>ROW(Source!A1395)</f>
        <v>1395</v>
      </c>
      <c r="B1318">
        <v>36408376</v>
      </c>
      <c r="C1318">
        <v>36408368</v>
      </c>
      <c r="D1318">
        <v>18407150</v>
      </c>
      <c r="E1318">
        <v>1</v>
      </c>
      <c r="F1318">
        <v>1</v>
      </c>
      <c r="G1318">
        <v>1</v>
      </c>
      <c r="H1318">
        <v>1</v>
      </c>
      <c r="I1318" t="s">
        <v>529</v>
      </c>
      <c r="J1318" t="s">
        <v>3</v>
      </c>
      <c r="K1318" t="s">
        <v>530</v>
      </c>
      <c r="L1318">
        <v>1369</v>
      </c>
      <c r="N1318">
        <v>1013</v>
      </c>
      <c r="O1318" t="s">
        <v>514</v>
      </c>
      <c r="P1318" t="s">
        <v>514</v>
      </c>
      <c r="Q1318">
        <v>1</v>
      </c>
      <c r="X1318">
        <v>21.19</v>
      </c>
      <c r="Y1318">
        <v>0</v>
      </c>
      <c r="Z1318">
        <v>0</v>
      </c>
      <c r="AA1318">
        <v>0</v>
      </c>
      <c r="AB1318">
        <v>272.45</v>
      </c>
      <c r="AC1318">
        <v>0</v>
      </c>
      <c r="AD1318">
        <v>1</v>
      </c>
      <c r="AE1318">
        <v>1</v>
      </c>
      <c r="AF1318" t="s">
        <v>3</v>
      </c>
      <c r="AG1318">
        <v>21.19</v>
      </c>
      <c r="AH1318">
        <v>2</v>
      </c>
      <c r="AI1318">
        <v>36408369</v>
      </c>
      <c r="AJ1318">
        <v>1353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>
      <c r="A1319">
        <f>ROW(Source!A1395)</f>
        <v>1395</v>
      </c>
      <c r="B1319">
        <v>36408377</v>
      </c>
      <c r="C1319">
        <v>36408368</v>
      </c>
      <c r="D1319">
        <v>121548</v>
      </c>
      <c r="E1319">
        <v>1</v>
      </c>
      <c r="F1319">
        <v>1</v>
      </c>
      <c r="G1319">
        <v>1</v>
      </c>
      <c r="H1319">
        <v>1</v>
      </c>
      <c r="I1319" t="s">
        <v>35</v>
      </c>
      <c r="J1319" t="s">
        <v>3</v>
      </c>
      <c r="K1319" t="s">
        <v>515</v>
      </c>
      <c r="L1319">
        <v>608254</v>
      </c>
      <c r="N1319">
        <v>1013</v>
      </c>
      <c r="O1319" t="s">
        <v>516</v>
      </c>
      <c r="P1319" t="s">
        <v>516</v>
      </c>
      <c r="Q1319">
        <v>1</v>
      </c>
      <c r="X1319">
        <v>0.04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2</v>
      </c>
      <c r="AF1319" t="s">
        <v>3</v>
      </c>
      <c r="AG1319">
        <v>0.04</v>
      </c>
      <c r="AH1319">
        <v>2</v>
      </c>
      <c r="AI1319">
        <v>36408370</v>
      </c>
      <c r="AJ1319">
        <v>1354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>
        <f>ROW(Source!A1395)</f>
        <v>1395</v>
      </c>
      <c r="B1320">
        <v>36408378</v>
      </c>
      <c r="C1320">
        <v>36408368</v>
      </c>
      <c r="D1320">
        <v>29172556</v>
      </c>
      <c r="E1320">
        <v>1</v>
      </c>
      <c r="F1320">
        <v>1</v>
      </c>
      <c r="G1320">
        <v>1</v>
      </c>
      <c r="H1320">
        <v>2</v>
      </c>
      <c r="I1320" t="s">
        <v>517</v>
      </c>
      <c r="J1320" t="s">
        <v>518</v>
      </c>
      <c r="K1320" t="s">
        <v>519</v>
      </c>
      <c r="L1320">
        <v>1368</v>
      </c>
      <c r="N1320">
        <v>1011</v>
      </c>
      <c r="O1320" t="s">
        <v>520</v>
      </c>
      <c r="P1320" t="s">
        <v>520</v>
      </c>
      <c r="Q1320">
        <v>1</v>
      </c>
      <c r="X1320">
        <v>0.04</v>
      </c>
      <c r="Y1320">
        <v>0</v>
      </c>
      <c r="Z1320">
        <v>31.26</v>
      </c>
      <c r="AA1320">
        <v>13.5</v>
      </c>
      <c r="AB1320">
        <v>0</v>
      </c>
      <c r="AC1320">
        <v>0</v>
      </c>
      <c r="AD1320">
        <v>1</v>
      </c>
      <c r="AE1320">
        <v>0</v>
      </c>
      <c r="AF1320" t="s">
        <v>3</v>
      </c>
      <c r="AG1320">
        <v>0.04</v>
      </c>
      <c r="AH1320">
        <v>2</v>
      </c>
      <c r="AI1320">
        <v>36408371</v>
      </c>
      <c r="AJ1320">
        <v>1355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>
        <f>ROW(Source!A1395)</f>
        <v>1395</v>
      </c>
      <c r="B1321">
        <v>36408379</v>
      </c>
      <c r="C1321">
        <v>36408368</v>
      </c>
      <c r="D1321">
        <v>29174913</v>
      </c>
      <c r="E1321">
        <v>1</v>
      </c>
      <c r="F1321">
        <v>1</v>
      </c>
      <c r="G1321">
        <v>1</v>
      </c>
      <c r="H1321">
        <v>2</v>
      </c>
      <c r="I1321" t="s">
        <v>531</v>
      </c>
      <c r="J1321" t="s">
        <v>532</v>
      </c>
      <c r="K1321" t="s">
        <v>533</v>
      </c>
      <c r="L1321">
        <v>1368</v>
      </c>
      <c r="N1321">
        <v>1011</v>
      </c>
      <c r="O1321" t="s">
        <v>520</v>
      </c>
      <c r="P1321" t="s">
        <v>520</v>
      </c>
      <c r="Q1321">
        <v>1</v>
      </c>
      <c r="X1321">
        <v>0.15</v>
      </c>
      <c r="Y1321">
        <v>0</v>
      </c>
      <c r="Z1321">
        <v>87.17</v>
      </c>
      <c r="AA1321">
        <v>11.6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0.15</v>
      </c>
      <c r="AH1321">
        <v>2</v>
      </c>
      <c r="AI1321">
        <v>36408372</v>
      </c>
      <c r="AJ1321">
        <v>1356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>
      <c r="A1322">
        <f>ROW(Source!A1395)</f>
        <v>1395</v>
      </c>
      <c r="B1322">
        <v>36408380</v>
      </c>
      <c r="C1322">
        <v>36408368</v>
      </c>
      <c r="D1322">
        <v>29108696</v>
      </c>
      <c r="E1322">
        <v>1</v>
      </c>
      <c r="F1322">
        <v>1</v>
      </c>
      <c r="G1322">
        <v>1</v>
      </c>
      <c r="H1322">
        <v>3</v>
      </c>
      <c r="I1322" t="s">
        <v>534</v>
      </c>
      <c r="J1322" t="s">
        <v>535</v>
      </c>
      <c r="K1322" t="s">
        <v>536</v>
      </c>
      <c r="L1322">
        <v>1354</v>
      </c>
      <c r="N1322">
        <v>1010</v>
      </c>
      <c r="O1322" t="s">
        <v>237</v>
      </c>
      <c r="P1322" t="s">
        <v>237</v>
      </c>
      <c r="Q1322">
        <v>1</v>
      </c>
      <c r="X1322">
        <v>56.6</v>
      </c>
      <c r="Y1322">
        <v>67.209999999999994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56.6</v>
      </c>
      <c r="AH1322">
        <v>2</v>
      </c>
      <c r="AI1322">
        <v>36408373</v>
      </c>
      <c r="AJ1322">
        <v>1357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>
      <c r="A1323">
        <f>ROW(Source!A1395)</f>
        <v>1395</v>
      </c>
      <c r="B1323">
        <v>36408381</v>
      </c>
      <c r="C1323">
        <v>36408368</v>
      </c>
      <c r="D1323">
        <v>29109717</v>
      </c>
      <c r="E1323">
        <v>1</v>
      </c>
      <c r="F1323">
        <v>1</v>
      </c>
      <c r="G1323">
        <v>1</v>
      </c>
      <c r="H1323">
        <v>3</v>
      </c>
      <c r="I1323" t="s">
        <v>886</v>
      </c>
      <c r="J1323" t="s">
        <v>887</v>
      </c>
      <c r="K1323" t="s">
        <v>888</v>
      </c>
      <c r="L1323">
        <v>1301</v>
      </c>
      <c r="N1323">
        <v>1003</v>
      </c>
      <c r="O1323" t="s">
        <v>142</v>
      </c>
      <c r="P1323" t="s">
        <v>142</v>
      </c>
      <c r="Q1323">
        <v>1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</v>
      </c>
      <c r="AD1323">
        <v>0</v>
      </c>
      <c r="AE1323">
        <v>0</v>
      </c>
      <c r="AF1323" t="s">
        <v>3</v>
      </c>
      <c r="AG1323">
        <v>0</v>
      </c>
      <c r="AH1323">
        <v>3</v>
      </c>
      <c r="AI1323">
        <v>-1</v>
      </c>
      <c r="AJ1323" t="s">
        <v>3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>
      <c r="A1324">
        <f>ROW(Source!A1395)</f>
        <v>1395</v>
      </c>
      <c r="B1324">
        <v>36408382</v>
      </c>
      <c r="C1324">
        <v>36408368</v>
      </c>
      <c r="D1324">
        <v>29115197</v>
      </c>
      <c r="E1324">
        <v>1</v>
      </c>
      <c r="F1324">
        <v>1</v>
      </c>
      <c r="G1324">
        <v>1</v>
      </c>
      <c r="H1324">
        <v>3</v>
      </c>
      <c r="I1324" t="s">
        <v>537</v>
      </c>
      <c r="J1324" t="s">
        <v>538</v>
      </c>
      <c r="K1324" t="s">
        <v>539</v>
      </c>
      <c r="L1324">
        <v>1354</v>
      </c>
      <c r="N1324">
        <v>1010</v>
      </c>
      <c r="O1324" t="s">
        <v>237</v>
      </c>
      <c r="P1324" t="s">
        <v>237</v>
      </c>
      <c r="Q1324">
        <v>1</v>
      </c>
      <c r="X1324">
        <v>400</v>
      </c>
      <c r="Y1324">
        <v>0.5</v>
      </c>
      <c r="Z1324">
        <v>0</v>
      </c>
      <c r="AA1324">
        <v>0</v>
      </c>
      <c r="AB1324">
        <v>0</v>
      </c>
      <c r="AC1324">
        <v>0</v>
      </c>
      <c r="AD1324">
        <v>1</v>
      </c>
      <c r="AE1324">
        <v>0</v>
      </c>
      <c r="AF1324" t="s">
        <v>3</v>
      </c>
      <c r="AG1324">
        <v>400</v>
      </c>
      <c r="AH1324">
        <v>2</v>
      </c>
      <c r="AI1324">
        <v>36408374</v>
      </c>
      <c r="AJ1324">
        <v>1359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>
      <c r="A1325">
        <f>ROW(Source!A1397)</f>
        <v>1397</v>
      </c>
      <c r="B1325">
        <v>36408394</v>
      </c>
      <c r="C1325">
        <v>36408384</v>
      </c>
      <c r="D1325">
        <v>18413230</v>
      </c>
      <c r="E1325">
        <v>1</v>
      </c>
      <c r="F1325">
        <v>1</v>
      </c>
      <c r="G1325">
        <v>1</v>
      </c>
      <c r="H1325">
        <v>1</v>
      </c>
      <c r="I1325" t="s">
        <v>540</v>
      </c>
      <c r="J1325" t="s">
        <v>3</v>
      </c>
      <c r="K1325" t="s">
        <v>541</v>
      </c>
      <c r="L1325">
        <v>1369</v>
      </c>
      <c r="N1325">
        <v>1013</v>
      </c>
      <c r="O1325" t="s">
        <v>514</v>
      </c>
      <c r="P1325" t="s">
        <v>514</v>
      </c>
      <c r="Q1325">
        <v>1</v>
      </c>
      <c r="X1325">
        <v>166.47</v>
      </c>
      <c r="Y1325">
        <v>0</v>
      </c>
      <c r="Z1325">
        <v>0</v>
      </c>
      <c r="AA1325">
        <v>0</v>
      </c>
      <c r="AB1325">
        <v>293.22000000000003</v>
      </c>
      <c r="AC1325">
        <v>0</v>
      </c>
      <c r="AD1325">
        <v>1</v>
      </c>
      <c r="AE1325">
        <v>1</v>
      </c>
      <c r="AF1325" t="s">
        <v>3</v>
      </c>
      <c r="AG1325">
        <v>166.47</v>
      </c>
      <c r="AH1325">
        <v>2</v>
      </c>
      <c r="AI1325">
        <v>36408385</v>
      </c>
      <c r="AJ1325">
        <v>1360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>
      <c r="A1326">
        <f>ROW(Source!A1397)</f>
        <v>1397</v>
      </c>
      <c r="B1326">
        <v>36408395</v>
      </c>
      <c r="C1326">
        <v>36408384</v>
      </c>
      <c r="D1326">
        <v>121548</v>
      </c>
      <c r="E1326">
        <v>1</v>
      </c>
      <c r="F1326">
        <v>1</v>
      </c>
      <c r="G1326">
        <v>1</v>
      </c>
      <c r="H1326">
        <v>1</v>
      </c>
      <c r="I1326" t="s">
        <v>35</v>
      </c>
      <c r="J1326" t="s">
        <v>3</v>
      </c>
      <c r="K1326" t="s">
        <v>515</v>
      </c>
      <c r="L1326">
        <v>608254</v>
      </c>
      <c r="N1326">
        <v>1013</v>
      </c>
      <c r="O1326" t="s">
        <v>516</v>
      </c>
      <c r="P1326" t="s">
        <v>516</v>
      </c>
      <c r="Q1326">
        <v>1</v>
      </c>
      <c r="X1326">
        <v>0.08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1</v>
      </c>
      <c r="AE1326">
        <v>2</v>
      </c>
      <c r="AF1326" t="s">
        <v>3</v>
      </c>
      <c r="AG1326">
        <v>0.08</v>
      </c>
      <c r="AH1326">
        <v>2</v>
      </c>
      <c r="AI1326">
        <v>36408386</v>
      </c>
      <c r="AJ1326">
        <v>1361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>
      <c r="A1327">
        <f>ROW(Source!A1397)</f>
        <v>1397</v>
      </c>
      <c r="B1327">
        <v>36408396</v>
      </c>
      <c r="C1327">
        <v>36408384</v>
      </c>
      <c r="D1327">
        <v>29172556</v>
      </c>
      <c r="E1327">
        <v>1</v>
      </c>
      <c r="F1327">
        <v>1</v>
      </c>
      <c r="G1327">
        <v>1</v>
      </c>
      <c r="H1327">
        <v>2</v>
      </c>
      <c r="I1327" t="s">
        <v>517</v>
      </c>
      <c r="J1327" t="s">
        <v>518</v>
      </c>
      <c r="K1327" t="s">
        <v>519</v>
      </c>
      <c r="L1327">
        <v>1368</v>
      </c>
      <c r="N1327">
        <v>1011</v>
      </c>
      <c r="O1327" t="s">
        <v>520</v>
      </c>
      <c r="P1327" t="s">
        <v>520</v>
      </c>
      <c r="Q1327">
        <v>1</v>
      </c>
      <c r="X1327">
        <v>0.08</v>
      </c>
      <c r="Y1327">
        <v>0</v>
      </c>
      <c r="Z1327">
        <v>31.26</v>
      </c>
      <c r="AA1327">
        <v>13.5</v>
      </c>
      <c r="AB1327">
        <v>0</v>
      </c>
      <c r="AC1327">
        <v>0</v>
      </c>
      <c r="AD1327">
        <v>1</v>
      </c>
      <c r="AE1327">
        <v>0</v>
      </c>
      <c r="AF1327" t="s">
        <v>3</v>
      </c>
      <c r="AG1327">
        <v>0.08</v>
      </c>
      <c r="AH1327">
        <v>2</v>
      </c>
      <c r="AI1327">
        <v>36408387</v>
      </c>
      <c r="AJ1327">
        <v>1362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>
        <f>ROW(Source!A1397)</f>
        <v>1397</v>
      </c>
      <c r="B1328">
        <v>36408397</v>
      </c>
      <c r="C1328">
        <v>36408384</v>
      </c>
      <c r="D1328">
        <v>29174591</v>
      </c>
      <c r="E1328">
        <v>1</v>
      </c>
      <c r="F1328">
        <v>1</v>
      </c>
      <c r="G1328">
        <v>1</v>
      </c>
      <c r="H1328">
        <v>2</v>
      </c>
      <c r="I1328" t="s">
        <v>542</v>
      </c>
      <c r="J1328" t="s">
        <v>543</v>
      </c>
      <c r="K1328" t="s">
        <v>544</v>
      </c>
      <c r="L1328">
        <v>1368</v>
      </c>
      <c r="N1328">
        <v>1011</v>
      </c>
      <c r="O1328" t="s">
        <v>520</v>
      </c>
      <c r="P1328" t="s">
        <v>520</v>
      </c>
      <c r="Q1328">
        <v>1</v>
      </c>
      <c r="X1328">
        <v>0.26</v>
      </c>
      <c r="Y1328">
        <v>0</v>
      </c>
      <c r="Z1328">
        <v>0.95</v>
      </c>
      <c r="AA1328">
        <v>0</v>
      </c>
      <c r="AB1328">
        <v>0</v>
      </c>
      <c r="AC1328">
        <v>0</v>
      </c>
      <c r="AD1328">
        <v>1</v>
      </c>
      <c r="AE1328">
        <v>0</v>
      </c>
      <c r="AF1328" t="s">
        <v>3</v>
      </c>
      <c r="AG1328">
        <v>0.26</v>
      </c>
      <c r="AH1328">
        <v>2</v>
      </c>
      <c r="AI1328">
        <v>36408388</v>
      </c>
      <c r="AJ1328">
        <v>1363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>
      <c r="A1329">
        <f>ROW(Source!A1397)</f>
        <v>1397</v>
      </c>
      <c r="B1329">
        <v>36408398</v>
      </c>
      <c r="C1329">
        <v>36408384</v>
      </c>
      <c r="D1329">
        <v>29174913</v>
      </c>
      <c r="E1329">
        <v>1</v>
      </c>
      <c r="F1329">
        <v>1</v>
      </c>
      <c r="G1329">
        <v>1</v>
      </c>
      <c r="H1329">
        <v>2</v>
      </c>
      <c r="I1329" t="s">
        <v>531</v>
      </c>
      <c r="J1329" t="s">
        <v>532</v>
      </c>
      <c r="K1329" t="s">
        <v>533</v>
      </c>
      <c r="L1329">
        <v>1368</v>
      </c>
      <c r="N1329">
        <v>1011</v>
      </c>
      <c r="O1329" t="s">
        <v>520</v>
      </c>
      <c r="P1329" t="s">
        <v>520</v>
      </c>
      <c r="Q1329">
        <v>1</v>
      </c>
      <c r="X1329">
        <v>0.5</v>
      </c>
      <c r="Y1329">
        <v>0</v>
      </c>
      <c r="Z1329">
        <v>87.17</v>
      </c>
      <c r="AA1329">
        <v>11.6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0.5</v>
      </c>
      <c r="AH1329">
        <v>2</v>
      </c>
      <c r="AI1329">
        <v>36408389</v>
      </c>
      <c r="AJ1329">
        <v>1364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>
        <f>ROW(Source!A1397)</f>
        <v>1397</v>
      </c>
      <c r="B1330">
        <v>36408399</v>
      </c>
      <c r="C1330">
        <v>36408384</v>
      </c>
      <c r="D1330">
        <v>29107800</v>
      </c>
      <c r="E1330">
        <v>1</v>
      </c>
      <c r="F1330">
        <v>1</v>
      </c>
      <c r="G1330">
        <v>1</v>
      </c>
      <c r="H1330">
        <v>3</v>
      </c>
      <c r="I1330" t="s">
        <v>545</v>
      </c>
      <c r="J1330" t="s">
        <v>546</v>
      </c>
      <c r="K1330" t="s">
        <v>547</v>
      </c>
      <c r="L1330">
        <v>1346</v>
      </c>
      <c r="N1330">
        <v>1009</v>
      </c>
      <c r="O1330" t="s">
        <v>160</v>
      </c>
      <c r="P1330" t="s">
        <v>160</v>
      </c>
      <c r="Q1330">
        <v>1</v>
      </c>
      <c r="X1330">
        <v>0.2</v>
      </c>
      <c r="Y1330">
        <v>1.81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 t="s">
        <v>3</v>
      </c>
      <c r="AG1330">
        <v>0.2</v>
      </c>
      <c r="AH1330">
        <v>2</v>
      </c>
      <c r="AI1330">
        <v>36408390</v>
      </c>
      <c r="AJ1330">
        <v>1365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>
      <c r="A1331">
        <f>ROW(Source!A1397)</f>
        <v>1397</v>
      </c>
      <c r="B1331">
        <v>36408400</v>
      </c>
      <c r="C1331">
        <v>36408384</v>
      </c>
      <c r="D1331">
        <v>29109411</v>
      </c>
      <c r="E1331">
        <v>1</v>
      </c>
      <c r="F1331">
        <v>1</v>
      </c>
      <c r="G1331">
        <v>1</v>
      </c>
      <c r="H1331">
        <v>3</v>
      </c>
      <c r="I1331" t="s">
        <v>548</v>
      </c>
      <c r="J1331" t="s">
        <v>549</v>
      </c>
      <c r="K1331" t="s">
        <v>550</v>
      </c>
      <c r="L1331">
        <v>1346</v>
      </c>
      <c r="N1331">
        <v>1009</v>
      </c>
      <c r="O1331" t="s">
        <v>160</v>
      </c>
      <c r="P1331" t="s">
        <v>160</v>
      </c>
      <c r="Q1331">
        <v>1</v>
      </c>
      <c r="X1331">
        <v>30</v>
      </c>
      <c r="Y1331">
        <v>15.95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30</v>
      </c>
      <c r="AH1331">
        <v>2</v>
      </c>
      <c r="AI1331">
        <v>36408391</v>
      </c>
      <c r="AJ1331">
        <v>1366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>
      <c r="A1332">
        <f>ROW(Source!A1397)</f>
        <v>1397</v>
      </c>
      <c r="B1332">
        <v>36408401</v>
      </c>
      <c r="C1332">
        <v>36408384</v>
      </c>
      <c r="D1332">
        <v>29109535</v>
      </c>
      <c r="E1332">
        <v>1</v>
      </c>
      <c r="F1332">
        <v>1</v>
      </c>
      <c r="G1332">
        <v>1</v>
      </c>
      <c r="H1332">
        <v>3</v>
      </c>
      <c r="I1332" t="s">
        <v>281</v>
      </c>
      <c r="J1332" t="s">
        <v>283</v>
      </c>
      <c r="K1332" t="s">
        <v>282</v>
      </c>
      <c r="L1332">
        <v>1327</v>
      </c>
      <c r="N1332">
        <v>1005</v>
      </c>
      <c r="O1332" t="s">
        <v>155</v>
      </c>
      <c r="P1332" t="s">
        <v>155</v>
      </c>
      <c r="Q1332">
        <v>1</v>
      </c>
      <c r="X1332">
        <v>105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 t="s">
        <v>3</v>
      </c>
      <c r="AG1332">
        <v>105</v>
      </c>
      <c r="AH1332">
        <v>2</v>
      </c>
      <c r="AI1332">
        <v>36408392</v>
      </c>
      <c r="AJ1332">
        <v>1367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>
      <c r="A1333">
        <f>ROW(Source!A1397)</f>
        <v>1397</v>
      </c>
      <c r="B1333">
        <v>36408402</v>
      </c>
      <c r="C1333">
        <v>36408384</v>
      </c>
      <c r="D1333">
        <v>29109265</v>
      </c>
      <c r="E1333">
        <v>1</v>
      </c>
      <c r="F1333">
        <v>1</v>
      </c>
      <c r="G1333">
        <v>1</v>
      </c>
      <c r="H1333">
        <v>3</v>
      </c>
      <c r="I1333" t="s">
        <v>284</v>
      </c>
      <c r="J1333" t="s">
        <v>286</v>
      </c>
      <c r="K1333" t="s">
        <v>285</v>
      </c>
      <c r="L1333">
        <v>1348</v>
      </c>
      <c r="N1333">
        <v>1009</v>
      </c>
      <c r="O1333" t="s">
        <v>30</v>
      </c>
      <c r="P1333" t="s">
        <v>30</v>
      </c>
      <c r="Q1333">
        <v>1000</v>
      </c>
      <c r="X1333">
        <v>8.8999999999999999E-3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 t="s">
        <v>3</v>
      </c>
      <c r="AG1333">
        <v>8.8999999999999999E-3</v>
      </c>
      <c r="AH1333">
        <v>2</v>
      </c>
      <c r="AI1333">
        <v>36408393</v>
      </c>
      <c r="AJ1333">
        <v>1368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>
      <c r="A1334">
        <f>ROW(Source!A1400)</f>
        <v>1400</v>
      </c>
      <c r="B1334">
        <v>36408408</v>
      </c>
      <c r="C1334">
        <v>36408405</v>
      </c>
      <c r="D1334">
        <v>18406804</v>
      </c>
      <c r="E1334">
        <v>1</v>
      </c>
      <c r="F1334">
        <v>1</v>
      </c>
      <c r="G1334">
        <v>1</v>
      </c>
      <c r="H1334">
        <v>1</v>
      </c>
      <c r="I1334" t="s">
        <v>512</v>
      </c>
      <c r="J1334" t="s">
        <v>3</v>
      </c>
      <c r="K1334" t="s">
        <v>513</v>
      </c>
      <c r="L1334">
        <v>1369</v>
      </c>
      <c r="N1334">
        <v>1013</v>
      </c>
      <c r="O1334" t="s">
        <v>514</v>
      </c>
      <c r="P1334" t="s">
        <v>514</v>
      </c>
      <c r="Q1334">
        <v>1</v>
      </c>
      <c r="X1334">
        <v>7.67</v>
      </c>
      <c r="Y1334">
        <v>0</v>
      </c>
      <c r="Z1334">
        <v>0</v>
      </c>
      <c r="AA1334">
        <v>0</v>
      </c>
      <c r="AB1334">
        <v>249.14</v>
      </c>
      <c r="AC1334">
        <v>0</v>
      </c>
      <c r="AD1334">
        <v>1</v>
      </c>
      <c r="AE1334">
        <v>1</v>
      </c>
      <c r="AF1334" t="s">
        <v>3</v>
      </c>
      <c r="AG1334">
        <v>7.67</v>
      </c>
      <c r="AH1334">
        <v>2</v>
      </c>
      <c r="AI1334">
        <v>36408406</v>
      </c>
      <c r="AJ1334">
        <v>1369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>
        <f>ROW(Source!A1400)</f>
        <v>1400</v>
      </c>
      <c r="B1335">
        <v>36408409</v>
      </c>
      <c r="C1335">
        <v>36408405</v>
      </c>
      <c r="D1335">
        <v>29164349</v>
      </c>
      <c r="E1335">
        <v>1</v>
      </c>
      <c r="F1335">
        <v>1</v>
      </c>
      <c r="G1335">
        <v>1</v>
      </c>
      <c r="H1335">
        <v>3</v>
      </c>
      <c r="I1335" t="s">
        <v>28</v>
      </c>
      <c r="J1335" t="s">
        <v>31</v>
      </c>
      <c r="K1335" t="s">
        <v>29</v>
      </c>
      <c r="L1335">
        <v>1348</v>
      </c>
      <c r="N1335">
        <v>1009</v>
      </c>
      <c r="O1335" t="s">
        <v>30</v>
      </c>
      <c r="P1335" t="s">
        <v>30</v>
      </c>
      <c r="Q1335">
        <v>1000</v>
      </c>
      <c r="X1335">
        <v>0.7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 t="s">
        <v>3</v>
      </c>
      <c r="AG1335">
        <v>0.7</v>
      </c>
      <c r="AH1335">
        <v>2</v>
      </c>
      <c r="AI1335">
        <v>36408407</v>
      </c>
      <c r="AJ1335">
        <v>1370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>
      <c r="A1336">
        <f>ROW(Source!A1402)</f>
        <v>1402</v>
      </c>
      <c r="B1336">
        <v>36408425</v>
      </c>
      <c r="C1336">
        <v>36408411</v>
      </c>
      <c r="D1336">
        <v>18407150</v>
      </c>
      <c r="E1336">
        <v>1</v>
      </c>
      <c r="F1336">
        <v>1</v>
      </c>
      <c r="G1336">
        <v>1</v>
      </c>
      <c r="H1336">
        <v>1</v>
      </c>
      <c r="I1336" t="s">
        <v>529</v>
      </c>
      <c r="J1336" t="s">
        <v>3</v>
      </c>
      <c r="K1336" t="s">
        <v>530</v>
      </c>
      <c r="L1336">
        <v>1369</v>
      </c>
      <c r="N1336">
        <v>1013</v>
      </c>
      <c r="O1336" t="s">
        <v>514</v>
      </c>
      <c r="P1336" t="s">
        <v>514</v>
      </c>
      <c r="Q1336">
        <v>1</v>
      </c>
      <c r="X1336">
        <v>44.7</v>
      </c>
      <c r="Y1336">
        <v>0</v>
      </c>
      <c r="Z1336">
        <v>0</v>
      </c>
      <c r="AA1336">
        <v>0</v>
      </c>
      <c r="AB1336">
        <v>272.45</v>
      </c>
      <c r="AC1336">
        <v>0</v>
      </c>
      <c r="AD1336">
        <v>1</v>
      </c>
      <c r="AE1336">
        <v>1</v>
      </c>
      <c r="AF1336" t="s">
        <v>3</v>
      </c>
      <c r="AG1336">
        <v>44.7</v>
      </c>
      <c r="AH1336">
        <v>2</v>
      </c>
      <c r="AI1336">
        <v>36408412</v>
      </c>
      <c r="AJ1336">
        <v>1371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>
        <f>ROW(Source!A1402)</f>
        <v>1402</v>
      </c>
      <c r="B1337">
        <v>36408426</v>
      </c>
      <c r="C1337">
        <v>36408411</v>
      </c>
      <c r="D1337">
        <v>121548</v>
      </c>
      <c r="E1337">
        <v>1</v>
      </c>
      <c r="F1337">
        <v>1</v>
      </c>
      <c r="G1337">
        <v>1</v>
      </c>
      <c r="H1337">
        <v>1</v>
      </c>
      <c r="I1337" t="s">
        <v>35</v>
      </c>
      <c r="J1337" t="s">
        <v>3</v>
      </c>
      <c r="K1337" t="s">
        <v>515</v>
      </c>
      <c r="L1337">
        <v>608254</v>
      </c>
      <c r="N1337">
        <v>1013</v>
      </c>
      <c r="O1337" t="s">
        <v>516</v>
      </c>
      <c r="P1337" t="s">
        <v>516</v>
      </c>
      <c r="Q1337">
        <v>1</v>
      </c>
      <c r="X1337">
        <v>0.14000000000000001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1</v>
      </c>
      <c r="AE1337">
        <v>2</v>
      </c>
      <c r="AF1337" t="s">
        <v>3</v>
      </c>
      <c r="AG1337">
        <v>0.14000000000000001</v>
      </c>
      <c r="AH1337">
        <v>2</v>
      </c>
      <c r="AI1337">
        <v>36408413</v>
      </c>
      <c r="AJ1337">
        <v>1372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>
        <f>ROW(Source!A1402)</f>
        <v>1402</v>
      </c>
      <c r="B1338">
        <v>36408427</v>
      </c>
      <c r="C1338">
        <v>36408411</v>
      </c>
      <c r="D1338">
        <v>29172479</v>
      </c>
      <c r="E1338">
        <v>1</v>
      </c>
      <c r="F1338">
        <v>1</v>
      </c>
      <c r="G1338">
        <v>1</v>
      </c>
      <c r="H1338">
        <v>2</v>
      </c>
      <c r="I1338" t="s">
        <v>739</v>
      </c>
      <c r="J1338" t="s">
        <v>740</v>
      </c>
      <c r="K1338" t="s">
        <v>741</v>
      </c>
      <c r="L1338">
        <v>1368</v>
      </c>
      <c r="N1338">
        <v>1011</v>
      </c>
      <c r="O1338" t="s">
        <v>520</v>
      </c>
      <c r="P1338" t="s">
        <v>520</v>
      </c>
      <c r="Q1338">
        <v>1</v>
      </c>
      <c r="X1338">
        <v>0.14000000000000001</v>
      </c>
      <c r="Y1338">
        <v>0</v>
      </c>
      <c r="Z1338">
        <v>99.89</v>
      </c>
      <c r="AA1338">
        <v>10.06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0.14000000000000001</v>
      </c>
      <c r="AH1338">
        <v>2</v>
      </c>
      <c r="AI1338">
        <v>36408414</v>
      </c>
      <c r="AJ1338">
        <v>1373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>
      <c r="A1339">
        <f>ROW(Source!A1402)</f>
        <v>1402</v>
      </c>
      <c r="B1339">
        <v>36408428</v>
      </c>
      <c r="C1339">
        <v>36408411</v>
      </c>
      <c r="D1339">
        <v>29174591</v>
      </c>
      <c r="E1339">
        <v>1</v>
      </c>
      <c r="F1339">
        <v>1</v>
      </c>
      <c r="G1339">
        <v>1</v>
      </c>
      <c r="H1339">
        <v>2</v>
      </c>
      <c r="I1339" t="s">
        <v>542</v>
      </c>
      <c r="J1339" t="s">
        <v>543</v>
      </c>
      <c r="K1339" t="s">
        <v>544</v>
      </c>
      <c r="L1339">
        <v>1368</v>
      </c>
      <c r="N1339">
        <v>1011</v>
      </c>
      <c r="O1339" t="s">
        <v>520</v>
      </c>
      <c r="P1339" t="s">
        <v>520</v>
      </c>
      <c r="Q1339">
        <v>1</v>
      </c>
      <c r="X1339">
        <v>0.45</v>
      </c>
      <c r="Y1339">
        <v>0</v>
      </c>
      <c r="Z1339">
        <v>0.95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0.45</v>
      </c>
      <c r="AH1339">
        <v>2</v>
      </c>
      <c r="AI1339">
        <v>36408415</v>
      </c>
      <c r="AJ1339">
        <v>1374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>
      <c r="A1340">
        <f>ROW(Source!A1402)</f>
        <v>1402</v>
      </c>
      <c r="B1340">
        <v>36408429</v>
      </c>
      <c r="C1340">
        <v>36408411</v>
      </c>
      <c r="D1340">
        <v>29174913</v>
      </c>
      <c r="E1340">
        <v>1</v>
      </c>
      <c r="F1340">
        <v>1</v>
      </c>
      <c r="G1340">
        <v>1</v>
      </c>
      <c r="H1340">
        <v>2</v>
      </c>
      <c r="I1340" t="s">
        <v>531</v>
      </c>
      <c r="J1340" t="s">
        <v>532</v>
      </c>
      <c r="K1340" t="s">
        <v>533</v>
      </c>
      <c r="L1340">
        <v>1368</v>
      </c>
      <c r="N1340">
        <v>1011</v>
      </c>
      <c r="O1340" t="s">
        <v>520</v>
      </c>
      <c r="P1340" t="s">
        <v>520</v>
      </c>
      <c r="Q1340">
        <v>1</v>
      </c>
      <c r="X1340">
        <v>0.48</v>
      </c>
      <c r="Y1340">
        <v>0</v>
      </c>
      <c r="Z1340">
        <v>87.17</v>
      </c>
      <c r="AA1340">
        <v>11.6</v>
      </c>
      <c r="AB1340">
        <v>0</v>
      </c>
      <c r="AC1340">
        <v>0</v>
      </c>
      <c r="AD1340">
        <v>1</v>
      </c>
      <c r="AE1340">
        <v>0</v>
      </c>
      <c r="AF1340" t="s">
        <v>3</v>
      </c>
      <c r="AG1340">
        <v>0.48</v>
      </c>
      <c r="AH1340">
        <v>2</v>
      </c>
      <c r="AI1340">
        <v>36408416</v>
      </c>
      <c r="AJ1340">
        <v>1375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>
      <c r="A1341">
        <f>ROW(Source!A1402)</f>
        <v>1402</v>
      </c>
      <c r="B1341">
        <v>36408430</v>
      </c>
      <c r="C1341">
        <v>36408411</v>
      </c>
      <c r="D1341">
        <v>29114340</v>
      </c>
      <c r="E1341">
        <v>1</v>
      </c>
      <c r="F1341">
        <v>1</v>
      </c>
      <c r="G1341">
        <v>1</v>
      </c>
      <c r="H1341">
        <v>3</v>
      </c>
      <c r="I1341" t="s">
        <v>742</v>
      </c>
      <c r="J1341" t="s">
        <v>743</v>
      </c>
      <c r="K1341" t="s">
        <v>744</v>
      </c>
      <c r="L1341">
        <v>1348</v>
      </c>
      <c r="N1341">
        <v>1009</v>
      </c>
      <c r="O1341" t="s">
        <v>30</v>
      </c>
      <c r="P1341" t="s">
        <v>30</v>
      </c>
      <c r="Q1341">
        <v>1000</v>
      </c>
      <c r="X1341">
        <v>1.6000000000000001E-3</v>
      </c>
      <c r="Y1341">
        <v>8475</v>
      </c>
      <c r="Z1341">
        <v>0</v>
      </c>
      <c r="AA1341">
        <v>0</v>
      </c>
      <c r="AB1341">
        <v>0</v>
      </c>
      <c r="AC1341">
        <v>0</v>
      </c>
      <c r="AD1341">
        <v>1</v>
      </c>
      <c r="AE1341">
        <v>0</v>
      </c>
      <c r="AF1341" t="s">
        <v>3</v>
      </c>
      <c r="AG1341">
        <v>1.6000000000000001E-3</v>
      </c>
      <c r="AH1341">
        <v>2</v>
      </c>
      <c r="AI1341">
        <v>36408417</v>
      </c>
      <c r="AJ1341">
        <v>1376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>
      <c r="A1342">
        <f>ROW(Source!A1402)</f>
        <v>1402</v>
      </c>
      <c r="B1342">
        <v>36408431</v>
      </c>
      <c r="C1342">
        <v>36408411</v>
      </c>
      <c r="D1342">
        <v>29109162</v>
      </c>
      <c r="E1342">
        <v>1</v>
      </c>
      <c r="F1342">
        <v>1</v>
      </c>
      <c r="G1342">
        <v>1</v>
      </c>
      <c r="H1342">
        <v>3</v>
      </c>
      <c r="I1342" t="s">
        <v>564</v>
      </c>
      <c r="J1342" t="s">
        <v>565</v>
      </c>
      <c r="K1342" t="s">
        <v>566</v>
      </c>
      <c r="L1342">
        <v>1327</v>
      </c>
      <c r="N1342">
        <v>1005</v>
      </c>
      <c r="O1342" t="s">
        <v>155</v>
      </c>
      <c r="P1342" t="s">
        <v>155</v>
      </c>
      <c r="Q1342">
        <v>1</v>
      </c>
      <c r="X1342">
        <v>23</v>
      </c>
      <c r="Y1342">
        <v>5.71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 t="s">
        <v>3</v>
      </c>
      <c r="AG1342">
        <v>23</v>
      </c>
      <c r="AH1342">
        <v>2</v>
      </c>
      <c r="AI1342">
        <v>36408418</v>
      </c>
      <c r="AJ1342">
        <v>1377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>
      <c r="A1343">
        <f>ROW(Source!A1402)</f>
        <v>1402</v>
      </c>
      <c r="B1343">
        <v>36408432</v>
      </c>
      <c r="C1343">
        <v>36408411</v>
      </c>
      <c r="D1343">
        <v>29107615</v>
      </c>
      <c r="E1343">
        <v>1</v>
      </c>
      <c r="F1343">
        <v>1</v>
      </c>
      <c r="G1343">
        <v>1</v>
      </c>
      <c r="H1343">
        <v>3</v>
      </c>
      <c r="I1343" t="s">
        <v>745</v>
      </c>
      <c r="J1343" t="s">
        <v>746</v>
      </c>
      <c r="K1343" t="s">
        <v>747</v>
      </c>
      <c r="L1343">
        <v>1348</v>
      </c>
      <c r="N1343">
        <v>1009</v>
      </c>
      <c r="O1343" t="s">
        <v>30</v>
      </c>
      <c r="P1343" t="s">
        <v>30</v>
      </c>
      <c r="Q1343">
        <v>1000</v>
      </c>
      <c r="X1343">
        <v>3.3999999999999998E-3</v>
      </c>
      <c r="Y1343">
        <v>19100</v>
      </c>
      <c r="Z1343">
        <v>0</v>
      </c>
      <c r="AA1343">
        <v>0</v>
      </c>
      <c r="AB1343">
        <v>0</v>
      </c>
      <c r="AC1343">
        <v>0</v>
      </c>
      <c r="AD1343">
        <v>1</v>
      </c>
      <c r="AE1343">
        <v>0</v>
      </c>
      <c r="AF1343" t="s">
        <v>3</v>
      </c>
      <c r="AG1343">
        <v>3.3999999999999998E-3</v>
      </c>
      <c r="AH1343">
        <v>2</v>
      </c>
      <c r="AI1343">
        <v>36408419</v>
      </c>
      <c r="AJ1343">
        <v>1378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>
      <c r="A1344">
        <f>ROW(Source!A1402)</f>
        <v>1402</v>
      </c>
      <c r="B1344">
        <v>36408433</v>
      </c>
      <c r="C1344">
        <v>36408411</v>
      </c>
      <c r="D1344">
        <v>29115662</v>
      </c>
      <c r="E1344">
        <v>1</v>
      </c>
      <c r="F1344">
        <v>1</v>
      </c>
      <c r="G1344">
        <v>1</v>
      </c>
      <c r="H1344">
        <v>3</v>
      </c>
      <c r="I1344" t="s">
        <v>748</v>
      </c>
      <c r="J1344" t="s">
        <v>749</v>
      </c>
      <c r="K1344" t="s">
        <v>750</v>
      </c>
      <c r="L1344">
        <v>1339</v>
      </c>
      <c r="N1344">
        <v>1007</v>
      </c>
      <c r="O1344" t="s">
        <v>570</v>
      </c>
      <c r="P1344" t="s">
        <v>570</v>
      </c>
      <c r="Q1344">
        <v>1</v>
      </c>
      <c r="X1344">
        <v>0.24</v>
      </c>
      <c r="Y1344">
        <v>1045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0.24</v>
      </c>
      <c r="AH1344">
        <v>2</v>
      </c>
      <c r="AI1344">
        <v>36408420</v>
      </c>
      <c r="AJ1344">
        <v>1379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>
      <c r="A1345">
        <f>ROW(Source!A1402)</f>
        <v>1402</v>
      </c>
      <c r="B1345">
        <v>36408434</v>
      </c>
      <c r="C1345">
        <v>36408411</v>
      </c>
      <c r="D1345">
        <v>29131086</v>
      </c>
      <c r="E1345">
        <v>1</v>
      </c>
      <c r="F1345">
        <v>1</v>
      </c>
      <c r="G1345">
        <v>1</v>
      </c>
      <c r="H1345">
        <v>3</v>
      </c>
      <c r="I1345" t="s">
        <v>567</v>
      </c>
      <c r="J1345" t="s">
        <v>568</v>
      </c>
      <c r="K1345" t="s">
        <v>569</v>
      </c>
      <c r="L1345">
        <v>1339</v>
      </c>
      <c r="N1345">
        <v>1007</v>
      </c>
      <c r="O1345" t="s">
        <v>570</v>
      </c>
      <c r="P1345" t="s">
        <v>570</v>
      </c>
      <c r="Q1345">
        <v>1</v>
      </c>
      <c r="X1345">
        <v>1.18</v>
      </c>
      <c r="Y1345">
        <v>1970.01</v>
      </c>
      <c r="Z1345">
        <v>0</v>
      </c>
      <c r="AA1345">
        <v>0</v>
      </c>
      <c r="AB1345">
        <v>0</v>
      </c>
      <c r="AC1345">
        <v>0</v>
      </c>
      <c r="AD1345">
        <v>1</v>
      </c>
      <c r="AE1345">
        <v>0</v>
      </c>
      <c r="AF1345" t="s">
        <v>3</v>
      </c>
      <c r="AG1345">
        <v>1.18</v>
      </c>
      <c r="AH1345">
        <v>2</v>
      </c>
      <c r="AI1345">
        <v>36408421</v>
      </c>
      <c r="AJ1345">
        <v>1380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>
      <c r="A1346">
        <f>ROW(Source!A1402)</f>
        <v>1402</v>
      </c>
      <c r="B1346">
        <v>36408435</v>
      </c>
      <c r="C1346">
        <v>36408411</v>
      </c>
      <c r="D1346">
        <v>29145153</v>
      </c>
      <c r="E1346">
        <v>1</v>
      </c>
      <c r="F1346">
        <v>1</v>
      </c>
      <c r="G1346">
        <v>1</v>
      </c>
      <c r="H1346">
        <v>3</v>
      </c>
      <c r="I1346" t="s">
        <v>751</v>
      </c>
      <c r="J1346" t="s">
        <v>752</v>
      </c>
      <c r="K1346" t="s">
        <v>753</v>
      </c>
      <c r="L1346">
        <v>1339</v>
      </c>
      <c r="N1346">
        <v>1007</v>
      </c>
      <c r="O1346" t="s">
        <v>570</v>
      </c>
      <c r="P1346" t="s">
        <v>570</v>
      </c>
      <c r="Q1346">
        <v>1</v>
      </c>
      <c r="X1346">
        <v>0.28000000000000003</v>
      </c>
      <c r="Y1346">
        <v>426.15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0.28000000000000003</v>
      </c>
      <c r="AH1346">
        <v>2</v>
      </c>
      <c r="AI1346">
        <v>36408422</v>
      </c>
      <c r="AJ1346">
        <v>1381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>
      <c r="A1347">
        <f>ROW(Source!A1402)</f>
        <v>1402</v>
      </c>
      <c r="B1347">
        <v>36408436</v>
      </c>
      <c r="C1347">
        <v>36408411</v>
      </c>
      <c r="D1347">
        <v>29148832</v>
      </c>
      <c r="E1347">
        <v>1</v>
      </c>
      <c r="F1347">
        <v>1</v>
      </c>
      <c r="G1347">
        <v>1</v>
      </c>
      <c r="H1347">
        <v>3</v>
      </c>
      <c r="I1347" t="s">
        <v>754</v>
      </c>
      <c r="J1347" t="s">
        <v>755</v>
      </c>
      <c r="K1347" t="s">
        <v>756</v>
      </c>
      <c r="L1347">
        <v>1356</v>
      </c>
      <c r="N1347">
        <v>1010</v>
      </c>
      <c r="O1347" t="s">
        <v>232</v>
      </c>
      <c r="P1347" t="s">
        <v>232</v>
      </c>
      <c r="Q1347">
        <v>1000</v>
      </c>
      <c r="X1347">
        <v>0.51</v>
      </c>
      <c r="Y1347">
        <v>1752.59</v>
      </c>
      <c r="Z1347">
        <v>0</v>
      </c>
      <c r="AA1347">
        <v>0</v>
      </c>
      <c r="AB1347">
        <v>0</v>
      </c>
      <c r="AC1347">
        <v>0</v>
      </c>
      <c r="AD1347">
        <v>1</v>
      </c>
      <c r="AE1347">
        <v>0</v>
      </c>
      <c r="AF1347" t="s">
        <v>3</v>
      </c>
      <c r="AG1347">
        <v>0.51</v>
      </c>
      <c r="AH1347">
        <v>2</v>
      </c>
      <c r="AI1347">
        <v>36408423</v>
      </c>
      <c r="AJ1347">
        <v>1382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>
      <c r="A1348">
        <f>ROW(Source!A1402)</f>
        <v>1402</v>
      </c>
      <c r="B1348">
        <v>36408437</v>
      </c>
      <c r="C1348">
        <v>36408411</v>
      </c>
      <c r="D1348">
        <v>29150040</v>
      </c>
      <c r="E1348">
        <v>1</v>
      </c>
      <c r="F1348">
        <v>1</v>
      </c>
      <c r="G1348">
        <v>1</v>
      </c>
      <c r="H1348">
        <v>3</v>
      </c>
      <c r="I1348" t="s">
        <v>757</v>
      </c>
      <c r="J1348" t="s">
        <v>758</v>
      </c>
      <c r="K1348" t="s">
        <v>759</v>
      </c>
      <c r="L1348">
        <v>1339</v>
      </c>
      <c r="N1348">
        <v>1007</v>
      </c>
      <c r="O1348" t="s">
        <v>570</v>
      </c>
      <c r="P1348" t="s">
        <v>570</v>
      </c>
      <c r="Q1348">
        <v>1</v>
      </c>
      <c r="X1348">
        <v>7.0000000000000007E-2</v>
      </c>
      <c r="Y1348">
        <v>2.44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0</v>
      </c>
      <c r="AF1348" t="s">
        <v>3</v>
      </c>
      <c r="AG1348">
        <v>7.0000000000000007E-2</v>
      </c>
      <c r="AH1348">
        <v>2</v>
      </c>
      <c r="AI1348">
        <v>36408424</v>
      </c>
      <c r="AJ1348">
        <v>1383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>
      <c r="A1349">
        <f>ROW(Source!A1403)</f>
        <v>1403</v>
      </c>
      <c r="B1349">
        <v>36408447</v>
      </c>
      <c r="C1349">
        <v>36408438</v>
      </c>
      <c r="D1349">
        <v>18407150</v>
      </c>
      <c r="E1349">
        <v>1</v>
      </c>
      <c r="F1349">
        <v>1</v>
      </c>
      <c r="G1349">
        <v>1</v>
      </c>
      <c r="H1349">
        <v>1</v>
      </c>
      <c r="I1349" t="s">
        <v>529</v>
      </c>
      <c r="J1349" t="s">
        <v>3</v>
      </c>
      <c r="K1349" t="s">
        <v>530</v>
      </c>
      <c r="L1349">
        <v>1369</v>
      </c>
      <c r="N1349">
        <v>1013</v>
      </c>
      <c r="O1349" t="s">
        <v>514</v>
      </c>
      <c r="P1349" t="s">
        <v>514</v>
      </c>
      <c r="Q1349">
        <v>1</v>
      </c>
      <c r="X1349">
        <v>60.72</v>
      </c>
      <c r="Y1349">
        <v>0</v>
      </c>
      <c r="Z1349">
        <v>0</v>
      </c>
      <c r="AA1349">
        <v>0</v>
      </c>
      <c r="AB1349">
        <v>272.45</v>
      </c>
      <c r="AC1349">
        <v>0</v>
      </c>
      <c r="AD1349">
        <v>1</v>
      </c>
      <c r="AE1349">
        <v>1</v>
      </c>
      <c r="AF1349" t="s">
        <v>3</v>
      </c>
      <c r="AG1349">
        <v>60.72</v>
      </c>
      <c r="AH1349">
        <v>2</v>
      </c>
      <c r="AI1349">
        <v>36408439</v>
      </c>
      <c r="AJ1349">
        <v>1384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>
      <c r="A1350">
        <f>ROW(Source!A1403)</f>
        <v>1403</v>
      </c>
      <c r="B1350">
        <v>36408448</v>
      </c>
      <c r="C1350">
        <v>36408438</v>
      </c>
      <c r="D1350">
        <v>121548</v>
      </c>
      <c r="E1350">
        <v>1</v>
      </c>
      <c r="F1350">
        <v>1</v>
      </c>
      <c r="G1350">
        <v>1</v>
      </c>
      <c r="H1350">
        <v>1</v>
      </c>
      <c r="I1350" t="s">
        <v>35</v>
      </c>
      <c r="J1350" t="s">
        <v>3</v>
      </c>
      <c r="K1350" t="s">
        <v>515</v>
      </c>
      <c r="L1350">
        <v>608254</v>
      </c>
      <c r="N1350">
        <v>1013</v>
      </c>
      <c r="O1350" t="s">
        <v>516</v>
      </c>
      <c r="P1350" t="s">
        <v>516</v>
      </c>
      <c r="Q1350">
        <v>1</v>
      </c>
      <c r="X1350">
        <v>0.57999999999999996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1</v>
      </c>
      <c r="AE1350">
        <v>2</v>
      </c>
      <c r="AF1350" t="s">
        <v>3</v>
      </c>
      <c r="AG1350">
        <v>0.57999999999999996</v>
      </c>
      <c r="AH1350">
        <v>2</v>
      </c>
      <c r="AI1350">
        <v>36408440</v>
      </c>
      <c r="AJ1350">
        <v>1385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>
        <f>ROW(Source!A1403)</f>
        <v>1403</v>
      </c>
      <c r="B1351">
        <v>36408449</v>
      </c>
      <c r="C1351">
        <v>36408438</v>
      </c>
      <c r="D1351">
        <v>29172556</v>
      </c>
      <c r="E1351">
        <v>1</v>
      </c>
      <c r="F1351">
        <v>1</v>
      </c>
      <c r="G1351">
        <v>1</v>
      </c>
      <c r="H1351">
        <v>2</v>
      </c>
      <c r="I1351" t="s">
        <v>517</v>
      </c>
      <c r="J1351" t="s">
        <v>518</v>
      </c>
      <c r="K1351" t="s">
        <v>519</v>
      </c>
      <c r="L1351">
        <v>1368</v>
      </c>
      <c r="N1351">
        <v>1011</v>
      </c>
      <c r="O1351" t="s">
        <v>520</v>
      </c>
      <c r="P1351" t="s">
        <v>520</v>
      </c>
      <c r="Q1351">
        <v>1</v>
      </c>
      <c r="X1351">
        <v>0.57999999999999996</v>
      </c>
      <c r="Y1351">
        <v>0</v>
      </c>
      <c r="Z1351">
        <v>31.26</v>
      </c>
      <c r="AA1351">
        <v>13.5</v>
      </c>
      <c r="AB1351">
        <v>0</v>
      </c>
      <c r="AC1351">
        <v>0</v>
      </c>
      <c r="AD1351">
        <v>1</v>
      </c>
      <c r="AE1351">
        <v>0</v>
      </c>
      <c r="AF1351" t="s">
        <v>3</v>
      </c>
      <c r="AG1351">
        <v>0.57999999999999996</v>
      </c>
      <c r="AH1351">
        <v>2</v>
      </c>
      <c r="AI1351">
        <v>36408441</v>
      </c>
      <c r="AJ1351">
        <v>1386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>
        <f>ROW(Source!A1403)</f>
        <v>1403</v>
      </c>
      <c r="B1352">
        <v>36408450</v>
      </c>
      <c r="C1352">
        <v>36408438</v>
      </c>
      <c r="D1352">
        <v>29174591</v>
      </c>
      <c r="E1352">
        <v>1</v>
      </c>
      <c r="F1352">
        <v>1</v>
      </c>
      <c r="G1352">
        <v>1</v>
      </c>
      <c r="H1352">
        <v>2</v>
      </c>
      <c r="I1352" t="s">
        <v>542</v>
      </c>
      <c r="J1352" t="s">
        <v>543</v>
      </c>
      <c r="K1352" t="s">
        <v>544</v>
      </c>
      <c r="L1352">
        <v>1368</v>
      </c>
      <c r="N1352">
        <v>1011</v>
      </c>
      <c r="O1352" t="s">
        <v>520</v>
      </c>
      <c r="P1352" t="s">
        <v>520</v>
      </c>
      <c r="Q1352">
        <v>1</v>
      </c>
      <c r="X1352">
        <v>0.82</v>
      </c>
      <c r="Y1352">
        <v>0</v>
      </c>
      <c r="Z1352">
        <v>0.95</v>
      </c>
      <c r="AA1352">
        <v>0</v>
      </c>
      <c r="AB1352">
        <v>0</v>
      </c>
      <c r="AC1352">
        <v>0</v>
      </c>
      <c r="AD1352">
        <v>1</v>
      </c>
      <c r="AE1352">
        <v>0</v>
      </c>
      <c r="AF1352" t="s">
        <v>3</v>
      </c>
      <c r="AG1352">
        <v>0.82</v>
      </c>
      <c r="AH1352">
        <v>2</v>
      </c>
      <c r="AI1352">
        <v>36408442</v>
      </c>
      <c r="AJ1352">
        <v>1387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>
      <c r="A1353">
        <f>ROW(Source!A1403)</f>
        <v>1403</v>
      </c>
      <c r="B1353">
        <v>36408451</v>
      </c>
      <c r="C1353">
        <v>36408438</v>
      </c>
      <c r="D1353">
        <v>29174661</v>
      </c>
      <c r="E1353">
        <v>1</v>
      </c>
      <c r="F1353">
        <v>1</v>
      </c>
      <c r="G1353">
        <v>1</v>
      </c>
      <c r="H1353">
        <v>2</v>
      </c>
      <c r="I1353" t="s">
        <v>571</v>
      </c>
      <c r="J1353" t="s">
        <v>572</v>
      </c>
      <c r="K1353" t="s">
        <v>573</v>
      </c>
      <c r="L1353">
        <v>1368</v>
      </c>
      <c r="N1353">
        <v>1011</v>
      </c>
      <c r="O1353" t="s">
        <v>520</v>
      </c>
      <c r="P1353" t="s">
        <v>520</v>
      </c>
      <c r="Q1353">
        <v>1</v>
      </c>
      <c r="X1353">
        <v>2.7</v>
      </c>
      <c r="Y1353">
        <v>0</v>
      </c>
      <c r="Z1353">
        <v>2.09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2.7</v>
      </c>
      <c r="AH1353">
        <v>2</v>
      </c>
      <c r="AI1353">
        <v>36408443</v>
      </c>
      <c r="AJ1353">
        <v>1388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>
      <c r="A1354">
        <f>ROW(Source!A1403)</f>
        <v>1403</v>
      </c>
      <c r="B1354">
        <v>36408452</v>
      </c>
      <c r="C1354">
        <v>36408438</v>
      </c>
      <c r="D1354">
        <v>29174913</v>
      </c>
      <c r="E1354">
        <v>1</v>
      </c>
      <c r="F1354">
        <v>1</v>
      </c>
      <c r="G1354">
        <v>1</v>
      </c>
      <c r="H1354">
        <v>2</v>
      </c>
      <c r="I1354" t="s">
        <v>531</v>
      </c>
      <c r="J1354" t="s">
        <v>532</v>
      </c>
      <c r="K1354" t="s">
        <v>533</v>
      </c>
      <c r="L1354">
        <v>1368</v>
      </c>
      <c r="N1354">
        <v>1011</v>
      </c>
      <c r="O1354" t="s">
        <v>520</v>
      </c>
      <c r="P1354" t="s">
        <v>520</v>
      </c>
      <c r="Q1354">
        <v>1</v>
      </c>
      <c r="X1354">
        <v>0.84</v>
      </c>
      <c r="Y1354">
        <v>0</v>
      </c>
      <c r="Z1354">
        <v>87.17</v>
      </c>
      <c r="AA1354">
        <v>11.6</v>
      </c>
      <c r="AB1354">
        <v>0</v>
      </c>
      <c r="AC1354">
        <v>0</v>
      </c>
      <c r="AD1354">
        <v>1</v>
      </c>
      <c r="AE1354">
        <v>0</v>
      </c>
      <c r="AF1354" t="s">
        <v>3</v>
      </c>
      <c r="AG1354">
        <v>0.84</v>
      </c>
      <c r="AH1354">
        <v>2</v>
      </c>
      <c r="AI1354">
        <v>36408444</v>
      </c>
      <c r="AJ1354">
        <v>1389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>
      <c r="A1355">
        <f>ROW(Source!A1403)</f>
        <v>1403</v>
      </c>
      <c r="B1355">
        <v>36408453</v>
      </c>
      <c r="C1355">
        <v>36408438</v>
      </c>
      <c r="D1355">
        <v>29114332</v>
      </c>
      <c r="E1355">
        <v>1</v>
      </c>
      <c r="F1355">
        <v>1</v>
      </c>
      <c r="G1355">
        <v>1</v>
      </c>
      <c r="H1355">
        <v>3</v>
      </c>
      <c r="I1355" t="s">
        <v>556</v>
      </c>
      <c r="J1355" t="s">
        <v>557</v>
      </c>
      <c r="K1355" t="s">
        <v>558</v>
      </c>
      <c r="L1355">
        <v>1348</v>
      </c>
      <c r="N1355">
        <v>1009</v>
      </c>
      <c r="O1355" t="s">
        <v>30</v>
      </c>
      <c r="P1355" t="s">
        <v>30</v>
      </c>
      <c r="Q1355">
        <v>1000</v>
      </c>
      <c r="X1355">
        <v>1.23E-2</v>
      </c>
      <c r="Y1355">
        <v>11978</v>
      </c>
      <c r="Z1355">
        <v>0</v>
      </c>
      <c r="AA1355">
        <v>0</v>
      </c>
      <c r="AB1355">
        <v>0</v>
      </c>
      <c r="AC1355">
        <v>0</v>
      </c>
      <c r="AD1355">
        <v>1</v>
      </c>
      <c r="AE1355">
        <v>0</v>
      </c>
      <c r="AF1355" t="s">
        <v>3</v>
      </c>
      <c r="AG1355">
        <v>1.23E-2</v>
      </c>
      <c r="AH1355">
        <v>2</v>
      </c>
      <c r="AI1355">
        <v>36408445</v>
      </c>
      <c r="AJ1355">
        <v>1390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>
        <f>ROW(Source!A1403)</f>
        <v>1403</v>
      </c>
      <c r="B1356">
        <v>36408454</v>
      </c>
      <c r="C1356">
        <v>36408438</v>
      </c>
      <c r="D1356">
        <v>29130788</v>
      </c>
      <c r="E1356">
        <v>1</v>
      </c>
      <c r="F1356">
        <v>1</v>
      </c>
      <c r="G1356">
        <v>1</v>
      </c>
      <c r="H1356">
        <v>3</v>
      </c>
      <c r="I1356" t="s">
        <v>574</v>
      </c>
      <c r="J1356" t="s">
        <v>575</v>
      </c>
      <c r="K1356" t="s">
        <v>576</v>
      </c>
      <c r="L1356">
        <v>1339</v>
      </c>
      <c r="N1356">
        <v>1007</v>
      </c>
      <c r="O1356" t="s">
        <v>570</v>
      </c>
      <c r="P1356" t="s">
        <v>570</v>
      </c>
      <c r="Q1356">
        <v>1</v>
      </c>
      <c r="X1356">
        <v>2.88</v>
      </c>
      <c r="Y1356">
        <v>2156.0100000000002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0</v>
      </c>
      <c r="AF1356" t="s">
        <v>3</v>
      </c>
      <c r="AG1356">
        <v>2.88</v>
      </c>
      <c r="AH1356">
        <v>2</v>
      </c>
      <c r="AI1356">
        <v>36408446</v>
      </c>
      <c r="AJ1356">
        <v>1391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>
      <c r="A1357">
        <f>ROW(Source!A1404)</f>
        <v>1404</v>
      </c>
      <c r="B1357">
        <v>36408463</v>
      </c>
      <c r="C1357">
        <v>36408455</v>
      </c>
      <c r="D1357">
        <v>18408291</v>
      </c>
      <c r="E1357">
        <v>1</v>
      </c>
      <c r="F1357">
        <v>1</v>
      </c>
      <c r="G1357">
        <v>1</v>
      </c>
      <c r="H1357">
        <v>1</v>
      </c>
      <c r="I1357" t="s">
        <v>559</v>
      </c>
      <c r="J1357" t="s">
        <v>3</v>
      </c>
      <c r="K1357" t="s">
        <v>560</v>
      </c>
      <c r="L1357">
        <v>1369</v>
      </c>
      <c r="N1357">
        <v>1013</v>
      </c>
      <c r="O1357" t="s">
        <v>514</v>
      </c>
      <c r="P1357" t="s">
        <v>514</v>
      </c>
      <c r="Q1357">
        <v>1</v>
      </c>
      <c r="X1357">
        <v>31.26</v>
      </c>
      <c r="Y1357">
        <v>0</v>
      </c>
      <c r="Z1357">
        <v>0</v>
      </c>
      <c r="AA1357">
        <v>0</v>
      </c>
      <c r="AB1357">
        <v>260.95999999999998</v>
      </c>
      <c r="AC1357">
        <v>0</v>
      </c>
      <c r="AD1357">
        <v>1</v>
      </c>
      <c r="AE1357">
        <v>1</v>
      </c>
      <c r="AF1357" t="s">
        <v>3</v>
      </c>
      <c r="AG1357">
        <v>31.26</v>
      </c>
      <c r="AH1357">
        <v>2</v>
      </c>
      <c r="AI1357">
        <v>36408456</v>
      </c>
      <c r="AJ1357">
        <v>1392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>
      <c r="A1358">
        <f>ROW(Source!A1404)</f>
        <v>1404</v>
      </c>
      <c r="B1358">
        <v>36408464</v>
      </c>
      <c r="C1358">
        <v>36408455</v>
      </c>
      <c r="D1358">
        <v>121548</v>
      </c>
      <c r="E1358">
        <v>1</v>
      </c>
      <c r="F1358">
        <v>1</v>
      </c>
      <c r="G1358">
        <v>1</v>
      </c>
      <c r="H1358">
        <v>1</v>
      </c>
      <c r="I1358" t="s">
        <v>35</v>
      </c>
      <c r="J1358" t="s">
        <v>3</v>
      </c>
      <c r="K1358" t="s">
        <v>515</v>
      </c>
      <c r="L1358">
        <v>608254</v>
      </c>
      <c r="N1358">
        <v>1013</v>
      </c>
      <c r="O1358" t="s">
        <v>516</v>
      </c>
      <c r="P1358" t="s">
        <v>516</v>
      </c>
      <c r="Q1358">
        <v>1</v>
      </c>
      <c r="X1358">
        <v>6.7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2</v>
      </c>
      <c r="AF1358" t="s">
        <v>3</v>
      </c>
      <c r="AG1358">
        <v>6.7</v>
      </c>
      <c r="AH1358">
        <v>2</v>
      </c>
      <c r="AI1358">
        <v>36408457</v>
      </c>
      <c r="AJ1358">
        <v>1393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>
      <c r="A1359">
        <f>ROW(Source!A1404)</f>
        <v>1404</v>
      </c>
      <c r="B1359">
        <v>36408465</v>
      </c>
      <c r="C1359">
        <v>36408455</v>
      </c>
      <c r="D1359">
        <v>29172710</v>
      </c>
      <c r="E1359">
        <v>1</v>
      </c>
      <c r="F1359">
        <v>1</v>
      </c>
      <c r="G1359">
        <v>1</v>
      </c>
      <c r="H1359">
        <v>2</v>
      </c>
      <c r="I1359" t="s">
        <v>523</v>
      </c>
      <c r="J1359" t="s">
        <v>524</v>
      </c>
      <c r="K1359" t="s">
        <v>525</v>
      </c>
      <c r="L1359">
        <v>1368</v>
      </c>
      <c r="N1359">
        <v>1011</v>
      </c>
      <c r="O1359" t="s">
        <v>520</v>
      </c>
      <c r="P1359" t="s">
        <v>520</v>
      </c>
      <c r="Q1359">
        <v>1</v>
      </c>
      <c r="X1359">
        <v>6.7</v>
      </c>
      <c r="Y1359">
        <v>0</v>
      </c>
      <c r="Z1359">
        <v>46.56</v>
      </c>
      <c r="AA1359">
        <v>10.06</v>
      </c>
      <c r="AB1359">
        <v>0</v>
      </c>
      <c r="AC1359">
        <v>0</v>
      </c>
      <c r="AD1359">
        <v>1</v>
      </c>
      <c r="AE1359">
        <v>0</v>
      </c>
      <c r="AF1359" t="s">
        <v>3</v>
      </c>
      <c r="AG1359">
        <v>6.7</v>
      </c>
      <c r="AH1359">
        <v>2</v>
      </c>
      <c r="AI1359">
        <v>36408458</v>
      </c>
      <c r="AJ1359">
        <v>1394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>
      <c r="A1360">
        <f>ROW(Source!A1404)</f>
        <v>1404</v>
      </c>
      <c r="B1360">
        <v>36408466</v>
      </c>
      <c r="C1360">
        <v>36408455</v>
      </c>
      <c r="D1360">
        <v>29173472</v>
      </c>
      <c r="E1360">
        <v>1</v>
      </c>
      <c r="F1360">
        <v>1</v>
      </c>
      <c r="G1360">
        <v>1</v>
      </c>
      <c r="H1360">
        <v>2</v>
      </c>
      <c r="I1360" t="s">
        <v>577</v>
      </c>
      <c r="J1360" t="s">
        <v>578</v>
      </c>
      <c r="K1360" t="s">
        <v>579</v>
      </c>
      <c r="L1360">
        <v>1368</v>
      </c>
      <c r="N1360">
        <v>1011</v>
      </c>
      <c r="O1360" t="s">
        <v>520</v>
      </c>
      <c r="P1360" t="s">
        <v>520</v>
      </c>
      <c r="Q1360">
        <v>1</v>
      </c>
      <c r="X1360">
        <v>11</v>
      </c>
      <c r="Y1360">
        <v>0</v>
      </c>
      <c r="Z1360">
        <v>3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11</v>
      </c>
      <c r="AH1360">
        <v>2</v>
      </c>
      <c r="AI1360">
        <v>36408459</v>
      </c>
      <c r="AJ1360">
        <v>1395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>
      <c r="A1361">
        <f>ROW(Source!A1404)</f>
        <v>1404</v>
      </c>
      <c r="B1361">
        <v>36408467</v>
      </c>
      <c r="C1361">
        <v>36408455</v>
      </c>
      <c r="D1361">
        <v>29174913</v>
      </c>
      <c r="E1361">
        <v>1</v>
      </c>
      <c r="F1361">
        <v>1</v>
      </c>
      <c r="G1361">
        <v>1</v>
      </c>
      <c r="H1361">
        <v>2</v>
      </c>
      <c r="I1361" t="s">
        <v>531</v>
      </c>
      <c r="J1361" t="s">
        <v>532</v>
      </c>
      <c r="K1361" t="s">
        <v>533</v>
      </c>
      <c r="L1361">
        <v>1368</v>
      </c>
      <c r="N1361">
        <v>1011</v>
      </c>
      <c r="O1361" t="s">
        <v>520</v>
      </c>
      <c r="P1361" t="s">
        <v>520</v>
      </c>
      <c r="Q1361">
        <v>1</v>
      </c>
      <c r="X1361">
        <v>0.35</v>
      </c>
      <c r="Y1361">
        <v>0</v>
      </c>
      <c r="Z1361">
        <v>87.17</v>
      </c>
      <c r="AA1361">
        <v>11.6</v>
      </c>
      <c r="AB1361">
        <v>0</v>
      </c>
      <c r="AC1361">
        <v>0</v>
      </c>
      <c r="AD1361">
        <v>1</v>
      </c>
      <c r="AE1361">
        <v>0</v>
      </c>
      <c r="AF1361" t="s">
        <v>3</v>
      </c>
      <c r="AG1361">
        <v>0.35</v>
      </c>
      <c r="AH1361">
        <v>2</v>
      </c>
      <c r="AI1361">
        <v>36408460</v>
      </c>
      <c r="AJ1361">
        <v>1396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>
        <f>ROW(Source!A1404)</f>
        <v>1404</v>
      </c>
      <c r="B1362">
        <v>36408468</v>
      </c>
      <c r="C1362">
        <v>36408455</v>
      </c>
      <c r="D1362">
        <v>29114687</v>
      </c>
      <c r="E1362">
        <v>1</v>
      </c>
      <c r="F1362">
        <v>1</v>
      </c>
      <c r="G1362">
        <v>1</v>
      </c>
      <c r="H1362">
        <v>3</v>
      </c>
      <c r="I1362" t="s">
        <v>580</v>
      </c>
      <c r="J1362" t="s">
        <v>581</v>
      </c>
      <c r="K1362" t="s">
        <v>582</v>
      </c>
      <c r="L1362">
        <v>1348</v>
      </c>
      <c r="N1362">
        <v>1009</v>
      </c>
      <c r="O1362" t="s">
        <v>30</v>
      </c>
      <c r="P1362" t="s">
        <v>30</v>
      </c>
      <c r="Q1362">
        <v>1000</v>
      </c>
      <c r="X1362">
        <v>1.8E-3</v>
      </c>
      <c r="Y1362">
        <v>16974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1.8E-3</v>
      </c>
      <c r="AH1362">
        <v>2</v>
      </c>
      <c r="AI1362">
        <v>36408461</v>
      </c>
      <c r="AJ1362">
        <v>1397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>
      <c r="A1363">
        <f>ROW(Source!A1404)</f>
        <v>1404</v>
      </c>
      <c r="B1363">
        <v>36408469</v>
      </c>
      <c r="C1363">
        <v>36408455</v>
      </c>
      <c r="D1363">
        <v>29115292</v>
      </c>
      <c r="E1363">
        <v>1</v>
      </c>
      <c r="F1363">
        <v>1</v>
      </c>
      <c r="G1363">
        <v>1</v>
      </c>
      <c r="H1363">
        <v>3</v>
      </c>
      <c r="I1363" t="s">
        <v>583</v>
      </c>
      <c r="J1363" t="s">
        <v>584</v>
      </c>
      <c r="K1363" t="s">
        <v>585</v>
      </c>
      <c r="L1363">
        <v>1339</v>
      </c>
      <c r="N1363">
        <v>1007</v>
      </c>
      <c r="O1363" t="s">
        <v>570</v>
      </c>
      <c r="P1363" t="s">
        <v>570</v>
      </c>
      <c r="Q1363">
        <v>1</v>
      </c>
      <c r="X1363">
        <v>1.24</v>
      </c>
      <c r="Y1363">
        <v>4478.33</v>
      </c>
      <c r="Z1363">
        <v>0</v>
      </c>
      <c r="AA1363">
        <v>0</v>
      </c>
      <c r="AB1363">
        <v>0</v>
      </c>
      <c r="AC1363">
        <v>0</v>
      </c>
      <c r="AD1363">
        <v>1</v>
      </c>
      <c r="AE1363">
        <v>0</v>
      </c>
      <c r="AF1363" t="s">
        <v>3</v>
      </c>
      <c r="AG1363">
        <v>1.24</v>
      </c>
      <c r="AH1363">
        <v>2</v>
      </c>
      <c r="AI1363">
        <v>36408462</v>
      </c>
      <c r="AJ1363">
        <v>1398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>
      <c r="A1364">
        <f>ROW(Source!A1405)</f>
        <v>1405</v>
      </c>
      <c r="B1364">
        <v>36408479</v>
      </c>
      <c r="C1364">
        <v>36408470</v>
      </c>
      <c r="D1364">
        <v>18410572</v>
      </c>
      <c r="E1364">
        <v>1</v>
      </c>
      <c r="F1364">
        <v>1</v>
      </c>
      <c r="G1364">
        <v>1</v>
      </c>
      <c r="H1364">
        <v>1</v>
      </c>
      <c r="I1364" t="s">
        <v>551</v>
      </c>
      <c r="J1364" t="s">
        <v>3</v>
      </c>
      <c r="K1364" t="s">
        <v>552</v>
      </c>
      <c r="L1364">
        <v>1369</v>
      </c>
      <c r="N1364">
        <v>1013</v>
      </c>
      <c r="O1364" t="s">
        <v>514</v>
      </c>
      <c r="P1364" t="s">
        <v>514</v>
      </c>
      <c r="Q1364">
        <v>1</v>
      </c>
      <c r="X1364">
        <v>73.14</v>
      </c>
      <c r="Y1364">
        <v>0</v>
      </c>
      <c r="Z1364">
        <v>0</v>
      </c>
      <c r="AA1364">
        <v>0</v>
      </c>
      <c r="AB1364">
        <v>8.74</v>
      </c>
      <c r="AC1364">
        <v>0</v>
      </c>
      <c r="AD1364">
        <v>1</v>
      </c>
      <c r="AE1364">
        <v>1</v>
      </c>
      <c r="AF1364" t="s">
        <v>167</v>
      </c>
      <c r="AG1364">
        <v>84.11099999999999</v>
      </c>
      <c r="AH1364">
        <v>2</v>
      </c>
      <c r="AI1364">
        <v>36408471</v>
      </c>
      <c r="AJ1364">
        <v>1399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>
      <c r="A1365">
        <f>ROW(Source!A1405)</f>
        <v>1405</v>
      </c>
      <c r="B1365">
        <v>36408480</v>
      </c>
      <c r="C1365">
        <v>36408470</v>
      </c>
      <c r="D1365">
        <v>121548</v>
      </c>
      <c r="E1365">
        <v>1</v>
      </c>
      <c r="F1365">
        <v>1</v>
      </c>
      <c r="G1365">
        <v>1</v>
      </c>
      <c r="H1365">
        <v>1</v>
      </c>
      <c r="I1365" t="s">
        <v>35</v>
      </c>
      <c r="J1365" t="s">
        <v>3</v>
      </c>
      <c r="K1365" t="s">
        <v>515</v>
      </c>
      <c r="L1365">
        <v>608254</v>
      </c>
      <c r="N1365">
        <v>1013</v>
      </c>
      <c r="O1365" t="s">
        <v>516</v>
      </c>
      <c r="P1365" t="s">
        <v>516</v>
      </c>
      <c r="Q1365">
        <v>1</v>
      </c>
      <c r="X1365">
        <v>1.37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2</v>
      </c>
      <c r="AF1365" t="s">
        <v>133</v>
      </c>
      <c r="AG1365">
        <v>1.7125000000000001</v>
      </c>
      <c r="AH1365">
        <v>2</v>
      </c>
      <c r="AI1365">
        <v>36408472</v>
      </c>
      <c r="AJ1365">
        <v>1400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>
      <c r="A1366">
        <f>ROW(Source!A1405)</f>
        <v>1405</v>
      </c>
      <c r="B1366">
        <v>36408481</v>
      </c>
      <c r="C1366">
        <v>36408470</v>
      </c>
      <c r="D1366">
        <v>29172379</v>
      </c>
      <c r="E1366">
        <v>1</v>
      </c>
      <c r="F1366">
        <v>1</v>
      </c>
      <c r="G1366">
        <v>1</v>
      </c>
      <c r="H1366">
        <v>2</v>
      </c>
      <c r="I1366" t="s">
        <v>553</v>
      </c>
      <c r="J1366" t="s">
        <v>554</v>
      </c>
      <c r="K1366" t="s">
        <v>555</v>
      </c>
      <c r="L1366">
        <v>1368</v>
      </c>
      <c r="N1366">
        <v>1011</v>
      </c>
      <c r="O1366" t="s">
        <v>520</v>
      </c>
      <c r="P1366" t="s">
        <v>520</v>
      </c>
      <c r="Q1366">
        <v>1</v>
      </c>
      <c r="X1366">
        <v>1.37</v>
      </c>
      <c r="Y1366">
        <v>0</v>
      </c>
      <c r="Z1366">
        <v>112</v>
      </c>
      <c r="AA1366">
        <v>13.5</v>
      </c>
      <c r="AB1366">
        <v>0</v>
      </c>
      <c r="AC1366">
        <v>0</v>
      </c>
      <c r="AD1366">
        <v>1</v>
      </c>
      <c r="AE1366">
        <v>0</v>
      </c>
      <c r="AF1366" t="s">
        <v>133</v>
      </c>
      <c r="AG1366">
        <v>1.7125000000000001</v>
      </c>
      <c r="AH1366">
        <v>2</v>
      </c>
      <c r="AI1366">
        <v>36408473</v>
      </c>
      <c r="AJ1366">
        <v>1401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>
      <c r="A1367">
        <f>ROW(Source!A1405)</f>
        <v>1405</v>
      </c>
      <c r="B1367">
        <v>36408482</v>
      </c>
      <c r="C1367">
        <v>36408470</v>
      </c>
      <c r="D1367">
        <v>29174913</v>
      </c>
      <c r="E1367">
        <v>1</v>
      </c>
      <c r="F1367">
        <v>1</v>
      </c>
      <c r="G1367">
        <v>1</v>
      </c>
      <c r="H1367">
        <v>2</v>
      </c>
      <c r="I1367" t="s">
        <v>531</v>
      </c>
      <c r="J1367" t="s">
        <v>532</v>
      </c>
      <c r="K1367" t="s">
        <v>533</v>
      </c>
      <c r="L1367">
        <v>1368</v>
      </c>
      <c r="N1367">
        <v>1011</v>
      </c>
      <c r="O1367" t="s">
        <v>520</v>
      </c>
      <c r="P1367" t="s">
        <v>520</v>
      </c>
      <c r="Q1367">
        <v>1</v>
      </c>
      <c r="X1367">
        <v>2.06</v>
      </c>
      <c r="Y1367">
        <v>0</v>
      </c>
      <c r="Z1367">
        <v>87.17</v>
      </c>
      <c r="AA1367">
        <v>11.6</v>
      </c>
      <c r="AB1367">
        <v>0</v>
      </c>
      <c r="AC1367">
        <v>0</v>
      </c>
      <c r="AD1367">
        <v>1</v>
      </c>
      <c r="AE1367">
        <v>0</v>
      </c>
      <c r="AF1367" t="s">
        <v>133</v>
      </c>
      <c r="AG1367">
        <v>2.5750000000000002</v>
      </c>
      <c r="AH1367">
        <v>2</v>
      </c>
      <c r="AI1367">
        <v>36408474</v>
      </c>
      <c r="AJ1367">
        <v>1402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>
      <c r="A1368">
        <f>ROW(Source!A1405)</f>
        <v>1405</v>
      </c>
      <c r="B1368">
        <v>36408483</v>
      </c>
      <c r="C1368">
        <v>36408470</v>
      </c>
      <c r="D1368">
        <v>29114332</v>
      </c>
      <c r="E1368">
        <v>1</v>
      </c>
      <c r="F1368">
        <v>1</v>
      </c>
      <c r="G1368">
        <v>1</v>
      </c>
      <c r="H1368">
        <v>3</v>
      </c>
      <c r="I1368" t="s">
        <v>556</v>
      </c>
      <c r="J1368" t="s">
        <v>557</v>
      </c>
      <c r="K1368" t="s">
        <v>558</v>
      </c>
      <c r="L1368">
        <v>1348</v>
      </c>
      <c r="N1368">
        <v>1009</v>
      </c>
      <c r="O1368" t="s">
        <v>30</v>
      </c>
      <c r="P1368" t="s">
        <v>30</v>
      </c>
      <c r="Q1368">
        <v>1000</v>
      </c>
      <c r="X1368">
        <v>3.3999999999999998E-3</v>
      </c>
      <c r="Y1368">
        <v>11978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3.3999999999999998E-3</v>
      </c>
      <c r="AH1368">
        <v>2</v>
      </c>
      <c r="AI1368">
        <v>36408476</v>
      </c>
      <c r="AJ1368">
        <v>1404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>
        <f>ROW(Source!A1405)</f>
        <v>1405</v>
      </c>
      <c r="B1369">
        <v>36408484</v>
      </c>
      <c r="C1369">
        <v>36408470</v>
      </c>
      <c r="D1369">
        <v>29114830</v>
      </c>
      <c r="E1369">
        <v>1</v>
      </c>
      <c r="F1369">
        <v>1</v>
      </c>
      <c r="G1369">
        <v>1</v>
      </c>
      <c r="H1369">
        <v>3</v>
      </c>
      <c r="I1369" t="s">
        <v>375</v>
      </c>
      <c r="J1369" t="s">
        <v>377</v>
      </c>
      <c r="K1369" t="s">
        <v>376</v>
      </c>
      <c r="L1369">
        <v>1035</v>
      </c>
      <c r="N1369">
        <v>1013</v>
      </c>
      <c r="O1369" t="s">
        <v>170</v>
      </c>
      <c r="P1369" t="s">
        <v>170</v>
      </c>
      <c r="Q1369">
        <v>1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</v>
      </c>
      <c r="AD1369">
        <v>0</v>
      </c>
      <c r="AE1369">
        <v>0</v>
      </c>
      <c r="AF1369" t="s">
        <v>3</v>
      </c>
      <c r="AG1369">
        <v>0</v>
      </c>
      <c r="AH1369">
        <v>3</v>
      </c>
      <c r="AI1369">
        <v>-1</v>
      </c>
      <c r="AJ1369" t="s">
        <v>3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>
      <c r="A1370">
        <f>ROW(Source!A1405)</f>
        <v>1405</v>
      </c>
      <c r="B1370">
        <v>36408485</v>
      </c>
      <c r="C1370">
        <v>36408470</v>
      </c>
      <c r="D1370">
        <v>29130561</v>
      </c>
      <c r="E1370">
        <v>1</v>
      </c>
      <c r="F1370">
        <v>1</v>
      </c>
      <c r="G1370">
        <v>1</v>
      </c>
      <c r="H1370">
        <v>3</v>
      </c>
      <c r="I1370" t="s">
        <v>177</v>
      </c>
      <c r="J1370" t="s">
        <v>179</v>
      </c>
      <c r="K1370" t="s">
        <v>178</v>
      </c>
      <c r="L1370">
        <v>1327</v>
      </c>
      <c r="N1370">
        <v>1005</v>
      </c>
      <c r="O1370" t="s">
        <v>155</v>
      </c>
      <c r="P1370" t="s">
        <v>155</v>
      </c>
      <c r="Q1370">
        <v>1</v>
      </c>
      <c r="X1370">
        <v>100</v>
      </c>
      <c r="Y1370">
        <v>207</v>
      </c>
      <c r="Z1370">
        <v>0</v>
      </c>
      <c r="AA1370">
        <v>0</v>
      </c>
      <c r="AB1370">
        <v>0</v>
      </c>
      <c r="AC1370">
        <v>0</v>
      </c>
      <c r="AD1370">
        <v>1</v>
      </c>
      <c r="AE1370">
        <v>0</v>
      </c>
      <c r="AF1370" t="s">
        <v>3</v>
      </c>
      <c r="AG1370">
        <v>100</v>
      </c>
      <c r="AH1370">
        <v>2</v>
      </c>
      <c r="AI1370">
        <v>36408477</v>
      </c>
      <c r="AJ1370">
        <v>1405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>
      <c r="A1371">
        <f>ROW(Source!A1409)</f>
        <v>1409</v>
      </c>
      <c r="B1371">
        <v>36408500</v>
      </c>
      <c r="C1371">
        <v>36408489</v>
      </c>
      <c r="D1371">
        <v>18442760</v>
      </c>
      <c r="E1371">
        <v>1</v>
      </c>
      <c r="F1371">
        <v>1</v>
      </c>
      <c r="G1371">
        <v>1</v>
      </c>
      <c r="H1371">
        <v>1</v>
      </c>
      <c r="I1371" t="s">
        <v>769</v>
      </c>
      <c r="J1371" t="s">
        <v>3</v>
      </c>
      <c r="K1371" t="s">
        <v>770</v>
      </c>
      <c r="L1371">
        <v>1369</v>
      </c>
      <c r="N1371">
        <v>1013</v>
      </c>
      <c r="O1371" t="s">
        <v>514</v>
      </c>
      <c r="P1371" t="s">
        <v>514</v>
      </c>
      <c r="Q1371">
        <v>1</v>
      </c>
      <c r="X1371">
        <v>26.04</v>
      </c>
      <c r="Y1371">
        <v>0</v>
      </c>
      <c r="Z1371">
        <v>0</v>
      </c>
      <c r="AA1371">
        <v>0</v>
      </c>
      <c r="AB1371">
        <v>354.22</v>
      </c>
      <c r="AC1371">
        <v>0</v>
      </c>
      <c r="AD1371">
        <v>1</v>
      </c>
      <c r="AE1371">
        <v>1</v>
      </c>
      <c r="AF1371" t="s">
        <v>134</v>
      </c>
      <c r="AG1371">
        <v>29.945999999999998</v>
      </c>
      <c r="AH1371">
        <v>2</v>
      </c>
      <c r="AI1371">
        <v>36408490</v>
      </c>
      <c r="AJ1371">
        <v>1407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>
      <c r="A1372">
        <f>ROW(Source!A1409)</f>
        <v>1409</v>
      </c>
      <c r="B1372">
        <v>36408501</v>
      </c>
      <c r="C1372">
        <v>36408489</v>
      </c>
      <c r="D1372">
        <v>29173472</v>
      </c>
      <c r="E1372">
        <v>1</v>
      </c>
      <c r="F1372">
        <v>1</v>
      </c>
      <c r="G1372">
        <v>1</v>
      </c>
      <c r="H1372">
        <v>2</v>
      </c>
      <c r="I1372" t="s">
        <v>577</v>
      </c>
      <c r="J1372" t="s">
        <v>578</v>
      </c>
      <c r="K1372" t="s">
        <v>579</v>
      </c>
      <c r="L1372">
        <v>1368</v>
      </c>
      <c r="N1372">
        <v>1011</v>
      </c>
      <c r="O1372" t="s">
        <v>520</v>
      </c>
      <c r="P1372" t="s">
        <v>520</v>
      </c>
      <c r="Q1372">
        <v>1</v>
      </c>
      <c r="X1372">
        <v>7.3</v>
      </c>
      <c r="Y1372">
        <v>0</v>
      </c>
      <c r="Z1372">
        <v>3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133</v>
      </c>
      <c r="AG1372">
        <v>9.125</v>
      </c>
      <c r="AH1372">
        <v>2</v>
      </c>
      <c r="AI1372">
        <v>36408491</v>
      </c>
      <c r="AJ1372">
        <v>1408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>
      <c r="A1373">
        <f>ROW(Source!A1409)</f>
        <v>1409</v>
      </c>
      <c r="B1373">
        <v>36408502</v>
      </c>
      <c r="C1373">
        <v>36408489</v>
      </c>
      <c r="D1373">
        <v>29174580</v>
      </c>
      <c r="E1373">
        <v>1</v>
      </c>
      <c r="F1373">
        <v>1</v>
      </c>
      <c r="G1373">
        <v>1</v>
      </c>
      <c r="H1373">
        <v>2</v>
      </c>
      <c r="I1373" t="s">
        <v>632</v>
      </c>
      <c r="J1373" t="s">
        <v>633</v>
      </c>
      <c r="K1373" t="s">
        <v>634</v>
      </c>
      <c r="L1373">
        <v>1368</v>
      </c>
      <c r="N1373">
        <v>1011</v>
      </c>
      <c r="O1373" t="s">
        <v>520</v>
      </c>
      <c r="P1373" t="s">
        <v>520</v>
      </c>
      <c r="Q1373">
        <v>1</v>
      </c>
      <c r="X1373">
        <v>7.3</v>
      </c>
      <c r="Y1373">
        <v>0</v>
      </c>
      <c r="Z1373">
        <v>2.08</v>
      </c>
      <c r="AA1373">
        <v>0</v>
      </c>
      <c r="AB1373">
        <v>0</v>
      </c>
      <c r="AC1373">
        <v>0</v>
      </c>
      <c r="AD1373">
        <v>1</v>
      </c>
      <c r="AE1373">
        <v>0</v>
      </c>
      <c r="AF1373" t="s">
        <v>133</v>
      </c>
      <c r="AG1373">
        <v>9.125</v>
      </c>
      <c r="AH1373">
        <v>2</v>
      </c>
      <c r="AI1373">
        <v>36408492</v>
      </c>
      <c r="AJ1373">
        <v>1409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>
        <f>ROW(Source!A1409)</f>
        <v>1409</v>
      </c>
      <c r="B1374">
        <v>36408503</v>
      </c>
      <c r="C1374">
        <v>36408489</v>
      </c>
      <c r="D1374">
        <v>29174613</v>
      </c>
      <c r="E1374">
        <v>1</v>
      </c>
      <c r="F1374">
        <v>1</v>
      </c>
      <c r="G1374">
        <v>1</v>
      </c>
      <c r="H1374">
        <v>2</v>
      </c>
      <c r="I1374" t="s">
        <v>771</v>
      </c>
      <c r="J1374" t="s">
        <v>772</v>
      </c>
      <c r="K1374" t="s">
        <v>773</v>
      </c>
      <c r="L1374">
        <v>1368</v>
      </c>
      <c r="N1374">
        <v>1011</v>
      </c>
      <c r="O1374" t="s">
        <v>520</v>
      </c>
      <c r="P1374" t="s">
        <v>520</v>
      </c>
      <c r="Q1374">
        <v>1</v>
      </c>
      <c r="X1374">
        <v>1.46</v>
      </c>
      <c r="Y1374">
        <v>0</v>
      </c>
      <c r="Z1374">
        <v>0.14000000000000001</v>
      </c>
      <c r="AA1374">
        <v>0</v>
      </c>
      <c r="AB1374">
        <v>0</v>
      </c>
      <c r="AC1374">
        <v>0</v>
      </c>
      <c r="AD1374">
        <v>1</v>
      </c>
      <c r="AE1374">
        <v>0</v>
      </c>
      <c r="AF1374" t="s">
        <v>133</v>
      </c>
      <c r="AG1374">
        <v>1.825</v>
      </c>
      <c r="AH1374">
        <v>2</v>
      </c>
      <c r="AI1374">
        <v>36408493</v>
      </c>
      <c r="AJ1374">
        <v>1410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>
      <c r="A1375">
        <f>ROW(Source!A1409)</f>
        <v>1409</v>
      </c>
      <c r="B1375">
        <v>36408504</v>
      </c>
      <c r="C1375">
        <v>36408489</v>
      </c>
      <c r="D1375">
        <v>29174913</v>
      </c>
      <c r="E1375">
        <v>1</v>
      </c>
      <c r="F1375">
        <v>1</v>
      </c>
      <c r="G1375">
        <v>1</v>
      </c>
      <c r="H1375">
        <v>2</v>
      </c>
      <c r="I1375" t="s">
        <v>531</v>
      </c>
      <c r="J1375" t="s">
        <v>532</v>
      </c>
      <c r="K1375" t="s">
        <v>533</v>
      </c>
      <c r="L1375">
        <v>1368</v>
      </c>
      <c r="N1375">
        <v>1011</v>
      </c>
      <c r="O1375" t="s">
        <v>520</v>
      </c>
      <c r="P1375" t="s">
        <v>520</v>
      </c>
      <c r="Q1375">
        <v>1</v>
      </c>
      <c r="X1375">
        <v>0.14000000000000001</v>
      </c>
      <c r="Y1375">
        <v>0</v>
      </c>
      <c r="Z1375">
        <v>87.17</v>
      </c>
      <c r="AA1375">
        <v>11.6</v>
      </c>
      <c r="AB1375">
        <v>0</v>
      </c>
      <c r="AC1375">
        <v>0</v>
      </c>
      <c r="AD1375">
        <v>1</v>
      </c>
      <c r="AE1375">
        <v>0</v>
      </c>
      <c r="AF1375" t="s">
        <v>133</v>
      </c>
      <c r="AG1375">
        <v>0.17500000000000002</v>
      </c>
      <c r="AH1375">
        <v>2</v>
      </c>
      <c r="AI1375">
        <v>36408494</v>
      </c>
      <c r="AJ1375">
        <v>1411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>
      <c r="A1376">
        <f>ROW(Source!A1409)</f>
        <v>1409</v>
      </c>
      <c r="B1376">
        <v>36408505</v>
      </c>
      <c r="C1376">
        <v>36408489</v>
      </c>
      <c r="D1376">
        <v>29114699</v>
      </c>
      <c r="E1376">
        <v>1</v>
      </c>
      <c r="F1376">
        <v>1</v>
      </c>
      <c r="G1376">
        <v>1</v>
      </c>
      <c r="H1376">
        <v>3</v>
      </c>
      <c r="I1376" t="s">
        <v>351</v>
      </c>
      <c r="J1376" t="s">
        <v>353</v>
      </c>
      <c r="K1376" t="s">
        <v>352</v>
      </c>
      <c r="L1376">
        <v>1354</v>
      </c>
      <c r="N1376">
        <v>1010</v>
      </c>
      <c r="O1376" t="s">
        <v>237</v>
      </c>
      <c r="P1376" t="s">
        <v>237</v>
      </c>
      <c r="Q1376">
        <v>1</v>
      </c>
      <c r="X1376">
        <v>0</v>
      </c>
      <c r="Y1376">
        <v>0.05</v>
      </c>
      <c r="Z1376">
        <v>0</v>
      </c>
      <c r="AA1376">
        <v>0</v>
      </c>
      <c r="AB1376">
        <v>0</v>
      </c>
      <c r="AC1376">
        <v>1</v>
      </c>
      <c r="AD1376">
        <v>0</v>
      </c>
      <c r="AE1376">
        <v>0</v>
      </c>
      <c r="AF1376" t="s">
        <v>3</v>
      </c>
      <c r="AG1376">
        <v>0</v>
      </c>
      <c r="AH1376">
        <v>2</v>
      </c>
      <c r="AI1376">
        <v>36408495</v>
      </c>
      <c r="AJ1376">
        <v>1412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>
      <c r="A1377">
        <f>ROW(Source!A1409)</f>
        <v>1409</v>
      </c>
      <c r="B1377">
        <v>36408506</v>
      </c>
      <c r="C1377">
        <v>36408489</v>
      </c>
      <c r="D1377">
        <v>29114469</v>
      </c>
      <c r="E1377">
        <v>1</v>
      </c>
      <c r="F1377">
        <v>1</v>
      </c>
      <c r="G1377">
        <v>1</v>
      </c>
      <c r="H1377">
        <v>3</v>
      </c>
      <c r="I1377" t="s">
        <v>892</v>
      </c>
      <c r="J1377" t="s">
        <v>893</v>
      </c>
      <c r="K1377" t="s">
        <v>894</v>
      </c>
      <c r="L1377">
        <v>1358</v>
      </c>
      <c r="N1377">
        <v>1010</v>
      </c>
      <c r="O1377" t="s">
        <v>605</v>
      </c>
      <c r="P1377" t="s">
        <v>605</v>
      </c>
      <c r="Q1377">
        <v>10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</v>
      </c>
      <c r="AD1377">
        <v>0</v>
      </c>
      <c r="AE1377">
        <v>0</v>
      </c>
      <c r="AF1377" t="s">
        <v>3</v>
      </c>
      <c r="AG1377">
        <v>0</v>
      </c>
      <c r="AH1377">
        <v>3</v>
      </c>
      <c r="AI1377">
        <v>-1</v>
      </c>
      <c r="AJ1377" t="s">
        <v>3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>
      <c r="A1378">
        <f>ROW(Source!A1409)</f>
        <v>1409</v>
      </c>
      <c r="B1378">
        <v>36408507</v>
      </c>
      <c r="C1378">
        <v>36408489</v>
      </c>
      <c r="D1378">
        <v>29129603</v>
      </c>
      <c r="E1378">
        <v>1</v>
      </c>
      <c r="F1378">
        <v>1</v>
      </c>
      <c r="G1378">
        <v>1</v>
      </c>
      <c r="H1378">
        <v>3</v>
      </c>
      <c r="I1378" t="s">
        <v>895</v>
      </c>
      <c r="J1378" t="s">
        <v>896</v>
      </c>
      <c r="K1378" t="s">
        <v>897</v>
      </c>
      <c r="L1378">
        <v>1301</v>
      </c>
      <c r="N1378">
        <v>1003</v>
      </c>
      <c r="O1378" t="s">
        <v>142</v>
      </c>
      <c r="P1378" t="s">
        <v>142</v>
      </c>
      <c r="Q1378">
        <v>1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</v>
      </c>
      <c r="AD1378">
        <v>0</v>
      </c>
      <c r="AE1378">
        <v>0</v>
      </c>
      <c r="AF1378" t="s">
        <v>3</v>
      </c>
      <c r="AG1378">
        <v>0</v>
      </c>
      <c r="AH1378">
        <v>3</v>
      </c>
      <c r="AI1378">
        <v>-1</v>
      </c>
      <c r="AJ1378" t="s">
        <v>3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>
      <c r="A1379">
        <f>ROW(Source!A1409)</f>
        <v>1409</v>
      </c>
      <c r="B1379">
        <v>36408508</v>
      </c>
      <c r="C1379">
        <v>36408489</v>
      </c>
      <c r="D1379">
        <v>29129518</v>
      </c>
      <c r="E1379">
        <v>1</v>
      </c>
      <c r="F1379">
        <v>1</v>
      </c>
      <c r="G1379">
        <v>1</v>
      </c>
      <c r="H1379">
        <v>3</v>
      </c>
      <c r="I1379" t="s">
        <v>898</v>
      </c>
      <c r="J1379" t="s">
        <v>899</v>
      </c>
      <c r="K1379" t="s">
        <v>900</v>
      </c>
      <c r="L1379">
        <v>1301</v>
      </c>
      <c r="N1379">
        <v>1003</v>
      </c>
      <c r="O1379" t="s">
        <v>142</v>
      </c>
      <c r="P1379" t="s">
        <v>142</v>
      </c>
      <c r="Q1379">
        <v>1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</v>
      </c>
      <c r="AD1379">
        <v>0</v>
      </c>
      <c r="AE1379">
        <v>0</v>
      </c>
      <c r="AF1379" t="s">
        <v>3</v>
      </c>
      <c r="AG1379">
        <v>0</v>
      </c>
      <c r="AH1379">
        <v>3</v>
      </c>
      <c r="AI1379">
        <v>-1</v>
      </c>
      <c r="AJ1379" t="s">
        <v>3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>
      <c r="A1380">
        <f>ROW(Source!A1409)</f>
        <v>1409</v>
      </c>
      <c r="B1380">
        <v>36408509</v>
      </c>
      <c r="C1380">
        <v>36408489</v>
      </c>
      <c r="D1380">
        <v>29129521</v>
      </c>
      <c r="E1380">
        <v>1</v>
      </c>
      <c r="F1380">
        <v>1</v>
      </c>
      <c r="G1380">
        <v>1</v>
      </c>
      <c r="H1380">
        <v>3</v>
      </c>
      <c r="I1380" t="s">
        <v>901</v>
      </c>
      <c r="J1380" t="s">
        <v>902</v>
      </c>
      <c r="K1380" t="s">
        <v>903</v>
      </c>
      <c r="L1380">
        <v>1327</v>
      </c>
      <c r="N1380">
        <v>1005</v>
      </c>
      <c r="O1380" t="s">
        <v>155</v>
      </c>
      <c r="P1380" t="s">
        <v>155</v>
      </c>
      <c r="Q1380">
        <v>1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</v>
      </c>
      <c r="AD1380">
        <v>0</v>
      </c>
      <c r="AE1380">
        <v>0</v>
      </c>
      <c r="AF1380" t="s">
        <v>3</v>
      </c>
      <c r="AG1380">
        <v>0</v>
      </c>
      <c r="AH1380">
        <v>3</v>
      </c>
      <c r="AI1380">
        <v>-1</v>
      </c>
      <c r="AJ1380" t="s">
        <v>3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>
      <c r="A1381">
        <f>ROW(Source!A1415)</f>
        <v>1415</v>
      </c>
      <c r="B1381">
        <v>36408519</v>
      </c>
      <c r="C1381">
        <v>36408515</v>
      </c>
      <c r="D1381">
        <v>18442760</v>
      </c>
      <c r="E1381">
        <v>1</v>
      </c>
      <c r="F1381">
        <v>1</v>
      </c>
      <c r="G1381">
        <v>1</v>
      </c>
      <c r="H1381">
        <v>1</v>
      </c>
      <c r="I1381" t="s">
        <v>769</v>
      </c>
      <c r="J1381" t="s">
        <v>3</v>
      </c>
      <c r="K1381" t="s">
        <v>770</v>
      </c>
      <c r="L1381">
        <v>1369</v>
      </c>
      <c r="N1381">
        <v>1013</v>
      </c>
      <c r="O1381" t="s">
        <v>514</v>
      </c>
      <c r="P1381" t="s">
        <v>514</v>
      </c>
      <c r="Q1381">
        <v>1</v>
      </c>
      <c r="X1381">
        <v>36.53</v>
      </c>
      <c r="Y1381">
        <v>0</v>
      </c>
      <c r="Z1381">
        <v>0</v>
      </c>
      <c r="AA1381">
        <v>0</v>
      </c>
      <c r="AB1381">
        <v>354.22</v>
      </c>
      <c r="AC1381">
        <v>0</v>
      </c>
      <c r="AD1381">
        <v>1</v>
      </c>
      <c r="AE1381">
        <v>1</v>
      </c>
      <c r="AF1381" t="s">
        <v>134</v>
      </c>
      <c r="AG1381">
        <v>42.009499999999996</v>
      </c>
      <c r="AH1381">
        <v>2</v>
      </c>
      <c r="AI1381">
        <v>36408516</v>
      </c>
      <c r="AJ1381">
        <v>1417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>
      <c r="A1382">
        <f>ROW(Source!A1415)</f>
        <v>1415</v>
      </c>
      <c r="B1382">
        <v>36408520</v>
      </c>
      <c r="C1382">
        <v>36408515</v>
      </c>
      <c r="D1382">
        <v>29109376</v>
      </c>
      <c r="E1382">
        <v>1</v>
      </c>
      <c r="F1382">
        <v>1</v>
      </c>
      <c r="G1382">
        <v>1</v>
      </c>
      <c r="H1382">
        <v>3</v>
      </c>
      <c r="I1382" t="s">
        <v>326</v>
      </c>
      <c r="J1382" t="s">
        <v>328</v>
      </c>
      <c r="K1382" t="s">
        <v>327</v>
      </c>
      <c r="L1382">
        <v>1346</v>
      </c>
      <c r="N1382">
        <v>1009</v>
      </c>
      <c r="O1382" t="s">
        <v>160</v>
      </c>
      <c r="P1382" t="s">
        <v>160</v>
      </c>
      <c r="Q1382">
        <v>1</v>
      </c>
      <c r="X1382">
        <v>0</v>
      </c>
      <c r="Y1382">
        <v>4894.54</v>
      </c>
      <c r="Z1382">
        <v>0</v>
      </c>
      <c r="AA1382">
        <v>0</v>
      </c>
      <c r="AB1382">
        <v>0</v>
      </c>
      <c r="AC1382">
        <v>1</v>
      </c>
      <c r="AD1382">
        <v>0</v>
      </c>
      <c r="AE1382">
        <v>0</v>
      </c>
      <c r="AF1382" t="s">
        <v>3</v>
      </c>
      <c r="AG1382">
        <v>0</v>
      </c>
      <c r="AH1382">
        <v>2</v>
      </c>
      <c r="AI1382">
        <v>36408517</v>
      </c>
      <c r="AJ1382">
        <v>1418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>
      <c r="A1383">
        <f>ROW(Source!A1415)</f>
        <v>1415</v>
      </c>
      <c r="B1383">
        <v>36408521</v>
      </c>
      <c r="C1383">
        <v>36408515</v>
      </c>
      <c r="D1383">
        <v>29109730</v>
      </c>
      <c r="E1383">
        <v>1</v>
      </c>
      <c r="F1383">
        <v>1</v>
      </c>
      <c r="G1383">
        <v>1</v>
      </c>
      <c r="H1383">
        <v>3</v>
      </c>
      <c r="I1383" t="s">
        <v>330</v>
      </c>
      <c r="J1383" t="s">
        <v>332</v>
      </c>
      <c r="K1383" t="s">
        <v>331</v>
      </c>
      <c r="L1383">
        <v>1327</v>
      </c>
      <c r="N1383">
        <v>1005</v>
      </c>
      <c r="O1383" t="s">
        <v>155</v>
      </c>
      <c r="P1383" t="s">
        <v>155</v>
      </c>
      <c r="Q1383">
        <v>1</v>
      </c>
      <c r="X1383">
        <v>0</v>
      </c>
      <c r="Y1383">
        <v>37.299999999999997</v>
      </c>
      <c r="Z1383">
        <v>0</v>
      </c>
      <c r="AA1383">
        <v>0</v>
      </c>
      <c r="AB1383">
        <v>0</v>
      </c>
      <c r="AC1383">
        <v>1</v>
      </c>
      <c r="AD1383">
        <v>0</v>
      </c>
      <c r="AE1383">
        <v>0</v>
      </c>
      <c r="AF1383" t="s">
        <v>3</v>
      </c>
      <c r="AG1383">
        <v>0</v>
      </c>
      <c r="AH1383">
        <v>2</v>
      </c>
      <c r="AI1383">
        <v>36408518</v>
      </c>
      <c r="AJ1383">
        <v>1419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>
      <c r="A1384">
        <f>ROW(Source!A1418)</f>
        <v>1418</v>
      </c>
      <c r="B1384">
        <v>36408532</v>
      </c>
      <c r="C1384">
        <v>36408524</v>
      </c>
      <c r="D1384">
        <v>29364679</v>
      </c>
      <c r="E1384">
        <v>1</v>
      </c>
      <c r="F1384">
        <v>1</v>
      </c>
      <c r="G1384">
        <v>1</v>
      </c>
      <c r="H1384">
        <v>1</v>
      </c>
      <c r="I1384" t="s">
        <v>688</v>
      </c>
      <c r="J1384" t="s">
        <v>3</v>
      </c>
      <c r="K1384" t="s">
        <v>689</v>
      </c>
      <c r="L1384">
        <v>1369</v>
      </c>
      <c r="N1384">
        <v>1013</v>
      </c>
      <c r="O1384" t="s">
        <v>514</v>
      </c>
      <c r="P1384" t="s">
        <v>514</v>
      </c>
      <c r="Q1384">
        <v>1</v>
      </c>
      <c r="X1384">
        <v>94.4</v>
      </c>
      <c r="Y1384">
        <v>0</v>
      </c>
      <c r="Z1384">
        <v>0</v>
      </c>
      <c r="AA1384">
        <v>0</v>
      </c>
      <c r="AB1384">
        <v>316.85000000000002</v>
      </c>
      <c r="AC1384">
        <v>0</v>
      </c>
      <c r="AD1384">
        <v>1</v>
      </c>
      <c r="AE1384">
        <v>1</v>
      </c>
      <c r="AF1384" t="s">
        <v>134</v>
      </c>
      <c r="AG1384">
        <v>108.56</v>
      </c>
      <c r="AH1384">
        <v>2</v>
      </c>
      <c r="AI1384">
        <v>36408525</v>
      </c>
      <c r="AJ1384">
        <v>1420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>
        <f>ROW(Source!A1418)</f>
        <v>1418</v>
      </c>
      <c r="B1385">
        <v>36408533</v>
      </c>
      <c r="C1385">
        <v>36408524</v>
      </c>
      <c r="D1385">
        <v>121548</v>
      </c>
      <c r="E1385">
        <v>1</v>
      </c>
      <c r="F1385">
        <v>1</v>
      </c>
      <c r="G1385">
        <v>1</v>
      </c>
      <c r="H1385">
        <v>1</v>
      </c>
      <c r="I1385" t="s">
        <v>35</v>
      </c>
      <c r="J1385" t="s">
        <v>3</v>
      </c>
      <c r="K1385" t="s">
        <v>515</v>
      </c>
      <c r="L1385">
        <v>608254</v>
      </c>
      <c r="N1385">
        <v>1013</v>
      </c>
      <c r="O1385" t="s">
        <v>516</v>
      </c>
      <c r="P1385" t="s">
        <v>516</v>
      </c>
      <c r="Q1385">
        <v>1</v>
      </c>
      <c r="X1385">
        <v>0.2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2</v>
      </c>
      <c r="AF1385" t="s">
        <v>3</v>
      </c>
      <c r="AG1385">
        <v>0.2</v>
      </c>
      <c r="AH1385">
        <v>2</v>
      </c>
      <c r="AI1385">
        <v>36408526</v>
      </c>
      <c r="AJ1385">
        <v>1421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>
        <f>ROW(Source!A1418)</f>
        <v>1418</v>
      </c>
      <c r="B1386">
        <v>36408534</v>
      </c>
      <c r="C1386">
        <v>36408524</v>
      </c>
      <c r="D1386">
        <v>29172362</v>
      </c>
      <c r="E1386">
        <v>1</v>
      </c>
      <c r="F1386">
        <v>1</v>
      </c>
      <c r="G1386">
        <v>1</v>
      </c>
      <c r="H1386">
        <v>2</v>
      </c>
      <c r="I1386" t="s">
        <v>690</v>
      </c>
      <c r="J1386" t="s">
        <v>691</v>
      </c>
      <c r="K1386" t="s">
        <v>692</v>
      </c>
      <c r="L1386">
        <v>1368</v>
      </c>
      <c r="N1386">
        <v>1011</v>
      </c>
      <c r="O1386" t="s">
        <v>520</v>
      </c>
      <c r="P1386" t="s">
        <v>520</v>
      </c>
      <c r="Q1386">
        <v>1</v>
      </c>
      <c r="X1386">
        <v>0.2</v>
      </c>
      <c r="Y1386">
        <v>0</v>
      </c>
      <c r="Z1386">
        <v>134.65</v>
      </c>
      <c r="AA1386">
        <v>13.5</v>
      </c>
      <c r="AB1386">
        <v>0</v>
      </c>
      <c r="AC1386">
        <v>0</v>
      </c>
      <c r="AD1386">
        <v>1</v>
      </c>
      <c r="AE1386">
        <v>0</v>
      </c>
      <c r="AF1386" t="s">
        <v>3</v>
      </c>
      <c r="AG1386">
        <v>0.2</v>
      </c>
      <c r="AH1386">
        <v>2</v>
      </c>
      <c r="AI1386">
        <v>36408527</v>
      </c>
      <c r="AJ1386">
        <v>1422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>
      <c r="A1387">
        <f>ROW(Source!A1418)</f>
        <v>1418</v>
      </c>
      <c r="B1387">
        <v>36408535</v>
      </c>
      <c r="C1387">
        <v>36408524</v>
      </c>
      <c r="D1387">
        <v>29174913</v>
      </c>
      <c r="E1387">
        <v>1</v>
      </c>
      <c r="F1387">
        <v>1</v>
      </c>
      <c r="G1387">
        <v>1</v>
      </c>
      <c r="H1387">
        <v>2</v>
      </c>
      <c r="I1387" t="s">
        <v>531</v>
      </c>
      <c r="J1387" t="s">
        <v>532</v>
      </c>
      <c r="K1387" t="s">
        <v>533</v>
      </c>
      <c r="L1387">
        <v>1368</v>
      </c>
      <c r="N1387">
        <v>1011</v>
      </c>
      <c r="O1387" t="s">
        <v>520</v>
      </c>
      <c r="P1387" t="s">
        <v>520</v>
      </c>
      <c r="Q1387">
        <v>1</v>
      </c>
      <c r="X1387">
        <v>0.2</v>
      </c>
      <c r="Y1387">
        <v>0</v>
      </c>
      <c r="Z1387">
        <v>87.17</v>
      </c>
      <c r="AA1387">
        <v>11.6</v>
      </c>
      <c r="AB1387">
        <v>0</v>
      </c>
      <c r="AC1387">
        <v>0</v>
      </c>
      <c r="AD1387">
        <v>1</v>
      </c>
      <c r="AE1387">
        <v>0</v>
      </c>
      <c r="AF1387" t="s">
        <v>3</v>
      </c>
      <c r="AG1387">
        <v>0.2</v>
      </c>
      <c r="AH1387">
        <v>2</v>
      </c>
      <c r="AI1387">
        <v>36408528</v>
      </c>
      <c r="AJ1387">
        <v>1423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>
      <c r="A1388">
        <f>ROW(Source!A1418)</f>
        <v>1418</v>
      </c>
      <c r="B1388">
        <v>36408536</v>
      </c>
      <c r="C1388">
        <v>36408524</v>
      </c>
      <c r="D1388">
        <v>29164111</v>
      </c>
      <c r="E1388">
        <v>1</v>
      </c>
      <c r="F1388">
        <v>1</v>
      </c>
      <c r="G1388">
        <v>1</v>
      </c>
      <c r="H1388">
        <v>3</v>
      </c>
      <c r="I1388" t="s">
        <v>736</v>
      </c>
      <c r="J1388" t="s">
        <v>737</v>
      </c>
      <c r="K1388" t="s">
        <v>738</v>
      </c>
      <c r="L1388">
        <v>1355</v>
      </c>
      <c r="N1388">
        <v>1010</v>
      </c>
      <c r="O1388" t="s">
        <v>58</v>
      </c>
      <c r="P1388" t="s">
        <v>58</v>
      </c>
      <c r="Q1388">
        <v>100</v>
      </c>
      <c r="X1388">
        <v>1.02</v>
      </c>
      <c r="Y1388">
        <v>100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0</v>
      </c>
      <c r="AF1388" t="s">
        <v>3</v>
      </c>
      <c r="AG1388">
        <v>1.02</v>
      </c>
      <c r="AH1388">
        <v>2</v>
      </c>
      <c r="AI1388">
        <v>36408529</v>
      </c>
      <c r="AJ1388">
        <v>1424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>
      <c r="A1389">
        <f>ROW(Source!A1418)</f>
        <v>1418</v>
      </c>
      <c r="B1389">
        <v>36408537</v>
      </c>
      <c r="C1389">
        <v>36408524</v>
      </c>
      <c r="D1389">
        <v>29171808</v>
      </c>
      <c r="E1389">
        <v>1</v>
      </c>
      <c r="F1389">
        <v>1</v>
      </c>
      <c r="G1389">
        <v>1</v>
      </c>
      <c r="H1389">
        <v>3</v>
      </c>
      <c r="I1389" t="s">
        <v>705</v>
      </c>
      <c r="J1389" t="s">
        <v>706</v>
      </c>
      <c r="K1389" t="s">
        <v>707</v>
      </c>
      <c r="L1389">
        <v>1374</v>
      </c>
      <c r="N1389">
        <v>1013</v>
      </c>
      <c r="O1389" t="s">
        <v>708</v>
      </c>
      <c r="P1389" t="s">
        <v>708</v>
      </c>
      <c r="Q1389">
        <v>1</v>
      </c>
      <c r="X1389">
        <v>18.73</v>
      </c>
      <c r="Y1389">
        <v>1</v>
      </c>
      <c r="Z1389">
        <v>0</v>
      </c>
      <c r="AA1389">
        <v>0</v>
      </c>
      <c r="AB1389">
        <v>0</v>
      </c>
      <c r="AC1389">
        <v>0</v>
      </c>
      <c r="AD1389">
        <v>1</v>
      </c>
      <c r="AE1389">
        <v>0</v>
      </c>
      <c r="AF1389" t="s">
        <v>3</v>
      </c>
      <c r="AG1389">
        <v>18.73</v>
      </c>
      <c r="AH1389">
        <v>2</v>
      </c>
      <c r="AI1389">
        <v>36408530</v>
      </c>
      <c r="AJ1389">
        <v>1426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>
        <f>ROW(Source!A1420)</f>
        <v>1420</v>
      </c>
      <c r="B1390">
        <v>36408542</v>
      </c>
      <c r="C1390">
        <v>36408539</v>
      </c>
      <c r="D1390">
        <v>18411117</v>
      </c>
      <c r="E1390">
        <v>1</v>
      </c>
      <c r="F1390">
        <v>1</v>
      </c>
      <c r="G1390">
        <v>1</v>
      </c>
      <c r="H1390">
        <v>1</v>
      </c>
      <c r="I1390" t="s">
        <v>774</v>
      </c>
      <c r="J1390" t="s">
        <v>3</v>
      </c>
      <c r="K1390" t="s">
        <v>775</v>
      </c>
      <c r="L1390">
        <v>1369</v>
      </c>
      <c r="N1390">
        <v>1013</v>
      </c>
      <c r="O1390" t="s">
        <v>514</v>
      </c>
      <c r="P1390" t="s">
        <v>514</v>
      </c>
      <c r="Q1390">
        <v>1</v>
      </c>
      <c r="X1390">
        <v>8.3800000000000008</v>
      </c>
      <c r="Y1390">
        <v>0</v>
      </c>
      <c r="Z1390">
        <v>0</v>
      </c>
      <c r="AA1390">
        <v>0</v>
      </c>
      <c r="AB1390">
        <v>307.27</v>
      </c>
      <c r="AC1390">
        <v>0</v>
      </c>
      <c r="AD1390">
        <v>1</v>
      </c>
      <c r="AE1390">
        <v>1</v>
      </c>
      <c r="AF1390" t="s">
        <v>3</v>
      </c>
      <c r="AG1390">
        <v>8.3800000000000008</v>
      </c>
      <c r="AH1390">
        <v>2</v>
      </c>
      <c r="AI1390">
        <v>36408540</v>
      </c>
      <c r="AJ1390">
        <v>1427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>
      <c r="A1391">
        <f>ROW(Source!A1420)</f>
        <v>1420</v>
      </c>
      <c r="B1391">
        <v>36408543</v>
      </c>
      <c r="C1391">
        <v>36408539</v>
      </c>
      <c r="D1391">
        <v>29110424</v>
      </c>
      <c r="E1391">
        <v>1</v>
      </c>
      <c r="F1391">
        <v>1</v>
      </c>
      <c r="G1391">
        <v>1</v>
      </c>
      <c r="H1391">
        <v>3</v>
      </c>
      <c r="I1391" t="s">
        <v>363</v>
      </c>
      <c r="J1391" t="s">
        <v>365</v>
      </c>
      <c r="K1391" t="s">
        <v>364</v>
      </c>
      <c r="L1391">
        <v>1348</v>
      </c>
      <c r="N1391">
        <v>1009</v>
      </c>
      <c r="O1391" t="s">
        <v>30</v>
      </c>
      <c r="P1391" t="s">
        <v>30</v>
      </c>
      <c r="Q1391">
        <v>1000</v>
      </c>
      <c r="X1391">
        <v>1.6E-2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 t="s">
        <v>3</v>
      </c>
      <c r="AG1391">
        <v>1.6E-2</v>
      </c>
      <c r="AH1391">
        <v>2</v>
      </c>
      <c r="AI1391">
        <v>36408541</v>
      </c>
      <c r="AJ1391">
        <v>1428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>
      <c r="A1392">
        <f>ROW(Source!A1495)</f>
        <v>1495</v>
      </c>
      <c r="B1392">
        <v>36408548</v>
      </c>
      <c r="C1392">
        <v>36408545</v>
      </c>
      <c r="D1392">
        <v>18406804</v>
      </c>
      <c r="E1392">
        <v>1</v>
      </c>
      <c r="F1392">
        <v>1</v>
      </c>
      <c r="G1392">
        <v>1</v>
      </c>
      <c r="H1392">
        <v>1</v>
      </c>
      <c r="I1392" t="s">
        <v>512</v>
      </c>
      <c r="J1392" t="s">
        <v>3</v>
      </c>
      <c r="K1392" t="s">
        <v>513</v>
      </c>
      <c r="L1392">
        <v>1369</v>
      </c>
      <c r="N1392">
        <v>1013</v>
      </c>
      <c r="O1392" t="s">
        <v>514</v>
      </c>
      <c r="P1392" t="s">
        <v>514</v>
      </c>
      <c r="Q1392">
        <v>1</v>
      </c>
      <c r="X1392">
        <v>7.67</v>
      </c>
      <c r="Y1392">
        <v>0</v>
      </c>
      <c r="Z1392">
        <v>0</v>
      </c>
      <c r="AA1392">
        <v>0</v>
      </c>
      <c r="AB1392">
        <v>249.14</v>
      </c>
      <c r="AC1392">
        <v>0</v>
      </c>
      <c r="AD1392">
        <v>1</v>
      </c>
      <c r="AE1392">
        <v>1</v>
      </c>
      <c r="AF1392" t="s">
        <v>3</v>
      </c>
      <c r="AG1392">
        <v>7.67</v>
      </c>
      <c r="AH1392">
        <v>2</v>
      </c>
      <c r="AI1392">
        <v>36408546</v>
      </c>
      <c r="AJ1392">
        <v>1429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>
      <c r="A1393">
        <f>ROW(Source!A1495)</f>
        <v>1495</v>
      </c>
      <c r="B1393">
        <v>36408549</v>
      </c>
      <c r="C1393">
        <v>36408545</v>
      </c>
      <c r="D1393">
        <v>29164349</v>
      </c>
      <c r="E1393">
        <v>1</v>
      </c>
      <c r="F1393">
        <v>1</v>
      </c>
      <c r="G1393">
        <v>1</v>
      </c>
      <c r="H1393">
        <v>3</v>
      </c>
      <c r="I1393" t="s">
        <v>28</v>
      </c>
      <c r="J1393" t="s">
        <v>31</v>
      </c>
      <c r="K1393" t="s">
        <v>29</v>
      </c>
      <c r="L1393">
        <v>1348</v>
      </c>
      <c r="N1393">
        <v>1009</v>
      </c>
      <c r="O1393" t="s">
        <v>30</v>
      </c>
      <c r="P1393" t="s">
        <v>30</v>
      </c>
      <c r="Q1393">
        <v>1000</v>
      </c>
      <c r="X1393">
        <v>0.7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 t="s">
        <v>3</v>
      </c>
      <c r="AG1393">
        <v>0.7</v>
      </c>
      <c r="AH1393">
        <v>2</v>
      </c>
      <c r="AI1393">
        <v>36408547</v>
      </c>
      <c r="AJ1393">
        <v>1430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>
      <c r="A1394">
        <f>ROW(Source!A1497)</f>
        <v>1497</v>
      </c>
      <c r="B1394">
        <v>36408556</v>
      </c>
      <c r="C1394">
        <v>36408551</v>
      </c>
      <c r="D1394">
        <v>18406804</v>
      </c>
      <c r="E1394">
        <v>1</v>
      </c>
      <c r="F1394">
        <v>1</v>
      </c>
      <c r="G1394">
        <v>1</v>
      </c>
      <c r="H1394">
        <v>1</v>
      </c>
      <c r="I1394" t="s">
        <v>512</v>
      </c>
      <c r="J1394" t="s">
        <v>3</v>
      </c>
      <c r="K1394" t="s">
        <v>513</v>
      </c>
      <c r="L1394">
        <v>1369</v>
      </c>
      <c r="N1394">
        <v>1013</v>
      </c>
      <c r="O1394" t="s">
        <v>514</v>
      </c>
      <c r="P1394" t="s">
        <v>514</v>
      </c>
      <c r="Q1394">
        <v>1</v>
      </c>
      <c r="X1394">
        <v>11.39</v>
      </c>
      <c r="Y1394">
        <v>0</v>
      </c>
      <c r="Z1394">
        <v>0</v>
      </c>
      <c r="AA1394">
        <v>0</v>
      </c>
      <c r="AB1394">
        <v>7.8</v>
      </c>
      <c r="AC1394">
        <v>0</v>
      </c>
      <c r="AD1394">
        <v>1</v>
      </c>
      <c r="AE1394">
        <v>1</v>
      </c>
      <c r="AF1394" t="s">
        <v>3</v>
      </c>
      <c r="AG1394">
        <v>11.39</v>
      </c>
      <c r="AH1394">
        <v>2</v>
      </c>
      <c r="AI1394">
        <v>36408552</v>
      </c>
      <c r="AJ1394">
        <v>1431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>
      <c r="A1395">
        <f>ROW(Source!A1497)</f>
        <v>1497</v>
      </c>
      <c r="B1395">
        <v>36408557</v>
      </c>
      <c r="C1395">
        <v>36408551</v>
      </c>
      <c r="D1395">
        <v>121548</v>
      </c>
      <c r="E1395">
        <v>1</v>
      </c>
      <c r="F1395">
        <v>1</v>
      </c>
      <c r="G1395">
        <v>1</v>
      </c>
      <c r="H1395">
        <v>1</v>
      </c>
      <c r="I1395" t="s">
        <v>35</v>
      </c>
      <c r="J1395" t="s">
        <v>3</v>
      </c>
      <c r="K1395" t="s">
        <v>515</v>
      </c>
      <c r="L1395">
        <v>608254</v>
      </c>
      <c r="N1395">
        <v>1013</v>
      </c>
      <c r="O1395" t="s">
        <v>516</v>
      </c>
      <c r="P1395" t="s">
        <v>516</v>
      </c>
      <c r="Q1395">
        <v>1</v>
      </c>
      <c r="X1395">
        <v>0.13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1</v>
      </c>
      <c r="AE1395">
        <v>2</v>
      </c>
      <c r="AF1395" t="s">
        <v>3</v>
      </c>
      <c r="AG1395">
        <v>0.13</v>
      </c>
      <c r="AH1395">
        <v>2</v>
      </c>
      <c r="AI1395">
        <v>36408553</v>
      </c>
      <c r="AJ1395">
        <v>1432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>
      <c r="A1396">
        <f>ROW(Source!A1497)</f>
        <v>1497</v>
      </c>
      <c r="B1396">
        <v>36408558</v>
      </c>
      <c r="C1396">
        <v>36408551</v>
      </c>
      <c r="D1396">
        <v>29172556</v>
      </c>
      <c r="E1396">
        <v>1</v>
      </c>
      <c r="F1396">
        <v>1</v>
      </c>
      <c r="G1396">
        <v>1</v>
      </c>
      <c r="H1396">
        <v>2</v>
      </c>
      <c r="I1396" t="s">
        <v>517</v>
      </c>
      <c r="J1396" t="s">
        <v>518</v>
      </c>
      <c r="K1396" t="s">
        <v>519</v>
      </c>
      <c r="L1396">
        <v>1368</v>
      </c>
      <c r="N1396">
        <v>1011</v>
      </c>
      <c r="O1396" t="s">
        <v>520</v>
      </c>
      <c r="P1396" t="s">
        <v>520</v>
      </c>
      <c r="Q1396">
        <v>1</v>
      </c>
      <c r="X1396">
        <v>0.13</v>
      </c>
      <c r="Y1396">
        <v>0</v>
      </c>
      <c r="Z1396">
        <v>31.26</v>
      </c>
      <c r="AA1396">
        <v>13.5</v>
      </c>
      <c r="AB1396">
        <v>0</v>
      </c>
      <c r="AC1396">
        <v>0</v>
      </c>
      <c r="AD1396">
        <v>1</v>
      </c>
      <c r="AE1396">
        <v>0</v>
      </c>
      <c r="AF1396" t="s">
        <v>3</v>
      </c>
      <c r="AG1396">
        <v>0.13</v>
      </c>
      <c r="AH1396">
        <v>2</v>
      </c>
      <c r="AI1396">
        <v>36408554</v>
      </c>
      <c r="AJ1396">
        <v>1433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>
      <c r="A1397">
        <f>ROW(Source!A1497)</f>
        <v>1497</v>
      </c>
      <c r="B1397">
        <v>36408559</v>
      </c>
      <c r="C1397">
        <v>36408551</v>
      </c>
      <c r="D1397">
        <v>29164349</v>
      </c>
      <c r="E1397">
        <v>1</v>
      </c>
      <c r="F1397">
        <v>1</v>
      </c>
      <c r="G1397">
        <v>1</v>
      </c>
      <c r="H1397">
        <v>3</v>
      </c>
      <c r="I1397" t="s">
        <v>28</v>
      </c>
      <c r="J1397" t="s">
        <v>31</v>
      </c>
      <c r="K1397" t="s">
        <v>29</v>
      </c>
      <c r="L1397">
        <v>1348</v>
      </c>
      <c r="N1397">
        <v>1009</v>
      </c>
      <c r="O1397" t="s">
        <v>30</v>
      </c>
      <c r="P1397" t="s">
        <v>30</v>
      </c>
      <c r="Q1397">
        <v>1000</v>
      </c>
      <c r="X1397">
        <v>0.47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 t="s">
        <v>3</v>
      </c>
      <c r="AG1397">
        <v>0.47</v>
      </c>
      <c r="AH1397">
        <v>2</v>
      </c>
      <c r="AI1397">
        <v>36408555</v>
      </c>
      <c r="AJ1397">
        <v>1434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>
      <c r="A1398">
        <f>ROW(Source!A1499)</f>
        <v>1499</v>
      </c>
      <c r="B1398">
        <v>36408564</v>
      </c>
      <c r="C1398">
        <v>36408561</v>
      </c>
      <c r="D1398">
        <v>18406804</v>
      </c>
      <c r="E1398">
        <v>1</v>
      </c>
      <c r="F1398">
        <v>1</v>
      </c>
      <c r="G1398">
        <v>1</v>
      </c>
      <c r="H1398">
        <v>1</v>
      </c>
      <c r="I1398" t="s">
        <v>512</v>
      </c>
      <c r="J1398" t="s">
        <v>3</v>
      </c>
      <c r="K1398" t="s">
        <v>513</v>
      </c>
      <c r="L1398">
        <v>1369</v>
      </c>
      <c r="N1398">
        <v>1013</v>
      </c>
      <c r="O1398" t="s">
        <v>514</v>
      </c>
      <c r="P1398" t="s">
        <v>514</v>
      </c>
      <c r="Q1398">
        <v>1</v>
      </c>
      <c r="X1398">
        <v>3.77</v>
      </c>
      <c r="Y1398">
        <v>0</v>
      </c>
      <c r="Z1398">
        <v>0</v>
      </c>
      <c r="AA1398">
        <v>0</v>
      </c>
      <c r="AB1398">
        <v>7.8</v>
      </c>
      <c r="AC1398">
        <v>0</v>
      </c>
      <c r="AD1398">
        <v>1</v>
      </c>
      <c r="AE1398">
        <v>1</v>
      </c>
      <c r="AF1398" t="s">
        <v>3</v>
      </c>
      <c r="AG1398">
        <v>3.77</v>
      </c>
      <c r="AH1398">
        <v>2</v>
      </c>
      <c r="AI1398">
        <v>36408562</v>
      </c>
      <c r="AJ1398">
        <v>1435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>
      <c r="A1399">
        <f>ROW(Source!A1499)</f>
        <v>1499</v>
      </c>
      <c r="B1399">
        <v>36408565</v>
      </c>
      <c r="C1399">
        <v>36408561</v>
      </c>
      <c r="D1399">
        <v>29164349</v>
      </c>
      <c r="E1399">
        <v>1</v>
      </c>
      <c r="F1399">
        <v>1</v>
      </c>
      <c r="G1399">
        <v>1</v>
      </c>
      <c r="H1399">
        <v>3</v>
      </c>
      <c r="I1399" t="s">
        <v>28</v>
      </c>
      <c r="J1399" t="s">
        <v>31</v>
      </c>
      <c r="K1399" t="s">
        <v>29</v>
      </c>
      <c r="L1399">
        <v>1348</v>
      </c>
      <c r="N1399">
        <v>1009</v>
      </c>
      <c r="O1399" t="s">
        <v>30</v>
      </c>
      <c r="P1399" t="s">
        <v>30</v>
      </c>
      <c r="Q1399">
        <v>1000</v>
      </c>
      <c r="X1399">
        <v>0.11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 t="s">
        <v>3</v>
      </c>
      <c r="AG1399">
        <v>0.11</v>
      </c>
      <c r="AH1399">
        <v>2</v>
      </c>
      <c r="AI1399">
        <v>36408563</v>
      </c>
      <c r="AJ1399">
        <v>1436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>
      <c r="A1400">
        <f>ROW(Source!A1501)</f>
        <v>1501</v>
      </c>
      <c r="B1400">
        <v>36408569</v>
      </c>
      <c r="C1400">
        <v>36408567</v>
      </c>
      <c r="D1400">
        <v>18406804</v>
      </c>
      <c r="E1400">
        <v>1</v>
      </c>
      <c r="F1400">
        <v>1</v>
      </c>
      <c r="G1400">
        <v>1</v>
      </c>
      <c r="H1400">
        <v>1</v>
      </c>
      <c r="I1400" t="s">
        <v>512</v>
      </c>
      <c r="J1400" t="s">
        <v>3</v>
      </c>
      <c r="K1400" t="s">
        <v>513</v>
      </c>
      <c r="L1400">
        <v>1369</v>
      </c>
      <c r="N1400">
        <v>1013</v>
      </c>
      <c r="O1400" t="s">
        <v>514</v>
      </c>
      <c r="P1400" t="s">
        <v>514</v>
      </c>
      <c r="Q1400">
        <v>1</v>
      </c>
      <c r="X1400">
        <v>5.84</v>
      </c>
      <c r="Y1400">
        <v>0</v>
      </c>
      <c r="Z1400">
        <v>0</v>
      </c>
      <c r="AA1400">
        <v>0</v>
      </c>
      <c r="AB1400">
        <v>7.8</v>
      </c>
      <c r="AC1400">
        <v>0</v>
      </c>
      <c r="AD1400">
        <v>1</v>
      </c>
      <c r="AE1400">
        <v>1</v>
      </c>
      <c r="AF1400" t="s">
        <v>3</v>
      </c>
      <c r="AG1400">
        <v>5.84</v>
      </c>
      <c r="AH1400">
        <v>2</v>
      </c>
      <c r="AI1400">
        <v>36408568</v>
      </c>
      <c r="AJ1400">
        <v>1437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>
      <c r="A1401">
        <f>ROW(Source!A1502)</f>
        <v>1502</v>
      </c>
      <c r="B1401">
        <v>36408574</v>
      </c>
      <c r="C1401">
        <v>36408570</v>
      </c>
      <c r="D1401">
        <v>18406804</v>
      </c>
      <c r="E1401">
        <v>1</v>
      </c>
      <c r="F1401">
        <v>1</v>
      </c>
      <c r="G1401">
        <v>1</v>
      </c>
      <c r="H1401">
        <v>1</v>
      </c>
      <c r="I1401" t="s">
        <v>512</v>
      </c>
      <c r="J1401" t="s">
        <v>3</v>
      </c>
      <c r="K1401" t="s">
        <v>513</v>
      </c>
      <c r="L1401">
        <v>1369</v>
      </c>
      <c r="N1401">
        <v>1013</v>
      </c>
      <c r="O1401" t="s">
        <v>514</v>
      </c>
      <c r="P1401" t="s">
        <v>514</v>
      </c>
      <c r="Q1401">
        <v>1</v>
      </c>
      <c r="X1401">
        <v>9.64</v>
      </c>
      <c r="Y1401">
        <v>0</v>
      </c>
      <c r="Z1401">
        <v>0</v>
      </c>
      <c r="AA1401">
        <v>0</v>
      </c>
      <c r="AB1401">
        <v>249.14</v>
      </c>
      <c r="AC1401">
        <v>0</v>
      </c>
      <c r="AD1401">
        <v>1</v>
      </c>
      <c r="AE1401">
        <v>1</v>
      </c>
      <c r="AF1401" t="s">
        <v>3</v>
      </c>
      <c r="AG1401">
        <v>9.64</v>
      </c>
      <c r="AH1401">
        <v>2</v>
      </c>
      <c r="AI1401">
        <v>36408571</v>
      </c>
      <c r="AJ1401">
        <v>1438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>
      <c r="A1402">
        <f>ROW(Source!A1502)</f>
        <v>1502</v>
      </c>
      <c r="B1402">
        <v>36408575</v>
      </c>
      <c r="C1402">
        <v>36408570</v>
      </c>
      <c r="D1402">
        <v>121548</v>
      </c>
      <c r="E1402">
        <v>1</v>
      </c>
      <c r="F1402">
        <v>1</v>
      </c>
      <c r="G1402">
        <v>1</v>
      </c>
      <c r="H1402">
        <v>1</v>
      </c>
      <c r="I1402" t="s">
        <v>35</v>
      </c>
      <c r="J1402" t="s">
        <v>3</v>
      </c>
      <c r="K1402" t="s">
        <v>515</v>
      </c>
      <c r="L1402">
        <v>608254</v>
      </c>
      <c r="N1402">
        <v>1013</v>
      </c>
      <c r="O1402" t="s">
        <v>516</v>
      </c>
      <c r="P1402" t="s">
        <v>516</v>
      </c>
      <c r="Q1402">
        <v>1</v>
      </c>
      <c r="X1402">
        <v>0.01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2</v>
      </c>
      <c r="AF1402" t="s">
        <v>3</v>
      </c>
      <c r="AG1402">
        <v>0.01</v>
      </c>
      <c r="AH1402">
        <v>2</v>
      </c>
      <c r="AI1402">
        <v>36408572</v>
      </c>
      <c r="AJ1402">
        <v>1439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>
      <c r="A1403">
        <f>ROW(Source!A1502)</f>
        <v>1502</v>
      </c>
      <c r="B1403">
        <v>36408576</v>
      </c>
      <c r="C1403">
        <v>36408570</v>
      </c>
      <c r="D1403">
        <v>29172556</v>
      </c>
      <c r="E1403">
        <v>1</v>
      </c>
      <c r="F1403">
        <v>1</v>
      </c>
      <c r="G1403">
        <v>1</v>
      </c>
      <c r="H1403">
        <v>2</v>
      </c>
      <c r="I1403" t="s">
        <v>517</v>
      </c>
      <c r="J1403" t="s">
        <v>518</v>
      </c>
      <c r="K1403" t="s">
        <v>519</v>
      </c>
      <c r="L1403">
        <v>1368</v>
      </c>
      <c r="N1403">
        <v>1011</v>
      </c>
      <c r="O1403" t="s">
        <v>520</v>
      </c>
      <c r="P1403" t="s">
        <v>520</v>
      </c>
      <c r="Q1403">
        <v>1</v>
      </c>
      <c r="X1403">
        <v>0.01</v>
      </c>
      <c r="Y1403">
        <v>0</v>
      </c>
      <c r="Z1403">
        <v>31.26</v>
      </c>
      <c r="AA1403">
        <v>13.5</v>
      </c>
      <c r="AB1403">
        <v>0</v>
      </c>
      <c r="AC1403">
        <v>0</v>
      </c>
      <c r="AD1403">
        <v>1</v>
      </c>
      <c r="AE1403">
        <v>0</v>
      </c>
      <c r="AF1403" t="s">
        <v>3</v>
      </c>
      <c r="AG1403">
        <v>0.01</v>
      </c>
      <c r="AH1403">
        <v>2</v>
      </c>
      <c r="AI1403">
        <v>36408573</v>
      </c>
      <c r="AJ1403">
        <v>1440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>
      <c r="A1404">
        <f>ROW(Source!A1503)</f>
        <v>1503</v>
      </c>
      <c r="B1404">
        <v>36408581</v>
      </c>
      <c r="C1404">
        <v>36408577</v>
      </c>
      <c r="D1404">
        <v>18408066</v>
      </c>
      <c r="E1404">
        <v>1</v>
      </c>
      <c r="F1404">
        <v>1</v>
      </c>
      <c r="G1404">
        <v>1</v>
      </c>
      <c r="H1404">
        <v>1</v>
      </c>
      <c r="I1404" t="s">
        <v>521</v>
      </c>
      <c r="J1404" t="s">
        <v>3</v>
      </c>
      <c r="K1404" t="s">
        <v>522</v>
      </c>
      <c r="L1404">
        <v>1369</v>
      </c>
      <c r="N1404">
        <v>1013</v>
      </c>
      <c r="O1404" t="s">
        <v>514</v>
      </c>
      <c r="P1404" t="s">
        <v>514</v>
      </c>
      <c r="Q1404">
        <v>1</v>
      </c>
      <c r="X1404">
        <v>17.89</v>
      </c>
      <c r="Y1404">
        <v>0</v>
      </c>
      <c r="Z1404">
        <v>0</v>
      </c>
      <c r="AA1404">
        <v>0</v>
      </c>
      <c r="AB1404">
        <v>256.16000000000003</v>
      </c>
      <c r="AC1404">
        <v>0</v>
      </c>
      <c r="AD1404">
        <v>1</v>
      </c>
      <c r="AE1404">
        <v>1</v>
      </c>
      <c r="AF1404" t="s">
        <v>3</v>
      </c>
      <c r="AG1404">
        <v>17.89</v>
      </c>
      <c r="AH1404">
        <v>2</v>
      </c>
      <c r="AI1404">
        <v>36408578</v>
      </c>
      <c r="AJ1404">
        <v>1441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>
      <c r="A1405">
        <f>ROW(Source!A1503)</f>
        <v>1503</v>
      </c>
      <c r="B1405">
        <v>36408582</v>
      </c>
      <c r="C1405">
        <v>36408577</v>
      </c>
      <c r="D1405">
        <v>121548</v>
      </c>
      <c r="E1405">
        <v>1</v>
      </c>
      <c r="F1405">
        <v>1</v>
      </c>
      <c r="G1405">
        <v>1</v>
      </c>
      <c r="H1405">
        <v>1</v>
      </c>
      <c r="I1405" t="s">
        <v>35</v>
      </c>
      <c r="J1405" t="s">
        <v>3</v>
      </c>
      <c r="K1405" t="s">
        <v>515</v>
      </c>
      <c r="L1405">
        <v>608254</v>
      </c>
      <c r="N1405">
        <v>1013</v>
      </c>
      <c r="O1405" t="s">
        <v>516</v>
      </c>
      <c r="P1405" t="s">
        <v>516</v>
      </c>
      <c r="Q1405">
        <v>1</v>
      </c>
      <c r="X1405">
        <v>0.08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1</v>
      </c>
      <c r="AE1405">
        <v>2</v>
      </c>
      <c r="AF1405" t="s">
        <v>3</v>
      </c>
      <c r="AG1405">
        <v>0.08</v>
      </c>
      <c r="AH1405">
        <v>2</v>
      </c>
      <c r="AI1405">
        <v>36408579</v>
      </c>
      <c r="AJ1405">
        <v>1442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>
        <f>ROW(Source!A1503)</f>
        <v>1503</v>
      </c>
      <c r="B1406">
        <v>36408583</v>
      </c>
      <c r="C1406">
        <v>36408577</v>
      </c>
      <c r="D1406">
        <v>29172556</v>
      </c>
      <c r="E1406">
        <v>1</v>
      </c>
      <c r="F1406">
        <v>1</v>
      </c>
      <c r="G1406">
        <v>1</v>
      </c>
      <c r="H1406">
        <v>2</v>
      </c>
      <c r="I1406" t="s">
        <v>517</v>
      </c>
      <c r="J1406" t="s">
        <v>518</v>
      </c>
      <c r="K1406" t="s">
        <v>519</v>
      </c>
      <c r="L1406">
        <v>1368</v>
      </c>
      <c r="N1406">
        <v>1011</v>
      </c>
      <c r="O1406" t="s">
        <v>520</v>
      </c>
      <c r="P1406" t="s">
        <v>520</v>
      </c>
      <c r="Q1406">
        <v>1</v>
      </c>
      <c r="X1406">
        <v>0.08</v>
      </c>
      <c r="Y1406">
        <v>0</v>
      </c>
      <c r="Z1406">
        <v>31.26</v>
      </c>
      <c r="AA1406">
        <v>13.5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0.08</v>
      </c>
      <c r="AH1406">
        <v>2</v>
      </c>
      <c r="AI1406">
        <v>36408580</v>
      </c>
      <c r="AJ1406">
        <v>1443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>
      <c r="A1407">
        <f>ROW(Source!A1504)</f>
        <v>1504</v>
      </c>
      <c r="B1407">
        <v>36408590</v>
      </c>
      <c r="C1407">
        <v>36408584</v>
      </c>
      <c r="D1407">
        <v>18408066</v>
      </c>
      <c r="E1407">
        <v>1</v>
      </c>
      <c r="F1407">
        <v>1</v>
      </c>
      <c r="G1407">
        <v>1</v>
      </c>
      <c r="H1407">
        <v>1</v>
      </c>
      <c r="I1407" t="s">
        <v>521</v>
      </c>
      <c r="J1407" t="s">
        <v>3</v>
      </c>
      <c r="K1407" t="s">
        <v>522</v>
      </c>
      <c r="L1407">
        <v>1369</v>
      </c>
      <c r="N1407">
        <v>1013</v>
      </c>
      <c r="O1407" t="s">
        <v>514</v>
      </c>
      <c r="P1407" t="s">
        <v>514</v>
      </c>
      <c r="Q1407">
        <v>1</v>
      </c>
      <c r="X1407">
        <v>179.3</v>
      </c>
      <c r="Y1407">
        <v>0</v>
      </c>
      <c r="Z1407">
        <v>0</v>
      </c>
      <c r="AA1407">
        <v>0</v>
      </c>
      <c r="AB1407">
        <v>256.16000000000003</v>
      </c>
      <c r="AC1407">
        <v>0</v>
      </c>
      <c r="AD1407">
        <v>1</v>
      </c>
      <c r="AE1407">
        <v>1</v>
      </c>
      <c r="AF1407" t="s">
        <v>3</v>
      </c>
      <c r="AG1407">
        <v>179.3</v>
      </c>
      <c r="AH1407">
        <v>2</v>
      </c>
      <c r="AI1407">
        <v>36408585</v>
      </c>
      <c r="AJ1407">
        <v>1444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>
      <c r="A1408">
        <f>ROW(Source!A1504)</f>
        <v>1504</v>
      </c>
      <c r="B1408">
        <v>36408591</v>
      </c>
      <c r="C1408">
        <v>36408584</v>
      </c>
      <c r="D1408">
        <v>121548</v>
      </c>
      <c r="E1408">
        <v>1</v>
      </c>
      <c r="F1408">
        <v>1</v>
      </c>
      <c r="G1408">
        <v>1</v>
      </c>
      <c r="H1408">
        <v>1</v>
      </c>
      <c r="I1408" t="s">
        <v>35</v>
      </c>
      <c r="J1408" t="s">
        <v>3</v>
      </c>
      <c r="K1408" t="s">
        <v>515</v>
      </c>
      <c r="L1408">
        <v>608254</v>
      </c>
      <c r="N1408">
        <v>1013</v>
      </c>
      <c r="O1408" t="s">
        <v>516</v>
      </c>
      <c r="P1408" t="s">
        <v>516</v>
      </c>
      <c r="Q1408">
        <v>1</v>
      </c>
      <c r="X1408">
        <v>3.97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2</v>
      </c>
      <c r="AF1408" t="s">
        <v>3</v>
      </c>
      <c r="AG1408">
        <v>3.97</v>
      </c>
      <c r="AH1408">
        <v>2</v>
      </c>
      <c r="AI1408">
        <v>36408586</v>
      </c>
      <c r="AJ1408">
        <v>1445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>
      <c r="A1409">
        <f>ROW(Source!A1504)</f>
        <v>1504</v>
      </c>
      <c r="B1409">
        <v>36408592</v>
      </c>
      <c r="C1409">
        <v>36408584</v>
      </c>
      <c r="D1409">
        <v>29172710</v>
      </c>
      <c r="E1409">
        <v>1</v>
      </c>
      <c r="F1409">
        <v>1</v>
      </c>
      <c r="G1409">
        <v>1</v>
      </c>
      <c r="H1409">
        <v>2</v>
      </c>
      <c r="I1409" t="s">
        <v>523</v>
      </c>
      <c r="J1409" t="s">
        <v>524</v>
      </c>
      <c r="K1409" t="s">
        <v>525</v>
      </c>
      <c r="L1409">
        <v>1368</v>
      </c>
      <c r="N1409">
        <v>1011</v>
      </c>
      <c r="O1409" t="s">
        <v>520</v>
      </c>
      <c r="P1409" t="s">
        <v>520</v>
      </c>
      <c r="Q1409">
        <v>1</v>
      </c>
      <c r="X1409">
        <v>3.97</v>
      </c>
      <c r="Y1409">
        <v>0</v>
      </c>
      <c r="Z1409">
        <v>46.56</v>
      </c>
      <c r="AA1409">
        <v>10.06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3.97</v>
      </c>
      <c r="AH1409">
        <v>2</v>
      </c>
      <c r="AI1409">
        <v>36408587</v>
      </c>
      <c r="AJ1409">
        <v>1446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>
      <c r="A1410">
        <f>ROW(Source!A1504)</f>
        <v>1504</v>
      </c>
      <c r="B1410">
        <v>36408593</v>
      </c>
      <c r="C1410">
        <v>36408584</v>
      </c>
      <c r="D1410">
        <v>29174533</v>
      </c>
      <c r="E1410">
        <v>1</v>
      </c>
      <c r="F1410">
        <v>1</v>
      </c>
      <c r="G1410">
        <v>1</v>
      </c>
      <c r="H1410">
        <v>2</v>
      </c>
      <c r="I1410" t="s">
        <v>526</v>
      </c>
      <c r="J1410" t="s">
        <v>527</v>
      </c>
      <c r="K1410" t="s">
        <v>528</v>
      </c>
      <c r="L1410">
        <v>1368</v>
      </c>
      <c r="N1410">
        <v>1011</v>
      </c>
      <c r="O1410" t="s">
        <v>520</v>
      </c>
      <c r="P1410" t="s">
        <v>520</v>
      </c>
      <c r="Q1410">
        <v>1</v>
      </c>
      <c r="X1410">
        <v>7.93</v>
      </c>
      <c r="Y1410">
        <v>0</v>
      </c>
      <c r="Z1410">
        <v>1.53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7.93</v>
      </c>
      <c r="AH1410">
        <v>2</v>
      </c>
      <c r="AI1410">
        <v>36408588</v>
      </c>
      <c r="AJ1410">
        <v>1447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>
      <c r="A1411">
        <f>ROW(Source!A1504)</f>
        <v>1504</v>
      </c>
      <c r="B1411">
        <v>36408594</v>
      </c>
      <c r="C1411">
        <v>36408584</v>
      </c>
      <c r="D1411">
        <v>29164349</v>
      </c>
      <c r="E1411">
        <v>1</v>
      </c>
      <c r="F1411">
        <v>1</v>
      </c>
      <c r="G1411">
        <v>1</v>
      </c>
      <c r="H1411">
        <v>3</v>
      </c>
      <c r="I1411" t="s">
        <v>28</v>
      </c>
      <c r="J1411" t="s">
        <v>31</v>
      </c>
      <c r="K1411" t="s">
        <v>29</v>
      </c>
      <c r="L1411">
        <v>1348</v>
      </c>
      <c r="N1411">
        <v>1009</v>
      </c>
      <c r="O1411" t="s">
        <v>30</v>
      </c>
      <c r="P1411" t="s">
        <v>30</v>
      </c>
      <c r="Q1411">
        <v>1000</v>
      </c>
      <c r="X1411">
        <v>10.5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 t="s">
        <v>3</v>
      </c>
      <c r="AG1411">
        <v>10.5</v>
      </c>
      <c r="AH1411">
        <v>2</v>
      </c>
      <c r="AI1411">
        <v>36408589</v>
      </c>
      <c r="AJ1411">
        <v>1448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>
      <c r="A1412">
        <f>ROW(Source!A1543)</f>
        <v>1543</v>
      </c>
      <c r="B1412">
        <v>36408604</v>
      </c>
      <c r="C1412">
        <v>36408596</v>
      </c>
      <c r="D1412">
        <v>18407150</v>
      </c>
      <c r="E1412">
        <v>1</v>
      </c>
      <c r="F1412">
        <v>1</v>
      </c>
      <c r="G1412">
        <v>1</v>
      </c>
      <c r="H1412">
        <v>1</v>
      </c>
      <c r="I1412" t="s">
        <v>529</v>
      </c>
      <c r="J1412" t="s">
        <v>3</v>
      </c>
      <c r="K1412" t="s">
        <v>530</v>
      </c>
      <c r="L1412">
        <v>1369</v>
      </c>
      <c r="N1412">
        <v>1013</v>
      </c>
      <c r="O1412" t="s">
        <v>514</v>
      </c>
      <c r="P1412" t="s">
        <v>514</v>
      </c>
      <c r="Q1412">
        <v>1</v>
      </c>
      <c r="X1412">
        <v>21.19</v>
      </c>
      <c r="Y1412">
        <v>0</v>
      </c>
      <c r="Z1412">
        <v>0</v>
      </c>
      <c r="AA1412">
        <v>0</v>
      </c>
      <c r="AB1412">
        <v>272.45</v>
      </c>
      <c r="AC1412">
        <v>0</v>
      </c>
      <c r="AD1412">
        <v>1</v>
      </c>
      <c r="AE1412">
        <v>1</v>
      </c>
      <c r="AF1412" t="s">
        <v>134</v>
      </c>
      <c r="AG1412">
        <v>24.368500000000001</v>
      </c>
      <c r="AH1412">
        <v>2</v>
      </c>
      <c r="AI1412">
        <v>36408597</v>
      </c>
      <c r="AJ1412">
        <v>1449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>
      <c r="A1413">
        <f>ROW(Source!A1543)</f>
        <v>1543</v>
      </c>
      <c r="B1413">
        <v>36408605</v>
      </c>
      <c r="C1413">
        <v>36408596</v>
      </c>
      <c r="D1413">
        <v>121548</v>
      </c>
      <c r="E1413">
        <v>1</v>
      </c>
      <c r="F1413">
        <v>1</v>
      </c>
      <c r="G1413">
        <v>1</v>
      </c>
      <c r="H1413">
        <v>1</v>
      </c>
      <c r="I1413" t="s">
        <v>35</v>
      </c>
      <c r="J1413" t="s">
        <v>3</v>
      </c>
      <c r="K1413" t="s">
        <v>515</v>
      </c>
      <c r="L1413">
        <v>608254</v>
      </c>
      <c r="N1413">
        <v>1013</v>
      </c>
      <c r="O1413" t="s">
        <v>516</v>
      </c>
      <c r="P1413" t="s">
        <v>516</v>
      </c>
      <c r="Q1413">
        <v>1</v>
      </c>
      <c r="X1413">
        <v>0.04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1</v>
      </c>
      <c r="AE1413">
        <v>2</v>
      </c>
      <c r="AF1413" t="s">
        <v>133</v>
      </c>
      <c r="AG1413">
        <v>0.05</v>
      </c>
      <c r="AH1413">
        <v>2</v>
      </c>
      <c r="AI1413">
        <v>36408598</v>
      </c>
      <c r="AJ1413">
        <v>1450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>
      <c r="A1414">
        <f>ROW(Source!A1543)</f>
        <v>1543</v>
      </c>
      <c r="B1414">
        <v>36408606</v>
      </c>
      <c r="C1414">
        <v>36408596</v>
      </c>
      <c r="D1414">
        <v>29172556</v>
      </c>
      <c r="E1414">
        <v>1</v>
      </c>
      <c r="F1414">
        <v>1</v>
      </c>
      <c r="G1414">
        <v>1</v>
      </c>
      <c r="H1414">
        <v>2</v>
      </c>
      <c r="I1414" t="s">
        <v>517</v>
      </c>
      <c r="J1414" t="s">
        <v>518</v>
      </c>
      <c r="K1414" t="s">
        <v>519</v>
      </c>
      <c r="L1414">
        <v>1368</v>
      </c>
      <c r="N1414">
        <v>1011</v>
      </c>
      <c r="O1414" t="s">
        <v>520</v>
      </c>
      <c r="P1414" t="s">
        <v>520</v>
      </c>
      <c r="Q1414">
        <v>1</v>
      </c>
      <c r="X1414">
        <v>0.04</v>
      </c>
      <c r="Y1414">
        <v>0</v>
      </c>
      <c r="Z1414">
        <v>31.26</v>
      </c>
      <c r="AA1414">
        <v>13.5</v>
      </c>
      <c r="AB1414">
        <v>0</v>
      </c>
      <c r="AC1414">
        <v>0</v>
      </c>
      <c r="AD1414">
        <v>1</v>
      </c>
      <c r="AE1414">
        <v>0</v>
      </c>
      <c r="AF1414" t="s">
        <v>133</v>
      </c>
      <c r="AG1414">
        <v>0.05</v>
      </c>
      <c r="AH1414">
        <v>2</v>
      </c>
      <c r="AI1414">
        <v>36408599</v>
      </c>
      <c r="AJ1414">
        <v>1451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>
      <c r="A1415">
        <f>ROW(Source!A1543)</f>
        <v>1543</v>
      </c>
      <c r="B1415">
        <v>36408607</v>
      </c>
      <c r="C1415">
        <v>36408596</v>
      </c>
      <c r="D1415">
        <v>29174913</v>
      </c>
      <c r="E1415">
        <v>1</v>
      </c>
      <c r="F1415">
        <v>1</v>
      </c>
      <c r="G1415">
        <v>1</v>
      </c>
      <c r="H1415">
        <v>2</v>
      </c>
      <c r="I1415" t="s">
        <v>531</v>
      </c>
      <c r="J1415" t="s">
        <v>532</v>
      </c>
      <c r="K1415" t="s">
        <v>533</v>
      </c>
      <c r="L1415">
        <v>1368</v>
      </c>
      <c r="N1415">
        <v>1011</v>
      </c>
      <c r="O1415" t="s">
        <v>520</v>
      </c>
      <c r="P1415" t="s">
        <v>520</v>
      </c>
      <c r="Q1415">
        <v>1</v>
      </c>
      <c r="X1415">
        <v>0.15</v>
      </c>
      <c r="Y1415">
        <v>0</v>
      </c>
      <c r="Z1415">
        <v>87.17</v>
      </c>
      <c r="AA1415">
        <v>11.6</v>
      </c>
      <c r="AB1415">
        <v>0</v>
      </c>
      <c r="AC1415">
        <v>0</v>
      </c>
      <c r="AD1415">
        <v>1</v>
      </c>
      <c r="AE1415">
        <v>0</v>
      </c>
      <c r="AF1415" t="s">
        <v>133</v>
      </c>
      <c r="AG1415">
        <v>0.1875</v>
      </c>
      <c r="AH1415">
        <v>2</v>
      </c>
      <c r="AI1415">
        <v>36408600</v>
      </c>
      <c r="AJ1415">
        <v>1452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>
      <c r="A1416">
        <f>ROW(Source!A1543)</f>
        <v>1543</v>
      </c>
      <c r="B1416">
        <v>36408608</v>
      </c>
      <c r="C1416">
        <v>36408596</v>
      </c>
      <c r="D1416">
        <v>29108696</v>
      </c>
      <c r="E1416">
        <v>1</v>
      </c>
      <c r="F1416">
        <v>1</v>
      </c>
      <c r="G1416">
        <v>1</v>
      </c>
      <c r="H1416">
        <v>3</v>
      </c>
      <c r="I1416" t="s">
        <v>534</v>
      </c>
      <c r="J1416" t="s">
        <v>535</v>
      </c>
      <c r="K1416" t="s">
        <v>536</v>
      </c>
      <c r="L1416">
        <v>1354</v>
      </c>
      <c r="N1416">
        <v>1010</v>
      </c>
      <c r="O1416" t="s">
        <v>237</v>
      </c>
      <c r="P1416" t="s">
        <v>237</v>
      </c>
      <c r="Q1416">
        <v>1</v>
      </c>
      <c r="X1416">
        <v>56.6</v>
      </c>
      <c r="Y1416">
        <v>67.209999999999994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56.6</v>
      </c>
      <c r="AH1416">
        <v>2</v>
      </c>
      <c r="AI1416">
        <v>36408601</v>
      </c>
      <c r="AJ1416">
        <v>1453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>
      <c r="A1417">
        <f>ROW(Source!A1543)</f>
        <v>1543</v>
      </c>
      <c r="B1417">
        <v>36408609</v>
      </c>
      <c r="C1417">
        <v>36408596</v>
      </c>
      <c r="D1417">
        <v>29109717</v>
      </c>
      <c r="E1417">
        <v>1</v>
      </c>
      <c r="F1417">
        <v>1</v>
      </c>
      <c r="G1417">
        <v>1</v>
      </c>
      <c r="H1417">
        <v>3</v>
      </c>
      <c r="I1417" t="s">
        <v>886</v>
      </c>
      <c r="J1417" t="s">
        <v>887</v>
      </c>
      <c r="K1417" t="s">
        <v>888</v>
      </c>
      <c r="L1417">
        <v>1301</v>
      </c>
      <c r="N1417">
        <v>1003</v>
      </c>
      <c r="O1417" t="s">
        <v>142</v>
      </c>
      <c r="P1417" t="s">
        <v>142</v>
      </c>
      <c r="Q1417">
        <v>1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</v>
      </c>
      <c r="AD1417">
        <v>0</v>
      </c>
      <c r="AE1417">
        <v>0</v>
      </c>
      <c r="AF1417" t="s">
        <v>3</v>
      </c>
      <c r="AG1417">
        <v>0</v>
      </c>
      <c r="AH1417">
        <v>3</v>
      </c>
      <c r="AI1417">
        <v>-1</v>
      </c>
      <c r="AJ1417" t="s">
        <v>3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>
      <c r="A1418">
        <f>ROW(Source!A1543)</f>
        <v>1543</v>
      </c>
      <c r="B1418">
        <v>36408610</v>
      </c>
      <c r="C1418">
        <v>36408596</v>
      </c>
      <c r="D1418">
        <v>29115197</v>
      </c>
      <c r="E1418">
        <v>1</v>
      </c>
      <c r="F1418">
        <v>1</v>
      </c>
      <c r="G1418">
        <v>1</v>
      </c>
      <c r="H1418">
        <v>3</v>
      </c>
      <c r="I1418" t="s">
        <v>537</v>
      </c>
      <c r="J1418" t="s">
        <v>538</v>
      </c>
      <c r="K1418" t="s">
        <v>539</v>
      </c>
      <c r="L1418">
        <v>1354</v>
      </c>
      <c r="N1418">
        <v>1010</v>
      </c>
      <c r="O1418" t="s">
        <v>237</v>
      </c>
      <c r="P1418" t="s">
        <v>237</v>
      </c>
      <c r="Q1418">
        <v>1</v>
      </c>
      <c r="X1418">
        <v>400</v>
      </c>
      <c r="Y1418">
        <v>0.5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400</v>
      </c>
      <c r="AH1418">
        <v>2</v>
      </c>
      <c r="AI1418">
        <v>36408602</v>
      </c>
      <c r="AJ1418">
        <v>1455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>
        <f>ROW(Source!A1545)</f>
        <v>1545</v>
      </c>
      <c r="B1419">
        <v>36408622</v>
      </c>
      <c r="C1419">
        <v>36408612</v>
      </c>
      <c r="D1419">
        <v>18413230</v>
      </c>
      <c r="E1419">
        <v>1</v>
      </c>
      <c r="F1419">
        <v>1</v>
      </c>
      <c r="G1419">
        <v>1</v>
      </c>
      <c r="H1419">
        <v>1</v>
      </c>
      <c r="I1419" t="s">
        <v>540</v>
      </c>
      <c r="J1419" t="s">
        <v>3</v>
      </c>
      <c r="K1419" t="s">
        <v>541</v>
      </c>
      <c r="L1419">
        <v>1369</v>
      </c>
      <c r="N1419">
        <v>1013</v>
      </c>
      <c r="O1419" t="s">
        <v>514</v>
      </c>
      <c r="P1419" t="s">
        <v>514</v>
      </c>
      <c r="Q1419">
        <v>1</v>
      </c>
      <c r="X1419">
        <v>166.47</v>
      </c>
      <c r="Y1419">
        <v>0</v>
      </c>
      <c r="Z1419">
        <v>0</v>
      </c>
      <c r="AA1419">
        <v>0</v>
      </c>
      <c r="AB1419">
        <v>293.22000000000003</v>
      </c>
      <c r="AC1419">
        <v>0</v>
      </c>
      <c r="AD1419">
        <v>1</v>
      </c>
      <c r="AE1419">
        <v>1</v>
      </c>
      <c r="AF1419" t="s">
        <v>134</v>
      </c>
      <c r="AG1419">
        <v>191.44049999999999</v>
      </c>
      <c r="AH1419">
        <v>2</v>
      </c>
      <c r="AI1419">
        <v>36408613</v>
      </c>
      <c r="AJ1419">
        <v>1456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>
        <f>ROW(Source!A1545)</f>
        <v>1545</v>
      </c>
      <c r="B1420">
        <v>36408623</v>
      </c>
      <c r="C1420">
        <v>36408612</v>
      </c>
      <c r="D1420">
        <v>121548</v>
      </c>
      <c r="E1420">
        <v>1</v>
      </c>
      <c r="F1420">
        <v>1</v>
      </c>
      <c r="G1420">
        <v>1</v>
      </c>
      <c r="H1420">
        <v>1</v>
      </c>
      <c r="I1420" t="s">
        <v>35</v>
      </c>
      <c r="J1420" t="s">
        <v>3</v>
      </c>
      <c r="K1420" t="s">
        <v>515</v>
      </c>
      <c r="L1420">
        <v>608254</v>
      </c>
      <c r="N1420">
        <v>1013</v>
      </c>
      <c r="O1420" t="s">
        <v>516</v>
      </c>
      <c r="P1420" t="s">
        <v>516</v>
      </c>
      <c r="Q1420">
        <v>1</v>
      </c>
      <c r="X1420">
        <v>0.08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2</v>
      </c>
      <c r="AF1420" t="s">
        <v>133</v>
      </c>
      <c r="AG1420">
        <v>0.1</v>
      </c>
      <c r="AH1420">
        <v>2</v>
      </c>
      <c r="AI1420">
        <v>36408614</v>
      </c>
      <c r="AJ1420">
        <v>1457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>
      <c r="A1421">
        <f>ROW(Source!A1545)</f>
        <v>1545</v>
      </c>
      <c r="B1421">
        <v>36408624</v>
      </c>
      <c r="C1421">
        <v>36408612</v>
      </c>
      <c r="D1421">
        <v>29172556</v>
      </c>
      <c r="E1421">
        <v>1</v>
      </c>
      <c r="F1421">
        <v>1</v>
      </c>
      <c r="G1421">
        <v>1</v>
      </c>
      <c r="H1421">
        <v>2</v>
      </c>
      <c r="I1421" t="s">
        <v>517</v>
      </c>
      <c r="J1421" t="s">
        <v>518</v>
      </c>
      <c r="K1421" t="s">
        <v>519</v>
      </c>
      <c r="L1421">
        <v>1368</v>
      </c>
      <c r="N1421">
        <v>1011</v>
      </c>
      <c r="O1421" t="s">
        <v>520</v>
      </c>
      <c r="P1421" t="s">
        <v>520</v>
      </c>
      <c r="Q1421">
        <v>1</v>
      </c>
      <c r="X1421">
        <v>0.08</v>
      </c>
      <c r="Y1421">
        <v>0</v>
      </c>
      <c r="Z1421">
        <v>31.26</v>
      </c>
      <c r="AA1421">
        <v>13.5</v>
      </c>
      <c r="AB1421">
        <v>0</v>
      </c>
      <c r="AC1421">
        <v>0</v>
      </c>
      <c r="AD1421">
        <v>1</v>
      </c>
      <c r="AE1421">
        <v>0</v>
      </c>
      <c r="AF1421" t="s">
        <v>133</v>
      </c>
      <c r="AG1421">
        <v>0.1</v>
      </c>
      <c r="AH1421">
        <v>2</v>
      </c>
      <c r="AI1421">
        <v>36408615</v>
      </c>
      <c r="AJ1421">
        <v>1458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>
        <f>ROW(Source!A1545)</f>
        <v>1545</v>
      </c>
      <c r="B1422">
        <v>36408625</v>
      </c>
      <c r="C1422">
        <v>36408612</v>
      </c>
      <c r="D1422">
        <v>29174591</v>
      </c>
      <c r="E1422">
        <v>1</v>
      </c>
      <c r="F1422">
        <v>1</v>
      </c>
      <c r="G1422">
        <v>1</v>
      </c>
      <c r="H1422">
        <v>2</v>
      </c>
      <c r="I1422" t="s">
        <v>542</v>
      </c>
      <c r="J1422" t="s">
        <v>543</v>
      </c>
      <c r="K1422" t="s">
        <v>544</v>
      </c>
      <c r="L1422">
        <v>1368</v>
      </c>
      <c r="N1422">
        <v>1011</v>
      </c>
      <c r="O1422" t="s">
        <v>520</v>
      </c>
      <c r="P1422" t="s">
        <v>520</v>
      </c>
      <c r="Q1422">
        <v>1</v>
      </c>
      <c r="X1422">
        <v>0.26</v>
      </c>
      <c r="Y1422">
        <v>0</v>
      </c>
      <c r="Z1422">
        <v>0.95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133</v>
      </c>
      <c r="AG1422">
        <v>0.32500000000000001</v>
      </c>
      <c r="AH1422">
        <v>2</v>
      </c>
      <c r="AI1422">
        <v>36408616</v>
      </c>
      <c r="AJ1422">
        <v>1459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>
      <c r="A1423">
        <f>ROW(Source!A1545)</f>
        <v>1545</v>
      </c>
      <c r="B1423">
        <v>36408626</v>
      </c>
      <c r="C1423">
        <v>36408612</v>
      </c>
      <c r="D1423">
        <v>29174913</v>
      </c>
      <c r="E1423">
        <v>1</v>
      </c>
      <c r="F1423">
        <v>1</v>
      </c>
      <c r="G1423">
        <v>1</v>
      </c>
      <c r="H1423">
        <v>2</v>
      </c>
      <c r="I1423" t="s">
        <v>531</v>
      </c>
      <c r="J1423" t="s">
        <v>532</v>
      </c>
      <c r="K1423" t="s">
        <v>533</v>
      </c>
      <c r="L1423">
        <v>1368</v>
      </c>
      <c r="N1423">
        <v>1011</v>
      </c>
      <c r="O1423" t="s">
        <v>520</v>
      </c>
      <c r="P1423" t="s">
        <v>520</v>
      </c>
      <c r="Q1423">
        <v>1</v>
      </c>
      <c r="X1423">
        <v>0.5</v>
      </c>
      <c r="Y1423">
        <v>0</v>
      </c>
      <c r="Z1423">
        <v>87.17</v>
      </c>
      <c r="AA1423">
        <v>11.6</v>
      </c>
      <c r="AB1423">
        <v>0</v>
      </c>
      <c r="AC1423">
        <v>0</v>
      </c>
      <c r="AD1423">
        <v>1</v>
      </c>
      <c r="AE1423">
        <v>0</v>
      </c>
      <c r="AF1423" t="s">
        <v>133</v>
      </c>
      <c r="AG1423">
        <v>0.625</v>
      </c>
      <c r="AH1423">
        <v>2</v>
      </c>
      <c r="AI1423">
        <v>36408617</v>
      </c>
      <c r="AJ1423">
        <v>1460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>
      <c r="A1424">
        <f>ROW(Source!A1545)</f>
        <v>1545</v>
      </c>
      <c r="B1424">
        <v>36408627</v>
      </c>
      <c r="C1424">
        <v>36408612</v>
      </c>
      <c r="D1424">
        <v>29107800</v>
      </c>
      <c r="E1424">
        <v>1</v>
      </c>
      <c r="F1424">
        <v>1</v>
      </c>
      <c r="G1424">
        <v>1</v>
      </c>
      <c r="H1424">
        <v>3</v>
      </c>
      <c r="I1424" t="s">
        <v>545</v>
      </c>
      <c r="J1424" t="s">
        <v>546</v>
      </c>
      <c r="K1424" t="s">
        <v>547</v>
      </c>
      <c r="L1424">
        <v>1346</v>
      </c>
      <c r="N1424">
        <v>1009</v>
      </c>
      <c r="O1424" t="s">
        <v>160</v>
      </c>
      <c r="P1424" t="s">
        <v>160</v>
      </c>
      <c r="Q1424">
        <v>1</v>
      </c>
      <c r="X1424">
        <v>0.2</v>
      </c>
      <c r="Y1424">
        <v>1.81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 t="s">
        <v>3</v>
      </c>
      <c r="AG1424">
        <v>0.2</v>
      </c>
      <c r="AH1424">
        <v>2</v>
      </c>
      <c r="AI1424">
        <v>36408618</v>
      </c>
      <c r="AJ1424">
        <v>1461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>
      <c r="A1425">
        <f>ROW(Source!A1545)</f>
        <v>1545</v>
      </c>
      <c r="B1425">
        <v>36408628</v>
      </c>
      <c r="C1425">
        <v>36408612</v>
      </c>
      <c r="D1425">
        <v>29109411</v>
      </c>
      <c r="E1425">
        <v>1</v>
      </c>
      <c r="F1425">
        <v>1</v>
      </c>
      <c r="G1425">
        <v>1</v>
      </c>
      <c r="H1425">
        <v>3</v>
      </c>
      <c r="I1425" t="s">
        <v>548</v>
      </c>
      <c r="J1425" t="s">
        <v>549</v>
      </c>
      <c r="K1425" t="s">
        <v>550</v>
      </c>
      <c r="L1425">
        <v>1346</v>
      </c>
      <c r="N1425">
        <v>1009</v>
      </c>
      <c r="O1425" t="s">
        <v>160</v>
      </c>
      <c r="P1425" t="s">
        <v>160</v>
      </c>
      <c r="Q1425">
        <v>1</v>
      </c>
      <c r="X1425">
        <v>30</v>
      </c>
      <c r="Y1425">
        <v>15.95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30</v>
      </c>
      <c r="AH1425">
        <v>2</v>
      </c>
      <c r="AI1425">
        <v>36408619</v>
      </c>
      <c r="AJ1425">
        <v>1462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>
      <c r="A1426">
        <f>ROW(Source!A1545)</f>
        <v>1545</v>
      </c>
      <c r="B1426">
        <v>36408629</v>
      </c>
      <c r="C1426">
        <v>36408612</v>
      </c>
      <c r="D1426">
        <v>29109535</v>
      </c>
      <c r="E1426">
        <v>1</v>
      </c>
      <c r="F1426">
        <v>1</v>
      </c>
      <c r="G1426">
        <v>1</v>
      </c>
      <c r="H1426">
        <v>3</v>
      </c>
      <c r="I1426" t="s">
        <v>281</v>
      </c>
      <c r="J1426" t="s">
        <v>283</v>
      </c>
      <c r="K1426" t="s">
        <v>282</v>
      </c>
      <c r="L1426">
        <v>1327</v>
      </c>
      <c r="N1426">
        <v>1005</v>
      </c>
      <c r="O1426" t="s">
        <v>155</v>
      </c>
      <c r="P1426" t="s">
        <v>155</v>
      </c>
      <c r="Q1426">
        <v>1</v>
      </c>
      <c r="X1426">
        <v>105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 t="s">
        <v>3</v>
      </c>
      <c r="AG1426">
        <v>105</v>
      </c>
      <c r="AH1426">
        <v>2</v>
      </c>
      <c r="AI1426">
        <v>36408620</v>
      </c>
      <c r="AJ1426">
        <v>1463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>
      <c r="A1427">
        <f>ROW(Source!A1545)</f>
        <v>1545</v>
      </c>
      <c r="B1427">
        <v>36408630</v>
      </c>
      <c r="C1427">
        <v>36408612</v>
      </c>
      <c r="D1427">
        <v>29109265</v>
      </c>
      <c r="E1427">
        <v>1</v>
      </c>
      <c r="F1427">
        <v>1</v>
      </c>
      <c r="G1427">
        <v>1</v>
      </c>
      <c r="H1427">
        <v>3</v>
      </c>
      <c r="I1427" t="s">
        <v>284</v>
      </c>
      <c r="J1427" t="s">
        <v>286</v>
      </c>
      <c r="K1427" t="s">
        <v>285</v>
      </c>
      <c r="L1427">
        <v>1348</v>
      </c>
      <c r="N1427">
        <v>1009</v>
      </c>
      <c r="O1427" t="s">
        <v>30</v>
      </c>
      <c r="P1427" t="s">
        <v>30</v>
      </c>
      <c r="Q1427">
        <v>1000</v>
      </c>
      <c r="X1427">
        <v>8.8999999999999999E-3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 t="s">
        <v>3</v>
      </c>
      <c r="AG1427">
        <v>8.8999999999999999E-3</v>
      </c>
      <c r="AH1427">
        <v>2</v>
      </c>
      <c r="AI1427">
        <v>36408621</v>
      </c>
      <c r="AJ1427">
        <v>1464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>
      <c r="A1428">
        <f>ROW(Source!A1548)</f>
        <v>1548</v>
      </c>
      <c r="B1428">
        <v>36408642</v>
      </c>
      <c r="C1428">
        <v>36408633</v>
      </c>
      <c r="D1428">
        <v>18410572</v>
      </c>
      <c r="E1428">
        <v>1</v>
      </c>
      <c r="F1428">
        <v>1</v>
      </c>
      <c r="G1428">
        <v>1</v>
      </c>
      <c r="H1428">
        <v>1</v>
      </c>
      <c r="I1428" t="s">
        <v>551</v>
      </c>
      <c r="J1428" t="s">
        <v>3</v>
      </c>
      <c r="K1428" t="s">
        <v>552</v>
      </c>
      <c r="L1428">
        <v>1369</v>
      </c>
      <c r="N1428">
        <v>1013</v>
      </c>
      <c r="O1428" t="s">
        <v>514</v>
      </c>
      <c r="P1428" t="s">
        <v>514</v>
      </c>
      <c r="Q1428">
        <v>1</v>
      </c>
      <c r="X1428">
        <v>73.14</v>
      </c>
      <c r="Y1428">
        <v>0</v>
      </c>
      <c r="Z1428">
        <v>0</v>
      </c>
      <c r="AA1428">
        <v>0</v>
      </c>
      <c r="AB1428">
        <v>8.74</v>
      </c>
      <c r="AC1428">
        <v>0</v>
      </c>
      <c r="AD1428">
        <v>1</v>
      </c>
      <c r="AE1428">
        <v>1</v>
      </c>
      <c r="AF1428" t="s">
        <v>167</v>
      </c>
      <c r="AG1428">
        <v>84.11099999999999</v>
      </c>
      <c r="AH1428">
        <v>2</v>
      </c>
      <c r="AI1428">
        <v>36408634</v>
      </c>
      <c r="AJ1428">
        <v>1465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>
      <c r="A1429">
        <f>ROW(Source!A1548)</f>
        <v>1548</v>
      </c>
      <c r="B1429">
        <v>36408643</v>
      </c>
      <c r="C1429">
        <v>36408633</v>
      </c>
      <c r="D1429">
        <v>121548</v>
      </c>
      <c r="E1429">
        <v>1</v>
      </c>
      <c r="F1429">
        <v>1</v>
      </c>
      <c r="G1429">
        <v>1</v>
      </c>
      <c r="H1429">
        <v>1</v>
      </c>
      <c r="I1429" t="s">
        <v>35</v>
      </c>
      <c r="J1429" t="s">
        <v>3</v>
      </c>
      <c r="K1429" t="s">
        <v>515</v>
      </c>
      <c r="L1429">
        <v>608254</v>
      </c>
      <c r="N1429">
        <v>1013</v>
      </c>
      <c r="O1429" t="s">
        <v>516</v>
      </c>
      <c r="P1429" t="s">
        <v>516</v>
      </c>
      <c r="Q1429">
        <v>1</v>
      </c>
      <c r="X1429">
        <v>1.37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2</v>
      </c>
      <c r="AF1429" t="s">
        <v>133</v>
      </c>
      <c r="AG1429">
        <v>1.7125000000000001</v>
      </c>
      <c r="AH1429">
        <v>2</v>
      </c>
      <c r="AI1429">
        <v>36408635</v>
      </c>
      <c r="AJ1429">
        <v>1466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>
      <c r="A1430">
        <f>ROW(Source!A1548)</f>
        <v>1548</v>
      </c>
      <c r="B1430">
        <v>36408644</v>
      </c>
      <c r="C1430">
        <v>36408633</v>
      </c>
      <c r="D1430">
        <v>29172379</v>
      </c>
      <c r="E1430">
        <v>1</v>
      </c>
      <c r="F1430">
        <v>1</v>
      </c>
      <c r="G1430">
        <v>1</v>
      </c>
      <c r="H1430">
        <v>2</v>
      </c>
      <c r="I1430" t="s">
        <v>553</v>
      </c>
      <c r="J1430" t="s">
        <v>554</v>
      </c>
      <c r="K1430" t="s">
        <v>555</v>
      </c>
      <c r="L1430">
        <v>1368</v>
      </c>
      <c r="N1430">
        <v>1011</v>
      </c>
      <c r="O1430" t="s">
        <v>520</v>
      </c>
      <c r="P1430" t="s">
        <v>520</v>
      </c>
      <c r="Q1430">
        <v>1</v>
      </c>
      <c r="X1430">
        <v>1.37</v>
      </c>
      <c r="Y1430">
        <v>0</v>
      </c>
      <c r="Z1430">
        <v>112</v>
      </c>
      <c r="AA1430">
        <v>13.5</v>
      </c>
      <c r="AB1430">
        <v>0</v>
      </c>
      <c r="AC1430">
        <v>0</v>
      </c>
      <c r="AD1430">
        <v>1</v>
      </c>
      <c r="AE1430">
        <v>0</v>
      </c>
      <c r="AF1430" t="s">
        <v>133</v>
      </c>
      <c r="AG1430">
        <v>1.7125000000000001</v>
      </c>
      <c r="AH1430">
        <v>2</v>
      </c>
      <c r="AI1430">
        <v>36408636</v>
      </c>
      <c r="AJ1430">
        <v>1467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>
      <c r="A1431">
        <f>ROW(Source!A1548)</f>
        <v>1548</v>
      </c>
      <c r="B1431">
        <v>36408645</v>
      </c>
      <c r="C1431">
        <v>36408633</v>
      </c>
      <c r="D1431">
        <v>29174913</v>
      </c>
      <c r="E1431">
        <v>1</v>
      </c>
      <c r="F1431">
        <v>1</v>
      </c>
      <c r="G1431">
        <v>1</v>
      </c>
      <c r="H1431">
        <v>2</v>
      </c>
      <c r="I1431" t="s">
        <v>531</v>
      </c>
      <c r="J1431" t="s">
        <v>532</v>
      </c>
      <c r="K1431" t="s">
        <v>533</v>
      </c>
      <c r="L1431">
        <v>1368</v>
      </c>
      <c r="N1431">
        <v>1011</v>
      </c>
      <c r="O1431" t="s">
        <v>520</v>
      </c>
      <c r="P1431" t="s">
        <v>520</v>
      </c>
      <c r="Q1431">
        <v>1</v>
      </c>
      <c r="X1431">
        <v>2.06</v>
      </c>
      <c r="Y1431">
        <v>0</v>
      </c>
      <c r="Z1431">
        <v>87.17</v>
      </c>
      <c r="AA1431">
        <v>11.6</v>
      </c>
      <c r="AB1431">
        <v>0</v>
      </c>
      <c r="AC1431">
        <v>0</v>
      </c>
      <c r="AD1431">
        <v>1</v>
      </c>
      <c r="AE1431">
        <v>0</v>
      </c>
      <c r="AF1431" t="s">
        <v>133</v>
      </c>
      <c r="AG1431">
        <v>2.5750000000000002</v>
      </c>
      <c r="AH1431">
        <v>2</v>
      </c>
      <c r="AI1431">
        <v>36408637</v>
      </c>
      <c r="AJ1431">
        <v>1468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>
        <f>ROW(Source!A1548)</f>
        <v>1548</v>
      </c>
      <c r="B1432">
        <v>36408646</v>
      </c>
      <c r="C1432">
        <v>36408633</v>
      </c>
      <c r="D1432">
        <v>29114332</v>
      </c>
      <c r="E1432">
        <v>1</v>
      </c>
      <c r="F1432">
        <v>1</v>
      </c>
      <c r="G1432">
        <v>1</v>
      </c>
      <c r="H1432">
        <v>3</v>
      </c>
      <c r="I1432" t="s">
        <v>556</v>
      </c>
      <c r="J1432" t="s">
        <v>557</v>
      </c>
      <c r="K1432" t="s">
        <v>558</v>
      </c>
      <c r="L1432">
        <v>1348</v>
      </c>
      <c r="N1432">
        <v>1009</v>
      </c>
      <c r="O1432" t="s">
        <v>30</v>
      </c>
      <c r="P1432" t="s">
        <v>30</v>
      </c>
      <c r="Q1432">
        <v>1000</v>
      </c>
      <c r="X1432">
        <v>3.3999999999999998E-3</v>
      </c>
      <c r="Y1432">
        <v>11978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0</v>
      </c>
      <c r="AF1432" t="s">
        <v>3</v>
      </c>
      <c r="AG1432">
        <v>3.3999999999999998E-3</v>
      </c>
      <c r="AH1432">
        <v>2</v>
      </c>
      <c r="AI1432">
        <v>36408639</v>
      </c>
      <c r="AJ1432">
        <v>1470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>
      <c r="A1433">
        <f>ROW(Source!A1548)</f>
        <v>1548</v>
      </c>
      <c r="B1433">
        <v>36408647</v>
      </c>
      <c r="C1433">
        <v>36408633</v>
      </c>
      <c r="D1433">
        <v>29114830</v>
      </c>
      <c r="E1433">
        <v>1</v>
      </c>
      <c r="F1433">
        <v>1</v>
      </c>
      <c r="G1433">
        <v>1</v>
      </c>
      <c r="H1433">
        <v>3</v>
      </c>
      <c r="I1433" t="s">
        <v>375</v>
      </c>
      <c r="J1433" t="s">
        <v>377</v>
      </c>
      <c r="K1433" t="s">
        <v>376</v>
      </c>
      <c r="L1433">
        <v>1035</v>
      </c>
      <c r="N1433">
        <v>1013</v>
      </c>
      <c r="O1433" t="s">
        <v>170</v>
      </c>
      <c r="P1433" t="s">
        <v>170</v>
      </c>
      <c r="Q1433">
        <v>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</v>
      </c>
      <c r="AD1433">
        <v>0</v>
      </c>
      <c r="AE1433">
        <v>0</v>
      </c>
      <c r="AF1433" t="s">
        <v>3</v>
      </c>
      <c r="AG1433">
        <v>0</v>
      </c>
      <c r="AH1433">
        <v>3</v>
      </c>
      <c r="AI1433">
        <v>-1</v>
      </c>
      <c r="AJ1433" t="s">
        <v>3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>
      <c r="A1434">
        <f>ROW(Source!A1548)</f>
        <v>1548</v>
      </c>
      <c r="B1434">
        <v>36408648</v>
      </c>
      <c r="C1434">
        <v>36408633</v>
      </c>
      <c r="D1434">
        <v>29130561</v>
      </c>
      <c r="E1434">
        <v>1</v>
      </c>
      <c r="F1434">
        <v>1</v>
      </c>
      <c r="G1434">
        <v>1</v>
      </c>
      <c r="H1434">
        <v>3</v>
      </c>
      <c r="I1434" t="s">
        <v>177</v>
      </c>
      <c r="J1434" t="s">
        <v>179</v>
      </c>
      <c r="K1434" t="s">
        <v>178</v>
      </c>
      <c r="L1434">
        <v>1327</v>
      </c>
      <c r="N1434">
        <v>1005</v>
      </c>
      <c r="O1434" t="s">
        <v>155</v>
      </c>
      <c r="P1434" t="s">
        <v>155</v>
      </c>
      <c r="Q1434">
        <v>1</v>
      </c>
      <c r="X1434">
        <v>100</v>
      </c>
      <c r="Y1434">
        <v>207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3</v>
      </c>
      <c r="AG1434">
        <v>100</v>
      </c>
      <c r="AH1434">
        <v>2</v>
      </c>
      <c r="AI1434">
        <v>36408640</v>
      </c>
      <c r="AJ1434">
        <v>1471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>
      <c r="A1435">
        <f>ROW(Source!A1552)</f>
        <v>1552</v>
      </c>
      <c r="B1435">
        <v>36408657</v>
      </c>
      <c r="C1435">
        <v>36408652</v>
      </c>
      <c r="D1435">
        <v>18408291</v>
      </c>
      <c r="E1435">
        <v>1</v>
      </c>
      <c r="F1435">
        <v>1</v>
      </c>
      <c r="G1435">
        <v>1</v>
      </c>
      <c r="H1435">
        <v>1</v>
      </c>
      <c r="I1435" t="s">
        <v>559</v>
      </c>
      <c r="J1435" t="s">
        <v>3</v>
      </c>
      <c r="K1435" t="s">
        <v>560</v>
      </c>
      <c r="L1435">
        <v>1369</v>
      </c>
      <c r="N1435">
        <v>1013</v>
      </c>
      <c r="O1435" t="s">
        <v>514</v>
      </c>
      <c r="P1435" t="s">
        <v>514</v>
      </c>
      <c r="Q1435">
        <v>1</v>
      </c>
      <c r="X1435">
        <v>7.82</v>
      </c>
      <c r="Y1435">
        <v>0</v>
      </c>
      <c r="Z1435">
        <v>0</v>
      </c>
      <c r="AA1435">
        <v>0</v>
      </c>
      <c r="AB1435">
        <v>260.95999999999998</v>
      </c>
      <c r="AC1435">
        <v>0</v>
      </c>
      <c r="AD1435">
        <v>1</v>
      </c>
      <c r="AE1435">
        <v>1</v>
      </c>
      <c r="AF1435" t="s">
        <v>134</v>
      </c>
      <c r="AG1435">
        <v>8.9930000000000003</v>
      </c>
      <c r="AH1435">
        <v>2</v>
      </c>
      <c r="AI1435">
        <v>36408653</v>
      </c>
      <c r="AJ1435">
        <v>1473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>
      <c r="A1436">
        <f>ROW(Source!A1552)</f>
        <v>1552</v>
      </c>
      <c r="B1436">
        <v>36408658</v>
      </c>
      <c r="C1436">
        <v>36408652</v>
      </c>
      <c r="D1436">
        <v>29174913</v>
      </c>
      <c r="E1436">
        <v>1</v>
      </c>
      <c r="F1436">
        <v>1</v>
      </c>
      <c r="G1436">
        <v>1</v>
      </c>
      <c r="H1436">
        <v>2</v>
      </c>
      <c r="I1436" t="s">
        <v>531</v>
      </c>
      <c r="J1436" t="s">
        <v>532</v>
      </c>
      <c r="K1436" t="s">
        <v>533</v>
      </c>
      <c r="L1436">
        <v>1368</v>
      </c>
      <c r="N1436">
        <v>1011</v>
      </c>
      <c r="O1436" t="s">
        <v>520</v>
      </c>
      <c r="P1436" t="s">
        <v>520</v>
      </c>
      <c r="Q1436">
        <v>1</v>
      </c>
      <c r="X1436">
        <v>0.04</v>
      </c>
      <c r="Y1436">
        <v>0</v>
      </c>
      <c r="Z1436">
        <v>87.17</v>
      </c>
      <c r="AA1436">
        <v>11.6</v>
      </c>
      <c r="AB1436">
        <v>0</v>
      </c>
      <c r="AC1436">
        <v>0</v>
      </c>
      <c r="AD1436">
        <v>1</v>
      </c>
      <c r="AE1436">
        <v>0</v>
      </c>
      <c r="AF1436" t="s">
        <v>133</v>
      </c>
      <c r="AG1436">
        <v>0.05</v>
      </c>
      <c r="AH1436">
        <v>2</v>
      </c>
      <c r="AI1436">
        <v>36408654</v>
      </c>
      <c r="AJ1436">
        <v>1474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>
      <c r="A1437">
        <f>ROW(Source!A1552)</f>
        <v>1552</v>
      </c>
      <c r="B1437">
        <v>36408659</v>
      </c>
      <c r="C1437">
        <v>36408652</v>
      </c>
      <c r="D1437">
        <v>29114332</v>
      </c>
      <c r="E1437">
        <v>1</v>
      </c>
      <c r="F1437">
        <v>1</v>
      </c>
      <c r="G1437">
        <v>1</v>
      </c>
      <c r="H1437">
        <v>3</v>
      </c>
      <c r="I1437" t="s">
        <v>556</v>
      </c>
      <c r="J1437" t="s">
        <v>557</v>
      </c>
      <c r="K1437" t="s">
        <v>558</v>
      </c>
      <c r="L1437">
        <v>1348</v>
      </c>
      <c r="N1437">
        <v>1009</v>
      </c>
      <c r="O1437" t="s">
        <v>30</v>
      </c>
      <c r="P1437" t="s">
        <v>30</v>
      </c>
      <c r="Q1437">
        <v>1000</v>
      </c>
      <c r="X1437">
        <v>7.1000000000000002E-4</v>
      </c>
      <c r="Y1437">
        <v>11978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7.1000000000000002E-4</v>
      </c>
      <c r="AH1437">
        <v>2</v>
      </c>
      <c r="AI1437">
        <v>36408655</v>
      </c>
      <c r="AJ1437">
        <v>1475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>
      <c r="A1438">
        <f>ROW(Source!A1552)</f>
        <v>1552</v>
      </c>
      <c r="B1438">
        <v>36408660</v>
      </c>
      <c r="C1438">
        <v>36408652</v>
      </c>
      <c r="D1438">
        <v>29131015</v>
      </c>
      <c r="E1438">
        <v>1</v>
      </c>
      <c r="F1438">
        <v>1</v>
      </c>
      <c r="G1438">
        <v>1</v>
      </c>
      <c r="H1438">
        <v>3</v>
      </c>
      <c r="I1438" t="s">
        <v>561</v>
      </c>
      <c r="J1438" t="s">
        <v>562</v>
      </c>
      <c r="K1438" t="s">
        <v>563</v>
      </c>
      <c r="L1438">
        <v>1301</v>
      </c>
      <c r="N1438">
        <v>1003</v>
      </c>
      <c r="O1438" t="s">
        <v>142</v>
      </c>
      <c r="P1438" t="s">
        <v>142</v>
      </c>
      <c r="Q1438">
        <v>1</v>
      </c>
      <c r="X1438">
        <v>112</v>
      </c>
      <c r="Y1438">
        <v>3.93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112</v>
      </c>
      <c r="AH1438">
        <v>2</v>
      </c>
      <c r="AI1438">
        <v>36408656</v>
      </c>
      <c r="AJ1438">
        <v>1476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>
      <c r="A1439">
        <f>ROW(Source!A1553)</f>
        <v>1553</v>
      </c>
      <c r="B1439">
        <v>36408675</v>
      </c>
      <c r="C1439">
        <v>36408661</v>
      </c>
      <c r="D1439">
        <v>18407150</v>
      </c>
      <c r="E1439">
        <v>1</v>
      </c>
      <c r="F1439">
        <v>1</v>
      </c>
      <c r="G1439">
        <v>1</v>
      </c>
      <c r="H1439">
        <v>1</v>
      </c>
      <c r="I1439" t="s">
        <v>529</v>
      </c>
      <c r="J1439" t="s">
        <v>3</v>
      </c>
      <c r="K1439" t="s">
        <v>530</v>
      </c>
      <c r="L1439">
        <v>1369</v>
      </c>
      <c r="N1439">
        <v>1013</v>
      </c>
      <c r="O1439" t="s">
        <v>514</v>
      </c>
      <c r="P1439" t="s">
        <v>514</v>
      </c>
      <c r="Q1439">
        <v>1</v>
      </c>
      <c r="X1439">
        <v>44.7</v>
      </c>
      <c r="Y1439">
        <v>0</v>
      </c>
      <c r="Z1439">
        <v>0</v>
      </c>
      <c r="AA1439">
        <v>0</v>
      </c>
      <c r="AB1439">
        <v>272.45</v>
      </c>
      <c r="AC1439">
        <v>0</v>
      </c>
      <c r="AD1439">
        <v>1</v>
      </c>
      <c r="AE1439">
        <v>1</v>
      </c>
      <c r="AF1439" t="s">
        <v>134</v>
      </c>
      <c r="AG1439">
        <v>51.405000000000001</v>
      </c>
      <c r="AH1439">
        <v>2</v>
      </c>
      <c r="AI1439">
        <v>36408662</v>
      </c>
      <c r="AJ1439">
        <v>1477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>
        <f>ROW(Source!A1553)</f>
        <v>1553</v>
      </c>
      <c r="B1440">
        <v>36408676</v>
      </c>
      <c r="C1440">
        <v>36408661</v>
      </c>
      <c r="D1440">
        <v>121548</v>
      </c>
      <c r="E1440">
        <v>1</v>
      </c>
      <c r="F1440">
        <v>1</v>
      </c>
      <c r="G1440">
        <v>1</v>
      </c>
      <c r="H1440">
        <v>1</v>
      </c>
      <c r="I1440" t="s">
        <v>35</v>
      </c>
      <c r="J1440" t="s">
        <v>3</v>
      </c>
      <c r="K1440" t="s">
        <v>515</v>
      </c>
      <c r="L1440">
        <v>608254</v>
      </c>
      <c r="N1440">
        <v>1013</v>
      </c>
      <c r="O1440" t="s">
        <v>516</v>
      </c>
      <c r="P1440" t="s">
        <v>516</v>
      </c>
      <c r="Q1440">
        <v>1</v>
      </c>
      <c r="X1440">
        <v>0.14000000000000001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2</v>
      </c>
      <c r="AF1440" t="s">
        <v>133</v>
      </c>
      <c r="AG1440">
        <v>0.17500000000000002</v>
      </c>
      <c r="AH1440">
        <v>2</v>
      </c>
      <c r="AI1440">
        <v>36408663</v>
      </c>
      <c r="AJ1440">
        <v>1478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>
      <c r="A1441">
        <f>ROW(Source!A1553)</f>
        <v>1553</v>
      </c>
      <c r="B1441">
        <v>36408677</v>
      </c>
      <c r="C1441">
        <v>36408661</v>
      </c>
      <c r="D1441">
        <v>29172479</v>
      </c>
      <c r="E1441">
        <v>1</v>
      </c>
      <c r="F1441">
        <v>1</v>
      </c>
      <c r="G1441">
        <v>1</v>
      </c>
      <c r="H1441">
        <v>2</v>
      </c>
      <c r="I1441" t="s">
        <v>739</v>
      </c>
      <c r="J1441" t="s">
        <v>740</v>
      </c>
      <c r="K1441" t="s">
        <v>741</v>
      </c>
      <c r="L1441">
        <v>1368</v>
      </c>
      <c r="N1441">
        <v>1011</v>
      </c>
      <c r="O1441" t="s">
        <v>520</v>
      </c>
      <c r="P1441" t="s">
        <v>520</v>
      </c>
      <c r="Q1441">
        <v>1</v>
      </c>
      <c r="X1441">
        <v>0.14000000000000001</v>
      </c>
      <c r="Y1441">
        <v>0</v>
      </c>
      <c r="Z1441">
        <v>99.89</v>
      </c>
      <c r="AA1441">
        <v>10.06</v>
      </c>
      <c r="AB1441">
        <v>0</v>
      </c>
      <c r="AC1441">
        <v>0</v>
      </c>
      <c r="AD1441">
        <v>1</v>
      </c>
      <c r="AE1441">
        <v>0</v>
      </c>
      <c r="AF1441" t="s">
        <v>133</v>
      </c>
      <c r="AG1441">
        <v>0.17500000000000002</v>
      </c>
      <c r="AH1441">
        <v>2</v>
      </c>
      <c r="AI1441">
        <v>36408664</v>
      </c>
      <c r="AJ1441">
        <v>1479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>
      <c r="A1442">
        <f>ROW(Source!A1553)</f>
        <v>1553</v>
      </c>
      <c r="B1442">
        <v>36408678</v>
      </c>
      <c r="C1442">
        <v>36408661</v>
      </c>
      <c r="D1442">
        <v>29174591</v>
      </c>
      <c r="E1442">
        <v>1</v>
      </c>
      <c r="F1442">
        <v>1</v>
      </c>
      <c r="G1442">
        <v>1</v>
      </c>
      <c r="H1442">
        <v>2</v>
      </c>
      <c r="I1442" t="s">
        <v>542</v>
      </c>
      <c r="J1442" t="s">
        <v>543</v>
      </c>
      <c r="K1442" t="s">
        <v>544</v>
      </c>
      <c r="L1442">
        <v>1368</v>
      </c>
      <c r="N1442">
        <v>1011</v>
      </c>
      <c r="O1442" t="s">
        <v>520</v>
      </c>
      <c r="P1442" t="s">
        <v>520</v>
      </c>
      <c r="Q1442">
        <v>1</v>
      </c>
      <c r="X1442">
        <v>0.45</v>
      </c>
      <c r="Y1442">
        <v>0</v>
      </c>
      <c r="Z1442">
        <v>0.95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133</v>
      </c>
      <c r="AG1442">
        <v>0.5625</v>
      </c>
      <c r="AH1442">
        <v>2</v>
      </c>
      <c r="AI1442">
        <v>36408665</v>
      </c>
      <c r="AJ1442">
        <v>1480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>
      <c r="A1443">
        <f>ROW(Source!A1553)</f>
        <v>1553</v>
      </c>
      <c r="B1443">
        <v>36408679</v>
      </c>
      <c r="C1443">
        <v>36408661</v>
      </c>
      <c r="D1443">
        <v>29174913</v>
      </c>
      <c r="E1443">
        <v>1</v>
      </c>
      <c r="F1443">
        <v>1</v>
      </c>
      <c r="G1443">
        <v>1</v>
      </c>
      <c r="H1443">
        <v>2</v>
      </c>
      <c r="I1443" t="s">
        <v>531</v>
      </c>
      <c r="J1443" t="s">
        <v>532</v>
      </c>
      <c r="K1443" t="s">
        <v>533</v>
      </c>
      <c r="L1443">
        <v>1368</v>
      </c>
      <c r="N1443">
        <v>1011</v>
      </c>
      <c r="O1443" t="s">
        <v>520</v>
      </c>
      <c r="P1443" t="s">
        <v>520</v>
      </c>
      <c r="Q1443">
        <v>1</v>
      </c>
      <c r="X1443">
        <v>0.48</v>
      </c>
      <c r="Y1443">
        <v>0</v>
      </c>
      <c r="Z1443">
        <v>87.17</v>
      </c>
      <c r="AA1443">
        <v>11.6</v>
      </c>
      <c r="AB1443">
        <v>0</v>
      </c>
      <c r="AC1443">
        <v>0</v>
      </c>
      <c r="AD1443">
        <v>1</v>
      </c>
      <c r="AE1443">
        <v>0</v>
      </c>
      <c r="AF1443" t="s">
        <v>133</v>
      </c>
      <c r="AG1443">
        <v>0.6</v>
      </c>
      <c r="AH1443">
        <v>2</v>
      </c>
      <c r="AI1443">
        <v>36408666</v>
      </c>
      <c r="AJ1443">
        <v>1481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>
      <c r="A1444">
        <f>ROW(Source!A1553)</f>
        <v>1553</v>
      </c>
      <c r="B1444">
        <v>36408680</v>
      </c>
      <c r="C1444">
        <v>36408661</v>
      </c>
      <c r="D1444">
        <v>29114340</v>
      </c>
      <c r="E1444">
        <v>1</v>
      </c>
      <c r="F1444">
        <v>1</v>
      </c>
      <c r="G1444">
        <v>1</v>
      </c>
      <c r="H1444">
        <v>3</v>
      </c>
      <c r="I1444" t="s">
        <v>742</v>
      </c>
      <c r="J1444" t="s">
        <v>743</v>
      </c>
      <c r="K1444" t="s">
        <v>744</v>
      </c>
      <c r="L1444">
        <v>1348</v>
      </c>
      <c r="N1444">
        <v>1009</v>
      </c>
      <c r="O1444" t="s">
        <v>30</v>
      </c>
      <c r="P1444" t="s">
        <v>30</v>
      </c>
      <c r="Q1444">
        <v>1000</v>
      </c>
      <c r="X1444">
        <v>1.6000000000000001E-3</v>
      </c>
      <c r="Y1444">
        <v>8475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1.6000000000000001E-3</v>
      </c>
      <c r="AH1444">
        <v>2</v>
      </c>
      <c r="AI1444">
        <v>36408667</v>
      </c>
      <c r="AJ1444">
        <v>1482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>
      <c r="A1445">
        <f>ROW(Source!A1553)</f>
        <v>1553</v>
      </c>
      <c r="B1445">
        <v>36408681</v>
      </c>
      <c r="C1445">
        <v>36408661</v>
      </c>
      <c r="D1445">
        <v>29109162</v>
      </c>
      <c r="E1445">
        <v>1</v>
      </c>
      <c r="F1445">
        <v>1</v>
      </c>
      <c r="G1445">
        <v>1</v>
      </c>
      <c r="H1445">
        <v>3</v>
      </c>
      <c r="I1445" t="s">
        <v>564</v>
      </c>
      <c r="J1445" t="s">
        <v>565</v>
      </c>
      <c r="K1445" t="s">
        <v>566</v>
      </c>
      <c r="L1445">
        <v>1327</v>
      </c>
      <c r="N1445">
        <v>1005</v>
      </c>
      <c r="O1445" t="s">
        <v>155</v>
      </c>
      <c r="P1445" t="s">
        <v>155</v>
      </c>
      <c r="Q1445">
        <v>1</v>
      </c>
      <c r="X1445">
        <v>23</v>
      </c>
      <c r="Y1445">
        <v>5.71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23</v>
      </c>
      <c r="AH1445">
        <v>2</v>
      </c>
      <c r="AI1445">
        <v>36408668</v>
      </c>
      <c r="AJ1445">
        <v>1483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>
      <c r="A1446">
        <f>ROW(Source!A1553)</f>
        <v>1553</v>
      </c>
      <c r="B1446">
        <v>36408682</v>
      </c>
      <c r="C1446">
        <v>36408661</v>
      </c>
      <c r="D1446">
        <v>29107615</v>
      </c>
      <c r="E1446">
        <v>1</v>
      </c>
      <c r="F1446">
        <v>1</v>
      </c>
      <c r="G1446">
        <v>1</v>
      </c>
      <c r="H1446">
        <v>3</v>
      </c>
      <c r="I1446" t="s">
        <v>745</v>
      </c>
      <c r="J1446" t="s">
        <v>746</v>
      </c>
      <c r="K1446" t="s">
        <v>747</v>
      </c>
      <c r="L1446">
        <v>1348</v>
      </c>
      <c r="N1446">
        <v>1009</v>
      </c>
      <c r="O1446" t="s">
        <v>30</v>
      </c>
      <c r="P1446" t="s">
        <v>30</v>
      </c>
      <c r="Q1446">
        <v>1000</v>
      </c>
      <c r="X1446">
        <v>3.3999999999999998E-3</v>
      </c>
      <c r="Y1446">
        <v>19100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3.3999999999999998E-3</v>
      </c>
      <c r="AH1446">
        <v>2</v>
      </c>
      <c r="AI1446">
        <v>36408669</v>
      </c>
      <c r="AJ1446">
        <v>1484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>
        <f>ROW(Source!A1553)</f>
        <v>1553</v>
      </c>
      <c r="B1447">
        <v>36408683</v>
      </c>
      <c r="C1447">
        <v>36408661</v>
      </c>
      <c r="D1447">
        <v>29115662</v>
      </c>
      <c r="E1447">
        <v>1</v>
      </c>
      <c r="F1447">
        <v>1</v>
      </c>
      <c r="G1447">
        <v>1</v>
      </c>
      <c r="H1447">
        <v>3</v>
      </c>
      <c r="I1447" t="s">
        <v>748</v>
      </c>
      <c r="J1447" t="s">
        <v>749</v>
      </c>
      <c r="K1447" t="s">
        <v>750</v>
      </c>
      <c r="L1447">
        <v>1339</v>
      </c>
      <c r="N1447">
        <v>1007</v>
      </c>
      <c r="O1447" t="s">
        <v>570</v>
      </c>
      <c r="P1447" t="s">
        <v>570</v>
      </c>
      <c r="Q1447">
        <v>1</v>
      </c>
      <c r="X1447">
        <v>0.24</v>
      </c>
      <c r="Y1447">
        <v>1045</v>
      </c>
      <c r="Z1447">
        <v>0</v>
      </c>
      <c r="AA1447">
        <v>0</v>
      </c>
      <c r="AB1447">
        <v>0</v>
      </c>
      <c r="AC1447">
        <v>0</v>
      </c>
      <c r="AD1447">
        <v>1</v>
      </c>
      <c r="AE1447">
        <v>0</v>
      </c>
      <c r="AF1447" t="s">
        <v>3</v>
      </c>
      <c r="AG1447">
        <v>0.24</v>
      </c>
      <c r="AH1447">
        <v>2</v>
      </c>
      <c r="AI1447">
        <v>36408670</v>
      </c>
      <c r="AJ1447">
        <v>1485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>
      <c r="A1448">
        <f>ROW(Source!A1553)</f>
        <v>1553</v>
      </c>
      <c r="B1448">
        <v>36408684</v>
      </c>
      <c r="C1448">
        <v>36408661</v>
      </c>
      <c r="D1448">
        <v>29131086</v>
      </c>
      <c r="E1448">
        <v>1</v>
      </c>
      <c r="F1448">
        <v>1</v>
      </c>
      <c r="G1448">
        <v>1</v>
      </c>
      <c r="H1448">
        <v>3</v>
      </c>
      <c r="I1448" t="s">
        <v>567</v>
      </c>
      <c r="J1448" t="s">
        <v>568</v>
      </c>
      <c r="K1448" t="s">
        <v>569</v>
      </c>
      <c r="L1448">
        <v>1339</v>
      </c>
      <c r="N1448">
        <v>1007</v>
      </c>
      <c r="O1448" t="s">
        <v>570</v>
      </c>
      <c r="P1448" t="s">
        <v>570</v>
      </c>
      <c r="Q1448">
        <v>1</v>
      </c>
      <c r="X1448">
        <v>1.18</v>
      </c>
      <c r="Y1448">
        <v>1970.01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1.18</v>
      </c>
      <c r="AH1448">
        <v>2</v>
      </c>
      <c r="AI1448">
        <v>36408671</v>
      </c>
      <c r="AJ1448">
        <v>1486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>
      <c r="A1449">
        <f>ROW(Source!A1553)</f>
        <v>1553</v>
      </c>
      <c r="B1449">
        <v>36408685</v>
      </c>
      <c r="C1449">
        <v>36408661</v>
      </c>
      <c r="D1449">
        <v>29145153</v>
      </c>
      <c r="E1449">
        <v>1</v>
      </c>
      <c r="F1449">
        <v>1</v>
      </c>
      <c r="G1449">
        <v>1</v>
      </c>
      <c r="H1449">
        <v>3</v>
      </c>
      <c r="I1449" t="s">
        <v>751</v>
      </c>
      <c r="J1449" t="s">
        <v>752</v>
      </c>
      <c r="K1449" t="s">
        <v>753</v>
      </c>
      <c r="L1449">
        <v>1339</v>
      </c>
      <c r="N1449">
        <v>1007</v>
      </c>
      <c r="O1449" t="s">
        <v>570</v>
      </c>
      <c r="P1449" t="s">
        <v>570</v>
      </c>
      <c r="Q1449">
        <v>1</v>
      </c>
      <c r="X1449">
        <v>0.28000000000000003</v>
      </c>
      <c r="Y1449">
        <v>426.15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0</v>
      </c>
      <c r="AF1449" t="s">
        <v>3</v>
      </c>
      <c r="AG1449">
        <v>0.28000000000000003</v>
      </c>
      <c r="AH1449">
        <v>2</v>
      </c>
      <c r="AI1449">
        <v>36408672</v>
      </c>
      <c r="AJ1449">
        <v>1487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>
      <c r="A1450">
        <f>ROW(Source!A1553)</f>
        <v>1553</v>
      </c>
      <c r="B1450">
        <v>36408686</v>
      </c>
      <c r="C1450">
        <v>36408661</v>
      </c>
      <c r="D1450">
        <v>29148832</v>
      </c>
      <c r="E1450">
        <v>1</v>
      </c>
      <c r="F1450">
        <v>1</v>
      </c>
      <c r="G1450">
        <v>1</v>
      </c>
      <c r="H1450">
        <v>3</v>
      </c>
      <c r="I1450" t="s">
        <v>754</v>
      </c>
      <c r="J1450" t="s">
        <v>755</v>
      </c>
      <c r="K1450" t="s">
        <v>756</v>
      </c>
      <c r="L1450">
        <v>1356</v>
      </c>
      <c r="N1450">
        <v>1010</v>
      </c>
      <c r="O1450" t="s">
        <v>232</v>
      </c>
      <c r="P1450" t="s">
        <v>232</v>
      </c>
      <c r="Q1450">
        <v>1000</v>
      </c>
      <c r="X1450">
        <v>0.51</v>
      </c>
      <c r="Y1450">
        <v>1752.59</v>
      </c>
      <c r="Z1450">
        <v>0</v>
      </c>
      <c r="AA1450">
        <v>0</v>
      </c>
      <c r="AB1450">
        <v>0</v>
      </c>
      <c r="AC1450">
        <v>0</v>
      </c>
      <c r="AD1450">
        <v>1</v>
      </c>
      <c r="AE1450">
        <v>0</v>
      </c>
      <c r="AF1450" t="s">
        <v>3</v>
      </c>
      <c r="AG1450">
        <v>0.51</v>
      </c>
      <c r="AH1450">
        <v>2</v>
      </c>
      <c r="AI1450">
        <v>36408673</v>
      </c>
      <c r="AJ1450">
        <v>1488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>
      <c r="A1451">
        <f>ROW(Source!A1553)</f>
        <v>1553</v>
      </c>
      <c r="B1451">
        <v>36408687</v>
      </c>
      <c r="C1451">
        <v>36408661</v>
      </c>
      <c r="D1451">
        <v>29150040</v>
      </c>
      <c r="E1451">
        <v>1</v>
      </c>
      <c r="F1451">
        <v>1</v>
      </c>
      <c r="G1451">
        <v>1</v>
      </c>
      <c r="H1451">
        <v>3</v>
      </c>
      <c r="I1451" t="s">
        <v>757</v>
      </c>
      <c r="J1451" t="s">
        <v>758</v>
      </c>
      <c r="K1451" t="s">
        <v>759</v>
      </c>
      <c r="L1451">
        <v>1339</v>
      </c>
      <c r="N1451">
        <v>1007</v>
      </c>
      <c r="O1451" t="s">
        <v>570</v>
      </c>
      <c r="P1451" t="s">
        <v>570</v>
      </c>
      <c r="Q1451">
        <v>1</v>
      </c>
      <c r="X1451">
        <v>7.0000000000000007E-2</v>
      </c>
      <c r="Y1451">
        <v>2.44</v>
      </c>
      <c r="Z1451">
        <v>0</v>
      </c>
      <c r="AA1451">
        <v>0</v>
      </c>
      <c r="AB1451">
        <v>0</v>
      </c>
      <c r="AC1451">
        <v>0</v>
      </c>
      <c r="AD1451">
        <v>1</v>
      </c>
      <c r="AE1451">
        <v>0</v>
      </c>
      <c r="AF1451" t="s">
        <v>3</v>
      </c>
      <c r="AG1451">
        <v>7.0000000000000007E-2</v>
      </c>
      <c r="AH1451">
        <v>2</v>
      </c>
      <c r="AI1451">
        <v>36408674</v>
      </c>
      <c r="AJ1451">
        <v>1489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>
      <c r="A1452">
        <f>ROW(Source!A1554)</f>
        <v>1554</v>
      </c>
      <c r="B1452">
        <v>36408697</v>
      </c>
      <c r="C1452">
        <v>36408688</v>
      </c>
      <c r="D1452">
        <v>18407150</v>
      </c>
      <c r="E1452">
        <v>1</v>
      </c>
      <c r="F1452">
        <v>1</v>
      </c>
      <c r="G1452">
        <v>1</v>
      </c>
      <c r="H1452">
        <v>1</v>
      </c>
      <c r="I1452" t="s">
        <v>529</v>
      </c>
      <c r="J1452" t="s">
        <v>3</v>
      </c>
      <c r="K1452" t="s">
        <v>530</v>
      </c>
      <c r="L1452">
        <v>1369</v>
      </c>
      <c r="N1452">
        <v>1013</v>
      </c>
      <c r="O1452" t="s">
        <v>514</v>
      </c>
      <c r="P1452" t="s">
        <v>514</v>
      </c>
      <c r="Q1452">
        <v>1</v>
      </c>
      <c r="X1452">
        <v>60.72</v>
      </c>
      <c r="Y1452">
        <v>0</v>
      </c>
      <c r="Z1452">
        <v>0</v>
      </c>
      <c r="AA1452">
        <v>0</v>
      </c>
      <c r="AB1452">
        <v>272.45</v>
      </c>
      <c r="AC1452">
        <v>0</v>
      </c>
      <c r="AD1452">
        <v>1</v>
      </c>
      <c r="AE1452">
        <v>1</v>
      </c>
      <c r="AF1452" t="s">
        <v>134</v>
      </c>
      <c r="AG1452">
        <v>69.827999999999989</v>
      </c>
      <c r="AH1452">
        <v>2</v>
      </c>
      <c r="AI1452">
        <v>36408689</v>
      </c>
      <c r="AJ1452">
        <v>1490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>
      <c r="A1453">
        <f>ROW(Source!A1554)</f>
        <v>1554</v>
      </c>
      <c r="B1453">
        <v>36408698</v>
      </c>
      <c r="C1453">
        <v>36408688</v>
      </c>
      <c r="D1453">
        <v>121548</v>
      </c>
      <c r="E1453">
        <v>1</v>
      </c>
      <c r="F1453">
        <v>1</v>
      </c>
      <c r="G1453">
        <v>1</v>
      </c>
      <c r="H1453">
        <v>1</v>
      </c>
      <c r="I1453" t="s">
        <v>35</v>
      </c>
      <c r="J1453" t="s">
        <v>3</v>
      </c>
      <c r="K1453" t="s">
        <v>515</v>
      </c>
      <c r="L1453">
        <v>608254</v>
      </c>
      <c r="N1453">
        <v>1013</v>
      </c>
      <c r="O1453" t="s">
        <v>516</v>
      </c>
      <c r="P1453" t="s">
        <v>516</v>
      </c>
      <c r="Q1453">
        <v>1</v>
      </c>
      <c r="X1453">
        <v>0.57999999999999996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1</v>
      </c>
      <c r="AE1453">
        <v>2</v>
      </c>
      <c r="AF1453" t="s">
        <v>133</v>
      </c>
      <c r="AG1453">
        <v>0.72499999999999998</v>
      </c>
      <c r="AH1453">
        <v>2</v>
      </c>
      <c r="AI1453">
        <v>36408690</v>
      </c>
      <c r="AJ1453">
        <v>1491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>
      <c r="A1454">
        <f>ROW(Source!A1554)</f>
        <v>1554</v>
      </c>
      <c r="B1454">
        <v>36408699</v>
      </c>
      <c r="C1454">
        <v>36408688</v>
      </c>
      <c r="D1454">
        <v>29172556</v>
      </c>
      <c r="E1454">
        <v>1</v>
      </c>
      <c r="F1454">
        <v>1</v>
      </c>
      <c r="G1454">
        <v>1</v>
      </c>
      <c r="H1454">
        <v>2</v>
      </c>
      <c r="I1454" t="s">
        <v>517</v>
      </c>
      <c r="J1454" t="s">
        <v>518</v>
      </c>
      <c r="K1454" t="s">
        <v>519</v>
      </c>
      <c r="L1454">
        <v>1368</v>
      </c>
      <c r="N1454">
        <v>1011</v>
      </c>
      <c r="O1454" t="s">
        <v>520</v>
      </c>
      <c r="P1454" t="s">
        <v>520</v>
      </c>
      <c r="Q1454">
        <v>1</v>
      </c>
      <c r="X1454">
        <v>0.57999999999999996</v>
      </c>
      <c r="Y1454">
        <v>0</v>
      </c>
      <c r="Z1454">
        <v>31.26</v>
      </c>
      <c r="AA1454">
        <v>13.5</v>
      </c>
      <c r="AB1454">
        <v>0</v>
      </c>
      <c r="AC1454">
        <v>0</v>
      </c>
      <c r="AD1454">
        <v>1</v>
      </c>
      <c r="AE1454">
        <v>0</v>
      </c>
      <c r="AF1454" t="s">
        <v>133</v>
      </c>
      <c r="AG1454">
        <v>0.72499999999999998</v>
      </c>
      <c r="AH1454">
        <v>2</v>
      </c>
      <c r="AI1454">
        <v>36408691</v>
      </c>
      <c r="AJ1454">
        <v>1492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>
      <c r="A1455">
        <f>ROW(Source!A1554)</f>
        <v>1554</v>
      </c>
      <c r="B1455">
        <v>36408700</v>
      </c>
      <c r="C1455">
        <v>36408688</v>
      </c>
      <c r="D1455">
        <v>29174591</v>
      </c>
      <c r="E1455">
        <v>1</v>
      </c>
      <c r="F1455">
        <v>1</v>
      </c>
      <c r="G1455">
        <v>1</v>
      </c>
      <c r="H1455">
        <v>2</v>
      </c>
      <c r="I1455" t="s">
        <v>542</v>
      </c>
      <c r="J1455" t="s">
        <v>543</v>
      </c>
      <c r="K1455" t="s">
        <v>544</v>
      </c>
      <c r="L1455">
        <v>1368</v>
      </c>
      <c r="N1455">
        <v>1011</v>
      </c>
      <c r="O1455" t="s">
        <v>520</v>
      </c>
      <c r="P1455" t="s">
        <v>520</v>
      </c>
      <c r="Q1455">
        <v>1</v>
      </c>
      <c r="X1455">
        <v>0.82</v>
      </c>
      <c r="Y1455">
        <v>0</v>
      </c>
      <c r="Z1455">
        <v>0.95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133</v>
      </c>
      <c r="AG1455">
        <v>1.0249999999999999</v>
      </c>
      <c r="AH1455">
        <v>2</v>
      </c>
      <c r="AI1455">
        <v>36408692</v>
      </c>
      <c r="AJ1455">
        <v>1493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>
      <c r="A1456">
        <f>ROW(Source!A1554)</f>
        <v>1554</v>
      </c>
      <c r="B1456">
        <v>36408701</v>
      </c>
      <c r="C1456">
        <v>36408688</v>
      </c>
      <c r="D1456">
        <v>29174661</v>
      </c>
      <c r="E1456">
        <v>1</v>
      </c>
      <c r="F1456">
        <v>1</v>
      </c>
      <c r="G1456">
        <v>1</v>
      </c>
      <c r="H1456">
        <v>2</v>
      </c>
      <c r="I1456" t="s">
        <v>571</v>
      </c>
      <c r="J1456" t="s">
        <v>572</v>
      </c>
      <c r="K1456" t="s">
        <v>573</v>
      </c>
      <c r="L1456">
        <v>1368</v>
      </c>
      <c r="N1456">
        <v>1011</v>
      </c>
      <c r="O1456" t="s">
        <v>520</v>
      </c>
      <c r="P1456" t="s">
        <v>520</v>
      </c>
      <c r="Q1456">
        <v>1</v>
      </c>
      <c r="X1456">
        <v>2.7</v>
      </c>
      <c r="Y1456">
        <v>0</v>
      </c>
      <c r="Z1456">
        <v>2.09</v>
      </c>
      <c r="AA1456">
        <v>0</v>
      </c>
      <c r="AB1456">
        <v>0</v>
      </c>
      <c r="AC1456">
        <v>0</v>
      </c>
      <c r="AD1456">
        <v>1</v>
      </c>
      <c r="AE1456">
        <v>0</v>
      </c>
      <c r="AF1456" t="s">
        <v>133</v>
      </c>
      <c r="AG1456">
        <v>3.375</v>
      </c>
      <c r="AH1456">
        <v>2</v>
      </c>
      <c r="AI1456">
        <v>36408693</v>
      </c>
      <c r="AJ1456">
        <v>1494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>
      <c r="A1457">
        <f>ROW(Source!A1554)</f>
        <v>1554</v>
      </c>
      <c r="B1457">
        <v>36408702</v>
      </c>
      <c r="C1457">
        <v>36408688</v>
      </c>
      <c r="D1457">
        <v>29174913</v>
      </c>
      <c r="E1457">
        <v>1</v>
      </c>
      <c r="F1457">
        <v>1</v>
      </c>
      <c r="G1457">
        <v>1</v>
      </c>
      <c r="H1457">
        <v>2</v>
      </c>
      <c r="I1457" t="s">
        <v>531</v>
      </c>
      <c r="J1457" t="s">
        <v>532</v>
      </c>
      <c r="K1457" t="s">
        <v>533</v>
      </c>
      <c r="L1457">
        <v>1368</v>
      </c>
      <c r="N1457">
        <v>1011</v>
      </c>
      <c r="O1457" t="s">
        <v>520</v>
      </c>
      <c r="P1457" t="s">
        <v>520</v>
      </c>
      <c r="Q1457">
        <v>1</v>
      </c>
      <c r="X1457">
        <v>0.84</v>
      </c>
      <c r="Y1457">
        <v>0</v>
      </c>
      <c r="Z1457">
        <v>87.17</v>
      </c>
      <c r="AA1457">
        <v>11.6</v>
      </c>
      <c r="AB1457">
        <v>0</v>
      </c>
      <c r="AC1457">
        <v>0</v>
      </c>
      <c r="AD1457">
        <v>1</v>
      </c>
      <c r="AE1457">
        <v>0</v>
      </c>
      <c r="AF1457" t="s">
        <v>133</v>
      </c>
      <c r="AG1457">
        <v>1.05</v>
      </c>
      <c r="AH1457">
        <v>2</v>
      </c>
      <c r="AI1457">
        <v>36408694</v>
      </c>
      <c r="AJ1457">
        <v>1495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>
      <c r="A1458">
        <f>ROW(Source!A1554)</f>
        <v>1554</v>
      </c>
      <c r="B1458">
        <v>36408703</v>
      </c>
      <c r="C1458">
        <v>36408688</v>
      </c>
      <c r="D1458">
        <v>29114332</v>
      </c>
      <c r="E1458">
        <v>1</v>
      </c>
      <c r="F1458">
        <v>1</v>
      </c>
      <c r="G1458">
        <v>1</v>
      </c>
      <c r="H1458">
        <v>3</v>
      </c>
      <c r="I1458" t="s">
        <v>556</v>
      </c>
      <c r="J1458" t="s">
        <v>557</v>
      </c>
      <c r="K1458" t="s">
        <v>558</v>
      </c>
      <c r="L1458">
        <v>1348</v>
      </c>
      <c r="N1458">
        <v>1009</v>
      </c>
      <c r="O1458" t="s">
        <v>30</v>
      </c>
      <c r="P1458" t="s">
        <v>30</v>
      </c>
      <c r="Q1458">
        <v>1000</v>
      </c>
      <c r="X1458">
        <v>1.23E-2</v>
      </c>
      <c r="Y1458">
        <v>11978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1.23E-2</v>
      </c>
      <c r="AH1458">
        <v>2</v>
      </c>
      <c r="AI1458">
        <v>36408695</v>
      </c>
      <c r="AJ1458">
        <v>1496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>
      <c r="A1459">
        <f>ROW(Source!A1554)</f>
        <v>1554</v>
      </c>
      <c r="B1459">
        <v>36408704</v>
      </c>
      <c r="C1459">
        <v>36408688</v>
      </c>
      <c r="D1459">
        <v>29130788</v>
      </c>
      <c r="E1459">
        <v>1</v>
      </c>
      <c r="F1459">
        <v>1</v>
      </c>
      <c r="G1459">
        <v>1</v>
      </c>
      <c r="H1459">
        <v>3</v>
      </c>
      <c r="I1459" t="s">
        <v>574</v>
      </c>
      <c r="J1459" t="s">
        <v>575</v>
      </c>
      <c r="K1459" t="s">
        <v>576</v>
      </c>
      <c r="L1459">
        <v>1339</v>
      </c>
      <c r="N1459">
        <v>1007</v>
      </c>
      <c r="O1459" t="s">
        <v>570</v>
      </c>
      <c r="P1459" t="s">
        <v>570</v>
      </c>
      <c r="Q1459">
        <v>1</v>
      </c>
      <c r="X1459">
        <v>2.88</v>
      </c>
      <c r="Y1459">
        <v>2156.0100000000002</v>
      </c>
      <c r="Z1459">
        <v>0</v>
      </c>
      <c r="AA1459">
        <v>0</v>
      </c>
      <c r="AB1459">
        <v>0</v>
      </c>
      <c r="AC1459">
        <v>0</v>
      </c>
      <c r="AD1459">
        <v>1</v>
      </c>
      <c r="AE1459">
        <v>0</v>
      </c>
      <c r="AF1459" t="s">
        <v>3</v>
      </c>
      <c r="AG1459">
        <v>2.88</v>
      </c>
      <c r="AH1459">
        <v>2</v>
      </c>
      <c r="AI1459">
        <v>36408696</v>
      </c>
      <c r="AJ1459">
        <v>1497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>
      <c r="A1460">
        <f>ROW(Source!A1555)</f>
        <v>1555</v>
      </c>
      <c r="B1460">
        <v>36408713</v>
      </c>
      <c r="C1460">
        <v>36408705</v>
      </c>
      <c r="D1460">
        <v>18408291</v>
      </c>
      <c r="E1460">
        <v>1</v>
      </c>
      <c r="F1460">
        <v>1</v>
      </c>
      <c r="G1460">
        <v>1</v>
      </c>
      <c r="H1460">
        <v>1</v>
      </c>
      <c r="I1460" t="s">
        <v>559</v>
      </c>
      <c r="J1460" t="s">
        <v>3</v>
      </c>
      <c r="K1460" t="s">
        <v>560</v>
      </c>
      <c r="L1460">
        <v>1369</v>
      </c>
      <c r="N1460">
        <v>1013</v>
      </c>
      <c r="O1460" t="s">
        <v>514</v>
      </c>
      <c r="P1460" t="s">
        <v>514</v>
      </c>
      <c r="Q1460">
        <v>1</v>
      </c>
      <c r="X1460">
        <v>31.26</v>
      </c>
      <c r="Y1460">
        <v>0</v>
      </c>
      <c r="Z1460">
        <v>0</v>
      </c>
      <c r="AA1460">
        <v>0</v>
      </c>
      <c r="AB1460">
        <v>8.17</v>
      </c>
      <c r="AC1460">
        <v>0</v>
      </c>
      <c r="AD1460">
        <v>1</v>
      </c>
      <c r="AE1460">
        <v>1</v>
      </c>
      <c r="AF1460" t="s">
        <v>134</v>
      </c>
      <c r="AG1460">
        <v>35.948999999999998</v>
      </c>
      <c r="AH1460">
        <v>2</v>
      </c>
      <c r="AI1460">
        <v>36408706</v>
      </c>
      <c r="AJ1460">
        <v>1498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>
      <c r="A1461">
        <f>ROW(Source!A1555)</f>
        <v>1555</v>
      </c>
      <c r="B1461">
        <v>36408714</v>
      </c>
      <c r="C1461">
        <v>36408705</v>
      </c>
      <c r="D1461">
        <v>121548</v>
      </c>
      <c r="E1461">
        <v>1</v>
      </c>
      <c r="F1461">
        <v>1</v>
      </c>
      <c r="G1461">
        <v>1</v>
      </c>
      <c r="H1461">
        <v>1</v>
      </c>
      <c r="I1461" t="s">
        <v>35</v>
      </c>
      <c r="J1461" t="s">
        <v>3</v>
      </c>
      <c r="K1461" t="s">
        <v>515</v>
      </c>
      <c r="L1461">
        <v>608254</v>
      </c>
      <c r="N1461">
        <v>1013</v>
      </c>
      <c r="O1461" t="s">
        <v>516</v>
      </c>
      <c r="P1461" t="s">
        <v>516</v>
      </c>
      <c r="Q1461">
        <v>1</v>
      </c>
      <c r="X1461">
        <v>6.7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2</v>
      </c>
      <c r="AF1461" t="s">
        <v>133</v>
      </c>
      <c r="AG1461">
        <v>8.375</v>
      </c>
      <c r="AH1461">
        <v>2</v>
      </c>
      <c r="AI1461">
        <v>36408707</v>
      </c>
      <c r="AJ1461">
        <v>1499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>
      <c r="A1462">
        <f>ROW(Source!A1555)</f>
        <v>1555</v>
      </c>
      <c r="B1462">
        <v>36408715</v>
      </c>
      <c r="C1462">
        <v>36408705</v>
      </c>
      <c r="D1462">
        <v>29172710</v>
      </c>
      <c r="E1462">
        <v>1</v>
      </c>
      <c r="F1462">
        <v>1</v>
      </c>
      <c r="G1462">
        <v>1</v>
      </c>
      <c r="H1462">
        <v>2</v>
      </c>
      <c r="I1462" t="s">
        <v>523</v>
      </c>
      <c r="J1462" t="s">
        <v>524</v>
      </c>
      <c r="K1462" t="s">
        <v>525</v>
      </c>
      <c r="L1462">
        <v>1368</v>
      </c>
      <c r="N1462">
        <v>1011</v>
      </c>
      <c r="O1462" t="s">
        <v>520</v>
      </c>
      <c r="P1462" t="s">
        <v>520</v>
      </c>
      <c r="Q1462">
        <v>1</v>
      </c>
      <c r="X1462">
        <v>6.7</v>
      </c>
      <c r="Y1462">
        <v>0</v>
      </c>
      <c r="Z1462">
        <v>46.56</v>
      </c>
      <c r="AA1462">
        <v>10.06</v>
      </c>
      <c r="AB1462">
        <v>0</v>
      </c>
      <c r="AC1462">
        <v>0</v>
      </c>
      <c r="AD1462">
        <v>1</v>
      </c>
      <c r="AE1462">
        <v>0</v>
      </c>
      <c r="AF1462" t="s">
        <v>133</v>
      </c>
      <c r="AG1462">
        <v>8.375</v>
      </c>
      <c r="AH1462">
        <v>2</v>
      </c>
      <c r="AI1462">
        <v>36408708</v>
      </c>
      <c r="AJ1462">
        <v>1500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>
      <c r="A1463">
        <f>ROW(Source!A1555)</f>
        <v>1555</v>
      </c>
      <c r="B1463">
        <v>36408716</v>
      </c>
      <c r="C1463">
        <v>36408705</v>
      </c>
      <c r="D1463">
        <v>29173472</v>
      </c>
      <c r="E1463">
        <v>1</v>
      </c>
      <c r="F1463">
        <v>1</v>
      </c>
      <c r="G1463">
        <v>1</v>
      </c>
      <c r="H1463">
        <v>2</v>
      </c>
      <c r="I1463" t="s">
        <v>577</v>
      </c>
      <c r="J1463" t="s">
        <v>578</v>
      </c>
      <c r="K1463" t="s">
        <v>579</v>
      </c>
      <c r="L1463">
        <v>1368</v>
      </c>
      <c r="N1463">
        <v>1011</v>
      </c>
      <c r="O1463" t="s">
        <v>520</v>
      </c>
      <c r="P1463" t="s">
        <v>520</v>
      </c>
      <c r="Q1463">
        <v>1</v>
      </c>
      <c r="X1463">
        <v>11</v>
      </c>
      <c r="Y1463">
        <v>0</v>
      </c>
      <c r="Z1463">
        <v>3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 t="s">
        <v>133</v>
      </c>
      <c r="AG1463">
        <v>13.75</v>
      </c>
      <c r="AH1463">
        <v>2</v>
      </c>
      <c r="AI1463">
        <v>36408709</v>
      </c>
      <c r="AJ1463">
        <v>1501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>
      <c r="A1464">
        <f>ROW(Source!A1555)</f>
        <v>1555</v>
      </c>
      <c r="B1464">
        <v>36408717</v>
      </c>
      <c r="C1464">
        <v>36408705</v>
      </c>
      <c r="D1464">
        <v>29174913</v>
      </c>
      <c r="E1464">
        <v>1</v>
      </c>
      <c r="F1464">
        <v>1</v>
      </c>
      <c r="G1464">
        <v>1</v>
      </c>
      <c r="H1464">
        <v>2</v>
      </c>
      <c r="I1464" t="s">
        <v>531</v>
      </c>
      <c r="J1464" t="s">
        <v>532</v>
      </c>
      <c r="K1464" t="s">
        <v>533</v>
      </c>
      <c r="L1464">
        <v>1368</v>
      </c>
      <c r="N1464">
        <v>1011</v>
      </c>
      <c r="O1464" t="s">
        <v>520</v>
      </c>
      <c r="P1464" t="s">
        <v>520</v>
      </c>
      <c r="Q1464">
        <v>1</v>
      </c>
      <c r="X1464">
        <v>0.35</v>
      </c>
      <c r="Y1464">
        <v>0</v>
      </c>
      <c r="Z1464">
        <v>87.17</v>
      </c>
      <c r="AA1464">
        <v>11.6</v>
      </c>
      <c r="AB1464">
        <v>0</v>
      </c>
      <c r="AC1464">
        <v>0</v>
      </c>
      <c r="AD1464">
        <v>1</v>
      </c>
      <c r="AE1464">
        <v>0</v>
      </c>
      <c r="AF1464" t="s">
        <v>133</v>
      </c>
      <c r="AG1464">
        <v>0.4375</v>
      </c>
      <c r="AH1464">
        <v>2</v>
      </c>
      <c r="AI1464">
        <v>36408710</v>
      </c>
      <c r="AJ1464">
        <v>1502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>
      <c r="A1465">
        <f>ROW(Source!A1555)</f>
        <v>1555</v>
      </c>
      <c r="B1465">
        <v>36408718</v>
      </c>
      <c r="C1465">
        <v>36408705</v>
      </c>
      <c r="D1465">
        <v>29114687</v>
      </c>
      <c r="E1465">
        <v>1</v>
      </c>
      <c r="F1465">
        <v>1</v>
      </c>
      <c r="G1465">
        <v>1</v>
      </c>
      <c r="H1465">
        <v>3</v>
      </c>
      <c r="I1465" t="s">
        <v>580</v>
      </c>
      <c r="J1465" t="s">
        <v>581</v>
      </c>
      <c r="K1465" t="s">
        <v>582</v>
      </c>
      <c r="L1465">
        <v>1348</v>
      </c>
      <c r="N1465">
        <v>1009</v>
      </c>
      <c r="O1465" t="s">
        <v>30</v>
      </c>
      <c r="P1465" t="s">
        <v>30</v>
      </c>
      <c r="Q1465">
        <v>1000</v>
      </c>
      <c r="X1465">
        <v>1.8E-3</v>
      </c>
      <c r="Y1465">
        <v>16974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1.8E-3</v>
      </c>
      <c r="AH1465">
        <v>2</v>
      </c>
      <c r="AI1465">
        <v>36408711</v>
      </c>
      <c r="AJ1465">
        <v>1503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>
      <c r="A1466">
        <f>ROW(Source!A1555)</f>
        <v>1555</v>
      </c>
      <c r="B1466">
        <v>36408719</v>
      </c>
      <c r="C1466">
        <v>36408705</v>
      </c>
      <c r="D1466">
        <v>29115292</v>
      </c>
      <c r="E1466">
        <v>1</v>
      </c>
      <c r="F1466">
        <v>1</v>
      </c>
      <c r="G1466">
        <v>1</v>
      </c>
      <c r="H1466">
        <v>3</v>
      </c>
      <c r="I1466" t="s">
        <v>583</v>
      </c>
      <c r="J1466" t="s">
        <v>584</v>
      </c>
      <c r="K1466" t="s">
        <v>585</v>
      </c>
      <c r="L1466">
        <v>1339</v>
      </c>
      <c r="N1466">
        <v>1007</v>
      </c>
      <c r="O1466" t="s">
        <v>570</v>
      </c>
      <c r="P1466" t="s">
        <v>570</v>
      </c>
      <c r="Q1466">
        <v>1</v>
      </c>
      <c r="X1466">
        <v>1.24</v>
      </c>
      <c r="Y1466">
        <v>4478.33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1.24</v>
      </c>
      <c r="AH1466">
        <v>2</v>
      </c>
      <c r="AI1466">
        <v>36408712</v>
      </c>
      <c r="AJ1466">
        <v>1504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>
      <c r="A1467">
        <f>ROW(Source!A1556)</f>
        <v>1556</v>
      </c>
      <c r="B1467">
        <v>36408729</v>
      </c>
      <c r="C1467">
        <v>36408720</v>
      </c>
      <c r="D1467">
        <v>18410542</v>
      </c>
      <c r="E1467">
        <v>1</v>
      </c>
      <c r="F1467">
        <v>1</v>
      </c>
      <c r="G1467">
        <v>1</v>
      </c>
      <c r="H1467">
        <v>1</v>
      </c>
      <c r="I1467" t="s">
        <v>760</v>
      </c>
      <c r="J1467" t="s">
        <v>3</v>
      </c>
      <c r="K1467" t="s">
        <v>761</v>
      </c>
      <c r="L1467">
        <v>1369</v>
      </c>
      <c r="N1467">
        <v>1013</v>
      </c>
      <c r="O1467" t="s">
        <v>514</v>
      </c>
      <c r="P1467" t="s">
        <v>514</v>
      </c>
      <c r="Q1467">
        <v>1</v>
      </c>
      <c r="X1467">
        <v>31.41</v>
      </c>
      <c r="Y1467">
        <v>0</v>
      </c>
      <c r="Z1467">
        <v>0</v>
      </c>
      <c r="AA1467">
        <v>0</v>
      </c>
      <c r="AB1467">
        <v>8.31</v>
      </c>
      <c r="AC1467">
        <v>0</v>
      </c>
      <c r="AD1467">
        <v>1</v>
      </c>
      <c r="AE1467">
        <v>1</v>
      </c>
      <c r="AF1467" t="s">
        <v>134</v>
      </c>
      <c r="AG1467">
        <v>36.121499999999997</v>
      </c>
      <c r="AH1467">
        <v>2</v>
      </c>
      <c r="AI1467">
        <v>36408722</v>
      </c>
      <c r="AJ1467">
        <v>1505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>
      <c r="A1468">
        <f>ROW(Source!A1556)</f>
        <v>1556</v>
      </c>
      <c r="B1468">
        <v>36408730</v>
      </c>
      <c r="C1468">
        <v>36408720</v>
      </c>
      <c r="D1468">
        <v>121548</v>
      </c>
      <c r="E1468">
        <v>1</v>
      </c>
      <c r="F1468">
        <v>1</v>
      </c>
      <c r="G1468">
        <v>1</v>
      </c>
      <c r="H1468">
        <v>1</v>
      </c>
      <c r="I1468" t="s">
        <v>35</v>
      </c>
      <c r="J1468" t="s">
        <v>3</v>
      </c>
      <c r="K1468" t="s">
        <v>515</v>
      </c>
      <c r="L1468">
        <v>608254</v>
      </c>
      <c r="N1468">
        <v>1013</v>
      </c>
      <c r="O1468" t="s">
        <v>516</v>
      </c>
      <c r="P1468" t="s">
        <v>516</v>
      </c>
      <c r="Q1468">
        <v>1</v>
      </c>
      <c r="X1468">
        <v>0.34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2</v>
      </c>
      <c r="AF1468" t="s">
        <v>133</v>
      </c>
      <c r="AG1468">
        <v>0.42500000000000004</v>
      </c>
      <c r="AH1468">
        <v>2</v>
      </c>
      <c r="AI1468">
        <v>36408723</v>
      </c>
      <c r="AJ1468">
        <v>1506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>
      <c r="A1469">
        <f>ROW(Source!A1556)</f>
        <v>1556</v>
      </c>
      <c r="B1469">
        <v>36408731</v>
      </c>
      <c r="C1469">
        <v>36408720</v>
      </c>
      <c r="D1469">
        <v>29172556</v>
      </c>
      <c r="E1469">
        <v>1</v>
      </c>
      <c r="F1469">
        <v>1</v>
      </c>
      <c r="G1469">
        <v>1</v>
      </c>
      <c r="H1469">
        <v>2</v>
      </c>
      <c r="I1469" t="s">
        <v>517</v>
      </c>
      <c r="J1469" t="s">
        <v>518</v>
      </c>
      <c r="K1469" t="s">
        <v>519</v>
      </c>
      <c r="L1469">
        <v>1368</v>
      </c>
      <c r="N1469">
        <v>1011</v>
      </c>
      <c r="O1469" t="s">
        <v>520</v>
      </c>
      <c r="P1469" t="s">
        <v>520</v>
      </c>
      <c r="Q1469">
        <v>1</v>
      </c>
      <c r="X1469">
        <v>0.34</v>
      </c>
      <c r="Y1469">
        <v>0</v>
      </c>
      <c r="Z1469">
        <v>31.26</v>
      </c>
      <c r="AA1469">
        <v>13.5</v>
      </c>
      <c r="AB1469">
        <v>0</v>
      </c>
      <c r="AC1469">
        <v>0</v>
      </c>
      <c r="AD1469">
        <v>1</v>
      </c>
      <c r="AE1469">
        <v>0</v>
      </c>
      <c r="AF1469" t="s">
        <v>133</v>
      </c>
      <c r="AG1469">
        <v>0.42500000000000004</v>
      </c>
      <c r="AH1469">
        <v>2</v>
      </c>
      <c r="AI1469">
        <v>36408724</v>
      </c>
      <c r="AJ1469">
        <v>1507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>
      <c r="A1470">
        <f>ROW(Source!A1556)</f>
        <v>1556</v>
      </c>
      <c r="B1470">
        <v>36408732</v>
      </c>
      <c r="C1470">
        <v>36408720</v>
      </c>
      <c r="D1470">
        <v>29174663</v>
      </c>
      <c r="E1470">
        <v>1</v>
      </c>
      <c r="F1470">
        <v>1</v>
      </c>
      <c r="G1470">
        <v>1</v>
      </c>
      <c r="H1470">
        <v>2</v>
      </c>
      <c r="I1470" t="s">
        <v>762</v>
      </c>
      <c r="J1470" t="s">
        <v>763</v>
      </c>
      <c r="K1470" t="s">
        <v>764</v>
      </c>
      <c r="L1470">
        <v>1368</v>
      </c>
      <c r="N1470">
        <v>1011</v>
      </c>
      <c r="O1470" t="s">
        <v>520</v>
      </c>
      <c r="P1470" t="s">
        <v>520</v>
      </c>
      <c r="Q1470">
        <v>1</v>
      </c>
      <c r="X1470">
        <v>5.3</v>
      </c>
      <c r="Y1470">
        <v>0</v>
      </c>
      <c r="Z1470">
        <v>3.4</v>
      </c>
      <c r="AA1470">
        <v>0</v>
      </c>
      <c r="AB1470">
        <v>0</v>
      </c>
      <c r="AC1470">
        <v>0</v>
      </c>
      <c r="AD1470">
        <v>1</v>
      </c>
      <c r="AE1470">
        <v>0</v>
      </c>
      <c r="AF1470" t="s">
        <v>133</v>
      </c>
      <c r="AG1470">
        <v>6.625</v>
      </c>
      <c r="AH1470">
        <v>2</v>
      </c>
      <c r="AI1470">
        <v>36408725</v>
      </c>
      <c r="AJ1470">
        <v>1508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>
      <c r="A1471">
        <f>ROW(Source!A1556)</f>
        <v>1556</v>
      </c>
      <c r="B1471">
        <v>36408733</v>
      </c>
      <c r="C1471">
        <v>36408720</v>
      </c>
      <c r="D1471">
        <v>29174913</v>
      </c>
      <c r="E1471">
        <v>1</v>
      </c>
      <c r="F1471">
        <v>1</v>
      </c>
      <c r="G1471">
        <v>1</v>
      </c>
      <c r="H1471">
        <v>2</v>
      </c>
      <c r="I1471" t="s">
        <v>531</v>
      </c>
      <c r="J1471" t="s">
        <v>532</v>
      </c>
      <c r="K1471" t="s">
        <v>533</v>
      </c>
      <c r="L1471">
        <v>1368</v>
      </c>
      <c r="N1471">
        <v>1011</v>
      </c>
      <c r="O1471" t="s">
        <v>520</v>
      </c>
      <c r="P1471" t="s">
        <v>520</v>
      </c>
      <c r="Q1471">
        <v>1</v>
      </c>
      <c r="X1471">
        <v>0.48</v>
      </c>
      <c r="Y1471">
        <v>0</v>
      </c>
      <c r="Z1471">
        <v>87.17</v>
      </c>
      <c r="AA1471">
        <v>11.6</v>
      </c>
      <c r="AB1471">
        <v>0</v>
      </c>
      <c r="AC1471">
        <v>0</v>
      </c>
      <c r="AD1471">
        <v>1</v>
      </c>
      <c r="AE1471">
        <v>0</v>
      </c>
      <c r="AF1471" t="s">
        <v>133</v>
      </c>
      <c r="AG1471">
        <v>0.6</v>
      </c>
      <c r="AH1471">
        <v>2</v>
      </c>
      <c r="AI1471">
        <v>36408726</v>
      </c>
      <c r="AJ1471">
        <v>1509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>
      <c r="A1472">
        <f>ROW(Source!A1556)</f>
        <v>1556</v>
      </c>
      <c r="B1472">
        <v>36408734</v>
      </c>
      <c r="C1472">
        <v>36408720</v>
      </c>
      <c r="D1472">
        <v>29110876</v>
      </c>
      <c r="E1472">
        <v>1</v>
      </c>
      <c r="F1472">
        <v>1</v>
      </c>
      <c r="G1472">
        <v>1</v>
      </c>
      <c r="H1472">
        <v>3</v>
      </c>
      <c r="I1472" t="s">
        <v>293</v>
      </c>
      <c r="J1472" t="s">
        <v>295</v>
      </c>
      <c r="K1472" t="s">
        <v>294</v>
      </c>
      <c r="L1472">
        <v>1327</v>
      </c>
      <c r="N1472">
        <v>1005</v>
      </c>
      <c r="O1472" t="s">
        <v>155</v>
      </c>
      <c r="P1472" t="s">
        <v>155</v>
      </c>
      <c r="Q1472">
        <v>1</v>
      </c>
      <c r="X1472">
        <v>102</v>
      </c>
      <c r="Y1472">
        <v>67.8</v>
      </c>
      <c r="Z1472">
        <v>0</v>
      </c>
      <c r="AA1472">
        <v>0</v>
      </c>
      <c r="AB1472">
        <v>0</v>
      </c>
      <c r="AC1472">
        <v>0</v>
      </c>
      <c r="AD1472">
        <v>1</v>
      </c>
      <c r="AE1472">
        <v>0</v>
      </c>
      <c r="AF1472" t="s">
        <v>3</v>
      </c>
      <c r="AG1472">
        <v>102</v>
      </c>
      <c r="AH1472">
        <v>2</v>
      </c>
      <c r="AI1472">
        <v>36408727</v>
      </c>
      <c r="AJ1472">
        <v>1510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>
      <c r="A1473">
        <f>ROW(Source!A1556)</f>
        <v>1556</v>
      </c>
      <c r="B1473">
        <v>36408735</v>
      </c>
      <c r="C1473">
        <v>36408720</v>
      </c>
      <c r="D1473">
        <v>29110762</v>
      </c>
      <c r="E1473">
        <v>1</v>
      </c>
      <c r="F1473">
        <v>1</v>
      </c>
      <c r="G1473">
        <v>1</v>
      </c>
      <c r="H1473">
        <v>3</v>
      </c>
      <c r="I1473" t="s">
        <v>593</v>
      </c>
      <c r="J1473" t="s">
        <v>765</v>
      </c>
      <c r="K1473" t="s">
        <v>595</v>
      </c>
      <c r="L1473">
        <v>1308</v>
      </c>
      <c r="N1473">
        <v>1003</v>
      </c>
      <c r="O1473" t="s">
        <v>65</v>
      </c>
      <c r="P1473" t="s">
        <v>65</v>
      </c>
      <c r="Q1473">
        <v>100</v>
      </c>
      <c r="X1473">
        <v>0.68</v>
      </c>
      <c r="Y1473">
        <v>99.4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0.68</v>
      </c>
      <c r="AH1473">
        <v>2</v>
      </c>
      <c r="AI1473">
        <v>36408728</v>
      </c>
      <c r="AJ1473">
        <v>1511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>
      <c r="A1474">
        <f>ROW(Source!A1559)</f>
        <v>1559</v>
      </c>
      <c r="B1474">
        <v>36408751</v>
      </c>
      <c r="C1474">
        <v>36408738</v>
      </c>
      <c r="D1474">
        <v>18413230</v>
      </c>
      <c r="E1474">
        <v>1</v>
      </c>
      <c r="F1474">
        <v>1</v>
      </c>
      <c r="G1474">
        <v>1</v>
      </c>
      <c r="H1474">
        <v>1</v>
      </c>
      <c r="I1474" t="s">
        <v>540</v>
      </c>
      <c r="J1474" t="s">
        <v>3</v>
      </c>
      <c r="K1474" t="s">
        <v>541</v>
      </c>
      <c r="L1474">
        <v>1369</v>
      </c>
      <c r="N1474">
        <v>1013</v>
      </c>
      <c r="O1474" t="s">
        <v>514</v>
      </c>
      <c r="P1474" t="s">
        <v>514</v>
      </c>
      <c r="Q1474">
        <v>1</v>
      </c>
      <c r="X1474">
        <v>6.66</v>
      </c>
      <c r="Y1474">
        <v>0</v>
      </c>
      <c r="Z1474">
        <v>0</v>
      </c>
      <c r="AA1474">
        <v>0</v>
      </c>
      <c r="AB1474">
        <v>9.18</v>
      </c>
      <c r="AC1474">
        <v>0</v>
      </c>
      <c r="AD1474">
        <v>1</v>
      </c>
      <c r="AE1474">
        <v>1</v>
      </c>
      <c r="AF1474" t="s">
        <v>134</v>
      </c>
      <c r="AG1474">
        <v>7.6589999999999998</v>
      </c>
      <c r="AH1474">
        <v>2</v>
      </c>
      <c r="AI1474">
        <v>36408739</v>
      </c>
      <c r="AJ1474">
        <v>1513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>
      <c r="A1475">
        <f>ROW(Source!A1559)</f>
        <v>1559</v>
      </c>
      <c r="B1475">
        <v>36408752</v>
      </c>
      <c r="C1475">
        <v>36408738</v>
      </c>
      <c r="D1475">
        <v>29173472</v>
      </c>
      <c r="E1475">
        <v>1</v>
      </c>
      <c r="F1475">
        <v>1</v>
      </c>
      <c r="G1475">
        <v>1</v>
      </c>
      <c r="H1475">
        <v>2</v>
      </c>
      <c r="I1475" t="s">
        <v>577</v>
      </c>
      <c r="J1475" t="s">
        <v>578</v>
      </c>
      <c r="K1475" t="s">
        <v>579</v>
      </c>
      <c r="L1475">
        <v>1368</v>
      </c>
      <c r="N1475">
        <v>1011</v>
      </c>
      <c r="O1475" t="s">
        <v>520</v>
      </c>
      <c r="P1475" t="s">
        <v>520</v>
      </c>
      <c r="Q1475">
        <v>1</v>
      </c>
      <c r="X1475">
        <v>2.0099999999999998</v>
      </c>
      <c r="Y1475">
        <v>0</v>
      </c>
      <c r="Z1475">
        <v>3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133</v>
      </c>
      <c r="AG1475">
        <v>2.5124999999999997</v>
      </c>
      <c r="AH1475">
        <v>2</v>
      </c>
      <c r="AI1475">
        <v>36408740</v>
      </c>
      <c r="AJ1475">
        <v>1514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>
      <c r="A1476">
        <f>ROW(Source!A1559)</f>
        <v>1559</v>
      </c>
      <c r="B1476">
        <v>36408753</v>
      </c>
      <c r="C1476">
        <v>36408738</v>
      </c>
      <c r="D1476">
        <v>29174500</v>
      </c>
      <c r="E1476">
        <v>1</v>
      </c>
      <c r="F1476">
        <v>1</v>
      </c>
      <c r="G1476">
        <v>1</v>
      </c>
      <c r="H1476">
        <v>2</v>
      </c>
      <c r="I1476" t="s">
        <v>599</v>
      </c>
      <c r="J1476" t="s">
        <v>600</v>
      </c>
      <c r="K1476" t="s">
        <v>601</v>
      </c>
      <c r="L1476">
        <v>1368</v>
      </c>
      <c r="N1476">
        <v>1011</v>
      </c>
      <c r="O1476" t="s">
        <v>520</v>
      </c>
      <c r="P1476" t="s">
        <v>520</v>
      </c>
      <c r="Q1476">
        <v>1</v>
      </c>
      <c r="X1476">
        <v>1.33</v>
      </c>
      <c r="Y1476">
        <v>0</v>
      </c>
      <c r="Z1476">
        <v>1.95</v>
      </c>
      <c r="AA1476">
        <v>0</v>
      </c>
      <c r="AB1476">
        <v>0</v>
      </c>
      <c r="AC1476">
        <v>0</v>
      </c>
      <c r="AD1476">
        <v>1</v>
      </c>
      <c r="AE1476">
        <v>0</v>
      </c>
      <c r="AF1476" t="s">
        <v>133</v>
      </c>
      <c r="AG1476">
        <v>1.6625000000000001</v>
      </c>
      <c r="AH1476">
        <v>2</v>
      </c>
      <c r="AI1476">
        <v>36408741</v>
      </c>
      <c r="AJ1476">
        <v>1515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>
        <f>ROW(Source!A1559)</f>
        <v>1559</v>
      </c>
      <c r="B1477">
        <v>36408754</v>
      </c>
      <c r="C1477">
        <v>36408738</v>
      </c>
      <c r="D1477">
        <v>29174913</v>
      </c>
      <c r="E1477">
        <v>1</v>
      </c>
      <c r="F1477">
        <v>1</v>
      </c>
      <c r="G1477">
        <v>1</v>
      </c>
      <c r="H1477">
        <v>2</v>
      </c>
      <c r="I1477" t="s">
        <v>531</v>
      </c>
      <c r="J1477" t="s">
        <v>532</v>
      </c>
      <c r="K1477" t="s">
        <v>533</v>
      </c>
      <c r="L1477">
        <v>1368</v>
      </c>
      <c r="N1477">
        <v>1011</v>
      </c>
      <c r="O1477" t="s">
        <v>520</v>
      </c>
      <c r="P1477" t="s">
        <v>520</v>
      </c>
      <c r="Q1477">
        <v>1</v>
      </c>
      <c r="X1477">
        <v>0.03</v>
      </c>
      <c r="Y1477">
        <v>0</v>
      </c>
      <c r="Z1477">
        <v>87.17</v>
      </c>
      <c r="AA1477">
        <v>11.6</v>
      </c>
      <c r="AB1477">
        <v>0</v>
      </c>
      <c r="AC1477">
        <v>0</v>
      </c>
      <c r="AD1477">
        <v>1</v>
      </c>
      <c r="AE1477">
        <v>0</v>
      </c>
      <c r="AF1477" t="s">
        <v>133</v>
      </c>
      <c r="AG1477">
        <v>3.7499999999999999E-2</v>
      </c>
      <c r="AH1477">
        <v>2</v>
      </c>
      <c r="AI1477">
        <v>36408742</v>
      </c>
      <c r="AJ1477">
        <v>1516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>
        <f>ROW(Source!A1559)</f>
        <v>1559</v>
      </c>
      <c r="B1478">
        <v>36408755</v>
      </c>
      <c r="C1478">
        <v>36408738</v>
      </c>
      <c r="D1478">
        <v>29114471</v>
      </c>
      <c r="E1478">
        <v>1</v>
      </c>
      <c r="F1478">
        <v>1</v>
      </c>
      <c r="G1478">
        <v>1</v>
      </c>
      <c r="H1478">
        <v>3</v>
      </c>
      <c r="I1478" t="s">
        <v>602</v>
      </c>
      <c r="J1478" t="s">
        <v>603</v>
      </c>
      <c r="K1478" t="s">
        <v>604</v>
      </c>
      <c r="L1478">
        <v>1358</v>
      </c>
      <c r="N1478">
        <v>1010</v>
      </c>
      <c r="O1478" t="s">
        <v>605</v>
      </c>
      <c r="P1478" t="s">
        <v>605</v>
      </c>
      <c r="Q1478">
        <v>10</v>
      </c>
      <c r="X1478">
        <v>26.3</v>
      </c>
      <c r="Y1478">
        <v>1.6</v>
      </c>
      <c r="Z1478">
        <v>0</v>
      </c>
      <c r="AA1478">
        <v>0</v>
      </c>
      <c r="AB1478">
        <v>0</v>
      </c>
      <c r="AC1478">
        <v>0</v>
      </c>
      <c r="AD1478">
        <v>1</v>
      </c>
      <c r="AE1478">
        <v>0</v>
      </c>
      <c r="AF1478" t="s">
        <v>3</v>
      </c>
      <c r="AG1478">
        <v>26.3</v>
      </c>
      <c r="AH1478">
        <v>2</v>
      </c>
      <c r="AI1478">
        <v>36408743</v>
      </c>
      <c r="AJ1478">
        <v>1517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>
      <c r="A1479">
        <f>ROW(Source!A1559)</f>
        <v>1559</v>
      </c>
      <c r="B1479">
        <v>36408756</v>
      </c>
      <c r="C1479">
        <v>36408738</v>
      </c>
      <c r="D1479">
        <v>29114305</v>
      </c>
      <c r="E1479">
        <v>1</v>
      </c>
      <c r="F1479">
        <v>1</v>
      </c>
      <c r="G1479">
        <v>1</v>
      </c>
      <c r="H1479">
        <v>3</v>
      </c>
      <c r="I1479" t="s">
        <v>606</v>
      </c>
      <c r="J1479" t="s">
        <v>607</v>
      </c>
      <c r="K1479" t="s">
        <v>608</v>
      </c>
      <c r="L1479">
        <v>1354</v>
      </c>
      <c r="N1479">
        <v>1010</v>
      </c>
      <c r="O1479" t="s">
        <v>237</v>
      </c>
      <c r="P1479" t="s">
        <v>237</v>
      </c>
      <c r="Q1479">
        <v>1</v>
      </c>
      <c r="X1479">
        <v>263</v>
      </c>
      <c r="Y1479">
        <v>0.12</v>
      </c>
      <c r="Z1479">
        <v>0</v>
      </c>
      <c r="AA1479">
        <v>0</v>
      </c>
      <c r="AB1479">
        <v>0</v>
      </c>
      <c r="AC1479">
        <v>0</v>
      </c>
      <c r="AD1479">
        <v>1</v>
      </c>
      <c r="AE1479">
        <v>0</v>
      </c>
      <c r="AF1479" t="s">
        <v>3</v>
      </c>
      <c r="AG1479">
        <v>263</v>
      </c>
      <c r="AH1479">
        <v>2</v>
      </c>
      <c r="AI1479">
        <v>36408744</v>
      </c>
      <c r="AJ1479">
        <v>1518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>
      <c r="A1480">
        <f>ROW(Source!A1559)</f>
        <v>1559</v>
      </c>
      <c r="B1480">
        <v>36408757</v>
      </c>
      <c r="C1480">
        <v>36408738</v>
      </c>
      <c r="D1480">
        <v>29111012</v>
      </c>
      <c r="E1480">
        <v>1</v>
      </c>
      <c r="F1480">
        <v>1</v>
      </c>
      <c r="G1480">
        <v>1</v>
      </c>
      <c r="H1480">
        <v>3</v>
      </c>
      <c r="I1480" t="s">
        <v>609</v>
      </c>
      <c r="J1480" t="s">
        <v>610</v>
      </c>
      <c r="K1480" t="s">
        <v>611</v>
      </c>
      <c r="L1480">
        <v>1354</v>
      </c>
      <c r="N1480">
        <v>1010</v>
      </c>
      <c r="O1480" t="s">
        <v>237</v>
      </c>
      <c r="P1480" t="s">
        <v>237</v>
      </c>
      <c r="Q1480">
        <v>1</v>
      </c>
      <c r="X1480">
        <v>7</v>
      </c>
      <c r="Y1480">
        <v>1.29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7</v>
      </c>
      <c r="AH1480">
        <v>2</v>
      </c>
      <c r="AI1480">
        <v>36408745</v>
      </c>
      <c r="AJ1480">
        <v>1519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>
        <f>ROW(Source!A1559)</f>
        <v>1559</v>
      </c>
      <c r="B1481">
        <v>36408758</v>
      </c>
      <c r="C1481">
        <v>36408738</v>
      </c>
      <c r="D1481">
        <v>29111013</v>
      </c>
      <c r="E1481">
        <v>1</v>
      </c>
      <c r="F1481">
        <v>1</v>
      </c>
      <c r="G1481">
        <v>1</v>
      </c>
      <c r="H1481">
        <v>3</v>
      </c>
      <c r="I1481" t="s">
        <v>612</v>
      </c>
      <c r="J1481" t="s">
        <v>613</v>
      </c>
      <c r="K1481" t="s">
        <v>614</v>
      </c>
      <c r="L1481">
        <v>1354</v>
      </c>
      <c r="N1481">
        <v>1010</v>
      </c>
      <c r="O1481" t="s">
        <v>237</v>
      </c>
      <c r="P1481" t="s">
        <v>237</v>
      </c>
      <c r="Q1481">
        <v>1</v>
      </c>
      <c r="X1481">
        <v>7</v>
      </c>
      <c r="Y1481">
        <v>1.29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0</v>
      </c>
      <c r="AF1481" t="s">
        <v>3</v>
      </c>
      <c r="AG1481">
        <v>7</v>
      </c>
      <c r="AH1481">
        <v>2</v>
      </c>
      <c r="AI1481">
        <v>36408746</v>
      </c>
      <c r="AJ1481">
        <v>1520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>
      <c r="A1482">
        <f>ROW(Source!A1559)</f>
        <v>1559</v>
      </c>
      <c r="B1482">
        <v>36408759</v>
      </c>
      <c r="C1482">
        <v>36408738</v>
      </c>
      <c r="D1482">
        <v>29111016</v>
      </c>
      <c r="E1482">
        <v>1</v>
      </c>
      <c r="F1482">
        <v>1</v>
      </c>
      <c r="G1482">
        <v>1</v>
      </c>
      <c r="H1482">
        <v>3</v>
      </c>
      <c r="I1482" t="s">
        <v>615</v>
      </c>
      <c r="J1482" t="s">
        <v>616</v>
      </c>
      <c r="K1482" t="s">
        <v>617</v>
      </c>
      <c r="L1482">
        <v>1354</v>
      </c>
      <c r="N1482">
        <v>1010</v>
      </c>
      <c r="O1482" t="s">
        <v>237</v>
      </c>
      <c r="P1482" t="s">
        <v>237</v>
      </c>
      <c r="Q1482">
        <v>1</v>
      </c>
      <c r="X1482">
        <v>40</v>
      </c>
      <c r="Y1482">
        <v>1.29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0</v>
      </c>
      <c r="AF1482" t="s">
        <v>3</v>
      </c>
      <c r="AG1482">
        <v>40</v>
      </c>
      <c r="AH1482">
        <v>2</v>
      </c>
      <c r="AI1482">
        <v>36408747</v>
      </c>
      <c r="AJ1482">
        <v>1521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>
        <f>ROW(Source!A1559)</f>
        <v>1559</v>
      </c>
      <c r="B1483">
        <v>36408760</v>
      </c>
      <c r="C1483">
        <v>36408738</v>
      </c>
      <c r="D1483">
        <v>29111019</v>
      </c>
      <c r="E1483">
        <v>1</v>
      </c>
      <c r="F1483">
        <v>1</v>
      </c>
      <c r="G1483">
        <v>1</v>
      </c>
      <c r="H1483">
        <v>3</v>
      </c>
      <c r="I1483" t="s">
        <v>618</v>
      </c>
      <c r="J1483" t="s">
        <v>619</v>
      </c>
      <c r="K1483" t="s">
        <v>620</v>
      </c>
      <c r="L1483">
        <v>1354</v>
      </c>
      <c r="N1483">
        <v>1010</v>
      </c>
      <c r="O1483" t="s">
        <v>237</v>
      </c>
      <c r="P1483" t="s">
        <v>237</v>
      </c>
      <c r="Q1483">
        <v>1</v>
      </c>
      <c r="X1483">
        <v>8</v>
      </c>
      <c r="Y1483">
        <v>0.63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0</v>
      </c>
      <c r="AF1483" t="s">
        <v>3</v>
      </c>
      <c r="AG1483">
        <v>8</v>
      </c>
      <c r="AH1483">
        <v>2</v>
      </c>
      <c r="AI1483">
        <v>36408748</v>
      </c>
      <c r="AJ1483">
        <v>1522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>
      <c r="A1484">
        <f>ROW(Source!A1559)</f>
        <v>1559</v>
      </c>
      <c r="B1484">
        <v>36408761</v>
      </c>
      <c r="C1484">
        <v>36408738</v>
      </c>
      <c r="D1484">
        <v>29111018</v>
      </c>
      <c r="E1484">
        <v>1</v>
      </c>
      <c r="F1484">
        <v>1</v>
      </c>
      <c r="G1484">
        <v>1</v>
      </c>
      <c r="H1484">
        <v>3</v>
      </c>
      <c r="I1484" t="s">
        <v>621</v>
      </c>
      <c r="J1484" t="s">
        <v>622</v>
      </c>
      <c r="K1484" t="s">
        <v>623</v>
      </c>
      <c r="L1484">
        <v>1354</v>
      </c>
      <c r="N1484">
        <v>1010</v>
      </c>
      <c r="O1484" t="s">
        <v>237</v>
      </c>
      <c r="P1484" t="s">
        <v>237</v>
      </c>
      <c r="Q1484">
        <v>1</v>
      </c>
      <c r="X1484">
        <v>8</v>
      </c>
      <c r="Y1484">
        <v>0.63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0</v>
      </c>
      <c r="AF1484" t="s">
        <v>3</v>
      </c>
      <c r="AG1484">
        <v>8</v>
      </c>
      <c r="AH1484">
        <v>2</v>
      </c>
      <c r="AI1484">
        <v>36408749</v>
      </c>
      <c r="AJ1484">
        <v>1523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>
      <c r="A1485">
        <f>ROW(Source!A1559)</f>
        <v>1559</v>
      </c>
      <c r="B1485">
        <v>36408762</v>
      </c>
      <c r="C1485">
        <v>36408738</v>
      </c>
      <c r="D1485">
        <v>29110997</v>
      </c>
      <c r="E1485">
        <v>1</v>
      </c>
      <c r="F1485">
        <v>1</v>
      </c>
      <c r="G1485">
        <v>1</v>
      </c>
      <c r="H1485">
        <v>3</v>
      </c>
      <c r="I1485" t="s">
        <v>624</v>
      </c>
      <c r="J1485" t="s">
        <v>625</v>
      </c>
      <c r="K1485" t="s">
        <v>626</v>
      </c>
      <c r="L1485">
        <v>1301</v>
      </c>
      <c r="N1485">
        <v>1003</v>
      </c>
      <c r="O1485" t="s">
        <v>142</v>
      </c>
      <c r="P1485" t="s">
        <v>142</v>
      </c>
      <c r="Q1485">
        <v>1</v>
      </c>
      <c r="X1485">
        <v>101</v>
      </c>
      <c r="Y1485">
        <v>12.3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101</v>
      </c>
      <c r="AH1485">
        <v>2</v>
      </c>
      <c r="AI1485">
        <v>36408750</v>
      </c>
      <c r="AJ1485">
        <v>1524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>
      <c r="A1486">
        <f>ROW(Source!A1560)</f>
        <v>1560</v>
      </c>
      <c r="B1486">
        <v>36408783</v>
      </c>
      <c r="C1486">
        <v>36408763</v>
      </c>
      <c r="D1486">
        <v>18409850</v>
      </c>
      <c r="E1486">
        <v>1</v>
      </c>
      <c r="F1486">
        <v>1</v>
      </c>
      <c r="G1486">
        <v>1</v>
      </c>
      <c r="H1486">
        <v>1</v>
      </c>
      <c r="I1486" t="s">
        <v>627</v>
      </c>
      <c r="J1486" t="s">
        <v>3</v>
      </c>
      <c r="K1486" t="s">
        <v>628</v>
      </c>
      <c r="L1486">
        <v>1369</v>
      </c>
      <c r="N1486">
        <v>1013</v>
      </c>
      <c r="O1486" t="s">
        <v>514</v>
      </c>
      <c r="P1486" t="s">
        <v>514</v>
      </c>
      <c r="Q1486">
        <v>1</v>
      </c>
      <c r="X1486">
        <v>89</v>
      </c>
      <c r="Y1486">
        <v>0</v>
      </c>
      <c r="Z1486">
        <v>0</v>
      </c>
      <c r="AA1486">
        <v>0</v>
      </c>
      <c r="AB1486">
        <v>9.07</v>
      </c>
      <c r="AC1486">
        <v>0</v>
      </c>
      <c r="AD1486">
        <v>1</v>
      </c>
      <c r="AE1486">
        <v>1</v>
      </c>
      <c r="AF1486" t="s">
        <v>134</v>
      </c>
      <c r="AG1486">
        <v>102.35</v>
      </c>
      <c r="AH1486">
        <v>2</v>
      </c>
      <c r="AI1486">
        <v>36408764</v>
      </c>
      <c r="AJ1486">
        <v>1525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>
      <c r="A1487">
        <f>ROW(Source!A1560)</f>
        <v>1560</v>
      </c>
      <c r="B1487">
        <v>36408784</v>
      </c>
      <c r="C1487">
        <v>36408763</v>
      </c>
      <c r="D1487">
        <v>29173472</v>
      </c>
      <c r="E1487">
        <v>1</v>
      </c>
      <c r="F1487">
        <v>1</v>
      </c>
      <c r="G1487">
        <v>1</v>
      </c>
      <c r="H1487">
        <v>2</v>
      </c>
      <c r="I1487" t="s">
        <v>577</v>
      </c>
      <c r="J1487" t="s">
        <v>578</v>
      </c>
      <c r="K1487" t="s">
        <v>579</v>
      </c>
      <c r="L1487">
        <v>1368</v>
      </c>
      <c r="N1487">
        <v>1011</v>
      </c>
      <c r="O1487" t="s">
        <v>520</v>
      </c>
      <c r="P1487" t="s">
        <v>520</v>
      </c>
      <c r="Q1487">
        <v>1</v>
      </c>
      <c r="X1487">
        <v>2.16</v>
      </c>
      <c r="Y1487">
        <v>0</v>
      </c>
      <c r="Z1487">
        <v>3</v>
      </c>
      <c r="AA1487">
        <v>0</v>
      </c>
      <c r="AB1487">
        <v>0</v>
      </c>
      <c r="AC1487">
        <v>0</v>
      </c>
      <c r="AD1487">
        <v>1</v>
      </c>
      <c r="AE1487">
        <v>0</v>
      </c>
      <c r="AF1487" t="s">
        <v>133</v>
      </c>
      <c r="AG1487">
        <v>2.7</v>
      </c>
      <c r="AH1487">
        <v>2</v>
      </c>
      <c r="AI1487">
        <v>36408765</v>
      </c>
      <c r="AJ1487">
        <v>1526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>
      <c r="A1488">
        <f>ROW(Source!A1560)</f>
        <v>1560</v>
      </c>
      <c r="B1488">
        <v>36408785</v>
      </c>
      <c r="C1488">
        <v>36408763</v>
      </c>
      <c r="D1488">
        <v>29174538</v>
      </c>
      <c r="E1488">
        <v>1</v>
      </c>
      <c r="F1488">
        <v>1</v>
      </c>
      <c r="G1488">
        <v>1</v>
      </c>
      <c r="H1488">
        <v>2</v>
      </c>
      <c r="I1488" t="s">
        <v>629</v>
      </c>
      <c r="J1488" t="s">
        <v>630</v>
      </c>
      <c r="K1488" t="s">
        <v>631</v>
      </c>
      <c r="L1488">
        <v>1368</v>
      </c>
      <c r="N1488">
        <v>1011</v>
      </c>
      <c r="O1488" t="s">
        <v>520</v>
      </c>
      <c r="P1488" t="s">
        <v>520</v>
      </c>
      <c r="Q1488">
        <v>1</v>
      </c>
      <c r="X1488">
        <v>0.47</v>
      </c>
      <c r="Y1488">
        <v>0</v>
      </c>
      <c r="Z1488">
        <v>33.590000000000003</v>
      </c>
      <c r="AA1488">
        <v>0</v>
      </c>
      <c r="AB1488">
        <v>0</v>
      </c>
      <c r="AC1488">
        <v>0</v>
      </c>
      <c r="AD1488">
        <v>1</v>
      </c>
      <c r="AE1488">
        <v>0</v>
      </c>
      <c r="AF1488" t="s">
        <v>133</v>
      </c>
      <c r="AG1488">
        <v>0.58749999999999991</v>
      </c>
      <c r="AH1488">
        <v>2</v>
      </c>
      <c r="AI1488">
        <v>36408766</v>
      </c>
      <c r="AJ1488">
        <v>1527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>
      <c r="A1489">
        <f>ROW(Source!A1560)</f>
        <v>1560</v>
      </c>
      <c r="B1489">
        <v>36408786</v>
      </c>
      <c r="C1489">
        <v>36408763</v>
      </c>
      <c r="D1489">
        <v>29174580</v>
      </c>
      <c r="E1489">
        <v>1</v>
      </c>
      <c r="F1489">
        <v>1</v>
      </c>
      <c r="G1489">
        <v>1</v>
      </c>
      <c r="H1489">
        <v>2</v>
      </c>
      <c r="I1489" t="s">
        <v>632</v>
      </c>
      <c r="J1489" t="s">
        <v>633</v>
      </c>
      <c r="K1489" t="s">
        <v>634</v>
      </c>
      <c r="L1489">
        <v>1368</v>
      </c>
      <c r="N1489">
        <v>1011</v>
      </c>
      <c r="O1489" t="s">
        <v>520</v>
      </c>
      <c r="P1489" t="s">
        <v>520</v>
      </c>
      <c r="Q1489">
        <v>1</v>
      </c>
      <c r="X1489">
        <v>0.53</v>
      </c>
      <c r="Y1489">
        <v>0</v>
      </c>
      <c r="Z1489">
        <v>2.08</v>
      </c>
      <c r="AA1489">
        <v>0</v>
      </c>
      <c r="AB1489">
        <v>0</v>
      </c>
      <c r="AC1489">
        <v>0</v>
      </c>
      <c r="AD1489">
        <v>1</v>
      </c>
      <c r="AE1489">
        <v>0</v>
      </c>
      <c r="AF1489" t="s">
        <v>133</v>
      </c>
      <c r="AG1489">
        <v>0.66250000000000009</v>
      </c>
      <c r="AH1489">
        <v>2</v>
      </c>
      <c r="AI1489">
        <v>36408767</v>
      </c>
      <c r="AJ1489">
        <v>1528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>
      <c r="A1490">
        <f>ROW(Source!A1560)</f>
        <v>1560</v>
      </c>
      <c r="B1490">
        <v>36408787</v>
      </c>
      <c r="C1490">
        <v>36408763</v>
      </c>
      <c r="D1490">
        <v>29108656</v>
      </c>
      <c r="E1490">
        <v>1</v>
      </c>
      <c r="F1490">
        <v>1</v>
      </c>
      <c r="G1490">
        <v>1</v>
      </c>
      <c r="H1490">
        <v>3</v>
      </c>
      <c r="I1490" t="s">
        <v>635</v>
      </c>
      <c r="J1490" t="s">
        <v>636</v>
      </c>
      <c r="K1490" t="s">
        <v>637</v>
      </c>
      <c r="L1490">
        <v>1354</v>
      </c>
      <c r="N1490">
        <v>1010</v>
      </c>
      <c r="O1490" t="s">
        <v>237</v>
      </c>
      <c r="P1490" t="s">
        <v>237</v>
      </c>
      <c r="Q1490">
        <v>1</v>
      </c>
      <c r="X1490">
        <v>7</v>
      </c>
      <c r="Y1490">
        <v>13.87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7</v>
      </c>
      <c r="AH1490">
        <v>2</v>
      </c>
      <c r="AI1490">
        <v>36408768</v>
      </c>
      <c r="AJ1490">
        <v>1529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>
        <f>ROW(Source!A1560)</f>
        <v>1560</v>
      </c>
      <c r="B1491">
        <v>36408788</v>
      </c>
      <c r="C1491">
        <v>36408763</v>
      </c>
      <c r="D1491">
        <v>29109354</v>
      </c>
      <c r="E1491">
        <v>1</v>
      </c>
      <c r="F1491">
        <v>1</v>
      </c>
      <c r="G1491">
        <v>1</v>
      </c>
      <c r="H1491">
        <v>3</v>
      </c>
      <c r="I1491" t="s">
        <v>638</v>
      </c>
      <c r="J1491" t="s">
        <v>639</v>
      </c>
      <c r="K1491" t="s">
        <v>640</v>
      </c>
      <c r="L1491">
        <v>1346</v>
      </c>
      <c r="N1491">
        <v>1009</v>
      </c>
      <c r="O1491" t="s">
        <v>160</v>
      </c>
      <c r="P1491" t="s">
        <v>160</v>
      </c>
      <c r="Q1491">
        <v>1</v>
      </c>
      <c r="X1491">
        <v>10</v>
      </c>
      <c r="Y1491">
        <v>46.72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10</v>
      </c>
      <c r="AH1491">
        <v>2</v>
      </c>
      <c r="AI1491">
        <v>36408769</v>
      </c>
      <c r="AJ1491">
        <v>1530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>
      <c r="A1492">
        <f>ROW(Source!A1560)</f>
        <v>1560</v>
      </c>
      <c r="B1492">
        <v>36408789</v>
      </c>
      <c r="C1492">
        <v>36408763</v>
      </c>
      <c r="D1492">
        <v>29109414</v>
      </c>
      <c r="E1492">
        <v>1</v>
      </c>
      <c r="F1492">
        <v>1</v>
      </c>
      <c r="G1492">
        <v>1</v>
      </c>
      <c r="H1492">
        <v>3</v>
      </c>
      <c r="I1492" t="s">
        <v>641</v>
      </c>
      <c r="J1492" t="s">
        <v>642</v>
      </c>
      <c r="K1492" t="s">
        <v>643</v>
      </c>
      <c r="L1492">
        <v>1346</v>
      </c>
      <c r="N1492">
        <v>1009</v>
      </c>
      <c r="O1492" t="s">
        <v>160</v>
      </c>
      <c r="P1492" t="s">
        <v>160</v>
      </c>
      <c r="Q1492">
        <v>1</v>
      </c>
      <c r="X1492">
        <v>119</v>
      </c>
      <c r="Y1492">
        <v>1.58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119</v>
      </c>
      <c r="AH1492">
        <v>2</v>
      </c>
      <c r="AI1492">
        <v>36408770</v>
      </c>
      <c r="AJ1492">
        <v>1531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>
      <c r="A1493">
        <f>ROW(Source!A1560)</f>
        <v>1560</v>
      </c>
      <c r="B1493">
        <v>36408790</v>
      </c>
      <c r="C1493">
        <v>36408763</v>
      </c>
      <c r="D1493">
        <v>29109781</v>
      </c>
      <c r="E1493">
        <v>1</v>
      </c>
      <c r="F1493">
        <v>1</v>
      </c>
      <c r="G1493">
        <v>1</v>
      </c>
      <c r="H1493">
        <v>3</v>
      </c>
      <c r="I1493" t="s">
        <v>644</v>
      </c>
      <c r="J1493" t="s">
        <v>645</v>
      </c>
      <c r="K1493" t="s">
        <v>646</v>
      </c>
      <c r="L1493">
        <v>1346</v>
      </c>
      <c r="N1493">
        <v>1009</v>
      </c>
      <c r="O1493" t="s">
        <v>160</v>
      </c>
      <c r="P1493" t="s">
        <v>160</v>
      </c>
      <c r="Q1493">
        <v>1</v>
      </c>
      <c r="X1493">
        <v>9</v>
      </c>
      <c r="Y1493">
        <v>11.12</v>
      </c>
      <c r="Z1493">
        <v>0</v>
      </c>
      <c r="AA1493">
        <v>0</v>
      </c>
      <c r="AB1493">
        <v>0</v>
      </c>
      <c r="AC1493">
        <v>0</v>
      </c>
      <c r="AD1493">
        <v>1</v>
      </c>
      <c r="AE1493">
        <v>0</v>
      </c>
      <c r="AF1493" t="s">
        <v>3</v>
      </c>
      <c r="AG1493">
        <v>9</v>
      </c>
      <c r="AH1493">
        <v>2</v>
      </c>
      <c r="AI1493">
        <v>36408771</v>
      </c>
      <c r="AJ1493">
        <v>1532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>
        <f>ROW(Source!A1560)</f>
        <v>1560</v>
      </c>
      <c r="B1494">
        <v>36408791</v>
      </c>
      <c r="C1494">
        <v>36408763</v>
      </c>
      <c r="D1494">
        <v>29109782</v>
      </c>
      <c r="E1494">
        <v>1</v>
      </c>
      <c r="F1494">
        <v>1</v>
      </c>
      <c r="G1494">
        <v>1</v>
      </c>
      <c r="H1494">
        <v>3</v>
      </c>
      <c r="I1494" t="s">
        <v>647</v>
      </c>
      <c r="J1494" t="s">
        <v>648</v>
      </c>
      <c r="K1494" t="s">
        <v>649</v>
      </c>
      <c r="L1494">
        <v>1346</v>
      </c>
      <c r="N1494">
        <v>1009</v>
      </c>
      <c r="O1494" t="s">
        <v>160</v>
      </c>
      <c r="P1494" t="s">
        <v>160</v>
      </c>
      <c r="Q1494">
        <v>1</v>
      </c>
      <c r="X1494">
        <v>85</v>
      </c>
      <c r="Y1494">
        <v>4.3600000000000003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 t="s">
        <v>3</v>
      </c>
      <c r="AG1494">
        <v>85</v>
      </c>
      <c r="AH1494">
        <v>2</v>
      </c>
      <c r="AI1494">
        <v>36408772</v>
      </c>
      <c r="AJ1494">
        <v>1533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>
      <c r="A1495">
        <f>ROW(Source!A1560)</f>
        <v>1560</v>
      </c>
      <c r="B1495">
        <v>36408792</v>
      </c>
      <c r="C1495">
        <v>36408763</v>
      </c>
      <c r="D1495">
        <v>29110699</v>
      </c>
      <c r="E1495">
        <v>1</v>
      </c>
      <c r="F1495">
        <v>1</v>
      </c>
      <c r="G1495">
        <v>1</v>
      </c>
      <c r="H1495">
        <v>3</v>
      </c>
      <c r="I1495" t="s">
        <v>650</v>
      </c>
      <c r="J1495" t="s">
        <v>651</v>
      </c>
      <c r="K1495" t="s">
        <v>652</v>
      </c>
      <c r="L1495">
        <v>1301</v>
      </c>
      <c r="N1495">
        <v>1003</v>
      </c>
      <c r="O1495" t="s">
        <v>142</v>
      </c>
      <c r="P1495" t="s">
        <v>142</v>
      </c>
      <c r="Q1495">
        <v>1</v>
      </c>
      <c r="X1495">
        <v>120</v>
      </c>
      <c r="Y1495">
        <v>0.17</v>
      </c>
      <c r="Z1495">
        <v>0</v>
      </c>
      <c r="AA1495">
        <v>0</v>
      </c>
      <c r="AB1495">
        <v>0</v>
      </c>
      <c r="AC1495">
        <v>0</v>
      </c>
      <c r="AD1495">
        <v>1</v>
      </c>
      <c r="AE1495">
        <v>0</v>
      </c>
      <c r="AF1495" t="s">
        <v>3</v>
      </c>
      <c r="AG1495">
        <v>120</v>
      </c>
      <c r="AH1495">
        <v>2</v>
      </c>
      <c r="AI1495">
        <v>36408773</v>
      </c>
      <c r="AJ1495">
        <v>1534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>
      <c r="A1496">
        <f>ROW(Source!A1560)</f>
        <v>1560</v>
      </c>
      <c r="B1496">
        <v>36408793</v>
      </c>
      <c r="C1496">
        <v>36408763</v>
      </c>
      <c r="D1496">
        <v>29110797</v>
      </c>
      <c r="E1496">
        <v>1</v>
      </c>
      <c r="F1496">
        <v>1</v>
      </c>
      <c r="G1496">
        <v>1</v>
      </c>
      <c r="H1496">
        <v>3</v>
      </c>
      <c r="I1496" t="s">
        <v>653</v>
      </c>
      <c r="J1496" t="s">
        <v>654</v>
      </c>
      <c r="K1496" t="s">
        <v>655</v>
      </c>
      <c r="L1496">
        <v>1301</v>
      </c>
      <c r="N1496">
        <v>1003</v>
      </c>
      <c r="O1496" t="s">
        <v>142</v>
      </c>
      <c r="P1496" t="s">
        <v>142</v>
      </c>
      <c r="Q1496">
        <v>1</v>
      </c>
      <c r="X1496">
        <v>82</v>
      </c>
      <c r="Y1496">
        <v>1.74</v>
      </c>
      <c r="Z1496">
        <v>0</v>
      </c>
      <c r="AA1496">
        <v>0</v>
      </c>
      <c r="AB1496">
        <v>0</v>
      </c>
      <c r="AC1496">
        <v>0</v>
      </c>
      <c r="AD1496">
        <v>1</v>
      </c>
      <c r="AE1496">
        <v>0</v>
      </c>
      <c r="AF1496" t="s">
        <v>3</v>
      </c>
      <c r="AG1496">
        <v>82</v>
      </c>
      <c r="AH1496">
        <v>2</v>
      </c>
      <c r="AI1496">
        <v>36408774</v>
      </c>
      <c r="AJ1496">
        <v>1535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>
      <c r="A1497">
        <f>ROW(Source!A1560)</f>
        <v>1560</v>
      </c>
      <c r="B1497">
        <v>36408794</v>
      </c>
      <c r="C1497">
        <v>36408763</v>
      </c>
      <c r="D1497">
        <v>29110815</v>
      </c>
      <c r="E1497">
        <v>1</v>
      </c>
      <c r="F1497">
        <v>1</v>
      </c>
      <c r="G1497">
        <v>1</v>
      </c>
      <c r="H1497">
        <v>3</v>
      </c>
      <c r="I1497" t="s">
        <v>656</v>
      </c>
      <c r="J1497" t="s">
        <v>657</v>
      </c>
      <c r="K1497" t="s">
        <v>658</v>
      </c>
      <c r="L1497">
        <v>1301</v>
      </c>
      <c r="N1497">
        <v>1003</v>
      </c>
      <c r="O1497" t="s">
        <v>142</v>
      </c>
      <c r="P1497" t="s">
        <v>142</v>
      </c>
      <c r="Q1497">
        <v>1</v>
      </c>
      <c r="X1497">
        <v>116</v>
      </c>
      <c r="Y1497">
        <v>0.85</v>
      </c>
      <c r="Z1497">
        <v>0</v>
      </c>
      <c r="AA1497">
        <v>0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116</v>
      </c>
      <c r="AH1497">
        <v>2</v>
      </c>
      <c r="AI1497">
        <v>36408775</v>
      </c>
      <c r="AJ1497">
        <v>1536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>
      <c r="A1498">
        <f>ROW(Source!A1560)</f>
        <v>1560</v>
      </c>
      <c r="B1498">
        <v>36408795</v>
      </c>
      <c r="C1498">
        <v>36408763</v>
      </c>
      <c r="D1498">
        <v>29111455</v>
      </c>
      <c r="E1498">
        <v>1</v>
      </c>
      <c r="F1498">
        <v>1</v>
      </c>
      <c r="G1498">
        <v>1</v>
      </c>
      <c r="H1498">
        <v>3</v>
      </c>
      <c r="I1498" t="s">
        <v>659</v>
      </c>
      <c r="J1498" t="s">
        <v>660</v>
      </c>
      <c r="K1498" t="s">
        <v>661</v>
      </c>
      <c r="L1498">
        <v>1327</v>
      </c>
      <c r="N1498">
        <v>1005</v>
      </c>
      <c r="O1498" t="s">
        <v>155</v>
      </c>
      <c r="P1498" t="s">
        <v>155</v>
      </c>
      <c r="Q1498">
        <v>1</v>
      </c>
      <c r="X1498">
        <v>212</v>
      </c>
      <c r="Y1498">
        <v>15.06</v>
      </c>
      <c r="Z1498">
        <v>0</v>
      </c>
      <c r="AA1498">
        <v>0</v>
      </c>
      <c r="AB1498">
        <v>0</v>
      </c>
      <c r="AC1498">
        <v>0</v>
      </c>
      <c r="AD1498">
        <v>1</v>
      </c>
      <c r="AE1498">
        <v>0</v>
      </c>
      <c r="AF1498" t="s">
        <v>3</v>
      </c>
      <c r="AG1498">
        <v>212</v>
      </c>
      <c r="AH1498">
        <v>2</v>
      </c>
      <c r="AI1498">
        <v>36408776</v>
      </c>
      <c r="AJ1498">
        <v>1537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>
      <c r="A1499">
        <f>ROW(Source!A1560)</f>
        <v>1560</v>
      </c>
      <c r="B1499">
        <v>36408796</v>
      </c>
      <c r="C1499">
        <v>36408763</v>
      </c>
      <c r="D1499">
        <v>29114733</v>
      </c>
      <c r="E1499">
        <v>1</v>
      </c>
      <c r="F1499">
        <v>1</v>
      </c>
      <c r="G1499">
        <v>1</v>
      </c>
      <c r="H1499">
        <v>3</v>
      </c>
      <c r="I1499" t="s">
        <v>662</v>
      </c>
      <c r="J1499" t="s">
        <v>663</v>
      </c>
      <c r="K1499" t="s">
        <v>664</v>
      </c>
      <c r="L1499">
        <v>1354</v>
      </c>
      <c r="N1499">
        <v>1010</v>
      </c>
      <c r="O1499" t="s">
        <v>237</v>
      </c>
      <c r="P1499" t="s">
        <v>237</v>
      </c>
      <c r="Q1499">
        <v>1</v>
      </c>
      <c r="X1499">
        <v>735</v>
      </c>
      <c r="Y1499">
        <v>0.02</v>
      </c>
      <c r="Z1499">
        <v>0</v>
      </c>
      <c r="AA1499">
        <v>0</v>
      </c>
      <c r="AB1499">
        <v>0</v>
      </c>
      <c r="AC1499">
        <v>0</v>
      </c>
      <c r="AD1499">
        <v>1</v>
      </c>
      <c r="AE1499">
        <v>0</v>
      </c>
      <c r="AF1499" t="s">
        <v>3</v>
      </c>
      <c r="AG1499">
        <v>735</v>
      </c>
      <c r="AH1499">
        <v>2</v>
      </c>
      <c r="AI1499">
        <v>36408777</v>
      </c>
      <c r="AJ1499">
        <v>1538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>
      <c r="A1500">
        <f>ROW(Source!A1560)</f>
        <v>1560</v>
      </c>
      <c r="B1500">
        <v>36408797</v>
      </c>
      <c r="C1500">
        <v>36408763</v>
      </c>
      <c r="D1500">
        <v>29114734</v>
      </c>
      <c r="E1500">
        <v>1</v>
      </c>
      <c r="F1500">
        <v>1</v>
      </c>
      <c r="G1500">
        <v>1</v>
      </c>
      <c r="H1500">
        <v>3</v>
      </c>
      <c r="I1500" t="s">
        <v>665</v>
      </c>
      <c r="J1500" t="s">
        <v>666</v>
      </c>
      <c r="K1500" t="s">
        <v>667</v>
      </c>
      <c r="L1500">
        <v>1354</v>
      </c>
      <c r="N1500">
        <v>1010</v>
      </c>
      <c r="O1500" t="s">
        <v>237</v>
      </c>
      <c r="P1500" t="s">
        <v>237</v>
      </c>
      <c r="Q1500">
        <v>1</v>
      </c>
      <c r="X1500">
        <v>1855</v>
      </c>
      <c r="Y1500">
        <v>0.03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 t="s">
        <v>3</v>
      </c>
      <c r="AG1500">
        <v>1855</v>
      </c>
      <c r="AH1500">
        <v>2</v>
      </c>
      <c r="AI1500">
        <v>36408778</v>
      </c>
      <c r="AJ1500">
        <v>1539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>
      <c r="A1501">
        <f>ROW(Source!A1560)</f>
        <v>1560</v>
      </c>
      <c r="B1501">
        <v>36408798</v>
      </c>
      <c r="C1501">
        <v>36408763</v>
      </c>
      <c r="D1501">
        <v>29114482</v>
      </c>
      <c r="E1501">
        <v>1</v>
      </c>
      <c r="F1501">
        <v>1</v>
      </c>
      <c r="G1501">
        <v>1</v>
      </c>
      <c r="H1501">
        <v>3</v>
      </c>
      <c r="I1501" t="s">
        <v>668</v>
      </c>
      <c r="J1501" t="s">
        <v>669</v>
      </c>
      <c r="K1501" t="s">
        <v>670</v>
      </c>
      <c r="L1501">
        <v>1354</v>
      </c>
      <c r="N1501">
        <v>1010</v>
      </c>
      <c r="O1501" t="s">
        <v>237</v>
      </c>
      <c r="P1501" t="s">
        <v>237</v>
      </c>
      <c r="Q1501">
        <v>1</v>
      </c>
      <c r="X1501">
        <v>153</v>
      </c>
      <c r="Y1501">
        <v>7.0000000000000007E-2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 t="s">
        <v>3</v>
      </c>
      <c r="AG1501">
        <v>153</v>
      </c>
      <c r="AH1501">
        <v>2</v>
      </c>
      <c r="AI1501">
        <v>36408779</v>
      </c>
      <c r="AJ1501">
        <v>1540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>
      <c r="A1502">
        <f>ROW(Source!A1560)</f>
        <v>1560</v>
      </c>
      <c r="B1502">
        <v>36408799</v>
      </c>
      <c r="C1502">
        <v>36408763</v>
      </c>
      <c r="D1502">
        <v>29129584</v>
      </c>
      <c r="E1502">
        <v>1</v>
      </c>
      <c r="F1502">
        <v>1</v>
      </c>
      <c r="G1502">
        <v>1</v>
      </c>
      <c r="H1502">
        <v>3</v>
      </c>
      <c r="I1502" t="s">
        <v>671</v>
      </c>
      <c r="J1502" t="s">
        <v>672</v>
      </c>
      <c r="K1502" t="s">
        <v>673</v>
      </c>
      <c r="L1502">
        <v>1301</v>
      </c>
      <c r="N1502">
        <v>1003</v>
      </c>
      <c r="O1502" t="s">
        <v>142</v>
      </c>
      <c r="P1502" t="s">
        <v>142</v>
      </c>
      <c r="Q1502">
        <v>1</v>
      </c>
      <c r="X1502">
        <v>88</v>
      </c>
      <c r="Y1502">
        <v>7.22</v>
      </c>
      <c r="Z1502">
        <v>0</v>
      </c>
      <c r="AA1502">
        <v>0</v>
      </c>
      <c r="AB1502">
        <v>0</v>
      </c>
      <c r="AC1502">
        <v>0</v>
      </c>
      <c r="AD1502">
        <v>1</v>
      </c>
      <c r="AE1502">
        <v>0</v>
      </c>
      <c r="AF1502" t="s">
        <v>3</v>
      </c>
      <c r="AG1502">
        <v>88</v>
      </c>
      <c r="AH1502">
        <v>2</v>
      </c>
      <c r="AI1502">
        <v>36408780</v>
      </c>
      <c r="AJ1502">
        <v>1541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>
      <c r="A1503">
        <f>ROW(Source!A1560)</f>
        <v>1560</v>
      </c>
      <c r="B1503">
        <v>36408800</v>
      </c>
      <c r="C1503">
        <v>36408763</v>
      </c>
      <c r="D1503">
        <v>29129619</v>
      </c>
      <c r="E1503">
        <v>1</v>
      </c>
      <c r="F1503">
        <v>1</v>
      </c>
      <c r="G1503">
        <v>1</v>
      </c>
      <c r="H1503">
        <v>3</v>
      </c>
      <c r="I1503" t="s">
        <v>674</v>
      </c>
      <c r="J1503" t="s">
        <v>675</v>
      </c>
      <c r="K1503" t="s">
        <v>676</v>
      </c>
      <c r="L1503">
        <v>1301</v>
      </c>
      <c r="N1503">
        <v>1003</v>
      </c>
      <c r="O1503" t="s">
        <v>142</v>
      </c>
      <c r="P1503" t="s">
        <v>142</v>
      </c>
      <c r="Q1503">
        <v>1</v>
      </c>
      <c r="X1503">
        <v>225</v>
      </c>
      <c r="Y1503">
        <v>8.44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0</v>
      </c>
      <c r="AF1503" t="s">
        <v>3</v>
      </c>
      <c r="AG1503">
        <v>225</v>
      </c>
      <c r="AH1503">
        <v>2</v>
      </c>
      <c r="AI1503">
        <v>36408781</v>
      </c>
      <c r="AJ1503">
        <v>1542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>
      <c r="A1504">
        <f>ROW(Source!A1560)</f>
        <v>1560</v>
      </c>
      <c r="B1504">
        <v>36408801</v>
      </c>
      <c r="C1504">
        <v>36408763</v>
      </c>
      <c r="D1504">
        <v>29129634</v>
      </c>
      <c r="E1504">
        <v>1</v>
      </c>
      <c r="F1504">
        <v>1</v>
      </c>
      <c r="G1504">
        <v>1</v>
      </c>
      <c r="H1504">
        <v>3</v>
      </c>
      <c r="I1504" t="s">
        <v>677</v>
      </c>
      <c r="J1504" t="s">
        <v>678</v>
      </c>
      <c r="K1504" t="s">
        <v>679</v>
      </c>
      <c r="L1504">
        <v>1301</v>
      </c>
      <c r="N1504">
        <v>1003</v>
      </c>
      <c r="O1504" t="s">
        <v>142</v>
      </c>
      <c r="P1504" t="s">
        <v>142</v>
      </c>
      <c r="Q1504">
        <v>1</v>
      </c>
      <c r="X1504">
        <v>46</v>
      </c>
      <c r="Y1504">
        <v>3.32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 t="s">
        <v>3</v>
      </c>
      <c r="AG1504">
        <v>46</v>
      </c>
      <c r="AH1504">
        <v>2</v>
      </c>
      <c r="AI1504">
        <v>36408782</v>
      </c>
      <c r="AJ1504">
        <v>1543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>
      <c r="A1505">
        <f>ROW(Source!A1561)</f>
        <v>1561</v>
      </c>
      <c r="B1505">
        <v>36408821</v>
      </c>
      <c r="C1505">
        <v>36408802</v>
      </c>
      <c r="D1505">
        <v>18409850</v>
      </c>
      <c r="E1505">
        <v>1</v>
      </c>
      <c r="F1505">
        <v>1</v>
      </c>
      <c r="G1505">
        <v>1</v>
      </c>
      <c r="H1505">
        <v>1</v>
      </c>
      <c r="I1505" t="s">
        <v>627</v>
      </c>
      <c r="J1505" t="s">
        <v>3</v>
      </c>
      <c r="K1505" t="s">
        <v>628</v>
      </c>
      <c r="L1505">
        <v>1369</v>
      </c>
      <c r="N1505">
        <v>1013</v>
      </c>
      <c r="O1505" t="s">
        <v>514</v>
      </c>
      <c r="P1505" t="s">
        <v>514</v>
      </c>
      <c r="Q1505">
        <v>1</v>
      </c>
      <c r="X1505">
        <v>84</v>
      </c>
      <c r="Y1505">
        <v>0</v>
      </c>
      <c r="Z1505">
        <v>0</v>
      </c>
      <c r="AA1505">
        <v>0</v>
      </c>
      <c r="AB1505">
        <v>9.07</v>
      </c>
      <c r="AC1505">
        <v>0</v>
      </c>
      <c r="AD1505">
        <v>1</v>
      </c>
      <c r="AE1505">
        <v>1</v>
      </c>
      <c r="AF1505" t="s">
        <v>134</v>
      </c>
      <c r="AG1505">
        <v>96.6</v>
      </c>
      <c r="AH1505">
        <v>2</v>
      </c>
      <c r="AI1505">
        <v>36408803</v>
      </c>
      <c r="AJ1505">
        <v>1544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>
      <c r="A1506">
        <f>ROW(Source!A1561)</f>
        <v>1561</v>
      </c>
      <c r="B1506">
        <v>36408822</v>
      </c>
      <c r="C1506">
        <v>36408802</v>
      </c>
      <c r="D1506">
        <v>29173472</v>
      </c>
      <c r="E1506">
        <v>1</v>
      </c>
      <c r="F1506">
        <v>1</v>
      </c>
      <c r="G1506">
        <v>1</v>
      </c>
      <c r="H1506">
        <v>2</v>
      </c>
      <c r="I1506" t="s">
        <v>577</v>
      </c>
      <c r="J1506" t="s">
        <v>578</v>
      </c>
      <c r="K1506" t="s">
        <v>579</v>
      </c>
      <c r="L1506">
        <v>1368</v>
      </c>
      <c r="N1506">
        <v>1011</v>
      </c>
      <c r="O1506" t="s">
        <v>520</v>
      </c>
      <c r="P1506" t="s">
        <v>520</v>
      </c>
      <c r="Q1506">
        <v>1</v>
      </c>
      <c r="X1506">
        <v>2.2000000000000002</v>
      </c>
      <c r="Y1506">
        <v>0</v>
      </c>
      <c r="Z1506">
        <v>3</v>
      </c>
      <c r="AA1506">
        <v>0</v>
      </c>
      <c r="AB1506">
        <v>0</v>
      </c>
      <c r="AC1506">
        <v>0</v>
      </c>
      <c r="AD1506">
        <v>1</v>
      </c>
      <c r="AE1506">
        <v>0</v>
      </c>
      <c r="AF1506" t="s">
        <v>133</v>
      </c>
      <c r="AG1506">
        <v>2.75</v>
      </c>
      <c r="AH1506">
        <v>2</v>
      </c>
      <c r="AI1506">
        <v>36408804</v>
      </c>
      <c r="AJ1506">
        <v>1545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>
      <c r="A1507">
        <f>ROW(Source!A1561)</f>
        <v>1561</v>
      </c>
      <c r="B1507">
        <v>36408823</v>
      </c>
      <c r="C1507">
        <v>36408802</v>
      </c>
      <c r="D1507">
        <v>29174538</v>
      </c>
      <c r="E1507">
        <v>1</v>
      </c>
      <c r="F1507">
        <v>1</v>
      </c>
      <c r="G1507">
        <v>1</v>
      </c>
      <c r="H1507">
        <v>2</v>
      </c>
      <c r="I1507" t="s">
        <v>629</v>
      </c>
      <c r="J1507" t="s">
        <v>630</v>
      </c>
      <c r="K1507" t="s">
        <v>631</v>
      </c>
      <c r="L1507">
        <v>1368</v>
      </c>
      <c r="N1507">
        <v>1011</v>
      </c>
      <c r="O1507" t="s">
        <v>520</v>
      </c>
      <c r="P1507" t="s">
        <v>520</v>
      </c>
      <c r="Q1507">
        <v>1</v>
      </c>
      <c r="X1507">
        <v>0.17</v>
      </c>
      <c r="Y1507">
        <v>0</v>
      </c>
      <c r="Z1507">
        <v>33.590000000000003</v>
      </c>
      <c r="AA1507">
        <v>0</v>
      </c>
      <c r="AB1507">
        <v>0</v>
      </c>
      <c r="AC1507">
        <v>0</v>
      </c>
      <c r="AD1507">
        <v>1</v>
      </c>
      <c r="AE1507">
        <v>0</v>
      </c>
      <c r="AF1507" t="s">
        <v>133</v>
      </c>
      <c r="AG1507">
        <v>0.21250000000000002</v>
      </c>
      <c r="AH1507">
        <v>2</v>
      </c>
      <c r="AI1507">
        <v>36408805</v>
      </c>
      <c r="AJ1507">
        <v>1546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>
      <c r="A1508">
        <f>ROW(Source!A1561)</f>
        <v>1561</v>
      </c>
      <c r="B1508">
        <v>36408824</v>
      </c>
      <c r="C1508">
        <v>36408802</v>
      </c>
      <c r="D1508">
        <v>29174580</v>
      </c>
      <c r="E1508">
        <v>1</v>
      </c>
      <c r="F1508">
        <v>1</v>
      </c>
      <c r="G1508">
        <v>1</v>
      </c>
      <c r="H1508">
        <v>2</v>
      </c>
      <c r="I1508" t="s">
        <v>632</v>
      </c>
      <c r="J1508" t="s">
        <v>633</v>
      </c>
      <c r="K1508" t="s">
        <v>634</v>
      </c>
      <c r="L1508">
        <v>1368</v>
      </c>
      <c r="N1508">
        <v>1011</v>
      </c>
      <c r="O1508" t="s">
        <v>520</v>
      </c>
      <c r="P1508" t="s">
        <v>520</v>
      </c>
      <c r="Q1508">
        <v>1</v>
      </c>
      <c r="X1508">
        <v>0.87</v>
      </c>
      <c r="Y1508">
        <v>0</v>
      </c>
      <c r="Z1508">
        <v>2.08</v>
      </c>
      <c r="AA1508">
        <v>0</v>
      </c>
      <c r="AB1508">
        <v>0</v>
      </c>
      <c r="AC1508">
        <v>0</v>
      </c>
      <c r="AD1508">
        <v>1</v>
      </c>
      <c r="AE1508">
        <v>0</v>
      </c>
      <c r="AF1508" t="s">
        <v>133</v>
      </c>
      <c r="AG1508">
        <v>1.0874999999999999</v>
      </c>
      <c r="AH1508">
        <v>2</v>
      </c>
      <c r="AI1508">
        <v>36408806</v>
      </c>
      <c r="AJ1508">
        <v>1547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>
      <c r="A1509">
        <f>ROW(Source!A1561)</f>
        <v>1561</v>
      </c>
      <c r="B1509">
        <v>36408825</v>
      </c>
      <c r="C1509">
        <v>36408802</v>
      </c>
      <c r="D1509">
        <v>29109354</v>
      </c>
      <c r="E1509">
        <v>1</v>
      </c>
      <c r="F1509">
        <v>1</v>
      </c>
      <c r="G1509">
        <v>1</v>
      </c>
      <c r="H1509">
        <v>3</v>
      </c>
      <c r="I1509" t="s">
        <v>638</v>
      </c>
      <c r="J1509" t="s">
        <v>639</v>
      </c>
      <c r="K1509" t="s">
        <v>640</v>
      </c>
      <c r="L1509">
        <v>1346</v>
      </c>
      <c r="N1509">
        <v>1009</v>
      </c>
      <c r="O1509" t="s">
        <v>160</v>
      </c>
      <c r="P1509" t="s">
        <v>160</v>
      </c>
      <c r="Q1509">
        <v>1</v>
      </c>
      <c r="X1509">
        <v>10</v>
      </c>
      <c r="Y1509">
        <v>46.72</v>
      </c>
      <c r="Z1509">
        <v>0</v>
      </c>
      <c r="AA1509">
        <v>0</v>
      </c>
      <c r="AB1509">
        <v>0</v>
      </c>
      <c r="AC1509">
        <v>0</v>
      </c>
      <c r="AD1509">
        <v>1</v>
      </c>
      <c r="AE1509">
        <v>0</v>
      </c>
      <c r="AF1509" t="s">
        <v>3</v>
      </c>
      <c r="AG1509">
        <v>10</v>
      </c>
      <c r="AH1509">
        <v>2</v>
      </c>
      <c r="AI1509">
        <v>36408807</v>
      </c>
      <c r="AJ1509">
        <v>1548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>
      <c r="A1510">
        <f>ROW(Source!A1561)</f>
        <v>1561</v>
      </c>
      <c r="B1510">
        <v>36408826</v>
      </c>
      <c r="C1510">
        <v>36408802</v>
      </c>
      <c r="D1510">
        <v>29109414</v>
      </c>
      <c r="E1510">
        <v>1</v>
      </c>
      <c r="F1510">
        <v>1</v>
      </c>
      <c r="G1510">
        <v>1</v>
      </c>
      <c r="H1510">
        <v>3</v>
      </c>
      <c r="I1510" t="s">
        <v>641</v>
      </c>
      <c r="J1510" t="s">
        <v>642</v>
      </c>
      <c r="K1510" t="s">
        <v>643</v>
      </c>
      <c r="L1510">
        <v>1346</v>
      </c>
      <c r="N1510">
        <v>1009</v>
      </c>
      <c r="O1510" t="s">
        <v>160</v>
      </c>
      <c r="P1510" t="s">
        <v>160</v>
      </c>
      <c r="Q1510">
        <v>1</v>
      </c>
      <c r="X1510">
        <v>137</v>
      </c>
      <c r="Y1510">
        <v>1.58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137</v>
      </c>
      <c r="AH1510">
        <v>2</v>
      </c>
      <c r="AI1510">
        <v>36408808</v>
      </c>
      <c r="AJ1510">
        <v>1549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>
      <c r="A1511">
        <f>ROW(Source!A1561)</f>
        <v>1561</v>
      </c>
      <c r="B1511">
        <v>36408827</v>
      </c>
      <c r="C1511">
        <v>36408802</v>
      </c>
      <c r="D1511">
        <v>29109781</v>
      </c>
      <c r="E1511">
        <v>1</v>
      </c>
      <c r="F1511">
        <v>1</v>
      </c>
      <c r="G1511">
        <v>1</v>
      </c>
      <c r="H1511">
        <v>3</v>
      </c>
      <c r="I1511" t="s">
        <v>644</v>
      </c>
      <c r="J1511" t="s">
        <v>645</v>
      </c>
      <c r="K1511" t="s">
        <v>646</v>
      </c>
      <c r="L1511">
        <v>1346</v>
      </c>
      <c r="N1511">
        <v>1009</v>
      </c>
      <c r="O1511" t="s">
        <v>160</v>
      </c>
      <c r="P1511" t="s">
        <v>160</v>
      </c>
      <c r="Q1511">
        <v>1</v>
      </c>
      <c r="X1511">
        <v>10</v>
      </c>
      <c r="Y1511">
        <v>11.12</v>
      </c>
      <c r="Z1511">
        <v>0</v>
      </c>
      <c r="AA1511">
        <v>0</v>
      </c>
      <c r="AB1511">
        <v>0</v>
      </c>
      <c r="AC1511">
        <v>0</v>
      </c>
      <c r="AD1511">
        <v>1</v>
      </c>
      <c r="AE1511">
        <v>0</v>
      </c>
      <c r="AF1511" t="s">
        <v>3</v>
      </c>
      <c r="AG1511">
        <v>10</v>
      </c>
      <c r="AH1511">
        <v>2</v>
      </c>
      <c r="AI1511">
        <v>36408809</v>
      </c>
      <c r="AJ1511">
        <v>1550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>
      <c r="A1512">
        <f>ROW(Source!A1561)</f>
        <v>1561</v>
      </c>
      <c r="B1512">
        <v>36408828</v>
      </c>
      <c r="C1512">
        <v>36408802</v>
      </c>
      <c r="D1512">
        <v>29109782</v>
      </c>
      <c r="E1512">
        <v>1</v>
      </c>
      <c r="F1512">
        <v>1</v>
      </c>
      <c r="G1512">
        <v>1</v>
      </c>
      <c r="H1512">
        <v>3</v>
      </c>
      <c r="I1512" t="s">
        <v>647</v>
      </c>
      <c r="J1512" t="s">
        <v>648</v>
      </c>
      <c r="K1512" t="s">
        <v>649</v>
      </c>
      <c r="L1512">
        <v>1346</v>
      </c>
      <c r="N1512">
        <v>1009</v>
      </c>
      <c r="O1512" t="s">
        <v>160</v>
      </c>
      <c r="P1512" t="s">
        <v>160</v>
      </c>
      <c r="Q1512">
        <v>1</v>
      </c>
      <c r="X1512">
        <v>69</v>
      </c>
      <c r="Y1512">
        <v>4.3600000000000003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 t="s">
        <v>3</v>
      </c>
      <c r="AG1512">
        <v>69</v>
      </c>
      <c r="AH1512">
        <v>2</v>
      </c>
      <c r="AI1512">
        <v>36408810</v>
      </c>
      <c r="AJ1512">
        <v>1551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>
      <c r="A1513">
        <f>ROW(Source!A1561)</f>
        <v>1561</v>
      </c>
      <c r="B1513">
        <v>36408829</v>
      </c>
      <c r="C1513">
        <v>36408802</v>
      </c>
      <c r="D1513">
        <v>29110699</v>
      </c>
      <c r="E1513">
        <v>1</v>
      </c>
      <c r="F1513">
        <v>1</v>
      </c>
      <c r="G1513">
        <v>1</v>
      </c>
      <c r="H1513">
        <v>3</v>
      </c>
      <c r="I1513" t="s">
        <v>650</v>
      </c>
      <c r="J1513" t="s">
        <v>651</v>
      </c>
      <c r="K1513" t="s">
        <v>652</v>
      </c>
      <c r="L1513">
        <v>1301</v>
      </c>
      <c r="N1513">
        <v>1003</v>
      </c>
      <c r="O1513" t="s">
        <v>142</v>
      </c>
      <c r="P1513" t="s">
        <v>142</v>
      </c>
      <c r="Q1513">
        <v>1</v>
      </c>
      <c r="X1513">
        <v>118</v>
      </c>
      <c r="Y1513">
        <v>0.17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0</v>
      </c>
      <c r="AF1513" t="s">
        <v>3</v>
      </c>
      <c r="AG1513">
        <v>118</v>
      </c>
      <c r="AH1513">
        <v>2</v>
      </c>
      <c r="AI1513">
        <v>36408811</v>
      </c>
      <c r="AJ1513">
        <v>1552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>
      <c r="A1514">
        <f>ROW(Source!A1561)</f>
        <v>1561</v>
      </c>
      <c r="B1514">
        <v>36408830</v>
      </c>
      <c r="C1514">
        <v>36408802</v>
      </c>
      <c r="D1514">
        <v>29110797</v>
      </c>
      <c r="E1514">
        <v>1</v>
      </c>
      <c r="F1514">
        <v>1</v>
      </c>
      <c r="G1514">
        <v>1</v>
      </c>
      <c r="H1514">
        <v>3</v>
      </c>
      <c r="I1514" t="s">
        <v>653</v>
      </c>
      <c r="J1514" t="s">
        <v>654</v>
      </c>
      <c r="K1514" t="s">
        <v>655</v>
      </c>
      <c r="L1514">
        <v>1301</v>
      </c>
      <c r="N1514">
        <v>1003</v>
      </c>
      <c r="O1514" t="s">
        <v>142</v>
      </c>
      <c r="P1514" t="s">
        <v>142</v>
      </c>
      <c r="Q1514">
        <v>1</v>
      </c>
      <c r="X1514">
        <v>80</v>
      </c>
      <c r="Y1514">
        <v>1.74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0</v>
      </c>
      <c r="AF1514" t="s">
        <v>3</v>
      </c>
      <c r="AG1514">
        <v>80</v>
      </c>
      <c r="AH1514">
        <v>2</v>
      </c>
      <c r="AI1514">
        <v>36408812</v>
      </c>
      <c r="AJ1514">
        <v>1553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>
      <c r="A1515">
        <f>ROW(Source!A1561)</f>
        <v>1561</v>
      </c>
      <c r="B1515">
        <v>36408831</v>
      </c>
      <c r="C1515">
        <v>36408802</v>
      </c>
      <c r="D1515">
        <v>29110815</v>
      </c>
      <c r="E1515">
        <v>1</v>
      </c>
      <c r="F1515">
        <v>1</v>
      </c>
      <c r="G1515">
        <v>1</v>
      </c>
      <c r="H1515">
        <v>3</v>
      </c>
      <c r="I1515" t="s">
        <v>656</v>
      </c>
      <c r="J1515" t="s">
        <v>657</v>
      </c>
      <c r="K1515" t="s">
        <v>658</v>
      </c>
      <c r="L1515">
        <v>1301</v>
      </c>
      <c r="N1515">
        <v>1003</v>
      </c>
      <c r="O1515" t="s">
        <v>142</v>
      </c>
      <c r="P1515" t="s">
        <v>142</v>
      </c>
      <c r="Q1515">
        <v>1</v>
      </c>
      <c r="X1515">
        <v>117</v>
      </c>
      <c r="Y1515">
        <v>0.85</v>
      </c>
      <c r="Z1515">
        <v>0</v>
      </c>
      <c r="AA1515">
        <v>0</v>
      </c>
      <c r="AB1515">
        <v>0</v>
      </c>
      <c r="AC1515">
        <v>0</v>
      </c>
      <c r="AD1515">
        <v>1</v>
      </c>
      <c r="AE1515">
        <v>0</v>
      </c>
      <c r="AF1515" t="s">
        <v>3</v>
      </c>
      <c r="AG1515">
        <v>117</v>
      </c>
      <c r="AH1515">
        <v>2</v>
      </c>
      <c r="AI1515">
        <v>36408813</v>
      </c>
      <c r="AJ1515">
        <v>1554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>
      <c r="A1516">
        <f>ROW(Source!A1561)</f>
        <v>1561</v>
      </c>
      <c r="B1516">
        <v>36408832</v>
      </c>
      <c r="C1516">
        <v>36408802</v>
      </c>
      <c r="D1516">
        <v>29111455</v>
      </c>
      <c r="E1516">
        <v>1</v>
      </c>
      <c r="F1516">
        <v>1</v>
      </c>
      <c r="G1516">
        <v>1</v>
      </c>
      <c r="H1516">
        <v>3</v>
      </c>
      <c r="I1516" t="s">
        <v>659</v>
      </c>
      <c r="J1516" t="s">
        <v>660</v>
      </c>
      <c r="K1516" t="s">
        <v>661</v>
      </c>
      <c r="L1516">
        <v>1327</v>
      </c>
      <c r="N1516">
        <v>1005</v>
      </c>
      <c r="O1516" t="s">
        <v>155</v>
      </c>
      <c r="P1516" t="s">
        <v>155</v>
      </c>
      <c r="Q1516">
        <v>1</v>
      </c>
      <c r="X1516">
        <v>225</v>
      </c>
      <c r="Y1516">
        <v>15.06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225</v>
      </c>
      <c r="AH1516">
        <v>2</v>
      </c>
      <c r="AI1516">
        <v>36408814</v>
      </c>
      <c r="AJ1516">
        <v>1555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>
      <c r="A1517">
        <f>ROW(Source!A1561)</f>
        <v>1561</v>
      </c>
      <c r="B1517">
        <v>36408833</v>
      </c>
      <c r="C1517">
        <v>36408802</v>
      </c>
      <c r="D1517">
        <v>29114733</v>
      </c>
      <c r="E1517">
        <v>1</v>
      </c>
      <c r="F1517">
        <v>1</v>
      </c>
      <c r="G1517">
        <v>1</v>
      </c>
      <c r="H1517">
        <v>3</v>
      </c>
      <c r="I1517" t="s">
        <v>662</v>
      </c>
      <c r="J1517" t="s">
        <v>663</v>
      </c>
      <c r="K1517" t="s">
        <v>664</v>
      </c>
      <c r="L1517">
        <v>1354</v>
      </c>
      <c r="N1517">
        <v>1010</v>
      </c>
      <c r="O1517" t="s">
        <v>237</v>
      </c>
      <c r="P1517" t="s">
        <v>237</v>
      </c>
      <c r="Q1517">
        <v>1</v>
      </c>
      <c r="X1517">
        <v>790</v>
      </c>
      <c r="Y1517">
        <v>0.02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 t="s">
        <v>3</v>
      </c>
      <c r="AG1517">
        <v>790</v>
      </c>
      <c r="AH1517">
        <v>2</v>
      </c>
      <c r="AI1517">
        <v>36408815</v>
      </c>
      <c r="AJ1517">
        <v>1556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>
      <c r="A1518">
        <f>ROW(Source!A1561)</f>
        <v>1561</v>
      </c>
      <c r="B1518">
        <v>36408834</v>
      </c>
      <c r="C1518">
        <v>36408802</v>
      </c>
      <c r="D1518">
        <v>29114734</v>
      </c>
      <c r="E1518">
        <v>1</v>
      </c>
      <c r="F1518">
        <v>1</v>
      </c>
      <c r="G1518">
        <v>1</v>
      </c>
      <c r="H1518">
        <v>3</v>
      </c>
      <c r="I1518" t="s">
        <v>665</v>
      </c>
      <c r="J1518" t="s">
        <v>666</v>
      </c>
      <c r="K1518" t="s">
        <v>667</v>
      </c>
      <c r="L1518">
        <v>1354</v>
      </c>
      <c r="N1518">
        <v>1010</v>
      </c>
      <c r="O1518" t="s">
        <v>237</v>
      </c>
      <c r="P1518" t="s">
        <v>237</v>
      </c>
      <c r="Q1518">
        <v>1</v>
      </c>
      <c r="X1518">
        <v>1844</v>
      </c>
      <c r="Y1518">
        <v>0.03</v>
      </c>
      <c r="Z1518">
        <v>0</v>
      </c>
      <c r="AA1518">
        <v>0</v>
      </c>
      <c r="AB1518">
        <v>0</v>
      </c>
      <c r="AC1518">
        <v>0</v>
      </c>
      <c r="AD1518">
        <v>1</v>
      </c>
      <c r="AE1518">
        <v>0</v>
      </c>
      <c r="AF1518" t="s">
        <v>3</v>
      </c>
      <c r="AG1518">
        <v>1844</v>
      </c>
      <c r="AH1518">
        <v>2</v>
      </c>
      <c r="AI1518">
        <v>36408816</v>
      </c>
      <c r="AJ1518">
        <v>1557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>
      <c r="A1519">
        <f>ROW(Source!A1561)</f>
        <v>1561</v>
      </c>
      <c r="B1519">
        <v>36408835</v>
      </c>
      <c r="C1519">
        <v>36408802</v>
      </c>
      <c r="D1519">
        <v>29114482</v>
      </c>
      <c r="E1519">
        <v>1</v>
      </c>
      <c r="F1519">
        <v>1</v>
      </c>
      <c r="G1519">
        <v>1</v>
      </c>
      <c r="H1519">
        <v>3</v>
      </c>
      <c r="I1519" t="s">
        <v>668</v>
      </c>
      <c r="J1519" t="s">
        <v>669</v>
      </c>
      <c r="K1519" t="s">
        <v>670</v>
      </c>
      <c r="L1519">
        <v>1354</v>
      </c>
      <c r="N1519">
        <v>1010</v>
      </c>
      <c r="O1519" t="s">
        <v>237</v>
      </c>
      <c r="P1519" t="s">
        <v>237</v>
      </c>
      <c r="Q1519">
        <v>1</v>
      </c>
      <c r="X1519">
        <v>149</v>
      </c>
      <c r="Y1519">
        <v>7.0000000000000007E-2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0</v>
      </c>
      <c r="AF1519" t="s">
        <v>3</v>
      </c>
      <c r="AG1519">
        <v>149</v>
      </c>
      <c r="AH1519">
        <v>2</v>
      </c>
      <c r="AI1519">
        <v>36408817</v>
      </c>
      <c r="AJ1519">
        <v>1558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>
      <c r="A1520">
        <f>ROW(Source!A1561)</f>
        <v>1561</v>
      </c>
      <c r="B1520">
        <v>36408836</v>
      </c>
      <c r="C1520">
        <v>36408802</v>
      </c>
      <c r="D1520">
        <v>29129584</v>
      </c>
      <c r="E1520">
        <v>1</v>
      </c>
      <c r="F1520">
        <v>1</v>
      </c>
      <c r="G1520">
        <v>1</v>
      </c>
      <c r="H1520">
        <v>3</v>
      </c>
      <c r="I1520" t="s">
        <v>671</v>
      </c>
      <c r="J1520" t="s">
        <v>672</v>
      </c>
      <c r="K1520" t="s">
        <v>673</v>
      </c>
      <c r="L1520">
        <v>1301</v>
      </c>
      <c r="N1520">
        <v>1003</v>
      </c>
      <c r="O1520" t="s">
        <v>142</v>
      </c>
      <c r="P1520" t="s">
        <v>142</v>
      </c>
      <c r="Q1520">
        <v>1</v>
      </c>
      <c r="X1520">
        <v>86</v>
      </c>
      <c r="Y1520">
        <v>7.22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0</v>
      </c>
      <c r="AF1520" t="s">
        <v>3</v>
      </c>
      <c r="AG1520">
        <v>86</v>
      </c>
      <c r="AH1520">
        <v>2</v>
      </c>
      <c r="AI1520">
        <v>36408818</v>
      </c>
      <c r="AJ1520">
        <v>1559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>
      <c r="A1521">
        <f>ROW(Source!A1561)</f>
        <v>1561</v>
      </c>
      <c r="B1521">
        <v>36408837</v>
      </c>
      <c r="C1521">
        <v>36408802</v>
      </c>
      <c r="D1521">
        <v>29129619</v>
      </c>
      <c r="E1521">
        <v>1</v>
      </c>
      <c r="F1521">
        <v>1</v>
      </c>
      <c r="G1521">
        <v>1</v>
      </c>
      <c r="H1521">
        <v>3</v>
      </c>
      <c r="I1521" t="s">
        <v>674</v>
      </c>
      <c r="J1521" t="s">
        <v>675</v>
      </c>
      <c r="K1521" t="s">
        <v>676</v>
      </c>
      <c r="L1521">
        <v>1301</v>
      </c>
      <c r="N1521">
        <v>1003</v>
      </c>
      <c r="O1521" t="s">
        <v>142</v>
      </c>
      <c r="P1521" t="s">
        <v>142</v>
      </c>
      <c r="Q1521">
        <v>1</v>
      </c>
      <c r="X1521">
        <v>234</v>
      </c>
      <c r="Y1521">
        <v>8.44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 t="s">
        <v>3</v>
      </c>
      <c r="AG1521">
        <v>234</v>
      </c>
      <c r="AH1521">
        <v>2</v>
      </c>
      <c r="AI1521">
        <v>36408819</v>
      </c>
      <c r="AJ1521">
        <v>1560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>
      <c r="A1522">
        <f>ROW(Source!A1561)</f>
        <v>1561</v>
      </c>
      <c r="B1522">
        <v>36408838</v>
      </c>
      <c r="C1522">
        <v>36408802</v>
      </c>
      <c r="D1522">
        <v>29129715</v>
      </c>
      <c r="E1522">
        <v>1</v>
      </c>
      <c r="F1522">
        <v>1</v>
      </c>
      <c r="G1522">
        <v>1</v>
      </c>
      <c r="H1522">
        <v>3</v>
      </c>
      <c r="I1522" t="s">
        <v>766</v>
      </c>
      <c r="J1522" t="s">
        <v>767</v>
      </c>
      <c r="K1522" t="s">
        <v>768</v>
      </c>
      <c r="L1522">
        <v>1301</v>
      </c>
      <c r="N1522">
        <v>1003</v>
      </c>
      <c r="O1522" t="s">
        <v>142</v>
      </c>
      <c r="P1522" t="s">
        <v>142</v>
      </c>
      <c r="Q1522">
        <v>1</v>
      </c>
      <c r="X1522">
        <v>37</v>
      </c>
      <c r="Y1522">
        <v>6.33</v>
      </c>
      <c r="Z1522">
        <v>0</v>
      </c>
      <c r="AA1522">
        <v>0</v>
      </c>
      <c r="AB1522">
        <v>0</v>
      </c>
      <c r="AC1522">
        <v>0</v>
      </c>
      <c r="AD1522">
        <v>1</v>
      </c>
      <c r="AE1522">
        <v>0</v>
      </c>
      <c r="AF1522" t="s">
        <v>3</v>
      </c>
      <c r="AG1522">
        <v>37</v>
      </c>
      <c r="AH1522">
        <v>2</v>
      </c>
      <c r="AI1522">
        <v>36408820</v>
      </c>
      <c r="AJ1522">
        <v>1561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>
      <c r="A1523">
        <f>ROW(Source!A1562)</f>
        <v>1562</v>
      </c>
      <c r="B1523">
        <v>36408847</v>
      </c>
      <c r="C1523">
        <v>36408839</v>
      </c>
      <c r="D1523">
        <v>18410244</v>
      </c>
      <c r="E1523">
        <v>1</v>
      </c>
      <c r="F1523">
        <v>1</v>
      </c>
      <c r="G1523">
        <v>1</v>
      </c>
      <c r="H1523">
        <v>1</v>
      </c>
      <c r="I1523" t="s">
        <v>680</v>
      </c>
      <c r="J1523" t="s">
        <v>3</v>
      </c>
      <c r="K1523" t="s">
        <v>681</v>
      </c>
      <c r="L1523">
        <v>1369</v>
      </c>
      <c r="N1523">
        <v>1013</v>
      </c>
      <c r="O1523" t="s">
        <v>514</v>
      </c>
      <c r="P1523" t="s">
        <v>514</v>
      </c>
      <c r="Q1523">
        <v>1</v>
      </c>
      <c r="X1523">
        <v>55.94</v>
      </c>
      <c r="Y1523">
        <v>0</v>
      </c>
      <c r="Z1523">
        <v>0</v>
      </c>
      <c r="AA1523">
        <v>0</v>
      </c>
      <c r="AB1523">
        <v>9.2899999999999991</v>
      </c>
      <c r="AC1523">
        <v>0</v>
      </c>
      <c r="AD1523">
        <v>1</v>
      </c>
      <c r="AE1523">
        <v>1</v>
      </c>
      <c r="AF1523" t="s">
        <v>134</v>
      </c>
      <c r="AG1523">
        <v>64.330999999999989</v>
      </c>
      <c r="AH1523">
        <v>2</v>
      </c>
      <c r="AI1523">
        <v>36408840</v>
      </c>
      <c r="AJ1523">
        <v>1562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>
      <c r="A1524">
        <f>ROW(Source!A1562)</f>
        <v>1562</v>
      </c>
      <c r="B1524">
        <v>36408848</v>
      </c>
      <c r="C1524">
        <v>36408839</v>
      </c>
      <c r="D1524">
        <v>121548</v>
      </c>
      <c r="E1524">
        <v>1</v>
      </c>
      <c r="F1524">
        <v>1</v>
      </c>
      <c r="G1524">
        <v>1</v>
      </c>
      <c r="H1524">
        <v>1</v>
      </c>
      <c r="I1524" t="s">
        <v>35</v>
      </c>
      <c r="J1524" t="s">
        <v>3</v>
      </c>
      <c r="K1524" t="s">
        <v>515</v>
      </c>
      <c r="L1524">
        <v>608254</v>
      </c>
      <c r="N1524">
        <v>1013</v>
      </c>
      <c r="O1524" t="s">
        <v>516</v>
      </c>
      <c r="P1524" t="s">
        <v>516</v>
      </c>
      <c r="Q1524">
        <v>1</v>
      </c>
      <c r="X1524">
        <v>0.01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2</v>
      </c>
      <c r="AF1524" t="s">
        <v>133</v>
      </c>
      <c r="AG1524">
        <v>1.2500000000000001E-2</v>
      </c>
      <c r="AH1524">
        <v>2</v>
      </c>
      <c r="AI1524">
        <v>36408841</v>
      </c>
      <c r="AJ1524">
        <v>1563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>
      <c r="A1525">
        <f>ROW(Source!A1562)</f>
        <v>1562</v>
      </c>
      <c r="B1525">
        <v>36408849</v>
      </c>
      <c r="C1525">
        <v>36408839</v>
      </c>
      <c r="D1525">
        <v>29172556</v>
      </c>
      <c r="E1525">
        <v>1</v>
      </c>
      <c r="F1525">
        <v>1</v>
      </c>
      <c r="G1525">
        <v>1</v>
      </c>
      <c r="H1525">
        <v>2</v>
      </c>
      <c r="I1525" t="s">
        <v>517</v>
      </c>
      <c r="J1525" t="s">
        <v>518</v>
      </c>
      <c r="K1525" t="s">
        <v>519</v>
      </c>
      <c r="L1525">
        <v>1368</v>
      </c>
      <c r="N1525">
        <v>1011</v>
      </c>
      <c r="O1525" t="s">
        <v>520</v>
      </c>
      <c r="P1525" t="s">
        <v>520</v>
      </c>
      <c r="Q1525">
        <v>1</v>
      </c>
      <c r="X1525">
        <v>0.01</v>
      </c>
      <c r="Y1525">
        <v>0</v>
      </c>
      <c r="Z1525">
        <v>31.26</v>
      </c>
      <c r="AA1525">
        <v>13.5</v>
      </c>
      <c r="AB1525">
        <v>0</v>
      </c>
      <c r="AC1525">
        <v>0</v>
      </c>
      <c r="AD1525">
        <v>1</v>
      </c>
      <c r="AE1525">
        <v>0</v>
      </c>
      <c r="AF1525" t="s">
        <v>133</v>
      </c>
      <c r="AG1525">
        <v>1.2500000000000001E-2</v>
      </c>
      <c r="AH1525">
        <v>2</v>
      </c>
      <c r="AI1525">
        <v>36408842</v>
      </c>
      <c r="AJ1525">
        <v>1564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>
      <c r="A1526">
        <f>ROW(Source!A1562)</f>
        <v>1562</v>
      </c>
      <c r="B1526">
        <v>36408850</v>
      </c>
      <c r="C1526">
        <v>36408839</v>
      </c>
      <c r="D1526">
        <v>29174913</v>
      </c>
      <c r="E1526">
        <v>1</v>
      </c>
      <c r="F1526">
        <v>1</v>
      </c>
      <c r="G1526">
        <v>1</v>
      </c>
      <c r="H1526">
        <v>2</v>
      </c>
      <c r="I1526" t="s">
        <v>531</v>
      </c>
      <c r="J1526" t="s">
        <v>532</v>
      </c>
      <c r="K1526" t="s">
        <v>533</v>
      </c>
      <c r="L1526">
        <v>1368</v>
      </c>
      <c r="N1526">
        <v>1011</v>
      </c>
      <c r="O1526" t="s">
        <v>520</v>
      </c>
      <c r="P1526" t="s">
        <v>520</v>
      </c>
      <c r="Q1526">
        <v>1</v>
      </c>
      <c r="X1526">
        <v>0.01</v>
      </c>
      <c r="Y1526">
        <v>0</v>
      </c>
      <c r="Z1526">
        <v>87.17</v>
      </c>
      <c r="AA1526">
        <v>11.6</v>
      </c>
      <c r="AB1526">
        <v>0</v>
      </c>
      <c r="AC1526">
        <v>0</v>
      </c>
      <c r="AD1526">
        <v>1</v>
      </c>
      <c r="AE1526">
        <v>0</v>
      </c>
      <c r="AF1526" t="s">
        <v>133</v>
      </c>
      <c r="AG1526">
        <v>1.2500000000000001E-2</v>
      </c>
      <c r="AH1526">
        <v>2</v>
      </c>
      <c r="AI1526">
        <v>36408843</v>
      </c>
      <c r="AJ1526">
        <v>1565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>
      <c r="A1527">
        <f>ROW(Source!A1562)</f>
        <v>1562</v>
      </c>
      <c r="B1527">
        <v>36408851</v>
      </c>
      <c r="C1527">
        <v>36408839</v>
      </c>
      <c r="D1527">
        <v>29109386</v>
      </c>
      <c r="E1527">
        <v>1</v>
      </c>
      <c r="F1527">
        <v>1</v>
      </c>
      <c r="G1527">
        <v>1</v>
      </c>
      <c r="H1527">
        <v>3</v>
      </c>
      <c r="I1527" t="s">
        <v>682</v>
      </c>
      <c r="J1527" t="s">
        <v>683</v>
      </c>
      <c r="K1527" t="s">
        <v>684</v>
      </c>
      <c r="L1527">
        <v>1348</v>
      </c>
      <c r="N1527">
        <v>1009</v>
      </c>
      <c r="O1527" t="s">
        <v>30</v>
      </c>
      <c r="P1527" t="s">
        <v>30</v>
      </c>
      <c r="Q1527">
        <v>1000</v>
      </c>
      <c r="X1527">
        <v>3.4099999999999998E-2</v>
      </c>
      <c r="Y1527">
        <v>11300.01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3.4099999999999998E-2</v>
      </c>
      <c r="AH1527">
        <v>2</v>
      </c>
      <c r="AI1527">
        <v>36408844</v>
      </c>
      <c r="AJ1527">
        <v>1566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>
      <c r="A1528">
        <f>ROW(Source!A1562)</f>
        <v>1562</v>
      </c>
      <c r="B1528">
        <v>36408852</v>
      </c>
      <c r="C1528">
        <v>36408839</v>
      </c>
      <c r="D1528">
        <v>29107800</v>
      </c>
      <c r="E1528">
        <v>1</v>
      </c>
      <c r="F1528">
        <v>1</v>
      </c>
      <c r="G1528">
        <v>1</v>
      </c>
      <c r="H1528">
        <v>3</v>
      </c>
      <c r="I1528" t="s">
        <v>545</v>
      </c>
      <c r="J1528" t="s">
        <v>546</v>
      </c>
      <c r="K1528" t="s">
        <v>547</v>
      </c>
      <c r="L1528">
        <v>1346</v>
      </c>
      <c r="N1528">
        <v>1009</v>
      </c>
      <c r="O1528" t="s">
        <v>160</v>
      </c>
      <c r="P1528" t="s">
        <v>160</v>
      </c>
      <c r="Q1528">
        <v>1</v>
      </c>
      <c r="X1528">
        <v>0.01</v>
      </c>
      <c r="Y1528">
        <v>1.81</v>
      </c>
      <c r="Z1528">
        <v>0</v>
      </c>
      <c r="AA1528">
        <v>0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0.01</v>
      </c>
      <c r="AH1528">
        <v>2</v>
      </c>
      <c r="AI1528">
        <v>36408845</v>
      </c>
      <c r="AJ1528">
        <v>1567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>
      <c r="A1529">
        <f>ROW(Source!A1562)</f>
        <v>1562</v>
      </c>
      <c r="B1529">
        <v>36408853</v>
      </c>
      <c r="C1529">
        <v>36408839</v>
      </c>
      <c r="D1529">
        <v>29109603</v>
      </c>
      <c r="E1529">
        <v>1</v>
      </c>
      <c r="F1529">
        <v>1</v>
      </c>
      <c r="G1529">
        <v>1</v>
      </c>
      <c r="H1529">
        <v>3</v>
      </c>
      <c r="I1529" t="s">
        <v>685</v>
      </c>
      <c r="J1529" t="s">
        <v>686</v>
      </c>
      <c r="K1529" t="s">
        <v>687</v>
      </c>
      <c r="L1529">
        <v>1327</v>
      </c>
      <c r="N1529">
        <v>1005</v>
      </c>
      <c r="O1529" t="s">
        <v>155</v>
      </c>
      <c r="P1529" t="s">
        <v>155</v>
      </c>
      <c r="Q1529">
        <v>1</v>
      </c>
      <c r="X1529">
        <v>112</v>
      </c>
      <c r="Y1529">
        <v>55.16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112</v>
      </c>
      <c r="AH1529">
        <v>2</v>
      </c>
      <c r="AI1529">
        <v>36408846</v>
      </c>
      <c r="AJ1529">
        <v>1568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>
      <c r="A1530">
        <f>ROW(Source!A1563)</f>
        <v>1563</v>
      </c>
      <c r="B1530">
        <v>36408867</v>
      </c>
      <c r="C1530">
        <v>36408854</v>
      </c>
      <c r="D1530">
        <v>29364679</v>
      </c>
      <c r="E1530">
        <v>1</v>
      </c>
      <c r="F1530">
        <v>1</v>
      </c>
      <c r="G1530">
        <v>1</v>
      </c>
      <c r="H1530">
        <v>1</v>
      </c>
      <c r="I1530" t="s">
        <v>688</v>
      </c>
      <c r="J1530" t="s">
        <v>3</v>
      </c>
      <c r="K1530" t="s">
        <v>689</v>
      </c>
      <c r="L1530">
        <v>1369</v>
      </c>
      <c r="N1530">
        <v>1013</v>
      </c>
      <c r="O1530" t="s">
        <v>514</v>
      </c>
      <c r="P1530" t="s">
        <v>514</v>
      </c>
      <c r="Q1530">
        <v>1</v>
      </c>
      <c r="X1530">
        <v>30.48</v>
      </c>
      <c r="Y1530">
        <v>0</v>
      </c>
      <c r="Z1530">
        <v>0</v>
      </c>
      <c r="AA1530">
        <v>0</v>
      </c>
      <c r="AB1530">
        <v>9.92</v>
      </c>
      <c r="AC1530">
        <v>0</v>
      </c>
      <c r="AD1530">
        <v>1</v>
      </c>
      <c r="AE1530">
        <v>1</v>
      </c>
      <c r="AF1530" t="s">
        <v>134</v>
      </c>
      <c r="AG1530">
        <v>35.052</v>
      </c>
      <c r="AH1530">
        <v>2</v>
      </c>
      <c r="AI1530">
        <v>36408856</v>
      </c>
      <c r="AJ1530">
        <v>1569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>
      <c r="A1531">
        <f>ROW(Source!A1563)</f>
        <v>1563</v>
      </c>
      <c r="B1531">
        <v>36408868</v>
      </c>
      <c r="C1531">
        <v>36408854</v>
      </c>
      <c r="D1531">
        <v>121548</v>
      </c>
      <c r="E1531">
        <v>1</v>
      </c>
      <c r="F1531">
        <v>1</v>
      </c>
      <c r="G1531">
        <v>1</v>
      </c>
      <c r="H1531">
        <v>1</v>
      </c>
      <c r="I1531" t="s">
        <v>35</v>
      </c>
      <c r="J1531" t="s">
        <v>3</v>
      </c>
      <c r="K1531" t="s">
        <v>515</v>
      </c>
      <c r="L1531">
        <v>608254</v>
      </c>
      <c r="N1531">
        <v>1013</v>
      </c>
      <c r="O1531" t="s">
        <v>516</v>
      </c>
      <c r="P1531" t="s">
        <v>516</v>
      </c>
      <c r="Q1531">
        <v>1</v>
      </c>
      <c r="X1531">
        <v>0.03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2</v>
      </c>
      <c r="AF1531" t="s">
        <v>3</v>
      </c>
      <c r="AG1531">
        <v>0.03</v>
      </c>
      <c r="AH1531">
        <v>2</v>
      </c>
      <c r="AI1531">
        <v>36408857</v>
      </c>
      <c r="AJ1531">
        <v>1570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>
      <c r="A1532">
        <f>ROW(Source!A1563)</f>
        <v>1563</v>
      </c>
      <c r="B1532">
        <v>36408869</v>
      </c>
      <c r="C1532">
        <v>36408854</v>
      </c>
      <c r="D1532">
        <v>29172362</v>
      </c>
      <c r="E1532">
        <v>1</v>
      </c>
      <c r="F1532">
        <v>1</v>
      </c>
      <c r="G1532">
        <v>1</v>
      </c>
      <c r="H1532">
        <v>2</v>
      </c>
      <c r="I1532" t="s">
        <v>690</v>
      </c>
      <c r="J1532" t="s">
        <v>691</v>
      </c>
      <c r="K1532" t="s">
        <v>692</v>
      </c>
      <c r="L1532">
        <v>1368</v>
      </c>
      <c r="N1532">
        <v>1011</v>
      </c>
      <c r="O1532" t="s">
        <v>520</v>
      </c>
      <c r="P1532" t="s">
        <v>520</v>
      </c>
      <c r="Q1532">
        <v>1</v>
      </c>
      <c r="X1532">
        <v>0.03</v>
      </c>
      <c r="Y1532">
        <v>0</v>
      </c>
      <c r="Z1532">
        <v>134.65</v>
      </c>
      <c r="AA1532">
        <v>13.5</v>
      </c>
      <c r="AB1532">
        <v>0</v>
      </c>
      <c r="AC1532">
        <v>0</v>
      </c>
      <c r="AD1532">
        <v>1</v>
      </c>
      <c r="AE1532">
        <v>0</v>
      </c>
      <c r="AF1532" t="s">
        <v>3</v>
      </c>
      <c r="AG1532">
        <v>0.03</v>
      </c>
      <c r="AH1532">
        <v>2</v>
      </c>
      <c r="AI1532">
        <v>36408858</v>
      </c>
      <c r="AJ1532">
        <v>1571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>
      <c r="A1533">
        <f>ROW(Source!A1563)</f>
        <v>1563</v>
      </c>
      <c r="B1533">
        <v>36408870</v>
      </c>
      <c r="C1533">
        <v>36408854</v>
      </c>
      <c r="D1533">
        <v>29174913</v>
      </c>
      <c r="E1533">
        <v>1</v>
      </c>
      <c r="F1533">
        <v>1</v>
      </c>
      <c r="G1533">
        <v>1</v>
      </c>
      <c r="H1533">
        <v>2</v>
      </c>
      <c r="I1533" t="s">
        <v>531</v>
      </c>
      <c r="J1533" t="s">
        <v>532</v>
      </c>
      <c r="K1533" t="s">
        <v>533</v>
      </c>
      <c r="L1533">
        <v>1368</v>
      </c>
      <c r="N1533">
        <v>1011</v>
      </c>
      <c r="O1533" t="s">
        <v>520</v>
      </c>
      <c r="P1533" t="s">
        <v>520</v>
      </c>
      <c r="Q1533">
        <v>1</v>
      </c>
      <c r="X1533">
        <v>0.02</v>
      </c>
      <c r="Y1533">
        <v>0</v>
      </c>
      <c r="Z1533">
        <v>87.17</v>
      </c>
      <c r="AA1533">
        <v>11.6</v>
      </c>
      <c r="AB1533">
        <v>0</v>
      </c>
      <c r="AC1533">
        <v>0</v>
      </c>
      <c r="AD1533">
        <v>1</v>
      </c>
      <c r="AE1533">
        <v>0</v>
      </c>
      <c r="AF1533" t="s">
        <v>3</v>
      </c>
      <c r="AG1533">
        <v>0.02</v>
      </c>
      <c r="AH1533">
        <v>2</v>
      </c>
      <c r="AI1533">
        <v>36408859</v>
      </c>
      <c r="AJ1533">
        <v>1572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>
      <c r="A1534">
        <f>ROW(Source!A1563)</f>
        <v>1563</v>
      </c>
      <c r="B1534">
        <v>36408871</v>
      </c>
      <c r="C1534">
        <v>36408854</v>
      </c>
      <c r="D1534">
        <v>29114246</v>
      </c>
      <c r="E1534">
        <v>1</v>
      </c>
      <c r="F1534">
        <v>1</v>
      </c>
      <c r="G1534">
        <v>1</v>
      </c>
      <c r="H1534">
        <v>3</v>
      </c>
      <c r="I1534" t="s">
        <v>693</v>
      </c>
      <c r="J1534" t="s">
        <v>694</v>
      </c>
      <c r="K1534" t="s">
        <v>695</v>
      </c>
      <c r="L1534">
        <v>1346</v>
      </c>
      <c r="N1534">
        <v>1009</v>
      </c>
      <c r="O1534" t="s">
        <v>160</v>
      </c>
      <c r="P1534" t="s">
        <v>160</v>
      </c>
      <c r="Q1534">
        <v>1</v>
      </c>
      <c r="X1534">
        <v>1.5</v>
      </c>
      <c r="Y1534">
        <v>9.0399999999999991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 t="s">
        <v>3</v>
      </c>
      <c r="AG1534">
        <v>1.5</v>
      </c>
      <c r="AH1534">
        <v>2</v>
      </c>
      <c r="AI1534">
        <v>36408860</v>
      </c>
      <c r="AJ1534">
        <v>1573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>
      <c r="A1535">
        <f>ROW(Source!A1563)</f>
        <v>1563</v>
      </c>
      <c r="B1535">
        <v>36408872</v>
      </c>
      <c r="C1535">
        <v>36408854</v>
      </c>
      <c r="D1535">
        <v>29110838</v>
      </c>
      <c r="E1535">
        <v>1</v>
      </c>
      <c r="F1535">
        <v>1</v>
      </c>
      <c r="G1535">
        <v>1</v>
      </c>
      <c r="H1535">
        <v>3</v>
      </c>
      <c r="I1535" t="s">
        <v>696</v>
      </c>
      <c r="J1535" t="s">
        <v>697</v>
      </c>
      <c r="K1535" t="s">
        <v>698</v>
      </c>
      <c r="L1535">
        <v>1346</v>
      </c>
      <c r="N1535">
        <v>1009</v>
      </c>
      <c r="O1535" t="s">
        <v>160</v>
      </c>
      <c r="P1535" t="s">
        <v>160</v>
      </c>
      <c r="Q1535">
        <v>1</v>
      </c>
      <c r="X1535">
        <v>0.42</v>
      </c>
      <c r="Y1535">
        <v>30.5</v>
      </c>
      <c r="Z1535">
        <v>0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 t="s">
        <v>3</v>
      </c>
      <c r="AG1535">
        <v>0.42</v>
      </c>
      <c r="AH1535">
        <v>2</v>
      </c>
      <c r="AI1535">
        <v>36408861</v>
      </c>
      <c r="AJ1535">
        <v>1574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>
      <c r="A1536">
        <f>ROW(Source!A1563)</f>
        <v>1563</v>
      </c>
      <c r="B1536">
        <v>36408873</v>
      </c>
      <c r="C1536">
        <v>36408854</v>
      </c>
      <c r="D1536">
        <v>29149204</v>
      </c>
      <c r="E1536">
        <v>1</v>
      </c>
      <c r="F1536">
        <v>1</v>
      </c>
      <c r="G1536">
        <v>1</v>
      </c>
      <c r="H1536">
        <v>3</v>
      </c>
      <c r="I1536" t="s">
        <v>699</v>
      </c>
      <c r="J1536" t="s">
        <v>700</v>
      </c>
      <c r="K1536" t="s">
        <v>701</v>
      </c>
      <c r="L1536">
        <v>1348</v>
      </c>
      <c r="N1536">
        <v>1009</v>
      </c>
      <c r="O1536" t="s">
        <v>30</v>
      </c>
      <c r="P1536" t="s">
        <v>30</v>
      </c>
      <c r="Q1536">
        <v>1000</v>
      </c>
      <c r="X1536">
        <v>3.15E-3</v>
      </c>
      <c r="Y1536">
        <v>729.98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 t="s">
        <v>3</v>
      </c>
      <c r="AG1536">
        <v>3.15E-3</v>
      </c>
      <c r="AH1536">
        <v>2</v>
      </c>
      <c r="AI1536">
        <v>36408862</v>
      </c>
      <c r="AJ1536">
        <v>1575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>
      <c r="A1537">
        <f>ROW(Source!A1563)</f>
        <v>1563</v>
      </c>
      <c r="B1537">
        <v>36408874</v>
      </c>
      <c r="C1537">
        <v>36408854</v>
      </c>
      <c r="D1537">
        <v>29170678</v>
      </c>
      <c r="E1537">
        <v>1</v>
      </c>
      <c r="F1537">
        <v>1</v>
      </c>
      <c r="G1537">
        <v>1</v>
      </c>
      <c r="H1537">
        <v>3</v>
      </c>
      <c r="I1537" t="s">
        <v>702</v>
      </c>
      <c r="J1537" t="s">
        <v>703</v>
      </c>
      <c r="K1537" t="s">
        <v>704</v>
      </c>
      <c r="L1537">
        <v>1354</v>
      </c>
      <c r="N1537">
        <v>1010</v>
      </c>
      <c r="O1537" t="s">
        <v>237</v>
      </c>
      <c r="P1537" t="s">
        <v>237</v>
      </c>
      <c r="Q1537">
        <v>1</v>
      </c>
      <c r="X1537">
        <v>102</v>
      </c>
      <c r="Y1537">
        <v>0.28000000000000003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102</v>
      </c>
      <c r="AH1537">
        <v>2</v>
      </c>
      <c r="AI1537">
        <v>36408865</v>
      </c>
      <c r="AJ1537">
        <v>1579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>
      <c r="A1538">
        <f>ROW(Source!A1563)</f>
        <v>1563</v>
      </c>
      <c r="B1538">
        <v>36408875</v>
      </c>
      <c r="C1538">
        <v>36408854</v>
      </c>
      <c r="D1538">
        <v>29171808</v>
      </c>
      <c r="E1538">
        <v>1</v>
      </c>
      <c r="F1538">
        <v>1</v>
      </c>
      <c r="G1538">
        <v>1</v>
      </c>
      <c r="H1538">
        <v>3</v>
      </c>
      <c r="I1538" t="s">
        <v>705</v>
      </c>
      <c r="J1538" t="s">
        <v>706</v>
      </c>
      <c r="K1538" t="s">
        <v>707</v>
      </c>
      <c r="L1538">
        <v>1374</v>
      </c>
      <c r="N1538">
        <v>1013</v>
      </c>
      <c r="O1538" t="s">
        <v>708</v>
      </c>
      <c r="P1538" t="s">
        <v>708</v>
      </c>
      <c r="Q1538">
        <v>1</v>
      </c>
      <c r="X1538">
        <v>6.05</v>
      </c>
      <c r="Y1538">
        <v>1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 t="s">
        <v>3</v>
      </c>
      <c r="AG1538">
        <v>6.05</v>
      </c>
      <c r="AH1538">
        <v>2</v>
      </c>
      <c r="AI1538">
        <v>36408866</v>
      </c>
      <c r="AJ1538">
        <v>1580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>
      <c r="A1539">
        <f>ROW(Source!A1567)</f>
        <v>1567</v>
      </c>
      <c r="B1539">
        <v>36408889</v>
      </c>
      <c r="C1539">
        <v>36408879</v>
      </c>
      <c r="D1539">
        <v>29364679</v>
      </c>
      <c r="E1539">
        <v>1</v>
      </c>
      <c r="F1539">
        <v>1</v>
      </c>
      <c r="G1539">
        <v>1</v>
      </c>
      <c r="H1539">
        <v>1</v>
      </c>
      <c r="I1539" t="s">
        <v>688</v>
      </c>
      <c r="J1539" t="s">
        <v>3</v>
      </c>
      <c r="K1539" t="s">
        <v>689</v>
      </c>
      <c r="L1539">
        <v>1369</v>
      </c>
      <c r="N1539">
        <v>1013</v>
      </c>
      <c r="O1539" t="s">
        <v>514</v>
      </c>
      <c r="P1539" t="s">
        <v>514</v>
      </c>
      <c r="Q1539">
        <v>1</v>
      </c>
      <c r="X1539">
        <v>26.24</v>
      </c>
      <c r="Y1539">
        <v>0</v>
      </c>
      <c r="Z1539">
        <v>0</v>
      </c>
      <c r="AA1539">
        <v>0</v>
      </c>
      <c r="AB1539">
        <v>9.92</v>
      </c>
      <c r="AC1539">
        <v>0</v>
      </c>
      <c r="AD1539">
        <v>1</v>
      </c>
      <c r="AE1539">
        <v>1</v>
      </c>
      <c r="AF1539" t="s">
        <v>134</v>
      </c>
      <c r="AG1539">
        <v>30.175999999999995</v>
      </c>
      <c r="AH1539">
        <v>2</v>
      </c>
      <c r="AI1539">
        <v>36408881</v>
      </c>
      <c r="AJ1539">
        <v>1581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>
      <c r="A1540">
        <f>ROW(Source!A1567)</f>
        <v>1567</v>
      </c>
      <c r="B1540">
        <v>36408890</v>
      </c>
      <c r="C1540">
        <v>36408879</v>
      </c>
      <c r="D1540">
        <v>121548</v>
      </c>
      <c r="E1540">
        <v>1</v>
      </c>
      <c r="F1540">
        <v>1</v>
      </c>
      <c r="G1540">
        <v>1</v>
      </c>
      <c r="H1540">
        <v>1</v>
      </c>
      <c r="I1540" t="s">
        <v>35</v>
      </c>
      <c r="J1540" t="s">
        <v>3</v>
      </c>
      <c r="K1540" t="s">
        <v>515</v>
      </c>
      <c r="L1540">
        <v>608254</v>
      </c>
      <c r="N1540">
        <v>1013</v>
      </c>
      <c r="O1540" t="s">
        <v>516</v>
      </c>
      <c r="P1540" t="s">
        <v>516</v>
      </c>
      <c r="Q1540">
        <v>1</v>
      </c>
      <c r="X1540">
        <v>0.03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2</v>
      </c>
      <c r="AF1540" t="s">
        <v>3</v>
      </c>
      <c r="AG1540">
        <v>0.03</v>
      </c>
      <c r="AH1540">
        <v>2</v>
      </c>
      <c r="AI1540">
        <v>36408882</v>
      </c>
      <c r="AJ1540">
        <v>1582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>
      <c r="A1541">
        <f>ROW(Source!A1567)</f>
        <v>1567</v>
      </c>
      <c r="B1541">
        <v>36408891</v>
      </c>
      <c r="C1541">
        <v>36408879</v>
      </c>
      <c r="D1541">
        <v>29172362</v>
      </c>
      <c r="E1541">
        <v>1</v>
      </c>
      <c r="F1541">
        <v>1</v>
      </c>
      <c r="G1541">
        <v>1</v>
      </c>
      <c r="H1541">
        <v>2</v>
      </c>
      <c r="I1541" t="s">
        <v>690</v>
      </c>
      <c r="J1541" t="s">
        <v>691</v>
      </c>
      <c r="K1541" t="s">
        <v>692</v>
      </c>
      <c r="L1541">
        <v>1368</v>
      </c>
      <c r="N1541">
        <v>1011</v>
      </c>
      <c r="O1541" t="s">
        <v>520</v>
      </c>
      <c r="P1541" t="s">
        <v>520</v>
      </c>
      <c r="Q1541">
        <v>1</v>
      </c>
      <c r="X1541">
        <v>0.03</v>
      </c>
      <c r="Y1541">
        <v>0</v>
      </c>
      <c r="Z1541">
        <v>134.65</v>
      </c>
      <c r="AA1541">
        <v>13.5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0.03</v>
      </c>
      <c r="AH1541">
        <v>2</v>
      </c>
      <c r="AI1541">
        <v>36408883</v>
      </c>
      <c r="AJ1541">
        <v>1583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>
      <c r="A1542">
        <f>ROW(Source!A1567)</f>
        <v>1567</v>
      </c>
      <c r="B1542">
        <v>36408892</v>
      </c>
      <c r="C1542">
        <v>36408879</v>
      </c>
      <c r="D1542">
        <v>29174913</v>
      </c>
      <c r="E1542">
        <v>1</v>
      </c>
      <c r="F1542">
        <v>1</v>
      </c>
      <c r="G1542">
        <v>1</v>
      </c>
      <c r="H1542">
        <v>2</v>
      </c>
      <c r="I1542" t="s">
        <v>531</v>
      </c>
      <c r="J1542" t="s">
        <v>532</v>
      </c>
      <c r="K1542" t="s">
        <v>533</v>
      </c>
      <c r="L1542">
        <v>1368</v>
      </c>
      <c r="N1542">
        <v>1011</v>
      </c>
      <c r="O1542" t="s">
        <v>520</v>
      </c>
      <c r="P1542" t="s">
        <v>520</v>
      </c>
      <c r="Q1542">
        <v>1</v>
      </c>
      <c r="X1542">
        <v>0.02</v>
      </c>
      <c r="Y1542">
        <v>0</v>
      </c>
      <c r="Z1542">
        <v>87.17</v>
      </c>
      <c r="AA1542">
        <v>11.6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0.02</v>
      </c>
      <c r="AH1542">
        <v>2</v>
      </c>
      <c r="AI1542">
        <v>36408884</v>
      </c>
      <c r="AJ1542">
        <v>1584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>
      <c r="A1543">
        <f>ROW(Source!A1567)</f>
        <v>1567</v>
      </c>
      <c r="B1543">
        <v>36408893</v>
      </c>
      <c r="C1543">
        <v>36408879</v>
      </c>
      <c r="D1543">
        <v>29149204</v>
      </c>
      <c r="E1543">
        <v>1</v>
      </c>
      <c r="F1543">
        <v>1</v>
      </c>
      <c r="G1543">
        <v>1</v>
      </c>
      <c r="H1543">
        <v>3</v>
      </c>
      <c r="I1543" t="s">
        <v>699</v>
      </c>
      <c r="J1543" t="s">
        <v>700</v>
      </c>
      <c r="K1543" t="s">
        <v>701</v>
      </c>
      <c r="L1543">
        <v>1348</v>
      </c>
      <c r="N1543">
        <v>1009</v>
      </c>
      <c r="O1543" t="s">
        <v>30</v>
      </c>
      <c r="P1543" t="s">
        <v>30</v>
      </c>
      <c r="Q1543">
        <v>1000</v>
      </c>
      <c r="X1543">
        <v>3.15E-3</v>
      </c>
      <c r="Y1543">
        <v>729.98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3.15E-3</v>
      </c>
      <c r="AH1543">
        <v>2</v>
      </c>
      <c r="AI1543">
        <v>36408885</v>
      </c>
      <c r="AJ1543">
        <v>1585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>
      <c r="A1544">
        <f>ROW(Source!A1567)</f>
        <v>1567</v>
      </c>
      <c r="B1544">
        <v>36408894</v>
      </c>
      <c r="C1544">
        <v>36408879</v>
      </c>
      <c r="D1544">
        <v>29170678</v>
      </c>
      <c r="E1544">
        <v>1</v>
      </c>
      <c r="F1544">
        <v>1</v>
      </c>
      <c r="G1544">
        <v>1</v>
      </c>
      <c r="H1544">
        <v>3</v>
      </c>
      <c r="I1544" t="s">
        <v>702</v>
      </c>
      <c r="J1544" t="s">
        <v>703</v>
      </c>
      <c r="K1544" t="s">
        <v>704</v>
      </c>
      <c r="L1544">
        <v>1354</v>
      </c>
      <c r="N1544">
        <v>1010</v>
      </c>
      <c r="O1544" t="s">
        <v>237</v>
      </c>
      <c r="P1544" t="s">
        <v>237</v>
      </c>
      <c r="Q1544">
        <v>1</v>
      </c>
      <c r="X1544">
        <v>102</v>
      </c>
      <c r="Y1544">
        <v>0.28000000000000003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0</v>
      </c>
      <c r="AF1544" t="s">
        <v>3</v>
      </c>
      <c r="AG1544">
        <v>102</v>
      </c>
      <c r="AH1544">
        <v>2</v>
      </c>
      <c r="AI1544">
        <v>36408886</v>
      </c>
      <c r="AJ1544">
        <v>1587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>
      <c r="A1545">
        <f>ROW(Source!A1567)</f>
        <v>1567</v>
      </c>
      <c r="B1545">
        <v>36408895</v>
      </c>
      <c r="C1545">
        <v>36408879</v>
      </c>
      <c r="D1545">
        <v>29171808</v>
      </c>
      <c r="E1545">
        <v>1</v>
      </c>
      <c r="F1545">
        <v>1</v>
      </c>
      <c r="G1545">
        <v>1</v>
      </c>
      <c r="H1545">
        <v>3</v>
      </c>
      <c r="I1545" t="s">
        <v>705</v>
      </c>
      <c r="J1545" t="s">
        <v>706</v>
      </c>
      <c r="K1545" t="s">
        <v>707</v>
      </c>
      <c r="L1545">
        <v>1374</v>
      </c>
      <c r="N1545">
        <v>1013</v>
      </c>
      <c r="O1545" t="s">
        <v>708</v>
      </c>
      <c r="P1545" t="s">
        <v>708</v>
      </c>
      <c r="Q1545">
        <v>1</v>
      </c>
      <c r="X1545">
        <v>5.21</v>
      </c>
      <c r="Y1545">
        <v>1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5.21</v>
      </c>
      <c r="AH1545">
        <v>2</v>
      </c>
      <c r="AI1545">
        <v>36408888</v>
      </c>
      <c r="AJ1545">
        <v>1589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>
      <c r="A1546">
        <f>ROW(Source!A1570)</f>
        <v>1570</v>
      </c>
      <c r="B1546">
        <v>36408904</v>
      </c>
      <c r="C1546">
        <v>36408898</v>
      </c>
      <c r="D1546">
        <v>18442760</v>
      </c>
      <c r="E1546">
        <v>1</v>
      </c>
      <c r="F1546">
        <v>1</v>
      </c>
      <c r="G1546">
        <v>1</v>
      </c>
      <c r="H1546">
        <v>1</v>
      </c>
      <c r="I1546" t="s">
        <v>769</v>
      </c>
      <c r="J1546" t="s">
        <v>3</v>
      </c>
      <c r="K1546" t="s">
        <v>770</v>
      </c>
      <c r="L1546">
        <v>1369</v>
      </c>
      <c r="N1546">
        <v>1013</v>
      </c>
      <c r="O1546" t="s">
        <v>514</v>
      </c>
      <c r="P1546" t="s">
        <v>514</v>
      </c>
      <c r="Q1546">
        <v>1</v>
      </c>
      <c r="X1546">
        <v>26.04</v>
      </c>
      <c r="Y1546">
        <v>0</v>
      </c>
      <c r="Z1546">
        <v>0</v>
      </c>
      <c r="AA1546">
        <v>0</v>
      </c>
      <c r="AB1546">
        <v>354.22</v>
      </c>
      <c r="AC1546">
        <v>0</v>
      </c>
      <c r="AD1546">
        <v>1</v>
      </c>
      <c r="AE1546">
        <v>1</v>
      </c>
      <c r="AF1546" t="s">
        <v>134</v>
      </c>
      <c r="AG1546">
        <v>29.945999999999998</v>
      </c>
      <c r="AH1546">
        <v>2</v>
      </c>
      <c r="AI1546">
        <v>36408899</v>
      </c>
      <c r="AJ1546">
        <v>1590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>
      <c r="A1547">
        <f>ROW(Source!A1570)</f>
        <v>1570</v>
      </c>
      <c r="B1547">
        <v>36408905</v>
      </c>
      <c r="C1547">
        <v>36408898</v>
      </c>
      <c r="D1547">
        <v>29173472</v>
      </c>
      <c r="E1547">
        <v>1</v>
      </c>
      <c r="F1547">
        <v>1</v>
      </c>
      <c r="G1547">
        <v>1</v>
      </c>
      <c r="H1547">
        <v>2</v>
      </c>
      <c r="I1547" t="s">
        <v>577</v>
      </c>
      <c r="J1547" t="s">
        <v>578</v>
      </c>
      <c r="K1547" t="s">
        <v>579</v>
      </c>
      <c r="L1547">
        <v>1368</v>
      </c>
      <c r="N1547">
        <v>1011</v>
      </c>
      <c r="O1547" t="s">
        <v>520</v>
      </c>
      <c r="P1547" t="s">
        <v>520</v>
      </c>
      <c r="Q1547">
        <v>1</v>
      </c>
      <c r="X1547">
        <v>7.3</v>
      </c>
      <c r="Y1547">
        <v>0</v>
      </c>
      <c r="Z1547">
        <v>3</v>
      </c>
      <c r="AA1547">
        <v>0</v>
      </c>
      <c r="AB1547">
        <v>0</v>
      </c>
      <c r="AC1547">
        <v>0</v>
      </c>
      <c r="AD1547">
        <v>1</v>
      </c>
      <c r="AE1547">
        <v>0</v>
      </c>
      <c r="AF1547" t="s">
        <v>133</v>
      </c>
      <c r="AG1547">
        <v>9.125</v>
      </c>
      <c r="AH1547">
        <v>2</v>
      </c>
      <c r="AI1547">
        <v>36408900</v>
      </c>
      <c r="AJ1547">
        <v>1591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>
      <c r="A1548">
        <f>ROW(Source!A1570)</f>
        <v>1570</v>
      </c>
      <c r="B1548">
        <v>36408906</v>
      </c>
      <c r="C1548">
        <v>36408898</v>
      </c>
      <c r="D1548">
        <v>29174580</v>
      </c>
      <c r="E1548">
        <v>1</v>
      </c>
      <c r="F1548">
        <v>1</v>
      </c>
      <c r="G1548">
        <v>1</v>
      </c>
      <c r="H1548">
        <v>2</v>
      </c>
      <c r="I1548" t="s">
        <v>632</v>
      </c>
      <c r="J1548" t="s">
        <v>633</v>
      </c>
      <c r="K1548" t="s">
        <v>634</v>
      </c>
      <c r="L1548">
        <v>1368</v>
      </c>
      <c r="N1548">
        <v>1011</v>
      </c>
      <c r="O1548" t="s">
        <v>520</v>
      </c>
      <c r="P1548" t="s">
        <v>520</v>
      </c>
      <c r="Q1548">
        <v>1</v>
      </c>
      <c r="X1548">
        <v>7.3</v>
      </c>
      <c r="Y1548">
        <v>0</v>
      </c>
      <c r="Z1548">
        <v>2.08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 t="s">
        <v>133</v>
      </c>
      <c r="AG1548">
        <v>9.125</v>
      </c>
      <c r="AH1548">
        <v>2</v>
      </c>
      <c r="AI1548">
        <v>36408901</v>
      </c>
      <c r="AJ1548">
        <v>1592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>
      <c r="A1549">
        <f>ROW(Source!A1570)</f>
        <v>1570</v>
      </c>
      <c r="B1549">
        <v>36408907</v>
      </c>
      <c r="C1549">
        <v>36408898</v>
      </c>
      <c r="D1549">
        <v>29174613</v>
      </c>
      <c r="E1549">
        <v>1</v>
      </c>
      <c r="F1549">
        <v>1</v>
      </c>
      <c r="G1549">
        <v>1</v>
      </c>
      <c r="H1549">
        <v>2</v>
      </c>
      <c r="I1549" t="s">
        <v>771</v>
      </c>
      <c r="J1549" t="s">
        <v>772</v>
      </c>
      <c r="K1549" t="s">
        <v>773</v>
      </c>
      <c r="L1549">
        <v>1368</v>
      </c>
      <c r="N1549">
        <v>1011</v>
      </c>
      <c r="O1549" t="s">
        <v>520</v>
      </c>
      <c r="P1549" t="s">
        <v>520</v>
      </c>
      <c r="Q1549">
        <v>1</v>
      </c>
      <c r="X1549">
        <v>1.46</v>
      </c>
      <c r="Y1549">
        <v>0</v>
      </c>
      <c r="Z1549">
        <v>0.14000000000000001</v>
      </c>
      <c r="AA1549">
        <v>0</v>
      </c>
      <c r="AB1549">
        <v>0</v>
      </c>
      <c r="AC1549">
        <v>0</v>
      </c>
      <c r="AD1549">
        <v>1</v>
      </c>
      <c r="AE1549">
        <v>0</v>
      </c>
      <c r="AF1549" t="s">
        <v>133</v>
      </c>
      <c r="AG1549">
        <v>1.825</v>
      </c>
      <c r="AH1549">
        <v>2</v>
      </c>
      <c r="AI1549">
        <v>36408902</v>
      </c>
      <c r="AJ1549">
        <v>1593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>
      <c r="A1550">
        <f>ROW(Source!A1570)</f>
        <v>1570</v>
      </c>
      <c r="B1550">
        <v>36408908</v>
      </c>
      <c r="C1550">
        <v>36408898</v>
      </c>
      <c r="D1550">
        <v>29174913</v>
      </c>
      <c r="E1550">
        <v>1</v>
      </c>
      <c r="F1550">
        <v>1</v>
      </c>
      <c r="G1550">
        <v>1</v>
      </c>
      <c r="H1550">
        <v>2</v>
      </c>
      <c r="I1550" t="s">
        <v>531</v>
      </c>
      <c r="J1550" t="s">
        <v>532</v>
      </c>
      <c r="K1550" t="s">
        <v>533</v>
      </c>
      <c r="L1550">
        <v>1368</v>
      </c>
      <c r="N1550">
        <v>1011</v>
      </c>
      <c r="O1550" t="s">
        <v>520</v>
      </c>
      <c r="P1550" t="s">
        <v>520</v>
      </c>
      <c r="Q1550">
        <v>1</v>
      </c>
      <c r="X1550">
        <v>0.14000000000000001</v>
      </c>
      <c r="Y1550">
        <v>0</v>
      </c>
      <c r="Z1550">
        <v>87.17</v>
      </c>
      <c r="AA1550">
        <v>11.6</v>
      </c>
      <c r="AB1550">
        <v>0</v>
      </c>
      <c r="AC1550">
        <v>0</v>
      </c>
      <c r="AD1550">
        <v>1</v>
      </c>
      <c r="AE1550">
        <v>0</v>
      </c>
      <c r="AF1550" t="s">
        <v>133</v>
      </c>
      <c r="AG1550">
        <v>0.17500000000000002</v>
      </c>
      <c r="AH1550">
        <v>2</v>
      </c>
      <c r="AI1550">
        <v>36408903</v>
      </c>
      <c r="AJ1550">
        <v>1594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>
      <c r="A1551">
        <f>ROW(Source!A1570)</f>
        <v>1570</v>
      </c>
      <c r="B1551">
        <v>36408909</v>
      </c>
      <c r="C1551">
        <v>36408898</v>
      </c>
      <c r="D1551">
        <v>29114699</v>
      </c>
      <c r="E1551">
        <v>1</v>
      </c>
      <c r="F1551">
        <v>1</v>
      </c>
      <c r="G1551">
        <v>1</v>
      </c>
      <c r="H1551">
        <v>3</v>
      </c>
      <c r="I1551" t="s">
        <v>351</v>
      </c>
      <c r="J1551" t="s">
        <v>353</v>
      </c>
      <c r="K1551" t="s">
        <v>352</v>
      </c>
      <c r="L1551">
        <v>1354</v>
      </c>
      <c r="N1551">
        <v>1010</v>
      </c>
      <c r="O1551" t="s">
        <v>237</v>
      </c>
      <c r="P1551" t="s">
        <v>237</v>
      </c>
      <c r="Q1551">
        <v>1</v>
      </c>
      <c r="X1551">
        <v>0</v>
      </c>
      <c r="Y1551">
        <v>0.05</v>
      </c>
      <c r="Z1551">
        <v>0</v>
      </c>
      <c r="AA1551">
        <v>0</v>
      </c>
      <c r="AB1551">
        <v>0</v>
      </c>
      <c r="AC1551">
        <v>1</v>
      </c>
      <c r="AD1551">
        <v>0</v>
      </c>
      <c r="AE1551">
        <v>0</v>
      </c>
      <c r="AF1551" t="s">
        <v>3</v>
      </c>
      <c r="AG1551">
        <v>0</v>
      </c>
      <c r="AH1551">
        <v>3</v>
      </c>
      <c r="AI1551">
        <v>-1</v>
      </c>
      <c r="AJ1551" t="s">
        <v>3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>
      <c r="A1552">
        <f>ROW(Source!A1570)</f>
        <v>1570</v>
      </c>
      <c r="B1552">
        <v>36408910</v>
      </c>
      <c r="C1552">
        <v>36408898</v>
      </c>
      <c r="D1552">
        <v>29114469</v>
      </c>
      <c r="E1552">
        <v>1</v>
      </c>
      <c r="F1552">
        <v>1</v>
      </c>
      <c r="G1552">
        <v>1</v>
      </c>
      <c r="H1552">
        <v>3</v>
      </c>
      <c r="I1552" t="s">
        <v>892</v>
      </c>
      <c r="J1552" t="s">
        <v>893</v>
      </c>
      <c r="K1552" t="s">
        <v>894</v>
      </c>
      <c r="L1552">
        <v>1358</v>
      </c>
      <c r="N1552">
        <v>1010</v>
      </c>
      <c r="O1552" t="s">
        <v>605</v>
      </c>
      <c r="P1552" t="s">
        <v>605</v>
      </c>
      <c r="Q1552">
        <v>10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</v>
      </c>
      <c r="AD1552">
        <v>0</v>
      </c>
      <c r="AE1552">
        <v>0</v>
      </c>
      <c r="AF1552" t="s">
        <v>3</v>
      </c>
      <c r="AG1552">
        <v>0</v>
      </c>
      <c r="AH1552">
        <v>3</v>
      </c>
      <c r="AI1552">
        <v>-1</v>
      </c>
      <c r="AJ1552" t="s">
        <v>3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>
      <c r="A1553">
        <f>ROW(Source!A1570)</f>
        <v>1570</v>
      </c>
      <c r="B1553">
        <v>36408911</v>
      </c>
      <c r="C1553">
        <v>36408898</v>
      </c>
      <c r="D1553">
        <v>29129603</v>
      </c>
      <c r="E1553">
        <v>1</v>
      </c>
      <c r="F1553">
        <v>1</v>
      </c>
      <c r="G1553">
        <v>1</v>
      </c>
      <c r="H1553">
        <v>3</v>
      </c>
      <c r="I1553" t="s">
        <v>895</v>
      </c>
      <c r="J1553" t="s">
        <v>896</v>
      </c>
      <c r="K1553" t="s">
        <v>897</v>
      </c>
      <c r="L1553">
        <v>1301</v>
      </c>
      <c r="N1553">
        <v>1003</v>
      </c>
      <c r="O1553" t="s">
        <v>142</v>
      </c>
      <c r="P1553" t="s">
        <v>142</v>
      </c>
      <c r="Q1553">
        <v>1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</v>
      </c>
      <c r="AD1553">
        <v>0</v>
      </c>
      <c r="AE1553">
        <v>0</v>
      </c>
      <c r="AF1553" t="s">
        <v>3</v>
      </c>
      <c r="AG1553">
        <v>0</v>
      </c>
      <c r="AH1553">
        <v>3</v>
      </c>
      <c r="AI1553">
        <v>-1</v>
      </c>
      <c r="AJ1553" t="s">
        <v>3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>
      <c r="A1554">
        <f>ROW(Source!A1570)</f>
        <v>1570</v>
      </c>
      <c r="B1554">
        <v>36408912</v>
      </c>
      <c r="C1554">
        <v>36408898</v>
      </c>
      <c r="D1554">
        <v>29129518</v>
      </c>
      <c r="E1554">
        <v>1</v>
      </c>
      <c r="F1554">
        <v>1</v>
      </c>
      <c r="G1554">
        <v>1</v>
      </c>
      <c r="H1554">
        <v>3</v>
      </c>
      <c r="I1554" t="s">
        <v>898</v>
      </c>
      <c r="J1554" t="s">
        <v>899</v>
      </c>
      <c r="K1554" t="s">
        <v>900</v>
      </c>
      <c r="L1554">
        <v>1301</v>
      </c>
      <c r="N1554">
        <v>1003</v>
      </c>
      <c r="O1554" t="s">
        <v>142</v>
      </c>
      <c r="P1554" t="s">
        <v>142</v>
      </c>
      <c r="Q1554">
        <v>1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</v>
      </c>
      <c r="AD1554">
        <v>0</v>
      </c>
      <c r="AE1554">
        <v>0</v>
      </c>
      <c r="AF1554" t="s">
        <v>3</v>
      </c>
      <c r="AG1554">
        <v>0</v>
      </c>
      <c r="AH1554">
        <v>3</v>
      </c>
      <c r="AI1554">
        <v>-1</v>
      </c>
      <c r="AJ1554" t="s">
        <v>3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>
      <c r="A1555">
        <f>ROW(Source!A1570)</f>
        <v>1570</v>
      </c>
      <c r="B1555">
        <v>36408913</v>
      </c>
      <c r="C1555">
        <v>36408898</v>
      </c>
      <c r="D1555">
        <v>29129521</v>
      </c>
      <c r="E1555">
        <v>1</v>
      </c>
      <c r="F1555">
        <v>1</v>
      </c>
      <c r="G1555">
        <v>1</v>
      </c>
      <c r="H1555">
        <v>3</v>
      </c>
      <c r="I1555" t="s">
        <v>901</v>
      </c>
      <c r="J1555" t="s">
        <v>902</v>
      </c>
      <c r="K1555" t="s">
        <v>903</v>
      </c>
      <c r="L1555">
        <v>1327</v>
      </c>
      <c r="N1555">
        <v>1005</v>
      </c>
      <c r="O1555" t="s">
        <v>155</v>
      </c>
      <c r="P1555" t="s">
        <v>155</v>
      </c>
      <c r="Q1555">
        <v>1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</v>
      </c>
      <c r="AD1555">
        <v>0</v>
      </c>
      <c r="AE1555">
        <v>0</v>
      </c>
      <c r="AF1555" t="s">
        <v>3</v>
      </c>
      <c r="AG1555">
        <v>0</v>
      </c>
      <c r="AH1555">
        <v>3</v>
      </c>
      <c r="AI1555">
        <v>-1</v>
      </c>
      <c r="AJ1555" t="s">
        <v>3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>
      <c r="A1556">
        <f>ROW(Source!A1575)</f>
        <v>1575</v>
      </c>
      <c r="B1556">
        <v>36408922</v>
      </c>
      <c r="C1556">
        <v>36408918</v>
      </c>
      <c r="D1556">
        <v>18442760</v>
      </c>
      <c r="E1556">
        <v>1</v>
      </c>
      <c r="F1556">
        <v>1</v>
      </c>
      <c r="G1556">
        <v>1</v>
      </c>
      <c r="H1556">
        <v>1</v>
      </c>
      <c r="I1556" t="s">
        <v>769</v>
      </c>
      <c r="J1556" t="s">
        <v>3</v>
      </c>
      <c r="K1556" t="s">
        <v>770</v>
      </c>
      <c r="L1556">
        <v>1369</v>
      </c>
      <c r="N1556">
        <v>1013</v>
      </c>
      <c r="O1556" t="s">
        <v>514</v>
      </c>
      <c r="P1556" t="s">
        <v>514</v>
      </c>
      <c r="Q1556">
        <v>1</v>
      </c>
      <c r="X1556">
        <v>36.53</v>
      </c>
      <c r="Y1556">
        <v>0</v>
      </c>
      <c r="Z1556">
        <v>0</v>
      </c>
      <c r="AA1556">
        <v>0</v>
      </c>
      <c r="AB1556">
        <v>354.22</v>
      </c>
      <c r="AC1556">
        <v>0</v>
      </c>
      <c r="AD1556">
        <v>1</v>
      </c>
      <c r="AE1556">
        <v>1</v>
      </c>
      <c r="AF1556" t="s">
        <v>134</v>
      </c>
      <c r="AG1556">
        <v>42.009499999999996</v>
      </c>
      <c r="AH1556">
        <v>2</v>
      </c>
      <c r="AI1556">
        <v>36408919</v>
      </c>
      <c r="AJ1556">
        <v>1595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>
      <c r="A1557">
        <f>ROW(Source!A1575)</f>
        <v>1575</v>
      </c>
      <c r="B1557">
        <v>36408923</v>
      </c>
      <c r="C1557">
        <v>36408918</v>
      </c>
      <c r="D1557">
        <v>29109376</v>
      </c>
      <c r="E1557">
        <v>1</v>
      </c>
      <c r="F1557">
        <v>1</v>
      </c>
      <c r="G1557">
        <v>1</v>
      </c>
      <c r="H1557">
        <v>3</v>
      </c>
      <c r="I1557" t="s">
        <v>326</v>
      </c>
      <c r="J1557" t="s">
        <v>328</v>
      </c>
      <c r="K1557" t="s">
        <v>327</v>
      </c>
      <c r="L1557">
        <v>1346</v>
      </c>
      <c r="N1557">
        <v>1009</v>
      </c>
      <c r="O1557" t="s">
        <v>160</v>
      </c>
      <c r="P1557" t="s">
        <v>160</v>
      </c>
      <c r="Q1557">
        <v>1</v>
      </c>
      <c r="X1557">
        <v>0</v>
      </c>
      <c r="Y1557">
        <v>4894.54</v>
      </c>
      <c r="Z1557">
        <v>0</v>
      </c>
      <c r="AA1557">
        <v>0</v>
      </c>
      <c r="AB1557">
        <v>0</v>
      </c>
      <c r="AC1557">
        <v>1</v>
      </c>
      <c r="AD1557">
        <v>0</v>
      </c>
      <c r="AE1557">
        <v>0</v>
      </c>
      <c r="AF1557" t="s">
        <v>3</v>
      </c>
      <c r="AG1557">
        <v>0</v>
      </c>
      <c r="AH1557">
        <v>2</v>
      </c>
      <c r="AI1557">
        <v>36408920</v>
      </c>
      <c r="AJ1557">
        <v>1596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>
      <c r="A1558">
        <f>ROW(Source!A1575)</f>
        <v>1575</v>
      </c>
      <c r="B1558">
        <v>36408924</v>
      </c>
      <c r="C1558">
        <v>36408918</v>
      </c>
      <c r="D1558">
        <v>29109730</v>
      </c>
      <c r="E1558">
        <v>1</v>
      </c>
      <c r="F1558">
        <v>1</v>
      </c>
      <c r="G1558">
        <v>1</v>
      </c>
      <c r="H1558">
        <v>3</v>
      </c>
      <c r="I1558" t="s">
        <v>330</v>
      </c>
      <c r="J1558" t="s">
        <v>332</v>
      </c>
      <c r="K1558" t="s">
        <v>331</v>
      </c>
      <c r="L1558">
        <v>1327</v>
      </c>
      <c r="N1558">
        <v>1005</v>
      </c>
      <c r="O1558" t="s">
        <v>155</v>
      </c>
      <c r="P1558" t="s">
        <v>155</v>
      </c>
      <c r="Q1558">
        <v>1</v>
      </c>
      <c r="X1558">
        <v>0</v>
      </c>
      <c r="Y1558">
        <v>37.299999999999997</v>
      </c>
      <c r="Z1558">
        <v>0</v>
      </c>
      <c r="AA1558">
        <v>0</v>
      </c>
      <c r="AB1558">
        <v>0</v>
      </c>
      <c r="AC1558">
        <v>1</v>
      </c>
      <c r="AD1558">
        <v>0</v>
      </c>
      <c r="AE1558">
        <v>0</v>
      </c>
      <c r="AF1558" t="s">
        <v>3</v>
      </c>
      <c r="AG1558">
        <v>0</v>
      </c>
      <c r="AH1558">
        <v>2</v>
      </c>
      <c r="AI1558">
        <v>36408921</v>
      </c>
      <c r="AJ1558">
        <v>1597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>
      <c r="A1559">
        <f>ROW(Source!A1578)</f>
        <v>1578</v>
      </c>
      <c r="B1559">
        <v>36408935</v>
      </c>
      <c r="C1559">
        <v>36408927</v>
      </c>
      <c r="D1559">
        <v>29364679</v>
      </c>
      <c r="E1559">
        <v>1</v>
      </c>
      <c r="F1559">
        <v>1</v>
      </c>
      <c r="G1559">
        <v>1</v>
      </c>
      <c r="H1559">
        <v>1</v>
      </c>
      <c r="I1559" t="s">
        <v>688</v>
      </c>
      <c r="J1559" t="s">
        <v>3</v>
      </c>
      <c r="K1559" t="s">
        <v>689</v>
      </c>
      <c r="L1559">
        <v>1369</v>
      </c>
      <c r="N1559">
        <v>1013</v>
      </c>
      <c r="O1559" t="s">
        <v>514</v>
      </c>
      <c r="P1559" t="s">
        <v>514</v>
      </c>
      <c r="Q1559">
        <v>1</v>
      </c>
      <c r="X1559">
        <v>94.4</v>
      </c>
      <c r="Y1559">
        <v>0</v>
      </c>
      <c r="Z1559">
        <v>0</v>
      </c>
      <c r="AA1559">
        <v>0</v>
      </c>
      <c r="AB1559">
        <v>316.85000000000002</v>
      </c>
      <c r="AC1559">
        <v>0</v>
      </c>
      <c r="AD1559">
        <v>1</v>
      </c>
      <c r="AE1559">
        <v>1</v>
      </c>
      <c r="AF1559" t="s">
        <v>134</v>
      </c>
      <c r="AG1559">
        <v>108.56</v>
      </c>
      <c r="AH1559">
        <v>2</v>
      </c>
      <c r="AI1559">
        <v>36408928</v>
      </c>
      <c r="AJ1559">
        <v>1598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>
      <c r="A1560">
        <f>ROW(Source!A1578)</f>
        <v>1578</v>
      </c>
      <c r="B1560">
        <v>36408936</v>
      </c>
      <c r="C1560">
        <v>36408927</v>
      </c>
      <c r="D1560">
        <v>121548</v>
      </c>
      <c r="E1560">
        <v>1</v>
      </c>
      <c r="F1560">
        <v>1</v>
      </c>
      <c r="G1560">
        <v>1</v>
      </c>
      <c r="H1560">
        <v>1</v>
      </c>
      <c r="I1560" t="s">
        <v>35</v>
      </c>
      <c r="J1560" t="s">
        <v>3</v>
      </c>
      <c r="K1560" t="s">
        <v>515</v>
      </c>
      <c r="L1560">
        <v>608254</v>
      </c>
      <c r="N1560">
        <v>1013</v>
      </c>
      <c r="O1560" t="s">
        <v>516</v>
      </c>
      <c r="P1560" t="s">
        <v>516</v>
      </c>
      <c r="Q1560">
        <v>1</v>
      </c>
      <c r="X1560">
        <v>0.2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2</v>
      </c>
      <c r="AF1560" t="s">
        <v>3</v>
      </c>
      <c r="AG1560">
        <v>0.2</v>
      </c>
      <c r="AH1560">
        <v>2</v>
      </c>
      <c r="AI1560">
        <v>36408929</v>
      </c>
      <c r="AJ1560">
        <v>1599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>
      <c r="A1561">
        <f>ROW(Source!A1578)</f>
        <v>1578</v>
      </c>
      <c r="B1561">
        <v>36408937</v>
      </c>
      <c r="C1561">
        <v>36408927</v>
      </c>
      <c r="D1561">
        <v>29172362</v>
      </c>
      <c r="E1561">
        <v>1</v>
      </c>
      <c r="F1561">
        <v>1</v>
      </c>
      <c r="G1561">
        <v>1</v>
      </c>
      <c r="H1561">
        <v>2</v>
      </c>
      <c r="I1561" t="s">
        <v>690</v>
      </c>
      <c r="J1561" t="s">
        <v>691</v>
      </c>
      <c r="K1561" t="s">
        <v>692</v>
      </c>
      <c r="L1561">
        <v>1368</v>
      </c>
      <c r="N1561">
        <v>1011</v>
      </c>
      <c r="O1561" t="s">
        <v>520</v>
      </c>
      <c r="P1561" t="s">
        <v>520</v>
      </c>
      <c r="Q1561">
        <v>1</v>
      </c>
      <c r="X1561">
        <v>0.2</v>
      </c>
      <c r="Y1561">
        <v>0</v>
      </c>
      <c r="Z1561">
        <v>134.65</v>
      </c>
      <c r="AA1561">
        <v>13.5</v>
      </c>
      <c r="AB1561">
        <v>0</v>
      </c>
      <c r="AC1561">
        <v>0</v>
      </c>
      <c r="AD1561">
        <v>1</v>
      </c>
      <c r="AE1561">
        <v>0</v>
      </c>
      <c r="AF1561" t="s">
        <v>3</v>
      </c>
      <c r="AG1561">
        <v>0.2</v>
      </c>
      <c r="AH1561">
        <v>2</v>
      </c>
      <c r="AI1561">
        <v>36408930</v>
      </c>
      <c r="AJ1561">
        <v>1600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>
      <c r="A1562">
        <f>ROW(Source!A1578)</f>
        <v>1578</v>
      </c>
      <c r="B1562">
        <v>36408938</v>
      </c>
      <c r="C1562">
        <v>36408927</v>
      </c>
      <c r="D1562">
        <v>29174913</v>
      </c>
      <c r="E1562">
        <v>1</v>
      </c>
      <c r="F1562">
        <v>1</v>
      </c>
      <c r="G1562">
        <v>1</v>
      </c>
      <c r="H1562">
        <v>2</v>
      </c>
      <c r="I1562" t="s">
        <v>531</v>
      </c>
      <c r="J1562" t="s">
        <v>532</v>
      </c>
      <c r="K1562" t="s">
        <v>533</v>
      </c>
      <c r="L1562">
        <v>1368</v>
      </c>
      <c r="N1562">
        <v>1011</v>
      </c>
      <c r="O1562" t="s">
        <v>520</v>
      </c>
      <c r="P1562" t="s">
        <v>520</v>
      </c>
      <c r="Q1562">
        <v>1</v>
      </c>
      <c r="X1562">
        <v>0.2</v>
      </c>
      <c r="Y1562">
        <v>0</v>
      </c>
      <c r="Z1562">
        <v>87.17</v>
      </c>
      <c r="AA1562">
        <v>11.6</v>
      </c>
      <c r="AB1562">
        <v>0</v>
      </c>
      <c r="AC1562">
        <v>0</v>
      </c>
      <c r="AD1562">
        <v>1</v>
      </c>
      <c r="AE1562">
        <v>0</v>
      </c>
      <c r="AF1562" t="s">
        <v>3</v>
      </c>
      <c r="AG1562">
        <v>0.2</v>
      </c>
      <c r="AH1562">
        <v>2</v>
      </c>
      <c r="AI1562">
        <v>36408931</v>
      </c>
      <c r="AJ1562">
        <v>1601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>
      <c r="A1563">
        <f>ROW(Source!A1578)</f>
        <v>1578</v>
      </c>
      <c r="B1563">
        <v>36408939</v>
      </c>
      <c r="C1563">
        <v>36408927</v>
      </c>
      <c r="D1563">
        <v>29164111</v>
      </c>
      <c r="E1563">
        <v>1</v>
      </c>
      <c r="F1563">
        <v>1</v>
      </c>
      <c r="G1563">
        <v>1</v>
      </c>
      <c r="H1563">
        <v>3</v>
      </c>
      <c r="I1563" t="s">
        <v>736</v>
      </c>
      <c r="J1563" t="s">
        <v>737</v>
      </c>
      <c r="K1563" t="s">
        <v>738</v>
      </c>
      <c r="L1563">
        <v>1355</v>
      </c>
      <c r="N1563">
        <v>1010</v>
      </c>
      <c r="O1563" t="s">
        <v>58</v>
      </c>
      <c r="P1563" t="s">
        <v>58</v>
      </c>
      <c r="Q1563">
        <v>100</v>
      </c>
      <c r="X1563">
        <v>1.02</v>
      </c>
      <c r="Y1563">
        <v>100</v>
      </c>
      <c r="Z1563">
        <v>0</v>
      </c>
      <c r="AA1563">
        <v>0</v>
      </c>
      <c r="AB1563">
        <v>0</v>
      </c>
      <c r="AC1563">
        <v>0</v>
      </c>
      <c r="AD1563">
        <v>1</v>
      </c>
      <c r="AE1563">
        <v>0</v>
      </c>
      <c r="AF1563" t="s">
        <v>3</v>
      </c>
      <c r="AG1563">
        <v>1.02</v>
      </c>
      <c r="AH1563">
        <v>2</v>
      </c>
      <c r="AI1563">
        <v>36408932</v>
      </c>
      <c r="AJ1563">
        <v>1602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>
      <c r="A1564">
        <f>ROW(Source!A1578)</f>
        <v>1578</v>
      </c>
      <c r="B1564">
        <v>36408940</v>
      </c>
      <c r="C1564">
        <v>36408927</v>
      </c>
      <c r="D1564">
        <v>29171808</v>
      </c>
      <c r="E1564">
        <v>1</v>
      </c>
      <c r="F1564">
        <v>1</v>
      </c>
      <c r="G1564">
        <v>1</v>
      </c>
      <c r="H1564">
        <v>3</v>
      </c>
      <c r="I1564" t="s">
        <v>705</v>
      </c>
      <c r="J1564" t="s">
        <v>706</v>
      </c>
      <c r="K1564" t="s">
        <v>707</v>
      </c>
      <c r="L1564">
        <v>1374</v>
      </c>
      <c r="N1564">
        <v>1013</v>
      </c>
      <c r="O1564" t="s">
        <v>708</v>
      </c>
      <c r="P1564" t="s">
        <v>708</v>
      </c>
      <c r="Q1564">
        <v>1</v>
      </c>
      <c r="X1564">
        <v>18.73</v>
      </c>
      <c r="Y1564">
        <v>1</v>
      </c>
      <c r="Z1564">
        <v>0</v>
      </c>
      <c r="AA1564">
        <v>0</v>
      </c>
      <c r="AB1564">
        <v>0</v>
      </c>
      <c r="AC1564">
        <v>0</v>
      </c>
      <c r="AD1564">
        <v>1</v>
      </c>
      <c r="AE1564">
        <v>0</v>
      </c>
      <c r="AF1564" t="s">
        <v>3</v>
      </c>
      <c r="AG1564">
        <v>18.73</v>
      </c>
      <c r="AH1564">
        <v>2</v>
      </c>
      <c r="AI1564">
        <v>36408933</v>
      </c>
      <c r="AJ1564">
        <v>1604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>
      <c r="A1565">
        <f>ROW(Source!A1761)</f>
        <v>1761</v>
      </c>
      <c r="B1565">
        <v>36409342</v>
      </c>
      <c r="C1565">
        <v>36409339</v>
      </c>
      <c r="D1565">
        <v>18406804</v>
      </c>
      <c r="E1565">
        <v>1</v>
      </c>
      <c r="F1565">
        <v>1</v>
      </c>
      <c r="G1565">
        <v>1</v>
      </c>
      <c r="H1565">
        <v>1</v>
      </c>
      <c r="I1565" t="s">
        <v>512</v>
      </c>
      <c r="J1565" t="s">
        <v>3</v>
      </c>
      <c r="K1565" t="s">
        <v>513</v>
      </c>
      <c r="L1565">
        <v>1369</v>
      </c>
      <c r="N1565">
        <v>1013</v>
      </c>
      <c r="O1565" t="s">
        <v>514</v>
      </c>
      <c r="P1565" t="s">
        <v>514</v>
      </c>
      <c r="Q1565">
        <v>1</v>
      </c>
      <c r="X1565">
        <v>7.67</v>
      </c>
      <c r="Y1565">
        <v>0</v>
      </c>
      <c r="Z1565">
        <v>0</v>
      </c>
      <c r="AA1565">
        <v>0</v>
      </c>
      <c r="AB1565">
        <v>249.14</v>
      </c>
      <c r="AC1565">
        <v>0</v>
      </c>
      <c r="AD1565">
        <v>1</v>
      </c>
      <c r="AE1565">
        <v>1</v>
      </c>
      <c r="AF1565" t="s">
        <v>3</v>
      </c>
      <c r="AG1565">
        <v>7.67</v>
      </c>
      <c r="AH1565">
        <v>2</v>
      </c>
      <c r="AI1565">
        <v>36409340</v>
      </c>
      <c r="AJ1565">
        <v>1605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>
      <c r="A1566">
        <f>ROW(Source!A1761)</f>
        <v>1761</v>
      </c>
      <c r="B1566">
        <v>36409343</v>
      </c>
      <c r="C1566">
        <v>36409339</v>
      </c>
      <c r="D1566">
        <v>29164349</v>
      </c>
      <c r="E1566">
        <v>1</v>
      </c>
      <c r="F1566">
        <v>1</v>
      </c>
      <c r="G1566">
        <v>1</v>
      </c>
      <c r="H1566">
        <v>3</v>
      </c>
      <c r="I1566" t="s">
        <v>28</v>
      </c>
      <c r="J1566" t="s">
        <v>31</v>
      </c>
      <c r="K1566" t="s">
        <v>29</v>
      </c>
      <c r="L1566">
        <v>1348</v>
      </c>
      <c r="N1566">
        <v>1009</v>
      </c>
      <c r="O1566" t="s">
        <v>30</v>
      </c>
      <c r="P1566" t="s">
        <v>30</v>
      </c>
      <c r="Q1566">
        <v>1000</v>
      </c>
      <c r="X1566">
        <v>0.7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 t="s">
        <v>3</v>
      </c>
      <c r="AG1566">
        <v>0.7</v>
      </c>
      <c r="AH1566">
        <v>2</v>
      </c>
      <c r="AI1566">
        <v>36409341</v>
      </c>
      <c r="AJ1566">
        <v>1606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>
      <c r="A1567">
        <f>ROW(Source!A1763)</f>
        <v>1763</v>
      </c>
      <c r="B1567">
        <v>36409350</v>
      </c>
      <c r="C1567">
        <v>36409345</v>
      </c>
      <c r="D1567">
        <v>18406804</v>
      </c>
      <c r="E1567">
        <v>1</v>
      </c>
      <c r="F1567">
        <v>1</v>
      </c>
      <c r="G1567">
        <v>1</v>
      </c>
      <c r="H1567">
        <v>1</v>
      </c>
      <c r="I1567" t="s">
        <v>512</v>
      </c>
      <c r="J1567" t="s">
        <v>3</v>
      </c>
      <c r="K1567" t="s">
        <v>513</v>
      </c>
      <c r="L1567">
        <v>1369</v>
      </c>
      <c r="N1567">
        <v>1013</v>
      </c>
      <c r="O1567" t="s">
        <v>514</v>
      </c>
      <c r="P1567" t="s">
        <v>514</v>
      </c>
      <c r="Q1567">
        <v>1</v>
      </c>
      <c r="X1567">
        <v>11.39</v>
      </c>
      <c r="Y1567">
        <v>0</v>
      </c>
      <c r="Z1567">
        <v>0</v>
      </c>
      <c r="AA1567">
        <v>0</v>
      </c>
      <c r="AB1567">
        <v>7.8</v>
      </c>
      <c r="AC1567">
        <v>0</v>
      </c>
      <c r="AD1567">
        <v>1</v>
      </c>
      <c r="AE1567">
        <v>1</v>
      </c>
      <c r="AF1567" t="s">
        <v>3</v>
      </c>
      <c r="AG1567">
        <v>11.39</v>
      </c>
      <c r="AH1567">
        <v>2</v>
      </c>
      <c r="AI1567">
        <v>36409346</v>
      </c>
      <c r="AJ1567">
        <v>1607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>
      <c r="A1568">
        <f>ROW(Source!A1763)</f>
        <v>1763</v>
      </c>
      <c r="B1568">
        <v>36409351</v>
      </c>
      <c r="C1568">
        <v>36409345</v>
      </c>
      <c r="D1568">
        <v>121548</v>
      </c>
      <c r="E1568">
        <v>1</v>
      </c>
      <c r="F1568">
        <v>1</v>
      </c>
      <c r="G1568">
        <v>1</v>
      </c>
      <c r="H1568">
        <v>1</v>
      </c>
      <c r="I1568" t="s">
        <v>35</v>
      </c>
      <c r="J1568" t="s">
        <v>3</v>
      </c>
      <c r="K1568" t="s">
        <v>515</v>
      </c>
      <c r="L1568">
        <v>608254</v>
      </c>
      <c r="N1568">
        <v>1013</v>
      </c>
      <c r="O1568" t="s">
        <v>516</v>
      </c>
      <c r="P1568" t="s">
        <v>516</v>
      </c>
      <c r="Q1568">
        <v>1</v>
      </c>
      <c r="X1568">
        <v>0.13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1</v>
      </c>
      <c r="AE1568">
        <v>2</v>
      </c>
      <c r="AF1568" t="s">
        <v>3</v>
      </c>
      <c r="AG1568">
        <v>0.13</v>
      </c>
      <c r="AH1568">
        <v>2</v>
      </c>
      <c r="AI1568">
        <v>36409347</v>
      </c>
      <c r="AJ1568">
        <v>1608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>
      <c r="A1569">
        <f>ROW(Source!A1763)</f>
        <v>1763</v>
      </c>
      <c r="B1569">
        <v>36409352</v>
      </c>
      <c r="C1569">
        <v>36409345</v>
      </c>
      <c r="D1569">
        <v>29172556</v>
      </c>
      <c r="E1569">
        <v>1</v>
      </c>
      <c r="F1569">
        <v>1</v>
      </c>
      <c r="G1569">
        <v>1</v>
      </c>
      <c r="H1569">
        <v>2</v>
      </c>
      <c r="I1569" t="s">
        <v>517</v>
      </c>
      <c r="J1569" t="s">
        <v>518</v>
      </c>
      <c r="K1569" t="s">
        <v>519</v>
      </c>
      <c r="L1569">
        <v>1368</v>
      </c>
      <c r="N1569">
        <v>1011</v>
      </c>
      <c r="O1569" t="s">
        <v>520</v>
      </c>
      <c r="P1569" t="s">
        <v>520</v>
      </c>
      <c r="Q1569">
        <v>1</v>
      </c>
      <c r="X1569">
        <v>0.13</v>
      </c>
      <c r="Y1569">
        <v>0</v>
      </c>
      <c r="Z1569">
        <v>31.26</v>
      </c>
      <c r="AA1569">
        <v>13.5</v>
      </c>
      <c r="AB1569">
        <v>0</v>
      </c>
      <c r="AC1569">
        <v>0</v>
      </c>
      <c r="AD1569">
        <v>1</v>
      </c>
      <c r="AE1569">
        <v>0</v>
      </c>
      <c r="AF1569" t="s">
        <v>3</v>
      </c>
      <c r="AG1569">
        <v>0.13</v>
      </c>
      <c r="AH1569">
        <v>2</v>
      </c>
      <c r="AI1569">
        <v>36409348</v>
      </c>
      <c r="AJ1569">
        <v>1609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>
      <c r="A1570">
        <f>ROW(Source!A1763)</f>
        <v>1763</v>
      </c>
      <c r="B1570">
        <v>36409353</v>
      </c>
      <c r="C1570">
        <v>36409345</v>
      </c>
      <c r="D1570">
        <v>29164349</v>
      </c>
      <c r="E1570">
        <v>1</v>
      </c>
      <c r="F1570">
        <v>1</v>
      </c>
      <c r="G1570">
        <v>1</v>
      </c>
      <c r="H1570">
        <v>3</v>
      </c>
      <c r="I1570" t="s">
        <v>28</v>
      </c>
      <c r="J1570" t="s">
        <v>31</v>
      </c>
      <c r="K1570" t="s">
        <v>29</v>
      </c>
      <c r="L1570">
        <v>1348</v>
      </c>
      <c r="N1570">
        <v>1009</v>
      </c>
      <c r="O1570" t="s">
        <v>30</v>
      </c>
      <c r="P1570" t="s">
        <v>30</v>
      </c>
      <c r="Q1570">
        <v>1000</v>
      </c>
      <c r="X1570">
        <v>0.47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 t="s">
        <v>3</v>
      </c>
      <c r="AG1570">
        <v>0.47</v>
      </c>
      <c r="AH1570">
        <v>2</v>
      </c>
      <c r="AI1570">
        <v>36409349</v>
      </c>
      <c r="AJ1570">
        <v>1610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>
      <c r="A1571">
        <f>ROW(Source!A1765)</f>
        <v>1765</v>
      </c>
      <c r="B1571">
        <v>36409358</v>
      </c>
      <c r="C1571">
        <v>36409355</v>
      </c>
      <c r="D1571">
        <v>18406804</v>
      </c>
      <c r="E1571">
        <v>1</v>
      </c>
      <c r="F1571">
        <v>1</v>
      </c>
      <c r="G1571">
        <v>1</v>
      </c>
      <c r="H1571">
        <v>1</v>
      </c>
      <c r="I1571" t="s">
        <v>512</v>
      </c>
      <c r="J1571" t="s">
        <v>3</v>
      </c>
      <c r="K1571" t="s">
        <v>513</v>
      </c>
      <c r="L1571">
        <v>1369</v>
      </c>
      <c r="N1571">
        <v>1013</v>
      </c>
      <c r="O1571" t="s">
        <v>514</v>
      </c>
      <c r="P1571" t="s">
        <v>514</v>
      </c>
      <c r="Q1571">
        <v>1</v>
      </c>
      <c r="X1571">
        <v>3.77</v>
      </c>
      <c r="Y1571">
        <v>0</v>
      </c>
      <c r="Z1571">
        <v>0</v>
      </c>
      <c r="AA1571">
        <v>0</v>
      </c>
      <c r="AB1571">
        <v>7.8</v>
      </c>
      <c r="AC1571">
        <v>0</v>
      </c>
      <c r="AD1571">
        <v>1</v>
      </c>
      <c r="AE1571">
        <v>1</v>
      </c>
      <c r="AF1571" t="s">
        <v>3</v>
      </c>
      <c r="AG1571">
        <v>3.77</v>
      </c>
      <c r="AH1571">
        <v>2</v>
      </c>
      <c r="AI1571">
        <v>36409356</v>
      </c>
      <c r="AJ1571">
        <v>1611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>
      <c r="A1572">
        <f>ROW(Source!A1765)</f>
        <v>1765</v>
      </c>
      <c r="B1572">
        <v>36409359</v>
      </c>
      <c r="C1572">
        <v>36409355</v>
      </c>
      <c r="D1572">
        <v>29164349</v>
      </c>
      <c r="E1572">
        <v>1</v>
      </c>
      <c r="F1572">
        <v>1</v>
      </c>
      <c r="G1572">
        <v>1</v>
      </c>
      <c r="H1572">
        <v>3</v>
      </c>
      <c r="I1572" t="s">
        <v>28</v>
      </c>
      <c r="J1572" t="s">
        <v>31</v>
      </c>
      <c r="K1572" t="s">
        <v>29</v>
      </c>
      <c r="L1572">
        <v>1348</v>
      </c>
      <c r="N1572">
        <v>1009</v>
      </c>
      <c r="O1572" t="s">
        <v>30</v>
      </c>
      <c r="P1572" t="s">
        <v>30</v>
      </c>
      <c r="Q1572">
        <v>1000</v>
      </c>
      <c r="X1572">
        <v>0.11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 t="s">
        <v>3</v>
      </c>
      <c r="AG1572">
        <v>0.11</v>
      </c>
      <c r="AH1572">
        <v>2</v>
      </c>
      <c r="AI1572">
        <v>36409357</v>
      </c>
      <c r="AJ1572">
        <v>1612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>
      <c r="A1573">
        <f>ROW(Source!A1767)</f>
        <v>1767</v>
      </c>
      <c r="B1573">
        <v>36409363</v>
      </c>
      <c r="C1573">
        <v>36409361</v>
      </c>
      <c r="D1573">
        <v>18406804</v>
      </c>
      <c r="E1573">
        <v>1</v>
      </c>
      <c r="F1573">
        <v>1</v>
      </c>
      <c r="G1573">
        <v>1</v>
      </c>
      <c r="H1573">
        <v>1</v>
      </c>
      <c r="I1573" t="s">
        <v>512</v>
      </c>
      <c r="J1573" t="s">
        <v>3</v>
      </c>
      <c r="K1573" t="s">
        <v>513</v>
      </c>
      <c r="L1573">
        <v>1369</v>
      </c>
      <c r="N1573">
        <v>1013</v>
      </c>
      <c r="O1573" t="s">
        <v>514</v>
      </c>
      <c r="P1573" t="s">
        <v>514</v>
      </c>
      <c r="Q1573">
        <v>1</v>
      </c>
      <c r="X1573">
        <v>5.84</v>
      </c>
      <c r="Y1573">
        <v>0</v>
      </c>
      <c r="Z1573">
        <v>0</v>
      </c>
      <c r="AA1573">
        <v>0</v>
      </c>
      <c r="AB1573">
        <v>7.8</v>
      </c>
      <c r="AC1573">
        <v>0</v>
      </c>
      <c r="AD1573">
        <v>1</v>
      </c>
      <c r="AE1573">
        <v>1</v>
      </c>
      <c r="AF1573" t="s">
        <v>3</v>
      </c>
      <c r="AG1573">
        <v>5.84</v>
      </c>
      <c r="AH1573">
        <v>2</v>
      </c>
      <c r="AI1573">
        <v>36409362</v>
      </c>
      <c r="AJ1573">
        <v>1613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>
      <c r="A1574">
        <f>ROW(Source!A1768)</f>
        <v>1768</v>
      </c>
      <c r="B1574">
        <v>36409368</v>
      </c>
      <c r="C1574">
        <v>36409364</v>
      </c>
      <c r="D1574">
        <v>18406804</v>
      </c>
      <c r="E1574">
        <v>1</v>
      </c>
      <c r="F1574">
        <v>1</v>
      </c>
      <c r="G1574">
        <v>1</v>
      </c>
      <c r="H1574">
        <v>1</v>
      </c>
      <c r="I1574" t="s">
        <v>512</v>
      </c>
      <c r="J1574" t="s">
        <v>3</v>
      </c>
      <c r="K1574" t="s">
        <v>513</v>
      </c>
      <c r="L1574">
        <v>1369</v>
      </c>
      <c r="N1574">
        <v>1013</v>
      </c>
      <c r="O1574" t="s">
        <v>514</v>
      </c>
      <c r="P1574" t="s">
        <v>514</v>
      </c>
      <c r="Q1574">
        <v>1</v>
      </c>
      <c r="X1574">
        <v>9.64</v>
      </c>
      <c r="Y1574">
        <v>0</v>
      </c>
      <c r="Z1574">
        <v>0</v>
      </c>
      <c r="AA1574">
        <v>0</v>
      </c>
      <c r="AB1574">
        <v>249.14</v>
      </c>
      <c r="AC1574">
        <v>0</v>
      </c>
      <c r="AD1574">
        <v>1</v>
      </c>
      <c r="AE1574">
        <v>1</v>
      </c>
      <c r="AF1574" t="s">
        <v>3</v>
      </c>
      <c r="AG1574">
        <v>9.64</v>
      </c>
      <c r="AH1574">
        <v>2</v>
      </c>
      <c r="AI1574">
        <v>36409365</v>
      </c>
      <c r="AJ1574">
        <v>1614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>
      <c r="A1575">
        <f>ROW(Source!A1768)</f>
        <v>1768</v>
      </c>
      <c r="B1575">
        <v>36409369</v>
      </c>
      <c r="C1575">
        <v>36409364</v>
      </c>
      <c r="D1575">
        <v>121548</v>
      </c>
      <c r="E1575">
        <v>1</v>
      </c>
      <c r="F1575">
        <v>1</v>
      </c>
      <c r="G1575">
        <v>1</v>
      </c>
      <c r="H1575">
        <v>1</v>
      </c>
      <c r="I1575" t="s">
        <v>35</v>
      </c>
      <c r="J1575" t="s">
        <v>3</v>
      </c>
      <c r="K1575" t="s">
        <v>515</v>
      </c>
      <c r="L1575">
        <v>608254</v>
      </c>
      <c r="N1575">
        <v>1013</v>
      </c>
      <c r="O1575" t="s">
        <v>516</v>
      </c>
      <c r="P1575" t="s">
        <v>516</v>
      </c>
      <c r="Q1575">
        <v>1</v>
      </c>
      <c r="X1575">
        <v>0.01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2</v>
      </c>
      <c r="AF1575" t="s">
        <v>3</v>
      </c>
      <c r="AG1575">
        <v>0.01</v>
      </c>
      <c r="AH1575">
        <v>2</v>
      </c>
      <c r="AI1575">
        <v>36409366</v>
      </c>
      <c r="AJ1575">
        <v>1615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>
      <c r="A1576">
        <f>ROW(Source!A1768)</f>
        <v>1768</v>
      </c>
      <c r="B1576">
        <v>36409370</v>
      </c>
      <c r="C1576">
        <v>36409364</v>
      </c>
      <c r="D1576">
        <v>29172556</v>
      </c>
      <c r="E1576">
        <v>1</v>
      </c>
      <c r="F1576">
        <v>1</v>
      </c>
      <c r="G1576">
        <v>1</v>
      </c>
      <c r="H1576">
        <v>2</v>
      </c>
      <c r="I1576" t="s">
        <v>517</v>
      </c>
      <c r="J1576" t="s">
        <v>518</v>
      </c>
      <c r="K1576" t="s">
        <v>519</v>
      </c>
      <c r="L1576">
        <v>1368</v>
      </c>
      <c r="N1576">
        <v>1011</v>
      </c>
      <c r="O1576" t="s">
        <v>520</v>
      </c>
      <c r="P1576" t="s">
        <v>520</v>
      </c>
      <c r="Q1576">
        <v>1</v>
      </c>
      <c r="X1576">
        <v>0.01</v>
      </c>
      <c r="Y1576">
        <v>0</v>
      </c>
      <c r="Z1576">
        <v>31.26</v>
      </c>
      <c r="AA1576">
        <v>13.5</v>
      </c>
      <c r="AB1576">
        <v>0</v>
      </c>
      <c r="AC1576">
        <v>0</v>
      </c>
      <c r="AD1576">
        <v>1</v>
      </c>
      <c r="AE1576">
        <v>0</v>
      </c>
      <c r="AF1576" t="s">
        <v>3</v>
      </c>
      <c r="AG1576">
        <v>0.01</v>
      </c>
      <c r="AH1576">
        <v>2</v>
      </c>
      <c r="AI1576">
        <v>36409367</v>
      </c>
      <c r="AJ1576">
        <v>1616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>
      <c r="A1577">
        <f>ROW(Source!A1769)</f>
        <v>1769</v>
      </c>
      <c r="B1577">
        <v>36409375</v>
      </c>
      <c r="C1577">
        <v>36409371</v>
      </c>
      <c r="D1577">
        <v>18408066</v>
      </c>
      <c r="E1577">
        <v>1</v>
      </c>
      <c r="F1577">
        <v>1</v>
      </c>
      <c r="G1577">
        <v>1</v>
      </c>
      <c r="H1577">
        <v>1</v>
      </c>
      <c r="I1577" t="s">
        <v>521</v>
      </c>
      <c r="J1577" t="s">
        <v>3</v>
      </c>
      <c r="K1577" t="s">
        <v>522</v>
      </c>
      <c r="L1577">
        <v>1369</v>
      </c>
      <c r="N1577">
        <v>1013</v>
      </c>
      <c r="O1577" t="s">
        <v>514</v>
      </c>
      <c r="P1577" t="s">
        <v>514</v>
      </c>
      <c r="Q1577">
        <v>1</v>
      </c>
      <c r="X1577">
        <v>17.89</v>
      </c>
      <c r="Y1577">
        <v>0</v>
      </c>
      <c r="Z1577">
        <v>0</v>
      </c>
      <c r="AA1577">
        <v>0</v>
      </c>
      <c r="AB1577">
        <v>256.16000000000003</v>
      </c>
      <c r="AC1577">
        <v>0</v>
      </c>
      <c r="AD1577">
        <v>1</v>
      </c>
      <c r="AE1577">
        <v>1</v>
      </c>
      <c r="AF1577" t="s">
        <v>3</v>
      </c>
      <c r="AG1577">
        <v>17.89</v>
      </c>
      <c r="AH1577">
        <v>2</v>
      </c>
      <c r="AI1577">
        <v>36409372</v>
      </c>
      <c r="AJ1577">
        <v>1617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>
      <c r="A1578">
        <f>ROW(Source!A1769)</f>
        <v>1769</v>
      </c>
      <c r="B1578">
        <v>36409376</v>
      </c>
      <c r="C1578">
        <v>36409371</v>
      </c>
      <c r="D1578">
        <v>121548</v>
      </c>
      <c r="E1578">
        <v>1</v>
      </c>
      <c r="F1578">
        <v>1</v>
      </c>
      <c r="G1578">
        <v>1</v>
      </c>
      <c r="H1578">
        <v>1</v>
      </c>
      <c r="I1578" t="s">
        <v>35</v>
      </c>
      <c r="J1578" t="s">
        <v>3</v>
      </c>
      <c r="K1578" t="s">
        <v>515</v>
      </c>
      <c r="L1578">
        <v>608254</v>
      </c>
      <c r="N1578">
        <v>1013</v>
      </c>
      <c r="O1578" t="s">
        <v>516</v>
      </c>
      <c r="P1578" t="s">
        <v>516</v>
      </c>
      <c r="Q1578">
        <v>1</v>
      </c>
      <c r="X1578">
        <v>0.08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2</v>
      </c>
      <c r="AF1578" t="s">
        <v>3</v>
      </c>
      <c r="AG1578">
        <v>0.08</v>
      </c>
      <c r="AH1578">
        <v>2</v>
      </c>
      <c r="AI1578">
        <v>36409373</v>
      </c>
      <c r="AJ1578">
        <v>1618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>
      <c r="A1579">
        <f>ROW(Source!A1769)</f>
        <v>1769</v>
      </c>
      <c r="B1579">
        <v>36409377</v>
      </c>
      <c r="C1579">
        <v>36409371</v>
      </c>
      <c r="D1579">
        <v>29172556</v>
      </c>
      <c r="E1579">
        <v>1</v>
      </c>
      <c r="F1579">
        <v>1</v>
      </c>
      <c r="G1579">
        <v>1</v>
      </c>
      <c r="H1579">
        <v>2</v>
      </c>
      <c r="I1579" t="s">
        <v>517</v>
      </c>
      <c r="J1579" t="s">
        <v>518</v>
      </c>
      <c r="K1579" t="s">
        <v>519</v>
      </c>
      <c r="L1579">
        <v>1368</v>
      </c>
      <c r="N1579">
        <v>1011</v>
      </c>
      <c r="O1579" t="s">
        <v>520</v>
      </c>
      <c r="P1579" t="s">
        <v>520</v>
      </c>
      <c r="Q1579">
        <v>1</v>
      </c>
      <c r="X1579">
        <v>0.08</v>
      </c>
      <c r="Y1579">
        <v>0</v>
      </c>
      <c r="Z1579">
        <v>31.26</v>
      </c>
      <c r="AA1579">
        <v>13.5</v>
      </c>
      <c r="AB1579">
        <v>0</v>
      </c>
      <c r="AC1579">
        <v>0</v>
      </c>
      <c r="AD1579">
        <v>1</v>
      </c>
      <c r="AE1579">
        <v>0</v>
      </c>
      <c r="AF1579" t="s">
        <v>3</v>
      </c>
      <c r="AG1579">
        <v>0.08</v>
      </c>
      <c r="AH1579">
        <v>2</v>
      </c>
      <c r="AI1579">
        <v>36409374</v>
      </c>
      <c r="AJ1579">
        <v>1619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>
      <c r="A1580">
        <f>ROW(Source!A1770)</f>
        <v>1770</v>
      </c>
      <c r="B1580">
        <v>36409384</v>
      </c>
      <c r="C1580">
        <v>36409378</v>
      </c>
      <c r="D1580">
        <v>18408066</v>
      </c>
      <c r="E1580">
        <v>1</v>
      </c>
      <c r="F1580">
        <v>1</v>
      </c>
      <c r="G1580">
        <v>1</v>
      </c>
      <c r="H1580">
        <v>1</v>
      </c>
      <c r="I1580" t="s">
        <v>521</v>
      </c>
      <c r="J1580" t="s">
        <v>3</v>
      </c>
      <c r="K1580" t="s">
        <v>522</v>
      </c>
      <c r="L1580">
        <v>1369</v>
      </c>
      <c r="N1580">
        <v>1013</v>
      </c>
      <c r="O1580" t="s">
        <v>514</v>
      </c>
      <c r="P1580" t="s">
        <v>514</v>
      </c>
      <c r="Q1580">
        <v>1</v>
      </c>
      <c r="X1580">
        <v>179.3</v>
      </c>
      <c r="Y1580">
        <v>0</v>
      </c>
      <c r="Z1580">
        <v>0</v>
      </c>
      <c r="AA1580">
        <v>0</v>
      </c>
      <c r="AB1580">
        <v>256.16000000000003</v>
      </c>
      <c r="AC1580">
        <v>0</v>
      </c>
      <c r="AD1580">
        <v>1</v>
      </c>
      <c r="AE1580">
        <v>1</v>
      </c>
      <c r="AF1580" t="s">
        <v>3</v>
      </c>
      <c r="AG1580">
        <v>179.3</v>
      </c>
      <c r="AH1580">
        <v>2</v>
      </c>
      <c r="AI1580">
        <v>36409379</v>
      </c>
      <c r="AJ1580">
        <v>1620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>
      <c r="A1581">
        <f>ROW(Source!A1770)</f>
        <v>1770</v>
      </c>
      <c r="B1581">
        <v>36409385</v>
      </c>
      <c r="C1581">
        <v>36409378</v>
      </c>
      <c r="D1581">
        <v>121548</v>
      </c>
      <c r="E1581">
        <v>1</v>
      </c>
      <c r="F1581">
        <v>1</v>
      </c>
      <c r="G1581">
        <v>1</v>
      </c>
      <c r="H1581">
        <v>1</v>
      </c>
      <c r="I1581" t="s">
        <v>35</v>
      </c>
      <c r="J1581" t="s">
        <v>3</v>
      </c>
      <c r="K1581" t="s">
        <v>515</v>
      </c>
      <c r="L1581">
        <v>608254</v>
      </c>
      <c r="N1581">
        <v>1013</v>
      </c>
      <c r="O1581" t="s">
        <v>516</v>
      </c>
      <c r="P1581" t="s">
        <v>516</v>
      </c>
      <c r="Q1581">
        <v>1</v>
      </c>
      <c r="X1581">
        <v>3.97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2</v>
      </c>
      <c r="AF1581" t="s">
        <v>3</v>
      </c>
      <c r="AG1581">
        <v>3.97</v>
      </c>
      <c r="AH1581">
        <v>2</v>
      </c>
      <c r="AI1581">
        <v>36409380</v>
      </c>
      <c r="AJ1581">
        <v>1621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>
      <c r="A1582">
        <f>ROW(Source!A1770)</f>
        <v>1770</v>
      </c>
      <c r="B1582">
        <v>36409386</v>
      </c>
      <c r="C1582">
        <v>36409378</v>
      </c>
      <c r="D1582">
        <v>29172710</v>
      </c>
      <c r="E1582">
        <v>1</v>
      </c>
      <c r="F1582">
        <v>1</v>
      </c>
      <c r="G1582">
        <v>1</v>
      </c>
      <c r="H1582">
        <v>2</v>
      </c>
      <c r="I1582" t="s">
        <v>523</v>
      </c>
      <c r="J1582" t="s">
        <v>524</v>
      </c>
      <c r="K1582" t="s">
        <v>525</v>
      </c>
      <c r="L1582">
        <v>1368</v>
      </c>
      <c r="N1582">
        <v>1011</v>
      </c>
      <c r="O1582" t="s">
        <v>520</v>
      </c>
      <c r="P1582" t="s">
        <v>520</v>
      </c>
      <c r="Q1582">
        <v>1</v>
      </c>
      <c r="X1582">
        <v>3.97</v>
      </c>
      <c r="Y1582">
        <v>0</v>
      </c>
      <c r="Z1582">
        <v>46.56</v>
      </c>
      <c r="AA1582">
        <v>10.06</v>
      </c>
      <c r="AB1582">
        <v>0</v>
      </c>
      <c r="AC1582">
        <v>0</v>
      </c>
      <c r="AD1582">
        <v>1</v>
      </c>
      <c r="AE1582">
        <v>0</v>
      </c>
      <c r="AF1582" t="s">
        <v>3</v>
      </c>
      <c r="AG1582">
        <v>3.97</v>
      </c>
      <c r="AH1582">
        <v>2</v>
      </c>
      <c r="AI1582">
        <v>36409381</v>
      </c>
      <c r="AJ1582">
        <v>1622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>
      <c r="A1583">
        <f>ROW(Source!A1770)</f>
        <v>1770</v>
      </c>
      <c r="B1583">
        <v>36409387</v>
      </c>
      <c r="C1583">
        <v>36409378</v>
      </c>
      <c r="D1583">
        <v>29174533</v>
      </c>
      <c r="E1583">
        <v>1</v>
      </c>
      <c r="F1583">
        <v>1</v>
      </c>
      <c r="G1583">
        <v>1</v>
      </c>
      <c r="H1583">
        <v>2</v>
      </c>
      <c r="I1583" t="s">
        <v>526</v>
      </c>
      <c r="J1583" t="s">
        <v>527</v>
      </c>
      <c r="K1583" t="s">
        <v>528</v>
      </c>
      <c r="L1583">
        <v>1368</v>
      </c>
      <c r="N1583">
        <v>1011</v>
      </c>
      <c r="O1583" t="s">
        <v>520</v>
      </c>
      <c r="P1583" t="s">
        <v>520</v>
      </c>
      <c r="Q1583">
        <v>1</v>
      </c>
      <c r="X1583">
        <v>7.93</v>
      </c>
      <c r="Y1583">
        <v>0</v>
      </c>
      <c r="Z1583">
        <v>1.53</v>
      </c>
      <c r="AA1583">
        <v>0</v>
      </c>
      <c r="AB1583">
        <v>0</v>
      </c>
      <c r="AC1583">
        <v>0</v>
      </c>
      <c r="AD1583">
        <v>1</v>
      </c>
      <c r="AE1583">
        <v>0</v>
      </c>
      <c r="AF1583" t="s">
        <v>3</v>
      </c>
      <c r="AG1583">
        <v>7.93</v>
      </c>
      <c r="AH1583">
        <v>2</v>
      </c>
      <c r="AI1583">
        <v>36409382</v>
      </c>
      <c r="AJ1583">
        <v>1623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>
      <c r="A1584">
        <f>ROW(Source!A1770)</f>
        <v>1770</v>
      </c>
      <c r="B1584">
        <v>36409388</v>
      </c>
      <c r="C1584">
        <v>36409378</v>
      </c>
      <c r="D1584">
        <v>29164349</v>
      </c>
      <c r="E1584">
        <v>1</v>
      </c>
      <c r="F1584">
        <v>1</v>
      </c>
      <c r="G1584">
        <v>1</v>
      </c>
      <c r="H1584">
        <v>3</v>
      </c>
      <c r="I1584" t="s">
        <v>28</v>
      </c>
      <c r="J1584" t="s">
        <v>31</v>
      </c>
      <c r="K1584" t="s">
        <v>29</v>
      </c>
      <c r="L1584">
        <v>1348</v>
      </c>
      <c r="N1584">
        <v>1009</v>
      </c>
      <c r="O1584" t="s">
        <v>30</v>
      </c>
      <c r="P1584" t="s">
        <v>30</v>
      </c>
      <c r="Q1584">
        <v>1000</v>
      </c>
      <c r="X1584">
        <v>10.5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 t="s">
        <v>3</v>
      </c>
      <c r="AG1584">
        <v>10.5</v>
      </c>
      <c r="AH1584">
        <v>2</v>
      </c>
      <c r="AI1584">
        <v>36409383</v>
      </c>
      <c r="AJ1584">
        <v>1624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>
      <c r="A1585">
        <f>ROW(Source!A1809)</f>
        <v>1809</v>
      </c>
      <c r="B1585">
        <v>36409398</v>
      </c>
      <c r="C1585">
        <v>36409390</v>
      </c>
      <c r="D1585">
        <v>18407150</v>
      </c>
      <c r="E1585">
        <v>1</v>
      </c>
      <c r="F1585">
        <v>1</v>
      </c>
      <c r="G1585">
        <v>1</v>
      </c>
      <c r="H1585">
        <v>1</v>
      </c>
      <c r="I1585" t="s">
        <v>529</v>
      </c>
      <c r="J1585" t="s">
        <v>3</v>
      </c>
      <c r="K1585" t="s">
        <v>530</v>
      </c>
      <c r="L1585">
        <v>1369</v>
      </c>
      <c r="N1585">
        <v>1013</v>
      </c>
      <c r="O1585" t="s">
        <v>514</v>
      </c>
      <c r="P1585" t="s">
        <v>514</v>
      </c>
      <c r="Q1585">
        <v>1</v>
      </c>
      <c r="X1585">
        <v>21.19</v>
      </c>
      <c r="Y1585">
        <v>0</v>
      </c>
      <c r="Z1585">
        <v>0</v>
      </c>
      <c r="AA1585">
        <v>0</v>
      </c>
      <c r="AB1585">
        <v>272.45</v>
      </c>
      <c r="AC1585">
        <v>0</v>
      </c>
      <c r="AD1585">
        <v>1</v>
      </c>
      <c r="AE1585">
        <v>1</v>
      </c>
      <c r="AF1585" t="s">
        <v>134</v>
      </c>
      <c r="AG1585">
        <v>24.368500000000001</v>
      </c>
      <c r="AH1585">
        <v>2</v>
      </c>
      <c r="AI1585">
        <v>36409391</v>
      </c>
      <c r="AJ1585">
        <v>1625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>
      <c r="A1586">
        <f>ROW(Source!A1809)</f>
        <v>1809</v>
      </c>
      <c r="B1586">
        <v>36409399</v>
      </c>
      <c r="C1586">
        <v>36409390</v>
      </c>
      <c r="D1586">
        <v>121548</v>
      </c>
      <c r="E1586">
        <v>1</v>
      </c>
      <c r="F1586">
        <v>1</v>
      </c>
      <c r="G1586">
        <v>1</v>
      </c>
      <c r="H1586">
        <v>1</v>
      </c>
      <c r="I1586" t="s">
        <v>35</v>
      </c>
      <c r="J1586" t="s">
        <v>3</v>
      </c>
      <c r="K1586" t="s">
        <v>515</v>
      </c>
      <c r="L1586">
        <v>608254</v>
      </c>
      <c r="N1586">
        <v>1013</v>
      </c>
      <c r="O1586" t="s">
        <v>516</v>
      </c>
      <c r="P1586" t="s">
        <v>516</v>
      </c>
      <c r="Q1586">
        <v>1</v>
      </c>
      <c r="X1586">
        <v>0.04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2</v>
      </c>
      <c r="AF1586" t="s">
        <v>133</v>
      </c>
      <c r="AG1586">
        <v>0.05</v>
      </c>
      <c r="AH1586">
        <v>2</v>
      </c>
      <c r="AI1586">
        <v>36409392</v>
      </c>
      <c r="AJ1586">
        <v>1626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>
      <c r="A1587">
        <f>ROW(Source!A1809)</f>
        <v>1809</v>
      </c>
      <c r="B1587">
        <v>36409400</v>
      </c>
      <c r="C1587">
        <v>36409390</v>
      </c>
      <c r="D1587">
        <v>29172556</v>
      </c>
      <c r="E1587">
        <v>1</v>
      </c>
      <c r="F1587">
        <v>1</v>
      </c>
      <c r="G1587">
        <v>1</v>
      </c>
      <c r="H1587">
        <v>2</v>
      </c>
      <c r="I1587" t="s">
        <v>517</v>
      </c>
      <c r="J1587" t="s">
        <v>518</v>
      </c>
      <c r="K1587" t="s">
        <v>519</v>
      </c>
      <c r="L1587">
        <v>1368</v>
      </c>
      <c r="N1587">
        <v>1011</v>
      </c>
      <c r="O1587" t="s">
        <v>520</v>
      </c>
      <c r="P1587" t="s">
        <v>520</v>
      </c>
      <c r="Q1587">
        <v>1</v>
      </c>
      <c r="X1587">
        <v>0.04</v>
      </c>
      <c r="Y1587">
        <v>0</v>
      </c>
      <c r="Z1587">
        <v>31.26</v>
      </c>
      <c r="AA1587">
        <v>13.5</v>
      </c>
      <c r="AB1587">
        <v>0</v>
      </c>
      <c r="AC1587">
        <v>0</v>
      </c>
      <c r="AD1587">
        <v>1</v>
      </c>
      <c r="AE1587">
        <v>0</v>
      </c>
      <c r="AF1587" t="s">
        <v>133</v>
      </c>
      <c r="AG1587">
        <v>0.05</v>
      </c>
      <c r="AH1587">
        <v>2</v>
      </c>
      <c r="AI1587">
        <v>36409393</v>
      </c>
      <c r="AJ1587">
        <v>1627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>
      <c r="A1588">
        <f>ROW(Source!A1809)</f>
        <v>1809</v>
      </c>
      <c r="B1588">
        <v>36409401</v>
      </c>
      <c r="C1588">
        <v>36409390</v>
      </c>
      <c r="D1588">
        <v>29174913</v>
      </c>
      <c r="E1588">
        <v>1</v>
      </c>
      <c r="F1588">
        <v>1</v>
      </c>
      <c r="G1588">
        <v>1</v>
      </c>
      <c r="H1588">
        <v>2</v>
      </c>
      <c r="I1588" t="s">
        <v>531</v>
      </c>
      <c r="J1588" t="s">
        <v>532</v>
      </c>
      <c r="K1588" t="s">
        <v>533</v>
      </c>
      <c r="L1588">
        <v>1368</v>
      </c>
      <c r="N1588">
        <v>1011</v>
      </c>
      <c r="O1588" t="s">
        <v>520</v>
      </c>
      <c r="P1588" t="s">
        <v>520</v>
      </c>
      <c r="Q1588">
        <v>1</v>
      </c>
      <c r="X1588">
        <v>0.15</v>
      </c>
      <c r="Y1588">
        <v>0</v>
      </c>
      <c r="Z1588">
        <v>87.17</v>
      </c>
      <c r="AA1588">
        <v>11.6</v>
      </c>
      <c r="AB1588">
        <v>0</v>
      </c>
      <c r="AC1588">
        <v>0</v>
      </c>
      <c r="AD1588">
        <v>1</v>
      </c>
      <c r="AE1588">
        <v>0</v>
      </c>
      <c r="AF1588" t="s">
        <v>133</v>
      </c>
      <c r="AG1588">
        <v>0.1875</v>
      </c>
      <c r="AH1588">
        <v>2</v>
      </c>
      <c r="AI1588">
        <v>36409394</v>
      </c>
      <c r="AJ1588">
        <v>1628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>
      <c r="A1589">
        <f>ROW(Source!A1809)</f>
        <v>1809</v>
      </c>
      <c r="B1589">
        <v>36409402</v>
      </c>
      <c r="C1589">
        <v>36409390</v>
      </c>
      <c r="D1589">
        <v>29108696</v>
      </c>
      <c r="E1589">
        <v>1</v>
      </c>
      <c r="F1589">
        <v>1</v>
      </c>
      <c r="G1589">
        <v>1</v>
      </c>
      <c r="H1589">
        <v>3</v>
      </c>
      <c r="I1589" t="s">
        <v>534</v>
      </c>
      <c r="J1589" t="s">
        <v>535</v>
      </c>
      <c r="K1589" t="s">
        <v>536</v>
      </c>
      <c r="L1589">
        <v>1354</v>
      </c>
      <c r="N1589">
        <v>1010</v>
      </c>
      <c r="O1589" t="s">
        <v>237</v>
      </c>
      <c r="P1589" t="s">
        <v>237</v>
      </c>
      <c r="Q1589">
        <v>1</v>
      </c>
      <c r="X1589">
        <v>56.6</v>
      </c>
      <c r="Y1589">
        <v>67.209999999999994</v>
      </c>
      <c r="Z1589">
        <v>0</v>
      </c>
      <c r="AA1589">
        <v>0</v>
      </c>
      <c r="AB1589">
        <v>0</v>
      </c>
      <c r="AC1589">
        <v>0</v>
      </c>
      <c r="AD1589">
        <v>1</v>
      </c>
      <c r="AE1589">
        <v>0</v>
      </c>
      <c r="AF1589" t="s">
        <v>3</v>
      </c>
      <c r="AG1589">
        <v>56.6</v>
      </c>
      <c r="AH1589">
        <v>2</v>
      </c>
      <c r="AI1589">
        <v>36409395</v>
      </c>
      <c r="AJ1589">
        <v>1629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>
      <c r="A1590">
        <f>ROW(Source!A1809)</f>
        <v>1809</v>
      </c>
      <c r="B1590">
        <v>36409403</v>
      </c>
      <c r="C1590">
        <v>36409390</v>
      </c>
      <c r="D1590">
        <v>29109717</v>
      </c>
      <c r="E1590">
        <v>1</v>
      </c>
      <c r="F1590">
        <v>1</v>
      </c>
      <c r="G1590">
        <v>1</v>
      </c>
      <c r="H1590">
        <v>3</v>
      </c>
      <c r="I1590" t="s">
        <v>886</v>
      </c>
      <c r="J1590" t="s">
        <v>887</v>
      </c>
      <c r="K1590" t="s">
        <v>888</v>
      </c>
      <c r="L1590">
        <v>1301</v>
      </c>
      <c r="N1590">
        <v>1003</v>
      </c>
      <c r="O1590" t="s">
        <v>142</v>
      </c>
      <c r="P1590" t="s">
        <v>142</v>
      </c>
      <c r="Q1590">
        <v>1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</v>
      </c>
      <c r="AD1590">
        <v>0</v>
      </c>
      <c r="AE1590">
        <v>0</v>
      </c>
      <c r="AF1590" t="s">
        <v>3</v>
      </c>
      <c r="AG1590">
        <v>0</v>
      </c>
      <c r="AH1590">
        <v>3</v>
      </c>
      <c r="AI1590">
        <v>-1</v>
      </c>
      <c r="AJ1590" t="s">
        <v>3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>
      <c r="A1591">
        <f>ROW(Source!A1809)</f>
        <v>1809</v>
      </c>
      <c r="B1591">
        <v>36409404</v>
      </c>
      <c r="C1591">
        <v>36409390</v>
      </c>
      <c r="D1591">
        <v>29115197</v>
      </c>
      <c r="E1591">
        <v>1</v>
      </c>
      <c r="F1591">
        <v>1</v>
      </c>
      <c r="G1591">
        <v>1</v>
      </c>
      <c r="H1591">
        <v>3</v>
      </c>
      <c r="I1591" t="s">
        <v>537</v>
      </c>
      <c r="J1591" t="s">
        <v>538</v>
      </c>
      <c r="K1591" t="s">
        <v>539</v>
      </c>
      <c r="L1591">
        <v>1354</v>
      </c>
      <c r="N1591">
        <v>1010</v>
      </c>
      <c r="O1591" t="s">
        <v>237</v>
      </c>
      <c r="P1591" t="s">
        <v>237</v>
      </c>
      <c r="Q1591">
        <v>1</v>
      </c>
      <c r="X1591">
        <v>400</v>
      </c>
      <c r="Y1591">
        <v>0.5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400</v>
      </c>
      <c r="AH1591">
        <v>2</v>
      </c>
      <c r="AI1591">
        <v>36409396</v>
      </c>
      <c r="AJ1591">
        <v>1631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>
      <c r="A1592">
        <f>ROW(Source!A1811)</f>
        <v>1811</v>
      </c>
      <c r="B1592">
        <v>36409416</v>
      </c>
      <c r="C1592">
        <v>36409406</v>
      </c>
      <c r="D1592">
        <v>18413230</v>
      </c>
      <c r="E1592">
        <v>1</v>
      </c>
      <c r="F1592">
        <v>1</v>
      </c>
      <c r="G1592">
        <v>1</v>
      </c>
      <c r="H1592">
        <v>1</v>
      </c>
      <c r="I1592" t="s">
        <v>540</v>
      </c>
      <c r="J1592" t="s">
        <v>3</v>
      </c>
      <c r="K1592" t="s">
        <v>541</v>
      </c>
      <c r="L1592">
        <v>1369</v>
      </c>
      <c r="N1592">
        <v>1013</v>
      </c>
      <c r="O1592" t="s">
        <v>514</v>
      </c>
      <c r="P1592" t="s">
        <v>514</v>
      </c>
      <c r="Q1592">
        <v>1</v>
      </c>
      <c r="X1592">
        <v>166.47</v>
      </c>
      <c r="Y1592">
        <v>0</v>
      </c>
      <c r="Z1592">
        <v>0</v>
      </c>
      <c r="AA1592">
        <v>0</v>
      </c>
      <c r="AB1592">
        <v>293.22000000000003</v>
      </c>
      <c r="AC1592">
        <v>0</v>
      </c>
      <c r="AD1592">
        <v>1</v>
      </c>
      <c r="AE1592">
        <v>1</v>
      </c>
      <c r="AF1592" t="s">
        <v>134</v>
      </c>
      <c r="AG1592">
        <v>191.44049999999999</v>
      </c>
      <c r="AH1592">
        <v>2</v>
      </c>
      <c r="AI1592">
        <v>36409407</v>
      </c>
      <c r="AJ1592">
        <v>1632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>
      <c r="A1593">
        <f>ROW(Source!A1811)</f>
        <v>1811</v>
      </c>
      <c r="B1593">
        <v>36409417</v>
      </c>
      <c r="C1593">
        <v>36409406</v>
      </c>
      <c r="D1593">
        <v>121548</v>
      </c>
      <c r="E1593">
        <v>1</v>
      </c>
      <c r="F1593">
        <v>1</v>
      </c>
      <c r="G1593">
        <v>1</v>
      </c>
      <c r="H1593">
        <v>1</v>
      </c>
      <c r="I1593" t="s">
        <v>35</v>
      </c>
      <c r="J1593" t="s">
        <v>3</v>
      </c>
      <c r="K1593" t="s">
        <v>515</v>
      </c>
      <c r="L1593">
        <v>608254</v>
      </c>
      <c r="N1593">
        <v>1013</v>
      </c>
      <c r="O1593" t="s">
        <v>516</v>
      </c>
      <c r="P1593" t="s">
        <v>516</v>
      </c>
      <c r="Q1593">
        <v>1</v>
      </c>
      <c r="X1593">
        <v>0.08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1</v>
      </c>
      <c r="AE1593">
        <v>2</v>
      </c>
      <c r="AF1593" t="s">
        <v>133</v>
      </c>
      <c r="AG1593">
        <v>0.1</v>
      </c>
      <c r="AH1593">
        <v>2</v>
      </c>
      <c r="AI1593">
        <v>36409408</v>
      </c>
      <c r="AJ1593">
        <v>1633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>
      <c r="A1594">
        <f>ROW(Source!A1811)</f>
        <v>1811</v>
      </c>
      <c r="B1594">
        <v>36409418</v>
      </c>
      <c r="C1594">
        <v>36409406</v>
      </c>
      <c r="D1594">
        <v>29172556</v>
      </c>
      <c r="E1594">
        <v>1</v>
      </c>
      <c r="F1594">
        <v>1</v>
      </c>
      <c r="G1594">
        <v>1</v>
      </c>
      <c r="H1594">
        <v>2</v>
      </c>
      <c r="I1594" t="s">
        <v>517</v>
      </c>
      <c r="J1594" t="s">
        <v>518</v>
      </c>
      <c r="K1594" t="s">
        <v>519</v>
      </c>
      <c r="L1594">
        <v>1368</v>
      </c>
      <c r="N1594">
        <v>1011</v>
      </c>
      <c r="O1594" t="s">
        <v>520</v>
      </c>
      <c r="P1594" t="s">
        <v>520</v>
      </c>
      <c r="Q1594">
        <v>1</v>
      </c>
      <c r="X1594">
        <v>0.08</v>
      </c>
      <c r="Y1594">
        <v>0</v>
      </c>
      <c r="Z1594">
        <v>31.26</v>
      </c>
      <c r="AA1594">
        <v>13.5</v>
      </c>
      <c r="AB1594">
        <v>0</v>
      </c>
      <c r="AC1594">
        <v>0</v>
      </c>
      <c r="AD1594">
        <v>1</v>
      </c>
      <c r="AE1594">
        <v>0</v>
      </c>
      <c r="AF1594" t="s">
        <v>133</v>
      </c>
      <c r="AG1594">
        <v>0.1</v>
      </c>
      <c r="AH1594">
        <v>2</v>
      </c>
      <c r="AI1594">
        <v>36409409</v>
      </c>
      <c r="AJ1594">
        <v>1634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>
      <c r="A1595">
        <f>ROW(Source!A1811)</f>
        <v>1811</v>
      </c>
      <c r="B1595">
        <v>36409419</v>
      </c>
      <c r="C1595">
        <v>36409406</v>
      </c>
      <c r="D1595">
        <v>29174591</v>
      </c>
      <c r="E1595">
        <v>1</v>
      </c>
      <c r="F1595">
        <v>1</v>
      </c>
      <c r="G1595">
        <v>1</v>
      </c>
      <c r="H1595">
        <v>2</v>
      </c>
      <c r="I1595" t="s">
        <v>542</v>
      </c>
      <c r="J1595" t="s">
        <v>543</v>
      </c>
      <c r="K1595" t="s">
        <v>544</v>
      </c>
      <c r="L1595">
        <v>1368</v>
      </c>
      <c r="N1595">
        <v>1011</v>
      </c>
      <c r="O1595" t="s">
        <v>520</v>
      </c>
      <c r="P1595" t="s">
        <v>520</v>
      </c>
      <c r="Q1595">
        <v>1</v>
      </c>
      <c r="X1595">
        <v>0.26</v>
      </c>
      <c r="Y1595">
        <v>0</v>
      </c>
      <c r="Z1595">
        <v>0.95</v>
      </c>
      <c r="AA1595">
        <v>0</v>
      </c>
      <c r="AB1595">
        <v>0</v>
      </c>
      <c r="AC1595">
        <v>0</v>
      </c>
      <c r="AD1595">
        <v>1</v>
      </c>
      <c r="AE1595">
        <v>0</v>
      </c>
      <c r="AF1595" t="s">
        <v>133</v>
      </c>
      <c r="AG1595">
        <v>0.32500000000000001</v>
      </c>
      <c r="AH1595">
        <v>2</v>
      </c>
      <c r="AI1595">
        <v>36409410</v>
      </c>
      <c r="AJ1595">
        <v>1635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>
      <c r="A1596">
        <f>ROW(Source!A1811)</f>
        <v>1811</v>
      </c>
      <c r="B1596">
        <v>36409420</v>
      </c>
      <c r="C1596">
        <v>36409406</v>
      </c>
      <c r="D1596">
        <v>29174913</v>
      </c>
      <c r="E1596">
        <v>1</v>
      </c>
      <c r="F1596">
        <v>1</v>
      </c>
      <c r="G1596">
        <v>1</v>
      </c>
      <c r="H1596">
        <v>2</v>
      </c>
      <c r="I1596" t="s">
        <v>531</v>
      </c>
      <c r="J1596" t="s">
        <v>532</v>
      </c>
      <c r="K1596" t="s">
        <v>533</v>
      </c>
      <c r="L1596">
        <v>1368</v>
      </c>
      <c r="N1596">
        <v>1011</v>
      </c>
      <c r="O1596" t="s">
        <v>520</v>
      </c>
      <c r="P1596" t="s">
        <v>520</v>
      </c>
      <c r="Q1596">
        <v>1</v>
      </c>
      <c r="X1596">
        <v>0.5</v>
      </c>
      <c r="Y1596">
        <v>0</v>
      </c>
      <c r="Z1596">
        <v>87.17</v>
      </c>
      <c r="AA1596">
        <v>11.6</v>
      </c>
      <c r="AB1596">
        <v>0</v>
      </c>
      <c r="AC1596">
        <v>0</v>
      </c>
      <c r="AD1596">
        <v>1</v>
      </c>
      <c r="AE1596">
        <v>0</v>
      </c>
      <c r="AF1596" t="s">
        <v>133</v>
      </c>
      <c r="AG1596">
        <v>0.625</v>
      </c>
      <c r="AH1596">
        <v>2</v>
      </c>
      <c r="AI1596">
        <v>36409411</v>
      </c>
      <c r="AJ1596">
        <v>1636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>
      <c r="A1597">
        <f>ROW(Source!A1811)</f>
        <v>1811</v>
      </c>
      <c r="B1597">
        <v>36409421</v>
      </c>
      <c r="C1597">
        <v>36409406</v>
      </c>
      <c r="D1597">
        <v>29107800</v>
      </c>
      <c r="E1597">
        <v>1</v>
      </c>
      <c r="F1597">
        <v>1</v>
      </c>
      <c r="G1597">
        <v>1</v>
      </c>
      <c r="H1597">
        <v>3</v>
      </c>
      <c r="I1597" t="s">
        <v>545</v>
      </c>
      <c r="J1597" t="s">
        <v>546</v>
      </c>
      <c r="K1597" t="s">
        <v>547</v>
      </c>
      <c r="L1597">
        <v>1346</v>
      </c>
      <c r="N1597">
        <v>1009</v>
      </c>
      <c r="O1597" t="s">
        <v>160</v>
      </c>
      <c r="P1597" t="s">
        <v>160</v>
      </c>
      <c r="Q1597">
        <v>1</v>
      </c>
      <c r="X1597">
        <v>0.2</v>
      </c>
      <c r="Y1597">
        <v>1.81</v>
      </c>
      <c r="Z1597">
        <v>0</v>
      </c>
      <c r="AA1597">
        <v>0</v>
      </c>
      <c r="AB1597">
        <v>0</v>
      </c>
      <c r="AC1597">
        <v>0</v>
      </c>
      <c r="AD1597">
        <v>1</v>
      </c>
      <c r="AE1597">
        <v>0</v>
      </c>
      <c r="AF1597" t="s">
        <v>3</v>
      </c>
      <c r="AG1597">
        <v>0.2</v>
      </c>
      <c r="AH1597">
        <v>2</v>
      </c>
      <c r="AI1597">
        <v>36409412</v>
      </c>
      <c r="AJ1597">
        <v>1637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>
      <c r="A1598">
        <f>ROW(Source!A1811)</f>
        <v>1811</v>
      </c>
      <c r="B1598">
        <v>36409422</v>
      </c>
      <c r="C1598">
        <v>36409406</v>
      </c>
      <c r="D1598">
        <v>29109411</v>
      </c>
      <c r="E1598">
        <v>1</v>
      </c>
      <c r="F1598">
        <v>1</v>
      </c>
      <c r="G1598">
        <v>1</v>
      </c>
      <c r="H1598">
        <v>3</v>
      </c>
      <c r="I1598" t="s">
        <v>548</v>
      </c>
      <c r="J1598" t="s">
        <v>549</v>
      </c>
      <c r="K1598" t="s">
        <v>550</v>
      </c>
      <c r="L1598">
        <v>1346</v>
      </c>
      <c r="N1598">
        <v>1009</v>
      </c>
      <c r="O1598" t="s">
        <v>160</v>
      </c>
      <c r="P1598" t="s">
        <v>160</v>
      </c>
      <c r="Q1598">
        <v>1</v>
      </c>
      <c r="X1598">
        <v>30</v>
      </c>
      <c r="Y1598">
        <v>15.95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30</v>
      </c>
      <c r="AH1598">
        <v>2</v>
      </c>
      <c r="AI1598">
        <v>36409413</v>
      </c>
      <c r="AJ1598">
        <v>1638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>
      <c r="A1599">
        <f>ROW(Source!A1811)</f>
        <v>1811</v>
      </c>
      <c r="B1599">
        <v>36409423</v>
      </c>
      <c r="C1599">
        <v>36409406</v>
      </c>
      <c r="D1599">
        <v>29109535</v>
      </c>
      <c r="E1599">
        <v>1</v>
      </c>
      <c r="F1599">
        <v>1</v>
      </c>
      <c r="G1599">
        <v>1</v>
      </c>
      <c r="H1599">
        <v>3</v>
      </c>
      <c r="I1599" t="s">
        <v>281</v>
      </c>
      <c r="J1599" t="s">
        <v>283</v>
      </c>
      <c r="K1599" t="s">
        <v>282</v>
      </c>
      <c r="L1599">
        <v>1327</v>
      </c>
      <c r="N1599">
        <v>1005</v>
      </c>
      <c r="O1599" t="s">
        <v>155</v>
      </c>
      <c r="P1599" t="s">
        <v>155</v>
      </c>
      <c r="Q1599">
        <v>1</v>
      </c>
      <c r="X1599">
        <v>105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 t="s">
        <v>3</v>
      </c>
      <c r="AG1599">
        <v>105</v>
      </c>
      <c r="AH1599">
        <v>2</v>
      </c>
      <c r="AI1599">
        <v>36409414</v>
      </c>
      <c r="AJ1599">
        <v>1639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>
      <c r="A1600">
        <f>ROW(Source!A1811)</f>
        <v>1811</v>
      </c>
      <c r="B1600">
        <v>36409424</v>
      </c>
      <c r="C1600">
        <v>36409406</v>
      </c>
      <c r="D1600">
        <v>29109265</v>
      </c>
      <c r="E1600">
        <v>1</v>
      </c>
      <c r="F1600">
        <v>1</v>
      </c>
      <c r="G1600">
        <v>1</v>
      </c>
      <c r="H1600">
        <v>3</v>
      </c>
      <c r="I1600" t="s">
        <v>284</v>
      </c>
      <c r="J1600" t="s">
        <v>286</v>
      </c>
      <c r="K1600" t="s">
        <v>285</v>
      </c>
      <c r="L1600">
        <v>1348</v>
      </c>
      <c r="N1600">
        <v>1009</v>
      </c>
      <c r="O1600" t="s">
        <v>30</v>
      </c>
      <c r="P1600" t="s">
        <v>30</v>
      </c>
      <c r="Q1600">
        <v>1000</v>
      </c>
      <c r="X1600">
        <v>8.8999999999999999E-3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 t="s">
        <v>3</v>
      </c>
      <c r="AG1600">
        <v>8.8999999999999999E-3</v>
      </c>
      <c r="AH1600">
        <v>2</v>
      </c>
      <c r="AI1600">
        <v>36409415</v>
      </c>
      <c r="AJ1600">
        <v>1640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>
      <c r="A1601">
        <f>ROW(Source!A1814)</f>
        <v>1814</v>
      </c>
      <c r="B1601">
        <v>36409436</v>
      </c>
      <c r="C1601">
        <v>36409427</v>
      </c>
      <c r="D1601">
        <v>18410572</v>
      </c>
      <c r="E1601">
        <v>1</v>
      </c>
      <c r="F1601">
        <v>1</v>
      </c>
      <c r="G1601">
        <v>1</v>
      </c>
      <c r="H1601">
        <v>1</v>
      </c>
      <c r="I1601" t="s">
        <v>551</v>
      </c>
      <c r="J1601" t="s">
        <v>3</v>
      </c>
      <c r="K1601" t="s">
        <v>552</v>
      </c>
      <c r="L1601">
        <v>1369</v>
      </c>
      <c r="N1601">
        <v>1013</v>
      </c>
      <c r="O1601" t="s">
        <v>514</v>
      </c>
      <c r="P1601" t="s">
        <v>514</v>
      </c>
      <c r="Q1601">
        <v>1</v>
      </c>
      <c r="X1601">
        <v>73.14</v>
      </c>
      <c r="Y1601">
        <v>0</v>
      </c>
      <c r="Z1601">
        <v>0</v>
      </c>
      <c r="AA1601">
        <v>0</v>
      </c>
      <c r="AB1601">
        <v>8.74</v>
      </c>
      <c r="AC1601">
        <v>0</v>
      </c>
      <c r="AD1601">
        <v>1</v>
      </c>
      <c r="AE1601">
        <v>1</v>
      </c>
      <c r="AF1601" t="s">
        <v>167</v>
      </c>
      <c r="AG1601">
        <v>84.11099999999999</v>
      </c>
      <c r="AH1601">
        <v>2</v>
      </c>
      <c r="AI1601">
        <v>36409428</v>
      </c>
      <c r="AJ1601">
        <v>1641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>
      <c r="A1602">
        <f>ROW(Source!A1814)</f>
        <v>1814</v>
      </c>
      <c r="B1602">
        <v>36409437</v>
      </c>
      <c r="C1602">
        <v>36409427</v>
      </c>
      <c r="D1602">
        <v>121548</v>
      </c>
      <c r="E1602">
        <v>1</v>
      </c>
      <c r="F1602">
        <v>1</v>
      </c>
      <c r="G1602">
        <v>1</v>
      </c>
      <c r="H1602">
        <v>1</v>
      </c>
      <c r="I1602" t="s">
        <v>35</v>
      </c>
      <c r="J1602" t="s">
        <v>3</v>
      </c>
      <c r="K1602" t="s">
        <v>515</v>
      </c>
      <c r="L1602">
        <v>608254</v>
      </c>
      <c r="N1602">
        <v>1013</v>
      </c>
      <c r="O1602" t="s">
        <v>516</v>
      </c>
      <c r="P1602" t="s">
        <v>516</v>
      </c>
      <c r="Q1602">
        <v>1</v>
      </c>
      <c r="X1602">
        <v>1.37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1</v>
      </c>
      <c r="AE1602">
        <v>2</v>
      </c>
      <c r="AF1602" t="s">
        <v>133</v>
      </c>
      <c r="AG1602">
        <v>1.7125000000000001</v>
      </c>
      <c r="AH1602">
        <v>2</v>
      </c>
      <c r="AI1602">
        <v>36409429</v>
      </c>
      <c r="AJ1602">
        <v>1642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>
      <c r="A1603">
        <f>ROW(Source!A1814)</f>
        <v>1814</v>
      </c>
      <c r="B1603">
        <v>36409438</v>
      </c>
      <c r="C1603">
        <v>36409427</v>
      </c>
      <c r="D1603">
        <v>29172379</v>
      </c>
      <c r="E1603">
        <v>1</v>
      </c>
      <c r="F1603">
        <v>1</v>
      </c>
      <c r="G1603">
        <v>1</v>
      </c>
      <c r="H1603">
        <v>2</v>
      </c>
      <c r="I1603" t="s">
        <v>553</v>
      </c>
      <c r="J1603" t="s">
        <v>554</v>
      </c>
      <c r="K1603" t="s">
        <v>555</v>
      </c>
      <c r="L1603">
        <v>1368</v>
      </c>
      <c r="N1603">
        <v>1011</v>
      </c>
      <c r="O1603" t="s">
        <v>520</v>
      </c>
      <c r="P1603" t="s">
        <v>520</v>
      </c>
      <c r="Q1603">
        <v>1</v>
      </c>
      <c r="X1603">
        <v>1.37</v>
      </c>
      <c r="Y1603">
        <v>0</v>
      </c>
      <c r="Z1603">
        <v>112</v>
      </c>
      <c r="AA1603">
        <v>13.5</v>
      </c>
      <c r="AB1603">
        <v>0</v>
      </c>
      <c r="AC1603">
        <v>0</v>
      </c>
      <c r="AD1603">
        <v>1</v>
      </c>
      <c r="AE1603">
        <v>0</v>
      </c>
      <c r="AF1603" t="s">
        <v>133</v>
      </c>
      <c r="AG1603">
        <v>1.7125000000000001</v>
      </c>
      <c r="AH1603">
        <v>2</v>
      </c>
      <c r="AI1603">
        <v>36409430</v>
      </c>
      <c r="AJ1603">
        <v>1643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>
      <c r="A1604">
        <f>ROW(Source!A1814)</f>
        <v>1814</v>
      </c>
      <c r="B1604">
        <v>36409439</v>
      </c>
      <c r="C1604">
        <v>36409427</v>
      </c>
      <c r="D1604">
        <v>29174913</v>
      </c>
      <c r="E1604">
        <v>1</v>
      </c>
      <c r="F1604">
        <v>1</v>
      </c>
      <c r="G1604">
        <v>1</v>
      </c>
      <c r="H1604">
        <v>2</v>
      </c>
      <c r="I1604" t="s">
        <v>531</v>
      </c>
      <c r="J1604" t="s">
        <v>532</v>
      </c>
      <c r="K1604" t="s">
        <v>533</v>
      </c>
      <c r="L1604">
        <v>1368</v>
      </c>
      <c r="N1604">
        <v>1011</v>
      </c>
      <c r="O1604" t="s">
        <v>520</v>
      </c>
      <c r="P1604" t="s">
        <v>520</v>
      </c>
      <c r="Q1604">
        <v>1</v>
      </c>
      <c r="X1604">
        <v>2.06</v>
      </c>
      <c r="Y1604">
        <v>0</v>
      </c>
      <c r="Z1604">
        <v>87.17</v>
      </c>
      <c r="AA1604">
        <v>11.6</v>
      </c>
      <c r="AB1604">
        <v>0</v>
      </c>
      <c r="AC1604">
        <v>0</v>
      </c>
      <c r="AD1604">
        <v>1</v>
      </c>
      <c r="AE1604">
        <v>0</v>
      </c>
      <c r="AF1604" t="s">
        <v>133</v>
      </c>
      <c r="AG1604">
        <v>2.5750000000000002</v>
      </c>
      <c r="AH1604">
        <v>2</v>
      </c>
      <c r="AI1604">
        <v>36409431</v>
      </c>
      <c r="AJ1604">
        <v>1644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>
      <c r="A1605">
        <f>ROW(Source!A1814)</f>
        <v>1814</v>
      </c>
      <c r="B1605">
        <v>36409440</v>
      </c>
      <c r="C1605">
        <v>36409427</v>
      </c>
      <c r="D1605">
        <v>29114332</v>
      </c>
      <c r="E1605">
        <v>1</v>
      </c>
      <c r="F1605">
        <v>1</v>
      </c>
      <c r="G1605">
        <v>1</v>
      </c>
      <c r="H1605">
        <v>3</v>
      </c>
      <c r="I1605" t="s">
        <v>556</v>
      </c>
      <c r="J1605" t="s">
        <v>557</v>
      </c>
      <c r="K1605" t="s">
        <v>558</v>
      </c>
      <c r="L1605">
        <v>1348</v>
      </c>
      <c r="N1605">
        <v>1009</v>
      </c>
      <c r="O1605" t="s">
        <v>30</v>
      </c>
      <c r="P1605" t="s">
        <v>30</v>
      </c>
      <c r="Q1605">
        <v>1000</v>
      </c>
      <c r="X1605">
        <v>3.3999999999999998E-3</v>
      </c>
      <c r="Y1605">
        <v>11978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3</v>
      </c>
      <c r="AG1605">
        <v>3.3999999999999998E-3</v>
      </c>
      <c r="AH1605">
        <v>2</v>
      </c>
      <c r="AI1605">
        <v>36409433</v>
      </c>
      <c r="AJ1605">
        <v>1646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>
      <c r="A1606">
        <f>ROW(Source!A1814)</f>
        <v>1814</v>
      </c>
      <c r="B1606">
        <v>36409441</v>
      </c>
      <c r="C1606">
        <v>36409427</v>
      </c>
      <c r="D1606">
        <v>29114830</v>
      </c>
      <c r="E1606">
        <v>1</v>
      </c>
      <c r="F1606">
        <v>1</v>
      </c>
      <c r="G1606">
        <v>1</v>
      </c>
      <c r="H1606">
        <v>3</v>
      </c>
      <c r="I1606" t="s">
        <v>375</v>
      </c>
      <c r="J1606" t="s">
        <v>377</v>
      </c>
      <c r="K1606" t="s">
        <v>376</v>
      </c>
      <c r="L1606">
        <v>1035</v>
      </c>
      <c r="N1606">
        <v>1013</v>
      </c>
      <c r="O1606" t="s">
        <v>170</v>
      </c>
      <c r="P1606" t="s">
        <v>170</v>
      </c>
      <c r="Q1606">
        <v>1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</v>
      </c>
      <c r="AD1606">
        <v>0</v>
      </c>
      <c r="AE1606">
        <v>0</v>
      </c>
      <c r="AF1606" t="s">
        <v>3</v>
      </c>
      <c r="AG1606">
        <v>0</v>
      </c>
      <c r="AH1606">
        <v>3</v>
      </c>
      <c r="AI1606">
        <v>-1</v>
      </c>
      <c r="AJ1606" t="s">
        <v>3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>
      <c r="A1607">
        <f>ROW(Source!A1814)</f>
        <v>1814</v>
      </c>
      <c r="B1607">
        <v>36409442</v>
      </c>
      <c r="C1607">
        <v>36409427</v>
      </c>
      <c r="D1607">
        <v>29130561</v>
      </c>
      <c r="E1607">
        <v>1</v>
      </c>
      <c r="F1607">
        <v>1</v>
      </c>
      <c r="G1607">
        <v>1</v>
      </c>
      <c r="H1607">
        <v>3</v>
      </c>
      <c r="I1607" t="s">
        <v>177</v>
      </c>
      <c r="J1607" t="s">
        <v>179</v>
      </c>
      <c r="K1607" t="s">
        <v>178</v>
      </c>
      <c r="L1607">
        <v>1327</v>
      </c>
      <c r="N1607">
        <v>1005</v>
      </c>
      <c r="O1607" t="s">
        <v>155</v>
      </c>
      <c r="P1607" t="s">
        <v>155</v>
      </c>
      <c r="Q1607">
        <v>1</v>
      </c>
      <c r="X1607">
        <v>100</v>
      </c>
      <c r="Y1607">
        <v>207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100</v>
      </c>
      <c r="AH1607">
        <v>2</v>
      </c>
      <c r="AI1607">
        <v>36409434</v>
      </c>
      <c r="AJ1607">
        <v>1647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>
      <c r="A1608">
        <f>ROW(Source!A1818)</f>
        <v>1818</v>
      </c>
      <c r="B1608">
        <v>36409451</v>
      </c>
      <c r="C1608">
        <v>36409446</v>
      </c>
      <c r="D1608">
        <v>18408291</v>
      </c>
      <c r="E1608">
        <v>1</v>
      </c>
      <c r="F1608">
        <v>1</v>
      </c>
      <c r="G1608">
        <v>1</v>
      </c>
      <c r="H1608">
        <v>1</v>
      </c>
      <c r="I1608" t="s">
        <v>559</v>
      </c>
      <c r="J1608" t="s">
        <v>3</v>
      </c>
      <c r="K1608" t="s">
        <v>560</v>
      </c>
      <c r="L1608">
        <v>1369</v>
      </c>
      <c r="N1608">
        <v>1013</v>
      </c>
      <c r="O1608" t="s">
        <v>514</v>
      </c>
      <c r="P1608" t="s">
        <v>514</v>
      </c>
      <c r="Q1608">
        <v>1</v>
      </c>
      <c r="X1608">
        <v>7.82</v>
      </c>
      <c r="Y1608">
        <v>0</v>
      </c>
      <c r="Z1608">
        <v>0</v>
      </c>
      <c r="AA1608">
        <v>0</v>
      </c>
      <c r="AB1608">
        <v>260.95999999999998</v>
      </c>
      <c r="AC1608">
        <v>0</v>
      </c>
      <c r="AD1608">
        <v>1</v>
      </c>
      <c r="AE1608">
        <v>1</v>
      </c>
      <c r="AF1608" t="s">
        <v>134</v>
      </c>
      <c r="AG1608">
        <v>8.9930000000000003</v>
      </c>
      <c r="AH1608">
        <v>2</v>
      </c>
      <c r="AI1608">
        <v>36409447</v>
      </c>
      <c r="AJ1608">
        <v>1649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>
      <c r="A1609">
        <f>ROW(Source!A1818)</f>
        <v>1818</v>
      </c>
      <c r="B1609">
        <v>36409452</v>
      </c>
      <c r="C1609">
        <v>36409446</v>
      </c>
      <c r="D1609">
        <v>29174913</v>
      </c>
      <c r="E1609">
        <v>1</v>
      </c>
      <c r="F1609">
        <v>1</v>
      </c>
      <c r="G1609">
        <v>1</v>
      </c>
      <c r="H1609">
        <v>2</v>
      </c>
      <c r="I1609" t="s">
        <v>531</v>
      </c>
      <c r="J1609" t="s">
        <v>532</v>
      </c>
      <c r="K1609" t="s">
        <v>533</v>
      </c>
      <c r="L1609">
        <v>1368</v>
      </c>
      <c r="N1609">
        <v>1011</v>
      </c>
      <c r="O1609" t="s">
        <v>520</v>
      </c>
      <c r="P1609" t="s">
        <v>520</v>
      </c>
      <c r="Q1609">
        <v>1</v>
      </c>
      <c r="X1609">
        <v>0.04</v>
      </c>
      <c r="Y1609">
        <v>0</v>
      </c>
      <c r="Z1609">
        <v>87.17</v>
      </c>
      <c r="AA1609">
        <v>11.6</v>
      </c>
      <c r="AB1609">
        <v>0</v>
      </c>
      <c r="AC1609">
        <v>0</v>
      </c>
      <c r="AD1609">
        <v>1</v>
      </c>
      <c r="AE1609">
        <v>0</v>
      </c>
      <c r="AF1609" t="s">
        <v>133</v>
      </c>
      <c r="AG1609">
        <v>0.05</v>
      </c>
      <c r="AH1609">
        <v>2</v>
      </c>
      <c r="AI1609">
        <v>36409448</v>
      </c>
      <c r="AJ1609">
        <v>1650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>
      <c r="A1610">
        <f>ROW(Source!A1818)</f>
        <v>1818</v>
      </c>
      <c r="B1610">
        <v>36409453</v>
      </c>
      <c r="C1610">
        <v>36409446</v>
      </c>
      <c r="D1610">
        <v>29114332</v>
      </c>
      <c r="E1610">
        <v>1</v>
      </c>
      <c r="F1610">
        <v>1</v>
      </c>
      <c r="G1610">
        <v>1</v>
      </c>
      <c r="H1610">
        <v>3</v>
      </c>
      <c r="I1610" t="s">
        <v>556</v>
      </c>
      <c r="J1610" t="s">
        <v>557</v>
      </c>
      <c r="K1610" t="s">
        <v>558</v>
      </c>
      <c r="L1610">
        <v>1348</v>
      </c>
      <c r="N1610">
        <v>1009</v>
      </c>
      <c r="O1610" t="s">
        <v>30</v>
      </c>
      <c r="P1610" t="s">
        <v>30</v>
      </c>
      <c r="Q1610">
        <v>1000</v>
      </c>
      <c r="X1610">
        <v>7.1000000000000002E-4</v>
      </c>
      <c r="Y1610">
        <v>11978</v>
      </c>
      <c r="Z1610">
        <v>0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3</v>
      </c>
      <c r="AG1610">
        <v>7.1000000000000002E-4</v>
      </c>
      <c r="AH1610">
        <v>2</v>
      </c>
      <c r="AI1610">
        <v>36409449</v>
      </c>
      <c r="AJ1610">
        <v>1651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>
      <c r="A1611">
        <f>ROW(Source!A1818)</f>
        <v>1818</v>
      </c>
      <c r="B1611">
        <v>36409454</v>
      </c>
      <c r="C1611">
        <v>36409446</v>
      </c>
      <c r="D1611">
        <v>29131015</v>
      </c>
      <c r="E1611">
        <v>1</v>
      </c>
      <c r="F1611">
        <v>1</v>
      </c>
      <c r="G1611">
        <v>1</v>
      </c>
      <c r="H1611">
        <v>3</v>
      </c>
      <c r="I1611" t="s">
        <v>561</v>
      </c>
      <c r="J1611" t="s">
        <v>562</v>
      </c>
      <c r="K1611" t="s">
        <v>563</v>
      </c>
      <c r="L1611">
        <v>1301</v>
      </c>
      <c r="N1611">
        <v>1003</v>
      </c>
      <c r="O1611" t="s">
        <v>142</v>
      </c>
      <c r="P1611" t="s">
        <v>142</v>
      </c>
      <c r="Q1611">
        <v>1</v>
      </c>
      <c r="X1611">
        <v>112</v>
      </c>
      <c r="Y1611">
        <v>3.93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0</v>
      </c>
      <c r="AF1611" t="s">
        <v>3</v>
      </c>
      <c r="AG1611">
        <v>112</v>
      </c>
      <c r="AH1611">
        <v>2</v>
      </c>
      <c r="AI1611">
        <v>36409450</v>
      </c>
      <c r="AJ1611">
        <v>1652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>
      <c r="A1612">
        <f>ROW(Source!A1819)</f>
        <v>1819</v>
      </c>
      <c r="B1612">
        <v>36409469</v>
      </c>
      <c r="C1612">
        <v>36409455</v>
      </c>
      <c r="D1612">
        <v>18407150</v>
      </c>
      <c r="E1612">
        <v>1</v>
      </c>
      <c r="F1612">
        <v>1</v>
      </c>
      <c r="G1612">
        <v>1</v>
      </c>
      <c r="H1612">
        <v>1</v>
      </c>
      <c r="I1612" t="s">
        <v>529</v>
      </c>
      <c r="J1612" t="s">
        <v>3</v>
      </c>
      <c r="K1612" t="s">
        <v>530</v>
      </c>
      <c r="L1612">
        <v>1369</v>
      </c>
      <c r="N1612">
        <v>1013</v>
      </c>
      <c r="O1612" t="s">
        <v>514</v>
      </c>
      <c r="P1612" t="s">
        <v>514</v>
      </c>
      <c r="Q1612">
        <v>1</v>
      </c>
      <c r="X1612">
        <v>44.7</v>
      </c>
      <c r="Y1612">
        <v>0</v>
      </c>
      <c r="Z1612">
        <v>0</v>
      </c>
      <c r="AA1612">
        <v>0</v>
      </c>
      <c r="AB1612">
        <v>272.45</v>
      </c>
      <c r="AC1612">
        <v>0</v>
      </c>
      <c r="AD1612">
        <v>1</v>
      </c>
      <c r="AE1612">
        <v>1</v>
      </c>
      <c r="AF1612" t="s">
        <v>134</v>
      </c>
      <c r="AG1612">
        <v>51.405000000000001</v>
      </c>
      <c r="AH1612">
        <v>2</v>
      </c>
      <c r="AI1612">
        <v>36409456</v>
      </c>
      <c r="AJ1612">
        <v>1653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>
      <c r="A1613">
        <f>ROW(Source!A1819)</f>
        <v>1819</v>
      </c>
      <c r="B1613">
        <v>36409470</v>
      </c>
      <c r="C1613">
        <v>36409455</v>
      </c>
      <c r="D1613">
        <v>121548</v>
      </c>
      <c r="E1613">
        <v>1</v>
      </c>
      <c r="F1613">
        <v>1</v>
      </c>
      <c r="G1613">
        <v>1</v>
      </c>
      <c r="H1613">
        <v>1</v>
      </c>
      <c r="I1613" t="s">
        <v>35</v>
      </c>
      <c r="J1613" t="s">
        <v>3</v>
      </c>
      <c r="K1613" t="s">
        <v>515</v>
      </c>
      <c r="L1613">
        <v>608254</v>
      </c>
      <c r="N1613">
        <v>1013</v>
      </c>
      <c r="O1613" t="s">
        <v>516</v>
      </c>
      <c r="P1613" t="s">
        <v>516</v>
      </c>
      <c r="Q1613">
        <v>1</v>
      </c>
      <c r="X1613">
        <v>0.14000000000000001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1</v>
      </c>
      <c r="AE1613">
        <v>2</v>
      </c>
      <c r="AF1613" t="s">
        <v>133</v>
      </c>
      <c r="AG1613">
        <v>0.17500000000000002</v>
      </c>
      <c r="AH1613">
        <v>2</v>
      </c>
      <c r="AI1613">
        <v>36409457</v>
      </c>
      <c r="AJ1613">
        <v>1654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>
      <c r="A1614">
        <f>ROW(Source!A1819)</f>
        <v>1819</v>
      </c>
      <c r="B1614">
        <v>36409471</v>
      </c>
      <c r="C1614">
        <v>36409455</v>
      </c>
      <c r="D1614">
        <v>29172479</v>
      </c>
      <c r="E1614">
        <v>1</v>
      </c>
      <c r="F1614">
        <v>1</v>
      </c>
      <c r="G1614">
        <v>1</v>
      </c>
      <c r="H1614">
        <v>2</v>
      </c>
      <c r="I1614" t="s">
        <v>739</v>
      </c>
      <c r="J1614" t="s">
        <v>740</v>
      </c>
      <c r="K1614" t="s">
        <v>741</v>
      </c>
      <c r="L1614">
        <v>1368</v>
      </c>
      <c r="N1614">
        <v>1011</v>
      </c>
      <c r="O1614" t="s">
        <v>520</v>
      </c>
      <c r="P1614" t="s">
        <v>520</v>
      </c>
      <c r="Q1614">
        <v>1</v>
      </c>
      <c r="X1614">
        <v>0.14000000000000001</v>
      </c>
      <c r="Y1614">
        <v>0</v>
      </c>
      <c r="Z1614">
        <v>99.89</v>
      </c>
      <c r="AA1614">
        <v>10.06</v>
      </c>
      <c r="AB1614">
        <v>0</v>
      </c>
      <c r="AC1614">
        <v>0</v>
      </c>
      <c r="AD1614">
        <v>1</v>
      </c>
      <c r="AE1614">
        <v>0</v>
      </c>
      <c r="AF1614" t="s">
        <v>133</v>
      </c>
      <c r="AG1614">
        <v>0.17500000000000002</v>
      </c>
      <c r="AH1614">
        <v>2</v>
      </c>
      <c r="AI1614">
        <v>36409458</v>
      </c>
      <c r="AJ1614">
        <v>1655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>
      <c r="A1615">
        <f>ROW(Source!A1819)</f>
        <v>1819</v>
      </c>
      <c r="B1615">
        <v>36409472</v>
      </c>
      <c r="C1615">
        <v>36409455</v>
      </c>
      <c r="D1615">
        <v>29174591</v>
      </c>
      <c r="E1615">
        <v>1</v>
      </c>
      <c r="F1615">
        <v>1</v>
      </c>
      <c r="G1615">
        <v>1</v>
      </c>
      <c r="H1615">
        <v>2</v>
      </c>
      <c r="I1615" t="s">
        <v>542</v>
      </c>
      <c r="J1615" t="s">
        <v>543</v>
      </c>
      <c r="K1615" t="s">
        <v>544</v>
      </c>
      <c r="L1615">
        <v>1368</v>
      </c>
      <c r="N1615">
        <v>1011</v>
      </c>
      <c r="O1615" t="s">
        <v>520</v>
      </c>
      <c r="P1615" t="s">
        <v>520</v>
      </c>
      <c r="Q1615">
        <v>1</v>
      </c>
      <c r="X1615">
        <v>0.45</v>
      </c>
      <c r="Y1615">
        <v>0</v>
      </c>
      <c r="Z1615">
        <v>0.95</v>
      </c>
      <c r="AA1615">
        <v>0</v>
      </c>
      <c r="AB1615">
        <v>0</v>
      </c>
      <c r="AC1615">
        <v>0</v>
      </c>
      <c r="AD1615">
        <v>1</v>
      </c>
      <c r="AE1615">
        <v>0</v>
      </c>
      <c r="AF1615" t="s">
        <v>133</v>
      </c>
      <c r="AG1615">
        <v>0.5625</v>
      </c>
      <c r="AH1615">
        <v>2</v>
      </c>
      <c r="AI1615">
        <v>36409459</v>
      </c>
      <c r="AJ1615">
        <v>1656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>
      <c r="A1616">
        <f>ROW(Source!A1819)</f>
        <v>1819</v>
      </c>
      <c r="B1616">
        <v>36409473</v>
      </c>
      <c r="C1616">
        <v>36409455</v>
      </c>
      <c r="D1616">
        <v>29174913</v>
      </c>
      <c r="E1616">
        <v>1</v>
      </c>
      <c r="F1616">
        <v>1</v>
      </c>
      <c r="G1616">
        <v>1</v>
      </c>
      <c r="H1616">
        <v>2</v>
      </c>
      <c r="I1616" t="s">
        <v>531</v>
      </c>
      <c r="J1616" t="s">
        <v>532</v>
      </c>
      <c r="K1616" t="s">
        <v>533</v>
      </c>
      <c r="L1616">
        <v>1368</v>
      </c>
      <c r="N1616">
        <v>1011</v>
      </c>
      <c r="O1616" t="s">
        <v>520</v>
      </c>
      <c r="P1616" t="s">
        <v>520</v>
      </c>
      <c r="Q1616">
        <v>1</v>
      </c>
      <c r="X1616">
        <v>0.48</v>
      </c>
      <c r="Y1616">
        <v>0</v>
      </c>
      <c r="Z1616">
        <v>87.17</v>
      </c>
      <c r="AA1616">
        <v>11.6</v>
      </c>
      <c r="AB1616">
        <v>0</v>
      </c>
      <c r="AC1616">
        <v>0</v>
      </c>
      <c r="AD1616">
        <v>1</v>
      </c>
      <c r="AE1616">
        <v>0</v>
      </c>
      <c r="AF1616" t="s">
        <v>133</v>
      </c>
      <c r="AG1616">
        <v>0.6</v>
      </c>
      <c r="AH1616">
        <v>2</v>
      </c>
      <c r="AI1616">
        <v>36409460</v>
      </c>
      <c r="AJ1616">
        <v>1657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>
      <c r="A1617">
        <f>ROW(Source!A1819)</f>
        <v>1819</v>
      </c>
      <c r="B1617">
        <v>36409474</v>
      </c>
      <c r="C1617">
        <v>36409455</v>
      </c>
      <c r="D1617">
        <v>29114340</v>
      </c>
      <c r="E1617">
        <v>1</v>
      </c>
      <c r="F1617">
        <v>1</v>
      </c>
      <c r="G1617">
        <v>1</v>
      </c>
      <c r="H1617">
        <v>3</v>
      </c>
      <c r="I1617" t="s">
        <v>742</v>
      </c>
      <c r="J1617" t="s">
        <v>743</v>
      </c>
      <c r="K1617" t="s">
        <v>744</v>
      </c>
      <c r="L1617">
        <v>1348</v>
      </c>
      <c r="N1617">
        <v>1009</v>
      </c>
      <c r="O1617" t="s">
        <v>30</v>
      </c>
      <c r="P1617" t="s">
        <v>30</v>
      </c>
      <c r="Q1617">
        <v>1000</v>
      </c>
      <c r="X1617">
        <v>1.6000000000000001E-3</v>
      </c>
      <c r="Y1617">
        <v>8475</v>
      </c>
      <c r="Z1617">
        <v>0</v>
      </c>
      <c r="AA1617">
        <v>0</v>
      </c>
      <c r="AB1617">
        <v>0</v>
      </c>
      <c r="AC1617">
        <v>0</v>
      </c>
      <c r="AD1617">
        <v>1</v>
      </c>
      <c r="AE1617">
        <v>0</v>
      </c>
      <c r="AF1617" t="s">
        <v>3</v>
      </c>
      <c r="AG1617">
        <v>1.6000000000000001E-3</v>
      </c>
      <c r="AH1617">
        <v>2</v>
      </c>
      <c r="AI1617">
        <v>36409461</v>
      </c>
      <c r="AJ1617">
        <v>1658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>
      <c r="A1618">
        <f>ROW(Source!A1819)</f>
        <v>1819</v>
      </c>
      <c r="B1618">
        <v>36409475</v>
      </c>
      <c r="C1618">
        <v>36409455</v>
      </c>
      <c r="D1618">
        <v>29109162</v>
      </c>
      <c r="E1618">
        <v>1</v>
      </c>
      <c r="F1618">
        <v>1</v>
      </c>
      <c r="G1618">
        <v>1</v>
      </c>
      <c r="H1618">
        <v>3</v>
      </c>
      <c r="I1618" t="s">
        <v>564</v>
      </c>
      <c r="J1618" t="s">
        <v>565</v>
      </c>
      <c r="K1618" t="s">
        <v>566</v>
      </c>
      <c r="L1618">
        <v>1327</v>
      </c>
      <c r="N1618">
        <v>1005</v>
      </c>
      <c r="O1618" t="s">
        <v>155</v>
      </c>
      <c r="P1618" t="s">
        <v>155</v>
      </c>
      <c r="Q1618">
        <v>1</v>
      </c>
      <c r="X1618">
        <v>23</v>
      </c>
      <c r="Y1618">
        <v>5.71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 t="s">
        <v>3</v>
      </c>
      <c r="AG1618">
        <v>23</v>
      </c>
      <c r="AH1618">
        <v>2</v>
      </c>
      <c r="AI1618">
        <v>36409462</v>
      </c>
      <c r="AJ1618">
        <v>1659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>
      <c r="A1619">
        <f>ROW(Source!A1819)</f>
        <v>1819</v>
      </c>
      <c r="B1619">
        <v>36409476</v>
      </c>
      <c r="C1619">
        <v>36409455</v>
      </c>
      <c r="D1619">
        <v>29107615</v>
      </c>
      <c r="E1619">
        <v>1</v>
      </c>
      <c r="F1619">
        <v>1</v>
      </c>
      <c r="G1619">
        <v>1</v>
      </c>
      <c r="H1619">
        <v>3</v>
      </c>
      <c r="I1619" t="s">
        <v>745</v>
      </c>
      <c r="J1619" t="s">
        <v>746</v>
      </c>
      <c r="K1619" t="s">
        <v>747</v>
      </c>
      <c r="L1619">
        <v>1348</v>
      </c>
      <c r="N1619">
        <v>1009</v>
      </c>
      <c r="O1619" t="s">
        <v>30</v>
      </c>
      <c r="P1619" t="s">
        <v>30</v>
      </c>
      <c r="Q1619">
        <v>1000</v>
      </c>
      <c r="X1619">
        <v>3.3999999999999998E-3</v>
      </c>
      <c r="Y1619">
        <v>19100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3</v>
      </c>
      <c r="AG1619">
        <v>3.3999999999999998E-3</v>
      </c>
      <c r="AH1619">
        <v>2</v>
      </c>
      <c r="AI1619">
        <v>36409463</v>
      </c>
      <c r="AJ1619">
        <v>1660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>
      <c r="A1620">
        <f>ROW(Source!A1819)</f>
        <v>1819</v>
      </c>
      <c r="B1620">
        <v>36409477</v>
      </c>
      <c r="C1620">
        <v>36409455</v>
      </c>
      <c r="D1620">
        <v>29115662</v>
      </c>
      <c r="E1620">
        <v>1</v>
      </c>
      <c r="F1620">
        <v>1</v>
      </c>
      <c r="G1620">
        <v>1</v>
      </c>
      <c r="H1620">
        <v>3</v>
      </c>
      <c r="I1620" t="s">
        <v>748</v>
      </c>
      <c r="J1620" t="s">
        <v>749</v>
      </c>
      <c r="K1620" t="s">
        <v>750</v>
      </c>
      <c r="L1620">
        <v>1339</v>
      </c>
      <c r="N1620">
        <v>1007</v>
      </c>
      <c r="O1620" t="s">
        <v>570</v>
      </c>
      <c r="P1620" t="s">
        <v>570</v>
      </c>
      <c r="Q1620">
        <v>1</v>
      </c>
      <c r="X1620">
        <v>0.24</v>
      </c>
      <c r="Y1620">
        <v>1045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3</v>
      </c>
      <c r="AG1620">
        <v>0.24</v>
      </c>
      <c r="AH1620">
        <v>2</v>
      </c>
      <c r="AI1620">
        <v>36409464</v>
      </c>
      <c r="AJ1620">
        <v>1661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>
      <c r="A1621">
        <f>ROW(Source!A1819)</f>
        <v>1819</v>
      </c>
      <c r="B1621">
        <v>36409478</v>
      </c>
      <c r="C1621">
        <v>36409455</v>
      </c>
      <c r="D1621">
        <v>29131086</v>
      </c>
      <c r="E1621">
        <v>1</v>
      </c>
      <c r="F1621">
        <v>1</v>
      </c>
      <c r="G1621">
        <v>1</v>
      </c>
      <c r="H1621">
        <v>3</v>
      </c>
      <c r="I1621" t="s">
        <v>567</v>
      </c>
      <c r="J1621" t="s">
        <v>568</v>
      </c>
      <c r="K1621" t="s">
        <v>569</v>
      </c>
      <c r="L1621">
        <v>1339</v>
      </c>
      <c r="N1621">
        <v>1007</v>
      </c>
      <c r="O1621" t="s">
        <v>570</v>
      </c>
      <c r="P1621" t="s">
        <v>570</v>
      </c>
      <c r="Q1621">
        <v>1</v>
      </c>
      <c r="X1621">
        <v>1.18</v>
      </c>
      <c r="Y1621">
        <v>1970.01</v>
      </c>
      <c r="Z1621">
        <v>0</v>
      </c>
      <c r="AA1621">
        <v>0</v>
      </c>
      <c r="AB1621">
        <v>0</v>
      </c>
      <c r="AC1621">
        <v>0</v>
      </c>
      <c r="AD1621">
        <v>1</v>
      </c>
      <c r="AE1621">
        <v>0</v>
      </c>
      <c r="AF1621" t="s">
        <v>3</v>
      </c>
      <c r="AG1621">
        <v>1.18</v>
      </c>
      <c r="AH1621">
        <v>2</v>
      </c>
      <c r="AI1621">
        <v>36409465</v>
      </c>
      <c r="AJ1621">
        <v>1662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>
      <c r="A1622">
        <f>ROW(Source!A1819)</f>
        <v>1819</v>
      </c>
      <c r="B1622">
        <v>36409479</v>
      </c>
      <c r="C1622">
        <v>36409455</v>
      </c>
      <c r="D1622">
        <v>29145153</v>
      </c>
      <c r="E1622">
        <v>1</v>
      </c>
      <c r="F1622">
        <v>1</v>
      </c>
      <c r="G1622">
        <v>1</v>
      </c>
      <c r="H1622">
        <v>3</v>
      </c>
      <c r="I1622" t="s">
        <v>751</v>
      </c>
      <c r="J1622" t="s">
        <v>752</v>
      </c>
      <c r="K1622" t="s">
        <v>753</v>
      </c>
      <c r="L1622">
        <v>1339</v>
      </c>
      <c r="N1622">
        <v>1007</v>
      </c>
      <c r="O1622" t="s">
        <v>570</v>
      </c>
      <c r="P1622" t="s">
        <v>570</v>
      </c>
      <c r="Q1622">
        <v>1</v>
      </c>
      <c r="X1622">
        <v>0.28000000000000003</v>
      </c>
      <c r="Y1622">
        <v>426.15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0.28000000000000003</v>
      </c>
      <c r="AH1622">
        <v>2</v>
      </c>
      <c r="AI1622">
        <v>36409466</v>
      </c>
      <c r="AJ1622">
        <v>1663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>
      <c r="A1623">
        <f>ROW(Source!A1819)</f>
        <v>1819</v>
      </c>
      <c r="B1623">
        <v>36409480</v>
      </c>
      <c r="C1623">
        <v>36409455</v>
      </c>
      <c r="D1623">
        <v>29148832</v>
      </c>
      <c r="E1623">
        <v>1</v>
      </c>
      <c r="F1623">
        <v>1</v>
      </c>
      <c r="G1623">
        <v>1</v>
      </c>
      <c r="H1623">
        <v>3</v>
      </c>
      <c r="I1623" t="s">
        <v>754</v>
      </c>
      <c r="J1623" t="s">
        <v>755</v>
      </c>
      <c r="K1623" t="s">
        <v>756</v>
      </c>
      <c r="L1623">
        <v>1356</v>
      </c>
      <c r="N1623">
        <v>1010</v>
      </c>
      <c r="O1623" t="s">
        <v>232</v>
      </c>
      <c r="P1623" t="s">
        <v>232</v>
      </c>
      <c r="Q1623">
        <v>1000</v>
      </c>
      <c r="X1623">
        <v>0.51</v>
      </c>
      <c r="Y1623">
        <v>1752.59</v>
      </c>
      <c r="Z1623">
        <v>0</v>
      </c>
      <c r="AA1623">
        <v>0</v>
      </c>
      <c r="AB1623">
        <v>0</v>
      </c>
      <c r="AC1623">
        <v>0</v>
      </c>
      <c r="AD1623">
        <v>1</v>
      </c>
      <c r="AE1623">
        <v>0</v>
      </c>
      <c r="AF1623" t="s">
        <v>3</v>
      </c>
      <c r="AG1623">
        <v>0.51</v>
      </c>
      <c r="AH1623">
        <v>2</v>
      </c>
      <c r="AI1623">
        <v>36409467</v>
      </c>
      <c r="AJ1623">
        <v>1664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>
      <c r="A1624">
        <f>ROW(Source!A1819)</f>
        <v>1819</v>
      </c>
      <c r="B1624">
        <v>36409481</v>
      </c>
      <c r="C1624">
        <v>36409455</v>
      </c>
      <c r="D1624">
        <v>29150040</v>
      </c>
      <c r="E1624">
        <v>1</v>
      </c>
      <c r="F1624">
        <v>1</v>
      </c>
      <c r="G1624">
        <v>1</v>
      </c>
      <c r="H1624">
        <v>3</v>
      </c>
      <c r="I1624" t="s">
        <v>757</v>
      </c>
      <c r="J1624" t="s">
        <v>758</v>
      </c>
      <c r="K1624" t="s">
        <v>759</v>
      </c>
      <c r="L1624">
        <v>1339</v>
      </c>
      <c r="N1624">
        <v>1007</v>
      </c>
      <c r="O1624" t="s">
        <v>570</v>
      </c>
      <c r="P1624" t="s">
        <v>570</v>
      </c>
      <c r="Q1624">
        <v>1</v>
      </c>
      <c r="X1624">
        <v>7.0000000000000007E-2</v>
      </c>
      <c r="Y1624">
        <v>2.44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0</v>
      </c>
      <c r="AF1624" t="s">
        <v>3</v>
      </c>
      <c r="AG1624">
        <v>7.0000000000000007E-2</v>
      </c>
      <c r="AH1624">
        <v>2</v>
      </c>
      <c r="AI1624">
        <v>36409468</v>
      </c>
      <c r="AJ1624">
        <v>1665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>
      <c r="A1625">
        <f>ROW(Source!A1820)</f>
        <v>1820</v>
      </c>
      <c r="B1625">
        <v>36409491</v>
      </c>
      <c r="C1625">
        <v>36409482</v>
      </c>
      <c r="D1625">
        <v>18407150</v>
      </c>
      <c r="E1625">
        <v>1</v>
      </c>
      <c r="F1625">
        <v>1</v>
      </c>
      <c r="G1625">
        <v>1</v>
      </c>
      <c r="H1625">
        <v>1</v>
      </c>
      <c r="I1625" t="s">
        <v>529</v>
      </c>
      <c r="J1625" t="s">
        <v>3</v>
      </c>
      <c r="K1625" t="s">
        <v>530</v>
      </c>
      <c r="L1625">
        <v>1369</v>
      </c>
      <c r="N1625">
        <v>1013</v>
      </c>
      <c r="O1625" t="s">
        <v>514</v>
      </c>
      <c r="P1625" t="s">
        <v>514</v>
      </c>
      <c r="Q1625">
        <v>1</v>
      </c>
      <c r="X1625">
        <v>60.72</v>
      </c>
      <c r="Y1625">
        <v>0</v>
      </c>
      <c r="Z1625">
        <v>0</v>
      </c>
      <c r="AA1625">
        <v>0</v>
      </c>
      <c r="AB1625">
        <v>272.45</v>
      </c>
      <c r="AC1625">
        <v>0</v>
      </c>
      <c r="AD1625">
        <v>1</v>
      </c>
      <c r="AE1625">
        <v>1</v>
      </c>
      <c r="AF1625" t="s">
        <v>134</v>
      </c>
      <c r="AG1625">
        <v>69.827999999999989</v>
      </c>
      <c r="AH1625">
        <v>2</v>
      </c>
      <c r="AI1625">
        <v>36409483</v>
      </c>
      <c r="AJ1625">
        <v>1666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>
      <c r="A1626">
        <f>ROW(Source!A1820)</f>
        <v>1820</v>
      </c>
      <c r="B1626">
        <v>36409492</v>
      </c>
      <c r="C1626">
        <v>36409482</v>
      </c>
      <c r="D1626">
        <v>121548</v>
      </c>
      <c r="E1626">
        <v>1</v>
      </c>
      <c r="F1626">
        <v>1</v>
      </c>
      <c r="G1626">
        <v>1</v>
      </c>
      <c r="H1626">
        <v>1</v>
      </c>
      <c r="I1626" t="s">
        <v>35</v>
      </c>
      <c r="J1626" t="s">
        <v>3</v>
      </c>
      <c r="K1626" t="s">
        <v>515</v>
      </c>
      <c r="L1626">
        <v>608254</v>
      </c>
      <c r="N1626">
        <v>1013</v>
      </c>
      <c r="O1626" t="s">
        <v>516</v>
      </c>
      <c r="P1626" t="s">
        <v>516</v>
      </c>
      <c r="Q1626">
        <v>1</v>
      </c>
      <c r="X1626">
        <v>0.57999999999999996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1</v>
      </c>
      <c r="AE1626">
        <v>2</v>
      </c>
      <c r="AF1626" t="s">
        <v>133</v>
      </c>
      <c r="AG1626">
        <v>0.72499999999999998</v>
      </c>
      <c r="AH1626">
        <v>2</v>
      </c>
      <c r="AI1626">
        <v>36409484</v>
      </c>
      <c r="AJ1626">
        <v>1667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>
      <c r="A1627">
        <f>ROW(Source!A1820)</f>
        <v>1820</v>
      </c>
      <c r="B1627">
        <v>36409493</v>
      </c>
      <c r="C1627">
        <v>36409482</v>
      </c>
      <c r="D1627">
        <v>29172556</v>
      </c>
      <c r="E1627">
        <v>1</v>
      </c>
      <c r="F1627">
        <v>1</v>
      </c>
      <c r="G1627">
        <v>1</v>
      </c>
      <c r="H1627">
        <v>2</v>
      </c>
      <c r="I1627" t="s">
        <v>517</v>
      </c>
      <c r="J1627" t="s">
        <v>518</v>
      </c>
      <c r="K1627" t="s">
        <v>519</v>
      </c>
      <c r="L1627">
        <v>1368</v>
      </c>
      <c r="N1627">
        <v>1011</v>
      </c>
      <c r="O1627" t="s">
        <v>520</v>
      </c>
      <c r="P1627" t="s">
        <v>520</v>
      </c>
      <c r="Q1627">
        <v>1</v>
      </c>
      <c r="X1627">
        <v>0.57999999999999996</v>
      </c>
      <c r="Y1627">
        <v>0</v>
      </c>
      <c r="Z1627">
        <v>31.26</v>
      </c>
      <c r="AA1627">
        <v>13.5</v>
      </c>
      <c r="AB1627">
        <v>0</v>
      </c>
      <c r="AC1627">
        <v>0</v>
      </c>
      <c r="AD1627">
        <v>1</v>
      </c>
      <c r="AE1627">
        <v>0</v>
      </c>
      <c r="AF1627" t="s">
        <v>133</v>
      </c>
      <c r="AG1627">
        <v>0.72499999999999998</v>
      </c>
      <c r="AH1627">
        <v>2</v>
      </c>
      <c r="AI1627">
        <v>36409485</v>
      </c>
      <c r="AJ1627">
        <v>1668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>
      <c r="A1628">
        <f>ROW(Source!A1820)</f>
        <v>1820</v>
      </c>
      <c r="B1628">
        <v>36409494</v>
      </c>
      <c r="C1628">
        <v>36409482</v>
      </c>
      <c r="D1628">
        <v>29174591</v>
      </c>
      <c r="E1628">
        <v>1</v>
      </c>
      <c r="F1628">
        <v>1</v>
      </c>
      <c r="G1628">
        <v>1</v>
      </c>
      <c r="H1628">
        <v>2</v>
      </c>
      <c r="I1628" t="s">
        <v>542</v>
      </c>
      <c r="J1628" t="s">
        <v>543</v>
      </c>
      <c r="K1628" t="s">
        <v>544</v>
      </c>
      <c r="L1628">
        <v>1368</v>
      </c>
      <c r="N1628">
        <v>1011</v>
      </c>
      <c r="O1628" t="s">
        <v>520</v>
      </c>
      <c r="P1628" t="s">
        <v>520</v>
      </c>
      <c r="Q1628">
        <v>1</v>
      </c>
      <c r="X1628">
        <v>0.82</v>
      </c>
      <c r="Y1628">
        <v>0</v>
      </c>
      <c r="Z1628">
        <v>0.95</v>
      </c>
      <c r="AA1628">
        <v>0</v>
      </c>
      <c r="AB1628">
        <v>0</v>
      </c>
      <c r="AC1628">
        <v>0</v>
      </c>
      <c r="AD1628">
        <v>1</v>
      </c>
      <c r="AE1628">
        <v>0</v>
      </c>
      <c r="AF1628" t="s">
        <v>133</v>
      </c>
      <c r="AG1628">
        <v>1.0249999999999999</v>
      </c>
      <c r="AH1628">
        <v>2</v>
      </c>
      <c r="AI1628">
        <v>36409486</v>
      </c>
      <c r="AJ1628">
        <v>1669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>
      <c r="A1629">
        <f>ROW(Source!A1820)</f>
        <v>1820</v>
      </c>
      <c r="B1629">
        <v>36409495</v>
      </c>
      <c r="C1629">
        <v>36409482</v>
      </c>
      <c r="D1629">
        <v>29174661</v>
      </c>
      <c r="E1629">
        <v>1</v>
      </c>
      <c r="F1629">
        <v>1</v>
      </c>
      <c r="G1629">
        <v>1</v>
      </c>
      <c r="H1629">
        <v>2</v>
      </c>
      <c r="I1629" t="s">
        <v>571</v>
      </c>
      <c r="J1629" t="s">
        <v>572</v>
      </c>
      <c r="K1629" t="s">
        <v>573</v>
      </c>
      <c r="L1629">
        <v>1368</v>
      </c>
      <c r="N1629">
        <v>1011</v>
      </c>
      <c r="O1629" t="s">
        <v>520</v>
      </c>
      <c r="P1629" t="s">
        <v>520</v>
      </c>
      <c r="Q1629">
        <v>1</v>
      </c>
      <c r="X1629">
        <v>2.7</v>
      </c>
      <c r="Y1629">
        <v>0</v>
      </c>
      <c r="Z1629">
        <v>2.09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133</v>
      </c>
      <c r="AG1629">
        <v>3.375</v>
      </c>
      <c r="AH1629">
        <v>2</v>
      </c>
      <c r="AI1629">
        <v>36409487</v>
      </c>
      <c r="AJ1629">
        <v>1670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>
      <c r="A1630">
        <f>ROW(Source!A1820)</f>
        <v>1820</v>
      </c>
      <c r="B1630">
        <v>36409496</v>
      </c>
      <c r="C1630">
        <v>36409482</v>
      </c>
      <c r="D1630">
        <v>29174913</v>
      </c>
      <c r="E1630">
        <v>1</v>
      </c>
      <c r="F1630">
        <v>1</v>
      </c>
      <c r="G1630">
        <v>1</v>
      </c>
      <c r="H1630">
        <v>2</v>
      </c>
      <c r="I1630" t="s">
        <v>531</v>
      </c>
      <c r="J1630" t="s">
        <v>532</v>
      </c>
      <c r="K1630" t="s">
        <v>533</v>
      </c>
      <c r="L1630">
        <v>1368</v>
      </c>
      <c r="N1630">
        <v>1011</v>
      </c>
      <c r="O1630" t="s">
        <v>520</v>
      </c>
      <c r="P1630" t="s">
        <v>520</v>
      </c>
      <c r="Q1630">
        <v>1</v>
      </c>
      <c r="X1630">
        <v>0.84</v>
      </c>
      <c r="Y1630">
        <v>0</v>
      </c>
      <c r="Z1630">
        <v>87.17</v>
      </c>
      <c r="AA1630">
        <v>11.6</v>
      </c>
      <c r="AB1630">
        <v>0</v>
      </c>
      <c r="AC1630">
        <v>0</v>
      </c>
      <c r="AD1630">
        <v>1</v>
      </c>
      <c r="AE1630">
        <v>0</v>
      </c>
      <c r="AF1630" t="s">
        <v>133</v>
      </c>
      <c r="AG1630">
        <v>1.05</v>
      </c>
      <c r="AH1630">
        <v>2</v>
      </c>
      <c r="AI1630">
        <v>36409488</v>
      </c>
      <c r="AJ1630">
        <v>1671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>
      <c r="A1631">
        <f>ROW(Source!A1820)</f>
        <v>1820</v>
      </c>
      <c r="B1631">
        <v>36409497</v>
      </c>
      <c r="C1631">
        <v>36409482</v>
      </c>
      <c r="D1631">
        <v>29114332</v>
      </c>
      <c r="E1631">
        <v>1</v>
      </c>
      <c r="F1631">
        <v>1</v>
      </c>
      <c r="G1631">
        <v>1</v>
      </c>
      <c r="H1631">
        <v>3</v>
      </c>
      <c r="I1631" t="s">
        <v>556</v>
      </c>
      <c r="J1631" t="s">
        <v>557</v>
      </c>
      <c r="K1631" t="s">
        <v>558</v>
      </c>
      <c r="L1631">
        <v>1348</v>
      </c>
      <c r="N1631">
        <v>1009</v>
      </c>
      <c r="O1631" t="s">
        <v>30</v>
      </c>
      <c r="P1631" t="s">
        <v>30</v>
      </c>
      <c r="Q1631">
        <v>1000</v>
      </c>
      <c r="X1631">
        <v>1.23E-2</v>
      </c>
      <c r="Y1631">
        <v>11978</v>
      </c>
      <c r="Z1631">
        <v>0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3</v>
      </c>
      <c r="AG1631">
        <v>1.23E-2</v>
      </c>
      <c r="AH1631">
        <v>2</v>
      </c>
      <c r="AI1631">
        <v>36409489</v>
      </c>
      <c r="AJ1631">
        <v>1672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>
      <c r="A1632">
        <f>ROW(Source!A1820)</f>
        <v>1820</v>
      </c>
      <c r="B1632">
        <v>36409498</v>
      </c>
      <c r="C1632">
        <v>36409482</v>
      </c>
      <c r="D1632">
        <v>29130788</v>
      </c>
      <c r="E1632">
        <v>1</v>
      </c>
      <c r="F1632">
        <v>1</v>
      </c>
      <c r="G1632">
        <v>1</v>
      </c>
      <c r="H1632">
        <v>3</v>
      </c>
      <c r="I1632" t="s">
        <v>574</v>
      </c>
      <c r="J1632" t="s">
        <v>575</v>
      </c>
      <c r="K1632" t="s">
        <v>576</v>
      </c>
      <c r="L1632">
        <v>1339</v>
      </c>
      <c r="N1632">
        <v>1007</v>
      </c>
      <c r="O1632" t="s">
        <v>570</v>
      </c>
      <c r="P1632" t="s">
        <v>570</v>
      </c>
      <c r="Q1632">
        <v>1</v>
      </c>
      <c r="X1632">
        <v>2.88</v>
      </c>
      <c r="Y1632">
        <v>2156.0100000000002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0</v>
      </c>
      <c r="AF1632" t="s">
        <v>3</v>
      </c>
      <c r="AG1632">
        <v>2.88</v>
      </c>
      <c r="AH1632">
        <v>2</v>
      </c>
      <c r="AI1632">
        <v>36409490</v>
      </c>
      <c r="AJ1632">
        <v>1673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>
      <c r="A1633">
        <f>ROW(Source!A1821)</f>
        <v>1821</v>
      </c>
      <c r="B1633">
        <v>36409507</v>
      </c>
      <c r="C1633">
        <v>36409499</v>
      </c>
      <c r="D1633">
        <v>18408291</v>
      </c>
      <c r="E1633">
        <v>1</v>
      </c>
      <c r="F1633">
        <v>1</v>
      </c>
      <c r="G1633">
        <v>1</v>
      </c>
      <c r="H1633">
        <v>1</v>
      </c>
      <c r="I1633" t="s">
        <v>559</v>
      </c>
      <c r="J1633" t="s">
        <v>3</v>
      </c>
      <c r="K1633" t="s">
        <v>560</v>
      </c>
      <c r="L1633">
        <v>1369</v>
      </c>
      <c r="N1633">
        <v>1013</v>
      </c>
      <c r="O1633" t="s">
        <v>514</v>
      </c>
      <c r="P1633" t="s">
        <v>514</v>
      </c>
      <c r="Q1633">
        <v>1</v>
      </c>
      <c r="X1633">
        <v>31.26</v>
      </c>
      <c r="Y1633">
        <v>0</v>
      </c>
      <c r="Z1633">
        <v>0</v>
      </c>
      <c r="AA1633">
        <v>0</v>
      </c>
      <c r="AB1633">
        <v>8.17</v>
      </c>
      <c r="AC1633">
        <v>0</v>
      </c>
      <c r="AD1633">
        <v>1</v>
      </c>
      <c r="AE1633">
        <v>1</v>
      </c>
      <c r="AF1633" t="s">
        <v>134</v>
      </c>
      <c r="AG1633">
        <v>35.948999999999998</v>
      </c>
      <c r="AH1633">
        <v>2</v>
      </c>
      <c r="AI1633">
        <v>36409500</v>
      </c>
      <c r="AJ1633">
        <v>1674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>
      <c r="A1634">
        <f>ROW(Source!A1821)</f>
        <v>1821</v>
      </c>
      <c r="B1634">
        <v>36409508</v>
      </c>
      <c r="C1634">
        <v>36409499</v>
      </c>
      <c r="D1634">
        <v>121548</v>
      </c>
      <c r="E1634">
        <v>1</v>
      </c>
      <c r="F1634">
        <v>1</v>
      </c>
      <c r="G1634">
        <v>1</v>
      </c>
      <c r="H1634">
        <v>1</v>
      </c>
      <c r="I1634" t="s">
        <v>35</v>
      </c>
      <c r="J1634" t="s">
        <v>3</v>
      </c>
      <c r="K1634" t="s">
        <v>515</v>
      </c>
      <c r="L1634">
        <v>608254</v>
      </c>
      <c r="N1634">
        <v>1013</v>
      </c>
      <c r="O1634" t="s">
        <v>516</v>
      </c>
      <c r="P1634" t="s">
        <v>516</v>
      </c>
      <c r="Q1634">
        <v>1</v>
      </c>
      <c r="X1634">
        <v>6.7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1</v>
      </c>
      <c r="AE1634">
        <v>2</v>
      </c>
      <c r="AF1634" t="s">
        <v>133</v>
      </c>
      <c r="AG1634">
        <v>8.375</v>
      </c>
      <c r="AH1634">
        <v>2</v>
      </c>
      <c r="AI1634">
        <v>36409501</v>
      </c>
      <c r="AJ1634">
        <v>1675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>
      <c r="A1635">
        <f>ROW(Source!A1821)</f>
        <v>1821</v>
      </c>
      <c r="B1635">
        <v>36409509</v>
      </c>
      <c r="C1635">
        <v>36409499</v>
      </c>
      <c r="D1635">
        <v>29172710</v>
      </c>
      <c r="E1635">
        <v>1</v>
      </c>
      <c r="F1635">
        <v>1</v>
      </c>
      <c r="G1635">
        <v>1</v>
      </c>
      <c r="H1635">
        <v>2</v>
      </c>
      <c r="I1635" t="s">
        <v>523</v>
      </c>
      <c r="J1635" t="s">
        <v>524</v>
      </c>
      <c r="K1635" t="s">
        <v>525</v>
      </c>
      <c r="L1635">
        <v>1368</v>
      </c>
      <c r="N1635">
        <v>1011</v>
      </c>
      <c r="O1635" t="s">
        <v>520</v>
      </c>
      <c r="P1635" t="s">
        <v>520</v>
      </c>
      <c r="Q1635">
        <v>1</v>
      </c>
      <c r="X1635">
        <v>6.7</v>
      </c>
      <c r="Y1635">
        <v>0</v>
      </c>
      <c r="Z1635">
        <v>46.56</v>
      </c>
      <c r="AA1635">
        <v>10.06</v>
      </c>
      <c r="AB1635">
        <v>0</v>
      </c>
      <c r="AC1635">
        <v>0</v>
      </c>
      <c r="AD1635">
        <v>1</v>
      </c>
      <c r="AE1635">
        <v>0</v>
      </c>
      <c r="AF1635" t="s">
        <v>133</v>
      </c>
      <c r="AG1635">
        <v>8.375</v>
      </c>
      <c r="AH1635">
        <v>2</v>
      </c>
      <c r="AI1635">
        <v>36409502</v>
      </c>
      <c r="AJ1635">
        <v>1676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>
      <c r="A1636">
        <f>ROW(Source!A1821)</f>
        <v>1821</v>
      </c>
      <c r="B1636">
        <v>36409510</v>
      </c>
      <c r="C1636">
        <v>36409499</v>
      </c>
      <c r="D1636">
        <v>29173472</v>
      </c>
      <c r="E1636">
        <v>1</v>
      </c>
      <c r="F1636">
        <v>1</v>
      </c>
      <c r="G1636">
        <v>1</v>
      </c>
      <c r="H1636">
        <v>2</v>
      </c>
      <c r="I1636" t="s">
        <v>577</v>
      </c>
      <c r="J1636" t="s">
        <v>578</v>
      </c>
      <c r="K1636" t="s">
        <v>579</v>
      </c>
      <c r="L1636">
        <v>1368</v>
      </c>
      <c r="N1636">
        <v>1011</v>
      </c>
      <c r="O1636" t="s">
        <v>520</v>
      </c>
      <c r="P1636" t="s">
        <v>520</v>
      </c>
      <c r="Q1636">
        <v>1</v>
      </c>
      <c r="X1636">
        <v>11</v>
      </c>
      <c r="Y1636">
        <v>0</v>
      </c>
      <c r="Z1636">
        <v>3</v>
      </c>
      <c r="AA1636">
        <v>0</v>
      </c>
      <c r="AB1636">
        <v>0</v>
      </c>
      <c r="AC1636">
        <v>0</v>
      </c>
      <c r="AD1636">
        <v>1</v>
      </c>
      <c r="AE1636">
        <v>0</v>
      </c>
      <c r="AF1636" t="s">
        <v>133</v>
      </c>
      <c r="AG1636">
        <v>13.75</v>
      </c>
      <c r="AH1636">
        <v>2</v>
      </c>
      <c r="AI1636">
        <v>36409503</v>
      </c>
      <c r="AJ1636">
        <v>1677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>
      <c r="A1637">
        <f>ROW(Source!A1821)</f>
        <v>1821</v>
      </c>
      <c r="B1637">
        <v>36409511</v>
      </c>
      <c r="C1637">
        <v>36409499</v>
      </c>
      <c r="D1637">
        <v>29174913</v>
      </c>
      <c r="E1637">
        <v>1</v>
      </c>
      <c r="F1637">
        <v>1</v>
      </c>
      <c r="G1637">
        <v>1</v>
      </c>
      <c r="H1637">
        <v>2</v>
      </c>
      <c r="I1637" t="s">
        <v>531</v>
      </c>
      <c r="J1637" t="s">
        <v>532</v>
      </c>
      <c r="K1637" t="s">
        <v>533</v>
      </c>
      <c r="L1637">
        <v>1368</v>
      </c>
      <c r="N1637">
        <v>1011</v>
      </c>
      <c r="O1637" t="s">
        <v>520</v>
      </c>
      <c r="P1637" t="s">
        <v>520</v>
      </c>
      <c r="Q1637">
        <v>1</v>
      </c>
      <c r="X1637">
        <v>0.35</v>
      </c>
      <c r="Y1637">
        <v>0</v>
      </c>
      <c r="Z1637">
        <v>87.17</v>
      </c>
      <c r="AA1637">
        <v>11.6</v>
      </c>
      <c r="AB1637">
        <v>0</v>
      </c>
      <c r="AC1637">
        <v>0</v>
      </c>
      <c r="AD1637">
        <v>1</v>
      </c>
      <c r="AE1637">
        <v>0</v>
      </c>
      <c r="AF1637" t="s">
        <v>133</v>
      </c>
      <c r="AG1637">
        <v>0.4375</v>
      </c>
      <c r="AH1637">
        <v>2</v>
      </c>
      <c r="AI1637">
        <v>36409504</v>
      </c>
      <c r="AJ1637">
        <v>1678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>
      <c r="A1638">
        <f>ROW(Source!A1821)</f>
        <v>1821</v>
      </c>
      <c r="B1638">
        <v>36409512</v>
      </c>
      <c r="C1638">
        <v>36409499</v>
      </c>
      <c r="D1638">
        <v>29114687</v>
      </c>
      <c r="E1638">
        <v>1</v>
      </c>
      <c r="F1638">
        <v>1</v>
      </c>
      <c r="G1638">
        <v>1</v>
      </c>
      <c r="H1638">
        <v>3</v>
      </c>
      <c r="I1638" t="s">
        <v>580</v>
      </c>
      <c r="J1638" t="s">
        <v>581</v>
      </c>
      <c r="K1638" t="s">
        <v>582</v>
      </c>
      <c r="L1638">
        <v>1348</v>
      </c>
      <c r="N1638">
        <v>1009</v>
      </c>
      <c r="O1638" t="s">
        <v>30</v>
      </c>
      <c r="P1638" t="s">
        <v>30</v>
      </c>
      <c r="Q1638">
        <v>1000</v>
      </c>
      <c r="X1638">
        <v>1.8E-3</v>
      </c>
      <c r="Y1638">
        <v>16974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0</v>
      </c>
      <c r="AF1638" t="s">
        <v>3</v>
      </c>
      <c r="AG1638">
        <v>1.8E-3</v>
      </c>
      <c r="AH1638">
        <v>2</v>
      </c>
      <c r="AI1638">
        <v>36409505</v>
      </c>
      <c r="AJ1638">
        <v>1679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>
      <c r="A1639">
        <f>ROW(Source!A1821)</f>
        <v>1821</v>
      </c>
      <c r="B1639">
        <v>36409513</v>
      </c>
      <c r="C1639">
        <v>36409499</v>
      </c>
      <c r="D1639">
        <v>29115292</v>
      </c>
      <c r="E1639">
        <v>1</v>
      </c>
      <c r="F1639">
        <v>1</v>
      </c>
      <c r="G1639">
        <v>1</v>
      </c>
      <c r="H1639">
        <v>3</v>
      </c>
      <c r="I1639" t="s">
        <v>583</v>
      </c>
      <c r="J1639" t="s">
        <v>584</v>
      </c>
      <c r="K1639" t="s">
        <v>585</v>
      </c>
      <c r="L1639">
        <v>1339</v>
      </c>
      <c r="N1639">
        <v>1007</v>
      </c>
      <c r="O1639" t="s">
        <v>570</v>
      </c>
      <c r="P1639" t="s">
        <v>570</v>
      </c>
      <c r="Q1639">
        <v>1</v>
      </c>
      <c r="X1639">
        <v>1.24</v>
      </c>
      <c r="Y1639">
        <v>4478.33</v>
      </c>
      <c r="Z1639">
        <v>0</v>
      </c>
      <c r="AA1639">
        <v>0</v>
      </c>
      <c r="AB1639">
        <v>0</v>
      </c>
      <c r="AC1639">
        <v>0</v>
      </c>
      <c r="AD1639">
        <v>1</v>
      </c>
      <c r="AE1639">
        <v>0</v>
      </c>
      <c r="AF1639" t="s">
        <v>3</v>
      </c>
      <c r="AG1639">
        <v>1.24</v>
      </c>
      <c r="AH1639">
        <v>2</v>
      </c>
      <c r="AI1639">
        <v>36409506</v>
      </c>
      <c r="AJ1639">
        <v>1680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>
      <c r="A1640">
        <f>ROW(Source!A1822)</f>
        <v>1822</v>
      </c>
      <c r="B1640">
        <v>36409523</v>
      </c>
      <c r="C1640">
        <v>36409514</v>
      </c>
      <c r="D1640">
        <v>18410542</v>
      </c>
      <c r="E1640">
        <v>1</v>
      </c>
      <c r="F1640">
        <v>1</v>
      </c>
      <c r="G1640">
        <v>1</v>
      </c>
      <c r="H1640">
        <v>1</v>
      </c>
      <c r="I1640" t="s">
        <v>760</v>
      </c>
      <c r="J1640" t="s">
        <v>3</v>
      </c>
      <c r="K1640" t="s">
        <v>761</v>
      </c>
      <c r="L1640">
        <v>1369</v>
      </c>
      <c r="N1640">
        <v>1013</v>
      </c>
      <c r="O1640" t="s">
        <v>514</v>
      </c>
      <c r="P1640" t="s">
        <v>514</v>
      </c>
      <c r="Q1640">
        <v>1</v>
      </c>
      <c r="X1640">
        <v>31.41</v>
      </c>
      <c r="Y1640">
        <v>0</v>
      </c>
      <c r="Z1640">
        <v>0</v>
      </c>
      <c r="AA1640">
        <v>0</v>
      </c>
      <c r="AB1640">
        <v>8.31</v>
      </c>
      <c r="AC1640">
        <v>0</v>
      </c>
      <c r="AD1640">
        <v>1</v>
      </c>
      <c r="AE1640">
        <v>1</v>
      </c>
      <c r="AF1640" t="s">
        <v>134</v>
      </c>
      <c r="AG1640">
        <v>36.121499999999997</v>
      </c>
      <c r="AH1640">
        <v>2</v>
      </c>
      <c r="AI1640">
        <v>36409516</v>
      </c>
      <c r="AJ1640">
        <v>1681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>
      <c r="A1641">
        <f>ROW(Source!A1822)</f>
        <v>1822</v>
      </c>
      <c r="B1641">
        <v>36409524</v>
      </c>
      <c r="C1641">
        <v>36409514</v>
      </c>
      <c r="D1641">
        <v>121548</v>
      </c>
      <c r="E1641">
        <v>1</v>
      </c>
      <c r="F1641">
        <v>1</v>
      </c>
      <c r="G1641">
        <v>1</v>
      </c>
      <c r="H1641">
        <v>1</v>
      </c>
      <c r="I1641" t="s">
        <v>35</v>
      </c>
      <c r="J1641" t="s">
        <v>3</v>
      </c>
      <c r="K1641" t="s">
        <v>515</v>
      </c>
      <c r="L1641">
        <v>608254</v>
      </c>
      <c r="N1641">
        <v>1013</v>
      </c>
      <c r="O1641" t="s">
        <v>516</v>
      </c>
      <c r="P1641" t="s">
        <v>516</v>
      </c>
      <c r="Q1641">
        <v>1</v>
      </c>
      <c r="X1641">
        <v>0.34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1</v>
      </c>
      <c r="AE1641">
        <v>2</v>
      </c>
      <c r="AF1641" t="s">
        <v>133</v>
      </c>
      <c r="AG1641">
        <v>0.42500000000000004</v>
      </c>
      <c r="AH1641">
        <v>2</v>
      </c>
      <c r="AI1641">
        <v>36409517</v>
      </c>
      <c r="AJ1641">
        <v>1682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>
      <c r="A1642">
        <f>ROW(Source!A1822)</f>
        <v>1822</v>
      </c>
      <c r="B1642">
        <v>36409525</v>
      </c>
      <c r="C1642">
        <v>36409514</v>
      </c>
      <c r="D1642">
        <v>29172556</v>
      </c>
      <c r="E1642">
        <v>1</v>
      </c>
      <c r="F1642">
        <v>1</v>
      </c>
      <c r="G1642">
        <v>1</v>
      </c>
      <c r="H1642">
        <v>2</v>
      </c>
      <c r="I1642" t="s">
        <v>517</v>
      </c>
      <c r="J1642" t="s">
        <v>518</v>
      </c>
      <c r="K1642" t="s">
        <v>519</v>
      </c>
      <c r="L1642">
        <v>1368</v>
      </c>
      <c r="N1642">
        <v>1011</v>
      </c>
      <c r="O1642" t="s">
        <v>520</v>
      </c>
      <c r="P1642" t="s">
        <v>520</v>
      </c>
      <c r="Q1642">
        <v>1</v>
      </c>
      <c r="X1642">
        <v>0.34</v>
      </c>
      <c r="Y1642">
        <v>0</v>
      </c>
      <c r="Z1642">
        <v>31.26</v>
      </c>
      <c r="AA1642">
        <v>13.5</v>
      </c>
      <c r="AB1642">
        <v>0</v>
      </c>
      <c r="AC1642">
        <v>0</v>
      </c>
      <c r="AD1642">
        <v>1</v>
      </c>
      <c r="AE1642">
        <v>0</v>
      </c>
      <c r="AF1642" t="s">
        <v>133</v>
      </c>
      <c r="AG1642">
        <v>0.42500000000000004</v>
      </c>
      <c r="AH1642">
        <v>2</v>
      </c>
      <c r="AI1642">
        <v>36409518</v>
      </c>
      <c r="AJ1642">
        <v>1683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>
      <c r="A1643">
        <f>ROW(Source!A1822)</f>
        <v>1822</v>
      </c>
      <c r="B1643">
        <v>36409526</v>
      </c>
      <c r="C1643">
        <v>36409514</v>
      </c>
      <c r="D1643">
        <v>29174663</v>
      </c>
      <c r="E1643">
        <v>1</v>
      </c>
      <c r="F1643">
        <v>1</v>
      </c>
      <c r="G1643">
        <v>1</v>
      </c>
      <c r="H1643">
        <v>2</v>
      </c>
      <c r="I1643" t="s">
        <v>762</v>
      </c>
      <c r="J1643" t="s">
        <v>763</v>
      </c>
      <c r="K1643" t="s">
        <v>764</v>
      </c>
      <c r="L1643">
        <v>1368</v>
      </c>
      <c r="N1643">
        <v>1011</v>
      </c>
      <c r="O1643" t="s">
        <v>520</v>
      </c>
      <c r="P1643" t="s">
        <v>520</v>
      </c>
      <c r="Q1643">
        <v>1</v>
      </c>
      <c r="X1643">
        <v>5.3</v>
      </c>
      <c r="Y1643">
        <v>0</v>
      </c>
      <c r="Z1643">
        <v>3.4</v>
      </c>
      <c r="AA1643">
        <v>0</v>
      </c>
      <c r="AB1643">
        <v>0</v>
      </c>
      <c r="AC1643">
        <v>0</v>
      </c>
      <c r="AD1643">
        <v>1</v>
      </c>
      <c r="AE1643">
        <v>0</v>
      </c>
      <c r="AF1643" t="s">
        <v>133</v>
      </c>
      <c r="AG1643">
        <v>6.625</v>
      </c>
      <c r="AH1643">
        <v>2</v>
      </c>
      <c r="AI1643">
        <v>36409519</v>
      </c>
      <c r="AJ1643">
        <v>1684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>
      <c r="A1644">
        <f>ROW(Source!A1822)</f>
        <v>1822</v>
      </c>
      <c r="B1644">
        <v>36409527</v>
      </c>
      <c r="C1644">
        <v>36409514</v>
      </c>
      <c r="D1644">
        <v>29174913</v>
      </c>
      <c r="E1644">
        <v>1</v>
      </c>
      <c r="F1644">
        <v>1</v>
      </c>
      <c r="G1644">
        <v>1</v>
      </c>
      <c r="H1644">
        <v>2</v>
      </c>
      <c r="I1644" t="s">
        <v>531</v>
      </c>
      <c r="J1644" t="s">
        <v>532</v>
      </c>
      <c r="K1644" t="s">
        <v>533</v>
      </c>
      <c r="L1644">
        <v>1368</v>
      </c>
      <c r="N1644">
        <v>1011</v>
      </c>
      <c r="O1644" t="s">
        <v>520</v>
      </c>
      <c r="P1644" t="s">
        <v>520</v>
      </c>
      <c r="Q1644">
        <v>1</v>
      </c>
      <c r="X1644">
        <v>0.48</v>
      </c>
      <c r="Y1644">
        <v>0</v>
      </c>
      <c r="Z1644">
        <v>87.17</v>
      </c>
      <c r="AA1644">
        <v>11.6</v>
      </c>
      <c r="AB1644">
        <v>0</v>
      </c>
      <c r="AC1644">
        <v>0</v>
      </c>
      <c r="AD1644">
        <v>1</v>
      </c>
      <c r="AE1644">
        <v>0</v>
      </c>
      <c r="AF1644" t="s">
        <v>133</v>
      </c>
      <c r="AG1644">
        <v>0.6</v>
      </c>
      <c r="AH1644">
        <v>2</v>
      </c>
      <c r="AI1644">
        <v>36409520</v>
      </c>
      <c r="AJ1644">
        <v>1685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>
      <c r="A1645">
        <f>ROW(Source!A1822)</f>
        <v>1822</v>
      </c>
      <c r="B1645">
        <v>36409528</v>
      </c>
      <c r="C1645">
        <v>36409514</v>
      </c>
      <c r="D1645">
        <v>29110876</v>
      </c>
      <c r="E1645">
        <v>1</v>
      </c>
      <c r="F1645">
        <v>1</v>
      </c>
      <c r="G1645">
        <v>1</v>
      </c>
      <c r="H1645">
        <v>3</v>
      </c>
      <c r="I1645" t="s">
        <v>293</v>
      </c>
      <c r="J1645" t="s">
        <v>295</v>
      </c>
      <c r="K1645" t="s">
        <v>294</v>
      </c>
      <c r="L1645">
        <v>1327</v>
      </c>
      <c r="N1645">
        <v>1005</v>
      </c>
      <c r="O1645" t="s">
        <v>155</v>
      </c>
      <c r="P1645" t="s">
        <v>155</v>
      </c>
      <c r="Q1645">
        <v>1</v>
      </c>
      <c r="X1645">
        <v>102</v>
      </c>
      <c r="Y1645">
        <v>67.8</v>
      </c>
      <c r="Z1645">
        <v>0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 t="s">
        <v>3</v>
      </c>
      <c r="AG1645">
        <v>102</v>
      </c>
      <c r="AH1645">
        <v>2</v>
      </c>
      <c r="AI1645">
        <v>36409521</v>
      </c>
      <c r="AJ1645">
        <v>1686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>
      <c r="A1646">
        <f>ROW(Source!A1822)</f>
        <v>1822</v>
      </c>
      <c r="B1646">
        <v>36409529</v>
      </c>
      <c r="C1646">
        <v>36409514</v>
      </c>
      <c r="D1646">
        <v>29110762</v>
      </c>
      <c r="E1646">
        <v>1</v>
      </c>
      <c r="F1646">
        <v>1</v>
      </c>
      <c r="G1646">
        <v>1</v>
      </c>
      <c r="H1646">
        <v>3</v>
      </c>
      <c r="I1646" t="s">
        <v>593</v>
      </c>
      <c r="J1646" t="s">
        <v>765</v>
      </c>
      <c r="K1646" t="s">
        <v>595</v>
      </c>
      <c r="L1646">
        <v>1308</v>
      </c>
      <c r="N1646">
        <v>1003</v>
      </c>
      <c r="O1646" t="s">
        <v>65</v>
      </c>
      <c r="P1646" t="s">
        <v>65</v>
      </c>
      <c r="Q1646">
        <v>100</v>
      </c>
      <c r="X1646">
        <v>0.68</v>
      </c>
      <c r="Y1646">
        <v>99.4</v>
      </c>
      <c r="Z1646">
        <v>0</v>
      </c>
      <c r="AA1646">
        <v>0</v>
      </c>
      <c r="AB1646">
        <v>0</v>
      </c>
      <c r="AC1646">
        <v>0</v>
      </c>
      <c r="AD1646">
        <v>1</v>
      </c>
      <c r="AE1646">
        <v>0</v>
      </c>
      <c r="AF1646" t="s">
        <v>3</v>
      </c>
      <c r="AG1646">
        <v>0.68</v>
      </c>
      <c r="AH1646">
        <v>2</v>
      </c>
      <c r="AI1646">
        <v>36409522</v>
      </c>
      <c r="AJ1646">
        <v>1687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>
      <c r="A1647">
        <f>ROW(Source!A1825)</f>
        <v>1825</v>
      </c>
      <c r="B1647">
        <v>36409545</v>
      </c>
      <c r="C1647">
        <v>36409532</v>
      </c>
      <c r="D1647">
        <v>18413230</v>
      </c>
      <c r="E1647">
        <v>1</v>
      </c>
      <c r="F1647">
        <v>1</v>
      </c>
      <c r="G1647">
        <v>1</v>
      </c>
      <c r="H1647">
        <v>1</v>
      </c>
      <c r="I1647" t="s">
        <v>540</v>
      </c>
      <c r="J1647" t="s">
        <v>3</v>
      </c>
      <c r="K1647" t="s">
        <v>541</v>
      </c>
      <c r="L1647">
        <v>1369</v>
      </c>
      <c r="N1647">
        <v>1013</v>
      </c>
      <c r="O1647" t="s">
        <v>514</v>
      </c>
      <c r="P1647" t="s">
        <v>514</v>
      </c>
      <c r="Q1647">
        <v>1</v>
      </c>
      <c r="X1647">
        <v>6.66</v>
      </c>
      <c r="Y1647">
        <v>0</v>
      </c>
      <c r="Z1647">
        <v>0</v>
      </c>
      <c r="AA1647">
        <v>0</v>
      </c>
      <c r="AB1647">
        <v>9.18</v>
      </c>
      <c r="AC1647">
        <v>0</v>
      </c>
      <c r="AD1647">
        <v>1</v>
      </c>
      <c r="AE1647">
        <v>1</v>
      </c>
      <c r="AF1647" t="s">
        <v>134</v>
      </c>
      <c r="AG1647">
        <v>7.6589999999999998</v>
      </c>
      <c r="AH1647">
        <v>2</v>
      </c>
      <c r="AI1647">
        <v>36409533</v>
      </c>
      <c r="AJ1647">
        <v>1689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>
      <c r="A1648">
        <f>ROW(Source!A1825)</f>
        <v>1825</v>
      </c>
      <c r="B1648">
        <v>36409546</v>
      </c>
      <c r="C1648">
        <v>36409532</v>
      </c>
      <c r="D1648">
        <v>29173472</v>
      </c>
      <c r="E1648">
        <v>1</v>
      </c>
      <c r="F1648">
        <v>1</v>
      </c>
      <c r="G1648">
        <v>1</v>
      </c>
      <c r="H1648">
        <v>2</v>
      </c>
      <c r="I1648" t="s">
        <v>577</v>
      </c>
      <c r="J1648" t="s">
        <v>578</v>
      </c>
      <c r="K1648" t="s">
        <v>579</v>
      </c>
      <c r="L1648">
        <v>1368</v>
      </c>
      <c r="N1648">
        <v>1011</v>
      </c>
      <c r="O1648" t="s">
        <v>520</v>
      </c>
      <c r="P1648" t="s">
        <v>520</v>
      </c>
      <c r="Q1648">
        <v>1</v>
      </c>
      <c r="X1648">
        <v>2.0099999999999998</v>
      </c>
      <c r="Y1648">
        <v>0</v>
      </c>
      <c r="Z1648">
        <v>3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133</v>
      </c>
      <c r="AG1648">
        <v>2.5124999999999997</v>
      </c>
      <c r="AH1648">
        <v>2</v>
      </c>
      <c r="AI1648">
        <v>36409534</v>
      </c>
      <c r="AJ1648">
        <v>1690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>
      <c r="A1649">
        <f>ROW(Source!A1825)</f>
        <v>1825</v>
      </c>
      <c r="B1649">
        <v>36409547</v>
      </c>
      <c r="C1649">
        <v>36409532</v>
      </c>
      <c r="D1649">
        <v>29174500</v>
      </c>
      <c r="E1649">
        <v>1</v>
      </c>
      <c r="F1649">
        <v>1</v>
      </c>
      <c r="G1649">
        <v>1</v>
      </c>
      <c r="H1649">
        <v>2</v>
      </c>
      <c r="I1649" t="s">
        <v>599</v>
      </c>
      <c r="J1649" t="s">
        <v>600</v>
      </c>
      <c r="K1649" t="s">
        <v>601</v>
      </c>
      <c r="L1649">
        <v>1368</v>
      </c>
      <c r="N1649">
        <v>1011</v>
      </c>
      <c r="O1649" t="s">
        <v>520</v>
      </c>
      <c r="P1649" t="s">
        <v>520</v>
      </c>
      <c r="Q1649">
        <v>1</v>
      </c>
      <c r="X1649">
        <v>1.33</v>
      </c>
      <c r="Y1649">
        <v>0</v>
      </c>
      <c r="Z1649">
        <v>1.95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 t="s">
        <v>133</v>
      </c>
      <c r="AG1649">
        <v>1.6625000000000001</v>
      </c>
      <c r="AH1649">
        <v>2</v>
      </c>
      <c r="AI1649">
        <v>36409535</v>
      </c>
      <c r="AJ1649">
        <v>1691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>
      <c r="A1650">
        <f>ROW(Source!A1825)</f>
        <v>1825</v>
      </c>
      <c r="B1650">
        <v>36409548</v>
      </c>
      <c r="C1650">
        <v>36409532</v>
      </c>
      <c r="D1650">
        <v>29174913</v>
      </c>
      <c r="E1650">
        <v>1</v>
      </c>
      <c r="F1650">
        <v>1</v>
      </c>
      <c r="G1650">
        <v>1</v>
      </c>
      <c r="H1650">
        <v>2</v>
      </c>
      <c r="I1650" t="s">
        <v>531</v>
      </c>
      <c r="J1650" t="s">
        <v>532</v>
      </c>
      <c r="K1650" t="s">
        <v>533</v>
      </c>
      <c r="L1650">
        <v>1368</v>
      </c>
      <c r="N1650">
        <v>1011</v>
      </c>
      <c r="O1650" t="s">
        <v>520</v>
      </c>
      <c r="P1650" t="s">
        <v>520</v>
      </c>
      <c r="Q1650">
        <v>1</v>
      </c>
      <c r="X1650">
        <v>0.03</v>
      </c>
      <c r="Y1650">
        <v>0</v>
      </c>
      <c r="Z1650">
        <v>87.17</v>
      </c>
      <c r="AA1650">
        <v>11.6</v>
      </c>
      <c r="AB1650">
        <v>0</v>
      </c>
      <c r="AC1650">
        <v>0</v>
      </c>
      <c r="AD1650">
        <v>1</v>
      </c>
      <c r="AE1650">
        <v>0</v>
      </c>
      <c r="AF1650" t="s">
        <v>133</v>
      </c>
      <c r="AG1650">
        <v>3.7499999999999999E-2</v>
      </c>
      <c r="AH1650">
        <v>2</v>
      </c>
      <c r="AI1650">
        <v>36409536</v>
      </c>
      <c r="AJ1650">
        <v>1692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>
      <c r="A1651">
        <f>ROW(Source!A1825)</f>
        <v>1825</v>
      </c>
      <c r="B1651">
        <v>36409549</v>
      </c>
      <c r="C1651">
        <v>36409532</v>
      </c>
      <c r="D1651">
        <v>29114471</v>
      </c>
      <c r="E1651">
        <v>1</v>
      </c>
      <c r="F1651">
        <v>1</v>
      </c>
      <c r="G1651">
        <v>1</v>
      </c>
      <c r="H1651">
        <v>3</v>
      </c>
      <c r="I1651" t="s">
        <v>602</v>
      </c>
      <c r="J1651" t="s">
        <v>603</v>
      </c>
      <c r="K1651" t="s">
        <v>604</v>
      </c>
      <c r="L1651">
        <v>1358</v>
      </c>
      <c r="N1651">
        <v>1010</v>
      </c>
      <c r="O1651" t="s">
        <v>605</v>
      </c>
      <c r="P1651" t="s">
        <v>605</v>
      </c>
      <c r="Q1651">
        <v>10</v>
      </c>
      <c r="X1651">
        <v>26.3</v>
      </c>
      <c r="Y1651">
        <v>1.6</v>
      </c>
      <c r="Z1651">
        <v>0</v>
      </c>
      <c r="AA1651">
        <v>0</v>
      </c>
      <c r="AB1651">
        <v>0</v>
      </c>
      <c r="AC1651">
        <v>0</v>
      </c>
      <c r="AD1651">
        <v>1</v>
      </c>
      <c r="AE1651">
        <v>0</v>
      </c>
      <c r="AF1651" t="s">
        <v>3</v>
      </c>
      <c r="AG1651">
        <v>26.3</v>
      </c>
      <c r="AH1651">
        <v>2</v>
      </c>
      <c r="AI1651">
        <v>36409537</v>
      </c>
      <c r="AJ1651">
        <v>1693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>
      <c r="A1652">
        <f>ROW(Source!A1825)</f>
        <v>1825</v>
      </c>
      <c r="B1652">
        <v>36409550</v>
      </c>
      <c r="C1652">
        <v>36409532</v>
      </c>
      <c r="D1652">
        <v>29114305</v>
      </c>
      <c r="E1652">
        <v>1</v>
      </c>
      <c r="F1652">
        <v>1</v>
      </c>
      <c r="G1652">
        <v>1</v>
      </c>
      <c r="H1652">
        <v>3</v>
      </c>
      <c r="I1652" t="s">
        <v>606</v>
      </c>
      <c r="J1652" t="s">
        <v>607</v>
      </c>
      <c r="K1652" t="s">
        <v>608</v>
      </c>
      <c r="L1652">
        <v>1354</v>
      </c>
      <c r="N1652">
        <v>1010</v>
      </c>
      <c r="O1652" t="s">
        <v>237</v>
      </c>
      <c r="P1652" t="s">
        <v>237</v>
      </c>
      <c r="Q1652">
        <v>1</v>
      </c>
      <c r="X1652">
        <v>263</v>
      </c>
      <c r="Y1652">
        <v>0.12</v>
      </c>
      <c r="Z1652">
        <v>0</v>
      </c>
      <c r="AA1652">
        <v>0</v>
      </c>
      <c r="AB1652">
        <v>0</v>
      </c>
      <c r="AC1652">
        <v>0</v>
      </c>
      <c r="AD1652">
        <v>1</v>
      </c>
      <c r="AE1652">
        <v>0</v>
      </c>
      <c r="AF1652" t="s">
        <v>3</v>
      </c>
      <c r="AG1652">
        <v>263</v>
      </c>
      <c r="AH1652">
        <v>2</v>
      </c>
      <c r="AI1652">
        <v>36409538</v>
      </c>
      <c r="AJ1652">
        <v>1694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>
      <c r="A1653">
        <f>ROW(Source!A1825)</f>
        <v>1825</v>
      </c>
      <c r="B1653">
        <v>36409551</v>
      </c>
      <c r="C1653">
        <v>36409532</v>
      </c>
      <c r="D1653">
        <v>29111012</v>
      </c>
      <c r="E1653">
        <v>1</v>
      </c>
      <c r="F1653">
        <v>1</v>
      </c>
      <c r="G1653">
        <v>1</v>
      </c>
      <c r="H1653">
        <v>3</v>
      </c>
      <c r="I1653" t="s">
        <v>609</v>
      </c>
      <c r="J1653" t="s">
        <v>610</v>
      </c>
      <c r="K1653" t="s">
        <v>611</v>
      </c>
      <c r="L1653">
        <v>1354</v>
      </c>
      <c r="N1653">
        <v>1010</v>
      </c>
      <c r="O1653" t="s">
        <v>237</v>
      </c>
      <c r="P1653" t="s">
        <v>237</v>
      </c>
      <c r="Q1653">
        <v>1</v>
      </c>
      <c r="X1653">
        <v>7</v>
      </c>
      <c r="Y1653">
        <v>1.29</v>
      </c>
      <c r="Z1653">
        <v>0</v>
      </c>
      <c r="AA1653">
        <v>0</v>
      </c>
      <c r="AB1653">
        <v>0</v>
      </c>
      <c r="AC1653">
        <v>0</v>
      </c>
      <c r="AD1653">
        <v>1</v>
      </c>
      <c r="AE1653">
        <v>0</v>
      </c>
      <c r="AF1653" t="s">
        <v>3</v>
      </c>
      <c r="AG1653">
        <v>7</v>
      </c>
      <c r="AH1653">
        <v>2</v>
      </c>
      <c r="AI1653">
        <v>36409539</v>
      </c>
      <c r="AJ1653">
        <v>1695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>
      <c r="A1654">
        <f>ROW(Source!A1825)</f>
        <v>1825</v>
      </c>
      <c r="B1654">
        <v>36409552</v>
      </c>
      <c r="C1654">
        <v>36409532</v>
      </c>
      <c r="D1654">
        <v>29111013</v>
      </c>
      <c r="E1654">
        <v>1</v>
      </c>
      <c r="F1654">
        <v>1</v>
      </c>
      <c r="G1654">
        <v>1</v>
      </c>
      <c r="H1654">
        <v>3</v>
      </c>
      <c r="I1654" t="s">
        <v>612</v>
      </c>
      <c r="J1654" t="s">
        <v>613</v>
      </c>
      <c r="K1654" t="s">
        <v>614</v>
      </c>
      <c r="L1654">
        <v>1354</v>
      </c>
      <c r="N1654">
        <v>1010</v>
      </c>
      <c r="O1654" t="s">
        <v>237</v>
      </c>
      <c r="P1654" t="s">
        <v>237</v>
      </c>
      <c r="Q1654">
        <v>1</v>
      </c>
      <c r="X1654">
        <v>7</v>
      </c>
      <c r="Y1654">
        <v>1.29</v>
      </c>
      <c r="Z1654">
        <v>0</v>
      </c>
      <c r="AA1654">
        <v>0</v>
      </c>
      <c r="AB1654">
        <v>0</v>
      </c>
      <c r="AC1654">
        <v>0</v>
      </c>
      <c r="AD1654">
        <v>1</v>
      </c>
      <c r="AE1654">
        <v>0</v>
      </c>
      <c r="AF1654" t="s">
        <v>3</v>
      </c>
      <c r="AG1654">
        <v>7</v>
      </c>
      <c r="AH1654">
        <v>2</v>
      </c>
      <c r="AI1654">
        <v>36409540</v>
      </c>
      <c r="AJ1654">
        <v>1696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>
      <c r="A1655">
        <f>ROW(Source!A1825)</f>
        <v>1825</v>
      </c>
      <c r="B1655">
        <v>36409553</v>
      </c>
      <c r="C1655">
        <v>36409532</v>
      </c>
      <c r="D1655">
        <v>29111016</v>
      </c>
      <c r="E1655">
        <v>1</v>
      </c>
      <c r="F1655">
        <v>1</v>
      </c>
      <c r="G1655">
        <v>1</v>
      </c>
      <c r="H1655">
        <v>3</v>
      </c>
      <c r="I1655" t="s">
        <v>615</v>
      </c>
      <c r="J1655" t="s">
        <v>616</v>
      </c>
      <c r="K1655" t="s">
        <v>617</v>
      </c>
      <c r="L1655">
        <v>1354</v>
      </c>
      <c r="N1655">
        <v>1010</v>
      </c>
      <c r="O1655" t="s">
        <v>237</v>
      </c>
      <c r="P1655" t="s">
        <v>237</v>
      </c>
      <c r="Q1655">
        <v>1</v>
      </c>
      <c r="X1655">
        <v>40</v>
      </c>
      <c r="Y1655">
        <v>1.29</v>
      </c>
      <c r="Z1655">
        <v>0</v>
      </c>
      <c r="AA1655">
        <v>0</v>
      </c>
      <c r="AB1655">
        <v>0</v>
      </c>
      <c r="AC1655">
        <v>0</v>
      </c>
      <c r="AD1655">
        <v>1</v>
      </c>
      <c r="AE1655">
        <v>0</v>
      </c>
      <c r="AF1655" t="s">
        <v>3</v>
      </c>
      <c r="AG1655">
        <v>40</v>
      </c>
      <c r="AH1655">
        <v>2</v>
      </c>
      <c r="AI1655">
        <v>36409541</v>
      </c>
      <c r="AJ1655">
        <v>1697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>
      <c r="A1656">
        <f>ROW(Source!A1825)</f>
        <v>1825</v>
      </c>
      <c r="B1656">
        <v>36409554</v>
      </c>
      <c r="C1656">
        <v>36409532</v>
      </c>
      <c r="D1656">
        <v>29111019</v>
      </c>
      <c r="E1656">
        <v>1</v>
      </c>
      <c r="F1656">
        <v>1</v>
      </c>
      <c r="G1656">
        <v>1</v>
      </c>
      <c r="H1656">
        <v>3</v>
      </c>
      <c r="I1656" t="s">
        <v>618</v>
      </c>
      <c r="J1656" t="s">
        <v>619</v>
      </c>
      <c r="K1656" t="s">
        <v>620</v>
      </c>
      <c r="L1656">
        <v>1354</v>
      </c>
      <c r="N1656">
        <v>1010</v>
      </c>
      <c r="O1656" t="s">
        <v>237</v>
      </c>
      <c r="P1656" t="s">
        <v>237</v>
      </c>
      <c r="Q1656">
        <v>1</v>
      </c>
      <c r="X1656">
        <v>8</v>
      </c>
      <c r="Y1656">
        <v>0.63</v>
      </c>
      <c r="Z1656">
        <v>0</v>
      </c>
      <c r="AA1656">
        <v>0</v>
      </c>
      <c r="AB1656">
        <v>0</v>
      </c>
      <c r="AC1656">
        <v>0</v>
      </c>
      <c r="AD1656">
        <v>1</v>
      </c>
      <c r="AE1656">
        <v>0</v>
      </c>
      <c r="AF1656" t="s">
        <v>3</v>
      </c>
      <c r="AG1656">
        <v>8</v>
      </c>
      <c r="AH1656">
        <v>2</v>
      </c>
      <c r="AI1656">
        <v>36409542</v>
      </c>
      <c r="AJ1656">
        <v>1698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>
      <c r="A1657">
        <f>ROW(Source!A1825)</f>
        <v>1825</v>
      </c>
      <c r="B1657">
        <v>36409555</v>
      </c>
      <c r="C1657">
        <v>36409532</v>
      </c>
      <c r="D1657">
        <v>29111018</v>
      </c>
      <c r="E1657">
        <v>1</v>
      </c>
      <c r="F1657">
        <v>1</v>
      </c>
      <c r="G1657">
        <v>1</v>
      </c>
      <c r="H1657">
        <v>3</v>
      </c>
      <c r="I1657" t="s">
        <v>621</v>
      </c>
      <c r="J1657" t="s">
        <v>622</v>
      </c>
      <c r="K1657" t="s">
        <v>623</v>
      </c>
      <c r="L1657">
        <v>1354</v>
      </c>
      <c r="N1657">
        <v>1010</v>
      </c>
      <c r="O1657" t="s">
        <v>237</v>
      </c>
      <c r="P1657" t="s">
        <v>237</v>
      </c>
      <c r="Q1657">
        <v>1</v>
      </c>
      <c r="X1657">
        <v>8</v>
      </c>
      <c r="Y1657">
        <v>0.63</v>
      </c>
      <c r="Z1657">
        <v>0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 t="s">
        <v>3</v>
      </c>
      <c r="AG1657">
        <v>8</v>
      </c>
      <c r="AH1657">
        <v>2</v>
      </c>
      <c r="AI1657">
        <v>36409543</v>
      </c>
      <c r="AJ1657">
        <v>1699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>
      <c r="A1658">
        <f>ROW(Source!A1825)</f>
        <v>1825</v>
      </c>
      <c r="B1658">
        <v>36409556</v>
      </c>
      <c r="C1658">
        <v>36409532</v>
      </c>
      <c r="D1658">
        <v>29110997</v>
      </c>
      <c r="E1658">
        <v>1</v>
      </c>
      <c r="F1658">
        <v>1</v>
      </c>
      <c r="G1658">
        <v>1</v>
      </c>
      <c r="H1658">
        <v>3</v>
      </c>
      <c r="I1658" t="s">
        <v>624</v>
      </c>
      <c r="J1658" t="s">
        <v>625</v>
      </c>
      <c r="K1658" t="s">
        <v>626</v>
      </c>
      <c r="L1658">
        <v>1301</v>
      </c>
      <c r="N1658">
        <v>1003</v>
      </c>
      <c r="O1658" t="s">
        <v>142</v>
      </c>
      <c r="P1658" t="s">
        <v>142</v>
      </c>
      <c r="Q1658">
        <v>1</v>
      </c>
      <c r="X1658">
        <v>101</v>
      </c>
      <c r="Y1658">
        <v>12.3</v>
      </c>
      <c r="Z1658">
        <v>0</v>
      </c>
      <c r="AA1658">
        <v>0</v>
      </c>
      <c r="AB1658">
        <v>0</v>
      </c>
      <c r="AC1658">
        <v>0</v>
      </c>
      <c r="AD1658">
        <v>1</v>
      </c>
      <c r="AE1658">
        <v>0</v>
      </c>
      <c r="AF1658" t="s">
        <v>3</v>
      </c>
      <c r="AG1658">
        <v>101</v>
      </c>
      <c r="AH1658">
        <v>2</v>
      </c>
      <c r="AI1658">
        <v>36409544</v>
      </c>
      <c r="AJ1658">
        <v>1700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>
      <c r="A1659">
        <f>ROW(Source!A1826)</f>
        <v>1826</v>
      </c>
      <c r="B1659">
        <v>36409577</v>
      </c>
      <c r="C1659">
        <v>36409557</v>
      </c>
      <c r="D1659">
        <v>18409850</v>
      </c>
      <c r="E1659">
        <v>1</v>
      </c>
      <c r="F1659">
        <v>1</v>
      </c>
      <c r="G1659">
        <v>1</v>
      </c>
      <c r="H1659">
        <v>1</v>
      </c>
      <c r="I1659" t="s">
        <v>627</v>
      </c>
      <c r="J1659" t="s">
        <v>3</v>
      </c>
      <c r="K1659" t="s">
        <v>628</v>
      </c>
      <c r="L1659">
        <v>1369</v>
      </c>
      <c r="N1659">
        <v>1013</v>
      </c>
      <c r="O1659" t="s">
        <v>514</v>
      </c>
      <c r="P1659" t="s">
        <v>514</v>
      </c>
      <c r="Q1659">
        <v>1</v>
      </c>
      <c r="X1659">
        <v>89</v>
      </c>
      <c r="Y1659">
        <v>0</v>
      </c>
      <c r="Z1659">
        <v>0</v>
      </c>
      <c r="AA1659">
        <v>0</v>
      </c>
      <c r="AB1659">
        <v>9.07</v>
      </c>
      <c r="AC1659">
        <v>0</v>
      </c>
      <c r="AD1659">
        <v>1</v>
      </c>
      <c r="AE1659">
        <v>1</v>
      </c>
      <c r="AF1659" t="s">
        <v>134</v>
      </c>
      <c r="AG1659">
        <v>102.35</v>
      </c>
      <c r="AH1659">
        <v>2</v>
      </c>
      <c r="AI1659">
        <v>36409558</v>
      </c>
      <c r="AJ1659">
        <v>1701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>
      <c r="A1660">
        <f>ROW(Source!A1826)</f>
        <v>1826</v>
      </c>
      <c r="B1660">
        <v>36409578</v>
      </c>
      <c r="C1660">
        <v>36409557</v>
      </c>
      <c r="D1660">
        <v>29173472</v>
      </c>
      <c r="E1660">
        <v>1</v>
      </c>
      <c r="F1660">
        <v>1</v>
      </c>
      <c r="G1660">
        <v>1</v>
      </c>
      <c r="H1660">
        <v>2</v>
      </c>
      <c r="I1660" t="s">
        <v>577</v>
      </c>
      <c r="J1660" t="s">
        <v>578</v>
      </c>
      <c r="K1660" t="s">
        <v>579</v>
      </c>
      <c r="L1660">
        <v>1368</v>
      </c>
      <c r="N1660">
        <v>1011</v>
      </c>
      <c r="O1660" t="s">
        <v>520</v>
      </c>
      <c r="P1660" t="s">
        <v>520</v>
      </c>
      <c r="Q1660">
        <v>1</v>
      </c>
      <c r="X1660">
        <v>2.16</v>
      </c>
      <c r="Y1660">
        <v>0</v>
      </c>
      <c r="Z1660">
        <v>3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 t="s">
        <v>133</v>
      </c>
      <c r="AG1660">
        <v>2.7</v>
      </c>
      <c r="AH1660">
        <v>2</v>
      </c>
      <c r="AI1660">
        <v>36409559</v>
      </c>
      <c r="AJ1660">
        <v>1702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>
      <c r="A1661">
        <f>ROW(Source!A1826)</f>
        <v>1826</v>
      </c>
      <c r="B1661">
        <v>36409579</v>
      </c>
      <c r="C1661">
        <v>36409557</v>
      </c>
      <c r="D1661">
        <v>29174538</v>
      </c>
      <c r="E1661">
        <v>1</v>
      </c>
      <c r="F1661">
        <v>1</v>
      </c>
      <c r="G1661">
        <v>1</v>
      </c>
      <c r="H1661">
        <v>2</v>
      </c>
      <c r="I1661" t="s">
        <v>629</v>
      </c>
      <c r="J1661" t="s">
        <v>630</v>
      </c>
      <c r="K1661" t="s">
        <v>631</v>
      </c>
      <c r="L1661">
        <v>1368</v>
      </c>
      <c r="N1661">
        <v>1011</v>
      </c>
      <c r="O1661" t="s">
        <v>520</v>
      </c>
      <c r="P1661" t="s">
        <v>520</v>
      </c>
      <c r="Q1661">
        <v>1</v>
      </c>
      <c r="X1661">
        <v>0.47</v>
      </c>
      <c r="Y1661">
        <v>0</v>
      </c>
      <c r="Z1661">
        <v>33.590000000000003</v>
      </c>
      <c r="AA1661">
        <v>0</v>
      </c>
      <c r="AB1661">
        <v>0</v>
      </c>
      <c r="AC1661">
        <v>0</v>
      </c>
      <c r="AD1661">
        <v>1</v>
      </c>
      <c r="AE1661">
        <v>0</v>
      </c>
      <c r="AF1661" t="s">
        <v>133</v>
      </c>
      <c r="AG1661">
        <v>0.58749999999999991</v>
      </c>
      <c r="AH1661">
        <v>2</v>
      </c>
      <c r="AI1661">
        <v>36409560</v>
      </c>
      <c r="AJ1661">
        <v>1703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>
      <c r="A1662">
        <f>ROW(Source!A1826)</f>
        <v>1826</v>
      </c>
      <c r="B1662">
        <v>36409580</v>
      </c>
      <c r="C1662">
        <v>36409557</v>
      </c>
      <c r="D1662">
        <v>29174580</v>
      </c>
      <c r="E1662">
        <v>1</v>
      </c>
      <c r="F1662">
        <v>1</v>
      </c>
      <c r="G1662">
        <v>1</v>
      </c>
      <c r="H1662">
        <v>2</v>
      </c>
      <c r="I1662" t="s">
        <v>632</v>
      </c>
      <c r="J1662" t="s">
        <v>633</v>
      </c>
      <c r="K1662" t="s">
        <v>634</v>
      </c>
      <c r="L1662">
        <v>1368</v>
      </c>
      <c r="N1662">
        <v>1011</v>
      </c>
      <c r="O1662" t="s">
        <v>520</v>
      </c>
      <c r="P1662" t="s">
        <v>520</v>
      </c>
      <c r="Q1662">
        <v>1</v>
      </c>
      <c r="X1662">
        <v>0.53</v>
      </c>
      <c r="Y1662">
        <v>0</v>
      </c>
      <c r="Z1662">
        <v>2.08</v>
      </c>
      <c r="AA1662">
        <v>0</v>
      </c>
      <c r="AB1662">
        <v>0</v>
      </c>
      <c r="AC1662">
        <v>0</v>
      </c>
      <c r="AD1662">
        <v>1</v>
      </c>
      <c r="AE1662">
        <v>0</v>
      </c>
      <c r="AF1662" t="s">
        <v>133</v>
      </c>
      <c r="AG1662">
        <v>0.66250000000000009</v>
      </c>
      <c r="AH1662">
        <v>2</v>
      </c>
      <c r="AI1662">
        <v>36409561</v>
      </c>
      <c r="AJ1662">
        <v>1704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>
      <c r="A1663">
        <f>ROW(Source!A1826)</f>
        <v>1826</v>
      </c>
      <c r="B1663">
        <v>36409581</v>
      </c>
      <c r="C1663">
        <v>36409557</v>
      </c>
      <c r="D1663">
        <v>29108656</v>
      </c>
      <c r="E1663">
        <v>1</v>
      </c>
      <c r="F1663">
        <v>1</v>
      </c>
      <c r="G1663">
        <v>1</v>
      </c>
      <c r="H1663">
        <v>3</v>
      </c>
      <c r="I1663" t="s">
        <v>635</v>
      </c>
      <c r="J1663" t="s">
        <v>636</v>
      </c>
      <c r="K1663" t="s">
        <v>637</v>
      </c>
      <c r="L1663">
        <v>1354</v>
      </c>
      <c r="N1663">
        <v>1010</v>
      </c>
      <c r="O1663" t="s">
        <v>237</v>
      </c>
      <c r="P1663" t="s">
        <v>237</v>
      </c>
      <c r="Q1663">
        <v>1</v>
      </c>
      <c r="X1663">
        <v>7</v>
      </c>
      <c r="Y1663">
        <v>13.87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3</v>
      </c>
      <c r="AG1663">
        <v>7</v>
      </c>
      <c r="AH1663">
        <v>2</v>
      </c>
      <c r="AI1663">
        <v>36409562</v>
      </c>
      <c r="AJ1663">
        <v>1705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>
      <c r="A1664">
        <f>ROW(Source!A1826)</f>
        <v>1826</v>
      </c>
      <c r="B1664">
        <v>36409582</v>
      </c>
      <c r="C1664">
        <v>36409557</v>
      </c>
      <c r="D1664">
        <v>29109354</v>
      </c>
      <c r="E1664">
        <v>1</v>
      </c>
      <c r="F1664">
        <v>1</v>
      </c>
      <c r="G1664">
        <v>1</v>
      </c>
      <c r="H1664">
        <v>3</v>
      </c>
      <c r="I1664" t="s">
        <v>638</v>
      </c>
      <c r="J1664" t="s">
        <v>639</v>
      </c>
      <c r="K1664" t="s">
        <v>640</v>
      </c>
      <c r="L1664">
        <v>1346</v>
      </c>
      <c r="N1664">
        <v>1009</v>
      </c>
      <c r="O1664" t="s">
        <v>160</v>
      </c>
      <c r="P1664" t="s">
        <v>160</v>
      </c>
      <c r="Q1664">
        <v>1</v>
      </c>
      <c r="X1664">
        <v>10</v>
      </c>
      <c r="Y1664">
        <v>46.72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0</v>
      </c>
      <c r="AF1664" t="s">
        <v>3</v>
      </c>
      <c r="AG1664">
        <v>10</v>
      </c>
      <c r="AH1664">
        <v>2</v>
      </c>
      <c r="AI1664">
        <v>36409563</v>
      </c>
      <c r="AJ1664">
        <v>1706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>
      <c r="A1665">
        <f>ROW(Source!A1826)</f>
        <v>1826</v>
      </c>
      <c r="B1665">
        <v>36409583</v>
      </c>
      <c r="C1665">
        <v>36409557</v>
      </c>
      <c r="D1665">
        <v>29109414</v>
      </c>
      <c r="E1665">
        <v>1</v>
      </c>
      <c r="F1665">
        <v>1</v>
      </c>
      <c r="G1665">
        <v>1</v>
      </c>
      <c r="H1665">
        <v>3</v>
      </c>
      <c r="I1665" t="s">
        <v>641</v>
      </c>
      <c r="J1665" t="s">
        <v>642</v>
      </c>
      <c r="K1665" t="s">
        <v>643</v>
      </c>
      <c r="L1665">
        <v>1346</v>
      </c>
      <c r="N1665">
        <v>1009</v>
      </c>
      <c r="O1665" t="s">
        <v>160</v>
      </c>
      <c r="P1665" t="s">
        <v>160</v>
      </c>
      <c r="Q1665">
        <v>1</v>
      </c>
      <c r="X1665">
        <v>119</v>
      </c>
      <c r="Y1665">
        <v>1.58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119</v>
      </c>
      <c r="AH1665">
        <v>2</v>
      </c>
      <c r="AI1665">
        <v>36409564</v>
      </c>
      <c r="AJ1665">
        <v>1707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>
      <c r="A1666">
        <f>ROW(Source!A1826)</f>
        <v>1826</v>
      </c>
      <c r="B1666">
        <v>36409584</v>
      </c>
      <c r="C1666">
        <v>36409557</v>
      </c>
      <c r="D1666">
        <v>29109781</v>
      </c>
      <c r="E1666">
        <v>1</v>
      </c>
      <c r="F1666">
        <v>1</v>
      </c>
      <c r="G1666">
        <v>1</v>
      </c>
      <c r="H1666">
        <v>3</v>
      </c>
      <c r="I1666" t="s">
        <v>644</v>
      </c>
      <c r="J1666" t="s">
        <v>645</v>
      </c>
      <c r="K1666" t="s">
        <v>646</v>
      </c>
      <c r="L1666">
        <v>1346</v>
      </c>
      <c r="N1666">
        <v>1009</v>
      </c>
      <c r="O1666" t="s">
        <v>160</v>
      </c>
      <c r="P1666" t="s">
        <v>160</v>
      </c>
      <c r="Q1666">
        <v>1</v>
      </c>
      <c r="X1666">
        <v>9</v>
      </c>
      <c r="Y1666">
        <v>11.12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0</v>
      </c>
      <c r="AF1666" t="s">
        <v>3</v>
      </c>
      <c r="AG1666">
        <v>9</v>
      </c>
      <c r="AH1666">
        <v>2</v>
      </c>
      <c r="AI1666">
        <v>36409565</v>
      </c>
      <c r="AJ1666">
        <v>1708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>
      <c r="A1667">
        <f>ROW(Source!A1826)</f>
        <v>1826</v>
      </c>
      <c r="B1667">
        <v>36409585</v>
      </c>
      <c r="C1667">
        <v>36409557</v>
      </c>
      <c r="D1667">
        <v>29109782</v>
      </c>
      <c r="E1667">
        <v>1</v>
      </c>
      <c r="F1667">
        <v>1</v>
      </c>
      <c r="G1667">
        <v>1</v>
      </c>
      <c r="H1667">
        <v>3</v>
      </c>
      <c r="I1667" t="s">
        <v>647</v>
      </c>
      <c r="J1667" t="s">
        <v>648</v>
      </c>
      <c r="K1667" t="s">
        <v>649</v>
      </c>
      <c r="L1667">
        <v>1346</v>
      </c>
      <c r="N1667">
        <v>1009</v>
      </c>
      <c r="O1667" t="s">
        <v>160</v>
      </c>
      <c r="P1667" t="s">
        <v>160</v>
      </c>
      <c r="Q1667">
        <v>1</v>
      </c>
      <c r="X1667">
        <v>85</v>
      </c>
      <c r="Y1667">
        <v>4.3600000000000003</v>
      </c>
      <c r="Z1667">
        <v>0</v>
      </c>
      <c r="AA1667">
        <v>0</v>
      </c>
      <c r="AB1667">
        <v>0</v>
      </c>
      <c r="AC1667">
        <v>0</v>
      </c>
      <c r="AD1667">
        <v>1</v>
      </c>
      <c r="AE1667">
        <v>0</v>
      </c>
      <c r="AF1667" t="s">
        <v>3</v>
      </c>
      <c r="AG1667">
        <v>85</v>
      </c>
      <c r="AH1667">
        <v>2</v>
      </c>
      <c r="AI1667">
        <v>36409566</v>
      </c>
      <c r="AJ1667">
        <v>1709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>
      <c r="A1668">
        <f>ROW(Source!A1826)</f>
        <v>1826</v>
      </c>
      <c r="B1668">
        <v>36409586</v>
      </c>
      <c r="C1668">
        <v>36409557</v>
      </c>
      <c r="D1668">
        <v>29110699</v>
      </c>
      <c r="E1668">
        <v>1</v>
      </c>
      <c r="F1668">
        <v>1</v>
      </c>
      <c r="G1668">
        <v>1</v>
      </c>
      <c r="H1668">
        <v>3</v>
      </c>
      <c r="I1668" t="s">
        <v>650</v>
      </c>
      <c r="J1668" t="s">
        <v>651</v>
      </c>
      <c r="K1668" t="s">
        <v>652</v>
      </c>
      <c r="L1668">
        <v>1301</v>
      </c>
      <c r="N1668">
        <v>1003</v>
      </c>
      <c r="O1668" t="s">
        <v>142</v>
      </c>
      <c r="P1668" t="s">
        <v>142</v>
      </c>
      <c r="Q1668">
        <v>1</v>
      </c>
      <c r="X1668">
        <v>120</v>
      </c>
      <c r="Y1668">
        <v>0.17</v>
      </c>
      <c r="Z1668">
        <v>0</v>
      </c>
      <c r="AA1668">
        <v>0</v>
      </c>
      <c r="AB1668">
        <v>0</v>
      </c>
      <c r="AC1668">
        <v>0</v>
      </c>
      <c r="AD1668">
        <v>1</v>
      </c>
      <c r="AE1668">
        <v>0</v>
      </c>
      <c r="AF1668" t="s">
        <v>3</v>
      </c>
      <c r="AG1668">
        <v>120</v>
      </c>
      <c r="AH1668">
        <v>2</v>
      </c>
      <c r="AI1668">
        <v>36409567</v>
      </c>
      <c r="AJ1668">
        <v>1710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>
      <c r="A1669">
        <f>ROW(Source!A1826)</f>
        <v>1826</v>
      </c>
      <c r="B1669">
        <v>36409587</v>
      </c>
      <c r="C1669">
        <v>36409557</v>
      </c>
      <c r="D1669">
        <v>29110797</v>
      </c>
      <c r="E1669">
        <v>1</v>
      </c>
      <c r="F1669">
        <v>1</v>
      </c>
      <c r="G1669">
        <v>1</v>
      </c>
      <c r="H1669">
        <v>3</v>
      </c>
      <c r="I1669" t="s">
        <v>653</v>
      </c>
      <c r="J1669" t="s">
        <v>654</v>
      </c>
      <c r="K1669" t="s">
        <v>655</v>
      </c>
      <c r="L1669">
        <v>1301</v>
      </c>
      <c r="N1669">
        <v>1003</v>
      </c>
      <c r="O1669" t="s">
        <v>142</v>
      </c>
      <c r="P1669" t="s">
        <v>142</v>
      </c>
      <c r="Q1669">
        <v>1</v>
      </c>
      <c r="X1669">
        <v>82</v>
      </c>
      <c r="Y1669">
        <v>1.74</v>
      </c>
      <c r="Z1669">
        <v>0</v>
      </c>
      <c r="AA1669">
        <v>0</v>
      </c>
      <c r="AB1669">
        <v>0</v>
      </c>
      <c r="AC1669">
        <v>0</v>
      </c>
      <c r="AD1669">
        <v>1</v>
      </c>
      <c r="AE1669">
        <v>0</v>
      </c>
      <c r="AF1669" t="s">
        <v>3</v>
      </c>
      <c r="AG1669">
        <v>82</v>
      </c>
      <c r="AH1669">
        <v>2</v>
      </c>
      <c r="AI1669">
        <v>36409568</v>
      </c>
      <c r="AJ1669">
        <v>1711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>
      <c r="A1670">
        <f>ROW(Source!A1826)</f>
        <v>1826</v>
      </c>
      <c r="B1670">
        <v>36409588</v>
      </c>
      <c r="C1670">
        <v>36409557</v>
      </c>
      <c r="D1670">
        <v>29110815</v>
      </c>
      <c r="E1670">
        <v>1</v>
      </c>
      <c r="F1670">
        <v>1</v>
      </c>
      <c r="G1670">
        <v>1</v>
      </c>
      <c r="H1670">
        <v>3</v>
      </c>
      <c r="I1670" t="s">
        <v>656</v>
      </c>
      <c r="J1670" t="s">
        <v>657</v>
      </c>
      <c r="K1670" t="s">
        <v>658</v>
      </c>
      <c r="L1670">
        <v>1301</v>
      </c>
      <c r="N1670">
        <v>1003</v>
      </c>
      <c r="O1670" t="s">
        <v>142</v>
      </c>
      <c r="P1670" t="s">
        <v>142</v>
      </c>
      <c r="Q1670">
        <v>1</v>
      </c>
      <c r="X1670">
        <v>116</v>
      </c>
      <c r="Y1670">
        <v>0.85</v>
      </c>
      <c r="Z1670">
        <v>0</v>
      </c>
      <c r="AA1670">
        <v>0</v>
      </c>
      <c r="AB1670">
        <v>0</v>
      </c>
      <c r="AC1670">
        <v>0</v>
      </c>
      <c r="AD1670">
        <v>1</v>
      </c>
      <c r="AE1670">
        <v>0</v>
      </c>
      <c r="AF1670" t="s">
        <v>3</v>
      </c>
      <c r="AG1670">
        <v>116</v>
      </c>
      <c r="AH1670">
        <v>2</v>
      </c>
      <c r="AI1670">
        <v>36409569</v>
      </c>
      <c r="AJ1670">
        <v>1712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>
      <c r="A1671">
        <f>ROW(Source!A1826)</f>
        <v>1826</v>
      </c>
      <c r="B1671">
        <v>36409589</v>
      </c>
      <c r="C1671">
        <v>36409557</v>
      </c>
      <c r="D1671">
        <v>29111455</v>
      </c>
      <c r="E1671">
        <v>1</v>
      </c>
      <c r="F1671">
        <v>1</v>
      </c>
      <c r="G1671">
        <v>1</v>
      </c>
      <c r="H1671">
        <v>3</v>
      </c>
      <c r="I1671" t="s">
        <v>659</v>
      </c>
      <c r="J1671" t="s">
        <v>660</v>
      </c>
      <c r="K1671" t="s">
        <v>661</v>
      </c>
      <c r="L1671">
        <v>1327</v>
      </c>
      <c r="N1671">
        <v>1005</v>
      </c>
      <c r="O1671" t="s">
        <v>155</v>
      </c>
      <c r="P1671" t="s">
        <v>155</v>
      </c>
      <c r="Q1671">
        <v>1</v>
      </c>
      <c r="X1671">
        <v>212</v>
      </c>
      <c r="Y1671">
        <v>15.06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0</v>
      </c>
      <c r="AF1671" t="s">
        <v>3</v>
      </c>
      <c r="AG1671">
        <v>212</v>
      </c>
      <c r="AH1671">
        <v>2</v>
      </c>
      <c r="AI1671">
        <v>36409570</v>
      </c>
      <c r="AJ1671">
        <v>1713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>
      <c r="A1672">
        <f>ROW(Source!A1826)</f>
        <v>1826</v>
      </c>
      <c r="B1672">
        <v>36409590</v>
      </c>
      <c r="C1672">
        <v>36409557</v>
      </c>
      <c r="D1672">
        <v>29114733</v>
      </c>
      <c r="E1672">
        <v>1</v>
      </c>
      <c r="F1672">
        <v>1</v>
      </c>
      <c r="G1672">
        <v>1</v>
      </c>
      <c r="H1672">
        <v>3</v>
      </c>
      <c r="I1672" t="s">
        <v>662</v>
      </c>
      <c r="J1672" t="s">
        <v>663</v>
      </c>
      <c r="K1672" t="s">
        <v>664</v>
      </c>
      <c r="L1672">
        <v>1354</v>
      </c>
      <c r="N1672">
        <v>1010</v>
      </c>
      <c r="O1672" t="s">
        <v>237</v>
      </c>
      <c r="P1672" t="s">
        <v>237</v>
      </c>
      <c r="Q1672">
        <v>1</v>
      </c>
      <c r="X1672">
        <v>735</v>
      </c>
      <c r="Y1672">
        <v>0.02</v>
      </c>
      <c r="Z1672">
        <v>0</v>
      </c>
      <c r="AA1672">
        <v>0</v>
      </c>
      <c r="AB1672">
        <v>0</v>
      </c>
      <c r="AC1672">
        <v>0</v>
      </c>
      <c r="AD1672">
        <v>1</v>
      </c>
      <c r="AE1672">
        <v>0</v>
      </c>
      <c r="AF1672" t="s">
        <v>3</v>
      </c>
      <c r="AG1672">
        <v>735</v>
      </c>
      <c r="AH1672">
        <v>2</v>
      </c>
      <c r="AI1672">
        <v>36409571</v>
      </c>
      <c r="AJ1672">
        <v>1714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>
      <c r="A1673">
        <f>ROW(Source!A1826)</f>
        <v>1826</v>
      </c>
      <c r="B1673">
        <v>36409591</v>
      </c>
      <c r="C1673">
        <v>36409557</v>
      </c>
      <c r="D1673">
        <v>29114734</v>
      </c>
      <c r="E1673">
        <v>1</v>
      </c>
      <c r="F1673">
        <v>1</v>
      </c>
      <c r="G1673">
        <v>1</v>
      </c>
      <c r="H1673">
        <v>3</v>
      </c>
      <c r="I1673" t="s">
        <v>665</v>
      </c>
      <c r="J1673" t="s">
        <v>666</v>
      </c>
      <c r="K1673" t="s">
        <v>667</v>
      </c>
      <c r="L1673">
        <v>1354</v>
      </c>
      <c r="N1673">
        <v>1010</v>
      </c>
      <c r="O1673" t="s">
        <v>237</v>
      </c>
      <c r="P1673" t="s">
        <v>237</v>
      </c>
      <c r="Q1673">
        <v>1</v>
      </c>
      <c r="X1673">
        <v>1855</v>
      </c>
      <c r="Y1673">
        <v>0.03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0</v>
      </c>
      <c r="AF1673" t="s">
        <v>3</v>
      </c>
      <c r="AG1673">
        <v>1855</v>
      </c>
      <c r="AH1673">
        <v>2</v>
      </c>
      <c r="AI1673">
        <v>36409572</v>
      </c>
      <c r="AJ1673">
        <v>1715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>
      <c r="A1674">
        <f>ROW(Source!A1826)</f>
        <v>1826</v>
      </c>
      <c r="B1674">
        <v>36409592</v>
      </c>
      <c r="C1674">
        <v>36409557</v>
      </c>
      <c r="D1674">
        <v>29114482</v>
      </c>
      <c r="E1674">
        <v>1</v>
      </c>
      <c r="F1674">
        <v>1</v>
      </c>
      <c r="G1674">
        <v>1</v>
      </c>
      <c r="H1674">
        <v>3</v>
      </c>
      <c r="I1674" t="s">
        <v>668</v>
      </c>
      <c r="J1674" t="s">
        <v>669</v>
      </c>
      <c r="K1674" t="s">
        <v>670</v>
      </c>
      <c r="L1674">
        <v>1354</v>
      </c>
      <c r="N1674">
        <v>1010</v>
      </c>
      <c r="O1674" t="s">
        <v>237</v>
      </c>
      <c r="P1674" t="s">
        <v>237</v>
      </c>
      <c r="Q1674">
        <v>1</v>
      </c>
      <c r="X1674">
        <v>153</v>
      </c>
      <c r="Y1674">
        <v>7.0000000000000007E-2</v>
      </c>
      <c r="Z1674">
        <v>0</v>
      </c>
      <c r="AA1674">
        <v>0</v>
      </c>
      <c r="AB1674">
        <v>0</v>
      </c>
      <c r="AC1674">
        <v>0</v>
      </c>
      <c r="AD1674">
        <v>1</v>
      </c>
      <c r="AE1674">
        <v>0</v>
      </c>
      <c r="AF1674" t="s">
        <v>3</v>
      </c>
      <c r="AG1674">
        <v>153</v>
      </c>
      <c r="AH1674">
        <v>2</v>
      </c>
      <c r="AI1674">
        <v>36409573</v>
      </c>
      <c r="AJ1674">
        <v>1716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>
      <c r="A1675">
        <f>ROW(Source!A1826)</f>
        <v>1826</v>
      </c>
      <c r="B1675">
        <v>36409593</v>
      </c>
      <c r="C1675">
        <v>36409557</v>
      </c>
      <c r="D1675">
        <v>29129584</v>
      </c>
      <c r="E1675">
        <v>1</v>
      </c>
      <c r="F1675">
        <v>1</v>
      </c>
      <c r="G1675">
        <v>1</v>
      </c>
      <c r="H1675">
        <v>3</v>
      </c>
      <c r="I1675" t="s">
        <v>671</v>
      </c>
      <c r="J1675" t="s">
        <v>672</v>
      </c>
      <c r="K1675" t="s">
        <v>673</v>
      </c>
      <c r="L1675">
        <v>1301</v>
      </c>
      <c r="N1675">
        <v>1003</v>
      </c>
      <c r="O1675" t="s">
        <v>142</v>
      </c>
      <c r="P1675" t="s">
        <v>142</v>
      </c>
      <c r="Q1675">
        <v>1</v>
      </c>
      <c r="X1675">
        <v>88</v>
      </c>
      <c r="Y1675">
        <v>7.22</v>
      </c>
      <c r="Z1675">
        <v>0</v>
      </c>
      <c r="AA1675">
        <v>0</v>
      </c>
      <c r="AB1675">
        <v>0</v>
      </c>
      <c r="AC1675">
        <v>0</v>
      </c>
      <c r="AD1675">
        <v>1</v>
      </c>
      <c r="AE1675">
        <v>0</v>
      </c>
      <c r="AF1675" t="s">
        <v>3</v>
      </c>
      <c r="AG1675">
        <v>88</v>
      </c>
      <c r="AH1675">
        <v>2</v>
      </c>
      <c r="AI1675">
        <v>36409574</v>
      </c>
      <c r="AJ1675">
        <v>1717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>
      <c r="A1676">
        <f>ROW(Source!A1826)</f>
        <v>1826</v>
      </c>
      <c r="B1676">
        <v>36409594</v>
      </c>
      <c r="C1676">
        <v>36409557</v>
      </c>
      <c r="D1676">
        <v>29129619</v>
      </c>
      <c r="E1676">
        <v>1</v>
      </c>
      <c r="F1676">
        <v>1</v>
      </c>
      <c r="G1676">
        <v>1</v>
      </c>
      <c r="H1676">
        <v>3</v>
      </c>
      <c r="I1676" t="s">
        <v>674</v>
      </c>
      <c r="J1676" t="s">
        <v>675</v>
      </c>
      <c r="K1676" t="s">
        <v>676</v>
      </c>
      <c r="L1676">
        <v>1301</v>
      </c>
      <c r="N1676">
        <v>1003</v>
      </c>
      <c r="O1676" t="s">
        <v>142</v>
      </c>
      <c r="P1676" t="s">
        <v>142</v>
      </c>
      <c r="Q1676">
        <v>1</v>
      </c>
      <c r="X1676">
        <v>225</v>
      </c>
      <c r="Y1676">
        <v>8.44</v>
      </c>
      <c r="Z1676">
        <v>0</v>
      </c>
      <c r="AA1676">
        <v>0</v>
      </c>
      <c r="AB1676">
        <v>0</v>
      </c>
      <c r="AC1676">
        <v>0</v>
      </c>
      <c r="AD1676">
        <v>1</v>
      </c>
      <c r="AE1676">
        <v>0</v>
      </c>
      <c r="AF1676" t="s">
        <v>3</v>
      </c>
      <c r="AG1676">
        <v>225</v>
      </c>
      <c r="AH1676">
        <v>2</v>
      </c>
      <c r="AI1676">
        <v>36409575</v>
      </c>
      <c r="AJ1676">
        <v>1718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>
      <c r="A1677">
        <f>ROW(Source!A1826)</f>
        <v>1826</v>
      </c>
      <c r="B1677">
        <v>36409595</v>
      </c>
      <c r="C1677">
        <v>36409557</v>
      </c>
      <c r="D1677">
        <v>29129634</v>
      </c>
      <c r="E1677">
        <v>1</v>
      </c>
      <c r="F1677">
        <v>1</v>
      </c>
      <c r="G1677">
        <v>1</v>
      </c>
      <c r="H1677">
        <v>3</v>
      </c>
      <c r="I1677" t="s">
        <v>677</v>
      </c>
      <c r="J1677" t="s">
        <v>678</v>
      </c>
      <c r="K1677" t="s">
        <v>679</v>
      </c>
      <c r="L1677">
        <v>1301</v>
      </c>
      <c r="N1677">
        <v>1003</v>
      </c>
      <c r="O1677" t="s">
        <v>142</v>
      </c>
      <c r="P1677" t="s">
        <v>142</v>
      </c>
      <c r="Q1677">
        <v>1</v>
      </c>
      <c r="X1677">
        <v>46</v>
      </c>
      <c r="Y1677">
        <v>3.32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 t="s">
        <v>3</v>
      </c>
      <c r="AG1677">
        <v>46</v>
      </c>
      <c r="AH1677">
        <v>2</v>
      </c>
      <c r="AI1677">
        <v>36409576</v>
      </c>
      <c r="AJ1677">
        <v>1719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>
      <c r="A1678">
        <f>ROW(Source!A1827)</f>
        <v>1827</v>
      </c>
      <c r="B1678">
        <v>36409615</v>
      </c>
      <c r="C1678">
        <v>36409596</v>
      </c>
      <c r="D1678">
        <v>18409850</v>
      </c>
      <c r="E1678">
        <v>1</v>
      </c>
      <c r="F1678">
        <v>1</v>
      </c>
      <c r="G1678">
        <v>1</v>
      </c>
      <c r="H1678">
        <v>1</v>
      </c>
      <c r="I1678" t="s">
        <v>627</v>
      </c>
      <c r="J1678" t="s">
        <v>3</v>
      </c>
      <c r="K1678" t="s">
        <v>628</v>
      </c>
      <c r="L1678">
        <v>1369</v>
      </c>
      <c r="N1678">
        <v>1013</v>
      </c>
      <c r="O1678" t="s">
        <v>514</v>
      </c>
      <c r="P1678" t="s">
        <v>514</v>
      </c>
      <c r="Q1678">
        <v>1</v>
      </c>
      <c r="X1678">
        <v>84</v>
      </c>
      <c r="Y1678">
        <v>0</v>
      </c>
      <c r="Z1678">
        <v>0</v>
      </c>
      <c r="AA1678">
        <v>0</v>
      </c>
      <c r="AB1678">
        <v>9.07</v>
      </c>
      <c r="AC1678">
        <v>0</v>
      </c>
      <c r="AD1678">
        <v>1</v>
      </c>
      <c r="AE1678">
        <v>1</v>
      </c>
      <c r="AF1678" t="s">
        <v>134</v>
      </c>
      <c r="AG1678">
        <v>96.6</v>
      </c>
      <c r="AH1678">
        <v>2</v>
      </c>
      <c r="AI1678">
        <v>36409597</v>
      </c>
      <c r="AJ1678">
        <v>1720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>
      <c r="A1679">
        <f>ROW(Source!A1827)</f>
        <v>1827</v>
      </c>
      <c r="B1679">
        <v>36409616</v>
      </c>
      <c r="C1679">
        <v>36409596</v>
      </c>
      <c r="D1679">
        <v>29173472</v>
      </c>
      <c r="E1679">
        <v>1</v>
      </c>
      <c r="F1679">
        <v>1</v>
      </c>
      <c r="G1679">
        <v>1</v>
      </c>
      <c r="H1679">
        <v>2</v>
      </c>
      <c r="I1679" t="s">
        <v>577</v>
      </c>
      <c r="J1679" t="s">
        <v>578</v>
      </c>
      <c r="K1679" t="s">
        <v>579</v>
      </c>
      <c r="L1679">
        <v>1368</v>
      </c>
      <c r="N1679">
        <v>1011</v>
      </c>
      <c r="O1679" t="s">
        <v>520</v>
      </c>
      <c r="P1679" t="s">
        <v>520</v>
      </c>
      <c r="Q1679">
        <v>1</v>
      </c>
      <c r="X1679">
        <v>2.2000000000000002</v>
      </c>
      <c r="Y1679">
        <v>0</v>
      </c>
      <c r="Z1679">
        <v>3</v>
      </c>
      <c r="AA1679">
        <v>0</v>
      </c>
      <c r="AB1679">
        <v>0</v>
      </c>
      <c r="AC1679">
        <v>0</v>
      </c>
      <c r="AD1679">
        <v>1</v>
      </c>
      <c r="AE1679">
        <v>0</v>
      </c>
      <c r="AF1679" t="s">
        <v>133</v>
      </c>
      <c r="AG1679">
        <v>2.75</v>
      </c>
      <c r="AH1679">
        <v>2</v>
      </c>
      <c r="AI1679">
        <v>36409598</v>
      </c>
      <c r="AJ1679">
        <v>1721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>
      <c r="A1680">
        <f>ROW(Source!A1827)</f>
        <v>1827</v>
      </c>
      <c r="B1680">
        <v>36409617</v>
      </c>
      <c r="C1680">
        <v>36409596</v>
      </c>
      <c r="D1680">
        <v>29174538</v>
      </c>
      <c r="E1680">
        <v>1</v>
      </c>
      <c r="F1680">
        <v>1</v>
      </c>
      <c r="G1680">
        <v>1</v>
      </c>
      <c r="H1680">
        <v>2</v>
      </c>
      <c r="I1680" t="s">
        <v>629</v>
      </c>
      <c r="J1680" t="s">
        <v>630</v>
      </c>
      <c r="K1680" t="s">
        <v>631</v>
      </c>
      <c r="L1680">
        <v>1368</v>
      </c>
      <c r="N1680">
        <v>1011</v>
      </c>
      <c r="O1680" t="s">
        <v>520</v>
      </c>
      <c r="P1680" t="s">
        <v>520</v>
      </c>
      <c r="Q1680">
        <v>1</v>
      </c>
      <c r="X1680">
        <v>0.17</v>
      </c>
      <c r="Y1680">
        <v>0</v>
      </c>
      <c r="Z1680">
        <v>33.590000000000003</v>
      </c>
      <c r="AA1680">
        <v>0</v>
      </c>
      <c r="AB1680">
        <v>0</v>
      </c>
      <c r="AC1680">
        <v>0</v>
      </c>
      <c r="AD1680">
        <v>1</v>
      </c>
      <c r="AE1680">
        <v>0</v>
      </c>
      <c r="AF1680" t="s">
        <v>133</v>
      </c>
      <c r="AG1680">
        <v>0.21250000000000002</v>
      </c>
      <c r="AH1680">
        <v>2</v>
      </c>
      <c r="AI1680">
        <v>36409599</v>
      </c>
      <c r="AJ1680">
        <v>1722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>
      <c r="A1681">
        <f>ROW(Source!A1827)</f>
        <v>1827</v>
      </c>
      <c r="B1681">
        <v>36409618</v>
      </c>
      <c r="C1681">
        <v>36409596</v>
      </c>
      <c r="D1681">
        <v>29174580</v>
      </c>
      <c r="E1681">
        <v>1</v>
      </c>
      <c r="F1681">
        <v>1</v>
      </c>
      <c r="G1681">
        <v>1</v>
      </c>
      <c r="H1681">
        <v>2</v>
      </c>
      <c r="I1681" t="s">
        <v>632</v>
      </c>
      <c r="J1681" t="s">
        <v>633</v>
      </c>
      <c r="K1681" t="s">
        <v>634</v>
      </c>
      <c r="L1681">
        <v>1368</v>
      </c>
      <c r="N1681">
        <v>1011</v>
      </c>
      <c r="O1681" t="s">
        <v>520</v>
      </c>
      <c r="P1681" t="s">
        <v>520</v>
      </c>
      <c r="Q1681">
        <v>1</v>
      </c>
      <c r="X1681">
        <v>0.87</v>
      </c>
      <c r="Y1681">
        <v>0</v>
      </c>
      <c r="Z1681">
        <v>2.08</v>
      </c>
      <c r="AA1681">
        <v>0</v>
      </c>
      <c r="AB1681">
        <v>0</v>
      </c>
      <c r="AC1681">
        <v>0</v>
      </c>
      <c r="AD1681">
        <v>1</v>
      </c>
      <c r="AE1681">
        <v>0</v>
      </c>
      <c r="AF1681" t="s">
        <v>133</v>
      </c>
      <c r="AG1681">
        <v>1.0874999999999999</v>
      </c>
      <c r="AH1681">
        <v>2</v>
      </c>
      <c r="AI1681">
        <v>36409600</v>
      </c>
      <c r="AJ1681">
        <v>1723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>
      <c r="A1682">
        <f>ROW(Source!A1827)</f>
        <v>1827</v>
      </c>
      <c r="B1682">
        <v>36409619</v>
      </c>
      <c r="C1682">
        <v>36409596</v>
      </c>
      <c r="D1682">
        <v>29109354</v>
      </c>
      <c r="E1682">
        <v>1</v>
      </c>
      <c r="F1682">
        <v>1</v>
      </c>
      <c r="G1682">
        <v>1</v>
      </c>
      <c r="H1682">
        <v>3</v>
      </c>
      <c r="I1682" t="s">
        <v>638</v>
      </c>
      <c r="J1682" t="s">
        <v>639</v>
      </c>
      <c r="K1682" t="s">
        <v>640</v>
      </c>
      <c r="L1682">
        <v>1346</v>
      </c>
      <c r="N1682">
        <v>1009</v>
      </c>
      <c r="O1682" t="s">
        <v>160</v>
      </c>
      <c r="P1682" t="s">
        <v>160</v>
      </c>
      <c r="Q1682">
        <v>1</v>
      </c>
      <c r="X1682">
        <v>10</v>
      </c>
      <c r="Y1682">
        <v>46.72</v>
      </c>
      <c r="Z1682">
        <v>0</v>
      </c>
      <c r="AA1682">
        <v>0</v>
      </c>
      <c r="AB1682">
        <v>0</v>
      </c>
      <c r="AC1682">
        <v>0</v>
      </c>
      <c r="AD1682">
        <v>1</v>
      </c>
      <c r="AE1682">
        <v>0</v>
      </c>
      <c r="AF1682" t="s">
        <v>3</v>
      </c>
      <c r="AG1682">
        <v>10</v>
      </c>
      <c r="AH1682">
        <v>2</v>
      </c>
      <c r="AI1682">
        <v>36409601</v>
      </c>
      <c r="AJ1682">
        <v>1724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>
      <c r="A1683">
        <f>ROW(Source!A1827)</f>
        <v>1827</v>
      </c>
      <c r="B1683">
        <v>36409620</v>
      </c>
      <c r="C1683">
        <v>36409596</v>
      </c>
      <c r="D1683">
        <v>29109414</v>
      </c>
      <c r="E1683">
        <v>1</v>
      </c>
      <c r="F1683">
        <v>1</v>
      </c>
      <c r="G1683">
        <v>1</v>
      </c>
      <c r="H1683">
        <v>3</v>
      </c>
      <c r="I1683" t="s">
        <v>641</v>
      </c>
      <c r="J1683" t="s">
        <v>642</v>
      </c>
      <c r="K1683" t="s">
        <v>643</v>
      </c>
      <c r="L1683">
        <v>1346</v>
      </c>
      <c r="N1683">
        <v>1009</v>
      </c>
      <c r="O1683" t="s">
        <v>160</v>
      </c>
      <c r="P1683" t="s">
        <v>160</v>
      </c>
      <c r="Q1683">
        <v>1</v>
      </c>
      <c r="X1683">
        <v>137</v>
      </c>
      <c r="Y1683">
        <v>1.58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137</v>
      </c>
      <c r="AH1683">
        <v>2</v>
      </c>
      <c r="AI1683">
        <v>36409602</v>
      </c>
      <c r="AJ1683">
        <v>1725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>
      <c r="A1684">
        <f>ROW(Source!A1827)</f>
        <v>1827</v>
      </c>
      <c r="B1684">
        <v>36409621</v>
      </c>
      <c r="C1684">
        <v>36409596</v>
      </c>
      <c r="D1684">
        <v>29109781</v>
      </c>
      <c r="E1684">
        <v>1</v>
      </c>
      <c r="F1684">
        <v>1</v>
      </c>
      <c r="G1684">
        <v>1</v>
      </c>
      <c r="H1684">
        <v>3</v>
      </c>
      <c r="I1684" t="s">
        <v>644</v>
      </c>
      <c r="J1684" t="s">
        <v>645</v>
      </c>
      <c r="K1684" t="s">
        <v>646</v>
      </c>
      <c r="L1684">
        <v>1346</v>
      </c>
      <c r="N1684">
        <v>1009</v>
      </c>
      <c r="O1684" t="s">
        <v>160</v>
      </c>
      <c r="P1684" t="s">
        <v>160</v>
      </c>
      <c r="Q1684">
        <v>1</v>
      </c>
      <c r="X1684">
        <v>10</v>
      </c>
      <c r="Y1684">
        <v>11.12</v>
      </c>
      <c r="Z1684">
        <v>0</v>
      </c>
      <c r="AA1684">
        <v>0</v>
      </c>
      <c r="AB1684">
        <v>0</v>
      </c>
      <c r="AC1684">
        <v>0</v>
      </c>
      <c r="AD1684">
        <v>1</v>
      </c>
      <c r="AE1684">
        <v>0</v>
      </c>
      <c r="AF1684" t="s">
        <v>3</v>
      </c>
      <c r="AG1684">
        <v>10</v>
      </c>
      <c r="AH1684">
        <v>2</v>
      </c>
      <c r="AI1684">
        <v>36409603</v>
      </c>
      <c r="AJ1684">
        <v>1726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>
      <c r="A1685">
        <f>ROW(Source!A1827)</f>
        <v>1827</v>
      </c>
      <c r="B1685">
        <v>36409622</v>
      </c>
      <c r="C1685">
        <v>36409596</v>
      </c>
      <c r="D1685">
        <v>29109782</v>
      </c>
      <c r="E1685">
        <v>1</v>
      </c>
      <c r="F1685">
        <v>1</v>
      </c>
      <c r="G1685">
        <v>1</v>
      </c>
      <c r="H1685">
        <v>3</v>
      </c>
      <c r="I1685" t="s">
        <v>647</v>
      </c>
      <c r="J1685" t="s">
        <v>648</v>
      </c>
      <c r="K1685" t="s">
        <v>649</v>
      </c>
      <c r="L1685">
        <v>1346</v>
      </c>
      <c r="N1685">
        <v>1009</v>
      </c>
      <c r="O1685" t="s">
        <v>160</v>
      </c>
      <c r="P1685" t="s">
        <v>160</v>
      </c>
      <c r="Q1685">
        <v>1</v>
      </c>
      <c r="X1685">
        <v>69</v>
      </c>
      <c r="Y1685">
        <v>4.3600000000000003</v>
      </c>
      <c r="Z1685">
        <v>0</v>
      </c>
      <c r="AA1685">
        <v>0</v>
      </c>
      <c r="AB1685">
        <v>0</v>
      </c>
      <c r="AC1685">
        <v>0</v>
      </c>
      <c r="AD1685">
        <v>1</v>
      </c>
      <c r="AE1685">
        <v>0</v>
      </c>
      <c r="AF1685" t="s">
        <v>3</v>
      </c>
      <c r="AG1685">
        <v>69</v>
      </c>
      <c r="AH1685">
        <v>2</v>
      </c>
      <c r="AI1685">
        <v>36409604</v>
      </c>
      <c r="AJ1685">
        <v>1727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>
      <c r="A1686">
        <f>ROW(Source!A1827)</f>
        <v>1827</v>
      </c>
      <c r="B1686">
        <v>36409623</v>
      </c>
      <c r="C1686">
        <v>36409596</v>
      </c>
      <c r="D1686">
        <v>29110699</v>
      </c>
      <c r="E1686">
        <v>1</v>
      </c>
      <c r="F1686">
        <v>1</v>
      </c>
      <c r="G1686">
        <v>1</v>
      </c>
      <c r="H1686">
        <v>3</v>
      </c>
      <c r="I1686" t="s">
        <v>650</v>
      </c>
      <c r="J1686" t="s">
        <v>651</v>
      </c>
      <c r="K1686" t="s">
        <v>652</v>
      </c>
      <c r="L1686">
        <v>1301</v>
      </c>
      <c r="N1686">
        <v>1003</v>
      </c>
      <c r="O1686" t="s">
        <v>142</v>
      </c>
      <c r="P1686" t="s">
        <v>142</v>
      </c>
      <c r="Q1686">
        <v>1</v>
      </c>
      <c r="X1686">
        <v>118</v>
      </c>
      <c r="Y1686">
        <v>0.17</v>
      </c>
      <c r="Z1686">
        <v>0</v>
      </c>
      <c r="AA1686">
        <v>0</v>
      </c>
      <c r="AB1686">
        <v>0</v>
      </c>
      <c r="AC1686">
        <v>0</v>
      </c>
      <c r="AD1686">
        <v>1</v>
      </c>
      <c r="AE1686">
        <v>0</v>
      </c>
      <c r="AF1686" t="s">
        <v>3</v>
      </c>
      <c r="AG1686">
        <v>118</v>
      </c>
      <c r="AH1686">
        <v>2</v>
      </c>
      <c r="AI1686">
        <v>36409605</v>
      </c>
      <c r="AJ1686">
        <v>1728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>
      <c r="A1687">
        <f>ROW(Source!A1827)</f>
        <v>1827</v>
      </c>
      <c r="B1687">
        <v>36409624</v>
      </c>
      <c r="C1687">
        <v>36409596</v>
      </c>
      <c r="D1687">
        <v>29110797</v>
      </c>
      <c r="E1687">
        <v>1</v>
      </c>
      <c r="F1687">
        <v>1</v>
      </c>
      <c r="G1687">
        <v>1</v>
      </c>
      <c r="H1687">
        <v>3</v>
      </c>
      <c r="I1687" t="s">
        <v>653</v>
      </c>
      <c r="J1687" t="s">
        <v>654</v>
      </c>
      <c r="K1687" t="s">
        <v>655</v>
      </c>
      <c r="L1687">
        <v>1301</v>
      </c>
      <c r="N1687">
        <v>1003</v>
      </c>
      <c r="O1687" t="s">
        <v>142</v>
      </c>
      <c r="P1687" t="s">
        <v>142</v>
      </c>
      <c r="Q1687">
        <v>1</v>
      </c>
      <c r="X1687">
        <v>80</v>
      </c>
      <c r="Y1687">
        <v>1.74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0</v>
      </c>
      <c r="AF1687" t="s">
        <v>3</v>
      </c>
      <c r="AG1687">
        <v>80</v>
      </c>
      <c r="AH1687">
        <v>2</v>
      </c>
      <c r="AI1687">
        <v>36409606</v>
      </c>
      <c r="AJ1687">
        <v>1729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>
      <c r="A1688">
        <f>ROW(Source!A1827)</f>
        <v>1827</v>
      </c>
      <c r="B1688">
        <v>36409625</v>
      </c>
      <c r="C1688">
        <v>36409596</v>
      </c>
      <c r="D1688">
        <v>29110815</v>
      </c>
      <c r="E1688">
        <v>1</v>
      </c>
      <c r="F1688">
        <v>1</v>
      </c>
      <c r="G1688">
        <v>1</v>
      </c>
      <c r="H1688">
        <v>3</v>
      </c>
      <c r="I1688" t="s">
        <v>656</v>
      </c>
      <c r="J1688" t="s">
        <v>657</v>
      </c>
      <c r="K1688" t="s">
        <v>658</v>
      </c>
      <c r="L1688">
        <v>1301</v>
      </c>
      <c r="N1688">
        <v>1003</v>
      </c>
      <c r="O1688" t="s">
        <v>142</v>
      </c>
      <c r="P1688" t="s">
        <v>142</v>
      </c>
      <c r="Q1688">
        <v>1</v>
      </c>
      <c r="X1688">
        <v>117</v>
      </c>
      <c r="Y1688">
        <v>0.85</v>
      </c>
      <c r="Z1688">
        <v>0</v>
      </c>
      <c r="AA1688">
        <v>0</v>
      </c>
      <c r="AB1688">
        <v>0</v>
      </c>
      <c r="AC1688">
        <v>0</v>
      </c>
      <c r="AD1688">
        <v>1</v>
      </c>
      <c r="AE1688">
        <v>0</v>
      </c>
      <c r="AF1688" t="s">
        <v>3</v>
      </c>
      <c r="AG1688">
        <v>117</v>
      </c>
      <c r="AH1688">
        <v>2</v>
      </c>
      <c r="AI1688">
        <v>36409607</v>
      </c>
      <c r="AJ1688">
        <v>1730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>
      <c r="A1689">
        <f>ROW(Source!A1827)</f>
        <v>1827</v>
      </c>
      <c r="B1689">
        <v>36409626</v>
      </c>
      <c r="C1689">
        <v>36409596</v>
      </c>
      <c r="D1689">
        <v>29111455</v>
      </c>
      <c r="E1689">
        <v>1</v>
      </c>
      <c r="F1689">
        <v>1</v>
      </c>
      <c r="G1689">
        <v>1</v>
      </c>
      <c r="H1689">
        <v>3</v>
      </c>
      <c r="I1689" t="s">
        <v>659</v>
      </c>
      <c r="J1689" t="s">
        <v>660</v>
      </c>
      <c r="K1689" t="s">
        <v>661</v>
      </c>
      <c r="L1689">
        <v>1327</v>
      </c>
      <c r="N1689">
        <v>1005</v>
      </c>
      <c r="O1689" t="s">
        <v>155</v>
      </c>
      <c r="P1689" t="s">
        <v>155</v>
      </c>
      <c r="Q1689">
        <v>1</v>
      </c>
      <c r="X1689">
        <v>225</v>
      </c>
      <c r="Y1689">
        <v>15.06</v>
      </c>
      <c r="Z1689">
        <v>0</v>
      </c>
      <c r="AA1689">
        <v>0</v>
      </c>
      <c r="AB1689">
        <v>0</v>
      </c>
      <c r="AC1689">
        <v>0</v>
      </c>
      <c r="AD1689">
        <v>1</v>
      </c>
      <c r="AE1689">
        <v>0</v>
      </c>
      <c r="AF1689" t="s">
        <v>3</v>
      </c>
      <c r="AG1689">
        <v>225</v>
      </c>
      <c r="AH1689">
        <v>2</v>
      </c>
      <c r="AI1689">
        <v>36409608</v>
      </c>
      <c r="AJ1689">
        <v>1731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>
      <c r="A1690">
        <f>ROW(Source!A1827)</f>
        <v>1827</v>
      </c>
      <c r="B1690">
        <v>36409627</v>
      </c>
      <c r="C1690">
        <v>36409596</v>
      </c>
      <c r="D1690">
        <v>29114733</v>
      </c>
      <c r="E1690">
        <v>1</v>
      </c>
      <c r="F1690">
        <v>1</v>
      </c>
      <c r="G1690">
        <v>1</v>
      </c>
      <c r="H1690">
        <v>3</v>
      </c>
      <c r="I1690" t="s">
        <v>662</v>
      </c>
      <c r="J1690" t="s">
        <v>663</v>
      </c>
      <c r="K1690" t="s">
        <v>664</v>
      </c>
      <c r="L1690">
        <v>1354</v>
      </c>
      <c r="N1690">
        <v>1010</v>
      </c>
      <c r="O1690" t="s">
        <v>237</v>
      </c>
      <c r="P1690" t="s">
        <v>237</v>
      </c>
      <c r="Q1690">
        <v>1</v>
      </c>
      <c r="X1690">
        <v>790</v>
      </c>
      <c r="Y1690">
        <v>0.02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 t="s">
        <v>3</v>
      </c>
      <c r="AG1690">
        <v>790</v>
      </c>
      <c r="AH1690">
        <v>2</v>
      </c>
      <c r="AI1690">
        <v>36409609</v>
      </c>
      <c r="AJ1690">
        <v>1732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>
      <c r="A1691">
        <f>ROW(Source!A1827)</f>
        <v>1827</v>
      </c>
      <c r="B1691">
        <v>36409628</v>
      </c>
      <c r="C1691">
        <v>36409596</v>
      </c>
      <c r="D1691">
        <v>29114734</v>
      </c>
      <c r="E1691">
        <v>1</v>
      </c>
      <c r="F1691">
        <v>1</v>
      </c>
      <c r="G1691">
        <v>1</v>
      </c>
      <c r="H1691">
        <v>3</v>
      </c>
      <c r="I1691" t="s">
        <v>665</v>
      </c>
      <c r="J1691" t="s">
        <v>666</v>
      </c>
      <c r="K1691" t="s">
        <v>667</v>
      </c>
      <c r="L1691">
        <v>1354</v>
      </c>
      <c r="N1691">
        <v>1010</v>
      </c>
      <c r="O1691" t="s">
        <v>237</v>
      </c>
      <c r="P1691" t="s">
        <v>237</v>
      </c>
      <c r="Q1691">
        <v>1</v>
      </c>
      <c r="X1691">
        <v>1844</v>
      </c>
      <c r="Y1691">
        <v>0.03</v>
      </c>
      <c r="Z1691">
        <v>0</v>
      </c>
      <c r="AA1691">
        <v>0</v>
      </c>
      <c r="AB1691">
        <v>0</v>
      </c>
      <c r="AC1691">
        <v>0</v>
      </c>
      <c r="AD1691">
        <v>1</v>
      </c>
      <c r="AE1691">
        <v>0</v>
      </c>
      <c r="AF1691" t="s">
        <v>3</v>
      </c>
      <c r="AG1691">
        <v>1844</v>
      </c>
      <c r="AH1691">
        <v>2</v>
      </c>
      <c r="AI1691">
        <v>36409610</v>
      </c>
      <c r="AJ1691">
        <v>1733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>
      <c r="A1692">
        <f>ROW(Source!A1827)</f>
        <v>1827</v>
      </c>
      <c r="B1692">
        <v>36409629</v>
      </c>
      <c r="C1692">
        <v>36409596</v>
      </c>
      <c r="D1692">
        <v>29114482</v>
      </c>
      <c r="E1692">
        <v>1</v>
      </c>
      <c r="F1692">
        <v>1</v>
      </c>
      <c r="G1692">
        <v>1</v>
      </c>
      <c r="H1692">
        <v>3</v>
      </c>
      <c r="I1692" t="s">
        <v>668</v>
      </c>
      <c r="J1692" t="s">
        <v>669</v>
      </c>
      <c r="K1692" t="s">
        <v>670</v>
      </c>
      <c r="L1692">
        <v>1354</v>
      </c>
      <c r="N1692">
        <v>1010</v>
      </c>
      <c r="O1692" t="s">
        <v>237</v>
      </c>
      <c r="P1692" t="s">
        <v>237</v>
      </c>
      <c r="Q1692">
        <v>1</v>
      </c>
      <c r="X1692">
        <v>149</v>
      </c>
      <c r="Y1692">
        <v>7.0000000000000007E-2</v>
      </c>
      <c r="Z1692">
        <v>0</v>
      </c>
      <c r="AA1692">
        <v>0</v>
      </c>
      <c r="AB1692">
        <v>0</v>
      </c>
      <c r="AC1692">
        <v>0</v>
      </c>
      <c r="AD1692">
        <v>1</v>
      </c>
      <c r="AE1692">
        <v>0</v>
      </c>
      <c r="AF1692" t="s">
        <v>3</v>
      </c>
      <c r="AG1692">
        <v>149</v>
      </c>
      <c r="AH1692">
        <v>2</v>
      </c>
      <c r="AI1692">
        <v>36409611</v>
      </c>
      <c r="AJ1692">
        <v>1734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>
      <c r="A1693">
        <f>ROW(Source!A1827)</f>
        <v>1827</v>
      </c>
      <c r="B1693">
        <v>36409630</v>
      </c>
      <c r="C1693">
        <v>36409596</v>
      </c>
      <c r="D1693">
        <v>29129584</v>
      </c>
      <c r="E1693">
        <v>1</v>
      </c>
      <c r="F1693">
        <v>1</v>
      </c>
      <c r="G1693">
        <v>1</v>
      </c>
      <c r="H1693">
        <v>3</v>
      </c>
      <c r="I1693" t="s">
        <v>671</v>
      </c>
      <c r="J1693" t="s">
        <v>672</v>
      </c>
      <c r="K1693" t="s">
        <v>673</v>
      </c>
      <c r="L1693">
        <v>1301</v>
      </c>
      <c r="N1693">
        <v>1003</v>
      </c>
      <c r="O1693" t="s">
        <v>142</v>
      </c>
      <c r="P1693" t="s">
        <v>142</v>
      </c>
      <c r="Q1693">
        <v>1</v>
      </c>
      <c r="X1693">
        <v>86</v>
      </c>
      <c r="Y1693">
        <v>7.22</v>
      </c>
      <c r="Z1693">
        <v>0</v>
      </c>
      <c r="AA1693">
        <v>0</v>
      </c>
      <c r="AB1693">
        <v>0</v>
      </c>
      <c r="AC1693">
        <v>0</v>
      </c>
      <c r="AD1693">
        <v>1</v>
      </c>
      <c r="AE1693">
        <v>0</v>
      </c>
      <c r="AF1693" t="s">
        <v>3</v>
      </c>
      <c r="AG1693">
        <v>86</v>
      </c>
      <c r="AH1693">
        <v>2</v>
      </c>
      <c r="AI1693">
        <v>36409612</v>
      </c>
      <c r="AJ1693">
        <v>1735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>
      <c r="A1694">
        <f>ROW(Source!A1827)</f>
        <v>1827</v>
      </c>
      <c r="B1694">
        <v>36409631</v>
      </c>
      <c r="C1694">
        <v>36409596</v>
      </c>
      <c r="D1694">
        <v>29129619</v>
      </c>
      <c r="E1694">
        <v>1</v>
      </c>
      <c r="F1694">
        <v>1</v>
      </c>
      <c r="G1694">
        <v>1</v>
      </c>
      <c r="H1694">
        <v>3</v>
      </c>
      <c r="I1694" t="s">
        <v>674</v>
      </c>
      <c r="J1694" t="s">
        <v>675</v>
      </c>
      <c r="K1694" t="s">
        <v>676</v>
      </c>
      <c r="L1694">
        <v>1301</v>
      </c>
      <c r="N1694">
        <v>1003</v>
      </c>
      <c r="O1694" t="s">
        <v>142</v>
      </c>
      <c r="P1694" t="s">
        <v>142</v>
      </c>
      <c r="Q1694">
        <v>1</v>
      </c>
      <c r="X1694">
        <v>234</v>
      </c>
      <c r="Y1694">
        <v>8.44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0</v>
      </c>
      <c r="AF1694" t="s">
        <v>3</v>
      </c>
      <c r="AG1694">
        <v>234</v>
      </c>
      <c r="AH1694">
        <v>2</v>
      </c>
      <c r="AI1694">
        <v>36409613</v>
      </c>
      <c r="AJ1694">
        <v>1736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>
      <c r="A1695">
        <f>ROW(Source!A1827)</f>
        <v>1827</v>
      </c>
      <c r="B1695">
        <v>36409632</v>
      </c>
      <c r="C1695">
        <v>36409596</v>
      </c>
      <c r="D1695">
        <v>29129715</v>
      </c>
      <c r="E1695">
        <v>1</v>
      </c>
      <c r="F1695">
        <v>1</v>
      </c>
      <c r="G1695">
        <v>1</v>
      </c>
      <c r="H1695">
        <v>3</v>
      </c>
      <c r="I1695" t="s">
        <v>766</v>
      </c>
      <c r="J1695" t="s">
        <v>767</v>
      </c>
      <c r="K1695" t="s">
        <v>768</v>
      </c>
      <c r="L1695">
        <v>1301</v>
      </c>
      <c r="N1695">
        <v>1003</v>
      </c>
      <c r="O1695" t="s">
        <v>142</v>
      </c>
      <c r="P1695" t="s">
        <v>142</v>
      </c>
      <c r="Q1695">
        <v>1</v>
      </c>
      <c r="X1695">
        <v>37</v>
      </c>
      <c r="Y1695">
        <v>6.33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0</v>
      </c>
      <c r="AF1695" t="s">
        <v>3</v>
      </c>
      <c r="AG1695">
        <v>37</v>
      </c>
      <c r="AH1695">
        <v>2</v>
      </c>
      <c r="AI1695">
        <v>36409614</v>
      </c>
      <c r="AJ1695">
        <v>1737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>
      <c r="A1696">
        <f>ROW(Source!A1828)</f>
        <v>1828</v>
      </c>
      <c r="B1696">
        <v>36409641</v>
      </c>
      <c r="C1696">
        <v>36409633</v>
      </c>
      <c r="D1696">
        <v>18410244</v>
      </c>
      <c r="E1696">
        <v>1</v>
      </c>
      <c r="F1696">
        <v>1</v>
      </c>
      <c r="G1696">
        <v>1</v>
      </c>
      <c r="H1696">
        <v>1</v>
      </c>
      <c r="I1696" t="s">
        <v>680</v>
      </c>
      <c r="J1696" t="s">
        <v>3</v>
      </c>
      <c r="K1696" t="s">
        <v>681</v>
      </c>
      <c r="L1696">
        <v>1369</v>
      </c>
      <c r="N1696">
        <v>1013</v>
      </c>
      <c r="O1696" t="s">
        <v>514</v>
      </c>
      <c r="P1696" t="s">
        <v>514</v>
      </c>
      <c r="Q1696">
        <v>1</v>
      </c>
      <c r="X1696">
        <v>55.94</v>
      </c>
      <c r="Y1696">
        <v>0</v>
      </c>
      <c r="Z1696">
        <v>0</v>
      </c>
      <c r="AA1696">
        <v>0</v>
      </c>
      <c r="AB1696">
        <v>9.2899999999999991</v>
      </c>
      <c r="AC1696">
        <v>0</v>
      </c>
      <c r="AD1696">
        <v>1</v>
      </c>
      <c r="AE1696">
        <v>1</v>
      </c>
      <c r="AF1696" t="s">
        <v>134</v>
      </c>
      <c r="AG1696">
        <v>64.330999999999989</v>
      </c>
      <c r="AH1696">
        <v>2</v>
      </c>
      <c r="AI1696">
        <v>36409634</v>
      </c>
      <c r="AJ1696">
        <v>1738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>
      <c r="A1697">
        <f>ROW(Source!A1828)</f>
        <v>1828</v>
      </c>
      <c r="B1697">
        <v>36409642</v>
      </c>
      <c r="C1697">
        <v>36409633</v>
      </c>
      <c r="D1697">
        <v>121548</v>
      </c>
      <c r="E1697">
        <v>1</v>
      </c>
      <c r="F1697">
        <v>1</v>
      </c>
      <c r="G1697">
        <v>1</v>
      </c>
      <c r="H1697">
        <v>1</v>
      </c>
      <c r="I1697" t="s">
        <v>35</v>
      </c>
      <c r="J1697" t="s">
        <v>3</v>
      </c>
      <c r="K1697" t="s">
        <v>515</v>
      </c>
      <c r="L1697">
        <v>608254</v>
      </c>
      <c r="N1697">
        <v>1013</v>
      </c>
      <c r="O1697" t="s">
        <v>516</v>
      </c>
      <c r="P1697" t="s">
        <v>516</v>
      </c>
      <c r="Q1697">
        <v>1</v>
      </c>
      <c r="X1697">
        <v>0.01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1</v>
      </c>
      <c r="AE1697">
        <v>2</v>
      </c>
      <c r="AF1697" t="s">
        <v>133</v>
      </c>
      <c r="AG1697">
        <v>1.2500000000000001E-2</v>
      </c>
      <c r="AH1697">
        <v>2</v>
      </c>
      <c r="AI1697">
        <v>36409635</v>
      </c>
      <c r="AJ1697">
        <v>1739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>
      <c r="A1698">
        <f>ROW(Source!A1828)</f>
        <v>1828</v>
      </c>
      <c r="B1698">
        <v>36409643</v>
      </c>
      <c r="C1698">
        <v>36409633</v>
      </c>
      <c r="D1698">
        <v>29172556</v>
      </c>
      <c r="E1698">
        <v>1</v>
      </c>
      <c r="F1698">
        <v>1</v>
      </c>
      <c r="G1698">
        <v>1</v>
      </c>
      <c r="H1698">
        <v>2</v>
      </c>
      <c r="I1698" t="s">
        <v>517</v>
      </c>
      <c r="J1698" t="s">
        <v>518</v>
      </c>
      <c r="K1698" t="s">
        <v>519</v>
      </c>
      <c r="L1698">
        <v>1368</v>
      </c>
      <c r="N1698">
        <v>1011</v>
      </c>
      <c r="O1698" t="s">
        <v>520</v>
      </c>
      <c r="P1698" t="s">
        <v>520</v>
      </c>
      <c r="Q1698">
        <v>1</v>
      </c>
      <c r="X1698">
        <v>0.01</v>
      </c>
      <c r="Y1698">
        <v>0</v>
      </c>
      <c r="Z1698">
        <v>31.26</v>
      </c>
      <c r="AA1698">
        <v>13.5</v>
      </c>
      <c r="AB1698">
        <v>0</v>
      </c>
      <c r="AC1698">
        <v>0</v>
      </c>
      <c r="AD1698">
        <v>1</v>
      </c>
      <c r="AE1698">
        <v>0</v>
      </c>
      <c r="AF1698" t="s">
        <v>133</v>
      </c>
      <c r="AG1698">
        <v>1.2500000000000001E-2</v>
      </c>
      <c r="AH1698">
        <v>2</v>
      </c>
      <c r="AI1698">
        <v>36409636</v>
      </c>
      <c r="AJ1698">
        <v>1740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>
      <c r="A1699">
        <f>ROW(Source!A1828)</f>
        <v>1828</v>
      </c>
      <c r="B1699">
        <v>36409644</v>
      </c>
      <c r="C1699">
        <v>36409633</v>
      </c>
      <c r="D1699">
        <v>29174913</v>
      </c>
      <c r="E1699">
        <v>1</v>
      </c>
      <c r="F1699">
        <v>1</v>
      </c>
      <c r="G1699">
        <v>1</v>
      </c>
      <c r="H1699">
        <v>2</v>
      </c>
      <c r="I1699" t="s">
        <v>531</v>
      </c>
      <c r="J1699" t="s">
        <v>532</v>
      </c>
      <c r="K1699" t="s">
        <v>533</v>
      </c>
      <c r="L1699">
        <v>1368</v>
      </c>
      <c r="N1699">
        <v>1011</v>
      </c>
      <c r="O1699" t="s">
        <v>520</v>
      </c>
      <c r="P1699" t="s">
        <v>520</v>
      </c>
      <c r="Q1699">
        <v>1</v>
      </c>
      <c r="X1699">
        <v>0.01</v>
      </c>
      <c r="Y1699">
        <v>0</v>
      </c>
      <c r="Z1699">
        <v>87.17</v>
      </c>
      <c r="AA1699">
        <v>11.6</v>
      </c>
      <c r="AB1699">
        <v>0</v>
      </c>
      <c r="AC1699">
        <v>0</v>
      </c>
      <c r="AD1699">
        <v>1</v>
      </c>
      <c r="AE1699">
        <v>0</v>
      </c>
      <c r="AF1699" t="s">
        <v>133</v>
      </c>
      <c r="AG1699">
        <v>1.2500000000000001E-2</v>
      </c>
      <c r="AH1699">
        <v>2</v>
      </c>
      <c r="AI1699">
        <v>36409637</v>
      </c>
      <c r="AJ1699">
        <v>1741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>
      <c r="A1700">
        <f>ROW(Source!A1828)</f>
        <v>1828</v>
      </c>
      <c r="B1700">
        <v>36409645</v>
      </c>
      <c r="C1700">
        <v>36409633</v>
      </c>
      <c r="D1700">
        <v>29109386</v>
      </c>
      <c r="E1700">
        <v>1</v>
      </c>
      <c r="F1700">
        <v>1</v>
      </c>
      <c r="G1700">
        <v>1</v>
      </c>
      <c r="H1700">
        <v>3</v>
      </c>
      <c r="I1700" t="s">
        <v>682</v>
      </c>
      <c r="J1700" t="s">
        <v>683</v>
      </c>
      <c r="K1700" t="s">
        <v>684</v>
      </c>
      <c r="L1700">
        <v>1348</v>
      </c>
      <c r="N1700">
        <v>1009</v>
      </c>
      <c r="O1700" t="s">
        <v>30</v>
      </c>
      <c r="P1700" t="s">
        <v>30</v>
      </c>
      <c r="Q1700">
        <v>1000</v>
      </c>
      <c r="X1700">
        <v>3.4099999999999998E-2</v>
      </c>
      <c r="Y1700">
        <v>11300.01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3.4099999999999998E-2</v>
      </c>
      <c r="AH1700">
        <v>2</v>
      </c>
      <c r="AI1700">
        <v>36409638</v>
      </c>
      <c r="AJ1700">
        <v>1742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>
      <c r="A1701">
        <f>ROW(Source!A1828)</f>
        <v>1828</v>
      </c>
      <c r="B1701">
        <v>36409646</v>
      </c>
      <c r="C1701">
        <v>36409633</v>
      </c>
      <c r="D1701">
        <v>29107800</v>
      </c>
      <c r="E1701">
        <v>1</v>
      </c>
      <c r="F1701">
        <v>1</v>
      </c>
      <c r="G1701">
        <v>1</v>
      </c>
      <c r="H1701">
        <v>3</v>
      </c>
      <c r="I1701" t="s">
        <v>545</v>
      </c>
      <c r="J1701" t="s">
        <v>546</v>
      </c>
      <c r="K1701" t="s">
        <v>547</v>
      </c>
      <c r="L1701">
        <v>1346</v>
      </c>
      <c r="N1701">
        <v>1009</v>
      </c>
      <c r="O1701" t="s">
        <v>160</v>
      </c>
      <c r="P1701" t="s">
        <v>160</v>
      </c>
      <c r="Q1701">
        <v>1</v>
      </c>
      <c r="X1701">
        <v>0.01</v>
      </c>
      <c r="Y1701">
        <v>1.81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0</v>
      </c>
      <c r="AF1701" t="s">
        <v>3</v>
      </c>
      <c r="AG1701">
        <v>0.01</v>
      </c>
      <c r="AH1701">
        <v>2</v>
      </c>
      <c r="AI1701">
        <v>36409639</v>
      </c>
      <c r="AJ1701">
        <v>1743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>
      <c r="A1702">
        <f>ROW(Source!A1828)</f>
        <v>1828</v>
      </c>
      <c r="B1702">
        <v>36409647</v>
      </c>
      <c r="C1702">
        <v>36409633</v>
      </c>
      <c r="D1702">
        <v>29109603</v>
      </c>
      <c r="E1702">
        <v>1</v>
      </c>
      <c r="F1702">
        <v>1</v>
      </c>
      <c r="G1702">
        <v>1</v>
      </c>
      <c r="H1702">
        <v>3</v>
      </c>
      <c r="I1702" t="s">
        <v>685</v>
      </c>
      <c r="J1702" t="s">
        <v>686</v>
      </c>
      <c r="K1702" t="s">
        <v>687</v>
      </c>
      <c r="L1702">
        <v>1327</v>
      </c>
      <c r="N1702">
        <v>1005</v>
      </c>
      <c r="O1702" t="s">
        <v>155</v>
      </c>
      <c r="P1702" t="s">
        <v>155</v>
      </c>
      <c r="Q1702">
        <v>1</v>
      </c>
      <c r="X1702">
        <v>112</v>
      </c>
      <c r="Y1702">
        <v>55.16</v>
      </c>
      <c r="Z1702">
        <v>0</v>
      </c>
      <c r="AA1702">
        <v>0</v>
      </c>
      <c r="AB1702">
        <v>0</v>
      </c>
      <c r="AC1702">
        <v>0</v>
      </c>
      <c r="AD1702">
        <v>1</v>
      </c>
      <c r="AE1702">
        <v>0</v>
      </c>
      <c r="AF1702" t="s">
        <v>3</v>
      </c>
      <c r="AG1702">
        <v>112</v>
      </c>
      <c r="AH1702">
        <v>2</v>
      </c>
      <c r="AI1702">
        <v>36409640</v>
      </c>
      <c r="AJ1702">
        <v>1744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>
      <c r="A1703">
        <f>ROW(Source!A1829)</f>
        <v>1829</v>
      </c>
      <c r="B1703">
        <v>36409661</v>
      </c>
      <c r="C1703">
        <v>36409648</v>
      </c>
      <c r="D1703">
        <v>29364679</v>
      </c>
      <c r="E1703">
        <v>1</v>
      </c>
      <c r="F1703">
        <v>1</v>
      </c>
      <c r="G1703">
        <v>1</v>
      </c>
      <c r="H1703">
        <v>1</v>
      </c>
      <c r="I1703" t="s">
        <v>688</v>
      </c>
      <c r="J1703" t="s">
        <v>3</v>
      </c>
      <c r="K1703" t="s">
        <v>689</v>
      </c>
      <c r="L1703">
        <v>1369</v>
      </c>
      <c r="N1703">
        <v>1013</v>
      </c>
      <c r="O1703" t="s">
        <v>514</v>
      </c>
      <c r="P1703" t="s">
        <v>514</v>
      </c>
      <c r="Q1703">
        <v>1</v>
      </c>
      <c r="X1703">
        <v>30.48</v>
      </c>
      <c r="Y1703">
        <v>0</v>
      </c>
      <c r="Z1703">
        <v>0</v>
      </c>
      <c r="AA1703">
        <v>0</v>
      </c>
      <c r="AB1703">
        <v>9.92</v>
      </c>
      <c r="AC1703">
        <v>0</v>
      </c>
      <c r="AD1703">
        <v>1</v>
      </c>
      <c r="AE1703">
        <v>1</v>
      </c>
      <c r="AF1703" t="s">
        <v>3</v>
      </c>
      <c r="AG1703">
        <v>30.48</v>
      </c>
      <c r="AH1703">
        <v>2</v>
      </c>
      <c r="AI1703">
        <v>36409650</v>
      </c>
      <c r="AJ1703">
        <v>1745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>
      <c r="A1704">
        <f>ROW(Source!A1829)</f>
        <v>1829</v>
      </c>
      <c r="B1704">
        <v>36409662</v>
      </c>
      <c r="C1704">
        <v>36409648</v>
      </c>
      <c r="D1704">
        <v>121548</v>
      </c>
      <c r="E1704">
        <v>1</v>
      </c>
      <c r="F1704">
        <v>1</v>
      </c>
      <c r="G1704">
        <v>1</v>
      </c>
      <c r="H1704">
        <v>1</v>
      </c>
      <c r="I1704" t="s">
        <v>35</v>
      </c>
      <c r="J1704" t="s">
        <v>3</v>
      </c>
      <c r="K1704" t="s">
        <v>515</v>
      </c>
      <c r="L1704">
        <v>608254</v>
      </c>
      <c r="N1704">
        <v>1013</v>
      </c>
      <c r="O1704" t="s">
        <v>516</v>
      </c>
      <c r="P1704" t="s">
        <v>516</v>
      </c>
      <c r="Q1704">
        <v>1</v>
      </c>
      <c r="X1704">
        <v>0.03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1</v>
      </c>
      <c r="AE1704">
        <v>2</v>
      </c>
      <c r="AF1704" t="s">
        <v>3</v>
      </c>
      <c r="AG1704">
        <v>0.03</v>
      </c>
      <c r="AH1704">
        <v>2</v>
      </c>
      <c r="AI1704">
        <v>36409651</v>
      </c>
      <c r="AJ1704">
        <v>1746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>
      <c r="A1705">
        <f>ROW(Source!A1829)</f>
        <v>1829</v>
      </c>
      <c r="B1705">
        <v>36409663</v>
      </c>
      <c r="C1705">
        <v>36409648</v>
      </c>
      <c r="D1705">
        <v>29172362</v>
      </c>
      <c r="E1705">
        <v>1</v>
      </c>
      <c r="F1705">
        <v>1</v>
      </c>
      <c r="G1705">
        <v>1</v>
      </c>
      <c r="H1705">
        <v>2</v>
      </c>
      <c r="I1705" t="s">
        <v>690</v>
      </c>
      <c r="J1705" t="s">
        <v>691</v>
      </c>
      <c r="K1705" t="s">
        <v>692</v>
      </c>
      <c r="L1705">
        <v>1368</v>
      </c>
      <c r="N1705">
        <v>1011</v>
      </c>
      <c r="O1705" t="s">
        <v>520</v>
      </c>
      <c r="P1705" t="s">
        <v>520</v>
      </c>
      <c r="Q1705">
        <v>1</v>
      </c>
      <c r="X1705">
        <v>0.03</v>
      </c>
      <c r="Y1705">
        <v>0</v>
      </c>
      <c r="Z1705">
        <v>134.65</v>
      </c>
      <c r="AA1705">
        <v>13.5</v>
      </c>
      <c r="AB1705">
        <v>0</v>
      </c>
      <c r="AC1705">
        <v>0</v>
      </c>
      <c r="AD1705">
        <v>1</v>
      </c>
      <c r="AE1705">
        <v>0</v>
      </c>
      <c r="AF1705" t="s">
        <v>3</v>
      </c>
      <c r="AG1705">
        <v>0.03</v>
      </c>
      <c r="AH1705">
        <v>2</v>
      </c>
      <c r="AI1705">
        <v>36409652</v>
      </c>
      <c r="AJ1705">
        <v>1747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>
      <c r="A1706">
        <f>ROW(Source!A1829)</f>
        <v>1829</v>
      </c>
      <c r="B1706">
        <v>36409664</v>
      </c>
      <c r="C1706">
        <v>36409648</v>
      </c>
      <c r="D1706">
        <v>29174913</v>
      </c>
      <c r="E1706">
        <v>1</v>
      </c>
      <c r="F1706">
        <v>1</v>
      </c>
      <c r="G1706">
        <v>1</v>
      </c>
      <c r="H1706">
        <v>2</v>
      </c>
      <c r="I1706" t="s">
        <v>531</v>
      </c>
      <c r="J1706" t="s">
        <v>532</v>
      </c>
      <c r="K1706" t="s">
        <v>533</v>
      </c>
      <c r="L1706">
        <v>1368</v>
      </c>
      <c r="N1706">
        <v>1011</v>
      </c>
      <c r="O1706" t="s">
        <v>520</v>
      </c>
      <c r="P1706" t="s">
        <v>520</v>
      </c>
      <c r="Q1706">
        <v>1</v>
      </c>
      <c r="X1706">
        <v>0.02</v>
      </c>
      <c r="Y1706">
        <v>0</v>
      </c>
      <c r="Z1706">
        <v>87.17</v>
      </c>
      <c r="AA1706">
        <v>11.6</v>
      </c>
      <c r="AB1706">
        <v>0</v>
      </c>
      <c r="AC1706">
        <v>0</v>
      </c>
      <c r="AD1706">
        <v>1</v>
      </c>
      <c r="AE1706">
        <v>0</v>
      </c>
      <c r="AF1706" t="s">
        <v>3</v>
      </c>
      <c r="AG1706">
        <v>0.02</v>
      </c>
      <c r="AH1706">
        <v>2</v>
      </c>
      <c r="AI1706">
        <v>36409653</v>
      </c>
      <c r="AJ1706">
        <v>1748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>
      <c r="A1707">
        <f>ROW(Source!A1829)</f>
        <v>1829</v>
      </c>
      <c r="B1707">
        <v>36409665</v>
      </c>
      <c r="C1707">
        <v>36409648</v>
      </c>
      <c r="D1707">
        <v>29114246</v>
      </c>
      <c r="E1707">
        <v>1</v>
      </c>
      <c r="F1707">
        <v>1</v>
      </c>
      <c r="G1707">
        <v>1</v>
      </c>
      <c r="H1707">
        <v>3</v>
      </c>
      <c r="I1707" t="s">
        <v>693</v>
      </c>
      <c r="J1707" t="s">
        <v>694</v>
      </c>
      <c r="K1707" t="s">
        <v>695</v>
      </c>
      <c r="L1707">
        <v>1346</v>
      </c>
      <c r="N1707">
        <v>1009</v>
      </c>
      <c r="O1707" t="s">
        <v>160</v>
      </c>
      <c r="P1707" t="s">
        <v>160</v>
      </c>
      <c r="Q1707">
        <v>1</v>
      </c>
      <c r="X1707">
        <v>1.5</v>
      </c>
      <c r="Y1707">
        <v>9.0399999999999991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0</v>
      </c>
      <c r="AF1707" t="s">
        <v>3</v>
      </c>
      <c r="AG1707">
        <v>1.5</v>
      </c>
      <c r="AH1707">
        <v>2</v>
      </c>
      <c r="AI1707">
        <v>36409654</v>
      </c>
      <c r="AJ1707">
        <v>1749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>
      <c r="A1708">
        <f>ROW(Source!A1829)</f>
        <v>1829</v>
      </c>
      <c r="B1708">
        <v>36409666</v>
      </c>
      <c r="C1708">
        <v>36409648</v>
      </c>
      <c r="D1708">
        <v>29110838</v>
      </c>
      <c r="E1708">
        <v>1</v>
      </c>
      <c r="F1708">
        <v>1</v>
      </c>
      <c r="G1708">
        <v>1</v>
      </c>
      <c r="H1708">
        <v>3</v>
      </c>
      <c r="I1708" t="s">
        <v>696</v>
      </c>
      <c r="J1708" t="s">
        <v>697</v>
      </c>
      <c r="K1708" t="s">
        <v>698</v>
      </c>
      <c r="L1708">
        <v>1346</v>
      </c>
      <c r="N1708">
        <v>1009</v>
      </c>
      <c r="O1708" t="s">
        <v>160</v>
      </c>
      <c r="P1708" t="s">
        <v>160</v>
      </c>
      <c r="Q1708">
        <v>1</v>
      </c>
      <c r="X1708">
        <v>0.42</v>
      </c>
      <c r="Y1708">
        <v>30.5</v>
      </c>
      <c r="Z1708">
        <v>0</v>
      </c>
      <c r="AA1708">
        <v>0</v>
      </c>
      <c r="AB1708">
        <v>0</v>
      </c>
      <c r="AC1708">
        <v>0</v>
      </c>
      <c r="AD1708">
        <v>1</v>
      </c>
      <c r="AE1708">
        <v>0</v>
      </c>
      <c r="AF1708" t="s">
        <v>3</v>
      </c>
      <c r="AG1708">
        <v>0.42</v>
      </c>
      <c r="AH1708">
        <v>2</v>
      </c>
      <c r="AI1708">
        <v>36409655</v>
      </c>
      <c r="AJ1708">
        <v>1750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>
      <c r="A1709">
        <f>ROW(Source!A1829)</f>
        <v>1829</v>
      </c>
      <c r="B1709">
        <v>36409667</v>
      </c>
      <c r="C1709">
        <v>36409648</v>
      </c>
      <c r="D1709">
        <v>29149204</v>
      </c>
      <c r="E1709">
        <v>1</v>
      </c>
      <c r="F1709">
        <v>1</v>
      </c>
      <c r="G1709">
        <v>1</v>
      </c>
      <c r="H1709">
        <v>3</v>
      </c>
      <c r="I1709" t="s">
        <v>699</v>
      </c>
      <c r="J1709" t="s">
        <v>700</v>
      </c>
      <c r="K1709" t="s">
        <v>701</v>
      </c>
      <c r="L1709">
        <v>1348</v>
      </c>
      <c r="N1709">
        <v>1009</v>
      </c>
      <c r="O1709" t="s">
        <v>30</v>
      </c>
      <c r="P1709" t="s">
        <v>30</v>
      </c>
      <c r="Q1709">
        <v>1000</v>
      </c>
      <c r="X1709">
        <v>3.15E-3</v>
      </c>
      <c r="Y1709">
        <v>729.98</v>
      </c>
      <c r="Z1709">
        <v>0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 t="s">
        <v>3</v>
      </c>
      <c r="AG1709">
        <v>3.15E-3</v>
      </c>
      <c r="AH1709">
        <v>2</v>
      </c>
      <c r="AI1709">
        <v>36409656</v>
      </c>
      <c r="AJ1709">
        <v>1751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>
      <c r="A1710">
        <f>ROW(Source!A1829)</f>
        <v>1829</v>
      </c>
      <c r="B1710">
        <v>36409668</v>
      </c>
      <c r="C1710">
        <v>36409648</v>
      </c>
      <c r="D1710">
        <v>29170678</v>
      </c>
      <c r="E1710">
        <v>1</v>
      </c>
      <c r="F1710">
        <v>1</v>
      </c>
      <c r="G1710">
        <v>1</v>
      </c>
      <c r="H1710">
        <v>3</v>
      </c>
      <c r="I1710" t="s">
        <v>702</v>
      </c>
      <c r="J1710" t="s">
        <v>703</v>
      </c>
      <c r="K1710" t="s">
        <v>704</v>
      </c>
      <c r="L1710">
        <v>1354</v>
      </c>
      <c r="N1710">
        <v>1010</v>
      </c>
      <c r="O1710" t="s">
        <v>237</v>
      </c>
      <c r="P1710" t="s">
        <v>237</v>
      </c>
      <c r="Q1710">
        <v>1</v>
      </c>
      <c r="X1710">
        <v>102</v>
      </c>
      <c r="Y1710">
        <v>0.28000000000000003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0</v>
      </c>
      <c r="AF1710" t="s">
        <v>3</v>
      </c>
      <c r="AG1710">
        <v>102</v>
      </c>
      <c r="AH1710">
        <v>2</v>
      </c>
      <c r="AI1710">
        <v>36409659</v>
      </c>
      <c r="AJ1710">
        <v>1755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>
      <c r="A1711">
        <f>ROW(Source!A1829)</f>
        <v>1829</v>
      </c>
      <c r="B1711">
        <v>36409669</v>
      </c>
      <c r="C1711">
        <v>36409648</v>
      </c>
      <c r="D1711">
        <v>29171808</v>
      </c>
      <c r="E1711">
        <v>1</v>
      </c>
      <c r="F1711">
        <v>1</v>
      </c>
      <c r="G1711">
        <v>1</v>
      </c>
      <c r="H1711">
        <v>3</v>
      </c>
      <c r="I1711" t="s">
        <v>705</v>
      </c>
      <c r="J1711" t="s">
        <v>706</v>
      </c>
      <c r="K1711" t="s">
        <v>707</v>
      </c>
      <c r="L1711">
        <v>1374</v>
      </c>
      <c r="N1711">
        <v>1013</v>
      </c>
      <c r="O1711" t="s">
        <v>708</v>
      </c>
      <c r="P1711" t="s">
        <v>708</v>
      </c>
      <c r="Q1711">
        <v>1</v>
      </c>
      <c r="X1711">
        <v>6.05</v>
      </c>
      <c r="Y1711">
        <v>1</v>
      </c>
      <c r="Z1711">
        <v>0</v>
      </c>
      <c r="AA1711">
        <v>0</v>
      </c>
      <c r="AB1711">
        <v>0</v>
      </c>
      <c r="AC1711">
        <v>0</v>
      </c>
      <c r="AD1711">
        <v>1</v>
      </c>
      <c r="AE1711">
        <v>0</v>
      </c>
      <c r="AF1711" t="s">
        <v>3</v>
      </c>
      <c r="AG1711">
        <v>6.05</v>
      </c>
      <c r="AH1711">
        <v>2</v>
      </c>
      <c r="AI1711">
        <v>36409660</v>
      </c>
      <c r="AJ1711">
        <v>1756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>
      <c r="A1712">
        <f>ROW(Source!A1833)</f>
        <v>1833</v>
      </c>
      <c r="B1712">
        <v>36409683</v>
      </c>
      <c r="C1712">
        <v>36409673</v>
      </c>
      <c r="D1712">
        <v>29364679</v>
      </c>
      <c r="E1712">
        <v>1</v>
      </c>
      <c r="F1712">
        <v>1</v>
      </c>
      <c r="G1712">
        <v>1</v>
      </c>
      <c r="H1712">
        <v>1</v>
      </c>
      <c r="I1712" t="s">
        <v>688</v>
      </c>
      <c r="J1712" t="s">
        <v>3</v>
      </c>
      <c r="K1712" t="s">
        <v>689</v>
      </c>
      <c r="L1712">
        <v>1369</v>
      </c>
      <c r="N1712">
        <v>1013</v>
      </c>
      <c r="O1712" t="s">
        <v>514</v>
      </c>
      <c r="P1712" t="s">
        <v>514</v>
      </c>
      <c r="Q1712">
        <v>1</v>
      </c>
      <c r="X1712">
        <v>26.24</v>
      </c>
      <c r="Y1712">
        <v>0</v>
      </c>
      <c r="Z1712">
        <v>0</v>
      </c>
      <c r="AA1712">
        <v>0</v>
      </c>
      <c r="AB1712">
        <v>9.92</v>
      </c>
      <c r="AC1712">
        <v>0</v>
      </c>
      <c r="AD1712">
        <v>1</v>
      </c>
      <c r="AE1712">
        <v>1</v>
      </c>
      <c r="AF1712" t="s">
        <v>134</v>
      </c>
      <c r="AG1712">
        <v>30.175999999999995</v>
      </c>
      <c r="AH1712">
        <v>2</v>
      </c>
      <c r="AI1712">
        <v>36409675</v>
      </c>
      <c r="AJ1712">
        <v>1757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>
      <c r="A1713">
        <f>ROW(Source!A1833)</f>
        <v>1833</v>
      </c>
      <c r="B1713">
        <v>36409684</v>
      </c>
      <c r="C1713">
        <v>36409673</v>
      </c>
      <c r="D1713">
        <v>121548</v>
      </c>
      <c r="E1713">
        <v>1</v>
      </c>
      <c r="F1713">
        <v>1</v>
      </c>
      <c r="G1713">
        <v>1</v>
      </c>
      <c r="H1713">
        <v>1</v>
      </c>
      <c r="I1713" t="s">
        <v>35</v>
      </c>
      <c r="J1713" t="s">
        <v>3</v>
      </c>
      <c r="K1713" t="s">
        <v>515</v>
      </c>
      <c r="L1713">
        <v>608254</v>
      </c>
      <c r="N1713">
        <v>1013</v>
      </c>
      <c r="O1713" t="s">
        <v>516</v>
      </c>
      <c r="P1713" t="s">
        <v>516</v>
      </c>
      <c r="Q1713">
        <v>1</v>
      </c>
      <c r="X1713">
        <v>0.03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1</v>
      </c>
      <c r="AE1713">
        <v>2</v>
      </c>
      <c r="AF1713" t="s">
        <v>3</v>
      </c>
      <c r="AG1713">
        <v>0.03</v>
      </c>
      <c r="AH1713">
        <v>2</v>
      </c>
      <c r="AI1713">
        <v>36409676</v>
      </c>
      <c r="AJ1713">
        <v>1758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>
      <c r="A1714">
        <f>ROW(Source!A1833)</f>
        <v>1833</v>
      </c>
      <c r="B1714">
        <v>36409685</v>
      </c>
      <c r="C1714">
        <v>36409673</v>
      </c>
      <c r="D1714">
        <v>29172362</v>
      </c>
      <c r="E1714">
        <v>1</v>
      </c>
      <c r="F1714">
        <v>1</v>
      </c>
      <c r="G1714">
        <v>1</v>
      </c>
      <c r="H1714">
        <v>2</v>
      </c>
      <c r="I1714" t="s">
        <v>690</v>
      </c>
      <c r="J1714" t="s">
        <v>691</v>
      </c>
      <c r="K1714" t="s">
        <v>692</v>
      </c>
      <c r="L1714">
        <v>1368</v>
      </c>
      <c r="N1714">
        <v>1011</v>
      </c>
      <c r="O1714" t="s">
        <v>520</v>
      </c>
      <c r="P1714" t="s">
        <v>520</v>
      </c>
      <c r="Q1714">
        <v>1</v>
      </c>
      <c r="X1714">
        <v>0.03</v>
      </c>
      <c r="Y1714">
        <v>0</v>
      </c>
      <c r="Z1714">
        <v>134.65</v>
      </c>
      <c r="AA1714">
        <v>13.5</v>
      </c>
      <c r="AB1714">
        <v>0</v>
      </c>
      <c r="AC1714">
        <v>0</v>
      </c>
      <c r="AD1714">
        <v>1</v>
      </c>
      <c r="AE1714">
        <v>0</v>
      </c>
      <c r="AF1714" t="s">
        <v>3</v>
      </c>
      <c r="AG1714">
        <v>0.03</v>
      </c>
      <c r="AH1714">
        <v>2</v>
      </c>
      <c r="AI1714">
        <v>36409677</v>
      </c>
      <c r="AJ1714">
        <v>1759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>
      <c r="A1715">
        <f>ROW(Source!A1833)</f>
        <v>1833</v>
      </c>
      <c r="B1715">
        <v>36409686</v>
      </c>
      <c r="C1715">
        <v>36409673</v>
      </c>
      <c r="D1715">
        <v>29174913</v>
      </c>
      <c r="E1715">
        <v>1</v>
      </c>
      <c r="F1715">
        <v>1</v>
      </c>
      <c r="G1715">
        <v>1</v>
      </c>
      <c r="H1715">
        <v>2</v>
      </c>
      <c r="I1715" t="s">
        <v>531</v>
      </c>
      <c r="J1715" t="s">
        <v>532</v>
      </c>
      <c r="K1715" t="s">
        <v>533</v>
      </c>
      <c r="L1715">
        <v>1368</v>
      </c>
      <c r="N1715">
        <v>1011</v>
      </c>
      <c r="O1715" t="s">
        <v>520</v>
      </c>
      <c r="P1715" t="s">
        <v>520</v>
      </c>
      <c r="Q1715">
        <v>1</v>
      </c>
      <c r="X1715">
        <v>0.02</v>
      </c>
      <c r="Y1715">
        <v>0</v>
      </c>
      <c r="Z1715">
        <v>87.17</v>
      </c>
      <c r="AA1715">
        <v>11.6</v>
      </c>
      <c r="AB1715">
        <v>0</v>
      </c>
      <c r="AC1715">
        <v>0</v>
      </c>
      <c r="AD1715">
        <v>1</v>
      </c>
      <c r="AE1715">
        <v>0</v>
      </c>
      <c r="AF1715" t="s">
        <v>3</v>
      </c>
      <c r="AG1715">
        <v>0.02</v>
      </c>
      <c r="AH1715">
        <v>2</v>
      </c>
      <c r="AI1715">
        <v>36409678</v>
      </c>
      <c r="AJ1715">
        <v>1760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>
      <c r="A1716">
        <f>ROW(Source!A1833)</f>
        <v>1833</v>
      </c>
      <c r="B1716">
        <v>36409687</v>
      </c>
      <c r="C1716">
        <v>36409673</v>
      </c>
      <c r="D1716">
        <v>29149204</v>
      </c>
      <c r="E1716">
        <v>1</v>
      </c>
      <c r="F1716">
        <v>1</v>
      </c>
      <c r="G1716">
        <v>1</v>
      </c>
      <c r="H1716">
        <v>3</v>
      </c>
      <c r="I1716" t="s">
        <v>699</v>
      </c>
      <c r="J1716" t="s">
        <v>700</v>
      </c>
      <c r="K1716" t="s">
        <v>701</v>
      </c>
      <c r="L1716">
        <v>1348</v>
      </c>
      <c r="N1716">
        <v>1009</v>
      </c>
      <c r="O1716" t="s">
        <v>30</v>
      </c>
      <c r="P1716" t="s">
        <v>30</v>
      </c>
      <c r="Q1716">
        <v>1000</v>
      </c>
      <c r="X1716">
        <v>3.15E-3</v>
      </c>
      <c r="Y1716">
        <v>729.98</v>
      </c>
      <c r="Z1716">
        <v>0</v>
      </c>
      <c r="AA1716">
        <v>0</v>
      </c>
      <c r="AB1716">
        <v>0</v>
      </c>
      <c r="AC1716">
        <v>0</v>
      </c>
      <c r="AD1716">
        <v>1</v>
      </c>
      <c r="AE1716">
        <v>0</v>
      </c>
      <c r="AF1716" t="s">
        <v>3</v>
      </c>
      <c r="AG1716">
        <v>3.15E-3</v>
      </c>
      <c r="AH1716">
        <v>2</v>
      </c>
      <c r="AI1716">
        <v>36409679</v>
      </c>
      <c r="AJ1716">
        <v>1761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>
      <c r="A1717">
        <f>ROW(Source!A1833)</f>
        <v>1833</v>
      </c>
      <c r="B1717">
        <v>36409688</v>
      </c>
      <c r="C1717">
        <v>36409673</v>
      </c>
      <c r="D1717">
        <v>29170678</v>
      </c>
      <c r="E1717">
        <v>1</v>
      </c>
      <c r="F1717">
        <v>1</v>
      </c>
      <c r="G1717">
        <v>1</v>
      </c>
      <c r="H1717">
        <v>3</v>
      </c>
      <c r="I1717" t="s">
        <v>702</v>
      </c>
      <c r="J1717" t="s">
        <v>703</v>
      </c>
      <c r="K1717" t="s">
        <v>704</v>
      </c>
      <c r="L1717">
        <v>1354</v>
      </c>
      <c r="N1717">
        <v>1010</v>
      </c>
      <c r="O1717" t="s">
        <v>237</v>
      </c>
      <c r="P1717" t="s">
        <v>237</v>
      </c>
      <c r="Q1717">
        <v>1</v>
      </c>
      <c r="X1717">
        <v>102</v>
      </c>
      <c r="Y1717">
        <v>0.28000000000000003</v>
      </c>
      <c r="Z1717">
        <v>0</v>
      </c>
      <c r="AA1717">
        <v>0</v>
      </c>
      <c r="AB1717">
        <v>0</v>
      </c>
      <c r="AC1717">
        <v>0</v>
      </c>
      <c r="AD1717">
        <v>1</v>
      </c>
      <c r="AE1717">
        <v>0</v>
      </c>
      <c r="AF1717" t="s">
        <v>3</v>
      </c>
      <c r="AG1717">
        <v>102</v>
      </c>
      <c r="AH1717">
        <v>2</v>
      </c>
      <c r="AI1717">
        <v>36409680</v>
      </c>
      <c r="AJ1717">
        <v>1763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>
      <c r="A1718">
        <f>ROW(Source!A1833)</f>
        <v>1833</v>
      </c>
      <c r="B1718">
        <v>36409689</v>
      </c>
      <c r="C1718">
        <v>36409673</v>
      </c>
      <c r="D1718">
        <v>29171808</v>
      </c>
      <c r="E1718">
        <v>1</v>
      </c>
      <c r="F1718">
        <v>1</v>
      </c>
      <c r="G1718">
        <v>1</v>
      </c>
      <c r="H1718">
        <v>3</v>
      </c>
      <c r="I1718" t="s">
        <v>705</v>
      </c>
      <c r="J1718" t="s">
        <v>706</v>
      </c>
      <c r="K1718" t="s">
        <v>707</v>
      </c>
      <c r="L1718">
        <v>1374</v>
      </c>
      <c r="N1718">
        <v>1013</v>
      </c>
      <c r="O1718" t="s">
        <v>708</v>
      </c>
      <c r="P1718" t="s">
        <v>708</v>
      </c>
      <c r="Q1718">
        <v>1</v>
      </c>
      <c r="X1718">
        <v>5.21</v>
      </c>
      <c r="Y1718">
        <v>1</v>
      </c>
      <c r="Z1718">
        <v>0</v>
      </c>
      <c r="AA1718">
        <v>0</v>
      </c>
      <c r="AB1718">
        <v>0</v>
      </c>
      <c r="AC1718">
        <v>0</v>
      </c>
      <c r="AD1718">
        <v>1</v>
      </c>
      <c r="AE1718">
        <v>0</v>
      </c>
      <c r="AF1718" t="s">
        <v>3</v>
      </c>
      <c r="AG1718">
        <v>5.21</v>
      </c>
      <c r="AH1718">
        <v>2</v>
      </c>
      <c r="AI1718">
        <v>36409682</v>
      </c>
      <c r="AJ1718">
        <v>1765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>
      <c r="A1719">
        <f>ROW(Source!A1836)</f>
        <v>1836</v>
      </c>
      <c r="B1719">
        <v>36409698</v>
      </c>
      <c r="C1719">
        <v>36409692</v>
      </c>
      <c r="D1719">
        <v>18442760</v>
      </c>
      <c r="E1719">
        <v>1</v>
      </c>
      <c r="F1719">
        <v>1</v>
      </c>
      <c r="G1719">
        <v>1</v>
      </c>
      <c r="H1719">
        <v>1</v>
      </c>
      <c r="I1719" t="s">
        <v>769</v>
      </c>
      <c r="J1719" t="s">
        <v>3</v>
      </c>
      <c r="K1719" t="s">
        <v>770</v>
      </c>
      <c r="L1719">
        <v>1369</v>
      </c>
      <c r="N1719">
        <v>1013</v>
      </c>
      <c r="O1719" t="s">
        <v>514</v>
      </c>
      <c r="P1719" t="s">
        <v>514</v>
      </c>
      <c r="Q1719">
        <v>1</v>
      </c>
      <c r="X1719">
        <v>26.04</v>
      </c>
      <c r="Y1719">
        <v>0</v>
      </c>
      <c r="Z1719">
        <v>0</v>
      </c>
      <c r="AA1719">
        <v>0</v>
      </c>
      <c r="AB1719">
        <v>354.22</v>
      </c>
      <c r="AC1719">
        <v>0</v>
      </c>
      <c r="AD1719">
        <v>1</v>
      </c>
      <c r="AE1719">
        <v>1</v>
      </c>
      <c r="AF1719" t="s">
        <v>134</v>
      </c>
      <c r="AG1719">
        <v>29.945999999999998</v>
      </c>
      <c r="AH1719">
        <v>2</v>
      </c>
      <c r="AI1719">
        <v>36409693</v>
      </c>
      <c r="AJ1719">
        <v>1766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>
      <c r="A1720">
        <f>ROW(Source!A1836)</f>
        <v>1836</v>
      </c>
      <c r="B1720">
        <v>36409699</v>
      </c>
      <c r="C1720">
        <v>36409692</v>
      </c>
      <c r="D1720">
        <v>29173472</v>
      </c>
      <c r="E1720">
        <v>1</v>
      </c>
      <c r="F1720">
        <v>1</v>
      </c>
      <c r="G1720">
        <v>1</v>
      </c>
      <c r="H1720">
        <v>2</v>
      </c>
      <c r="I1720" t="s">
        <v>577</v>
      </c>
      <c r="J1720" t="s">
        <v>578</v>
      </c>
      <c r="K1720" t="s">
        <v>579</v>
      </c>
      <c r="L1720">
        <v>1368</v>
      </c>
      <c r="N1720">
        <v>1011</v>
      </c>
      <c r="O1720" t="s">
        <v>520</v>
      </c>
      <c r="P1720" t="s">
        <v>520</v>
      </c>
      <c r="Q1720">
        <v>1</v>
      </c>
      <c r="X1720">
        <v>7.3</v>
      </c>
      <c r="Y1720">
        <v>0</v>
      </c>
      <c r="Z1720">
        <v>3</v>
      </c>
      <c r="AA1720">
        <v>0</v>
      </c>
      <c r="AB1720">
        <v>0</v>
      </c>
      <c r="AC1720">
        <v>0</v>
      </c>
      <c r="AD1720">
        <v>1</v>
      </c>
      <c r="AE1720">
        <v>0</v>
      </c>
      <c r="AF1720" t="s">
        <v>133</v>
      </c>
      <c r="AG1720">
        <v>9.125</v>
      </c>
      <c r="AH1720">
        <v>2</v>
      </c>
      <c r="AI1720">
        <v>36409694</v>
      </c>
      <c r="AJ1720">
        <v>1767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>
      <c r="A1721">
        <f>ROW(Source!A1836)</f>
        <v>1836</v>
      </c>
      <c r="B1721">
        <v>36409700</v>
      </c>
      <c r="C1721">
        <v>36409692</v>
      </c>
      <c r="D1721">
        <v>29174580</v>
      </c>
      <c r="E1721">
        <v>1</v>
      </c>
      <c r="F1721">
        <v>1</v>
      </c>
      <c r="G1721">
        <v>1</v>
      </c>
      <c r="H1721">
        <v>2</v>
      </c>
      <c r="I1721" t="s">
        <v>632</v>
      </c>
      <c r="J1721" t="s">
        <v>633</v>
      </c>
      <c r="K1721" t="s">
        <v>634</v>
      </c>
      <c r="L1721">
        <v>1368</v>
      </c>
      <c r="N1721">
        <v>1011</v>
      </c>
      <c r="O1721" t="s">
        <v>520</v>
      </c>
      <c r="P1721" t="s">
        <v>520</v>
      </c>
      <c r="Q1721">
        <v>1</v>
      </c>
      <c r="X1721">
        <v>7.3</v>
      </c>
      <c r="Y1721">
        <v>0</v>
      </c>
      <c r="Z1721">
        <v>2.08</v>
      </c>
      <c r="AA1721">
        <v>0</v>
      </c>
      <c r="AB1721">
        <v>0</v>
      </c>
      <c r="AC1721">
        <v>0</v>
      </c>
      <c r="AD1721">
        <v>1</v>
      </c>
      <c r="AE1721">
        <v>0</v>
      </c>
      <c r="AF1721" t="s">
        <v>133</v>
      </c>
      <c r="AG1721">
        <v>9.125</v>
      </c>
      <c r="AH1721">
        <v>2</v>
      </c>
      <c r="AI1721">
        <v>36409695</v>
      </c>
      <c r="AJ1721">
        <v>1768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>
      <c r="A1722">
        <f>ROW(Source!A1836)</f>
        <v>1836</v>
      </c>
      <c r="B1722">
        <v>36409701</v>
      </c>
      <c r="C1722">
        <v>36409692</v>
      </c>
      <c r="D1722">
        <v>29174613</v>
      </c>
      <c r="E1722">
        <v>1</v>
      </c>
      <c r="F1722">
        <v>1</v>
      </c>
      <c r="G1722">
        <v>1</v>
      </c>
      <c r="H1722">
        <v>2</v>
      </c>
      <c r="I1722" t="s">
        <v>771</v>
      </c>
      <c r="J1722" t="s">
        <v>772</v>
      </c>
      <c r="K1722" t="s">
        <v>773</v>
      </c>
      <c r="L1722">
        <v>1368</v>
      </c>
      <c r="N1722">
        <v>1011</v>
      </c>
      <c r="O1722" t="s">
        <v>520</v>
      </c>
      <c r="P1722" t="s">
        <v>520</v>
      </c>
      <c r="Q1722">
        <v>1</v>
      </c>
      <c r="X1722">
        <v>1.46</v>
      </c>
      <c r="Y1722">
        <v>0</v>
      </c>
      <c r="Z1722">
        <v>0.14000000000000001</v>
      </c>
      <c r="AA1722">
        <v>0</v>
      </c>
      <c r="AB1722">
        <v>0</v>
      </c>
      <c r="AC1722">
        <v>0</v>
      </c>
      <c r="AD1722">
        <v>1</v>
      </c>
      <c r="AE1722">
        <v>0</v>
      </c>
      <c r="AF1722" t="s">
        <v>133</v>
      </c>
      <c r="AG1722">
        <v>1.825</v>
      </c>
      <c r="AH1722">
        <v>2</v>
      </c>
      <c r="AI1722">
        <v>36409696</v>
      </c>
      <c r="AJ1722">
        <v>1769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>
      <c r="A1723">
        <f>ROW(Source!A1836)</f>
        <v>1836</v>
      </c>
      <c r="B1723">
        <v>36409702</v>
      </c>
      <c r="C1723">
        <v>36409692</v>
      </c>
      <c r="D1723">
        <v>29174913</v>
      </c>
      <c r="E1723">
        <v>1</v>
      </c>
      <c r="F1723">
        <v>1</v>
      </c>
      <c r="G1723">
        <v>1</v>
      </c>
      <c r="H1723">
        <v>2</v>
      </c>
      <c r="I1723" t="s">
        <v>531</v>
      </c>
      <c r="J1723" t="s">
        <v>532</v>
      </c>
      <c r="K1723" t="s">
        <v>533</v>
      </c>
      <c r="L1723">
        <v>1368</v>
      </c>
      <c r="N1723">
        <v>1011</v>
      </c>
      <c r="O1723" t="s">
        <v>520</v>
      </c>
      <c r="P1723" t="s">
        <v>520</v>
      </c>
      <c r="Q1723">
        <v>1</v>
      </c>
      <c r="X1723">
        <v>0.14000000000000001</v>
      </c>
      <c r="Y1723">
        <v>0</v>
      </c>
      <c r="Z1723">
        <v>87.17</v>
      </c>
      <c r="AA1723">
        <v>11.6</v>
      </c>
      <c r="AB1723">
        <v>0</v>
      </c>
      <c r="AC1723">
        <v>0</v>
      </c>
      <c r="AD1723">
        <v>1</v>
      </c>
      <c r="AE1723">
        <v>0</v>
      </c>
      <c r="AF1723" t="s">
        <v>133</v>
      </c>
      <c r="AG1723">
        <v>0.17500000000000002</v>
      </c>
      <c r="AH1723">
        <v>2</v>
      </c>
      <c r="AI1723">
        <v>36409697</v>
      </c>
      <c r="AJ1723">
        <v>1770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>
      <c r="A1724">
        <f>ROW(Source!A1836)</f>
        <v>1836</v>
      </c>
      <c r="B1724">
        <v>36409703</v>
      </c>
      <c r="C1724">
        <v>36409692</v>
      </c>
      <c r="D1724">
        <v>29114699</v>
      </c>
      <c r="E1724">
        <v>1</v>
      </c>
      <c r="F1724">
        <v>1</v>
      </c>
      <c r="G1724">
        <v>1</v>
      </c>
      <c r="H1724">
        <v>3</v>
      </c>
      <c r="I1724" t="s">
        <v>351</v>
      </c>
      <c r="J1724" t="s">
        <v>353</v>
      </c>
      <c r="K1724" t="s">
        <v>352</v>
      </c>
      <c r="L1724">
        <v>1354</v>
      </c>
      <c r="N1724">
        <v>1010</v>
      </c>
      <c r="O1724" t="s">
        <v>237</v>
      </c>
      <c r="P1724" t="s">
        <v>237</v>
      </c>
      <c r="Q1724">
        <v>1</v>
      </c>
      <c r="X1724">
        <v>0</v>
      </c>
      <c r="Y1724">
        <v>0.05</v>
      </c>
      <c r="Z1724">
        <v>0</v>
      </c>
      <c r="AA1724">
        <v>0</v>
      </c>
      <c r="AB1724">
        <v>0</v>
      </c>
      <c r="AC1724">
        <v>1</v>
      </c>
      <c r="AD1724">
        <v>0</v>
      </c>
      <c r="AE1724">
        <v>0</v>
      </c>
      <c r="AF1724" t="s">
        <v>3</v>
      </c>
      <c r="AG1724">
        <v>0</v>
      </c>
      <c r="AH1724">
        <v>3</v>
      </c>
      <c r="AI1724">
        <v>-1</v>
      </c>
      <c r="AJ1724" t="s">
        <v>3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>
      <c r="A1725">
        <f>ROW(Source!A1836)</f>
        <v>1836</v>
      </c>
      <c r="B1725">
        <v>36409704</v>
      </c>
      <c r="C1725">
        <v>36409692</v>
      </c>
      <c r="D1725">
        <v>29114469</v>
      </c>
      <c r="E1725">
        <v>1</v>
      </c>
      <c r="F1725">
        <v>1</v>
      </c>
      <c r="G1725">
        <v>1</v>
      </c>
      <c r="H1725">
        <v>3</v>
      </c>
      <c r="I1725" t="s">
        <v>892</v>
      </c>
      <c r="J1725" t="s">
        <v>893</v>
      </c>
      <c r="K1725" t="s">
        <v>894</v>
      </c>
      <c r="L1725">
        <v>1358</v>
      </c>
      <c r="N1725">
        <v>1010</v>
      </c>
      <c r="O1725" t="s">
        <v>605</v>
      </c>
      <c r="P1725" t="s">
        <v>605</v>
      </c>
      <c r="Q1725">
        <v>10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</v>
      </c>
      <c r="AD1725">
        <v>0</v>
      </c>
      <c r="AE1725">
        <v>0</v>
      </c>
      <c r="AF1725" t="s">
        <v>3</v>
      </c>
      <c r="AG1725">
        <v>0</v>
      </c>
      <c r="AH1725">
        <v>3</v>
      </c>
      <c r="AI1725">
        <v>-1</v>
      </c>
      <c r="AJ1725" t="s">
        <v>3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>
      <c r="A1726">
        <f>ROW(Source!A1836)</f>
        <v>1836</v>
      </c>
      <c r="B1726">
        <v>36409705</v>
      </c>
      <c r="C1726">
        <v>36409692</v>
      </c>
      <c r="D1726">
        <v>29129603</v>
      </c>
      <c r="E1726">
        <v>1</v>
      </c>
      <c r="F1726">
        <v>1</v>
      </c>
      <c r="G1726">
        <v>1</v>
      </c>
      <c r="H1726">
        <v>3</v>
      </c>
      <c r="I1726" t="s">
        <v>895</v>
      </c>
      <c r="J1726" t="s">
        <v>896</v>
      </c>
      <c r="K1726" t="s">
        <v>897</v>
      </c>
      <c r="L1726">
        <v>1301</v>
      </c>
      <c r="N1726">
        <v>1003</v>
      </c>
      <c r="O1726" t="s">
        <v>142</v>
      </c>
      <c r="P1726" t="s">
        <v>142</v>
      </c>
      <c r="Q1726">
        <v>1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</v>
      </c>
      <c r="AD1726">
        <v>0</v>
      </c>
      <c r="AE1726">
        <v>0</v>
      </c>
      <c r="AF1726" t="s">
        <v>3</v>
      </c>
      <c r="AG1726">
        <v>0</v>
      </c>
      <c r="AH1726">
        <v>3</v>
      </c>
      <c r="AI1726">
        <v>-1</v>
      </c>
      <c r="AJ1726" t="s">
        <v>3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>
      <c r="A1727">
        <f>ROW(Source!A1836)</f>
        <v>1836</v>
      </c>
      <c r="B1727">
        <v>36409706</v>
      </c>
      <c r="C1727">
        <v>36409692</v>
      </c>
      <c r="D1727">
        <v>29129518</v>
      </c>
      <c r="E1727">
        <v>1</v>
      </c>
      <c r="F1727">
        <v>1</v>
      </c>
      <c r="G1727">
        <v>1</v>
      </c>
      <c r="H1727">
        <v>3</v>
      </c>
      <c r="I1727" t="s">
        <v>898</v>
      </c>
      <c r="J1727" t="s">
        <v>899</v>
      </c>
      <c r="K1727" t="s">
        <v>900</v>
      </c>
      <c r="L1727">
        <v>1301</v>
      </c>
      <c r="N1727">
        <v>1003</v>
      </c>
      <c r="O1727" t="s">
        <v>142</v>
      </c>
      <c r="P1727" t="s">
        <v>142</v>
      </c>
      <c r="Q1727">
        <v>1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</v>
      </c>
      <c r="AD1727">
        <v>0</v>
      </c>
      <c r="AE1727">
        <v>0</v>
      </c>
      <c r="AF1727" t="s">
        <v>3</v>
      </c>
      <c r="AG1727">
        <v>0</v>
      </c>
      <c r="AH1727">
        <v>3</v>
      </c>
      <c r="AI1727">
        <v>-1</v>
      </c>
      <c r="AJ1727" t="s">
        <v>3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>
      <c r="A1728">
        <f>ROW(Source!A1836)</f>
        <v>1836</v>
      </c>
      <c r="B1728">
        <v>36409707</v>
      </c>
      <c r="C1728">
        <v>36409692</v>
      </c>
      <c r="D1728">
        <v>29129521</v>
      </c>
      <c r="E1728">
        <v>1</v>
      </c>
      <c r="F1728">
        <v>1</v>
      </c>
      <c r="G1728">
        <v>1</v>
      </c>
      <c r="H1728">
        <v>3</v>
      </c>
      <c r="I1728" t="s">
        <v>901</v>
      </c>
      <c r="J1728" t="s">
        <v>902</v>
      </c>
      <c r="K1728" t="s">
        <v>903</v>
      </c>
      <c r="L1728">
        <v>1327</v>
      </c>
      <c r="N1728">
        <v>1005</v>
      </c>
      <c r="O1728" t="s">
        <v>155</v>
      </c>
      <c r="P1728" t="s">
        <v>155</v>
      </c>
      <c r="Q1728">
        <v>1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</v>
      </c>
      <c r="AD1728">
        <v>0</v>
      </c>
      <c r="AE1728">
        <v>0</v>
      </c>
      <c r="AF1728" t="s">
        <v>3</v>
      </c>
      <c r="AG1728">
        <v>0</v>
      </c>
      <c r="AH1728">
        <v>3</v>
      </c>
      <c r="AI1728">
        <v>-1</v>
      </c>
      <c r="AJ1728" t="s">
        <v>3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>
      <c r="A1729">
        <f>ROW(Source!A1841)</f>
        <v>1841</v>
      </c>
      <c r="B1729">
        <v>36409716</v>
      </c>
      <c r="C1729">
        <v>36409712</v>
      </c>
      <c r="D1729">
        <v>18442760</v>
      </c>
      <c r="E1729">
        <v>1</v>
      </c>
      <c r="F1729">
        <v>1</v>
      </c>
      <c r="G1729">
        <v>1</v>
      </c>
      <c r="H1729">
        <v>1</v>
      </c>
      <c r="I1729" t="s">
        <v>769</v>
      </c>
      <c r="J1729" t="s">
        <v>3</v>
      </c>
      <c r="K1729" t="s">
        <v>770</v>
      </c>
      <c r="L1729">
        <v>1369</v>
      </c>
      <c r="N1729">
        <v>1013</v>
      </c>
      <c r="O1729" t="s">
        <v>514</v>
      </c>
      <c r="P1729" t="s">
        <v>514</v>
      </c>
      <c r="Q1729">
        <v>1</v>
      </c>
      <c r="X1729">
        <v>36.53</v>
      </c>
      <c r="Y1729">
        <v>0</v>
      </c>
      <c r="Z1729">
        <v>0</v>
      </c>
      <c r="AA1729">
        <v>0</v>
      </c>
      <c r="AB1729">
        <v>354.22</v>
      </c>
      <c r="AC1729">
        <v>0</v>
      </c>
      <c r="AD1729">
        <v>1</v>
      </c>
      <c r="AE1729">
        <v>1</v>
      </c>
      <c r="AF1729" t="s">
        <v>134</v>
      </c>
      <c r="AG1729">
        <v>42.009499999999996</v>
      </c>
      <c r="AH1729">
        <v>2</v>
      </c>
      <c r="AI1729">
        <v>36409713</v>
      </c>
      <c r="AJ1729">
        <v>1771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>
      <c r="A1730">
        <f>ROW(Source!A1841)</f>
        <v>1841</v>
      </c>
      <c r="B1730">
        <v>36409717</v>
      </c>
      <c r="C1730">
        <v>36409712</v>
      </c>
      <c r="D1730">
        <v>29109376</v>
      </c>
      <c r="E1730">
        <v>1</v>
      </c>
      <c r="F1730">
        <v>1</v>
      </c>
      <c r="G1730">
        <v>1</v>
      </c>
      <c r="H1730">
        <v>3</v>
      </c>
      <c r="I1730" t="s">
        <v>326</v>
      </c>
      <c r="J1730" t="s">
        <v>328</v>
      </c>
      <c r="K1730" t="s">
        <v>327</v>
      </c>
      <c r="L1730">
        <v>1346</v>
      </c>
      <c r="N1730">
        <v>1009</v>
      </c>
      <c r="O1730" t="s">
        <v>160</v>
      </c>
      <c r="P1730" t="s">
        <v>160</v>
      </c>
      <c r="Q1730">
        <v>1</v>
      </c>
      <c r="X1730">
        <v>0</v>
      </c>
      <c r="Y1730">
        <v>4894.54</v>
      </c>
      <c r="Z1730">
        <v>0</v>
      </c>
      <c r="AA1730">
        <v>0</v>
      </c>
      <c r="AB1730">
        <v>0</v>
      </c>
      <c r="AC1730">
        <v>1</v>
      </c>
      <c r="AD1730">
        <v>0</v>
      </c>
      <c r="AE1730">
        <v>0</v>
      </c>
      <c r="AF1730" t="s">
        <v>3</v>
      </c>
      <c r="AG1730">
        <v>0</v>
      </c>
      <c r="AH1730">
        <v>2</v>
      </c>
      <c r="AI1730">
        <v>36409714</v>
      </c>
      <c r="AJ1730">
        <v>1772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>
      <c r="A1731">
        <f>ROW(Source!A1841)</f>
        <v>1841</v>
      </c>
      <c r="B1731">
        <v>36409718</v>
      </c>
      <c r="C1731">
        <v>36409712</v>
      </c>
      <c r="D1731">
        <v>29109730</v>
      </c>
      <c r="E1731">
        <v>1</v>
      </c>
      <c r="F1731">
        <v>1</v>
      </c>
      <c r="G1731">
        <v>1</v>
      </c>
      <c r="H1731">
        <v>3</v>
      </c>
      <c r="I1731" t="s">
        <v>330</v>
      </c>
      <c r="J1731" t="s">
        <v>332</v>
      </c>
      <c r="K1731" t="s">
        <v>331</v>
      </c>
      <c r="L1731">
        <v>1327</v>
      </c>
      <c r="N1731">
        <v>1005</v>
      </c>
      <c r="O1731" t="s">
        <v>155</v>
      </c>
      <c r="P1731" t="s">
        <v>155</v>
      </c>
      <c r="Q1731">
        <v>1</v>
      </c>
      <c r="X1731">
        <v>0</v>
      </c>
      <c r="Y1731">
        <v>37.299999999999997</v>
      </c>
      <c r="Z1731">
        <v>0</v>
      </c>
      <c r="AA1731">
        <v>0</v>
      </c>
      <c r="AB1731">
        <v>0</v>
      </c>
      <c r="AC1731">
        <v>1</v>
      </c>
      <c r="AD1731">
        <v>0</v>
      </c>
      <c r="AE1731">
        <v>0</v>
      </c>
      <c r="AF1731" t="s">
        <v>3</v>
      </c>
      <c r="AG1731">
        <v>0</v>
      </c>
      <c r="AH1731">
        <v>2</v>
      </c>
      <c r="AI1731">
        <v>36409715</v>
      </c>
      <c r="AJ1731">
        <v>1773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>
      <c r="A1732">
        <f>ROW(Source!A1844)</f>
        <v>1844</v>
      </c>
      <c r="B1732">
        <v>36409729</v>
      </c>
      <c r="C1732">
        <v>36409721</v>
      </c>
      <c r="D1732">
        <v>29364679</v>
      </c>
      <c r="E1732">
        <v>1</v>
      </c>
      <c r="F1732">
        <v>1</v>
      </c>
      <c r="G1732">
        <v>1</v>
      </c>
      <c r="H1732">
        <v>1</v>
      </c>
      <c r="I1732" t="s">
        <v>688</v>
      </c>
      <c r="J1732" t="s">
        <v>3</v>
      </c>
      <c r="K1732" t="s">
        <v>689</v>
      </c>
      <c r="L1732">
        <v>1369</v>
      </c>
      <c r="N1732">
        <v>1013</v>
      </c>
      <c r="O1732" t="s">
        <v>514</v>
      </c>
      <c r="P1732" t="s">
        <v>514</v>
      </c>
      <c r="Q1732">
        <v>1</v>
      </c>
      <c r="X1732">
        <v>94.4</v>
      </c>
      <c r="Y1732">
        <v>0</v>
      </c>
      <c r="Z1732">
        <v>0</v>
      </c>
      <c r="AA1732">
        <v>0</v>
      </c>
      <c r="AB1732">
        <v>316.85000000000002</v>
      </c>
      <c r="AC1732">
        <v>0</v>
      </c>
      <c r="AD1732">
        <v>1</v>
      </c>
      <c r="AE1732">
        <v>1</v>
      </c>
      <c r="AF1732" t="s">
        <v>134</v>
      </c>
      <c r="AG1732">
        <v>108.56</v>
      </c>
      <c r="AH1732">
        <v>2</v>
      </c>
      <c r="AI1732">
        <v>36409722</v>
      </c>
      <c r="AJ1732">
        <v>1774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>
      <c r="A1733">
        <f>ROW(Source!A1844)</f>
        <v>1844</v>
      </c>
      <c r="B1733">
        <v>36409730</v>
      </c>
      <c r="C1733">
        <v>36409721</v>
      </c>
      <c r="D1733">
        <v>121548</v>
      </c>
      <c r="E1733">
        <v>1</v>
      </c>
      <c r="F1733">
        <v>1</v>
      </c>
      <c r="G1733">
        <v>1</v>
      </c>
      <c r="H1733">
        <v>1</v>
      </c>
      <c r="I1733" t="s">
        <v>35</v>
      </c>
      <c r="J1733" t="s">
        <v>3</v>
      </c>
      <c r="K1733" t="s">
        <v>515</v>
      </c>
      <c r="L1733">
        <v>608254</v>
      </c>
      <c r="N1733">
        <v>1013</v>
      </c>
      <c r="O1733" t="s">
        <v>516</v>
      </c>
      <c r="P1733" t="s">
        <v>516</v>
      </c>
      <c r="Q1733">
        <v>1</v>
      </c>
      <c r="X1733">
        <v>0.2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1</v>
      </c>
      <c r="AE1733">
        <v>2</v>
      </c>
      <c r="AF1733" t="s">
        <v>3</v>
      </c>
      <c r="AG1733">
        <v>0.2</v>
      </c>
      <c r="AH1733">
        <v>2</v>
      </c>
      <c r="AI1733">
        <v>36409723</v>
      </c>
      <c r="AJ1733">
        <v>1775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>
      <c r="A1734">
        <f>ROW(Source!A1844)</f>
        <v>1844</v>
      </c>
      <c r="B1734">
        <v>36409731</v>
      </c>
      <c r="C1734">
        <v>36409721</v>
      </c>
      <c r="D1734">
        <v>29172362</v>
      </c>
      <c r="E1734">
        <v>1</v>
      </c>
      <c r="F1734">
        <v>1</v>
      </c>
      <c r="G1734">
        <v>1</v>
      </c>
      <c r="H1734">
        <v>2</v>
      </c>
      <c r="I1734" t="s">
        <v>690</v>
      </c>
      <c r="J1734" t="s">
        <v>691</v>
      </c>
      <c r="K1734" t="s">
        <v>692</v>
      </c>
      <c r="L1734">
        <v>1368</v>
      </c>
      <c r="N1734">
        <v>1011</v>
      </c>
      <c r="O1734" t="s">
        <v>520</v>
      </c>
      <c r="P1734" t="s">
        <v>520</v>
      </c>
      <c r="Q1734">
        <v>1</v>
      </c>
      <c r="X1734">
        <v>0.2</v>
      </c>
      <c r="Y1734">
        <v>0</v>
      </c>
      <c r="Z1734">
        <v>134.65</v>
      </c>
      <c r="AA1734">
        <v>13.5</v>
      </c>
      <c r="AB1734">
        <v>0</v>
      </c>
      <c r="AC1734">
        <v>0</v>
      </c>
      <c r="AD1734">
        <v>1</v>
      </c>
      <c r="AE1734">
        <v>0</v>
      </c>
      <c r="AF1734" t="s">
        <v>3</v>
      </c>
      <c r="AG1734">
        <v>0.2</v>
      </c>
      <c r="AH1734">
        <v>2</v>
      </c>
      <c r="AI1734">
        <v>36409724</v>
      </c>
      <c r="AJ1734">
        <v>1776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>
      <c r="A1735">
        <f>ROW(Source!A1844)</f>
        <v>1844</v>
      </c>
      <c r="B1735">
        <v>36409732</v>
      </c>
      <c r="C1735">
        <v>36409721</v>
      </c>
      <c r="D1735">
        <v>29174913</v>
      </c>
      <c r="E1735">
        <v>1</v>
      </c>
      <c r="F1735">
        <v>1</v>
      </c>
      <c r="G1735">
        <v>1</v>
      </c>
      <c r="H1735">
        <v>2</v>
      </c>
      <c r="I1735" t="s">
        <v>531</v>
      </c>
      <c r="J1735" t="s">
        <v>532</v>
      </c>
      <c r="K1735" t="s">
        <v>533</v>
      </c>
      <c r="L1735">
        <v>1368</v>
      </c>
      <c r="N1735">
        <v>1011</v>
      </c>
      <c r="O1735" t="s">
        <v>520</v>
      </c>
      <c r="P1735" t="s">
        <v>520</v>
      </c>
      <c r="Q1735">
        <v>1</v>
      </c>
      <c r="X1735">
        <v>0.2</v>
      </c>
      <c r="Y1735">
        <v>0</v>
      </c>
      <c r="Z1735">
        <v>87.17</v>
      </c>
      <c r="AA1735">
        <v>11.6</v>
      </c>
      <c r="AB1735">
        <v>0</v>
      </c>
      <c r="AC1735">
        <v>0</v>
      </c>
      <c r="AD1735">
        <v>1</v>
      </c>
      <c r="AE1735">
        <v>0</v>
      </c>
      <c r="AF1735" t="s">
        <v>3</v>
      </c>
      <c r="AG1735">
        <v>0.2</v>
      </c>
      <c r="AH1735">
        <v>2</v>
      </c>
      <c r="AI1735">
        <v>36409725</v>
      </c>
      <c r="AJ1735">
        <v>1777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>
      <c r="A1736">
        <f>ROW(Source!A1844)</f>
        <v>1844</v>
      </c>
      <c r="B1736">
        <v>36409733</v>
      </c>
      <c r="C1736">
        <v>36409721</v>
      </c>
      <c r="D1736">
        <v>29164111</v>
      </c>
      <c r="E1736">
        <v>1</v>
      </c>
      <c r="F1736">
        <v>1</v>
      </c>
      <c r="G1736">
        <v>1</v>
      </c>
      <c r="H1736">
        <v>3</v>
      </c>
      <c r="I1736" t="s">
        <v>736</v>
      </c>
      <c r="J1736" t="s">
        <v>737</v>
      </c>
      <c r="K1736" t="s">
        <v>738</v>
      </c>
      <c r="L1736">
        <v>1355</v>
      </c>
      <c r="N1736">
        <v>1010</v>
      </c>
      <c r="O1736" t="s">
        <v>58</v>
      </c>
      <c r="P1736" t="s">
        <v>58</v>
      </c>
      <c r="Q1736">
        <v>100</v>
      </c>
      <c r="X1736">
        <v>1.02</v>
      </c>
      <c r="Y1736">
        <v>100</v>
      </c>
      <c r="Z1736">
        <v>0</v>
      </c>
      <c r="AA1736">
        <v>0</v>
      </c>
      <c r="AB1736">
        <v>0</v>
      </c>
      <c r="AC1736">
        <v>0</v>
      </c>
      <c r="AD1736">
        <v>1</v>
      </c>
      <c r="AE1736">
        <v>0</v>
      </c>
      <c r="AF1736" t="s">
        <v>3</v>
      </c>
      <c r="AG1736">
        <v>1.02</v>
      </c>
      <c r="AH1736">
        <v>2</v>
      </c>
      <c r="AI1736">
        <v>36409726</v>
      </c>
      <c r="AJ1736">
        <v>1778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>
      <c r="A1737">
        <f>ROW(Source!A1844)</f>
        <v>1844</v>
      </c>
      <c r="B1737">
        <v>36409734</v>
      </c>
      <c r="C1737">
        <v>36409721</v>
      </c>
      <c r="D1737">
        <v>29171808</v>
      </c>
      <c r="E1737">
        <v>1</v>
      </c>
      <c r="F1737">
        <v>1</v>
      </c>
      <c r="G1737">
        <v>1</v>
      </c>
      <c r="H1737">
        <v>3</v>
      </c>
      <c r="I1737" t="s">
        <v>705</v>
      </c>
      <c r="J1737" t="s">
        <v>706</v>
      </c>
      <c r="K1737" t="s">
        <v>707</v>
      </c>
      <c r="L1737">
        <v>1374</v>
      </c>
      <c r="N1737">
        <v>1013</v>
      </c>
      <c r="O1737" t="s">
        <v>708</v>
      </c>
      <c r="P1737" t="s">
        <v>708</v>
      </c>
      <c r="Q1737">
        <v>1</v>
      </c>
      <c r="X1737">
        <v>18.73</v>
      </c>
      <c r="Y1737">
        <v>1</v>
      </c>
      <c r="Z1737">
        <v>0</v>
      </c>
      <c r="AA1737">
        <v>0</v>
      </c>
      <c r="AB1737">
        <v>0</v>
      </c>
      <c r="AC1737">
        <v>0</v>
      </c>
      <c r="AD1737">
        <v>1</v>
      </c>
      <c r="AE1737">
        <v>0</v>
      </c>
      <c r="AF1737" t="s">
        <v>3</v>
      </c>
      <c r="AG1737">
        <v>18.73</v>
      </c>
      <c r="AH1737">
        <v>2</v>
      </c>
      <c r="AI1737">
        <v>36409727</v>
      </c>
      <c r="AJ1737">
        <v>1780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>
      <c r="A1738">
        <f>ROW(Source!A1919)</f>
        <v>1919</v>
      </c>
      <c r="B1738">
        <v>36409739</v>
      </c>
      <c r="C1738">
        <v>36409736</v>
      </c>
      <c r="D1738">
        <v>18406804</v>
      </c>
      <c r="E1738">
        <v>1</v>
      </c>
      <c r="F1738">
        <v>1</v>
      </c>
      <c r="G1738">
        <v>1</v>
      </c>
      <c r="H1738">
        <v>1</v>
      </c>
      <c r="I1738" t="s">
        <v>512</v>
      </c>
      <c r="J1738" t="s">
        <v>3</v>
      </c>
      <c r="K1738" t="s">
        <v>513</v>
      </c>
      <c r="L1738">
        <v>1369</v>
      </c>
      <c r="N1738">
        <v>1013</v>
      </c>
      <c r="O1738" t="s">
        <v>514</v>
      </c>
      <c r="P1738" t="s">
        <v>514</v>
      </c>
      <c r="Q1738">
        <v>1</v>
      </c>
      <c r="X1738">
        <v>7.67</v>
      </c>
      <c r="Y1738">
        <v>0</v>
      </c>
      <c r="Z1738">
        <v>0</v>
      </c>
      <c r="AA1738">
        <v>0</v>
      </c>
      <c r="AB1738">
        <v>249.14</v>
      </c>
      <c r="AC1738">
        <v>0</v>
      </c>
      <c r="AD1738">
        <v>1</v>
      </c>
      <c r="AE1738">
        <v>1</v>
      </c>
      <c r="AF1738" t="s">
        <v>3</v>
      </c>
      <c r="AG1738">
        <v>7.67</v>
      </c>
      <c r="AH1738">
        <v>2</v>
      </c>
      <c r="AI1738">
        <v>36409737</v>
      </c>
      <c r="AJ1738">
        <v>1781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>
      <c r="A1739">
        <f>ROW(Source!A1919)</f>
        <v>1919</v>
      </c>
      <c r="B1739">
        <v>36409740</v>
      </c>
      <c r="C1739">
        <v>36409736</v>
      </c>
      <c r="D1739">
        <v>29164349</v>
      </c>
      <c r="E1739">
        <v>1</v>
      </c>
      <c r="F1739">
        <v>1</v>
      </c>
      <c r="G1739">
        <v>1</v>
      </c>
      <c r="H1739">
        <v>3</v>
      </c>
      <c r="I1739" t="s">
        <v>28</v>
      </c>
      <c r="J1739" t="s">
        <v>31</v>
      </c>
      <c r="K1739" t="s">
        <v>29</v>
      </c>
      <c r="L1739">
        <v>1348</v>
      </c>
      <c r="N1739">
        <v>1009</v>
      </c>
      <c r="O1739" t="s">
        <v>30</v>
      </c>
      <c r="P1739" t="s">
        <v>30</v>
      </c>
      <c r="Q1739">
        <v>1000</v>
      </c>
      <c r="X1739">
        <v>0.7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 t="s">
        <v>3</v>
      </c>
      <c r="AG1739">
        <v>0.7</v>
      </c>
      <c r="AH1739">
        <v>2</v>
      </c>
      <c r="AI1739">
        <v>36409738</v>
      </c>
      <c r="AJ1739">
        <v>1782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>
      <c r="A1740">
        <f>ROW(Source!A1921)</f>
        <v>1921</v>
      </c>
      <c r="B1740">
        <v>36409747</v>
      </c>
      <c r="C1740">
        <v>36409742</v>
      </c>
      <c r="D1740">
        <v>18406804</v>
      </c>
      <c r="E1740">
        <v>1</v>
      </c>
      <c r="F1740">
        <v>1</v>
      </c>
      <c r="G1740">
        <v>1</v>
      </c>
      <c r="H1740">
        <v>1</v>
      </c>
      <c r="I1740" t="s">
        <v>512</v>
      </c>
      <c r="J1740" t="s">
        <v>3</v>
      </c>
      <c r="K1740" t="s">
        <v>513</v>
      </c>
      <c r="L1740">
        <v>1369</v>
      </c>
      <c r="N1740">
        <v>1013</v>
      </c>
      <c r="O1740" t="s">
        <v>514</v>
      </c>
      <c r="P1740" t="s">
        <v>514</v>
      </c>
      <c r="Q1740">
        <v>1</v>
      </c>
      <c r="X1740">
        <v>11.39</v>
      </c>
      <c r="Y1740">
        <v>0</v>
      </c>
      <c r="Z1740">
        <v>0</v>
      </c>
      <c r="AA1740">
        <v>0</v>
      </c>
      <c r="AB1740">
        <v>7.8</v>
      </c>
      <c r="AC1740">
        <v>0</v>
      </c>
      <c r="AD1740">
        <v>1</v>
      </c>
      <c r="AE1740">
        <v>1</v>
      </c>
      <c r="AF1740" t="s">
        <v>3</v>
      </c>
      <c r="AG1740">
        <v>11.39</v>
      </c>
      <c r="AH1740">
        <v>2</v>
      </c>
      <c r="AI1740">
        <v>36409743</v>
      </c>
      <c r="AJ1740">
        <v>1783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>
      <c r="A1741">
        <f>ROW(Source!A1921)</f>
        <v>1921</v>
      </c>
      <c r="B1741">
        <v>36409748</v>
      </c>
      <c r="C1741">
        <v>36409742</v>
      </c>
      <c r="D1741">
        <v>121548</v>
      </c>
      <c r="E1741">
        <v>1</v>
      </c>
      <c r="F1741">
        <v>1</v>
      </c>
      <c r="G1741">
        <v>1</v>
      </c>
      <c r="H1741">
        <v>1</v>
      </c>
      <c r="I1741" t="s">
        <v>35</v>
      </c>
      <c r="J1741" t="s">
        <v>3</v>
      </c>
      <c r="K1741" t="s">
        <v>515</v>
      </c>
      <c r="L1741">
        <v>608254</v>
      </c>
      <c r="N1741">
        <v>1013</v>
      </c>
      <c r="O1741" t="s">
        <v>516</v>
      </c>
      <c r="P1741" t="s">
        <v>516</v>
      </c>
      <c r="Q1741">
        <v>1</v>
      </c>
      <c r="X1741">
        <v>0.13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1</v>
      </c>
      <c r="AE1741">
        <v>2</v>
      </c>
      <c r="AF1741" t="s">
        <v>3</v>
      </c>
      <c r="AG1741">
        <v>0.13</v>
      </c>
      <c r="AH1741">
        <v>2</v>
      </c>
      <c r="AI1741">
        <v>36409744</v>
      </c>
      <c r="AJ1741">
        <v>1784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>
      <c r="A1742">
        <f>ROW(Source!A1921)</f>
        <v>1921</v>
      </c>
      <c r="B1742">
        <v>36409749</v>
      </c>
      <c r="C1742">
        <v>36409742</v>
      </c>
      <c r="D1742">
        <v>29172556</v>
      </c>
      <c r="E1742">
        <v>1</v>
      </c>
      <c r="F1742">
        <v>1</v>
      </c>
      <c r="G1742">
        <v>1</v>
      </c>
      <c r="H1742">
        <v>2</v>
      </c>
      <c r="I1742" t="s">
        <v>517</v>
      </c>
      <c r="J1742" t="s">
        <v>518</v>
      </c>
      <c r="K1742" t="s">
        <v>519</v>
      </c>
      <c r="L1742">
        <v>1368</v>
      </c>
      <c r="N1742">
        <v>1011</v>
      </c>
      <c r="O1742" t="s">
        <v>520</v>
      </c>
      <c r="P1742" t="s">
        <v>520</v>
      </c>
      <c r="Q1742">
        <v>1</v>
      </c>
      <c r="X1742">
        <v>0.13</v>
      </c>
      <c r="Y1742">
        <v>0</v>
      </c>
      <c r="Z1742">
        <v>31.26</v>
      </c>
      <c r="AA1742">
        <v>13.5</v>
      </c>
      <c r="AB1742">
        <v>0</v>
      </c>
      <c r="AC1742">
        <v>0</v>
      </c>
      <c r="AD1742">
        <v>1</v>
      </c>
      <c r="AE1742">
        <v>0</v>
      </c>
      <c r="AF1742" t="s">
        <v>3</v>
      </c>
      <c r="AG1742">
        <v>0.13</v>
      </c>
      <c r="AH1742">
        <v>2</v>
      </c>
      <c r="AI1742">
        <v>36409745</v>
      </c>
      <c r="AJ1742">
        <v>1785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>
      <c r="A1743">
        <f>ROW(Source!A1921)</f>
        <v>1921</v>
      </c>
      <c r="B1743">
        <v>36409750</v>
      </c>
      <c r="C1743">
        <v>36409742</v>
      </c>
      <c r="D1743">
        <v>29164349</v>
      </c>
      <c r="E1743">
        <v>1</v>
      </c>
      <c r="F1743">
        <v>1</v>
      </c>
      <c r="G1743">
        <v>1</v>
      </c>
      <c r="H1743">
        <v>3</v>
      </c>
      <c r="I1743" t="s">
        <v>28</v>
      </c>
      <c r="J1743" t="s">
        <v>31</v>
      </c>
      <c r="K1743" t="s">
        <v>29</v>
      </c>
      <c r="L1743">
        <v>1348</v>
      </c>
      <c r="N1743">
        <v>1009</v>
      </c>
      <c r="O1743" t="s">
        <v>30</v>
      </c>
      <c r="P1743" t="s">
        <v>30</v>
      </c>
      <c r="Q1743">
        <v>1000</v>
      </c>
      <c r="X1743">
        <v>0.47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 t="s">
        <v>3</v>
      </c>
      <c r="AG1743">
        <v>0.47</v>
      </c>
      <c r="AH1743">
        <v>2</v>
      </c>
      <c r="AI1743">
        <v>36409746</v>
      </c>
      <c r="AJ1743">
        <v>1786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>
      <c r="A1744">
        <f>ROW(Source!A1923)</f>
        <v>1923</v>
      </c>
      <c r="B1744">
        <v>36409755</v>
      </c>
      <c r="C1744">
        <v>36409752</v>
      </c>
      <c r="D1744">
        <v>18406804</v>
      </c>
      <c r="E1744">
        <v>1</v>
      </c>
      <c r="F1744">
        <v>1</v>
      </c>
      <c r="G1744">
        <v>1</v>
      </c>
      <c r="H1744">
        <v>1</v>
      </c>
      <c r="I1744" t="s">
        <v>512</v>
      </c>
      <c r="J1744" t="s">
        <v>3</v>
      </c>
      <c r="K1744" t="s">
        <v>513</v>
      </c>
      <c r="L1744">
        <v>1369</v>
      </c>
      <c r="N1744">
        <v>1013</v>
      </c>
      <c r="O1744" t="s">
        <v>514</v>
      </c>
      <c r="P1744" t="s">
        <v>514</v>
      </c>
      <c r="Q1744">
        <v>1</v>
      </c>
      <c r="X1744">
        <v>3.77</v>
      </c>
      <c r="Y1744">
        <v>0</v>
      </c>
      <c r="Z1744">
        <v>0</v>
      </c>
      <c r="AA1744">
        <v>0</v>
      </c>
      <c r="AB1744">
        <v>7.8</v>
      </c>
      <c r="AC1744">
        <v>0</v>
      </c>
      <c r="AD1744">
        <v>1</v>
      </c>
      <c r="AE1744">
        <v>1</v>
      </c>
      <c r="AF1744" t="s">
        <v>3</v>
      </c>
      <c r="AG1744">
        <v>3.77</v>
      </c>
      <c r="AH1744">
        <v>2</v>
      </c>
      <c r="AI1744">
        <v>36409753</v>
      </c>
      <c r="AJ1744">
        <v>1787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>
      <c r="A1745">
        <f>ROW(Source!A1923)</f>
        <v>1923</v>
      </c>
      <c r="B1745">
        <v>36409756</v>
      </c>
      <c r="C1745">
        <v>36409752</v>
      </c>
      <c r="D1745">
        <v>29164349</v>
      </c>
      <c r="E1745">
        <v>1</v>
      </c>
      <c r="F1745">
        <v>1</v>
      </c>
      <c r="G1745">
        <v>1</v>
      </c>
      <c r="H1745">
        <v>3</v>
      </c>
      <c r="I1745" t="s">
        <v>28</v>
      </c>
      <c r="J1745" t="s">
        <v>31</v>
      </c>
      <c r="K1745" t="s">
        <v>29</v>
      </c>
      <c r="L1745">
        <v>1348</v>
      </c>
      <c r="N1745">
        <v>1009</v>
      </c>
      <c r="O1745" t="s">
        <v>30</v>
      </c>
      <c r="P1745" t="s">
        <v>30</v>
      </c>
      <c r="Q1745">
        <v>1000</v>
      </c>
      <c r="X1745">
        <v>0.11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 t="s">
        <v>3</v>
      </c>
      <c r="AG1745">
        <v>0.11</v>
      </c>
      <c r="AH1745">
        <v>2</v>
      </c>
      <c r="AI1745">
        <v>36409754</v>
      </c>
      <c r="AJ1745">
        <v>1788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>
      <c r="A1746">
        <f>ROW(Source!A1925)</f>
        <v>1925</v>
      </c>
      <c r="B1746">
        <v>36409760</v>
      </c>
      <c r="C1746">
        <v>36409758</v>
      </c>
      <c r="D1746">
        <v>18406804</v>
      </c>
      <c r="E1746">
        <v>1</v>
      </c>
      <c r="F1746">
        <v>1</v>
      </c>
      <c r="G1746">
        <v>1</v>
      </c>
      <c r="H1746">
        <v>1</v>
      </c>
      <c r="I1746" t="s">
        <v>512</v>
      </c>
      <c r="J1746" t="s">
        <v>3</v>
      </c>
      <c r="K1746" t="s">
        <v>513</v>
      </c>
      <c r="L1746">
        <v>1369</v>
      </c>
      <c r="N1746">
        <v>1013</v>
      </c>
      <c r="O1746" t="s">
        <v>514</v>
      </c>
      <c r="P1746" t="s">
        <v>514</v>
      </c>
      <c r="Q1746">
        <v>1</v>
      </c>
      <c r="X1746">
        <v>5.84</v>
      </c>
      <c r="Y1746">
        <v>0</v>
      </c>
      <c r="Z1746">
        <v>0</v>
      </c>
      <c r="AA1746">
        <v>0</v>
      </c>
      <c r="AB1746">
        <v>7.8</v>
      </c>
      <c r="AC1746">
        <v>0</v>
      </c>
      <c r="AD1746">
        <v>1</v>
      </c>
      <c r="AE1746">
        <v>1</v>
      </c>
      <c r="AF1746" t="s">
        <v>3</v>
      </c>
      <c r="AG1746">
        <v>5.84</v>
      </c>
      <c r="AH1746">
        <v>2</v>
      </c>
      <c r="AI1746">
        <v>36409759</v>
      </c>
      <c r="AJ1746">
        <v>1789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>
      <c r="A1747">
        <f>ROW(Source!A1926)</f>
        <v>1926</v>
      </c>
      <c r="B1747">
        <v>36409767</v>
      </c>
      <c r="C1747">
        <v>36409761</v>
      </c>
      <c r="D1747">
        <v>18408066</v>
      </c>
      <c r="E1747">
        <v>1</v>
      </c>
      <c r="F1747">
        <v>1</v>
      </c>
      <c r="G1747">
        <v>1</v>
      </c>
      <c r="H1747">
        <v>1</v>
      </c>
      <c r="I1747" t="s">
        <v>521</v>
      </c>
      <c r="J1747" t="s">
        <v>3</v>
      </c>
      <c r="K1747" t="s">
        <v>522</v>
      </c>
      <c r="L1747">
        <v>1369</v>
      </c>
      <c r="N1747">
        <v>1013</v>
      </c>
      <c r="O1747" t="s">
        <v>514</v>
      </c>
      <c r="P1747" t="s">
        <v>514</v>
      </c>
      <c r="Q1747">
        <v>1</v>
      </c>
      <c r="X1747">
        <v>179.3</v>
      </c>
      <c r="Y1747">
        <v>0</v>
      </c>
      <c r="Z1747">
        <v>0</v>
      </c>
      <c r="AA1747">
        <v>0</v>
      </c>
      <c r="AB1747">
        <v>256.16000000000003</v>
      </c>
      <c r="AC1747">
        <v>0</v>
      </c>
      <c r="AD1747">
        <v>1</v>
      </c>
      <c r="AE1747">
        <v>1</v>
      </c>
      <c r="AF1747" t="s">
        <v>3</v>
      </c>
      <c r="AG1747">
        <v>179.3</v>
      </c>
      <c r="AH1747">
        <v>2</v>
      </c>
      <c r="AI1747">
        <v>36409762</v>
      </c>
      <c r="AJ1747">
        <v>1790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>
      <c r="A1748">
        <f>ROW(Source!A1926)</f>
        <v>1926</v>
      </c>
      <c r="B1748">
        <v>36409768</v>
      </c>
      <c r="C1748">
        <v>36409761</v>
      </c>
      <c r="D1748">
        <v>121548</v>
      </c>
      <c r="E1748">
        <v>1</v>
      </c>
      <c r="F1748">
        <v>1</v>
      </c>
      <c r="G1748">
        <v>1</v>
      </c>
      <c r="H1748">
        <v>1</v>
      </c>
      <c r="I1748" t="s">
        <v>35</v>
      </c>
      <c r="J1748" t="s">
        <v>3</v>
      </c>
      <c r="K1748" t="s">
        <v>515</v>
      </c>
      <c r="L1748">
        <v>608254</v>
      </c>
      <c r="N1748">
        <v>1013</v>
      </c>
      <c r="O1748" t="s">
        <v>516</v>
      </c>
      <c r="P1748" t="s">
        <v>516</v>
      </c>
      <c r="Q1748">
        <v>1</v>
      </c>
      <c r="X1748">
        <v>3.97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2</v>
      </c>
      <c r="AF1748" t="s">
        <v>3</v>
      </c>
      <c r="AG1748">
        <v>3.97</v>
      </c>
      <c r="AH1748">
        <v>2</v>
      </c>
      <c r="AI1748">
        <v>36409763</v>
      </c>
      <c r="AJ1748">
        <v>1791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>
      <c r="A1749">
        <f>ROW(Source!A1926)</f>
        <v>1926</v>
      </c>
      <c r="B1749">
        <v>36409769</v>
      </c>
      <c r="C1749">
        <v>36409761</v>
      </c>
      <c r="D1749">
        <v>29172710</v>
      </c>
      <c r="E1749">
        <v>1</v>
      </c>
      <c r="F1749">
        <v>1</v>
      </c>
      <c r="G1749">
        <v>1</v>
      </c>
      <c r="H1749">
        <v>2</v>
      </c>
      <c r="I1749" t="s">
        <v>523</v>
      </c>
      <c r="J1749" t="s">
        <v>524</v>
      </c>
      <c r="K1749" t="s">
        <v>525</v>
      </c>
      <c r="L1749">
        <v>1368</v>
      </c>
      <c r="N1749">
        <v>1011</v>
      </c>
      <c r="O1749" t="s">
        <v>520</v>
      </c>
      <c r="P1749" t="s">
        <v>520</v>
      </c>
      <c r="Q1749">
        <v>1</v>
      </c>
      <c r="X1749">
        <v>3.97</v>
      </c>
      <c r="Y1749">
        <v>0</v>
      </c>
      <c r="Z1749">
        <v>46.56</v>
      </c>
      <c r="AA1749">
        <v>10.06</v>
      </c>
      <c r="AB1749">
        <v>0</v>
      </c>
      <c r="AC1749">
        <v>0</v>
      </c>
      <c r="AD1749">
        <v>1</v>
      </c>
      <c r="AE1749">
        <v>0</v>
      </c>
      <c r="AF1749" t="s">
        <v>3</v>
      </c>
      <c r="AG1749">
        <v>3.97</v>
      </c>
      <c r="AH1749">
        <v>2</v>
      </c>
      <c r="AI1749">
        <v>36409764</v>
      </c>
      <c r="AJ1749">
        <v>1792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>
      <c r="A1750">
        <f>ROW(Source!A1926)</f>
        <v>1926</v>
      </c>
      <c r="B1750">
        <v>36409770</v>
      </c>
      <c r="C1750">
        <v>36409761</v>
      </c>
      <c r="D1750">
        <v>29174533</v>
      </c>
      <c r="E1750">
        <v>1</v>
      </c>
      <c r="F1750">
        <v>1</v>
      </c>
      <c r="G1750">
        <v>1</v>
      </c>
      <c r="H1750">
        <v>2</v>
      </c>
      <c r="I1750" t="s">
        <v>526</v>
      </c>
      <c r="J1750" t="s">
        <v>527</v>
      </c>
      <c r="K1750" t="s">
        <v>528</v>
      </c>
      <c r="L1750">
        <v>1368</v>
      </c>
      <c r="N1750">
        <v>1011</v>
      </c>
      <c r="O1750" t="s">
        <v>520</v>
      </c>
      <c r="P1750" t="s">
        <v>520</v>
      </c>
      <c r="Q1750">
        <v>1</v>
      </c>
      <c r="X1750">
        <v>7.93</v>
      </c>
      <c r="Y1750">
        <v>0</v>
      </c>
      <c r="Z1750">
        <v>1.53</v>
      </c>
      <c r="AA1750">
        <v>0</v>
      </c>
      <c r="AB1750">
        <v>0</v>
      </c>
      <c r="AC1750">
        <v>0</v>
      </c>
      <c r="AD1750">
        <v>1</v>
      </c>
      <c r="AE1750">
        <v>0</v>
      </c>
      <c r="AF1750" t="s">
        <v>3</v>
      </c>
      <c r="AG1750">
        <v>7.93</v>
      </c>
      <c r="AH1750">
        <v>2</v>
      </c>
      <c r="AI1750">
        <v>36409765</v>
      </c>
      <c r="AJ1750">
        <v>1793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>
      <c r="A1751">
        <f>ROW(Source!A1926)</f>
        <v>1926</v>
      </c>
      <c r="B1751">
        <v>36409771</v>
      </c>
      <c r="C1751">
        <v>36409761</v>
      </c>
      <c r="D1751">
        <v>29164349</v>
      </c>
      <c r="E1751">
        <v>1</v>
      </c>
      <c r="F1751">
        <v>1</v>
      </c>
      <c r="G1751">
        <v>1</v>
      </c>
      <c r="H1751">
        <v>3</v>
      </c>
      <c r="I1751" t="s">
        <v>28</v>
      </c>
      <c r="J1751" t="s">
        <v>31</v>
      </c>
      <c r="K1751" t="s">
        <v>29</v>
      </c>
      <c r="L1751">
        <v>1348</v>
      </c>
      <c r="N1751">
        <v>1009</v>
      </c>
      <c r="O1751" t="s">
        <v>30</v>
      </c>
      <c r="P1751" t="s">
        <v>30</v>
      </c>
      <c r="Q1751">
        <v>1000</v>
      </c>
      <c r="X1751">
        <v>10.5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 t="s">
        <v>3</v>
      </c>
      <c r="AG1751">
        <v>10.5</v>
      </c>
      <c r="AH1751">
        <v>2</v>
      </c>
      <c r="AI1751">
        <v>36409766</v>
      </c>
      <c r="AJ1751">
        <v>1794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>
      <c r="A1752">
        <f>ROW(Source!A1965)</f>
        <v>1965</v>
      </c>
      <c r="B1752">
        <v>36409781</v>
      </c>
      <c r="C1752">
        <v>36409773</v>
      </c>
      <c r="D1752">
        <v>18407150</v>
      </c>
      <c r="E1752">
        <v>1</v>
      </c>
      <c r="F1752">
        <v>1</v>
      </c>
      <c r="G1752">
        <v>1</v>
      </c>
      <c r="H1752">
        <v>1</v>
      </c>
      <c r="I1752" t="s">
        <v>529</v>
      </c>
      <c r="J1752" t="s">
        <v>3</v>
      </c>
      <c r="K1752" t="s">
        <v>530</v>
      </c>
      <c r="L1752">
        <v>1369</v>
      </c>
      <c r="N1752">
        <v>1013</v>
      </c>
      <c r="O1752" t="s">
        <v>514</v>
      </c>
      <c r="P1752" t="s">
        <v>514</v>
      </c>
      <c r="Q1752">
        <v>1</v>
      </c>
      <c r="X1752">
        <v>21.19</v>
      </c>
      <c r="Y1752">
        <v>0</v>
      </c>
      <c r="Z1752">
        <v>0</v>
      </c>
      <c r="AA1752">
        <v>0</v>
      </c>
      <c r="AB1752">
        <v>272.45</v>
      </c>
      <c r="AC1752">
        <v>0</v>
      </c>
      <c r="AD1752">
        <v>1</v>
      </c>
      <c r="AE1752">
        <v>1</v>
      </c>
      <c r="AF1752" t="s">
        <v>134</v>
      </c>
      <c r="AG1752">
        <v>24.368500000000001</v>
      </c>
      <c r="AH1752">
        <v>2</v>
      </c>
      <c r="AI1752">
        <v>36409774</v>
      </c>
      <c r="AJ1752">
        <v>1795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>
      <c r="A1753">
        <f>ROW(Source!A1965)</f>
        <v>1965</v>
      </c>
      <c r="B1753">
        <v>36409782</v>
      </c>
      <c r="C1753">
        <v>36409773</v>
      </c>
      <c r="D1753">
        <v>121548</v>
      </c>
      <c r="E1753">
        <v>1</v>
      </c>
      <c r="F1753">
        <v>1</v>
      </c>
      <c r="G1753">
        <v>1</v>
      </c>
      <c r="H1753">
        <v>1</v>
      </c>
      <c r="I1753" t="s">
        <v>35</v>
      </c>
      <c r="J1753" t="s">
        <v>3</v>
      </c>
      <c r="K1753" t="s">
        <v>515</v>
      </c>
      <c r="L1753">
        <v>608254</v>
      </c>
      <c r="N1753">
        <v>1013</v>
      </c>
      <c r="O1753" t="s">
        <v>516</v>
      </c>
      <c r="P1753" t="s">
        <v>516</v>
      </c>
      <c r="Q1753">
        <v>1</v>
      </c>
      <c r="X1753">
        <v>0.04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1</v>
      </c>
      <c r="AE1753">
        <v>2</v>
      </c>
      <c r="AF1753" t="s">
        <v>133</v>
      </c>
      <c r="AG1753">
        <v>0.05</v>
      </c>
      <c r="AH1753">
        <v>2</v>
      </c>
      <c r="AI1753">
        <v>36409775</v>
      </c>
      <c r="AJ1753">
        <v>1796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>
      <c r="A1754">
        <f>ROW(Source!A1965)</f>
        <v>1965</v>
      </c>
      <c r="B1754">
        <v>36409783</v>
      </c>
      <c r="C1754">
        <v>36409773</v>
      </c>
      <c r="D1754">
        <v>29172556</v>
      </c>
      <c r="E1754">
        <v>1</v>
      </c>
      <c r="F1754">
        <v>1</v>
      </c>
      <c r="G1754">
        <v>1</v>
      </c>
      <c r="H1754">
        <v>2</v>
      </c>
      <c r="I1754" t="s">
        <v>517</v>
      </c>
      <c r="J1754" t="s">
        <v>518</v>
      </c>
      <c r="K1754" t="s">
        <v>519</v>
      </c>
      <c r="L1754">
        <v>1368</v>
      </c>
      <c r="N1754">
        <v>1011</v>
      </c>
      <c r="O1754" t="s">
        <v>520</v>
      </c>
      <c r="P1754" t="s">
        <v>520</v>
      </c>
      <c r="Q1754">
        <v>1</v>
      </c>
      <c r="X1754">
        <v>0.04</v>
      </c>
      <c r="Y1754">
        <v>0</v>
      </c>
      <c r="Z1754">
        <v>31.26</v>
      </c>
      <c r="AA1754">
        <v>13.5</v>
      </c>
      <c r="AB1754">
        <v>0</v>
      </c>
      <c r="AC1754">
        <v>0</v>
      </c>
      <c r="AD1754">
        <v>1</v>
      </c>
      <c r="AE1754">
        <v>0</v>
      </c>
      <c r="AF1754" t="s">
        <v>133</v>
      </c>
      <c r="AG1754">
        <v>0.05</v>
      </c>
      <c r="AH1754">
        <v>2</v>
      </c>
      <c r="AI1754">
        <v>36409776</v>
      </c>
      <c r="AJ1754">
        <v>1797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>
      <c r="A1755">
        <f>ROW(Source!A1965)</f>
        <v>1965</v>
      </c>
      <c r="B1755">
        <v>36409784</v>
      </c>
      <c r="C1755">
        <v>36409773</v>
      </c>
      <c r="D1755">
        <v>29174913</v>
      </c>
      <c r="E1755">
        <v>1</v>
      </c>
      <c r="F1755">
        <v>1</v>
      </c>
      <c r="G1755">
        <v>1</v>
      </c>
      <c r="H1755">
        <v>2</v>
      </c>
      <c r="I1755" t="s">
        <v>531</v>
      </c>
      <c r="J1755" t="s">
        <v>532</v>
      </c>
      <c r="K1755" t="s">
        <v>533</v>
      </c>
      <c r="L1755">
        <v>1368</v>
      </c>
      <c r="N1755">
        <v>1011</v>
      </c>
      <c r="O1755" t="s">
        <v>520</v>
      </c>
      <c r="P1755" t="s">
        <v>520</v>
      </c>
      <c r="Q1755">
        <v>1</v>
      </c>
      <c r="X1755">
        <v>0.15</v>
      </c>
      <c r="Y1755">
        <v>0</v>
      </c>
      <c r="Z1755">
        <v>87.17</v>
      </c>
      <c r="AA1755">
        <v>11.6</v>
      </c>
      <c r="AB1755">
        <v>0</v>
      </c>
      <c r="AC1755">
        <v>0</v>
      </c>
      <c r="AD1755">
        <v>1</v>
      </c>
      <c r="AE1755">
        <v>0</v>
      </c>
      <c r="AF1755" t="s">
        <v>133</v>
      </c>
      <c r="AG1755">
        <v>0.1875</v>
      </c>
      <c r="AH1755">
        <v>2</v>
      </c>
      <c r="AI1755">
        <v>36409777</v>
      </c>
      <c r="AJ1755">
        <v>1798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>
      <c r="A1756">
        <f>ROW(Source!A1965)</f>
        <v>1965</v>
      </c>
      <c r="B1756">
        <v>36409785</v>
      </c>
      <c r="C1756">
        <v>36409773</v>
      </c>
      <c r="D1756">
        <v>29108696</v>
      </c>
      <c r="E1756">
        <v>1</v>
      </c>
      <c r="F1756">
        <v>1</v>
      </c>
      <c r="G1756">
        <v>1</v>
      </c>
      <c r="H1756">
        <v>3</v>
      </c>
      <c r="I1756" t="s">
        <v>534</v>
      </c>
      <c r="J1756" t="s">
        <v>535</v>
      </c>
      <c r="K1756" t="s">
        <v>536</v>
      </c>
      <c r="L1756">
        <v>1354</v>
      </c>
      <c r="N1756">
        <v>1010</v>
      </c>
      <c r="O1756" t="s">
        <v>237</v>
      </c>
      <c r="P1756" t="s">
        <v>237</v>
      </c>
      <c r="Q1756">
        <v>1</v>
      </c>
      <c r="X1756">
        <v>56.6</v>
      </c>
      <c r="Y1756">
        <v>67.209999999999994</v>
      </c>
      <c r="Z1756">
        <v>0</v>
      </c>
      <c r="AA1756">
        <v>0</v>
      </c>
      <c r="AB1756">
        <v>0</v>
      </c>
      <c r="AC1756">
        <v>0</v>
      </c>
      <c r="AD1756">
        <v>1</v>
      </c>
      <c r="AE1756">
        <v>0</v>
      </c>
      <c r="AF1756" t="s">
        <v>3</v>
      </c>
      <c r="AG1756">
        <v>56.6</v>
      </c>
      <c r="AH1756">
        <v>2</v>
      </c>
      <c r="AI1756">
        <v>36409778</v>
      </c>
      <c r="AJ1756">
        <v>1799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>
      <c r="A1757">
        <f>ROW(Source!A1965)</f>
        <v>1965</v>
      </c>
      <c r="B1757">
        <v>36409786</v>
      </c>
      <c r="C1757">
        <v>36409773</v>
      </c>
      <c r="D1757">
        <v>29109717</v>
      </c>
      <c r="E1757">
        <v>1</v>
      </c>
      <c r="F1757">
        <v>1</v>
      </c>
      <c r="G1757">
        <v>1</v>
      </c>
      <c r="H1757">
        <v>3</v>
      </c>
      <c r="I1757" t="s">
        <v>886</v>
      </c>
      <c r="J1757" t="s">
        <v>887</v>
      </c>
      <c r="K1757" t="s">
        <v>888</v>
      </c>
      <c r="L1757">
        <v>1301</v>
      </c>
      <c r="N1757">
        <v>1003</v>
      </c>
      <c r="O1757" t="s">
        <v>142</v>
      </c>
      <c r="P1757" t="s">
        <v>142</v>
      </c>
      <c r="Q1757">
        <v>1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</v>
      </c>
      <c r="AD1757">
        <v>0</v>
      </c>
      <c r="AE1757">
        <v>0</v>
      </c>
      <c r="AF1757" t="s">
        <v>3</v>
      </c>
      <c r="AG1757">
        <v>0</v>
      </c>
      <c r="AH1757">
        <v>3</v>
      </c>
      <c r="AI1757">
        <v>-1</v>
      </c>
      <c r="AJ1757" t="s">
        <v>3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>
      <c r="A1758">
        <f>ROW(Source!A1965)</f>
        <v>1965</v>
      </c>
      <c r="B1758">
        <v>36409787</v>
      </c>
      <c r="C1758">
        <v>36409773</v>
      </c>
      <c r="D1758">
        <v>29115197</v>
      </c>
      <c r="E1758">
        <v>1</v>
      </c>
      <c r="F1758">
        <v>1</v>
      </c>
      <c r="G1758">
        <v>1</v>
      </c>
      <c r="H1758">
        <v>3</v>
      </c>
      <c r="I1758" t="s">
        <v>537</v>
      </c>
      <c r="J1758" t="s">
        <v>538</v>
      </c>
      <c r="K1758" t="s">
        <v>539</v>
      </c>
      <c r="L1758">
        <v>1354</v>
      </c>
      <c r="N1758">
        <v>1010</v>
      </c>
      <c r="O1758" t="s">
        <v>237</v>
      </c>
      <c r="P1758" t="s">
        <v>237</v>
      </c>
      <c r="Q1758">
        <v>1</v>
      </c>
      <c r="X1758">
        <v>400</v>
      </c>
      <c r="Y1758">
        <v>0.5</v>
      </c>
      <c r="Z1758">
        <v>0</v>
      </c>
      <c r="AA1758">
        <v>0</v>
      </c>
      <c r="AB1758">
        <v>0</v>
      </c>
      <c r="AC1758">
        <v>0</v>
      </c>
      <c r="AD1758">
        <v>1</v>
      </c>
      <c r="AE1758">
        <v>0</v>
      </c>
      <c r="AF1758" t="s">
        <v>3</v>
      </c>
      <c r="AG1758">
        <v>400</v>
      </c>
      <c r="AH1758">
        <v>2</v>
      </c>
      <c r="AI1758">
        <v>36409779</v>
      </c>
      <c r="AJ1758">
        <v>1801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>
      <c r="A1759">
        <f>ROW(Source!A1967)</f>
        <v>1967</v>
      </c>
      <c r="B1759">
        <v>36409799</v>
      </c>
      <c r="C1759">
        <v>36409789</v>
      </c>
      <c r="D1759">
        <v>18413230</v>
      </c>
      <c r="E1759">
        <v>1</v>
      </c>
      <c r="F1759">
        <v>1</v>
      </c>
      <c r="G1759">
        <v>1</v>
      </c>
      <c r="H1759">
        <v>1</v>
      </c>
      <c r="I1759" t="s">
        <v>540</v>
      </c>
      <c r="J1759" t="s">
        <v>3</v>
      </c>
      <c r="K1759" t="s">
        <v>541</v>
      </c>
      <c r="L1759">
        <v>1369</v>
      </c>
      <c r="N1759">
        <v>1013</v>
      </c>
      <c r="O1759" t="s">
        <v>514</v>
      </c>
      <c r="P1759" t="s">
        <v>514</v>
      </c>
      <c r="Q1759">
        <v>1</v>
      </c>
      <c r="X1759">
        <v>166.47</v>
      </c>
      <c r="Y1759">
        <v>0</v>
      </c>
      <c r="Z1759">
        <v>0</v>
      </c>
      <c r="AA1759">
        <v>0</v>
      </c>
      <c r="AB1759">
        <v>293.22000000000003</v>
      </c>
      <c r="AC1759">
        <v>0</v>
      </c>
      <c r="AD1759">
        <v>1</v>
      </c>
      <c r="AE1759">
        <v>1</v>
      </c>
      <c r="AF1759" t="s">
        <v>134</v>
      </c>
      <c r="AG1759">
        <v>191.44049999999999</v>
      </c>
      <c r="AH1759">
        <v>2</v>
      </c>
      <c r="AI1759">
        <v>36409790</v>
      </c>
      <c r="AJ1759">
        <v>1802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>
      <c r="A1760">
        <f>ROW(Source!A1967)</f>
        <v>1967</v>
      </c>
      <c r="B1760">
        <v>36409800</v>
      </c>
      <c r="C1760">
        <v>36409789</v>
      </c>
      <c r="D1760">
        <v>121548</v>
      </c>
      <c r="E1760">
        <v>1</v>
      </c>
      <c r="F1760">
        <v>1</v>
      </c>
      <c r="G1760">
        <v>1</v>
      </c>
      <c r="H1760">
        <v>1</v>
      </c>
      <c r="I1760" t="s">
        <v>35</v>
      </c>
      <c r="J1760" t="s">
        <v>3</v>
      </c>
      <c r="K1760" t="s">
        <v>515</v>
      </c>
      <c r="L1760">
        <v>608254</v>
      </c>
      <c r="N1760">
        <v>1013</v>
      </c>
      <c r="O1760" t="s">
        <v>516</v>
      </c>
      <c r="P1760" t="s">
        <v>516</v>
      </c>
      <c r="Q1760">
        <v>1</v>
      </c>
      <c r="X1760">
        <v>0.08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1</v>
      </c>
      <c r="AE1760">
        <v>2</v>
      </c>
      <c r="AF1760" t="s">
        <v>133</v>
      </c>
      <c r="AG1760">
        <v>0.1</v>
      </c>
      <c r="AH1760">
        <v>2</v>
      </c>
      <c r="AI1760">
        <v>36409791</v>
      </c>
      <c r="AJ1760">
        <v>1803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>
      <c r="A1761">
        <f>ROW(Source!A1967)</f>
        <v>1967</v>
      </c>
      <c r="B1761">
        <v>36409801</v>
      </c>
      <c r="C1761">
        <v>36409789</v>
      </c>
      <c r="D1761">
        <v>29172556</v>
      </c>
      <c r="E1761">
        <v>1</v>
      </c>
      <c r="F1761">
        <v>1</v>
      </c>
      <c r="G1761">
        <v>1</v>
      </c>
      <c r="H1761">
        <v>2</v>
      </c>
      <c r="I1761" t="s">
        <v>517</v>
      </c>
      <c r="J1761" t="s">
        <v>518</v>
      </c>
      <c r="K1761" t="s">
        <v>519</v>
      </c>
      <c r="L1761">
        <v>1368</v>
      </c>
      <c r="N1761">
        <v>1011</v>
      </c>
      <c r="O1761" t="s">
        <v>520</v>
      </c>
      <c r="P1761" t="s">
        <v>520</v>
      </c>
      <c r="Q1761">
        <v>1</v>
      </c>
      <c r="X1761">
        <v>0.08</v>
      </c>
      <c r="Y1761">
        <v>0</v>
      </c>
      <c r="Z1761">
        <v>31.26</v>
      </c>
      <c r="AA1761">
        <v>13.5</v>
      </c>
      <c r="AB1761">
        <v>0</v>
      </c>
      <c r="AC1761">
        <v>0</v>
      </c>
      <c r="AD1761">
        <v>1</v>
      </c>
      <c r="AE1761">
        <v>0</v>
      </c>
      <c r="AF1761" t="s">
        <v>133</v>
      </c>
      <c r="AG1761">
        <v>0.1</v>
      </c>
      <c r="AH1761">
        <v>2</v>
      </c>
      <c r="AI1761">
        <v>36409792</v>
      </c>
      <c r="AJ1761">
        <v>1804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>
      <c r="A1762">
        <f>ROW(Source!A1967)</f>
        <v>1967</v>
      </c>
      <c r="B1762">
        <v>36409802</v>
      </c>
      <c r="C1762">
        <v>36409789</v>
      </c>
      <c r="D1762">
        <v>29174591</v>
      </c>
      <c r="E1762">
        <v>1</v>
      </c>
      <c r="F1762">
        <v>1</v>
      </c>
      <c r="G1762">
        <v>1</v>
      </c>
      <c r="H1762">
        <v>2</v>
      </c>
      <c r="I1762" t="s">
        <v>542</v>
      </c>
      <c r="J1762" t="s">
        <v>543</v>
      </c>
      <c r="K1762" t="s">
        <v>544</v>
      </c>
      <c r="L1762">
        <v>1368</v>
      </c>
      <c r="N1762">
        <v>1011</v>
      </c>
      <c r="O1762" t="s">
        <v>520</v>
      </c>
      <c r="P1762" t="s">
        <v>520</v>
      </c>
      <c r="Q1762">
        <v>1</v>
      </c>
      <c r="X1762">
        <v>0.26</v>
      </c>
      <c r="Y1762">
        <v>0</v>
      </c>
      <c r="Z1762">
        <v>0.95</v>
      </c>
      <c r="AA1762">
        <v>0</v>
      </c>
      <c r="AB1762">
        <v>0</v>
      </c>
      <c r="AC1762">
        <v>0</v>
      </c>
      <c r="AD1762">
        <v>1</v>
      </c>
      <c r="AE1762">
        <v>0</v>
      </c>
      <c r="AF1762" t="s">
        <v>133</v>
      </c>
      <c r="AG1762">
        <v>0.32500000000000001</v>
      </c>
      <c r="AH1762">
        <v>2</v>
      </c>
      <c r="AI1762">
        <v>36409793</v>
      </c>
      <c r="AJ1762">
        <v>1805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>
      <c r="A1763">
        <f>ROW(Source!A1967)</f>
        <v>1967</v>
      </c>
      <c r="B1763">
        <v>36409803</v>
      </c>
      <c r="C1763">
        <v>36409789</v>
      </c>
      <c r="D1763">
        <v>29174913</v>
      </c>
      <c r="E1763">
        <v>1</v>
      </c>
      <c r="F1763">
        <v>1</v>
      </c>
      <c r="G1763">
        <v>1</v>
      </c>
      <c r="H1763">
        <v>2</v>
      </c>
      <c r="I1763" t="s">
        <v>531</v>
      </c>
      <c r="J1763" t="s">
        <v>532</v>
      </c>
      <c r="K1763" t="s">
        <v>533</v>
      </c>
      <c r="L1763">
        <v>1368</v>
      </c>
      <c r="N1763">
        <v>1011</v>
      </c>
      <c r="O1763" t="s">
        <v>520</v>
      </c>
      <c r="P1763" t="s">
        <v>520</v>
      </c>
      <c r="Q1763">
        <v>1</v>
      </c>
      <c r="X1763">
        <v>0.5</v>
      </c>
      <c r="Y1763">
        <v>0</v>
      </c>
      <c r="Z1763">
        <v>87.17</v>
      </c>
      <c r="AA1763">
        <v>11.6</v>
      </c>
      <c r="AB1763">
        <v>0</v>
      </c>
      <c r="AC1763">
        <v>0</v>
      </c>
      <c r="AD1763">
        <v>1</v>
      </c>
      <c r="AE1763">
        <v>0</v>
      </c>
      <c r="AF1763" t="s">
        <v>133</v>
      </c>
      <c r="AG1763">
        <v>0.625</v>
      </c>
      <c r="AH1763">
        <v>2</v>
      </c>
      <c r="AI1763">
        <v>36409794</v>
      </c>
      <c r="AJ1763">
        <v>1806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>
      <c r="A1764">
        <f>ROW(Source!A1967)</f>
        <v>1967</v>
      </c>
      <c r="B1764">
        <v>36409804</v>
      </c>
      <c r="C1764">
        <v>36409789</v>
      </c>
      <c r="D1764">
        <v>29107800</v>
      </c>
      <c r="E1764">
        <v>1</v>
      </c>
      <c r="F1764">
        <v>1</v>
      </c>
      <c r="G1764">
        <v>1</v>
      </c>
      <c r="H1764">
        <v>3</v>
      </c>
      <c r="I1764" t="s">
        <v>545</v>
      </c>
      <c r="J1764" t="s">
        <v>546</v>
      </c>
      <c r="K1764" t="s">
        <v>547</v>
      </c>
      <c r="L1764">
        <v>1346</v>
      </c>
      <c r="N1764">
        <v>1009</v>
      </c>
      <c r="O1764" t="s">
        <v>160</v>
      </c>
      <c r="P1764" t="s">
        <v>160</v>
      </c>
      <c r="Q1764">
        <v>1</v>
      </c>
      <c r="X1764">
        <v>0.2</v>
      </c>
      <c r="Y1764">
        <v>1.81</v>
      </c>
      <c r="Z1764">
        <v>0</v>
      </c>
      <c r="AA1764">
        <v>0</v>
      </c>
      <c r="AB1764">
        <v>0</v>
      </c>
      <c r="AC1764">
        <v>0</v>
      </c>
      <c r="AD1764">
        <v>1</v>
      </c>
      <c r="AE1764">
        <v>0</v>
      </c>
      <c r="AF1764" t="s">
        <v>3</v>
      </c>
      <c r="AG1764">
        <v>0.2</v>
      </c>
      <c r="AH1764">
        <v>2</v>
      </c>
      <c r="AI1764">
        <v>36409795</v>
      </c>
      <c r="AJ1764">
        <v>1807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>
      <c r="A1765">
        <f>ROW(Source!A1967)</f>
        <v>1967</v>
      </c>
      <c r="B1765">
        <v>36409805</v>
      </c>
      <c r="C1765">
        <v>36409789</v>
      </c>
      <c r="D1765">
        <v>29109411</v>
      </c>
      <c r="E1765">
        <v>1</v>
      </c>
      <c r="F1765">
        <v>1</v>
      </c>
      <c r="G1765">
        <v>1</v>
      </c>
      <c r="H1765">
        <v>3</v>
      </c>
      <c r="I1765" t="s">
        <v>548</v>
      </c>
      <c r="J1765" t="s">
        <v>549</v>
      </c>
      <c r="K1765" t="s">
        <v>550</v>
      </c>
      <c r="L1765">
        <v>1346</v>
      </c>
      <c r="N1765">
        <v>1009</v>
      </c>
      <c r="O1765" t="s">
        <v>160</v>
      </c>
      <c r="P1765" t="s">
        <v>160</v>
      </c>
      <c r="Q1765">
        <v>1</v>
      </c>
      <c r="X1765">
        <v>30</v>
      </c>
      <c r="Y1765">
        <v>15.95</v>
      </c>
      <c r="Z1765">
        <v>0</v>
      </c>
      <c r="AA1765">
        <v>0</v>
      </c>
      <c r="AB1765">
        <v>0</v>
      </c>
      <c r="AC1765">
        <v>0</v>
      </c>
      <c r="AD1765">
        <v>1</v>
      </c>
      <c r="AE1765">
        <v>0</v>
      </c>
      <c r="AF1765" t="s">
        <v>3</v>
      </c>
      <c r="AG1765">
        <v>30</v>
      </c>
      <c r="AH1765">
        <v>2</v>
      </c>
      <c r="AI1765">
        <v>36409796</v>
      </c>
      <c r="AJ1765">
        <v>1808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>
      <c r="A1766">
        <f>ROW(Source!A1967)</f>
        <v>1967</v>
      </c>
      <c r="B1766">
        <v>36409806</v>
      </c>
      <c r="C1766">
        <v>36409789</v>
      </c>
      <c r="D1766">
        <v>29109535</v>
      </c>
      <c r="E1766">
        <v>1</v>
      </c>
      <c r="F1766">
        <v>1</v>
      </c>
      <c r="G1766">
        <v>1</v>
      </c>
      <c r="H1766">
        <v>3</v>
      </c>
      <c r="I1766" t="s">
        <v>281</v>
      </c>
      <c r="J1766" t="s">
        <v>283</v>
      </c>
      <c r="K1766" t="s">
        <v>282</v>
      </c>
      <c r="L1766">
        <v>1327</v>
      </c>
      <c r="N1766">
        <v>1005</v>
      </c>
      <c r="O1766" t="s">
        <v>155</v>
      </c>
      <c r="P1766" t="s">
        <v>155</v>
      </c>
      <c r="Q1766">
        <v>1</v>
      </c>
      <c r="X1766">
        <v>105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 t="s">
        <v>3</v>
      </c>
      <c r="AG1766">
        <v>105</v>
      </c>
      <c r="AH1766">
        <v>2</v>
      </c>
      <c r="AI1766">
        <v>36409797</v>
      </c>
      <c r="AJ1766">
        <v>1809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>
      <c r="A1767">
        <f>ROW(Source!A1967)</f>
        <v>1967</v>
      </c>
      <c r="B1767">
        <v>36409807</v>
      </c>
      <c r="C1767">
        <v>36409789</v>
      </c>
      <c r="D1767">
        <v>29109265</v>
      </c>
      <c r="E1767">
        <v>1</v>
      </c>
      <c r="F1767">
        <v>1</v>
      </c>
      <c r="G1767">
        <v>1</v>
      </c>
      <c r="H1767">
        <v>3</v>
      </c>
      <c r="I1767" t="s">
        <v>284</v>
      </c>
      <c r="J1767" t="s">
        <v>286</v>
      </c>
      <c r="K1767" t="s">
        <v>285</v>
      </c>
      <c r="L1767">
        <v>1348</v>
      </c>
      <c r="N1767">
        <v>1009</v>
      </c>
      <c r="O1767" t="s">
        <v>30</v>
      </c>
      <c r="P1767" t="s">
        <v>30</v>
      </c>
      <c r="Q1767">
        <v>1000</v>
      </c>
      <c r="X1767">
        <v>8.8999999999999999E-3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 t="s">
        <v>3</v>
      </c>
      <c r="AG1767">
        <v>8.8999999999999999E-3</v>
      </c>
      <c r="AH1767">
        <v>2</v>
      </c>
      <c r="AI1767">
        <v>36409798</v>
      </c>
      <c r="AJ1767">
        <v>1810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>
      <c r="A1768">
        <f>ROW(Source!A1970)</f>
        <v>1970</v>
      </c>
      <c r="B1768">
        <v>36409819</v>
      </c>
      <c r="C1768">
        <v>36409810</v>
      </c>
      <c r="D1768">
        <v>18410572</v>
      </c>
      <c r="E1768">
        <v>1</v>
      </c>
      <c r="F1768">
        <v>1</v>
      </c>
      <c r="G1768">
        <v>1</v>
      </c>
      <c r="H1768">
        <v>1</v>
      </c>
      <c r="I1768" t="s">
        <v>551</v>
      </c>
      <c r="J1768" t="s">
        <v>3</v>
      </c>
      <c r="K1768" t="s">
        <v>552</v>
      </c>
      <c r="L1768">
        <v>1369</v>
      </c>
      <c r="N1768">
        <v>1013</v>
      </c>
      <c r="O1768" t="s">
        <v>514</v>
      </c>
      <c r="P1768" t="s">
        <v>514</v>
      </c>
      <c r="Q1768">
        <v>1</v>
      </c>
      <c r="X1768">
        <v>73.14</v>
      </c>
      <c r="Y1768">
        <v>0</v>
      </c>
      <c r="Z1768">
        <v>0</v>
      </c>
      <c r="AA1768">
        <v>0</v>
      </c>
      <c r="AB1768">
        <v>8.74</v>
      </c>
      <c r="AC1768">
        <v>0</v>
      </c>
      <c r="AD1768">
        <v>1</v>
      </c>
      <c r="AE1768">
        <v>1</v>
      </c>
      <c r="AF1768" t="s">
        <v>167</v>
      </c>
      <c r="AG1768">
        <v>84.11099999999999</v>
      </c>
      <c r="AH1768">
        <v>2</v>
      </c>
      <c r="AI1768">
        <v>36409811</v>
      </c>
      <c r="AJ1768">
        <v>1811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>
      <c r="A1769">
        <f>ROW(Source!A1970)</f>
        <v>1970</v>
      </c>
      <c r="B1769">
        <v>36409820</v>
      </c>
      <c r="C1769">
        <v>36409810</v>
      </c>
      <c r="D1769">
        <v>121548</v>
      </c>
      <c r="E1769">
        <v>1</v>
      </c>
      <c r="F1769">
        <v>1</v>
      </c>
      <c r="G1769">
        <v>1</v>
      </c>
      <c r="H1769">
        <v>1</v>
      </c>
      <c r="I1769" t="s">
        <v>35</v>
      </c>
      <c r="J1769" t="s">
        <v>3</v>
      </c>
      <c r="K1769" t="s">
        <v>515</v>
      </c>
      <c r="L1769">
        <v>608254</v>
      </c>
      <c r="N1769">
        <v>1013</v>
      </c>
      <c r="O1769" t="s">
        <v>516</v>
      </c>
      <c r="P1769" t="s">
        <v>516</v>
      </c>
      <c r="Q1769">
        <v>1</v>
      </c>
      <c r="X1769">
        <v>1.37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1</v>
      </c>
      <c r="AE1769">
        <v>2</v>
      </c>
      <c r="AF1769" t="s">
        <v>133</v>
      </c>
      <c r="AG1769">
        <v>1.7125000000000001</v>
      </c>
      <c r="AH1769">
        <v>2</v>
      </c>
      <c r="AI1769">
        <v>36409812</v>
      </c>
      <c r="AJ1769">
        <v>1812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>
      <c r="A1770">
        <f>ROW(Source!A1970)</f>
        <v>1970</v>
      </c>
      <c r="B1770">
        <v>36409821</v>
      </c>
      <c r="C1770">
        <v>36409810</v>
      </c>
      <c r="D1770">
        <v>29172379</v>
      </c>
      <c r="E1770">
        <v>1</v>
      </c>
      <c r="F1770">
        <v>1</v>
      </c>
      <c r="G1770">
        <v>1</v>
      </c>
      <c r="H1770">
        <v>2</v>
      </c>
      <c r="I1770" t="s">
        <v>553</v>
      </c>
      <c r="J1770" t="s">
        <v>554</v>
      </c>
      <c r="K1770" t="s">
        <v>555</v>
      </c>
      <c r="L1770">
        <v>1368</v>
      </c>
      <c r="N1770">
        <v>1011</v>
      </c>
      <c r="O1770" t="s">
        <v>520</v>
      </c>
      <c r="P1770" t="s">
        <v>520</v>
      </c>
      <c r="Q1770">
        <v>1</v>
      </c>
      <c r="X1770">
        <v>1.37</v>
      </c>
      <c r="Y1770">
        <v>0</v>
      </c>
      <c r="Z1770">
        <v>112</v>
      </c>
      <c r="AA1770">
        <v>13.5</v>
      </c>
      <c r="AB1770">
        <v>0</v>
      </c>
      <c r="AC1770">
        <v>0</v>
      </c>
      <c r="AD1770">
        <v>1</v>
      </c>
      <c r="AE1770">
        <v>0</v>
      </c>
      <c r="AF1770" t="s">
        <v>133</v>
      </c>
      <c r="AG1770">
        <v>1.7125000000000001</v>
      </c>
      <c r="AH1770">
        <v>2</v>
      </c>
      <c r="AI1770">
        <v>36409813</v>
      </c>
      <c r="AJ1770">
        <v>1813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>
      <c r="A1771">
        <f>ROW(Source!A1970)</f>
        <v>1970</v>
      </c>
      <c r="B1771">
        <v>36409822</v>
      </c>
      <c r="C1771">
        <v>36409810</v>
      </c>
      <c r="D1771">
        <v>29174913</v>
      </c>
      <c r="E1771">
        <v>1</v>
      </c>
      <c r="F1771">
        <v>1</v>
      </c>
      <c r="G1771">
        <v>1</v>
      </c>
      <c r="H1771">
        <v>2</v>
      </c>
      <c r="I1771" t="s">
        <v>531</v>
      </c>
      <c r="J1771" t="s">
        <v>532</v>
      </c>
      <c r="K1771" t="s">
        <v>533</v>
      </c>
      <c r="L1771">
        <v>1368</v>
      </c>
      <c r="N1771">
        <v>1011</v>
      </c>
      <c r="O1771" t="s">
        <v>520</v>
      </c>
      <c r="P1771" t="s">
        <v>520</v>
      </c>
      <c r="Q1771">
        <v>1</v>
      </c>
      <c r="X1771">
        <v>2.06</v>
      </c>
      <c r="Y1771">
        <v>0</v>
      </c>
      <c r="Z1771">
        <v>87.17</v>
      </c>
      <c r="AA1771">
        <v>11.6</v>
      </c>
      <c r="AB1771">
        <v>0</v>
      </c>
      <c r="AC1771">
        <v>0</v>
      </c>
      <c r="AD1771">
        <v>1</v>
      </c>
      <c r="AE1771">
        <v>0</v>
      </c>
      <c r="AF1771" t="s">
        <v>133</v>
      </c>
      <c r="AG1771">
        <v>2.5750000000000002</v>
      </c>
      <c r="AH1771">
        <v>2</v>
      </c>
      <c r="AI1771">
        <v>36409814</v>
      </c>
      <c r="AJ1771">
        <v>1814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>
      <c r="A1772">
        <f>ROW(Source!A1970)</f>
        <v>1970</v>
      </c>
      <c r="B1772">
        <v>36409823</v>
      </c>
      <c r="C1772">
        <v>36409810</v>
      </c>
      <c r="D1772">
        <v>29114332</v>
      </c>
      <c r="E1772">
        <v>1</v>
      </c>
      <c r="F1772">
        <v>1</v>
      </c>
      <c r="G1772">
        <v>1</v>
      </c>
      <c r="H1772">
        <v>3</v>
      </c>
      <c r="I1772" t="s">
        <v>556</v>
      </c>
      <c r="J1772" t="s">
        <v>557</v>
      </c>
      <c r="K1772" t="s">
        <v>558</v>
      </c>
      <c r="L1772">
        <v>1348</v>
      </c>
      <c r="N1772">
        <v>1009</v>
      </c>
      <c r="O1772" t="s">
        <v>30</v>
      </c>
      <c r="P1772" t="s">
        <v>30</v>
      </c>
      <c r="Q1772">
        <v>1000</v>
      </c>
      <c r="X1772">
        <v>3.3999999999999998E-3</v>
      </c>
      <c r="Y1772">
        <v>11978</v>
      </c>
      <c r="Z1772">
        <v>0</v>
      </c>
      <c r="AA1772">
        <v>0</v>
      </c>
      <c r="AB1772">
        <v>0</v>
      </c>
      <c r="AC1772">
        <v>0</v>
      </c>
      <c r="AD1772">
        <v>1</v>
      </c>
      <c r="AE1772">
        <v>0</v>
      </c>
      <c r="AF1772" t="s">
        <v>3</v>
      </c>
      <c r="AG1772">
        <v>3.3999999999999998E-3</v>
      </c>
      <c r="AH1772">
        <v>2</v>
      </c>
      <c r="AI1772">
        <v>36409816</v>
      </c>
      <c r="AJ1772">
        <v>1816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>
      <c r="A1773">
        <f>ROW(Source!A1970)</f>
        <v>1970</v>
      </c>
      <c r="B1773">
        <v>36409824</v>
      </c>
      <c r="C1773">
        <v>36409810</v>
      </c>
      <c r="D1773">
        <v>29114830</v>
      </c>
      <c r="E1773">
        <v>1</v>
      </c>
      <c r="F1773">
        <v>1</v>
      </c>
      <c r="G1773">
        <v>1</v>
      </c>
      <c r="H1773">
        <v>3</v>
      </c>
      <c r="I1773" t="s">
        <v>375</v>
      </c>
      <c r="J1773" t="s">
        <v>377</v>
      </c>
      <c r="K1773" t="s">
        <v>376</v>
      </c>
      <c r="L1773">
        <v>1035</v>
      </c>
      <c r="N1773">
        <v>1013</v>
      </c>
      <c r="O1773" t="s">
        <v>170</v>
      </c>
      <c r="P1773" t="s">
        <v>170</v>
      </c>
      <c r="Q1773">
        <v>1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</v>
      </c>
      <c r="AD1773">
        <v>0</v>
      </c>
      <c r="AE1773">
        <v>0</v>
      </c>
      <c r="AF1773" t="s">
        <v>3</v>
      </c>
      <c r="AG1773">
        <v>0</v>
      </c>
      <c r="AH1773">
        <v>3</v>
      </c>
      <c r="AI1773">
        <v>-1</v>
      </c>
      <c r="AJ1773" t="s">
        <v>3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>
      <c r="A1774">
        <f>ROW(Source!A1970)</f>
        <v>1970</v>
      </c>
      <c r="B1774">
        <v>36409825</v>
      </c>
      <c r="C1774">
        <v>36409810</v>
      </c>
      <c r="D1774">
        <v>29130561</v>
      </c>
      <c r="E1774">
        <v>1</v>
      </c>
      <c r="F1774">
        <v>1</v>
      </c>
      <c r="G1774">
        <v>1</v>
      </c>
      <c r="H1774">
        <v>3</v>
      </c>
      <c r="I1774" t="s">
        <v>177</v>
      </c>
      <c r="J1774" t="s">
        <v>179</v>
      </c>
      <c r="K1774" t="s">
        <v>178</v>
      </c>
      <c r="L1774">
        <v>1327</v>
      </c>
      <c r="N1774">
        <v>1005</v>
      </c>
      <c r="O1774" t="s">
        <v>155</v>
      </c>
      <c r="P1774" t="s">
        <v>155</v>
      </c>
      <c r="Q1774">
        <v>1</v>
      </c>
      <c r="X1774">
        <v>100</v>
      </c>
      <c r="Y1774">
        <v>207</v>
      </c>
      <c r="Z1774">
        <v>0</v>
      </c>
      <c r="AA1774">
        <v>0</v>
      </c>
      <c r="AB1774">
        <v>0</v>
      </c>
      <c r="AC1774">
        <v>0</v>
      </c>
      <c r="AD1774">
        <v>1</v>
      </c>
      <c r="AE1774">
        <v>0</v>
      </c>
      <c r="AF1774" t="s">
        <v>3</v>
      </c>
      <c r="AG1774">
        <v>100</v>
      </c>
      <c r="AH1774">
        <v>2</v>
      </c>
      <c r="AI1774">
        <v>36409817</v>
      </c>
      <c r="AJ1774">
        <v>1817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>
      <c r="A1775">
        <f>ROW(Source!A1974)</f>
        <v>1974</v>
      </c>
      <c r="B1775">
        <v>36409834</v>
      </c>
      <c r="C1775">
        <v>36409829</v>
      </c>
      <c r="D1775">
        <v>18408291</v>
      </c>
      <c r="E1775">
        <v>1</v>
      </c>
      <c r="F1775">
        <v>1</v>
      </c>
      <c r="G1775">
        <v>1</v>
      </c>
      <c r="H1775">
        <v>1</v>
      </c>
      <c r="I1775" t="s">
        <v>559</v>
      </c>
      <c r="J1775" t="s">
        <v>3</v>
      </c>
      <c r="K1775" t="s">
        <v>560</v>
      </c>
      <c r="L1775">
        <v>1369</v>
      </c>
      <c r="N1775">
        <v>1013</v>
      </c>
      <c r="O1775" t="s">
        <v>514</v>
      </c>
      <c r="P1775" t="s">
        <v>514</v>
      </c>
      <c r="Q1775">
        <v>1</v>
      </c>
      <c r="X1775">
        <v>7.82</v>
      </c>
      <c r="Y1775">
        <v>0</v>
      </c>
      <c r="Z1775">
        <v>0</v>
      </c>
      <c r="AA1775">
        <v>0</v>
      </c>
      <c r="AB1775">
        <v>260.95999999999998</v>
      </c>
      <c r="AC1775">
        <v>0</v>
      </c>
      <c r="AD1775">
        <v>1</v>
      </c>
      <c r="AE1775">
        <v>1</v>
      </c>
      <c r="AF1775" t="s">
        <v>134</v>
      </c>
      <c r="AG1775">
        <v>8.9930000000000003</v>
      </c>
      <c r="AH1775">
        <v>2</v>
      </c>
      <c r="AI1775">
        <v>36409830</v>
      </c>
      <c r="AJ1775">
        <v>1819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>
      <c r="A1776">
        <f>ROW(Source!A1974)</f>
        <v>1974</v>
      </c>
      <c r="B1776">
        <v>36409835</v>
      </c>
      <c r="C1776">
        <v>36409829</v>
      </c>
      <c r="D1776">
        <v>29174913</v>
      </c>
      <c r="E1776">
        <v>1</v>
      </c>
      <c r="F1776">
        <v>1</v>
      </c>
      <c r="G1776">
        <v>1</v>
      </c>
      <c r="H1776">
        <v>2</v>
      </c>
      <c r="I1776" t="s">
        <v>531</v>
      </c>
      <c r="J1776" t="s">
        <v>532</v>
      </c>
      <c r="K1776" t="s">
        <v>533</v>
      </c>
      <c r="L1776">
        <v>1368</v>
      </c>
      <c r="N1776">
        <v>1011</v>
      </c>
      <c r="O1776" t="s">
        <v>520</v>
      </c>
      <c r="P1776" t="s">
        <v>520</v>
      </c>
      <c r="Q1776">
        <v>1</v>
      </c>
      <c r="X1776">
        <v>0.04</v>
      </c>
      <c r="Y1776">
        <v>0</v>
      </c>
      <c r="Z1776">
        <v>87.17</v>
      </c>
      <c r="AA1776">
        <v>11.6</v>
      </c>
      <c r="AB1776">
        <v>0</v>
      </c>
      <c r="AC1776">
        <v>0</v>
      </c>
      <c r="AD1776">
        <v>1</v>
      </c>
      <c r="AE1776">
        <v>0</v>
      </c>
      <c r="AF1776" t="s">
        <v>133</v>
      </c>
      <c r="AG1776">
        <v>0.05</v>
      </c>
      <c r="AH1776">
        <v>2</v>
      </c>
      <c r="AI1776">
        <v>36409831</v>
      </c>
      <c r="AJ1776">
        <v>1820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>
      <c r="A1777">
        <f>ROW(Source!A1974)</f>
        <v>1974</v>
      </c>
      <c r="B1777">
        <v>36409836</v>
      </c>
      <c r="C1777">
        <v>36409829</v>
      </c>
      <c r="D1777">
        <v>29114332</v>
      </c>
      <c r="E1777">
        <v>1</v>
      </c>
      <c r="F1777">
        <v>1</v>
      </c>
      <c r="G1777">
        <v>1</v>
      </c>
      <c r="H1777">
        <v>3</v>
      </c>
      <c r="I1777" t="s">
        <v>556</v>
      </c>
      <c r="J1777" t="s">
        <v>557</v>
      </c>
      <c r="K1777" t="s">
        <v>558</v>
      </c>
      <c r="L1777">
        <v>1348</v>
      </c>
      <c r="N1777">
        <v>1009</v>
      </c>
      <c r="O1777" t="s">
        <v>30</v>
      </c>
      <c r="P1777" t="s">
        <v>30</v>
      </c>
      <c r="Q1777">
        <v>1000</v>
      </c>
      <c r="X1777">
        <v>7.1000000000000002E-4</v>
      </c>
      <c r="Y1777">
        <v>11978</v>
      </c>
      <c r="Z1777">
        <v>0</v>
      </c>
      <c r="AA1777">
        <v>0</v>
      </c>
      <c r="AB1777">
        <v>0</v>
      </c>
      <c r="AC1777">
        <v>0</v>
      </c>
      <c r="AD1777">
        <v>1</v>
      </c>
      <c r="AE1777">
        <v>0</v>
      </c>
      <c r="AF1777" t="s">
        <v>3</v>
      </c>
      <c r="AG1777">
        <v>7.1000000000000002E-4</v>
      </c>
      <c r="AH1777">
        <v>2</v>
      </c>
      <c r="AI1777">
        <v>36409832</v>
      </c>
      <c r="AJ1777">
        <v>1821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>
      <c r="A1778">
        <f>ROW(Source!A1974)</f>
        <v>1974</v>
      </c>
      <c r="B1778">
        <v>36409837</v>
      </c>
      <c r="C1778">
        <v>36409829</v>
      </c>
      <c r="D1778">
        <v>29131015</v>
      </c>
      <c r="E1778">
        <v>1</v>
      </c>
      <c r="F1778">
        <v>1</v>
      </c>
      <c r="G1778">
        <v>1</v>
      </c>
      <c r="H1778">
        <v>3</v>
      </c>
      <c r="I1778" t="s">
        <v>561</v>
      </c>
      <c r="J1778" t="s">
        <v>562</v>
      </c>
      <c r="K1778" t="s">
        <v>563</v>
      </c>
      <c r="L1778">
        <v>1301</v>
      </c>
      <c r="N1778">
        <v>1003</v>
      </c>
      <c r="O1778" t="s">
        <v>142</v>
      </c>
      <c r="P1778" t="s">
        <v>142</v>
      </c>
      <c r="Q1778">
        <v>1</v>
      </c>
      <c r="X1778">
        <v>112</v>
      </c>
      <c r="Y1778">
        <v>3.93</v>
      </c>
      <c r="Z1778">
        <v>0</v>
      </c>
      <c r="AA1778">
        <v>0</v>
      </c>
      <c r="AB1778">
        <v>0</v>
      </c>
      <c r="AC1778">
        <v>0</v>
      </c>
      <c r="AD1778">
        <v>1</v>
      </c>
      <c r="AE1778">
        <v>0</v>
      </c>
      <c r="AF1778" t="s">
        <v>3</v>
      </c>
      <c r="AG1778">
        <v>112</v>
      </c>
      <c r="AH1778">
        <v>2</v>
      </c>
      <c r="AI1778">
        <v>36409833</v>
      </c>
      <c r="AJ1778">
        <v>1822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>
      <c r="A1779">
        <f>ROW(Source!A1975)</f>
        <v>1975</v>
      </c>
      <c r="B1779">
        <v>36409852</v>
      </c>
      <c r="C1779">
        <v>36409838</v>
      </c>
      <c r="D1779">
        <v>18407150</v>
      </c>
      <c r="E1779">
        <v>1</v>
      </c>
      <c r="F1779">
        <v>1</v>
      </c>
      <c r="G1779">
        <v>1</v>
      </c>
      <c r="H1779">
        <v>1</v>
      </c>
      <c r="I1779" t="s">
        <v>529</v>
      </c>
      <c r="J1779" t="s">
        <v>3</v>
      </c>
      <c r="K1779" t="s">
        <v>530</v>
      </c>
      <c r="L1779">
        <v>1369</v>
      </c>
      <c r="N1779">
        <v>1013</v>
      </c>
      <c r="O1779" t="s">
        <v>514</v>
      </c>
      <c r="P1779" t="s">
        <v>514</v>
      </c>
      <c r="Q1779">
        <v>1</v>
      </c>
      <c r="X1779">
        <v>44.7</v>
      </c>
      <c r="Y1779">
        <v>0</v>
      </c>
      <c r="Z1779">
        <v>0</v>
      </c>
      <c r="AA1779">
        <v>0</v>
      </c>
      <c r="AB1779">
        <v>272.45</v>
      </c>
      <c r="AC1779">
        <v>0</v>
      </c>
      <c r="AD1779">
        <v>1</v>
      </c>
      <c r="AE1779">
        <v>1</v>
      </c>
      <c r="AF1779" t="s">
        <v>134</v>
      </c>
      <c r="AG1779">
        <v>51.405000000000001</v>
      </c>
      <c r="AH1779">
        <v>2</v>
      </c>
      <c r="AI1779">
        <v>36409839</v>
      </c>
      <c r="AJ1779">
        <v>1823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>
      <c r="A1780">
        <f>ROW(Source!A1975)</f>
        <v>1975</v>
      </c>
      <c r="B1780">
        <v>36409853</v>
      </c>
      <c r="C1780">
        <v>36409838</v>
      </c>
      <c r="D1780">
        <v>121548</v>
      </c>
      <c r="E1780">
        <v>1</v>
      </c>
      <c r="F1780">
        <v>1</v>
      </c>
      <c r="G1780">
        <v>1</v>
      </c>
      <c r="H1780">
        <v>1</v>
      </c>
      <c r="I1780" t="s">
        <v>35</v>
      </c>
      <c r="J1780" t="s">
        <v>3</v>
      </c>
      <c r="K1780" t="s">
        <v>515</v>
      </c>
      <c r="L1780">
        <v>608254</v>
      </c>
      <c r="N1780">
        <v>1013</v>
      </c>
      <c r="O1780" t="s">
        <v>516</v>
      </c>
      <c r="P1780" t="s">
        <v>516</v>
      </c>
      <c r="Q1780">
        <v>1</v>
      </c>
      <c r="X1780">
        <v>0.14000000000000001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1</v>
      </c>
      <c r="AE1780">
        <v>2</v>
      </c>
      <c r="AF1780" t="s">
        <v>133</v>
      </c>
      <c r="AG1780">
        <v>0.17500000000000002</v>
      </c>
      <c r="AH1780">
        <v>2</v>
      </c>
      <c r="AI1780">
        <v>36409840</v>
      </c>
      <c r="AJ1780">
        <v>1824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>
      <c r="A1781">
        <f>ROW(Source!A1975)</f>
        <v>1975</v>
      </c>
      <c r="B1781">
        <v>36409854</v>
      </c>
      <c r="C1781">
        <v>36409838</v>
      </c>
      <c r="D1781">
        <v>29172479</v>
      </c>
      <c r="E1781">
        <v>1</v>
      </c>
      <c r="F1781">
        <v>1</v>
      </c>
      <c r="G1781">
        <v>1</v>
      </c>
      <c r="H1781">
        <v>2</v>
      </c>
      <c r="I1781" t="s">
        <v>739</v>
      </c>
      <c r="J1781" t="s">
        <v>740</v>
      </c>
      <c r="K1781" t="s">
        <v>741</v>
      </c>
      <c r="L1781">
        <v>1368</v>
      </c>
      <c r="N1781">
        <v>1011</v>
      </c>
      <c r="O1781" t="s">
        <v>520</v>
      </c>
      <c r="P1781" t="s">
        <v>520</v>
      </c>
      <c r="Q1781">
        <v>1</v>
      </c>
      <c r="X1781">
        <v>0.14000000000000001</v>
      </c>
      <c r="Y1781">
        <v>0</v>
      </c>
      <c r="Z1781">
        <v>99.89</v>
      </c>
      <c r="AA1781">
        <v>10.06</v>
      </c>
      <c r="AB1781">
        <v>0</v>
      </c>
      <c r="AC1781">
        <v>0</v>
      </c>
      <c r="AD1781">
        <v>1</v>
      </c>
      <c r="AE1781">
        <v>0</v>
      </c>
      <c r="AF1781" t="s">
        <v>133</v>
      </c>
      <c r="AG1781">
        <v>0.17500000000000002</v>
      </c>
      <c r="AH1781">
        <v>2</v>
      </c>
      <c r="AI1781">
        <v>36409841</v>
      </c>
      <c r="AJ1781">
        <v>1825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>
      <c r="A1782">
        <f>ROW(Source!A1975)</f>
        <v>1975</v>
      </c>
      <c r="B1782">
        <v>36409855</v>
      </c>
      <c r="C1782">
        <v>36409838</v>
      </c>
      <c r="D1782">
        <v>29174591</v>
      </c>
      <c r="E1782">
        <v>1</v>
      </c>
      <c r="F1782">
        <v>1</v>
      </c>
      <c r="G1782">
        <v>1</v>
      </c>
      <c r="H1782">
        <v>2</v>
      </c>
      <c r="I1782" t="s">
        <v>542</v>
      </c>
      <c r="J1782" t="s">
        <v>543</v>
      </c>
      <c r="K1782" t="s">
        <v>544</v>
      </c>
      <c r="L1782">
        <v>1368</v>
      </c>
      <c r="N1782">
        <v>1011</v>
      </c>
      <c r="O1782" t="s">
        <v>520</v>
      </c>
      <c r="P1782" t="s">
        <v>520</v>
      </c>
      <c r="Q1782">
        <v>1</v>
      </c>
      <c r="X1782">
        <v>0.45</v>
      </c>
      <c r="Y1782">
        <v>0</v>
      </c>
      <c r="Z1782">
        <v>0.95</v>
      </c>
      <c r="AA1782">
        <v>0</v>
      </c>
      <c r="AB1782">
        <v>0</v>
      </c>
      <c r="AC1782">
        <v>0</v>
      </c>
      <c r="AD1782">
        <v>1</v>
      </c>
      <c r="AE1782">
        <v>0</v>
      </c>
      <c r="AF1782" t="s">
        <v>133</v>
      </c>
      <c r="AG1782">
        <v>0.5625</v>
      </c>
      <c r="AH1782">
        <v>2</v>
      </c>
      <c r="AI1782">
        <v>36409842</v>
      </c>
      <c r="AJ1782">
        <v>1826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>
      <c r="A1783">
        <f>ROW(Source!A1975)</f>
        <v>1975</v>
      </c>
      <c r="B1783">
        <v>36409856</v>
      </c>
      <c r="C1783">
        <v>36409838</v>
      </c>
      <c r="D1783">
        <v>29174913</v>
      </c>
      <c r="E1783">
        <v>1</v>
      </c>
      <c r="F1783">
        <v>1</v>
      </c>
      <c r="G1783">
        <v>1</v>
      </c>
      <c r="H1783">
        <v>2</v>
      </c>
      <c r="I1783" t="s">
        <v>531</v>
      </c>
      <c r="J1783" t="s">
        <v>532</v>
      </c>
      <c r="K1783" t="s">
        <v>533</v>
      </c>
      <c r="L1783">
        <v>1368</v>
      </c>
      <c r="N1783">
        <v>1011</v>
      </c>
      <c r="O1783" t="s">
        <v>520</v>
      </c>
      <c r="P1783" t="s">
        <v>520</v>
      </c>
      <c r="Q1783">
        <v>1</v>
      </c>
      <c r="X1783">
        <v>0.48</v>
      </c>
      <c r="Y1783">
        <v>0</v>
      </c>
      <c r="Z1783">
        <v>87.17</v>
      </c>
      <c r="AA1783">
        <v>11.6</v>
      </c>
      <c r="AB1783">
        <v>0</v>
      </c>
      <c r="AC1783">
        <v>0</v>
      </c>
      <c r="AD1783">
        <v>1</v>
      </c>
      <c r="AE1783">
        <v>0</v>
      </c>
      <c r="AF1783" t="s">
        <v>133</v>
      </c>
      <c r="AG1783">
        <v>0.6</v>
      </c>
      <c r="AH1783">
        <v>2</v>
      </c>
      <c r="AI1783">
        <v>36409843</v>
      </c>
      <c r="AJ1783">
        <v>1827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>
      <c r="A1784">
        <f>ROW(Source!A1975)</f>
        <v>1975</v>
      </c>
      <c r="B1784">
        <v>36409857</v>
      </c>
      <c r="C1784">
        <v>36409838</v>
      </c>
      <c r="D1784">
        <v>29114340</v>
      </c>
      <c r="E1784">
        <v>1</v>
      </c>
      <c r="F1784">
        <v>1</v>
      </c>
      <c r="G1784">
        <v>1</v>
      </c>
      <c r="H1784">
        <v>3</v>
      </c>
      <c r="I1784" t="s">
        <v>742</v>
      </c>
      <c r="J1784" t="s">
        <v>743</v>
      </c>
      <c r="K1784" t="s">
        <v>744</v>
      </c>
      <c r="L1784">
        <v>1348</v>
      </c>
      <c r="N1784">
        <v>1009</v>
      </c>
      <c r="O1784" t="s">
        <v>30</v>
      </c>
      <c r="P1784" t="s">
        <v>30</v>
      </c>
      <c r="Q1784">
        <v>1000</v>
      </c>
      <c r="X1784">
        <v>1.6000000000000001E-3</v>
      </c>
      <c r="Y1784">
        <v>8475</v>
      </c>
      <c r="Z1784">
        <v>0</v>
      </c>
      <c r="AA1784">
        <v>0</v>
      </c>
      <c r="AB1784">
        <v>0</v>
      </c>
      <c r="AC1784">
        <v>0</v>
      </c>
      <c r="AD1784">
        <v>1</v>
      </c>
      <c r="AE1784">
        <v>0</v>
      </c>
      <c r="AF1784" t="s">
        <v>3</v>
      </c>
      <c r="AG1784">
        <v>1.6000000000000001E-3</v>
      </c>
      <c r="AH1784">
        <v>2</v>
      </c>
      <c r="AI1784">
        <v>36409844</v>
      </c>
      <c r="AJ1784">
        <v>1828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>
      <c r="A1785">
        <f>ROW(Source!A1975)</f>
        <v>1975</v>
      </c>
      <c r="B1785">
        <v>36409858</v>
      </c>
      <c r="C1785">
        <v>36409838</v>
      </c>
      <c r="D1785">
        <v>29109162</v>
      </c>
      <c r="E1785">
        <v>1</v>
      </c>
      <c r="F1785">
        <v>1</v>
      </c>
      <c r="G1785">
        <v>1</v>
      </c>
      <c r="H1785">
        <v>3</v>
      </c>
      <c r="I1785" t="s">
        <v>564</v>
      </c>
      <c r="J1785" t="s">
        <v>565</v>
      </c>
      <c r="K1785" t="s">
        <v>566</v>
      </c>
      <c r="L1785">
        <v>1327</v>
      </c>
      <c r="N1785">
        <v>1005</v>
      </c>
      <c r="O1785" t="s">
        <v>155</v>
      </c>
      <c r="P1785" t="s">
        <v>155</v>
      </c>
      <c r="Q1785">
        <v>1</v>
      </c>
      <c r="X1785">
        <v>23</v>
      </c>
      <c r="Y1785">
        <v>5.71</v>
      </c>
      <c r="Z1785">
        <v>0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 t="s">
        <v>3</v>
      </c>
      <c r="AG1785">
        <v>23</v>
      </c>
      <c r="AH1785">
        <v>2</v>
      </c>
      <c r="AI1785">
        <v>36409845</v>
      </c>
      <c r="AJ1785">
        <v>1829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>
      <c r="A1786">
        <f>ROW(Source!A1975)</f>
        <v>1975</v>
      </c>
      <c r="B1786">
        <v>36409859</v>
      </c>
      <c r="C1786">
        <v>36409838</v>
      </c>
      <c r="D1786">
        <v>29107615</v>
      </c>
      <c r="E1786">
        <v>1</v>
      </c>
      <c r="F1786">
        <v>1</v>
      </c>
      <c r="G1786">
        <v>1</v>
      </c>
      <c r="H1786">
        <v>3</v>
      </c>
      <c r="I1786" t="s">
        <v>745</v>
      </c>
      <c r="J1786" t="s">
        <v>746</v>
      </c>
      <c r="K1786" t="s">
        <v>747</v>
      </c>
      <c r="L1786">
        <v>1348</v>
      </c>
      <c r="N1786">
        <v>1009</v>
      </c>
      <c r="O1786" t="s">
        <v>30</v>
      </c>
      <c r="P1786" t="s">
        <v>30</v>
      </c>
      <c r="Q1786">
        <v>1000</v>
      </c>
      <c r="X1786">
        <v>3.3999999999999998E-3</v>
      </c>
      <c r="Y1786">
        <v>19100</v>
      </c>
      <c r="Z1786">
        <v>0</v>
      </c>
      <c r="AA1786">
        <v>0</v>
      </c>
      <c r="AB1786">
        <v>0</v>
      </c>
      <c r="AC1786">
        <v>0</v>
      </c>
      <c r="AD1786">
        <v>1</v>
      </c>
      <c r="AE1786">
        <v>0</v>
      </c>
      <c r="AF1786" t="s">
        <v>3</v>
      </c>
      <c r="AG1786">
        <v>3.3999999999999998E-3</v>
      </c>
      <c r="AH1786">
        <v>2</v>
      </c>
      <c r="AI1786">
        <v>36409846</v>
      </c>
      <c r="AJ1786">
        <v>1830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>
      <c r="A1787">
        <f>ROW(Source!A1975)</f>
        <v>1975</v>
      </c>
      <c r="B1787">
        <v>36409860</v>
      </c>
      <c r="C1787">
        <v>36409838</v>
      </c>
      <c r="D1787">
        <v>29115662</v>
      </c>
      <c r="E1787">
        <v>1</v>
      </c>
      <c r="F1787">
        <v>1</v>
      </c>
      <c r="G1787">
        <v>1</v>
      </c>
      <c r="H1787">
        <v>3</v>
      </c>
      <c r="I1787" t="s">
        <v>748</v>
      </c>
      <c r="J1787" t="s">
        <v>749</v>
      </c>
      <c r="K1787" t="s">
        <v>750</v>
      </c>
      <c r="L1787">
        <v>1339</v>
      </c>
      <c r="N1787">
        <v>1007</v>
      </c>
      <c r="O1787" t="s">
        <v>570</v>
      </c>
      <c r="P1787" t="s">
        <v>570</v>
      </c>
      <c r="Q1787">
        <v>1</v>
      </c>
      <c r="X1787">
        <v>0.24</v>
      </c>
      <c r="Y1787">
        <v>1045</v>
      </c>
      <c r="Z1787">
        <v>0</v>
      </c>
      <c r="AA1787">
        <v>0</v>
      </c>
      <c r="AB1787">
        <v>0</v>
      </c>
      <c r="AC1787">
        <v>0</v>
      </c>
      <c r="AD1787">
        <v>1</v>
      </c>
      <c r="AE1787">
        <v>0</v>
      </c>
      <c r="AF1787" t="s">
        <v>3</v>
      </c>
      <c r="AG1787">
        <v>0.24</v>
      </c>
      <c r="AH1787">
        <v>2</v>
      </c>
      <c r="AI1787">
        <v>36409847</v>
      </c>
      <c r="AJ1787">
        <v>1831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>
      <c r="A1788">
        <f>ROW(Source!A1975)</f>
        <v>1975</v>
      </c>
      <c r="B1788">
        <v>36409861</v>
      </c>
      <c r="C1788">
        <v>36409838</v>
      </c>
      <c r="D1788">
        <v>29131086</v>
      </c>
      <c r="E1788">
        <v>1</v>
      </c>
      <c r="F1788">
        <v>1</v>
      </c>
      <c r="G1788">
        <v>1</v>
      </c>
      <c r="H1788">
        <v>3</v>
      </c>
      <c r="I1788" t="s">
        <v>567</v>
      </c>
      <c r="J1788" t="s">
        <v>568</v>
      </c>
      <c r="K1788" t="s">
        <v>569</v>
      </c>
      <c r="L1788">
        <v>1339</v>
      </c>
      <c r="N1788">
        <v>1007</v>
      </c>
      <c r="O1788" t="s">
        <v>570</v>
      </c>
      <c r="P1788" t="s">
        <v>570</v>
      </c>
      <c r="Q1788">
        <v>1</v>
      </c>
      <c r="X1788">
        <v>1.18</v>
      </c>
      <c r="Y1788">
        <v>1970.01</v>
      </c>
      <c r="Z1788">
        <v>0</v>
      </c>
      <c r="AA1788">
        <v>0</v>
      </c>
      <c r="AB1788">
        <v>0</v>
      </c>
      <c r="AC1788">
        <v>0</v>
      </c>
      <c r="AD1788">
        <v>1</v>
      </c>
      <c r="AE1788">
        <v>0</v>
      </c>
      <c r="AF1788" t="s">
        <v>3</v>
      </c>
      <c r="AG1788">
        <v>1.18</v>
      </c>
      <c r="AH1788">
        <v>2</v>
      </c>
      <c r="AI1788">
        <v>36409848</v>
      </c>
      <c r="AJ1788">
        <v>1832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>
      <c r="A1789">
        <f>ROW(Source!A1975)</f>
        <v>1975</v>
      </c>
      <c r="B1789">
        <v>36409862</v>
      </c>
      <c r="C1789">
        <v>36409838</v>
      </c>
      <c r="D1789">
        <v>29145153</v>
      </c>
      <c r="E1789">
        <v>1</v>
      </c>
      <c r="F1789">
        <v>1</v>
      </c>
      <c r="G1789">
        <v>1</v>
      </c>
      <c r="H1789">
        <v>3</v>
      </c>
      <c r="I1789" t="s">
        <v>751</v>
      </c>
      <c r="J1789" t="s">
        <v>752</v>
      </c>
      <c r="K1789" t="s">
        <v>753</v>
      </c>
      <c r="L1789">
        <v>1339</v>
      </c>
      <c r="N1789">
        <v>1007</v>
      </c>
      <c r="O1789" t="s">
        <v>570</v>
      </c>
      <c r="P1789" t="s">
        <v>570</v>
      </c>
      <c r="Q1789">
        <v>1</v>
      </c>
      <c r="X1789">
        <v>0.28000000000000003</v>
      </c>
      <c r="Y1789">
        <v>426.15</v>
      </c>
      <c r="Z1789">
        <v>0</v>
      </c>
      <c r="AA1789">
        <v>0</v>
      </c>
      <c r="AB1789">
        <v>0</v>
      </c>
      <c r="AC1789">
        <v>0</v>
      </c>
      <c r="AD1789">
        <v>1</v>
      </c>
      <c r="AE1789">
        <v>0</v>
      </c>
      <c r="AF1789" t="s">
        <v>3</v>
      </c>
      <c r="AG1789">
        <v>0.28000000000000003</v>
      </c>
      <c r="AH1789">
        <v>2</v>
      </c>
      <c r="AI1789">
        <v>36409849</v>
      </c>
      <c r="AJ1789">
        <v>1833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>
      <c r="A1790">
        <f>ROW(Source!A1975)</f>
        <v>1975</v>
      </c>
      <c r="B1790">
        <v>36409863</v>
      </c>
      <c r="C1790">
        <v>36409838</v>
      </c>
      <c r="D1790">
        <v>29148832</v>
      </c>
      <c r="E1790">
        <v>1</v>
      </c>
      <c r="F1790">
        <v>1</v>
      </c>
      <c r="G1790">
        <v>1</v>
      </c>
      <c r="H1790">
        <v>3</v>
      </c>
      <c r="I1790" t="s">
        <v>754</v>
      </c>
      <c r="J1790" t="s">
        <v>755</v>
      </c>
      <c r="K1790" t="s">
        <v>756</v>
      </c>
      <c r="L1790">
        <v>1356</v>
      </c>
      <c r="N1790">
        <v>1010</v>
      </c>
      <c r="O1790" t="s">
        <v>232</v>
      </c>
      <c r="P1790" t="s">
        <v>232</v>
      </c>
      <c r="Q1790">
        <v>1000</v>
      </c>
      <c r="X1790">
        <v>0.51</v>
      </c>
      <c r="Y1790">
        <v>1752.59</v>
      </c>
      <c r="Z1790">
        <v>0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 t="s">
        <v>3</v>
      </c>
      <c r="AG1790">
        <v>0.51</v>
      </c>
      <c r="AH1790">
        <v>2</v>
      </c>
      <c r="AI1790">
        <v>36409850</v>
      </c>
      <c r="AJ1790">
        <v>1834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>
      <c r="A1791">
        <f>ROW(Source!A1975)</f>
        <v>1975</v>
      </c>
      <c r="B1791">
        <v>36409864</v>
      </c>
      <c r="C1791">
        <v>36409838</v>
      </c>
      <c r="D1791">
        <v>29150040</v>
      </c>
      <c r="E1791">
        <v>1</v>
      </c>
      <c r="F1791">
        <v>1</v>
      </c>
      <c r="G1791">
        <v>1</v>
      </c>
      <c r="H1791">
        <v>3</v>
      </c>
      <c r="I1791" t="s">
        <v>757</v>
      </c>
      <c r="J1791" t="s">
        <v>758</v>
      </c>
      <c r="K1791" t="s">
        <v>759</v>
      </c>
      <c r="L1791">
        <v>1339</v>
      </c>
      <c r="N1791">
        <v>1007</v>
      </c>
      <c r="O1791" t="s">
        <v>570</v>
      </c>
      <c r="P1791" t="s">
        <v>570</v>
      </c>
      <c r="Q1791">
        <v>1</v>
      </c>
      <c r="X1791">
        <v>7.0000000000000007E-2</v>
      </c>
      <c r="Y1791">
        <v>2.44</v>
      </c>
      <c r="Z1791">
        <v>0</v>
      </c>
      <c r="AA1791">
        <v>0</v>
      </c>
      <c r="AB1791">
        <v>0</v>
      </c>
      <c r="AC1791">
        <v>0</v>
      </c>
      <c r="AD1791">
        <v>1</v>
      </c>
      <c r="AE1791">
        <v>0</v>
      </c>
      <c r="AF1791" t="s">
        <v>3</v>
      </c>
      <c r="AG1791">
        <v>7.0000000000000007E-2</v>
      </c>
      <c r="AH1791">
        <v>2</v>
      </c>
      <c r="AI1791">
        <v>36409851</v>
      </c>
      <c r="AJ1791">
        <v>1835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>
      <c r="A1792">
        <f>ROW(Source!A1976)</f>
        <v>1976</v>
      </c>
      <c r="B1792">
        <v>36409874</v>
      </c>
      <c r="C1792">
        <v>36409865</v>
      </c>
      <c r="D1792">
        <v>18407150</v>
      </c>
      <c r="E1792">
        <v>1</v>
      </c>
      <c r="F1792">
        <v>1</v>
      </c>
      <c r="G1792">
        <v>1</v>
      </c>
      <c r="H1792">
        <v>1</v>
      </c>
      <c r="I1792" t="s">
        <v>529</v>
      </c>
      <c r="J1792" t="s">
        <v>3</v>
      </c>
      <c r="K1792" t="s">
        <v>530</v>
      </c>
      <c r="L1792">
        <v>1369</v>
      </c>
      <c r="N1792">
        <v>1013</v>
      </c>
      <c r="O1792" t="s">
        <v>514</v>
      </c>
      <c r="P1792" t="s">
        <v>514</v>
      </c>
      <c r="Q1792">
        <v>1</v>
      </c>
      <c r="X1792">
        <v>60.72</v>
      </c>
      <c r="Y1792">
        <v>0</v>
      </c>
      <c r="Z1792">
        <v>0</v>
      </c>
      <c r="AA1792">
        <v>0</v>
      </c>
      <c r="AB1792">
        <v>272.45</v>
      </c>
      <c r="AC1792">
        <v>0</v>
      </c>
      <c r="AD1792">
        <v>1</v>
      </c>
      <c r="AE1792">
        <v>1</v>
      </c>
      <c r="AF1792" t="s">
        <v>134</v>
      </c>
      <c r="AG1792">
        <v>69.827999999999989</v>
      </c>
      <c r="AH1792">
        <v>2</v>
      </c>
      <c r="AI1792">
        <v>36409866</v>
      </c>
      <c r="AJ1792">
        <v>1836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>
      <c r="A1793">
        <f>ROW(Source!A1976)</f>
        <v>1976</v>
      </c>
      <c r="B1793">
        <v>36409875</v>
      </c>
      <c r="C1793">
        <v>36409865</v>
      </c>
      <c r="D1793">
        <v>121548</v>
      </c>
      <c r="E1793">
        <v>1</v>
      </c>
      <c r="F1793">
        <v>1</v>
      </c>
      <c r="G1793">
        <v>1</v>
      </c>
      <c r="H1793">
        <v>1</v>
      </c>
      <c r="I1793" t="s">
        <v>35</v>
      </c>
      <c r="J1793" t="s">
        <v>3</v>
      </c>
      <c r="K1793" t="s">
        <v>515</v>
      </c>
      <c r="L1793">
        <v>608254</v>
      </c>
      <c r="N1793">
        <v>1013</v>
      </c>
      <c r="O1793" t="s">
        <v>516</v>
      </c>
      <c r="P1793" t="s">
        <v>516</v>
      </c>
      <c r="Q1793">
        <v>1</v>
      </c>
      <c r="X1793">
        <v>0.57999999999999996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1</v>
      </c>
      <c r="AE1793">
        <v>2</v>
      </c>
      <c r="AF1793" t="s">
        <v>133</v>
      </c>
      <c r="AG1793">
        <v>0.72499999999999998</v>
      </c>
      <c r="AH1793">
        <v>2</v>
      </c>
      <c r="AI1793">
        <v>36409867</v>
      </c>
      <c r="AJ1793">
        <v>1837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>
      <c r="A1794">
        <f>ROW(Source!A1976)</f>
        <v>1976</v>
      </c>
      <c r="B1794">
        <v>36409876</v>
      </c>
      <c r="C1794">
        <v>36409865</v>
      </c>
      <c r="D1794">
        <v>29172556</v>
      </c>
      <c r="E1794">
        <v>1</v>
      </c>
      <c r="F1794">
        <v>1</v>
      </c>
      <c r="G1794">
        <v>1</v>
      </c>
      <c r="H1794">
        <v>2</v>
      </c>
      <c r="I1794" t="s">
        <v>517</v>
      </c>
      <c r="J1794" t="s">
        <v>518</v>
      </c>
      <c r="K1794" t="s">
        <v>519</v>
      </c>
      <c r="L1794">
        <v>1368</v>
      </c>
      <c r="N1794">
        <v>1011</v>
      </c>
      <c r="O1794" t="s">
        <v>520</v>
      </c>
      <c r="P1794" t="s">
        <v>520</v>
      </c>
      <c r="Q1794">
        <v>1</v>
      </c>
      <c r="X1794">
        <v>0.57999999999999996</v>
      </c>
      <c r="Y1794">
        <v>0</v>
      </c>
      <c r="Z1794">
        <v>31.26</v>
      </c>
      <c r="AA1794">
        <v>13.5</v>
      </c>
      <c r="AB1794">
        <v>0</v>
      </c>
      <c r="AC1794">
        <v>0</v>
      </c>
      <c r="AD1794">
        <v>1</v>
      </c>
      <c r="AE1794">
        <v>0</v>
      </c>
      <c r="AF1794" t="s">
        <v>133</v>
      </c>
      <c r="AG1794">
        <v>0.72499999999999998</v>
      </c>
      <c r="AH1794">
        <v>2</v>
      </c>
      <c r="AI1794">
        <v>36409868</v>
      </c>
      <c r="AJ1794">
        <v>1838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>
      <c r="A1795">
        <f>ROW(Source!A1976)</f>
        <v>1976</v>
      </c>
      <c r="B1795">
        <v>36409877</v>
      </c>
      <c r="C1795">
        <v>36409865</v>
      </c>
      <c r="D1795">
        <v>29174591</v>
      </c>
      <c r="E1795">
        <v>1</v>
      </c>
      <c r="F1795">
        <v>1</v>
      </c>
      <c r="G1795">
        <v>1</v>
      </c>
      <c r="H1795">
        <v>2</v>
      </c>
      <c r="I1795" t="s">
        <v>542</v>
      </c>
      <c r="J1795" t="s">
        <v>543</v>
      </c>
      <c r="K1795" t="s">
        <v>544</v>
      </c>
      <c r="L1795">
        <v>1368</v>
      </c>
      <c r="N1795">
        <v>1011</v>
      </c>
      <c r="O1795" t="s">
        <v>520</v>
      </c>
      <c r="P1795" t="s">
        <v>520</v>
      </c>
      <c r="Q1795">
        <v>1</v>
      </c>
      <c r="X1795">
        <v>0.82</v>
      </c>
      <c r="Y1795">
        <v>0</v>
      </c>
      <c r="Z1795">
        <v>0.95</v>
      </c>
      <c r="AA1795">
        <v>0</v>
      </c>
      <c r="AB1795">
        <v>0</v>
      </c>
      <c r="AC1795">
        <v>0</v>
      </c>
      <c r="AD1795">
        <v>1</v>
      </c>
      <c r="AE1795">
        <v>0</v>
      </c>
      <c r="AF1795" t="s">
        <v>133</v>
      </c>
      <c r="AG1795">
        <v>1.0249999999999999</v>
      </c>
      <c r="AH1795">
        <v>2</v>
      </c>
      <c r="AI1795">
        <v>36409869</v>
      </c>
      <c r="AJ1795">
        <v>1839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>
      <c r="A1796">
        <f>ROW(Source!A1976)</f>
        <v>1976</v>
      </c>
      <c r="B1796">
        <v>36409878</v>
      </c>
      <c r="C1796">
        <v>36409865</v>
      </c>
      <c r="D1796">
        <v>29174661</v>
      </c>
      <c r="E1796">
        <v>1</v>
      </c>
      <c r="F1796">
        <v>1</v>
      </c>
      <c r="G1796">
        <v>1</v>
      </c>
      <c r="H1796">
        <v>2</v>
      </c>
      <c r="I1796" t="s">
        <v>571</v>
      </c>
      <c r="J1796" t="s">
        <v>572</v>
      </c>
      <c r="K1796" t="s">
        <v>573</v>
      </c>
      <c r="L1796">
        <v>1368</v>
      </c>
      <c r="N1796">
        <v>1011</v>
      </c>
      <c r="O1796" t="s">
        <v>520</v>
      </c>
      <c r="P1796" t="s">
        <v>520</v>
      </c>
      <c r="Q1796">
        <v>1</v>
      </c>
      <c r="X1796">
        <v>2.7</v>
      </c>
      <c r="Y1796">
        <v>0</v>
      </c>
      <c r="Z1796">
        <v>2.09</v>
      </c>
      <c r="AA1796">
        <v>0</v>
      </c>
      <c r="AB1796">
        <v>0</v>
      </c>
      <c r="AC1796">
        <v>0</v>
      </c>
      <c r="AD1796">
        <v>1</v>
      </c>
      <c r="AE1796">
        <v>0</v>
      </c>
      <c r="AF1796" t="s">
        <v>133</v>
      </c>
      <c r="AG1796">
        <v>3.375</v>
      </c>
      <c r="AH1796">
        <v>2</v>
      </c>
      <c r="AI1796">
        <v>36409870</v>
      </c>
      <c r="AJ1796">
        <v>1840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>
      <c r="A1797">
        <f>ROW(Source!A1976)</f>
        <v>1976</v>
      </c>
      <c r="B1797">
        <v>36409879</v>
      </c>
      <c r="C1797">
        <v>36409865</v>
      </c>
      <c r="D1797">
        <v>29174913</v>
      </c>
      <c r="E1797">
        <v>1</v>
      </c>
      <c r="F1797">
        <v>1</v>
      </c>
      <c r="G1797">
        <v>1</v>
      </c>
      <c r="H1797">
        <v>2</v>
      </c>
      <c r="I1797" t="s">
        <v>531</v>
      </c>
      <c r="J1797" t="s">
        <v>532</v>
      </c>
      <c r="K1797" t="s">
        <v>533</v>
      </c>
      <c r="L1797">
        <v>1368</v>
      </c>
      <c r="N1797">
        <v>1011</v>
      </c>
      <c r="O1797" t="s">
        <v>520</v>
      </c>
      <c r="P1797" t="s">
        <v>520</v>
      </c>
      <c r="Q1797">
        <v>1</v>
      </c>
      <c r="X1797">
        <v>0.84</v>
      </c>
      <c r="Y1797">
        <v>0</v>
      </c>
      <c r="Z1797">
        <v>87.17</v>
      </c>
      <c r="AA1797">
        <v>11.6</v>
      </c>
      <c r="AB1797">
        <v>0</v>
      </c>
      <c r="AC1797">
        <v>0</v>
      </c>
      <c r="AD1797">
        <v>1</v>
      </c>
      <c r="AE1797">
        <v>0</v>
      </c>
      <c r="AF1797" t="s">
        <v>133</v>
      </c>
      <c r="AG1797">
        <v>1.05</v>
      </c>
      <c r="AH1797">
        <v>2</v>
      </c>
      <c r="AI1797">
        <v>36409871</v>
      </c>
      <c r="AJ1797">
        <v>1841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>
      <c r="A1798">
        <f>ROW(Source!A1976)</f>
        <v>1976</v>
      </c>
      <c r="B1798">
        <v>36409880</v>
      </c>
      <c r="C1798">
        <v>36409865</v>
      </c>
      <c r="D1798">
        <v>29114332</v>
      </c>
      <c r="E1798">
        <v>1</v>
      </c>
      <c r="F1798">
        <v>1</v>
      </c>
      <c r="G1798">
        <v>1</v>
      </c>
      <c r="H1798">
        <v>3</v>
      </c>
      <c r="I1798" t="s">
        <v>556</v>
      </c>
      <c r="J1798" t="s">
        <v>557</v>
      </c>
      <c r="K1798" t="s">
        <v>558</v>
      </c>
      <c r="L1798">
        <v>1348</v>
      </c>
      <c r="N1798">
        <v>1009</v>
      </c>
      <c r="O1798" t="s">
        <v>30</v>
      </c>
      <c r="P1798" t="s">
        <v>30</v>
      </c>
      <c r="Q1798">
        <v>1000</v>
      </c>
      <c r="X1798">
        <v>1.23E-2</v>
      </c>
      <c r="Y1798">
        <v>11978</v>
      </c>
      <c r="Z1798">
        <v>0</v>
      </c>
      <c r="AA1798">
        <v>0</v>
      </c>
      <c r="AB1798">
        <v>0</v>
      </c>
      <c r="AC1798">
        <v>0</v>
      </c>
      <c r="AD1798">
        <v>1</v>
      </c>
      <c r="AE1798">
        <v>0</v>
      </c>
      <c r="AF1798" t="s">
        <v>3</v>
      </c>
      <c r="AG1798">
        <v>1.23E-2</v>
      </c>
      <c r="AH1798">
        <v>2</v>
      </c>
      <c r="AI1798">
        <v>36409872</v>
      </c>
      <c r="AJ1798">
        <v>1842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>
      <c r="A1799">
        <f>ROW(Source!A1976)</f>
        <v>1976</v>
      </c>
      <c r="B1799">
        <v>36409881</v>
      </c>
      <c r="C1799">
        <v>36409865</v>
      </c>
      <c r="D1799">
        <v>29130788</v>
      </c>
      <c r="E1799">
        <v>1</v>
      </c>
      <c r="F1799">
        <v>1</v>
      </c>
      <c r="G1799">
        <v>1</v>
      </c>
      <c r="H1799">
        <v>3</v>
      </c>
      <c r="I1799" t="s">
        <v>574</v>
      </c>
      <c r="J1799" t="s">
        <v>575</v>
      </c>
      <c r="K1799" t="s">
        <v>576</v>
      </c>
      <c r="L1799">
        <v>1339</v>
      </c>
      <c r="N1799">
        <v>1007</v>
      </c>
      <c r="O1799" t="s">
        <v>570</v>
      </c>
      <c r="P1799" t="s">
        <v>570</v>
      </c>
      <c r="Q1799">
        <v>1</v>
      </c>
      <c r="X1799">
        <v>2.88</v>
      </c>
      <c r="Y1799">
        <v>2156.0100000000002</v>
      </c>
      <c r="Z1799">
        <v>0</v>
      </c>
      <c r="AA1799">
        <v>0</v>
      </c>
      <c r="AB1799">
        <v>0</v>
      </c>
      <c r="AC1799">
        <v>0</v>
      </c>
      <c r="AD1799">
        <v>1</v>
      </c>
      <c r="AE1799">
        <v>0</v>
      </c>
      <c r="AF1799" t="s">
        <v>3</v>
      </c>
      <c r="AG1799">
        <v>2.88</v>
      </c>
      <c r="AH1799">
        <v>2</v>
      </c>
      <c r="AI1799">
        <v>36409873</v>
      </c>
      <c r="AJ1799">
        <v>1843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>
      <c r="A1800">
        <f>ROW(Source!A1977)</f>
        <v>1977</v>
      </c>
      <c r="B1800">
        <v>36409890</v>
      </c>
      <c r="C1800">
        <v>36409882</v>
      </c>
      <c r="D1800">
        <v>18408291</v>
      </c>
      <c r="E1800">
        <v>1</v>
      </c>
      <c r="F1800">
        <v>1</v>
      </c>
      <c r="G1800">
        <v>1</v>
      </c>
      <c r="H1800">
        <v>1</v>
      </c>
      <c r="I1800" t="s">
        <v>559</v>
      </c>
      <c r="J1800" t="s">
        <v>3</v>
      </c>
      <c r="K1800" t="s">
        <v>560</v>
      </c>
      <c r="L1800">
        <v>1369</v>
      </c>
      <c r="N1800">
        <v>1013</v>
      </c>
      <c r="O1800" t="s">
        <v>514</v>
      </c>
      <c r="P1800" t="s">
        <v>514</v>
      </c>
      <c r="Q1800">
        <v>1</v>
      </c>
      <c r="X1800">
        <v>31.26</v>
      </c>
      <c r="Y1800">
        <v>0</v>
      </c>
      <c r="Z1800">
        <v>0</v>
      </c>
      <c r="AA1800">
        <v>0</v>
      </c>
      <c r="AB1800">
        <v>8.17</v>
      </c>
      <c r="AC1800">
        <v>0</v>
      </c>
      <c r="AD1800">
        <v>1</v>
      </c>
      <c r="AE1800">
        <v>1</v>
      </c>
      <c r="AF1800" t="s">
        <v>134</v>
      </c>
      <c r="AG1800">
        <v>35.948999999999998</v>
      </c>
      <c r="AH1800">
        <v>2</v>
      </c>
      <c r="AI1800">
        <v>36409883</v>
      </c>
      <c r="AJ1800">
        <v>1844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>
      <c r="A1801">
        <f>ROW(Source!A1977)</f>
        <v>1977</v>
      </c>
      <c r="B1801">
        <v>36409891</v>
      </c>
      <c r="C1801">
        <v>36409882</v>
      </c>
      <c r="D1801">
        <v>121548</v>
      </c>
      <c r="E1801">
        <v>1</v>
      </c>
      <c r="F1801">
        <v>1</v>
      </c>
      <c r="G1801">
        <v>1</v>
      </c>
      <c r="H1801">
        <v>1</v>
      </c>
      <c r="I1801" t="s">
        <v>35</v>
      </c>
      <c r="J1801" t="s">
        <v>3</v>
      </c>
      <c r="K1801" t="s">
        <v>515</v>
      </c>
      <c r="L1801">
        <v>608254</v>
      </c>
      <c r="N1801">
        <v>1013</v>
      </c>
      <c r="O1801" t="s">
        <v>516</v>
      </c>
      <c r="P1801" t="s">
        <v>516</v>
      </c>
      <c r="Q1801">
        <v>1</v>
      </c>
      <c r="X1801">
        <v>6.7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2</v>
      </c>
      <c r="AF1801" t="s">
        <v>133</v>
      </c>
      <c r="AG1801">
        <v>8.375</v>
      </c>
      <c r="AH1801">
        <v>2</v>
      </c>
      <c r="AI1801">
        <v>36409884</v>
      </c>
      <c r="AJ1801">
        <v>1845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>
      <c r="A1802">
        <f>ROW(Source!A1977)</f>
        <v>1977</v>
      </c>
      <c r="B1802">
        <v>36409892</v>
      </c>
      <c r="C1802">
        <v>36409882</v>
      </c>
      <c r="D1802">
        <v>29172710</v>
      </c>
      <c r="E1802">
        <v>1</v>
      </c>
      <c r="F1802">
        <v>1</v>
      </c>
      <c r="G1802">
        <v>1</v>
      </c>
      <c r="H1802">
        <v>2</v>
      </c>
      <c r="I1802" t="s">
        <v>523</v>
      </c>
      <c r="J1802" t="s">
        <v>524</v>
      </c>
      <c r="K1802" t="s">
        <v>525</v>
      </c>
      <c r="L1802">
        <v>1368</v>
      </c>
      <c r="N1802">
        <v>1011</v>
      </c>
      <c r="O1802" t="s">
        <v>520</v>
      </c>
      <c r="P1802" t="s">
        <v>520</v>
      </c>
      <c r="Q1802">
        <v>1</v>
      </c>
      <c r="X1802">
        <v>6.7</v>
      </c>
      <c r="Y1802">
        <v>0</v>
      </c>
      <c r="Z1802">
        <v>46.56</v>
      </c>
      <c r="AA1802">
        <v>10.06</v>
      </c>
      <c r="AB1802">
        <v>0</v>
      </c>
      <c r="AC1802">
        <v>0</v>
      </c>
      <c r="AD1802">
        <v>1</v>
      </c>
      <c r="AE1802">
        <v>0</v>
      </c>
      <c r="AF1802" t="s">
        <v>133</v>
      </c>
      <c r="AG1802">
        <v>8.375</v>
      </c>
      <c r="AH1802">
        <v>2</v>
      </c>
      <c r="AI1802">
        <v>36409885</v>
      </c>
      <c r="AJ1802">
        <v>1846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>
      <c r="A1803">
        <f>ROW(Source!A1977)</f>
        <v>1977</v>
      </c>
      <c r="B1803">
        <v>36409893</v>
      </c>
      <c r="C1803">
        <v>36409882</v>
      </c>
      <c r="D1803">
        <v>29173472</v>
      </c>
      <c r="E1803">
        <v>1</v>
      </c>
      <c r="F1803">
        <v>1</v>
      </c>
      <c r="G1803">
        <v>1</v>
      </c>
      <c r="H1803">
        <v>2</v>
      </c>
      <c r="I1803" t="s">
        <v>577</v>
      </c>
      <c r="J1803" t="s">
        <v>578</v>
      </c>
      <c r="K1803" t="s">
        <v>579</v>
      </c>
      <c r="L1803">
        <v>1368</v>
      </c>
      <c r="N1803">
        <v>1011</v>
      </c>
      <c r="O1803" t="s">
        <v>520</v>
      </c>
      <c r="P1803" t="s">
        <v>520</v>
      </c>
      <c r="Q1803">
        <v>1</v>
      </c>
      <c r="X1803">
        <v>11</v>
      </c>
      <c r="Y1803">
        <v>0</v>
      </c>
      <c r="Z1803">
        <v>3</v>
      </c>
      <c r="AA1803">
        <v>0</v>
      </c>
      <c r="AB1803">
        <v>0</v>
      </c>
      <c r="AC1803">
        <v>0</v>
      </c>
      <c r="AD1803">
        <v>1</v>
      </c>
      <c r="AE1803">
        <v>0</v>
      </c>
      <c r="AF1803" t="s">
        <v>133</v>
      </c>
      <c r="AG1803">
        <v>13.75</v>
      </c>
      <c r="AH1803">
        <v>2</v>
      </c>
      <c r="AI1803">
        <v>36409886</v>
      </c>
      <c r="AJ1803">
        <v>1847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>
      <c r="A1804">
        <f>ROW(Source!A1977)</f>
        <v>1977</v>
      </c>
      <c r="B1804">
        <v>36409894</v>
      </c>
      <c r="C1804">
        <v>36409882</v>
      </c>
      <c r="D1804">
        <v>29174913</v>
      </c>
      <c r="E1804">
        <v>1</v>
      </c>
      <c r="F1804">
        <v>1</v>
      </c>
      <c r="G1804">
        <v>1</v>
      </c>
      <c r="H1804">
        <v>2</v>
      </c>
      <c r="I1804" t="s">
        <v>531</v>
      </c>
      <c r="J1804" t="s">
        <v>532</v>
      </c>
      <c r="K1804" t="s">
        <v>533</v>
      </c>
      <c r="L1804">
        <v>1368</v>
      </c>
      <c r="N1804">
        <v>1011</v>
      </c>
      <c r="O1804" t="s">
        <v>520</v>
      </c>
      <c r="P1804" t="s">
        <v>520</v>
      </c>
      <c r="Q1804">
        <v>1</v>
      </c>
      <c r="X1804">
        <v>0.35</v>
      </c>
      <c r="Y1804">
        <v>0</v>
      </c>
      <c r="Z1804">
        <v>87.17</v>
      </c>
      <c r="AA1804">
        <v>11.6</v>
      </c>
      <c r="AB1804">
        <v>0</v>
      </c>
      <c r="AC1804">
        <v>0</v>
      </c>
      <c r="AD1804">
        <v>1</v>
      </c>
      <c r="AE1804">
        <v>0</v>
      </c>
      <c r="AF1804" t="s">
        <v>133</v>
      </c>
      <c r="AG1804">
        <v>0.4375</v>
      </c>
      <c r="AH1804">
        <v>2</v>
      </c>
      <c r="AI1804">
        <v>36409887</v>
      </c>
      <c r="AJ1804">
        <v>1848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>
      <c r="A1805">
        <f>ROW(Source!A1977)</f>
        <v>1977</v>
      </c>
      <c r="B1805">
        <v>36409895</v>
      </c>
      <c r="C1805">
        <v>36409882</v>
      </c>
      <c r="D1805">
        <v>29114687</v>
      </c>
      <c r="E1805">
        <v>1</v>
      </c>
      <c r="F1805">
        <v>1</v>
      </c>
      <c r="G1805">
        <v>1</v>
      </c>
      <c r="H1805">
        <v>3</v>
      </c>
      <c r="I1805" t="s">
        <v>580</v>
      </c>
      <c r="J1805" t="s">
        <v>581</v>
      </c>
      <c r="K1805" t="s">
        <v>582</v>
      </c>
      <c r="L1805">
        <v>1348</v>
      </c>
      <c r="N1805">
        <v>1009</v>
      </c>
      <c r="O1805" t="s">
        <v>30</v>
      </c>
      <c r="P1805" t="s">
        <v>30</v>
      </c>
      <c r="Q1805">
        <v>1000</v>
      </c>
      <c r="X1805">
        <v>1.8E-3</v>
      </c>
      <c r="Y1805">
        <v>16974</v>
      </c>
      <c r="Z1805">
        <v>0</v>
      </c>
      <c r="AA1805">
        <v>0</v>
      </c>
      <c r="AB1805">
        <v>0</v>
      </c>
      <c r="AC1805">
        <v>0</v>
      </c>
      <c r="AD1805">
        <v>1</v>
      </c>
      <c r="AE1805">
        <v>0</v>
      </c>
      <c r="AF1805" t="s">
        <v>3</v>
      </c>
      <c r="AG1805">
        <v>1.8E-3</v>
      </c>
      <c r="AH1805">
        <v>2</v>
      </c>
      <c r="AI1805">
        <v>36409888</v>
      </c>
      <c r="AJ1805">
        <v>1849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>
      <c r="A1806">
        <f>ROW(Source!A1977)</f>
        <v>1977</v>
      </c>
      <c r="B1806">
        <v>36409896</v>
      </c>
      <c r="C1806">
        <v>36409882</v>
      </c>
      <c r="D1806">
        <v>29115292</v>
      </c>
      <c r="E1806">
        <v>1</v>
      </c>
      <c r="F1806">
        <v>1</v>
      </c>
      <c r="G1806">
        <v>1</v>
      </c>
      <c r="H1806">
        <v>3</v>
      </c>
      <c r="I1806" t="s">
        <v>583</v>
      </c>
      <c r="J1806" t="s">
        <v>584</v>
      </c>
      <c r="K1806" t="s">
        <v>585</v>
      </c>
      <c r="L1806">
        <v>1339</v>
      </c>
      <c r="N1806">
        <v>1007</v>
      </c>
      <c r="O1806" t="s">
        <v>570</v>
      </c>
      <c r="P1806" t="s">
        <v>570</v>
      </c>
      <c r="Q1806">
        <v>1</v>
      </c>
      <c r="X1806">
        <v>1.24</v>
      </c>
      <c r="Y1806">
        <v>4478.33</v>
      </c>
      <c r="Z1806">
        <v>0</v>
      </c>
      <c r="AA1806">
        <v>0</v>
      </c>
      <c r="AB1806">
        <v>0</v>
      </c>
      <c r="AC1806">
        <v>0</v>
      </c>
      <c r="AD1806">
        <v>1</v>
      </c>
      <c r="AE1806">
        <v>0</v>
      </c>
      <c r="AF1806" t="s">
        <v>3</v>
      </c>
      <c r="AG1806">
        <v>1.24</v>
      </c>
      <c r="AH1806">
        <v>2</v>
      </c>
      <c r="AI1806">
        <v>36409889</v>
      </c>
      <c r="AJ1806">
        <v>1850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>
      <c r="A1807">
        <f>ROW(Source!A1978)</f>
        <v>1978</v>
      </c>
      <c r="B1807">
        <v>36409906</v>
      </c>
      <c r="C1807">
        <v>36409897</v>
      </c>
      <c r="D1807">
        <v>18410542</v>
      </c>
      <c r="E1807">
        <v>1</v>
      </c>
      <c r="F1807">
        <v>1</v>
      </c>
      <c r="G1807">
        <v>1</v>
      </c>
      <c r="H1807">
        <v>1</v>
      </c>
      <c r="I1807" t="s">
        <v>760</v>
      </c>
      <c r="J1807" t="s">
        <v>3</v>
      </c>
      <c r="K1807" t="s">
        <v>761</v>
      </c>
      <c r="L1807">
        <v>1369</v>
      </c>
      <c r="N1807">
        <v>1013</v>
      </c>
      <c r="O1807" t="s">
        <v>514</v>
      </c>
      <c r="P1807" t="s">
        <v>514</v>
      </c>
      <c r="Q1807">
        <v>1</v>
      </c>
      <c r="X1807">
        <v>31.41</v>
      </c>
      <c r="Y1807">
        <v>0</v>
      </c>
      <c r="Z1807">
        <v>0</v>
      </c>
      <c r="AA1807">
        <v>0</v>
      </c>
      <c r="AB1807">
        <v>8.31</v>
      </c>
      <c r="AC1807">
        <v>0</v>
      </c>
      <c r="AD1807">
        <v>1</v>
      </c>
      <c r="AE1807">
        <v>1</v>
      </c>
      <c r="AF1807" t="s">
        <v>134</v>
      </c>
      <c r="AG1807">
        <v>36.121499999999997</v>
      </c>
      <c r="AH1807">
        <v>2</v>
      </c>
      <c r="AI1807">
        <v>36409899</v>
      </c>
      <c r="AJ1807">
        <v>1851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>
      <c r="A1808">
        <f>ROW(Source!A1978)</f>
        <v>1978</v>
      </c>
      <c r="B1808">
        <v>36409907</v>
      </c>
      <c r="C1808">
        <v>36409897</v>
      </c>
      <c r="D1808">
        <v>121548</v>
      </c>
      <c r="E1808">
        <v>1</v>
      </c>
      <c r="F1808">
        <v>1</v>
      </c>
      <c r="G1808">
        <v>1</v>
      </c>
      <c r="H1808">
        <v>1</v>
      </c>
      <c r="I1808" t="s">
        <v>35</v>
      </c>
      <c r="J1808" t="s">
        <v>3</v>
      </c>
      <c r="K1808" t="s">
        <v>515</v>
      </c>
      <c r="L1808">
        <v>608254</v>
      </c>
      <c r="N1808">
        <v>1013</v>
      </c>
      <c r="O1808" t="s">
        <v>516</v>
      </c>
      <c r="P1808" t="s">
        <v>516</v>
      </c>
      <c r="Q1808">
        <v>1</v>
      </c>
      <c r="X1808">
        <v>0.34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1</v>
      </c>
      <c r="AE1808">
        <v>2</v>
      </c>
      <c r="AF1808" t="s">
        <v>133</v>
      </c>
      <c r="AG1808">
        <v>0.42500000000000004</v>
      </c>
      <c r="AH1808">
        <v>2</v>
      </c>
      <c r="AI1808">
        <v>36409900</v>
      </c>
      <c r="AJ1808">
        <v>1852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>
      <c r="A1809">
        <f>ROW(Source!A1978)</f>
        <v>1978</v>
      </c>
      <c r="B1809">
        <v>36409908</v>
      </c>
      <c r="C1809">
        <v>36409897</v>
      </c>
      <c r="D1809">
        <v>29172556</v>
      </c>
      <c r="E1809">
        <v>1</v>
      </c>
      <c r="F1809">
        <v>1</v>
      </c>
      <c r="G1809">
        <v>1</v>
      </c>
      <c r="H1809">
        <v>2</v>
      </c>
      <c r="I1809" t="s">
        <v>517</v>
      </c>
      <c r="J1809" t="s">
        <v>518</v>
      </c>
      <c r="K1809" t="s">
        <v>519</v>
      </c>
      <c r="L1809">
        <v>1368</v>
      </c>
      <c r="N1809">
        <v>1011</v>
      </c>
      <c r="O1809" t="s">
        <v>520</v>
      </c>
      <c r="P1809" t="s">
        <v>520</v>
      </c>
      <c r="Q1809">
        <v>1</v>
      </c>
      <c r="X1809">
        <v>0.34</v>
      </c>
      <c r="Y1809">
        <v>0</v>
      </c>
      <c r="Z1809">
        <v>31.26</v>
      </c>
      <c r="AA1809">
        <v>13.5</v>
      </c>
      <c r="AB1809">
        <v>0</v>
      </c>
      <c r="AC1809">
        <v>0</v>
      </c>
      <c r="AD1809">
        <v>1</v>
      </c>
      <c r="AE1809">
        <v>0</v>
      </c>
      <c r="AF1809" t="s">
        <v>133</v>
      </c>
      <c r="AG1809">
        <v>0.42500000000000004</v>
      </c>
      <c r="AH1809">
        <v>2</v>
      </c>
      <c r="AI1809">
        <v>36409901</v>
      </c>
      <c r="AJ1809">
        <v>1853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>
      <c r="A1810">
        <f>ROW(Source!A1978)</f>
        <v>1978</v>
      </c>
      <c r="B1810">
        <v>36409909</v>
      </c>
      <c r="C1810">
        <v>36409897</v>
      </c>
      <c r="D1810">
        <v>29174663</v>
      </c>
      <c r="E1810">
        <v>1</v>
      </c>
      <c r="F1810">
        <v>1</v>
      </c>
      <c r="G1810">
        <v>1</v>
      </c>
      <c r="H1810">
        <v>2</v>
      </c>
      <c r="I1810" t="s">
        <v>762</v>
      </c>
      <c r="J1810" t="s">
        <v>763</v>
      </c>
      <c r="K1810" t="s">
        <v>764</v>
      </c>
      <c r="L1810">
        <v>1368</v>
      </c>
      <c r="N1810">
        <v>1011</v>
      </c>
      <c r="O1810" t="s">
        <v>520</v>
      </c>
      <c r="P1810" t="s">
        <v>520</v>
      </c>
      <c r="Q1810">
        <v>1</v>
      </c>
      <c r="X1810">
        <v>5.3</v>
      </c>
      <c r="Y1810">
        <v>0</v>
      </c>
      <c r="Z1810">
        <v>3.4</v>
      </c>
      <c r="AA1810">
        <v>0</v>
      </c>
      <c r="AB1810">
        <v>0</v>
      </c>
      <c r="AC1810">
        <v>0</v>
      </c>
      <c r="AD1810">
        <v>1</v>
      </c>
      <c r="AE1810">
        <v>0</v>
      </c>
      <c r="AF1810" t="s">
        <v>133</v>
      </c>
      <c r="AG1810">
        <v>6.625</v>
      </c>
      <c r="AH1810">
        <v>2</v>
      </c>
      <c r="AI1810">
        <v>36409902</v>
      </c>
      <c r="AJ1810">
        <v>1854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>
      <c r="A1811">
        <f>ROW(Source!A1978)</f>
        <v>1978</v>
      </c>
      <c r="B1811">
        <v>36409910</v>
      </c>
      <c r="C1811">
        <v>36409897</v>
      </c>
      <c r="D1811">
        <v>29174913</v>
      </c>
      <c r="E1811">
        <v>1</v>
      </c>
      <c r="F1811">
        <v>1</v>
      </c>
      <c r="G1811">
        <v>1</v>
      </c>
      <c r="H1811">
        <v>2</v>
      </c>
      <c r="I1811" t="s">
        <v>531</v>
      </c>
      <c r="J1811" t="s">
        <v>532</v>
      </c>
      <c r="K1811" t="s">
        <v>533</v>
      </c>
      <c r="L1811">
        <v>1368</v>
      </c>
      <c r="N1811">
        <v>1011</v>
      </c>
      <c r="O1811" t="s">
        <v>520</v>
      </c>
      <c r="P1811" t="s">
        <v>520</v>
      </c>
      <c r="Q1811">
        <v>1</v>
      </c>
      <c r="X1811">
        <v>0.48</v>
      </c>
      <c r="Y1811">
        <v>0</v>
      </c>
      <c r="Z1811">
        <v>87.17</v>
      </c>
      <c r="AA1811">
        <v>11.6</v>
      </c>
      <c r="AB1811">
        <v>0</v>
      </c>
      <c r="AC1811">
        <v>0</v>
      </c>
      <c r="AD1811">
        <v>1</v>
      </c>
      <c r="AE1811">
        <v>0</v>
      </c>
      <c r="AF1811" t="s">
        <v>133</v>
      </c>
      <c r="AG1811">
        <v>0.6</v>
      </c>
      <c r="AH1811">
        <v>2</v>
      </c>
      <c r="AI1811">
        <v>36409903</v>
      </c>
      <c r="AJ1811">
        <v>1855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>
      <c r="A1812">
        <f>ROW(Source!A1978)</f>
        <v>1978</v>
      </c>
      <c r="B1812">
        <v>36409911</v>
      </c>
      <c r="C1812">
        <v>36409897</v>
      </c>
      <c r="D1812">
        <v>29110876</v>
      </c>
      <c r="E1812">
        <v>1</v>
      </c>
      <c r="F1812">
        <v>1</v>
      </c>
      <c r="G1812">
        <v>1</v>
      </c>
      <c r="H1812">
        <v>3</v>
      </c>
      <c r="I1812" t="s">
        <v>293</v>
      </c>
      <c r="J1812" t="s">
        <v>295</v>
      </c>
      <c r="K1812" t="s">
        <v>294</v>
      </c>
      <c r="L1812">
        <v>1327</v>
      </c>
      <c r="N1812">
        <v>1005</v>
      </c>
      <c r="O1812" t="s">
        <v>155</v>
      </c>
      <c r="P1812" t="s">
        <v>155</v>
      </c>
      <c r="Q1812">
        <v>1</v>
      </c>
      <c r="X1812">
        <v>102</v>
      </c>
      <c r="Y1812">
        <v>67.8</v>
      </c>
      <c r="Z1812">
        <v>0</v>
      </c>
      <c r="AA1812">
        <v>0</v>
      </c>
      <c r="AB1812">
        <v>0</v>
      </c>
      <c r="AC1812">
        <v>0</v>
      </c>
      <c r="AD1812">
        <v>1</v>
      </c>
      <c r="AE1812">
        <v>0</v>
      </c>
      <c r="AF1812" t="s">
        <v>3</v>
      </c>
      <c r="AG1812">
        <v>102</v>
      </c>
      <c r="AH1812">
        <v>2</v>
      </c>
      <c r="AI1812">
        <v>36409904</v>
      </c>
      <c r="AJ1812">
        <v>1856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>
      <c r="A1813">
        <f>ROW(Source!A1978)</f>
        <v>1978</v>
      </c>
      <c r="B1813">
        <v>36409912</v>
      </c>
      <c r="C1813">
        <v>36409897</v>
      </c>
      <c r="D1813">
        <v>29110762</v>
      </c>
      <c r="E1813">
        <v>1</v>
      </c>
      <c r="F1813">
        <v>1</v>
      </c>
      <c r="G1813">
        <v>1</v>
      </c>
      <c r="H1813">
        <v>3</v>
      </c>
      <c r="I1813" t="s">
        <v>593</v>
      </c>
      <c r="J1813" t="s">
        <v>765</v>
      </c>
      <c r="K1813" t="s">
        <v>595</v>
      </c>
      <c r="L1813">
        <v>1308</v>
      </c>
      <c r="N1813">
        <v>1003</v>
      </c>
      <c r="O1813" t="s">
        <v>65</v>
      </c>
      <c r="P1813" t="s">
        <v>65</v>
      </c>
      <c r="Q1813">
        <v>100</v>
      </c>
      <c r="X1813">
        <v>0.68</v>
      </c>
      <c r="Y1813">
        <v>99.4</v>
      </c>
      <c r="Z1813">
        <v>0</v>
      </c>
      <c r="AA1813">
        <v>0</v>
      </c>
      <c r="AB1813">
        <v>0</v>
      </c>
      <c r="AC1813">
        <v>0</v>
      </c>
      <c r="AD1813">
        <v>1</v>
      </c>
      <c r="AE1813">
        <v>0</v>
      </c>
      <c r="AF1813" t="s">
        <v>3</v>
      </c>
      <c r="AG1813">
        <v>0.68</v>
      </c>
      <c r="AH1813">
        <v>2</v>
      </c>
      <c r="AI1813">
        <v>36409905</v>
      </c>
      <c r="AJ1813">
        <v>1857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>
      <c r="A1814">
        <f>ROW(Source!A1981)</f>
        <v>1981</v>
      </c>
      <c r="B1814">
        <v>36409928</v>
      </c>
      <c r="C1814">
        <v>36409915</v>
      </c>
      <c r="D1814">
        <v>18413230</v>
      </c>
      <c r="E1814">
        <v>1</v>
      </c>
      <c r="F1814">
        <v>1</v>
      </c>
      <c r="G1814">
        <v>1</v>
      </c>
      <c r="H1814">
        <v>1</v>
      </c>
      <c r="I1814" t="s">
        <v>540</v>
      </c>
      <c r="J1814" t="s">
        <v>3</v>
      </c>
      <c r="K1814" t="s">
        <v>541</v>
      </c>
      <c r="L1814">
        <v>1369</v>
      </c>
      <c r="N1814">
        <v>1013</v>
      </c>
      <c r="O1814" t="s">
        <v>514</v>
      </c>
      <c r="P1814" t="s">
        <v>514</v>
      </c>
      <c r="Q1814">
        <v>1</v>
      </c>
      <c r="X1814">
        <v>6.66</v>
      </c>
      <c r="Y1814">
        <v>0</v>
      </c>
      <c r="Z1814">
        <v>0</v>
      </c>
      <c r="AA1814">
        <v>0</v>
      </c>
      <c r="AB1814">
        <v>9.18</v>
      </c>
      <c r="AC1814">
        <v>0</v>
      </c>
      <c r="AD1814">
        <v>1</v>
      </c>
      <c r="AE1814">
        <v>1</v>
      </c>
      <c r="AF1814" t="s">
        <v>134</v>
      </c>
      <c r="AG1814">
        <v>7.6589999999999998</v>
      </c>
      <c r="AH1814">
        <v>2</v>
      </c>
      <c r="AI1814">
        <v>36409916</v>
      </c>
      <c r="AJ1814">
        <v>1859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>
      <c r="A1815">
        <f>ROW(Source!A1981)</f>
        <v>1981</v>
      </c>
      <c r="B1815">
        <v>36409929</v>
      </c>
      <c r="C1815">
        <v>36409915</v>
      </c>
      <c r="D1815">
        <v>29173472</v>
      </c>
      <c r="E1815">
        <v>1</v>
      </c>
      <c r="F1815">
        <v>1</v>
      </c>
      <c r="G1815">
        <v>1</v>
      </c>
      <c r="H1815">
        <v>2</v>
      </c>
      <c r="I1815" t="s">
        <v>577</v>
      </c>
      <c r="J1815" t="s">
        <v>578</v>
      </c>
      <c r="K1815" t="s">
        <v>579</v>
      </c>
      <c r="L1815">
        <v>1368</v>
      </c>
      <c r="N1815">
        <v>1011</v>
      </c>
      <c r="O1815" t="s">
        <v>520</v>
      </c>
      <c r="P1815" t="s">
        <v>520</v>
      </c>
      <c r="Q1815">
        <v>1</v>
      </c>
      <c r="X1815">
        <v>2.0099999999999998</v>
      </c>
      <c r="Y1815">
        <v>0</v>
      </c>
      <c r="Z1815">
        <v>3</v>
      </c>
      <c r="AA1815">
        <v>0</v>
      </c>
      <c r="AB1815">
        <v>0</v>
      </c>
      <c r="AC1815">
        <v>0</v>
      </c>
      <c r="AD1815">
        <v>1</v>
      </c>
      <c r="AE1815">
        <v>0</v>
      </c>
      <c r="AF1815" t="s">
        <v>133</v>
      </c>
      <c r="AG1815">
        <v>2.5124999999999997</v>
      </c>
      <c r="AH1815">
        <v>2</v>
      </c>
      <c r="AI1815">
        <v>36409917</v>
      </c>
      <c r="AJ1815">
        <v>1860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>
      <c r="A1816">
        <f>ROW(Source!A1981)</f>
        <v>1981</v>
      </c>
      <c r="B1816">
        <v>36409930</v>
      </c>
      <c r="C1816">
        <v>36409915</v>
      </c>
      <c r="D1816">
        <v>29174500</v>
      </c>
      <c r="E1816">
        <v>1</v>
      </c>
      <c r="F1816">
        <v>1</v>
      </c>
      <c r="G1816">
        <v>1</v>
      </c>
      <c r="H1816">
        <v>2</v>
      </c>
      <c r="I1816" t="s">
        <v>599</v>
      </c>
      <c r="J1816" t="s">
        <v>600</v>
      </c>
      <c r="K1816" t="s">
        <v>601</v>
      </c>
      <c r="L1816">
        <v>1368</v>
      </c>
      <c r="N1816">
        <v>1011</v>
      </c>
      <c r="O1816" t="s">
        <v>520</v>
      </c>
      <c r="P1816" t="s">
        <v>520</v>
      </c>
      <c r="Q1816">
        <v>1</v>
      </c>
      <c r="X1816">
        <v>1.33</v>
      </c>
      <c r="Y1816">
        <v>0</v>
      </c>
      <c r="Z1816">
        <v>1.95</v>
      </c>
      <c r="AA1816">
        <v>0</v>
      </c>
      <c r="AB1816">
        <v>0</v>
      </c>
      <c r="AC1816">
        <v>0</v>
      </c>
      <c r="AD1816">
        <v>1</v>
      </c>
      <c r="AE1816">
        <v>0</v>
      </c>
      <c r="AF1816" t="s">
        <v>133</v>
      </c>
      <c r="AG1816">
        <v>1.6625000000000001</v>
      </c>
      <c r="AH1816">
        <v>2</v>
      </c>
      <c r="AI1816">
        <v>36409918</v>
      </c>
      <c r="AJ1816">
        <v>1861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>
      <c r="A1817">
        <f>ROW(Source!A1981)</f>
        <v>1981</v>
      </c>
      <c r="B1817">
        <v>36409931</v>
      </c>
      <c r="C1817">
        <v>36409915</v>
      </c>
      <c r="D1817">
        <v>29174913</v>
      </c>
      <c r="E1817">
        <v>1</v>
      </c>
      <c r="F1817">
        <v>1</v>
      </c>
      <c r="G1817">
        <v>1</v>
      </c>
      <c r="H1817">
        <v>2</v>
      </c>
      <c r="I1817" t="s">
        <v>531</v>
      </c>
      <c r="J1817" t="s">
        <v>532</v>
      </c>
      <c r="K1817" t="s">
        <v>533</v>
      </c>
      <c r="L1817">
        <v>1368</v>
      </c>
      <c r="N1817">
        <v>1011</v>
      </c>
      <c r="O1817" t="s">
        <v>520</v>
      </c>
      <c r="P1817" t="s">
        <v>520</v>
      </c>
      <c r="Q1817">
        <v>1</v>
      </c>
      <c r="X1817">
        <v>0.03</v>
      </c>
      <c r="Y1817">
        <v>0</v>
      </c>
      <c r="Z1817">
        <v>87.17</v>
      </c>
      <c r="AA1817">
        <v>11.6</v>
      </c>
      <c r="AB1817">
        <v>0</v>
      </c>
      <c r="AC1817">
        <v>0</v>
      </c>
      <c r="AD1817">
        <v>1</v>
      </c>
      <c r="AE1817">
        <v>0</v>
      </c>
      <c r="AF1817" t="s">
        <v>133</v>
      </c>
      <c r="AG1817">
        <v>3.7499999999999999E-2</v>
      </c>
      <c r="AH1817">
        <v>2</v>
      </c>
      <c r="AI1817">
        <v>36409919</v>
      </c>
      <c r="AJ1817">
        <v>1862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>
      <c r="A1818">
        <f>ROW(Source!A1981)</f>
        <v>1981</v>
      </c>
      <c r="B1818">
        <v>36409932</v>
      </c>
      <c r="C1818">
        <v>36409915</v>
      </c>
      <c r="D1818">
        <v>29114471</v>
      </c>
      <c r="E1818">
        <v>1</v>
      </c>
      <c r="F1818">
        <v>1</v>
      </c>
      <c r="G1818">
        <v>1</v>
      </c>
      <c r="H1818">
        <v>3</v>
      </c>
      <c r="I1818" t="s">
        <v>602</v>
      </c>
      <c r="J1818" t="s">
        <v>603</v>
      </c>
      <c r="K1818" t="s">
        <v>604</v>
      </c>
      <c r="L1818">
        <v>1358</v>
      </c>
      <c r="N1818">
        <v>1010</v>
      </c>
      <c r="O1818" t="s">
        <v>605</v>
      </c>
      <c r="P1818" t="s">
        <v>605</v>
      </c>
      <c r="Q1818">
        <v>10</v>
      </c>
      <c r="X1818">
        <v>26.3</v>
      </c>
      <c r="Y1818">
        <v>1.6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 t="s">
        <v>3</v>
      </c>
      <c r="AG1818">
        <v>26.3</v>
      </c>
      <c r="AH1818">
        <v>2</v>
      </c>
      <c r="AI1818">
        <v>36409920</v>
      </c>
      <c r="AJ1818">
        <v>1863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>
      <c r="A1819">
        <f>ROW(Source!A1981)</f>
        <v>1981</v>
      </c>
      <c r="B1819">
        <v>36409933</v>
      </c>
      <c r="C1819">
        <v>36409915</v>
      </c>
      <c r="D1819">
        <v>29114305</v>
      </c>
      <c r="E1819">
        <v>1</v>
      </c>
      <c r="F1819">
        <v>1</v>
      </c>
      <c r="G1819">
        <v>1</v>
      </c>
      <c r="H1819">
        <v>3</v>
      </c>
      <c r="I1819" t="s">
        <v>606</v>
      </c>
      <c r="J1819" t="s">
        <v>607</v>
      </c>
      <c r="K1819" t="s">
        <v>608</v>
      </c>
      <c r="L1819">
        <v>1354</v>
      </c>
      <c r="N1819">
        <v>1010</v>
      </c>
      <c r="O1819" t="s">
        <v>237</v>
      </c>
      <c r="P1819" t="s">
        <v>237</v>
      </c>
      <c r="Q1819">
        <v>1</v>
      </c>
      <c r="X1819">
        <v>263</v>
      </c>
      <c r="Y1819">
        <v>0.12</v>
      </c>
      <c r="Z1819">
        <v>0</v>
      </c>
      <c r="AA1819">
        <v>0</v>
      </c>
      <c r="AB1819">
        <v>0</v>
      </c>
      <c r="AC1819">
        <v>0</v>
      </c>
      <c r="AD1819">
        <v>1</v>
      </c>
      <c r="AE1819">
        <v>0</v>
      </c>
      <c r="AF1819" t="s">
        <v>3</v>
      </c>
      <c r="AG1819">
        <v>263</v>
      </c>
      <c r="AH1819">
        <v>2</v>
      </c>
      <c r="AI1819">
        <v>36409921</v>
      </c>
      <c r="AJ1819">
        <v>1864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>
      <c r="A1820">
        <f>ROW(Source!A1981)</f>
        <v>1981</v>
      </c>
      <c r="B1820">
        <v>36409934</v>
      </c>
      <c r="C1820">
        <v>36409915</v>
      </c>
      <c r="D1820">
        <v>29111012</v>
      </c>
      <c r="E1820">
        <v>1</v>
      </c>
      <c r="F1820">
        <v>1</v>
      </c>
      <c r="G1820">
        <v>1</v>
      </c>
      <c r="H1820">
        <v>3</v>
      </c>
      <c r="I1820" t="s">
        <v>609</v>
      </c>
      <c r="J1820" t="s">
        <v>610</v>
      </c>
      <c r="K1820" t="s">
        <v>611</v>
      </c>
      <c r="L1820">
        <v>1354</v>
      </c>
      <c r="N1820">
        <v>1010</v>
      </c>
      <c r="O1820" t="s">
        <v>237</v>
      </c>
      <c r="P1820" t="s">
        <v>237</v>
      </c>
      <c r="Q1820">
        <v>1</v>
      </c>
      <c r="X1820">
        <v>7</v>
      </c>
      <c r="Y1820">
        <v>1.29</v>
      </c>
      <c r="Z1820">
        <v>0</v>
      </c>
      <c r="AA1820">
        <v>0</v>
      </c>
      <c r="AB1820">
        <v>0</v>
      </c>
      <c r="AC1820">
        <v>0</v>
      </c>
      <c r="AD1820">
        <v>1</v>
      </c>
      <c r="AE1820">
        <v>0</v>
      </c>
      <c r="AF1820" t="s">
        <v>3</v>
      </c>
      <c r="AG1820">
        <v>7</v>
      </c>
      <c r="AH1820">
        <v>2</v>
      </c>
      <c r="AI1820">
        <v>36409922</v>
      </c>
      <c r="AJ1820">
        <v>1865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>
      <c r="A1821">
        <f>ROW(Source!A1981)</f>
        <v>1981</v>
      </c>
      <c r="B1821">
        <v>36409935</v>
      </c>
      <c r="C1821">
        <v>36409915</v>
      </c>
      <c r="D1821">
        <v>29111013</v>
      </c>
      <c r="E1821">
        <v>1</v>
      </c>
      <c r="F1821">
        <v>1</v>
      </c>
      <c r="G1821">
        <v>1</v>
      </c>
      <c r="H1821">
        <v>3</v>
      </c>
      <c r="I1821" t="s">
        <v>612</v>
      </c>
      <c r="J1821" t="s">
        <v>613</v>
      </c>
      <c r="K1821" t="s">
        <v>614</v>
      </c>
      <c r="L1821">
        <v>1354</v>
      </c>
      <c r="N1821">
        <v>1010</v>
      </c>
      <c r="O1821" t="s">
        <v>237</v>
      </c>
      <c r="P1821" t="s">
        <v>237</v>
      </c>
      <c r="Q1821">
        <v>1</v>
      </c>
      <c r="X1821">
        <v>7</v>
      </c>
      <c r="Y1821">
        <v>1.29</v>
      </c>
      <c r="Z1821">
        <v>0</v>
      </c>
      <c r="AA1821">
        <v>0</v>
      </c>
      <c r="AB1821">
        <v>0</v>
      </c>
      <c r="AC1821">
        <v>0</v>
      </c>
      <c r="AD1821">
        <v>1</v>
      </c>
      <c r="AE1821">
        <v>0</v>
      </c>
      <c r="AF1821" t="s">
        <v>3</v>
      </c>
      <c r="AG1821">
        <v>7</v>
      </c>
      <c r="AH1821">
        <v>2</v>
      </c>
      <c r="AI1821">
        <v>36409923</v>
      </c>
      <c r="AJ1821">
        <v>1866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>
      <c r="A1822">
        <f>ROW(Source!A1981)</f>
        <v>1981</v>
      </c>
      <c r="B1822">
        <v>36409936</v>
      </c>
      <c r="C1822">
        <v>36409915</v>
      </c>
      <c r="D1822">
        <v>29111016</v>
      </c>
      <c r="E1822">
        <v>1</v>
      </c>
      <c r="F1822">
        <v>1</v>
      </c>
      <c r="G1822">
        <v>1</v>
      </c>
      <c r="H1822">
        <v>3</v>
      </c>
      <c r="I1822" t="s">
        <v>615</v>
      </c>
      <c r="J1822" t="s">
        <v>616</v>
      </c>
      <c r="K1822" t="s">
        <v>617</v>
      </c>
      <c r="L1822">
        <v>1354</v>
      </c>
      <c r="N1822">
        <v>1010</v>
      </c>
      <c r="O1822" t="s">
        <v>237</v>
      </c>
      <c r="P1822" t="s">
        <v>237</v>
      </c>
      <c r="Q1822">
        <v>1</v>
      </c>
      <c r="X1822">
        <v>40</v>
      </c>
      <c r="Y1822">
        <v>1.29</v>
      </c>
      <c r="Z1822">
        <v>0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 t="s">
        <v>3</v>
      </c>
      <c r="AG1822">
        <v>40</v>
      </c>
      <c r="AH1822">
        <v>2</v>
      </c>
      <c r="AI1822">
        <v>36409924</v>
      </c>
      <c r="AJ1822">
        <v>1867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>
      <c r="A1823">
        <f>ROW(Source!A1981)</f>
        <v>1981</v>
      </c>
      <c r="B1823">
        <v>36409937</v>
      </c>
      <c r="C1823">
        <v>36409915</v>
      </c>
      <c r="D1823">
        <v>29111019</v>
      </c>
      <c r="E1823">
        <v>1</v>
      </c>
      <c r="F1823">
        <v>1</v>
      </c>
      <c r="G1823">
        <v>1</v>
      </c>
      <c r="H1823">
        <v>3</v>
      </c>
      <c r="I1823" t="s">
        <v>618</v>
      </c>
      <c r="J1823" t="s">
        <v>619</v>
      </c>
      <c r="K1823" t="s">
        <v>620</v>
      </c>
      <c r="L1823">
        <v>1354</v>
      </c>
      <c r="N1823">
        <v>1010</v>
      </c>
      <c r="O1823" t="s">
        <v>237</v>
      </c>
      <c r="P1823" t="s">
        <v>237</v>
      </c>
      <c r="Q1823">
        <v>1</v>
      </c>
      <c r="X1823">
        <v>8</v>
      </c>
      <c r="Y1823">
        <v>0.63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 t="s">
        <v>3</v>
      </c>
      <c r="AG1823">
        <v>8</v>
      </c>
      <c r="AH1823">
        <v>2</v>
      </c>
      <c r="AI1823">
        <v>36409925</v>
      </c>
      <c r="AJ1823">
        <v>1868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>
      <c r="A1824">
        <f>ROW(Source!A1981)</f>
        <v>1981</v>
      </c>
      <c r="B1824">
        <v>36409938</v>
      </c>
      <c r="C1824">
        <v>36409915</v>
      </c>
      <c r="D1824">
        <v>29111018</v>
      </c>
      <c r="E1824">
        <v>1</v>
      </c>
      <c r="F1824">
        <v>1</v>
      </c>
      <c r="G1824">
        <v>1</v>
      </c>
      <c r="H1824">
        <v>3</v>
      </c>
      <c r="I1824" t="s">
        <v>621</v>
      </c>
      <c r="J1824" t="s">
        <v>622</v>
      </c>
      <c r="K1824" t="s">
        <v>623</v>
      </c>
      <c r="L1824">
        <v>1354</v>
      </c>
      <c r="N1824">
        <v>1010</v>
      </c>
      <c r="O1824" t="s">
        <v>237</v>
      </c>
      <c r="P1824" t="s">
        <v>237</v>
      </c>
      <c r="Q1824">
        <v>1</v>
      </c>
      <c r="X1824">
        <v>8</v>
      </c>
      <c r="Y1824">
        <v>0.63</v>
      </c>
      <c r="Z1824">
        <v>0</v>
      </c>
      <c r="AA1824">
        <v>0</v>
      </c>
      <c r="AB1824">
        <v>0</v>
      </c>
      <c r="AC1824">
        <v>0</v>
      </c>
      <c r="AD1824">
        <v>1</v>
      </c>
      <c r="AE1824">
        <v>0</v>
      </c>
      <c r="AF1824" t="s">
        <v>3</v>
      </c>
      <c r="AG1824">
        <v>8</v>
      </c>
      <c r="AH1824">
        <v>2</v>
      </c>
      <c r="AI1824">
        <v>36409926</v>
      </c>
      <c r="AJ1824">
        <v>1869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>
      <c r="A1825">
        <f>ROW(Source!A1981)</f>
        <v>1981</v>
      </c>
      <c r="B1825">
        <v>36409939</v>
      </c>
      <c r="C1825">
        <v>36409915</v>
      </c>
      <c r="D1825">
        <v>29110997</v>
      </c>
      <c r="E1825">
        <v>1</v>
      </c>
      <c r="F1825">
        <v>1</v>
      </c>
      <c r="G1825">
        <v>1</v>
      </c>
      <c r="H1825">
        <v>3</v>
      </c>
      <c r="I1825" t="s">
        <v>624</v>
      </c>
      <c r="J1825" t="s">
        <v>625</v>
      </c>
      <c r="K1825" t="s">
        <v>626</v>
      </c>
      <c r="L1825">
        <v>1301</v>
      </c>
      <c r="N1825">
        <v>1003</v>
      </c>
      <c r="O1825" t="s">
        <v>142</v>
      </c>
      <c r="P1825" t="s">
        <v>142</v>
      </c>
      <c r="Q1825">
        <v>1</v>
      </c>
      <c r="X1825">
        <v>101</v>
      </c>
      <c r="Y1825">
        <v>12.3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 t="s">
        <v>3</v>
      </c>
      <c r="AG1825">
        <v>101</v>
      </c>
      <c r="AH1825">
        <v>2</v>
      </c>
      <c r="AI1825">
        <v>36409927</v>
      </c>
      <c r="AJ1825">
        <v>1870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>
      <c r="A1826">
        <f>ROW(Source!A1982)</f>
        <v>1982</v>
      </c>
      <c r="B1826">
        <v>36409960</v>
      </c>
      <c r="C1826">
        <v>36409940</v>
      </c>
      <c r="D1826">
        <v>18409850</v>
      </c>
      <c r="E1826">
        <v>1</v>
      </c>
      <c r="F1826">
        <v>1</v>
      </c>
      <c r="G1826">
        <v>1</v>
      </c>
      <c r="H1826">
        <v>1</v>
      </c>
      <c r="I1826" t="s">
        <v>627</v>
      </c>
      <c r="J1826" t="s">
        <v>3</v>
      </c>
      <c r="K1826" t="s">
        <v>628</v>
      </c>
      <c r="L1826">
        <v>1369</v>
      </c>
      <c r="N1826">
        <v>1013</v>
      </c>
      <c r="O1826" t="s">
        <v>514</v>
      </c>
      <c r="P1826" t="s">
        <v>514</v>
      </c>
      <c r="Q1826">
        <v>1</v>
      </c>
      <c r="X1826">
        <v>89</v>
      </c>
      <c r="Y1826">
        <v>0</v>
      </c>
      <c r="Z1826">
        <v>0</v>
      </c>
      <c r="AA1826">
        <v>0</v>
      </c>
      <c r="AB1826">
        <v>9.07</v>
      </c>
      <c r="AC1826">
        <v>0</v>
      </c>
      <c r="AD1826">
        <v>1</v>
      </c>
      <c r="AE1826">
        <v>1</v>
      </c>
      <c r="AF1826" t="s">
        <v>134</v>
      </c>
      <c r="AG1826">
        <v>102.35</v>
      </c>
      <c r="AH1826">
        <v>2</v>
      </c>
      <c r="AI1826">
        <v>36409941</v>
      </c>
      <c r="AJ1826">
        <v>1871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>
      <c r="A1827">
        <f>ROW(Source!A1982)</f>
        <v>1982</v>
      </c>
      <c r="B1827">
        <v>36409961</v>
      </c>
      <c r="C1827">
        <v>36409940</v>
      </c>
      <c r="D1827">
        <v>29173472</v>
      </c>
      <c r="E1827">
        <v>1</v>
      </c>
      <c r="F1827">
        <v>1</v>
      </c>
      <c r="G1827">
        <v>1</v>
      </c>
      <c r="H1827">
        <v>2</v>
      </c>
      <c r="I1827" t="s">
        <v>577</v>
      </c>
      <c r="J1827" t="s">
        <v>578</v>
      </c>
      <c r="K1827" t="s">
        <v>579</v>
      </c>
      <c r="L1827">
        <v>1368</v>
      </c>
      <c r="N1827">
        <v>1011</v>
      </c>
      <c r="O1827" t="s">
        <v>520</v>
      </c>
      <c r="P1827" t="s">
        <v>520</v>
      </c>
      <c r="Q1827">
        <v>1</v>
      </c>
      <c r="X1827">
        <v>2.16</v>
      </c>
      <c r="Y1827">
        <v>0</v>
      </c>
      <c r="Z1827">
        <v>3</v>
      </c>
      <c r="AA1827">
        <v>0</v>
      </c>
      <c r="AB1827">
        <v>0</v>
      </c>
      <c r="AC1827">
        <v>0</v>
      </c>
      <c r="AD1827">
        <v>1</v>
      </c>
      <c r="AE1827">
        <v>0</v>
      </c>
      <c r="AF1827" t="s">
        <v>133</v>
      </c>
      <c r="AG1827">
        <v>2.7</v>
      </c>
      <c r="AH1827">
        <v>2</v>
      </c>
      <c r="AI1827">
        <v>36409942</v>
      </c>
      <c r="AJ1827">
        <v>1872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>
      <c r="A1828">
        <f>ROW(Source!A1982)</f>
        <v>1982</v>
      </c>
      <c r="B1828">
        <v>36409962</v>
      </c>
      <c r="C1828">
        <v>36409940</v>
      </c>
      <c r="D1828">
        <v>29174538</v>
      </c>
      <c r="E1828">
        <v>1</v>
      </c>
      <c r="F1828">
        <v>1</v>
      </c>
      <c r="G1828">
        <v>1</v>
      </c>
      <c r="H1828">
        <v>2</v>
      </c>
      <c r="I1828" t="s">
        <v>629</v>
      </c>
      <c r="J1828" t="s">
        <v>630</v>
      </c>
      <c r="K1828" t="s">
        <v>631</v>
      </c>
      <c r="L1828">
        <v>1368</v>
      </c>
      <c r="N1828">
        <v>1011</v>
      </c>
      <c r="O1828" t="s">
        <v>520</v>
      </c>
      <c r="P1828" t="s">
        <v>520</v>
      </c>
      <c r="Q1828">
        <v>1</v>
      </c>
      <c r="X1828">
        <v>0.47</v>
      </c>
      <c r="Y1828">
        <v>0</v>
      </c>
      <c r="Z1828">
        <v>33.590000000000003</v>
      </c>
      <c r="AA1828">
        <v>0</v>
      </c>
      <c r="AB1828">
        <v>0</v>
      </c>
      <c r="AC1828">
        <v>0</v>
      </c>
      <c r="AD1828">
        <v>1</v>
      </c>
      <c r="AE1828">
        <v>0</v>
      </c>
      <c r="AF1828" t="s">
        <v>133</v>
      </c>
      <c r="AG1828">
        <v>0.58749999999999991</v>
      </c>
      <c r="AH1828">
        <v>2</v>
      </c>
      <c r="AI1828">
        <v>36409943</v>
      </c>
      <c r="AJ1828">
        <v>1873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>
      <c r="A1829">
        <f>ROW(Source!A1982)</f>
        <v>1982</v>
      </c>
      <c r="B1829">
        <v>36409963</v>
      </c>
      <c r="C1829">
        <v>36409940</v>
      </c>
      <c r="D1829">
        <v>29174580</v>
      </c>
      <c r="E1829">
        <v>1</v>
      </c>
      <c r="F1829">
        <v>1</v>
      </c>
      <c r="G1829">
        <v>1</v>
      </c>
      <c r="H1829">
        <v>2</v>
      </c>
      <c r="I1829" t="s">
        <v>632</v>
      </c>
      <c r="J1829" t="s">
        <v>633</v>
      </c>
      <c r="K1829" t="s">
        <v>634</v>
      </c>
      <c r="L1829">
        <v>1368</v>
      </c>
      <c r="N1829">
        <v>1011</v>
      </c>
      <c r="O1829" t="s">
        <v>520</v>
      </c>
      <c r="P1829" t="s">
        <v>520</v>
      </c>
      <c r="Q1829">
        <v>1</v>
      </c>
      <c r="X1829">
        <v>0.53</v>
      </c>
      <c r="Y1829">
        <v>0</v>
      </c>
      <c r="Z1829">
        <v>2.08</v>
      </c>
      <c r="AA1829">
        <v>0</v>
      </c>
      <c r="AB1829">
        <v>0</v>
      </c>
      <c r="AC1829">
        <v>0</v>
      </c>
      <c r="AD1829">
        <v>1</v>
      </c>
      <c r="AE1829">
        <v>0</v>
      </c>
      <c r="AF1829" t="s">
        <v>133</v>
      </c>
      <c r="AG1829">
        <v>0.66250000000000009</v>
      </c>
      <c r="AH1829">
        <v>2</v>
      </c>
      <c r="AI1829">
        <v>36409944</v>
      </c>
      <c r="AJ1829">
        <v>1874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>
      <c r="A1830">
        <f>ROW(Source!A1982)</f>
        <v>1982</v>
      </c>
      <c r="B1830">
        <v>36409964</v>
      </c>
      <c r="C1830">
        <v>36409940</v>
      </c>
      <c r="D1830">
        <v>29108656</v>
      </c>
      <c r="E1830">
        <v>1</v>
      </c>
      <c r="F1830">
        <v>1</v>
      </c>
      <c r="G1830">
        <v>1</v>
      </c>
      <c r="H1830">
        <v>3</v>
      </c>
      <c r="I1830" t="s">
        <v>635</v>
      </c>
      <c r="J1830" t="s">
        <v>636</v>
      </c>
      <c r="K1830" t="s">
        <v>637</v>
      </c>
      <c r="L1830">
        <v>1354</v>
      </c>
      <c r="N1830">
        <v>1010</v>
      </c>
      <c r="O1830" t="s">
        <v>237</v>
      </c>
      <c r="P1830" t="s">
        <v>237</v>
      </c>
      <c r="Q1830">
        <v>1</v>
      </c>
      <c r="X1830">
        <v>7</v>
      </c>
      <c r="Y1830">
        <v>13.87</v>
      </c>
      <c r="Z1830">
        <v>0</v>
      </c>
      <c r="AA1830">
        <v>0</v>
      </c>
      <c r="AB1830">
        <v>0</v>
      </c>
      <c r="AC1830">
        <v>0</v>
      </c>
      <c r="AD1830">
        <v>1</v>
      </c>
      <c r="AE1830">
        <v>0</v>
      </c>
      <c r="AF1830" t="s">
        <v>3</v>
      </c>
      <c r="AG1830">
        <v>7</v>
      </c>
      <c r="AH1830">
        <v>2</v>
      </c>
      <c r="AI1830">
        <v>36409945</v>
      </c>
      <c r="AJ1830">
        <v>1875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>
      <c r="A1831">
        <f>ROW(Source!A1982)</f>
        <v>1982</v>
      </c>
      <c r="B1831">
        <v>36409965</v>
      </c>
      <c r="C1831">
        <v>36409940</v>
      </c>
      <c r="D1831">
        <v>29109354</v>
      </c>
      <c r="E1831">
        <v>1</v>
      </c>
      <c r="F1831">
        <v>1</v>
      </c>
      <c r="G1831">
        <v>1</v>
      </c>
      <c r="H1831">
        <v>3</v>
      </c>
      <c r="I1831" t="s">
        <v>638</v>
      </c>
      <c r="J1831" t="s">
        <v>639</v>
      </c>
      <c r="K1831" t="s">
        <v>640</v>
      </c>
      <c r="L1831">
        <v>1346</v>
      </c>
      <c r="N1831">
        <v>1009</v>
      </c>
      <c r="O1831" t="s">
        <v>160</v>
      </c>
      <c r="P1831" t="s">
        <v>160</v>
      </c>
      <c r="Q1831">
        <v>1</v>
      </c>
      <c r="X1831">
        <v>10</v>
      </c>
      <c r="Y1831">
        <v>46.72</v>
      </c>
      <c r="Z1831">
        <v>0</v>
      </c>
      <c r="AA1831">
        <v>0</v>
      </c>
      <c r="AB1831">
        <v>0</v>
      </c>
      <c r="AC1831">
        <v>0</v>
      </c>
      <c r="AD1831">
        <v>1</v>
      </c>
      <c r="AE1831">
        <v>0</v>
      </c>
      <c r="AF1831" t="s">
        <v>3</v>
      </c>
      <c r="AG1831">
        <v>10</v>
      </c>
      <c r="AH1831">
        <v>2</v>
      </c>
      <c r="AI1831">
        <v>36409946</v>
      </c>
      <c r="AJ1831">
        <v>1876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>
      <c r="A1832">
        <f>ROW(Source!A1982)</f>
        <v>1982</v>
      </c>
      <c r="B1832">
        <v>36409966</v>
      </c>
      <c r="C1832">
        <v>36409940</v>
      </c>
      <c r="D1832">
        <v>29109414</v>
      </c>
      <c r="E1832">
        <v>1</v>
      </c>
      <c r="F1832">
        <v>1</v>
      </c>
      <c r="G1832">
        <v>1</v>
      </c>
      <c r="H1832">
        <v>3</v>
      </c>
      <c r="I1832" t="s">
        <v>641</v>
      </c>
      <c r="J1832" t="s">
        <v>642</v>
      </c>
      <c r="K1832" t="s">
        <v>643</v>
      </c>
      <c r="L1832">
        <v>1346</v>
      </c>
      <c r="N1832">
        <v>1009</v>
      </c>
      <c r="O1832" t="s">
        <v>160</v>
      </c>
      <c r="P1832" t="s">
        <v>160</v>
      </c>
      <c r="Q1832">
        <v>1</v>
      </c>
      <c r="X1832">
        <v>119</v>
      </c>
      <c r="Y1832">
        <v>1.58</v>
      </c>
      <c r="Z1832">
        <v>0</v>
      </c>
      <c r="AA1832">
        <v>0</v>
      </c>
      <c r="AB1832">
        <v>0</v>
      </c>
      <c r="AC1832">
        <v>0</v>
      </c>
      <c r="AD1832">
        <v>1</v>
      </c>
      <c r="AE1832">
        <v>0</v>
      </c>
      <c r="AF1832" t="s">
        <v>3</v>
      </c>
      <c r="AG1832">
        <v>119</v>
      </c>
      <c r="AH1832">
        <v>2</v>
      </c>
      <c r="AI1832">
        <v>36409947</v>
      </c>
      <c r="AJ1832">
        <v>1877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>
      <c r="A1833">
        <f>ROW(Source!A1982)</f>
        <v>1982</v>
      </c>
      <c r="B1833">
        <v>36409967</v>
      </c>
      <c r="C1833">
        <v>36409940</v>
      </c>
      <c r="D1833">
        <v>29109781</v>
      </c>
      <c r="E1833">
        <v>1</v>
      </c>
      <c r="F1833">
        <v>1</v>
      </c>
      <c r="G1833">
        <v>1</v>
      </c>
      <c r="H1833">
        <v>3</v>
      </c>
      <c r="I1833" t="s">
        <v>644</v>
      </c>
      <c r="J1833" t="s">
        <v>645</v>
      </c>
      <c r="K1833" t="s">
        <v>646</v>
      </c>
      <c r="L1833">
        <v>1346</v>
      </c>
      <c r="N1833">
        <v>1009</v>
      </c>
      <c r="O1833" t="s">
        <v>160</v>
      </c>
      <c r="P1833" t="s">
        <v>160</v>
      </c>
      <c r="Q1833">
        <v>1</v>
      </c>
      <c r="X1833">
        <v>9</v>
      </c>
      <c r="Y1833">
        <v>11.12</v>
      </c>
      <c r="Z1833">
        <v>0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 t="s">
        <v>3</v>
      </c>
      <c r="AG1833">
        <v>9</v>
      </c>
      <c r="AH1833">
        <v>2</v>
      </c>
      <c r="AI1833">
        <v>36409948</v>
      </c>
      <c r="AJ1833">
        <v>1878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>
      <c r="A1834">
        <f>ROW(Source!A1982)</f>
        <v>1982</v>
      </c>
      <c r="B1834">
        <v>36409968</v>
      </c>
      <c r="C1834">
        <v>36409940</v>
      </c>
      <c r="D1834">
        <v>29109782</v>
      </c>
      <c r="E1834">
        <v>1</v>
      </c>
      <c r="F1834">
        <v>1</v>
      </c>
      <c r="G1834">
        <v>1</v>
      </c>
      <c r="H1834">
        <v>3</v>
      </c>
      <c r="I1834" t="s">
        <v>647</v>
      </c>
      <c r="J1834" t="s">
        <v>648</v>
      </c>
      <c r="K1834" t="s">
        <v>649</v>
      </c>
      <c r="L1834">
        <v>1346</v>
      </c>
      <c r="N1834">
        <v>1009</v>
      </c>
      <c r="O1834" t="s">
        <v>160</v>
      </c>
      <c r="P1834" t="s">
        <v>160</v>
      </c>
      <c r="Q1834">
        <v>1</v>
      </c>
      <c r="X1834">
        <v>85</v>
      </c>
      <c r="Y1834">
        <v>4.3600000000000003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 t="s">
        <v>3</v>
      </c>
      <c r="AG1834">
        <v>85</v>
      </c>
      <c r="AH1834">
        <v>2</v>
      </c>
      <c r="AI1834">
        <v>36409949</v>
      </c>
      <c r="AJ1834">
        <v>1879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>
      <c r="A1835">
        <f>ROW(Source!A1982)</f>
        <v>1982</v>
      </c>
      <c r="B1835">
        <v>36409969</v>
      </c>
      <c r="C1835">
        <v>36409940</v>
      </c>
      <c r="D1835">
        <v>29110699</v>
      </c>
      <c r="E1835">
        <v>1</v>
      </c>
      <c r="F1835">
        <v>1</v>
      </c>
      <c r="G1835">
        <v>1</v>
      </c>
      <c r="H1835">
        <v>3</v>
      </c>
      <c r="I1835" t="s">
        <v>650</v>
      </c>
      <c r="J1835" t="s">
        <v>651</v>
      </c>
      <c r="K1835" t="s">
        <v>652</v>
      </c>
      <c r="L1835">
        <v>1301</v>
      </c>
      <c r="N1835">
        <v>1003</v>
      </c>
      <c r="O1835" t="s">
        <v>142</v>
      </c>
      <c r="P1835" t="s">
        <v>142</v>
      </c>
      <c r="Q1835">
        <v>1</v>
      </c>
      <c r="X1835">
        <v>120</v>
      </c>
      <c r="Y1835">
        <v>0.17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0</v>
      </c>
      <c r="AF1835" t="s">
        <v>3</v>
      </c>
      <c r="AG1835">
        <v>120</v>
      </c>
      <c r="AH1835">
        <v>2</v>
      </c>
      <c r="AI1835">
        <v>36409950</v>
      </c>
      <c r="AJ1835">
        <v>1880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>
      <c r="A1836">
        <f>ROW(Source!A1982)</f>
        <v>1982</v>
      </c>
      <c r="B1836">
        <v>36409970</v>
      </c>
      <c r="C1836">
        <v>36409940</v>
      </c>
      <c r="D1836">
        <v>29110797</v>
      </c>
      <c r="E1836">
        <v>1</v>
      </c>
      <c r="F1836">
        <v>1</v>
      </c>
      <c r="G1836">
        <v>1</v>
      </c>
      <c r="H1836">
        <v>3</v>
      </c>
      <c r="I1836" t="s">
        <v>653</v>
      </c>
      <c r="J1836" t="s">
        <v>654</v>
      </c>
      <c r="K1836" t="s">
        <v>655</v>
      </c>
      <c r="L1836">
        <v>1301</v>
      </c>
      <c r="N1836">
        <v>1003</v>
      </c>
      <c r="O1836" t="s">
        <v>142</v>
      </c>
      <c r="P1836" t="s">
        <v>142</v>
      </c>
      <c r="Q1836">
        <v>1</v>
      </c>
      <c r="X1836">
        <v>82</v>
      </c>
      <c r="Y1836">
        <v>1.74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82</v>
      </c>
      <c r="AH1836">
        <v>2</v>
      </c>
      <c r="AI1836">
        <v>36409951</v>
      </c>
      <c r="AJ1836">
        <v>1881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>
      <c r="A1837">
        <f>ROW(Source!A1982)</f>
        <v>1982</v>
      </c>
      <c r="B1837">
        <v>36409971</v>
      </c>
      <c r="C1837">
        <v>36409940</v>
      </c>
      <c r="D1837">
        <v>29110815</v>
      </c>
      <c r="E1837">
        <v>1</v>
      </c>
      <c r="F1837">
        <v>1</v>
      </c>
      <c r="G1837">
        <v>1</v>
      </c>
      <c r="H1837">
        <v>3</v>
      </c>
      <c r="I1837" t="s">
        <v>656</v>
      </c>
      <c r="J1837" t="s">
        <v>657</v>
      </c>
      <c r="K1837" t="s">
        <v>658</v>
      </c>
      <c r="L1837">
        <v>1301</v>
      </c>
      <c r="N1837">
        <v>1003</v>
      </c>
      <c r="O1837" t="s">
        <v>142</v>
      </c>
      <c r="P1837" t="s">
        <v>142</v>
      </c>
      <c r="Q1837">
        <v>1</v>
      </c>
      <c r="X1837">
        <v>116</v>
      </c>
      <c r="Y1837">
        <v>0.85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0</v>
      </c>
      <c r="AF1837" t="s">
        <v>3</v>
      </c>
      <c r="AG1837">
        <v>116</v>
      </c>
      <c r="AH1837">
        <v>2</v>
      </c>
      <c r="AI1837">
        <v>36409952</v>
      </c>
      <c r="AJ1837">
        <v>1882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>
      <c r="A1838">
        <f>ROW(Source!A1982)</f>
        <v>1982</v>
      </c>
      <c r="B1838">
        <v>36409972</v>
      </c>
      <c r="C1838">
        <v>36409940</v>
      </c>
      <c r="D1838">
        <v>29111455</v>
      </c>
      <c r="E1838">
        <v>1</v>
      </c>
      <c r="F1838">
        <v>1</v>
      </c>
      <c r="G1838">
        <v>1</v>
      </c>
      <c r="H1838">
        <v>3</v>
      </c>
      <c r="I1838" t="s">
        <v>659</v>
      </c>
      <c r="J1838" t="s">
        <v>660</v>
      </c>
      <c r="K1838" t="s">
        <v>661</v>
      </c>
      <c r="L1838">
        <v>1327</v>
      </c>
      <c r="N1838">
        <v>1005</v>
      </c>
      <c r="O1838" t="s">
        <v>155</v>
      </c>
      <c r="P1838" t="s">
        <v>155</v>
      </c>
      <c r="Q1838">
        <v>1</v>
      </c>
      <c r="X1838">
        <v>212</v>
      </c>
      <c r="Y1838">
        <v>15.06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212</v>
      </c>
      <c r="AH1838">
        <v>2</v>
      </c>
      <c r="AI1838">
        <v>36409953</v>
      </c>
      <c r="AJ1838">
        <v>1883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>
      <c r="A1839">
        <f>ROW(Source!A1982)</f>
        <v>1982</v>
      </c>
      <c r="B1839">
        <v>36409973</v>
      </c>
      <c r="C1839">
        <v>36409940</v>
      </c>
      <c r="D1839">
        <v>29114733</v>
      </c>
      <c r="E1839">
        <v>1</v>
      </c>
      <c r="F1839">
        <v>1</v>
      </c>
      <c r="G1839">
        <v>1</v>
      </c>
      <c r="H1839">
        <v>3</v>
      </c>
      <c r="I1839" t="s">
        <v>662</v>
      </c>
      <c r="J1839" t="s">
        <v>663</v>
      </c>
      <c r="K1839" t="s">
        <v>664</v>
      </c>
      <c r="L1839">
        <v>1354</v>
      </c>
      <c r="N1839">
        <v>1010</v>
      </c>
      <c r="O1839" t="s">
        <v>237</v>
      </c>
      <c r="P1839" t="s">
        <v>237</v>
      </c>
      <c r="Q1839">
        <v>1</v>
      </c>
      <c r="X1839">
        <v>735</v>
      </c>
      <c r="Y1839">
        <v>0.02</v>
      </c>
      <c r="Z1839">
        <v>0</v>
      </c>
      <c r="AA1839">
        <v>0</v>
      </c>
      <c r="AB1839">
        <v>0</v>
      </c>
      <c r="AC1839">
        <v>0</v>
      </c>
      <c r="AD1839">
        <v>1</v>
      </c>
      <c r="AE1839">
        <v>0</v>
      </c>
      <c r="AF1839" t="s">
        <v>3</v>
      </c>
      <c r="AG1839">
        <v>735</v>
      </c>
      <c r="AH1839">
        <v>2</v>
      </c>
      <c r="AI1839">
        <v>36409954</v>
      </c>
      <c r="AJ1839">
        <v>1884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>
      <c r="A1840">
        <f>ROW(Source!A1982)</f>
        <v>1982</v>
      </c>
      <c r="B1840">
        <v>36409974</v>
      </c>
      <c r="C1840">
        <v>36409940</v>
      </c>
      <c r="D1840">
        <v>29114734</v>
      </c>
      <c r="E1840">
        <v>1</v>
      </c>
      <c r="F1840">
        <v>1</v>
      </c>
      <c r="G1840">
        <v>1</v>
      </c>
      <c r="H1840">
        <v>3</v>
      </c>
      <c r="I1840" t="s">
        <v>665</v>
      </c>
      <c r="J1840" t="s">
        <v>666</v>
      </c>
      <c r="K1840" t="s">
        <v>667</v>
      </c>
      <c r="L1840">
        <v>1354</v>
      </c>
      <c r="N1840">
        <v>1010</v>
      </c>
      <c r="O1840" t="s">
        <v>237</v>
      </c>
      <c r="P1840" t="s">
        <v>237</v>
      </c>
      <c r="Q1840">
        <v>1</v>
      </c>
      <c r="X1840">
        <v>1855</v>
      </c>
      <c r="Y1840">
        <v>0.03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 t="s">
        <v>3</v>
      </c>
      <c r="AG1840">
        <v>1855</v>
      </c>
      <c r="AH1840">
        <v>2</v>
      </c>
      <c r="AI1840">
        <v>36409955</v>
      </c>
      <c r="AJ1840">
        <v>1885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>
      <c r="A1841">
        <f>ROW(Source!A1982)</f>
        <v>1982</v>
      </c>
      <c r="B1841">
        <v>36409975</v>
      </c>
      <c r="C1841">
        <v>36409940</v>
      </c>
      <c r="D1841">
        <v>29114482</v>
      </c>
      <c r="E1841">
        <v>1</v>
      </c>
      <c r="F1841">
        <v>1</v>
      </c>
      <c r="G1841">
        <v>1</v>
      </c>
      <c r="H1841">
        <v>3</v>
      </c>
      <c r="I1841" t="s">
        <v>668</v>
      </c>
      <c r="J1841" t="s">
        <v>669</v>
      </c>
      <c r="K1841" t="s">
        <v>670</v>
      </c>
      <c r="L1841">
        <v>1354</v>
      </c>
      <c r="N1841">
        <v>1010</v>
      </c>
      <c r="O1841" t="s">
        <v>237</v>
      </c>
      <c r="P1841" t="s">
        <v>237</v>
      </c>
      <c r="Q1841">
        <v>1</v>
      </c>
      <c r="X1841">
        <v>153</v>
      </c>
      <c r="Y1841">
        <v>7.0000000000000007E-2</v>
      </c>
      <c r="Z1841">
        <v>0</v>
      </c>
      <c r="AA1841">
        <v>0</v>
      </c>
      <c r="AB1841">
        <v>0</v>
      </c>
      <c r="AC1841">
        <v>0</v>
      </c>
      <c r="AD1841">
        <v>1</v>
      </c>
      <c r="AE1841">
        <v>0</v>
      </c>
      <c r="AF1841" t="s">
        <v>3</v>
      </c>
      <c r="AG1841">
        <v>153</v>
      </c>
      <c r="AH1841">
        <v>2</v>
      </c>
      <c r="AI1841">
        <v>36409956</v>
      </c>
      <c r="AJ1841">
        <v>1886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>
      <c r="A1842">
        <f>ROW(Source!A1982)</f>
        <v>1982</v>
      </c>
      <c r="B1842">
        <v>36409976</v>
      </c>
      <c r="C1842">
        <v>36409940</v>
      </c>
      <c r="D1842">
        <v>29129584</v>
      </c>
      <c r="E1842">
        <v>1</v>
      </c>
      <c r="F1842">
        <v>1</v>
      </c>
      <c r="G1842">
        <v>1</v>
      </c>
      <c r="H1842">
        <v>3</v>
      </c>
      <c r="I1842" t="s">
        <v>671</v>
      </c>
      <c r="J1842" t="s">
        <v>672</v>
      </c>
      <c r="K1842" t="s">
        <v>673</v>
      </c>
      <c r="L1842">
        <v>1301</v>
      </c>
      <c r="N1842">
        <v>1003</v>
      </c>
      <c r="O1842" t="s">
        <v>142</v>
      </c>
      <c r="P1842" t="s">
        <v>142</v>
      </c>
      <c r="Q1842">
        <v>1</v>
      </c>
      <c r="X1842">
        <v>88</v>
      </c>
      <c r="Y1842">
        <v>7.22</v>
      </c>
      <c r="Z1842">
        <v>0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 t="s">
        <v>3</v>
      </c>
      <c r="AG1842">
        <v>88</v>
      </c>
      <c r="AH1842">
        <v>2</v>
      </c>
      <c r="AI1842">
        <v>36409957</v>
      </c>
      <c r="AJ1842">
        <v>1887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>
      <c r="A1843">
        <f>ROW(Source!A1982)</f>
        <v>1982</v>
      </c>
      <c r="B1843">
        <v>36409977</v>
      </c>
      <c r="C1843">
        <v>36409940</v>
      </c>
      <c r="D1843">
        <v>29129619</v>
      </c>
      <c r="E1843">
        <v>1</v>
      </c>
      <c r="F1843">
        <v>1</v>
      </c>
      <c r="G1843">
        <v>1</v>
      </c>
      <c r="H1843">
        <v>3</v>
      </c>
      <c r="I1843" t="s">
        <v>674</v>
      </c>
      <c r="J1843" t="s">
        <v>675</v>
      </c>
      <c r="K1843" t="s">
        <v>676</v>
      </c>
      <c r="L1843">
        <v>1301</v>
      </c>
      <c r="N1843">
        <v>1003</v>
      </c>
      <c r="O1843" t="s">
        <v>142</v>
      </c>
      <c r="P1843" t="s">
        <v>142</v>
      </c>
      <c r="Q1843">
        <v>1</v>
      </c>
      <c r="X1843">
        <v>225</v>
      </c>
      <c r="Y1843">
        <v>8.44</v>
      </c>
      <c r="Z1843">
        <v>0</v>
      </c>
      <c r="AA1843">
        <v>0</v>
      </c>
      <c r="AB1843">
        <v>0</v>
      </c>
      <c r="AC1843">
        <v>0</v>
      </c>
      <c r="AD1843">
        <v>1</v>
      </c>
      <c r="AE1843">
        <v>0</v>
      </c>
      <c r="AF1843" t="s">
        <v>3</v>
      </c>
      <c r="AG1843">
        <v>225</v>
      </c>
      <c r="AH1843">
        <v>2</v>
      </c>
      <c r="AI1843">
        <v>36409958</v>
      </c>
      <c r="AJ1843">
        <v>1888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>
      <c r="A1844">
        <f>ROW(Source!A1982)</f>
        <v>1982</v>
      </c>
      <c r="B1844">
        <v>36409978</v>
      </c>
      <c r="C1844">
        <v>36409940</v>
      </c>
      <c r="D1844">
        <v>29129634</v>
      </c>
      <c r="E1844">
        <v>1</v>
      </c>
      <c r="F1844">
        <v>1</v>
      </c>
      <c r="G1844">
        <v>1</v>
      </c>
      <c r="H1844">
        <v>3</v>
      </c>
      <c r="I1844" t="s">
        <v>677</v>
      </c>
      <c r="J1844" t="s">
        <v>678</v>
      </c>
      <c r="K1844" t="s">
        <v>679</v>
      </c>
      <c r="L1844">
        <v>1301</v>
      </c>
      <c r="N1844">
        <v>1003</v>
      </c>
      <c r="O1844" t="s">
        <v>142</v>
      </c>
      <c r="P1844" t="s">
        <v>142</v>
      </c>
      <c r="Q1844">
        <v>1</v>
      </c>
      <c r="X1844">
        <v>46</v>
      </c>
      <c r="Y1844">
        <v>3.32</v>
      </c>
      <c r="Z1844">
        <v>0</v>
      </c>
      <c r="AA1844">
        <v>0</v>
      </c>
      <c r="AB1844">
        <v>0</v>
      </c>
      <c r="AC1844">
        <v>0</v>
      </c>
      <c r="AD1844">
        <v>1</v>
      </c>
      <c r="AE1844">
        <v>0</v>
      </c>
      <c r="AF1844" t="s">
        <v>3</v>
      </c>
      <c r="AG1844">
        <v>46</v>
      </c>
      <c r="AH1844">
        <v>2</v>
      </c>
      <c r="AI1844">
        <v>36409959</v>
      </c>
      <c r="AJ1844">
        <v>1889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>
      <c r="A1845">
        <f>ROW(Source!A1983)</f>
        <v>1983</v>
      </c>
      <c r="B1845">
        <v>36409998</v>
      </c>
      <c r="C1845">
        <v>36409979</v>
      </c>
      <c r="D1845">
        <v>18409850</v>
      </c>
      <c r="E1845">
        <v>1</v>
      </c>
      <c r="F1845">
        <v>1</v>
      </c>
      <c r="G1845">
        <v>1</v>
      </c>
      <c r="H1845">
        <v>1</v>
      </c>
      <c r="I1845" t="s">
        <v>627</v>
      </c>
      <c r="J1845" t="s">
        <v>3</v>
      </c>
      <c r="K1845" t="s">
        <v>628</v>
      </c>
      <c r="L1845">
        <v>1369</v>
      </c>
      <c r="N1845">
        <v>1013</v>
      </c>
      <c r="O1845" t="s">
        <v>514</v>
      </c>
      <c r="P1845" t="s">
        <v>514</v>
      </c>
      <c r="Q1845">
        <v>1</v>
      </c>
      <c r="X1845">
        <v>84</v>
      </c>
      <c r="Y1845">
        <v>0</v>
      </c>
      <c r="Z1845">
        <v>0</v>
      </c>
      <c r="AA1845">
        <v>0</v>
      </c>
      <c r="AB1845">
        <v>9.07</v>
      </c>
      <c r="AC1845">
        <v>0</v>
      </c>
      <c r="AD1845">
        <v>1</v>
      </c>
      <c r="AE1845">
        <v>1</v>
      </c>
      <c r="AF1845" t="s">
        <v>134</v>
      </c>
      <c r="AG1845">
        <v>96.6</v>
      </c>
      <c r="AH1845">
        <v>2</v>
      </c>
      <c r="AI1845">
        <v>36409980</v>
      </c>
      <c r="AJ1845">
        <v>1890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>
      <c r="A1846">
        <f>ROW(Source!A1983)</f>
        <v>1983</v>
      </c>
      <c r="B1846">
        <v>36409999</v>
      </c>
      <c r="C1846">
        <v>36409979</v>
      </c>
      <c r="D1846">
        <v>29173472</v>
      </c>
      <c r="E1846">
        <v>1</v>
      </c>
      <c r="F1846">
        <v>1</v>
      </c>
      <c r="G1846">
        <v>1</v>
      </c>
      <c r="H1846">
        <v>2</v>
      </c>
      <c r="I1846" t="s">
        <v>577</v>
      </c>
      <c r="J1846" t="s">
        <v>578</v>
      </c>
      <c r="K1846" t="s">
        <v>579</v>
      </c>
      <c r="L1846">
        <v>1368</v>
      </c>
      <c r="N1846">
        <v>1011</v>
      </c>
      <c r="O1846" t="s">
        <v>520</v>
      </c>
      <c r="P1846" t="s">
        <v>520</v>
      </c>
      <c r="Q1846">
        <v>1</v>
      </c>
      <c r="X1846">
        <v>2.2000000000000002</v>
      </c>
      <c r="Y1846">
        <v>0</v>
      </c>
      <c r="Z1846">
        <v>3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 t="s">
        <v>133</v>
      </c>
      <c r="AG1846">
        <v>2.75</v>
      </c>
      <c r="AH1846">
        <v>2</v>
      </c>
      <c r="AI1846">
        <v>36409981</v>
      </c>
      <c r="AJ1846">
        <v>1891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>
      <c r="A1847">
        <f>ROW(Source!A1983)</f>
        <v>1983</v>
      </c>
      <c r="B1847">
        <v>36410000</v>
      </c>
      <c r="C1847">
        <v>36409979</v>
      </c>
      <c r="D1847">
        <v>29174538</v>
      </c>
      <c r="E1847">
        <v>1</v>
      </c>
      <c r="F1847">
        <v>1</v>
      </c>
      <c r="G1847">
        <v>1</v>
      </c>
      <c r="H1847">
        <v>2</v>
      </c>
      <c r="I1847" t="s">
        <v>629</v>
      </c>
      <c r="J1847" t="s">
        <v>630</v>
      </c>
      <c r="K1847" t="s">
        <v>631</v>
      </c>
      <c r="L1847">
        <v>1368</v>
      </c>
      <c r="N1847">
        <v>1011</v>
      </c>
      <c r="O1847" t="s">
        <v>520</v>
      </c>
      <c r="P1847" t="s">
        <v>520</v>
      </c>
      <c r="Q1847">
        <v>1</v>
      </c>
      <c r="X1847">
        <v>0.17</v>
      </c>
      <c r="Y1847">
        <v>0</v>
      </c>
      <c r="Z1847">
        <v>33.590000000000003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 t="s">
        <v>133</v>
      </c>
      <c r="AG1847">
        <v>0.21250000000000002</v>
      </c>
      <c r="AH1847">
        <v>2</v>
      </c>
      <c r="AI1847">
        <v>36409982</v>
      </c>
      <c r="AJ1847">
        <v>1892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>
      <c r="A1848">
        <f>ROW(Source!A1983)</f>
        <v>1983</v>
      </c>
      <c r="B1848">
        <v>36410001</v>
      </c>
      <c r="C1848">
        <v>36409979</v>
      </c>
      <c r="D1848">
        <v>29174580</v>
      </c>
      <c r="E1848">
        <v>1</v>
      </c>
      <c r="F1848">
        <v>1</v>
      </c>
      <c r="G1848">
        <v>1</v>
      </c>
      <c r="H1848">
        <v>2</v>
      </c>
      <c r="I1848" t="s">
        <v>632</v>
      </c>
      <c r="J1848" t="s">
        <v>633</v>
      </c>
      <c r="K1848" t="s">
        <v>634</v>
      </c>
      <c r="L1848">
        <v>1368</v>
      </c>
      <c r="N1848">
        <v>1011</v>
      </c>
      <c r="O1848" t="s">
        <v>520</v>
      </c>
      <c r="P1848" t="s">
        <v>520</v>
      </c>
      <c r="Q1848">
        <v>1</v>
      </c>
      <c r="X1848">
        <v>0.87</v>
      </c>
      <c r="Y1848">
        <v>0</v>
      </c>
      <c r="Z1848">
        <v>2.08</v>
      </c>
      <c r="AA1848">
        <v>0</v>
      </c>
      <c r="AB1848">
        <v>0</v>
      </c>
      <c r="AC1848">
        <v>0</v>
      </c>
      <c r="AD1848">
        <v>1</v>
      </c>
      <c r="AE1848">
        <v>0</v>
      </c>
      <c r="AF1848" t="s">
        <v>133</v>
      </c>
      <c r="AG1848">
        <v>1.0874999999999999</v>
      </c>
      <c r="AH1848">
        <v>2</v>
      </c>
      <c r="AI1848">
        <v>36409983</v>
      </c>
      <c r="AJ1848">
        <v>1893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>
      <c r="A1849">
        <f>ROW(Source!A1983)</f>
        <v>1983</v>
      </c>
      <c r="B1849">
        <v>36410002</v>
      </c>
      <c r="C1849">
        <v>36409979</v>
      </c>
      <c r="D1849">
        <v>29109354</v>
      </c>
      <c r="E1849">
        <v>1</v>
      </c>
      <c r="F1849">
        <v>1</v>
      </c>
      <c r="G1849">
        <v>1</v>
      </c>
      <c r="H1849">
        <v>3</v>
      </c>
      <c r="I1849" t="s">
        <v>638</v>
      </c>
      <c r="J1849" t="s">
        <v>639</v>
      </c>
      <c r="K1849" t="s">
        <v>640</v>
      </c>
      <c r="L1849">
        <v>1346</v>
      </c>
      <c r="N1849">
        <v>1009</v>
      </c>
      <c r="O1849" t="s">
        <v>160</v>
      </c>
      <c r="P1849" t="s">
        <v>160</v>
      </c>
      <c r="Q1849">
        <v>1</v>
      </c>
      <c r="X1849">
        <v>10</v>
      </c>
      <c r="Y1849">
        <v>46.72</v>
      </c>
      <c r="Z1849">
        <v>0</v>
      </c>
      <c r="AA1849">
        <v>0</v>
      </c>
      <c r="AB1849">
        <v>0</v>
      </c>
      <c r="AC1849">
        <v>0</v>
      </c>
      <c r="AD1849">
        <v>1</v>
      </c>
      <c r="AE1849">
        <v>0</v>
      </c>
      <c r="AF1849" t="s">
        <v>3</v>
      </c>
      <c r="AG1849">
        <v>10</v>
      </c>
      <c r="AH1849">
        <v>2</v>
      </c>
      <c r="AI1849">
        <v>36409984</v>
      </c>
      <c r="AJ1849">
        <v>1894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>
      <c r="A1850">
        <f>ROW(Source!A1983)</f>
        <v>1983</v>
      </c>
      <c r="B1850">
        <v>36410003</v>
      </c>
      <c r="C1850">
        <v>36409979</v>
      </c>
      <c r="D1850">
        <v>29109414</v>
      </c>
      <c r="E1850">
        <v>1</v>
      </c>
      <c r="F1850">
        <v>1</v>
      </c>
      <c r="G1850">
        <v>1</v>
      </c>
      <c r="H1850">
        <v>3</v>
      </c>
      <c r="I1850" t="s">
        <v>641</v>
      </c>
      <c r="J1850" t="s">
        <v>642</v>
      </c>
      <c r="K1850" t="s">
        <v>643</v>
      </c>
      <c r="L1850">
        <v>1346</v>
      </c>
      <c r="N1850">
        <v>1009</v>
      </c>
      <c r="O1850" t="s">
        <v>160</v>
      </c>
      <c r="P1850" t="s">
        <v>160</v>
      </c>
      <c r="Q1850">
        <v>1</v>
      </c>
      <c r="X1850">
        <v>137</v>
      </c>
      <c r="Y1850">
        <v>1.58</v>
      </c>
      <c r="Z1850">
        <v>0</v>
      </c>
      <c r="AA1850">
        <v>0</v>
      </c>
      <c r="AB1850">
        <v>0</v>
      </c>
      <c r="AC1850">
        <v>0</v>
      </c>
      <c r="AD1850">
        <v>1</v>
      </c>
      <c r="AE1850">
        <v>0</v>
      </c>
      <c r="AF1850" t="s">
        <v>3</v>
      </c>
      <c r="AG1850">
        <v>137</v>
      </c>
      <c r="AH1850">
        <v>2</v>
      </c>
      <c r="AI1850">
        <v>36409985</v>
      </c>
      <c r="AJ1850">
        <v>1895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>
      <c r="A1851">
        <f>ROW(Source!A1983)</f>
        <v>1983</v>
      </c>
      <c r="B1851">
        <v>36410004</v>
      </c>
      <c r="C1851">
        <v>36409979</v>
      </c>
      <c r="D1851">
        <v>29109781</v>
      </c>
      <c r="E1851">
        <v>1</v>
      </c>
      <c r="F1851">
        <v>1</v>
      </c>
      <c r="G1851">
        <v>1</v>
      </c>
      <c r="H1851">
        <v>3</v>
      </c>
      <c r="I1851" t="s">
        <v>644</v>
      </c>
      <c r="J1851" t="s">
        <v>645</v>
      </c>
      <c r="K1851" t="s">
        <v>646</v>
      </c>
      <c r="L1851">
        <v>1346</v>
      </c>
      <c r="N1851">
        <v>1009</v>
      </c>
      <c r="O1851" t="s">
        <v>160</v>
      </c>
      <c r="P1851" t="s">
        <v>160</v>
      </c>
      <c r="Q1851">
        <v>1</v>
      </c>
      <c r="X1851">
        <v>10</v>
      </c>
      <c r="Y1851">
        <v>11.12</v>
      </c>
      <c r="Z1851">
        <v>0</v>
      </c>
      <c r="AA1851">
        <v>0</v>
      </c>
      <c r="AB1851">
        <v>0</v>
      </c>
      <c r="AC1851">
        <v>0</v>
      </c>
      <c r="AD1851">
        <v>1</v>
      </c>
      <c r="AE1851">
        <v>0</v>
      </c>
      <c r="AF1851" t="s">
        <v>3</v>
      </c>
      <c r="AG1851">
        <v>10</v>
      </c>
      <c r="AH1851">
        <v>2</v>
      </c>
      <c r="AI1851">
        <v>36409986</v>
      </c>
      <c r="AJ1851">
        <v>1896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>
      <c r="A1852">
        <f>ROW(Source!A1983)</f>
        <v>1983</v>
      </c>
      <c r="B1852">
        <v>36410005</v>
      </c>
      <c r="C1852">
        <v>36409979</v>
      </c>
      <c r="D1852">
        <v>29109782</v>
      </c>
      <c r="E1852">
        <v>1</v>
      </c>
      <c r="F1852">
        <v>1</v>
      </c>
      <c r="G1852">
        <v>1</v>
      </c>
      <c r="H1852">
        <v>3</v>
      </c>
      <c r="I1852" t="s">
        <v>647</v>
      </c>
      <c r="J1852" t="s">
        <v>648</v>
      </c>
      <c r="K1852" t="s">
        <v>649</v>
      </c>
      <c r="L1852">
        <v>1346</v>
      </c>
      <c r="N1852">
        <v>1009</v>
      </c>
      <c r="O1852" t="s">
        <v>160</v>
      </c>
      <c r="P1852" t="s">
        <v>160</v>
      </c>
      <c r="Q1852">
        <v>1</v>
      </c>
      <c r="X1852">
        <v>69</v>
      </c>
      <c r="Y1852">
        <v>4.3600000000000003</v>
      </c>
      <c r="Z1852">
        <v>0</v>
      </c>
      <c r="AA1852">
        <v>0</v>
      </c>
      <c r="AB1852">
        <v>0</v>
      </c>
      <c r="AC1852">
        <v>0</v>
      </c>
      <c r="AD1852">
        <v>1</v>
      </c>
      <c r="AE1852">
        <v>0</v>
      </c>
      <c r="AF1852" t="s">
        <v>3</v>
      </c>
      <c r="AG1852">
        <v>69</v>
      </c>
      <c r="AH1852">
        <v>2</v>
      </c>
      <c r="AI1852">
        <v>36409987</v>
      </c>
      <c r="AJ1852">
        <v>1897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>
      <c r="A1853">
        <f>ROW(Source!A1983)</f>
        <v>1983</v>
      </c>
      <c r="B1853">
        <v>36410006</v>
      </c>
      <c r="C1853">
        <v>36409979</v>
      </c>
      <c r="D1853">
        <v>29110699</v>
      </c>
      <c r="E1853">
        <v>1</v>
      </c>
      <c r="F1853">
        <v>1</v>
      </c>
      <c r="G1853">
        <v>1</v>
      </c>
      <c r="H1853">
        <v>3</v>
      </c>
      <c r="I1853" t="s">
        <v>650</v>
      </c>
      <c r="J1853" t="s">
        <v>651</v>
      </c>
      <c r="K1853" t="s">
        <v>652</v>
      </c>
      <c r="L1853">
        <v>1301</v>
      </c>
      <c r="N1853">
        <v>1003</v>
      </c>
      <c r="O1853" t="s">
        <v>142</v>
      </c>
      <c r="P1853" t="s">
        <v>142</v>
      </c>
      <c r="Q1853">
        <v>1</v>
      </c>
      <c r="X1853">
        <v>118</v>
      </c>
      <c r="Y1853">
        <v>0.17</v>
      </c>
      <c r="Z1853">
        <v>0</v>
      </c>
      <c r="AA1853">
        <v>0</v>
      </c>
      <c r="AB1853">
        <v>0</v>
      </c>
      <c r="AC1853">
        <v>0</v>
      </c>
      <c r="AD1853">
        <v>1</v>
      </c>
      <c r="AE1853">
        <v>0</v>
      </c>
      <c r="AF1853" t="s">
        <v>3</v>
      </c>
      <c r="AG1853">
        <v>118</v>
      </c>
      <c r="AH1853">
        <v>2</v>
      </c>
      <c r="AI1853">
        <v>36409988</v>
      </c>
      <c r="AJ1853">
        <v>1898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>
      <c r="A1854">
        <f>ROW(Source!A1983)</f>
        <v>1983</v>
      </c>
      <c r="B1854">
        <v>36410007</v>
      </c>
      <c r="C1854">
        <v>36409979</v>
      </c>
      <c r="D1854">
        <v>29110797</v>
      </c>
      <c r="E1854">
        <v>1</v>
      </c>
      <c r="F1854">
        <v>1</v>
      </c>
      <c r="G1854">
        <v>1</v>
      </c>
      <c r="H1854">
        <v>3</v>
      </c>
      <c r="I1854" t="s">
        <v>653</v>
      </c>
      <c r="J1854" t="s">
        <v>654</v>
      </c>
      <c r="K1854" t="s">
        <v>655</v>
      </c>
      <c r="L1854">
        <v>1301</v>
      </c>
      <c r="N1854">
        <v>1003</v>
      </c>
      <c r="O1854" t="s">
        <v>142</v>
      </c>
      <c r="P1854" t="s">
        <v>142</v>
      </c>
      <c r="Q1854">
        <v>1</v>
      </c>
      <c r="X1854">
        <v>80</v>
      </c>
      <c r="Y1854">
        <v>1.74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0</v>
      </c>
      <c r="AF1854" t="s">
        <v>3</v>
      </c>
      <c r="AG1854">
        <v>80</v>
      </c>
      <c r="AH1854">
        <v>2</v>
      </c>
      <c r="AI1854">
        <v>36409989</v>
      </c>
      <c r="AJ1854">
        <v>1899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>
      <c r="A1855">
        <f>ROW(Source!A1983)</f>
        <v>1983</v>
      </c>
      <c r="B1855">
        <v>36410008</v>
      </c>
      <c r="C1855">
        <v>36409979</v>
      </c>
      <c r="D1855">
        <v>29110815</v>
      </c>
      <c r="E1855">
        <v>1</v>
      </c>
      <c r="F1855">
        <v>1</v>
      </c>
      <c r="G1855">
        <v>1</v>
      </c>
      <c r="H1855">
        <v>3</v>
      </c>
      <c r="I1855" t="s">
        <v>656</v>
      </c>
      <c r="J1855" t="s">
        <v>657</v>
      </c>
      <c r="K1855" t="s">
        <v>658</v>
      </c>
      <c r="L1855">
        <v>1301</v>
      </c>
      <c r="N1855">
        <v>1003</v>
      </c>
      <c r="O1855" t="s">
        <v>142</v>
      </c>
      <c r="P1855" t="s">
        <v>142</v>
      </c>
      <c r="Q1855">
        <v>1</v>
      </c>
      <c r="X1855">
        <v>117</v>
      </c>
      <c r="Y1855">
        <v>0.85</v>
      </c>
      <c r="Z1855">
        <v>0</v>
      </c>
      <c r="AA1855">
        <v>0</v>
      </c>
      <c r="AB1855">
        <v>0</v>
      </c>
      <c r="AC1855">
        <v>0</v>
      </c>
      <c r="AD1855">
        <v>1</v>
      </c>
      <c r="AE1855">
        <v>0</v>
      </c>
      <c r="AF1855" t="s">
        <v>3</v>
      </c>
      <c r="AG1855">
        <v>117</v>
      </c>
      <c r="AH1855">
        <v>2</v>
      </c>
      <c r="AI1855">
        <v>36409990</v>
      </c>
      <c r="AJ1855">
        <v>1900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>
      <c r="A1856">
        <f>ROW(Source!A1983)</f>
        <v>1983</v>
      </c>
      <c r="B1856">
        <v>36410009</v>
      </c>
      <c r="C1856">
        <v>36409979</v>
      </c>
      <c r="D1856">
        <v>29111455</v>
      </c>
      <c r="E1856">
        <v>1</v>
      </c>
      <c r="F1856">
        <v>1</v>
      </c>
      <c r="G1856">
        <v>1</v>
      </c>
      <c r="H1856">
        <v>3</v>
      </c>
      <c r="I1856" t="s">
        <v>659</v>
      </c>
      <c r="J1856" t="s">
        <v>660</v>
      </c>
      <c r="K1856" t="s">
        <v>661</v>
      </c>
      <c r="L1856">
        <v>1327</v>
      </c>
      <c r="N1856">
        <v>1005</v>
      </c>
      <c r="O1856" t="s">
        <v>155</v>
      </c>
      <c r="P1856" t="s">
        <v>155</v>
      </c>
      <c r="Q1856">
        <v>1</v>
      </c>
      <c r="X1856">
        <v>225</v>
      </c>
      <c r="Y1856">
        <v>15.06</v>
      </c>
      <c r="Z1856">
        <v>0</v>
      </c>
      <c r="AA1856">
        <v>0</v>
      </c>
      <c r="AB1856">
        <v>0</v>
      </c>
      <c r="AC1856">
        <v>0</v>
      </c>
      <c r="AD1856">
        <v>1</v>
      </c>
      <c r="AE1856">
        <v>0</v>
      </c>
      <c r="AF1856" t="s">
        <v>3</v>
      </c>
      <c r="AG1856">
        <v>225</v>
      </c>
      <c r="AH1856">
        <v>2</v>
      </c>
      <c r="AI1856">
        <v>36409991</v>
      </c>
      <c r="AJ1856">
        <v>1901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>
      <c r="A1857">
        <f>ROW(Source!A1983)</f>
        <v>1983</v>
      </c>
      <c r="B1857">
        <v>36410010</v>
      </c>
      <c r="C1857">
        <v>36409979</v>
      </c>
      <c r="D1857">
        <v>29114733</v>
      </c>
      <c r="E1857">
        <v>1</v>
      </c>
      <c r="F1857">
        <v>1</v>
      </c>
      <c r="G1857">
        <v>1</v>
      </c>
      <c r="H1857">
        <v>3</v>
      </c>
      <c r="I1857" t="s">
        <v>662</v>
      </c>
      <c r="J1857" t="s">
        <v>663</v>
      </c>
      <c r="K1857" t="s">
        <v>664</v>
      </c>
      <c r="L1857">
        <v>1354</v>
      </c>
      <c r="N1857">
        <v>1010</v>
      </c>
      <c r="O1857" t="s">
        <v>237</v>
      </c>
      <c r="P1857" t="s">
        <v>237</v>
      </c>
      <c r="Q1857">
        <v>1</v>
      </c>
      <c r="X1857">
        <v>790</v>
      </c>
      <c r="Y1857">
        <v>0.02</v>
      </c>
      <c r="Z1857">
        <v>0</v>
      </c>
      <c r="AA1857">
        <v>0</v>
      </c>
      <c r="AB1857">
        <v>0</v>
      </c>
      <c r="AC1857">
        <v>0</v>
      </c>
      <c r="AD1857">
        <v>1</v>
      </c>
      <c r="AE1857">
        <v>0</v>
      </c>
      <c r="AF1857" t="s">
        <v>3</v>
      </c>
      <c r="AG1857">
        <v>790</v>
      </c>
      <c r="AH1857">
        <v>2</v>
      </c>
      <c r="AI1857">
        <v>36409992</v>
      </c>
      <c r="AJ1857">
        <v>1902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>
      <c r="A1858">
        <f>ROW(Source!A1983)</f>
        <v>1983</v>
      </c>
      <c r="B1858">
        <v>36410011</v>
      </c>
      <c r="C1858">
        <v>36409979</v>
      </c>
      <c r="D1858">
        <v>29114734</v>
      </c>
      <c r="E1858">
        <v>1</v>
      </c>
      <c r="F1858">
        <v>1</v>
      </c>
      <c r="G1858">
        <v>1</v>
      </c>
      <c r="H1858">
        <v>3</v>
      </c>
      <c r="I1858" t="s">
        <v>665</v>
      </c>
      <c r="J1858" t="s">
        <v>666</v>
      </c>
      <c r="K1858" t="s">
        <v>667</v>
      </c>
      <c r="L1858">
        <v>1354</v>
      </c>
      <c r="N1858">
        <v>1010</v>
      </c>
      <c r="O1858" t="s">
        <v>237</v>
      </c>
      <c r="P1858" t="s">
        <v>237</v>
      </c>
      <c r="Q1858">
        <v>1</v>
      </c>
      <c r="X1858">
        <v>1844</v>
      </c>
      <c r="Y1858">
        <v>0.03</v>
      </c>
      <c r="Z1858">
        <v>0</v>
      </c>
      <c r="AA1858">
        <v>0</v>
      </c>
      <c r="AB1858">
        <v>0</v>
      </c>
      <c r="AC1858">
        <v>0</v>
      </c>
      <c r="AD1858">
        <v>1</v>
      </c>
      <c r="AE1858">
        <v>0</v>
      </c>
      <c r="AF1858" t="s">
        <v>3</v>
      </c>
      <c r="AG1858">
        <v>1844</v>
      </c>
      <c r="AH1858">
        <v>2</v>
      </c>
      <c r="AI1858">
        <v>36409993</v>
      </c>
      <c r="AJ1858">
        <v>1903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>
      <c r="A1859">
        <f>ROW(Source!A1983)</f>
        <v>1983</v>
      </c>
      <c r="B1859">
        <v>36410012</v>
      </c>
      <c r="C1859">
        <v>36409979</v>
      </c>
      <c r="D1859">
        <v>29114482</v>
      </c>
      <c r="E1859">
        <v>1</v>
      </c>
      <c r="F1859">
        <v>1</v>
      </c>
      <c r="G1859">
        <v>1</v>
      </c>
      <c r="H1859">
        <v>3</v>
      </c>
      <c r="I1859" t="s">
        <v>668</v>
      </c>
      <c r="J1859" t="s">
        <v>669</v>
      </c>
      <c r="K1859" t="s">
        <v>670</v>
      </c>
      <c r="L1859">
        <v>1354</v>
      </c>
      <c r="N1859">
        <v>1010</v>
      </c>
      <c r="O1859" t="s">
        <v>237</v>
      </c>
      <c r="P1859" t="s">
        <v>237</v>
      </c>
      <c r="Q1859">
        <v>1</v>
      </c>
      <c r="X1859">
        <v>149</v>
      </c>
      <c r="Y1859">
        <v>7.0000000000000007E-2</v>
      </c>
      <c r="Z1859">
        <v>0</v>
      </c>
      <c r="AA1859">
        <v>0</v>
      </c>
      <c r="AB1859">
        <v>0</v>
      </c>
      <c r="AC1859">
        <v>0</v>
      </c>
      <c r="AD1859">
        <v>1</v>
      </c>
      <c r="AE1859">
        <v>0</v>
      </c>
      <c r="AF1859" t="s">
        <v>3</v>
      </c>
      <c r="AG1859">
        <v>149</v>
      </c>
      <c r="AH1859">
        <v>2</v>
      </c>
      <c r="AI1859">
        <v>36409994</v>
      </c>
      <c r="AJ1859">
        <v>1904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>
      <c r="A1860">
        <f>ROW(Source!A1983)</f>
        <v>1983</v>
      </c>
      <c r="B1860">
        <v>36410013</v>
      </c>
      <c r="C1860">
        <v>36409979</v>
      </c>
      <c r="D1860">
        <v>29129584</v>
      </c>
      <c r="E1860">
        <v>1</v>
      </c>
      <c r="F1860">
        <v>1</v>
      </c>
      <c r="G1860">
        <v>1</v>
      </c>
      <c r="H1860">
        <v>3</v>
      </c>
      <c r="I1860" t="s">
        <v>671</v>
      </c>
      <c r="J1860" t="s">
        <v>672</v>
      </c>
      <c r="K1860" t="s">
        <v>673</v>
      </c>
      <c r="L1860">
        <v>1301</v>
      </c>
      <c r="N1860">
        <v>1003</v>
      </c>
      <c r="O1860" t="s">
        <v>142</v>
      </c>
      <c r="P1860" t="s">
        <v>142</v>
      </c>
      <c r="Q1860">
        <v>1</v>
      </c>
      <c r="X1860">
        <v>86</v>
      </c>
      <c r="Y1860">
        <v>7.22</v>
      </c>
      <c r="Z1860">
        <v>0</v>
      </c>
      <c r="AA1860">
        <v>0</v>
      </c>
      <c r="AB1860">
        <v>0</v>
      </c>
      <c r="AC1860">
        <v>0</v>
      </c>
      <c r="AD1860">
        <v>1</v>
      </c>
      <c r="AE1860">
        <v>0</v>
      </c>
      <c r="AF1860" t="s">
        <v>3</v>
      </c>
      <c r="AG1860">
        <v>86</v>
      </c>
      <c r="AH1860">
        <v>2</v>
      </c>
      <c r="AI1860">
        <v>36409995</v>
      </c>
      <c r="AJ1860">
        <v>1905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>
      <c r="A1861">
        <f>ROW(Source!A1983)</f>
        <v>1983</v>
      </c>
      <c r="B1861">
        <v>36410014</v>
      </c>
      <c r="C1861">
        <v>36409979</v>
      </c>
      <c r="D1861">
        <v>29129619</v>
      </c>
      <c r="E1861">
        <v>1</v>
      </c>
      <c r="F1861">
        <v>1</v>
      </c>
      <c r="G1861">
        <v>1</v>
      </c>
      <c r="H1861">
        <v>3</v>
      </c>
      <c r="I1861" t="s">
        <v>674</v>
      </c>
      <c r="J1861" t="s">
        <v>675</v>
      </c>
      <c r="K1861" t="s">
        <v>676</v>
      </c>
      <c r="L1861">
        <v>1301</v>
      </c>
      <c r="N1861">
        <v>1003</v>
      </c>
      <c r="O1861" t="s">
        <v>142</v>
      </c>
      <c r="P1861" t="s">
        <v>142</v>
      </c>
      <c r="Q1861">
        <v>1</v>
      </c>
      <c r="X1861">
        <v>234</v>
      </c>
      <c r="Y1861">
        <v>8.44</v>
      </c>
      <c r="Z1861">
        <v>0</v>
      </c>
      <c r="AA1861">
        <v>0</v>
      </c>
      <c r="AB1861">
        <v>0</v>
      </c>
      <c r="AC1861">
        <v>0</v>
      </c>
      <c r="AD1861">
        <v>1</v>
      </c>
      <c r="AE1861">
        <v>0</v>
      </c>
      <c r="AF1861" t="s">
        <v>3</v>
      </c>
      <c r="AG1861">
        <v>234</v>
      </c>
      <c r="AH1861">
        <v>2</v>
      </c>
      <c r="AI1861">
        <v>36409996</v>
      </c>
      <c r="AJ1861">
        <v>1906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>
      <c r="A1862">
        <f>ROW(Source!A1983)</f>
        <v>1983</v>
      </c>
      <c r="B1862">
        <v>36410015</v>
      </c>
      <c r="C1862">
        <v>36409979</v>
      </c>
      <c r="D1862">
        <v>29129715</v>
      </c>
      <c r="E1862">
        <v>1</v>
      </c>
      <c r="F1862">
        <v>1</v>
      </c>
      <c r="G1862">
        <v>1</v>
      </c>
      <c r="H1862">
        <v>3</v>
      </c>
      <c r="I1862" t="s">
        <v>766</v>
      </c>
      <c r="J1862" t="s">
        <v>767</v>
      </c>
      <c r="K1862" t="s">
        <v>768</v>
      </c>
      <c r="L1862">
        <v>1301</v>
      </c>
      <c r="N1862">
        <v>1003</v>
      </c>
      <c r="O1862" t="s">
        <v>142</v>
      </c>
      <c r="P1862" t="s">
        <v>142</v>
      </c>
      <c r="Q1862">
        <v>1</v>
      </c>
      <c r="X1862">
        <v>37</v>
      </c>
      <c r="Y1862">
        <v>6.33</v>
      </c>
      <c r="Z1862">
        <v>0</v>
      </c>
      <c r="AA1862">
        <v>0</v>
      </c>
      <c r="AB1862">
        <v>0</v>
      </c>
      <c r="AC1862">
        <v>0</v>
      </c>
      <c r="AD1862">
        <v>1</v>
      </c>
      <c r="AE1862">
        <v>0</v>
      </c>
      <c r="AF1862" t="s">
        <v>3</v>
      </c>
      <c r="AG1862">
        <v>37</v>
      </c>
      <c r="AH1862">
        <v>2</v>
      </c>
      <c r="AI1862">
        <v>36409997</v>
      </c>
      <c r="AJ1862">
        <v>1907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>
      <c r="A1863">
        <f>ROW(Source!A1984)</f>
        <v>1984</v>
      </c>
      <c r="B1863">
        <v>36410024</v>
      </c>
      <c r="C1863">
        <v>36410016</v>
      </c>
      <c r="D1863">
        <v>18410244</v>
      </c>
      <c r="E1863">
        <v>1</v>
      </c>
      <c r="F1863">
        <v>1</v>
      </c>
      <c r="G1863">
        <v>1</v>
      </c>
      <c r="H1863">
        <v>1</v>
      </c>
      <c r="I1863" t="s">
        <v>680</v>
      </c>
      <c r="J1863" t="s">
        <v>3</v>
      </c>
      <c r="K1863" t="s">
        <v>681</v>
      </c>
      <c r="L1863">
        <v>1369</v>
      </c>
      <c r="N1863">
        <v>1013</v>
      </c>
      <c r="O1863" t="s">
        <v>514</v>
      </c>
      <c r="P1863" t="s">
        <v>514</v>
      </c>
      <c r="Q1863">
        <v>1</v>
      </c>
      <c r="X1863">
        <v>55.94</v>
      </c>
      <c r="Y1863">
        <v>0</v>
      </c>
      <c r="Z1863">
        <v>0</v>
      </c>
      <c r="AA1863">
        <v>0</v>
      </c>
      <c r="AB1863">
        <v>9.2899999999999991</v>
      </c>
      <c r="AC1863">
        <v>0</v>
      </c>
      <c r="AD1863">
        <v>1</v>
      </c>
      <c r="AE1863">
        <v>1</v>
      </c>
      <c r="AF1863" t="s">
        <v>134</v>
      </c>
      <c r="AG1863">
        <v>64.330999999999989</v>
      </c>
      <c r="AH1863">
        <v>2</v>
      </c>
      <c r="AI1863">
        <v>36410017</v>
      </c>
      <c r="AJ1863">
        <v>1908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>
      <c r="A1864">
        <f>ROW(Source!A1984)</f>
        <v>1984</v>
      </c>
      <c r="B1864">
        <v>36410025</v>
      </c>
      <c r="C1864">
        <v>36410016</v>
      </c>
      <c r="D1864">
        <v>121548</v>
      </c>
      <c r="E1864">
        <v>1</v>
      </c>
      <c r="F1864">
        <v>1</v>
      </c>
      <c r="G1864">
        <v>1</v>
      </c>
      <c r="H1864">
        <v>1</v>
      </c>
      <c r="I1864" t="s">
        <v>35</v>
      </c>
      <c r="J1864" t="s">
        <v>3</v>
      </c>
      <c r="K1864" t="s">
        <v>515</v>
      </c>
      <c r="L1864">
        <v>608254</v>
      </c>
      <c r="N1864">
        <v>1013</v>
      </c>
      <c r="O1864" t="s">
        <v>516</v>
      </c>
      <c r="P1864" t="s">
        <v>516</v>
      </c>
      <c r="Q1864">
        <v>1</v>
      </c>
      <c r="X1864">
        <v>0.01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1</v>
      </c>
      <c r="AE1864">
        <v>2</v>
      </c>
      <c r="AF1864" t="s">
        <v>133</v>
      </c>
      <c r="AG1864">
        <v>1.2500000000000001E-2</v>
      </c>
      <c r="AH1864">
        <v>2</v>
      </c>
      <c r="AI1864">
        <v>36410018</v>
      </c>
      <c r="AJ1864">
        <v>1909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>
      <c r="A1865">
        <f>ROW(Source!A1984)</f>
        <v>1984</v>
      </c>
      <c r="B1865">
        <v>36410026</v>
      </c>
      <c r="C1865">
        <v>36410016</v>
      </c>
      <c r="D1865">
        <v>29172556</v>
      </c>
      <c r="E1865">
        <v>1</v>
      </c>
      <c r="F1865">
        <v>1</v>
      </c>
      <c r="G1865">
        <v>1</v>
      </c>
      <c r="H1865">
        <v>2</v>
      </c>
      <c r="I1865" t="s">
        <v>517</v>
      </c>
      <c r="J1865" t="s">
        <v>518</v>
      </c>
      <c r="K1865" t="s">
        <v>519</v>
      </c>
      <c r="L1865">
        <v>1368</v>
      </c>
      <c r="N1865">
        <v>1011</v>
      </c>
      <c r="O1865" t="s">
        <v>520</v>
      </c>
      <c r="P1865" t="s">
        <v>520</v>
      </c>
      <c r="Q1865">
        <v>1</v>
      </c>
      <c r="X1865">
        <v>0.01</v>
      </c>
      <c r="Y1865">
        <v>0</v>
      </c>
      <c r="Z1865">
        <v>31.26</v>
      </c>
      <c r="AA1865">
        <v>13.5</v>
      </c>
      <c r="AB1865">
        <v>0</v>
      </c>
      <c r="AC1865">
        <v>0</v>
      </c>
      <c r="AD1865">
        <v>1</v>
      </c>
      <c r="AE1865">
        <v>0</v>
      </c>
      <c r="AF1865" t="s">
        <v>133</v>
      </c>
      <c r="AG1865">
        <v>1.2500000000000001E-2</v>
      </c>
      <c r="AH1865">
        <v>2</v>
      </c>
      <c r="AI1865">
        <v>36410019</v>
      </c>
      <c r="AJ1865">
        <v>1910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>
      <c r="A1866">
        <f>ROW(Source!A1984)</f>
        <v>1984</v>
      </c>
      <c r="B1866">
        <v>36410027</v>
      </c>
      <c r="C1866">
        <v>36410016</v>
      </c>
      <c r="D1866">
        <v>29174913</v>
      </c>
      <c r="E1866">
        <v>1</v>
      </c>
      <c r="F1866">
        <v>1</v>
      </c>
      <c r="G1866">
        <v>1</v>
      </c>
      <c r="H1866">
        <v>2</v>
      </c>
      <c r="I1866" t="s">
        <v>531</v>
      </c>
      <c r="J1866" t="s">
        <v>532</v>
      </c>
      <c r="K1866" t="s">
        <v>533</v>
      </c>
      <c r="L1866">
        <v>1368</v>
      </c>
      <c r="N1866">
        <v>1011</v>
      </c>
      <c r="O1866" t="s">
        <v>520</v>
      </c>
      <c r="P1866" t="s">
        <v>520</v>
      </c>
      <c r="Q1866">
        <v>1</v>
      </c>
      <c r="X1866">
        <v>0.01</v>
      </c>
      <c r="Y1866">
        <v>0</v>
      </c>
      <c r="Z1866">
        <v>87.17</v>
      </c>
      <c r="AA1866">
        <v>11.6</v>
      </c>
      <c r="AB1866">
        <v>0</v>
      </c>
      <c r="AC1866">
        <v>0</v>
      </c>
      <c r="AD1866">
        <v>1</v>
      </c>
      <c r="AE1866">
        <v>0</v>
      </c>
      <c r="AF1866" t="s">
        <v>133</v>
      </c>
      <c r="AG1866">
        <v>1.2500000000000001E-2</v>
      </c>
      <c r="AH1866">
        <v>2</v>
      </c>
      <c r="AI1866">
        <v>36410020</v>
      </c>
      <c r="AJ1866">
        <v>1911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>
      <c r="A1867">
        <f>ROW(Source!A1984)</f>
        <v>1984</v>
      </c>
      <c r="B1867">
        <v>36410028</v>
      </c>
      <c r="C1867">
        <v>36410016</v>
      </c>
      <c r="D1867">
        <v>29109386</v>
      </c>
      <c r="E1867">
        <v>1</v>
      </c>
      <c r="F1867">
        <v>1</v>
      </c>
      <c r="G1867">
        <v>1</v>
      </c>
      <c r="H1867">
        <v>3</v>
      </c>
      <c r="I1867" t="s">
        <v>682</v>
      </c>
      <c r="J1867" t="s">
        <v>683</v>
      </c>
      <c r="K1867" t="s">
        <v>684</v>
      </c>
      <c r="L1867">
        <v>1348</v>
      </c>
      <c r="N1867">
        <v>1009</v>
      </c>
      <c r="O1867" t="s">
        <v>30</v>
      </c>
      <c r="P1867" t="s">
        <v>30</v>
      </c>
      <c r="Q1867">
        <v>1000</v>
      </c>
      <c r="X1867">
        <v>3.4099999999999998E-2</v>
      </c>
      <c r="Y1867">
        <v>11300.01</v>
      </c>
      <c r="Z1867">
        <v>0</v>
      </c>
      <c r="AA1867">
        <v>0</v>
      </c>
      <c r="AB1867">
        <v>0</v>
      </c>
      <c r="AC1867">
        <v>0</v>
      </c>
      <c r="AD1867">
        <v>1</v>
      </c>
      <c r="AE1867">
        <v>0</v>
      </c>
      <c r="AF1867" t="s">
        <v>3</v>
      </c>
      <c r="AG1867">
        <v>3.4099999999999998E-2</v>
      </c>
      <c r="AH1867">
        <v>2</v>
      </c>
      <c r="AI1867">
        <v>36410021</v>
      </c>
      <c r="AJ1867">
        <v>1912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>
      <c r="A1868">
        <f>ROW(Source!A1984)</f>
        <v>1984</v>
      </c>
      <c r="B1868">
        <v>36410029</v>
      </c>
      <c r="C1868">
        <v>36410016</v>
      </c>
      <c r="D1868">
        <v>29107800</v>
      </c>
      <c r="E1868">
        <v>1</v>
      </c>
      <c r="F1868">
        <v>1</v>
      </c>
      <c r="G1868">
        <v>1</v>
      </c>
      <c r="H1868">
        <v>3</v>
      </c>
      <c r="I1868" t="s">
        <v>545</v>
      </c>
      <c r="J1868" t="s">
        <v>546</v>
      </c>
      <c r="K1868" t="s">
        <v>547</v>
      </c>
      <c r="L1868">
        <v>1346</v>
      </c>
      <c r="N1868">
        <v>1009</v>
      </c>
      <c r="O1868" t="s">
        <v>160</v>
      </c>
      <c r="P1868" t="s">
        <v>160</v>
      </c>
      <c r="Q1868">
        <v>1</v>
      </c>
      <c r="X1868">
        <v>0.01</v>
      </c>
      <c r="Y1868">
        <v>1.81</v>
      </c>
      <c r="Z1868">
        <v>0</v>
      </c>
      <c r="AA1868">
        <v>0</v>
      </c>
      <c r="AB1868">
        <v>0</v>
      </c>
      <c r="AC1868">
        <v>0</v>
      </c>
      <c r="AD1868">
        <v>1</v>
      </c>
      <c r="AE1868">
        <v>0</v>
      </c>
      <c r="AF1868" t="s">
        <v>3</v>
      </c>
      <c r="AG1868">
        <v>0.01</v>
      </c>
      <c r="AH1868">
        <v>2</v>
      </c>
      <c r="AI1868">
        <v>36410022</v>
      </c>
      <c r="AJ1868">
        <v>1913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>
      <c r="A1869">
        <f>ROW(Source!A1984)</f>
        <v>1984</v>
      </c>
      <c r="B1869">
        <v>36410030</v>
      </c>
      <c r="C1869">
        <v>36410016</v>
      </c>
      <c r="D1869">
        <v>29109603</v>
      </c>
      <c r="E1869">
        <v>1</v>
      </c>
      <c r="F1869">
        <v>1</v>
      </c>
      <c r="G1869">
        <v>1</v>
      </c>
      <c r="H1869">
        <v>3</v>
      </c>
      <c r="I1869" t="s">
        <v>685</v>
      </c>
      <c r="J1869" t="s">
        <v>686</v>
      </c>
      <c r="K1869" t="s">
        <v>687</v>
      </c>
      <c r="L1869">
        <v>1327</v>
      </c>
      <c r="N1869">
        <v>1005</v>
      </c>
      <c r="O1869" t="s">
        <v>155</v>
      </c>
      <c r="P1869" t="s">
        <v>155</v>
      </c>
      <c r="Q1869">
        <v>1</v>
      </c>
      <c r="X1869">
        <v>112</v>
      </c>
      <c r="Y1869">
        <v>55.16</v>
      </c>
      <c r="Z1869">
        <v>0</v>
      </c>
      <c r="AA1869">
        <v>0</v>
      </c>
      <c r="AB1869">
        <v>0</v>
      </c>
      <c r="AC1869">
        <v>0</v>
      </c>
      <c r="AD1869">
        <v>1</v>
      </c>
      <c r="AE1869">
        <v>0</v>
      </c>
      <c r="AF1869" t="s">
        <v>3</v>
      </c>
      <c r="AG1869">
        <v>112</v>
      </c>
      <c r="AH1869">
        <v>2</v>
      </c>
      <c r="AI1869">
        <v>36410023</v>
      </c>
      <c r="AJ1869">
        <v>1914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>
      <c r="A1870">
        <f>ROW(Source!A1985)</f>
        <v>1985</v>
      </c>
      <c r="B1870">
        <v>36410044</v>
      </c>
      <c r="C1870">
        <v>36410031</v>
      </c>
      <c r="D1870">
        <v>29364679</v>
      </c>
      <c r="E1870">
        <v>1</v>
      </c>
      <c r="F1870">
        <v>1</v>
      </c>
      <c r="G1870">
        <v>1</v>
      </c>
      <c r="H1870">
        <v>1</v>
      </c>
      <c r="I1870" t="s">
        <v>688</v>
      </c>
      <c r="J1870" t="s">
        <v>3</v>
      </c>
      <c r="K1870" t="s">
        <v>689</v>
      </c>
      <c r="L1870">
        <v>1369</v>
      </c>
      <c r="N1870">
        <v>1013</v>
      </c>
      <c r="O1870" t="s">
        <v>514</v>
      </c>
      <c r="P1870" t="s">
        <v>514</v>
      </c>
      <c r="Q1870">
        <v>1</v>
      </c>
      <c r="X1870">
        <v>30.48</v>
      </c>
      <c r="Y1870">
        <v>0</v>
      </c>
      <c r="Z1870">
        <v>0</v>
      </c>
      <c r="AA1870">
        <v>0</v>
      </c>
      <c r="AB1870">
        <v>9.92</v>
      </c>
      <c r="AC1870">
        <v>0</v>
      </c>
      <c r="AD1870">
        <v>1</v>
      </c>
      <c r="AE1870">
        <v>1</v>
      </c>
      <c r="AF1870" t="s">
        <v>134</v>
      </c>
      <c r="AG1870">
        <v>35.052</v>
      </c>
      <c r="AH1870">
        <v>2</v>
      </c>
      <c r="AI1870">
        <v>36410033</v>
      </c>
      <c r="AJ1870">
        <v>1915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>
      <c r="A1871">
        <f>ROW(Source!A1985)</f>
        <v>1985</v>
      </c>
      <c r="B1871">
        <v>36410045</v>
      </c>
      <c r="C1871">
        <v>36410031</v>
      </c>
      <c r="D1871">
        <v>121548</v>
      </c>
      <c r="E1871">
        <v>1</v>
      </c>
      <c r="F1871">
        <v>1</v>
      </c>
      <c r="G1871">
        <v>1</v>
      </c>
      <c r="H1871">
        <v>1</v>
      </c>
      <c r="I1871" t="s">
        <v>35</v>
      </c>
      <c r="J1871" t="s">
        <v>3</v>
      </c>
      <c r="K1871" t="s">
        <v>515</v>
      </c>
      <c r="L1871">
        <v>608254</v>
      </c>
      <c r="N1871">
        <v>1013</v>
      </c>
      <c r="O1871" t="s">
        <v>516</v>
      </c>
      <c r="P1871" t="s">
        <v>516</v>
      </c>
      <c r="Q1871">
        <v>1</v>
      </c>
      <c r="X1871">
        <v>0.03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1</v>
      </c>
      <c r="AE1871">
        <v>2</v>
      </c>
      <c r="AF1871" t="s">
        <v>3</v>
      </c>
      <c r="AG1871">
        <v>0.03</v>
      </c>
      <c r="AH1871">
        <v>2</v>
      </c>
      <c r="AI1871">
        <v>36410034</v>
      </c>
      <c r="AJ1871">
        <v>1916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>
      <c r="A1872">
        <f>ROW(Source!A1985)</f>
        <v>1985</v>
      </c>
      <c r="B1872">
        <v>36410046</v>
      </c>
      <c r="C1872">
        <v>36410031</v>
      </c>
      <c r="D1872">
        <v>29172362</v>
      </c>
      <c r="E1872">
        <v>1</v>
      </c>
      <c r="F1872">
        <v>1</v>
      </c>
      <c r="G1872">
        <v>1</v>
      </c>
      <c r="H1872">
        <v>2</v>
      </c>
      <c r="I1872" t="s">
        <v>690</v>
      </c>
      <c r="J1872" t="s">
        <v>691</v>
      </c>
      <c r="K1872" t="s">
        <v>692</v>
      </c>
      <c r="L1872">
        <v>1368</v>
      </c>
      <c r="N1872">
        <v>1011</v>
      </c>
      <c r="O1872" t="s">
        <v>520</v>
      </c>
      <c r="P1872" t="s">
        <v>520</v>
      </c>
      <c r="Q1872">
        <v>1</v>
      </c>
      <c r="X1872">
        <v>0.03</v>
      </c>
      <c r="Y1872">
        <v>0</v>
      </c>
      <c r="Z1872">
        <v>134.65</v>
      </c>
      <c r="AA1872">
        <v>13.5</v>
      </c>
      <c r="AB1872">
        <v>0</v>
      </c>
      <c r="AC1872">
        <v>0</v>
      </c>
      <c r="AD1872">
        <v>1</v>
      </c>
      <c r="AE1872">
        <v>0</v>
      </c>
      <c r="AF1872" t="s">
        <v>3</v>
      </c>
      <c r="AG1872">
        <v>0.03</v>
      </c>
      <c r="AH1872">
        <v>2</v>
      </c>
      <c r="AI1872">
        <v>36410035</v>
      </c>
      <c r="AJ1872">
        <v>1917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>
      <c r="A1873">
        <f>ROW(Source!A1985)</f>
        <v>1985</v>
      </c>
      <c r="B1873">
        <v>36410047</v>
      </c>
      <c r="C1873">
        <v>36410031</v>
      </c>
      <c r="D1873">
        <v>29174913</v>
      </c>
      <c r="E1873">
        <v>1</v>
      </c>
      <c r="F1873">
        <v>1</v>
      </c>
      <c r="G1873">
        <v>1</v>
      </c>
      <c r="H1873">
        <v>2</v>
      </c>
      <c r="I1873" t="s">
        <v>531</v>
      </c>
      <c r="J1873" t="s">
        <v>532</v>
      </c>
      <c r="K1873" t="s">
        <v>533</v>
      </c>
      <c r="L1873">
        <v>1368</v>
      </c>
      <c r="N1873">
        <v>1011</v>
      </c>
      <c r="O1873" t="s">
        <v>520</v>
      </c>
      <c r="P1873" t="s">
        <v>520</v>
      </c>
      <c r="Q1873">
        <v>1</v>
      </c>
      <c r="X1873">
        <v>0.02</v>
      </c>
      <c r="Y1873">
        <v>0</v>
      </c>
      <c r="Z1873">
        <v>87.17</v>
      </c>
      <c r="AA1873">
        <v>11.6</v>
      </c>
      <c r="AB1873">
        <v>0</v>
      </c>
      <c r="AC1873">
        <v>0</v>
      </c>
      <c r="AD1873">
        <v>1</v>
      </c>
      <c r="AE1873">
        <v>0</v>
      </c>
      <c r="AF1873" t="s">
        <v>3</v>
      </c>
      <c r="AG1873">
        <v>0.02</v>
      </c>
      <c r="AH1873">
        <v>2</v>
      </c>
      <c r="AI1873">
        <v>36410036</v>
      </c>
      <c r="AJ1873">
        <v>1918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>
      <c r="A1874">
        <f>ROW(Source!A1985)</f>
        <v>1985</v>
      </c>
      <c r="B1874">
        <v>36410048</v>
      </c>
      <c r="C1874">
        <v>36410031</v>
      </c>
      <c r="D1874">
        <v>29114246</v>
      </c>
      <c r="E1874">
        <v>1</v>
      </c>
      <c r="F1874">
        <v>1</v>
      </c>
      <c r="G1874">
        <v>1</v>
      </c>
      <c r="H1874">
        <v>3</v>
      </c>
      <c r="I1874" t="s">
        <v>693</v>
      </c>
      <c r="J1874" t="s">
        <v>694</v>
      </c>
      <c r="K1874" t="s">
        <v>695</v>
      </c>
      <c r="L1874">
        <v>1346</v>
      </c>
      <c r="N1874">
        <v>1009</v>
      </c>
      <c r="O1874" t="s">
        <v>160</v>
      </c>
      <c r="P1874" t="s">
        <v>160</v>
      </c>
      <c r="Q1874">
        <v>1</v>
      </c>
      <c r="X1874">
        <v>1.5</v>
      </c>
      <c r="Y1874">
        <v>9.0399999999999991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0</v>
      </c>
      <c r="AF1874" t="s">
        <v>3</v>
      </c>
      <c r="AG1874">
        <v>1.5</v>
      </c>
      <c r="AH1874">
        <v>2</v>
      </c>
      <c r="AI1874">
        <v>36410037</v>
      </c>
      <c r="AJ1874">
        <v>1919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>
      <c r="A1875">
        <f>ROW(Source!A1985)</f>
        <v>1985</v>
      </c>
      <c r="B1875">
        <v>36410049</v>
      </c>
      <c r="C1875">
        <v>36410031</v>
      </c>
      <c r="D1875">
        <v>29110838</v>
      </c>
      <c r="E1875">
        <v>1</v>
      </c>
      <c r="F1875">
        <v>1</v>
      </c>
      <c r="G1875">
        <v>1</v>
      </c>
      <c r="H1875">
        <v>3</v>
      </c>
      <c r="I1875" t="s">
        <v>696</v>
      </c>
      <c r="J1875" t="s">
        <v>697</v>
      </c>
      <c r="K1875" t="s">
        <v>698</v>
      </c>
      <c r="L1875">
        <v>1346</v>
      </c>
      <c r="N1875">
        <v>1009</v>
      </c>
      <c r="O1875" t="s">
        <v>160</v>
      </c>
      <c r="P1875" t="s">
        <v>160</v>
      </c>
      <c r="Q1875">
        <v>1</v>
      </c>
      <c r="X1875">
        <v>0.42</v>
      </c>
      <c r="Y1875">
        <v>30.5</v>
      </c>
      <c r="Z1875">
        <v>0</v>
      </c>
      <c r="AA1875">
        <v>0</v>
      </c>
      <c r="AB1875">
        <v>0</v>
      </c>
      <c r="AC1875">
        <v>0</v>
      </c>
      <c r="AD1875">
        <v>1</v>
      </c>
      <c r="AE1875">
        <v>0</v>
      </c>
      <c r="AF1875" t="s">
        <v>3</v>
      </c>
      <c r="AG1875">
        <v>0.42</v>
      </c>
      <c r="AH1875">
        <v>2</v>
      </c>
      <c r="AI1875">
        <v>36410038</v>
      </c>
      <c r="AJ1875">
        <v>1920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>
      <c r="A1876">
        <f>ROW(Source!A1985)</f>
        <v>1985</v>
      </c>
      <c r="B1876">
        <v>36410050</v>
      </c>
      <c r="C1876">
        <v>36410031</v>
      </c>
      <c r="D1876">
        <v>29149204</v>
      </c>
      <c r="E1876">
        <v>1</v>
      </c>
      <c r="F1876">
        <v>1</v>
      </c>
      <c r="G1876">
        <v>1</v>
      </c>
      <c r="H1876">
        <v>3</v>
      </c>
      <c r="I1876" t="s">
        <v>699</v>
      </c>
      <c r="J1876" t="s">
        <v>700</v>
      </c>
      <c r="K1876" t="s">
        <v>701</v>
      </c>
      <c r="L1876">
        <v>1348</v>
      </c>
      <c r="N1876">
        <v>1009</v>
      </c>
      <c r="O1876" t="s">
        <v>30</v>
      </c>
      <c r="P1876" t="s">
        <v>30</v>
      </c>
      <c r="Q1876">
        <v>1000</v>
      </c>
      <c r="X1876">
        <v>3.15E-3</v>
      </c>
      <c r="Y1876">
        <v>729.98</v>
      </c>
      <c r="Z1876">
        <v>0</v>
      </c>
      <c r="AA1876">
        <v>0</v>
      </c>
      <c r="AB1876">
        <v>0</v>
      </c>
      <c r="AC1876">
        <v>0</v>
      </c>
      <c r="AD1876">
        <v>1</v>
      </c>
      <c r="AE1876">
        <v>0</v>
      </c>
      <c r="AF1876" t="s">
        <v>3</v>
      </c>
      <c r="AG1876">
        <v>3.15E-3</v>
      </c>
      <c r="AH1876">
        <v>2</v>
      </c>
      <c r="AI1876">
        <v>36410039</v>
      </c>
      <c r="AJ1876">
        <v>1921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>
      <c r="A1877">
        <f>ROW(Source!A1985)</f>
        <v>1985</v>
      </c>
      <c r="B1877">
        <v>36410051</v>
      </c>
      <c r="C1877">
        <v>36410031</v>
      </c>
      <c r="D1877">
        <v>29170678</v>
      </c>
      <c r="E1877">
        <v>1</v>
      </c>
      <c r="F1877">
        <v>1</v>
      </c>
      <c r="G1877">
        <v>1</v>
      </c>
      <c r="H1877">
        <v>3</v>
      </c>
      <c r="I1877" t="s">
        <v>702</v>
      </c>
      <c r="J1877" t="s">
        <v>703</v>
      </c>
      <c r="K1877" t="s">
        <v>704</v>
      </c>
      <c r="L1877">
        <v>1354</v>
      </c>
      <c r="N1877">
        <v>1010</v>
      </c>
      <c r="O1877" t="s">
        <v>237</v>
      </c>
      <c r="P1877" t="s">
        <v>237</v>
      </c>
      <c r="Q1877">
        <v>1</v>
      </c>
      <c r="X1877">
        <v>102</v>
      </c>
      <c r="Y1877">
        <v>0.28000000000000003</v>
      </c>
      <c r="Z1877">
        <v>0</v>
      </c>
      <c r="AA1877">
        <v>0</v>
      </c>
      <c r="AB1877">
        <v>0</v>
      </c>
      <c r="AC1877">
        <v>0</v>
      </c>
      <c r="AD1877">
        <v>1</v>
      </c>
      <c r="AE1877">
        <v>0</v>
      </c>
      <c r="AF1877" t="s">
        <v>3</v>
      </c>
      <c r="AG1877">
        <v>102</v>
      </c>
      <c r="AH1877">
        <v>2</v>
      </c>
      <c r="AI1877">
        <v>36410042</v>
      </c>
      <c r="AJ1877">
        <v>1925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>
      <c r="A1878">
        <f>ROW(Source!A1985)</f>
        <v>1985</v>
      </c>
      <c r="B1878">
        <v>36410052</v>
      </c>
      <c r="C1878">
        <v>36410031</v>
      </c>
      <c r="D1878">
        <v>29171808</v>
      </c>
      <c r="E1878">
        <v>1</v>
      </c>
      <c r="F1878">
        <v>1</v>
      </c>
      <c r="G1878">
        <v>1</v>
      </c>
      <c r="H1878">
        <v>3</v>
      </c>
      <c r="I1878" t="s">
        <v>705</v>
      </c>
      <c r="J1878" t="s">
        <v>706</v>
      </c>
      <c r="K1878" t="s">
        <v>707</v>
      </c>
      <c r="L1878">
        <v>1374</v>
      </c>
      <c r="N1878">
        <v>1013</v>
      </c>
      <c r="O1878" t="s">
        <v>708</v>
      </c>
      <c r="P1878" t="s">
        <v>708</v>
      </c>
      <c r="Q1878">
        <v>1</v>
      </c>
      <c r="X1878">
        <v>6.05</v>
      </c>
      <c r="Y1878">
        <v>1</v>
      </c>
      <c r="Z1878">
        <v>0</v>
      </c>
      <c r="AA1878">
        <v>0</v>
      </c>
      <c r="AB1878">
        <v>0</v>
      </c>
      <c r="AC1878">
        <v>0</v>
      </c>
      <c r="AD1878">
        <v>1</v>
      </c>
      <c r="AE1878">
        <v>0</v>
      </c>
      <c r="AF1878" t="s">
        <v>3</v>
      </c>
      <c r="AG1878">
        <v>6.05</v>
      </c>
      <c r="AH1878">
        <v>2</v>
      </c>
      <c r="AI1878">
        <v>36410043</v>
      </c>
      <c r="AJ1878">
        <v>1926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>
      <c r="A1879">
        <f>ROW(Source!A1989)</f>
        <v>1989</v>
      </c>
      <c r="B1879">
        <v>36410066</v>
      </c>
      <c r="C1879">
        <v>36410056</v>
      </c>
      <c r="D1879">
        <v>29364679</v>
      </c>
      <c r="E1879">
        <v>1</v>
      </c>
      <c r="F1879">
        <v>1</v>
      </c>
      <c r="G1879">
        <v>1</v>
      </c>
      <c r="H1879">
        <v>1</v>
      </c>
      <c r="I1879" t="s">
        <v>688</v>
      </c>
      <c r="J1879" t="s">
        <v>3</v>
      </c>
      <c r="K1879" t="s">
        <v>689</v>
      </c>
      <c r="L1879">
        <v>1369</v>
      </c>
      <c r="N1879">
        <v>1013</v>
      </c>
      <c r="O1879" t="s">
        <v>514</v>
      </c>
      <c r="P1879" t="s">
        <v>514</v>
      </c>
      <c r="Q1879">
        <v>1</v>
      </c>
      <c r="X1879">
        <v>26.24</v>
      </c>
      <c r="Y1879">
        <v>0</v>
      </c>
      <c r="Z1879">
        <v>0</v>
      </c>
      <c r="AA1879">
        <v>0</v>
      </c>
      <c r="AB1879">
        <v>9.92</v>
      </c>
      <c r="AC1879">
        <v>0</v>
      </c>
      <c r="AD1879">
        <v>1</v>
      </c>
      <c r="AE1879">
        <v>1</v>
      </c>
      <c r="AF1879" t="s">
        <v>134</v>
      </c>
      <c r="AG1879">
        <v>30.175999999999995</v>
      </c>
      <c r="AH1879">
        <v>2</v>
      </c>
      <c r="AI1879">
        <v>36410058</v>
      </c>
      <c r="AJ1879">
        <v>1927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>
      <c r="A1880">
        <f>ROW(Source!A1989)</f>
        <v>1989</v>
      </c>
      <c r="B1880">
        <v>36410067</v>
      </c>
      <c r="C1880">
        <v>36410056</v>
      </c>
      <c r="D1880">
        <v>121548</v>
      </c>
      <c r="E1880">
        <v>1</v>
      </c>
      <c r="F1880">
        <v>1</v>
      </c>
      <c r="G1880">
        <v>1</v>
      </c>
      <c r="H1880">
        <v>1</v>
      </c>
      <c r="I1880" t="s">
        <v>35</v>
      </c>
      <c r="J1880" t="s">
        <v>3</v>
      </c>
      <c r="K1880" t="s">
        <v>515</v>
      </c>
      <c r="L1880">
        <v>608254</v>
      </c>
      <c r="N1880">
        <v>1013</v>
      </c>
      <c r="O1880" t="s">
        <v>516</v>
      </c>
      <c r="P1880" t="s">
        <v>516</v>
      </c>
      <c r="Q1880">
        <v>1</v>
      </c>
      <c r="X1880">
        <v>0.03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2</v>
      </c>
      <c r="AF1880" t="s">
        <v>3</v>
      </c>
      <c r="AG1880">
        <v>0.03</v>
      </c>
      <c r="AH1880">
        <v>2</v>
      </c>
      <c r="AI1880">
        <v>36410059</v>
      </c>
      <c r="AJ1880">
        <v>1928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>
      <c r="A1881">
        <f>ROW(Source!A1989)</f>
        <v>1989</v>
      </c>
      <c r="B1881">
        <v>36410068</v>
      </c>
      <c r="C1881">
        <v>36410056</v>
      </c>
      <c r="D1881">
        <v>29172362</v>
      </c>
      <c r="E1881">
        <v>1</v>
      </c>
      <c r="F1881">
        <v>1</v>
      </c>
      <c r="G1881">
        <v>1</v>
      </c>
      <c r="H1881">
        <v>2</v>
      </c>
      <c r="I1881" t="s">
        <v>690</v>
      </c>
      <c r="J1881" t="s">
        <v>691</v>
      </c>
      <c r="K1881" t="s">
        <v>692</v>
      </c>
      <c r="L1881">
        <v>1368</v>
      </c>
      <c r="N1881">
        <v>1011</v>
      </c>
      <c r="O1881" t="s">
        <v>520</v>
      </c>
      <c r="P1881" t="s">
        <v>520</v>
      </c>
      <c r="Q1881">
        <v>1</v>
      </c>
      <c r="X1881">
        <v>0.03</v>
      </c>
      <c r="Y1881">
        <v>0</v>
      </c>
      <c r="Z1881">
        <v>134.65</v>
      </c>
      <c r="AA1881">
        <v>13.5</v>
      </c>
      <c r="AB1881">
        <v>0</v>
      </c>
      <c r="AC1881">
        <v>0</v>
      </c>
      <c r="AD1881">
        <v>1</v>
      </c>
      <c r="AE1881">
        <v>0</v>
      </c>
      <c r="AF1881" t="s">
        <v>3</v>
      </c>
      <c r="AG1881">
        <v>0.03</v>
      </c>
      <c r="AH1881">
        <v>2</v>
      </c>
      <c r="AI1881">
        <v>36410060</v>
      </c>
      <c r="AJ1881">
        <v>1929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>
      <c r="A1882">
        <f>ROW(Source!A1989)</f>
        <v>1989</v>
      </c>
      <c r="B1882">
        <v>36410069</v>
      </c>
      <c r="C1882">
        <v>36410056</v>
      </c>
      <c r="D1882">
        <v>29174913</v>
      </c>
      <c r="E1882">
        <v>1</v>
      </c>
      <c r="F1882">
        <v>1</v>
      </c>
      <c r="G1882">
        <v>1</v>
      </c>
      <c r="H1882">
        <v>2</v>
      </c>
      <c r="I1882" t="s">
        <v>531</v>
      </c>
      <c r="J1882" t="s">
        <v>532</v>
      </c>
      <c r="K1882" t="s">
        <v>533</v>
      </c>
      <c r="L1882">
        <v>1368</v>
      </c>
      <c r="N1882">
        <v>1011</v>
      </c>
      <c r="O1882" t="s">
        <v>520</v>
      </c>
      <c r="P1882" t="s">
        <v>520</v>
      </c>
      <c r="Q1882">
        <v>1</v>
      </c>
      <c r="X1882">
        <v>0.02</v>
      </c>
      <c r="Y1882">
        <v>0</v>
      </c>
      <c r="Z1882">
        <v>87.17</v>
      </c>
      <c r="AA1882">
        <v>11.6</v>
      </c>
      <c r="AB1882">
        <v>0</v>
      </c>
      <c r="AC1882">
        <v>0</v>
      </c>
      <c r="AD1882">
        <v>1</v>
      </c>
      <c r="AE1882">
        <v>0</v>
      </c>
      <c r="AF1882" t="s">
        <v>3</v>
      </c>
      <c r="AG1882">
        <v>0.02</v>
      </c>
      <c r="AH1882">
        <v>2</v>
      </c>
      <c r="AI1882">
        <v>36410061</v>
      </c>
      <c r="AJ1882">
        <v>1930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>
      <c r="A1883">
        <f>ROW(Source!A1989)</f>
        <v>1989</v>
      </c>
      <c r="B1883">
        <v>36410070</v>
      </c>
      <c r="C1883">
        <v>36410056</v>
      </c>
      <c r="D1883">
        <v>29149204</v>
      </c>
      <c r="E1883">
        <v>1</v>
      </c>
      <c r="F1883">
        <v>1</v>
      </c>
      <c r="G1883">
        <v>1</v>
      </c>
      <c r="H1883">
        <v>3</v>
      </c>
      <c r="I1883" t="s">
        <v>699</v>
      </c>
      <c r="J1883" t="s">
        <v>700</v>
      </c>
      <c r="K1883" t="s">
        <v>701</v>
      </c>
      <c r="L1883">
        <v>1348</v>
      </c>
      <c r="N1883">
        <v>1009</v>
      </c>
      <c r="O1883" t="s">
        <v>30</v>
      </c>
      <c r="P1883" t="s">
        <v>30</v>
      </c>
      <c r="Q1883">
        <v>1000</v>
      </c>
      <c r="X1883">
        <v>3.15E-3</v>
      </c>
      <c r="Y1883">
        <v>729.98</v>
      </c>
      <c r="Z1883">
        <v>0</v>
      </c>
      <c r="AA1883">
        <v>0</v>
      </c>
      <c r="AB1883">
        <v>0</v>
      </c>
      <c r="AC1883">
        <v>0</v>
      </c>
      <c r="AD1883">
        <v>1</v>
      </c>
      <c r="AE1883">
        <v>0</v>
      </c>
      <c r="AF1883" t="s">
        <v>3</v>
      </c>
      <c r="AG1883">
        <v>3.15E-3</v>
      </c>
      <c r="AH1883">
        <v>2</v>
      </c>
      <c r="AI1883">
        <v>36410062</v>
      </c>
      <c r="AJ1883">
        <v>1931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>
      <c r="A1884">
        <f>ROW(Source!A1989)</f>
        <v>1989</v>
      </c>
      <c r="B1884">
        <v>36410071</v>
      </c>
      <c r="C1884">
        <v>36410056</v>
      </c>
      <c r="D1884">
        <v>29170678</v>
      </c>
      <c r="E1884">
        <v>1</v>
      </c>
      <c r="F1884">
        <v>1</v>
      </c>
      <c r="G1884">
        <v>1</v>
      </c>
      <c r="H1884">
        <v>3</v>
      </c>
      <c r="I1884" t="s">
        <v>702</v>
      </c>
      <c r="J1884" t="s">
        <v>703</v>
      </c>
      <c r="K1884" t="s">
        <v>704</v>
      </c>
      <c r="L1884">
        <v>1354</v>
      </c>
      <c r="N1884">
        <v>1010</v>
      </c>
      <c r="O1884" t="s">
        <v>237</v>
      </c>
      <c r="P1884" t="s">
        <v>237</v>
      </c>
      <c r="Q1884">
        <v>1</v>
      </c>
      <c r="X1884">
        <v>102</v>
      </c>
      <c r="Y1884">
        <v>0.28000000000000003</v>
      </c>
      <c r="Z1884">
        <v>0</v>
      </c>
      <c r="AA1884">
        <v>0</v>
      </c>
      <c r="AB1884">
        <v>0</v>
      </c>
      <c r="AC1884">
        <v>0</v>
      </c>
      <c r="AD1884">
        <v>1</v>
      </c>
      <c r="AE1884">
        <v>0</v>
      </c>
      <c r="AF1884" t="s">
        <v>3</v>
      </c>
      <c r="AG1884">
        <v>102</v>
      </c>
      <c r="AH1884">
        <v>2</v>
      </c>
      <c r="AI1884">
        <v>36410063</v>
      </c>
      <c r="AJ1884">
        <v>1933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>
      <c r="A1885">
        <f>ROW(Source!A1989)</f>
        <v>1989</v>
      </c>
      <c r="B1885">
        <v>36410072</v>
      </c>
      <c r="C1885">
        <v>36410056</v>
      </c>
      <c r="D1885">
        <v>29171808</v>
      </c>
      <c r="E1885">
        <v>1</v>
      </c>
      <c r="F1885">
        <v>1</v>
      </c>
      <c r="G1885">
        <v>1</v>
      </c>
      <c r="H1885">
        <v>3</v>
      </c>
      <c r="I1885" t="s">
        <v>705</v>
      </c>
      <c r="J1885" t="s">
        <v>706</v>
      </c>
      <c r="K1885" t="s">
        <v>707</v>
      </c>
      <c r="L1885">
        <v>1374</v>
      </c>
      <c r="N1885">
        <v>1013</v>
      </c>
      <c r="O1885" t="s">
        <v>708</v>
      </c>
      <c r="P1885" t="s">
        <v>708</v>
      </c>
      <c r="Q1885">
        <v>1</v>
      </c>
      <c r="X1885">
        <v>5.21</v>
      </c>
      <c r="Y1885">
        <v>1</v>
      </c>
      <c r="Z1885">
        <v>0</v>
      </c>
      <c r="AA1885">
        <v>0</v>
      </c>
      <c r="AB1885">
        <v>0</v>
      </c>
      <c r="AC1885">
        <v>0</v>
      </c>
      <c r="AD1885">
        <v>1</v>
      </c>
      <c r="AE1885">
        <v>0</v>
      </c>
      <c r="AF1885" t="s">
        <v>3</v>
      </c>
      <c r="AG1885">
        <v>5.21</v>
      </c>
      <c r="AH1885">
        <v>2</v>
      </c>
      <c r="AI1885">
        <v>36410065</v>
      </c>
      <c r="AJ1885">
        <v>1935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>
      <c r="A1886">
        <f>ROW(Source!A1992)</f>
        <v>1992</v>
      </c>
      <c r="B1886">
        <v>36410082</v>
      </c>
      <c r="C1886">
        <v>36410075</v>
      </c>
      <c r="D1886">
        <v>18442760</v>
      </c>
      <c r="E1886">
        <v>1</v>
      </c>
      <c r="F1886">
        <v>1</v>
      </c>
      <c r="G1886">
        <v>1</v>
      </c>
      <c r="H1886">
        <v>1</v>
      </c>
      <c r="I1886" t="s">
        <v>769</v>
      </c>
      <c r="J1886" t="s">
        <v>3</v>
      </c>
      <c r="K1886" t="s">
        <v>770</v>
      </c>
      <c r="L1886">
        <v>1369</v>
      </c>
      <c r="N1886">
        <v>1013</v>
      </c>
      <c r="O1886" t="s">
        <v>514</v>
      </c>
      <c r="P1886" t="s">
        <v>514</v>
      </c>
      <c r="Q1886">
        <v>1</v>
      </c>
      <c r="X1886">
        <v>26.04</v>
      </c>
      <c r="Y1886">
        <v>0</v>
      </c>
      <c r="Z1886">
        <v>0</v>
      </c>
      <c r="AA1886">
        <v>0</v>
      </c>
      <c r="AB1886">
        <v>354.22</v>
      </c>
      <c r="AC1886">
        <v>0</v>
      </c>
      <c r="AD1886">
        <v>1</v>
      </c>
      <c r="AE1886">
        <v>1</v>
      </c>
      <c r="AF1886" t="s">
        <v>134</v>
      </c>
      <c r="AG1886">
        <v>29.945999999999998</v>
      </c>
      <c r="AH1886">
        <v>2</v>
      </c>
      <c r="AI1886">
        <v>36410076</v>
      </c>
      <c r="AJ1886">
        <v>1936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>
      <c r="A1887">
        <f>ROW(Source!A1992)</f>
        <v>1992</v>
      </c>
      <c r="B1887">
        <v>36410083</v>
      </c>
      <c r="C1887">
        <v>36410075</v>
      </c>
      <c r="D1887">
        <v>29173472</v>
      </c>
      <c r="E1887">
        <v>1</v>
      </c>
      <c r="F1887">
        <v>1</v>
      </c>
      <c r="G1887">
        <v>1</v>
      </c>
      <c r="H1887">
        <v>2</v>
      </c>
      <c r="I1887" t="s">
        <v>577</v>
      </c>
      <c r="J1887" t="s">
        <v>578</v>
      </c>
      <c r="K1887" t="s">
        <v>579</v>
      </c>
      <c r="L1887">
        <v>1368</v>
      </c>
      <c r="N1887">
        <v>1011</v>
      </c>
      <c r="O1887" t="s">
        <v>520</v>
      </c>
      <c r="P1887" t="s">
        <v>520</v>
      </c>
      <c r="Q1887">
        <v>1</v>
      </c>
      <c r="X1887">
        <v>7.3</v>
      </c>
      <c r="Y1887">
        <v>0</v>
      </c>
      <c r="Z1887">
        <v>3</v>
      </c>
      <c r="AA1887">
        <v>0</v>
      </c>
      <c r="AB1887">
        <v>0</v>
      </c>
      <c r="AC1887">
        <v>0</v>
      </c>
      <c r="AD1887">
        <v>1</v>
      </c>
      <c r="AE1887">
        <v>0</v>
      </c>
      <c r="AF1887" t="s">
        <v>133</v>
      </c>
      <c r="AG1887">
        <v>9.125</v>
      </c>
      <c r="AH1887">
        <v>2</v>
      </c>
      <c r="AI1887">
        <v>36410077</v>
      </c>
      <c r="AJ1887">
        <v>1937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>
      <c r="A1888">
        <f>ROW(Source!A1992)</f>
        <v>1992</v>
      </c>
      <c r="B1888">
        <v>36410084</v>
      </c>
      <c r="C1888">
        <v>36410075</v>
      </c>
      <c r="D1888">
        <v>29174580</v>
      </c>
      <c r="E1888">
        <v>1</v>
      </c>
      <c r="F1888">
        <v>1</v>
      </c>
      <c r="G1888">
        <v>1</v>
      </c>
      <c r="H1888">
        <v>2</v>
      </c>
      <c r="I1888" t="s">
        <v>632</v>
      </c>
      <c r="J1888" t="s">
        <v>633</v>
      </c>
      <c r="K1888" t="s">
        <v>634</v>
      </c>
      <c r="L1888">
        <v>1368</v>
      </c>
      <c r="N1888">
        <v>1011</v>
      </c>
      <c r="O1888" t="s">
        <v>520</v>
      </c>
      <c r="P1888" t="s">
        <v>520</v>
      </c>
      <c r="Q1888">
        <v>1</v>
      </c>
      <c r="X1888">
        <v>7.3</v>
      </c>
      <c r="Y1888">
        <v>0</v>
      </c>
      <c r="Z1888">
        <v>2.08</v>
      </c>
      <c r="AA1888">
        <v>0</v>
      </c>
      <c r="AB1888">
        <v>0</v>
      </c>
      <c r="AC1888">
        <v>0</v>
      </c>
      <c r="AD1888">
        <v>1</v>
      </c>
      <c r="AE1888">
        <v>0</v>
      </c>
      <c r="AF1888" t="s">
        <v>133</v>
      </c>
      <c r="AG1888">
        <v>9.125</v>
      </c>
      <c r="AH1888">
        <v>2</v>
      </c>
      <c r="AI1888">
        <v>36410078</v>
      </c>
      <c r="AJ1888">
        <v>1938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>
      <c r="A1889">
        <f>ROW(Source!A1992)</f>
        <v>1992</v>
      </c>
      <c r="B1889">
        <v>36410085</v>
      </c>
      <c r="C1889">
        <v>36410075</v>
      </c>
      <c r="D1889">
        <v>29174613</v>
      </c>
      <c r="E1889">
        <v>1</v>
      </c>
      <c r="F1889">
        <v>1</v>
      </c>
      <c r="G1889">
        <v>1</v>
      </c>
      <c r="H1889">
        <v>2</v>
      </c>
      <c r="I1889" t="s">
        <v>771</v>
      </c>
      <c r="J1889" t="s">
        <v>772</v>
      </c>
      <c r="K1889" t="s">
        <v>773</v>
      </c>
      <c r="L1889">
        <v>1368</v>
      </c>
      <c r="N1889">
        <v>1011</v>
      </c>
      <c r="O1889" t="s">
        <v>520</v>
      </c>
      <c r="P1889" t="s">
        <v>520</v>
      </c>
      <c r="Q1889">
        <v>1</v>
      </c>
      <c r="X1889">
        <v>1.46</v>
      </c>
      <c r="Y1889">
        <v>0</v>
      </c>
      <c r="Z1889">
        <v>0.14000000000000001</v>
      </c>
      <c r="AA1889">
        <v>0</v>
      </c>
      <c r="AB1889">
        <v>0</v>
      </c>
      <c r="AC1889">
        <v>0</v>
      </c>
      <c r="AD1889">
        <v>1</v>
      </c>
      <c r="AE1889">
        <v>0</v>
      </c>
      <c r="AF1889" t="s">
        <v>133</v>
      </c>
      <c r="AG1889">
        <v>1.825</v>
      </c>
      <c r="AH1889">
        <v>2</v>
      </c>
      <c r="AI1889">
        <v>36410079</v>
      </c>
      <c r="AJ1889">
        <v>1939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>
      <c r="A1890">
        <f>ROW(Source!A1992)</f>
        <v>1992</v>
      </c>
      <c r="B1890">
        <v>36410086</v>
      </c>
      <c r="C1890">
        <v>36410075</v>
      </c>
      <c r="D1890">
        <v>29174913</v>
      </c>
      <c r="E1890">
        <v>1</v>
      </c>
      <c r="F1890">
        <v>1</v>
      </c>
      <c r="G1890">
        <v>1</v>
      </c>
      <c r="H1890">
        <v>2</v>
      </c>
      <c r="I1890" t="s">
        <v>531</v>
      </c>
      <c r="J1890" t="s">
        <v>532</v>
      </c>
      <c r="K1890" t="s">
        <v>533</v>
      </c>
      <c r="L1890">
        <v>1368</v>
      </c>
      <c r="N1890">
        <v>1011</v>
      </c>
      <c r="O1890" t="s">
        <v>520</v>
      </c>
      <c r="P1890" t="s">
        <v>520</v>
      </c>
      <c r="Q1890">
        <v>1</v>
      </c>
      <c r="X1890">
        <v>0.14000000000000001</v>
      </c>
      <c r="Y1890">
        <v>0</v>
      </c>
      <c r="Z1890">
        <v>87.17</v>
      </c>
      <c r="AA1890">
        <v>11.6</v>
      </c>
      <c r="AB1890">
        <v>0</v>
      </c>
      <c r="AC1890">
        <v>0</v>
      </c>
      <c r="AD1890">
        <v>1</v>
      </c>
      <c r="AE1890">
        <v>0</v>
      </c>
      <c r="AF1890" t="s">
        <v>133</v>
      </c>
      <c r="AG1890">
        <v>0.17500000000000002</v>
      </c>
      <c r="AH1890">
        <v>2</v>
      </c>
      <c r="AI1890">
        <v>36410080</v>
      </c>
      <c r="AJ1890">
        <v>1940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>
      <c r="A1891">
        <f>ROW(Source!A1992)</f>
        <v>1992</v>
      </c>
      <c r="B1891">
        <v>36410087</v>
      </c>
      <c r="C1891">
        <v>36410075</v>
      </c>
      <c r="D1891">
        <v>29114699</v>
      </c>
      <c r="E1891">
        <v>1</v>
      </c>
      <c r="F1891">
        <v>1</v>
      </c>
      <c r="G1891">
        <v>1</v>
      </c>
      <c r="H1891">
        <v>3</v>
      </c>
      <c r="I1891" t="s">
        <v>351</v>
      </c>
      <c r="J1891" t="s">
        <v>353</v>
      </c>
      <c r="K1891" t="s">
        <v>352</v>
      </c>
      <c r="L1891">
        <v>1354</v>
      </c>
      <c r="N1891">
        <v>1010</v>
      </c>
      <c r="O1891" t="s">
        <v>237</v>
      </c>
      <c r="P1891" t="s">
        <v>237</v>
      </c>
      <c r="Q1891">
        <v>1</v>
      </c>
      <c r="X1891">
        <v>0</v>
      </c>
      <c r="Y1891">
        <v>0.05</v>
      </c>
      <c r="Z1891">
        <v>0</v>
      </c>
      <c r="AA1891">
        <v>0</v>
      </c>
      <c r="AB1891">
        <v>0</v>
      </c>
      <c r="AC1891">
        <v>1</v>
      </c>
      <c r="AD1891">
        <v>0</v>
      </c>
      <c r="AE1891">
        <v>0</v>
      </c>
      <c r="AF1891" t="s">
        <v>3</v>
      </c>
      <c r="AG1891">
        <v>0</v>
      </c>
      <c r="AH1891">
        <v>2</v>
      </c>
      <c r="AI1891">
        <v>36410081</v>
      </c>
      <c r="AJ1891">
        <v>1941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>
      <c r="A1892">
        <f>ROW(Source!A1992)</f>
        <v>1992</v>
      </c>
      <c r="B1892">
        <v>36410088</v>
      </c>
      <c r="C1892">
        <v>36410075</v>
      </c>
      <c r="D1892">
        <v>29114469</v>
      </c>
      <c r="E1892">
        <v>1</v>
      </c>
      <c r="F1892">
        <v>1</v>
      </c>
      <c r="G1892">
        <v>1</v>
      </c>
      <c r="H1892">
        <v>3</v>
      </c>
      <c r="I1892" t="s">
        <v>892</v>
      </c>
      <c r="J1892" t="s">
        <v>893</v>
      </c>
      <c r="K1892" t="s">
        <v>894</v>
      </c>
      <c r="L1892">
        <v>1358</v>
      </c>
      <c r="N1892">
        <v>1010</v>
      </c>
      <c r="O1892" t="s">
        <v>605</v>
      </c>
      <c r="P1892" t="s">
        <v>605</v>
      </c>
      <c r="Q1892">
        <v>10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1</v>
      </c>
      <c r="AD1892">
        <v>0</v>
      </c>
      <c r="AE1892">
        <v>0</v>
      </c>
      <c r="AF1892" t="s">
        <v>3</v>
      </c>
      <c r="AG1892">
        <v>0</v>
      </c>
      <c r="AH1892">
        <v>3</v>
      </c>
      <c r="AI1892">
        <v>-1</v>
      </c>
      <c r="AJ1892" t="s">
        <v>3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>
      <c r="A1893">
        <f>ROW(Source!A1992)</f>
        <v>1992</v>
      </c>
      <c r="B1893">
        <v>36410089</v>
      </c>
      <c r="C1893">
        <v>36410075</v>
      </c>
      <c r="D1893">
        <v>29129603</v>
      </c>
      <c r="E1893">
        <v>1</v>
      </c>
      <c r="F1893">
        <v>1</v>
      </c>
      <c r="G1893">
        <v>1</v>
      </c>
      <c r="H1893">
        <v>3</v>
      </c>
      <c r="I1893" t="s">
        <v>895</v>
      </c>
      <c r="J1893" t="s">
        <v>896</v>
      </c>
      <c r="K1893" t="s">
        <v>897</v>
      </c>
      <c r="L1893">
        <v>1301</v>
      </c>
      <c r="N1893">
        <v>1003</v>
      </c>
      <c r="O1893" t="s">
        <v>142</v>
      </c>
      <c r="P1893" t="s">
        <v>142</v>
      </c>
      <c r="Q1893">
        <v>1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1</v>
      </c>
      <c r="AD1893">
        <v>0</v>
      </c>
      <c r="AE1893">
        <v>0</v>
      </c>
      <c r="AF1893" t="s">
        <v>3</v>
      </c>
      <c r="AG1893">
        <v>0</v>
      </c>
      <c r="AH1893">
        <v>3</v>
      </c>
      <c r="AI1893">
        <v>-1</v>
      </c>
      <c r="AJ1893" t="s">
        <v>3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>
      <c r="A1894">
        <f>ROW(Source!A1992)</f>
        <v>1992</v>
      </c>
      <c r="B1894">
        <v>36410090</v>
      </c>
      <c r="C1894">
        <v>36410075</v>
      </c>
      <c r="D1894">
        <v>29129518</v>
      </c>
      <c r="E1894">
        <v>1</v>
      </c>
      <c r="F1894">
        <v>1</v>
      </c>
      <c r="G1894">
        <v>1</v>
      </c>
      <c r="H1894">
        <v>3</v>
      </c>
      <c r="I1894" t="s">
        <v>898</v>
      </c>
      <c r="J1894" t="s">
        <v>899</v>
      </c>
      <c r="K1894" t="s">
        <v>900</v>
      </c>
      <c r="L1894">
        <v>1301</v>
      </c>
      <c r="N1894">
        <v>1003</v>
      </c>
      <c r="O1894" t="s">
        <v>142</v>
      </c>
      <c r="P1894" t="s">
        <v>142</v>
      </c>
      <c r="Q1894">
        <v>1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1</v>
      </c>
      <c r="AD1894">
        <v>0</v>
      </c>
      <c r="AE1894">
        <v>0</v>
      </c>
      <c r="AF1894" t="s">
        <v>3</v>
      </c>
      <c r="AG1894">
        <v>0</v>
      </c>
      <c r="AH1894">
        <v>3</v>
      </c>
      <c r="AI1894">
        <v>-1</v>
      </c>
      <c r="AJ1894" t="s">
        <v>3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>
      <c r="A1895">
        <f>ROW(Source!A1992)</f>
        <v>1992</v>
      </c>
      <c r="B1895">
        <v>36410091</v>
      </c>
      <c r="C1895">
        <v>36410075</v>
      </c>
      <c r="D1895">
        <v>29129521</v>
      </c>
      <c r="E1895">
        <v>1</v>
      </c>
      <c r="F1895">
        <v>1</v>
      </c>
      <c r="G1895">
        <v>1</v>
      </c>
      <c r="H1895">
        <v>3</v>
      </c>
      <c r="I1895" t="s">
        <v>901</v>
      </c>
      <c r="J1895" t="s">
        <v>902</v>
      </c>
      <c r="K1895" t="s">
        <v>903</v>
      </c>
      <c r="L1895">
        <v>1327</v>
      </c>
      <c r="N1895">
        <v>1005</v>
      </c>
      <c r="O1895" t="s">
        <v>155</v>
      </c>
      <c r="P1895" t="s">
        <v>155</v>
      </c>
      <c r="Q1895">
        <v>1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1</v>
      </c>
      <c r="AD1895">
        <v>0</v>
      </c>
      <c r="AE1895">
        <v>0</v>
      </c>
      <c r="AF1895" t="s">
        <v>3</v>
      </c>
      <c r="AG1895">
        <v>0</v>
      </c>
      <c r="AH1895">
        <v>3</v>
      </c>
      <c r="AI1895">
        <v>-1</v>
      </c>
      <c r="AJ1895" t="s">
        <v>3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>
      <c r="A1896">
        <f>ROW(Source!A1998)</f>
        <v>1998</v>
      </c>
      <c r="B1896">
        <v>36410100</v>
      </c>
      <c r="C1896">
        <v>36410097</v>
      </c>
      <c r="D1896">
        <v>18442760</v>
      </c>
      <c r="E1896">
        <v>1</v>
      </c>
      <c r="F1896">
        <v>1</v>
      </c>
      <c r="G1896">
        <v>1</v>
      </c>
      <c r="H1896">
        <v>1</v>
      </c>
      <c r="I1896" t="s">
        <v>769</v>
      </c>
      <c r="J1896" t="s">
        <v>3</v>
      </c>
      <c r="K1896" t="s">
        <v>770</v>
      </c>
      <c r="L1896">
        <v>1369</v>
      </c>
      <c r="N1896">
        <v>1013</v>
      </c>
      <c r="O1896" t="s">
        <v>514</v>
      </c>
      <c r="P1896" t="s">
        <v>514</v>
      </c>
      <c r="Q1896">
        <v>1</v>
      </c>
      <c r="X1896">
        <v>36.53</v>
      </c>
      <c r="Y1896">
        <v>0</v>
      </c>
      <c r="Z1896">
        <v>0</v>
      </c>
      <c r="AA1896">
        <v>0</v>
      </c>
      <c r="AB1896">
        <v>354.22</v>
      </c>
      <c r="AC1896">
        <v>0</v>
      </c>
      <c r="AD1896">
        <v>1</v>
      </c>
      <c r="AE1896">
        <v>1</v>
      </c>
      <c r="AF1896" t="s">
        <v>134</v>
      </c>
      <c r="AG1896">
        <v>42.009499999999996</v>
      </c>
      <c r="AH1896">
        <v>2</v>
      </c>
      <c r="AI1896">
        <v>36410098</v>
      </c>
      <c r="AJ1896">
        <v>1942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>
      <c r="A1897">
        <f>ROW(Source!A1998)</f>
        <v>1998</v>
      </c>
      <c r="B1897">
        <v>36410101</v>
      </c>
      <c r="C1897">
        <v>36410097</v>
      </c>
      <c r="D1897">
        <v>29109376</v>
      </c>
      <c r="E1897">
        <v>1</v>
      </c>
      <c r="F1897">
        <v>1</v>
      </c>
      <c r="G1897">
        <v>1</v>
      </c>
      <c r="H1897">
        <v>3</v>
      </c>
      <c r="I1897" t="s">
        <v>326</v>
      </c>
      <c r="J1897" t="s">
        <v>328</v>
      </c>
      <c r="K1897" t="s">
        <v>327</v>
      </c>
      <c r="L1897">
        <v>1346</v>
      </c>
      <c r="N1897">
        <v>1009</v>
      </c>
      <c r="O1897" t="s">
        <v>160</v>
      </c>
      <c r="P1897" t="s">
        <v>160</v>
      </c>
      <c r="Q1897">
        <v>1</v>
      </c>
      <c r="X1897">
        <v>0</v>
      </c>
      <c r="Y1897">
        <v>4894.54</v>
      </c>
      <c r="Z1897">
        <v>0</v>
      </c>
      <c r="AA1897">
        <v>0</v>
      </c>
      <c r="AB1897">
        <v>0</v>
      </c>
      <c r="AC1897">
        <v>1</v>
      </c>
      <c r="AD1897">
        <v>0</v>
      </c>
      <c r="AE1897">
        <v>0</v>
      </c>
      <c r="AF1897" t="s">
        <v>3</v>
      </c>
      <c r="AG1897">
        <v>0</v>
      </c>
      <c r="AH1897">
        <v>2</v>
      </c>
      <c r="AI1897">
        <v>36410099</v>
      </c>
      <c r="AJ1897">
        <v>1943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>
      <c r="A1898">
        <f>ROW(Source!A1998)</f>
        <v>1998</v>
      </c>
      <c r="B1898">
        <v>36410102</v>
      </c>
      <c r="C1898">
        <v>36410097</v>
      </c>
      <c r="D1898">
        <v>29109730</v>
      </c>
      <c r="E1898">
        <v>1</v>
      </c>
      <c r="F1898">
        <v>1</v>
      </c>
      <c r="G1898">
        <v>1</v>
      </c>
      <c r="H1898">
        <v>3</v>
      </c>
      <c r="I1898" t="s">
        <v>330</v>
      </c>
      <c r="J1898" t="s">
        <v>332</v>
      </c>
      <c r="K1898" t="s">
        <v>331</v>
      </c>
      <c r="L1898">
        <v>1327</v>
      </c>
      <c r="N1898">
        <v>1005</v>
      </c>
      <c r="O1898" t="s">
        <v>155</v>
      </c>
      <c r="P1898" t="s">
        <v>155</v>
      </c>
      <c r="Q1898">
        <v>1</v>
      </c>
      <c r="X1898">
        <v>0</v>
      </c>
      <c r="Y1898">
        <v>37.299999999999997</v>
      </c>
      <c r="Z1898">
        <v>0</v>
      </c>
      <c r="AA1898">
        <v>0</v>
      </c>
      <c r="AB1898">
        <v>0</v>
      </c>
      <c r="AC1898">
        <v>1</v>
      </c>
      <c r="AD1898">
        <v>0</v>
      </c>
      <c r="AE1898">
        <v>0</v>
      </c>
      <c r="AF1898" t="s">
        <v>3</v>
      </c>
      <c r="AG1898">
        <v>0</v>
      </c>
      <c r="AH1898">
        <v>3</v>
      </c>
      <c r="AI1898">
        <v>-1</v>
      </c>
      <c r="AJ1898" t="s">
        <v>3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>
      <c r="A1899">
        <f>ROW(Source!A2001)</f>
        <v>2001</v>
      </c>
      <c r="B1899">
        <v>36410113</v>
      </c>
      <c r="C1899">
        <v>36410105</v>
      </c>
      <c r="D1899">
        <v>29364679</v>
      </c>
      <c r="E1899">
        <v>1</v>
      </c>
      <c r="F1899">
        <v>1</v>
      </c>
      <c r="G1899">
        <v>1</v>
      </c>
      <c r="H1899">
        <v>1</v>
      </c>
      <c r="I1899" t="s">
        <v>688</v>
      </c>
      <c r="J1899" t="s">
        <v>3</v>
      </c>
      <c r="K1899" t="s">
        <v>689</v>
      </c>
      <c r="L1899">
        <v>1369</v>
      </c>
      <c r="N1899">
        <v>1013</v>
      </c>
      <c r="O1899" t="s">
        <v>514</v>
      </c>
      <c r="P1899" t="s">
        <v>514</v>
      </c>
      <c r="Q1899">
        <v>1</v>
      </c>
      <c r="X1899">
        <v>94.4</v>
      </c>
      <c r="Y1899">
        <v>0</v>
      </c>
      <c r="Z1899">
        <v>0</v>
      </c>
      <c r="AA1899">
        <v>0</v>
      </c>
      <c r="AB1899">
        <v>316.85000000000002</v>
      </c>
      <c r="AC1899">
        <v>0</v>
      </c>
      <c r="AD1899">
        <v>1</v>
      </c>
      <c r="AE1899">
        <v>1</v>
      </c>
      <c r="AF1899" t="s">
        <v>134</v>
      </c>
      <c r="AG1899">
        <v>108.56</v>
      </c>
      <c r="AH1899">
        <v>2</v>
      </c>
      <c r="AI1899">
        <v>36410106</v>
      </c>
      <c r="AJ1899">
        <v>1944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>
      <c r="A1900">
        <f>ROW(Source!A2001)</f>
        <v>2001</v>
      </c>
      <c r="B1900">
        <v>36410114</v>
      </c>
      <c r="C1900">
        <v>36410105</v>
      </c>
      <c r="D1900">
        <v>121548</v>
      </c>
      <c r="E1900">
        <v>1</v>
      </c>
      <c r="F1900">
        <v>1</v>
      </c>
      <c r="G1900">
        <v>1</v>
      </c>
      <c r="H1900">
        <v>1</v>
      </c>
      <c r="I1900" t="s">
        <v>35</v>
      </c>
      <c r="J1900" t="s">
        <v>3</v>
      </c>
      <c r="K1900" t="s">
        <v>515</v>
      </c>
      <c r="L1900">
        <v>608254</v>
      </c>
      <c r="N1900">
        <v>1013</v>
      </c>
      <c r="O1900" t="s">
        <v>516</v>
      </c>
      <c r="P1900" t="s">
        <v>516</v>
      </c>
      <c r="Q1900">
        <v>1</v>
      </c>
      <c r="X1900">
        <v>0.2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1</v>
      </c>
      <c r="AE1900">
        <v>2</v>
      </c>
      <c r="AF1900" t="s">
        <v>3</v>
      </c>
      <c r="AG1900">
        <v>0.2</v>
      </c>
      <c r="AH1900">
        <v>2</v>
      </c>
      <c r="AI1900">
        <v>36410107</v>
      </c>
      <c r="AJ1900">
        <v>1945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>
      <c r="A1901">
        <f>ROW(Source!A2001)</f>
        <v>2001</v>
      </c>
      <c r="B1901">
        <v>36410115</v>
      </c>
      <c r="C1901">
        <v>36410105</v>
      </c>
      <c r="D1901">
        <v>29172362</v>
      </c>
      <c r="E1901">
        <v>1</v>
      </c>
      <c r="F1901">
        <v>1</v>
      </c>
      <c r="G1901">
        <v>1</v>
      </c>
      <c r="H1901">
        <v>2</v>
      </c>
      <c r="I1901" t="s">
        <v>690</v>
      </c>
      <c r="J1901" t="s">
        <v>691</v>
      </c>
      <c r="K1901" t="s">
        <v>692</v>
      </c>
      <c r="L1901">
        <v>1368</v>
      </c>
      <c r="N1901">
        <v>1011</v>
      </c>
      <c r="O1901" t="s">
        <v>520</v>
      </c>
      <c r="P1901" t="s">
        <v>520</v>
      </c>
      <c r="Q1901">
        <v>1</v>
      </c>
      <c r="X1901">
        <v>0.2</v>
      </c>
      <c r="Y1901">
        <v>0</v>
      </c>
      <c r="Z1901">
        <v>134.65</v>
      </c>
      <c r="AA1901">
        <v>13.5</v>
      </c>
      <c r="AB1901">
        <v>0</v>
      </c>
      <c r="AC1901">
        <v>0</v>
      </c>
      <c r="AD1901">
        <v>1</v>
      </c>
      <c r="AE1901">
        <v>0</v>
      </c>
      <c r="AF1901" t="s">
        <v>3</v>
      </c>
      <c r="AG1901">
        <v>0.2</v>
      </c>
      <c r="AH1901">
        <v>2</v>
      </c>
      <c r="AI1901">
        <v>36410108</v>
      </c>
      <c r="AJ1901">
        <v>1946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>
      <c r="A1902">
        <f>ROW(Source!A2001)</f>
        <v>2001</v>
      </c>
      <c r="B1902">
        <v>36410116</v>
      </c>
      <c r="C1902">
        <v>36410105</v>
      </c>
      <c r="D1902">
        <v>29174913</v>
      </c>
      <c r="E1902">
        <v>1</v>
      </c>
      <c r="F1902">
        <v>1</v>
      </c>
      <c r="G1902">
        <v>1</v>
      </c>
      <c r="H1902">
        <v>2</v>
      </c>
      <c r="I1902" t="s">
        <v>531</v>
      </c>
      <c r="J1902" t="s">
        <v>532</v>
      </c>
      <c r="K1902" t="s">
        <v>533</v>
      </c>
      <c r="L1902">
        <v>1368</v>
      </c>
      <c r="N1902">
        <v>1011</v>
      </c>
      <c r="O1902" t="s">
        <v>520</v>
      </c>
      <c r="P1902" t="s">
        <v>520</v>
      </c>
      <c r="Q1902">
        <v>1</v>
      </c>
      <c r="X1902">
        <v>0.2</v>
      </c>
      <c r="Y1902">
        <v>0</v>
      </c>
      <c r="Z1902">
        <v>87.17</v>
      </c>
      <c r="AA1902">
        <v>11.6</v>
      </c>
      <c r="AB1902">
        <v>0</v>
      </c>
      <c r="AC1902">
        <v>0</v>
      </c>
      <c r="AD1902">
        <v>1</v>
      </c>
      <c r="AE1902">
        <v>0</v>
      </c>
      <c r="AF1902" t="s">
        <v>3</v>
      </c>
      <c r="AG1902">
        <v>0.2</v>
      </c>
      <c r="AH1902">
        <v>2</v>
      </c>
      <c r="AI1902">
        <v>36410109</v>
      </c>
      <c r="AJ1902">
        <v>1947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>
      <c r="A1903">
        <f>ROW(Source!A2001)</f>
        <v>2001</v>
      </c>
      <c r="B1903">
        <v>36410117</v>
      </c>
      <c r="C1903">
        <v>36410105</v>
      </c>
      <c r="D1903">
        <v>29164111</v>
      </c>
      <c r="E1903">
        <v>1</v>
      </c>
      <c r="F1903">
        <v>1</v>
      </c>
      <c r="G1903">
        <v>1</v>
      </c>
      <c r="H1903">
        <v>3</v>
      </c>
      <c r="I1903" t="s">
        <v>736</v>
      </c>
      <c r="J1903" t="s">
        <v>737</v>
      </c>
      <c r="K1903" t="s">
        <v>738</v>
      </c>
      <c r="L1903">
        <v>1355</v>
      </c>
      <c r="N1903">
        <v>1010</v>
      </c>
      <c r="O1903" t="s">
        <v>58</v>
      </c>
      <c r="P1903" t="s">
        <v>58</v>
      </c>
      <c r="Q1903">
        <v>100</v>
      </c>
      <c r="X1903">
        <v>1.02</v>
      </c>
      <c r="Y1903">
        <v>100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0</v>
      </c>
      <c r="AF1903" t="s">
        <v>3</v>
      </c>
      <c r="AG1903">
        <v>1.02</v>
      </c>
      <c r="AH1903">
        <v>2</v>
      </c>
      <c r="AI1903">
        <v>36410110</v>
      </c>
      <c r="AJ1903">
        <v>1948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>
      <c r="A1904">
        <f>ROW(Source!A2001)</f>
        <v>2001</v>
      </c>
      <c r="B1904">
        <v>36410118</v>
      </c>
      <c r="C1904">
        <v>36410105</v>
      </c>
      <c r="D1904">
        <v>29171808</v>
      </c>
      <c r="E1904">
        <v>1</v>
      </c>
      <c r="F1904">
        <v>1</v>
      </c>
      <c r="G1904">
        <v>1</v>
      </c>
      <c r="H1904">
        <v>3</v>
      </c>
      <c r="I1904" t="s">
        <v>705</v>
      </c>
      <c r="J1904" t="s">
        <v>706</v>
      </c>
      <c r="K1904" t="s">
        <v>707</v>
      </c>
      <c r="L1904">
        <v>1374</v>
      </c>
      <c r="N1904">
        <v>1013</v>
      </c>
      <c r="O1904" t="s">
        <v>708</v>
      </c>
      <c r="P1904" t="s">
        <v>708</v>
      </c>
      <c r="Q1904">
        <v>1</v>
      </c>
      <c r="X1904">
        <v>18.73</v>
      </c>
      <c r="Y1904">
        <v>1</v>
      </c>
      <c r="Z1904">
        <v>0</v>
      </c>
      <c r="AA1904">
        <v>0</v>
      </c>
      <c r="AB1904">
        <v>0</v>
      </c>
      <c r="AC1904">
        <v>0</v>
      </c>
      <c r="AD1904">
        <v>1</v>
      </c>
      <c r="AE1904">
        <v>0</v>
      </c>
      <c r="AF1904" t="s">
        <v>3</v>
      </c>
      <c r="AG1904">
        <v>18.73</v>
      </c>
      <c r="AH1904">
        <v>2</v>
      </c>
      <c r="AI1904">
        <v>36410111</v>
      </c>
      <c r="AJ1904">
        <v>1950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>
      <c r="A1905">
        <f>ROW(Source!A2076)</f>
        <v>2076</v>
      </c>
      <c r="B1905">
        <v>36410126</v>
      </c>
      <c r="C1905">
        <v>36410120</v>
      </c>
      <c r="D1905">
        <v>18408066</v>
      </c>
      <c r="E1905">
        <v>1</v>
      </c>
      <c r="F1905">
        <v>1</v>
      </c>
      <c r="G1905">
        <v>1</v>
      </c>
      <c r="H1905">
        <v>1</v>
      </c>
      <c r="I1905" t="s">
        <v>521</v>
      </c>
      <c r="J1905" t="s">
        <v>3</v>
      </c>
      <c r="K1905" t="s">
        <v>522</v>
      </c>
      <c r="L1905">
        <v>1369</v>
      </c>
      <c r="N1905">
        <v>1013</v>
      </c>
      <c r="O1905" t="s">
        <v>514</v>
      </c>
      <c r="P1905" t="s">
        <v>514</v>
      </c>
      <c r="Q1905">
        <v>1</v>
      </c>
      <c r="X1905">
        <v>179.3</v>
      </c>
      <c r="Y1905">
        <v>0</v>
      </c>
      <c r="Z1905">
        <v>0</v>
      </c>
      <c r="AA1905">
        <v>0</v>
      </c>
      <c r="AB1905">
        <v>256.16000000000003</v>
      </c>
      <c r="AC1905">
        <v>0</v>
      </c>
      <c r="AD1905">
        <v>1</v>
      </c>
      <c r="AE1905">
        <v>1</v>
      </c>
      <c r="AF1905" t="s">
        <v>3</v>
      </c>
      <c r="AG1905">
        <v>179.3</v>
      </c>
      <c r="AH1905">
        <v>2</v>
      </c>
      <c r="AI1905">
        <v>36410121</v>
      </c>
      <c r="AJ1905">
        <v>1951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>
      <c r="A1906">
        <f>ROW(Source!A2076)</f>
        <v>2076</v>
      </c>
      <c r="B1906">
        <v>36410127</v>
      </c>
      <c r="C1906">
        <v>36410120</v>
      </c>
      <c r="D1906">
        <v>121548</v>
      </c>
      <c r="E1906">
        <v>1</v>
      </c>
      <c r="F1906">
        <v>1</v>
      </c>
      <c r="G1906">
        <v>1</v>
      </c>
      <c r="H1906">
        <v>1</v>
      </c>
      <c r="I1906" t="s">
        <v>35</v>
      </c>
      <c r="J1906" t="s">
        <v>3</v>
      </c>
      <c r="K1906" t="s">
        <v>515</v>
      </c>
      <c r="L1906">
        <v>608254</v>
      </c>
      <c r="N1906">
        <v>1013</v>
      </c>
      <c r="O1906" t="s">
        <v>516</v>
      </c>
      <c r="P1906" t="s">
        <v>516</v>
      </c>
      <c r="Q1906">
        <v>1</v>
      </c>
      <c r="X1906">
        <v>3.97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1</v>
      </c>
      <c r="AE1906">
        <v>2</v>
      </c>
      <c r="AF1906" t="s">
        <v>3</v>
      </c>
      <c r="AG1906">
        <v>3.97</v>
      </c>
      <c r="AH1906">
        <v>2</v>
      </c>
      <c r="AI1906">
        <v>36410122</v>
      </c>
      <c r="AJ1906">
        <v>1952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>
      <c r="A1907">
        <f>ROW(Source!A2076)</f>
        <v>2076</v>
      </c>
      <c r="B1907">
        <v>36410128</v>
      </c>
      <c r="C1907">
        <v>36410120</v>
      </c>
      <c r="D1907">
        <v>29172710</v>
      </c>
      <c r="E1907">
        <v>1</v>
      </c>
      <c r="F1907">
        <v>1</v>
      </c>
      <c r="G1907">
        <v>1</v>
      </c>
      <c r="H1907">
        <v>2</v>
      </c>
      <c r="I1907" t="s">
        <v>523</v>
      </c>
      <c r="J1907" t="s">
        <v>524</v>
      </c>
      <c r="K1907" t="s">
        <v>525</v>
      </c>
      <c r="L1907">
        <v>1368</v>
      </c>
      <c r="N1907">
        <v>1011</v>
      </c>
      <c r="O1907" t="s">
        <v>520</v>
      </c>
      <c r="P1907" t="s">
        <v>520</v>
      </c>
      <c r="Q1907">
        <v>1</v>
      </c>
      <c r="X1907">
        <v>3.97</v>
      </c>
      <c r="Y1907">
        <v>0</v>
      </c>
      <c r="Z1907">
        <v>46.56</v>
      </c>
      <c r="AA1907">
        <v>10.06</v>
      </c>
      <c r="AB1907">
        <v>0</v>
      </c>
      <c r="AC1907">
        <v>0</v>
      </c>
      <c r="AD1907">
        <v>1</v>
      </c>
      <c r="AE1907">
        <v>0</v>
      </c>
      <c r="AF1907" t="s">
        <v>3</v>
      </c>
      <c r="AG1907">
        <v>3.97</v>
      </c>
      <c r="AH1907">
        <v>2</v>
      </c>
      <c r="AI1907">
        <v>36410123</v>
      </c>
      <c r="AJ1907">
        <v>1953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>
      <c r="A1908">
        <f>ROW(Source!A2076)</f>
        <v>2076</v>
      </c>
      <c r="B1908">
        <v>36410129</v>
      </c>
      <c r="C1908">
        <v>36410120</v>
      </c>
      <c r="D1908">
        <v>29174533</v>
      </c>
      <c r="E1908">
        <v>1</v>
      </c>
      <c r="F1908">
        <v>1</v>
      </c>
      <c r="G1908">
        <v>1</v>
      </c>
      <c r="H1908">
        <v>2</v>
      </c>
      <c r="I1908" t="s">
        <v>526</v>
      </c>
      <c r="J1908" t="s">
        <v>527</v>
      </c>
      <c r="K1908" t="s">
        <v>528</v>
      </c>
      <c r="L1908">
        <v>1368</v>
      </c>
      <c r="N1908">
        <v>1011</v>
      </c>
      <c r="O1908" t="s">
        <v>520</v>
      </c>
      <c r="P1908" t="s">
        <v>520</v>
      </c>
      <c r="Q1908">
        <v>1</v>
      </c>
      <c r="X1908">
        <v>7.93</v>
      </c>
      <c r="Y1908">
        <v>0</v>
      </c>
      <c r="Z1908">
        <v>1.53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 t="s">
        <v>3</v>
      </c>
      <c r="AG1908">
        <v>7.93</v>
      </c>
      <c r="AH1908">
        <v>2</v>
      </c>
      <c r="AI1908">
        <v>36410124</v>
      </c>
      <c r="AJ1908">
        <v>1954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>
      <c r="A1909">
        <f>ROW(Source!A2076)</f>
        <v>2076</v>
      </c>
      <c r="B1909">
        <v>36410130</v>
      </c>
      <c r="C1909">
        <v>36410120</v>
      </c>
      <c r="D1909">
        <v>29164349</v>
      </c>
      <c r="E1909">
        <v>1</v>
      </c>
      <c r="F1909">
        <v>1</v>
      </c>
      <c r="G1909">
        <v>1</v>
      </c>
      <c r="H1909">
        <v>3</v>
      </c>
      <c r="I1909" t="s">
        <v>28</v>
      </c>
      <c r="J1909" t="s">
        <v>31</v>
      </c>
      <c r="K1909" t="s">
        <v>29</v>
      </c>
      <c r="L1909">
        <v>1348</v>
      </c>
      <c r="N1909">
        <v>1009</v>
      </c>
      <c r="O1909" t="s">
        <v>30</v>
      </c>
      <c r="P1909" t="s">
        <v>30</v>
      </c>
      <c r="Q1909">
        <v>1000</v>
      </c>
      <c r="X1909">
        <v>10.5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 t="s">
        <v>3</v>
      </c>
      <c r="AG1909">
        <v>10.5</v>
      </c>
      <c r="AH1909">
        <v>2</v>
      </c>
      <c r="AI1909">
        <v>36410125</v>
      </c>
      <c r="AJ1909">
        <v>1955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>
      <c r="A1910">
        <f>ROW(Source!A2078)</f>
        <v>2078</v>
      </c>
      <c r="B1910">
        <v>36410135</v>
      </c>
      <c r="C1910">
        <v>36410132</v>
      </c>
      <c r="D1910">
        <v>18406804</v>
      </c>
      <c r="E1910">
        <v>1</v>
      </c>
      <c r="F1910">
        <v>1</v>
      </c>
      <c r="G1910">
        <v>1</v>
      </c>
      <c r="H1910">
        <v>1</v>
      </c>
      <c r="I1910" t="s">
        <v>512</v>
      </c>
      <c r="J1910" t="s">
        <v>3</v>
      </c>
      <c r="K1910" t="s">
        <v>513</v>
      </c>
      <c r="L1910">
        <v>1369</v>
      </c>
      <c r="N1910">
        <v>1013</v>
      </c>
      <c r="O1910" t="s">
        <v>514</v>
      </c>
      <c r="P1910" t="s">
        <v>514</v>
      </c>
      <c r="Q1910">
        <v>1</v>
      </c>
      <c r="X1910">
        <v>7.67</v>
      </c>
      <c r="Y1910">
        <v>0</v>
      </c>
      <c r="Z1910">
        <v>0</v>
      </c>
      <c r="AA1910">
        <v>0</v>
      </c>
      <c r="AB1910">
        <v>249.14</v>
      </c>
      <c r="AC1910">
        <v>0</v>
      </c>
      <c r="AD1910">
        <v>1</v>
      </c>
      <c r="AE1910">
        <v>1</v>
      </c>
      <c r="AF1910" t="s">
        <v>3</v>
      </c>
      <c r="AG1910">
        <v>7.67</v>
      </c>
      <c r="AH1910">
        <v>2</v>
      </c>
      <c r="AI1910">
        <v>36410133</v>
      </c>
      <c r="AJ1910">
        <v>1956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>
      <c r="A1911">
        <f>ROW(Source!A2078)</f>
        <v>2078</v>
      </c>
      <c r="B1911">
        <v>36410136</v>
      </c>
      <c r="C1911">
        <v>36410132</v>
      </c>
      <c r="D1911">
        <v>29164349</v>
      </c>
      <c r="E1911">
        <v>1</v>
      </c>
      <c r="F1911">
        <v>1</v>
      </c>
      <c r="G1911">
        <v>1</v>
      </c>
      <c r="H1911">
        <v>3</v>
      </c>
      <c r="I1911" t="s">
        <v>28</v>
      </c>
      <c r="J1911" t="s">
        <v>31</v>
      </c>
      <c r="K1911" t="s">
        <v>29</v>
      </c>
      <c r="L1911">
        <v>1348</v>
      </c>
      <c r="N1911">
        <v>1009</v>
      </c>
      <c r="O1911" t="s">
        <v>30</v>
      </c>
      <c r="P1911" t="s">
        <v>30</v>
      </c>
      <c r="Q1911">
        <v>1000</v>
      </c>
      <c r="X1911">
        <v>0.7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 t="s">
        <v>3</v>
      </c>
      <c r="AG1911">
        <v>0.7</v>
      </c>
      <c r="AH1911">
        <v>2</v>
      </c>
      <c r="AI1911">
        <v>36410134</v>
      </c>
      <c r="AJ1911">
        <v>1957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>
      <c r="A1912">
        <f>ROW(Source!A2080)</f>
        <v>2080</v>
      </c>
      <c r="B1912">
        <v>36410143</v>
      </c>
      <c r="C1912">
        <v>36410138</v>
      </c>
      <c r="D1912">
        <v>18406804</v>
      </c>
      <c r="E1912">
        <v>1</v>
      </c>
      <c r="F1912">
        <v>1</v>
      </c>
      <c r="G1912">
        <v>1</v>
      </c>
      <c r="H1912">
        <v>1</v>
      </c>
      <c r="I1912" t="s">
        <v>512</v>
      </c>
      <c r="J1912" t="s">
        <v>3</v>
      </c>
      <c r="K1912" t="s">
        <v>513</v>
      </c>
      <c r="L1912">
        <v>1369</v>
      </c>
      <c r="N1912">
        <v>1013</v>
      </c>
      <c r="O1912" t="s">
        <v>514</v>
      </c>
      <c r="P1912" t="s">
        <v>514</v>
      </c>
      <c r="Q1912">
        <v>1</v>
      </c>
      <c r="X1912">
        <v>11.39</v>
      </c>
      <c r="Y1912">
        <v>0</v>
      </c>
      <c r="Z1912">
        <v>0</v>
      </c>
      <c r="AA1912">
        <v>0</v>
      </c>
      <c r="AB1912">
        <v>7.8</v>
      </c>
      <c r="AC1912">
        <v>0</v>
      </c>
      <c r="AD1912">
        <v>1</v>
      </c>
      <c r="AE1912">
        <v>1</v>
      </c>
      <c r="AF1912" t="s">
        <v>3</v>
      </c>
      <c r="AG1912">
        <v>11.39</v>
      </c>
      <c r="AH1912">
        <v>2</v>
      </c>
      <c r="AI1912">
        <v>36410139</v>
      </c>
      <c r="AJ1912">
        <v>1958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>
      <c r="A1913">
        <f>ROW(Source!A2080)</f>
        <v>2080</v>
      </c>
      <c r="B1913">
        <v>36410144</v>
      </c>
      <c r="C1913">
        <v>36410138</v>
      </c>
      <c r="D1913">
        <v>121548</v>
      </c>
      <c r="E1913">
        <v>1</v>
      </c>
      <c r="F1913">
        <v>1</v>
      </c>
      <c r="G1913">
        <v>1</v>
      </c>
      <c r="H1913">
        <v>1</v>
      </c>
      <c r="I1913" t="s">
        <v>35</v>
      </c>
      <c r="J1913" t="s">
        <v>3</v>
      </c>
      <c r="K1913" t="s">
        <v>515</v>
      </c>
      <c r="L1913">
        <v>608254</v>
      </c>
      <c r="N1913">
        <v>1013</v>
      </c>
      <c r="O1913" t="s">
        <v>516</v>
      </c>
      <c r="P1913" t="s">
        <v>516</v>
      </c>
      <c r="Q1913">
        <v>1</v>
      </c>
      <c r="X1913">
        <v>0.13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1</v>
      </c>
      <c r="AE1913">
        <v>2</v>
      </c>
      <c r="AF1913" t="s">
        <v>3</v>
      </c>
      <c r="AG1913">
        <v>0.13</v>
      </c>
      <c r="AH1913">
        <v>2</v>
      </c>
      <c r="AI1913">
        <v>36410140</v>
      </c>
      <c r="AJ1913">
        <v>1959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>
      <c r="A1914">
        <f>ROW(Source!A2080)</f>
        <v>2080</v>
      </c>
      <c r="B1914">
        <v>36410145</v>
      </c>
      <c r="C1914">
        <v>36410138</v>
      </c>
      <c r="D1914">
        <v>29172556</v>
      </c>
      <c r="E1914">
        <v>1</v>
      </c>
      <c r="F1914">
        <v>1</v>
      </c>
      <c r="G1914">
        <v>1</v>
      </c>
      <c r="H1914">
        <v>2</v>
      </c>
      <c r="I1914" t="s">
        <v>517</v>
      </c>
      <c r="J1914" t="s">
        <v>518</v>
      </c>
      <c r="K1914" t="s">
        <v>519</v>
      </c>
      <c r="L1914">
        <v>1368</v>
      </c>
      <c r="N1914">
        <v>1011</v>
      </c>
      <c r="O1914" t="s">
        <v>520</v>
      </c>
      <c r="P1914" t="s">
        <v>520</v>
      </c>
      <c r="Q1914">
        <v>1</v>
      </c>
      <c r="X1914">
        <v>0.13</v>
      </c>
      <c r="Y1914">
        <v>0</v>
      </c>
      <c r="Z1914">
        <v>31.26</v>
      </c>
      <c r="AA1914">
        <v>13.5</v>
      </c>
      <c r="AB1914">
        <v>0</v>
      </c>
      <c r="AC1914">
        <v>0</v>
      </c>
      <c r="AD1914">
        <v>1</v>
      </c>
      <c r="AE1914">
        <v>0</v>
      </c>
      <c r="AF1914" t="s">
        <v>3</v>
      </c>
      <c r="AG1914">
        <v>0.13</v>
      </c>
      <c r="AH1914">
        <v>2</v>
      </c>
      <c r="AI1914">
        <v>36410141</v>
      </c>
      <c r="AJ1914">
        <v>1960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>
      <c r="A1915">
        <f>ROW(Source!A2080)</f>
        <v>2080</v>
      </c>
      <c r="B1915">
        <v>36410146</v>
      </c>
      <c r="C1915">
        <v>36410138</v>
      </c>
      <c r="D1915">
        <v>29164349</v>
      </c>
      <c r="E1915">
        <v>1</v>
      </c>
      <c r="F1915">
        <v>1</v>
      </c>
      <c r="G1915">
        <v>1</v>
      </c>
      <c r="H1915">
        <v>3</v>
      </c>
      <c r="I1915" t="s">
        <v>28</v>
      </c>
      <c r="J1915" t="s">
        <v>31</v>
      </c>
      <c r="K1915" t="s">
        <v>29</v>
      </c>
      <c r="L1915">
        <v>1348</v>
      </c>
      <c r="N1915">
        <v>1009</v>
      </c>
      <c r="O1915" t="s">
        <v>30</v>
      </c>
      <c r="P1915" t="s">
        <v>30</v>
      </c>
      <c r="Q1915">
        <v>1000</v>
      </c>
      <c r="X1915">
        <v>0.47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 t="s">
        <v>3</v>
      </c>
      <c r="AG1915">
        <v>0.47</v>
      </c>
      <c r="AH1915">
        <v>2</v>
      </c>
      <c r="AI1915">
        <v>36410142</v>
      </c>
      <c r="AJ1915">
        <v>1961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>
      <c r="A1916">
        <f>ROW(Source!A2082)</f>
        <v>2082</v>
      </c>
      <c r="B1916">
        <v>36410151</v>
      </c>
      <c r="C1916">
        <v>36410148</v>
      </c>
      <c r="D1916">
        <v>18406804</v>
      </c>
      <c r="E1916">
        <v>1</v>
      </c>
      <c r="F1916">
        <v>1</v>
      </c>
      <c r="G1916">
        <v>1</v>
      </c>
      <c r="H1916">
        <v>1</v>
      </c>
      <c r="I1916" t="s">
        <v>512</v>
      </c>
      <c r="J1916" t="s">
        <v>3</v>
      </c>
      <c r="K1916" t="s">
        <v>513</v>
      </c>
      <c r="L1916">
        <v>1369</v>
      </c>
      <c r="N1916">
        <v>1013</v>
      </c>
      <c r="O1916" t="s">
        <v>514</v>
      </c>
      <c r="P1916" t="s">
        <v>514</v>
      </c>
      <c r="Q1916">
        <v>1</v>
      </c>
      <c r="X1916">
        <v>3.77</v>
      </c>
      <c r="Y1916">
        <v>0</v>
      </c>
      <c r="Z1916">
        <v>0</v>
      </c>
      <c r="AA1916">
        <v>0</v>
      </c>
      <c r="AB1916">
        <v>7.8</v>
      </c>
      <c r="AC1916">
        <v>0</v>
      </c>
      <c r="AD1916">
        <v>1</v>
      </c>
      <c r="AE1916">
        <v>1</v>
      </c>
      <c r="AF1916" t="s">
        <v>3</v>
      </c>
      <c r="AG1916">
        <v>3.77</v>
      </c>
      <c r="AH1916">
        <v>2</v>
      </c>
      <c r="AI1916">
        <v>36410149</v>
      </c>
      <c r="AJ1916">
        <v>1962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>
      <c r="A1917">
        <f>ROW(Source!A2082)</f>
        <v>2082</v>
      </c>
      <c r="B1917">
        <v>36410152</v>
      </c>
      <c r="C1917">
        <v>36410148</v>
      </c>
      <c r="D1917">
        <v>29164349</v>
      </c>
      <c r="E1917">
        <v>1</v>
      </c>
      <c r="F1917">
        <v>1</v>
      </c>
      <c r="G1917">
        <v>1</v>
      </c>
      <c r="H1917">
        <v>3</v>
      </c>
      <c r="I1917" t="s">
        <v>28</v>
      </c>
      <c r="J1917" t="s">
        <v>31</v>
      </c>
      <c r="K1917" t="s">
        <v>29</v>
      </c>
      <c r="L1917">
        <v>1348</v>
      </c>
      <c r="N1917">
        <v>1009</v>
      </c>
      <c r="O1917" t="s">
        <v>30</v>
      </c>
      <c r="P1917" t="s">
        <v>30</v>
      </c>
      <c r="Q1917">
        <v>1000</v>
      </c>
      <c r="X1917">
        <v>0.11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 t="s">
        <v>3</v>
      </c>
      <c r="AG1917">
        <v>0.11</v>
      </c>
      <c r="AH1917">
        <v>2</v>
      </c>
      <c r="AI1917">
        <v>36410150</v>
      </c>
      <c r="AJ1917">
        <v>1963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>
      <c r="A1918">
        <f>ROW(Source!A2084)</f>
        <v>2084</v>
      </c>
      <c r="B1918">
        <v>36410156</v>
      </c>
      <c r="C1918">
        <v>36410154</v>
      </c>
      <c r="D1918">
        <v>18406804</v>
      </c>
      <c r="E1918">
        <v>1</v>
      </c>
      <c r="F1918">
        <v>1</v>
      </c>
      <c r="G1918">
        <v>1</v>
      </c>
      <c r="H1918">
        <v>1</v>
      </c>
      <c r="I1918" t="s">
        <v>512</v>
      </c>
      <c r="J1918" t="s">
        <v>3</v>
      </c>
      <c r="K1918" t="s">
        <v>513</v>
      </c>
      <c r="L1918">
        <v>1369</v>
      </c>
      <c r="N1918">
        <v>1013</v>
      </c>
      <c r="O1918" t="s">
        <v>514</v>
      </c>
      <c r="P1918" t="s">
        <v>514</v>
      </c>
      <c r="Q1918">
        <v>1</v>
      </c>
      <c r="X1918">
        <v>5.84</v>
      </c>
      <c r="Y1918">
        <v>0</v>
      </c>
      <c r="Z1918">
        <v>0</v>
      </c>
      <c r="AA1918">
        <v>0</v>
      </c>
      <c r="AB1918">
        <v>7.8</v>
      </c>
      <c r="AC1918">
        <v>0</v>
      </c>
      <c r="AD1918">
        <v>1</v>
      </c>
      <c r="AE1918">
        <v>1</v>
      </c>
      <c r="AF1918" t="s">
        <v>3</v>
      </c>
      <c r="AG1918">
        <v>5.84</v>
      </c>
      <c r="AH1918">
        <v>2</v>
      </c>
      <c r="AI1918">
        <v>36410155</v>
      </c>
      <c r="AJ1918">
        <v>1964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>
      <c r="A1919">
        <f>ROW(Source!A2085)</f>
        <v>2085</v>
      </c>
      <c r="B1919">
        <v>36410161</v>
      </c>
      <c r="C1919">
        <v>36410157</v>
      </c>
      <c r="D1919">
        <v>18406804</v>
      </c>
      <c r="E1919">
        <v>1</v>
      </c>
      <c r="F1919">
        <v>1</v>
      </c>
      <c r="G1919">
        <v>1</v>
      </c>
      <c r="H1919">
        <v>1</v>
      </c>
      <c r="I1919" t="s">
        <v>512</v>
      </c>
      <c r="J1919" t="s">
        <v>3</v>
      </c>
      <c r="K1919" t="s">
        <v>513</v>
      </c>
      <c r="L1919">
        <v>1369</v>
      </c>
      <c r="N1919">
        <v>1013</v>
      </c>
      <c r="O1919" t="s">
        <v>514</v>
      </c>
      <c r="P1919" t="s">
        <v>514</v>
      </c>
      <c r="Q1919">
        <v>1</v>
      </c>
      <c r="X1919">
        <v>9.64</v>
      </c>
      <c r="Y1919">
        <v>0</v>
      </c>
      <c r="Z1919">
        <v>0</v>
      </c>
      <c r="AA1919">
        <v>0</v>
      </c>
      <c r="AB1919">
        <v>249.14</v>
      </c>
      <c r="AC1919">
        <v>0</v>
      </c>
      <c r="AD1919">
        <v>1</v>
      </c>
      <c r="AE1919">
        <v>1</v>
      </c>
      <c r="AF1919" t="s">
        <v>3</v>
      </c>
      <c r="AG1919">
        <v>9.64</v>
      </c>
      <c r="AH1919">
        <v>2</v>
      </c>
      <c r="AI1919">
        <v>36410158</v>
      </c>
      <c r="AJ1919">
        <v>1965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>
      <c r="A1920">
        <f>ROW(Source!A2085)</f>
        <v>2085</v>
      </c>
      <c r="B1920">
        <v>36410162</v>
      </c>
      <c r="C1920">
        <v>36410157</v>
      </c>
      <c r="D1920">
        <v>121548</v>
      </c>
      <c r="E1920">
        <v>1</v>
      </c>
      <c r="F1920">
        <v>1</v>
      </c>
      <c r="G1920">
        <v>1</v>
      </c>
      <c r="H1920">
        <v>1</v>
      </c>
      <c r="I1920" t="s">
        <v>35</v>
      </c>
      <c r="J1920" t="s">
        <v>3</v>
      </c>
      <c r="K1920" t="s">
        <v>515</v>
      </c>
      <c r="L1920">
        <v>608254</v>
      </c>
      <c r="N1920">
        <v>1013</v>
      </c>
      <c r="O1920" t="s">
        <v>516</v>
      </c>
      <c r="P1920" t="s">
        <v>516</v>
      </c>
      <c r="Q1920">
        <v>1</v>
      </c>
      <c r="X1920">
        <v>0.01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1</v>
      </c>
      <c r="AE1920">
        <v>2</v>
      </c>
      <c r="AF1920" t="s">
        <v>3</v>
      </c>
      <c r="AG1920">
        <v>0.01</v>
      </c>
      <c r="AH1920">
        <v>2</v>
      </c>
      <c r="AI1920">
        <v>36410159</v>
      </c>
      <c r="AJ1920">
        <v>1966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>
      <c r="A1921">
        <f>ROW(Source!A2085)</f>
        <v>2085</v>
      </c>
      <c r="B1921">
        <v>36410163</v>
      </c>
      <c r="C1921">
        <v>36410157</v>
      </c>
      <c r="D1921">
        <v>29172556</v>
      </c>
      <c r="E1921">
        <v>1</v>
      </c>
      <c r="F1921">
        <v>1</v>
      </c>
      <c r="G1921">
        <v>1</v>
      </c>
      <c r="H1921">
        <v>2</v>
      </c>
      <c r="I1921" t="s">
        <v>517</v>
      </c>
      <c r="J1921" t="s">
        <v>518</v>
      </c>
      <c r="K1921" t="s">
        <v>519</v>
      </c>
      <c r="L1921">
        <v>1368</v>
      </c>
      <c r="N1921">
        <v>1011</v>
      </c>
      <c r="O1921" t="s">
        <v>520</v>
      </c>
      <c r="P1921" t="s">
        <v>520</v>
      </c>
      <c r="Q1921">
        <v>1</v>
      </c>
      <c r="X1921">
        <v>0.01</v>
      </c>
      <c r="Y1921">
        <v>0</v>
      </c>
      <c r="Z1921">
        <v>31.26</v>
      </c>
      <c r="AA1921">
        <v>13.5</v>
      </c>
      <c r="AB1921">
        <v>0</v>
      </c>
      <c r="AC1921">
        <v>0</v>
      </c>
      <c r="AD1921">
        <v>1</v>
      </c>
      <c r="AE1921">
        <v>0</v>
      </c>
      <c r="AF1921" t="s">
        <v>3</v>
      </c>
      <c r="AG1921">
        <v>0.01</v>
      </c>
      <c r="AH1921">
        <v>2</v>
      </c>
      <c r="AI1921">
        <v>36410160</v>
      </c>
      <c r="AJ1921">
        <v>1967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>
      <c r="A1922">
        <f>ROW(Source!A2086)</f>
        <v>2086</v>
      </c>
      <c r="B1922">
        <v>36410168</v>
      </c>
      <c r="C1922">
        <v>36410164</v>
      </c>
      <c r="D1922">
        <v>18408066</v>
      </c>
      <c r="E1922">
        <v>1</v>
      </c>
      <c r="F1922">
        <v>1</v>
      </c>
      <c r="G1922">
        <v>1</v>
      </c>
      <c r="H1922">
        <v>1</v>
      </c>
      <c r="I1922" t="s">
        <v>521</v>
      </c>
      <c r="J1922" t="s">
        <v>3</v>
      </c>
      <c r="K1922" t="s">
        <v>522</v>
      </c>
      <c r="L1922">
        <v>1369</v>
      </c>
      <c r="N1922">
        <v>1013</v>
      </c>
      <c r="O1922" t="s">
        <v>514</v>
      </c>
      <c r="P1922" t="s">
        <v>514</v>
      </c>
      <c r="Q1922">
        <v>1</v>
      </c>
      <c r="X1922">
        <v>17.89</v>
      </c>
      <c r="Y1922">
        <v>0</v>
      </c>
      <c r="Z1922">
        <v>0</v>
      </c>
      <c r="AA1922">
        <v>0</v>
      </c>
      <c r="AB1922">
        <v>256.16000000000003</v>
      </c>
      <c r="AC1922">
        <v>0</v>
      </c>
      <c r="AD1922">
        <v>1</v>
      </c>
      <c r="AE1922">
        <v>1</v>
      </c>
      <c r="AF1922" t="s">
        <v>3</v>
      </c>
      <c r="AG1922">
        <v>17.89</v>
      </c>
      <c r="AH1922">
        <v>2</v>
      </c>
      <c r="AI1922">
        <v>36410165</v>
      </c>
      <c r="AJ1922">
        <v>1968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>
      <c r="A1923">
        <f>ROW(Source!A2086)</f>
        <v>2086</v>
      </c>
      <c r="B1923">
        <v>36410169</v>
      </c>
      <c r="C1923">
        <v>36410164</v>
      </c>
      <c r="D1923">
        <v>121548</v>
      </c>
      <c r="E1923">
        <v>1</v>
      </c>
      <c r="F1923">
        <v>1</v>
      </c>
      <c r="G1923">
        <v>1</v>
      </c>
      <c r="H1923">
        <v>1</v>
      </c>
      <c r="I1923" t="s">
        <v>35</v>
      </c>
      <c r="J1923" t="s">
        <v>3</v>
      </c>
      <c r="K1923" t="s">
        <v>515</v>
      </c>
      <c r="L1923">
        <v>608254</v>
      </c>
      <c r="N1923">
        <v>1013</v>
      </c>
      <c r="O1923" t="s">
        <v>516</v>
      </c>
      <c r="P1923" t="s">
        <v>516</v>
      </c>
      <c r="Q1923">
        <v>1</v>
      </c>
      <c r="X1923">
        <v>0.08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1</v>
      </c>
      <c r="AE1923">
        <v>2</v>
      </c>
      <c r="AF1923" t="s">
        <v>3</v>
      </c>
      <c r="AG1923">
        <v>0.08</v>
      </c>
      <c r="AH1923">
        <v>2</v>
      </c>
      <c r="AI1923">
        <v>36410166</v>
      </c>
      <c r="AJ1923">
        <v>1969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>
      <c r="A1924">
        <f>ROW(Source!A2086)</f>
        <v>2086</v>
      </c>
      <c r="B1924">
        <v>36410170</v>
      </c>
      <c r="C1924">
        <v>36410164</v>
      </c>
      <c r="D1924">
        <v>29172556</v>
      </c>
      <c r="E1924">
        <v>1</v>
      </c>
      <c r="F1924">
        <v>1</v>
      </c>
      <c r="G1924">
        <v>1</v>
      </c>
      <c r="H1924">
        <v>2</v>
      </c>
      <c r="I1924" t="s">
        <v>517</v>
      </c>
      <c r="J1924" t="s">
        <v>518</v>
      </c>
      <c r="K1924" t="s">
        <v>519</v>
      </c>
      <c r="L1924">
        <v>1368</v>
      </c>
      <c r="N1924">
        <v>1011</v>
      </c>
      <c r="O1924" t="s">
        <v>520</v>
      </c>
      <c r="P1924" t="s">
        <v>520</v>
      </c>
      <c r="Q1924">
        <v>1</v>
      </c>
      <c r="X1924">
        <v>0.08</v>
      </c>
      <c r="Y1924">
        <v>0</v>
      </c>
      <c r="Z1924">
        <v>31.26</v>
      </c>
      <c r="AA1924">
        <v>13.5</v>
      </c>
      <c r="AB1924">
        <v>0</v>
      </c>
      <c r="AC1924">
        <v>0</v>
      </c>
      <c r="AD1924">
        <v>1</v>
      </c>
      <c r="AE1924">
        <v>0</v>
      </c>
      <c r="AF1924" t="s">
        <v>3</v>
      </c>
      <c r="AG1924">
        <v>0.08</v>
      </c>
      <c r="AH1924">
        <v>2</v>
      </c>
      <c r="AI1924">
        <v>36410167</v>
      </c>
      <c r="AJ1924">
        <v>1970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>
      <c r="A1925">
        <f>ROW(Source!A2124)</f>
        <v>2124</v>
      </c>
      <c r="B1925">
        <v>36410181</v>
      </c>
      <c r="C1925">
        <v>36410171</v>
      </c>
      <c r="D1925">
        <v>18410572</v>
      </c>
      <c r="E1925">
        <v>1</v>
      </c>
      <c r="F1925">
        <v>1</v>
      </c>
      <c r="G1925">
        <v>1</v>
      </c>
      <c r="H1925">
        <v>1</v>
      </c>
      <c r="I1925" t="s">
        <v>551</v>
      </c>
      <c r="J1925" t="s">
        <v>3</v>
      </c>
      <c r="K1925" t="s">
        <v>552</v>
      </c>
      <c r="L1925">
        <v>1369</v>
      </c>
      <c r="N1925">
        <v>1013</v>
      </c>
      <c r="O1925" t="s">
        <v>514</v>
      </c>
      <c r="P1925" t="s">
        <v>514</v>
      </c>
      <c r="Q1925">
        <v>1</v>
      </c>
      <c r="X1925">
        <v>73.14</v>
      </c>
      <c r="Y1925">
        <v>0</v>
      </c>
      <c r="Z1925">
        <v>0</v>
      </c>
      <c r="AA1925">
        <v>0</v>
      </c>
      <c r="AB1925">
        <v>279.16000000000003</v>
      </c>
      <c r="AC1925">
        <v>0</v>
      </c>
      <c r="AD1925">
        <v>1</v>
      </c>
      <c r="AE1925">
        <v>1</v>
      </c>
      <c r="AF1925" t="s">
        <v>134</v>
      </c>
      <c r="AG1925">
        <v>84.11099999999999</v>
      </c>
      <c r="AH1925">
        <v>2</v>
      </c>
      <c r="AI1925">
        <v>36410172</v>
      </c>
      <c r="AJ1925">
        <v>1971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>
      <c r="A1926">
        <f>ROW(Source!A2124)</f>
        <v>2124</v>
      </c>
      <c r="B1926">
        <v>36410182</v>
      </c>
      <c r="C1926">
        <v>36410171</v>
      </c>
      <c r="D1926">
        <v>121548</v>
      </c>
      <c r="E1926">
        <v>1</v>
      </c>
      <c r="F1926">
        <v>1</v>
      </c>
      <c r="G1926">
        <v>1</v>
      </c>
      <c r="H1926">
        <v>1</v>
      </c>
      <c r="I1926" t="s">
        <v>35</v>
      </c>
      <c r="J1926" t="s">
        <v>3</v>
      </c>
      <c r="K1926" t="s">
        <v>515</v>
      </c>
      <c r="L1926">
        <v>608254</v>
      </c>
      <c r="N1926">
        <v>1013</v>
      </c>
      <c r="O1926" t="s">
        <v>516</v>
      </c>
      <c r="P1926" t="s">
        <v>516</v>
      </c>
      <c r="Q1926">
        <v>1</v>
      </c>
      <c r="X1926">
        <v>1.37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1</v>
      </c>
      <c r="AE1926">
        <v>2</v>
      </c>
      <c r="AF1926" t="s">
        <v>133</v>
      </c>
      <c r="AG1926">
        <v>1.7125000000000001</v>
      </c>
      <c r="AH1926">
        <v>2</v>
      </c>
      <c r="AI1926">
        <v>36410173</v>
      </c>
      <c r="AJ1926">
        <v>1972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>
      <c r="A1927">
        <f>ROW(Source!A2124)</f>
        <v>2124</v>
      </c>
      <c r="B1927">
        <v>36410183</v>
      </c>
      <c r="C1927">
        <v>36410171</v>
      </c>
      <c r="D1927">
        <v>29172379</v>
      </c>
      <c r="E1927">
        <v>1</v>
      </c>
      <c r="F1927">
        <v>1</v>
      </c>
      <c r="G1927">
        <v>1</v>
      </c>
      <c r="H1927">
        <v>2</v>
      </c>
      <c r="I1927" t="s">
        <v>553</v>
      </c>
      <c r="J1927" t="s">
        <v>554</v>
      </c>
      <c r="K1927" t="s">
        <v>555</v>
      </c>
      <c r="L1927">
        <v>1368</v>
      </c>
      <c r="N1927">
        <v>1011</v>
      </c>
      <c r="O1927" t="s">
        <v>520</v>
      </c>
      <c r="P1927" t="s">
        <v>520</v>
      </c>
      <c r="Q1927">
        <v>1</v>
      </c>
      <c r="X1927">
        <v>1.37</v>
      </c>
      <c r="Y1927">
        <v>0</v>
      </c>
      <c r="Z1927">
        <v>112</v>
      </c>
      <c r="AA1927">
        <v>13.5</v>
      </c>
      <c r="AB1927">
        <v>0</v>
      </c>
      <c r="AC1927">
        <v>0</v>
      </c>
      <c r="AD1927">
        <v>1</v>
      </c>
      <c r="AE1927">
        <v>0</v>
      </c>
      <c r="AF1927" t="s">
        <v>133</v>
      </c>
      <c r="AG1927">
        <v>1.7125000000000001</v>
      </c>
      <c r="AH1927">
        <v>2</v>
      </c>
      <c r="AI1927">
        <v>36410174</v>
      </c>
      <c r="AJ1927">
        <v>1973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>
      <c r="A1928">
        <f>ROW(Source!A2124)</f>
        <v>2124</v>
      </c>
      <c r="B1928">
        <v>36410184</v>
      </c>
      <c r="C1928">
        <v>36410171</v>
      </c>
      <c r="D1928">
        <v>29174913</v>
      </c>
      <c r="E1928">
        <v>1</v>
      </c>
      <c r="F1928">
        <v>1</v>
      </c>
      <c r="G1928">
        <v>1</v>
      </c>
      <c r="H1928">
        <v>2</v>
      </c>
      <c r="I1928" t="s">
        <v>531</v>
      </c>
      <c r="J1928" t="s">
        <v>532</v>
      </c>
      <c r="K1928" t="s">
        <v>533</v>
      </c>
      <c r="L1928">
        <v>1368</v>
      </c>
      <c r="N1928">
        <v>1011</v>
      </c>
      <c r="O1928" t="s">
        <v>520</v>
      </c>
      <c r="P1928" t="s">
        <v>520</v>
      </c>
      <c r="Q1928">
        <v>1</v>
      </c>
      <c r="X1928">
        <v>2.06</v>
      </c>
      <c r="Y1928">
        <v>0</v>
      </c>
      <c r="Z1928">
        <v>87.17</v>
      </c>
      <c r="AA1928">
        <v>11.6</v>
      </c>
      <c r="AB1928">
        <v>0</v>
      </c>
      <c r="AC1928">
        <v>0</v>
      </c>
      <c r="AD1928">
        <v>1</v>
      </c>
      <c r="AE1928">
        <v>0</v>
      </c>
      <c r="AF1928" t="s">
        <v>133</v>
      </c>
      <c r="AG1928">
        <v>2.5750000000000002</v>
      </c>
      <c r="AH1928">
        <v>2</v>
      </c>
      <c r="AI1928">
        <v>36410175</v>
      </c>
      <c r="AJ1928">
        <v>1974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>
      <c r="A1929">
        <f>ROW(Source!A2124)</f>
        <v>2124</v>
      </c>
      <c r="B1929">
        <v>36410185</v>
      </c>
      <c r="C1929">
        <v>36410171</v>
      </c>
      <c r="D1929">
        <v>29114332</v>
      </c>
      <c r="E1929">
        <v>1</v>
      </c>
      <c r="F1929">
        <v>1</v>
      </c>
      <c r="G1929">
        <v>1</v>
      </c>
      <c r="H1929">
        <v>3</v>
      </c>
      <c r="I1929" t="s">
        <v>556</v>
      </c>
      <c r="J1929" t="s">
        <v>557</v>
      </c>
      <c r="K1929" t="s">
        <v>558</v>
      </c>
      <c r="L1929">
        <v>1348</v>
      </c>
      <c r="N1929">
        <v>1009</v>
      </c>
      <c r="O1929" t="s">
        <v>30</v>
      </c>
      <c r="P1929" t="s">
        <v>30</v>
      </c>
      <c r="Q1929">
        <v>1000</v>
      </c>
      <c r="X1929">
        <v>3.3999999999999998E-3</v>
      </c>
      <c r="Y1929">
        <v>11978</v>
      </c>
      <c r="Z1929">
        <v>0</v>
      </c>
      <c r="AA1929">
        <v>0</v>
      </c>
      <c r="AB1929">
        <v>0</v>
      </c>
      <c r="AC1929">
        <v>0</v>
      </c>
      <c r="AD1929">
        <v>1</v>
      </c>
      <c r="AE1929">
        <v>0</v>
      </c>
      <c r="AF1929" t="s">
        <v>3</v>
      </c>
      <c r="AG1929">
        <v>3.3999999999999998E-3</v>
      </c>
      <c r="AH1929">
        <v>2</v>
      </c>
      <c r="AI1929">
        <v>36410176</v>
      </c>
      <c r="AJ1929">
        <v>1976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>
      <c r="A1930">
        <f>ROW(Source!A2124)</f>
        <v>2124</v>
      </c>
      <c r="B1930">
        <v>36410186</v>
      </c>
      <c r="C1930">
        <v>36410171</v>
      </c>
      <c r="D1930">
        <v>29114830</v>
      </c>
      <c r="E1930">
        <v>1</v>
      </c>
      <c r="F1930">
        <v>1</v>
      </c>
      <c r="G1930">
        <v>1</v>
      </c>
      <c r="H1930">
        <v>3</v>
      </c>
      <c r="I1930" t="s">
        <v>375</v>
      </c>
      <c r="J1930" t="s">
        <v>377</v>
      </c>
      <c r="K1930" t="s">
        <v>376</v>
      </c>
      <c r="L1930">
        <v>1035</v>
      </c>
      <c r="N1930">
        <v>1013</v>
      </c>
      <c r="O1930" t="s">
        <v>170</v>
      </c>
      <c r="P1930" t="s">
        <v>170</v>
      </c>
      <c r="Q1930">
        <v>1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</v>
      </c>
      <c r="AD1930">
        <v>0</v>
      </c>
      <c r="AE1930">
        <v>0</v>
      </c>
      <c r="AF1930" t="s">
        <v>3</v>
      </c>
      <c r="AG1930">
        <v>0</v>
      </c>
      <c r="AH1930">
        <v>2</v>
      </c>
      <c r="AI1930">
        <v>36410177</v>
      </c>
      <c r="AJ1930">
        <v>1977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>
      <c r="A1931">
        <f>ROW(Source!A2124)</f>
        <v>2124</v>
      </c>
      <c r="B1931">
        <v>36410187</v>
      </c>
      <c r="C1931">
        <v>36410171</v>
      </c>
      <c r="D1931">
        <v>29130561</v>
      </c>
      <c r="E1931">
        <v>1</v>
      </c>
      <c r="F1931">
        <v>1</v>
      </c>
      <c r="G1931">
        <v>1</v>
      </c>
      <c r="H1931">
        <v>3</v>
      </c>
      <c r="I1931" t="s">
        <v>177</v>
      </c>
      <c r="J1931" t="s">
        <v>179</v>
      </c>
      <c r="K1931" t="s">
        <v>178</v>
      </c>
      <c r="L1931">
        <v>1327</v>
      </c>
      <c r="N1931">
        <v>1005</v>
      </c>
      <c r="O1931" t="s">
        <v>155</v>
      </c>
      <c r="P1931" t="s">
        <v>155</v>
      </c>
      <c r="Q1931">
        <v>1</v>
      </c>
      <c r="X1931">
        <v>100</v>
      </c>
      <c r="Y1931">
        <v>207</v>
      </c>
      <c r="Z1931">
        <v>0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 t="s">
        <v>3</v>
      </c>
      <c r="AG1931">
        <v>100</v>
      </c>
      <c r="AH1931">
        <v>2</v>
      </c>
      <c r="AI1931">
        <v>36410178</v>
      </c>
      <c r="AJ1931">
        <v>1978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>
      <c r="A1932">
        <f>ROW(Source!A2129)</f>
        <v>2129</v>
      </c>
      <c r="B1932">
        <v>36410200</v>
      </c>
      <c r="C1932">
        <v>36410192</v>
      </c>
      <c r="D1932">
        <v>18407150</v>
      </c>
      <c r="E1932">
        <v>1</v>
      </c>
      <c r="F1932">
        <v>1</v>
      </c>
      <c r="G1932">
        <v>1</v>
      </c>
      <c r="H1932">
        <v>1</v>
      </c>
      <c r="I1932" t="s">
        <v>529</v>
      </c>
      <c r="J1932" t="s">
        <v>3</v>
      </c>
      <c r="K1932" t="s">
        <v>530</v>
      </c>
      <c r="L1932">
        <v>1369</v>
      </c>
      <c r="N1932">
        <v>1013</v>
      </c>
      <c r="O1932" t="s">
        <v>514</v>
      </c>
      <c r="P1932" t="s">
        <v>514</v>
      </c>
      <c r="Q1932">
        <v>1</v>
      </c>
      <c r="X1932">
        <v>35.74</v>
      </c>
      <c r="Y1932">
        <v>0</v>
      </c>
      <c r="Z1932">
        <v>0</v>
      </c>
      <c r="AA1932">
        <v>0</v>
      </c>
      <c r="AB1932">
        <v>272.45</v>
      </c>
      <c r="AC1932">
        <v>0</v>
      </c>
      <c r="AD1932">
        <v>1</v>
      </c>
      <c r="AE1932">
        <v>1</v>
      </c>
      <c r="AF1932" t="s">
        <v>134</v>
      </c>
      <c r="AG1932">
        <v>41.100999999999999</v>
      </c>
      <c r="AH1932">
        <v>2</v>
      </c>
      <c r="AI1932">
        <v>36410193</v>
      </c>
      <c r="AJ1932">
        <v>1980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>
      <c r="A1933">
        <f>ROW(Source!A2129)</f>
        <v>2129</v>
      </c>
      <c r="B1933">
        <v>36410201</v>
      </c>
      <c r="C1933">
        <v>36410192</v>
      </c>
      <c r="D1933">
        <v>121548</v>
      </c>
      <c r="E1933">
        <v>1</v>
      </c>
      <c r="F1933">
        <v>1</v>
      </c>
      <c r="G1933">
        <v>1</v>
      </c>
      <c r="H1933">
        <v>1</v>
      </c>
      <c r="I1933" t="s">
        <v>35</v>
      </c>
      <c r="J1933" t="s">
        <v>3</v>
      </c>
      <c r="K1933" t="s">
        <v>515</v>
      </c>
      <c r="L1933">
        <v>608254</v>
      </c>
      <c r="N1933">
        <v>1013</v>
      </c>
      <c r="O1933" t="s">
        <v>516</v>
      </c>
      <c r="P1933" t="s">
        <v>516</v>
      </c>
      <c r="Q1933">
        <v>1</v>
      </c>
      <c r="X1933">
        <v>0.18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2</v>
      </c>
      <c r="AF1933" t="s">
        <v>133</v>
      </c>
      <c r="AG1933">
        <v>0.22499999999999998</v>
      </c>
      <c r="AH1933">
        <v>2</v>
      </c>
      <c r="AI1933">
        <v>36410194</v>
      </c>
      <c r="AJ1933">
        <v>1981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>
      <c r="A1934">
        <f>ROW(Source!A2129)</f>
        <v>2129</v>
      </c>
      <c r="B1934">
        <v>36410202</v>
      </c>
      <c r="C1934">
        <v>36410192</v>
      </c>
      <c r="D1934">
        <v>29172556</v>
      </c>
      <c r="E1934">
        <v>1</v>
      </c>
      <c r="F1934">
        <v>1</v>
      </c>
      <c r="G1934">
        <v>1</v>
      </c>
      <c r="H1934">
        <v>2</v>
      </c>
      <c r="I1934" t="s">
        <v>517</v>
      </c>
      <c r="J1934" t="s">
        <v>518</v>
      </c>
      <c r="K1934" t="s">
        <v>519</v>
      </c>
      <c r="L1934">
        <v>1368</v>
      </c>
      <c r="N1934">
        <v>1011</v>
      </c>
      <c r="O1934" t="s">
        <v>520</v>
      </c>
      <c r="P1934" t="s">
        <v>520</v>
      </c>
      <c r="Q1934">
        <v>1</v>
      </c>
      <c r="X1934">
        <v>0.18</v>
      </c>
      <c r="Y1934">
        <v>0</v>
      </c>
      <c r="Z1934">
        <v>31.26</v>
      </c>
      <c r="AA1934">
        <v>13.5</v>
      </c>
      <c r="AB1934">
        <v>0</v>
      </c>
      <c r="AC1934">
        <v>0</v>
      </c>
      <c r="AD1934">
        <v>1</v>
      </c>
      <c r="AE1934">
        <v>0</v>
      </c>
      <c r="AF1934" t="s">
        <v>133</v>
      </c>
      <c r="AG1934">
        <v>0.22499999999999998</v>
      </c>
      <c r="AH1934">
        <v>2</v>
      </c>
      <c r="AI1934">
        <v>36410195</v>
      </c>
      <c r="AJ1934">
        <v>1982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>
      <c r="A1935">
        <f>ROW(Source!A2129)</f>
        <v>2129</v>
      </c>
      <c r="B1935">
        <v>36410203</v>
      </c>
      <c r="C1935">
        <v>36410192</v>
      </c>
      <c r="D1935">
        <v>29174591</v>
      </c>
      <c r="E1935">
        <v>1</v>
      </c>
      <c r="F1935">
        <v>1</v>
      </c>
      <c r="G1935">
        <v>1</v>
      </c>
      <c r="H1935">
        <v>2</v>
      </c>
      <c r="I1935" t="s">
        <v>542</v>
      </c>
      <c r="J1935" t="s">
        <v>543</v>
      </c>
      <c r="K1935" t="s">
        <v>544</v>
      </c>
      <c r="L1935">
        <v>1368</v>
      </c>
      <c r="N1935">
        <v>1011</v>
      </c>
      <c r="O1935" t="s">
        <v>520</v>
      </c>
      <c r="P1935" t="s">
        <v>520</v>
      </c>
      <c r="Q1935">
        <v>1</v>
      </c>
      <c r="X1935">
        <v>0.32</v>
      </c>
      <c r="Y1935">
        <v>0</v>
      </c>
      <c r="Z1935">
        <v>0.95</v>
      </c>
      <c r="AA1935">
        <v>0</v>
      </c>
      <c r="AB1935">
        <v>0</v>
      </c>
      <c r="AC1935">
        <v>0</v>
      </c>
      <c r="AD1935">
        <v>1</v>
      </c>
      <c r="AE1935">
        <v>0</v>
      </c>
      <c r="AF1935" t="s">
        <v>133</v>
      </c>
      <c r="AG1935">
        <v>0.4</v>
      </c>
      <c r="AH1935">
        <v>2</v>
      </c>
      <c r="AI1935">
        <v>36410196</v>
      </c>
      <c r="AJ1935">
        <v>1983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>
      <c r="A1936">
        <f>ROW(Source!A2129)</f>
        <v>2129</v>
      </c>
      <c r="B1936">
        <v>36410204</v>
      </c>
      <c r="C1936">
        <v>36410192</v>
      </c>
      <c r="D1936">
        <v>29174913</v>
      </c>
      <c r="E1936">
        <v>1</v>
      </c>
      <c r="F1936">
        <v>1</v>
      </c>
      <c r="G1936">
        <v>1</v>
      </c>
      <c r="H1936">
        <v>2</v>
      </c>
      <c r="I1936" t="s">
        <v>531</v>
      </c>
      <c r="J1936" t="s">
        <v>532</v>
      </c>
      <c r="K1936" t="s">
        <v>533</v>
      </c>
      <c r="L1936">
        <v>1368</v>
      </c>
      <c r="N1936">
        <v>1011</v>
      </c>
      <c r="O1936" t="s">
        <v>520</v>
      </c>
      <c r="P1936" t="s">
        <v>520</v>
      </c>
      <c r="Q1936">
        <v>1</v>
      </c>
      <c r="X1936">
        <v>0.26</v>
      </c>
      <c r="Y1936">
        <v>0</v>
      </c>
      <c r="Z1936">
        <v>87.17</v>
      </c>
      <c r="AA1936">
        <v>11.6</v>
      </c>
      <c r="AB1936">
        <v>0</v>
      </c>
      <c r="AC1936">
        <v>0</v>
      </c>
      <c r="AD1936">
        <v>1</v>
      </c>
      <c r="AE1936">
        <v>0</v>
      </c>
      <c r="AF1936" t="s">
        <v>133</v>
      </c>
      <c r="AG1936">
        <v>0.32500000000000001</v>
      </c>
      <c r="AH1936">
        <v>2</v>
      </c>
      <c r="AI1936">
        <v>36410197</v>
      </c>
      <c r="AJ1936">
        <v>1984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>
      <c r="A1937">
        <f>ROW(Source!A2129)</f>
        <v>2129</v>
      </c>
      <c r="B1937">
        <v>36410205</v>
      </c>
      <c r="C1937">
        <v>36410192</v>
      </c>
      <c r="D1937">
        <v>29109162</v>
      </c>
      <c r="E1937">
        <v>1</v>
      </c>
      <c r="F1937">
        <v>1</v>
      </c>
      <c r="G1937">
        <v>1</v>
      </c>
      <c r="H1937">
        <v>3</v>
      </c>
      <c r="I1937" t="s">
        <v>564</v>
      </c>
      <c r="J1937" t="s">
        <v>565</v>
      </c>
      <c r="K1937" t="s">
        <v>566</v>
      </c>
      <c r="L1937">
        <v>1327</v>
      </c>
      <c r="N1937">
        <v>1005</v>
      </c>
      <c r="O1937" t="s">
        <v>155</v>
      </c>
      <c r="P1937" t="s">
        <v>155</v>
      </c>
      <c r="Q1937">
        <v>1</v>
      </c>
      <c r="X1937">
        <v>21</v>
      </c>
      <c r="Y1937">
        <v>5.71</v>
      </c>
      <c r="Z1937">
        <v>0</v>
      </c>
      <c r="AA1937">
        <v>0</v>
      </c>
      <c r="AB1937">
        <v>0</v>
      </c>
      <c r="AC1937">
        <v>0</v>
      </c>
      <c r="AD1937">
        <v>1</v>
      </c>
      <c r="AE1937">
        <v>0</v>
      </c>
      <c r="AF1937" t="s">
        <v>3</v>
      </c>
      <c r="AG1937">
        <v>21</v>
      </c>
      <c r="AH1937">
        <v>2</v>
      </c>
      <c r="AI1937">
        <v>36410198</v>
      </c>
      <c r="AJ1937">
        <v>1985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>
      <c r="A1938">
        <f>ROW(Source!A2129)</f>
        <v>2129</v>
      </c>
      <c r="B1938">
        <v>36410206</v>
      </c>
      <c r="C1938">
        <v>36410192</v>
      </c>
      <c r="D1938">
        <v>29131086</v>
      </c>
      <c r="E1938">
        <v>1</v>
      </c>
      <c r="F1938">
        <v>1</v>
      </c>
      <c r="G1938">
        <v>1</v>
      </c>
      <c r="H1938">
        <v>3</v>
      </c>
      <c r="I1938" t="s">
        <v>567</v>
      </c>
      <c r="J1938" t="s">
        <v>568</v>
      </c>
      <c r="K1938" t="s">
        <v>569</v>
      </c>
      <c r="L1938">
        <v>1339</v>
      </c>
      <c r="N1938">
        <v>1007</v>
      </c>
      <c r="O1938" t="s">
        <v>570</v>
      </c>
      <c r="P1938" t="s">
        <v>570</v>
      </c>
      <c r="Q1938">
        <v>1</v>
      </c>
      <c r="X1938">
        <v>0.82</v>
      </c>
      <c r="Y1938">
        <v>1970.01</v>
      </c>
      <c r="Z1938">
        <v>0</v>
      </c>
      <c r="AA1938">
        <v>0</v>
      </c>
      <c r="AB1938">
        <v>0</v>
      </c>
      <c r="AC1938">
        <v>0</v>
      </c>
      <c r="AD1938">
        <v>1</v>
      </c>
      <c r="AE1938">
        <v>0</v>
      </c>
      <c r="AF1938" t="s">
        <v>3</v>
      </c>
      <c r="AG1938">
        <v>0.82</v>
      </c>
      <c r="AH1938">
        <v>2</v>
      </c>
      <c r="AI1938">
        <v>36410199</v>
      </c>
      <c r="AJ1938">
        <v>1986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>
      <c r="A1939">
        <f>ROW(Source!A2130)</f>
        <v>2130</v>
      </c>
      <c r="B1939">
        <v>36410216</v>
      </c>
      <c r="C1939">
        <v>36410207</v>
      </c>
      <c r="D1939">
        <v>18407150</v>
      </c>
      <c r="E1939">
        <v>1</v>
      </c>
      <c r="F1939">
        <v>1</v>
      </c>
      <c r="G1939">
        <v>1</v>
      </c>
      <c r="H1939">
        <v>1</v>
      </c>
      <c r="I1939" t="s">
        <v>529</v>
      </c>
      <c r="J1939" t="s">
        <v>3</v>
      </c>
      <c r="K1939" t="s">
        <v>530</v>
      </c>
      <c r="L1939">
        <v>1369</v>
      </c>
      <c r="N1939">
        <v>1013</v>
      </c>
      <c r="O1939" t="s">
        <v>514</v>
      </c>
      <c r="P1939" t="s">
        <v>514</v>
      </c>
      <c r="Q1939">
        <v>1</v>
      </c>
      <c r="X1939">
        <v>60.72</v>
      </c>
      <c r="Y1939">
        <v>0</v>
      </c>
      <c r="Z1939">
        <v>0</v>
      </c>
      <c r="AA1939">
        <v>0</v>
      </c>
      <c r="AB1939">
        <v>272.45</v>
      </c>
      <c r="AC1939">
        <v>0</v>
      </c>
      <c r="AD1939">
        <v>1</v>
      </c>
      <c r="AE1939">
        <v>1</v>
      </c>
      <c r="AF1939" t="s">
        <v>134</v>
      </c>
      <c r="AG1939">
        <v>69.827999999999989</v>
      </c>
      <c r="AH1939">
        <v>2</v>
      </c>
      <c r="AI1939">
        <v>36410208</v>
      </c>
      <c r="AJ1939">
        <v>1987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>
      <c r="A1940">
        <f>ROW(Source!A2130)</f>
        <v>2130</v>
      </c>
      <c r="B1940">
        <v>36410217</v>
      </c>
      <c r="C1940">
        <v>36410207</v>
      </c>
      <c r="D1940">
        <v>121548</v>
      </c>
      <c r="E1940">
        <v>1</v>
      </c>
      <c r="F1940">
        <v>1</v>
      </c>
      <c r="G1940">
        <v>1</v>
      </c>
      <c r="H1940">
        <v>1</v>
      </c>
      <c r="I1940" t="s">
        <v>35</v>
      </c>
      <c r="J1940" t="s">
        <v>3</v>
      </c>
      <c r="K1940" t="s">
        <v>515</v>
      </c>
      <c r="L1940">
        <v>608254</v>
      </c>
      <c r="N1940">
        <v>1013</v>
      </c>
      <c r="O1940" t="s">
        <v>516</v>
      </c>
      <c r="P1940" t="s">
        <v>516</v>
      </c>
      <c r="Q1940">
        <v>1</v>
      </c>
      <c r="X1940">
        <v>0.57999999999999996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1</v>
      </c>
      <c r="AE1940">
        <v>2</v>
      </c>
      <c r="AF1940" t="s">
        <v>133</v>
      </c>
      <c r="AG1940">
        <v>0.72499999999999998</v>
      </c>
      <c r="AH1940">
        <v>2</v>
      </c>
      <c r="AI1940">
        <v>36410209</v>
      </c>
      <c r="AJ1940">
        <v>1988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>
      <c r="A1941">
        <f>ROW(Source!A2130)</f>
        <v>2130</v>
      </c>
      <c r="B1941">
        <v>36410218</v>
      </c>
      <c r="C1941">
        <v>36410207</v>
      </c>
      <c r="D1941">
        <v>29172556</v>
      </c>
      <c r="E1941">
        <v>1</v>
      </c>
      <c r="F1941">
        <v>1</v>
      </c>
      <c r="G1941">
        <v>1</v>
      </c>
      <c r="H1941">
        <v>2</v>
      </c>
      <c r="I1941" t="s">
        <v>517</v>
      </c>
      <c r="J1941" t="s">
        <v>518</v>
      </c>
      <c r="K1941" t="s">
        <v>519</v>
      </c>
      <c r="L1941">
        <v>1368</v>
      </c>
      <c r="N1941">
        <v>1011</v>
      </c>
      <c r="O1941" t="s">
        <v>520</v>
      </c>
      <c r="P1941" t="s">
        <v>520</v>
      </c>
      <c r="Q1941">
        <v>1</v>
      </c>
      <c r="X1941">
        <v>0.57999999999999996</v>
      </c>
      <c r="Y1941">
        <v>0</v>
      </c>
      <c r="Z1941">
        <v>31.26</v>
      </c>
      <c r="AA1941">
        <v>13.5</v>
      </c>
      <c r="AB1941">
        <v>0</v>
      </c>
      <c r="AC1941">
        <v>0</v>
      </c>
      <c r="AD1941">
        <v>1</v>
      </c>
      <c r="AE1941">
        <v>0</v>
      </c>
      <c r="AF1941" t="s">
        <v>133</v>
      </c>
      <c r="AG1941">
        <v>0.72499999999999998</v>
      </c>
      <c r="AH1941">
        <v>2</v>
      </c>
      <c r="AI1941">
        <v>36410210</v>
      </c>
      <c r="AJ1941">
        <v>1989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>
      <c r="A1942">
        <f>ROW(Source!A2130)</f>
        <v>2130</v>
      </c>
      <c r="B1942">
        <v>36410219</v>
      </c>
      <c r="C1942">
        <v>36410207</v>
      </c>
      <c r="D1942">
        <v>29174591</v>
      </c>
      <c r="E1942">
        <v>1</v>
      </c>
      <c r="F1942">
        <v>1</v>
      </c>
      <c r="G1942">
        <v>1</v>
      </c>
      <c r="H1942">
        <v>2</v>
      </c>
      <c r="I1942" t="s">
        <v>542</v>
      </c>
      <c r="J1942" t="s">
        <v>543</v>
      </c>
      <c r="K1942" t="s">
        <v>544</v>
      </c>
      <c r="L1942">
        <v>1368</v>
      </c>
      <c r="N1942">
        <v>1011</v>
      </c>
      <c r="O1942" t="s">
        <v>520</v>
      </c>
      <c r="P1942" t="s">
        <v>520</v>
      </c>
      <c r="Q1942">
        <v>1</v>
      </c>
      <c r="X1942">
        <v>0.82</v>
      </c>
      <c r="Y1942">
        <v>0</v>
      </c>
      <c r="Z1942">
        <v>0.95</v>
      </c>
      <c r="AA1942">
        <v>0</v>
      </c>
      <c r="AB1942">
        <v>0</v>
      </c>
      <c r="AC1942">
        <v>0</v>
      </c>
      <c r="AD1942">
        <v>1</v>
      </c>
      <c r="AE1942">
        <v>0</v>
      </c>
      <c r="AF1942" t="s">
        <v>133</v>
      </c>
      <c r="AG1942">
        <v>1.0249999999999999</v>
      </c>
      <c r="AH1942">
        <v>2</v>
      </c>
      <c r="AI1942">
        <v>36410211</v>
      </c>
      <c r="AJ1942">
        <v>1990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>
      <c r="A1943">
        <f>ROW(Source!A2130)</f>
        <v>2130</v>
      </c>
      <c r="B1943">
        <v>36410220</v>
      </c>
      <c r="C1943">
        <v>36410207</v>
      </c>
      <c r="D1943">
        <v>29174661</v>
      </c>
      <c r="E1943">
        <v>1</v>
      </c>
      <c r="F1943">
        <v>1</v>
      </c>
      <c r="G1943">
        <v>1</v>
      </c>
      <c r="H1943">
        <v>2</v>
      </c>
      <c r="I1943" t="s">
        <v>571</v>
      </c>
      <c r="J1943" t="s">
        <v>572</v>
      </c>
      <c r="K1943" t="s">
        <v>573</v>
      </c>
      <c r="L1943">
        <v>1368</v>
      </c>
      <c r="N1943">
        <v>1011</v>
      </c>
      <c r="O1943" t="s">
        <v>520</v>
      </c>
      <c r="P1943" t="s">
        <v>520</v>
      </c>
      <c r="Q1943">
        <v>1</v>
      </c>
      <c r="X1943">
        <v>2.7</v>
      </c>
      <c r="Y1943">
        <v>0</v>
      </c>
      <c r="Z1943">
        <v>2.09</v>
      </c>
      <c r="AA1943">
        <v>0</v>
      </c>
      <c r="AB1943">
        <v>0</v>
      </c>
      <c r="AC1943">
        <v>0</v>
      </c>
      <c r="AD1943">
        <v>1</v>
      </c>
      <c r="AE1943">
        <v>0</v>
      </c>
      <c r="AF1943" t="s">
        <v>133</v>
      </c>
      <c r="AG1943">
        <v>3.375</v>
      </c>
      <c r="AH1943">
        <v>2</v>
      </c>
      <c r="AI1943">
        <v>36410212</v>
      </c>
      <c r="AJ1943">
        <v>1991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>
      <c r="A1944">
        <f>ROW(Source!A2130)</f>
        <v>2130</v>
      </c>
      <c r="B1944">
        <v>36410221</v>
      </c>
      <c r="C1944">
        <v>36410207</v>
      </c>
      <c r="D1944">
        <v>29174913</v>
      </c>
      <c r="E1944">
        <v>1</v>
      </c>
      <c r="F1944">
        <v>1</v>
      </c>
      <c r="G1944">
        <v>1</v>
      </c>
      <c r="H1944">
        <v>2</v>
      </c>
      <c r="I1944" t="s">
        <v>531</v>
      </c>
      <c r="J1944" t="s">
        <v>532</v>
      </c>
      <c r="K1944" t="s">
        <v>533</v>
      </c>
      <c r="L1944">
        <v>1368</v>
      </c>
      <c r="N1944">
        <v>1011</v>
      </c>
      <c r="O1944" t="s">
        <v>520</v>
      </c>
      <c r="P1944" t="s">
        <v>520</v>
      </c>
      <c r="Q1944">
        <v>1</v>
      </c>
      <c r="X1944">
        <v>0.84</v>
      </c>
      <c r="Y1944">
        <v>0</v>
      </c>
      <c r="Z1944">
        <v>87.17</v>
      </c>
      <c r="AA1944">
        <v>11.6</v>
      </c>
      <c r="AB1944">
        <v>0</v>
      </c>
      <c r="AC1944">
        <v>0</v>
      </c>
      <c r="AD1944">
        <v>1</v>
      </c>
      <c r="AE1944">
        <v>0</v>
      </c>
      <c r="AF1944" t="s">
        <v>133</v>
      </c>
      <c r="AG1944">
        <v>1.05</v>
      </c>
      <c r="AH1944">
        <v>2</v>
      </c>
      <c r="AI1944">
        <v>36410213</v>
      </c>
      <c r="AJ1944">
        <v>1992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>
      <c r="A1945">
        <f>ROW(Source!A2130)</f>
        <v>2130</v>
      </c>
      <c r="B1945">
        <v>36410222</v>
      </c>
      <c r="C1945">
        <v>36410207</v>
      </c>
      <c r="D1945">
        <v>29114332</v>
      </c>
      <c r="E1945">
        <v>1</v>
      </c>
      <c r="F1945">
        <v>1</v>
      </c>
      <c r="G1945">
        <v>1</v>
      </c>
      <c r="H1945">
        <v>3</v>
      </c>
      <c r="I1945" t="s">
        <v>556</v>
      </c>
      <c r="J1945" t="s">
        <v>557</v>
      </c>
      <c r="K1945" t="s">
        <v>558</v>
      </c>
      <c r="L1945">
        <v>1348</v>
      </c>
      <c r="N1945">
        <v>1009</v>
      </c>
      <c r="O1945" t="s">
        <v>30</v>
      </c>
      <c r="P1945" t="s">
        <v>30</v>
      </c>
      <c r="Q1945">
        <v>1000</v>
      </c>
      <c r="X1945">
        <v>1.23E-2</v>
      </c>
      <c r="Y1945">
        <v>11978</v>
      </c>
      <c r="Z1945">
        <v>0</v>
      </c>
      <c r="AA1945">
        <v>0</v>
      </c>
      <c r="AB1945">
        <v>0</v>
      </c>
      <c r="AC1945">
        <v>0</v>
      </c>
      <c r="AD1945">
        <v>1</v>
      </c>
      <c r="AE1945">
        <v>0</v>
      </c>
      <c r="AF1945" t="s">
        <v>3</v>
      </c>
      <c r="AG1945">
        <v>1.23E-2</v>
      </c>
      <c r="AH1945">
        <v>2</v>
      </c>
      <c r="AI1945">
        <v>36410214</v>
      </c>
      <c r="AJ1945">
        <v>1993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>
      <c r="A1946">
        <f>ROW(Source!A2130)</f>
        <v>2130</v>
      </c>
      <c r="B1946">
        <v>36410223</v>
      </c>
      <c r="C1946">
        <v>36410207</v>
      </c>
      <c r="D1946">
        <v>29130788</v>
      </c>
      <c r="E1946">
        <v>1</v>
      </c>
      <c r="F1946">
        <v>1</v>
      </c>
      <c r="G1946">
        <v>1</v>
      </c>
      <c r="H1946">
        <v>3</v>
      </c>
      <c r="I1946" t="s">
        <v>574</v>
      </c>
      <c r="J1946" t="s">
        <v>575</v>
      </c>
      <c r="K1946" t="s">
        <v>576</v>
      </c>
      <c r="L1946">
        <v>1339</v>
      </c>
      <c r="N1946">
        <v>1007</v>
      </c>
      <c r="O1946" t="s">
        <v>570</v>
      </c>
      <c r="P1946" t="s">
        <v>570</v>
      </c>
      <c r="Q1946">
        <v>1</v>
      </c>
      <c r="X1946">
        <v>2.88</v>
      </c>
      <c r="Y1946">
        <v>2156.0100000000002</v>
      </c>
      <c r="Z1946">
        <v>0</v>
      </c>
      <c r="AA1946">
        <v>0</v>
      </c>
      <c r="AB1946">
        <v>0</v>
      </c>
      <c r="AC1946">
        <v>0</v>
      </c>
      <c r="AD1946">
        <v>1</v>
      </c>
      <c r="AE1946">
        <v>0</v>
      </c>
      <c r="AF1946" t="s">
        <v>3</v>
      </c>
      <c r="AG1946">
        <v>2.88</v>
      </c>
      <c r="AH1946">
        <v>2</v>
      </c>
      <c r="AI1946">
        <v>36410215</v>
      </c>
      <c r="AJ1946">
        <v>1994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>
      <c r="A1947">
        <f>ROW(Source!A2131)</f>
        <v>2131</v>
      </c>
      <c r="B1947">
        <v>36410232</v>
      </c>
      <c r="C1947">
        <v>36410224</v>
      </c>
      <c r="D1947">
        <v>18408291</v>
      </c>
      <c r="E1947">
        <v>1</v>
      </c>
      <c r="F1947">
        <v>1</v>
      </c>
      <c r="G1947">
        <v>1</v>
      </c>
      <c r="H1947">
        <v>1</v>
      </c>
      <c r="I1947" t="s">
        <v>559</v>
      </c>
      <c r="J1947" t="s">
        <v>3</v>
      </c>
      <c r="K1947" t="s">
        <v>560</v>
      </c>
      <c r="L1947">
        <v>1369</v>
      </c>
      <c r="N1947">
        <v>1013</v>
      </c>
      <c r="O1947" t="s">
        <v>514</v>
      </c>
      <c r="P1947" t="s">
        <v>514</v>
      </c>
      <c r="Q1947">
        <v>1</v>
      </c>
      <c r="X1947">
        <v>31.26</v>
      </c>
      <c r="Y1947">
        <v>0</v>
      </c>
      <c r="Z1947">
        <v>0</v>
      </c>
      <c r="AA1947">
        <v>0</v>
      </c>
      <c r="AB1947">
        <v>260.95999999999998</v>
      </c>
      <c r="AC1947">
        <v>0</v>
      </c>
      <c r="AD1947">
        <v>1</v>
      </c>
      <c r="AE1947">
        <v>1</v>
      </c>
      <c r="AF1947" t="s">
        <v>134</v>
      </c>
      <c r="AG1947">
        <v>35.948999999999998</v>
      </c>
      <c r="AH1947">
        <v>2</v>
      </c>
      <c r="AI1947">
        <v>36410225</v>
      </c>
      <c r="AJ1947">
        <v>1995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>
      <c r="A1948">
        <f>ROW(Source!A2131)</f>
        <v>2131</v>
      </c>
      <c r="B1948">
        <v>36410233</v>
      </c>
      <c r="C1948">
        <v>36410224</v>
      </c>
      <c r="D1948">
        <v>121548</v>
      </c>
      <c r="E1948">
        <v>1</v>
      </c>
      <c r="F1948">
        <v>1</v>
      </c>
      <c r="G1948">
        <v>1</v>
      </c>
      <c r="H1948">
        <v>1</v>
      </c>
      <c r="I1948" t="s">
        <v>35</v>
      </c>
      <c r="J1948" t="s">
        <v>3</v>
      </c>
      <c r="K1948" t="s">
        <v>515</v>
      </c>
      <c r="L1948">
        <v>608254</v>
      </c>
      <c r="N1948">
        <v>1013</v>
      </c>
      <c r="O1948" t="s">
        <v>516</v>
      </c>
      <c r="P1948" t="s">
        <v>516</v>
      </c>
      <c r="Q1948">
        <v>1</v>
      </c>
      <c r="X1948">
        <v>6.7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2</v>
      </c>
      <c r="AF1948" t="s">
        <v>133</v>
      </c>
      <c r="AG1948">
        <v>8.375</v>
      </c>
      <c r="AH1948">
        <v>2</v>
      </c>
      <c r="AI1948">
        <v>36410226</v>
      </c>
      <c r="AJ1948">
        <v>1996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>
      <c r="A1949">
        <f>ROW(Source!A2131)</f>
        <v>2131</v>
      </c>
      <c r="B1949">
        <v>36410234</v>
      </c>
      <c r="C1949">
        <v>36410224</v>
      </c>
      <c r="D1949">
        <v>29172710</v>
      </c>
      <c r="E1949">
        <v>1</v>
      </c>
      <c r="F1949">
        <v>1</v>
      </c>
      <c r="G1949">
        <v>1</v>
      </c>
      <c r="H1949">
        <v>2</v>
      </c>
      <c r="I1949" t="s">
        <v>523</v>
      </c>
      <c r="J1949" t="s">
        <v>524</v>
      </c>
      <c r="K1949" t="s">
        <v>525</v>
      </c>
      <c r="L1949">
        <v>1368</v>
      </c>
      <c r="N1949">
        <v>1011</v>
      </c>
      <c r="O1949" t="s">
        <v>520</v>
      </c>
      <c r="P1949" t="s">
        <v>520</v>
      </c>
      <c r="Q1949">
        <v>1</v>
      </c>
      <c r="X1949">
        <v>6.7</v>
      </c>
      <c r="Y1949">
        <v>0</v>
      </c>
      <c r="Z1949">
        <v>46.56</v>
      </c>
      <c r="AA1949">
        <v>10.06</v>
      </c>
      <c r="AB1949">
        <v>0</v>
      </c>
      <c r="AC1949">
        <v>0</v>
      </c>
      <c r="AD1949">
        <v>1</v>
      </c>
      <c r="AE1949">
        <v>0</v>
      </c>
      <c r="AF1949" t="s">
        <v>133</v>
      </c>
      <c r="AG1949">
        <v>8.375</v>
      </c>
      <c r="AH1949">
        <v>2</v>
      </c>
      <c r="AI1949">
        <v>36410227</v>
      </c>
      <c r="AJ1949">
        <v>1997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>
      <c r="A1950">
        <f>ROW(Source!A2131)</f>
        <v>2131</v>
      </c>
      <c r="B1950">
        <v>36410235</v>
      </c>
      <c r="C1950">
        <v>36410224</v>
      </c>
      <c r="D1950">
        <v>29173472</v>
      </c>
      <c r="E1950">
        <v>1</v>
      </c>
      <c r="F1950">
        <v>1</v>
      </c>
      <c r="G1950">
        <v>1</v>
      </c>
      <c r="H1950">
        <v>2</v>
      </c>
      <c r="I1950" t="s">
        <v>577</v>
      </c>
      <c r="J1950" t="s">
        <v>578</v>
      </c>
      <c r="K1950" t="s">
        <v>579</v>
      </c>
      <c r="L1950">
        <v>1368</v>
      </c>
      <c r="N1950">
        <v>1011</v>
      </c>
      <c r="O1950" t="s">
        <v>520</v>
      </c>
      <c r="P1950" t="s">
        <v>520</v>
      </c>
      <c r="Q1950">
        <v>1</v>
      </c>
      <c r="X1950">
        <v>11</v>
      </c>
      <c r="Y1950">
        <v>0</v>
      </c>
      <c r="Z1950">
        <v>3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 t="s">
        <v>133</v>
      </c>
      <c r="AG1950">
        <v>13.75</v>
      </c>
      <c r="AH1950">
        <v>2</v>
      </c>
      <c r="AI1950">
        <v>36410228</v>
      </c>
      <c r="AJ1950">
        <v>1998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>
      <c r="A1951">
        <f>ROW(Source!A2131)</f>
        <v>2131</v>
      </c>
      <c r="B1951">
        <v>36410236</v>
      </c>
      <c r="C1951">
        <v>36410224</v>
      </c>
      <c r="D1951">
        <v>29174913</v>
      </c>
      <c r="E1951">
        <v>1</v>
      </c>
      <c r="F1951">
        <v>1</v>
      </c>
      <c r="G1951">
        <v>1</v>
      </c>
      <c r="H1951">
        <v>2</v>
      </c>
      <c r="I1951" t="s">
        <v>531</v>
      </c>
      <c r="J1951" t="s">
        <v>532</v>
      </c>
      <c r="K1951" t="s">
        <v>533</v>
      </c>
      <c r="L1951">
        <v>1368</v>
      </c>
      <c r="N1951">
        <v>1011</v>
      </c>
      <c r="O1951" t="s">
        <v>520</v>
      </c>
      <c r="P1951" t="s">
        <v>520</v>
      </c>
      <c r="Q1951">
        <v>1</v>
      </c>
      <c r="X1951">
        <v>0.35</v>
      </c>
      <c r="Y1951">
        <v>0</v>
      </c>
      <c r="Z1951">
        <v>87.17</v>
      </c>
      <c r="AA1951">
        <v>11.6</v>
      </c>
      <c r="AB1951">
        <v>0</v>
      </c>
      <c r="AC1951">
        <v>0</v>
      </c>
      <c r="AD1951">
        <v>1</v>
      </c>
      <c r="AE1951">
        <v>0</v>
      </c>
      <c r="AF1951" t="s">
        <v>133</v>
      </c>
      <c r="AG1951">
        <v>0.4375</v>
      </c>
      <c r="AH1951">
        <v>2</v>
      </c>
      <c r="AI1951">
        <v>36410229</v>
      </c>
      <c r="AJ1951">
        <v>1999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>
      <c r="A1952">
        <f>ROW(Source!A2131)</f>
        <v>2131</v>
      </c>
      <c r="B1952">
        <v>36410237</v>
      </c>
      <c r="C1952">
        <v>36410224</v>
      </c>
      <c r="D1952">
        <v>29114687</v>
      </c>
      <c r="E1952">
        <v>1</v>
      </c>
      <c r="F1952">
        <v>1</v>
      </c>
      <c r="G1952">
        <v>1</v>
      </c>
      <c r="H1952">
        <v>3</v>
      </c>
      <c r="I1952" t="s">
        <v>580</v>
      </c>
      <c r="J1952" t="s">
        <v>581</v>
      </c>
      <c r="K1952" t="s">
        <v>582</v>
      </c>
      <c r="L1952">
        <v>1348</v>
      </c>
      <c r="N1952">
        <v>1009</v>
      </c>
      <c r="O1952" t="s">
        <v>30</v>
      </c>
      <c r="P1952" t="s">
        <v>30</v>
      </c>
      <c r="Q1952">
        <v>1000</v>
      </c>
      <c r="X1952">
        <v>1.8E-3</v>
      </c>
      <c r="Y1952">
        <v>16974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 t="s">
        <v>3</v>
      </c>
      <c r="AG1952">
        <v>1.8E-3</v>
      </c>
      <c r="AH1952">
        <v>2</v>
      </c>
      <c r="AI1952">
        <v>36410230</v>
      </c>
      <c r="AJ1952">
        <v>2000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>
      <c r="A1953">
        <f>ROW(Source!A2131)</f>
        <v>2131</v>
      </c>
      <c r="B1953">
        <v>36410238</v>
      </c>
      <c r="C1953">
        <v>36410224</v>
      </c>
      <c r="D1953">
        <v>29115292</v>
      </c>
      <c r="E1953">
        <v>1</v>
      </c>
      <c r="F1953">
        <v>1</v>
      </c>
      <c r="G1953">
        <v>1</v>
      </c>
      <c r="H1953">
        <v>3</v>
      </c>
      <c r="I1953" t="s">
        <v>583</v>
      </c>
      <c r="J1953" t="s">
        <v>584</v>
      </c>
      <c r="K1953" t="s">
        <v>585</v>
      </c>
      <c r="L1953">
        <v>1339</v>
      </c>
      <c r="N1953">
        <v>1007</v>
      </c>
      <c r="O1953" t="s">
        <v>570</v>
      </c>
      <c r="P1953" t="s">
        <v>570</v>
      </c>
      <c r="Q1953">
        <v>1</v>
      </c>
      <c r="X1953">
        <v>1.24</v>
      </c>
      <c r="Y1953">
        <v>4478.33</v>
      </c>
      <c r="Z1953">
        <v>0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3</v>
      </c>
      <c r="AG1953">
        <v>1.24</v>
      </c>
      <c r="AH1953">
        <v>2</v>
      </c>
      <c r="AI1953">
        <v>36410231</v>
      </c>
      <c r="AJ1953">
        <v>2001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>
      <c r="A1954">
        <f>ROW(Source!A2132)</f>
        <v>2132</v>
      </c>
      <c r="B1954">
        <v>36410249</v>
      </c>
      <c r="C1954">
        <v>36410239</v>
      </c>
      <c r="D1954">
        <v>31427882</v>
      </c>
      <c r="E1954">
        <v>1</v>
      </c>
      <c r="F1954">
        <v>1</v>
      </c>
      <c r="G1954">
        <v>1</v>
      </c>
      <c r="H1954">
        <v>1</v>
      </c>
      <c r="I1954" t="s">
        <v>586</v>
      </c>
      <c r="J1954" t="s">
        <v>3</v>
      </c>
      <c r="K1954" t="s">
        <v>587</v>
      </c>
      <c r="L1954">
        <v>1369</v>
      </c>
      <c r="N1954">
        <v>1013</v>
      </c>
      <c r="O1954" t="s">
        <v>514</v>
      </c>
      <c r="P1954" t="s">
        <v>514</v>
      </c>
      <c r="Q1954">
        <v>1</v>
      </c>
      <c r="X1954">
        <v>45.26</v>
      </c>
      <c r="Y1954">
        <v>0</v>
      </c>
      <c r="Z1954">
        <v>0</v>
      </c>
      <c r="AA1954">
        <v>0</v>
      </c>
      <c r="AB1954">
        <v>272.45</v>
      </c>
      <c r="AC1954">
        <v>0</v>
      </c>
      <c r="AD1954">
        <v>1</v>
      </c>
      <c r="AE1954">
        <v>1</v>
      </c>
      <c r="AF1954" t="s">
        <v>134</v>
      </c>
      <c r="AG1954">
        <v>52.048999999999992</v>
      </c>
      <c r="AH1954">
        <v>2</v>
      </c>
      <c r="AI1954">
        <v>36410240</v>
      </c>
      <c r="AJ1954">
        <v>2002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>
      <c r="A1955">
        <f>ROW(Source!A2132)</f>
        <v>2132</v>
      </c>
      <c r="B1955">
        <v>36410250</v>
      </c>
      <c r="C1955">
        <v>36410239</v>
      </c>
      <c r="D1955">
        <v>121548</v>
      </c>
      <c r="E1955">
        <v>1</v>
      </c>
      <c r="F1955">
        <v>1</v>
      </c>
      <c r="G1955">
        <v>1</v>
      </c>
      <c r="H1955">
        <v>1</v>
      </c>
      <c r="I1955" t="s">
        <v>35</v>
      </c>
      <c r="J1955" t="s">
        <v>3</v>
      </c>
      <c r="K1955" t="s">
        <v>515</v>
      </c>
      <c r="L1955">
        <v>608254</v>
      </c>
      <c r="N1955">
        <v>1013</v>
      </c>
      <c r="O1955" t="s">
        <v>516</v>
      </c>
      <c r="P1955" t="s">
        <v>516</v>
      </c>
      <c r="Q1955">
        <v>1</v>
      </c>
      <c r="X1955">
        <v>0.04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1</v>
      </c>
      <c r="AE1955">
        <v>2</v>
      </c>
      <c r="AF1955" t="s">
        <v>133</v>
      </c>
      <c r="AG1955">
        <v>0.05</v>
      </c>
      <c r="AH1955">
        <v>2</v>
      </c>
      <c r="AI1955">
        <v>36410241</v>
      </c>
      <c r="AJ1955">
        <v>2003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>
      <c r="A1956">
        <f>ROW(Source!A2132)</f>
        <v>2132</v>
      </c>
      <c r="B1956">
        <v>36410251</v>
      </c>
      <c r="C1956">
        <v>36410239</v>
      </c>
      <c r="D1956">
        <v>35554737</v>
      </c>
      <c r="E1956">
        <v>1</v>
      </c>
      <c r="F1956">
        <v>1</v>
      </c>
      <c r="G1956">
        <v>1</v>
      </c>
      <c r="H1956">
        <v>2</v>
      </c>
      <c r="I1956" t="s">
        <v>517</v>
      </c>
      <c r="J1956" t="s">
        <v>588</v>
      </c>
      <c r="K1956" t="s">
        <v>519</v>
      </c>
      <c r="L1956">
        <v>1368</v>
      </c>
      <c r="N1956">
        <v>1011</v>
      </c>
      <c r="O1956" t="s">
        <v>520</v>
      </c>
      <c r="P1956" t="s">
        <v>520</v>
      </c>
      <c r="Q1956">
        <v>1</v>
      </c>
      <c r="X1956">
        <v>0.04</v>
      </c>
      <c r="Y1956">
        <v>0</v>
      </c>
      <c r="Z1956">
        <v>31.26</v>
      </c>
      <c r="AA1956">
        <v>13.5</v>
      </c>
      <c r="AB1956">
        <v>0</v>
      </c>
      <c r="AC1956">
        <v>0</v>
      </c>
      <c r="AD1956">
        <v>1</v>
      </c>
      <c r="AE1956">
        <v>0</v>
      </c>
      <c r="AF1956" t="s">
        <v>133</v>
      </c>
      <c r="AG1956">
        <v>0.05</v>
      </c>
      <c r="AH1956">
        <v>2</v>
      </c>
      <c r="AI1956">
        <v>36410242</v>
      </c>
      <c r="AJ1956">
        <v>2004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>
      <c r="A1957">
        <f>ROW(Source!A2132)</f>
        <v>2132</v>
      </c>
      <c r="B1957">
        <v>36410252</v>
      </c>
      <c r="C1957">
        <v>36410239</v>
      </c>
      <c r="D1957">
        <v>35555025</v>
      </c>
      <c r="E1957">
        <v>1</v>
      </c>
      <c r="F1957">
        <v>1</v>
      </c>
      <c r="G1957">
        <v>1</v>
      </c>
      <c r="H1957">
        <v>2</v>
      </c>
      <c r="I1957" t="s">
        <v>589</v>
      </c>
      <c r="J1957" t="s">
        <v>590</v>
      </c>
      <c r="K1957" t="s">
        <v>591</v>
      </c>
      <c r="L1957">
        <v>1368</v>
      </c>
      <c r="N1957">
        <v>1011</v>
      </c>
      <c r="O1957" t="s">
        <v>520</v>
      </c>
      <c r="P1957" t="s">
        <v>520</v>
      </c>
      <c r="Q1957">
        <v>1</v>
      </c>
      <c r="X1957">
        <v>1.35</v>
      </c>
      <c r="Y1957">
        <v>0</v>
      </c>
      <c r="Z1957">
        <v>2.7</v>
      </c>
      <c r="AA1957">
        <v>0</v>
      </c>
      <c r="AB1957">
        <v>0</v>
      </c>
      <c r="AC1957">
        <v>0</v>
      </c>
      <c r="AD1957">
        <v>1</v>
      </c>
      <c r="AE1957">
        <v>0</v>
      </c>
      <c r="AF1957" t="s">
        <v>133</v>
      </c>
      <c r="AG1957">
        <v>1.6875</v>
      </c>
      <c r="AH1957">
        <v>2</v>
      </c>
      <c r="AI1957">
        <v>36410243</v>
      </c>
      <c r="AJ1957">
        <v>2005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>
      <c r="A1958">
        <f>ROW(Source!A2132)</f>
        <v>2132</v>
      </c>
      <c r="B1958">
        <v>36410253</v>
      </c>
      <c r="C1958">
        <v>36410239</v>
      </c>
      <c r="D1958">
        <v>35555088</v>
      </c>
      <c r="E1958">
        <v>1</v>
      </c>
      <c r="F1958">
        <v>1</v>
      </c>
      <c r="G1958">
        <v>1</v>
      </c>
      <c r="H1958">
        <v>2</v>
      </c>
      <c r="I1958" t="s">
        <v>531</v>
      </c>
      <c r="J1958" t="s">
        <v>592</v>
      </c>
      <c r="K1958" t="s">
        <v>533</v>
      </c>
      <c r="L1958">
        <v>1368</v>
      </c>
      <c r="N1958">
        <v>1011</v>
      </c>
      <c r="O1958" t="s">
        <v>520</v>
      </c>
      <c r="P1958" t="s">
        <v>520</v>
      </c>
      <c r="Q1958">
        <v>1</v>
      </c>
      <c r="X1958">
        <v>0.01</v>
      </c>
      <c r="Y1958">
        <v>0</v>
      </c>
      <c r="Z1958">
        <v>87.17</v>
      </c>
      <c r="AA1958">
        <v>11.6</v>
      </c>
      <c r="AB1958">
        <v>0</v>
      </c>
      <c r="AC1958">
        <v>0</v>
      </c>
      <c r="AD1958">
        <v>1</v>
      </c>
      <c r="AE1958">
        <v>0</v>
      </c>
      <c r="AF1958" t="s">
        <v>133</v>
      </c>
      <c r="AG1958">
        <v>1.2500000000000001E-2</v>
      </c>
      <c r="AH1958">
        <v>2</v>
      </c>
      <c r="AI1958">
        <v>36410244</v>
      </c>
      <c r="AJ1958">
        <v>2006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>
      <c r="A1959">
        <f>ROW(Source!A2132)</f>
        <v>2132</v>
      </c>
      <c r="B1959">
        <v>36410254</v>
      </c>
      <c r="C1959">
        <v>36410239</v>
      </c>
      <c r="D1959">
        <v>35552818</v>
      </c>
      <c r="E1959">
        <v>1</v>
      </c>
      <c r="F1959">
        <v>1</v>
      </c>
      <c r="G1959">
        <v>1</v>
      </c>
      <c r="H1959">
        <v>3</v>
      </c>
      <c r="I1959" t="s">
        <v>593</v>
      </c>
      <c r="J1959" t="s">
        <v>594</v>
      </c>
      <c r="K1959" t="s">
        <v>595</v>
      </c>
      <c r="L1959">
        <v>1308</v>
      </c>
      <c r="N1959">
        <v>1003</v>
      </c>
      <c r="O1959" t="s">
        <v>65</v>
      </c>
      <c r="P1959" t="s">
        <v>65</v>
      </c>
      <c r="Q1959">
        <v>100</v>
      </c>
      <c r="X1959">
        <v>0.68</v>
      </c>
      <c r="Y1959">
        <v>99.4</v>
      </c>
      <c r="Z1959">
        <v>0</v>
      </c>
      <c r="AA1959">
        <v>0</v>
      </c>
      <c r="AB1959">
        <v>0</v>
      </c>
      <c r="AC1959">
        <v>0</v>
      </c>
      <c r="AD1959">
        <v>1</v>
      </c>
      <c r="AE1959">
        <v>0</v>
      </c>
      <c r="AF1959" t="s">
        <v>3</v>
      </c>
      <c r="AG1959">
        <v>0.68</v>
      </c>
      <c r="AH1959">
        <v>2</v>
      </c>
      <c r="AI1959">
        <v>36410245</v>
      </c>
      <c r="AJ1959">
        <v>2007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>
      <c r="A1960">
        <f>ROW(Source!A2132)</f>
        <v>2132</v>
      </c>
      <c r="B1960">
        <v>36410255</v>
      </c>
      <c r="C1960">
        <v>36410239</v>
      </c>
      <c r="D1960">
        <v>35554067</v>
      </c>
      <c r="E1960">
        <v>1</v>
      </c>
      <c r="F1960">
        <v>1</v>
      </c>
      <c r="G1960">
        <v>1</v>
      </c>
      <c r="H1960">
        <v>3</v>
      </c>
      <c r="I1960" t="s">
        <v>205</v>
      </c>
      <c r="J1960" t="s">
        <v>207</v>
      </c>
      <c r="K1960" t="s">
        <v>206</v>
      </c>
      <c r="L1960">
        <v>1327</v>
      </c>
      <c r="N1960">
        <v>1005</v>
      </c>
      <c r="O1960" t="s">
        <v>155</v>
      </c>
      <c r="P1960" t="s">
        <v>155</v>
      </c>
      <c r="Q1960">
        <v>1</v>
      </c>
      <c r="X1960">
        <v>102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 t="s">
        <v>3</v>
      </c>
      <c r="AG1960">
        <v>102</v>
      </c>
      <c r="AH1960">
        <v>2</v>
      </c>
      <c r="AI1960">
        <v>36410246</v>
      </c>
      <c r="AJ1960">
        <v>2009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>
      <c r="A1961">
        <f>ROW(Source!A2132)</f>
        <v>2132</v>
      </c>
      <c r="B1961">
        <v>36410256</v>
      </c>
      <c r="C1961">
        <v>36410239</v>
      </c>
      <c r="D1961">
        <v>35553389</v>
      </c>
      <c r="E1961">
        <v>1</v>
      </c>
      <c r="F1961">
        <v>1</v>
      </c>
      <c r="G1961">
        <v>1</v>
      </c>
      <c r="H1961">
        <v>3</v>
      </c>
      <c r="I1961" t="s">
        <v>596</v>
      </c>
      <c r="J1961" t="s">
        <v>597</v>
      </c>
      <c r="K1961" t="s">
        <v>598</v>
      </c>
      <c r="L1961">
        <v>1346</v>
      </c>
      <c r="N1961">
        <v>1009</v>
      </c>
      <c r="O1961" t="s">
        <v>160</v>
      </c>
      <c r="P1961" t="s">
        <v>160</v>
      </c>
      <c r="Q1961">
        <v>1</v>
      </c>
      <c r="X1961">
        <v>27</v>
      </c>
      <c r="Y1961">
        <v>26.71</v>
      </c>
      <c r="Z1961">
        <v>0</v>
      </c>
      <c r="AA1961">
        <v>0</v>
      </c>
      <c r="AB1961">
        <v>0</v>
      </c>
      <c r="AC1961">
        <v>0</v>
      </c>
      <c r="AD1961">
        <v>1</v>
      </c>
      <c r="AE1961">
        <v>0</v>
      </c>
      <c r="AF1961" t="s">
        <v>3</v>
      </c>
      <c r="AG1961">
        <v>27</v>
      </c>
      <c r="AH1961">
        <v>2</v>
      </c>
      <c r="AI1961">
        <v>36410247</v>
      </c>
      <c r="AJ1961">
        <v>2010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>
      <c r="A1962">
        <f>ROW(Source!A2135)</f>
        <v>2135</v>
      </c>
      <c r="B1962">
        <v>36410272</v>
      </c>
      <c r="C1962">
        <v>36410259</v>
      </c>
      <c r="D1962">
        <v>18413230</v>
      </c>
      <c r="E1962">
        <v>1</v>
      </c>
      <c r="F1962">
        <v>1</v>
      </c>
      <c r="G1962">
        <v>1</v>
      </c>
      <c r="H1962">
        <v>1</v>
      </c>
      <c r="I1962" t="s">
        <v>540</v>
      </c>
      <c r="J1962" t="s">
        <v>3</v>
      </c>
      <c r="K1962" t="s">
        <v>541</v>
      </c>
      <c r="L1962">
        <v>1369</v>
      </c>
      <c r="N1962">
        <v>1013</v>
      </c>
      <c r="O1962" t="s">
        <v>514</v>
      </c>
      <c r="P1962" t="s">
        <v>514</v>
      </c>
      <c r="Q1962">
        <v>1</v>
      </c>
      <c r="X1962">
        <v>6.66</v>
      </c>
      <c r="Y1962">
        <v>0</v>
      </c>
      <c r="Z1962">
        <v>0</v>
      </c>
      <c r="AA1962">
        <v>0</v>
      </c>
      <c r="AB1962">
        <v>9.18</v>
      </c>
      <c r="AC1962">
        <v>0</v>
      </c>
      <c r="AD1962">
        <v>1</v>
      </c>
      <c r="AE1962">
        <v>1</v>
      </c>
      <c r="AF1962" t="s">
        <v>134</v>
      </c>
      <c r="AG1962">
        <v>7.6589999999999998</v>
      </c>
      <c r="AH1962">
        <v>2</v>
      </c>
      <c r="AI1962">
        <v>36410260</v>
      </c>
      <c r="AJ1962">
        <v>2011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>
      <c r="A1963">
        <f>ROW(Source!A2135)</f>
        <v>2135</v>
      </c>
      <c r="B1963">
        <v>36410273</v>
      </c>
      <c r="C1963">
        <v>36410259</v>
      </c>
      <c r="D1963">
        <v>29173472</v>
      </c>
      <c r="E1963">
        <v>1</v>
      </c>
      <c r="F1963">
        <v>1</v>
      </c>
      <c r="G1963">
        <v>1</v>
      </c>
      <c r="H1963">
        <v>2</v>
      </c>
      <c r="I1963" t="s">
        <v>577</v>
      </c>
      <c r="J1963" t="s">
        <v>578</v>
      </c>
      <c r="K1963" t="s">
        <v>579</v>
      </c>
      <c r="L1963">
        <v>1368</v>
      </c>
      <c r="N1963">
        <v>1011</v>
      </c>
      <c r="O1963" t="s">
        <v>520</v>
      </c>
      <c r="P1963" t="s">
        <v>520</v>
      </c>
      <c r="Q1963">
        <v>1</v>
      </c>
      <c r="X1963">
        <v>2.0099999999999998</v>
      </c>
      <c r="Y1963">
        <v>0</v>
      </c>
      <c r="Z1963">
        <v>3</v>
      </c>
      <c r="AA1963">
        <v>0</v>
      </c>
      <c r="AB1963">
        <v>0</v>
      </c>
      <c r="AC1963">
        <v>0</v>
      </c>
      <c r="AD1963">
        <v>1</v>
      </c>
      <c r="AE1963">
        <v>0</v>
      </c>
      <c r="AF1963" t="s">
        <v>133</v>
      </c>
      <c r="AG1963">
        <v>2.5124999999999997</v>
      </c>
      <c r="AH1963">
        <v>2</v>
      </c>
      <c r="AI1963">
        <v>36410261</v>
      </c>
      <c r="AJ1963">
        <v>2012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>
      <c r="A1964">
        <f>ROW(Source!A2135)</f>
        <v>2135</v>
      </c>
      <c r="B1964">
        <v>36410274</v>
      </c>
      <c r="C1964">
        <v>36410259</v>
      </c>
      <c r="D1964">
        <v>29174500</v>
      </c>
      <c r="E1964">
        <v>1</v>
      </c>
      <c r="F1964">
        <v>1</v>
      </c>
      <c r="G1964">
        <v>1</v>
      </c>
      <c r="H1964">
        <v>2</v>
      </c>
      <c r="I1964" t="s">
        <v>599</v>
      </c>
      <c r="J1964" t="s">
        <v>600</v>
      </c>
      <c r="K1964" t="s">
        <v>601</v>
      </c>
      <c r="L1964">
        <v>1368</v>
      </c>
      <c r="N1964">
        <v>1011</v>
      </c>
      <c r="O1964" t="s">
        <v>520</v>
      </c>
      <c r="P1964" t="s">
        <v>520</v>
      </c>
      <c r="Q1964">
        <v>1</v>
      </c>
      <c r="X1964">
        <v>1.33</v>
      </c>
      <c r="Y1964">
        <v>0</v>
      </c>
      <c r="Z1964">
        <v>1.95</v>
      </c>
      <c r="AA1964">
        <v>0</v>
      </c>
      <c r="AB1964">
        <v>0</v>
      </c>
      <c r="AC1964">
        <v>0</v>
      </c>
      <c r="AD1964">
        <v>1</v>
      </c>
      <c r="AE1964">
        <v>0</v>
      </c>
      <c r="AF1964" t="s">
        <v>133</v>
      </c>
      <c r="AG1964">
        <v>1.6625000000000001</v>
      </c>
      <c r="AH1964">
        <v>2</v>
      </c>
      <c r="AI1964">
        <v>36410262</v>
      </c>
      <c r="AJ1964">
        <v>2013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>
      <c r="A1965">
        <f>ROW(Source!A2135)</f>
        <v>2135</v>
      </c>
      <c r="B1965">
        <v>36410275</v>
      </c>
      <c r="C1965">
        <v>36410259</v>
      </c>
      <c r="D1965">
        <v>29174913</v>
      </c>
      <c r="E1965">
        <v>1</v>
      </c>
      <c r="F1965">
        <v>1</v>
      </c>
      <c r="G1965">
        <v>1</v>
      </c>
      <c r="H1965">
        <v>2</v>
      </c>
      <c r="I1965" t="s">
        <v>531</v>
      </c>
      <c r="J1965" t="s">
        <v>532</v>
      </c>
      <c r="K1965" t="s">
        <v>533</v>
      </c>
      <c r="L1965">
        <v>1368</v>
      </c>
      <c r="N1965">
        <v>1011</v>
      </c>
      <c r="O1965" t="s">
        <v>520</v>
      </c>
      <c r="P1965" t="s">
        <v>520</v>
      </c>
      <c r="Q1965">
        <v>1</v>
      </c>
      <c r="X1965">
        <v>0.03</v>
      </c>
      <c r="Y1965">
        <v>0</v>
      </c>
      <c r="Z1965">
        <v>87.17</v>
      </c>
      <c r="AA1965">
        <v>11.6</v>
      </c>
      <c r="AB1965">
        <v>0</v>
      </c>
      <c r="AC1965">
        <v>0</v>
      </c>
      <c r="AD1965">
        <v>1</v>
      </c>
      <c r="AE1965">
        <v>0</v>
      </c>
      <c r="AF1965" t="s">
        <v>133</v>
      </c>
      <c r="AG1965">
        <v>3.7499999999999999E-2</v>
      </c>
      <c r="AH1965">
        <v>2</v>
      </c>
      <c r="AI1965">
        <v>36410263</v>
      </c>
      <c r="AJ1965">
        <v>2014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>
      <c r="A1966">
        <f>ROW(Source!A2135)</f>
        <v>2135</v>
      </c>
      <c r="B1966">
        <v>36410276</v>
      </c>
      <c r="C1966">
        <v>36410259</v>
      </c>
      <c r="D1966">
        <v>29114471</v>
      </c>
      <c r="E1966">
        <v>1</v>
      </c>
      <c r="F1966">
        <v>1</v>
      </c>
      <c r="G1966">
        <v>1</v>
      </c>
      <c r="H1966">
        <v>3</v>
      </c>
      <c r="I1966" t="s">
        <v>602</v>
      </c>
      <c r="J1966" t="s">
        <v>603</v>
      </c>
      <c r="K1966" t="s">
        <v>604</v>
      </c>
      <c r="L1966">
        <v>1358</v>
      </c>
      <c r="N1966">
        <v>1010</v>
      </c>
      <c r="O1966" t="s">
        <v>605</v>
      </c>
      <c r="P1966" t="s">
        <v>605</v>
      </c>
      <c r="Q1966">
        <v>10</v>
      </c>
      <c r="X1966">
        <v>26.3</v>
      </c>
      <c r="Y1966">
        <v>1.6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 t="s">
        <v>3</v>
      </c>
      <c r="AG1966">
        <v>26.3</v>
      </c>
      <c r="AH1966">
        <v>2</v>
      </c>
      <c r="AI1966">
        <v>36410264</v>
      </c>
      <c r="AJ1966">
        <v>2015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>
      <c r="A1967">
        <f>ROW(Source!A2135)</f>
        <v>2135</v>
      </c>
      <c r="B1967">
        <v>36410277</v>
      </c>
      <c r="C1967">
        <v>36410259</v>
      </c>
      <c r="D1967">
        <v>29114305</v>
      </c>
      <c r="E1967">
        <v>1</v>
      </c>
      <c r="F1967">
        <v>1</v>
      </c>
      <c r="G1967">
        <v>1</v>
      </c>
      <c r="H1967">
        <v>3</v>
      </c>
      <c r="I1967" t="s">
        <v>606</v>
      </c>
      <c r="J1967" t="s">
        <v>607</v>
      </c>
      <c r="K1967" t="s">
        <v>608</v>
      </c>
      <c r="L1967">
        <v>1354</v>
      </c>
      <c r="N1967">
        <v>1010</v>
      </c>
      <c r="O1967" t="s">
        <v>237</v>
      </c>
      <c r="P1967" t="s">
        <v>237</v>
      </c>
      <c r="Q1967">
        <v>1</v>
      </c>
      <c r="X1967">
        <v>263</v>
      </c>
      <c r="Y1967">
        <v>0.12</v>
      </c>
      <c r="Z1967">
        <v>0</v>
      </c>
      <c r="AA1967">
        <v>0</v>
      </c>
      <c r="AB1967">
        <v>0</v>
      </c>
      <c r="AC1967">
        <v>0</v>
      </c>
      <c r="AD1967">
        <v>1</v>
      </c>
      <c r="AE1967">
        <v>0</v>
      </c>
      <c r="AF1967" t="s">
        <v>3</v>
      </c>
      <c r="AG1967">
        <v>263</v>
      </c>
      <c r="AH1967">
        <v>2</v>
      </c>
      <c r="AI1967">
        <v>36410265</v>
      </c>
      <c r="AJ1967">
        <v>2016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>
      <c r="A1968">
        <f>ROW(Source!A2135)</f>
        <v>2135</v>
      </c>
      <c r="B1968">
        <v>36410278</v>
      </c>
      <c r="C1968">
        <v>36410259</v>
      </c>
      <c r="D1968">
        <v>29111012</v>
      </c>
      <c r="E1968">
        <v>1</v>
      </c>
      <c r="F1968">
        <v>1</v>
      </c>
      <c r="G1968">
        <v>1</v>
      </c>
      <c r="H1968">
        <v>3</v>
      </c>
      <c r="I1968" t="s">
        <v>609</v>
      </c>
      <c r="J1968" t="s">
        <v>610</v>
      </c>
      <c r="K1968" t="s">
        <v>611</v>
      </c>
      <c r="L1968">
        <v>1354</v>
      </c>
      <c r="N1968">
        <v>1010</v>
      </c>
      <c r="O1968" t="s">
        <v>237</v>
      </c>
      <c r="P1968" t="s">
        <v>237</v>
      </c>
      <c r="Q1968">
        <v>1</v>
      </c>
      <c r="X1968">
        <v>7</v>
      </c>
      <c r="Y1968">
        <v>1.29</v>
      </c>
      <c r="Z1968">
        <v>0</v>
      </c>
      <c r="AA1968">
        <v>0</v>
      </c>
      <c r="AB1968">
        <v>0</v>
      </c>
      <c r="AC1968">
        <v>0</v>
      </c>
      <c r="AD1968">
        <v>1</v>
      </c>
      <c r="AE1968">
        <v>0</v>
      </c>
      <c r="AF1968" t="s">
        <v>3</v>
      </c>
      <c r="AG1968">
        <v>7</v>
      </c>
      <c r="AH1968">
        <v>2</v>
      </c>
      <c r="AI1968">
        <v>36410266</v>
      </c>
      <c r="AJ1968">
        <v>2017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>
      <c r="A1969">
        <f>ROW(Source!A2135)</f>
        <v>2135</v>
      </c>
      <c r="B1969">
        <v>36410279</v>
      </c>
      <c r="C1969">
        <v>36410259</v>
      </c>
      <c r="D1969">
        <v>29111013</v>
      </c>
      <c r="E1969">
        <v>1</v>
      </c>
      <c r="F1969">
        <v>1</v>
      </c>
      <c r="G1969">
        <v>1</v>
      </c>
      <c r="H1969">
        <v>3</v>
      </c>
      <c r="I1969" t="s">
        <v>612</v>
      </c>
      <c r="J1969" t="s">
        <v>613</v>
      </c>
      <c r="K1969" t="s">
        <v>614</v>
      </c>
      <c r="L1969">
        <v>1354</v>
      </c>
      <c r="N1969">
        <v>1010</v>
      </c>
      <c r="O1969" t="s">
        <v>237</v>
      </c>
      <c r="P1969" t="s">
        <v>237</v>
      </c>
      <c r="Q1969">
        <v>1</v>
      </c>
      <c r="X1969">
        <v>7</v>
      </c>
      <c r="Y1969">
        <v>1.29</v>
      </c>
      <c r="Z1969">
        <v>0</v>
      </c>
      <c r="AA1969">
        <v>0</v>
      </c>
      <c r="AB1969">
        <v>0</v>
      </c>
      <c r="AC1969">
        <v>0</v>
      </c>
      <c r="AD1969">
        <v>1</v>
      </c>
      <c r="AE1969">
        <v>0</v>
      </c>
      <c r="AF1969" t="s">
        <v>3</v>
      </c>
      <c r="AG1969">
        <v>7</v>
      </c>
      <c r="AH1969">
        <v>2</v>
      </c>
      <c r="AI1969">
        <v>36410267</v>
      </c>
      <c r="AJ1969">
        <v>2018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>
      <c r="A1970">
        <f>ROW(Source!A2135)</f>
        <v>2135</v>
      </c>
      <c r="B1970">
        <v>36410280</v>
      </c>
      <c r="C1970">
        <v>36410259</v>
      </c>
      <c r="D1970">
        <v>29111016</v>
      </c>
      <c r="E1970">
        <v>1</v>
      </c>
      <c r="F1970">
        <v>1</v>
      </c>
      <c r="G1970">
        <v>1</v>
      </c>
      <c r="H1970">
        <v>3</v>
      </c>
      <c r="I1970" t="s">
        <v>615</v>
      </c>
      <c r="J1970" t="s">
        <v>616</v>
      </c>
      <c r="K1970" t="s">
        <v>617</v>
      </c>
      <c r="L1970">
        <v>1354</v>
      </c>
      <c r="N1970">
        <v>1010</v>
      </c>
      <c r="O1970" t="s">
        <v>237</v>
      </c>
      <c r="P1970" t="s">
        <v>237</v>
      </c>
      <c r="Q1970">
        <v>1</v>
      </c>
      <c r="X1970">
        <v>40</v>
      </c>
      <c r="Y1970">
        <v>1.29</v>
      </c>
      <c r="Z1970">
        <v>0</v>
      </c>
      <c r="AA1970">
        <v>0</v>
      </c>
      <c r="AB1970">
        <v>0</v>
      </c>
      <c r="AC1970">
        <v>0</v>
      </c>
      <c r="AD1970">
        <v>1</v>
      </c>
      <c r="AE1970">
        <v>0</v>
      </c>
      <c r="AF1970" t="s">
        <v>3</v>
      </c>
      <c r="AG1970">
        <v>40</v>
      </c>
      <c r="AH1970">
        <v>2</v>
      </c>
      <c r="AI1970">
        <v>36410268</v>
      </c>
      <c r="AJ1970">
        <v>2019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>
      <c r="A1971">
        <f>ROW(Source!A2135)</f>
        <v>2135</v>
      </c>
      <c r="B1971">
        <v>36410281</v>
      </c>
      <c r="C1971">
        <v>36410259</v>
      </c>
      <c r="D1971">
        <v>29111019</v>
      </c>
      <c r="E1971">
        <v>1</v>
      </c>
      <c r="F1971">
        <v>1</v>
      </c>
      <c r="G1971">
        <v>1</v>
      </c>
      <c r="H1971">
        <v>3</v>
      </c>
      <c r="I1971" t="s">
        <v>618</v>
      </c>
      <c r="J1971" t="s">
        <v>619</v>
      </c>
      <c r="K1971" t="s">
        <v>620</v>
      </c>
      <c r="L1971">
        <v>1354</v>
      </c>
      <c r="N1971">
        <v>1010</v>
      </c>
      <c r="O1971" t="s">
        <v>237</v>
      </c>
      <c r="P1971" t="s">
        <v>237</v>
      </c>
      <c r="Q1971">
        <v>1</v>
      </c>
      <c r="X1971">
        <v>8</v>
      </c>
      <c r="Y1971">
        <v>0.63</v>
      </c>
      <c r="Z1971">
        <v>0</v>
      </c>
      <c r="AA1971">
        <v>0</v>
      </c>
      <c r="AB1971">
        <v>0</v>
      </c>
      <c r="AC1971">
        <v>0</v>
      </c>
      <c r="AD1971">
        <v>1</v>
      </c>
      <c r="AE1971">
        <v>0</v>
      </c>
      <c r="AF1971" t="s">
        <v>3</v>
      </c>
      <c r="AG1971">
        <v>8</v>
      </c>
      <c r="AH1971">
        <v>2</v>
      </c>
      <c r="AI1971">
        <v>36410269</v>
      </c>
      <c r="AJ1971">
        <v>2020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>
      <c r="A1972">
        <f>ROW(Source!A2135)</f>
        <v>2135</v>
      </c>
      <c r="B1972">
        <v>36410282</v>
      </c>
      <c r="C1972">
        <v>36410259</v>
      </c>
      <c r="D1972">
        <v>29111018</v>
      </c>
      <c r="E1972">
        <v>1</v>
      </c>
      <c r="F1972">
        <v>1</v>
      </c>
      <c r="G1972">
        <v>1</v>
      </c>
      <c r="H1972">
        <v>3</v>
      </c>
      <c r="I1972" t="s">
        <v>621</v>
      </c>
      <c r="J1972" t="s">
        <v>622</v>
      </c>
      <c r="K1972" t="s">
        <v>623</v>
      </c>
      <c r="L1972">
        <v>1354</v>
      </c>
      <c r="N1972">
        <v>1010</v>
      </c>
      <c r="O1972" t="s">
        <v>237</v>
      </c>
      <c r="P1972" t="s">
        <v>237</v>
      </c>
      <c r="Q1972">
        <v>1</v>
      </c>
      <c r="X1972">
        <v>8</v>
      </c>
      <c r="Y1972">
        <v>0.63</v>
      </c>
      <c r="Z1972">
        <v>0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3</v>
      </c>
      <c r="AG1972">
        <v>8</v>
      </c>
      <c r="AH1972">
        <v>2</v>
      </c>
      <c r="AI1972">
        <v>36410270</v>
      </c>
      <c r="AJ1972">
        <v>2021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>
      <c r="A1973">
        <f>ROW(Source!A2135)</f>
        <v>2135</v>
      </c>
      <c r="B1973">
        <v>36410283</v>
      </c>
      <c r="C1973">
        <v>36410259</v>
      </c>
      <c r="D1973">
        <v>29110997</v>
      </c>
      <c r="E1973">
        <v>1</v>
      </c>
      <c r="F1973">
        <v>1</v>
      </c>
      <c r="G1973">
        <v>1</v>
      </c>
      <c r="H1973">
        <v>3</v>
      </c>
      <c r="I1973" t="s">
        <v>624</v>
      </c>
      <c r="J1973" t="s">
        <v>625</v>
      </c>
      <c r="K1973" t="s">
        <v>626</v>
      </c>
      <c r="L1973">
        <v>1301</v>
      </c>
      <c r="N1973">
        <v>1003</v>
      </c>
      <c r="O1973" t="s">
        <v>142</v>
      </c>
      <c r="P1973" t="s">
        <v>142</v>
      </c>
      <c r="Q1973">
        <v>1</v>
      </c>
      <c r="X1973">
        <v>101</v>
      </c>
      <c r="Y1973">
        <v>12.3</v>
      </c>
      <c r="Z1973">
        <v>0</v>
      </c>
      <c r="AA1973">
        <v>0</v>
      </c>
      <c r="AB1973">
        <v>0</v>
      </c>
      <c r="AC1973">
        <v>0</v>
      </c>
      <c r="AD1973">
        <v>1</v>
      </c>
      <c r="AE1973">
        <v>0</v>
      </c>
      <c r="AF1973" t="s">
        <v>3</v>
      </c>
      <c r="AG1973">
        <v>101</v>
      </c>
      <c r="AH1973">
        <v>2</v>
      </c>
      <c r="AI1973">
        <v>36410271</v>
      </c>
      <c r="AJ1973">
        <v>2022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>
      <c r="A1974">
        <f>ROW(Source!A2136)</f>
        <v>2136</v>
      </c>
      <c r="B1974">
        <v>36410303</v>
      </c>
      <c r="C1974">
        <v>36410284</v>
      </c>
      <c r="D1974">
        <v>18409850</v>
      </c>
      <c r="E1974">
        <v>1</v>
      </c>
      <c r="F1974">
        <v>1</v>
      </c>
      <c r="G1974">
        <v>1</v>
      </c>
      <c r="H1974">
        <v>1</v>
      </c>
      <c r="I1974" t="s">
        <v>627</v>
      </c>
      <c r="J1974" t="s">
        <v>3</v>
      </c>
      <c r="K1974" t="s">
        <v>628</v>
      </c>
      <c r="L1974">
        <v>1369</v>
      </c>
      <c r="N1974">
        <v>1013</v>
      </c>
      <c r="O1974" t="s">
        <v>514</v>
      </c>
      <c r="P1974" t="s">
        <v>514</v>
      </c>
      <c r="Q1974">
        <v>1</v>
      </c>
      <c r="X1974">
        <v>84</v>
      </c>
      <c r="Y1974">
        <v>0</v>
      </c>
      <c r="Z1974">
        <v>0</v>
      </c>
      <c r="AA1974">
        <v>0</v>
      </c>
      <c r="AB1974">
        <v>9.07</v>
      </c>
      <c r="AC1974">
        <v>0</v>
      </c>
      <c r="AD1974">
        <v>1</v>
      </c>
      <c r="AE1974">
        <v>1</v>
      </c>
      <c r="AF1974" t="s">
        <v>134</v>
      </c>
      <c r="AG1974">
        <v>96.6</v>
      </c>
      <c r="AH1974">
        <v>2</v>
      </c>
      <c r="AI1974">
        <v>36410285</v>
      </c>
      <c r="AJ1974">
        <v>2023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>
      <c r="A1975">
        <f>ROW(Source!A2136)</f>
        <v>2136</v>
      </c>
      <c r="B1975">
        <v>36410304</v>
      </c>
      <c r="C1975">
        <v>36410284</v>
      </c>
      <c r="D1975">
        <v>29173472</v>
      </c>
      <c r="E1975">
        <v>1</v>
      </c>
      <c r="F1975">
        <v>1</v>
      </c>
      <c r="G1975">
        <v>1</v>
      </c>
      <c r="H1975">
        <v>2</v>
      </c>
      <c r="I1975" t="s">
        <v>577</v>
      </c>
      <c r="J1975" t="s">
        <v>578</v>
      </c>
      <c r="K1975" t="s">
        <v>579</v>
      </c>
      <c r="L1975">
        <v>1368</v>
      </c>
      <c r="N1975">
        <v>1011</v>
      </c>
      <c r="O1975" t="s">
        <v>520</v>
      </c>
      <c r="P1975" t="s">
        <v>520</v>
      </c>
      <c r="Q1975">
        <v>1</v>
      </c>
      <c r="X1975">
        <v>2.2000000000000002</v>
      </c>
      <c r="Y1975">
        <v>0</v>
      </c>
      <c r="Z1975">
        <v>3</v>
      </c>
      <c r="AA1975">
        <v>0</v>
      </c>
      <c r="AB1975">
        <v>0</v>
      </c>
      <c r="AC1975">
        <v>0</v>
      </c>
      <c r="AD1975">
        <v>1</v>
      </c>
      <c r="AE1975">
        <v>0</v>
      </c>
      <c r="AF1975" t="s">
        <v>133</v>
      </c>
      <c r="AG1975">
        <v>2.75</v>
      </c>
      <c r="AH1975">
        <v>2</v>
      </c>
      <c r="AI1975">
        <v>36410286</v>
      </c>
      <c r="AJ1975">
        <v>2024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>
      <c r="A1976">
        <f>ROW(Source!A2136)</f>
        <v>2136</v>
      </c>
      <c r="B1976">
        <v>36410305</v>
      </c>
      <c r="C1976">
        <v>36410284</v>
      </c>
      <c r="D1976">
        <v>29174538</v>
      </c>
      <c r="E1976">
        <v>1</v>
      </c>
      <c r="F1976">
        <v>1</v>
      </c>
      <c r="G1976">
        <v>1</v>
      </c>
      <c r="H1976">
        <v>2</v>
      </c>
      <c r="I1976" t="s">
        <v>629</v>
      </c>
      <c r="J1976" t="s">
        <v>630</v>
      </c>
      <c r="K1976" t="s">
        <v>631</v>
      </c>
      <c r="L1976">
        <v>1368</v>
      </c>
      <c r="N1976">
        <v>1011</v>
      </c>
      <c r="O1976" t="s">
        <v>520</v>
      </c>
      <c r="P1976" t="s">
        <v>520</v>
      </c>
      <c r="Q1976">
        <v>1</v>
      </c>
      <c r="X1976">
        <v>0.17</v>
      </c>
      <c r="Y1976">
        <v>0</v>
      </c>
      <c r="Z1976">
        <v>33.590000000000003</v>
      </c>
      <c r="AA1976">
        <v>0</v>
      </c>
      <c r="AB1976">
        <v>0</v>
      </c>
      <c r="AC1976">
        <v>0</v>
      </c>
      <c r="AD1976">
        <v>1</v>
      </c>
      <c r="AE1976">
        <v>0</v>
      </c>
      <c r="AF1976" t="s">
        <v>133</v>
      </c>
      <c r="AG1976">
        <v>0.21250000000000002</v>
      </c>
      <c r="AH1976">
        <v>2</v>
      </c>
      <c r="AI1976">
        <v>36410287</v>
      </c>
      <c r="AJ1976">
        <v>2025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>
      <c r="A1977">
        <f>ROW(Source!A2136)</f>
        <v>2136</v>
      </c>
      <c r="B1977">
        <v>36410306</v>
      </c>
      <c r="C1977">
        <v>36410284</v>
      </c>
      <c r="D1977">
        <v>29174580</v>
      </c>
      <c r="E1977">
        <v>1</v>
      </c>
      <c r="F1977">
        <v>1</v>
      </c>
      <c r="G1977">
        <v>1</v>
      </c>
      <c r="H1977">
        <v>2</v>
      </c>
      <c r="I1977" t="s">
        <v>632</v>
      </c>
      <c r="J1977" t="s">
        <v>633</v>
      </c>
      <c r="K1977" t="s">
        <v>634</v>
      </c>
      <c r="L1977">
        <v>1368</v>
      </c>
      <c r="N1977">
        <v>1011</v>
      </c>
      <c r="O1977" t="s">
        <v>520</v>
      </c>
      <c r="P1977" t="s">
        <v>520</v>
      </c>
      <c r="Q1977">
        <v>1</v>
      </c>
      <c r="X1977">
        <v>0.87</v>
      </c>
      <c r="Y1977">
        <v>0</v>
      </c>
      <c r="Z1977">
        <v>2.08</v>
      </c>
      <c r="AA1977">
        <v>0</v>
      </c>
      <c r="AB1977">
        <v>0</v>
      </c>
      <c r="AC1977">
        <v>0</v>
      </c>
      <c r="AD1977">
        <v>1</v>
      </c>
      <c r="AE1977">
        <v>0</v>
      </c>
      <c r="AF1977" t="s">
        <v>133</v>
      </c>
      <c r="AG1977">
        <v>1.0874999999999999</v>
      </c>
      <c r="AH1977">
        <v>2</v>
      </c>
      <c r="AI1977">
        <v>36410288</v>
      </c>
      <c r="AJ1977">
        <v>2026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>
      <c r="A1978">
        <f>ROW(Source!A2136)</f>
        <v>2136</v>
      </c>
      <c r="B1978">
        <v>36410307</v>
      </c>
      <c r="C1978">
        <v>36410284</v>
      </c>
      <c r="D1978">
        <v>29109354</v>
      </c>
      <c r="E1978">
        <v>1</v>
      </c>
      <c r="F1978">
        <v>1</v>
      </c>
      <c r="G1978">
        <v>1</v>
      </c>
      <c r="H1978">
        <v>3</v>
      </c>
      <c r="I1978" t="s">
        <v>638</v>
      </c>
      <c r="J1978" t="s">
        <v>639</v>
      </c>
      <c r="K1978" t="s">
        <v>640</v>
      </c>
      <c r="L1978">
        <v>1346</v>
      </c>
      <c r="N1978">
        <v>1009</v>
      </c>
      <c r="O1978" t="s">
        <v>160</v>
      </c>
      <c r="P1978" t="s">
        <v>160</v>
      </c>
      <c r="Q1978">
        <v>1</v>
      </c>
      <c r="X1978">
        <v>10</v>
      </c>
      <c r="Y1978">
        <v>46.72</v>
      </c>
      <c r="Z1978">
        <v>0</v>
      </c>
      <c r="AA1978">
        <v>0</v>
      </c>
      <c r="AB1978">
        <v>0</v>
      </c>
      <c r="AC1978">
        <v>0</v>
      </c>
      <c r="AD1978">
        <v>1</v>
      </c>
      <c r="AE1978">
        <v>0</v>
      </c>
      <c r="AF1978" t="s">
        <v>3</v>
      </c>
      <c r="AG1978">
        <v>10</v>
      </c>
      <c r="AH1978">
        <v>2</v>
      </c>
      <c r="AI1978">
        <v>36410289</v>
      </c>
      <c r="AJ1978">
        <v>2027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>
      <c r="A1979">
        <f>ROW(Source!A2136)</f>
        <v>2136</v>
      </c>
      <c r="B1979">
        <v>36410308</v>
      </c>
      <c r="C1979">
        <v>36410284</v>
      </c>
      <c r="D1979">
        <v>29109414</v>
      </c>
      <c r="E1979">
        <v>1</v>
      </c>
      <c r="F1979">
        <v>1</v>
      </c>
      <c r="G1979">
        <v>1</v>
      </c>
      <c r="H1979">
        <v>3</v>
      </c>
      <c r="I1979" t="s">
        <v>641</v>
      </c>
      <c r="J1979" t="s">
        <v>642</v>
      </c>
      <c r="K1979" t="s">
        <v>643</v>
      </c>
      <c r="L1979">
        <v>1346</v>
      </c>
      <c r="N1979">
        <v>1009</v>
      </c>
      <c r="O1979" t="s">
        <v>160</v>
      </c>
      <c r="P1979" t="s">
        <v>160</v>
      </c>
      <c r="Q1979">
        <v>1</v>
      </c>
      <c r="X1979">
        <v>137</v>
      </c>
      <c r="Y1979">
        <v>1.58</v>
      </c>
      <c r="Z1979">
        <v>0</v>
      </c>
      <c r="AA1979">
        <v>0</v>
      </c>
      <c r="AB1979">
        <v>0</v>
      </c>
      <c r="AC1979">
        <v>0</v>
      </c>
      <c r="AD1979">
        <v>1</v>
      </c>
      <c r="AE1979">
        <v>0</v>
      </c>
      <c r="AF1979" t="s">
        <v>3</v>
      </c>
      <c r="AG1979">
        <v>137</v>
      </c>
      <c r="AH1979">
        <v>2</v>
      </c>
      <c r="AI1979">
        <v>36410290</v>
      </c>
      <c r="AJ1979">
        <v>2028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>
      <c r="A1980">
        <f>ROW(Source!A2136)</f>
        <v>2136</v>
      </c>
      <c r="B1980">
        <v>36410309</v>
      </c>
      <c r="C1980">
        <v>36410284</v>
      </c>
      <c r="D1980">
        <v>29109781</v>
      </c>
      <c r="E1980">
        <v>1</v>
      </c>
      <c r="F1980">
        <v>1</v>
      </c>
      <c r="G1980">
        <v>1</v>
      </c>
      <c r="H1980">
        <v>3</v>
      </c>
      <c r="I1980" t="s">
        <v>644</v>
      </c>
      <c r="J1980" t="s">
        <v>645</v>
      </c>
      <c r="K1980" t="s">
        <v>646</v>
      </c>
      <c r="L1980">
        <v>1346</v>
      </c>
      <c r="N1980">
        <v>1009</v>
      </c>
      <c r="O1980" t="s">
        <v>160</v>
      </c>
      <c r="P1980" t="s">
        <v>160</v>
      </c>
      <c r="Q1980">
        <v>1</v>
      </c>
      <c r="X1980">
        <v>10</v>
      </c>
      <c r="Y1980">
        <v>11.12</v>
      </c>
      <c r="Z1980">
        <v>0</v>
      </c>
      <c r="AA1980">
        <v>0</v>
      </c>
      <c r="AB1980">
        <v>0</v>
      </c>
      <c r="AC1980">
        <v>0</v>
      </c>
      <c r="AD1980">
        <v>1</v>
      </c>
      <c r="AE1980">
        <v>0</v>
      </c>
      <c r="AF1980" t="s">
        <v>3</v>
      </c>
      <c r="AG1980">
        <v>10</v>
      </c>
      <c r="AH1980">
        <v>2</v>
      </c>
      <c r="AI1980">
        <v>36410291</v>
      </c>
      <c r="AJ1980">
        <v>2029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>
      <c r="A1981">
        <f>ROW(Source!A2136)</f>
        <v>2136</v>
      </c>
      <c r="B1981">
        <v>36410310</v>
      </c>
      <c r="C1981">
        <v>36410284</v>
      </c>
      <c r="D1981">
        <v>29109782</v>
      </c>
      <c r="E1981">
        <v>1</v>
      </c>
      <c r="F1981">
        <v>1</v>
      </c>
      <c r="G1981">
        <v>1</v>
      </c>
      <c r="H1981">
        <v>3</v>
      </c>
      <c r="I1981" t="s">
        <v>647</v>
      </c>
      <c r="J1981" t="s">
        <v>648</v>
      </c>
      <c r="K1981" t="s">
        <v>649</v>
      </c>
      <c r="L1981">
        <v>1346</v>
      </c>
      <c r="N1981">
        <v>1009</v>
      </c>
      <c r="O1981" t="s">
        <v>160</v>
      </c>
      <c r="P1981" t="s">
        <v>160</v>
      </c>
      <c r="Q1981">
        <v>1</v>
      </c>
      <c r="X1981">
        <v>69</v>
      </c>
      <c r="Y1981">
        <v>4.3600000000000003</v>
      </c>
      <c r="Z1981">
        <v>0</v>
      </c>
      <c r="AA1981">
        <v>0</v>
      </c>
      <c r="AB1981">
        <v>0</v>
      </c>
      <c r="AC1981">
        <v>0</v>
      </c>
      <c r="AD1981">
        <v>1</v>
      </c>
      <c r="AE1981">
        <v>0</v>
      </c>
      <c r="AF1981" t="s">
        <v>3</v>
      </c>
      <c r="AG1981">
        <v>69</v>
      </c>
      <c r="AH1981">
        <v>2</v>
      </c>
      <c r="AI1981">
        <v>36410292</v>
      </c>
      <c r="AJ1981">
        <v>2030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>
      <c r="A1982">
        <f>ROW(Source!A2136)</f>
        <v>2136</v>
      </c>
      <c r="B1982">
        <v>36410311</v>
      </c>
      <c r="C1982">
        <v>36410284</v>
      </c>
      <c r="D1982">
        <v>29110699</v>
      </c>
      <c r="E1982">
        <v>1</v>
      </c>
      <c r="F1982">
        <v>1</v>
      </c>
      <c r="G1982">
        <v>1</v>
      </c>
      <c r="H1982">
        <v>3</v>
      </c>
      <c r="I1982" t="s">
        <v>650</v>
      </c>
      <c r="J1982" t="s">
        <v>651</v>
      </c>
      <c r="K1982" t="s">
        <v>652</v>
      </c>
      <c r="L1982">
        <v>1301</v>
      </c>
      <c r="N1982">
        <v>1003</v>
      </c>
      <c r="O1982" t="s">
        <v>142</v>
      </c>
      <c r="P1982" t="s">
        <v>142</v>
      </c>
      <c r="Q1982">
        <v>1</v>
      </c>
      <c r="X1982">
        <v>118</v>
      </c>
      <c r="Y1982">
        <v>0.17</v>
      </c>
      <c r="Z1982">
        <v>0</v>
      </c>
      <c r="AA1982">
        <v>0</v>
      </c>
      <c r="AB1982">
        <v>0</v>
      </c>
      <c r="AC1982">
        <v>0</v>
      </c>
      <c r="AD1982">
        <v>1</v>
      </c>
      <c r="AE1982">
        <v>0</v>
      </c>
      <c r="AF1982" t="s">
        <v>3</v>
      </c>
      <c r="AG1982">
        <v>118</v>
      </c>
      <c r="AH1982">
        <v>2</v>
      </c>
      <c r="AI1982">
        <v>36410293</v>
      </c>
      <c r="AJ1982">
        <v>2031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>
      <c r="A1983">
        <f>ROW(Source!A2136)</f>
        <v>2136</v>
      </c>
      <c r="B1983">
        <v>36410312</v>
      </c>
      <c r="C1983">
        <v>36410284</v>
      </c>
      <c r="D1983">
        <v>29110797</v>
      </c>
      <c r="E1983">
        <v>1</v>
      </c>
      <c r="F1983">
        <v>1</v>
      </c>
      <c r="G1983">
        <v>1</v>
      </c>
      <c r="H1983">
        <v>3</v>
      </c>
      <c r="I1983" t="s">
        <v>653</v>
      </c>
      <c r="J1983" t="s">
        <v>654</v>
      </c>
      <c r="K1983" t="s">
        <v>655</v>
      </c>
      <c r="L1983">
        <v>1301</v>
      </c>
      <c r="N1983">
        <v>1003</v>
      </c>
      <c r="O1983" t="s">
        <v>142</v>
      </c>
      <c r="P1983" t="s">
        <v>142</v>
      </c>
      <c r="Q1983">
        <v>1</v>
      </c>
      <c r="X1983">
        <v>80</v>
      </c>
      <c r="Y1983">
        <v>1.74</v>
      </c>
      <c r="Z1983">
        <v>0</v>
      </c>
      <c r="AA1983">
        <v>0</v>
      </c>
      <c r="AB1983">
        <v>0</v>
      </c>
      <c r="AC1983">
        <v>0</v>
      </c>
      <c r="AD1983">
        <v>1</v>
      </c>
      <c r="AE1983">
        <v>0</v>
      </c>
      <c r="AF1983" t="s">
        <v>3</v>
      </c>
      <c r="AG1983">
        <v>80</v>
      </c>
      <c r="AH1983">
        <v>2</v>
      </c>
      <c r="AI1983">
        <v>36410294</v>
      </c>
      <c r="AJ1983">
        <v>2032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>
      <c r="A1984">
        <f>ROW(Source!A2136)</f>
        <v>2136</v>
      </c>
      <c r="B1984">
        <v>36410313</v>
      </c>
      <c r="C1984">
        <v>36410284</v>
      </c>
      <c r="D1984">
        <v>29110815</v>
      </c>
      <c r="E1984">
        <v>1</v>
      </c>
      <c r="F1984">
        <v>1</v>
      </c>
      <c r="G1984">
        <v>1</v>
      </c>
      <c r="H1984">
        <v>3</v>
      </c>
      <c r="I1984" t="s">
        <v>656</v>
      </c>
      <c r="J1984" t="s">
        <v>657</v>
      </c>
      <c r="K1984" t="s">
        <v>658</v>
      </c>
      <c r="L1984">
        <v>1301</v>
      </c>
      <c r="N1984">
        <v>1003</v>
      </c>
      <c r="O1984" t="s">
        <v>142</v>
      </c>
      <c r="P1984" t="s">
        <v>142</v>
      </c>
      <c r="Q1984">
        <v>1</v>
      </c>
      <c r="X1984">
        <v>117</v>
      </c>
      <c r="Y1984">
        <v>0.85</v>
      </c>
      <c r="Z1984">
        <v>0</v>
      </c>
      <c r="AA1984">
        <v>0</v>
      </c>
      <c r="AB1984">
        <v>0</v>
      </c>
      <c r="AC1984">
        <v>0</v>
      </c>
      <c r="AD1984">
        <v>1</v>
      </c>
      <c r="AE1984">
        <v>0</v>
      </c>
      <c r="AF1984" t="s">
        <v>3</v>
      </c>
      <c r="AG1984">
        <v>117</v>
      </c>
      <c r="AH1984">
        <v>2</v>
      </c>
      <c r="AI1984">
        <v>36410295</v>
      </c>
      <c r="AJ1984">
        <v>2033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>
      <c r="A1985">
        <f>ROW(Source!A2136)</f>
        <v>2136</v>
      </c>
      <c r="B1985">
        <v>36410314</v>
      </c>
      <c r="C1985">
        <v>36410284</v>
      </c>
      <c r="D1985">
        <v>29111455</v>
      </c>
      <c r="E1985">
        <v>1</v>
      </c>
      <c r="F1985">
        <v>1</v>
      </c>
      <c r="G1985">
        <v>1</v>
      </c>
      <c r="H1985">
        <v>3</v>
      </c>
      <c r="I1985" t="s">
        <v>659</v>
      </c>
      <c r="J1985" t="s">
        <v>660</v>
      </c>
      <c r="K1985" t="s">
        <v>661</v>
      </c>
      <c r="L1985">
        <v>1327</v>
      </c>
      <c r="N1985">
        <v>1005</v>
      </c>
      <c r="O1985" t="s">
        <v>155</v>
      </c>
      <c r="P1985" t="s">
        <v>155</v>
      </c>
      <c r="Q1985">
        <v>1</v>
      </c>
      <c r="X1985">
        <v>225</v>
      </c>
      <c r="Y1985">
        <v>15.06</v>
      </c>
      <c r="Z1985">
        <v>0</v>
      </c>
      <c r="AA1985">
        <v>0</v>
      </c>
      <c r="AB1985">
        <v>0</v>
      </c>
      <c r="AC1985">
        <v>0</v>
      </c>
      <c r="AD1985">
        <v>1</v>
      </c>
      <c r="AE1985">
        <v>0</v>
      </c>
      <c r="AF1985" t="s">
        <v>3</v>
      </c>
      <c r="AG1985">
        <v>225</v>
      </c>
      <c r="AH1985">
        <v>2</v>
      </c>
      <c r="AI1985">
        <v>36410296</v>
      </c>
      <c r="AJ1985">
        <v>2034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>
      <c r="A1986">
        <f>ROW(Source!A2136)</f>
        <v>2136</v>
      </c>
      <c r="B1986">
        <v>36410315</v>
      </c>
      <c r="C1986">
        <v>36410284</v>
      </c>
      <c r="D1986">
        <v>29114733</v>
      </c>
      <c r="E1986">
        <v>1</v>
      </c>
      <c r="F1986">
        <v>1</v>
      </c>
      <c r="G1986">
        <v>1</v>
      </c>
      <c r="H1986">
        <v>3</v>
      </c>
      <c r="I1986" t="s">
        <v>662</v>
      </c>
      <c r="J1986" t="s">
        <v>663</v>
      </c>
      <c r="K1986" t="s">
        <v>664</v>
      </c>
      <c r="L1986">
        <v>1354</v>
      </c>
      <c r="N1986">
        <v>1010</v>
      </c>
      <c r="O1986" t="s">
        <v>237</v>
      </c>
      <c r="P1986" t="s">
        <v>237</v>
      </c>
      <c r="Q1986">
        <v>1</v>
      </c>
      <c r="X1986">
        <v>790</v>
      </c>
      <c r="Y1986">
        <v>0.02</v>
      </c>
      <c r="Z1986">
        <v>0</v>
      </c>
      <c r="AA1986">
        <v>0</v>
      </c>
      <c r="AB1986">
        <v>0</v>
      </c>
      <c r="AC1986">
        <v>0</v>
      </c>
      <c r="AD1986">
        <v>1</v>
      </c>
      <c r="AE1986">
        <v>0</v>
      </c>
      <c r="AF1986" t="s">
        <v>3</v>
      </c>
      <c r="AG1986">
        <v>790</v>
      </c>
      <c r="AH1986">
        <v>2</v>
      </c>
      <c r="AI1986">
        <v>36410297</v>
      </c>
      <c r="AJ1986">
        <v>2035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>
      <c r="A1987">
        <f>ROW(Source!A2136)</f>
        <v>2136</v>
      </c>
      <c r="B1987">
        <v>36410316</v>
      </c>
      <c r="C1987">
        <v>36410284</v>
      </c>
      <c r="D1987">
        <v>29114734</v>
      </c>
      <c r="E1987">
        <v>1</v>
      </c>
      <c r="F1987">
        <v>1</v>
      </c>
      <c r="G1987">
        <v>1</v>
      </c>
      <c r="H1987">
        <v>3</v>
      </c>
      <c r="I1987" t="s">
        <v>665</v>
      </c>
      <c r="J1987" t="s">
        <v>666</v>
      </c>
      <c r="K1987" t="s">
        <v>667</v>
      </c>
      <c r="L1987">
        <v>1354</v>
      </c>
      <c r="N1987">
        <v>1010</v>
      </c>
      <c r="O1987" t="s">
        <v>237</v>
      </c>
      <c r="P1987" t="s">
        <v>237</v>
      </c>
      <c r="Q1987">
        <v>1</v>
      </c>
      <c r="X1987">
        <v>1844</v>
      </c>
      <c r="Y1987">
        <v>0.03</v>
      </c>
      <c r="Z1987">
        <v>0</v>
      </c>
      <c r="AA1987">
        <v>0</v>
      </c>
      <c r="AB1987">
        <v>0</v>
      </c>
      <c r="AC1987">
        <v>0</v>
      </c>
      <c r="AD1987">
        <v>1</v>
      </c>
      <c r="AE1987">
        <v>0</v>
      </c>
      <c r="AF1987" t="s">
        <v>3</v>
      </c>
      <c r="AG1987">
        <v>1844</v>
      </c>
      <c r="AH1987">
        <v>2</v>
      </c>
      <c r="AI1987">
        <v>36410298</v>
      </c>
      <c r="AJ1987">
        <v>2036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>
      <c r="A1988">
        <f>ROW(Source!A2136)</f>
        <v>2136</v>
      </c>
      <c r="B1988">
        <v>36410317</v>
      </c>
      <c r="C1988">
        <v>36410284</v>
      </c>
      <c r="D1988">
        <v>29114482</v>
      </c>
      <c r="E1988">
        <v>1</v>
      </c>
      <c r="F1988">
        <v>1</v>
      </c>
      <c r="G1988">
        <v>1</v>
      </c>
      <c r="H1988">
        <v>3</v>
      </c>
      <c r="I1988" t="s">
        <v>668</v>
      </c>
      <c r="J1988" t="s">
        <v>669</v>
      </c>
      <c r="K1988" t="s">
        <v>670</v>
      </c>
      <c r="L1988">
        <v>1354</v>
      </c>
      <c r="N1988">
        <v>1010</v>
      </c>
      <c r="O1988" t="s">
        <v>237</v>
      </c>
      <c r="P1988" t="s">
        <v>237</v>
      </c>
      <c r="Q1988">
        <v>1</v>
      </c>
      <c r="X1988">
        <v>149</v>
      </c>
      <c r="Y1988">
        <v>7.0000000000000007E-2</v>
      </c>
      <c r="Z1988">
        <v>0</v>
      </c>
      <c r="AA1988">
        <v>0</v>
      </c>
      <c r="AB1988">
        <v>0</v>
      </c>
      <c r="AC1988">
        <v>0</v>
      </c>
      <c r="AD1988">
        <v>1</v>
      </c>
      <c r="AE1988">
        <v>0</v>
      </c>
      <c r="AF1988" t="s">
        <v>3</v>
      </c>
      <c r="AG1988">
        <v>149</v>
      </c>
      <c r="AH1988">
        <v>2</v>
      </c>
      <c r="AI1988">
        <v>36410299</v>
      </c>
      <c r="AJ1988">
        <v>2037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>
      <c r="A1989">
        <f>ROW(Source!A2136)</f>
        <v>2136</v>
      </c>
      <c r="B1989">
        <v>36410318</v>
      </c>
      <c r="C1989">
        <v>36410284</v>
      </c>
      <c r="D1989">
        <v>29129584</v>
      </c>
      <c r="E1989">
        <v>1</v>
      </c>
      <c r="F1989">
        <v>1</v>
      </c>
      <c r="G1989">
        <v>1</v>
      </c>
      <c r="H1989">
        <v>3</v>
      </c>
      <c r="I1989" t="s">
        <v>671</v>
      </c>
      <c r="J1989" t="s">
        <v>672</v>
      </c>
      <c r="K1989" t="s">
        <v>673</v>
      </c>
      <c r="L1989">
        <v>1301</v>
      </c>
      <c r="N1989">
        <v>1003</v>
      </c>
      <c r="O1989" t="s">
        <v>142</v>
      </c>
      <c r="P1989" t="s">
        <v>142</v>
      </c>
      <c r="Q1989">
        <v>1</v>
      </c>
      <c r="X1989">
        <v>86</v>
      </c>
      <c r="Y1989">
        <v>7.22</v>
      </c>
      <c r="Z1989">
        <v>0</v>
      </c>
      <c r="AA1989">
        <v>0</v>
      </c>
      <c r="AB1989">
        <v>0</v>
      </c>
      <c r="AC1989">
        <v>0</v>
      </c>
      <c r="AD1989">
        <v>1</v>
      </c>
      <c r="AE1989">
        <v>0</v>
      </c>
      <c r="AF1989" t="s">
        <v>3</v>
      </c>
      <c r="AG1989">
        <v>86</v>
      </c>
      <c r="AH1989">
        <v>2</v>
      </c>
      <c r="AI1989">
        <v>36410300</v>
      </c>
      <c r="AJ1989">
        <v>2038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>
      <c r="A1990">
        <f>ROW(Source!A2136)</f>
        <v>2136</v>
      </c>
      <c r="B1990">
        <v>36410319</v>
      </c>
      <c r="C1990">
        <v>36410284</v>
      </c>
      <c r="D1990">
        <v>29129619</v>
      </c>
      <c r="E1990">
        <v>1</v>
      </c>
      <c r="F1990">
        <v>1</v>
      </c>
      <c r="G1990">
        <v>1</v>
      </c>
      <c r="H1990">
        <v>3</v>
      </c>
      <c r="I1990" t="s">
        <v>674</v>
      </c>
      <c r="J1990" t="s">
        <v>675</v>
      </c>
      <c r="K1990" t="s">
        <v>676</v>
      </c>
      <c r="L1990">
        <v>1301</v>
      </c>
      <c r="N1990">
        <v>1003</v>
      </c>
      <c r="O1990" t="s">
        <v>142</v>
      </c>
      <c r="P1990" t="s">
        <v>142</v>
      </c>
      <c r="Q1990">
        <v>1</v>
      </c>
      <c r="X1990">
        <v>234</v>
      </c>
      <c r="Y1990">
        <v>8.44</v>
      </c>
      <c r="Z1990">
        <v>0</v>
      </c>
      <c r="AA1990">
        <v>0</v>
      </c>
      <c r="AB1990">
        <v>0</v>
      </c>
      <c r="AC1990">
        <v>0</v>
      </c>
      <c r="AD1990">
        <v>1</v>
      </c>
      <c r="AE1990">
        <v>0</v>
      </c>
      <c r="AF1990" t="s">
        <v>3</v>
      </c>
      <c r="AG1990">
        <v>234</v>
      </c>
      <c r="AH1990">
        <v>2</v>
      </c>
      <c r="AI1990">
        <v>36410301</v>
      </c>
      <c r="AJ1990">
        <v>2039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>
      <c r="A1991">
        <f>ROW(Source!A2136)</f>
        <v>2136</v>
      </c>
      <c r="B1991">
        <v>36410320</v>
      </c>
      <c r="C1991">
        <v>36410284</v>
      </c>
      <c r="D1991">
        <v>29129715</v>
      </c>
      <c r="E1991">
        <v>1</v>
      </c>
      <c r="F1991">
        <v>1</v>
      </c>
      <c r="G1991">
        <v>1</v>
      </c>
      <c r="H1991">
        <v>3</v>
      </c>
      <c r="I1991" t="s">
        <v>766</v>
      </c>
      <c r="J1991" t="s">
        <v>767</v>
      </c>
      <c r="K1991" t="s">
        <v>768</v>
      </c>
      <c r="L1991">
        <v>1301</v>
      </c>
      <c r="N1991">
        <v>1003</v>
      </c>
      <c r="O1991" t="s">
        <v>142</v>
      </c>
      <c r="P1991" t="s">
        <v>142</v>
      </c>
      <c r="Q1991">
        <v>1</v>
      </c>
      <c r="X1991">
        <v>37</v>
      </c>
      <c r="Y1991">
        <v>6.33</v>
      </c>
      <c r="Z1991">
        <v>0</v>
      </c>
      <c r="AA1991">
        <v>0</v>
      </c>
      <c r="AB1991">
        <v>0</v>
      </c>
      <c r="AC1991">
        <v>0</v>
      </c>
      <c r="AD1991">
        <v>1</v>
      </c>
      <c r="AE1991">
        <v>0</v>
      </c>
      <c r="AF1991" t="s">
        <v>3</v>
      </c>
      <c r="AG1991">
        <v>37</v>
      </c>
      <c r="AH1991">
        <v>2</v>
      </c>
      <c r="AI1991">
        <v>36410302</v>
      </c>
      <c r="AJ1991">
        <v>2040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>
      <c r="A1992">
        <f>ROW(Source!A2137)</f>
        <v>2137</v>
      </c>
      <c r="B1992">
        <v>36410329</v>
      </c>
      <c r="C1992">
        <v>36410321</v>
      </c>
      <c r="D1992">
        <v>18410244</v>
      </c>
      <c r="E1992">
        <v>1</v>
      </c>
      <c r="F1992">
        <v>1</v>
      </c>
      <c r="G1992">
        <v>1</v>
      </c>
      <c r="H1992">
        <v>1</v>
      </c>
      <c r="I1992" t="s">
        <v>680</v>
      </c>
      <c r="J1992" t="s">
        <v>3</v>
      </c>
      <c r="K1992" t="s">
        <v>681</v>
      </c>
      <c r="L1992">
        <v>1369</v>
      </c>
      <c r="N1992">
        <v>1013</v>
      </c>
      <c r="O1992" t="s">
        <v>514</v>
      </c>
      <c r="P1992" t="s">
        <v>514</v>
      </c>
      <c r="Q1992">
        <v>1</v>
      </c>
      <c r="X1992">
        <v>72.260000000000005</v>
      </c>
      <c r="Y1992">
        <v>0</v>
      </c>
      <c r="Z1992">
        <v>0</v>
      </c>
      <c r="AA1992">
        <v>0</v>
      </c>
      <c r="AB1992">
        <v>9.2899999999999991</v>
      </c>
      <c r="AC1992">
        <v>0</v>
      </c>
      <c r="AD1992">
        <v>1</v>
      </c>
      <c r="AE1992">
        <v>1</v>
      </c>
      <c r="AF1992" t="s">
        <v>134</v>
      </c>
      <c r="AG1992">
        <v>83.099000000000004</v>
      </c>
      <c r="AH1992">
        <v>2</v>
      </c>
      <c r="AI1992">
        <v>36410322</v>
      </c>
      <c r="AJ1992">
        <v>2041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>
      <c r="A1993">
        <f>ROW(Source!A2137)</f>
        <v>2137</v>
      </c>
      <c r="B1993">
        <v>36410330</v>
      </c>
      <c r="C1993">
        <v>36410321</v>
      </c>
      <c r="D1993">
        <v>121548</v>
      </c>
      <c r="E1993">
        <v>1</v>
      </c>
      <c r="F1993">
        <v>1</v>
      </c>
      <c r="G1993">
        <v>1</v>
      </c>
      <c r="H1993">
        <v>1</v>
      </c>
      <c r="I1993" t="s">
        <v>35</v>
      </c>
      <c r="J1993" t="s">
        <v>3</v>
      </c>
      <c r="K1993" t="s">
        <v>515</v>
      </c>
      <c r="L1993">
        <v>608254</v>
      </c>
      <c r="N1993">
        <v>1013</v>
      </c>
      <c r="O1993" t="s">
        <v>516</v>
      </c>
      <c r="P1993" t="s">
        <v>516</v>
      </c>
      <c r="Q1993">
        <v>1</v>
      </c>
      <c r="X1993">
        <v>0.01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1</v>
      </c>
      <c r="AE1993">
        <v>2</v>
      </c>
      <c r="AF1993" t="s">
        <v>133</v>
      </c>
      <c r="AG1993">
        <v>1.2500000000000001E-2</v>
      </c>
      <c r="AH1993">
        <v>2</v>
      </c>
      <c r="AI1993">
        <v>36410323</v>
      </c>
      <c r="AJ1993">
        <v>2042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>
      <c r="A1994">
        <f>ROW(Source!A2137)</f>
        <v>2137</v>
      </c>
      <c r="B1994">
        <v>36410331</v>
      </c>
      <c r="C1994">
        <v>36410321</v>
      </c>
      <c r="D1994">
        <v>29172556</v>
      </c>
      <c r="E1994">
        <v>1</v>
      </c>
      <c r="F1994">
        <v>1</v>
      </c>
      <c r="G1994">
        <v>1</v>
      </c>
      <c r="H1994">
        <v>2</v>
      </c>
      <c r="I1994" t="s">
        <v>517</v>
      </c>
      <c r="J1994" t="s">
        <v>518</v>
      </c>
      <c r="K1994" t="s">
        <v>519</v>
      </c>
      <c r="L1994">
        <v>1368</v>
      </c>
      <c r="N1994">
        <v>1011</v>
      </c>
      <c r="O1994" t="s">
        <v>520</v>
      </c>
      <c r="P1994" t="s">
        <v>520</v>
      </c>
      <c r="Q1994">
        <v>1</v>
      </c>
      <c r="X1994">
        <v>0.01</v>
      </c>
      <c r="Y1994">
        <v>0</v>
      </c>
      <c r="Z1994">
        <v>31.26</v>
      </c>
      <c r="AA1994">
        <v>13.5</v>
      </c>
      <c r="AB1994">
        <v>0</v>
      </c>
      <c r="AC1994">
        <v>0</v>
      </c>
      <c r="AD1994">
        <v>1</v>
      </c>
      <c r="AE1994">
        <v>0</v>
      </c>
      <c r="AF1994" t="s">
        <v>133</v>
      </c>
      <c r="AG1994">
        <v>1.2500000000000001E-2</v>
      </c>
      <c r="AH1994">
        <v>2</v>
      </c>
      <c r="AI1994">
        <v>36410324</v>
      </c>
      <c r="AJ1994">
        <v>2043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>
      <c r="A1995">
        <f>ROW(Source!A2137)</f>
        <v>2137</v>
      </c>
      <c r="B1995">
        <v>36410332</v>
      </c>
      <c r="C1995">
        <v>36410321</v>
      </c>
      <c r="D1995">
        <v>29174913</v>
      </c>
      <c r="E1995">
        <v>1</v>
      </c>
      <c r="F1995">
        <v>1</v>
      </c>
      <c r="G1995">
        <v>1</v>
      </c>
      <c r="H1995">
        <v>2</v>
      </c>
      <c r="I1995" t="s">
        <v>531</v>
      </c>
      <c r="J1995" t="s">
        <v>532</v>
      </c>
      <c r="K1995" t="s">
        <v>533</v>
      </c>
      <c r="L1995">
        <v>1368</v>
      </c>
      <c r="N1995">
        <v>1011</v>
      </c>
      <c r="O1995" t="s">
        <v>520</v>
      </c>
      <c r="P1995" t="s">
        <v>520</v>
      </c>
      <c r="Q1995">
        <v>1</v>
      </c>
      <c r="X1995">
        <v>0.01</v>
      </c>
      <c r="Y1995">
        <v>0</v>
      </c>
      <c r="Z1995">
        <v>87.17</v>
      </c>
      <c r="AA1995">
        <v>11.6</v>
      </c>
      <c r="AB1995">
        <v>0</v>
      </c>
      <c r="AC1995">
        <v>0</v>
      </c>
      <c r="AD1995">
        <v>1</v>
      </c>
      <c r="AE1995">
        <v>0</v>
      </c>
      <c r="AF1995" t="s">
        <v>133</v>
      </c>
      <c r="AG1995">
        <v>1.2500000000000001E-2</v>
      </c>
      <c r="AH1995">
        <v>2</v>
      </c>
      <c r="AI1995">
        <v>36410325</v>
      </c>
      <c r="AJ1995">
        <v>2044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>
      <c r="A1996">
        <f>ROW(Source!A2137)</f>
        <v>2137</v>
      </c>
      <c r="B1996">
        <v>36410333</v>
      </c>
      <c r="C1996">
        <v>36410321</v>
      </c>
      <c r="D1996">
        <v>29109386</v>
      </c>
      <c r="E1996">
        <v>1</v>
      </c>
      <c r="F1996">
        <v>1</v>
      </c>
      <c r="G1996">
        <v>1</v>
      </c>
      <c r="H1996">
        <v>3</v>
      </c>
      <c r="I1996" t="s">
        <v>682</v>
      </c>
      <c r="J1996" t="s">
        <v>683</v>
      </c>
      <c r="K1996" t="s">
        <v>684</v>
      </c>
      <c r="L1996">
        <v>1348</v>
      </c>
      <c r="N1996">
        <v>1009</v>
      </c>
      <c r="O1996" t="s">
        <v>30</v>
      </c>
      <c r="P1996" t="s">
        <v>30</v>
      </c>
      <c r="Q1996">
        <v>1000</v>
      </c>
      <c r="X1996">
        <v>3.4099999999999998E-2</v>
      </c>
      <c r="Y1996">
        <v>11300.01</v>
      </c>
      <c r="Z1996">
        <v>0</v>
      </c>
      <c r="AA1996">
        <v>0</v>
      </c>
      <c r="AB1996">
        <v>0</v>
      </c>
      <c r="AC1996">
        <v>0</v>
      </c>
      <c r="AD1996">
        <v>1</v>
      </c>
      <c r="AE1996">
        <v>0</v>
      </c>
      <c r="AF1996" t="s">
        <v>3</v>
      </c>
      <c r="AG1996">
        <v>3.4099999999999998E-2</v>
      </c>
      <c r="AH1996">
        <v>2</v>
      </c>
      <c r="AI1996">
        <v>36410326</v>
      </c>
      <c r="AJ1996">
        <v>2045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>
      <c r="A1997">
        <f>ROW(Source!A2137)</f>
        <v>2137</v>
      </c>
      <c r="B1997">
        <v>36410334</v>
      </c>
      <c r="C1997">
        <v>36410321</v>
      </c>
      <c r="D1997">
        <v>29107800</v>
      </c>
      <c r="E1997">
        <v>1</v>
      </c>
      <c r="F1997">
        <v>1</v>
      </c>
      <c r="G1997">
        <v>1</v>
      </c>
      <c r="H1997">
        <v>3</v>
      </c>
      <c r="I1997" t="s">
        <v>545</v>
      </c>
      <c r="J1997" t="s">
        <v>546</v>
      </c>
      <c r="K1997" t="s">
        <v>547</v>
      </c>
      <c r="L1997">
        <v>1346</v>
      </c>
      <c r="N1997">
        <v>1009</v>
      </c>
      <c r="O1997" t="s">
        <v>160</v>
      </c>
      <c r="P1997" t="s">
        <v>160</v>
      </c>
      <c r="Q1997">
        <v>1</v>
      </c>
      <c r="X1997">
        <v>0.01</v>
      </c>
      <c r="Y1997">
        <v>1.81</v>
      </c>
      <c r="Z1997">
        <v>0</v>
      </c>
      <c r="AA1997">
        <v>0</v>
      </c>
      <c r="AB1997">
        <v>0</v>
      </c>
      <c r="AC1997">
        <v>0</v>
      </c>
      <c r="AD1997">
        <v>1</v>
      </c>
      <c r="AE1997">
        <v>0</v>
      </c>
      <c r="AF1997" t="s">
        <v>3</v>
      </c>
      <c r="AG1997">
        <v>0.01</v>
      </c>
      <c r="AH1997">
        <v>2</v>
      </c>
      <c r="AI1997">
        <v>36410327</v>
      </c>
      <c r="AJ1997">
        <v>2046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>
      <c r="A1998">
        <f>ROW(Source!A2137)</f>
        <v>2137</v>
      </c>
      <c r="B1998">
        <v>36410335</v>
      </c>
      <c r="C1998">
        <v>36410321</v>
      </c>
      <c r="D1998">
        <v>29109603</v>
      </c>
      <c r="E1998">
        <v>1</v>
      </c>
      <c r="F1998">
        <v>1</v>
      </c>
      <c r="G1998">
        <v>1</v>
      </c>
      <c r="H1998">
        <v>3</v>
      </c>
      <c r="I1998" t="s">
        <v>685</v>
      </c>
      <c r="J1998" t="s">
        <v>686</v>
      </c>
      <c r="K1998" t="s">
        <v>687</v>
      </c>
      <c r="L1998">
        <v>1327</v>
      </c>
      <c r="N1998">
        <v>1005</v>
      </c>
      <c r="O1998" t="s">
        <v>155</v>
      </c>
      <c r="P1998" t="s">
        <v>155</v>
      </c>
      <c r="Q1998">
        <v>1</v>
      </c>
      <c r="X1998">
        <v>112</v>
      </c>
      <c r="Y1998">
        <v>55.16</v>
      </c>
      <c r="Z1998">
        <v>0</v>
      </c>
      <c r="AA1998">
        <v>0</v>
      </c>
      <c r="AB1998">
        <v>0</v>
      </c>
      <c r="AC1998">
        <v>0</v>
      </c>
      <c r="AD1998">
        <v>1</v>
      </c>
      <c r="AE1998">
        <v>0</v>
      </c>
      <c r="AF1998" t="s">
        <v>3</v>
      </c>
      <c r="AG1998">
        <v>112</v>
      </c>
      <c r="AH1998">
        <v>2</v>
      </c>
      <c r="AI1998">
        <v>36410328</v>
      </c>
      <c r="AJ1998">
        <v>2047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>
      <c r="A1999">
        <f>ROW(Source!A2138)</f>
        <v>2138</v>
      </c>
      <c r="B1999">
        <v>36410369</v>
      </c>
      <c r="C1999">
        <v>36410359</v>
      </c>
      <c r="D1999">
        <v>29364679</v>
      </c>
      <c r="E1999">
        <v>1</v>
      </c>
      <c r="F1999">
        <v>1</v>
      </c>
      <c r="G1999">
        <v>1</v>
      </c>
      <c r="H1999">
        <v>1</v>
      </c>
      <c r="I1999" t="s">
        <v>688</v>
      </c>
      <c r="J1999" t="s">
        <v>3</v>
      </c>
      <c r="K1999" t="s">
        <v>689</v>
      </c>
      <c r="L1999">
        <v>1369</v>
      </c>
      <c r="N1999">
        <v>1013</v>
      </c>
      <c r="O1999" t="s">
        <v>514</v>
      </c>
      <c r="P1999" t="s">
        <v>514</v>
      </c>
      <c r="Q1999">
        <v>1</v>
      </c>
      <c r="X1999">
        <v>26.24</v>
      </c>
      <c r="Y1999">
        <v>0</v>
      </c>
      <c r="Z1999">
        <v>0</v>
      </c>
      <c r="AA1999">
        <v>0</v>
      </c>
      <c r="AB1999">
        <v>316.85000000000002</v>
      </c>
      <c r="AC1999">
        <v>0</v>
      </c>
      <c r="AD1999">
        <v>1</v>
      </c>
      <c r="AE1999">
        <v>1</v>
      </c>
      <c r="AF1999" t="s">
        <v>3</v>
      </c>
      <c r="AG1999">
        <v>26.24</v>
      </c>
      <c r="AH1999">
        <v>2</v>
      </c>
      <c r="AI1999">
        <v>36410360</v>
      </c>
      <c r="AJ1999">
        <v>2048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>
      <c r="A2000">
        <f>ROW(Source!A2138)</f>
        <v>2138</v>
      </c>
      <c r="B2000">
        <v>36410370</v>
      </c>
      <c r="C2000">
        <v>36410359</v>
      </c>
      <c r="D2000">
        <v>121548</v>
      </c>
      <c r="E2000">
        <v>1</v>
      </c>
      <c r="F2000">
        <v>1</v>
      </c>
      <c r="G2000">
        <v>1</v>
      </c>
      <c r="H2000">
        <v>1</v>
      </c>
      <c r="I2000" t="s">
        <v>35</v>
      </c>
      <c r="J2000" t="s">
        <v>3</v>
      </c>
      <c r="K2000" t="s">
        <v>515</v>
      </c>
      <c r="L2000">
        <v>608254</v>
      </c>
      <c r="N2000">
        <v>1013</v>
      </c>
      <c r="O2000" t="s">
        <v>516</v>
      </c>
      <c r="P2000" t="s">
        <v>516</v>
      </c>
      <c r="Q2000">
        <v>1</v>
      </c>
      <c r="X2000">
        <v>0.03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1</v>
      </c>
      <c r="AE2000">
        <v>2</v>
      </c>
      <c r="AF2000" t="s">
        <v>3</v>
      </c>
      <c r="AG2000">
        <v>0.03</v>
      </c>
      <c r="AH2000">
        <v>2</v>
      </c>
      <c r="AI2000">
        <v>36410361</v>
      </c>
      <c r="AJ2000">
        <v>2049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>
      <c r="A2001">
        <f>ROW(Source!A2138)</f>
        <v>2138</v>
      </c>
      <c r="B2001">
        <v>36410371</v>
      </c>
      <c r="C2001">
        <v>36410359</v>
      </c>
      <c r="D2001">
        <v>29172362</v>
      </c>
      <c r="E2001">
        <v>1</v>
      </c>
      <c r="F2001">
        <v>1</v>
      </c>
      <c r="G2001">
        <v>1</v>
      </c>
      <c r="H2001">
        <v>2</v>
      </c>
      <c r="I2001" t="s">
        <v>690</v>
      </c>
      <c r="J2001" t="s">
        <v>691</v>
      </c>
      <c r="K2001" t="s">
        <v>692</v>
      </c>
      <c r="L2001">
        <v>1368</v>
      </c>
      <c r="N2001">
        <v>1011</v>
      </c>
      <c r="O2001" t="s">
        <v>520</v>
      </c>
      <c r="P2001" t="s">
        <v>520</v>
      </c>
      <c r="Q2001">
        <v>1</v>
      </c>
      <c r="X2001">
        <v>0.03</v>
      </c>
      <c r="Y2001">
        <v>0</v>
      </c>
      <c r="Z2001">
        <v>134.65</v>
      </c>
      <c r="AA2001">
        <v>13.5</v>
      </c>
      <c r="AB2001">
        <v>0</v>
      </c>
      <c r="AC2001">
        <v>0</v>
      </c>
      <c r="AD2001">
        <v>1</v>
      </c>
      <c r="AE2001">
        <v>0</v>
      </c>
      <c r="AF2001" t="s">
        <v>3</v>
      </c>
      <c r="AG2001">
        <v>0.03</v>
      </c>
      <c r="AH2001">
        <v>2</v>
      </c>
      <c r="AI2001">
        <v>36410362</v>
      </c>
      <c r="AJ2001">
        <v>2050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>
      <c r="A2002">
        <f>ROW(Source!A2138)</f>
        <v>2138</v>
      </c>
      <c r="B2002">
        <v>36410372</v>
      </c>
      <c r="C2002">
        <v>36410359</v>
      </c>
      <c r="D2002">
        <v>29174913</v>
      </c>
      <c r="E2002">
        <v>1</v>
      </c>
      <c r="F2002">
        <v>1</v>
      </c>
      <c r="G2002">
        <v>1</v>
      </c>
      <c r="H2002">
        <v>2</v>
      </c>
      <c r="I2002" t="s">
        <v>531</v>
      </c>
      <c r="J2002" t="s">
        <v>532</v>
      </c>
      <c r="K2002" t="s">
        <v>533</v>
      </c>
      <c r="L2002">
        <v>1368</v>
      </c>
      <c r="N2002">
        <v>1011</v>
      </c>
      <c r="O2002" t="s">
        <v>520</v>
      </c>
      <c r="P2002" t="s">
        <v>520</v>
      </c>
      <c r="Q2002">
        <v>1</v>
      </c>
      <c r="X2002">
        <v>0.02</v>
      </c>
      <c r="Y2002">
        <v>0</v>
      </c>
      <c r="Z2002">
        <v>87.17</v>
      </c>
      <c r="AA2002">
        <v>11.6</v>
      </c>
      <c r="AB2002">
        <v>0</v>
      </c>
      <c r="AC2002">
        <v>0</v>
      </c>
      <c r="AD2002">
        <v>1</v>
      </c>
      <c r="AE2002">
        <v>0</v>
      </c>
      <c r="AF2002" t="s">
        <v>3</v>
      </c>
      <c r="AG2002">
        <v>0.02</v>
      </c>
      <c r="AH2002">
        <v>2</v>
      </c>
      <c r="AI2002">
        <v>36410363</v>
      </c>
      <c r="AJ2002">
        <v>2051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>
      <c r="A2003">
        <f>ROW(Source!A2138)</f>
        <v>2138</v>
      </c>
      <c r="B2003">
        <v>36410373</v>
      </c>
      <c r="C2003">
        <v>36410359</v>
      </c>
      <c r="D2003">
        <v>29149204</v>
      </c>
      <c r="E2003">
        <v>1</v>
      </c>
      <c r="F2003">
        <v>1</v>
      </c>
      <c r="G2003">
        <v>1</v>
      </c>
      <c r="H2003">
        <v>3</v>
      </c>
      <c r="I2003" t="s">
        <v>699</v>
      </c>
      <c r="J2003" t="s">
        <v>700</v>
      </c>
      <c r="K2003" t="s">
        <v>701</v>
      </c>
      <c r="L2003">
        <v>1348</v>
      </c>
      <c r="N2003">
        <v>1009</v>
      </c>
      <c r="O2003" t="s">
        <v>30</v>
      </c>
      <c r="P2003" t="s">
        <v>30</v>
      </c>
      <c r="Q2003">
        <v>1000</v>
      </c>
      <c r="X2003">
        <v>3.15E-3</v>
      </c>
      <c r="Y2003">
        <v>729.98</v>
      </c>
      <c r="Z2003">
        <v>0</v>
      </c>
      <c r="AA2003">
        <v>0</v>
      </c>
      <c r="AB2003">
        <v>0</v>
      </c>
      <c r="AC2003">
        <v>0</v>
      </c>
      <c r="AD2003">
        <v>1</v>
      </c>
      <c r="AE2003">
        <v>0</v>
      </c>
      <c r="AF2003" t="s">
        <v>3</v>
      </c>
      <c r="AG2003">
        <v>3.15E-3</v>
      </c>
      <c r="AH2003">
        <v>2</v>
      </c>
      <c r="AI2003">
        <v>36410364</v>
      </c>
      <c r="AJ2003">
        <v>2052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>
      <c r="A2004">
        <f>ROW(Source!A2138)</f>
        <v>2138</v>
      </c>
      <c r="B2004">
        <v>36410374</v>
      </c>
      <c r="C2004">
        <v>36410359</v>
      </c>
      <c r="D2004">
        <v>29170678</v>
      </c>
      <c r="E2004">
        <v>1</v>
      </c>
      <c r="F2004">
        <v>1</v>
      </c>
      <c r="G2004">
        <v>1</v>
      </c>
      <c r="H2004">
        <v>3</v>
      </c>
      <c r="I2004" t="s">
        <v>702</v>
      </c>
      <c r="J2004" t="s">
        <v>703</v>
      </c>
      <c r="K2004" t="s">
        <v>704</v>
      </c>
      <c r="L2004">
        <v>1354</v>
      </c>
      <c r="N2004">
        <v>1010</v>
      </c>
      <c r="O2004" t="s">
        <v>237</v>
      </c>
      <c r="P2004" t="s">
        <v>237</v>
      </c>
      <c r="Q2004">
        <v>1</v>
      </c>
      <c r="X2004">
        <v>102</v>
      </c>
      <c r="Y2004">
        <v>0.28000000000000003</v>
      </c>
      <c r="Z2004">
        <v>0</v>
      </c>
      <c r="AA2004">
        <v>0</v>
      </c>
      <c r="AB2004">
        <v>0</v>
      </c>
      <c r="AC2004">
        <v>0</v>
      </c>
      <c r="AD2004">
        <v>1</v>
      </c>
      <c r="AE2004">
        <v>0</v>
      </c>
      <c r="AF2004" t="s">
        <v>3</v>
      </c>
      <c r="AG2004">
        <v>102</v>
      </c>
      <c r="AH2004">
        <v>2</v>
      </c>
      <c r="AI2004">
        <v>36410365</v>
      </c>
      <c r="AJ2004">
        <v>2054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>
      <c r="A2005">
        <f>ROW(Source!A2138)</f>
        <v>2138</v>
      </c>
      <c r="B2005">
        <v>36410375</v>
      </c>
      <c r="C2005">
        <v>36410359</v>
      </c>
      <c r="D2005">
        <v>29171808</v>
      </c>
      <c r="E2005">
        <v>1</v>
      </c>
      <c r="F2005">
        <v>1</v>
      </c>
      <c r="G2005">
        <v>1</v>
      </c>
      <c r="H2005">
        <v>3</v>
      </c>
      <c r="I2005" t="s">
        <v>705</v>
      </c>
      <c r="J2005" t="s">
        <v>706</v>
      </c>
      <c r="K2005" t="s">
        <v>707</v>
      </c>
      <c r="L2005">
        <v>1374</v>
      </c>
      <c r="N2005">
        <v>1013</v>
      </c>
      <c r="O2005" t="s">
        <v>708</v>
      </c>
      <c r="P2005" t="s">
        <v>708</v>
      </c>
      <c r="Q2005">
        <v>1</v>
      </c>
      <c r="X2005">
        <v>5.21</v>
      </c>
      <c r="Y2005">
        <v>1</v>
      </c>
      <c r="Z2005">
        <v>0</v>
      </c>
      <c r="AA2005">
        <v>0</v>
      </c>
      <c r="AB2005">
        <v>0</v>
      </c>
      <c r="AC2005">
        <v>0</v>
      </c>
      <c r="AD2005">
        <v>1</v>
      </c>
      <c r="AE2005">
        <v>0</v>
      </c>
      <c r="AF2005" t="s">
        <v>3</v>
      </c>
      <c r="AG2005">
        <v>5.21</v>
      </c>
      <c r="AH2005">
        <v>2</v>
      </c>
      <c r="AI2005">
        <v>36410366</v>
      </c>
      <c r="AJ2005">
        <v>2056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>
      <c r="A2006">
        <f>ROW(Source!A2141)</f>
        <v>2141</v>
      </c>
      <c r="B2006">
        <v>36410385</v>
      </c>
      <c r="C2006">
        <v>36410378</v>
      </c>
      <c r="D2006">
        <v>18407546</v>
      </c>
      <c r="E2006">
        <v>1</v>
      </c>
      <c r="F2006">
        <v>1</v>
      </c>
      <c r="G2006">
        <v>1</v>
      </c>
      <c r="H2006">
        <v>1</v>
      </c>
      <c r="I2006" t="s">
        <v>776</v>
      </c>
      <c r="J2006" t="s">
        <v>3</v>
      </c>
      <c r="K2006" t="s">
        <v>777</v>
      </c>
      <c r="L2006">
        <v>1369</v>
      </c>
      <c r="N2006">
        <v>1013</v>
      </c>
      <c r="O2006" t="s">
        <v>514</v>
      </c>
      <c r="P2006" t="s">
        <v>514</v>
      </c>
      <c r="Q2006">
        <v>1</v>
      </c>
      <c r="X2006">
        <v>102.46</v>
      </c>
      <c r="Y2006">
        <v>0</v>
      </c>
      <c r="Z2006">
        <v>0</v>
      </c>
      <c r="AA2006">
        <v>0</v>
      </c>
      <c r="AB2006">
        <v>9.4</v>
      </c>
      <c r="AC2006">
        <v>0</v>
      </c>
      <c r="AD2006">
        <v>1</v>
      </c>
      <c r="AE2006">
        <v>1</v>
      </c>
      <c r="AF2006" t="s">
        <v>134</v>
      </c>
      <c r="AG2006">
        <v>117.82899999999998</v>
      </c>
      <c r="AH2006">
        <v>2</v>
      </c>
      <c r="AI2006">
        <v>36410379</v>
      </c>
      <c r="AJ2006">
        <v>2057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>
      <c r="A2007">
        <f>ROW(Source!A2141)</f>
        <v>2141</v>
      </c>
      <c r="B2007">
        <v>36410386</v>
      </c>
      <c r="C2007">
        <v>36410378</v>
      </c>
      <c r="D2007">
        <v>121548</v>
      </c>
      <c r="E2007">
        <v>1</v>
      </c>
      <c r="F2007">
        <v>1</v>
      </c>
      <c r="G2007">
        <v>1</v>
      </c>
      <c r="H2007">
        <v>1</v>
      </c>
      <c r="I2007" t="s">
        <v>35</v>
      </c>
      <c r="J2007" t="s">
        <v>3</v>
      </c>
      <c r="K2007" t="s">
        <v>515</v>
      </c>
      <c r="L2007">
        <v>608254</v>
      </c>
      <c r="N2007">
        <v>1013</v>
      </c>
      <c r="O2007" t="s">
        <v>516</v>
      </c>
      <c r="P2007" t="s">
        <v>516</v>
      </c>
      <c r="Q2007">
        <v>1</v>
      </c>
      <c r="X2007">
        <v>0.76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1</v>
      </c>
      <c r="AE2007">
        <v>2</v>
      </c>
      <c r="AF2007" t="s">
        <v>133</v>
      </c>
      <c r="AG2007">
        <v>0.95</v>
      </c>
      <c r="AH2007">
        <v>2</v>
      </c>
      <c r="AI2007">
        <v>36410380</v>
      </c>
      <c r="AJ2007">
        <v>2058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>
      <c r="A2008">
        <f>ROW(Source!A2141)</f>
        <v>2141</v>
      </c>
      <c r="B2008">
        <v>36410387</v>
      </c>
      <c r="C2008">
        <v>36410378</v>
      </c>
      <c r="D2008">
        <v>29172556</v>
      </c>
      <c r="E2008">
        <v>1</v>
      </c>
      <c r="F2008">
        <v>1</v>
      </c>
      <c r="G2008">
        <v>1</v>
      </c>
      <c r="H2008">
        <v>2</v>
      </c>
      <c r="I2008" t="s">
        <v>517</v>
      </c>
      <c r="J2008" t="s">
        <v>518</v>
      </c>
      <c r="K2008" t="s">
        <v>519</v>
      </c>
      <c r="L2008">
        <v>1368</v>
      </c>
      <c r="N2008">
        <v>1011</v>
      </c>
      <c r="O2008" t="s">
        <v>520</v>
      </c>
      <c r="P2008" t="s">
        <v>520</v>
      </c>
      <c r="Q2008">
        <v>1</v>
      </c>
      <c r="X2008">
        <v>0.76</v>
      </c>
      <c r="Y2008">
        <v>0</v>
      </c>
      <c r="Z2008">
        <v>31.26</v>
      </c>
      <c r="AA2008">
        <v>13.5</v>
      </c>
      <c r="AB2008">
        <v>0</v>
      </c>
      <c r="AC2008">
        <v>0</v>
      </c>
      <c r="AD2008">
        <v>1</v>
      </c>
      <c r="AE2008">
        <v>0</v>
      </c>
      <c r="AF2008" t="s">
        <v>133</v>
      </c>
      <c r="AG2008">
        <v>0.95</v>
      </c>
      <c r="AH2008">
        <v>2</v>
      </c>
      <c r="AI2008">
        <v>36410381</v>
      </c>
      <c r="AJ2008">
        <v>2059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>
      <c r="A2009">
        <f>ROW(Source!A2141)</f>
        <v>2141</v>
      </c>
      <c r="B2009">
        <v>36410388</v>
      </c>
      <c r="C2009">
        <v>36410378</v>
      </c>
      <c r="D2009">
        <v>29174500</v>
      </c>
      <c r="E2009">
        <v>1</v>
      </c>
      <c r="F2009">
        <v>1</v>
      </c>
      <c r="G2009">
        <v>1</v>
      </c>
      <c r="H2009">
        <v>2</v>
      </c>
      <c r="I2009" t="s">
        <v>599</v>
      </c>
      <c r="J2009" t="s">
        <v>600</v>
      </c>
      <c r="K2009" t="s">
        <v>601</v>
      </c>
      <c r="L2009">
        <v>1368</v>
      </c>
      <c r="N2009">
        <v>1011</v>
      </c>
      <c r="O2009" t="s">
        <v>520</v>
      </c>
      <c r="P2009" t="s">
        <v>520</v>
      </c>
      <c r="Q2009">
        <v>1</v>
      </c>
      <c r="X2009">
        <v>5.35</v>
      </c>
      <c r="Y2009">
        <v>0</v>
      </c>
      <c r="Z2009">
        <v>1.95</v>
      </c>
      <c r="AA2009">
        <v>0</v>
      </c>
      <c r="AB2009">
        <v>0</v>
      </c>
      <c r="AC2009">
        <v>0</v>
      </c>
      <c r="AD2009">
        <v>1</v>
      </c>
      <c r="AE2009">
        <v>0</v>
      </c>
      <c r="AF2009" t="s">
        <v>133</v>
      </c>
      <c r="AG2009">
        <v>6.6875</v>
      </c>
      <c r="AH2009">
        <v>2</v>
      </c>
      <c r="AI2009">
        <v>36410382</v>
      </c>
      <c r="AJ2009">
        <v>2060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>
      <c r="A2010">
        <f>ROW(Source!A2141)</f>
        <v>2141</v>
      </c>
      <c r="B2010">
        <v>36410389</v>
      </c>
      <c r="C2010">
        <v>36410378</v>
      </c>
      <c r="D2010">
        <v>29174913</v>
      </c>
      <c r="E2010">
        <v>1</v>
      </c>
      <c r="F2010">
        <v>1</v>
      </c>
      <c r="G2010">
        <v>1</v>
      </c>
      <c r="H2010">
        <v>2</v>
      </c>
      <c r="I2010" t="s">
        <v>531</v>
      </c>
      <c r="J2010" t="s">
        <v>532</v>
      </c>
      <c r="K2010" t="s">
        <v>533</v>
      </c>
      <c r="L2010">
        <v>1368</v>
      </c>
      <c r="N2010">
        <v>1011</v>
      </c>
      <c r="O2010" t="s">
        <v>520</v>
      </c>
      <c r="P2010" t="s">
        <v>520</v>
      </c>
      <c r="Q2010">
        <v>1</v>
      </c>
      <c r="X2010">
        <v>4.58</v>
      </c>
      <c r="Y2010">
        <v>0</v>
      </c>
      <c r="Z2010">
        <v>87.17</v>
      </c>
      <c r="AA2010">
        <v>11.6</v>
      </c>
      <c r="AB2010">
        <v>0</v>
      </c>
      <c r="AC2010">
        <v>0</v>
      </c>
      <c r="AD2010">
        <v>1</v>
      </c>
      <c r="AE2010">
        <v>0</v>
      </c>
      <c r="AF2010" t="s">
        <v>133</v>
      </c>
      <c r="AG2010">
        <v>5.7249999999999996</v>
      </c>
      <c r="AH2010">
        <v>2</v>
      </c>
      <c r="AI2010">
        <v>36410383</v>
      </c>
      <c r="AJ2010">
        <v>2061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>
      <c r="A2011">
        <f>ROW(Source!A2141)</f>
        <v>2141</v>
      </c>
      <c r="B2011">
        <v>36410390</v>
      </c>
      <c r="C2011">
        <v>36410378</v>
      </c>
      <c r="D2011">
        <v>29109671</v>
      </c>
      <c r="E2011">
        <v>1</v>
      </c>
      <c r="F2011">
        <v>1</v>
      </c>
      <c r="G2011">
        <v>1</v>
      </c>
      <c r="H2011">
        <v>3</v>
      </c>
      <c r="I2011" t="s">
        <v>778</v>
      </c>
      <c r="J2011" t="s">
        <v>779</v>
      </c>
      <c r="K2011" t="s">
        <v>780</v>
      </c>
      <c r="L2011">
        <v>1327</v>
      </c>
      <c r="N2011">
        <v>1005</v>
      </c>
      <c r="O2011" t="s">
        <v>155</v>
      </c>
      <c r="P2011" t="s">
        <v>155</v>
      </c>
      <c r="Q2011">
        <v>1</v>
      </c>
      <c r="X2011">
        <v>103</v>
      </c>
      <c r="Y2011">
        <v>51.95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0</v>
      </c>
      <c r="AF2011" t="s">
        <v>3</v>
      </c>
      <c r="AG2011">
        <v>103</v>
      </c>
      <c r="AH2011">
        <v>2</v>
      </c>
      <c r="AI2011">
        <v>36410384</v>
      </c>
      <c r="AJ2011">
        <v>2062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>
      <c r="A2012">
        <f>ROW(Source!A2142)</f>
        <v>2142</v>
      </c>
      <c r="B2012">
        <v>36410400</v>
      </c>
      <c r="C2012">
        <v>36410391</v>
      </c>
      <c r="D2012">
        <v>29364679</v>
      </c>
      <c r="E2012">
        <v>1</v>
      </c>
      <c r="F2012">
        <v>1</v>
      </c>
      <c r="G2012">
        <v>1</v>
      </c>
      <c r="H2012">
        <v>1</v>
      </c>
      <c r="I2012" t="s">
        <v>688</v>
      </c>
      <c r="J2012" t="s">
        <v>3</v>
      </c>
      <c r="K2012" t="s">
        <v>689</v>
      </c>
      <c r="L2012">
        <v>1369</v>
      </c>
      <c r="N2012">
        <v>1013</v>
      </c>
      <c r="O2012" t="s">
        <v>514</v>
      </c>
      <c r="P2012" t="s">
        <v>514</v>
      </c>
      <c r="Q2012">
        <v>1</v>
      </c>
      <c r="X2012">
        <v>131.19999999999999</v>
      </c>
      <c r="Y2012">
        <v>0</v>
      </c>
      <c r="Z2012">
        <v>0</v>
      </c>
      <c r="AA2012">
        <v>0</v>
      </c>
      <c r="AB2012">
        <v>316.85000000000002</v>
      </c>
      <c r="AC2012">
        <v>0</v>
      </c>
      <c r="AD2012">
        <v>1</v>
      </c>
      <c r="AE2012">
        <v>1</v>
      </c>
      <c r="AF2012" t="s">
        <v>3</v>
      </c>
      <c r="AG2012">
        <v>131.19999999999999</v>
      </c>
      <c r="AH2012">
        <v>2</v>
      </c>
      <c r="AI2012">
        <v>36410392</v>
      </c>
      <c r="AJ2012">
        <v>2063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>
      <c r="A2013">
        <f>ROW(Source!A2142)</f>
        <v>2142</v>
      </c>
      <c r="B2013">
        <v>36410401</v>
      </c>
      <c r="C2013">
        <v>36410391</v>
      </c>
      <c r="D2013">
        <v>121548</v>
      </c>
      <c r="E2013">
        <v>1</v>
      </c>
      <c r="F2013">
        <v>1</v>
      </c>
      <c r="G2013">
        <v>1</v>
      </c>
      <c r="H2013">
        <v>1</v>
      </c>
      <c r="I2013" t="s">
        <v>35</v>
      </c>
      <c r="J2013" t="s">
        <v>3</v>
      </c>
      <c r="K2013" t="s">
        <v>515</v>
      </c>
      <c r="L2013">
        <v>608254</v>
      </c>
      <c r="N2013">
        <v>1013</v>
      </c>
      <c r="O2013" t="s">
        <v>516</v>
      </c>
      <c r="P2013" t="s">
        <v>516</v>
      </c>
      <c r="Q2013">
        <v>1</v>
      </c>
      <c r="X2013">
        <v>0.99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1</v>
      </c>
      <c r="AE2013">
        <v>2</v>
      </c>
      <c r="AF2013" t="s">
        <v>3</v>
      </c>
      <c r="AG2013">
        <v>0.99</v>
      </c>
      <c r="AH2013">
        <v>2</v>
      </c>
      <c r="AI2013">
        <v>36410393</v>
      </c>
      <c r="AJ2013">
        <v>2064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>
      <c r="A2014">
        <f>ROW(Source!A2142)</f>
        <v>2142</v>
      </c>
      <c r="B2014">
        <v>36410402</v>
      </c>
      <c r="C2014">
        <v>36410391</v>
      </c>
      <c r="D2014">
        <v>29172362</v>
      </c>
      <c r="E2014">
        <v>1</v>
      </c>
      <c r="F2014">
        <v>1</v>
      </c>
      <c r="G2014">
        <v>1</v>
      </c>
      <c r="H2014">
        <v>2</v>
      </c>
      <c r="I2014" t="s">
        <v>690</v>
      </c>
      <c r="J2014" t="s">
        <v>691</v>
      </c>
      <c r="K2014" t="s">
        <v>692</v>
      </c>
      <c r="L2014">
        <v>1368</v>
      </c>
      <c r="N2014">
        <v>1011</v>
      </c>
      <c r="O2014" t="s">
        <v>520</v>
      </c>
      <c r="P2014" t="s">
        <v>520</v>
      </c>
      <c r="Q2014">
        <v>1</v>
      </c>
      <c r="X2014">
        <v>0.99</v>
      </c>
      <c r="Y2014">
        <v>0</v>
      </c>
      <c r="Z2014">
        <v>134.65</v>
      </c>
      <c r="AA2014">
        <v>13.5</v>
      </c>
      <c r="AB2014">
        <v>0</v>
      </c>
      <c r="AC2014">
        <v>0</v>
      </c>
      <c r="AD2014">
        <v>1</v>
      </c>
      <c r="AE2014">
        <v>0</v>
      </c>
      <c r="AF2014" t="s">
        <v>3</v>
      </c>
      <c r="AG2014">
        <v>0.99</v>
      </c>
      <c r="AH2014">
        <v>2</v>
      </c>
      <c r="AI2014">
        <v>36410394</v>
      </c>
      <c r="AJ2014">
        <v>2065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>
      <c r="A2015">
        <f>ROW(Source!A2142)</f>
        <v>2142</v>
      </c>
      <c r="B2015">
        <v>36410403</v>
      </c>
      <c r="C2015">
        <v>36410391</v>
      </c>
      <c r="D2015">
        <v>29174913</v>
      </c>
      <c r="E2015">
        <v>1</v>
      </c>
      <c r="F2015">
        <v>1</v>
      </c>
      <c r="G2015">
        <v>1</v>
      </c>
      <c r="H2015">
        <v>2</v>
      </c>
      <c r="I2015" t="s">
        <v>531</v>
      </c>
      <c r="J2015" t="s">
        <v>532</v>
      </c>
      <c r="K2015" t="s">
        <v>533</v>
      </c>
      <c r="L2015">
        <v>1368</v>
      </c>
      <c r="N2015">
        <v>1011</v>
      </c>
      <c r="O2015" t="s">
        <v>520</v>
      </c>
      <c r="P2015" t="s">
        <v>520</v>
      </c>
      <c r="Q2015">
        <v>1</v>
      </c>
      <c r="X2015">
        <v>0.99</v>
      </c>
      <c r="Y2015">
        <v>0</v>
      </c>
      <c r="Z2015">
        <v>87.17</v>
      </c>
      <c r="AA2015">
        <v>11.6</v>
      </c>
      <c r="AB2015">
        <v>0</v>
      </c>
      <c r="AC2015">
        <v>0</v>
      </c>
      <c r="AD2015">
        <v>1</v>
      </c>
      <c r="AE2015">
        <v>0</v>
      </c>
      <c r="AF2015" t="s">
        <v>3</v>
      </c>
      <c r="AG2015">
        <v>0.99</v>
      </c>
      <c r="AH2015">
        <v>2</v>
      </c>
      <c r="AI2015">
        <v>36410395</v>
      </c>
      <c r="AJ2015">
        <v>2066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>
      <c r="A2016">
        <f>ROW(Source!A2142)</f>
        <v>2142</v>
      </c>
      <c r="B2016">
        <v>36410404</v>
      </c>
      <c r="C2016">
        <v>36410391</v>
      </c>
      <c r="D2016">
        <v>29110793</v>
      </c>
      <c r="E2016">
        <v>1</v>
      </c>
      <c r="F2016">
        <v>1</v>
      </c>
      <c r="G2016">
        <v>1</v>
      </c>
      <c r="H2016">
        <v>3</v>
      </c>
      <c r="I2016" t="s">
        <v>781</v>
      </c>
      <c r="J2016" t="s">
        <v>782</v>
      </c>
      <c r="K2016" t="s">
        <v>783</v>
      </c>
      <c r="L2016">
        <v>1308</v>
      </c>
      <c r="N2016">
        <v>1003</v>
      </c>
      <c r="O2016" t="s">
        <v>65</v>
      </c>
      <c r="P2016" t="s">
        <v>65</v>
      </c>
      <c r="Q2016">
        <v>100</v>
      </c>
      <c r="X2016">
        <v>0.1</v>
      </c>
      <c r="Y2016">
        <v>120.36</v>
      </c>
      <c r="Z2016">
        <v>0</v>
      </c>
      <c r="AA2016">
        <v>0</v>
      </c>
      <c r="AB2016">
        <v>0</v>
      </c>
      <c r="AC2016">
        <v>0</v>
      </c>
      <c r="AD2016">
        <v>1</v>
      </c>
      <c r="AE2016">
        <v>0</v>
      </c>
      <c r="AF2016" t="s">
        <v>3</v>
      </c>
      <c r="AG2016">
        <v>0.1</v>
      </c>
      <c r="AH2016">
        <v>2</v>
      </c>
      <c r="AI2016">
        <v>36410396</v>
      </c>
      <c r="AJ2016">
        <v>2067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>
      <c r="A2017">
        <f>ROW(Source!A2142)</f>
        <v>2142</v>
      </c>
      <c r="B2017">
        <v>36410405</v>
      </c>
      <c r="C2017">
        <v>36410391</v>
      </c>
      <c r="D2017">
        <v>29110838</v>
      </c>
      <c r="E2017">
        <v>1</v>
      </c>
      <c r="F2017">
        <v>1</v>
      </c>
      <c r="G2017">
        <v>1</v>
      </c>
      <c r="H2017">
        <v>3</v>
      </c>
      <c r="I2017" t="s">
        <v>696</v>
      </c>
      <c r="J2017" t="s">
        <v>697</v>
      </c>
      <c r="K2017" t="s">
        <v>698</v>
      </c>
      <c r="L2017">
        <v>1346</v>
      </c>
      <c r="N2017">
        <v>1009</v>
      </c>
      <c r="O2017" t="s">
        <v>160</v>
      </c>
      <c r="P2017" t="s">
        <v>160</v>
      </c>
      <c r="Q2017">
        <v>1</v>
      </c>
      <c r="X2017">
        <v>0.42</v>
      </c>
      <c r="Y2017">
        <v>30.5</v>
      </c>
      <c r="Z2017">
        <v>0</v>
      </c>
      <c r="AA2017">
        <v>0</v>
      </c>
      <c r="AB2017">
        <v>0</v>
      </c>
      <c r="AC2017">
        <v>0</v>
      </c>
      <c r="AD2017">
        <v>1</v>
      </c>
      <c r="AE2017">
        <v>0</v>
      </c>
      <c r="AF2017" t="s">
        <v>3</v>
      </c>
      <c r="AG2017">
        <v>0.42</v>
      </c>
      <c r="AH2017">
        <v>2</v>
      </c>
      <c r="AI2017">
        <v>36410397</v>
      </c>
      <c r="AJ2017">
        <v>2068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>
      <c r="A2018">
        <f>ROW(Source!A2142)</f>
        <v>2142</v>
      </c>
      <c r="B2018">
        <v>36410406</v>
      </c>
      <c r="C2018">
        <v>36410391</v>
      </c>
      <c r="D2018">
        <v>29171808</v>
      </c>
      <c r="E2018">
        <v>1</v>
      </c>
      <c r="F2018">
        <v>1</v>
      </c>
      <c r="G2018">
        <v>1</v>
      </c>
      <c r="H2018">
        <v>3</v>
      </c>
      <c r="I2018" t="s">
        <v>705</v>
      </c>
      <c r="J2018" t="s">
        <v>706</v>
      </c>
      <c r="K2018" t="s">
        <v>707</v>
      </c>
      <c r="L2018">
        <v>1374</v>
      </c>
      <c r="N2018">
        <v>1013</v>
      </c>
      <c r="O2018" t="s">
        <v>708</v>
      </c>
      <c r="P2018" t="s">
        <v>708</v>
      </c>
      <c r="Q2018">
        <v>1</v>
      </c>
      <c r="X2018">
        <v>26.03</v>
      </c>
      <c r="Y2018">
        <v>1</v>
      </c>
      <c r="Z2018">
        <v>0</v>
      </c>
      <c r="AA2018">
        <v>0</v>
      </c>
      <c r="AB2018">
        <v>0</v>
      </c>
      <c r="AC2018">
        <v>0</v>
      </c>
      <c r="AD2018">
        <v>1</v>
      </c>
      <c r="AE2018">
        <v>0</v>
      </c>
      <c r="AF2018" t="s">
        <v>3</v>
      </c>
      <c r="AG2018">
        <v>26.03</v>
      </c>
      <c r="AH2018">
        <v>2</v>
      </c>
      <c r="AI2018">
        <v>36410398</v>
      </c>
      <c r="AJ2018">
        <v>2070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>
      <c r="A2019">
        <f>ROW(Source!A2144)</f>
        <v>2144</v>
      </c>
      <c r="B2019">
        <v>36410423</v>
      </c>
      <c r="C2019">
        <v>36410408</v>
      </c>
      <c r="D2019">
        <v>29361034</v>
      </c>
      <c r="E2019">
        <v>1</v>
      </c>
      <c r="F2019">
        <v>1</v>
      </c>
      <c r="G2019">
        <v>1</v>
      </c>
      <c r="H2019">
        <v>1</v>
      </c>
      <c r="I2019" t="s">
        <v>784</v>
      </c>
      <c r="J2019" t="s">
        <v>3</v>
      </c>
      <c r="K2019" t="s">
        <v>785</v>
      </c>
      <c r="L2019">
        <v>1369</v>
      </c>
      <c r="N2019">
        <v>1013</v>
      </c>
      <c r="O2019" t="s">
        <v>514</v>
      </c>
      <c r="P2019" t="s">
        <v>514</v>
      </c>
      <c r="Q2019">
        <v>1</v>
      </c>
      <c r="X2019">
        <v>16.16</v>
      </c>
      <c r="Y2019">
        <v>0</v>
      </c>
      <c r="Z2019">
        <v>0</v>
      </c>
      <c r="AA2019">
        <v>0</v>
      </c>
      <c r="AB2019">
        <v>300.24</v>
      </c>
      <c r="AC2019">
        <v>0</v>
      </c>
      <c r="AD2019">
        <v>1</v>
      </c>
      <c r="AE2019">
        <v>1</v>
      </c>
      <c r="AF2019" t="s">
        <v>3</v>
      </c>
      <c r="AG2019">
        <v>16.16</v>
      </c>
      <c r="AH2019">
        <v>2</v>
      </c>
      <c r="AI2019">
        <v>36410409</v>
      </c>
      <c r="AJ2019">
        <v>2071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>
      <c r="A2020">
        <f>ROW(Source!A2144)</f>
        <v>2144</v>
      </c>
      <c r="B2020">
        <v>36410424</v>
      </c>
      <c r="C2020">
        <v>36410408</v>
      </c>
      <c r="D2020">
        <v>121548</v>
      </c>
      <c r="E2020">
        <v>1</v>
      </c>
      <c r="F2020">
        <v>1</v>
      </c>
      <c r="G2020">
        <v>1</v>
      </c>
      <c r="H2020">
        <v>1</v>
      </c>
      <c r="I2020" t="s">
        <v>35</v>
      </c>
      <c r="J2020" t="s">
        <v>3</v>
      </c>
      <c r="K2020" t="s">
        <v>515</v>
      </c>
      <c r="L2020">
        <v>608254</v>
      </c>
      <c r="N2020">
        <v>1013</v>
      </c>
      <c r="O2020" t="s">
        <v>516</v>
      </c>
      <c r="P2020" t="s">
        <v>516</v>
      </c>
      <c r="Q2020">
        <v>1</v>
      </c>
      <c r="X2020">
        <v>0.18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1</v>
      </c>
      <c r="AE2020">
        <v>2</v>
      </c>
      <c r="AF2020" t="s">
        <v>3</v>
      </c>
      <c r="AG2020">
        <v>0.18</v>
      </c>
      <c r="AH2020">
        <v>2</v>
      </c>
      <c r="AI2020">
        <v>36410410</v>
      </c>
      <c r="AJ2020">
        <v>2072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>
      <c r="A2021">
        <f>ROW(Source!A2144)</f>
        <v>2144</v>
      </c>
      <c r="B2021">
        <v>36410425</v>
      </c>
      <c r="C2021">
        <v>36410408</v>
      </c>
      <c r="D2021">
        <v>29172362</v>
      </c>
      <c r="E2021">
        <v>1</v>
      </c>
      <c r="F2021">
        <v>1</v>
      </c>
      <c r="G2021">
        <v>1</v>
      </c>
      <c r="H2021">
        <v>2</v>
      </c>
      <c r="I2021" t="s">
        <v>690</v>
      </c>
      <c r="J2021" t="s">
        <v>691</v>
      </c>
      <c r="K2021" t="s">
        <v>692</v>
      </c>
      <c r="L2021">
        <v>1368</v>
      </c>
      <c r="N2021">
        <v>1011</v>
      </c>
      <c r="O2021" t="s">
        <v>520</v>
      </c>
      <c r="P2021" t="s">
        <v>520</v>
      </c>
      <c r="Q2021">
        <v>1</v>
      </c>
      <c r="X2021">
        <v>0.18</v>
      </c>
      <c r="Y2021">
        <v>0</v>
      </c>
      <c r="Z2021">
        <v>134.65</v>
      </c>
      <c r="AA2021">
        <v>13.5</v>
      </c>
      <c r="AB2021">
        <v>0</v>
      </c>
      <c r="AC2021">
        <v>0</v>
      </c>
      <c r="AD2021">
        <v>1</v>
      </c>
      <c r="AE2021">
        <v>0</v>
      </c>
      <c r="AF2021" t="s">
        <v>3</v>
      </c>
      <c r="AG2021">
        <v>0.18</v>
      </c>
      <c r="AH2021">
        <v>2</v>
      </c>
      <c r="AI2021">
        <v>36410411</v>
      </c>
      <c r="AJ2021">
        <v>2073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>
      <c r="A2022">
        <f>ROW(Source!A2144)</f>
        <v>2144</v>
      </c>
      <c r="B2022">
        <v>36410426</v>
      </c>
      <c r="C2022">
        <v>36410408</v>
      </c>
      <c r="D2022">
        <v>29174913</v>
      </c>
      <c r="E2022">
        <v>1</v>
      </c>
      <c r="F2022">
        <v>1</v>
      </c>
      <c r="G2022">
        <v>1</v>
      </c>
      <c r="H2022">
        <v>2</v>
      </c>
      <c r="I2022" t="s">
        <v>531</v>
      </c>
      <c r="J2022" t="s">
        <v>532</v>
      </c>
      <c r="K2022" t="s">
        <v>533</v>
      </c>
      <c r="L2022">
        <v>1368</v>
      </c>
      <c r="N2022">
        <v>1011</v>
      </c>
      <c r="O2022" t="s">
        <v>520</v>
      </c>
      <c r="P2022" t="s">
        <v>520</v>
      </c>
      <c r="Q2022">
        <v>1</v>
      </c>
      <c r="X2022">
        <v>0.18</v>
      </c>
      <c r="Y2022">
        <v>0</v>
      </c>
      <c r="Z2022">
        <v>87.17</v>
      </c>
      <c r="AA2022">
        <v>11.6</v>
      </c>
      <c r="AB2022">
        <v>0</v>
      </c>
      <c r="AC2022">
        <v>0</v>
      </c>
      <c r="AD2022">
        <v>1</v>
      </c>
      <c r="AE2022">
        <v>0</v>
      </c>
      <c r="AF2022" t="s">
        <v>3</v>
      </c>
      <c r="AG2022">
        <v>0.18</v>
      </c>
      <c r="AH2022">
        <v>2</v>
      </c>
      <c r="AI2022">
        <v>36410412</v>
      </c>
      <c r="AJ2022">
        <v>2074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>
      <c r="A2023">
        <f>ROW(Source!A2144)</f>
        <v>2144</v>
      </c>
      <c r="B2023">
        <v>36410427</v>
      </c>
      <c r="C2023">
        <v>36410408</v>
      </c>
      <c r="D2023">
        <v>29107914</v>
      </c>
      <c r="E2023">
        <v>1</v>
      </c>
      <c r="F2023">
        <v>1</v>
      </c>
      <c r="G2023">
        <v>1</v>
      </c>
      <c r="H2023">
        <v>3</v>
      </c>
      <c r="I2023" t="s">
        <v>786</v>
      </c>
      <c r="J2023" t="s">
        <v>787</v>
      </c>
      <c r="K2023" t="s">
        <v>788</v>
      </c>
      <c r="L2023">
        <v>1348</v>
      </c>
      <c r="N2023">
        <v>1009</v>
      </c>
      <c r="O2023" t="s">
        <v>30</v>
      </c>
      <c r="P2023" t="s">
        <v>30</v>
      </c>
      <c r="Q2023">
        <v>1000</v>
      </c>
      <c r="X2023">
        <v>3.3E-4</v>
      </c>
      <c r="Y2023">
        <v>19800.009999999998</v>
      </c>
      <c r="Z2023">
        <v>0</v>
      </c>
      <c r="AA2023">
        <v>0</v>
      </c>
      <c r="AB2023">
        <v>0</v>
      </c>
      <c r="AC2023">
        <v>0</v>
      </c>
      <c r="AD2023">
        <v>1</v>
      </c>
      <c r="AE2023">
        <v>0</v>
      </c>
      <c r="AF2023" t="s">
        <v>3</v>
      </c>
      <c r="AG2023">
        <v>3.3E-4</v>
      </c>
      <c r="AH2023">
        <v>2</v>
      </c>
      <c r="AI2023">
        <v>36410413</v>
      </c>
      <c r="AJ2023">
        <v>2075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>
      <c r="A2024">
        <f>ROW(Source!A2144)</f>
        <v>2144</v>
      </c>
      <c r="B2024">
        <v>36410428</v>
      </c>
      <c r="C2024">
        <v>36410408</v>
      </c>
      <c r="D2024">
        <v>29111245</v>
      </c>
      <c r="E2024">
        <v>1</v>
      </c>
      <c r="F2024">
        <v>1</v>
      </c>
      <c r="G2024">
        <v>1</v>
      </c>
      <c r="H2024">
        <v>3</v>
      </c>
      <c r="I2024" t="s">
        <v>789</v>
      </c>
      <c r="J2024" t="s">
        <v>790</v>
      </c>
      <c r="K2024" t="s">
        <v>791</v>
      </c>
      <c r="L2024">
        <v>1348</v>
      </c>
      <c r="N2024">
        <v>1009</v>
      </c>
      <c r="O2024" t="s">
        <v>30</v>
      </c>
      <c r="P2024" t="s">
        <v>30</v>
      </c>
      <c r="Q2024">
        <v>1000</v>
      </c>
      <c r="X2024">
        <v>1.4E-3</v>
      </c>
      <c r="Y2024">
        <v>3960.01</v>
      </c>
      <c r="Z2024">
        <v>0</v>
      </c>
      <c r="AA2024">
        <v>0</v>
      </c>
      <c r="AB2024">
        <v>0</v>
      </c>
      <c r="AC2024">
        <v>0</v>
      </c>
      <c r="AD2024">
        <v>1</v>
      </c>
      <c r="AE2024">
        <v>0</v>
      </c>
      <c r="AF2024" t="s">
        <v>3</v>
      </c>
      <c r="AG2024">
        <v>1.4E-3</v>
      </c>
      <c r="AH2024">
        <v>2</v>
      </c>
      <c r="AI2024">
        <v>36410414</v>
      </c>
      <c r="AJ2024">
        <v>2076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>
      <c r="A2025">
        <f>ROW(Source!A2144)</f>
        <v>2144</v>
      </c>
      <c r="B2025">
        <v>36410429</v>
      </c>
      <c r="C2025">
        <v>36410408</v>
      </c>
      <c r="D2025">
        <v>29108269</v>
      </c>
      <c r="E2025">
        <v>1</v>
      </c>
      <c r="F2025">
        <v>1</v>
      </c>
      <c r="G2025">
        <v>1</v>
      </c>
      <c r="H2025">
        <v>3</v>
      </c>
      <c r="I2025" t="s">
        <v>792</v>
      </c>
      <c r="J2025" t="s">
        <v>793</v>
      </c>
      <c r="K2025" t="s">
        <v>794</v>
      </c>
      <c r="L2025">
        <v>1348</v>
      </c>
      <c r="N2025">
        <v>1009</v>
      </c>
      <c r="O2025" t="s">
        <v>30</v>
      </c>
      <c r="P2025" t="s">
        <v>30</v>
      </c>
      <c r="Q2025">
        <v>1000</v>
      </c>
      <c r="X2025">
        <v>2.9999999999999997E-4</v>
      </c>
      <c r="Y2025">
        <v>1820.01</v>
      </c>
      <c r="Z2025">
        <v>0</v>
      </c>
      <c r="AA2025">
        <v>0</v>
      </c>
      <c r="AB2025">
        <v>0</v>
      </c>
      <c r="AC2025">
        <v>0</v>
      </c>
      <c r="AD2025">
        <v>1</v>
      </c>
      <c r="AE2025">
        <v>0</v>
      </c>
      <c r="AF2025" t="s">
        <v>3</v>
      </c>
      <c r="AG2025">
        <v>2.9999999999999997E-4</v>
      </c>
      <c r="AH2025">
        <v>2</v>
      </c>
      <c r="AI2025">
        <v>36410415</v>
      </c>
      <c r="AJ2025">
        <v>2077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>
      <c r="A2026">
        <f>ROW(Source!A2144)</f>
        <v>2144</v>
      </c>
      <c r="B2026">
        <v>36410430</v>
      </c>
      <c r="C2026">
        <v>36410408</v>
      </c>
      <c r="D2026">
        <v>29110426</v>
      </c>
      <c r="E2026">
        <v>1</v>
      </c>
      <c r="F2026">
        <v>1</v>
      </c>
      <c r="G2026">
        <v>1</v>
      </c>
      <c r="H2026">
        <v>3</v>
      </c>
      <c r="I2026" t="s">
        <v>795</v>
      </c>
      <c r="J2026" t="s">
        <v>796</v>
      </c>
      <c r="K2026" t="s">
        <v>364</v>
      </c>
      <c r="L2026">
        <v>1346</v>
      </c>
      <c r="N2026">
        <v>1009</v>
      </c>
      <c r="O2026" t="s">
        <v>160</v>
      </c>
      <c r="P2026" t="s">
        <v>160</v>
      </c>
      <c r="Q2026">
        <v>1</v>
      </c>
      <c r="X2026">
        <v>0.04</v>
      </c>
      <c r="Y2026">
        <v>28.67</v>
      </c>
      <c r="Z2026">
        <v>0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3</v>
      </c>
      <c r="AG2026">
        <v>0.04</v>
      </c>
      <c r="AH2026">
        <v>2</v>
      </c>
      <c r="AI2026">
        <v>36410416</v>
      </c>
      <c r="AJ2026">
        <v>2078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>
      <c r="A2027">
        <f>ROW(Source!A2144)</f>
        <v>2144</v>
      </c>
      <c r="B2027">
        <v>36410431</v>
      </c>
      <c r="C2027">
        <v>36410408</v>
      </c>
      <c r="D2027">
        <v>29110838</v>
      </c>
      <c r="E2027">
        <v>1</v>
      </c>
      <c r="F2027">
        <v>1</v>
      </c>
      <c r="G2027">
        <v>1</v>
      </c>
      <c r="H2027">
        <v>3</v>
      </c>
      <c r="I2027" t="s">
        <v>696</v>
      </c>
      <c r="J2027" t="s">
        <v>697</v>
      </c>
      <c r="K2027" t="s">
        <v>698</v>
      </c>
      <c r="L2027">
        <v>1346</v>
      </c>
      <c r="N2027">
        <v>1009</v>
      </c>
      <c r="O2027" t="s">
        <v>160</v>
      </c>
      <c r="P2027" t="s">
        <v>160</v>
      </c>
      <c r="Q2027">
        <v>1</v>
      </c>
      <c r="X2027">
        <v>0.16</v>
      </c>
      <c r="Y2027">
        <v>30.5</v>
      </c>
      <c r="Z2027">
        <v>0</v>
      </c>
      <c r="AA2027">
        <v>0</v>
      </c>
      <c r="AB2027">
        <v>0</v>
      </c>
      <c r="AC2027">
        <v>0</v>
      </c>
      <c r="AD2027">
        <v>1</v>
      </c>
      <c r="AE2027">
        <v>0</v>
      </c>
      <c r="AF2027" t="s">
        <v>3</v>
      </c>
      <c r="AG2027">
        <v>0.16</v>
      </c>
      <c r="AH2027">
        <v>2</v>
      </c>
      <c r="AI2027">
        <v>36410417</v>
      </c>
      <c r="AJ2027">
        <v>2079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>
      <c r="A2028">
        <f>ROW(Source!A2144)</f>
        <v>2144</v>
      </c>
      <c r="B2028">
        <v>36410432</v>
      </c>
      <c r="C2028">
        <v>36410408</v>
      </c>
      <c r="D2028">
        <v>29114470</v>
      </c>
      <c r="E2028">
        <v>1</v>
      </c>
      <c r="F2028">
        <v>1</v>
      </c>
      <c r="G2028">
        <v>1</v>
      </c>
      <c r="H2028">
        <v>3</v>
      </c>
      <c r="I2028" t="s">
        <v>317</v>
      </c>
      <c r="J2028" t="s">
        <v>319</v>
      </c>
      <c r="K2028" t="s">
        <v>318</v>
      </c>
      <c r="L2028">
        <v>1355</v>
      </c>
      <c r="N2028">
        <v>1010</v>
      </c>
      <c r="O2028" t="s">
        <v>58</v>
      </c>
      <c r="P2028" t="s">
        <v>58</v>
      </c>
      <c r="Q2028">
        <v>100</v>
      </c>
      <c r="X2028">
        <v>0.32</v>
      </c>
      <c r="Y2028">
        <v>86.24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0.32</v>
      </c>
      <c r="AH2028">
        <v>2</v>
      </c>
      <c r="AI2028">
        <v>36410418</v>
      </c>
      <c r="AJ2028">
        <v>2080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>
      <c r="A2029">
        <f>ROW(Source!A2144)</f>
        <v>2144</v>
      </c>
      <c r="B2029">
        <v>36410433</v>
      </c>
      <c r="C2029">
        <v>36410408</v>
      </c>
      <c r="D2029">
        <v>29149204</v>
      </c>
      <c r="E2029">
        <v>1</v>
      </c>
      <c r="F2029">
        <v>1</v>
      </c>
      <c r="G2029">
        <v>1</v>
      </c>
      <c r="H2029">
        <v>3</v>
      </c>
      <c r="I2029" t="s">
        <v>699</v>
      </c>
      <c r="J2029" t="s">
        <v>700</v>
      </c>
      <c r="K2029" t="s">
        <v>701</v>
      </c>
      <c r="L2029">
        <v>1348</v>
      </c>
      <c r="N2029">
        <v>1009</v>
      </c>
      <c r="O2029" t="s">
        <v>30</v>
      </c>
      <c r="P2029" t="s">
        <v>30</v>
      </c>
      <c r="Q2029">
        <v>1000</v>
      </c>
      <c r="X2029">
        <v>2.1000000000000001E-2</v>
      </c>
      <c r="Y2029">
        <v>729.98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 t="s">
        <v>3</v>
      </c>
      <c r="AG2029">
        <v>2.1000000000000001E-2</v>
      </c>
      <c r="AH2029">
        <v>2</v>
      </c>
      <c r="AI2029">
        <v>36410419</v>
      </c>
      <c r="AJ2029">
        <v>2082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>
      <c r="A2030">
        <f>ROW(Source!A2144)</f>
        <v>2144</v>
      </c>
      <c r="B2030">
        <v>36410434</v>
      </c>
      <c r="C2030">
        <v>36410408</v>
      </c>
      <c r="D2030">
        <v>29171808</v>
      </c>
      <c r="E2030">
        <v>1</v>
      </c>
      <c r="F2030">
        <v>1</v>
      </c>
      <c r="G2030">
        <v>1</v>
      </c>
      <c r="H2030">
        <v>3</v>
      </c>
      <c r="I2030" t="s">
        <v>705</v>
      </c>
      <c r="J2030" t="s">
        <v>706</v>
      </c>
      <c r="K2030" t="s">
        <v>707</v>
      </c>
      <c r="L2030">
        <v>1374</v>
      </c>
      <c r="N2030">
        <v>1013</v>
      </c>
      <c r="O2030" t="s">
        <v>708</v>
      </c>
      <c r="P2030" t="s">
        <v>708</v>
      </c>
      <c r="Q2030">
        <v>1</v>
      </c>
      <c r="X2030">
        <v>3.04</v>
      </c>
      <c r="Y2030">
        <v>1</v>
      </c>
      <c r="Z2030">
        <v>0</v>
      </c>
      <c r="AA2030">
        <v>0</v>
      </c>
      <c r="AB2030">
        <v>0</v>
      </c>
      <c r="AC2030">
        <v>0</v>
      </c>
      <c r="AD2030">
        <v>1</v>
      </c>
      <c r="AE2030">
        <v>0</v>
      </c>
      <c r="AF2030" t="s">
        <v>3</v>
      </c>
      <c r="AG2030">
        <v>3.04</v>
      </c>
      <c r="AH2030">
        <v>2</v>
      </c>
      <c r="AI2030">
        <v>36410420</v>
      </c>
      <c r="AJ2030">
        <v>2084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>
      <c r="A2031">
        <f>ROW(Source!A2220)</f>
        <v>2220</v>
      </c>
      <c r="B2031">
        <v>36410439</v>
      </c>
      <c r="C2031">
        <v>36410437</v>
      </c>
      <c r="D2031">
        <v>18406804</v>
      </c>
      <c r="E2031">
        <v>1</v>
      </c>
      <c r="F2031">
        <v>1</v>
      </c>
      <c r="G2031">
        <v>1</v>
      </c>
      <c r="H2031">
        <v>1</v>
      </c>
      <c r="I2031" t="s">
        <v>512</v>
      </c>
      <c r="J2031" t="s">
        <v>3</v>
      </c>
      <c r="K2031" t="s">
        <v>513</v>
      </c>
      <c r="L2031">
        <v>1369</v>
      </c>
      <c r="N2031">
        <v>1013</v>
      </c>
      <c r="O2031" t="s">
        <v>514</v>
      </c>
      <c r="P2031" t="s">
        <v>514</v>
      </c>
      <c r="Q2031">
        <v>1</v>
      </c>
      <c r="X2031">
        <v>5.84</v>
      </c>
      <c r="Y2031">
        <v>0</v>
      </c>
      <c r="Z2031">
        <v>0</v>
      </c>
      <c r="AA2031">
        <v>0</v>
      </c>
      <c r="AB2031">
        <v>249.14</v>
      </c>
      <c r="AC2031">
        <v>0</v>
      </c>
      <c r="AD2031">
        <v>1</v>
      </c>
      <c r="AE2031">
        <v>1</v>
      </c>
      <c r="AF2031" t="s">
        <v>3</v>
      </c>
      <c r="AG2031">
        <v>5.84</v>
      </c>
      <c r="AH2031">
        <v>2</v>
      </c>
      <c r="AI2031">
        <v>36410438</v>
      </c>
      <c r="AJ2031">
        <v>2085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>
      <c r="A2032">
        <f>ROW(Source!A2221)</f>
        <v>2221</v>
      </c>
      <c r="B2032">
        <v>36410444</v>
      </c>
      <c r="C2032">
        <v>36410440</v>
      </c>
      <c r="D2032">
        <v>18406804</v>
      </c>
      <c r="E2032">
        <v>1</v>
      </c>
      <c r="F2032">
        <v>1</v>
      </c>
      <c r="G2032">
        <v>1</v>
      </c>
      <c r="H2032">
        <v>1</v>
      </c>
      <c r="I2032" t="s">
        <v>512</v>
      </c>
      <c r="J2032" t="s">
        <v>3</v>
      </c>
      <c r="K2032" t="s">
        <v>513</v>
      </c>
      <c r="L2032">
        <v>1369</v>
      </c>
      <c r="N2032">
        <v>1013</v>
      </c>
      <c r="O2032" t="s">
        <v>514</v>
      </c>
      <c r="P2032" t="s">
        <v>514</v>
      </c>
      <c r="Q2032">
        <v>1</v>
      </c>
      <c r="X2032">
        <v>6.32</v>
      </c>
      <c r="Y2032">
        <v>0</v>
      </c>
      <c r="Z2032">
        <v>0</v>
      </c>
      <c r="AA2032">
        <v>0</v>
      </c>
      <c r="AB2032">
        <v>249.14</v>
      </c>
      <c r="AC2032">
        <v>0</v>
      </c>
      <c r="AD2032">
        <v>1</v>
      </c>
      <c r="AE2032">
        <v>1</v>
      </c>
      <c r="AF2032" t="s">
        <v>3</v>
      </c>
      <c r="AG2032">
        <v>6.32</v>
      </c>
      <c r="AH2032">
        <v>2</v>
      </c>
      <c r="AI2032">
        <v>36410441</v>
      </c>
      <c r="AJ2032">
        <v>2086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>
      <c r="A2033">
        <f>ROW(Source!A2221)</f>
        <v>2221</v>
      </c>
      <c r="B2033">
        <v>36410445</v>
      </c>
      <c r="C2033">
        <v>36410440</v>
      </c>
      <c r="D2033">
        <v>121548</v>
      </c>
      <c r="E2033">
        <v>1</v>
      </c>
      <c r="F2033">
        <v>1</v>
      </c>
      <c r="G2033">
        <v>1</v>
      </c>
      <c r="H2033">
        <v>1</v>
      </c>
      <c r="I2033" t="s">
        <v>35</v>
      </c>
      <c r="J2033" t="s">
        <v>3</v>
      </c>
      <c r="K2033" t="s">
        <v>515</v>
      </c>
      <c r="L2033">
        <v>608254</v>
      </c>
      <c r="N2033">
        <v>1013</v>
      </c>
      <c r="O2033" t="s">
        <v>516</v>
      </c>
      <c r="P2033" t="s">
        <v>516</v>
      </c>
      <c r="Q2033">
        <v>1</v>
      </c>
      <c r="X2033">
        <v>0.03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1</v>
      </c>
      <c r="AE2033">
        <v>2</v>
      </c>
      <c r="AF2033" t="s">
        <v>3</v>
      </c>
      <c r="AG2033">
        <v>0.03</v>
      </c>
      <c r="AH2033">
        <v>2</v>
      </c>
      <c r="AI2033">
        <v>36410442</v>
      </c>
      <c r="AJ2033">
        <v>2087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>
      <c r="A2034">
        <f>ROW(Source!A2221)</f>
        <v>2221</v>
      </c>
      <c r="B2034">
        <v>36410446</v>
      </c>
      <c r="C2034">
        <v>36410440</v>
      </c>
      <c r="D2034">
        <v>29172556</v>
      </c>
      <c r="E2034">
        <v>1</v>
      </c>
      <c r="F2034">
        <v>1</v>
      </c>
      <c r="G2034">
        <v>1</v>
      </c>
      <c r="H2034">
        <v>2</v>
      </c>
      <c r="I2034" t="s">
        <v>517</v>
      </c>
      <c r="J2034" t="s">
        <v>518</v>
      </c>
      <c r="K2034" t="s">
        <v>519</v>
      </c>
      <c r="L2034">
        <v>1368</v>
      </c>
      <c r="N2034">
        <v>1011</v>
      </c>
      <c r="O2034" t="s">
        <v>520</v>
      </c>
      <c r="P2034" t="s">
        <v>520</v>
      </c>
      <c r="Q2034">
        <v>1</v>
      </c>
      <c r="X2034">
        <v>0.03</v>
      </c>
      <c r="Y2034">
        <v>0</v>
      </c>
      <c r="Z2034">
        <v>31.26</v>
      </c>
      <c r="AA2034">
        <v>13.5</v>
      </c>
      <c r="AB2034">
        <v>0</v>
      </c>
      <c r="AC2034">
        <v>0</v>
      </c>
      <c r="AD2034">
        <v>1</v>
      </c>
      <c r="AE2034">
        <v>0</v>
      </c>
      <c r="AF2034" t="s">
        <v>3</v>
      </c>
      <c r="AG2034">
        <v>0.03</v>
      </c>
      <c r="AH2034">
        <v>2</v>
      </c>
      <c r="AI2034">
        <v>36410443</v>
      </c>
      <c r="AJ2034">
        <v>2088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>
      <c r="A2035">
        <f>ROW(Source!A2222)</f>
        <v>2222</v>
      </c>
      <c r="B2035">
        <v>36410453</v>
      </c>
      <c r="C2035">
        <v>36410447</v>
      </c>
      <c r="D2035">
        <v>18408066</v>
      </c>
      <c r="E2035">
        <v>1</v>
      </c>
      <c r="F2035">
        <v>1</v>
      </c>
      <c r="G2035">
        <v>1</v>
      </c>
      <c r="H2035">
        <v>1</v>
      </c>
      <c r="I2035" t="s">
        <v>521</v>
      </c>
      <c r="J2035" t="s">
        <v>3</v>
      </c>
      <c r="K2035" t="s">
        <v>522</v>
      </c>
      <c r="L2035">
        <v>1369</v>
      </c>
      <c r="N2035">
        <v>1013</v>
      </c>
      <c r="O2035" t="s">
        <v>514</v>
      </c>
      <c r="P2035" t="s">
        <v>514</v>
      </c>
      <c r="Q2035">
        <v>1</v>
      </c>
      <c r="X2035">
        <v>179.3</v>
      </c>
      <c r="Y2035">
        <v>0</v>
      </c>
      <c r="Z2035">
        <v>0</v>
      </c>
      <c r="AA2035">
        <v>0</v>
      </c>
      <c r="AB2035">
        <v>256.16000000000003</v>
      </c>
      <c r="AC2035">
        <v>0</v>
      </c>
      <c r="AD2035">
        <v>1</v>
      </c>
      <c r="AE2035">
        <v>1</v>
      </c>
      <c r="AF2035" t="s">
        <v>3</v>
      </c>
      <c r="AG2035">
        <v>179.3</v>
      </c>
      <c r="AH2035">
        <v>2</v>
      </c>
      <c r="AI2035">
        <v>36410448</v>
      </c>
      <c r="AJ2035">
        <v>2089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>
      <c r="A2036">
        <f>ROW(Source!A2222)</f>
        <v>2222</v>
      </c>
      <c r="B2036">
        <v>36410454</v>
      </c>
      <c r="C2036">
        <v>36410447</v>
      </c>
      <c r="D2036">
        <v>121548</v>
      </c>
      <c r="E2036">
        <v>1</v>
      </c>
      <c r="F2036">
        <v>1</v>
      </c>
      <c r="G2036">
        <v>1</v>
      </c>
      <c r="H2036">
        <v>1</v>
      </c>
      <c r="I2036" t="s">
        <v>35</v>
      </c>
      <c r="J2036" t="s">
        <v>3</v>
      </c>
      <c r="K2036" t="s">
        <v>515</v>
      </c>
      <c r="L2036">
        <v>608254</v>
      </c>
      <c r="N2036">
        <v>1013</v>
      </c>
      <c r="O2036" t="s">
        <v>516</v>
      </c>
      <c r="P2036" t="s">
        <v>516</v>
      </c>
      <c r="Q2036">
        <v>1</v>
      </c>
      <c r="X2036">
        <v>3.97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1</v>
      </c>
      <c r="AE2036">
        <v>2</v>
      </c>
      <c r="AF2036" t="s">
        <v>3</v>
      </c>
      <c r="AG2036">
        <v>3.97</v>
      </c>
      <c r="AH2036">
        <v>2</v>
      </c>
      <c r="AI2036">
        <v>36410449</v>
      </c>
      <c r="AJ2036">
        <v>2090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>
      <c r="A2037">
        <f>ROW(Source!A2222)</f>
        <v>2222</v>
      </c>
      <c r="B2037">
        <v>36410455</v>
      </c>
      <c r="C2037">
        <v>36410447</v>
      </c>
      <c r="D2037">
        <v>29172710</v>
      </c>
      <c r="E2037">
        <v>1</v>
      </c>
      <c r="F2037">
        <v>1</v>
      </c>
      <c r="G2037">
        <v>1</v>
      </c>
      <c r="H2037">
        <v>2</v>
      </c>
      <c r="I2037" t="s">
        <v>523</v>
      </c>
      <c r="J2037" t="s">
        <v>524</v>
      </c>
      <c r="K2037" t="s">
        <v>525</v>
      </c>
      <c r="L2037">
        <v>1368</v>
      </c>
      <c r="N2037">
        <v>1011</v>
      </c>
      <c r="O2037" t="s">
        <v>520</v>
      </c>
      <c r="P2037" t="s">
        <v>520</v>
      </c>
      <c r="Q2037">
        <v>1</v>
      </c>
      <c r="X2037">
        <v>3.97</v>
      </c>
      <c r="Y2037">
        <v>0</v>
      </c>
      <c r="Z2037">
        <v>46.56</v>
      </c>
      <c r="AA2037">
        <v>10.06</v>
      </c>
      <c r="AB2037">
        <v>0</v>
      </c>
      <c r="AC2037">
        <v>0</v>
      </c>
      <c r="AD2037">
        <v>1</v>
      </c>
      <c r="AE2037">
        <v>0</v>
      </c>
      <c r="AF2037" t="s">
        <v>3</v>
      </c>
      <c r="AG2037">
        <v>3.97</v>
      </c>
      <c r="AH2037">
        <v>2</v>
      </c>
      <c r="AI2037">
        <v>36410450</v>
      </c>
      <c r="AJ2037">
        <v>2091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>
      <c r="A2038">
        <f>ROW(Source!A2222)</f>
        <v>2222</v>
      </c>
      <c r="B2038">
        <v>36410456</v>
      </c>
      <c r="C2038">
        <v>36410447</v>
      </c>
      <c r="D2038">
        <v>29174533</v>
      </c>
      <c r="E2038">
        <v>1</v>
      </c>
      <c r="F2038">
        <v>1</v>
      </c>
      <c r="G2038">
        <v>1</v>
      </c>
      <c r="H2038">
        <v>2</v>
      </c>
      <c r="I2038" t="s">
        <v>526</v>
      </c>
      <c r="J2038" t="s">
        <v>527</v>
      </c>
      <c r="K2038" t="s">
        <v>528</v>
      </c>
      <c r="L2038">
        <v>1368</v>
      </c>
      <c r="N2038">
        <v>1011</v>
      </c>
      <c r="O2038" t="s">
        <v>520</v>
      </c>
      <c r="P2038" t="s">
        <v>520</v>
      </c>
      <c r="Q2038">
        <v>1</v>
      </c>
      <c r="X2038">
        <v>7.93</v>
      </c>
      <c r="Y2038">
        <v>0</v>
      </c>
      <c r="Z2038">
        <v>1.53</v>
      </c>
      <c r="AA2038">
        <v>0</v>
      </c>
      <c r="AB2038">
        <v>0</v>
      </c>
      <c r="AC2038">
        <v>0</v>
      </c>
      <c r="AD2038">
        <v>1</v>
      </c>
      <c r="AE2038">
        <v>0</v>
      </c>
      <c r="AF2038" t="s">
        <v>3</v>
      </c>
      <c r="AG2038">
        <v>7.93</v>
      </c>
      <c r="AH2038">
        <v>2</v>
      </c>
      <c r="AI2038">
        <v>36410451</v>
      </c>
      <c r="AJ2038">
        <v>2092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>
      <c r="A2039">
        <f>ROW(Source!A2222)</f>
        <v>2222</v>
      </c>
      <c r="B2039">
        <v>36410457</v>
      </c>
      <c r="C2039">
        <v>36410447</v>
      </c>
      <c r="D2039">
        <v>29164349</v>
      </c>
      <c r="E2039">
        <v>1</v>
      </c>
      <c r="F2039">
        <v>1</v>
      </c>
      <c r="G2039">
        <v>1</v>
      </c>
      <c r="H2039">
        <v>3</v>
      </c>
      <c r="I2039" t="s">
        <v>28</v>
      </c>
      <c r="J2039" t="s">
        <v>31</v>
      </c>
      <c r="K2039" t="s">
        <v>29</v>
      </c>
      <c r="L2039">
        <v>1348</v>
      </c>
      <c r="N2039">
        <v>1009</v>
      </c>
      <c r="O2039" t="s">
        <v>30</v>
      </c>
      <c r="P2039" t="s">
        <v>30</v>
      </c>
      <c r="Q2039">
        <v>1000</v>
      </c>
      <c r="X2039">
        <v>10.5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 t="s">
        <v>3</v>
      </c>
      <c r="AG2039">
        <v>10.5</v>
      </c>
      <c r="AH2039">
        <v>2</v>
      </c>
      <c r="AI2039">
        <v>36410452</v>
      </c>
      <c r="AJ2039">
        <v>2093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>
      <c r="A2040">
        <f>ROW(Source!A2224)</f>
        <v>2224</v>
      </c>
      <c r="B2040">
        <v>36410464</v>
      </c>
      <c r="C2040">
        <v>36410459</v>
      </c>
      <c r="D2040">
        <v>18407150</v>
      </c>
      <c r="E2040">
        <v>1</v>
      </c>
      <c r="F2040">
        <v>1</v>
      </c>
      <c r="G2040">
        <v>1</v>
      </c>
      <c r="H2040">
        <v>1</v>
      </c>
      <c r="I2040" t="s">
        <v>529</v>
      </c>
      <c r="J2040" t="s">
        <v>3</v>
      </c>
      <c r="K2040" t="s">
        <v>530</v>
      </c>
      <c r="L2040">
        <v>1369</v>
      </c>
      <c r="N2040">
        <v>1013</v>
      </c>
      <c r="O2040" t="s">
        <v>514</v>
      </c>
      <c r="P2040" t="s">
        <v>514</v>
      </c>
      <c r="Q2040">
        <v>1</v>
      </c>
      <c r="X2040">
        <v>63.84</v>
      </c>
      <c r="Y2040">
        <v>0</v>
      </c>
      <c r="Z2040">
        <v>0</v>
      </c>
      <c r="AA2040">
        <v>0</v>
      </c>
      <c r="AB2040">
        <v>272.45</v>
      </c>
      <c r="AC2040">
        <v>0</v>
      </c>
      <c r="AD2040">
        <v>1</v>
      </c>
      <c r="AE2040">
        <v>1</v>
      </c>
      <c r="AF2040" t="s">
        <v>3</v>
      </c>
      <c r="AG2040">
        <v>63.84</v>
      </c>
      <c r="AH2040">
        <v>2</v>
      </c>
      <c r="AI2040">
        <v>36410460</v>
      </c>
      <c r="AJ2040">
        <v>2094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>
      <c r="A2041">
        <f>ROW(Source!A2224)</f>
        <v>2224</v>
      </c>
      <c r="B2041">
        <v>36410465</v>
      </c>
      <c r="C2041">
        <v>36410459</v>
      </c>
      <c r="D2041">
        <v>121548</v>
      </c>
      <c r="E2041">
        <v>1</v>
      </c>
      <c r="F2041">
        <v>1</v>
      </c>
      <c r="G2041">
        <v>1</v>
      </c>
      <c r="H2041">
        <v>1</v>
      </c>
      <c r="I2041" t="s">
        <v>35</v>
      </c>
      <c r="J2041" t="s">
        <v>3</v>
      </c>
      <c r="K2041" t="s">
        <v>515</v>
      </c>
      <c r="L2041">
        <v>608254</v>
      </c>
      <c r="N2041">
        <v>1013</v>
      </c>
      <c r="O2041" t="s">
        <v>516</v>
      </c>
      <c r="P2041" t="s">
        <v>516</v>
      </c>
      <c r="Q2041">
        <v>1</v>
      </c>
      <c r="X2041">
        <v>0.28999999999999998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1</v>
      </c>
      <c r="AE2041">
        <v>2</v>
      </c>
      <c r="AF2041" t="s">
        <v>3</v>
      </c>
      <c r="AG2041">
        <v>0.28999999999999998</v>
      </c>
      <c r="AH2041">
        <v>2</v>
      </c>
      <c r="AI2041">
        <v>36410461</v>
      </c>
      <c r="AJ2041">
        <v>2095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>
      <c r="A2042">
        <f>ROW(Source!A2224)</f>
        <v>2224</v>
      </c>
      <c r="B2042">
        <v>36410466</v>
      </c>
      <c r="C2042">
        <v>36410459</v>
      </c>
      <c r="D2042">
        <v>29172556</v>
      </c>
      <c r="E2042">
        <v>1</v>
      </c>
      <c r="F2042">
        <v>1</v>
      </c>
      <c r="G2042">
        <v>1</v>
      </c>
      <c r="H2042">
        <v>2</v>
      </c>
      <c r="I2042" t="s">
        <v>517</v>
      </c>
      <c r="J2042" t="s">
        <v>518</v>
      </c>
      <c r="K2042" t="s">
        <v>519</v>
      </c>
      <c r="L2042">
        <v>1368</v>
      </c>
      <c r="N2042">
        <v>1011</v>
      </c>
      <c r="O2042" t="s">
        <v>520</v>
      </c>
      <c r="P2042" t="s">
        <v>520</v>
      </c>
      <c r="Q2042">
        <v>1</v>
      </c>
      <c r="X2042">
        <v>0.28999999999999998</v>
      </c>
      <c r="Y2042">
        <v>0</v>
      </c>
      <c r="Z2042">
        <v>31.26</v>
      </c>
      <c r="AA2042">
        <v>13.5</v>
      </c>
      <c r="AB2042">
        <v>0</v>
      </c>
      <c r="AC2042">
        <v>0</v>
      </c>
      <c r="AD2042">
        <v>1</v>
      </c>
      <c r="AE2042">
        <v>0</v>
      </c>
      <c r="AF2042" t="s">
        <v>3</v>
      </c>
      <c r="AG2042">
        <v>0.28999999999999998</v>
      </c>
      <c r="AH2042">
        <v>2</v>
      </c>
      <c r="AI2042">
        <v>36410462</v>
      </c>
      <c r="AJ2042">
        <v>2096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>
      <c r="A2043">
        <f>ROW(Source!A2224)</f>
        <v>2224</v>
      </c>
      <c r="B2043">
        <v>36410467</v>
      </c>
      <c r="C2043">
        <v>36410459</v>
      </c>
      <c r="D2043">
        <v>29164350</v>
      </c>
      <c r="E2043">
        <v>1</v>
      </c>
      <c r="F2043">
        <v>1</v>
      </c>
      <c r="G2043">
        <v>1</v>
      </c>
      <c r="H2043">
        <v>3</v>
      </c>
      <c r="I2043" t="s">
        <v>415</v>
      </c>
      <c r="J2043" t="s">
        <v>417</v>
      </c>
      <c r="K2043" t="s">
        <v>416</v>
      </c>
      <c r="L2043">
        <v>1348</v>
      </c>
      <c r="N2043">
        <v>1009</v>
      </c>
      <c r="O2043" t="s">
        <v>30</v>
      </c>
      <c r="P2043" t="s">
        <v>30</v>
      </c>
      <c r="Q2043">
        <v>1000</v>
      </c>
      <c r="X2043">
        <v>2.65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 t="s">
        <v>3</v>
      </c>
      <c r="AG2043">
        <v>2.65</v>
      </c>
      <c r="AH2043">
        <v>2</v>
      </c>
      <c r="AI2043">
        <v>36410463</v>
      </c>
      <c r="AJ2043">
        <v>2097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>
      <c r="A2044">
        <f>ROW(Source!A2226)</f>
        <v>2226</v>
      </c>
      <c r="B2044">
        <v>36410474</v>
      </c>
      <c r="C2044">
        <v>36410469</v>
      </c>
      <c r="D2044">
        <v>18407150</v>
      </c>
      <c r="E2044">
        <v>1</v>
      </c>
      <c r="F2044">
        <v>1</v>
      </c>
      <c r="G2044">
        <v>1</v>
      </c>
      <c r="H2044">
        <v>1</v>
      </c>
      <c r="I2044" t="s">
        <v>529</v>
      </c>
      <c r="J2044" t="s">
        <v>3</v>
      </c>
      <c r="K2044" t="s">
        <v>530</v>
      </c>
      <c r="L2044">
        <v>1369</v>
      </c>
      <c r="N2044">
        <v>1013</v>
      </c>
      <c r="O2044" t="s">
        <v>514</v>
      </c>
      <c r="P2044" t="s">
        <v>514</v>
      </c>
      <c r="Q2044">
        <v>1</v>
      </c>
      <c r="X2044">
        <v>51.3</v>
      </c>
      <c r="Y2044">
        <v>0</v>
      </c>
      <c r="Z2044">
        <v>0</v>
      </c>
      <c r="AA2044">
        <v>0</v>
      </c>
      <c r="AB2044">
        <v>272.45</v>
      </c>
      <c r="AC2044">
        <v>0</v>
      </c>
      <c r="AD2044">
        <v>1</v>
      </c>
      <c r="AE2044">
        <v>1</v>
      </c>
      <c r="AF2044" t="s">
        <v>3</v>
      </c>
      <c r="AG2044">
        <v>51.3</v>
      </c>
      <c r="AH2044">
        <v>2</v>
      </c>
      <c r="AI2044">
        <v>36410470</v>
      </c>
      <c r="AJ2044">
        <v>2098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>
      <c r="A2045">
        <f>ROW(Source!A2226)</f>
        <v>2226</v>
      </c>
      <c r="B2045">
        <v>36410475</v>
      </c>
      <c r="C2045">
        <v>36410469</v>
      </c>
      <c r="D2045">
        <v>121548</v>
      </c>
      <c r="E2045">
        <v>1</v>
      </c>
      <c r="F2045">
        <v>1</v>
      </c>
      <c r="G2045">
        <v>1</v>
      </c>
      <c r="H2045">
        <v>1</v>
      </c>
      <c r="I2045" t="s">
        <v>35</v>
      </c>
      <c r="J2045" t="s">
        <v>3</v>
      </c>
      <c r="K2045" t="s">
        <v>515</v>
      </c>
      <c r="L2045">
        <v>608254</v>
      </c>
      <c r="N2045">
        <v>1013</v>
      </c>
      <c r="O2045" t="s">
        <v>516</v>
      </c>
      <c r="P2045" t="s">
        <v>516</v>
      </c>
      <c r="Q2045">
        <v>1</v>
      </c>
      <c r="X2045">
        <v>0.26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1</v>
      </c>
      <c r="AE2045">
        <v>2</v>
      </c>
      <c r="AF2045" t="s">
        <v>3</v>
      </c>
      <c r="AG2045">
        <v>0.26</v>
      </c>
      <c r="AH2045">
        <v>2</v>
      </c>
      <c r="AI2045">
        <v>36410471</v>
      </c>
      <c r="AJ2045">
        <v>2099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>
      <c r="A2046">
        <f>ROW(Source!A2226)</f>
        <v>2226</v>
      </c>
      <c r="B2046">
        <v>36410476</v>
      </c>
      <c r="C2046">
        <v>36410469</v>
      </c>
      <c r="D2046">
        <v>29172556</v>
      </c>
      <c r="E2046">
        <v>1</v>
      </c>
      <c r="F2046">
        <v>1</v>
      </c>
      <c r="G2046">
        <v>1</v>
      </c>
      <c r="H2046">
        <v>2</v>
      </c>
      <c r="I2046" t="s">
        <v>517</v>
      </c>
      <c r="J2046" t="s">
        <v>518</v>
      </c>
      <c r="K2046" t="s">
        <v>519</v>
      </c>
      <c r="L2046">
        <v>1368</v>
      </c>
      <c r="N2046">
        <v>1011</v>
      </c>
      <c r="O2046" t="s">
        <v>520</v>
      </c>
      <c r="P2046" t="s">
        <v>520</v>
      </c>
      <c r="Q2046">
        <v>1</v>
      </c>
      <c r="X2046">
        <v>0.26</v>
      </c>
      <c r="Y2046">
        <v>0</v>
      </c>
      <c r="Z2046">
        <v>31.26</v>
      </c>
      <c r="AA2046">
        <v>13.5</v>
      </c>
      <c r="AB2046">
        <v>0</v>
      </c>
      <c r="AC2046">
        <v>0</v>
      </c>
      <c r="AD2046">
        <v>1</v>
      </c>
      <c r="AE2046">
        <v>0</v>
      </c>
      <c r="AF2046" t="s">
        <v>3</v>
      </c>
      <c r="AG2046">
        <v>0.26</v>
      </c>
      <c r="AH2046">
        <v>2</v>
      </c>
      <c r="AI2046">
        <v>36410472</v>
      </c>
      <c r="AJ2046">
        <v>2100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>
      <c r="A2047">
        <f>ROW(Source!A2226)</f>
        <v>2226</v>
      </c>
      <c r="B2047">
        <v>36410477</v>
      </c>
      <c r="C2047">
        <v>36410469</v>
      </c>
      <c r="D2047">
        <v>29164350</v>
      </c>
      <c r="E2047">
        <v>1</v>
      </c>
      <c r="F2047">
        <v>1</v>
      </c>
      <c r="G2047">
        <v>1</v>
      </c>
      <c r="H2047">
        <v>3</v>
      </c>
      <c r="I2047" t="s">
        <v>415</v>
      </c>
      <c r="J2047" t="s">
        <v>417</v>
      </c>
      <c r="K2047" t="s">
        <v>416</v>
      </c>
      <c r="L2047">
        <v>1348</v>
      </c>
      <c r="N2047">
        <v>1009</v>
      </c>
      <c r="O2047" t="s">
        <v>30</v>
      </c>
      <c r="P2047" t="s">
        <v>30</v>
      </c>
      <c r="Q2047">
        <v>1000</v>
      </c>
      <c r="X2047">
        <v>1.82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 t="s">
        <v>3</v>
      </c>
      <c r="AG2047">
        <v>1.82</v>
      </c>
      <c r="AH2047">
        <v>2</v>
      </c>
      <c r="AI2047">
        <v>36410473</v>
      </c>
      <c r="AJ2047">
        <v>2101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>
      <c r="A2048">
        <f>ROW(Source!A2228)</f>
        <v>2228</v>
      </c>
      <c r="B2048">
        <v>36410484</v>
      </c>
      <c r="C2048">
        <v>36410479</v>
      </c>
      <c r="D2048">
        <v>18407150</v>
      </c>
      <c r="E2048">
        <v>1</v>
      </c>
      <c r="F2048">
        <v>1</v>
      </c>
      <c r="G2048">
        <v>1</v>
      </c>
      <c r="H2048">
        <v>1</v>
      </c>
      <c r="I2048" t="s">
        <v>529</v>
      </c>
      <c r="J2048" t="s">
        <v>3</v>
      </c>
      <c r="K2048" t="s">
        <v>530</v>
      </c>
      <c r="L2048">
        <v>1369</v>
      </c>
      <c r="N2048">
        <v>1013</v>
      </c>
      <c r="O2048" t="s">
        <v>514</v>
      </c>
      <c r="P2048" t="s">
        <v>514</v>
      </c>
      <c r="Q2048">
        <v>1</v>
      </c>
      <c r="X2048">
        <v>69.87</v>
      </c>
      <c r="Y2048">
        <v>0</v>
      </c>
      <c r="Z2048">
        <v>0</v>
      </c>
      <c r="AA2048">
        <v>0</v>
      </c>
      <c r="AB2048">
        <v>272.45</v>
      </c>
      <c r="AC2048">
        <v>0</v>
      </c>
      <c r="AD2048">
        <v>1</v>
      </c>
      <c r="AE2048">
        <v>1</v>
      </c>
      <c r="AF2048" t="s">
        <v>3</v>
      </c>
      <c r="AG2048">
        <v>69.87</v>
      </c>
      <c r="AH2048">
        <v>2</v>
      </c>
      <c r="AI2048">
        <v>36410480</v>
      </c>
      <c r="AJ2048">
        <v>2102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>
      <c r="A2049">
        <f>ROW(Source!A2228)</f>
        <v>2228</v>
      </c>
      <c r="B2049">
        <v>36410485</v>
      </c>
      <c r="C2049">
        <v>36410479</v>
      </c>
      <c r="D2049">
        <v>121548</v>
      </c>
      <c r="E2049">
        <v>1</v>
      </c>
      <c r="F2049">
        <v>1</v>
      </c>
      <c r="G2049">
        <v>1</v>
      </c>
      <c r="H2049">
        <v>1</v>
      </c>
      <c r="I2049" t="s">
        <v>35</v>
      </c>
      <c r="J2049" t="s">
        <v>3</v>
      </c>
      <c r="K2049" t="s">
        <v>515</v>
      </c>
      <c r="L2049">
        <v>608254</v>
      </c>
      <c r="N2049">
        <v>1013</v>
      </c>
      <c r="O2049" t="s">
        <v>516</v>
      </c>
      <c r="P2049" t="s">
        <v>516</v>
      </c>
      <c r="Q2049">
        <v>1</v>
      </c>
      <c r="X2049">
        <v>1.44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2</v>
      </c>
      <c r="AF2049" t="s">
        <v>3</v>
      </c>
      <c r="AG2049">
        <v>1.44</v>
      </c>
      <c r="AH2049">
        <v>2</v>
      </c>
      <c r="AI2049">
        <v>36410481</v>
      </c>
      <c r="AJ2049">
        <v>2103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>
      <c r="A2050">
        <f>ROW(Source!A2228)</f>
        <v>2228</v>
      </c>
      <c r="B2050">
        <v>36410486</v>
      </c>
      <c r="C2050">
        <v>36410479</v>
      </c>
      <c r="D2050">
        <v>29172556</v>
      </c>
      <c r="E2050">
        <v>1</v>
      </c>
      <c r="F2050">
        <v>1</v>
      </c>
      <c r="G2050">
        <v>1</v>
      </c>
      <c r="H2050">
        <v>2</v>
      </c>
      <c r="I2050" t="s">
        <v>517</v>
      </c>
      <c r="J2050" t="s">
        <v>518</v>
      </c>
      <c r="K2050" t="s">
        <v>519</v>
      </c>
      <c r="L2050">
        <v>1368</v>
      </c>
      <c r="N2050">
        <v>1011</v>
      </c>
      <c r="O2050" t="s">
        <v>520</v>
      </c>
      <c r="P2050" t="s">
        <v>520</v>
      </c>
      <c r="Q2050">
        <v>1</v>
      </c>
      <c r="X2050">
        <v>1.44</v>
      </c>
      <c r="Y2050">
        <v>0</v>
      </c>
      <c r="Z2050">
        <v>31.26</v>
      </c>
      <c r="AA2050">
        <v>13.5</v>
      </c>
      <c r="AB2050">
        <v>0</v>
      </c>
      <c r="AC2050">
        <v>0</v>
      </c>
      <c r="AD2050">
        <v>1</v>
      </c>
      <c r="AE2050">
        <v>0</v>
      </c>
      <c r="AF2050" t="s">
        <v>3</v>
      </c>
      <c r="AG2050">
        <v>1.44</v>
      </c>
      <c r="AH2050">
        <v>2</v>
      </c>
      <c r="AI2050">
        <v>36410482</v>
      </c>
      <c r="AJ2050">
        <v>2104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>
      <c r="A2051">
        <f>ROW(Source!A2228)</f>
        <v>2228</v>
      </c>
      <c r="B2051">
        <v>36410487</v>
      </c>
      <c r="C2051">
        <v>36410479</v>
      </c>
      <c r="D2051">
        <v>29164349</v>
      </c>
      <c r="E2051">
        <v>1</v>
      </c>
      <c r="F2051">
        <v>1</v>
      </c>
      <c r="G2051">
        <v>1</v>
      </c>
      <c r="H2051">
        <v>3</v>
      </c>
      <c r="I2051" t="s">
        <v>28</v>
      </c>
      <c r="J2051" t="s">
        <v>31</v>
      </c>
      <c r="K2051" t="s">
        <v>29</v>
      </c>
      <c r="L2051">
        <v>1348</v>
      </c>
      <c r="N2051">
        <v>1009</v>
      </c>
      <c r="O2051" t="s">
        <v>30</v>
      </c>
      <c r="P2051" t="s">
        <v>30</v>
      </c>
      <c r="Q2051">
        <v>1000</v>
      </c>
      <c r="X2051">
        <v>5.2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 t="s">
        <v>3</v>
      </c>
      <c r="AG2051">
        <v>5.2</v>
      </c>
      <c r="AH2051">
        <v>2</v>
      </c>
      <c r="AI2051">
        <v>36410483</v>
      </c>
      <c r="AJ2051">
        <v>2105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>
      <c r="A2052">
        <f>ROW(Source!A2265)</f>
        <v>2265</v>
      </c>
      <c r="B2052">
        <v>36410503</v>
      </c>
      <c r="C2052">
        <v>36410489</v>
      </c>
      <c r="D2052">
        <v>18413230</v>
      </c>
      <c r="E2052">
        <v>1</v>
      </c>
      <c r="F2052">
        <v>1</v>
      </c>
      <c r="G2052">
        <v>1</v>
      </c>
      <c r="H2052">
        <v>1</v>
      </c>
      <c r="I2052" t="s">
        <v>540</v>
      </c>
      <c r="J2052" t="s">
        <v>3</v>
      </c>
      <c r="K2052" t="s">
        <v>541</v>
      </c>
      <c r="L2052">
        <v>1369</v>
      </c>
      <c r="N2052">
        <v>1013</v>
      </c>
      <c r="O2052" t="s">
        <v>514</v>
      </c>
      <c r="P2052" t="s">
        <v>514</v>
      </c>
      <c r="Q2052">
        <v>1</v>
      </c>
      <c r="X2052">
        <v>179.73</v>
      </c>
      <c r="Y2052">
        <v>0</v>
      </c>
      <c r="Z2052">
        <v>0</v>
      </c>
      <c r="AA2052">
        <v>0</v>
      </c>
      <c r="AB2052">
        <v>293.22000000000003</v>
      </c>
      <c r="AC2052">
        <v>0</v>
      </c>
      <c r="AD2052">
        <v>1</v>
      </c>
      <c r="AE2052">
        <v>1</v>
      </c>
      <c r="AF2052" t="s">
        <v>134</v>
      </c>
      <c r="AG2052">
        <v>206.68949999999998</v>
      </c>
      <c r="AH2052">
        <v>2</v>
      </c>
      <c r="AI2052">
        <v>36410490</v>
      </c>
      <c r="AJ2052">
        <v>2106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>
      <c r="A2053">
        <f>ROW(Source!A2265)</f>
        <v>2265</v>
      </c>
      <c r="B2053">
        <v>36410504</v>
      </c>
      <c r="C2053">
        <v>36410489</v>
      </c>
      <c r="D2053">
        <v>121548</v>
      </c>
      <c r="E2053">
        <v>1</v>
      </c>
      <c r="F2053">
        <v>1</v>
      </c>
      <c r="G2053">
        <v>1</v>
      </c>
      <c r="H2053">
        <v>1</v>
      </c>
      <c r="I2053" t="s">
        <v>35</v>
      </c>
      <c r="J2053" t="s">
        <v>3</v>
      </c>
      <c r="K2053" t="s">
        <v>515</v>
      </c>
      <c r="L2053">
        <v>608254</v>
      </c>
      <c r="N2053">
        <v>1013</v>
      </c>
      <c r="O2053" t="s">
        <v>516</v>
      </c>
      <c r="P2053" t="s">
        <v>516</v>
      </c>
      <c r="Q2053">
        <v>1</v>
      </c>
      <c r="X2053">
        <v>1.65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1</v>
      </c>
      <c r="AE2053">
        <v>2</v>
      </c>
      <c r="AF2053" t="s">
        <v>133</v>
      </c>
      <c r="AG2053">
        <v>2.0625</v>
      </c>
      <c r="AH2053">
        <v>2</v>
      </c>
      <c r="AI2053">
        <v>36410491</v>
      </c>
      <c r="AJ2053">
        <v>2107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>
      <c r="A2054">
        <f>ROW(Source!A2265)</f>
        <v>2265</v>
      </c>
      <c r="B2054">
        <v>36410505</v>
      </c>
      <c r="C2054">
        <v>36410489</v>
      </c>
      <c r="D2054">
        <v>29172479</v>
      </c>
      <c r="E2054">
        <v>1</v>
      </c>
      <c r="F2054">
        <v>1</v>
      </c>
      <c r="G2054">
        <v>1</v>
      </c>
      <c r="H2054">
        <v>2</v>
      </c>
      <c r="I2054" t="s">
        <v>739</v>
      </c>
      <c r="J2054" t="s">
        <v>740</v>
      </c>
      <c r="K2054" t="s">
        <v>741</v>
      </c>
      <c r="L2054">
        <v>1368</v>
      </c>
      <c r="N2054">
        <v>1011</v>
      </c>
      <c r="O2054" t="s">
        <v>520</v>
      </c>
      <c r="P2054" t="s">
        <v>520</v>
      </c>
      <c r="Q2054">
        <v>1</v>
      </c>
      <c r="X2054">
        <v>0.08</v>
      </c>
      <c r="Y2054">
        <v>0</v>
      </c>
      <c r="Z2054">
        <v>99.89</v>
      </c>
      <c r="AA2054">
        <v>10.06</v>
      </c>
      <c r="AB2054">
        <v>0</v>
      </c>
      <c r="AC2054">
        <v>0</v>
      </c>
      <c r="AD2054">
        <v>1</v>
      </c>
      <c r="AE2054">
        <v>0</v>
      </c>
      <c r="AF2054" t="s">
        <v>133</v>
      </c>
      <c r="AG2054">
        <v>0.1</v>
      </c>
      <c r="AH2054">
        <v>2</v>
      </c>
      <c r="AI2054">
        <v>36410492</v>
      </c>
      <c r="AJ2054">
        <v>2108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>
      <c r="A2055">
        <f>ROW(Source!A2265)</f>
        <v>2265</v>
      </c>
      <c r="B2055">
        <v>36410506</v>
      </c>
      <c r="C2055">
        <v>36410489</v>
      </c>
      <c r="D2055">
        <v>29172556</v>
      </c>
      <c r="E2055">
        <v>1</v>
      </c>
      <c r="F2055">
        <v>1</v>
      </c>
      <c r="G2055">
        <v>1</v>
      </c>
      <c r="H2055">
        <v>2</v>
      </c>
      <c r="I2055" t="s">
        <v>517</v>
      </c>
      <c r="J2055" t="s">
        <v>518</v>
      </c>
      <c r="K2055" t="s">
        <v>519</v>
      </c>
      <c r="L2055">
        <v>1368</v>
      </c>
      <c r="N2055">
        <v>1011</v>
      </c>
      <c r="O2055" t="s">
        <v>520</v>
      </c>
      <c r="P2055" t="s">
        <v>520</v>
      </c>
      <c r="Q2055">
        <v>1</v>
      </c>
      <c r="X2055">
        <v>0.27</v>
      </c>
      <c r="Y2055">
        <v>0</v>
      </c>
      <c r="Z2055">
        <v>31.26</v>
      </c>
      <c r="AA2055">
        <v>13.5</v>
      </c>
      <c r="AB2055">
        <v>0</v>
      </c>
      <c r="AC2055">
        <v>0</v>
      </c>
      <c r="AD2055">
        <v>1</v>
      </c>
      <c r="AE2055">
        <v>0</v>
      </c>
      <c r="AF2055" t="s">
        <v>133</v>
      </c>
      <c r="AG2055">
        <v>0.33750000000000002</v>
      </c>
      <c r="AH2055">
        <v>2</v>
      </c>
      <c r="AI2055">
        <v>36410493</v>
      </c>
      <c r="AJ2055">
        <v>2109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>
      <c r="A2056">
        <f>ROW(Source!A2265)</f>
        <v>2265</v>
      </c>
      <c r="B2056">
        <v>36410507</v>
      </c>
      <c r="C2056">
        <v>36410489</v>
      </c>
      <c r="D2056">
        <v>29173141</v>
      </c>
      <c r="E2056">
        <v>1</v>
      </c>
      <c r="F2056">
        <v>1</v>
      </c>
      <c r="G2056">
        <v>1</v>
      </c>
      <c r="H2056">
        <v>2</v>
      </c>
      <c r="I2056" t="s">
        <v>797</v>
      </c>
      <c r="J2056" t="s">
        <v>798</v>
      </c>
      <c r="K2056" t="s">
        <v>799</v>
      </c>
      <c r="L2056">
        <v>1368</v>
      </c>
      <c r="N2056">
        <v>1011</v>
      </c>
      <c r="O2056" t="s">
        <v>520</v>
      </c>
      <c r="P2056" t="s">
        <v>520</v>
      </c>
      <c r="Q2056">
        <v>1</v>
      </c>
      <c r="X2056">
        <v>1.3</v>
      </c>
      <c r="Y2056">
        <v>0</v>
      </c>
      <c r="Z2056">
        <v>12.4</v>
      </c>
      <c r="AA2056">
        <v>10.06</v>
      </c>
      <c r="AB2056">
        <v>0</v>
      </c>
      <c r="AC2056">
        <v>0</v>
      </c>
      <c r="AD2056">
        <v>1</v>
      </c>
      <c r="AE2056">
        <v>0</v>
      </c>
      <c r="AF2056" t="s">
        <v>133</v>
      </c>
      <c r="AG2056">
        <v>1.625</v>
      </c>
      <c r="AH2056">
        <v>2</v>
      </c>
      <c r="AI2056">
        <v>36410494</v>
      </c>
      <c r="AJ2056">
        <v>2110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>
      <c r="A2057">
        <f>ROW(Source!A2265)</f>
        <v>2265</v>
      </c>
      <c r="B2057">
        <v>36410508</v>
      </c>
      <c r="C2057">
        <v>36410489</v>
      </c>
      <c r="D2057">
        <v>29109983</v>
      </c>
      <c r="E2057">
        <v>1</v>
      </c>
      <c r="F2057">
        <v>1</v>
      </c>
      <c r="G2057">
        <v>1</v>
      </c>
      <c r="H2057">
        <v>3</v>
      </c>
      <c r="I2057" t="s">
        <v>800</v>
      </c>
      <c r="J2057" t="s">
        <v>801</v>
      </c>
      <c r="K2057" t="s">
        <v>802</v>
      </c>
      <c r="L2057">
        <v>1327</v>
      </c>
      <c r="N2057">
        <v>1005</v>
      </c>
      <c r="O2057" t="s">
        <v>155</v>
      </c>
      <c r="P2057" t="s">
        <v>155</v>
      </c>
      <c r="Q2057">
        <v>1</v>
      </c>
      <c r="X2057">
        <v>91.5</v>
      </c>
      <c r="Y2057">
        <v>71.180000000000007</v>
      </c>
      <c r="Z2057">
        <v>0</v>
      </c>
      <c r="AA2057">
        <v>0</v>
      </c>
      <c r="AB2057">
        <v>0</v>
      </c>
      <c r="AC2057">
        <v>0</v>
      </c>
      <c r="AD2057">
        <v>1</v>
      </c>
      <c r="AE2057">
        <v>0</v>
      </c>
      <c r="AF2057" t="s">
        <v>3</v>
      </c>
      <c r="AG2057">
        <v>91.5</v>
      </c>
      <c r="AH2057">
        <v>2</v>
      </c>
      <c r="AI2057">
        <v>36410495</v>
      </c>
      <c r="AJ2057">
        <v>2111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>
      <c r="A2058">
        <f>ROW(Source!A2265)</f>
        <v>2265</v>
      </c>
      <c r="B2058">
        <v>36410509</v>
      </c>
      <c r="C2058">
        <v>36410489</v>
      </c>
      <c r="D2058">
        <v>29109903</v>
      </c>
      <c r="E2058">
        <v>1</v>
      </c>
      <c r="F2058">
        <v>1</v>
      </c>
      <c r="G2058">
        <v>1</v>
      </c>
      <c r="H2058">
        <v>3</v>
      </c>
      <c r="I2058" t="s">
        <v>803</v>
      </c>
      <c r="J2058" t="s">
        <v>804</v>
      </c>
      <c r="K2058" t="s">
        <v>805</v>
      </c>
      <c r="L2058">
        <v>1301</v>
      </c>
      <c r="N2058">
        <v>1003</v>
      </c>
      <c r="O2058" t="s">
        <v>142</v>
      </c>
      <c r="P2058" t="s">
        <v>142</v>
      </c>
      <c r="Q2058">
        <v>1</v>
      </c>
      <c r="X2058">
        <v>61</v>
      </c>
      <c r="Y2058">
        <v>16.87</v>
      </c>
      <c r="Z2058">
        <v>0</v>
      </c>
      <c r="AA2058">
        <v>0</v>
      </c>
      <c r="AB2058">
        <v>0</v>
      </c>
      <c r="AC2058">
        <v>0</v>
      </c>
      <c r="AD2058">
        <v>1</v>
      </c>
      <c r="AE2058">
        <v>0</v>
      </c>
      <c r="AF2058" t="s">
        <v>3</v>
      </c>
      <c r="AG2058">
        <v>61</v>
      </c>
      <c r="AH2058">
        <v>2</v>
      </c>
      <c r="AI2058">
        <v>36410496</v>
      </c>
      <c r="AJ2058">
        <v>2112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>
      <c r="A2059">
        <f>ROW(Source!A2265)</f>
        <v>2265</v>
      </c>
      <c r="B2059">
        <v>36410510</v>
      </c>
      <c r="C2059">
        <v>36410489</v>
      </c>
      <c r="D2059">
        <v>29107800</v>
      </c>
      <c r="E2059">
        <v>1</v>
      </c>
      <c r="F2059">
        <v>1</v>
      </c>
      <c r="G2059">
        <v>1</v>
      </c>
      <c r="H2059">
        <v>3</v>
      </c>
      <c r="I2059" t="s">
        <v>545</v>
      </c>
      <c r="J2059" t="s">
        <v>546</v>
      </c>
      <c r="K2059" t="s">
        <v>547</v>
      </c>
      <c r="L2059">
        <v>1346</v>
      </c>
      <c r="N2059">
        <v>1009</v>
      </c>
      <c r="O2059" t="s">
        <v>160</v>
      </c>
      <c r="P2059" t="s">
        <v>160</v>
      </c>
      <c r="Q2059">
        <v>1</v>
      </c>
      <c r="X2059">
        <v>0.5</v>
      </c>
      <c r="Y2059">
        <v>1.81</v>
      </c>
      <c r="Z2059">
        <v>0</v>
      </c>
      <c r="AA2059">
        <v>0</v>
      </c>
      <c r="AB2059">
        <v>0</v>
      </c>
      <c r="AC2059">
        <v>0</v>
      </c>
      <c r="AD2059">
        <v>1</v>
      </c>
      <c r="AE2059">
        <v>0</v>
      </c>
      <c r="AF2059" t="s">
        <v>3</v>
      </c>
      <c r="AG2059">
        <v>0.5</v>
      </c>
      <c r="AH2059">
        <v>2</v>
      </c>
      <c r="AI2059">
        <v>36410497</v>
      </c>
      <c r="AJ2059">
        <v>2113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>
      <c r="A2060">
        <f>ROW(Source!A2265)</f>
        <v>2265</v>
      </c>
      <c r="B2060">
        <v>36410511</v>
      </c>
      <c r="C2060">
        <v>36410489</v>
      </c>
      <c r="D2060">
        <v>29109405</v>
      </c>
      <c r="E2060">
        <v>1</v>
      </c>
      <c r="F2060">
        <v>1</v>
      </c>
      <c r="G2060">
        <v>1</v>
      </c>
      <c r="H2060">
        <v>3</v>
      </c>
      <c r="I2060" t="s">
        <v>806</v>
      </c>
      <c r="J2060" t="s">
        <v>807</v>
      </c>
      <c r="K2060" t="s">
        <v>808</v>
      </c>
      <c r="L2060">
        <v>1348</v>
      </c>
      <c r="N2060">
        <v>1009</v>
      </c>
      <c r="O2060" t="s">
        <v>30</v>
      </c>
      <c r="P2060" t="s">
        <v>30</v>
      </c>
      <c r="Q2060">
        <v>1000</v>
      </c>
      <c r="X2060">
        <v>0.375</v>
      </c>
      <c r="Y2060">
        <v>4316</v>
      </c>
      <c r="Z2060">
        <v>0</v>
      </c>
      <c r="AA2060">
        <v>0</v>
      </c>
      <c r="AB2060">
        <v>0</v>
      </c>
      <c r="AC2060">
        <v>0</v>
      </c>
      <c r="AD2060">
        <v>1</v>
      </c>
      <c r="AE2060">
        <v>0</v>
      </c>
      <c r="AF2060" t="s">
        <v>3</v>
      </c>
      <c r="AG2060">
        <v>0.375</v>
      </c>
      <c r="AH2060">
        <v>2</v>
      </c>
      <c r="AI2060">
        <v>36410498</v>
      </c>
      <c r="AJ2060">
        <v>2114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>
      <c r="A2061">
        <f>ROW(Source!A2265)</f>
        <v>2265</v>
      </c>
      <c r="B2061">
        <v>36410512</v>
      </c>
      <c r="C2061">
        <v>36410489</v>
      </c>
      <c r="D2061">
        <v>29109888</v>
      </c>
      <c r="E2061">
        <v>1</v>
      </c>
      <c r="F2061">
        <v>1</v>
      </c>
      <c r="G2061">
        <v>1</v>
      </c>
      <c r="H2061">
        <v>3</v>
      </c>
      <c r="I2061" t="s">
        <v>809</v>
      </c>
      <c r="J2061" t="s">
        <v>810</v>
      </c>
      <c r="K2061" t="s">
        <v>811</v>
      </c>
      <c r="L2061">
        <v>1301</v>
      </c>
      <c r="N2061">
        <v>1003</v>
      </c>
      <c r="O2061" t="s">
        <v>142</v>
      </c>
      <c r="P2061" t="s">
        <v>142</v>
      </c>
      <c r="Q2061">
        <v>1</v>
      </c>
      <c r="X2061">
        <v>56</v>
      </c>
      <c r="Y2061">
        <v>23.74</v>
      </c>
      <c r="Z2061">
        <v>0</v>
      </c>
      <c r="AA2061">
        <v>0</v>
      </c>
      <c r="AB2061">
        <v>0</v>
      </c>
      <c r="AC2061">
        <v>0</v>
      </c>
      <c r="AD2061">
        <v>1</v>
      </c>
      <c r="AE2061">
        <v>0</v>
      </c>
      <c r="AF2061" t="s">
        <v>3</v>
      </c>
      <c r="AG2061">
        <v>56</v>
      </c>
      <c r="AH2061">
        <v>2</v>
      </c>
      <c r="AI2061">
        <v>36410499</v>
      </c>
      <c r="AJ2061">
        <v>2115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>
      <c r="A2062">
        <f>ROW(Source!A2265)</f>
        <v>2265</v>
      </c>
      <c r="B2062">
        <v>36410513</v>
      </c>
      <c r="C2062">
        <v>36410489</v>
      </c>
      <c r="D2062">
        <v>29109902</v>
      </c>
      <c r="E2062">
        <v>1</v>
      </c>
      <c r="F2062">
        <v>1</v>
      </c>
      <c r="G2062">
        <v>1</v>
      </c>
      <c r="H2062">
        <v>3</v>
      </c>
      <c r="I2062" t="s">
        <v>812</v>
      </c>
      <c r="J2062" t="s">
        <v>813</v>
      </c>
      <c r="K2062" t="s">
        <v>814</v>
      </c>
      <c r="L2062">
        <v>1301</v>
      </c>
      <c r="N2062">
        <v>1003</v>
      </c>
      <c r="O2062" t="s">
        <v>142</v>
      </c>
      <c r="P2062" t="s">
        <v>142</v>
      </c>
      <c r="Q2062">
        <v>1</v>
      </c>
      <c r="X2062">
        <v>56</v>
      </c>
      <c r="Y2062">
        <v>19.850000000000001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0</v>
      </c>
      <c r="AF2062" t="s">
        <v>3</v>
      </c>
      <c r="AG2062">
        <v>56</v>
      </c>
      <c r="AH2062">
        <v>2</v>
      </c>
      <c r="AI2062">
        <v>36410500</v>
      </c>
      <c r="AJ2062">
        <v>2116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>
      <c r="A2063">
        <f>ROW(Source!A2265)</f>
        <v>2265</v>
      </c>
      <c r="B2063">
        <v>36410514</v>
      </c>
      <c r="C2063">
        <v>36410489</v>
      </c>
      <c r="D2063">
        <v>29145352</v>
      </c>
      <c r="E2063">
        <v>1</v>
      </c>
      <c r="F2063">
        <v>1</v>
      </c>
      <c r="G2063">
        <v>1</v>
      </c>
      <c r="H2063">
        <v>3</v>
      </c>
      <c r="I2063" t="s">
        <v>815</v>
      </c>
      <c r="J2063" t="s">
        <v>816</v>
      </c>
      <c r="K2063" t="s">
        <v>817</v>
      </c>
      <c r="L2063">
        <v>1348</v>
      </c>
      <c r="N2063">
        <v>1009</v>
      </c>
      <c r="O2063" t="s">
        <v>30</v>
      </c>
      <c r="P2063" t="s">
        <v>30</v>
      </c>
      <c r="Q2063">
        <v>1000</v>
      </c>
      <c r="X2063">
        <v>0.05</v>
      </c>
      <c r="Y2063">
        <v>9298.35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0</v>
      </c>
      <c r="AF2063" t="s">
        <v>3</v>
      </c>
      <c r="AG2063">
        <v>0.05</v>
      </c>
      <c r="AH2063">
        <v>2</v>
      </c>
      <c r="AI2063">
        <v>36410501</v>
      </c>
      <c r="AJ2063">
        <v>2117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>
      <c r="A2064">
        <f>ROW(Source!A2265)</f>
        <v>2265</v>
      </c>
      <c r="B2064">
        <v>36410515</v>
      </c>
      <c r="C2064">
        <v>36410489</v>
      </c>
      <c r="D2064">
        <v>29150040</v>
      </c>
      <c r="E2064">
        <v>1</v>
      </c>
      <c r="F2064">
        <v>1</v>
      </c>
      <c r="G2064">
        <v>1</v>
      </c>
      <c r="H2064">
        <v>3</v>
      </c>
      <c r="I2064" t="s">
        <v>757</v>
      </c>
      <c r="J2064" t="s">
        <v>758</v>
      </c>
      <c r="K2064" t="s">
        <v>759</v>
      </c>
      <c r="L2064">
        <v>1339</v>
      </c>
      <c r="N2064">
        <v>1007</v>
      </c>
      <c r="O2064" t="s">
        <v>570</v>
      </c>
      <c r="P2064" t="s">
        <v>570</v>
      </c>
      <c r="Q2064">
        <v>1</v>
      </c>
      <c r="X2064">
        <v>0.93</v>
      </c>
      <c r="Y2064">
        <v>2.44</v>
      </c>
      <c r="Z2064">
        <v>0</v>
      </c>
      <c r="AA2064">
        <v>0</v>
      </c>
      <c r="AB2064">
        <v>0</v>
      </c>
      <c r="AC2064">
        <v>0</v>
      </c>
      <c r="AD2064">
        <v>1</v>
      </c>
      <c r="AE2064">
        <v>0</v>
      </c>
      <c r="AF2064" t="s">
        <v>3</v>
      </c>
      <c r="AG2064">
        <v>0.93</v>
      </c>
      <c r="AH2064">
        <v>2</v>
      </c>
      <c r="AI2064">
        <v>36410502</v>
      </c>
      <c r="AJ2064">
        <v>2118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>
      <c r="A2065">
        <f>ROW(Source!A2266)</f>
        <v>2266</v>
      </c>
      <c r="B2065">
        <v>36410524</v>
      </c>
      <c r="C2065">
        <v>36410516</v>
      </c>
      <c r="D2065">
        <v>29364679</v>
      </c>
      <c r="E2065">
        <v>1</v>
      </c>
      <c r="F2065">
        <v>1</v>
      </c>
      <c r="G2065">
        <v>1</v>
      </c>
      <c r="H2065">
        <v>1</v>
      </c>
      <c r="I2065" t="s">
        <v>688</v>
      </c>
      <c r="J2065" t="s">
        <v>3</v>
      </c>
      <c r="K2065" t="s">
        <v>689</v>
      </c>
      <c r="L2065">
        <v>1369</v>
      </c>
      <c r="N2065">
        <v>1013</v>
      </c>
      <c r="O2065" t="s">
        <v>514</v>
      </c>
      <c r="P2065" t="s">
        <v>514</v>
      </c>
      <c r="Q2065">
        <v>1</v>
      </c>
      <c r="X2065">
        <v>25.76</v>
      </c>
      <c r="Y2065">
        <v>0</v>
      </c>
      <c r="Z2065">
        <v>0</v>
      </c>
      <c r="AA2065">
        <v>0</v>
      </c>
      <c r="AB2065">
        <v>316.85000000000002</v>
      </c>
      <c r="AC2065">
        <v>0</v>
      </c>
      <c r="AD2065">
        <v>1</v>
      </c>
      <c r="AE2065">
        <v>1</v>
      </c>
      <c r="AF2065" t="s">
        <v>3</v>
      </c>
      <c r="AG2065">
        <v>25.76</v>
      </c>
      <c r="AH2065">
        <v>2</v>
      </c>
      <c r="AI2065">
        <v>36410517</v>
      </c>
      <c r="AJ2065">
        <v>2119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>
      <c r="A2066">
        <f>ROW(Source!A2266)</f>
        <v>2266</v>
      </c>
      <c r="B2066">
        <v>36410525</v>
      </c>
      <c r="C2066">
        <v>36410516</v>
      </c>
      <c r="D2066">
        <v>121548</v>
      </c>
      <c r="E2066">
        <v>1</v>
      </c>
      <c r="F2066">
        <v>1</v>
      </c>
      <c r="G2066">
        <v>1</v>
      </c>
      <c r="H2066">
        <v>1</v>
      </c>
      <c r="I2066" t="s">
        <v>35</v>
      </c>
      <c r="J2066" t="s">
        <v>3</v>
      </c>
      <c r="K2066" t="s">
        <v>515</v>
      </c>
      <c r="L2066">
        <v>608254</v>
      </c>
      <c r="N2066">
        <v>1013</v>
      </c>
      <c r="O2066" t="s">
        <v>516</v>
      </c>
      <c r="P2066" t="s">
        <v>516</v>
      </c>
      <c r="Q2066">
        <v>1</v>
      </c>
      <c r="X2066">
        <v>0.03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2</v>
      </c>
      <c r="AF2066" t="s">
        <v>3</v>
      </c>
      <c r="AG2066">
        <v>0.03</v>
      </c>
      <c r="AH2066">
        <v>2</v>
      </c>
      <c r="AI2066">
        <v>36410518</v>
      </c>
      <c r="AJ2066">
        <v>2120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>
      <c r="A2067">
        <f>ROW(Source!A2266)</f>
        <v>2266</v>
      </c>
      <c r="B2067">
        <v>36410526</v>
      </c>
      <c r="C2067">
        <v>36410516</v>
      </c>
      <c r="D2067">
        <v>29172362</v>
      </c>
      <c r="E2067">
        <v>1</v>
      </c>
      <c r="F2067">
        <v>1</v>
      </c>
      <c r="G2067">
        <v>1</v>
      </c>
      <c r="H2067">
        <v>2</v>
      </c>
      <c r="I2067" t="s">
        <v>690</v>
      </c>
      <c r="J2067" t="s">
        <v>691</v>
      </c>
      <c r="K2067" t="s">
        <v>692</v>
      </c>
      <c r="L2067">
        <v>1368</v>
      </c>
      <c r="N2067">
        <v>1011</v>
      </c>
      <c r="O2067" t="s">
        <v>520</v>
      </c>
      <c r="P2067" t="s">
        <v>520</v>
      </c>
      <c r="Q2067">
        <v>1</v>
      </c>
      <c r="X2067">
        <v>0.03</v>
      </c>
      <c r="Y2067">
        <v>0</v>
      </c>
      <c r="Z2067">
        <v>134.65</v>
      </c>
      <c r="AA2067">
        <v>13.5</v>
      </c>
      <c r="AB2067">
        <v>0</v>
      </c>
      <c r="AC2067">
        <v>0</v>
      </c>
      <c r="AD2067">
        <v>1</v>
      </c>
      <c r="AE2067">
        <v>0</v>
      </c>
      <c r="AF2067" t="s">
        <v>3</v>
      </c>
      <c r="AG2067">
        <v>0.03</v>
      </c>
      <c r="AH2067">
        <v>2</v>
      </c>
      <c r="AI2067">
        <v>36410519</v>
      </c>
      <c r="AJ2067">
        <v>2121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>
      <c r="A2068">
        <f>ROW(Source!A2266)</f>
        <v>2266</v>
      </c>
      <c r="B2068">
        <v>36410527</v>
      </c>
      <c r="C2068">
        <v>36410516</v>
      </c>
      <c r="D2068">
        <v>29174913</v>
      </c>
      <c r="E2068">
        <v>1</v>
      </c>
      <c r="F2068">
        <v>1</v>
      </c>
      <c r="G2068">
        <v>1</v>
      </c>
      <c r="H2068">
        <v>2</v>
      </c>
      <c r="I2068" t="s">
        <v>531</v>
      </c>
      <c r="J2068" t="s">
        <v>532</v>
      </c>
      <c r="K2068" t="s">
        <v>533</v>
      </c>
      <c r="L2068">
        <v>1368</v>
      </c>
      <c r="N2068">
        <v>1011</v>
      </c>
      <c r="O2068" t="s">
        <v>520</v>
      </c>
      <c r="P2068" t="s">
        <v>520</v>
      </c>
      <c r="Q2068">
        <v>1</v>
      </c>
      <c r="X2068">
        <v>0.02</v>
      </c>
      <c r="Y2068">
        <v>0</v>
      </c>
      <c r="Z2068">
        <v>87.17</v>
      </c>
      <c r="AA2068">
        <v>11.6</v>
      </c>
      <c r="AB2068">
        <v>0</v>
      </c>
      <c r="AC2068">
        <v>0</v>
      </c>
      <c r="AD2068">
        <v>1</v>
      </c>
      <c r="AE2068">
        <v>0</v>
      </c>
      <c r="AF2068" t="s">
        <v>3</v>
      </c>
      <c r="AG2068">
        <v>0.02</v>
      </c>
      <c r="AH2068">
        <v>2</v>
      </c>
      <c r="AI2068">
        <v>36410520</v>
      </c>
      <c r="AJ2068">
        <v>2122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>
      <c r="A2069">
        <f>ROW(Source!A2266)</f>
        <v>2266</v>
      </c>
      <c r="B2069">
        <v>36410528</v>
      </c>
      <c r="C2069">
        <v>36410516</v>
      </c>
      <c r="D2069">
        <v>29149204</v>
      </c>
      <c r="E2069">
        <v>1</v>
      </c>
      <c r="F2069">
        <v>1</v>
      </c>
      <c r="G2069">
        <v>1</v>
      </c>
      <c r="H2069">
        <v>3</v>
      </c>
      <c r="I2069" t="s">
        <v>699</v>
      </c>
      <c r="J2069" t="s">
        <v>700</v>
      </c>
      <c r="K2069" t="s">
        <v>701</v>
      </c>
      <c r="L2069">
        <v>1348</v>
      </c>
      <c r="N2069">
        <v>1009</v>
      </c>
      <c r="O2069" t="s">
        <v>30</v>
      </c>
      <c r="P2069" t="s">
        <v>30</v>
      </c>
      <c r="Q2069">
        <v>1000</v>
      </c>
      <c r="X2069">
        <v>3.15E-3</v>
      </c>
      <c r="Y2069">
        <v>729.98</v>
      </c>
      <c r="Z2069">
        <v>0</v>
      </c>
      <c r="AA2069">
        <v>0</v>
      </c>
      <c r="AB2069">
        <v>0</v>
      </c>
      <c r="AC2069">
        <v>0</v>
      </c>
      <c r="AD2069">
        <v>1</v>
      </c>
      <c r="AE2069">
        <v>0</v>
      </c>
      <c r="AF2069" t="s">
        <v>3</v>
      </c>
      <c r="AG2069">
        <v>3.15E-3</v>
      </c>
      <c r="AH2069">
        <v>2</v>
      </c>
      <c r="AI2069">
        <v>36410521</v>
      </c>
      <c r="AJ2069">
        <v>2123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>
      <c r="A2070">
        <f>ROW(Source!A2266)</f>
        <v>2266</v>
      </c>
      <c r="B2070">
        <v>36410529</v>
      </c>
      <c r="C2070">
        <v>36410516</v>
      </c>
      <c r="D2070">
        <v>29170678</v>
      </c>
      <c r="E2070">
        <v>1</v>
      </c>
      <c r="F2070">
        <v>1</v>
      </c>
      <c r="G2070">
        <v>1</v>
      </c>
      <c r="H2070">
        <v>3</v>
      </c>
      <c r="I2070" t="s">
        <v>702</v>
      </c>
      <c r="J2070" t="s">
        <v>703</v>
      </c>
      <c r="K2070" t="s">
        <v>704</v>
      </c>
      <c r="L2070">
        <v>1354</v>
      </c>
      <c r="N2070">
        <v>1010</v>
      </c>
      <c r="O2070" t="s">
        <v>237</v>
      </c>
      <c r="P2070" t="s">
        <v>237</v>
      </c>
      <c r="Q2070">
        <v>1</v>
      </c>
      <c r="X2070">
        <v>102</v>
      </c>
      <c r="Y2070">
        <v>0.28000000000000003</v>
      </c>
      <c r="Z2070">
        <v>0</v>
      </c>
      <c r="AA2070">
        <v>0</v>
      </c>
      <c r="AB2070">
        <v>0</v>
      </c>
      <c r="AC2070">
        <v>0</v>
      </c>
      <c r="AD2070">
        <v>1</v>
      </c>
      <c r="AE2070">
        <v>0</v>
      </c>
      <c r="AF2070" t="s">
        <v>3</v>
      </c>
      <c r="AG2070">
        <v>102</v>
      </c>
      <c r="AH2070">
        <v>2</v>
      </c>
      <c r="AI2070">
        <v>36410522</v>
      </c>
      <c r="AJ2070">
        <v>2124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>
      <c r="A2071">
        <f>ROW(Source!A2266)</f>
        <v>2266</v>
      </c>
      <c r="B2071">
        <v>36410530</v>
      </c>
      <c r="C2071">
        <v>36410516</v>
      </c>
      <c r="D2071">
        <v>29171808</v>
      </c>
      <c r="E2071">
        <v>1</v>
      </c>
      <c r="F2071">
        <v>1</v>
      </c>
      <c r="G2071">
        <v>1</v>
      </c>
      <c r="H2071">
        <v>3</v>
      </c>
      <c r="I2071" t="s">
        <v>705</v>
      </c>
      <c r="J2071" t="s">
        <v>706</v>
      </c>
      <c r="K2071" t="s">
        <v>707</v>
      </c>
      <c r="L2071">
        <v>1374</v>
      </c>
      <c r="N2071">
        <v>1013</v>
      </c>
      <c r="O2071" t="s">
        <v>708</v>
      </c>
      <c r="P2071" t="s">
        <v>708</v>
      </c>
      <c r="Q2071">
        <v>1</v>
      </c>
      <c r="X2071">
        <v>5.1100000000000003</v>
      </c>
      <c r="Y2071">
        <v>1</v>
      </c>
      <c r="Z2071">
        <v>0</v>
      </c>
      <c r="AA2071">
        <v>0</v>
      </c>
      <c r="AB2071">
        <v>0</v>
      </c>
      <c r="AC2071">
        <v>0</v>
      </c>
      <c r="AD2071">
        <v>1</v>
      </c>
      <c r="AE2071">
        <v>0</v>
      </c>
      <c r="AF2071" t="s">
        <v>3</v>
      </c>
      <c r="AG2071">
        <v>5.1100000000000003</v>
      </c>
      <c r="AH2071">
        <v>2</v>
      </c>
      <c r="AI2071">
        <v>36410523</v>
      </c>
      <c r="AJ2071">
        <v>2125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>
      <c r="A2072">
        <f>ROW(Source!A2267)</f>
        <v>2267</v>
      </c>
      <c r="B2072">
        <v>36410545</v>
      </c>
      <c r="C2072">
        <v>36410531</v>
      </c>
      <c r="D2072">
        <v>31427453</v>
      </c>
      <c r="E2072">
        <v>1</v>
      </c>
      <c r="F2072">
        <v>1</v>
      </c>
      <c r="G2072">
        <v>1</v>
      </c>
      <c r="H2072">
        <v>1</v>
      </c>
      <c r="I2072" t="s">
        <v>818</v>
      </c>
      <c r="J2072" t="s">
        <v>3</v>
      </c>
      <c r="K2072" t="s">
        <v>819</v>
      </c>
      <c r="L2072">
        <v>1369</v>
      </c>
      <c r="N2072">
        <v>1013</v>
      </c>
      <c r="O2072" t="s">
        <v>514</v>
      </c>
      <c r="P2072" t="s">
        <v>514</v>
      </c>
      <c r="Q2072">
        <v>1</v>
      </c>
      <c r="X2072">
        <v>76.63</v>
      </c>
      <c r="Y2072">
        <v>0</v>
      </c>
      <c r="Z2072">
        <v>0</v>
      </c>
      <c r="AA2072">
        <v>0</v>
      </c>
      <c r="AB2072">
        <v>279.16000000000003</v>
      </c>
      <c r="AC2072">
        <v>0</v>
      </c>
      <c r="AD2072">
        <v>1</v>
      </c>
      <c r="AE2072">
        <v>1</v>
      </c>
      <c r="AF2072" t="s">
        <v>134</v>
      </c>
      <c r="AG2072">
        <v>88.124499999999983</v>
      </c>
      <c r="AH2072">
        <v>2</v>
      </c>
      <c r="AI2072">
        <v>36410532</v>
      </c>
      <c r="AJ2072">
        <v>2126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>
      <c r="A2073">
        <f>ROW(Source!A2267)</f>
        <v>2267</v>
      </c>
      <c r="B2073">
        <v>36410546</v>
      </c>
      <c r="C2073">
        <v>36410531</v>
      </c>
      <c r="D2073">
        <v>121548</v>
      </c>
      <c r="E2073">
        <v>1</v>
      </c>
      <c r="F2073">
        <v>1</v>
      </c>
      <c r="G2073">
        <v>1</v>
      </c>
      <c r="H2073">
        <v>1</v>
      </c>
      <c r="I2073" t="s">
        <v>35</v>
      </c>
      <c r="J2073" t="s">
        <v>3</v>
      </c>
      <c r="K2073" t="s">
        <v>515</v>
      </c>
      <c r="L2073">
        <v>608254</v>
      </c>
      <c r="N2073">
        <v>1013</v>
      </c>
      <c r="O2073" t="s">
        <v>516</v>
      </c>
      <c r="P2073" t="s">
        <v>516</v>
      </c>
      <c r="Q2073">
        <v>1</v>
      </c>
      <c r="X2073">
        <v>4.22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1</v>
      </c>
      <c r="AE2073">
        <v>2</v>
      </c>
      <c r="AF2073" t="s">
        <v>133</v>
      </c>
      <c r="AG2073">
        <v>5.2749999999999995</v>
      </c>
      <c r="AH2073">
        <v>2</v>
      </c>
      <c r="AI2073">
        <v>36410533</v>
      </c>
      <c r="AJ2073">
        <v>2127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>
      <c r="A2074">
        <f>ROW(Source!A2267)</f>
        <v>2267</v>
      </c>
      <c r="B2074">
        <v>36410547</v>
      </c>
      <c r="C2074">
        <v>36410531</v>
      </c>
      <c r="D2074">
        <v>35554709</v>
      </c>
      <c r="E2074">
        <v>1</v>
      </c>
      <c r="F2074">
        <v>1</v>
      </c>
      <c r="G2074">
        <v>1</v>
      </c>
      <c r="H2074">
        <v>2</v>
      </c>
      <c r="I2074" t="s">
        <v>739</v>
      </c>
      <c r="J2074" t="s">
        <v>820</v>
      </c>
      <c r="K2074" t="s">
        <v>741</v>
      </c>
      <c r="L2074">
        <v>1368</v>
      </c>
      <c r="N2074">
        <v>1011</v>
      </c>
      <c r="O2074" t="s">
        <v>520</v>
      </c>
      <c r="P2074" t="s">
        <v>520</v>
      </c>
      <c r="Q2074">
        <v>1</v>
      </c>
      <c r="X2074">
        <v>0.36</v>
      </c>
      <c r="Y2074">
        <v>0</v>
      </c>
      <c r="Z2074">
        <v>99.89</v>
      </c>
      <c r="AA2074">
        <v>10.06</v>
      </c>
      <c r="AB2074">
        <v>0</v>
      </c>
      <c r="AC2074">
        <v>0</v>
      </c>
      <c r="AD2074">
        <v>1</v>
      </c>
      <c r="AE2074">
        <v>0</v>
      </c>
      <c r="AF2074" t="s">
        <v>133</v>
      </c>
      <c r="AG2074">
        <v>0.44999999999999996</v>
      </c>
      <c r="AH2074">
        <v>2</v>
      </c>
      <c r="AI2074">
        <v>36410534</v>
      </c>
      <c r="AJ2074">
        <v>2128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>
      <c r="A2075">
        <f>ROW(Source!A2267)</f>
        <v>2267</v>
      </c>
      <c r="B2075">
        <v>36410548</v>
      </c>
      <c r="C2075">
        <v>36410531</v>
      </c>
      <c r="D2075">
        <v>35554736</v>
      </c>
      <c r="E2075">
        <v>1</v>
      </c>
      <c r="F2075">
        <v>1</v>
      </c>
      <c r="G2075">
        <v>1</v>
      </c>
      <c r="H2075">
        <v>2</v>
      </c>
      <c r="I2075" t="s">
        <v>821</v>
      </c>
      <c r="J2075" t="s">
        <v>822</v>
      </c>
      <c r="K2075" t="s">
        <v>823</v>
      </c>
      <c r="L2075">
        <v>1368</v>
      </c>
      <c r="N2075">
        <v>1011</v>
      </c>
      <c r="O2075" t="s">
        <v>520</v>
      </c>
      <c r="P2075" t="s">
        <v>520</v>
      </c>
      <c r="Q2075">
        <v>1</v>
      </c>
      <c r="X2075">
        <v>2.2999999999999998</v>
      </c>
      <c r="Y2075">
        <v>0</v>
      </c>
      <c r="Z2075">
        <v>29.46</v>
      </c>
      <c r="AA2075">
        <v>11.6</v>
      </c>
      <c r="AB2075">
        <v>0</v>
      </c>
      <c r="AC2075">
        <v>0</v>
      </c>
      <c r="AD2075">
        <v>1</v>
      </c>
      <c r="AE2075">
        <v>0</v>
      </c>
      <c r="AF2075" t="s">
        <v>133</v>
      </c>
      <c r="AG2075">
        <v>2.875</v>
      </c>
      <c r="AH2075">
        <v>2</v>
      </c>
      <c r="AI2075">
        <v>36410535</v>
      </c>
      <c r="AJ2075">
        <v>2129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>
      <c r="A2076">
        <f>ROW(Source!A2267)</f>
        <v>2267</v>
      </c>
      <c r="B2076">
        <v>36410549</v>
      </c>
      <c r="C2076">
        <v>36410531</v>
      </c>
      <c r="D2076">
        <v>35554830</v>
      </c>
      <c r="E2076">
        <v>1</v>
      </c>
      <c r="F2076">
        <v>1</v>
      </c>
      <c r="G2076">
        <v>1</v>
      </c>
      <c r="H2076">
        <v>2</v>
      </c>
      <c r="I2076" t="s">
        <v>797</v>
      </c>
      <c r="J2076" t="s">
        <v>824</v>
      </c>
      <c r="K2076" t="s">
        <v>799</v>
      </c>
      <c r="L2076">
        <v>1368</v>
      </c>
      <c r="N2076">
        <v>1011</v>
      </c>
      <c r="O2076" t="s">
        <v>520</v>
      </c>
      <c r="P2076" t="s">
        <v>520</v>
      </c>
      <c r="Q2076">
        <v>1</v>
      </c>
      <c r="X2076">
        <v>1.56</v>
      </c>
      <c r="Y2076">
        <v>0</v>
      </c>
      <c r="Z2076">
        <v>12.4</v>
      </c>
      <c r="AA2076">
        <v>10.06</v>
      </c>
      <c r="AB2076">
        <v>0</v>
      </c>
      <c r="AC2076">
        <v>0</v>
      </c>
      <c r="AD2076">
        <v>1</v>
      </c>
      <c r="AE2076">
        <v>0</v>
      </c>
      <c r="AF2076" t="s">
        <v>133</v>
      </c>
      <c r="AG2076">
        <v>1.9500000000000002</v>
      </c>
      <c r="AH2076">
        <v>2</v>
      </c>
      <c r="AI2076">
        <v>36410536</v>
      </c>
      <c r="AJ2076">
        <v>2130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>
      <c r="A2077">
        <f>ROW(Source!A2267)</f>
        <v>2267</v>
      </c>
      <c r="B2077">
        <v>36410550</v>
      </c>
      <c r="C2077">
        <v>36410531</v>
      </c>
      <c r="D2077">
        <v>35555043</v>
      </c>
      <c r="E2077">
        <v>1</v>
      </c>
      <c r="F2077">
        <v>1</v>
      </c>
      <c r="G2077">
        <v>1</v>
      </c>
      <c r="H2077">
        <v>2</v>
      </c>
      <c r="I2077" t="s">
        <v>825</v>
      </c>
      <c r="J2077" t="s">
        <v>826</v>
      </c>
      <c r="K2077" t="s">
        <v>827</v>
      </c>
      <c r="L2077">
        <v>1368</v>
      </c>
      <c r="N2077">
        <v>1011</v>
      </c>
      <c r="O2077" t="s">
        <v>520</v>
      </c>
      <c r="P2077" t="s">
        <v>520</v>
      </c>
      <c r="Q2077">
        <v>1</v>
      </c>
      <c r="X2077">
        <v>0.05</v>
      </c>
      <c r="Y2077">
        <v>0</v>
      </c>
      <c r="Z2077">
        <v>9.9700000000000006</v>
      </c>
      <c r="AA2077">
        <v>0</v>
      </c>
      <c r="AB2077">
        <v>0</v>
      </c>
      <c r="AC2077">
        <v>0</v>
      </c>
      <c r="AD2077">
        <v>1</v>
      </c>
      <c r="AE2077">
        <v>0</v>
      </c>
      <c r="AF2077" t="s">
        <v>133</v>
      </c>
      <c r="AG2077">
        <v>6.25E-2</v>
      </c>
      <c r="AH2077">
        <v>2</v>
      </c>
      <c r="AI2077">
        <v>36410537</v>
      </c>
      <c r="AJ2077">
        <v>2131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>
      <c r="A2078">
        <f>ROW(Source!A2267)</f>
        <v>2267</v>
      </c>
      <c r="B2078">
        <v>36410551</v>
      </c>
      <c r="C2078">
        <v>36410531</v>
      </c>
      <c r="D2078">
        <v>35555088</v>
      </c>
      <c r="E2078">
        <v>1</v>
      </c>
      <c r="F2078">
        <v>1</v>
      </c>
      <c r="G2078">
        <v>1</v>
      </c>
      <c r="H2078">
        <v>2</v>
      </c>
      <c r="I2078" t="s">
        <v>531</v>
      </c>
      <c r="J2078" t="s">
        <v>592</v>
      </c>
      <c r="K2078" t="s">
        <v>533</v>
      </c>
      <c r="L2078">
        <v>1368</v>
      </c>
      <c r="N2078">
        <v>1011</v>
      </c>
      <c r="O2078" t="s">
        <v>520</v>
      </c>
      <c r="P2078" t="s">
        <v>520</v>
      </c>
      <c r="Q2078">
        <v>1</v>
      </c>
      <c r="X2078">
        <v>0.28000000000000003</v>
      </c>
      <c r="Y2078">
        <v>0</v>
      </c>
      <c r="Z2078">
        <v>87.17</v>
      </c>
      <c r="AA2078">
        <v>11.6</v>
      </c>
      <c r="AB2078">
        <v>0</v>
      </c>
      <c r="AC2078">
        <v>0</v>
      </c>
      <c r="AD2078">
        <v>1</v>
      </c>
      <c r="AE2078">
        <v>0</v>
      </c>
      <c r="AF2078" t="s">
        <v>133</v>
      </c>
      <c r="AG2078">
        <v>0.35000000000000003</v>
      </c>
      <c r="AH2078">
        <v>2</v>
      </c>
      <c r="AI2078">
        <v>36410538</v>
      </c>
      <c r="AJ2078">
        <v>2132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>
      <c r="A2079">
        <f>ROW(Source!A2267)</f>
        <v>2267</v>
      </c>
      <c r="B2079">
        <v>36410552</v>
      </c>
      <c r="C2079">
        <v>36410531</v>
      </c>
      <c r="D2079">
        <v>35552759</v>
      </c>
      <c r="E2079">
        <v>1</v>
      </c>
      <c r="F2079">
        <v>1</v>
      </c>
      <c r="G2079">
        <v>1</v>
      </c>
      <c r="H2079">
        <v>3</v>
      </c>
      <c r="I2079" t="s">
        <v>545</v>
      </c>
      <c r="J2079" t="s">
        <v>828</v>
      </c>
      <c r="K2079" t="s">
        <v>547</v>
      </c>
      <c r="L2079">
        <v>1346</v>
      </c>
      <c r="N2079">
        <v>1009</v>
      </c>
      <c r="O2079" t="s">
        <v>160</v>
      </c>
      <c r="P2079" t="s">
        <v>160</v>
      </c>
      <c r="Q2079">
        <v>1</v>
      </c>
      <c r="X2079">
        <v>0.5</v>
      </c>
      <c r="Y2079">
        <v>1.81</v>
      </c>
      <c r="Z2079">
        <v>0</v>
      </c>
      <c r="AA2079">
        <v>0</v>
      </c>
      <c r="AB2079">
        <v>0</v>
      </c>
      <c r="AC2079">
        <v>0</v>
      </c>
      <c r="AD2079">
        <v>1</v>
      </c>
      <c r="AE2079">
        <v>0</v>
      </c>
      <c r="AF2079" t="s">
        <v>3</v>
      </c>
      <c r="AG2079">
        <v>0.5</v>
      </c>
      <c r="AH2079">
        <v>2</v>
      </c>
      <c r="AI2079">
        <v>36410539</v>
      </c>
      <c r="AJ2079">
        <v>2134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>
      <c r="A2080">
        <f>ROW(Source!A2267)</f>
        <v>2267</v>
      </c>
      <c r="B2080">
        <v>36410553</v>
      </c>
      <c r="C2080">
        <v>36410531</v>
      </c>
      <c r="D2080">
        <v>35552810</v>
      </c>
      <c r="E2080">
        <v>1</v>
      </c>
      <c r="F2080">
        <v>1</v>
      </c>
      <c r="G2080">
        <v>1</v>
      </c>
      <c r="H2080">
        <v>3</v>
      </c>
      <c r="I2080" t="s">
        <v>829</v>
      </c>
      <c r="J2080" t="s">
        <v>830</v>
      </c>
      <c r="K2080" t="s">
        <v>831</v>
      </c>
      <c r="L2080">
        <v>1348</v>
      </c>
      <c r="N2080">
        <v>1009</v>
      </c>
      <c r="O2080" t="s">
        <v>30</v>
      </c>
      <c r="P2080" t="s">
        <v>30</v>
      </c>
      <c r="Q2080">
        <v>1000</v>
      </c>
      <c r="X2080">
        <v>0.05</v>
      </c>
      <c r="Y2080">
        <v>6532.53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0</v>
      </c>
      <c r="AF2080" t="s">
        <v>3</v>
      </c>
      <c r="AG2080">
        <v>0.05</v>
      </c>
      <c r="AH2080">
        <v>2</v>
      </c>
      <c r="AI2080">
        <v>36410540</v>
      </c>
      <c r="AJ2080">
        <v>2135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>
      <c r="A2081">
        <f>ROW(Source!A2267)</f>
        <v>2267</v>
      </c>
      <c r="B2081">
        <v>36410554</v>
      </c>
      <c r="C2081">
        <v>36410531</v>
      </c>
      <c r="D2081">
        <v>35552960</v>
      </c>
      <c r="E2081">
        <v>1</v>
      </c>
      <c r="F2081">
        <v>1</v>
      </c>
      <c r="G2081">
        <v>1</v>
      </c>
      <c r="H2081">
        <v>3</v>
      </c>
      <c r="I2081" t="s">
        <v>832</v>
      </c>
      <c r="J2081" t="s">
        <v>833</v>
      </c>
      <c r="K2081" t="s">
        <v>834</v>
      </c>
      <c r="L2081">
        <v>1346</v>
      </c>
      <c r="N2081">
        <v>1009</v>
      </c>
      <c r="O2081" t="s">
        <v>160</v>
      </c>
      <c r="P2081" t="s">
        <v>160</v>
      </c>
      <c r="Q2081">
        <v>1</v>
      </c>
      <c r="X2081">
        <v>430</v>
      </c>
      <c r="Y2081">
        <v>3.86</v>
      </c>
      <c r="Z2081">
        <v>0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 t="s">
        <v>3</v>
      </c>
      <c r="AG2081">
        <v>430</v>
      </c>
      <c r="AH2081">
        <v>2</v>
      </c>
      <c r="AI2081">
        <v>36410541</v>
      </c>
      <c r="AJ2081">
        <v>2136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>
      <c r="A2082">
        <f>ROW(Source!A2267)</f>
        <v>2267</v>
      </c>
      <c r="B2082">
        <v>36410555</v>
      </c>
      <c r="C2082">
        <v>36410531</v>
      </c>
      <c r="D2082">
        <v>35552967</v>
      </c>
      <c r="E2082">
        <v>1</v>
      </c>
      <c r="F2082">
        <v>1</v>
      </c>
      <c r="G2082">
        <v>1</v>
      </c>
      <c r="H2082">
        <v>3</v>
      </c>
      <c r="I2082" t="s">
        <v>835</v>
      </c>
      <c r="J2082" t="s">
        <v>836</v>
      </c>
      <c r="K2082" t="s">
        <v>837</v>
      </c>
      <c r="L2082">
        <v>1327</v>
      </c>
      <c r="N2082">
        <v>1005</v>
      </c>
      <c r="O2082" t="s">
        <v>155</v>
      </c>
      <c r="P2082" t="s">
        <v>155</v>
      </c>
      <c r="Q2082">
        <v>1</v>
      </c>
      <c r="X2082">
        <v>102</v>
      </c>
      <c r="Y2082">
        <v>69.209999999999994</v>
      </c>
      <c r="Z2082">
        <v>0</v>
      </c>
      <c r="AA2082">
        <v>0</v>
      </c>
      <c r="AB2082">
        <v>0</v>
      </c>
      <c r="AC2082">
        <v>0</v>
      </c>
      <c r="AD2082">
        <v>1</v>
      </c>
      <c r="AE2082">
        <v>0</v>
      </c>
      <c r="AF2082" t="s">
        <v>3</v>
      </c>
      <c r="AG2082">
        <v>102</v>
      </c>
      <c r="AH2082">
        <v>2</v>
      </c>
      <c r="AI2082">
        <v>36410542</v>
      </c>
      <c r="AJ2082">
        <v>2137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>
      <c r="A2083">
        <f>ROW(Source!A2267)</f>
        <v>2267</v>
      </c>
      <c r="B2083">
        <v>36410556</v>
      </c>
      <c r="C2083">
        <v>36410531</v>
      </c>
      <c r="D2083">
        <v>35554227</v>
      </c>
      <c r="E2083">
        <v>1</v>
      </c>
      <c r="F2083">
        <v>1</v>
      </c>
      <c r="G2083">
        <v>1</v>
      </c>
      <c r="H2083">
        <v>3</v>
      </c>
      <c r="I2083" t="s">
        <v>757</v>
      </c>
      <c r="J2083" t="s">
        <v>838</v>
      </c>
      <c r="K2083" t="s">
        <v>759</v>
      </c>
      <c r="L2083">
        <v>1339</v>
      </c>
      <c r="N2083">
        <v>1007</v>
      </c>
      <c r="O2083" t="s">
        <v>570</v>
      </c>
      <c r="P2083" t="s">
        <v>570</v>
      </c>
      <c r="Q2083">
        <v>1</v>
      </c>
      <c r="X2083">
        <v>3.5</v>
      </c>
      <c r="Y2083">
        <v>2.44</v>
      </c>
      <c r="Z2083">
        <v>0</v>
      </c>
      <c r="AA2083">
        <v>0</v>
      </c>
      <c r="AB2083">
        <v>0</v>
      </c>
      <c r="AC2083">
        <v>0</v>
      </c>
      <c r="AD2083">
        <v>1</v>
      </c>
      <c r="AE2083">
        <v>0</v>
      </c>
      <c r="AF2083" t="s">
        <v>3</v>
      </c>
      <c r="AG2083">
        <v>3.5</v>
      </c>
      <c r="AH2083">
        <v>2</v>
      </c>
      <c r="AI2083">
        <v>36410543</v>
      </c>
      <c r="AJ2083">
        <v>2138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>
      <c r="A2084">
        <f>ROW(Source!A2269)</f>
        <v>2269</v>
      </c>
      <c r="B2084">
        <v>36410579</v>
      </c>
      <c r="C2084">
        <v>36410558</v>
      </c>
      <c r="D2084">
        <v>18409850</v>
      </c>
      <c r="E2084">
        <v>1</v>
      </c>
      <c r="F2084">
        <v>1</v>
      </c>
      <c r="G2084">
        <v>1</v>
      </c>
      <c r="H2084">
        <v>1</v>
      </c>
      <c r="I2084" t="s">
        <v>627</v>
      </c>
      <c r="J2084" t="s">
        <v>3</v>
      </c>
      <c r="K2084" t="s">
        <v>628</v>
      </c>
      <c r="L2084">
        <v>1369</v>
      </c>
      <c r="N2084">
        <v>1013</v>
      </c>
      <c r="O2084" t="s">
        <v>514</v>
      </c>
      <c r="P2084" t="s">
        <v>514</v>
      </c>
      <c r="Q2084">
        <v>1</v>
      </c>
      <c r="X2084">
        <v>97</v>
      </c>
      <c r="Y2084">
        <v>0</v>
      </c>
      <c r="Z2084">
        <v>0</v>
      </c>
      <c r="AA2084">
        <v>0</v>
      </c>
      <c r="AB2084">
        <v>289.7</v>
      </c>
      <c r="AC2084">
        <v>0</v>
      </c>
      <c r="AD2084">
        <v>1</v>
      </c>
      <c r="AE2084">
        <v>1</v>
      </c>
      <c r="AF2084" t="s">
        <v>134</v>
      </c>
      <c r="AG2084">
        <v>111.55</v>
      </c>
      <c r="AH2084">
        <v>2</v>
      </c>
      <c r="AI2084">
        <v>36410559</v>
      </c>
      <c r="AJ2084">
        <v>2139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>
      <c r="A2085">
        <f>ROW(Source!A2269)</f>
        <v>2269</v>
      </c>
      <c r="B2085">
        <v>36410580</v>
      </c>
      <c r="C2085">
        <v>36410558</v>
      </c>
      <c r="D2085">
        <v>29173472</v>
      </c>
      <c r="E2085">
        <v>1</v>
      </c>
      <c r="F2085">
        <v>1</v>
      </c>
      <c r="G2085">
        <v>1</v>
      </c>
      <c r="H2085">
        <v>2</v>
      </c>
      <c r="I2085" t="s">
        <v>577</v>
      </c>
      <c r="J2085" t="s">
        <v>578</v>
      </c>
      <c r="K2085" t="s">
        <v>579</v>
      </c>
      <c r="L2085">
        <v>1368</v>
      </c>
      <c r="N2085">
        <v>1011</v>
      </c>
      <c r="O2085" t="s">
        <v>520</v>
      </c>
      <c r="P2085" t="s">
        <v>520</v>
      </c>
      <c r="Q2085">
        <v>1</v>
      </c>
      <c r="X2085">
        <v>2.2000000000000002</v>
      </c>
      <c r="Y2085">
        <v>0</v>
      </c>
      <c r="Z2085">
        <v>3</v>
      </c>
      <c r="AA2085">
        <v>0</v>
      </c>
      <c r="AB2085">
        <v>0</v>
      </c>
      <c r="AC2085">
        <v>0</v>
      </c>
      <c r="AD2085">
        <v>1</v>
      </c>
      <c r="AE2085">
        <v>0</v>
      </c>
      <c r="AF2085" t="s">
        <v>133</v>
      </c>
      <c r="AG2085">
        <v>2.75</v>
      </c>
      <c r="AH2085">
        <v>2</v>
      </c>
      <c r="AI2085">
        <v>36410560</v>
      </c>
      <c r="AJ2085">
        <v>2140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>
      <c r="A2086">
        <f>ROW(Source!A2269)</f>
        <v>2269</v>
      </c>
      <c r="B2086">
        <v>36410581</v>
      </c>
      <c r="C2086">
        <v>36410558</v>
      </c>
      <c r="D2086">
        <v>29174538</v>
      </c>
      <c r="E2086">
        <v>1</v>
      </c>
      <c r="F2086">
        <v>1</v>
      </c>
      <c r="G2086">
        <v>1</v>
      </c>
      <c r="H2086">
        <v>2</v>
      </c>
      <c r="I2086" t="s">
        <v>629</v>
      </c>
      <c r="J2086" t="s">
        <v>630</v>
      </c>
      <c r="K2086" t="s">
        <v>631</v>
      </c>
      <c r="L2086">
        <v>1368</v>
      </c>
      <c r="N2086">
        <v>1011</v>
      </c>
      <c r="O2086" t="s">
        <v>520</v>
      </c>
      <c r="P2086" t="s">
        <v>520</v>
      </c>
      <c r="Q2086">
        <v>1</v>
      </c>
      <c r="X2086">
        <v>0.32</v>
      </c>
      <c r="Y2086">
        <v>0</v>
      </c>
      <c r="Z2086">
        <v>33.590000000000003</v>
      </c>
      <c r="AA2086">
        <v>0</v>
      </c>
      <c r="AB2086">
        <v>0</v>
      </c>
      <c r="AC2086">
        <v>0</v>
      </c>
      <c r="AD2086">
        <v>1</v>
      </c>
      <c r="AE2086">
        <v>0</v>
      </c>
      <c r="AF2086" t="s">
        <v>133</v>
      </c>
      <c r="AG2086">
        <v>0.4</v>
      </c>
      <c r="AH2086">
        <v>2</v>
      </c>
      <c r="AI2086">
        <v>36410561</v>
      </c>
      <c r="AJ2086">
        <v>2141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>
      <c r="A2087">
        <f>ROW(Source!A2269)</f>
        <v>2269</v>
      </c>
      <c r="B2087">
        <v>36410582</v>
      </c>
      <c r="C2087">
        <v>36410558</v>
      </c>
      <c r="D2087">
        <v>29174580</v>
      </c>
      <c r="E2087">
        <v>1</v>
      </c>
      <c r="F2087">
        <v>1</v>
      </c>
      <c r="G2087">
        <v>1</v>
      </c>
      <c r="H2087">
        <v>2</v>
      </c>
      <c r="I2087" t="s">
        <v>632</v>
      </c>
      <c r="J2087" t="s">
        <v>633</v>
      </c>
      <c r="K2087" t="s">
        <v>634</v>
      </c>
      <c r="L2087">
        <v>1368</v>
      </c>
      <c r="N2087">
        <v>1011</v>
      </c>
      <c r="O2087" t="s">
        <v>520</v>
      </c>
      <c r="P2087" t="s">
        <v>520</v>
      </c>
      <c r="Q2087">
        <v>1</v>
      </c>
      <c r="X2087">
        <v>1.3</v>
      </c>
      <c r="Y2087">
        <v>0</v>
      </c>
      <c r="Z2087">
        <v>2.08</v>
      </c>
      <c r="AA2087">
        <v>0</v>
      </c>
      <c r="AB2087">
        <v>0</v>
      </c>
      <c r="AC2087">
        <v>0</v>
      </c>
      <c r="AD2087">
        <v>1</v>
      </c>
      <c r="AE2087">
        <v>0</v>
      </c>
      <c r="AF2087" t="s">
        <v>133</v>
      </c>
      <c r="AG2087">
        <v>1.625</v>
      </c>
      <c r="AH2087">
        <v>2</v>
      </c>
      <c r="AI2087">
        <v>36410562</v>
      </c>
      <c r="AJ2087">
        <v>2142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>
      <c r="A2088">
        <f>ROW(Source!A2269)</f>
        <v>2269</v>
      </c>
      <c r="B2088">
        <v>36410583</v>
      </c>
      <c r="C2088">
        <v>36410558</v>
      </c>
      <c r="D2088">
        <v>29109354</v>
      </c>
      <c r="E2088">
        <v>1</v>
      </c>
      <c r="F2088">
        <v>1</v>
      </c>
      <c r="G2088">
        <v>1</v>
      </c>
      <c r="H2088">
        <v>3</v>
      </c>
      <c r="I2088" t="s">
        <v>638</v>
      </c>
      <c r="J2088" t="s">
        <v>639</v>
      </c>
      <c r="K2088" t="s">
        <v>640</v>
      </c>
      <c r="L2088">
        <v>1346</v>
      </c>
      <c r="N2088">
        <v>1009</v>
      </c>
      <c r="O2088" t="s">
        <v>160</v>
      </c>
      <c r="P2088" t="s">
        <v>160</v>
      </c>
      <c r="Q2088">
        <v>1</v>
      </c>
      <c r="X2088">
        <v>10</v>
      </c>
      <c r="Y2088">
        <v>46.72</v>
      </c>
      <c r="Z2088">
        <v>0</v>
      </c>
      <c r="AA2088">
        <v>0</v>
      </c>
      <c r="AB2088">
        <v>0</v>
      </c>
      <c r="AC2088">
        <v>0</v>
      </c>
      <c r="AD2088">
        <v>1</v>
      </c>
      <c r="AE2088">
        <v>0</v>
      </c>
      <c r="AF2088" t="s">
        <v>3</v>
      </c>
      <c r="AG2088">
        <v>10</v>
      </c>
      <c r="AH2088">
        <v>2</v>
      </c>
      <c r="AI2088">
        <v>36410563</v>
      </c>
      <c r="AJ2088">
        <v>2143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>
      <c r="A2089">
        <f>ROW(Source!A2269)</f>
        <v>2269</v>
      </c>
      <c r="B2089">
        <v>36410584</v>
      </c>
      <c r="C2089">
        <v>36410558</v>
      </c>
      <c r="D2089">
        <v>29109781</v>
      </c>
      <c r="E2089">
        <v>1</v>
      </c>
      <c r="F2089">
        <v>1</v>
      </c>
      <c r="G2089">
        <v>1</v>
      </c>
      <c r="H2089">
        <v>3</v>
      </c>
      <c r="I2089" t="s">
        <v>644</v>
      </c>
      <c r="J2089" t="s">
        <v>645</v>
      </c>
      <c r="K2089" t="s">
        <v>646</v>
      </c>
      <c r="L2089">
        <v>1346</v>
      </c>
      <c r="N2089">
        <v>1009</v>
      </c>
      <c r="O2089" t="s">
        <v>160</v>
      </c>
      <c r="P2089" t="s">
        <v>160</v>
      </c>
      <c r="Q2089">
        <v>1</v>
      </c>
      <c r="X2089">
        <v>4</v>
      </c>
      <c r="Y2089">
        <v>11.12</v>
      </c>
      <c r="Z2089">
        <v>0</v>
      </c>
      <c r="AA2089">
        <v>0</v>
      </c>
      <c r="AB2089">
        <v>0</v>
      </c>
      <c r="AC2089">
        <v>0</v>
      </c>
      <c r="AD2089">
        <v>1</v>
      </c>
      <c r="AE2089">
        <v>0</v>
      </c>
      <c r="AF2089" t="s">
        <v>3</v>
      </c>
      <c r="AG2089">
        <v>4</v>
      </c>
      <c r="AH2089">
        <v>2</v>
      </c>
      <c r="AI2089">
        <v>36410564</v>
      </c>
      <c r="AJ2089">
        <v>2144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>
      <c r="A2090">
        <f>ROW(Source!A2269)</f>
        <v>2269</v>
      </c>
      <c r="B2090">
        <v>36410585</v>
      </c>
      <c r="C2090">
        <v>36410558</v>
      </c>
      <c r="D2090">
        <v>29109782</v>
      </c>
      <c r="E2090">
        <v>1</v>
      </c>
      <c r="F2090">
        <v>1</v>
      </c>
      <c r="G2090">
        <v>1</v>
      </c>
      <c r="H2090">
        <v>3</v>
      </c>
      <c r="I2090" t="s">
        <v>647</v>
      </c>
      <c r="J2090" t="s">
        <v>648</v>
      </c>
      <c r="K2090" t="s">
        <v>649</v>
      </c>
      <c r="L2090">
        <v>1346</v>
      </c>
      <c r="N2090">
        <v>1009</v>
      </c>
      <c r="O2090" t="s">
        <v>160</v>
      </c>
      <c r="P2090" t="s">
        <v>160</v>
      </c>
      <c r="Q2090">
        <v>1</v>
      </c>
      <c r="X2090">
        <v>42</v>
      </c>
      <c r="Y2090">
        <v>4.3600000000000003</v>
      </c>
      <c r="Z2090">
        <v>0</v>
      </c>
      <c r="AA2090">
        <v>0</v>
      </c>
      <c r="AB2090">
        <v>0</v>
      </c>
      <c r="AC2090">
        <v>0</v>
      </c>
      <c r="AD2090">
        <v>1</v>
      </c>
      <c r="AE2090">
        <v>0</v>
      </c>
      <c r="AF2090" t="s">
        <v>3</v>
      </c>
      <c r="AG2090">
        <v>42</v>
      </c>
      <c r="AH2090">
        <v>2</v>
      </c>
      <c r="AI2090">
        <v>36410565</v>
      </c>
      <c r="AJ2090">
        <v>2145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>
      <c r="A2091">
        <f>ROW(Source!A2269)</f>
        <v>2269</v>
      </c>
      <c r="B2091">
        <v>36410586</v>
      </c>
      <c r="C2091">
        <v>36410558</v>
      </c>
      <c r="D2091">
        <v>29110699</v>
      </c>
      <c r="E2091">
        <v>1</v>
      </c>
      <c r="F2091">
        <v>1</v>
      </c>
      <c r="G2091">
        <v>1</v>
      </c>
      <c r="H2091">
        <v>3</v>
      </c>
      <c r="I2091" t="s">
        <v>650</v>
      </c>
      <c r="J2091" t="s">
        <v>651</v>
      </c>
      <c r="K2091" t="s">
        <v>652</v>
      </c>
      <c r="L2091">
        <v>1301</v>
      </c>
      <c r="N2091">
        <v>1003</v>
      </c>
      <c r="O2091" t="s">
        <v>142</v>
      </c>
      <c r="P2091" t="s">
        <v>142</v>
      </c>
      <c r="Q2091">
        <v>1</v>
      </c>
      <c r="X2091">
        <v>68</v>
      </c>
      <c r="Y2091">
        <v>0.17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0</v>
      </c>
      <c r="AF2091" t="s">
        <v>3</v>
      </c>
      <c r="AG2091">
        <v>68</v>
      </c>
      <c r="AH2091">
        <v>2</v>
      </c>
      <c r="AI2091">
        <v>36410566</v>
      </c>
      <c r="AJ2091">
        <v>2146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>
      <c r="A2092">
        <f>ROW(Source!A2269)</f>
        <v>2269</v>
      </c>
      <c r="B2092">
        <v>36410587</v>
      </c>
      <c r="C2092">
        <v>36410558</v>
      </c>
      <c r="D2092">
        <v>29110797</v>
      </c>
      <c r="E2092">
        <v>1</v>
      </c>
      <c r="F2092">
        <v>1</v>
      </c>
      <c r="G2092">
        <v>1</v>
      </c>
      <c r="H2092">
        <v>3</v>
      </c>
      <c r="I2092" t="s">
        <v>653</v>
      </c>
      <c r="J2092" t="s">
        <v>654</v>
      </c>
      <c r="K2092" t="s">
        <v>655</v>
      </c>
      <c r="L2092">
        <v>1301</v>
      </c>
      <c r="N2092">
        <v>1003</v>
      </c>
      <c r="O2092" t="s">
        <v>142</v>
      </c>
      <c r="P2092" t="s">
        <v>142</v>
      </c>
      <c r="Q2092">
        <v>1</v>
      </c>
      <c r="X2092">
        <v>135</v>
      </c>
      <c r="Y2092">
        <v>1.74</v>
      </c>
      <c r="Z2092">
        <v>0</v>
      </c>
      <c r="AA2092">
        <v>0</v>
      </c>
      <c r="AB2092">
        <v>0</v>
      </c>
      <c r="AC2092">
        <v>0</v>
      </c>
      <c r="AD2092">
        <v>1</v>
      </c>
      <c r="AE2092">
        <v>0</v>
      </c>
      <c r="AF2092" t="s">
        <v>3</v>
      </c>
      <c r="AG2092">
        <v>135</v>
      </c>
      <c r="AH2092">
        <v>2</v>
      </c>
      <c r="AI2092">
        <v>36410567</v>
      </c>
      <c r="AJ2092">
        <v>2147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>
      <c r="A2093">
        <f>ROW(Source!A2269)</f>
        <v>2269</v>
      </c>
      <c r="B2093">
        <v>36410588</v>
      </c>
      <c r="C2093">
        <v>36410558</v>
      </c>
      <c r="D2093">
        <v>29110813</v>
      </c>
      <c r="E2093">
        <v>1</v>
      </c>
      <c r="F2093">
        <v>1</v>
      </c>
      <c r="G2093">
        <v>1</v>
      </c>
      <c r="H2093">
        <v>3</v>
      </c>
      <c r="I2093" t="s">
        <v>709</v>
      </c>
      <c r="J2093" t="s">
        <v>710</v>
      </c>
      <c r="K2093" t="s">
        <v>711</v>
      </c>
      <c r="L2093">
        <v>1301</v>
      </c>
      <c r="N2093">
        <v>1003</v>
      </c>
      <c r="O2093" t="s">
        <v>142</v>
      </c>
      <c r="P2093" t="s">
        <v>142</v>
      </c>
      <c r="Q2093">
        <v>1</v>
      </c>
      <c r="X2093">
        <v>135</v>
      </c>
      <c r="Y2093">
        <v>0.39</v>
      </c>
      <c r="Z2093">
        <v>0</v>
      </c>
      <c r="AA2093">
        <v>0</v>
      </c>
      <c r="AB2093">
        <v>0</v>
      </c>
      <c r="AC2093">
        <v>0</v>
      </c>
      <c r="AD2093">
        <v>1</v>
      </c>
      <c r="AE2093">
        <v>0</v>
      </c>
      <c r="AF2093" t="s">
        <v>3</v>
      </c>
      <c r="AG2093">
        <v>135</v>
      </c>
      <c r="AH2093">
        <v>2</v>
      </c>
      <c r="AI2093">
        <v>36410568</v>
      </c>
      <c r="AJ2093">
        <v>2148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>
      <c r="A2094">
        <f>ROW(Source!A2269)</f>
        <v>2269</v>
      </c>
      <c r="B2094">
        <v>36410589</v>
      </c>
      <c r="C2094">
        <v>36410558</v>
      </c>
      <c r="D2094">
        <v>29111455</v>
      </c>
      <c r="E2094">
        <v>1</v>
      </c>
      <c r="F2094">
        <v>1</v>
      </c>
      <c r="G2094">
        <v>1</v>
      </c>
      <c r="H2094">
        <v>3</v>
      </c>
      <c r="I2094" t="s">
        <v>659</v>
      </c>
      <c r="J2094" t="s">
        <v>660</v>
      </c>
      <c r="K2094" t="s">
        <v>661</v>
      </c>
      <c r="L2094">
        <v>1327</v>
      </c>
      <c r="N2094">
        <v>1005</v>
      </c>
      <c r="O2094" t="s">
        <v>155</v>
      </c>
      <c r="P2094" t="s">
        <v>155</v>
      </c>
      <c r="Q2094">
        <v>1</v>
      </c>
      <c r="X2094">
        <v>111</v>
      </c>
      <c r="Y2094">
        <v>15.06</v>
      </c>
      <c r="Z2094">
        <v>0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 t="s">
        <v>3</v>
      </c>
      <c r="AG2094">
        <v>111</v>
      </c>
      <c r="AH2094">
        <v>2</v>
      </c>
      <c r="AI2094">
        <v>36410569</v>
      </c>
      <c r="AJ2094">
        <v>2149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>
      <c r="A2095">
        <f>ROW(Source!A2269)</f>
        <v>2269</v>
      </c>
      <c r="B2095">
        <v>36410590</v>
      </c>
      <c r="C2095">
        <v>36410558</v>
      </c>
      <c r="D2095">
        <v>29114731</v>
      </c>
      <c r="E2095">
        <v>1</v>
      </c>
      <c r="F2095">
        <v>1</v>
      </c>
      <c r="G2095">
        <v>1</v>
      </c>
      <c r="H2095">
        <v>3</v>
      </c>
      <c r="I2095" t="s">
        <v>712</v>
      </c>
      <c r="J2095" t="s">
        <v>713</v>
      </c>
      <c r="K2095" t="s">
        <v>714</v>
      </c>
      <c r="L2095">
        <v>1354</v>
      </c>
      <c r="N2095">
        <v>1010</v>
      </c>
      <c r="O2095" t="s">
        <v>237</v>
      </c>
      <c r="P2095" t="s">
        <v>237</v>
      </c>
      <c r="Q2095">
        <v>1</v>
      </c>
      <c r="X2095">
        <v>368</v>
      </c>
      <c r="Y2095">
        <v>0.02</v>
      </c>
      <c r="Z2095">
        <v>0</v>
      </c>
      <c r="AA2095">
        <v>0</v>
      </c>
      <c r="AB2095">
        <v>0</v>
      </c>
      <c r="AC2095">
        <v>0</v>
      </c>
      <c r="AD2095">
        <v>1</v>
      </c>
      <c r="AE2095">
        <v>0</v>
      </c>
      <c r="AF2095" t="s">
        <v>3</v>
      </c>
      <c r="AG2095">
        <v>368</v>
      </c>
      <c r="AH2095">
        <v>2</v>
      </c>
      <c r="AI2095">
        <v>36410570</v>
      </c>
      <c r="AJ2095">
        <v>2150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>
      <c r="A2096">
        <f>ROW(Source!A2269)</f>
        <v>2269</v>
      </c>
      <c r="B2096">
        <v>36410591</v>
      </c>
      <c r="C2096">
        <v>36410558</v>
      </c>
      <c r="D2096">
        <v>29114733</v>
      </c>
      <c r="E2096">
        <v>1</v>
      </c>
      <c r="F2096">
        <v>1</v>
      </c>
      <c r="G2096">
        <v>1</v>
      </c>
      <c r="H2096">
        <v>3</v>
      </c>
      <c r="I2096" t="s">
        <v>662</v>
      </c>
      <c r="J2096" t="s">
        <v>663</v>
      </c>
      <c r="K2096" t="s">
        <v>664</v>
      </c>
      <c r="L2096">
        <v>1354</v>
      </c>
      <c r="N2096">
        <v>1010</v>
      </c>
      <c r="O2096" t="s">
        <v>237</v>
      </c>
      <c r="P2096" t="s">
        <v>237</v>
      </c>
      <c r="Q2096">
        <v>1</v>
      </c>
      <c r="X2096">
        <v>2221</v>
      </c>
      <c r="Y2096">
        <v>0.02</v>
      </c>
      <c r="Z2096">
        <v>0</v>
      </c>
      <c r="AA2096">
        <v>0</v>
      </c>
      <c r="AB2096">
        <v>0</v>
      </c>
      <c r="AC2096">
        <v>0</v>
      </c>
      <c r="AD2096">
        <v>1</v>
      </c>
      <c r="AE2096">
        <v>0</v>
      </c>
      <c r="AF2096" t="s">
        <v>3</v>
      </c>
      <c r="AG2096">
        <v>2221</v>
      </c>
      <c r="AH2096">
        <v>2</v>
      </c>
      <c r="AI2096">
        <v>36410571</v>
      </c>
      <c r="AJ2096">
        <v>2151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>
      <c r="A2097">
        <f>ROW(Source!A2269)</f>
        <v>2269</v>
      </c>
      <c r="B2097">
        <v>36410592</v>
      </c>
      <c r="C2097">
        <v>36410558</v>
      </c>
      <c r="D2097">
        <v>29114403</v>
      </c>
      <c r="E2097">
        <v>1</v>
      </c>
      <c r="F2097">
        <v>1</v>
      </c>
      <c r="G2097">
        <v>1</v>
      </c>
      <c r="H2097">
        <v>3</v>
      </c>
      <c r="I2097" t="s">
        <v>715</v>
      </c>
      <c r="J2097" t="s">
        <v>716</v>
      </c>
      <c r="K2097" t="s">
        <v>717</v>
      </c>
      <c r="L2097">
        <v>1354</v>
      </c>
      <c r="N2097">
        <v>1010</v>
      </c>
      <c r="O2097" t="s">
        <v>237</v>
      </c>
      <c r="P2097" t="s">
        <v>237</v>
      </c>
      <c r="Q2097">
        <v>1</v>
      </c>
      <c r="X2097">
        <v>81</v>
      </c>
      <c r="Y2097">
        <v>0.68</v>
      </c>
      <c r="Z2097">
        <v>0</v>
      </c>
      <c r="AA2097">
        <v>0</v>
      </c>
      <c r="AB2097">
        <v>0</v>
      </c>
      <c r="AC2097">
        <v>0</v>
      </c>
      <c r="AD2097">
        <v>1</v>
      </c>
      <c r="AE2097">
        <v>0</v>
      </c>
      <c r="AF2097" t="s">
        <v>3</v>
      </c>
      <c r="AG2097">
        <v>81</v>
      </c>
      <c r="AH2097">
        <v>2</v>
      </c>
      <c r="AI2097">
        <v>36410572</v>
      </c>
      <c r="AJ2097">
        <v>2152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>
      <c r="A2098">
        <f>ROW(Source!A2269)</f>
        <v>2269</v>
      </c>
      <c r="B2098">
        <v>36410593</v>
      </c>
      <c r="C2098">
        <v>36410558</v>
      </c>
      <c r="D2098">
        <v>29114482</v>
      </c>
      <c r="E2098">
        <v>1</v>
      </c>
      <c r="F2098">
        <v>1</v>
      </c>
      <c r="G2098">
        <v>1</v>
      </c>
      <c r="H2098">
        <v>3</v>
      </c>
      <c r="I2098" t="s">
        <v>668</v>
      </c>
      <c r="J2098" t="s">
        <v>669</v>
      </c>
      <c r="K2098" t="s">
        <v>670</v>
      </c>
      <c r="L2098">
        <v>1354</v>
      </c>
      <c r="N2098">
        <v>1010</v>
      </c>
      <c r="O2098" t="s">
        <v>237</v>
      </c>
      <c r="P2098" t="s">
        <v>237</v>
      </c>
      <c r="Q2098">
        <v>1</v>
      </c>
      <c r="X2098">
        <v>322</v>
      </c>
      <c r="Y2098">
        <v>7.0000000000000007E-2</v>
      </c>
      <c r="Z2098">
        <v>0</v>
      </c>
      <c r="AA2098">
        <v>0</v>
      </c>
      <c r="AB2098">
        <v>0</v>
      </c>
      <c r="AC2098">
        <v>0</v>
      </c>
      <c r="AD2098">
        <v>1</v>
      </c>
      <c r="AE2098">
        <v>0</v>
      </c>
      <c r="AF2098" t="s">
        <v>3</v>
      </c>
      <c r="AG2098">
        <v>322</v>
      </c>
      <c r="AH2098">
        <v>2</v>
      </c>
      <c r="AI2098">
        <v>36410573</v>
      </c>
      <c r="AJ2098">
        <v>2153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>
      <c r="A2099">
        <f>ROW(Source!A2269)</f>
        <v>2269</v>
      </c>
      <c r="B2099">
        <v>36410594</v>
      </c>
      <c r="C2099">
        <v>36410558</v>
      </c>
      <c r="D2099">
        <v>29129587</v>
      </c>
      <c r="E2099">
        <v>1</v>
      </c>
      <c r="F2099">
        <v>1</v>
      </c>
      <c r="G2099">
        <v>1</v>
      </c>
      <c r="H2099">
        <v>3</v>
      </c>
      <c r="I2099" t="s">
        <v>718</v>
      </c>
      <c r="J2099" t="s">
        <v>719</v>
      </c>
      <c r="K2099" t="s">
        <v>720</v>
      </c>
      <c r="L2099">
        <v>1301</v>
      </c>
      <c r="N2099">
        <v>1003</v>
      </c>
      <c r="O2099" t="s">
        <v>142</v>
      </c>
      <c r="P2099" t="s">
        <v>142</v>
      </c>
      <c r="Q2099">
        <v>1</v>
      </c>
      <c r="X2099">
        <v>136</v>
      </c>
      <c r="Y2099">
        <v>4.18</v>
      </c>
      <c r="Z2099">
        <v>0</v>
      </c>
      <c r="AA2099">
        <v>0</v>
      </c>
      <c r="AB2099">
        <v>0</v>
      </c>
      <c r="AC2099">
        <v>0</v>
      </c>
      <c r="AD2099">
        <v>1</v>
      </c>
      <c r="AE2099">
        <v>0</v>
      </c>
      <c r="AF2099" t="s">
        <v>3</v>
      </c>
      <c r="AG2099">
        <v>136</v>
      </c>
      <c r="AH2099">
        <v>2</v>
      </c>
      <c r="AI2099">
        <v>36410574</v>
      </c>
      <c r="AJ2099">
        <v>2154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>
      <c r="A2100">
        <f>ROW(Source!A2269)</f>
        <v>2269</v>
      </c>
      <c r="B2100">
        <v>36410595</v>
      </c>
      <c r="C2100">
        <v>36410558</v>
      </c>
      <c r="D2100">
        <v>29129600</v>
      </c>
      <c r="E2100">
        <v>1</v>
      </c>
      <c r="F2100">
        <v>1</v>
      </c>
      <c r="G2100">
        <v>1</v>
      </c>
      <c r="H2100">
        <v>3</v>
      </c>
      <c r="I2100" t="s">
        <v>721</v>
      </c>
      <c r="J2100" t="s">
        <v>722</v>
      </c>
      <c r="K2100" t="s">
        <v>723</v>
      </c>
      <c r="L2100">
        <v>1301</v>
      </c>
      <c r="N2100">
        <v>1003</v>
      </c>
      <c r="O2100" t="s">
        <v>142</v>
      </c>
      <c r="P2100" t="s">
        <v>142</v>
      </c>
      <c r="Q2100">
        <v>1</v>
      </c>
      <c r="X2100">
        <v>306</v>
      </c>
      <c r="Y2100">
        <v>5.74</v>
      </c>
      <c r="Z2100">
        <v>0</v>
      </c>
      <c r="AA2100">
        <v>0</v>
      </c>
      <c r="AB2100">
        <v>0</v>
      </c>
      <c r="AC2100">
        <v>0</v>
      </c>
      <c r="AD2100">
        <v>1</v>
      </c>
      <c r="AE2100">
        <v>0</v>
      </c>
      <c r="AF2100" t="s">
        <v>3</v>
      </c>
      <c r="AG2100">
        <v>306</v>
      </c>
      <c r="AH2100">
        <v>2</v>
      </c>
      <c r="AI2100">
        <v>36410575</v>
      </c>
      <c r="AJ2100">
        <v>2155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>
      <c r="A2101">
        <f>ROW(Source!A2269)</f>
        <v>2269</v>
      </c>
      <c r="B2101">
        <v>36410596</v>
      </c>
      <c r="C2101">
        <v>36410558</v>
      </c>
      <c r="D2101">
        <v>29129688</v>
      </c>
      <c r="E2101">
        <v>1</v>
      </c>
      <c r="F2101">
        <v>1</v>
      </c>
      <c r="G2101">
        <v>1</v>
      </c>
      <c r="H2101">
        <v>3</v>
      </c>
      <c r="I2101" t="s">
        <v>724</v>
      </c>
      <c r="J2101" t="s">
        <v>725</v>
      </c>
      <c r="K2101" t="s">
        <v>726</v>
      </c>
      <c r="L2101">
        <v>1354</v>
      </c>
      <c r="N2101">
        <v>1010</v>
      </c>
      <c r="O2101" t="s">
        <v>237</v>
      </c>
      <c r="P2101" t="s">
        <v>237</v>
      </c>
      <c r="Q2101">
        <v>1</v>
      </c>
      <c r="X2101">
        <v>81</v>
      </c>
      <c r="Y2101">
        <v>1.32</v>
      </c>
      <c r="Z2101">
        <v>0</v>
      </c>
      <c r="AA2101">
        <v>0</v>
      </c>
      <c r="AB2101">
        <v>0</v>
      </c>
      <c r="AC2101">
        <v>0</v>
      </c>
      <c r="AD2101">
        <v>1</v>
      </c>
      <c r="AE2101">
        <v>0</v>
      </c>
      <c r="AF2101" t="s">
        <v>3</v>
      </c>
      <c r="AG2101">
        <v>81</v>
      </c>
      <c r="AH2101">
        <v>2</v>
      </c>
      <c r="AI2101">
        <v>36410576</v>
      </c>
      <c r="AJ2101">
        <v>2156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>
      <c r="A2102">
        <f>ROW(Source!A2269)</f>
        <v>2269</v>
      </c>
      <c r="B2102">
        <v>36410597</v>
      </c>
      <c r="C2102">
        <v>36410558</v>
      </c>
      <c r="D2102">
        <v>29129705</v>
      </c>
      <c r="E2102">
        <v>1</v>
      </c>
      <c r="F2102">
        <v>1</v>
      </c>
      <c r="G2102">
        <v>1</v>
      </c>
      <c r="H2102">
        <v>3</v>
      </c>
      <c r="I2102" t="s">
        <v>727</v>
      </c>
      <c r="J2102" t="s">
        <v>728</v>
      </c>
      <c r="K2102" t="s">
        <v>729</v>
      </c>
      <c r="L2102">
        <v>1354</v>
      </c>
      <c r="N2102">
        <v>1010</v>
      </c>
      <c r="O2102" t="s">
        <v>237</v>
      </c>
      <c r="P2102" t="s">
        <v>237</v>
      </c>
      <c r="Q2102">
        <v>1</v>
      </c>
      <c r="X2102">
        <v>183</v>
      </c>
      <c r="Y2102">
        <v>1.68</v>
      </c>
      <c r="Z2102">
        <v>0</v>
      </c>
      <c r="AA2102">
        <v>0</v>
      </c>
      <c r="AB2102">
        <v>0</v>
      </c>
      <c r="AC2102">
        <v>0</v>
      </c>
      <c r="AD2102">
        <v>1</v>
      </c>
      <c r="AE2102">
        <v>0</v>
      </c>
      <c r="AF2102" t="s">
        <v>3</v>
      </c>
      <c r="AG2102">
        <v>183</v>
      </c>
      <c r="AH2102">
        <v>2</v>
      </c>
      <c r="AI2102">
        <v>36410577</v>
      </c>
      <c r="AJ2102">
        <v>2157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>
      <c r="A2103">
        <f>ROW(Source!A2269)</f>
        <v>2269</v>
      </c>
      <c r="B2103">
        <v>36410598</v>
      </c>
      <c r="C2103">
        <v>36410558</v>
      </c>
      <c r="D2103">
        <v>29129711</v>
      </c>
      <c r="E2103">
        <v>1</v>
      </c>
      <c r="F2103">
        <v>1</v>
      </c>
      <c r="G2103">
        <v>1</v>
      </c>
      <c r="H2103">
        <v>3</v>
      </c>
      <c r="I2103" t="s">
        <v>730</v>
      </c>
      <c r="J2103" t="s">
        <v>731</v>
      </c>
      <c r="K2103" t="s">
        <v>732</v>
      </c>
      <c r="L2103">
        <v>1354</v>
      </c>
      <c r="N2103">
        <v>1010</v>
      </c>
      <c r="O2103" t="s">
        <v>237</v>
      </c>
      <c r="P2103" t="s">
        <v>237</v>
      </c>
      <c r="Q2103">
        <v>1</v>
      </c>
      <c r="X2103">
        <v>81</v>
      </c>
      <c r="Y2103">
        <v>0.62</v>
      </c>
      <c r="Z2103">
        <v>0</v>
      </c>
      <c r="AA2103">
        <v>0</v>
      </c>
      <c r="AB2103">
        <v>0</v>
      </c>
      <c r="AC2103">
        <v>0</v>
      </c>
      <c r="AD2103">
        <v>1</v>
      </c>
      <c r="AE2103">
        <v>0</v>
      </c>
      <c r="AF2103" t="s">
        <v>3</v>
      </c>
      <c r="AG2103">
        <v>81</v>
      </c>
      <c r="AH2103">
        <v>2</v>
      </c>
      <c r="AI2103">
        <v>36410578</v>
      </c>
      <c r="AJ2103">
        <v>2158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>
      <c r="A2104">
        <f>ROW(Source!A2269)</f>
        <v>2269</v>
      </c>
      <c r="B2104">
        <v>36410599</v>
      </c>
      <c r="C2104">
        <v>36410558</v>
      </c>
      <c r="D2104">
        <v>29129694</v>
      </c>
      <c r="E2104">
        <v>1</v>
      </c>
      <c r="F2104">
        <v>1</v>
      </c>
      <c r="G2104">
        <v>1</v>
      </c>
      <c r="H2104">
        <v>3</v>
      </c>
      <c r="I2104" t="s">
        <v>889</v>
      </c>
      <c r="J2104" t="s">
        <v>890</v>
      </c>
      <c r="K2104" t="s">
        <v>891</v>
      </c>
      <c r="L2104">
        <v>1354</v>
      </c>
      <c r="N2104">
        <v>1010</v>
      </c>
      <c r="O2104" t="s">
        <v>237</v>
      </c>
      <c r="P2104" t="s">
        <v>237</v>
      </c>
      <c r="Q2104">
        <v>1</v>
      </c>
      <c r="X2104">
        <v>81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 t="s">
        <v>3</v>
      </c>
      <c r="AG2104">
        <v>81</v>
      </c>
      <c r="AH2104">
        <v>3</v>
      </c>
      <c r="AI2104">
        <v>-1</v>
      </c>
      <c r="AJ2104" t="s">
        <v>3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>
      <c r="A2105">
        <f>ROW(Source!A2270)</f>
        <v>2270</v>
      </c>
      <c r="B2105">
        <v>36410612</v>
      </c>
      <c r="C2105">
        <v>36410600</v>
      </c>
      <c r="D2105">
        <v>29364679</v>
      </c>
      <c r="E2105">
        <v>1</v>
      </c>
      <c r="F2105">
        <v>1</v>
      </c>
      <c r="G2105">
        <v>1</v>
      </c>
      <c r="H2105">
        <v>1</v>
      </c>
      <c r="I2105" t="s">
        <v>688</v>
      </c>
      <c r="J2105" t="s">
        <v>3</v>
      </c>
      <c r="K2105" t="s">
        <v>689</v>
      </c>
      <c r="L2105">
        <v>1369</v>
      </c>
      <c r="N2105">
        <v>1013</v>
      </c>
      <c r="O2105" t="s">
        <v>514</v>
      </c>
      <c r="P2105" t="s">
        <v>514</v>
      </c>
      <c r="Q2105">
        <v>1</v>
      </c>
      <c r="X2105">
        <v>70.64</v>
      </c>
      <c r="Y2105">
        <v>0</v>
      </c>
      <c r="Z2105">
        <v>0</v>
      </c>
      <c r="AA2105">
        <v>0</v>
      </c>
      <c r="AB2105">
        <v>316.85000000000002</v>
      </c>
      <c r="AC2105">
        <v>0</v>
      </c>
      <c r="AD2105">
        <v>1</v>
      </c>
      <c r="AE2105">
        <v>1</v>
      </c>
      <c r="AF2105" t="s">
        <v>3</v>
      </c>
      <c r="AG2105">
        <v>70.64</v>
      </c>
      <c r="AH2105">
        <v>2</v>
      </c>
      <c r="AI2105">
        <v>36410601</v>
      </c>
      <c r="AJ2105">
        <v>2159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>
      <c r="A2106">
        <f>ROW(Source!A2270)</f>
        <v>2270</v>
      </c>
      <c r="B2106">
        <v>36410613</v>
      </c>
      <c r="C2106">
        <v>36410600</v>
      </c>
      <c r="D2106">
        <v>121548</v>
      </c>
      <c r="E2106">
        <v>1</v>
      </c>
      <c r="F2106">
        <v>1</v>
      </c>
      <c r="G2106">
        <v>1</v>
      </c>
      <c r="H2106">
        <v>1</v>
      </c>
      <c r="I2106" t="s">
        <v>35</v>
      </c>
      <c r="J2106" t="s">
        <v>3</v>
      </c>
      <c r="K2106" t="s">
        <v>515</v>
      </c>
      <c r="L2106">
        <v>608254</v>
      </c>
      <c r="N2106">
        <v>1013</v>
      </c>
      <c r="O2106" t="s">
        <v>516</v>
      </c>
      <c r="P2106" t="s">
        <v>516</v>
      </c>
      <c r="Q2106">
        <v>1</v>
      </c>
      <c r="X2106">
        <v>0.88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1</v>
      </c>
      <c r="AE2106">
        <v>2</v>
      </c>
      <c r="AF2106" t="s">
        <v>3</v>
      </c>
      <c r="AG2106">
        <v>0.88</v>
      </c>
      <c r="AH2106">
        <v>2</v>
      </c>
      <c r="AI2106">
        <v>36410602</v>
      </c>
      <c r="AJ2106">
        <v>2160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>
      <c r="A2107">
        <f>ROW(Source!A2270)</f>
        <v>2270</v>
      </c>
      <c r="B2107">
        <v>36410614</v>
      </c>
      <c r="C2107">
        <v>36410600</v>
      </c>
      <c r="D2107">
        <v>29172362</v>
      </c>
      <c r="E2107">
        <v>1</v>
      </c>
      <c r="F2107">
        <v>1</v>
      </c>
      <c r="G2107">
        <v>1</v>
      </c>
      <c r="H2107">
        <v>2</v>
      </c>
      <c r="I2107" t="s">
        <v>690</v>
      </c>
      <c r="J2107" t="s">
        <v>691</v>
      </c>
      <c r="K2107" t="s">
        <v>692</v>
      </c>
      <c r="L2107">
        <v>1368</v>
      </c>
      <c r="N2107">
        <v>1011</v>
      </c>
      <c r="O2107" t="s">
        <v>520</v>
      </c>
      <c r="P2107" t="s">
        <v>520</v>
      </c>
      <c r="Q2107">
        <v>1</v>
      </c>
      <c r="X2107">
        <v>0.88</v>
      </c>
      <c r="Y2107">
        <v>0</v>
      </c>
      <c r="Z2107">
        <v>134.65</v>
      </c>
      <c r="AA2107">
        <v>13.5</v>
      </c>
      <c r="AB2107">
        <v>0</v>
      </c>
      <c r="AC2107">
        <v>0</v>
      </c>
      <c r="AD2107">
        <v>1</v>
      </c>
      <c r="AE2107">
        <v>0</v>
      </c>
      <c r="AF2107" t="s">
        <v>3</v>
      </c>
      <c r="AG2107">
        <v>0.88</v>
      </c>
      <c r="AH2107">
        <v>2</v>
      </c>
      <c r="AI2107">
        <v>36410603</v>
      </c>
      <c r="AJ2107">
        <v>2161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>
      <c r="A2108">
        <f>ROW(Source!A2270)</f>
        <v>2270</v>
      </c>
      <c r="B2108">
        <v>36410615</v>
      </c>
      <c r="C2108">
        <v>36410600</v>
      </c>
      <c r="D2108">
        <v>29174500</v>
      </c>
      <c r="E2108">
        <v>1</v>
      </c>
      <c r="F2108">
        <v>1</v>
      </c>
      <c r="G2108">
        <v>1</v>
      </c>
      <c r="H2108">
        <v>2</v>
      </c>
      <c r="I2108" t="s">
        <v>599</v>
      </c>
      <c r="J2108" t="s">
        <v>600</v>
      </c>
      <c r="K2108" t="s">
        <v>601</v>
      </c>
      <c r="L2108">
        <v>1368</v>
      </c>
      <c r="N2108">
        <v>1011</v>
      </c>
      <c r="O2108" t="s">
        <v>520</v>
      </c>
      <c r="P2108" t="s">
        <v>520</v>
      </c>
      <c r="Q2108">
        <v>1</v>
      </c>
      <c r="X2108">
        <v>16.38</v>
      </c>
      <c r="Y2108">
        <v>0</v>
      </c>
      <c r="Z2108">
        <v>1.95</v>
      </c>
      <c r="AA2108">
        <v>0</v>
      </c>
      <c r="AB2108">
        <v>0</v>
      </c>
      <c r="AC2108">
        <v>0</v>
      </c>
      <c r="AD2108">
        <v>1</v>
      </c>
      <c r="AE2108">
        <v>0</v>
      </c>
      <c r="AF2108" t="s">
        <v>3</v>
      </c>
      <c r="AG2108">
        <v>16.38</v>
      </c>
      <c r="AH2108">
        <v>2</v>
      </c>
      <c r="AI2108">
        <v>36410604</v>
      </c>
      <c r="AJ2108">
        <v>2162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>
      <c r="A2109">
        <f>ROW(Source!A2270)</f>
        <v>2270</v>
      </c>
      <c r="B2109">
        <v>36410616</v>
      </c>
      <c r="C2109">
        <v>36410600</v>
      </c>
      <c r="D2109">
        <v>29174913</v>
      </c>
      <c r="E2109">
        <v>1</v>
      </c>
      <c r="F2109">
        <v>1</v>
      </c>
      <c r="G2109">
        <v>1</v>
      </c>
      <c r="H2109">
        <v>2</v>
      </c>
      <c r="I2109" t="s">
        <v>531</v>
      </c>
      <c r="J2109" t="s">
        <v>532</v>
      </c>
      <c r="K2109" t="s">
        <v>533</v>
      </c>
      <c r="L2109">
        <v>1368</v>
      </c>
      <c r="N2109">
        <v>1011</v>
      </c>
      <c r="O2109" t="s">
        <v>520</v>
      </c>
      <c r="P2109" t="s">
        <v>520</v>
      </c>
      <c r="Q2109">
        <v>1</v>
      </c>
      <c r="X2109">
        <v>0.87</v>
      </c>
      <c r="Y2109">
        <v>0</v>
      </c>
      <c r="Z2109">
        <v>87.17</v>
      </c>
      <c r="AA2109">
        <v>11.6</v>
      </c>
      <c r="AB2109">
        <v>0</v>
      </c>
      <c r="AC2109">
        <v>0</v>
      </c>
      <c r="AD2109">
        <v>1</v>
      </c>
      <c r="AE2109">
        <v>0</v>
      </c>
      <c r="AF2109" t="s">
        <v>3</v>
      </c>
      <c r="AG2109">
        <v>0.87</v>
      </c>
      <c r="AH2109">
        <v>2</v>
      </c>
      <c r="AI2109">
        <v>36410605</v>
      </c>
      <c r="AJ2109">
        <v>2163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  <row r="2110" spans="1:44">
      <c r="A2110">
        <f>ROW(Source!A2270)</f>
        <v>2270</v>
      </c>
      <c r="B2110">
        <v>36410617</v>
      </c>
      <c r="C2110">
        <v>36410600</v>
      </c>
      <c r="D2110">
        <v>29114269</v>
      </c>
      <c r="E2110">
        <v>1</v>
      </c>
      <c r="F2110">
        <v>1</v>
      </c>
      <c r="G2110">
        <v>1</v>
      </c>
      <c r="H2110">
        <v>3</v>
      </c>
      <c r="I2110" t="s">
        <v>733</v>
      </c>
      <c r="J2110" t="s">
        <v>734</v>
      </c>
      <c r="K2110" t="s">
        <v>735</v>
      </c>
      <c r="L2110">
        <v>1348</v>
      </c>
      <c r="N2110">
        <v>1009</v>
      </c>
      <c r="O2110" t="s">
        <v>30</v>
      </c>
      <c r="P2110" t="s">
        <v>30</v>
      </c>
      <c r="Q2110">
        <v>1000</v>
      </c>
      <c r="X2110">
        <v>3.0599999999999998E-3</v>
      </c>
      <c r="Y2110">
        <v>12429.99</v>
      </c>
      <c r="Z2110">
        <v>0</v>
      </c>
      <c r="AA2110">
        <v>0</v>
      </c>
      <c r="AB2110">
        <v>0</v>
      </c>
      <c r="AC2110">
        <v>0</v>
      </c>
      <c r="AD2110">
        <v>1</v>
      </c>
      <c r="AE2110">
        <v>0</v>
      </c>
      <c r="AF2110" t="s">
        <v>3</v>
      </c>
      <c r="AG2110">
        <v>3.0599999999999998E-3</v>
      </c>
      <c r="AH2110">
        <v>2</v>
      </c>
      <c r="AI2110">
        <v>36410606</v>
      </c>
      <c r="AJ2110">
        <v>2164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</row>
    <row r="2111" spans="1:44">
      <c r="A2111">
        <f>ROW(Source!A2270)</f>
        <v>2270</v>
      </c>
      <c r="B2111">
        <v>36410618</v>
      </c>
      <c r="C2111">
        <v>36410600</v>
      </c>
      <c r="D2111">
        <v>29110838</v>
      </c>
      <c r="E2111">
        <v>1</v>
      </c>
      <c r="F2111">
        <v>1</v>
      </c>
      <c r="G2111">
        <v>1</v>
      </c>
      <c r="H2111">
        <v>3</v>
      </c>
      <c r="I2111" t="s">
        <v>696</v>
      </c>
      <c r="J2111" t="s">
        <v>697</v>
      </c>
      <c r="K2111" t="s">
        <v>698</v>
      </c>
      <c r="L2111">
        <v>1346</v>
      </c>
      <c r="N2111">
        <v>1009</v>
      </c>
      <c r="O2111" t="s">
        <v>160</v>
      </c>
      <c r="P2111" t="s">
        <v>160</v>
      </c>
      <c r="Q2111">
        <v>1</v>
      </c>
      <c r="X2111">
        <v>0.31</v>
      </c>
      <c r="Y2111">
        <v>30.5</v>
      </c>
      <c r="Z2111">
        <v>0</v>
      </c>
      <c r="AA2111">
        <v>0</v>
      </c>
      <c r="AB2111">
        <v>0</v>
      </c>
      <c r="AC2111">
        <v>0</v>
      </c>
      <c r="AD2111">
        <v>1</v>
      </c>
      <c r="AE2111">
        <v>0</v>
      </c>
      <c r="AF2111" t="s">
        <v>3</v>
      </c>
      <c r="AG2111">
        <v>0.31</v>
      </c>
      <c r="AH2111">
        <v>2</v>
      </c>
      <c r="AI2111">
        <v>36410607</v>
      </c>
      <c r="AJ2111">
        <v>2165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</row>
    <row r="2112" spans="1:44">
      <c r="A2112">
        <f>ROW(Source!A2270)</f>
        <v>2270</v>
      </c>
      <c r="B2112">
        <v>36410619</v>
      </c>
      <c r="C2112">
        <v>36410600</v>
      </c>
      <c r="D2112">
        <v>29114470</v>
      </c>
      <c r="E2112">
        <v>1</v>
      </c>
      <c r="F2112">
        <v>1</v>
      </c>
      <c r="G2112">
        <v>1</v>
      </c>
      <c r="H2112">
        <v>3</v>
      </c>
      <c r="I2112" t="s">
        <v>317</v>
      </c>
      <c r="J2112" t="s">
        <v>319</v>
      </c>
      <c r="K2112" t="s">
        <v>318</v>
      </c>
      <c r="L2112">
        <v>1355</v>
      </c>
      <c r="N2112">
        <v>1010</v>
      </c>
      <c r="O2112" t="s">
        <v>58</v>
      </c>
      <c r="P2112" t="s">
        <v>58</v>
      </c>
      <c r="Q2112">
        <v>100</v>
      </c>
      <c r="X2112">
        <v>4.08</v>
      </c>
      <c r="Y2112">
        <v>86.24</v>
      </c>
      <c r="Z2112">
        <v>0</v>
      </c>
      <c r="AA2112">
        <v>0</v>
      </c>
      <c r="AB2112">
        <v>0</v>
      </c>
      <c r="AC2112">
        <v>0</v>
      </c>
      <c r="AD2112">
        <v>1</v>
      </c>
      <c r="AE2112">
        <v>0</v>
      </c>
      <c r="AF2112" t="s">
        <v>3</v>
      </c>
      <c r="AG2112">
        <v>4.08</v>
      </c>
      <c r="AH2112">
        <v>2</v>
      </c>
      <c r="AI2112">
        <v>36410608</v>
      </c>
      <c r="AJ2112">
        <v>2166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>
      <c r="A2113">
        <f>ROW(Source!A2270)</f>
        <v>2270</v>
      </c>
      <c r="B2113">
        <v>36410620</v>
      </c>
      <c r="C2113">
        <v>36410600</v>
      </c>
      <c r="D2113">
        <v>29164111</v>
      </c>
      <c r="E2113">
        <v>1</v>
      </c>
      <c r="F2113">
        <v>1</v>
      </c>
      <c r="G2113">
        <v>1</v>
      </c>
      <c r="H2113">
        <v>3</v>
      </c>
      <c r="I2113" t="s">
        <v>736</v>
      </c>
      <c r="J2113" t="s">
        <v>737</v>
      </c>
      <c r="K2113" t="s">
        <v>738</v>
      </c>
      <c r="L2113">
        <v>1355</v>
      </c>
      <c r="N2113">
        <v>1010</v>
      </c>
      <c r="O2113" t="s">
        <v>58</v>
      </c>
      <c r="P2113" t="s">
        <v>58</v>
      </c>
      <c r="Q2113">
        <v>100</v>
      </c>
      <c r="X2113">
        <v>1.02</v>
      </c>
      <c r="Y2113">
        <v>100</v>
      </c>
      <c r="Z2113">
        <v>0</v>
      </c>
      <c r="AA2113">
        <v>0</v>
      </c>
      <c r="AB2113">
        <v>0</v>
      </c>
      <c r="AC2113">
        <v>0</v>
      </c>
      <c r="AD2113">
        <v>1</v>
      </c>
      <c r="AE2113">
        <v>0</v>
      </c>
      <c r="AF2113" t="s">
        <v>3</v>
      </c>
      <c r="AG2113">
        <v>1.02</v>
      </c>
      <c r="AH2113">
        <v>2</v>
      </c>
      <c r="AI2113">
        <v>36410609</v>
      </c>
      <c r="AJ2113">
        <v>2167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>
      <c r="A2114">
        <f>ROW(Source!A2270)</f>
        <v>2270</v>
      </c>
      <c r="B2114">
        <v>36410621</v>
      </c>
      <c r="C2114">
        <v>36410600</v>
      </c>
      <c r="D2114">
        <v>29171808</v>
      </c>
      <c r="E2114">
        <v>1</v>
      </c>
      <c r="F2114">
        <v>1</v>
      </c>
      <c r="G2114">
        <v>1</v>
      </c>
      <c r="H2114">
        <v>3</v>
      </c>
      <c r="I2114" t="s">
        <v>705</v>
      </c>
      <c r="J2114" t="s">
        <v>706</v>
      </c>
      <c r="K2114" t="s">
        <v>707</v>
      </c>
      <c r="L2114">
        <v>1374</v>
      </c>
      <c r="N2114">
        <v>1013</v>
      </c>
      <c r="O2114" t="s">
        <v>708</v>
      </c>
      <c r="P2114" t="s">
        <v>708</v>
      </c>
      <c r="Q2114">
        <v>1</v>
      </c>
      <c r="X2114">
        <v>14.01</v>
      </c>
      <c r="Y2114">
        <v>1</v>
      </c>
      <c r="Z2114">
        <v>0</v>
      </c>
      <c r="AA2114">
        <v>0</v>
      </c>
      <c r="AB2114">
        <v>0</v>
      </c>
      <c r="AC2114">
        <v>0</v>
      </c>
      <c r="AD2114">
        <v>1</v>
      </c>
      <c r="AE2114">
        <v>0</v>
      </c>
      <c r="AF2114" t="s">
        <v>3</v>
      </c>
      <c r="AG2114">
        <v>14.01</v>
      </c>
      <c r="AH2114">
        <v>2</v>
      </c>
      <c r="AI2114">
        <v>36410610</v>
      </c>
      <c r="AJ2114">
        <v>2169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>
      <c r="A2115">
        <f>ROW(Source!A2272)</f>
        <v>2272</v>
      </c>
      <c r="B2115">
        <v>36410640</v>
      </c>
      <c r="C2115">
        <v>36410623</v>
      </c>
      <c r="D2115">
        <v>18410280</v>
      </c>
      <c r="E2115">
        <v>1</v>
      </c>
      <c r="F2115">
        <v>1</v>
      </c>
      <c r="G2115">
        <v>1</v>
      </c>
      <c r="H2115">
        <v>1</v>
      </c>
      <c r="I2115" t="s">
        <v>839</v>
      </c>
      <c r="J2115" t="s">
        <v>3</v>
      </c>
      <c r="K2115" t="s">
        <v>840</v>
      </c>
      <c r="L2115">
        <v>1369</v>
      </c>
      <c r="N2115">
        <v>1013</v>
      </c>
      <c r="O2115" t="s">
        <v>514</v>
      </c>
      <c r="P2115" t="s">
        <v>514</v>
      </c>
      <c r="Q2115">
        <v>1</v>
      </c>
      <c r="X2115">
        <v>24.64</v>
      </c>
      <c r="Y2115">
        <v>0</v>
      </c>
      <c r="Z2115">
        <v>0</v>
      </c>
      <c r="AA2115">
        <v>0</v>
      </c>
      <c r="AB2115">
        <v>303.76</v>
      </c>
      <c r="AC2115">
        <v>0</v>
      </c>
      <c r="AD2115">
        <v>1</v>
      </c>
      <c r="AE2115">
        <v>1</v>
      </c>
      <c r="AF2115" t="s">
        <v>134</v>
      </c>
      <c r="AG2115">
        <v>28.335999999999999</v>
      </c>
      <c r="AH2115">
        <v>2</v>
      </c>
      <c r="AI2115">
        <v>36410624</v>
      </c>
      <c r="AJ2115">
        <v>2170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>
      <c r="A2116">
        <f>ROW(Source!A2272)</f>
        <v>2272</v>
      </c>
      <c r="B2116">
        <v>36410641</v>
      </c>
      <c r="C2116">
        <v>36410623</v>
      </c>
      <c r="D2116">
        <v>121548</v>
      </c>
      <c r="E2116">
        <v>1</v>
      </c>
      <c r="F2116">
        <v>1</v>
      </c>
      <c r="G2116">
        <v>1</v>
      </c>
      <c r="H2116">
        <v>1</v>
      </c>
      <c r="I2116" t="s">
        <v>35</v>
      </c>
      <c r="J2116" t="s">
        <v>3</v>
      </c>
      <c r="K2116" t="s">
        <v>515</v>
      </c>
      <c r="L2116">
        <v>608254</v>
      </c>
      <c r="N2116">
        <v>1013</v>
      </c>
      <c r="O2116" t="s">
        <v>516</v>
      </c>
      <c r="P2116" t="s">
        <v>516</v>
      </c>
      <c r="Q2116">
        <v>1</v>
      </c>
      <c r="X2116">
        <v>0.32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1</v>
      </c>
      <c r="AE2116">
        <v>2</v>
      </c>
      <c r="AF2116" t="s">
        <v>133</v>
      </c>
      <c r="AG2116">
        <v>0.4</v>
      </c>
      <c r="AH2116">
        <v>2</v>
      </c>
      <c r="AI2116">
        <v>36410625</v>
      </c>
      <c r="AJ2116">
        <v>2171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>
      <c r="A2117">
        <f>ROW(Source!A2272)</f>
        <v>2272</v>
      </c>
      <c r="B2117">
        <v>36410642</v>
      </c>
      <c r="C2117">
        <v>36410623</v>
      </c>
      <c r="D2117">
        <v>29172556</v>
      </c>
      <c r="E2117">
        <v>1</v>
      </c>
      <c r="F2117">
        <v>1</v>
      </c>
      <c r="G2117">
        <v>1</v>
      </c>
      <c r="H2117">
        <v>2</v>
      </c>
      <c r="I2117" t="s">
        <v>517</v>
      </c>
      <c r="J2117" t="s">
        <v>518</v>
      </c>
      <c r="K2117" t="s">
        <v>519</v>
      </c>
      <c r="L2117">
        <v>1368</v>
      </c>
      <c r="N2117">
        <v>1011</v>
      </c>
      <c r="O2117" t="s">
        <v>520</v>
      </c>
      <c r="P2117" t="s">
        <v>520</v>
      </c>
      <c r="Q2117">
        <v>1</v>
      </c>
      <c r="X2117">
        <v>0.32</v>
      </c>
      <c r="Y2117">
        <v>0</v>
      </c>
      <c r="Z2117">
        <v>31.26</v>
      </c>
      <c r="AA2117">
        <v>13.5</v>
      </c>
      <c r="AB2117">
        <v>0</v>
      </c>
      <c r="AC2117">
        <v>0</v>
      </c>
      <c r="AD2117">
        <v>1</v>
      </c>
      <c r="AE2117">
        <v>0</v>
      </c>
      <c r="AF2117" t="s">
        <v>133</v>
      </c>
      <c r="AG2117">
        <v>0.4</v>
      </c>
      <c r="AH2117">
        <v>2</v>
      </c>
      <c r="AI2117">
        <v>36410626</v>
      </c>
      <c r="AJ2117">
        <v>2172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>
      <c r="A2118">
        <f>ROW(Source!A2272)</f>
        <v>2272</v>
      </c>
      <c r="B2118">
        <v>36410643</v>
      </c>
      <c r="C2118">
        <v>36410623</v>
      </c>
      <c r="D2118">
        <v>29174500</v>
      </c>
      <c r="E2118">
        <v>1</v>
      </c>
      <c r="F2118">
        <v>1</v>
      </c>
      <c r="G2118">
        <v>1</v>
      </c>
      <c r="H2118">
        <v>2</v>
      </c>
      <c r="I2118" t="s">
        <v>599</v>
      </c>
      <c r="J2118" t="s">
        <v>600</v>
      </c>
      <c r="K2118" t="s">
        <v>601</v>
      </c>
      <c r="L2118">
        <v>1368</v>
      </c>
      <c r="N2118">
        <v>1011</v>
      </c>
      <c r="O2118" t="s">
        <v>520</v>
      </c>
      <c r="P2118" t="s">
        <v>520</v>
      </c>
      <c r="Q2118">
        <v>1</v>
      </c>
      <c r="X2118">
        <v>0.2</v>
      </c>
      <c r="Y2118">
        <v>0</v>
      </c>
      <c r="Z2118">
        <v>1.95</v>
      </c>
      <c r="AA2118">
        <v>0</v>
      </c>
      <c r="AB2118">
        <v>0</v>
      </c>
      <c r="AC2118">
        <v>0</v>
      </c>
      <c r="AD2118">
        <v>1</v>
      </c>
      <c r="AE2118">
        <v>0</v>
      </c>
      <c r="AF2118" t="s">
        <v>133</v>
      </c>
      <c r="AG2118">
        <v>0.25</v>
      </c>
      <c r="AH2118">
        <v>2</v>
      </c>
      <c r="AI2118">
        <v>36410627</v>
      </c>
      <c r="AJ2118">
        <v>2173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>
      <c r="A2119">
        <f>ROW(Source!A2272)</f>
        <v>2272</v>
      </c>
      <c r="B2119">
        <v>36410644</v>
      </c>
      <c r="C2119">
        <v>36410623</v>
      </c>
      <c r="D2119">
        <v>29174913</v>
      </c>
      <c r="E2119">
        <v>1</v>
      </c>
      <c r="F2119">
        <v>1</v>
      </c>
      <c r="G2119">
        <v>1</v>
      </c>
      <c r="H2119">
        <v>2</v>
      </c>
      <c r="I2119" t="s">
        <v>531</v>
      </c>
      <c r="J2119" t="s">
        <v>532</v>
      </c>
      <c r="K2119" t="s">
        <v>533</v>
      </c>
      <c r="L2119">
        <v>1368</v>
      </c>
      <c r="N2119">
        <v>1011</v>
      </c>
      <c r="O2119" t="s">
        <v>520</v>
      </c>
      <c r="P2119" t="s">
        <v>520</v>
      </c>
      <c r="Q2119">
        <v>1</v>
      </c>
      <c r="X2119">
        <v>0.39</v>
      </c>
      <c r="Y2119">
        <v>0</v>
      </c>
      <c r="Z2119">
        <v>87.17</v>
      </c>
      <c r="AA2119">
        <v>11.6</v>
      </c>
      <c r="AB2119">
        <v>0</v>
      </c>
      <c r="AC2119">
        <v>0</v>
      </c>
      <c r="AD2119">
        <v>1</v>
      </c>
      <c r="AE2119">
        <v>0</v>
      </c>
      <c r="AF2119" t="s">
        <v>133</v>
      </c>
      <c r="AG2119">
        <v>0.48750000000000004</v>
      </c>
      <c r="AH2119">
        <v>2</v>
      </c>
      <c r="AI2119">
        <v>36410628</v>
      </c>
      <c r="AJ2119">
        <v>2174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>
      <c r="A2120">
        <f>ROW(Source!A2272)</f>
        <v>2272</v>
      </c>
      <c r="B2120">
        <v>36410645</v>
      </c>
      <c r="C2120">
        <v>36410623</v>
      </c>
      <c r="D2120">
        <v>29107886</v>
      </c>
      <c r="E2120">
        <v>1</v>
      </c>
      <c r="F2120">
        <v>1</v>
      </c>
      <c r="G2120">
        <v>1</v>
      </c>
      <c r="H2120">
        <v>3</v>
      </c>
      <c r="I2120" t="s">
        <v>841</v>
      </c>
      <c r="J2120" t="s">
        <v>842</v>
      </c>
      <c r="K2120" t="s">
        <v>843</v>
      </c>
      <c r="L2120">
        <v>1348</v>
      </c>
      <c r="N2120">
        <v>1009</v>
      </c>
      <c r="O2120" t="s">
        <v>30</v>
      </c>
      <c r="P2120" t="s">
        <v>30</v>
      </c>
      <c r="Q2120">
        <v>1000</v>
      </c>
      <c r="X2120">
        <v>1E-3</v>
      </c>
      <c r="Y2120">
        <v>30029.99</v>
      </c>
      <c r="Z2120">
        <v>0</v>
      </c>
      <c r="AA2120">
        <v>0</v>
      </c>
      <c r="AB2120">
        <v>0</v>
      </c>
      <c r="AC2120">
        <v>0</v>
      </c>
      <c r="AD2120">
        <v>1</v>
      </c>
      <c r="AE2120">
        <v>0</v>
      </c>
      <c r="AF2120" t="s">
        <v>3</v>
      </c>
      <c r="AG2120">
        <v>1E-3</v>
      </c>
      <c r="AH2120">
        <v>2</v>
      </c>
      <c r="AI2120">
        <v>36410629</v>
      </c>
      <c r="AJ2120">
        <v>2175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</row>
    <row r="2121" spans="1:44">
      <c r="A2121">
        <f>ROW(Source!A2272)</f>
        <v>2272</v>
      </c>
      <c r="B2121">
        <v>36410646</v>
      </c>
      <c r="C2121">
        <v>36410623</v>
      </c>
      <c r="D2121">
        <v>29110398</v>
      </c>
      <c r="E2121">
        <v>1</v>
      </c>
      <c r="F2121">
        <v>1</v>
      </c>
      <c r="G2121">
        <v>1</v>
      </c>
      <c r="H2121">
        <v>3</v>
      </c>
      <c r="I2121" t="s">
        <v>844</v>
      </c>
      <c r="J2121" t="s">
        <v>845</v>
      </c>
      <c r="K2121" t="s">
        <v>846</v>
      </c>
      <c r="L2121">
        <v>1348</v>
      </c>
      <c r="N2121">
        <v>1009</v>
      </c>
      <c r="O2121" t="s">
        <v>30</v>
      </c>
      <c r="P2121" t="s">
        <v>30</v>
      </c>
      <c r="Q2121">
        <v>1000</v>
      </c>
      <c r="X2121">
        <v>4.0000000000000002E-4</v>
      </c>
      <c r="Y2121">
        <v>15118.99</v>
      </c>
      <c r="Z2121">
        <v>0</v>
      </c>
      <c r="AA2121">
        <v>0</v>
      </c>
      <c r="AB2121">
        <v>0</v>
      </c>
      <c r="AC2121">
        <v>0</v>
      </c>
      <c r="AD2121">
        <v>1</v>
      </c>
      <c r="AE2121">
        <v>0</v>
      </c>
      <c r="AF2121" t="s">
        <v>3</v>
      </c>
      <c r="AG2121">
        <v>4.0000000000000002E-4</v>
      </c>
      <c r="AH2121">
        <v>2</v>
      </c>
      <c r="AI2121">
        <v>36410630</v>
      </c>
      <c r="AJ2121">
        <v>2176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</row>
    <row r="2122" spans="1:44">
      <c r="A2122">
        <f>ROW(Source!A2272)</f>
        <v>2272</v>
      </c>
      <c r="B2122">
        <v>36410647</v>
      </c>
      <c r="C2122">
        <v>36410623</v>
      </c>
      <c r="D2122">
        <v>29110573</v>
      </c>
      <c r="E2122">
        <v>1</v>
      </c>
      <c r="F2122">
        <v>1</v>
      </c>
      <c r="G2122">
        <v>1</v>
      </c>
      <c r="H2122">
        <v>3</v>
      </c>
      <c r="I2122" t="s">
        <v>847</v>
      </c>
      <c r="J2122" t="s">
        <v>848</v>
      </c>
      <c r="K2122" t="s">
        <v>849</v>
      </c>
      <c r="L2122">
        <v>1348</v>
      </c>
      <c r="N2122">
        <v>1009</v>
      </c>
      <c r="O2122" t="s">
        <v>30</v>
      </c>
      <c r="P2122" t="s">
        <v>30</v>
      </c>
      <c r="Q2122">
        <v>1000</v>
      </c>
      <c r="X2122">
        <v>2.0000000000000001E-4</v>
      </c>
      <c r="Y2122">
        <v>16950</v>
      </c>
      <c r="Z2122">
        <v>0</v>
      </c>
      <c r="AA2122">
        <v>0</v>
      </c>
      <c r="AB2122">
        <v>0</v>
      </c>
      <c r="AC2122">
        <v>0</v>
      </c>
      <c r="AD2122">
        <v>1</v>
      </c>
      <c r="AE2122">
        <v>0</v>
      </c>
      <c r="AF2122" t="s">
        <v>3</v>
      </c>
      <c r="AG2122">
        <v>2.0000000000000001E-4</v>
      </c>
      <c r="AH2122">
        <v>2</v>
      </c>
      <c r="AI2122">
        <v>36410631</v>
      </c>
      <c r="AJ2122">
        <v>2177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>
      <c r="A2123">
        <f>ROW(Source!A2272)</f>
        <v>2272</v>
      </c>
      <c r="B2123">
        <v>36410648</v>
      </c>
      <c r="C2123">
        <v>36410623</v>
      </c>
      <c r="D2123">
        <v>29110148</v>
      </c>
      <c r="E2123">
        <v>1</v>
      </c>
      <c r="F2123">
        <v>1</v>
      </c>
      <c r="G2123">
        <v>1</v>
      </c>
      <c r="H2123">
        <v>3</v>
      </c>
      <c r="I2123" t="s">
        <v>850</v>
      </c>
      <c r="J2123" t="s">
        <v>851</v>
      </c>
      <c r="K2123" t="s">
        <v>852</v>
      </c>
      <c r="L2123">
        <v>1346</v>
      </c>
      <c r="N2123">
        <v>1009</v>
      </c>
      <c r="O2123" t="s">
        <v>160</v>
      </c>
      <c r="P2123" t="s">
        <v>160</v>
      </c>
      <c r="Q2123">
        <v>1</v>
      </c>
      <c r="X2123">
        <v>0.8</v>
      </c>
      <c r="Y2123">
        <v>13.55</v>
      </c>
      <c r="Z2123">
        <v>0</v>
      </c>
      <c r="AA2123">
        <v>0</v>
      </c>
      <c r="AB2123">
        <v>0</v>
      </c>
      <c r="AC2123">
        <v>0</v>
      </c>
      <c r="AD2123">
        <v>1</v>
      </c>
      <c r="AE2123">
        <v>0</v>
      </c>
      <c r="AF2123" t="s">
        <v>3</v>
      </c>
      <c r="AG2123">
        <v>0.8</v>
      </c>
      <c r="AH2123">
        <v>2</v>
      </c>
      <c r="AI2123">
        <v>36410632</v>
      </c>
      <c r="AJ2123">
        <v>2178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>
      <c r="A2124">
        <f>ROW(Source!A2272)</f>
        <v>2272</v>
      </c>
      <c r="B2124">
        <v>36410649</v>
      </c>
      <c r="C2124">
        <v>36410623</v>
      </c>
      <c r="D2124">
        <v>29107963</v>
      </c>
      <c r="E2124">
        <v>1</v>
      </c>
      <c r="F2124">
        <v>1</v>
      </c>
      <c r="G2124">
        <v>1</v>
      </c>
      <c r="H2124">
        <v>3</v>
      </c>
      <c r="I2124" t="s">
        <v>853</v>
      </c>
      <c r="J2124" t="s">
        <v>854</v>
      </c>
      <c r="K2124" t="s">
        <v>855</v>
      </c>
      <c r="L2124">
        <v>1346</v>
      </c>
      <c r="N2124">
        <v>1009</v>
      </c>
      <c r="O2124" t="s">
        <v>160</v>
      </c>
      <c r="P2124" t="s">
        <v>160</v>
      </c>
      <c r="Q2124">
        <v>1</v>
      </c>
      <c r="X2124">
        <v>0.04</v>
      </c>
      <c r="Y2124">
        <v>37.29</v>
      </c>
      <c r="Z2124">
        <v>0</v>
      </c>
      <c r="AA2124">
        <v>0</v>
      </c>
      <c r="AB2124">
        <v>0</v>
      </c>
      <c r="AC2124">
        <v>0</v>
      </c>
      <c r="AD2124">
        <v>1</v>
      </c>
      <c r="AE2124">
        <v>0</v>
      </c>
      <c r="AF2124" t="s">
        <v>3</v>
      </c>
      <c r="AG2124">
        <v>0.04</v>
      </c>
      <c r="AH2124">
        <v>2</v>
      </c>
      <c r="AI2124">
        <v>36410633</v>
      </c>
      <c r="AJ2124">
        <v>2179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>
      <c r="A2125">
        <f>ROW(Source!A2272)</f>
        <v>2272</v>
      </c>
      <c r="B2125">
        <v>36410650</v>
      </c>
      <c r="C2125">
        <v>36410623</v>
      </c>
      <c r="D2125">
        <v>29107847</v>
      </c>
      <c r="E2125">
        <v>1</v>
      </c>
      <c r="F2125">
        <v>1</v>
      </c>
      <c r="G2125">
        <v>1</v>
      </c>
      <c r="H2125">
        <v>3</v>
      </c>
      <c r="I2125" t="s">
        <v>856</v>
      </c>
      <c r="J2125" t="s">
        <v>857</v>
      </c>
      <c r="K2125" t="s">
        <v>858</v>
      </c>
      <c r="L2125">
        <v>1346</v>
      </c>
      <c r="N2125">
        <v>1009</v>
      </c>
      <c r="O2125" t="s">
        <v>160</v>
      </c>
      <c r="P2125" t="s">
        <v>160</v>
      </c>
      <c r="Q2125">
        <v>1</v>
      </c>
      <c r="X2125">
        <v>4</v>
      </c>
      <c r="Y2125">
        <v>9.61</v>
      </c>
      <c r="Z2125">
        <v>0</v>
      </c>
      <c r="AA2125">
        <v>0</v>
      </c>
      <c r="AB2125">
        <v>0</v>
      </c>
      <c r="AC2125">
        <v>0</v>
      </c>
      <c r="AD2125">
        <v>1</v>
      </c>
      <c r="AE2125">
        <v>0</v>
      </c>
      <c r="AF2125" t="s">
        <v>3</v>
      </c>
      <c r="AG2125">
        <v>4</v>
      </c>
      <c r="AH2125">
        <v>2</v>
      </c>
      <c r="AI2125">
        <v>36410634</v>
      </c>
      <c r="AJ2125">
        <v>2180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</row>
    <row r="2126" spans="1:44">
      <c r="A2126">
        <f>ROW(Source!A2272)</f>
        <v>2272</v>
      </c>
      <c r="B2126">
        <v>36410651</v>
      </c>
      <c r="C2126">
        <v>36410623</v>
      </c>
      <c r="D2126">
        <v>29114694</v>
      </c>
      <c r="E2126">
        <v>1</v>
      </c>
      <c r="F2126">
        <v>1</v>
      </c>
      <c r="G2126">
        <v>1</v>
      </c>
      <c r="H2126">
        <v>3</v>
      </c>
      <c r="I2126" t="s">
        <v>859</v>
      </c>
      <c r="J2126" t="s">
        <v>860</v>
      </c>
      <c r="K2126" t="s">
        <v>861</v>
      </c>
      <c r="L2126">
        <v>1348</v>
      </c>
      <c r="N2126">
        <v>1009</v>
      </c>
      <c r="O2126" t="s">
        <v>30</v>
      </c>
      <c r="P2126" t="s">
        <v>30</v>
      </c>
      <c r="Q2126">
        <v>1000</v>
      </c>
      <c r="X2126">
        <v>5.0000000000000001E-4</v>
      </c>
      <c r="Y2126">
        <v>12429.99</v>
      </c>
      <c r="Z2126">
        <v>0</v>
      </c>
      <c r="AA2126">
        <v>0</v>
      </c>
      <c r="AB2126">
        <v>0</v>
      </c>
      <c r="AC2126">
        <v>0</v>
      </c>
      <c r="AD2126">
        <v>1</v>
      </c>
      <c r="AE2126">
        <v>0</v>
      </c>
      <c r="AF2126" t="s">
        <v>3</v>
      </c>
      <c r="AG2126">
        <v>5.0000000000000001E-4</v>
      </c>
      <c r="AH2126">
        <v>2</v>
      </c>
      <c r="AI2126">
        <v>36410635</v>
      </c>
      <c r="AJ2126">
        <v>2181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  <row r="2127" spans="1:44">
      <c r="A2127">
        <f>ROW(Source!A2272)</f>
        <v>2272</v>
      </c>
      <c r="B2127">
        <v>36410652</v>
      </c>
      <c r="C2127">
        <v>36410623</v>
      </c>
      <c r="D2127">
        <v>29114473</v>
      </c>
      <c r="E2127">
        <v>1</v>
      </c>
      <c r="F2127">
        <v>1</v>
      </c>
      <c r="G2127">
        <v>1</v>
      </c>
      <c r="H2127">
        <v>3</v>
      </c>
      <c r="I2127" t="s">
        <v>862</v>
      </c>
      <c r="J2127" t="s">
        <v>863</v>
      </c>
      <c r="K2127" t="s">
        <v>864</v>
      </c>
      <c r="L2127">
        <v>1358</v>
      </c>
      <c r="N2127">
        <v>1010</v>
      </c>
      <c r="O2127" t="s">
        <v>605</v>
      </c>
      <c r="P2127" t="s">
        <v>605</v>
      </c>
      <c r="Q2127">
        <v>10</v>
      </c>
      <c r="X2127">
        <v>4</v>
      </c>
      <c r="Y2127">
        <v>1.79</v>
      </c>
      <c r="Z2127">
        <v>0</v>
      </c>
      <c r="AA2127">
        <v>0</v>
      </c>
      <c r="AB2127">
        <v>0</v>
      </c>
      <c r="AC2127">
        <v>0</v>
      </c>
      <c r="AD2127">
        <v>1</v>
      </c>
      <c r="AE2127">
        <v>0</v>
      </c>
      <c r="AF2127" t="s">
        <v>3</v>
      </c>
      <c r="AG2127">
        <v>4</v>
      </c>
      <c r="AH2127">
        <v>2</v>
      </c>
      <c r="AI2127">
        <v>36410636</v>
      </c>
      <c r="AJ2127">
        <v>2182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</row>
    <row r="2128" spans="1:44">
      <c r="A2128">
        <f>ROW(Source!A2272)</f>
        <v>2272</v>
      </c>
      <c r="B2128">
        <v>36410653</v>
      </c>
      <c r="C2128">
        <v>36410623</v>
      </c>
      <c r="D2128">
        <v>29122326</v>
      </c>
      <c r="E2128">
        <v>1</v>
      </c>
      <c r="F2128">
        <v>1</v>
      </c>
      <c r="G2128">
        <v>1</v>
      </c>
      <c r="H2128">
        <v>3</v>
      </c>
      <c r="I2128" t="s">
        <v>865</v>
      </c>
      <c r="J2128" t="s">
        <v>866</v>
      </c>
      <c r="K2128" t="s">
        <v>867</v>
      </c>
      <c r="L2128">
        <v>1348</v>
      </c>
      <c r="N2128">
        <v>1009</v>
      </c>
      <c r="O2128" t="s">
        <v>30</v>
      </c>
      <c r="P2128" t="s">
        <v>30</v>
      </c>
      <c r="Q2128">
        <v>1000</v>
      </c>
      <c r="X2128">
        <v>8.0000000000000004E-4</v>
      </c>
      <c r="Y2128">
        <v>12329.98</v>
      </c>
      <c r="Z2128">
        <v>0</v>
      </c>
      <c r="AA2128">
        <v>0</v>
      </c>
      <c r="AB2128">
        <v>0</v>
      </c>
      <c r="AC2128">
        <v>0</v>
      </c>
      <c r="AD2128">
        <v>1</v>
      </c>
      <c r="AE2128">
        <v>0</v>
      </c>
      <c r="AF2128" t="s">
        <v>3</v>
      </c>
      <c r="AG2128">
        <v>8.0000000000000004E-4</v>
      </c>
      <c r="AH2128">
        <v>2</v>
      </c>
      <c r="AI2128">
        <v>36410637</v>
      </c>
      <c r="AJ2128">
        <v>2183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</row>
    <row r="2129" spans="1:44">
      <c r="A2129">
        <f>ROW(Source!A2272)</f>
        <v>2272</v>
      </c>
      <c r="B2129">
        <v>36410654</v>
      </c>
      <c r="C2129">
        <v>36410623</v>
      </c>
      <c r="D2129">
        <v>29142044</v>
      </c>
      <c r="E2129">
        <v>1</v>
      </c>
      <c r="F2129">
        <v>1</v>
      </c>
      <c r="G2129">
        <v>1</v>
      </c>
      <c r="H2129">
        <v>3</v>
      </c>
      <c r="I2129" t="s">
        <v>868</v>
      </c>
      <c r="J2129" t="s">
        <v>869</v>
      </c>
      <c r="K2129" t="s">
        <v>870</v>
      </c>
      <c r="L2129">
        <v>1035</v>
      </c>
      <c r="N2129">
        <v>1013</v>
      </c>
      <c r="O2129" t="s">
        <v>170</v>
      </c>
      <c r="P2129" t="s">
        <v>170</v>
      </c>
      <c r="Q2129">
        <v>1</v>
      </c>
      <c r="X2129">
        <v>10</v>
      </c>
      <c r="Y2129">
        <v>318</v>
      </c>
      <c r="Z2129">
        <v>0</v>
      </c>
      <c r="AA2129">
        <v>0</v>
      </c>
      <c r="AB2129">
        <v>0</v>
      </c>
      <c r="AC2129">
        <v>0</v>
      </c>
      <c r="AD2129">
        <v>1</v>
      </c>
      <c r="AE2129">
        <v>0</v>
      </c>
      <c r="AF2129" t="s">
        <v>3</v>
      </c>
      <c r="AG2129">
        <v>10</v>
      </c>
      <c r="AH2129">
        <v>2</v>
      </c>
      <c r="AI2129">
        <v>36410638</v>
      </c>
      <c r="AJ2129">
        <v>2184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</row>
    <row r="2130" spans="1:44">
      <c r="A2130">
        <f>ROW(Source!A2272)</f>
        <v>2272</v>
      </c>
      <c r="B2130">
        <v>36410655</v>
      </c>
      <c r="C2130">
        <v>36410623</v>
      </c>
      <c r="D2130">
        <v>29166036</v>
      </c>
      <c r="E2130">
        <v>1</v>
      </c>
      <c r="F2130">
        <v>1</v>
      </c>
      <c r="G2130">
        <v>1</v>
      </c>
      <c r="H2130">
        <v>3</v>
      </c>
      <c r="I2130" t="s">
        <v>871</v>
      </c>
      <c r="J2130" t="s">
        <v>872</v>
      </c>
      <c r="K2130" t="s">
        <v>873</v>
      </c>
      <c r="L2130">
        <v>1346</v>
      </c>
      <c r="N2130">
        <v>1009</v>
      </c>
      <c r="O2130" t="s">
        <v>160</v>
      </c>
      <c r="P2130" t="s">
        <v>160</v>
      </c>
      <c r="Q2130">
        <v>1</v>
      </c>
      <c r="X2130">
        <v>20</v>
      </c>
      <c r="Y2130">
        <v>6.79</v>
      </c>
      <c r="Z2130">
        <v>0</v>
      </c>
      <c r="AA2130">
        <v>0</v>
      </c>
      <c r="AB2130">
        <v>0</v>
      </c>
      <c r="AC2130">
        <v>0</v>
      </c>
      <c r="AD2130">
        <v>1</v>
      </c>
      <c r="AE2130">
        <v>0</v>
      </c>
      <c r="AF2130" t="s">
        <v>3</v>
      </c>
      <c r="AG2130">
        <v>20</v>
      </c>
      <c r="AH2130">
        <v>2</v>
      </c>
      <c r="AI2130">
        <v>36410639</v>
      </c>
      <c r="AJ2130">
        <v>2185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</row>
    <row r="2131" spans="1:44">
      <c r="A2131">
        <f>ROW(Source!A2273)</f>
        <v>2273</v>
      </c>
      <c r="B2131">
        <v>36410670</v>
      </c>
      <c r="C2131">
        <v>36410656</v>
      </c>
      <c r="D2131">
        <v>18411117</v>
      </c>
      <c r="E2131">
        <v>1</v>
      </c>
      <c r="F2131">
        <v>1</v>
      </c>
      <c r="G2131">
        <v>1</v>
      </c>
      <c r="H2131">
        <v>1</v>
      </c>
      <c r="I2131" t="s">
        <v>774</v>
      </c>
      <c r="J2131" t="s">
        <v>3</v>
      </c>
      <c r="K2131" t="s">
        <v>775</v>
      </c>
      <c r="L2131">
        <v>1369</v>
      </c>
      <c r="N2131">
        <v>1013</v>
      </c>
      <c r="O2131" t="s">
        <v>514</v>
      </c>
      <c r="P2131" t="s">
        <v>514</v>
      </c>
      <c r="Q2131">
        <v>1</v>
      </c>
      <c r="X2131">
        <v>21.65</v>
      </c>
      <c r="Y2131">
        <v>0</v>
      </c>
      <c r="Z2131">
        <v>0</v>
      </c>
      <c r="AA2131">
        <v>0</v>
      </c>
      <c r="AB2131">
        <v>307.27</v>
      </c>
      <c r="AC2131">
        <v>0</v>
      </c>
      <c r="AD2131">
        <v>1</v>
      </c>
      <c r="AE2131">
        <v>1</v>
      </c>
      <c r="AF2131" t="s">
        <v>134</v>
      </c>
      <c r="AG2131">
        <v>24.897499999999997</v>
      </c>
      <c r="AH2131">
        <v>2</v>
      </c>
      <c r="AI2131">
        <v>36410657</v>
      </c>
      <c r="AJ2131">
        <v>2186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</row>
    <row r="2132" spans="1:44">
      <c r="A2132">
        <f>ROW(Source!A2273)</f>
        <v>2273</v>
      </c>
      <c r="B2132">
        <v>36410671</v>
      </c>
      <c r="C2132">
        <v>36410656</v>
      </c>
      <c r="D2132">
        <v>121548</v>
      </c>
      <c r="E2132">
        <v>1</v>
      </c>
      <c r="F2132">
        <v>1</v>
      </c>
      <c r="G2132">
        <v>1</v>
      </c>
      <c r="H2132">
        <v>1</v>
      </c>
      <c r="I2132" t="s">
        <v>35</v>
      </c>
      <c r="J2132" t="s">
        <v>3</v>
      </c>
      <c r="K2132" t="s">
        <v>515</v>
      </c>
      <c r="L2132">
        <v>608254</v>
      </c>
      <c r="N2132">
        <v>1013</v>
      </c>
      <c r="O2132" t="s">
        <v>516</v>
      </c>
      <c r="P2132" t="s">
        <v>516</v>
      </c>
      <c r="Q2132">
        <v>1</v>
      </c>
      <c r="X2132">
        <v>0.13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1</v>
      </c>
      <c r="AE2132">
        <v>2</v>
      </c>
      <c r="AF2132" t="s">
        <v>133</v>
      </c>
      <c r="AG2132">
        <v>0.16250000000000001</v>
      </c>
      <c r="AH2132">
        <v>2</v>
      </c>
      <c r="AI2132">
        <v>36410658</v>
      </c>
      <c r="AJ2132">
        <v>2187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</row>
    <row r="2133" spans="1:44">
      <c r="A2133">
        <f>ROW(Source!A2273)</f>
        <v>2273</v>
      </c>
      <c r="B2133">
        <v>36410672</v>
      </c>
      <c r="C2133">
        <v>36410656</v>
      </c>
      <c r="D2133">
        <v>29172556</v>
      </c>
      <c r="E2133">
        <v>1</v>
      </c>
      <c r="F2133">
        <v>1</v>
      </c>
      <c r="G2133">
        <v>1</v>
      </c>
      <c r="H2133">
        <v>2</v>
      </c>
      <c r="I2133" t="s">
        <v>517</v>
      </c>
      <c r="J2133" t="s">
        <v>518</v>
      </c>
      <c r="K2133" t="s">
        <v>519</v>
      </c>
      <c r="L2133">
        <v>1368</v>
      </c>
      <c r="N2133">
        <v>1011</v>
      </c>
      <c r="O2133" t="s">
        <v>520</v>
      </c>
      <c r="P2133" t="s">
        <v>520</v>
      </c>
      <c r="Q2133">
        <v>1</v>
      </c>
      <c r="X2133">
        <v>0.13</v>
      </c>
      <c r="Y2133">
        <v>0</v>
      </c>
      <c r="Z2133">
        <v>31.26</v>
      </c>
      <c r="AA2133">
        <v>13.5</v>
      </c>
      <c r="AB2133">
        <v>0</v>
      </c>
      <c r="AC2133">
        <v>0</v>
      </c>
      <c r="AD2133">
        <v>1</v>
      </c>
      <c r="AE2133">
        <v>0</v>
      </c>
      <c r="AF2133" t="s">
        <v>133</v>
      </c>
      <c r="AG2133">
        <v>0.16250000000000001</v>
      </c>
      <c r="AH2133">
        <v>2</v>
      </c>
      <c r="AI2133">
        <v>36410659</v>
      </c>
      <c r="AJ2133">
        <v>2188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</row>
    <row r="2134" spans="1:44">
      <c r="A2134">
        <f>ROW(Source!A2273)</f>
        <v>2273</v>
      </c>
      <c r="B2134">
        <v>36410673</v>
      </c>
      <c r="C2134">
        <v>36410656</v>
      </c>
      <c r="D2134">
        <v>29174500</v>
      </c>
      <c r="E2134">
        <v>1</v>
      </c>
      <c r="F2134">
        <v>1</v>
      </c>
      <c r="G2134">
        <v>1</v>
      </c>
      <c r="H2134">
        <v>2</v>
      </c>
      <c r="I2134" t="s">
        <v>599</v>
      </c>
      <c r="J2134" t="s">
        <v>600</v>
      </c>
      <c r="K2134" t="s">
        <v>601</v>
      </c>
      <c r="L2134">
        <v>1368</v>
      </c>
      <c r="N2134">
        <v>1011</v>
      </c>
      <c r="O2134" t="s">
        <v>520</v>
      </c>
      <c r="P2134" t="s">
        <v>520</v>
      </c>
      <c r="Q2134">
        <v>1</v>
      </c>
      <c r="X2134">
        <v>0.2</v>
      </c>
      <c r="Y2134">
        <v>0</v>
      </c>
      <c r="Z2134">
        <v>1.95</v>
      </c>
      <c r="AA2134">
        <v>0</v>
      </c>
      <c r="AB2134">
        <v>0</v>
      </c>
      <c r="AC2134">
        <v>0</v>
      </c>
      <c r="AD2134">
        <v>1</v>
      </c>
      <c r="AE2134">
        <v>0</v>
      </c>
      <c r="AF2134" t="s">
        <v>133</v>
      </c>
      <c r="AG2134">
        <v>0.25</v>
      </c>
      <c r="AH2134">
        <v>2</v>
      </c>
      <c r="AI2134">
        <v>36410660</v>
      </c>
      <c r="AJ2134">
        <v>2189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</row>
    <row r="2135" spans="1:44">
      <c r="A2135">
        <f>ROW(Source!A2273)</f>
        <v>2273</v>
      </c>
      <c r="B2135">
        <v>36410674</v>
      </c>
      <c r="C2135">
        <v>36410656</v>
      </c>
      <c r="D2135">
        <v>29174913</v>
      </c>
      <c r="E2135">
        <v>1</v>
      </c>
      <c r="F2135">
        <v>1</v>
      </c>
      <c r="G2135">
        <v>1</v>
      </c>
      <c r="H2135">
        <v>2</v>
      </c>
      <c r="I2135" t="s">
        <v>531</v>
      </c>
      <c r="J2135" t="s">
        <v>532</v>
      </c>
      <c r="K2135" t="s">
        <v>533</v>
      </c>
      <c r="L2135">
        <v>1368</v>
      </c>
      <c r="N2135">
        <v>1011</v>
      </c>
      <c r="O2135" t="s">
        <v>520</v>
      </c>
      <c r="P2135" t="s">
        <v>520</v>
      </c>
      <c r="Q2135">
        <v>1</v>
      </c>
      <c r="X2135">
        <v>0.22</v>
      </c>
      <c r="Y2135">
        <v>0</v>
      </c>
      <c r="Z2135">
        <v>87.17</v>
      </c>
      <c r="AA2135">
        <v>11.6</v>
      </c>
      <c r="AB2135">
        <v>0</v>
      </c>
      <c r="AC2135">
        <v>0</v>
      </c>
      <c r="AD2135">
        <v>1</v>
      </c>
      <c r="AE2135">
        <v>0</v>
      </c>
      <c r="AF2135" t="s">
        <v>133</v>
      </c>
      <c r="AG2135">
        <v>0.27500000000000002</v>
      </c>
      <c r="AH2135">
        <v>2</v>
      </c>
      <c r="AI2135">
        <v>36410661</v>
      </c>
      <c r="AJ2135">
        <v>2190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</row>
    <row r="2136" spans="1:44">
      <c r="A2136">
        <f>ROW(Source!A2273)</f>
        <v>2273</v>
      </c>
      <c r="B2136">
        <v>36410675</v>
      </c>
      <c r="C2136">
        <v>36410656</v>
      </c>
      <c r="D2136">
        <v>29110398</v>
      </c>
      <c r="E2136">
        <v>1</v>
      </c>
      <c r="F2136">
        <v>1</v>
      </c>
      <c r="G2136">
        <v>1</v>
      </c>
      <c r="H2136">
        <v>3</v>
      </c>
      <c r="I2136" t="s">
        <v>844</v>
      </c>
      <c r="J2136" t="s">
        <v>845</v>
      </c>
      <c r="K2136" t="s">
        <v>846</v>
      </c>
      <c r="L2136">
        <v>1348</v>
      </c>
      <c r="N2136">
        <v>1009</v>
      </c>
      <c r="O2136" t="s">
        <v>30</v>
      </c>
      <c r="P2136" t="s">
        <v>30</v>
      </c>
      <c r="Q2136">
        <v>1000</v>
      </c>
      <c r="X2136">
        <v>4.0000000000000002E-4</v>
      </c>
      <c r="Y2136">
        <v>15118.99</v>
      </c>
      <c r="Z2136">
        <v>0</v>
      </c>
      <c r="AA2136">
        <v>0</v>
      </c>
      <c r="AB2136">
        <v>0</v>
      </c>
      <c r="AC2136">
        <v>0</v>
      </c>
      <c r="AD2136">
        <v>1</v>
      </c>
      <c r="AE2136">
        <v>0</v>
      </c>
      <c r="AF2136" t="s">
        <v>3</v>
      </c>
      <c r="AG2136">
        <v>4.0000000000000002E-4</v>
      </c>
      <c r="AH2136">
        <v>2</v>
      </c>
      <c r="AI2136">
        <v>36410662</v>
      </c>
      <c r="AJ2136">
        <v>2191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</row>
    <row r="2137" spans="1:44">
      <c r="A2137">
        <f>ROW(Source!A2273)</f>
        <v>2273</v>
      </c>
      <c r="B2137">
        <v>36410676</v>
      </c>
      <c r="C2137">
        <v>36410656</v>
      </c>
      <c r="D2137">
        <v>29110573</v>
      </c>
      <c r="E2137">
        <v>1</v>
      </c>
      <c r="F2137">
        <v>1</v>
      </c>
      <c r="G2137">
        <v>1</v>
      </c>
      <c r="H2137">
        <v>3</v>
      </c>
      <c r="I2137" t="s">
        <v>847</v>
      </c>
      <c r="J2137" t="s">
        <v>848</v>
      </c>
      <c r="K2137" t="s">
        <v>849</v>
      </c>
      <c r="L2137">
        <v>1348</v>
      </c>
      <c r="N2137">
        <v>1009</v>
      </c>
      <c r="O2137" t="s">
        <v>30</v>
      </c>
      <c r="P2137" t="s">
        <v>30</v>
      </c>
      <c r="Q2137">
        <v>1000</v>
      </c>
      <c r="X2137">
        <v>2.0000000000000001E-4</v>
      </c>
      <c r="Y2137">
        <v>16950</v>
      </c>
      <c r="Z2137">
        <v>0</v>
      </c>
      <c r="AA2137">
        <v>0</v>
      </c>
      <c r="AB2137">
        <v>0</v>
      </c>
      <c r="AC2137">
        <v>0</v>
      </c>
      <c r="AD2137">
        <v>1</v>
      </c>
      <c r="AE2137">
        <v>0</v>
      </c>
      <c r="AF2137" t="s">
        <v>3</v>
      </c>
      <c r="AG2137">
        <v>2.0000000000000001E-4</v>
      </c>
      <c r="AH2137">
        <v>2</v>
      </c>
      <c r="AI2137">
        <v>36410663</v>
      </c>
      <c r="AJ2137">
        <v>2192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</row>
    <row r="2138" spans="1:44">
      <c r="A2138">
        <f>ROW(Source!A2273)</f>
        <v>2273</v>
      </c>
      <c r="B2138">
        <v>36410677</v>
      </c>
      <c r="C2138">
        <v>36410656</v>
      </c>
      <c r="D2138">
        <v>29112724</v>
      </c>
      <c r="E2138">
        <v>1</v>
      </c>
      <c r="F2138">
        <v>1</v>
      </c>
      <c r="G2138">
        <v>1</v>
      </c>
      <c r="H2138">
        <v>3</v>
      </c>
      <c r="I2138" t="s">
        <v>874</v>
      </c>
      <c r="J2138" t="s">
        <v>875</v>
      </c>
      <c r="K2138" t="s">
        <v>876</v>
      </c>
      <c r="L2138">
        <v>1348</v>
      </c>
      <c r="N2138">
        <v>1009</v>
      </c>
      <c r="O2138" t="s">
        <v>30</v>
      </c>
      <c r="P2138" t="s">
        <v>30</v>
      </c>
      <c r="Q2138">
        <v>1000</v>
      </c>
      <c r="X2138">
        <v>3.5999999999999999E-3</v>
      </c>
      <c r="Y2138">
        <v>5989</v>
      </c>
      <c r="Z2138">
        <v>0</v>
      </c>
      <c r="AA2138">
        <v>0</v>
      </c>
      <c r="AB2138">
        <v>0</v>
      </c>
      <c r="AC2138">
        <v>0</v>
      </c>
      <c r="AD2138">
        <v>1</v>
      </c>
      <c r="AE2138">
        <v>0</v>
      </c>
      <c r="AF2138" t="s">
        <v>3</v>
      </c>
      <c r="AG2138">
        <v>3.5999999999999999E-3</v>
      </c>
      <c r="AH2138">
        <v>2</v>
      </c>
      <c r="AI2138">
        <v>36410664</v>
      </c>
      <c r="AJ2138">
        <v>2193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</row>
    <row r="2139" spans="1:44">
      <c r="A2139">
        <f>ROW(Source!A2273)</f>
        <v>2273</v>
      </c>
      <c r="B2139">
        <v>36410678</v>
      </c>
      <c r="C2139">
        <v>36410656</v>
      </c>
      <c r="D2139">
        <v>29107963</v>
      </c>
      <c r="E2139">
        <v>1</v>
      </c>
      <c r="F2139">
        <v>1</v>
      </c>
      <c r="G2139">
        <v>1</v>
      </c>
      <c r="H2139">
        <v>3</v>
      </c>
      <c r="I2139" t="s">
        <v>853</v>
      </c>
      <c r="J2139" t="s">
        <v>854</v>
      </c>
      <c r="K2139" t="s">
        <v>855</v>
      </c>
      <c r="L2139">
        <v>1346</v>
      </c>
      <c r="N2139">
        <v>1009</v>
      </c>
      <c r="O2139" t="s">
        <v>160</v>
      </c>
      <c r="P2139" t="s">
        <v>160</v>
      </c>
      <c r="Q2139">
        <v>1</v>
      </c>
      <c r="X2139">
        <v>0.3</v>
      </c>
      <c r="Y2139">
        <v>37.29</v>
      </c>
      <c r="Z2139">
        <v>0</v>
      </c>
      <c r="AA2139">
        <v>0</v>
      </c>
      <c r="AB2139">
        <v>0</v>
      </c>
      <c r="AC2139">
        <v>0</v>
      </c>
      <c r="AD2139">
        <v>1</v>
      </c>
      <c r="AE2139">
        <v>0</v>
      </c>
      <c r="AF2139" t="s">
        <v>3</v>
      </c>
      <c r="AG2139">
        <v>0.3</v>
      </c>
      <c r="AH2139">
        <v>2</v>
      </c>
      <c r="AI2139">
        <v>36410665</v>
      </c>
      <c r="AJ2139">
        <v>2194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</row>
    <row r="2140" spans="1:44">
      <c r="A2140">
        <f>ROW(Source!A2273)</f>
        <v>2273</v>
      </c>
      <c r="B2140">
        <v>36410679</v>
      </c>
      <c r="C2140">
        <v>36410656</v>
      </c>
      <c r="D2140">
        <v>29107847</v>
      </c>
      <c r="E2140">
        <v>1</v>
      </c>
      <c r="F2140">
        <v>1</v>
      </c>
      <c r="G2140">
        <v>1</v>
      </c>
      <c r="H2140">
        <v>3</v>
      </c>
      <c r="I2140" t="s">
        <v>856</v>
      </c>
      <c r="J2140" t="s">
        <v>857</v>
      </c>
      <c r="K2140" t="s">
        <v>858</v>
      </c>
      <c r="L2140">
        <v>1346</v>
      </c>
      <c r="N2140">
        <v>1009</v>
      </c>
      <c r="O2140" t="s">
        <v>160</v>
      </c>
      <c r="P2140" t="s">
        <v>160</v>
      </c>
      <c r="Q2140">
        <v>1</v>
      </c>
      <c r="X2140">
        <v>2</v>
      </c>
      <c r="Y2140">
        <v>9.61</v>
      </c>
      <c r="Z2140">
        <v>0</v>
      </c>
      <c r="AA2140">
        <v>0</v>
      </c>
      <c r="AB2140">
        <v>0</v>
      </c>
      <c r="AC2140">
        <v>0</v>
      </c>
      <c r="AD2140">
        <v>1</v>
      </c>
      <c r="AE2140">
        <v>0</v>
      </c>
      <c r="AF2140" t="s">
        <v>3</v>
      </c>
      <c r="AG2140">
        <v>2</v>
      </c>
      <c r="AH2140">
        <v>2</v>
      </c>
      <c r="AI2140">
        <v>36410666</v>
      </c>
      <c r="AJ2140">
        <v>2195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</row>
    <row r="2141" spans="1:44">
      <c r="A2141">
        <f>ROW(Source!A2273)</f>
        <v>2273</v>
      </c>
      <c r="B2141">
        <v>36410680</v>
      </c>
      <c r="C2141">
        <v>36410656</v>
      </c>
      <c r="D2141">
        <v>29114696</v>
      </c>
      <c r="E2141">
        <v>1</v>
      </c>
      <c r="F2141">
        <v>1</v>
      </c>
      <c r="G2141">
        <v>1</v>
      </c>
      <c r="H2141">
        <v>3</v>
      </c>
      <c r="I2141" t="s">
        <v>877</v>
      </c>
      <c r="J2141" t="s">
        <v>878</v>
      </c>
      <c r="K2141" t="s">
        <v>879</v>
      </c>
      <c r="L2141">
        <v>1348</v>
      </c>
      <c r="N2141">
        <v>1009</v>
      </c>
      <c r="O2141" t="s">
        <v>30</v>
      </c>
      <c r="P2141" t="s">
        <v>30</v>
      </c>
      <c r="Q2141">
        <v>1000</v>
      </c>
      <c r="X2141">
        <v>6.9999999999999999E-4</v>
      </c>
      <c r="Y2141">
        <v>11350</v>
      </c>
      <c r="Z2141">
        <v>0</v>
      </c>
      <c r="AA2141">
        <v>0</v>
      </c>
      <c r="AB2141">
        <v>0</v>
      </c>
      <c r="AC2141">
        <v>0</v>
      </c>
      <c r="AD2141">
        <v>1</v>
      </c>
      <c r="AE2141">
        <v>0</v>
      </c>
      <c r="AF2141" t="s">
        <v>3</v>
      </c>
      <c r="AG2141">
        <v>6.9999999999999999E-4</v>
      </c>
      <c r="AH2141">
        <v>2</v>
      </c>
      <c r="AI2141">
        <v>36410667</v>
      </c>
      <c r="AJ2141">
        <v>2196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</row>
    <row r="2142" spans="1:44">
      <c r="A2142">
        <f>ROW(Source!A2273)</f>
        <v>2273</v>
      </c>
      <c r="B2142">
        <v>36410681</v>
      </c>
      <c r="C2142">
        <v>36410656</v>
      </c>
      <c r="D2142">
        <v>29114474</v>
      </c>
      <c r="E2142">
        <v>1</v>
      </c>
      <c r="F2142">
        <v>1</v>
      </c>
      <c r="G2142">
        <v>1</v>
      </c>
      <c r="H2142">
        <v>3</v>
      </c>
      <c r="I2142" t="s">
        <v>880</v>
      </c>
      <c r="J2142" t="s">
        <v>881</v>
      </c>
      <c r="K2142" t="s">
        <v>882</v>
      </c>
      <c r="L2142">
        <v>1358</v>
      </c>
      <c r="N2142">
        <v>1010</v>
      </c>
      <c r="O2142" t="s">
        <v>605</v>
      </c>
      <c r="P2142" t="s">
        <v>605</v>
      </c>
      <c r="Q2142">
        <v>10</v>
      </c>
      <c r="X2142">
        <v>4</v>
      </c>
      <c r="Y2142">
        <v>2</v>
      </c>
      <c r="Z2142">
        <v>0</v>
      </c>
      <c r="AA2142">
        <v>0</v>
      </c>
      <c r="AB2142">
        <v>0</v>
      </c>
      <c r="AC2142">
        <v>0</v>
      </c>
      <c r="AD2142">
        <v>1</v>
      </c>
      <c r="AE2142">
        <v>0</v>
      </c>
      <c r="AF2142" t="s">
        <v>3</v>
      </c>
      <c r="AG2142">
        <v>4</v>
      </c>
      <c r="AH2142">
        <v>2</v>
      </c>
      <c r="AI2142">
        <v>36410668</v>
      </c>
      <c r="AJ2142">
        <v>2197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>
      <c r="A2143">
        <f>ROW(Source!A2273)</f>
        <v>2273</v>
      </c>
      <c r="B2143">
        <v>36410682</v>
      </c>
      <c r="C2143">
        <v>36410656</v>
      </c>
      <c r="D2143">
        <v>29142266</v>
      </c>
      <c r="E2143">
        <v>1</v>
      </c>
      <c r="F2143">
        <v>1</v>
      </c>
      <c r="G2143">
        <v>1</v>
      </c>
      <c r="H2143">
        <v>3</v>
      </c>
      <c r="I2143" t="s">
        <v>883</v>
      </c>
      <c r="J2143" t="s">
        <v>884</v>
      </c>
      <c r="K2143" t="s">
        <v>885</v>
      </c>
      <c r="L2143">
        <v>1035</v>
      </c>
      <c r="N2143">
        <v>1013</v>
      </c>
      <c r="O2143" t="s">
        <v>170</v>
      </c>
      <c r="P2143" t="s">
        <v>170</v>
      </c>
      <c r="Q2143">
        <v>1</v>
      </c>
      <c r="X2143">
        <v>10</v>
      </c>
      <c r="Y2143">
        <v>130</v>
      </c>
      <c r="Z2143">
        <v>0</v>
      </c>
      <c r="AA2143">
        <v>0</v>
      </c>
      <c r="AB2143">
        <v>0</v>
      </c>
      <c r="AC2143">
        <v>0</v>
      </c>
      <c r="AD2143">
        <v>1</v>
      </c>
      <c r="AE2143">
        <v>0</v>
      </c>
      <c r="AF2143" t="s">
        <v>3</v>
      </c>
      <c r="AG2143">
        <v>10</v>
      </c>
      <c r="AH2143">
        <v>2</v>
      </c>
      <c r="AI2143">
        <v>36410669</v>
      </c>
      <c r="AJ2143">
        <v>2198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Смета 12 гр. ТЕР МО</vt:lpstr>
      <vt:lpstr>Source</vt:lpstr>
      <vt:lpstr>SourceObSm</vt:lpstr>
      <vt:lpstr>SmtRes</vt:lpstr>
      <vt:lpstr>EtalonRes</vt:lpstr>
      <vt:lpstr>'Смета 12 гр. ТЕР МО'!Заголовки_для_печати</vt:lpstr>
      <vt:lpstr>'Смета 12 гр. ТЕР МО'!Область_печати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Олеся</dc:creator>
  <cp:lastModifiedBy>Олеся</cp:lastModifiedBy>
  <dcterms:created xsi:type="dcterms:W3CDTF">2021-06-28T08:26:43Z</dcterms:created>
  <dcterms:modified xsi:type="dcterms:W3CDTF">2021-08-13T10:12:52Z</dcterms:modified>
</cp:coreProperties>
</file>